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Data" sheetId="3" state="visible" r:id="rId5"/>
    <sheet name="Analysis" sheetId="4" state="visible" r:id="rId6"/>
    <sheet name="Stats_Tests" sheetId="5" state="visible" r:id="rId7"/>
    <sheet name="Risk_Segments" sheetId="6" state="visible" r:id="rId8"/>
    <sheet name="At_Risk" sheetId="7" state="visible" r:id="rId9"/>
    <sheet name="Retention_Scenario" sheetId="8" state="visible" r:id="rId10"/>
    <sheet name="Test_Design" sheetId="9" state="visible" r:id="rId11"/>
  </sheets>
  <definedNames>
    <definedName function="false" hidden="true" localSheetId="2" name="_xlnm._FilterDatabase" vbProcedure="false">Data!$A$1:$AC$7044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Pick a contract type from the dropdown.</t>
        </r>
      </text>
    </comment>
    <comment ref="F5" authorId="0">
      <text>
        <r>
          <rPr>
            <sz val="10"/>
            <rFont val="Arial"/>
            <family val="2"/>
          </rPr>
          <t xml:space="preserve">Pick an internet service type from the dropdown.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1" authorId="0">
      <text>
        <r>
          <rPr>
            <sz val="10"/>
            <rFont val="Arial"/>
            <family val="2"/>
          </rPr>
          <t xml:space="preserve">TotalCharges is blank for 11 brand-new customers (tenure = 0). They have not been billed yet, so blanks are treated as 0.</t>
        </r>
      </text>
    </comment>
    <comment ref="AB1" authorId="0">
      <text>
        <r>
          <rPr>
            <sz val="10"/>
            <rFont val="Arial"/>
            <family val="2"/>
          </rPr>
          <t xml:space="preserve">1 point each: month-to-month contract, fiber optic, electronic check, tenure &lt;= 12 months, no tech support, no online security. Range 0-6.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Input: change this threshold to include smaller or only larger groups.</t>
        </r>
      </text>
    </comment>
  </commentList>
</comments>
</file>

<file path=xl/sharedStrings.xml><?xml version="1.0" encoding="utf-8"?>
<sst xmlns="http://schemas.openxmlformats.org/spreadsheetml/2006/main" count="120232" uniqueCount="7234">
  <si>
    <t xml:space="preserve">Customer Churn Dashboard</t>
  </si>
  <si>
    <t xml:space="preserve">Telecom subscription customers (IBM Telco sample, 7,043 customers). Use the two filters to explore any segment.</t>
  </si>
  <si>
    <t xml:space="preserve">filter criteria (helper)</t>
  </si>
  <si>
    <t xml:space="preserve">Contract filter</t>
  </si>
  <si>
    <t xml:space="preserve">All</t>
  </si>
  <si>
    <t xml:space="preserve">Internet filter</t>
  </si>
  <si>
    <t xml:space="preserve">Customers</t>
  </si>
  <si>
    <t xml:space="preserve">Churn rate</t>
  </si>
  <si>
    <t xml:space="preserve">Lost monthly revenue</t>
  </si>
  <si>
    <t xml:space="preserve">Annual revenue lost</t>
  </si>
  <si>
    <t xml:space="preserve">Avg tenure of churners (months)</t>
  </si>
  <si>
    <t xml:space="preserve">Churn rate by tenure</t>
  </si>
  <si>
    <t xml:space="preserve">Churn rate by payment method</t>
  </si>
  <si>
    <t xml:space="preserve">Segment</t>
  </si>
  <si>
    <t xml:space="preserve">0-12 months</t>
  </si>
  <si>
    <t xml:space="preserve">Electronic check</t>
  </si>
  <si>
    <t xml:space="preserve">13-24 months</t>
  </si>
  <si>
    <t xml:space="preserve">Mailed check</t>
  </si>
  <si>
    <t xml:space="preserve">25-48 months</t>
  </si>
  <si>
    <t xml:space="preserve">Bank transfer (automatic)</t>
  </si>
  <si>
    <t xml:space="preserve">49-72 months</t>
  </si>
  <si>
    <t xml:space="preserve">Credit card (automatic)</t>
  </si>
  <si>
    <t xml:space="preserve">Churn rate by tech support</t>
  </si>
  <si>
    <t xml:space="preserve">Churn rate by contract</t>
  </si>
  <si>
    <t xml:space="preserve">No</t>
  </si>
  <si>
    <t xml:space="preserve">Month-to-month</t>
  </si>
  <si>
    <t xml:space="preserve">Yes</t>
  </si>
  <si>
    <t xml:space="preserve">One year</t>
  </si>
  <si>
    <t xml:space="preserve">No internet service</t>
  </si>
  <si>
    <t xml:space="preserve">Two year</t>
  </si>
  <si>
    <t xml:space="preserve">Key findings</t>
  </si>
  <si>
    <t xml:space="preserve">1. Month-to-month customers churn at 42.7%, vs 11.3% on 1-year and 2.8% on 2-year contracts. They make up 87% of lost revenue.</t>
  </si>
  <si>
    <t xml:space="preserve">2. Risk is front-loaded: 47.4% of customers in their first year leave, vs 9.5% after 4+ years.</t>
  </si>
  <si>
    <t xml:space="preserve">3. Electronic-check payers churn at 45.3%, roughly 3x the rate of automatic payers.</t>
  </si>
  <si>
    <t xml:space="preserve">4. Customers without tech support or online security churn at about 42%, vs about 15% with them.</t>
  </si>
  <si>
    <t xml:space="preserve">5. 533 active high-risk customers ($41.8K monthly revenue) are the retention target; see Retention_Scenario.</t>
  </si>
  <si>
    <t xml:space="preserve">Customer Churn and Revenue-at-Risk Analysis</t>
  </si>
  <si>
    <t xml:space="preserve">Author: Pratiti Toppo  |  Tools: Excel (formulas, pivots-style analysis, charts, data validation, CHITEST, NORMSINV), SQL</t>
  </si>
  <si>
    <t xml:space="preserve">Business question</t>
  </si>
  <si>
    <t xml:space="preserve">A subscription telecom company is losing about 1 in 4 customers. Who is leaving, why, how much revenue is at risk, and what should we do?</t>
  </si>
  <si>
    <t xml:space="preserve">How to use this workbook</t>
  </si>
  <si>
    <t xml:space="preserve">Dashboard: KPIs and charts. Change the yellow filter cells (contract, internet) to explore any segment.</t>
  </si>
  <si>
    <t xml:space="preserve">Analysis: churn rate, revenue and lift for 10 customer dimensions.</t>
  </si>
  <si>
    <t xml:space="preserve">Stats_Tests: chi-square test for each driver, to check the patterns are not chance.</t>
  </si>
  <si>
    <t xml:space="preserve">Risk_Segments: the riskiest combinations of contract, internet and payment method.</t>
  </si>
  <si>
    <t xml:space="preserve">At_Risk: a simple 0-6 risk score, proof that it works, and the active customers it flags.</t>
  </si>
  <si>
    <t xml:space="preserve">Retention_Scenario: what-if model for a contract-upgrade discount, with a sensitivity table.</t>
  </si>
  <si>
    <t xml:space="preserve">Test_Design: sample size for a pilot test of the offer.</t>
  </si>
  <si>
    <t xml:space="preserve">Data: the 7,043 customer records plus 8 calculated helper columns (teal headers).</t>
  </si>
  <si>
    <t xml:space="preserve">Colour legend</t>
  </si>
  <si>
    <t xml:space="preserve">Blue text on yellow = input you can change.  Black = formula.  Green = linked from another sheet.</t>
  </si>
  <si>
    <t xml:space="preserve">Data cleaning log</t>
  </si>
  <si>
    <t xml:space="preserve">1. 7,043 rows, 21 columns, one row per customer; no duplicate customer IDs.</t>
  </si>
  <si>
    <t xml:space="preserve">2. TotalCharges was stored as text and blank for 11 customers with tenure 0 (not yet billed) -&gt; TotalCharges_Clean sets these to 0.</t>
  </si>
  <si>
    <t xml:space="preserve">3. SeniorCitizen was coded 0/1 while other yes/no fields use text -&gt; Senior helper column converts it to Yes/No.</t>
  </si>
  <si>
    <t xml:space="preserve">4. Tenure grouped into 4 bands (0-12, 13-24, 25-48, 49-72 months) to compare lifecycle stages.</t>
  </si>
  <si>
    <t xml:space="preserve">5. Churn converted to a 1/0 flag so it can be summed and averaged.</t>
  </si>
  <si>
    <t xml:space="preserve">6. Add-on count = number of the 6 optional services (security, backup, protection, support, TV, movies) the customer has.</t>
  </si>
  <si>
    <t xml:space="preserve">Definitions</t>
  </si>
  <si>
    <t xml:space="preserve">Churn rate = churned customers / customers in the segment.  MRR = monthly recurring revenue (sum of MonthlyCharges).</t>
  </si>
  <si>
    <t xml:space="preserve">Lost MRR = monthly charges of customers who churned.  Lift = segment churn rate / overall churn rate.</t>
  </si>
  <si>
    <t xml:space="preserve">Data source</t>
  </si>
  <si>
    <t xml:space="preserve">IBM Telco Customer Churn sample dataset (github.com/IBM/telco-customer-churn-on-icp4d), Apache 2.0 license. Fictional customers; amounts in US dollars.</t>
  </si>
  <si>
    <t xml:space="preserve">Churn = customers who left within the last month of the snapshot.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</si>
  <si>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</si>
  <si>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</si>
  <si>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</si>
  <si>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</si>
  <si>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</si>
  <si>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</si>
  <si>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</si>
  <si>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</si>
  <si>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</si>
  <si>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</si>
  <si>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</si>
  <si>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</si>
  <si>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</si>
  <si>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</si>
  <si>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</si>
  <si>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</si>
  <si>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</si>
  <si>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</si>
  <si>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</si>
  <si>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</si>
  <si>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</si>
  <si>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TotalCharges_Clean</t>
  </si>
  <si>
    <t xml:space="preserve">Churn_Flag</t>
  </si>
  <si>
    <t xml:space="preserve">Tenure_Band</t>
  </si>
  <si>
    <t xml:space="preserve">Senior</t>
  </si>
  <si>
    <t xml:space="preserve">Addon_Count</t>
  </si>
  <si>
    <t xml:space="preserve">Lost_MRR</t>
  </si>
  <si>
    <t xml:space="preserve">Risk_Score</t>
  </si>
  <si>
    <t xml:space="preserve">Risk_Level</t>
  </si>
  <si>
    <t xml:space="preserve">7590-VHVEG</t>
  </si>
  <si>
    <t xml:space="preserve">Female</t>
  </si>
  <si>
    <t xml:space="preserve">No phone service</t>
  </si>
  <si>
    <t xml:space="preserve">DSL</t>
  </si>
  <si>
    <t xml:space="preserve">5575-GNVDE</t>
  </si>
  <si>
    <t xml:space="preserve">Male</t>
  </si>
  <si>
    <t xml:space="preserve">3668-QPYBK</t>
  </si>
  <si>
    <t xml:space="preserve">7795-CFOCW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</si>
  <si>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</si>
  <si>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</si>
  <si>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</si>
  <si>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</si>
  <si>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</si>
  <si>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</si>
  <si>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</si>
  <si>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</si>
  <si>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</si>
  <si>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</si>
  <si>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</si>
  <si>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</si>
  <si>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</si>
  <si>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</si>
  <si>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</si>
  <si>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</si>
  <si>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</si>
  <si>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</si>
  <si>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</si>
  <si>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</si>
  <si>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</si>
  <si>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</si>
  <si>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</si>
  <si>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</si>
  <si>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</si>
  <si>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</si>
  <si>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</si>
  <si>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</si>
  <si>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</si>
  <si>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</si>
  <si>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</si>
  <si>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</si>
  <si>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</si>
  <si>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</si>
  <si>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</si>
  <si>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</si>
  <si>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</si>
  <si>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</si>
  <si>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</si>
  <si>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</si>
  <si>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</si>
  <si>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</si>
  <si>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</si>
  <si>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</si>
  <si>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</si>
  <si>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</si>
  <si>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</si>
  <si>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</si>
  <si>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</si>
  <si>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</si>
  <si>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</si>
  <si>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</si>
  <si>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</si>
  <si>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</si>
  <si>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</si>
  <si>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</si>
  <si>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</si>
  <si>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</si>
  <si>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</si>
  <si>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</si>
  <si>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</si>
  <si>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</si>
  <si>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</si>
  <si>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</si>
  <si>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</si>
  <si>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</si>
  <si>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</si>
  <si>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</si>
  <si>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</si>
  <si>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</si>
  <si>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</si>
  <si>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</si>
  <si>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</si>
  <si>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</si>
  <si>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</si>
  <si>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</si>
  <si>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</si>
  <si>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</si>
  <si>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</si>
  <si>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</si>
  <si>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</si>
  <si>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</si>
  <si>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</si>
  <si>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</si>
  <si>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</si>
  <si>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</si>
  <si>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</si>
  <si>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</si>
  <si>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</si>
  <si>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</si>
  <si>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</si>
  <si>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</si>
  <si>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</si>
  <si>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</si>
  <si>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</si>
  <si>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</si>
  <si>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</si>
  <si>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</si>
  <si>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</si>
  <si>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</si>
  <si>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</si>
  <si>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</si>
  <si>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</si>
  <si>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</si>
  <si>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</si>
  <si>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</si>
  <si>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</si>
  <si>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</si>
  <si>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</si>
  <si>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</si>
  <si>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</si>
  <si>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</si>
  <si>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</si>
  <si>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</si>
  <si>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</si>
  <si>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</si>
  <si>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</si>
  <si>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</si>
  <si>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</si>
  <si>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</si>
  <si>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</si>
  <si>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</si>
  <si>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</si>
  <si>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</si>
  <si>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</si>
  <si>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</si>
  <si>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</si>
  <si>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</si>
  <si>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</si>
  <si>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</si>
  <si>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</si>
  <si>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</si>
  <si>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</si>
  <si>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</si>
  <si>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</si>
  <si>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</si>
  <si>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</si>
  <si>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</si>
  <si>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</si>
  <si>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</si>
  <si>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</si>
  <si>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</si>
  <si>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</si>
  <si>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</si>
  <si>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</si>
  <si>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</si>
  <si>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</si>
  <si>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</si>
  <si>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</si>
  <si>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</si>
  <si>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</si>
  <si>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</si>
  <si>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</si>
  <si>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</si>
  <si>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</si>
  <si>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</si>
  <si>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</si>
  <si>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</si>
  <si>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</si>
  <si>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</si>
  <si>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</si>
  <si>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</si>
  <si>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</si>
  <si>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</si>
  <si>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</si>
  <si>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</si>
  <si>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</si>
  <si>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</si>
  <si>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</si>
  <si>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</si>
  <si>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</si>
  <si>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</si>
  <si>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</si>
  <si>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</si>
  <si>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</si>
  <si>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</si>
  <si>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</si>
  <si>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</si>
  <si>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</si>
  <si>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</si>
  <si>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</si>
  <si>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</si>
  <si>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</si>
  <si>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</si>
  <si>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</si>
  <si>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</si>
  <si>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</si>
  <si>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</si>
  <si>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</si>
  <si>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</si>
  <si>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</si>
  <si>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</si>
  <si>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</si>
  <si>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</si>
  <si>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</si>
  <si>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</si>
  <si>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</si>
  <si>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</si>
  <si>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</si>
  <si>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</si>
  <si>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</si>
  <si>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</si>
  <si>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</si>
  <si>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</si>
  <si>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</si>
  <si>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</si>
  <si>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</si>
  <si>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</si>
  <si>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</si>
  <si>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</si>
  <si>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</si>
  <si>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</si>
  <si>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</si>
  <si>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</si>
  <si>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</si>
  <si>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</si>
  <si>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</si>
  <si>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</si>
  <si>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</si>
  <si>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</si>
  <si>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</si>
  <si>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</si>
  <si>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</si>
  <si>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</si>
  <si>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</si>
  <si>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</si>
  <si>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</si>
  <si>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</si>
  <si>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</si>
  <si>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</si>
  <si>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</si>
  <si>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</si>
  <si>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</si>
  <si>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</si>
  <si>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</si>
  <si>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</si>
  <si>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</si>
  <si>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</si>
  <si>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</si>
  <si>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</si>
  <si>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</si>
  <si>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</si>
  <si>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</si>
  <si>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</si>
  <si>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</si>
  <si>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</si>
  <si>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</si>
  <si>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</si>
  <si>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</si>
  <si>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</si>
  <si>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</si>
  <si>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</si>
  <si>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</si>
  <si>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</si>
  <si>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</si>
  <si>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</si>
  <si>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</si>
  <si>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</si>
  <si>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</si>
  <si>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</si>
  <si>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</si>
  <si>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</si>
  <si>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</si>
  <si>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</si>
  <si>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</si>
  <si>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</si>
  <si>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</si>
  <si>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</si>
  <si>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</si>
  <si>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</si>
  <si>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</si>
  <si>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</si>
  <si>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</si>
  <si>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</si>
  <si>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</si>
  <si>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</si>
  <si>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</si>
  <si>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</si>
  <si>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</si>
  <si>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</si>
  <si>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</si>
  <si>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</si>
  <si>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</si>
  <si>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</si>
  <si>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</si>
  <si>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</si>
  <si>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</si>
  <si>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</si>
  <si>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</si>
  <si>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</si>
  <si>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</si>
  <si>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</si>
  <si>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</si>
  <si>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</si>
  <si>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</si>
  <si>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</si>
  <si>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</si>
  <si>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</si>
  <si>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</si>
  <si>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</si>
  <si>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</si>
  <si>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</si>
  <si>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</si>
  <si>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</si>
  <si>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</si>
  <si>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</si>
  <si>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</si>
  <si>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</si>
  <si>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</si>
  <si>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</si>
  <si>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</si>
  <si>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</si>
  <si>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</si>
  <si>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</si>
  <si>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</si>
  <si>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</si>
  <si>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</si>
  <si>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</si>
  <si>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</si>
  <si>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</si>
  <si>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</si>
  <si>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</si>
  <si>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</si>
  <si>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</si>
  <si>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</si>
  <si>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</si>
  <si>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</si>
  <si>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</si>
  <si>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</si>
  <si>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</si>
  <si>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</si>
  <si>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</si>
  <si>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</si>
  <si>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</si>
  <si>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</si>
  <si>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</si>
  <si>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</si>
  <si>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</si>
  <si>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</si>
  <si>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</si>
  <si>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</si>
  <si>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</si>
  <si>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</si>
  <si>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</si>
  <si>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</si>
  <si>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</si>
  <si>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</si>
  <si>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</si>
  <si>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</si>
  <si>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</si>
  <si>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</si>
  <si>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</si>
  <si>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</si>
  <si>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</si>
  <si>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</si>
  <si>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</si>
  <si>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</si>
  <si>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</si>
  <si>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</si>
  <si>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</si>
  <si>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</si>
  <si>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</si>
  <si>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</si>
  <si>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</si>
  <si>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</si>
  <si>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</si>
  <si>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</si>
  <si>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</si>
  <si>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</si>
  <si>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</si>
  <si>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</si>
  <si>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</si>
  <si>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</si>
  <si>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</si>
  <si>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</si>
  <si>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</si>
  <si>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</si>
  <si>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</si>
  <si>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</si>
  <si>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</si>
  <si>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</si>
  <si>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</si>
  <si>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</si>
  <si>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</si>
  <si>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</si>
  <si>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</si>
  <si>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</si>
  <si>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</si>
  <si>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</si>
  <si>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</si>
  <si>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</si>
  <si>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</si>
  <si>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</si>
  <si>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</si>
  <si>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</si>
  <si>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</si>
  <si>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</si>
  <si>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</si>
  <si>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</si>
  <si>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</si>
  <si>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</si>
  <si>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</si>
  <si>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</si>
  <si>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</si>
  <si>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</si>
  <si>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</si>
  <si>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</si>
  <si>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</si>
  <si>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</si>
  <si>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</si>
  <si>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</si>
  <si>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</si>
  <si>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</si>
  <si>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</si>
  <si>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</si>
  <si>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</si>
  <si>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</si>
  <si>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</si>
  <si>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</si>
  <si>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</si>
  <si>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</si>
  <si>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</si>
  <si>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</si>
  <si>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</si>
  <si>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</si>
  <si>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</si>
  <si>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</si>
  <si>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</si>
  <si>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</si>
  <si>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</si>
  <si>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</si>
  <si>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</si>
  <si>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</si>
  <si>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</si>
  <si>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</si>
  <si>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</si>
  <si>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</si>
  <si>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</si>
  <si>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</si>
  <si>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</si>
  <si>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</si>
  <si>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</si>
  <si>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</si>
  <si>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</si>
  <si>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</si>
  <si>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</si>
  <si>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</si>
  <si>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</si>
  <si>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</si>
  <si>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</si>
  <si>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</si>
  <si>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</si>
  <si>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</si>
  <si>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</si>
  <si>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</si>
  <si>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</si>
  <si>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</si>
  <si>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</si>
  <si>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</si>
  <si>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</si>
  <si>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</si>
  <si>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</si>
  <si>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</si>
  <si>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</si>
  <si>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</si>
  <si>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</si>
  <si>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</si>
  <si>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</si>
  <si>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</si>
  <si>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</si>
  <si>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</si>
  <si>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</si>
  <si>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</si>
  <si>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</si>
  <si>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</si>
  <si>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</si>
  <si>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</si>
  <si>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</si>
  <si>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</si>
  <si>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</si>
  <si>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</si>
  <si>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</si>
  <si>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</si>
  <si>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</si>
  <si>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</si>
  <si>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</si>
  <si>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 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</si>
  <si>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</si>
  <si>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</si>
  <si>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</si>
  <si>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</si>
  <si>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</si>
  <si>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</si>
  <si>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</si>
  <si>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</si>
  <si>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</si>
  <si>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</si>
  <si>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</si>
  <si>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</si>
  <si>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</si>
  <si>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</si>
  <si>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</si>
  <si>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</si>
  <si>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</si>
  <si>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</si>
  <si>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</si>
  <si>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</si>
  <si>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</si>
  <si>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</si>
  <si>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</si>
  <si>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</si>
  <si>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</si>
  <si>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</si>
  <si>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</si>
  <si>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</si>
  <si>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</si>
  <si>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</si>
  <si>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</si>
  <si>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</si>
  <si>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</si>
  <si>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</si>
  <si>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</si>
  <si>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</si>
  <si>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</si>
  <si>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</si>
  <si>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</si>
  <si>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</si>
  <si>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</si>
  <si>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</si>
  <si>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</si>
  <si>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</si>
  <si>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</si>
  <si>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</si>
  <si>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</si>
  <si>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</si>
  <si>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</si>
  <si>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</si>
  <si>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</si>
  <si>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</si>
  <si>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</si>
  <si>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</si>
  <si>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</si>
  <si>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</si>
  <si>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</si>
  <si>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</si>
  <si>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</si>
  <si>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</si>
  <si>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</si>
  <si>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</si>
  <si>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</si>
  <si>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</si>
  <si>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</si>
  <si>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</si>
  <si>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</si>
  <si>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</si>
  <si>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</si>
  <si>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</si>
  <si>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</si>
  <si>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</si>
  <si>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</si>
  <si>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</si>
  <si>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</si>
  <si>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</si>
  <si>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</si>
  <si>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</si>
  <si>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</si>
  <si>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</si>
  <si>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</si>
  <si>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</si>
  <si>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</si>
  <si>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</si>
  <si>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</si>
  <si>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</si>
  <si>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</si>
  <si>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</si>
  <si>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</si>
  <si>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</si>
  <si>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</si>
  <si>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</si>
  <si>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</si>
  <si>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</si>
  <si>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</si>
  <si>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</si>
  <si>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</si>
  <si>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</si>
  <si>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</si>
  <si>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</si>
  <si>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</si>
  <si>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</si>
  <si>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</si>
  <si>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</si>
  <si>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</si>
  <si>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</si>
  <si>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</si>
  <si>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</si>
  <si>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</si>
  <si>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</si>
  <si>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</si>
  <si>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</si>
  <si>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</si>
  <si>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</si>
  <si>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</si>
  <si>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</si>
  <si>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</si>
  <si>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</si>
  <si>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</si>
  <si>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</si>
  <si>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</si>
  <si>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</si>
  <si>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</si>
  <si>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</si>
  <si>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</si>
  <si>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</si>
  <si>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</si>
  <si>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</si>
  <si>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</si>
  <si>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</si>
  <si>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</si>
  <si>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</si>
  <si>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</si>
  <si>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</si>
  <si>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</si>
  <si>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</si>
  <si>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</si>
  <si>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</si>
  <si>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</si>
  <si>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</si>
  <si>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</si>
  <si>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</si>
  <si>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</si>
  <si>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</si>
  <si>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</si>
  <si>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</si>
  <si>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</si>
  <si>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</si>
  <si>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</si>
  <si>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</si>
  <si>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</si>
  <si>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</si>
  <si>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</si>
  <si>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</si>
  <si>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</si>
  <si>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</si>
  <si>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</si>
  <si>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</si>
  <si>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</si>
  <si>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</si>
  <si>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</si>
  <si>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</si>
  <si>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</si>
  <si>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</si>
  <si>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</si>
  <si>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</si>
  <si>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</si>
  <si>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</si>
  <si>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</si>
  <si>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</si>
  <si>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</si>
  <si>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</si>
  <si>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</si>
  <si>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</si>
  <si>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</si>
  <si>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</si>
  <si>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</si>
  <si>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</si>
  <si>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</si>
  <si>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</si>
  <si>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</si>
  <si>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</si>
  <si>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</si>
  <si>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</si>
  <si>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</si>
  <si>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</si>
  <si>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</si>
  <si>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</si>
  <si>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</si>
  <si>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</si>
  <si>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</si>
  <si>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</si>
  <si>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</si>
  <si>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</si>
  <si>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</si>
  <si>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</si>
  <si>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</si>
  <si>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</si>
  <si>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</si>
  <si>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</si>
  <si>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</si>
  <si>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</si>
  <si>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</si>
  <si>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</si>
  <si>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</si>
  <si>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</si>
  <si>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</si>
  <si>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</si>
  <si>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</si>
  <si>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</si>
  <si>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</si>
  <si>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</si>
  <si>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</si>
  <si>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</si>
  <si>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</si>
  <si>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</si>
  <si>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</si>
  <si>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</si>
  <si>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</si>
  <si>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</si>
  <si>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</si>
  <si>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</si>
  <si>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</si>
  <si>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</si>
  <si>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</si>
  <si>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</si>
  <si>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</si>
  <si>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</si>
  <si>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</si>
  <si>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</si>
  <si>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</si>
  <si>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</si>
  <si>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</si>
  <si>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</si>
  <si>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</si>
  <si>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</si>
  <si>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</si>
  <si>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</si>
  <si>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</si>
  <si>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</si>
  <si>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</si>
  <si>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</si>
  <si>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</si>
  <si>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</si>
  <si>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</si>
  <si>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</si>
  <si>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</si>
  <si>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</si>
  <si>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</si>
  <si>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</si>
  <si>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</si>
  <si>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</si>
  <si>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</si>
  <si>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</si>
  <si>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</si>
  <si>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</si>
  <si>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</si>
  <si>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</si>
  <si>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</si>
  <si>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</si>
  <si>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</si>
  <si>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</si>
  <si>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</si>
  <si>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</si>
  <si>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</si>
  <si>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</si>
  <si>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</si>
  <si>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</si>
  <si>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</si>
  <si>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</si>
  <si>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</si>
  <si>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</si>
  <si>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</si>
  <si>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</si>
  <si>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</si>
  <si>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</si>
  <si>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</si>
  <si>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</si>
  <si>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</si>
  <si>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</si>
  <si>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</si>
  <si>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</si>
  <si>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</si>
  <si>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</si>
  <si>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</si>
  <si>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</si>
  <si>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</si>
  <si>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</si>
  <si>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</si>
  <si>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</si>
  <si>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</si>
  <si>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</si>
  <si>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</si>
  <si>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</si>
  <si>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</si>
  <si>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</si>
  <si>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</si>
  <si>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</si>
  <si>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</si>
  <si>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</si>
  <si>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</si>
  <si>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</si>
  <si>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</si>
  <si>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</si>
  <si>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</si>
  <si>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</si>
  <si>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</si>
  <si>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</si>
  <si>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</si>
  <si>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</si>
  <si>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</si>
  <si>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</si>
  <si>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</si>
  <si>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</si>
  <si>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</si>
  <si>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</si>
  <si>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</si>
  <si>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</si>
  <si>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</si>
  <si>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</si>
  <si>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</si>
  <si>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</si>
  <si>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</si>
  <si>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</si>
  <si>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</si>
  <si>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</si>
  <si>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</si>
  <si>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</si>
  <si>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</si>
  <si>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</si>
  <si>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</si>
  <si>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</si>
  <si>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</si>
  <si>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</si>
  <si>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</si>
  <si>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</si>
  <si>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</si>
  <si>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</si>
  <si>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</si>
  <si>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</si>
  <si>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</si>
  <si>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</si>
  <si>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</si>
  <si>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</si>
  <si>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</si>
  <si>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</si>
  <si>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</si>
  <si>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</si>
  <si>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</si>
  <si>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</si>
  <si>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</si>
  <si>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</si>
  <si>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</si>
  <si>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</si>
  <si>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</si>
  <si>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</si>
  <si>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</si>
  <si>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</si>
  <si>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</si>
  <si>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</si>
  <si>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</si>
  <si>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</si>
  <si>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</si>
  <si>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</si>
  <si>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</si>
  <si>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</si>
  <si>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</si>
  <si>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</si>
  <si>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</si>
  <si>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</si>
  <si>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</si>
  <si>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</si>
  <si>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</si>
  <si>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</si>
  <si>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</si>
  <si>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</si>
  <si>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</si>
  <si>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</si>
  <si>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</si>
  <si>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</si>
  <si>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</si>
  <si>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</si>
  <si>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</si>
  <si>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</si>
  <si>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</si>
  <si>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</si>
  <si>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</si>
  <si>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</si>
  <si>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</si>
  <si>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</si>
  <si>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</si>
  <si>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</si>
  <si>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</si>
  <si>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</si>
  <si>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</si>
  <si>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</si>
  <si>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</si>
  <si>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</si>
  <si>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</si>
  <si>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</si>
  <si>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</si>
  <si>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</si>
  <si>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</si>
  <si>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</si>
  <si>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</si>
  <si>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</si>
  <si>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</si>
  <si>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</si>
  <si>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</si>
  <si>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</si>
  <si>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</si>
  <si>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</si>
  <si>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</si>
  <si>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</si>
  <si>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</si>
  <si>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</si>
  <si>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</si>
  <si>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</si>
  <si>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</si>
  <si>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</si>
  <si>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</si>
  <si>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</si>
  <si>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</si>
  <si>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</si>
  <si>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</si>
  <si>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</si>
  <si>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</si>
  <si>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</si>
  <si>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</si>
  <si>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</si>
  <si>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</si>
  <si>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</si>
  <si>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</si>
  <si>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</si>
  <si>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</si>
  <si>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</si>
  <si>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</si>
  <si>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</si>
  <si>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</si>
  <si>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</si>
  <si>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</si>
  <si>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</si>
  <si>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</si>
  <si>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</si>
  <si>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</si>
  <si>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</si>
  <si>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</si>
  <si>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</si>
  <si>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</si>
  <si>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</si>
  <si>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</si>
  <si>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</si>
  <si>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</si>
  <si>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</si>
  <si>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</si>
  <si>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</si>
  <si>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</si>
  <si>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</si>
  <si>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</si>
  <si>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</si>
  <si>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</si>
  <si>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</si>
  <si>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</si>
  <si>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</si>
  <si>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</si>
  <si>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</si>
  <si>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</si>
  <si>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</si>
  <si>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</si>
  <si>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</si>
  <si>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</si>
  <si>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</si>
  <si>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</si>
  <si>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</si>
  <si>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</si>
  <si>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</si>
  <si>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</si>
  <si>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</si>
  <si>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</si>
  <si>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</si>
  <si>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</si>
  <si>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</si>
  <si>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</si>
  <si>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</si>
  <si>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</si>
  <si>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</si>
  <si>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</si>
  <si>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</si>
  <si>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</si>
  <si>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</si>
  <si>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</si>
  <si>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</si>
  <si>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</si>
  <si>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</si>
  <si>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</si>
  <si>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</si>
  <si>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</si>
  <si>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</si>
  <si>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</si>
  <si>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</si>
  <si>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</si>
  <si>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</si>
  <si>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</si>
  <si>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</si>
  <si>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</si>
  <si>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</si>
  <si>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</si>
  <si>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</si>
  <si>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</si>
  <si>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</si>
  <si>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</si>
  <si>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</si>
  <si>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</si>
  <si>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</si>
  <si>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</si>
  <si>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</si>
  <si>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</si>
  <si>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</si>
  <si>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</si>
  <si>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</si>
  <si>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</si>
  <si>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</si>
  <si>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</si>
  <si>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</si>
  <si>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</si>
  <si>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</si>
  <si>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</si>
  <si>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</si>
  <si>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</si>
  <si>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</si>
  <si>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</si>
  <si>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</si>
  <si>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</si>
  <si>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</si>
  <si>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</si>
  <si>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</si>
  <si>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</si>
  <si>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</si>
  <si>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</si>
  <si>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</si>
  <si>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</si>
  <si>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</si>
  <si>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</si>
  <si>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</si>
  <si>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</si>
  <si>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</si>
  <si>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</si>
  <si>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</si>
  <si>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</si>
  <si>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</si>
  <si>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</si>
  <si>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</si>
  <si>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</si>
  <si>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</si>
  <si>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</si>
  <si>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</si>
  <si>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</si>
  <si>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</si>
  <si>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</si>
  <si>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</si>
  <si>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</si>
  <si>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</si>
  <si>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</si>
  <si>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</si>
  <si>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</si>
  <si>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</si>
  <si>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</si>
  <si>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</si>
  <si>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</si>
  <si>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</si>
  <si>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</si>
  <si>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</si>
  <si>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</si>
  <si>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</si>
  <si>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</si>
  <si>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</si>
  <si>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</si>
  <si>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</si>
  <si>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</si>
  <si>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</si>
  <si>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</si>
  <si>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</si>
  <si>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</si>
  <si>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</si>
  <si>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</si>
  <si>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</si>
  <si>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</si>
  <si>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</si>
  <si>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</si>
  <si>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</si>
  <si>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</si>
  <si>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</si>
  <si>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</si>
  <si>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</si>
  <si>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</si>
  <si>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</si>
  <si>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</si>
  <si>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</si>
  <si>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</si>
  <si>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</si>
  <si>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</si>
  <si>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</si>
  <si>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</si>
  <si>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</si>
  <si>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</si>
  <si>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</si>
  <si>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</si>
  <si>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</si>
  <si>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</si>
  <si>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</si>
  <si>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</si>
  <si>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</si>
  <si>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</si>
  <si>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</si>
  <si>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</si>
  <si>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</si>
  <si>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</si>
  <si>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</si>
  <si>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</si>
  <si>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</si>
  <si>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</si>
  <si>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</si>
  <si>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</si>
  <si>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</si>
  <si>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</si>
  <si>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</si>
  <si>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</si>
  <si>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</si>
  <si>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</si>
  <si>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</si>
  <si>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</si>
  <si>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</si>
  <si>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</si>
  <si>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</si>
  <si>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</si>
  <si>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</si>
  <si>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</si>
  <si>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</si>
  <si>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</si>
  <si>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</si>
  <si>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</si>
  <si>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</si>
  <si>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</si>
  <si>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</si>
  <si>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</si>
  <si>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</si>
  <si>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</si>
  <si>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</si>
  <si>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</si>
  <si>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</si>
  <si>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</si>
  <si>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</si>
  <si>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</si>
  <si>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</si>
  <si>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</si>
  <si>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</si>
  <si>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</si>
  <si>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</si>
  <si>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</si>
  <si>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</si>
  <si>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</si>
  <si>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</si>
  <si>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</si>
  <si>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</si>
  <si>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</si>
  <si>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</si>
  <si>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</si>
  <si>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</si>
  <si>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</si>
  <si>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</si>
  <si>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</si>
  <si>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</si>
  <si>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</si>
  <si>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</si>
  <si>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</si>
  <si>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</si>
  <si>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</si>
  <si>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</si>
  <si>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</si>
  <si>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</si>
  <si>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</si>
  <si>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</si>
  <si>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</si>
  <si>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</si>
  <si>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</si>
  <si>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</si>
  <si>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</si>
  <si>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</si>
  <si>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</si>
  <si>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</si>
  <si>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</si>
  <si>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</si>
  <si>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</si>
  <si>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</si>
  <si>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</si>
  <si>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</si>
  <si>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</si>
  <si>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</si>
  <si>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</si>
  <si>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</si>
  <si>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</si>
  <si>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</si>
  <si>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</si>
  <si>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</si>
  <si>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</si>
  <si>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</si>
  <si>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</si>
  <si>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</si>
  <si>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</si>
  <si>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</si>
  <si>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</si>
  <si>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</si>
  <si>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</si>
  <si>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</si>
  <si>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</si>
  <si>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</si>
  <si>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</si>
  <si>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</si>
  <si>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</si>
  <si>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</si>
  <si>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</si>
  <si>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</si>
  <si>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</si>
  <si>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</si>
  <si>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</si>
  <si>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</si>
  <si>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</si>
  <si>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</si>
  <si>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</si>
  <si>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</si>
  <si>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</si>
  <si>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</si>
  <si>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</si>
  <si>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</si>
  <si>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</si>
  <si>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</si>
  <si>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</si>
  <si>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</si>
  <si>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</si>
  <si>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</si>
  <si>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</si>
  <si>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</si>
  <si>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</si>
  <si>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</si>
  <si>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</si>
  <si>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</si>
  <si>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</si>
  <si>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</si>
  <si>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</si>
  <si>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</si>
  <si>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</si>
  <si>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</si>
  <si>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</si>
  <si>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</si>
  <si>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</si>
  <si>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</si>
  <si>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</si>
  <si>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</si>
  <si>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</si>
  <si>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</si>
  <si>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</si>
  <si>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</si>
  <si>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</si>
  <si>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</si>
  <si>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</si>
  <si>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</si>
  <si>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</si>
  <si>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</si>
  <si>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</si>
  <si>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</si>
  <si>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</si>
  <si>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</si>
  <si>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</si>
  <si>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</si>
  <si>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</si>
  <si>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</si>
  <si>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</si>
  <si>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</si>
  <si>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</si>
  <si>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</si>
  <si>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</si>
  <si>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</si>
  <si>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</si>
  <si>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</si>
  <si>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</si>
  <si>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</si>
  <si>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</si>
  <si>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</si>
  <si>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</si>
  <si>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</si>
  <si>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</si>
  <si>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</si>
  <si>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</si>
  <si>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</si>
  <si>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</si>
  <si>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</si>
  <si>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</si>
  <si>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</si>
  <si>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</si>
  <si>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</si>
  <si>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</si>
  <si>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</si>
  <si>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</si>
  <si>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</si>
  <si>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</si>
  <si>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</si>
  <si>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</si>
  <si>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</si>
  <si>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</si>
  <si>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</si>
  <si>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</si>
  <si>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</si>
  <si>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</si>
  <si>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</si>
  <si>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</si>
  <si>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</si>
  <si>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</si>
  <si>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</si>
  <si>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</si>
  <si>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</si>
  <si>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</si>
  <si>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</si>
  <si>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</si>
  <si>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</si>
  <si>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</si>
  <si>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</si>
  <si>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</si>
  <si>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</si>
  <si>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</si>
  <si>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</si>
  <si>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</si>
  <si>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</si>
  <si>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</si>
  <si>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</si>
  <si>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</si>
  <si>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</si>
  <si>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</si>
  <si>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</si>
  <si>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</si>
  <si>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</si>
  <si>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</si>
  <si>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</si>
  <si>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</si>
  <si>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</si>
  <si>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</si>
  <si>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</si>
  <si>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</si>
  <si>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</si>
  <si>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</si>
  <si>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</si>
  <si>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</si>
  <si>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</si>
  <si>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</si>
  <si>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</si>
  <si>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</si>
  <si>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</si>
  <si>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</si>
  <si>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</si>
  <si>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</si>
  <si>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</si>
  <si>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</si>
  <si>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</si>
  <si>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</si>
  <si>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</si>
  <si>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</si>
  <si>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</si>
  <si>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</si>
  <si>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</si>
  <si>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</si>
  <si>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</si>
  <si>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</si>
  <si>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</si>
  <si>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</si>
  <si>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</si>
  <si>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</si>
  <si>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</si>
  <si>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</si>
  <si>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</si>
  <si>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</si>
  <si>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</si>
  <si>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</si>
  <si>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</si>
  <si>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</si>
  <si>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</si>
  <si>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</si>
  <si>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</si>
  <si>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</si>
  <si>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</si>
  <si>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</si>
  <si>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</si>
  <si>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</si>
  <si>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</si>
  <si>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</si>
  <si>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</si>
  <si>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</si>
  <si>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</si>
  <si>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</si>
  <si>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</si>
  <si>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</si>
  <si>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</si>
  <si>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</si>
  <si>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</si>
  <si>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</si>
  <si>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</si>
  <si>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</si>
  <si>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</si>
  <si>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</si>
  <si>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</si>
  <si>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</si>
  <si>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</si>
  <si>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</si>
  <si>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</si>
  <si>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</si>
  <si>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</si>
  <si>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</si>
  <si>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</si>
  <si>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</si>
  <si>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</si>
  <si>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</si>
  <si>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</si>
  <si>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</si>
  <si>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</si>
  <si>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</si>
  <si>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</si>
  <si>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</si>
  <si>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</si>
  <si>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</si>
  <si>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</si>
  <si>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</si>
  <si>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</si>
  <si>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</si>
  <si>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</si>
  <si>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</si>
  <si>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</si>
  <si>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</si>
  <si>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</si>
  <si>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</si>
  <si>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</si>
  <si>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</si>
  <si>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</si>
  <si>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</si>
  <si>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</si>
  <si>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</si>
  <si>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</si>
  <si>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</si>
  <si>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</si>
  <si>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</si>
  <si>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</si>
  <si>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</si>
  <si>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</si>
  <si>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</si>
  <si>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</si>
  <si>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</si>
  <si>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</si>
  <si>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</si>
  <si>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</si>
  <si>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</si>
  <si>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</si>
  <si>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</si>
  <si>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</si>
  <si>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</si>
  <si>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</si>
  <si>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</si>
  <si>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</si>
  <si>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</si>
  <si>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</si>
  <si>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</si>
  <si>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</si>
  <si>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</si>
  <si>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</si>
  <si>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</si>
  <si>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</si>
  <si>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</si>
  <si>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</si>
  <si>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</si>
  <si>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</si>
  <si>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</si>
  <si>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</si>
  <si>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</si>
  <si>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</si>
  <si>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</si>
  <si>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</si>
  <si>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</si>
  <si>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</si>
  <si>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</si>
  <si>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</si>
  <si>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</si>
  <si>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</si>
  <si>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</si>
  <si>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</si>
  <si>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</si>
  <si>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</si>
  <si>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</si>
  <si>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</si>
  <si>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</si>
  <si>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</si>
  <si>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</si>
  <si>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</si>
  <si>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</si>
  <si>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</si>
  <si>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</si>
  <si>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</si>
  <si>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</si>
  <si>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</si>
  <si>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</si>
  <si>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</si>
  <si>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</si>
  <si>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</si>
  <si>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</si>
  <si>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</si>
  <si>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</si>
  <si>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</si>
  <si>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</si>
  <si>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</si>
  <si>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</si>
  <si>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</si>
  <si>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</si>
  <si>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</si>
  <si>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</si>
  <si>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</si>
  <si>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</si>
  <si>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</si>
  <si>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</si>
  <si>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</si>
  <si>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</si>
  <si>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</si>
  <si>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</si>
  <si>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</si>
  <si>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</si>
  <si>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</si>
  <si>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</si>
  <si>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</si>
  <si>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</si>
  <si>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</si>
  <si>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</si>
  <si>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</si>
  <si>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</si>
  <si>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</si>
  <si>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</si>
  <si>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</si>
  <si>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</si>
  <si>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</si>
  <si>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</si>
  <si>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</si>
  <si>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</si>
  <si>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</si>
  <si>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</si>
  <si>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</si>
  <si>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</si>
  <si>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</si>
  <si>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</si>
  <si>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</si>
  <si>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</si>
  <si>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</si>
  <si>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</si>
  <si>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</si>
  <si>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</si>
  <si>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</si>
  <si>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</si>
  <si>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</si>
  <si>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</si>
  <si>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</si>
  <si>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</si>
  <si>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</si>
  <si>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</si>
  <si>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</si>
  <si>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</si>
  <si>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</si>
  <si>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</si>
  <si>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</si>
  <si>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</si>
  <si>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</si>
  <si>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</si>
  <si>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</si>
  <si>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</si>
  <si>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</si>
  <si>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</si>
  <si>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</si>
  <si>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</si>
  <si>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</si>
  <si>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</si>
  <si>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</si>
  <si>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</si>
  <si>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</si>
  <si>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</si>
  <si>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</si>
  <si>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</si>
  <si>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</si>
  <si>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</si>
  <si>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</si>
  <si>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</si>
  <si>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</si>
  <si>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</si>
  <si>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</si>
  <si>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</si>
  <si>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</si>
  <si>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</si>
  <si>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</si>
  <si>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</si>
  <si>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</si>
  <si>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</si>
  <si>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</si>
  <si>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</si>
  <si>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</si>
  <si>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</si>
  <si>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</si>
  <si>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</si>
  <si>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</si>
  <si>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</si>
  <si>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</si>
  <si>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</si>
  <si>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</si>
  <si>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</si>
  <si>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</si>
  <si>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</si>
  <si>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</si>
  <si>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</si>
  <si>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</si>
  <si>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</si>
  <si>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</si>
  <si>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</si>
  <si>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</si>
  <si>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</si>
  <si>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</si>
  <si>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</si>
  <si>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</si>
  <si>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</si>
  <si>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</si>
  <si>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</si>
  <si>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</si>
  <si>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</si>
  <si>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</si>
  <si>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</si>
  <si>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</si>
  <si>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</si>
  <si>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</si>
  <si>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</si>
  <si>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</si>
  <si>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</si>
  <si>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</si>
  <si>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</si>
  <si>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</si>
  <si>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</si>
  <si>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</si>
  <si>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</si>
  <si>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</si>
  <si>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</si>
  <si>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</si>
  <si>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</si>
  <si>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</si>
  <si>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</si>
  <si>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</si>
  <si>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</si>
  <si>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</si>
  <si>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</si>
  <si>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</si>
  <si>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</si>
  <si>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</si>
  <si>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</si>
  <si>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</si>
  <si>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</si>
  <si>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</si>
  <si>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</si>
  <si>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</si>
  <si>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</si>
  <si>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</si>
  <si>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</si>
  <si>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</si>
  <si>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</si>
  <si>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</si>
  <si>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</si>
  <si>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</si>
  <si>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</si>
  <si>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</si>
  <si>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</si>
  <si>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</si>
  <si>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</si>
  <si>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</si>
  <si>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</si>
  <si>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</si>
  <si>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</si>
  <si>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</si>
  <si>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</si>
  <si>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</si>
  <si>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</si>
  <si>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</si>
  <si>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</si>
  <si>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</si>
  <si>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</si>
  <si>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</si>
  <si>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</si>
  <si>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</si>
  <si>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</si>
  <si>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</si>
  <si>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</si>
  <si>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</si>
  <si>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</si>
  <si>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</si>
  <si>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</si>
  <si>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</si>
  <si>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</si>
  <si>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</si>
  <si>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</si>
  <si>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</si>
  <si>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</si>
  <si>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</si>
  <si>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</si>
  <si>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</si>
  <si>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</si>
  <si>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</si>
  <si>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</si>
  <si>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</si>
  <si>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</si>
  <si>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</si>
  <si>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</si>
  <si>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</si>
  <si>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</si>
  <si>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</si>
  <si>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</si>
  <si>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</si>
  <si>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</si>
  <si>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</si>
  <si>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</si>
  <si>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</si>
  <si>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</si>
  <si>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</si>
  <si>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</si>
  <si>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</si>
  <si>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</si>
  <si>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</si>
  <si>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</si>
  <si>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</si>
  <si>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</si>
  <si>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</si>
  <si>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</si>
  <si>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</si>
  <si>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</si>
  <si>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</si>
  <si>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</si>
  <si>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</si>
  <si>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</si>
  <si>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</si>
  <si>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</si>
  <si>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</si>
  <si>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</si>
  <si>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</si>
  <si>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</si>
  <si>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</si>
  <si>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</si>
  <si>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</si>
  <si>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</si>
  <si>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</si>
  <si>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</si>
  <si>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</si>
  <si>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</si>
  <si>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</si>
  <si>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</si>
  <si>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</si>
  <si>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</si>
  <si>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</si>
  <si>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</si>
  <si>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</si>
  <si>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</si>
  <si>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</si>
  <si>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</si>
  <si>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</si>
  <si>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</si>
  <si>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</si>
  <si>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</si>
  <si>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</si>
  <si>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</si>
  <si>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</si>
  <si>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</si>
  <si>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</si>
  <si>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</si>
  <si>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</si>
  <si>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</si>
  <si>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</si>
  <si>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</si>
  <si>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</si>
  <si>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</si>
  <si>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</si>
  <si>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</si>
  <si>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</si>
  <si>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</si>
  <si>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</si>
  <si>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</si>
  <si>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</si>
  <si>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</si>
  <si>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</si>
  <si>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</si>
  <si>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</si>
  <si>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</si>
  <si>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</si>
  <si>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</si>
  <si>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</si>
  <si>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</si>
  <si>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</si>
  <si>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</si>
  <si>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</si>
  <si>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</si>
  <si>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</si>
  <si>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</si>
  <si>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</si>
  <si>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</si>
  <si>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</si>
  <si>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</si>
  <si>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</si>
  <si>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</si>
  <si>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</si>
  <si>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</si>
  <si>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</si>
  <si>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</si>
  <si>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</si>
  <si>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</si>
  <si>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</si>
  <si>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</si>
  <si>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</si>
  <si>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</si>
  <si>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</si>
  <si>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</si>
  <si>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</si>
  <si>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</si>
  <si>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</si>
  <si>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</si>
  <si>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</si>
  <si>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</si>
  <si>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</si>
  <si>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</si>
  <si>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</si>
  <si>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</si>
  <si>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</si>
  <si>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</si>
  <si>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</si>
  <si>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</si>
  <si>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</si>
  <si>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</si>
  <si>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</si>
  <si>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</si>
  <si>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</si>
  <si>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</si>
  <si>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</si>
  <si>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</si>
  <si>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</si>
  <si>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</si>
  <si>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</si>
  <si>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</si>
  <si>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</si>
  <si>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</si>
  <si>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</si>
  <si>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</si>
  <si>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</si>
  <si>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</si>
  <si>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</si>
  <si>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</si>
  <si>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</si>
  <si>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</si>
  <si>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</si>
  <si>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</si>
  <si>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</si>
  <si>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</si>
  <si>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</si>
  <si>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</si>
  <si>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</si>
  <si>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</si>
  <si>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</si>
  <si>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</si>
  <si>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</si>
  <si>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</si>
  <si>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</si>
  <si>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</si>
  <si>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</si>
  <si>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</si>
  <si>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</si>
  <si>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</si>
  <si>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</si>
  <si>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</si>
  <si>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</si>
  <si>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</si>
  <si>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</si>
  <si>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</si>
  <si>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</si>
  <si>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</si>
  <si>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</si>
  <si>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</si>
  <si>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</si>
  <si>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</si>
  <si>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</si>
  <si>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</si>
  <si>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</si>
  <si>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</si>
  <si>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</si>
  <si>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</si>
  <si>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</si>
  <si>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</si>
  <si>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</si>
  <si>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</si>
  <si>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</si>
  <si>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</si>
  <si>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</si>
  <si>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</si>
  <si>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</si>
  <si>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</si>
  <si>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</si>
  <si>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</si>
  <si>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</si>
  <si>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</si>
  <si>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</si>
  <si>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</si>
  <si>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</si>
  <si>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</si>
  <si>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</si>
  <si>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</si>
  <si>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</si>
  <si>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</si>
  <si>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</si>
  <si>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</si>
  <si>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</si>
  <si>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</si>
  <si>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</si>
  <si>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</si>
  <si>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</si>
  <si>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</si>
  <si>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</si>
  <si>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</si>
  <si>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</si>
  <si>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</si>
  <si>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</si>
  <si>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</si>
  <si>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</si>
  <si>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</si>
  <si>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</si>
  <si>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</si>
  <si>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</si>
  <si>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</si>
  <si>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</si>
  <si>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</si>
  <si>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</si>
  <si>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</si>
  <si>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</si>
  <si>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</si>
  <si>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</si>
  <si>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</si>
  <si>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</si>
  <si>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</si>
  <si>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</si>
  <si>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</si>
  <si>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</si>
  <si>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</si>
  <si>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</si>
  <si>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</si>
  <si>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</si>
  <si>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</si>
  <si>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</si>
  <si>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</si>
  <si>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</si>
  <si>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</si>
  <si>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</si>
  <si>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</si>
  <si>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</si>
  <si>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</si>
  <si>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</si>
  <si>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</si>
  <si>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</si>
  <si>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</si>
  <si>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</si>
  <si>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</si>
  <si>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</si>
  <si>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</si>
  <si>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</si>
  <si>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</si>
  <si>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</si>
  <si>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</si>
  <si>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</si>
  <si>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</si>
  <si>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</si>
  <si>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</si>
  <si>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</si>
  <si>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</si>
  <si>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</si>
  <si>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</si>
  <si>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</si>
  <si>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</si>
  <si>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</si>
  <si>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</si>
  <si>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</si>
  <si>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</si>
  <si>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</si>
  <si>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</si>
  <si>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</si>
  <si>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</si>
  <si>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</si>
  <si>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</si>
  <si>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</si>
  <si>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</si>
  <si>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</si>
  <si>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</si>
  <si>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</si>
  <si>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</si>
  <si>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</si>
  <si>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</si>
  <si>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</si>
  <si>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</si>
  <si>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</si>
  <si>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</si>
  <si>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</si>
  <si>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</si>
  <si>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</si>
  <si>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</si>
  <si>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</si>
  <si>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</si>
  <si>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</si>
  <si>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</si>
  <si>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</si>
  <si>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</si>
  <si>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</si>
  <si>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</si>
  <si>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</si>
  <si>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</si>
  <si>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</si>
  <si>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</si>
  <si>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</si>
  <si>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</si>
  <si>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</si>
  <si>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</si>
  <si>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</si>
  <si>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</si>
  <si>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</si>
  <si>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</si>
  <si>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</si>
  <si>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</si>
  <si>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</si>
  <si>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</si>
  <si>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</si>
  <si>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</si>
  <si>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</si>
  <si>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</si>
  <si>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</si>
  <si>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</si>
  <si>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</si>
  <si>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</si>
  <si>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</si>
  <si>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</si>
  <si>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</si>
  <si>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</si>
  <si>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</si>
  <si>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</si>
  <si>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</si>
  <si>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</si>
  <si>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</si>
  <si>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</si>
  <si>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</si>
  <si>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</si>
  <si>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</si>
  <si>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</si>
  <si>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</si>
  <si>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</si>
  <si>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</si>
  <si>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</si>
  <si>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</si>
  <si>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</si>
  <si>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</si>
  <si>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</si>
  <si>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</si>
  <si>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</si>
  <si>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</si>
  <si>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</si>
  <si>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</si>
  <si>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</si>
  <si>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</si>
  <si>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</si>
  <si>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</si>
  <si>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</si>
  <si>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</si>
  <si>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</si>
  <si>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</si>
  <si>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</si>
  <si>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</si>
  <si>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</si>
  <si>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</si>
  <si>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</si>
  <si>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</si>
  <si>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</si>
  <si>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</si>
  <si>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</si>
  <si>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</si>
  <si>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</si>
  <si>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</si>
  <si>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</si>
  <si>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</si>
  <si>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</si>
  <si>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</si>
  <si>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</si>
  <si>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</si>
  <si>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</si>
  <si>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</si>
  <si>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</si>
  <si>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</si>
  <si>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</si>
  <si>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</si>
  <si>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</si>
  <si>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</si>
  <si>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</si>
  <si>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</si>
  <si>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</si>
  <si>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</si>
  <si>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</si>
  <si>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</si>
  <si>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</si>
  <si>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</si>
  <si>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</si>
  <si>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</si>
  <si>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</si>
  <si>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</si>
  <si>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</si>
  <si>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</si>
  <si>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</si>
  <si>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</si>
  <si>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</si>
  <si>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</si>
  <si>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</si>
  <si>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</si>
  <si>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</si>
  <si>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</si>
  <si>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</si>
  <si>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</si>
  <si>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</si>
  <si>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</si>
  <si>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</si>
  <si>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</si>
  <si>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</si>
  <si>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</si>
  <si>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</si>
  <si>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</si>
  <si>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</si>
  <si>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</si>
  <si>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</si>
  <si>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</si>
  <si>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</si>
  <si>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</si>
  <si>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</si>
  <si>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</si>
  <si>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</si>
  <si>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</si>
  <si>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</si>
  <si>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</si>
  <si>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</si>
  <si>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</si>
  <si>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</si>
  <si>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</si>
  <si>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</si>
  <si>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</si>
  <si>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</si>
  <si>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</si>
  <si>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</si>
  <si>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</si>
  <si>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</si>
  <si>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</si>
  <si>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</si>
  <si>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</si>
  <si>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</si>
  <si>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</si>
  <si>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</si>
  <si>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</si>
  <si>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</si>
  <si>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</si>
  <si>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</si>
  <si>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</si>
  <si>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</si>
  <si>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</si>
  <si>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</si>
  <si>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</si>
  <si>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</si>
  <si>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</si>
  <si>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</si>
  <si>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</si>
  <si>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</si>
  <si>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</si>
  <si>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</si>
  <si>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</si>
  <si>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</si>
  <si>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</si>
  <si>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</si>
  <si>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</si>
  <si>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</si>
  <si>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</si>
  <si>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</si>
  <si>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</si>
  <si>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</si>
  <si>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</si>
  <si>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</si>
  <si>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</si>
  <si>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</si>
  <si>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</si>
  <si>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</si>
  <si>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</si>
  <si>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</si>
  <si>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</si>
  <si>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</si>
  <si>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</si>
  <si>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</si>
  <si>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</si>
  <si>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</si>
  <si>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</si>
  <si>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</si>
  <si>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</si>
  <si>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</si>
  <si>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</si>
  <si>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</si>
  <si>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</si>
  <si>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</si>
  <si>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</si>
  <si>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</si>
  <si>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</si>
  <si>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</si>
  <si>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</si>
  <si>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</si>
  <si>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</si>
  <si>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</si>
  <si>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</si>
  <si>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</si>
  <si>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</si>
  <si>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</si>
  <si>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</si>
  <si>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</si>
  <si>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</si>
  <si>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</si>
  <si>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</si>
  <si>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</si>
  <si>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</si>
  <si>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</si>
  <si>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</si>
  <si>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</si>
  <si>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</si>
  <si>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</si>
  <si>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</si>
  <si>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</si>
  <si>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</si>
  <si>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</si>
  <si>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</si>
  <si>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</si>
  <si>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</si>
  <si>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</si>
  <si>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</si>
  <si>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</si>
  <si>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</si>
  <si>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</si>
  <si>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</si>
  <si>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</si>
  <si>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</si>
  <si>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</si>
  <si>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</si>
  <si>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</si>
  <si>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</si>
  <si>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</si>
  <si>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</si>
  <si>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</si>
  <si>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</si>
  <si>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</si>
  <si>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</si>
  <si>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</si>
  <si>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</si>
  <si>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</si>
  <si>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</si>
  <si>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</si>
  <si>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</si>
  <si>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</si>
  <si>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</si>
  <si>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</si>
  <si>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</si>
  <si>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</si>
  <si>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</si>
  <si>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</si>
  <si>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</si>
  <si>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</si>
  <si>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</si>
  <si>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</si>
  <si>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</si>
  <si>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</si>
  <si>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</si>
  <si>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</si>
  <si>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</si>
  <si>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</si>
  <si>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</si>
  <si>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</si>
  <si>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</si>
  <si>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</si>
  <si>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</si>
  <si>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</si>
  <si>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</si>
  <si>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</si>
  <si>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</si>
  <si>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</si>
  <si>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</si>
  <si>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</si>
  <si>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</si>
  <si>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</si>
  <si>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</si>
  <si>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</si>
  <si>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</si>
  <si>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</si>
  <si>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</si>
  <si>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</si>
  <si>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</si>
  <si>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</si>
  <si>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</si>
  <si>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</si>
  <si>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</si>
  <si>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</si>
  <si>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</si>
  <si>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</si>
  <si>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</si>
  <si>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</si>
  <si>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</si>
  <si>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</si>
  <si>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</si>
  <si>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</si>
  <si>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</si>
  <si>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</si>
  <si>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</si>
  <si>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</si>
  <si>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</si>
  <si>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</si>
  <si>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</si>
  <si>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</si>
  <si>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</si>
  <si>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</si>
  <si>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</si>
  <si>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</si>
  <si>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</si>
  <si>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</si>
  <si>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</si>
  <si>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</si>
  <si>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</si>
  <si>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</si>
  <si>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</si>
  <si>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</si>
  <si>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</si>
  <si>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</si>
  <si>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</si>
  <si>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</si>
  <si>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</si>
  <si>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</si>
  <si>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</si>
  <si>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</si>
  <si>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</si>
  <si>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</si>
  <si>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</si>
  <si>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</si>
  <si>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</si>
  <si>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</si>
  <si>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</si>
  <si>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</si>
  <si>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</si>
  <si>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</si>
  <si>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</si>
  <si>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</si>
  <si>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</si>
  <si>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</si>
  <si>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</si>
  <si>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</si>
  <si>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</si>
  <si>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</si>
  <si>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</si>
  <si>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</si>
  <si>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</si>
  <si>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</si>
  <si>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</si>
  <si>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</si>
  <si>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</si>
  <si>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</si>
  <si>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</si>
  <si>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</si>
  <si>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</si>
  <si>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</si>
  <si>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</si>
  <si>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</si>
  <si>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</si>
  <si>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</si>
  <si>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</si>
  <si>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</si>
  <si>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</si>
  <si>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</si>
  <si>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</si>
  <si>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</si>
  <si>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</si>
  <si>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</si>
  <si>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</si>
  <si>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</si>
  <si>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</si>
  <si>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</si>
  <si>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</si>
  <si>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</si>
  <si>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</si>
  <si>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</si>
  <si>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</si>
  <si>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</si>
  <si>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</si>
  <si>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</si>
  <si>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</si>
  <si>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</si>
  <si>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</si>
  <si>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</si>
  <si>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</si>
  <si>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</si>
  <si>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</si>
  <si>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</si>
  <si>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</si>
  <si>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</si>
  <si>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</si>
  <si>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</si>
  <si>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</si>
  <si>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</si>
  <si>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</si>
  <si>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</si>
  <si>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</si>
  <si>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</si>
  <si>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</si>
  <si>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</si>
  <si>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</si>
  <si>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</si>
  <si>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</si>
  <si>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</si>
  <si>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</si>
  <si>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</si>
  <si>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</si>
  <si>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</si>
  <si>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</si>
  <si>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</si>
  <si>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</si>
  <si>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</si>
  <si>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</si>
  <si>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</si>
  <si>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</si>
  <si>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</si>
  <si>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</si>
  <si>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</si>
  <si>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</si>
  <si>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</si>
  <si>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</si>
  <si>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</si>
  <si>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</si>
  <si>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</si>
  <si>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</si>
  <si>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</si>
  <si>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</si>
  <si>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</si>
  <si>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</si>
  <si>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</si>
  <si>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</si>
  <si>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</si>
  <si>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</si>
  <si>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</si>
  <si>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</si>
  <si>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</si>
  <si>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</si>
  <si>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</si>
  <si>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</si>
  <si>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</si>
  <si>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</si>
  <si>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</si>
  <si>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</si>
  <si>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</si>
  <si>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</si>
  <si>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</si>
  <si>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</si>
  <si>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</si>
  <si>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</si>
  <si>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</si>
  <si>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</si>
  <si>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</si>
  <si>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</si>
  <si>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</si>
  <si>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</si>
  <si>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</si>
  <si>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</si>
  <si>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</si>
  <si>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</si>
  <si>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</si>
  <si>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</si>
  <si>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</si>
  <si>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</si>
  <si>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</si>
  <si>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</si>
  <si>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</si>
  <si>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</si>
  <si>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</si>
  <si>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</si>
  <si>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</si>
  <si>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</si>
  <si>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</si>
  <si>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</si>
  <si>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</si>
  <si>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</si>
  <si>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</si>
  <si>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</si>
  <si>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</si>
  <si>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</si>
  <si>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</si>
  <si>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</si>
  <si>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</si>
  <si>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</si>
  <si>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</si>
  <si>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</si>
  <si>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</si>
  <si>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</si>
  <si>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</si>
  <si>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</si>
  <si>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</si>
  <si>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</si>
  <si>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</si>
  <si>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</si>
  <si>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</si>
  <si>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</si>
  <si>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</si>
  <si>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</si>
  <si>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</si>
  <si>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</si>
  <si>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</si>
  <si>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</si>
  <si>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</si>
  <si>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</si>
  <si>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</si>
  <si>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</si>
  <si>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</si>
  <si>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</si>
  <si>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</si>
  <si>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</si>
  <si>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</si>
  <si>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</si>
  <si>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</si>
  <si>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</si>
  <si>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</si>
  <si>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</si>
  <si>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</si>
  <si>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</si>
  <si>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</si>
  <si>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</si>
  <si>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</si>
  <si>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</si>
  <si>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</si>
  <si>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</si>
  <si>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</si>
  <si>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</si>
  <si>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</si>
  <si>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</si>
  <si>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</si>
  <si>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</si>
  <si>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</si>
  <si>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</si>
  <si>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</si>
  <si>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</si>
  <si>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</si>
  <si>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</si>
  <si>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</si>
  <si>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</si>
  <si>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</si>
  <si>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</si>
  <si>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</si>
  <si>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</si>
  <si>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</si>
  <si>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</si>
  <si>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</si>
  <si>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</si>
  <si>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</si>
  <si>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</si>
  <si>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</si>
  <si>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</si>
  <si>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</si>
  <si>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</si>
  <si>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</si>
  <si>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</si>
  <si>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</si>
  <si>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</si>
  <si>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</si>
  <si>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</si>
  <si>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</si>
  <si>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</si>
  <si>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</si>
  <si>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</si>
  <si>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</si>
  <si>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</si>
  <si>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</si>
  <si>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</si>
  <si>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</si>
  <si>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</si>
  <si>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</si>
  <si>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</si>
  <si>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</si>
  <si>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</si>
  <si>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</si>
  <si>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</si>
  <si>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</si>
  <si>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</si>
  <si>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</si>
  <si>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</si>
  <si>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</si>
  <si>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</si>
  <si>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</si>
  <si>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</si>
  <si>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</si>
  <si>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</si>
  <si>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</si>
  <si>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</si>
  <si>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</si>
  <si>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</si>
  <si>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</si>
  <si>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</si>
  <si>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</si>
  <si>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</si>
  <si>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</si>
  <si>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</si>
  <si>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</si>
  <si>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</si>
  <si>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</si>
  <si>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</si>
  <si>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</si>
  <si>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</si>
  <si>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</si>
  <si>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</si>
  <si>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</si>
  <si>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</si>
  <si>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</si>
  <si>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</si>
  <si>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</si>
  <si>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</si>
  <si>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</si>
  <si>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</si>
  <si>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</si>
  <si>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</si>
  <si>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</si>
  <si>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</si>
  <si>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</si>
  <si>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</si>
  <si>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</si>
  <si>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</si>
  <si>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</si>
  <si>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</si>
  <si>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</si>
  <si>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</si>
  <si>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</si>
  <si>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</si>
  <si>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</si>
  <si>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</si>
  <si>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</si>
  <si>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</si>
  <si>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</si>
  <si>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</si>
  <si>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</si>
  <si>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</si>
  <si>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</si>
  <si>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</si>
  <si>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</si>
  <si>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</si>
  <si>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</si>
  <si>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</si>
  <si>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</si>
  <si>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</si>
  <si>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</si>
  <si>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</si>
  <si>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</si>
  <si>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</si>
  <si>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</si>
  <si>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</si>
  <si>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</si>
  <si>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</si>
  <si>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</si>
  <si>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</si>
  <si>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</si>
  <si>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</si>
  <si>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</si>
  <si>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</si>
  <si>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</si>
  <si>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</si>
  <si>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</si>
  <si>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</si>
  <si>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</si>
  <si>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</si>
  <si>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</si>
  <si>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</si>
  <si>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</si>
  <si>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</si>
  <si>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</si>
  <si>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</si>
  <si>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</si>
  <si>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</si>
  <si>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</si>
  <si>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</si>
  <si>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</si>
  <si>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</si>
  <si>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</si>
  <si>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</si>
  <si>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</si>
  <si>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</si>
  <si>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</si>
  <si>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</si>
  <si>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</si>
  <si>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</si>
  <si>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</si>
  <si>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</si>
  <si>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</si>
  <si>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</si>
  <si>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</si>
  <si>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</si>
  <si>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</si>
  <si>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</si>
  <si>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</si>
  <si>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</si>
  <si>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</si>
  <si>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</si>
  <si>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</si>
  <si>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</si>
  <si>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</si>
  <si>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</si>
  <si>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</si>
  <si>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</si>
  <si>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</si>
  <si>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</si>
  <si>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</si>
  <si>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</si>
  <si>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</si>
  <si>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</si>
  <si>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</si>
  <si>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</si>
  <si>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</si>
  <si>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</si>
  <si>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</si>
  <si>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</si>
  <si>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</si>
  <si>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</si>
  <si>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</si>
  <si>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</si>
  <si>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</si>
  <si>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</si>
  <si>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</si>
  <si>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</si>
  <si>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</si>
  <si>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</si>
  <si>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</si>
  <si>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</si>
  <si>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</si>
  <si>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</si>
  <si>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</si>
  <si>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</si>
  <si>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</si>
  <si>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</si>
  <si>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</si>
  <si>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</si>
  <si>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</si>
  <si>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</si>
  <si>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</si>
  <si>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</si>
  <si>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</si>
  <si>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</si>
  <si>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</si>
  <si>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</si>
  <si>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</si>
  <si>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</si>
  <si>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</si>
  <si>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</si>
  <si>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</si>
  <si>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</si>
  <si>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</si>
  <si>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</si>
  <si>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</si>
  <si>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</si>
  <si>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</si>
  <si>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</si>
  <si>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</si>
  <si>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</si>
  <si>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</si>
  <si>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</si>
  <si>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</si>
  <si>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</si>
  <si>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</si>
  <si>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</si>
  <si>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</si>
  <si>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</si>
  <si>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</si>
  <si>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</si>
  <si>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</si>
  <si>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</si>
  <si>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</si>
  <si>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</si>
  <si>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</si>
  <si>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</si>
  <si>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</si>
  <si>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</si>
  <si>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</si>
  <si>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</si>
  <si>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</si>
  <si>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</si>
  <si>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</si>
  <si>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</si>
  <si>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</si>
  <si>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</si>
  <si>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</si>
  <si>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</si>
  <si>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</si>
  <si>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</si>
  <si>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</si>
  <si>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</si>
  <si>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</si>
  <si>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</si>
  <si>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</si>
  <si>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</si>
  <si>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</si>
  <si>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</si>
  <si>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</si>
  <si>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</si>
  <si>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</si>
  <si>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</si>
  <si>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</si>
  <si>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</si>
  <si>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</si>
  <si>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</si>
  <si>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</si>
  <si>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</si>
  <si>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</si>
  <si>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</si>
  <si>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</si>
  <si>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</si>
  <si>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</si>
  <si>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</si>
  <si>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</si>
  <si>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</si>
  <si>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</si>
  <si>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</si>
  <si>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</si>
  <si>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</si>
  <si>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</si>
  <si>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</si>
  <si>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</si>
  <si>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</si>
  <si>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</si>
  <si>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</si>
  <si>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</si>
  <si>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</si>
  <si>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</si>
  <si>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</si>
  <si>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</si>
  <si>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</si>
  <si>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</si>
  <si>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</si>
  <si>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</si>
  <si>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</si>
  <si>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</si>
  <si>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</si>
  <si>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</si>
  <si>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</si>
  <si>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</si>
  <si>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</si>
  <si>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</si>
  <si>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</si>
  <si>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</si>
  <si>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</si>
  <si>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</si>
  <si>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</si>
  <si>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</si>
  <si>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</si>
  <si>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</si>
  <si>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</si>
  <si>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</si>
  <si>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</si>
  <si>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</si>
  <si>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</si>
  <si>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</si>
  <si>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</si>
  <si>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</si>
  <si>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</si>
  <si>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</si>
  <si>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</si>
  <si>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</si>
  <si>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</si>
  <si>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</si>
  <si>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</si>
  <si>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</si>
  <si>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</si>
  <si>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</si>
  <si>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</si>
  <si>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</si>
  <si>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</si>
  <si>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</si>
  <si>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</si>
  <si>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</si>
  <si>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</si>
  <si>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</si>
  <si>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</si>
  <si>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</si>
  <si>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</si>
  <si>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</si>
  <si>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</si>
  <si>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</si>
  <si>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</si>
  <si>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</si>
  <si>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</si>
  <si>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</si>
  <si>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</si>
  <si>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</si>
  <si>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</si>
  <si>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</si>
  <si>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</si>
  <si>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</si>
  <si>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</si>
  <si>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</si>
  <si>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</si>
  <si>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</si>
  <si>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</si>
  <si>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</si>
  <si>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</si>
  <si>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</si>
  <si>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</si>
  <si>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</si>
  <si>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</si>
  <si>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</si>
  <si>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</si>
  <si>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</si>
  <si>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</si>
  <si>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</si>
  <si>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</si>
  <si>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</si>
  <si>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</si>
  <si>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</si>
  <si>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</si>
  <si>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</si>
  <si>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</si>
  <si>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</si>
  <si>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</si>
  <si>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</si>
  <si>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</si>
  <si>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</si>
  <si>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</si>
  <si>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</si>
  <si>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</si>
  <si>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</si>
  <si>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</si>
  <si>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</si>
  <si>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</si>
  <si>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</si>
  <si>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</si>
  <si>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</si>
  <si>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</si>
  <si>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</si>
  <si>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</si>
  <si>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</si>
  <si>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</si>
  <si>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</si>
  <si>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</si>
  <si>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</si>
  <si>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</si>
  <si>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</si>
  <si>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</si>
  <si>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</si>
  <si>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</si>
  <si>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</si>
  <si>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</si>
  <si>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</si>
  <si>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</si>
  <si>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</si>
  <si>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</si>
  <si>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</si>
  <si>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</si>
  <si>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</si>
  <si>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</si>
  <si>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</si>
  <si>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</si>
  <si>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</si>
  <si>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</si>
  <si>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</si>
  <si>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</si>
  <si>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</si>
  <si>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</si>
  <si>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</si>
  <si>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</si>
  <si>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</si>
  <si>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</si>
  <si>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</si>
  <si>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</si>
  <si>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</si>
  <si>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</si>
  <si>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</si>
  <si>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</si>
  <si>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</si>
  <si>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</si>
  <si>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</si>
  <si>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</si>
  <si>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</si>
  <si>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</si>
  <si>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</si>
  <si>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</si>
  <si>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</si>
  <si>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</si>
  <si>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</si>
  <si>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</si>
  <si>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</si>
  <si>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</si>
  <si>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</si>
  <si>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</si>
  <si>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</si>
  <si>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</si>
  <si>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</si>
  <si>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</si>
  <si>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</si>
  <si>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</si>
  <si>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</si>
  <si>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</si>
  <si>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</si>
  <si>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</si>
  <si>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</si>
  <si>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</si>
  <si>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</si>
  <si>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</si>
  <si>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</si>
  <si>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</si>
  <si>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</si>
  <si>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</si>
  <si>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</si>
  <si>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</si>
  <si>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</si>
  <si>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</si>
  <si>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</si>
  <si>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</si>
  <si>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</si>
  <si>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</si>
  <si>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</si>
  <si>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</si>
  <si>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</si>
  <si>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</si>
  <si>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</si>
  <si>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</si>
  <si>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</si>
  <si>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</si>
  <si>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</si>
  <si>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</si>
  <si>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</si>
  <si>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</si>
  <si>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</si>
  <si>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</si>
  <si>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</si>
  <si>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</si>
  <si>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</si>
  <si>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</si>
  <si>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</si>
  <si>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</si>
  <si>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</si>
  <si>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</si>
  <si>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</si>
  <si>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</si>
  <si>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</si>
  <si>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</si>
  <si>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</si>
  <si>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</si>
  <si>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</si>
  <si>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</si>
  <si>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</si>
  <si>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</si>
  <si>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</si>
  <si>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</si>
  <si>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</si>
  <si>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</si>
  <si>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</si>
  <si>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</si>
  <si>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</si>
  <si>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</si>
  <si>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</si>
  <si>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</si>
  <si>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</si>
  <si>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</si>
  <si>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</si>
  <si>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</si>
  <si>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</si>
  <si>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</si>
  <si>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</si>
  <si>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</si>
  <si>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</si>
  <si>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</si>
  <si>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</si>
  <si>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</si>
  <si>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</si>
  <si>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</si>
  <si>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</si>
  <si>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</si>
  <si>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</si>
  <si>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</si>
  <si>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</si>
  <si>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</si>
  <si>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</si>
  <si>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</si>
  <si>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</si>
  <si>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</si>
  <si>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</si>
  <si>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</si>
  <si>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</si>
  <si>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</si>
  <si>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</si>
  <si>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</si>
  <si>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</si>
  <si>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</si>
  <si>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</si>
  <si>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</si>
  <si>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</si>
  <si>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</si>
  <si>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</si>
  <si>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</si>
  <si>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</si>
  <si>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</si>
  <si>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</si>
  <si>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</si>
  <si>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</si>
  <si>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</si>
  <si>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</si>
  <si>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</si>
  <si>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</si>
  <si>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</si>
  <si>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</si>
  <si>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</si>
  <si>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</si>
  <si>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</si>
  <si>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</si>
  <si>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</si>
  <si>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</si>
  <si>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</si>
  <si>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</si>
  <si>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</si>
  <si>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</si>
  <si>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</si>
  <si>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</si>
  <si>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</si>
  <si>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</si>
  <si>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</si>
  <si>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</si>
  <si>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</si>
  <si>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</si>
  <si>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</si>
  <si>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</si>
  <si>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</si>
  <si>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</si>
  <si>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</si>
  <si>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</si>
  <si>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</si>
  <si>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</si>
  <si>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</si>
  <si>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</si>
  <si>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</si>
  <si>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</si>
  <si>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</si>
  <si>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</si>
  <si>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</si>
  <si>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</si>
  <si>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</si>
  <si>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</si>
  <si>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</si>
  <si>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</si>
  <si>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</si>
  <si>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</si>
  <si>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</si>
  <si>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</si>
  <si>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</si>
  <si>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</si>
  <si>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</si>
  <si>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</si>
  <si>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</si>
  <si>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</si>
  <si>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</si>
  <si>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</si>
  <si>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</si>
  <si>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</si>
  <si>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</si>
  <si>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</si>
  <si>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</si>
  <si>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</si>
  <si>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</si>
  <si>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</si>
  <si>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</si>
  <si>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</si>
  <si>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</si>
  <si>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</si>
  <si>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</si>
  <si>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</si>
  <si>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</si>
  <si>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</si>
  <si>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</si>
  <si>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</si>
  <si>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</si>
  <si>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</si>
  <si>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</si>
  <si>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</si>
  <si>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</si>
  <si>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</si>
  <si>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</si>
  <si>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</si>
  <si>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</si>
  <si>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</si>
  <si>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</si>
  <si>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</si>
  <si>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</si>
  <si>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</si>
  <si>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</si>
  <si>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</si>
  <si>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</si>
  <si>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</si>
  <si>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</si>
  <si>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</si>
  <si>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</si>
  <si>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</si>
  <si>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</si>
  <si>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</si>
  <si>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</si>
  <si>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</si>
  <si>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</si>
  <si>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</si>
  <si>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</si>
  <si>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</si>
  <si>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</si>
  <si>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</si>
  <si>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</si>
  <si>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</si>
  <si>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</si>
  <si>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</si>
  <si>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</si>
  <si>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</si>
  <si>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</si>
  <si>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</si>
  <si>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</si>
  <si>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</si>
  <si>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</si>
  <si>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</si>
  <si>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</si>
  <si>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</si>
  <si>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</si>
  <si>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</si>
  <si>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</si>
  <si>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</si>
  <si>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</si>
  <si>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</si>
  <si>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</si>
  <si>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</si>
  <si>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</si>
  <si>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</si>
  <si>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</si>
  <si>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</si>
  <si>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</si>
  <si>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</si>
  <si>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</si>
  <si>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</si>
  <si>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</si>
  <si>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</si>
  <si>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</si>
  <si>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</si>
  <si>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</si>
  <si>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</si>
  <si>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</si>
  <si>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</si>
  <si>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</si>
  <si>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</si>
  <si>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</si>
  <si>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</si>
  <si>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</si>
  <si>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</si>
  <si>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</si>
  <si>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</si>
  <si>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</si>
  <si>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</si>
  <si>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</si>
  <si>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</si>
  <si>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</si>
  <si>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</si>
  <si>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</si>
  <si>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</si>
  <si>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</si>
  <si>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</si>
  <si>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</si>
  <si>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</si>
  <si>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</si>
  <si>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</si>
  <si>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</si>
  <si>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</si>
  <si>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</si>
  <si>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</si>
  <si>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</si>
  <si>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</si>
  <si>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</si>
  <si>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</si>
  <si>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</si>
  <si>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</si>
  <si>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</si>
  <si>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</si>
  <si>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</si>
  <si>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</si>
  <si>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</si>
  <si>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</si>
  <si>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</si>
  <si>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</si>
  <si>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</si>
  <si>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</si>
  <si>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</si>
  <si>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</si>
  <si>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</si>
  <si>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</si>
  <si>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</si>
  <si>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</si>
  <si>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</si>
  <si>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</si>
  <si>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</si>
  <si>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</si>
  <si>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</si>
  <si>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</si>
  <si>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</si>
  <si>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</si>
  <si>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</si>
  <si>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</si>
  <si>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</si>
  <si>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</si>
  <si>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</si>
  <si>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</si>
  <si>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</si>
  <si>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</si>
  <si>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</si>
  <si>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</si>
  <si>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</si>
  <si>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</si>
  <si>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</si>
  <si>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</si>
  <si>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</si>
  <si>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</si>
  <si>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</si>
  <si>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</si>
  <si>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</si>
  <si>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</si>
  <si>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</si>
  <si>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</si>
  <si>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</si>
  <si>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</si>
  <si>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</si>
  <si>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</si>
  <si>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</si>
  <si>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</si>
  <si>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</si>
  <si>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</si>
  <si>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</si>
  <si>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</si>
  <si>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</si>
  <si>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</si>
  <si>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</si>
  <si>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</si>
  <si>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</si>
  <si>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</si>
  <si>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</si>
  <si>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</si>
  <si>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</si>
  <si>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</si>
  <si>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</si>
  <si>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</si>
  <si>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</si>
  <si>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</si>
  <si>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</si>
  <si>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</si>
  <si>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</si>
  <si>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</si>
  <si>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</si>
  <si>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</si>
  <si>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</si>
  <si>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</si>
  <si>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</si>
  <si>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</si>
  <si>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</si>
  <si>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</si>
  <si>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</si>
  <si>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</si>
  <si>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</si>
  <si>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</si>
  <si>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</si>
  <si>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</si>
  <si>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</si>
  <si>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</si>
  <si>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</si>
  <si>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</si>
  <si>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</si>
  <si>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</si>
  <si>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</si>
  <si>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</si>
  <si>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</si>
  <si>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</si>
  <si>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</si>
  <si>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</si>
  <si>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</si>
  <si>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</si>
  <si>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</si>
  <si>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</si>
  <si>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</si>
  <si>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</si>
  <si>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</si>
  <si>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</si>
  <si>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</si>
  <si>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</si>
  <si>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</si>
  <si>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</si>
  <si>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</si>
  <si>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</si>
  <si>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</si>
  <si>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</si>
  <si>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</si>
  <si>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</si>
  <si>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</si>
  <si>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</si>
  <si>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</si>
  <si>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</si>
  <si>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</si>
  <si>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</si>
  <si>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</si>
  <si>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</si>
  <si>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</si>
  <si>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</si>
  <si>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</si>
  <si>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</si>
  <si>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</si>
  <si>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</si>
  <si>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</si>
  <si>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</si>
  <si>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</si>
  <si>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</si>
  <si>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</si>
  <si>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</si>
  <si>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</si>
  <si>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</si>
  <si>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</si>
  <si>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</si>
  <si>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</si>
  <si>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</si>
  <si>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</si>
  <si>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</si>
  <si>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</si>
  <si>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</si>
  <si>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</si>
  <si>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</si>
  <si>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</si>
  <si>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</si>
  <si>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</si>
  <si>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</si>
  <si>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</si>
  <si>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</si>
  <si>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</si>
  <si>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</si>
  <si>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</si>
  <si>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</si>
  <si>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</si>
  <si>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</si>
  <si>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</si>
  <si>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</si>
  <si>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</si>
  <si>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</si>
  <si>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</si>
  <si>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</si>
  <si>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</si>
  <si>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</si>
  <si>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</si>
  <si>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</si>
  <si>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</si>
  <si>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</si>
  <si>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</si>
  <si>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</si>
  <si>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</si>
  <si>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</si>
  <si>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</si>
  <si>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</si>
  <si>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</si>
  <si>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</si>
  <si>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</si>
  <si>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</si>
  <si>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</si>
  <si>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</si>
  <si>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</si>
  <si>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</si>
  <si>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</si>
  <si>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</si>
  <si>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</si>
  <si>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</si>
  <si>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</si>
  <si>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</si>
  <si>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</si>
  <si>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</si>
  <si>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</si>
  <si>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</si>
  <si>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</si>
  <si>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</si>
  <si>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</si>
  <si>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</si>
  <si>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</si>
  <si>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</si>
  <si>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</si>
  <si>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</si>
  <si>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</si>
  <si>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</si>
  <si>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</si>
  <si>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</si>
  <si>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</si>
  <si>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</si>
  <si>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</si>
  <si>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</si>
  <si>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</si>
  <si>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</si>
  <si>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</si>
  <si>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</si>
  <si>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</si>
  <si>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</si>
  <si>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</si>
  <si>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</si>
  <si>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</si>
  <si>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</si>
  <si>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</si>
  <si>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</si>
  <si>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</si>
  <si>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</si>
  <si>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</si>
  <si>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</si>
  <si>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</si>
  <si>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</si>
  <si>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</si>
  <si>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</si>
  <si>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</si>
  <si>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</si>
  <si>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</si>
  <si>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</si>
  <si>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</si>
  <si>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</si>
  <si>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</si>
  <si>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</si>
  <si>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</si>
  <si>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</si>
  <si>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</si>
  <si>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</si>
  <si>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</si>
  <si>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</si>
  <si>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</si>
  <si>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</si>
  <si>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</si>
  <si>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</si>
  <si>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</si>
  <si>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</si>
  <si>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</si>
  <si>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</si>
  <si>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</si>
  <si>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</si>
  <si>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</si>
  <si>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</si>
  <si>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</si>
  <si>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</si>
  <si>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</si>
  <si>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</si>
  <si>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</si>
  <si>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</si>
  <si>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</si>
  <si>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</si>
  <si>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</si>
  <si>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</si>
  <si>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</si>
  <si>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</si>
  <si>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</si>
  <si>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</si>
  <si>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</si>
  <si>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</si>
  <si>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</si>
  <si>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</si>
  <si>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</si>
  <si>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</si>
  <si>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</si>
  <si>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</si>
  <si>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</si>
  <si>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</si>
  <si>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</si>
  <si>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</si>
  <si>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</si>
  <si>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</si>
  <si>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</si>
  <si>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</si>
  <si>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</si>
  <si>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</si>
  <si>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</si>
  <si>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</si>
  <si>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</si>
  <si>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</si>
  <si>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</si>
  <si>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</si>
  <si>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</si>
  <si>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</si>
  <si>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</si>
  <si>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</si>
  <si>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</si>
  <si>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</si>
  <si>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</si>
  <si>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</si>
  <si>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</si>
  <si>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</si>
  <si>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</si>
  <si>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</si>
  <si>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</si>
  <si>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</si>
  <si>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</si>
  <si>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</si>
  <si>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</si>
  <si>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</si>
  <si>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</si>
  <si>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</si>
  <si>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</si>
  <si>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</si>
  <si>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</si>
  <si>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</si>
  <si>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</si>
  <si>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</si>
  <si>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</si>
  <si>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</si>
  <si>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</si>
  <si>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</si>
  <si>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</si>
  <si>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</si>
  <si>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</si>
  <si>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</si>
  <si>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</si>
  <si>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</si>
  <si>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</si>
  <si>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</si>
  <si>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</si>
  <si>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</si>
  <si>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</si>
  <si>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</si>
  <si>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</si>
  <si>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</si>
  <si>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</si>
  <si>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</si>
  <si>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</si>
  <si>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</si>
  <si>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</si>
  <si>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</si>
  <si>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</si>
  <si>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</si>
  <si>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</si>
  <si>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</si>
  <si>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</si>
  <si>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</si>
  <si>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</si>
  <si>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</si>
  <si>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</si>
  <si>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</si>
  <si>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</si>
  <si>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</si>
  <si>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</si>
  <si>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</si>
  <si>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</si>
  <si>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</si>
  <si>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</si>
  <si>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</si>
  <si>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</si>
  <si>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</si>
  <si>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</si>
  <si>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</si>
  <si>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</si>
  <si>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</si>
  <si>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</si>
  <si>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</si>
  <si>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</si>
  <si>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</si>
  <si>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</si>
  <si>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</si>
  <si>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</si>
  <si>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</si>
  <si>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</si>
  <si>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</si>
  <si>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</si>
  <si>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</si>
  <si>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</si>
  <si>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</si>
  <si>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</si>
  <si>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</si>
  <si>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</si>
  <si>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</si>
  <si>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</si>
  <si>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</si>
  <si>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</si>
  <si>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</si>
  <si>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</si>
  <si>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</si>
  <si>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</si>
  <si>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</si>
  <si>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</si>
  <si>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</si>
  <si>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</si>
  <si>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</si>
  <si>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</si>
  <si>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</si>
  <si>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</si>
  <si>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</si>
  <si>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</si>
  <si>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</si>
  <si>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</si>
  <si>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</si>
  <si>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</si>
  <si>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</si>
  <si>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</si>
  <si>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</si>
  <si>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</si>
  <si>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</si>
  <si>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</si>
  <si>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</si>
  <si>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</si>
  <si>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</si>
  <si>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</si>
  <si>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</si>
  <si>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</si>
  <si>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</si>
  <si>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</si>
  <si>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</si>
  <si>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</si>
  <si>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</si>
  <si>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</si>
  <si>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</si>
  <si>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</si>
  <si>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</si>
  <si>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</si>
  <si>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</si>
  <si>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</si>
  <si>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</si>
  <si>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</si>
  <si>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</si>
  <si>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</si>
  <si>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</si>
  <si>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</si>
  <si>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</si>
  <si>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</si>
  <si>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</si>
  <si>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</si>
  <si>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</si>
  <si>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</si>
  <si>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</si>
  <si>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</si>
  <si>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</si>
  <si>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</si>
  <si>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</si>
  <si>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</si>
  <si>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</si>
  <si>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</si>
  <si>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</si>
  <si>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</si>
  <si>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</si>
  <si>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</si>
  <si>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</si>
  <si>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</si>
  <si>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</si>
  <si>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</si>
  <si>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</si>
  <si>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</si>
  <si>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</si>
  <si>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</si>
  <si>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</si>
  <si>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</si>
  <si>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</si>
  <si>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</si>
  <si>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</si>
  <si>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</si>
  <si>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</si>
  <si>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</si>
  <si>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</si>
  <si>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</si>
  <si>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</si>
  <si>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</si>
  <si>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</si>
  <si>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</si>
  <si>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</si>
  <si>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</si>
  <si>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</si>
  <si>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</si>
  <si>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</si>
  <si>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</si>
  <si>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</si>
  <si>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</si>
  <si>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</si>
  <si>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</si>
  <si>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</si>
  <si>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</si>
  <si>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</si>
  <si>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</si>
  <si>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</si>
  <si>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</si>
  <si>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</si>
  <si>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</si>
  <si>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</si>
  <si>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</si>
  <si>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</si>
  <si>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</si>
  <si>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</si>
  <si>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</si>
  <si>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</si>
  <si>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</si>
  <si>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</si>
  <si>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</si>
  <si>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</si>
  <si>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</si>
  <si>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</si>
  <si>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</si>
  <si>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</si>
  <si>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</si>
  <si>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</si>
  <si>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</si>
  <si>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</si>
  <si>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</si>
  <si>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</si>
  <si>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</si>
  <si>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</si>
  <si>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</si>
  <si>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</si>
  <si>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</si>
  <si>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</si>
  <si>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</si>
  <si>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</si>
  <si>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</si>
  <si>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</si>
  <si>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</si>
  <si>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</si>
  <si>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</si>
  <si>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</si>
  <si>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</si>
  <si>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</si>
  <si>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</si>
  <si>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</si>
  <si>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</si>
  <si>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</si>
  <si>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</si>
  <si>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</si>
  <si>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</si>
  <si>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</si>
  <si>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</si>
  <si>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</si>
  <si>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</si>
  <si>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</si>
  <si>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</si>
  <si>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</si>
  <si>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</si>
  <si>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</si>
  <si>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</si>
  <si>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</si>
  <si>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</si>
  <si>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</si>
  <si>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</si>
  <si>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</si>
  <si>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</si>
  <si>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</si>
  <si>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</si>
  <si>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</si>
  <si>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</si>
  <si>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</si>
  <si>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</si>
  <si>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</si>
  <si>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</si>
  <si>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</si>
  <si>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</si>
  <si>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</si>
  <si>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</si>
  <si>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</si>
  <si>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</si>
  <si>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</si>
  <si>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</si>
  <si>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</si>
  <si>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</si>
  <si>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</si>
  <si>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</si>
  <si>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</si>
  <si>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</si>
  <si>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</si>
  <si>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</si>
  <si>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</si>
  <si>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</si>
  <si>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</si>
  <si>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</si>
  <si>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</si>
  <si>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</si>
  <si>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</si>
  <si>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</si>
  <si>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</si>
  <si>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</si>
  <si>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</si>
  <si>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</si>
  <si>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</si>
  <si>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</si>
  <si>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</si>
  <si>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</si>
  <si>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</si>
  <si>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</si>
  <si>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</si>
  <si>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</si>
  <si>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</si>
  <si>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</si>
  <si>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</si>
  <si>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</si>
  <si>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</si>
  <si>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</si>
  <si>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</si>
  <si>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</si>
  <si>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</si>
  <si>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</si>
  <si>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</si>
  <si>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</si>
  <si>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</si>
  <si>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</si>
  <si>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</si>
  <si>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</si>
  <si>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</si>
  <si>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</si>
  <si>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</si>
  <si>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</si>
  <si>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</si>
  <si>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</si>
  <si>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</si>
  <si>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</si>
  <si>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</si>
  <si>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</si>
  <si>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</si>
  <si>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</si>
  <si>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</si>
  <si>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</si>
  <si>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</si>
  <si>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</si>
  <si>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</si>
  <si>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</si>
  <si>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</si>
  <si>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</si>
  <si>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</si>
  <si>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</si>
  <si>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</si>
  <si>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</si>
  <si>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</si>
  <si>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</si>
  <si>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</si>
  <si>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</si>
  <si>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</si>
  <si>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</si>
  <si>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</si>
  <si>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</si>
  <si>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</si>
  <si>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</si>
  <si>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</si>
  <si>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</si>
  <si>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</si>
  <si>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</si>
  <si>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</si>
  <si>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</si>
  <si>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</si>
  <si>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</si>
  <si>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</si>
  <si>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</si>
  <si>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</si>
  <si>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</si>
  <si>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</si>
  <si>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</si>
  <si>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</si>
  <si>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</si>
  <si>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</si>
  <si>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</si>
  <si>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</si>
  <si>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</si>
  <si>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</si>
  <si>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</si>
  <si>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</si>
  <si>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</si>
  <si>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</si>
  <si>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</si>
  <si>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</si>
  <si>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</si>
  <si>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</si>
  <si>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</si>
  <si>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</si>
  <si>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</si>
  <si>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</si>
  <si>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</si>
  <si>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</si>
  <si>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</si>
  <si>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</si>
  <si>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</si>
  <si>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</si>
  <si>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</si>
  <si>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</si>
  <si>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</si>
  <si>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</si>
  <si>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</si>
  <si>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</si>
  <si>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</si>
  <si>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</si>
  <si>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</si>
  <si>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</si>
  <si>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</si>
  <si>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</si>
  <si>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</si>
  <si>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</si>
  <si>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</si>
  <si>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</si>
  <si>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</si>
  <si>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</si>
  <si>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</si>
  <si>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</si>
  <si>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</si>
  <si>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</si>
  <si>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</si>
  <si>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</si>
  <si>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</si>
  <si>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</si>
  <si>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</si>
  <si>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</si>
  <si>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</si>
  <si>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</si>
  <si>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</si>
  <si>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</si>
  <si>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</si>
  <si>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</si>
  <si>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</si>
  <si>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</si>
  <si>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</si>
  <si>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</si>
  <si>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</si>
  <si>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</si>
  <si>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</si>
  <si>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</si>
  <si>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</si>
  <si>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</si>
  <si>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</si>
  <si>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</si>
  <si>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</si>
  <si>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</si>
  <si>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</si>
  <si>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</si>
  <si>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</si>
  <si>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</si>
  <si>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</si>
  <si>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</si>
  <si>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</si>
  <si>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</si>
  <si>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</si>
  <si>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</si>
  <si>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</si>
  <si>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</si>
  <si>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</si>
  <si>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</si>
  <si>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</si>
  <si>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</si>
  <si>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</si>
  <si>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</si>
  <si>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</si>
  <si>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</si>
  <si>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</si>
  <si>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</si>
  <si>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</si>
  <si>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</si>
  <si>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</si>
  <si>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</si>
  <si>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</si>
  <si>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</si>
  <si>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</si>
  <si>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</si>
  <si>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</si>
  <si>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</si>
  <si>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</si>
  <si>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</si>
  <si>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</si>
  <si>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</si>
  <si>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</si>
  <si>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</si>
  <si>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</si>
  <si>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</si>
  <si>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</si>
  <si>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</si>
  <si>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</si>
  <si>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</si>
  <si>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</si>
  <si>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</si>
  <si>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</si>
  <si>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</si>
  <si>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</si>
  <si>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</si>
  <si>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</si>
  <si>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</si>
  <si>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</si>
  <si>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</si>
  <si>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</si>
  <si>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</si>
  <si>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</si>
  <si>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</si>
  <si>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</si>
  <si>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</si>
  <si>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</si>
  <si>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</si>
  <si>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</si>
  <si>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</si>
  <si>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</si>
  <si>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</si>
  <si>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</si>
  <si>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</si>
  <si>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</si>
  <si>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</si>
  <si>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</si>
  <si>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</si>
  <si>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</si>
  <si>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</si>
  <si>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</si>
  <si>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</si>
  <si>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</si>
  <si>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</si>
  <si>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</si>
  <si>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</si>
  <si>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</si>
  <si>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</si>
  <si>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</si>
  <si>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</si>
  <si>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</si>
  <si>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</si>
  <si>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</si>
  <si>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</si>
  <si>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</si>
  <si>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</si>
  <si>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</si>
  <si>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</si>
  <si>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</si>
  <si>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</si>
  <si>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</si>
  <si>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</si>
  <si>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</si>
  <si>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</si>
  <si>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</si>
  <si>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</si>
  <si>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</si>
  <si>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</si>
  <si>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</si>
  <si>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</si>
  <si>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</si>
  <si>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</si>
  <si>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</si>
  <si>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</si>
  <si>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</si>
  <si>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</si>
  <si>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</si>
  <si>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</si>
  <si>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</si>
  <si>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</si>
  <si>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</si>
  <si>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</si>
  <si>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</si>
  <si>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</si>
  <si>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</si>
  <si>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</si>
  <si>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</si>
  <si>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</si>
  <si>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</si>
  <si>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</si>
  <si>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</si>
  <si>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</si>
  <si>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</si>
  <si>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</si>
  <si>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</si>
  <si>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</si>
  <si>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</si>
  <si>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</si>
  <si>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</si>
  <si>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</si>
  <si>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</si>
  <si>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</si>
  <si>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</si>
  <si>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</si>
  <si>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</si>
  <si>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</si>
  <si>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</si>
  <si>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</si>
  <si>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</si>
  <si>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</si>
  <si>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</si>
  <si>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</si>
  <si>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</si>
  <si>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</si>
  <si>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</si>
  <si>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</si>
  <si>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</si>
  <si>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</si>
  <si>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</si>
  <si>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</si>
  <si>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</si>
  <si>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</si>
  <si>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</si>
  <si>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</si>
  <si>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</si>
  <si>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</si>
  <si>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</si>
  <si>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</si>
  <si>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</si>
  <si>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</si>
  <si>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</si>
  <si>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</si>
  <si>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</si>
  <si>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</si>
  <si>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</si>
  <si>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</si>
  <si>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</si>
  <si>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</si>
  <si>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</si>
  <si>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</si>
  <si>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</si>
  <si>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</si>
  <si>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</si>
  <si>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</si>
  <si>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</si>
  <si>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</si>
  <si>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</si>
  <si>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</si>
  <si>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</si>
  <si>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</si>
  <si>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</si>
  <si>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</si>
  <si>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</si>
  <si>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</si>
  <si>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</si>
  <si>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</si>
  <si>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</si>
  <si>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</si>
  <si>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</si>
  <si>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</si>
  <si>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</si>
  <si>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</si>
  <si>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</si>
  <si>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</si>
  <si>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</si>
  <si>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</si>
  <si>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</si>
  <si>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</si>
  <si>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</si>
  <si>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</si>
  <si>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</si>
  <si>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</si>
  <si>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</si>
  <si>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</si>
  <si>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</si>
  <si>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</si>
  <si>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</si>
  <si>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</si>
  <si>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</si>
  <si>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</si>
  <si>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</si>
  <si>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</si>
  <si>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</si>
  <si>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</si>
  <si>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</si>
  <si>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</si>
  <si>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</si>
  <si>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</si>
  <si>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</si>
  <si>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</si>
  <si>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</si>
  <si>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</si>
  <si>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</si>
  <si>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</si>
  <si>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</si>
  <si>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</si>
  <si>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</si>
  <si>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</si>
  <si>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</si>
  <si>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</si>
  <si>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</si>
  <si>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</si>
  <si>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</si>
  <si>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</si>
  <si>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</si>
  <si>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</si>
  <si>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</si>
  <si>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</si>
  <si>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</si>
  <si>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</si>
  <si>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</si>
  <si>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</si>
  <si>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</si>
  <si>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</si>
  <si>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</si>
  <si>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</si>
  <si>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</si>
  <si>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</si>
  <si>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</si>
  <si>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</si>
  <si>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</si>
  <si>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</si>
  <si>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</si>
  <si>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</si>
  <si>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</si>
  <si>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</si>
  <si>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</si>
  <si>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</si>
  <si>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</si>
  <si>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</si>
  <si>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</si>
  <si>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</si>
  <si>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</si>
  <si>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</si>
  <si>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</si>
  <si>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</si>
  <si>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</si>
  <si>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</si>
  <si>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</si>
  <si>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</si>
  <si>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</si>
  <si>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</si>
  <si>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</si>
  <si>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</si>
  <si>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</si>
  <si>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</si>
  <si>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</si>
  <si>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</si>
  <si>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</si>
  <si>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</si>
  <si>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</si>
  <si>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</si>
  <si>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</si>
  <si>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</si>
  <si>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</si>
  <si>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</si>
  <si>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</si>
  <si>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</si>
  <si>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</si>
  <si>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</si>
  <si>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</si>
  <si>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</si>
  <si>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</si>
  <si>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</si>
  <si>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</si>
  <si>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</si>
  <si>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</si>
  <si>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</si>
  <si>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</si>
  <si>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</si>
  <si>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</si>
  <si>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</si>
  <si>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</si>
  <si>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</si>
  <si>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</si>
  <si>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</si>
  <si>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</si>
  <si>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</si>
  <si>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</si>
  <si>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</si>
  <si>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</si>
  <si>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</si>
  <si>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</si>
  <si>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</si>
  <si>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</si>
  <si>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</si>
  <si>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</si>
  <si>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</si>
  <si>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</si>
  <si>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</si>
  <si>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</si>
  <si>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</si>
  <si>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</si>
  <si>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</si>
  <si>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</si>
  <si>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</si>
  <si>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</si>
  <si>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</si>
  <si>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</si>
  <si>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</si>
  <si>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</si>
  <si>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</si>
  <si>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</si>
  <si>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</si>
  <si>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</si>
  <si>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</si>
  <si>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</si>
  <si>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</si>
  <si>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</si>
  <si>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</si>
  <si>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</si>
  <si>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</si>
  <si>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</si>
  <si>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</si>
  <si>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</si>
  <si>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</si>
  <si>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</si>
  <si>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</si>
  <si>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</si>
  <si>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</si>
  <si>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</si>
  <si>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</si>
  <si>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</si>
  <si>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</si>
  <si>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</si>
  <si>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</si>
  <si>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</si>
  <si>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</si>
  <si>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</si>
  <si>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</si>
  <si>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</si>
  <si>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</si>
  <si>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</si>
  <si>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</si>
  <si>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</si>
  <si>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</si>
  <si>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</si>
  <si>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</si>
  <si>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</si>
  <si>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</si>
  <si>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</si>
  <si>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</si>
  <si>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</si>
  <si>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</si>
  <si>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</si>
  <si>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</si>
  <si>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</si>
  <si>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</si>
  <si>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</si>
  <si>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</si>
  <si>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</si>
  <si>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</si>
  <si>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</si>
  <si>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</si>
  <si>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</si>
  <si>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</si>
  <si>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</si>
  <si>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</si>
  <si>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</si>
  <si>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</si>
  <si>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</si>
  <si>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</si>
  <si>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</si>
  <si>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</si>
  <si>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</si>
  <si>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</si>
  <si>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</si>
  <si>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</si>
  <si>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</si>
  <si>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</si>
  <si>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</si>
  <si>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</si>
  <si>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</si>
  <si>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</si>
  <si>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</si>
  <si>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</si>
  <si>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</si>
  <si>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</si>
  <si>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</si>
  <si>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</si>
  <si>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</si>
  <si>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</si>
  <si>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</si>
  <si>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</si>
  <si>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</si>
  <si>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</si>
  <si>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</si>
  <si>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</si>
  <si>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</si>
  <si>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</si>
  <si>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</si>
  <si>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</si>
  <si>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</si>
  <si>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</si>
  <si>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</si>
  <si>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</si>
  <si>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</si>
  <si>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</si>
  <si>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</si>
  <si>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</si>
  <si>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</si>
  <si>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</si>
  <si>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</si>
  <si>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</si>
  <si>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</si>
  <si>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</si>
  <si>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</si>
  <si>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</si>
  <si>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</si>
  <si>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</si>
  <si>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</si>
  <si>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</si>
  <si>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</si>
  <si>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</si>
  <si>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</si>
  <si>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</si>
  <si>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</si>
  <si>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</si>
  <si>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</si>
  <si>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</si>
  <si>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</si>
  <si>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</si>
  <si>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</si>
  <si>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</si>
  <si>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</si>
  <si>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</si>
  <si>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</si>
  <si>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</si>
  <si>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</si>
  <si>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</si>
  <si>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</si>
  <si>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</si>
  <si>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</si>
  <si>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</si>
  <si>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</si>
  <si>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</si>
  <si>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</si>
  <si>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</si>
  <si>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</si>
  <si>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</si>
  <si>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</si>
  <si>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</si>
  <si>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</si>
  <si>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</si>
  <si>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</si>
  <si>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</si>
  <si>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</si>
  <si>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</si>
  <si>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</si>
  <si>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</si>
  <si>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</si>
  <si>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</si>
  <si>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</si>
  <si>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</si>
  <si>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</si>
  <si>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</si>
  <si>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</si>
  <si>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</si>
  <si>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</si>
  <si>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</si>
  <si>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</si>
  <si>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</si>
  <si>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</si>
  <si>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</si>
  <si>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</si>
  <si>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</si>
  <si>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</si>
  <si>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</si>
  <si>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</si>
  <si>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</si>
  <si>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</si>
  <si>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</si>
  <si>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</si>
  <si>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</si>
  <si>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</si>
  <si>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</si>
  <si>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</si>
  <si>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</si>
  <si>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</si>
  <si>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</si>
  <si>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</si>
  <si>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</si>
  <si>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</si>
  <si>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</si>
  <si>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</si>
  <si>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</si>
  <si>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</si>
  <si>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</si>
  <si>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</si>
  <si>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</si>
  <si>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</si>
  <si>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</si>
  <si>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</si>
  <si>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</si>
  <si>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</si>
  <si>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</si>
  <si>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</si>
  <si>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</si>
  <si>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</si>
  <si>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</si>
  <si>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</si>
  <si>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</si>
  <si>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</si>
  <si>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</si>
  <si>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</si>
  <si>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</si>
  <si>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</si>
  <si>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</si>
  <si>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</si>
  <si>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</si>
  <si>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</si>
  <si>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</si>
  <si>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</si>
  <si>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</si>
  <si>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</si>
  <si>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</si>
  <si>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</si>
  <si>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</si>
  <si>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</si>
  <si>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</si>
  <si>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</si>
  <si>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</si>
  <si>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</si>
  <si>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</si>
  <si>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</si>
  <si>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</si>
  <si>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</si>
  <si>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</si>
  <si>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</si>
  <si>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</si>
  <si>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</si>
  <si>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</si>
  <si>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</si>
  <si>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</si>
  <si>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</si>
  <si>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</si>
  <si>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</si>
  <si>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</si>
  <si>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</si>
  <si>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</si>
  <si>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</si>
  <si>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</si>
  <si>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</si>
  <si>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</si>
  <si>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</si>
  <si>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</si>
  <si>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</si>
  <si>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</si>
  <si>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</si>
  <si>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</si>
  <si>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</si>
  <si>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</si>
  <si>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</si>
  <si>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</si>
  <si>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</si>
  <si>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</si>
  <si>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</si>
  <si>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</si>
  <si>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</si>
  <si>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</si>
  <si>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</si>
  <si>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</si>
  <si>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</si>
  <si>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</si>
  <si>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</si>
  <si>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</si>
  <si>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</si>
  <si>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</si>
  <si>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</si>
  <si>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</si>
  <si>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</si>
  <si>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</si>
  <si>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</si>
  <si>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</si>
  <si>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</si>
  <si>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</si>
  <si>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</si>
  <si>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</si>
  <si>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</si>
  <si>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</si>
  <si>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</si>
  <si>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</si>
  <si>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</si>
  <si>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</si>
  <si>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</si>
  <si>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</si>
  <si>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</si>
  <si>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</si>
  <si>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</si>
  <si>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</si>
  <si>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</si>
  <si>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</si>
  <si>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</si>
  <si>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</si>
  <si>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</si>
  <si>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</si>
  <si>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</si>
  <si>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</si>
  <si>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</si>
  <si>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</si>
  <si>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</si>
  <si>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</si>
  <si>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</si>
  <si>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</si>
  <si>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</si>
  <si>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</si>
  <si>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</si>
  <si>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</si>
  <si>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</si>
  <si>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</si>
  <si>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</si>
  <si>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</si>
  <si>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</si>
  <si>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</si>
  <si>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</si>
  <si>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</si>
  <si>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</si>
  <si>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</si>
  <si>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</si>
  <si>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</si>
  <si>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</si>
  <si>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</si>
  <si>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</si>
  <si>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</si>
  <si>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</si>
  <si>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</si>
  <si>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</si>
  <si>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</si>
  <si>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</si>
  <si>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</si>
  <si>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</si>
  <si>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</si>
  <si>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</si>
  <si>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</si>
  <si>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</si>
  <si>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</si>
  <si>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</si>
  <si>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</si>
  <si>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</si>
  <si>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</si>
  <si>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</si>
  <si>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</si>
  <si>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</si>
  <si>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</si>
  <si>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</si>
  <si>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</si>
  <si>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</si>
  <si>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</si>
  <si>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</si>
  <si>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</si>
  <si>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</si>
  <si>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</si>
  <si>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</si>
  <si>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</si>
  <si>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</si>
  <si>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</si>
  <si>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</si>
  <si>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</si>
  <si>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</si>
  <si>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</si>
  <si>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</si>
  <si>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</si>
  <si>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</si>
  <si>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</si>
  <si>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</si>
  <si>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</si>
  <si>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</si>
  <si>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</si>
  <si>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</si>
  <si>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</si>
  <si>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</si>
  <si>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</si>
  <si>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</si>
  <si>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</si>
  <si>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</si>
  <si>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</si>
  <si>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</si>
  <si>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</si>
  <si>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</si>
  <si>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</si>
  <si>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</si>
  <si>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</si>
  <si>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</si>
  <si>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</si>
  <si>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</si>
  <si>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</si>
  <si>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</si>
  <si>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</si>
  <si>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</si>
  <si>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</si>
  <si>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</si>
  <si>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</si>
  <si>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</si>
  <si>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</si>
  <si>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</si>
  <si>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</si>
  <si>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</si>
  <si>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</si>
  <si>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</si>
  <si>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</si>
  <si>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</si>
  <si>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</si>
  <si>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</si>
  <si>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</si>
  <si>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</si>
  <si>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</si>
  <si>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</si>
  <si>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</si>
  <si>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</si>
  <si>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</si>
  <si>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</si>
  <si>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</si>
  <si>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</si>
  <si>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</si>
  <si>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</si>
  <si>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</si>
  <si>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</si>
  <si>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</si>
  <si>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</si>
  <si>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</si>
  <si>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</si>
  <si>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</si>
  <si>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</si>
  <si>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</si>
  <si>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</si>
  <si>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</si>
  <si>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</si>
  <si>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</si>
  <si>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</si>
  <si>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</si>
  <si>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</si>
  <si>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</si>
  <si>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</si>
  <si>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</si>
  <si>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</si>
  <si>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</si>
  <si>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</si>
  <si>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</si>
  <si>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</si>
  <si>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</si>
  <si>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</si>
  <si>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</si>
  <si>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</si>
  <si>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</si>
  <si>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</si>
  <si>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</si>
  <si>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</si>
  <si>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</si>
  <si>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</si>
  <si>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</si>
  <si>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</si>
  <si>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</si>
  <si>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</si>
  <si>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</si>
  <si>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</si>
  <si>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</si>
  <si>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</si>
  <si>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</si>
  <si>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</si>
  <si>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</si>
  <si>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</si>
  <si>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</si>
  <si>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</si>
  <si>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</si>
  <si>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</si>
  <si>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</si>
  <si>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</si>
  <si>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</si>
  <si>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</si>
  <si>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</si>
  <si>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</si>
  <si>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</si>
  <si>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</si>
  <si>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</si>
  <si>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</si>
  <si>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</si>
  <si>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</si>
  <si>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</si>
  <si>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</si>
  <si>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</si>
  <si>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</si>
  <si>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</si>
  <si>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</si>
  <si>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</si>
  <si>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</si>
  <si>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</si>
  <si>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</si>
  <si>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</si>
  <si>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</si>
  <si>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</si>
  <si>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</si>
  <si>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</si>
  <si>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</si>
  <si>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</si>
  <si>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</si>
  <si>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</si>
  <si>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</si>
  <si>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</si>
  <si>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</si>
  <si>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</si>
  <si>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</si>
  <si>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</si>
  <si>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</si>
  <si>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</si>
  <si>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</si>
  <si>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</si>
  <si>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</si>
  <si>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</si>
  <si>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</si>
  <si>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</si>
  <si>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</si>
  <si>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</si>
  <si>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</si>
  <si>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</si>
  <si>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</si>
  <si>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</si>
  <si>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</si>
  <si>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</si>
  <si>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</si>
  <si>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</si>
  <si>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</si>
  <si>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</si>
  <si>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</si>
  <si>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</si>
  <si>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</si>
  <si>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</si>
  <si>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</si>
  <si>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</si>
  <si>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</si>
  <si>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</si>
  <si>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</si>
  <si>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</si>
  <si>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</si>
  <si>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</si>
  <si>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</si>
  <si>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</si>
  <si>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</si>
  <si>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</si>
  <si>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</si>
  <si>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</si>
  <si>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</si>
  <si>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</si>
  <si>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</si>
  <si>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</si>
  <si>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</si>
  <si>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</si>
  <si>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</si>
  <si>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</si>
  <si>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</si>
  <si>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</si>
  <si>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</si>
  <si>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</si>
  <si>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</si>
  <si>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</si>
  <si>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</si>
  <si>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</si>
  <si>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</si>
  <si>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</si>
  <si>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</si>
  <si>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</si>
  <si>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</si>
  <si>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</si>
  <si>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</si>
  <si>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</si>
  <si>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</si>
  <si>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</si>
  <si>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</si>
  <si>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</si>
  <si>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</si>
  <si>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</si>
  <si>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</si>
  <si>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</si>
  <si>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</si>
  <si>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</si>
  <si>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</si>
  <si>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</si>
  <si>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</si>
  <si>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</si>
  <si>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</si>
  <si>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</si>
  <si>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</si>
  <si>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</si>
  <si>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</si>
  <si>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</si>
  <si>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</si>
  <si>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</si>
  <si>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</si>
  <si>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</si>
  <si>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</si>
  <si>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</si>
  <si>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</si>
  <si>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</si>
  <si>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</si>
  <si>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</si>
  <si>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</si>
  <si>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</si>
  <si>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</si>
  <si>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</si>
  <si>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</si>
  <si>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</si>
  <si>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</si>
  <si>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</si>
  <si>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</si>
  <si>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</si>
  <si>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</si>
  <si>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</si>
  <si>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</si>
  <si>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</si>
  <si>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</si>
  <si>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</si>
  <si>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</si>
  <si>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</si>
  <si>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</si>
  <si>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</si>
  <si>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</si>
  <si>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</si>
  <si>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</si>
  <si>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</si>
  <si>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</si>
  <si>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</si>
  <si>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</si>
  <si>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</si>
  <si>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</si>
  <si>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</si>
  <si>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</si>
  <si>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</si>
  <si>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</si>
  <si>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</si>
  <si>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</si>
  <si>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</si>
  <si>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</si>
  <si>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</si>
  <si>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</si>
  <si>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</si>
  <si>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</si>
  <si>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</si>
  <si>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</si>
  <si>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</si>
  <si>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</si>
  <si>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</si>
  <si>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</si>
  <si>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</si>
  <si>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</si>
  <si>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</si>
  <si>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</si>
  <si>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</si>
  <si>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</si>
  <si>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</si>
  <si>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</si>
  <si>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</si>
  <si>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</si>
  <si>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</si>
  <si>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</si>
  <si>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</si>
  <si>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</si>
  <si>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</si>
  <si>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</si>
  <si>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</si>
  <si>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</si>
  <si>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</si>
  <si>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</si>
  <si>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</si>
  <si>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</si>
  <si>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</si>
  <si>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</si>
  <si>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</si>
  <si>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</si>
  <si>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</si>
  <si>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</si>
  <si>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</si>
  <si>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</si>
  <si>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</si>
  <si>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</si>
  <si>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</si>
  <si>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</si>
  <si>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</si>
  <si>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</si>
  <si>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</si>
  <si>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</si>
  <si>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</si>
  <si>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</si>
  <si>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</si>
  <si>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</si>
  <si>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</si>
  <si>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</si>
  <si>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</si>
  <si>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</si>
  <si>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</si>
  <si>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</si>
  <si>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</si>
  <si>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</si>
  <si>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</si>
  <si>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</si>
  <si>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</si>
  <si>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</si>
  <si>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</si>
  <si>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</si>
  <si>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</si>
  <si>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</si>
  <si>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</si>
  <si>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</si>
  <si>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</si>
  <si>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</si>
  <si>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</si>
  <si>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</si>
  <si>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</si>
  <si>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</si>
  <si>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</si>
  <si>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</si>
  <si>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</si>
  <si>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</si>
  <si>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</si>
  <si>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</si>
  <si>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</si>
  <si>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</si>
  <si>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</si>
  <si>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</si>
  <si>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</si>
  <si>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</si>
  <si>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</si>
  <si>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</si>
  <si>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</si>
  <si>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</si>
  <si>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</si>
  <si>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</si>
  <si>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</si>
  <si>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</si>
  <si>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</si>
  <si>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</si>
  <si>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</si>
  <si>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</si>
  <si>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</si>
  <si>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</si>
  <si>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</si>
  <si>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</si>
  <si>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</si>
  <si>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</si>
  <si>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</si>
  <si>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</si>
  <si>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</si>
  <si>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</si>
  <si>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</si>
  <si>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</si>
  <si>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</si>
  <si>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</si>
  <si>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</si>
  <si>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</si>
  <si>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</si>
  <si>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</si>
  <si>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</si>
  <si>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</si>
  <si>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</si>
  <si>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</si>
  <si>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</si>
  <si>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</si>
  <si>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</si>
  <si>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</si>
  <si>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</si>
  <si>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</si>
  <si>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</si>
  <si>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</si>
  <si>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</si>
  <si>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</si>
  <si>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</si>
  <si>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</si>
  <si>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</si>
  <si>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</si>
  <si>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</si>
  <si>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</si>
  <si>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</si>
  <si>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</si>
  <si>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</si>
  <si>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</si>
  <si>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</si>
  <si>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</si>
  <si>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</si>
  <si>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</si>
  <si>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</si>
  <si>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</si>
  <si>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</si>
  <si>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</si>
  <si>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</si>
  <si>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</si>
  <si>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</si>
  <si>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</si>
  <si>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</si>
  <si>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</si>
  <si>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</si>
  <si>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</si>
  <si>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</si>
  <si>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</si>
  <si>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</si>
  <si>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</si>
  <si>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</si>
  <si>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</si>
  <si>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</si>
  <si>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</si>
  <si>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</si>
  <si>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</si>
  <si>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</si>
  <si>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</si>
  <si>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</si>
  <si>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</si>
  <si>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</si>
  <si>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</si>
  <si>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</si>
  <si>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</si>
  <si>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</si>
  <si>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</si>
  <si>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</si>
  <si>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</si>
  <si>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</si>
  <si>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</si>
  <si>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</si>
  <si>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</si>
  <si>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</si>
  <si>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</si>
  <si>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</si>
  <si>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</si>
  <si>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</si>
  <si>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</si>
  <si>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</si>
  <si>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</si>
  <si>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</si>
  <si>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</si>
  <si>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</si>
  <si>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</si>
  <si>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</si>
  <si>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</si>
  <si>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</si>
  <si>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</si>
  <si>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</si>
  <si>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</si>
  <si>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</si>
  <si>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</si>
  <si>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</si>
  <si>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</si>
  <si>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</si>
  <si>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</si>
  <si>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</si>
  <si>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</si>
  <si>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</si>
  <si>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</si>
  <si>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</si>
  <si>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</si>
  <si>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</si>
  <si>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</si>
  <si>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</si>
  <si>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</si>
  <si>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</si>
  <si>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</si>
  <si>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</si>
  <si>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</si>
  <si>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</si>
  <si>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</si>
  <si>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</si>
  <si>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</si>
  <si>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</si>
  <si>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</si>
  <si>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</si>
  <si>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</si>
  <si>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</si>
  <si>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</si>
  <si>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</si>
  <si>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</si>
  <si>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</si>
  <si>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</si>
  <si>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</si>
  <si>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</si>
  <si>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</si>
  <si>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</si>
  <si>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</si>
  <si>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</si>
  <si>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</si>
  <si>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</si>
  <si>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</si>
  <si>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</si>
  <si>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</si>
  <si>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</si>
  <si>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</si>
  <si>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</si>
  <si>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</si>
  <si>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</si>
  <si>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</si>
  <si>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</si>
  <si>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</si>
  <si>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</si>
  <si>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</si>
  <si>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</si>
  <si>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</si>
  <si>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</si>
  <si>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</si>
  <si>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</si>
  <si>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</si>
  <si>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</si>
  <si>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</si>
  <si>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</si>
  <si>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</si>
  <si>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</si>
  <si>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</si>
  <si>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</si>
  <si>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</si>
  <si>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</si>
  <si>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</si>
  <si>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</si>
  <si>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</si>
  <si>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</si>
  <si>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</si>
  <si>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</si>
  <si>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</si>
  <si>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</si>
  <si>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</si>
  <si>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</si>
  <si>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</si>
  <si>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</si>
  <si>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</si>
  <si>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</si>
  <si>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</si>
  <si>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</si>
  <si>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</si>
  <si>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</si>
  <si>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</si>
  <si>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</si>
  <si>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</si>
  <si>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</si>
  <si>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</si>
  <si>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</si>
  <si>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</si>
  <si>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</si>
  <si>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</si>
  <si>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</si>
  <si>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</si>
  <si>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</si>
  <si>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</si>
  <si>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</si>
  <si>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</si>
  <si>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</si>
  <si>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</si>
  <si>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</si>
  <si>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</si>
  <si>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</si>
  <si>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</si>
  <si>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</si>
  <si>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</si>
  <si>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</si>
  <si>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</si>
  <si>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</si>
  <si>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</si>
  <si>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</si>
  <si>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</si>
  <si>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</si>
  <si>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</si>
  <si>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</si>
  <si>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</si>
  <si>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</si>
  <si>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</si>
  <si>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</si>
  <si>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</si>
  <si>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</si>
  <si>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</si>
  <si>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</si>
  <si>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</si>
  <si>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</si>
  <si>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</si>
  <si>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</si>
  <si>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</si>
  <si>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</si>
  <si>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</si>
  <si>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</si>
  <si>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</si>
  <si>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</si>
  <si>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</si>
  <si>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</si>
  <si>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</si>
  <si>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</si>
  <si>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</si>
  <si>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</si>
  <si>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</si>
  <si>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</si>
  <si>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</si>
  <si>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</si>
  <si>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</si>
  <si>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</si>
  <si>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</si>
  <si>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</si>
  <si>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</si>
  <si>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</si>
  <si>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</si>
  <si>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</si>
  <si>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</si>
  <si>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</si>
  <si>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</si>
  <si>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</si>
  <si>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</si>
  <si>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</si>
  <si>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</si>
  <si>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</si>
  <si>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</si>
  <si>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</si>
  <si>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</si>
  <si>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</si>
  <si>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</si>
  <si>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</si>
  <si>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</si>
  <si>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</si>
  <si>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</si>
  <si>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</si>
  <si>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</si>
  <si>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</si>
  <si>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</si>
  <si>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</si>
  <si>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</si>
  <si>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</si>
  <si>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</si>
  <si>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</si>
  <si>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</si>
  <si>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</si>
  <si>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</si>
  <si>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</si>
  <si>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</si>
  <si>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</si>
  <si>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</si>
  <si>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</si>
  <si>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</si>
  <si>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</si>
  <si>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</si>
  <si>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</si>
  <si>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</si>
  <si>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</si>
  <si>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</si>
  <si>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</si>
  <si>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</si>
  <si>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</si>
  <si>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</si>
  <si>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</si>
  <si>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</si>
  <si>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</si>
  <si>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</si>
  <si>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</si>
  <si>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</si>
  <si>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</si>
  <si>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</si>
  <si>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</si>
  <si>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</si>
  <si>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</si>
  <si>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</si>
  <si>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</si>
  <si>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</si>
  <si>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</si>
  <si>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</si>
  <si>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</si>
  <si>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</si>
  <si>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</si>
  <si>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</si>
  <si>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</si>
  <si>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</si>
  <si>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</si>
  <si>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</si>
  <si>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</si>
  <si>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</si>
  <si>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</si>
  <si>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</si>
  <si>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</si>
  <si>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</si>
  <si>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</si>
  <si>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</si>
  <si>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</si>
  <si>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</si>
  <si>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</si>
  <si>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</si>
  <si>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</si>
  <si>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</si>
  <si>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</si>
  <si>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</si>
  <si>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</si>
  <si>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</si>
  <si>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</si>
  <si>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</si>
  <si>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</si>
  <si>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</si>
  <si>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</si>
  <si>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</si>
  <si>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</si>
  <si>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</si>
  <si>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</si>
  <si>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</si>
  <si>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</si>
  <si>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</si>
  <si>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</si>
  <si>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</si>
  <si>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</si>
  <si>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</si>
  <si>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</si>
  <si>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</si>
  <si>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</si>
  <si>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</si>
  <si>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</si>
  <si>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</si>
  <si>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</si>
  <si>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</si>
  <si>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</si>
  <si>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</si>
  <si>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</si>
  <si>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</si>
  <si>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</si>
  <si>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</si>
  <si>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</si>
  <si>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</si>
  <si>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</si>
  <si>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</si>
  <si>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</si>
  <si>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</si>
  <si>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</si>
  <si>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</si>
  <si>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</si>
  <si>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</si>
  <si>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</si>
  <si>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</si>
  <si>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</si>
  <si>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</si>
  <si>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</si>
  <si>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</si>
  <si>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</si>
  <si>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</si>
  <si>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</si>
  <si>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</si>
  <si>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</si>
  <si>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</si>
  <si>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</si>
  <si>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</si>
  <si>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</si>
  <si>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</si>
  <si>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</si>
  <si>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</si>
  <si>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</si>
  <si>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</si>
  <si>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</si>
  <si>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</si>
  <si>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</si>
  <si>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</si>
  <si>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</si>
  <si>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</si>
  <si>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</si>
  <si>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</si>
  <si>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</si>
  <si>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</si>
  <si>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</si>
  <si>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</si>
  <si>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</si>
  <si>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</si>
  <si>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</si>
  <si>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</si>
  <si>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</si>
  <si>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</si>
  <si>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</si>
  <si>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</si>
  <si>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</si>
  <si>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</si>
  <si>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</si>
  <si>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</si>
  <si>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</si>
  <si>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</si>
  <si>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</si>
  <si>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</si>
  <si>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</si>
  <si>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</si>
  <si>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</si>
  <si>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</si>
  <si>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</si>
  <si>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</si>
  <si>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</si>
  <si>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</si>
  <si>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</si>
  <si>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</si>
  <si>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</si>
  <si>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</si>
  <si>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</si>
  <si>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</si>
  <si>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</si>
  <si>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</si>
  <si>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</si>
  <si>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</si>
  <si>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</si>
  <si>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</si>
  <si>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</si>
  <si>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</si>
  <si>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</si>
  <si>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</si>
  <si>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</si>
  <si>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</si>
  <si>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</si>
  <si>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</si>
  <si>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</si>
  <si>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</si>
  <si>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</si>
  <si>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</si>
  <si>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</si>
  <si>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</si>
  <si>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</si>
  <si>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</si>
  <si>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</si>
  <si>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</si>
  <si>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</si>
  <si>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</si>
  <si>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</si>
  <si>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</si>
  <si>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</si>
  <si>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</si>
  <si>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</si>
  <si>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</si>
  <si>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</si>
  <si>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</si>
  <si>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</si>
  <si>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</si>
  <si>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</si>
  <si>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</si>
  <si>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</si>
  <si>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</si>
  <si>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</si>
  <si>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</si>
  <si>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</si>
  <si>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</si>
  <si>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</si>
  <si>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</si>
  <si>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</si>
  <si>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</si>
  <si>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</si>
  <si>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</si>
  <si>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</si>
  <si>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</si>
  <si>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</si>
  <si>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</si>
  <si>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</si>
  <si>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</si>
  <si>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</si>
  <si>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</si>
  <si>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</si>
  <si>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</si>
  <si>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</si>
  <si>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</si>
  <si>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</si>
  <si>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</si>
  <si>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</si>
  <si>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</si>
  <si>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</si>
  <si>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</si>
  <si>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</si>
  <si>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</si>
  <si>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</si>
  <si>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</si>
  <si>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</si>
  <si>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</si>
  <si>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</si>
  <si>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</si>
  <si>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</si>
  <si>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</si>
  <si>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</si>
  <si>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</si>
  <si>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</si>
  <si>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</si>
  <si>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</si>
  <si>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</si>
  <si>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</si>
  <si>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</si>
  <si>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</si>
  <si>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</si>
  <si>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</si>
  <si>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</si>
  <si>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</si>
  <si>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</si>
  <si>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</si>
  <si>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</si>
  <si>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</si>
  <si>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</si>
  <si>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</si>
  <si>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</si>
  <si>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</si>
  <si>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</si>
  <si>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</si>
  <si>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</si>
  <si>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</si>
  <si>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</si>
  <si>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</si>
  <si>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</si>
  <si>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</si>
  <si>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</si>
  <si>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</si>
  <si>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</si>
  <si>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</si>
  <si>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</si>
  <si>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</si>
  <si>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</si>
  <si>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</si>
  <si>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</si>
  <si>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</si>
  <si>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</si>
  <si>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</si>
  <si>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</si>
  <si>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</si>
  <si>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</si>
  <si>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</si>
  <si>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</si>
  <si>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</si>
  <si>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</si>
  <si>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</si>
  <si>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</si>
  <si>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</si>
  <si>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</si>
  <si>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</si>
  <si>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</si>
  <si>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</si>
  <si>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</si>
  <si>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</si>
  <si>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</si>
  <si>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</si>
  <si>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</si>
  <si>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</si>
  <si>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</si>
  <si>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</si>
  <si>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</si>
  <si>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</si>
  <si>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</si>
  <si>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</si>
  <si>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</si>
  <si>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</si>
  <si>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</si>
  <si>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</si>
  <si>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</si>
  <si>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</si>
  <si>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</si>
  <si>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</si>
  <si>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</si>
  <si>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</si>
  <si>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</si>
  <si>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</si>
  <si>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</si>
  <si>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</si>
  <si>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</si>
  <si>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</si>
  <si>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</si>
  <si>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</si>
  <si>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</si>
  <si>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</si>
  <si>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</si>
  <si>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</si>
  <si>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</si>
  <si>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</si>
  <si>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</si>
  <si>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</si>
  <si>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</si>
  <si>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</si>
  <si>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</si>
  <si>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</si>
  <si>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</si>
  <si>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</si>
  <si>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</si>
  <si>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</si>
  <si>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</si>
  <si>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</si>
  <si>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</si>
  <si>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</si>
  <si>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</si>
  <si>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</si>
  <si>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</si>
  <si>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</si>
  <si>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</si>
  <si>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</si>
  <si>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</si>
  <si>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</si>
  <si>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</si>
  <si>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</si>
  <si>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</si>
  <si>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</si>
  <si>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</si>
  <si>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</si>
  <si>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</si>
  <si>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</si>
  <si>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</si>
  <si>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</si>
  <si>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</si>
  <si>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</si>
  <si>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</si>
  <si>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</si>
  <si>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</si>
  <si>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</si>
  <si>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</si>
  <si>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</si>
  <si>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</si>
  <si>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</si>
  <si>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</si>
  <si>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</si>
  <si>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</si>
  <si>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</si>
  <si>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</si>
  <si>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</si>
  <si>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</si>
  <si>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</si>
  <si>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</si>
  <si>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</si>
  <si>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</si>
  <si>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</si>
  <si>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</si>
  <si>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</si>
  <si>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</si>
  <si>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</si>
  <si>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</si>
  <si>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</si>
  <si>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</si>
  <si>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</si>
  <si>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</si>
  <si>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</si>
  <si>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</si>
  <si>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</si>
  <si>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</si>
  <si>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</si>
  <si>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</si>
  <si>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</si>
  <si>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</si>
  <si>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</si>
  <si>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</si>
  <si>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</si>
  <si>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</si>
  <si>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</si>
  <si>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</si>
  <si>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</si>
  <si>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</si>
  <si>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</si>
  <si>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</si>
  <si>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</si>
  <si>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</si>
  <si>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</si>
  <si>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</si>
  <si>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</si>
  <si>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</si>
  <si>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</si>
  <si>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</si>
  <si>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</si>
  <si>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</si>
  <si>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</si>
  <si>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</si>
  <si>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</si>
  <si>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</si>
  <si>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</si>
  <si>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</si>
  <si>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</si>
  <si>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</si>
  <si>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</si>
  <si>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</si>
  <si>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</si>
  <si>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</si>
  <si>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</si>
  <si>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</si>
  <si>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</si>
  <si>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</si>
  <si>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</si>
  <si>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</si>
  <si>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</si>
  <si>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</si>
  <si>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</si>
  <si>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</si>
  <si>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</si>
  <si>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</si>
  <si>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</si>
  <si>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</si>
  <si>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</si>
  <si>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</si>
  <si>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</si>
  <si>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</si>
  <si>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</si>
  <si>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</si>
  <si>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</si>
  <si>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</si>
  <si>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</si>
  <si>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</si>
  <si>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</si>
  <si>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</si>
  <si>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</si>
  <si>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</si>
  <si>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</si>
  <si>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</si>
  <si>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</si>
  <si>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</si>
  <si>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</si>
  <si>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</si>
  <si>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</si>
  <si>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</si>
  <si>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</si>
  <si>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</si>
  <si>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</si>
  <si>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</si>
  <si>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</si>
  <si>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</si>
  <si>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</si>
  <si>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</si>
  <si>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</si>
  <si>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</si>
  <si>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</si>
  <si>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</si>
  <si>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</si>
  <si>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</si>
  <si>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</si>
  <si>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</si>
  <si>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</si>
  <si>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</si>
  <si>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</si>
  <si>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</si>
  <si>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</si>
  <si>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</si>
  <si>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</si>
  <si>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</si>
  <si>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</si>
  <si>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</si>
  <si>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</si>
  <si>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</si>
  <si>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</si>
  <si>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</si>
  <si>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</si>
  <si>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</si>
  <si>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</si>
  <si>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</si>
  <si>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</si>
  <si>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</si>
  <si>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</si>
  <si>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</si>
  <si>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</si>
  <si>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</si>
  <si>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</si>
  <si>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</si>
  <si>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</si>
  <si>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</si>
  <si>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</si>
  <si>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</si>
  <si>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</si>
  <si>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</si>
  <si>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</si>
  <si>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</si>
  <si>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</si>
  <si>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</si>
  <si>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</si>
  <si>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</si>
  <si>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</si>
  <si>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</si>
  <si>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</si>
  <si>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</si>
  <si>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</si>
  <si>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</si>
  <si>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</si>
  <si>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</si>
  <si>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</si>
  <si>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</si>
  <si>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</si>
  <si>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</si>
  <si>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</si>
  <si>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</si>
  <si>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</si>
  <si>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</si>
  <si>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</si>
  <si>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</si>
  <si>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</si>
  <si>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</si>
  <si>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</si>
  <si>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</si>
  <si>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</si>
  <si>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</si>
  <si>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</si>
  <si>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</si>
  <si>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</si>
  <si>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</si>
  <si>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</si>
  <si>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</si>
  <si>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</si>
  <si>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</si>
  <si>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</si>
  <si>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</si>
  <si>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</si>
  <si>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</si>
  <si>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</si>
  <si>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</si>
  <si>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</si>
  <si>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</si>
  <si>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</si>
  <si>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</si>
  <si>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</si>
  <si>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</si>
  <si>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</si>
  <si>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</si>
  <si>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</si>
  <si>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</si>
  <si>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</si>
  <si>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</si>
  <si>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</si>
  <si>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</si>
  <si>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</si>
  <si>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</si>
  <si>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</si>
  <si>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</si>
  <si>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</si>
  <si>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</si>
  <si>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</si>
  <si>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</si>
  <si>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</si>
  <si>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</si>
  <si>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</si>
  <si>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</si>
  <si>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</si>
  <si>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</si>
  <si>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</si>
  <si>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</si>
  <si>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</si>
  <si>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</si>
  <si>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</si>
  <si>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</si>
  <si>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</si>
  <si>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</si>
  <si>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</si>
  <si>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</si>
  <si>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</si>
  <si>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</si>
  <si>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</si>
  <si>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</si>
  <si>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</si>
  <si>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</si>
  <si>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</si>
  <si>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</si>
  <si>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</si>
  <si>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</si>
  <si>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</si>
  <si>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</si>
  <si>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</si>
  <si>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</si>
  <si>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</si>
  <si>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</si>
  <si>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</si>
  <si>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</si>
  <si>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</si>
  <si>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</si>
  <si>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</si>
  <si>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</si>
  <si>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</si>
  <si>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</si>
  <si>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</si>
  <si>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</si>
  <si>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</si>
  <si>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</si>
  <si>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</si>
  <si>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</si>
  <si>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</si>
  <si>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</si>
  <si>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</si>
  <si>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</si>
  <si>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</si>
  <si>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</si>
  <si>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</si>
  <si>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</si>
  <si>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</si>
  <si>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</si>
  <si>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</si>
  <si>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</si>
  <si>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</si>
  <si>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</si>
  <si>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</si>
  <si>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</si>
  <si>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</si>
  <si>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</si>
  <si>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</si>
  <si>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</si>
  <si>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</si>
  <si>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</si>
  <si>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</si>
  <si>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</si>
  <si>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</si>
  <si>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</si>
  <si>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</si>
  <si>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</si>
  <si>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</si>
  <si>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</si>
  <si>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</si>
  <si>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</si>
  <si>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</si>
  <si>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</si>
  <si>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</si>
  <si>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</si>
  <si>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</si>
  <si>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</si>
  <si>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</si>
  <si>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</si>
  <si>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</si>
  <si>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</si>
  <si>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</si>
  <si>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</si>
  <si>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</si>
  <si>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</si>
  <si>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</si>
  <si>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</si>
  <si>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</si>
  <si>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</si>
  <si>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</si>
  <si>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</si>
  <si>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</si>
  <si>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</si>
  <si>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</si>
  <si>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</si>
  <si>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</si>
  <si>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</si>
  <si>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</si>
  <si>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</si>
  <si>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</si>
  <si>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</si>
  <si>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</si>
  <si>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</si>
  <si>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</si>
  <si>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</si>
  <si>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</si>
  <si>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</si>
  <si>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</si>
  <si>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</si>
  <si>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</si>
  <si>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</si>
  <si>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</si>
  <si>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</si>
  <si>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</si>
  <si>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</si>
  <si>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</si>
  <si>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</si>
  <si>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</si>
  <si>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</si>
  <si>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</si>
  <si>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</si>
  <si>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</si>
  <si>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</si>
  <si>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</si>
  <si>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</si>
  <si>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</si>
  <si>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</si>
  <si>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</si>
  <si>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</si>
  <si>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</si>
  <si>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</si>
  <si>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</si>
  <si>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</si>
  <si>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</si>
  <si>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</si>
  <si>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</si>
  <si>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</si>
  <si>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</si>
  <si>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</si>
  <si>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</si>
  <si>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</si>
  <si>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</si>
  <si>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</si>
  <si>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</si>
  <si>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</si>
  <si>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</si>
  <si>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</si>
  <si>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</si>
  <si>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</si>
  <si>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</si>
  <si>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</si>
  <si>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</si>
  <si>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</si>
  <si>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</si>
  <si>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</si>
  <si>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</si>
  <si>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</si>
  <si>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</si>
  <si>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</si>
  <si>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</si>
  <si>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</si>
  <si>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</si>
  <si>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</si>
  <si>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</si>
  <si>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</si>
  <si>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</si>
  <si>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</si>
  <si>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</si>
  <si>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</si>
  <si>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</si>
  <si>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</si>
  <si>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</si>
  <si>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</si>
  <si>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</si>
  <si>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</si>
  <si>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</si>
  <si>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</si>
  <si>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</si>
  <si>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</si>
  <si>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</si>
  <si>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</si>
  <si>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</si>
  <si>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</si>
  <si>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</si>
  <si>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</si>
  <si>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</si>
  <si>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</si>
  <si>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</si>
  <si>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</si>
  <si>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</si>
  <si>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</si>
  <si>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</si>
  <si>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</si>
  <si>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</si>
  <si>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</si>
  <si>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</si>
  <si>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</si>
  <si>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</si>
  <si>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</si>
  <si>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</si>
  <si>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</si>
  <si>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</si>
  <si>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</si>
  <si>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</si>
  <si>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</si>
  <si>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</si>
  <si>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</si>
  <si>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</si>
  <si>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</si>
  <si>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</si>
  <si>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</si>
  <si>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</si>
  <si>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</si>
  <si>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</si>
  <si>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</si>
  <si>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</si>
  <si>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</si>
  <si>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</si>
  <si>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</si>
  <si>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</si>
  <si>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</si>
  <si>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</si>
  <si>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</si>
  <si>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</si>
  <si>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</si>
  <si>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</si>
  <si>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</si>
  <si>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</si>
  <si>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</si>
  <si>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</si>
  <si>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</si>
  <si>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</si>
  <si>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</si>
  <si>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</si>
  <si>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</si>
  <si>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</si>
  <si>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</si>
  <si>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</si>
  <si>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</si>
  <si>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</si>
  <si>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</si>
  <si>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</si>
  <si>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</si>
  <si>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</si>
  <si>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</si>
  <si>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</si>
  <si>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</si>
  <si>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</si>
  <si>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</si>
  <si>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</si>
  <si>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</si>
  <si>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</si>
  <si>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</si>
  <si>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</si>
  <si>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</si>
  <si>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</si>
  <si>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</si>
  <si>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</si>
  <si>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</si>
  <si>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</si>
  <si>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</si>
  <si>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</si>
  <si>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</si>
  <si>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</si>
  <si>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</si>
  <si>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</si>
  <si>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</si>
  <si>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</si>
  <si>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</si>
  <si>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</si>
  <si>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</si>
  <si>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</si>
  <si>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</si>
  <si>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</si>
  <si>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</si>
  <si>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</si>
  <si>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</si>
  <si>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</si>
  <si>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</si>
  <si>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</si>
  <si>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</si>
  <si>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</si>
  <si>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</si>
  <si>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</si>
  <si>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</si>
  <si>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</si>
  <si>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</si>
  <si>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</si>
  <si>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</si>
  <si>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</si>
  <si>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</si>
  <si>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</si>
  <si>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</si>
  <si>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</si>
  <si>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</si>
  <si>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</si>
  <si>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</si>
  <si>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</si>
  <si>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</si>
  <si>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</si>
  <si>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</si>
  <si>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</si>
  <si>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</si>
  <si>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</si>
  <si>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</si>
  <si>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</si>
  <si>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</si>
  <si>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</si>
  <si>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</si>
  <si>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</si>
  <si>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</si>
  <si>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</si>
  <si>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</si>
  <si>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</si>
  <si>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</si>
  <si>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</si>
  <si>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</si>
  <si>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</si>
  <si>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</si>
  <si>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</si>
  <si>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</si>
  <si>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</si>
  <si>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</si>
  <si>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</si>
  <si>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</si>
  <si>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</si>
  <si>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</si>
  <si>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</si>
  <si>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</si>
  <si>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</si>
  <si>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</si>
  <si>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</si>
  <si>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</si>
  <si>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</si>
  <si>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</si>
  <si>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</si>
  <si>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</si>
  <si>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</si>
  <si>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</si>
  <si>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</si>
  <si>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</si>
  <si>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</si>
  <si>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</si>
  <si>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</si>
  <si>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</si>
  <si>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</si>
  <si>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</si>
  <si>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</si>
  <si>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</si>
  <si>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</si>
  <si>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</si>
  <si>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</si>
  <si>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</si>
  <si>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</si>
  <si>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</si>
  <si>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</si>
  <si>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</si>
  <si>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</si>
  <si>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</si>
  <si>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</si>
  <si>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</si>
  <si>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</si>
  <si>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</si>
  <si>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</si>
  <si>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</si>
  <si>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</si>
  <si>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</si>
  <si>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</si>
  <si>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</si>
  <si>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</si>
  <si>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</si>
  <si>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</si>
  <si>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</si>
  <si>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</si>
  <si>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</si>
  <si>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</si>
  <si>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</si>
  <si>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</si>
  <si>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</si>
  <si>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</si>
  <si>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</si>
  <si>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</si>
  <si>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</si>
  <si>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</si>
  <si>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</si>
  <si>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</si>
  <si>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</si>
  <si>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</si>
  <si>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</si>
  <si>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</si>
  <si>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</si>
  <si>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</si>
  <si>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</si>
  <si>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</si>
  <si>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</si>
  <si>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</si>
  <si>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</si>
  <si>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</si>
  <si>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</si>
  <si>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</si>
  <si>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</si>
  <si>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</si>
  <si>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</si>
  <si>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</si>
  <si>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</si>
  <si>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</si>
  <si>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</si>
  <si>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</si>
  <si>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</si>
  <si>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</si>
  <si>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</si>
  <si>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</si>
  <si>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</si>
  <si>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</si>
  <si>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</si>
  <si>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</si>
  <si>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</si>
  <si>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</si>
  <si>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</si>
  <si>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</si>
  <si>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</si>
  <si>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</si>
  <si>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</si>
  <si>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</si>
  <si>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</si>
  <si>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</si>
  <si>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</si>
  <si>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</si>
  <si>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</si>
  <si>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</si>
  <si>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</si>
  <si>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</si>
  <si>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</si>
  <si>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</si>
  <si>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</si>
  <si>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</si>
  <si>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</si>
  <si>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</si>
  <si>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</si>
  <si>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</si>
  <si>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</si>
  <si>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</si>
  <si>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</si>
  <si>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</si>
  <si>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</si>
  <si>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</si>
  <si>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</si>
  <si>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</si>
  <si>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</si>
  <si>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</si>
  <si>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</si>
  <si>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</si>
  <si>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</si>
  <si>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</si>
  <si>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</si>
  <si>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</si>
  <si>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</si>
  <si>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</si>
  <si>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</si>
  <si>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</si>
  <si>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</si>
  <si>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</si>
  <si>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</si>
  <si>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</si>
  <si>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</si>
  <si>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</si>
  <si>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</si>
  <si>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</si>
  <si>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</si>
  <si>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</si>
  <si>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</si>
  <si>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</si>
  <si>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</si>
  <si>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</si>
  <si>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</si>
  <si>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</si>
  <si>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</si>
  <si>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</si>
  <si>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</si>
  <si>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</si>
  <si>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</si>
  <si>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</si>
  <si>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</si>
  <si>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</si>
  <si>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</si>
  <si>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</si>
  <si>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</si>
  <si>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</si>
  <si>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</si>
  <si>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</si>
  <si>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</si>
  <si>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</si>
  <si>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</si>
  <si>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</si>
  <si>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</si>
  <si>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</si>
  <si>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</si>
  <si>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</si>
  <si>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</si>
  <si>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</si>
  <si>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</si>
  <si>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</si>
  <si>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</si>
  <si>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</si>
  <si>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</si>
  <si>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</si>
  <si>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</si>
  <si>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</si>
  <si>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</si>
  <si>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</si>
  <si>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</si>
  <si>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</si>
  <si>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</si>
  <si>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</si>
  <si>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</si>
  <si>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</si>
  <si>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</si>
  <si>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</si>
  <si>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</si>
  <si>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</si>
  <si>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</si>
  <si>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</si>
  <si>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</si>
  <si>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</si>
  <si>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</si>
  <si>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</si>
  <si>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</si>
  <si>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</si>
  <si>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</si>
  <si>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</si>
  <si>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</si>
  <si>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</si>
  <si>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</si>
  <si>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</si>
  <si>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</si>
  <si>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</si>
  <si>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</si>
  <si>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</si>
  <si>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</si>
  <si>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</si>
  <si>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</si>
  <si>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</si>
  <si>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</si>
  <si>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</si>
  <si>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</si>
  <si>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</si>
  <si>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</si>
  <si>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</si>
  <si>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</si>
  <si>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</si>
  <si>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</si>
  <si>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</si>
  <si>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</si>
  <si>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</si>
  <si>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</si>
  <si>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</si>
  <si>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</si>
  <si>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</si>
  <si>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</si>
  <si>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</si>
  <si>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</si>
  <si>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</si>
  <si>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</si>
  <si>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</si>
  <si>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</si>
  <si>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</si>
  <si>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</si>
  <si>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</si>
  <si>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</si>
  <si>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</si>
  <si>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</si>
  <si>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</si>
  <si>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</si>
  <si>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</si>
  <si>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</si>
  <si>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</si>
  <si>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</si>
  <si>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</si>
  <si>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</si>
  <si>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</si>
  <si>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</si>
  <si>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</si>
  <si>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</si>
  <si>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</si>
  <si>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</si>
  <si>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</si>
  <si>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</si>
  <si>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</si>
  <si>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</si>
  <si>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</si>
  <si>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</si>
  <si>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</si>
  <si>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</si>
  <si>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</si>
  <si>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</si>
  <si>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</si>
  <si>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</si>
  <si>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</si>
  <si>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</si>
  <si>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</si>
  <si>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</si>
  <si>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</si>
  <si>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</si>
  <si>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</si>
  <si>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</si>
  <si>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</si>
  <si>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</si>
  <si>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</si>
  <si>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</si>
  <si>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</si>
  <si>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</si>
  <si>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</si>
  <si>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</si>
  <si>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</si>
  <si>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</si>
  <si>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</si>
  <si>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</si>
  <si>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</si>
  <si>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</si>
  <si>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</si>
  <si>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</si>
  <si>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</si>
  <si>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</si>
  <si>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</si>
  <si>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</si>
  <si>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</si>
  <si>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</si>
  <si>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</si>
  <si>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</si>
  <si>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</si>
  <si>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</si>
  <si>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</si>
  <si>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</si>
  <si>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</si>
  <si>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</si>
  <si>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</si>
  <si>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</si>
  <si>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</si>
  <si>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</si>
  <si>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</si>
  <si>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</si>
  <si>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</si>
  <si>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</si>
  <si>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</si>
  <si>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</si>
  <si>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</si>
  <si>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</si>
  <si>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</si>
  <si>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</si>
  <si>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</si>
  <si>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</si>
  <si>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</si>
  <si>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</si>
  <si>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</si>
  <si>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</si>
  <si>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</si>
  <si>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</si>
  <si>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</si>
  <si>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</si>
  <si>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</si>
  <si>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</si>
  <si>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</si>
  <si>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</si>
  <si>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</si>
  <si>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</si>
  <si>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</si>
  <si>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</si>
  <si>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</si>
  <si>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</si>
  <si>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</si>
  <si>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</si>
  <si>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</si>
  <si>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</si>
  <si>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</si>
  <si>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</si>
  <si>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</si>
  <si>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</si>
  <si>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</si>
  <si>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</si>
  <si>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</si>
  <si>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</si>
  <si>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</si>
  <si>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</si>
  <si>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</si>
  <si>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</si>
  <si>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</si>
  <si>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</si>
  <si>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</si>
  <si>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</si>
  <si>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</si>
  <si>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</si>
  <si>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</si>
  <si>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</si>
  <si>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</si>
  <si>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</si>
  <si>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</si>
  <si>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</si>
  <si>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</si>
  <si>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</si>
  <si>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</si>
  <si>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</si>
  <si>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</si>
  <si>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</si>
  <si>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</si>
  <si>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</si>
  <si>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</si>
  <si>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</si>
  <si>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</si>
  <si>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</si>
  <si>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</si>
  <si>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</si>
  <si>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</si>
  <si>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</si>
  <si>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</si>
  <si>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</si>
  <si>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</si>
  <si>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</si>
  <si>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</si>
  <si>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</si>
  <si>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</si>
  <si>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</si>
  <si>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</si>
  <si>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</si>
  <si>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</si>
  <si>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</si>
  <si>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</si>
  <si>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</si>
  <si>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</si>
  <si>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</si>
  <si>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</si>
  <si>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</si>
  <si>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</si>
  <si>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</si>
  <si>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</si>
  <si>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</si>
  <si>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</si>
  <si>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</si>
  <si>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</si>
  <si>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</si>
  <si>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</si>
  <si>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</si>
  <si>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</si>
  <si>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</si>
  <si>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</si>
  <si>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</si>
  <si>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</si>
  <si>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</si>
  <si>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</si>
  <si>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</si>
  <si>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</si>
  <si>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</si>
  <si>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</si>
  <si>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</si>
  <si>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</si>
  <si>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</si>
  <si>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</si>
  <si>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</si>
  <si>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</si>
  <si>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</si>
  <si>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</si>
  <si>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</si>
  <si>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</si>
  <si>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</si>
  <si>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</si>
  <si>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</si>
  <si>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</si>
  <si>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</si>
  <si>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</si>
  <si>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</si>
  <si>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</si>
  <si>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</si>
  <si>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</si>
  <si>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</si>
  <si>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</si>
  <si>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</si>
  <si>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</si>
  <si>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</si>
  <si>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</si>
  <si>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</si>
  <si>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</si>
  <si>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</si>
  <si>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</si>
  <si>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</si>
  <si>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</si>
  <si>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</si>
  <si>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</si>
  <si>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</si>
  <si>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</si>
  <si>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</si>
  <si>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</si>
  <si>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</si>
  <si>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</si>
  <si>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</si>
  <si>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</si>
  <si>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</si>
  <si>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</si>
  <si>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</si>
  <si>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</si>
  <si>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</si>
  <si>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</si>
  <si>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</si>
  <si>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</si>
  <si>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</si>
  <si>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</si>
  <si>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</si>
  <si>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</si>
  <si>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</si>
  <si>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</si>
  <si>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</si>
  <si>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</si>
  <si>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</si>
  <si>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</si>
  <si>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</si>
  <si>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</si>
  <si>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</si>
  <si>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</si>
  <si>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</si>
  <si>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</si>
  <si>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</si>
  <si>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</si>
  <si>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</si>
  <si>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</si>
  <si>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</si>
  <si>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</si>
  <si>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</si>
  <si>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</si>
  <si>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</si>
  <si>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</si>
  <si>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</si>
  <si>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</si>
  <si>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</si>
  <si>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</si>
  <si>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</si>
  <si>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</si>
  <si>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</si>
  <si>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</si>
  <si>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</si>
  <si>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</si>
  <si>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</si>
  <si>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</si>
  <si>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</si>
  <si>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</si>
  <si>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</si>
  <si>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</si>
  <si>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</si>
  <si>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</si>
  <si>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</si>
  <si>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</si>
  <si>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</si>
  <si>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</si>
  <si>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</si>
  <si>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</si>
  <si>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</si>
  <si>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</si>
  <si>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</si>
  <si>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</si>
  <si>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</si>
  <si>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</si>
  <si>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</si>
  <si>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</si>
  <si>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</si>
  <si>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</si>
  <si>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</si>
  <si>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</si>
  <si>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</si>
  <si>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</si>
  <si>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</si>
  <si>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</si>
  <si>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</si>
  <si>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</si>
  <si>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</si>
  <si>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</si>
  <si>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</si>
  <si>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</si>
  <si>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</si>
  <si>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</si>
  <si>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</si>
  <si>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</si>
  <si>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</si>
  <si>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</si>
  <si>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</si>
  <si>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</si>
  <si>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</si>
  <si>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</si>
  <si>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</si>
  <si>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</si>
  <si>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</si>
  <si>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</si>
  <si>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</si>
  <si>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</si>
  <si>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</si>
  <si>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</si>
  <si>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</si>
  <si>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</si>
  <si>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</si>
  <si>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</si>
  <si>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</si>
  <si>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</si>
  <si>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</si>
  <si>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</si>
  <si>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</si>
  <si>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</si>
  <si>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</si>
  <si>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</si>
  <si>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</si>
  <si>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</si>
  <si>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</si>
  <si>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</si>
  <si>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</si>
  <si>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</si>
  <si>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</si>
  <si>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</si>
  <si>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</si>
  <si>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</si>
  <si>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</si>
  <si>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</si>
  <si>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</si>
  <si>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</si>
  <si>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</si>
  <si>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</si>
  <si>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</si>
  <si>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</si>
  <si>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</si>
  <si>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</si>
  <si>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</si>
  <si>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</si>
  <si>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</si>
  <si>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</si>
  <si>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</si>
  <si>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</si>
  <si>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</si>
  <si>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</si>
  <si>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</si>
  <si>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</si>
  <si>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</si>
  <si>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</si>
  <si>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</si>
  <si>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</si>
  <si>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</si>
  <si>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</si>
  <si>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</si>
  <si>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</si>
  <si>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</si>
  <si>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</si>
  <si>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</si>
  <si>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</si>
  <si>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</si>
  <si>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</si>
  <si>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</si>
  <si>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</si>
  <si>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</si>
  <si>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</si>
  <si>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</si>
  <si>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</si>
  <si>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</si>
  <si>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</si>
  <si>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</si>
  <si>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</si>
  <si>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</si>
  <si>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</si>
  <si>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</si>
  <si>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</si>
  <si>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</si>
  <si>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</si>
  <si>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</si>
  <si>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</si>
  <si>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</si>
  <si>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</si>
  <si>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</si>
  <si>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</si>
  <si>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</si>
  <si>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</si>
  <si>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</si>
  <si>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</si>
  <si>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</si>
  <si>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</si>
  <si>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</si>
  <si>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</si>
  <si>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</si>
  <si>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</si>
  <si>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</si>
  <si>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</si>
  <si>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</si>
  <si>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</si>
  <si>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</si>
  <si>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</si>
  <si>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</si>
  <si>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</si>
  <si>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</si>
  <si>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</si>
  <si>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</si>
  <si>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</si>
  <si>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</si>
  <si>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</si>
  <si>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</si>
  <si>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</si>
  <si>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</si>
  <si>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</si>
  <si>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</si>
  <si>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</si>
  <si>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</si>
  <si>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</si>
  <si>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</si>
  <si>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</si>
  <si>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</si>
  <si>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</si>
  <si>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</si>
  <si>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</si>
  <si>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</si>
  <si>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</si>
  <si>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</si>
  <si>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</si>
  <si>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</si>
  <si>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</si>
  <si>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</si>
  <si>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</si>
  <si>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</si>
  <si>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</si>
  <si>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</si>
  <si>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</si>
  <si>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</si>
  <si>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</si>
  <si>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</si>
  <si>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</si>
  <si>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</si>
  <si>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</si>
  <si>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</si>
  <si>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</si>
  <si>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</si>
  <si>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</si>
  <si>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</si>
  <si>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</si>
  <si>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</si>
  <si>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</si>
  <si>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</si>
  <si>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</si>
  <si>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</si>
  <si>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</si>
  <si>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</si>
  <si>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</si>
  <si>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</si>
  <si>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</si>
  <si>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</si>
  <si>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</si>
  <si>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</si>
  <si>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</si>
  <si>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</si>
  <si>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</si>
  <si>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</si>
  <si>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</si>
  <si>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</si>
  <si>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</si>
  <si>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</si>
  <si>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</si>
  <si>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</si>
  <si>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</si>
  <si>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</si>
  <si>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</si>
  <si>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</si>
  <si>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</si>
  <si>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</si>
  <si>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</si>
  <si>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</si>
  <si>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</si>
  <si>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</si>
  <si>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</si>
  <si>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</si>
  <si>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</si>
  <si>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</si>
  <si>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</si>
  <si>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</si>
  <si>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</si>
  <si>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</si>
  <si>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</si>
  <si>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</si>
  <si>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</si>
  <si>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</si>
  <si>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</si>
  <si>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</si>
  <si>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</si>
  <si>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</si>
  <si>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</si>
  <si>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</si>
  <si>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</si>
  <si>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</si>
  <si>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</si>
  <si>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</si>
  <si>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</si>
  <si>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Churn drivers: what separates customers who leave from those who stay</t>
  </si>
  <si>
    <t xml:space="preserve">Every number is a live COUNTIFS / SUMIFS formula on the Data sheet. Lift = segment churn rate / overall churn rate.</t>
  </si>
  <si>
    <t xml:space="preserve">Overall</t>
  </si>
  <si>
    <t xml:space="preserve">Churned</t>
  </si>
  <si>
    <t xml:space="preserve">Monthly revenue (MRR)</t>
  </si>
  <si>
    <t xml:space="preserve">Lost MRR</t>
  </si>
  <si>
    <t xml:space="preserve">% of lost MRR</t>
  </si>
  <si>
    <t xml:space="preserve">Lift vs average</t>
  </si>
  <si>
    <t xml:space="preserve">All customers</t>
  </si>
  <si>
    <t xml:space="preserve">Contract type</t>
  </si>
  <si>
    <t xml:space="preserve">Tenure</t>
  </si>
  <si>
    <t xml:space="preserve">Internet service</t>
  </si>
  <si>
    <t xml:space="preserve">Payment method</t>
  </si>
  <si>
    <t xml:space="preserve">Tech support</t>
  </si>
  <si>
    <t xml:space="preserve">Online security</t>
  </si>
  <si>
    <t xml:space="preserve">Senior citizen</t>
  </si>
  <si>
    <t xml:space="preserve">Paperless billing</t>
  </si>
  <si>
    <t xml:space="preserve">Add-on services (internet customers only)</t>
  </si>
  <si>
    <t xml:space="preserve">Risk level</t>
  </si>
  <si>
    <t xml:space="preserve">High</t>
  </si>
  <si>
    <t xml:space="preserve">Medium</t>
  </si>
  <si>
    <t xml:space="preserve">Low</t>
  </si>
  <si>
    <t xml:space="preserve">Is each driver real or chance? Chi-square tests in Excel</t>
  </si>
  <si>
    <t xml:space="preserve">CHITEST compares observed counts with the counts expected if churn were unrelated to the segment. p &lt; 0.05 means the difference is very unlikely to be chance. It shows association, not cause.</t>
  </si>
  <si>
    <t xml:space="preserve">Driver</t>
  </si>
  <si>
    <t xml:space="preserve">p-value</t>
  </si>
  <si>
    <t xml:space="preserve">Significant at 5%?</t>
  </si>
  <si>
    <t xml:space="preserve">Churned (observed)</t>
  </si>
  <si>
    <t xml:space="preserve">Stayed (observed)</t>
  </si>
  <si>
    <t xml:space="preserve">Row total</t>
  </si>
  <si>
    <t xml:space="preserve">Churned (expected)</t>
  </si>
  <si>
    <t xml:space="preserve">Stayed (expected)</t>
  </si>
  <si>
    <t xml:space="preserve">Total</t>
  </si>
  <si>
    <t xml:space="preserve">Highest-risk customer profiles (contract x internet x payment)</t>
  </si>
  <si>
    <t xml:space="preserve">Ranked by churn rate among combinations with at least 100 customers (smaller groups are too noisy to rank).</t>
  </si>
  <si>
    <t xml:space="preserve">Rate if ranked</t>
  </si>
  <si>
    <t xml:space="preserve">Rank</t>
  </si>
  <si>
    <t xml:space="preserve">Minimum customers to rank</t>
  </si>
  <si>
    <t xml:space="preserve">Who to save: the risk score and the active customers it flags</t>
  </si>
  <si>
    <t xml:space="preserve">Risk score = 1 point each for month-to-month, fiber optic, electronic check, tenure &lt;= 12 months, no tech support, no online security. The churn rate column checks that a higher score really means more churn.</t>
  </si>
  <si>
    <t xml:space="preserve">Risk score</t>
  </si>
  <si>
    <t xml:space="preserve">Active customers</t>
  </si>
  <si>
    <t xml:space="preserve">Active customers' MRR</t>
  </si>
  <si>
    <t xml:space="preserve">Active high-risk customers (score 5-6): the retention target</t>
  </si>
  <si>
    <t xml:space="preserve">Monthly revenue at stake</t>
  </si>
  <si>
    <t xml:space="preserve">Average monthly bill</t>
  </si>
  <si>
    <t xml:space="preserve">Historical churn rate of high-risk customers</t>
  </si>
  <si>
    <t xml:space="preserve">Expected monthly revenue lost if nothing is done</t>
  </si>
  <si>
    <t xml:space="preserve">Annualized</t>
  </si>
  <si>
    <t xml:space="preserve">To see the individual customers: go to the Data sheet, filter Risk_Level = High and Churn = No.</t>
  </si>
  <si>
    <t xml:space="preserve">What-if: offer at-risk customers a discount to move to a 1-year contract</t>
  </si>
  <si>
    <t xml:space="preserve">Blue cells on yellow are inputs: change them to test scenarios. Black cells are formulas; green cells link to other sheets.</t>
  </si>
  <si>
    <t xml:space="preserve">Inputs and assumptions</t>
  </si>
  <si>
    <t xml:space="preserve">Target customers (active, high risk)</t>
  </si>
  <si>
    <t xml:space="preserve">Linked from At_Risk.</t>
  </si>
  <si>
    <t xml:space="preserve">Churn rate if nothing is done</t>
  </si>
  <si>
    <t xml:space="preserve">Historical churn rate of high-risk customers.</t>
  </si>
  <si>
    <t xml:space="preserve">Churn rate after moving to a 1-year contract</t>
  </si>
  <si>
    <t xml:space="preserve">Assumption: switchers behave like current 1-year customers. Likely optimistic, since switchers start out higher-risk.</t>
  </si>
  <si>
    <t xml:space="preserve">Offer acceptance rate</t>
  </si>
  <si>
    <t xml:space="preserve">Assumption: 25% of targeted customers accept. Test it with a pilot (see Test_Design).</t>
  </si>
  <si>
    <t xml:space="preserve">Discount offered</t>
  </si>
  <si>
    <t xml:space="preserve">Assumption: 15% off the monthly bill for 12 months.</t>
  </si>
  <si>
    <t xml:space="preserve">Months in the period</t>
  </si>
  <si>
    <t xml:space="preserve">One contract year.</t>
  </si>
  <si>
    <t xml:space="preserve">Results</t>
  </si>
  <si>
    <t xml:space="preserve">Customers who accept</t>
  </si>
  <si>
    <t xml:space="preserve">Churners avoided</t>
  </si>
  <si>
    <t xml:space="preserve">Revenue kept from avoided churners (after discount)</t>
  </si>
  <si>
    <t xml:space="preserve">Discount given to customers who would have stayed anyway</t>
  </si>
  <si>
    <t xml:space="preserve">Net revenue gained over the period</t>
  </si>
  <si>
    <t xml:space="preserve">Return per $1 of discount</t>
  </si>
  <si>
    <t xml:space="preserve">Sensitivity: net revenue gained by acceptance rate (rows) and discount (columns)</t>
  </si>
  <si>
    <t xml:space="preserve">Acceptance \ Discount</t>
  </si>
  <si>
    <t xml:space="preserve">Reading it: the offer pays off at every combination shown because high-risk customers churn far more than 1-year customers. The biggest uncertainty is whether switchers really behave like existing 1-year customers; a pilot test answers that.</t>
  </si>
  <si>
    <t xml:space="preserve">Pilot test design: how many customers do we need?</t>
  </si>
  <si>
    <t xml:space="preserve">Before rolling out the offer, test it: randomly give it to half of the target group and compare churn. This sheet sizes the test.</t>
  </si>
  <si>
    <t xml:space="preserve">Baseline churn rate (control group)</t>
  </si>
  <si>
    <t xml:space="preserve">High-risk customers' historical churn.</t>
  </si>
  <si>
    <t xml:space="preserve">Smallest reduction worth detecting (percentage points)</t>
  </si>
  <si>
    <t xml:space="preserve">Assumption: we only care if the offer cuts churn by 10 points or more.</t>
  </si>
  <si>
    <t xml:space="preserve">Expected churn rate with the offer</t>
  </si>
  <si>
    <t xml:space="preserve">Significance level (alpha)</t>
  </si>
  <si>
    <t xml:space="preserve">Standard 5%: accept a 5% chance of a false positive.</t>
  </si>
  <si>
    <t xml:space="preserve">Power</t>
  </si>
  <si>
    <t xml:space="preserve">Standard 80%: an 80% chance of detecting a real effect.</t>
  </si>
  <si>
    <t xml:space="preserve">Customers needed per group</t>
  </si>
  <si>
    <t xml:space="preserve">Standard two-proportion sample-size formula.</t>
  </si>
  <si>
    <t xml:space="preserve">Total customers needed (2 groups)</t>
  </si>
  <si>
    <t xml:space="preserve">Active high-risk customers available</t>
  </si>
  <si>
    <t xml:space="preserve">Enough customers for the test?</t>
  </si>
  <si>
    <t xml:space="preserve">Primary metric: churn rate after 3 months. Guardrail: average revenue per customer (the discount must not cost more than it saves).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</si>
</sst>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\$#,##0"/>
    <numFmt numFmtId="168" formatCode="0.0"/>
    <numFmt numFmtId="169" formatCode="\$#,##0.00"/>
    <numFmt numFmtId="170" formatCode="0.00\x"/>
    <numFmt numFmtId="171" formatCode="0.0E+00"/>
    <numFmt numFmtId="172" formatCode="#,##0.0"/>
    <numFmt numFmtId="173" formatCode="\$0.00"/>
    <numFmt numFmtId="174" formatCode="0%"/>
    <numFmt numFmtId="175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sz val="9"/>
      <color rgb="FF5B677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A5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4F6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2A7F86"/>
        <bgColor rgb="FF008080"/>
      </patternFill>
    </fill>
    <fill>
      <patternFill patternType="solid">
        <fgColor rgb="FFE4E9EE"/>
        <bgColor rgb="FFD5ECD9"/>
      </patternFill>
    </fill>
    <fill>
      <patternFill patternType="solid">
        <fgColor rgb="FFD5ECD9"/>
        <bgColor rgb="FFE4E9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7F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4F6"/>
      <rgbColor rgb="FFE4E9EE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33B"/>
      <rgbColor rgb="FFFF6600"/>
      <rgbColor rgb="FF5B6770"/>
      <rgbColor rgb="FF9AA5B1"/>
      <rgbColor rgb="FF1F3A5F"/>
      <rgbColor rgb="FF2A7F8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6"/>
            </a:solidFill>
            <a:ln w="9360">
              <a:solidFill>
                <a:srgbClr val="2a7f8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49-72 months</c:v>
                </c:pt>
              </c:strCache>
            </c:strRef>
          </c:cat>
          <c:val>
            <c:numRef>
              <c:f>Dashboard!$D$14:$D$17</c:f>
              <c:numCache>
                <c:formatCode>0.0%</c:formatCode>
                <c:ptCount val="4"/>
                <c:pt idx="0">
                  <c:v>0.474382433668801</c:v>
                </c:pt>
                <c:pt idx="1">
                  <c:v>0.287109375</c:v>
                </c:pt>
                <c:pt idx="2">
                  <c:v>0.203889585947302</c:v>
                </c:pt>
                <c:pt idx="3">
                  <c:v>0.0951317552478785</c:v>
                </c:pt>
              </c:numCache>
            </c:numRef>
          </c:val>
        </c:ser>
        <c:gapWidth val="150"/>
        <c:overlap val="0"/>
        <c:axId val="47621476"/>
        <c:axId val="92978172"/>
      </c:barChart>
      <c:catAx>
        <c:axId val="476214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78172"/>
        <c:crosses val="autoZero"/>
        <c:auto val="1"/>
        <c:lblAlgn val="ctr"/>
        <c:lblOffset val="100"/>
        <c:noMultiLvlLbl val="0"/>
      </c:catAx>
      <c:valAx>
        <c:axId val="9297817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2147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6"/>
            </a:solidFill>
            <a:ln w="9360">
              <a:solidFill>
                <a:srgbClr val="2a7f8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Dashboard!$I$14:$I$17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Dashboard!$K$14:$K$17</c:f>
              <c:numCache>
                <c:formatCode>0.0%</c:formatCode>
                <c:ptCount val="4"/>
                <c:pt idx="0">
                  <c:v>0.452854122621565</c:v>
                </c:pt>
                <c:pt idx="1">
                  <c:v>0.19106699751861</c:v>
                </c:pt>
                <c:pt idx="2">
                  <c:v>0.167098445595855</c:v>
                </c:pt>
                <c:pt idx="3">
                  <c:v>0.152431011826544</c:v>
                </c:pt>
              </c:numCache>
            </c:numRef>
          </c:val>
        </c:ser>
        <c:gapWidth val="150"/>
        <c:overlap val="0"/>
        <c:axId val="99169285"/>
        <c:axId val="14069041"/>
      </c:barChart>
      <c:catAx>
        <c:axId val="9916928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69041"/>
        <c:crosses val="autoZero"/>
        <c:auto val="1"/>
        <c:lblAlgn val="ctr"/>
        <c:lblOffset val="100"/>
        <c:noMultiLvlLbl val="0"/>
      </c:catAx>
      <c:valAx>
        <c:axId val="1406904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6928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tech support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6"/>
            </a:solidFill>
            <a:ln w="9360">
              <a:solidFill>
                <a:srgbClr val="2a7f8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Dashboard!$B$33:$B$35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Dashboard!$D$33:$D$35</c:f>
              <c:numCache>
                <c:formatCode>0.0%</c:formatCode>
                <c:ptCount val="3"/>
                <c:pt idx="0">
                  <c:v>0.416354736539015</c:v>
                </c:pt>
                <c:pt idx="1">
                  <c:v>0.151663405088063</c:v>
                </c:pt>
                <c:pt idx="2">
                  <c:v>0.0740498034076016</c:v>
                </c:pt>
              </c:numCache>
            </c:numRef>
          </c:val>
        </c:ser>
        <c:gapWidth val="150"/>
        <c:overlap val="0"/>
        <c:axId val="61852368"/>
        <c:axId val="87868353"/>
      </c:barChart>
      <c:catAx>
        <c:axId val="618523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8353"/>
        <c:crosses val="autoZero"/>
        <c:auto val="1"/>
        <c:lblAlgn val="ctr"/>
        <c:lblOffset val="100"/>
        <c:noMultiLvlLbl val="0"/>
      </c:catAx>
      <c:valAx>
        <c:axId val="8786835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5236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6"/>
            </a:solidFill>
            <a:ln w="9360">
              <a:solidFill>
                <a:srgbClr val="2a7f8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Dashboard!$I$33:$I$35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Dashboard!$K$33:$K$35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150"/>
        <c:overlap val="0"/>
        <c:axId val="97375623"/>
        <c:axId val="70486126"/>
      </c:barChart>
      <c:catAx>
        <c:axId val="973756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86126"/>
        <c:crosses val="autoZero"/>
        <c:auto val="1"/>
        <c:lblAlgn val="ctr"/>
        <c:lblOffset val="100"/>
        <c:noMultiLvlLbl val="0"/>
      </c:catAx>
      <c:valAx>
        <c:axId val="7048612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7562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monthly revenue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3a33b"/>
            </a:solidFill>
            <a:ln w="9360">
              <a:solidFill>
                <a:srgbClr val="e3a33b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Analysis!$A$9:$A$11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Analysis!$F$9:$F$11</c:f>
              <c:numCache>
                <c:formatCode>\$#,##0</c:formatCode>
                <c:ptCount val="3"/>
                <c:pt idx="0">
                  <c:v>120847.1</c:v>
                </c:pt>
                <c:pt idx="1">
                  <c:v>14118.45</c:v>
                </c:pt>
                <c:pt idx="2">
                  <c:v>4165.3</c:v>
                </c:pt>
              </c:numCache>
            </c:numRef>
          </c:val>
        </c:ser>
        <c:gapWidth val="150"/>
        <c:overlap val="0"/>
        <c:axId val="56343121"/>
        <c:axId val="6076243"/>
      </c:barChart>
      <c:catAx>
        <c:axId val="563431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6243"/>
        <c:crosses val="autoZero"/>
        <c:auto val="1"/>
        <c:lblAlgn val="ctr"/>
        <c:lblOffset val="100"/>
        <c:noMultiLvlLbl val="0"/>
      </c:catAx>
      <c:valAx>
        <c:axId val="6076243"/>
        <c:scaling>
          <c:orientation val="minMax"/>
        </c:scaling>
        <c:delete val="1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4312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number of add-on services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f86"/>
            </a:solidFill>
            <a:ln w="9360">
              <a:solidFill>
                <a:srgbClr val="2a7f86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Analysis!$A$65:$A$71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Analysis!$D$65:$D$71</c:f>
              <c:numCache>
                <c:formatCode>0.0%</c:formatCode>
                <c:ptCount val="7"/>
                <c:pt idx="0">
                  <c:v>0.522366522366522</c:v>
                </c:pt>
                <c:pt idx="1">
                  <c:v>0.457556935817805</c:v>
                </c:pt>
                <c:pt idx="2">
                  <c:v>0.358180058083253</c:v>
                </c:pt>
                <c:pt idx="3">
                  <c:v>0.273703041144902</c:v>
                </c:pt>
                <c:pt idx="4">
                  <c:v>0.223004694835681</c:v>
                </c:pt>
                <c:pt idx="5">
                  <c:v>0.124343257443082</c:v>
                </c:pt>
                <c:pt idx="6">
                  <c:v>0.0528169014084507</c:v>
                </c:pt>
              </c:numCache>
            </c:numRef>
          </c:val>
        </c:ser>
        <c:gapWidth val="150"/>
        <c:overlap val="0"/>
        <c:axId val="2291448"/>
        <c:axId val="50935294"/>
      </c:barChart>
      <c:catAx>
        <c:axId val="22914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35294"/>
        <c:crosses val="autoZero"/>
        <c:auto val="1"/>
        <c:lblAlgn val="ctr"/>
        <c:lblOffset val="100"/>
        <c:noMultiLvlLbl val="0"/>
      </c:catAx>
      <c:valAx>
        <c:axId val="5093529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144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risk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392b"/>
            </a:solidFill>
            <a:ln w="9360">
              <a:solidFill>
                <a:srgbClr val="c0392b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At_Risk!$A$5:$A$11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At_Risk!$D$5:$D$11</c:f>
              <c:numCache>
                <c:formatCode>0.0%</c:formatCode>
                <c:ptCount val="7"/>
                <c:pt idx="0">
                  <c:v>0.0192023633677991</c:v>
                </c:pt>
                <c:pt idx="1">
                  <c:v>0.0628166160081054</c:v>
                </c:pt>
                <c:pt idx="2">
                  <c:v>0.150501672240803</c:v>
                </c:pt>
                <c:pt idx="3">
                  <c:v>0.230031948881789</c:v>
                </c:pt>
                <c:pt idx="4">
                  <c:v>0.400184842883549</c:v>
                </c:pt>
                <c:pt idx="5">
                  <c:v>0.581296493092455</c:v>
                </c:pt>
                <c:pt idx="6">
                  <c:v>0.744485294117647</c:v>
                </c:pt>
              </c:numCache>
            </c:numRef>
          </c:val>
        </c:ser>
        <c:gapWidth val="150"/>
        <c:overlap val="0"/>
        <c:axId val="28242980"/>
        <c:axId val="96309017"/>
      </c:barChart>
      <c:catAx>
        <c:axId val="282429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09017"/>
        <c:crosses val="autoZero"/>
        <c:auto val="1"/>
        <c:lblAlgn val="ctr"/>
        <c:lblOffset val="100"/>
        <c:noMultiLvlLbl val="0"/>
      </c:catAx>
      <c:valAx>
        <c:axId val="9630901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4298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141480</xdr:rowOff>
    </xdr:from>
    <xdr:to>
      <xdr:col>5</xdr:col>
      <xdr:colOff>779040</xdr:colOff>
      <xdr:row>29</xdr:row>
      <xdr:rowOff>15120</xdr:rowOff>
    </xdr:to>
    <xdr:graphicFrame>
      <xdr:nvGraphicFramePr>
        <xdr:cNvPr id="0" name="Chart 1"/>
        <xdr:cNvGraphicFramePr/>
      </xdr:nvGraphicFramePr>
      <xdr:xfrm>
        <a:off x="211320" y="3619440"/>
        <a:ext cx="52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141480</xdr:rowOff>
    </xdr:from>
    <xdr:to>
      <xdr:col>12</xdr:col>
      <xdr:colOff>779040</xdr:colOff>
      <xdr:row>29</xdr:row>
      <xdr:rowOff>15120</xdr:rowOff>
    </xdr:to>
    <xdr:graphicFrame>
      <xdr:nvGraphicFramePr>
        <xdr:cNvPr id="1" name="Chart 2"/>
        <xdr:cNvGraphicFramePr/>
      </xdr:nvGraphicFramePr>
      <xdr:xfrm>
        <a:off x="7400880" y="3619440"/>
        <a:ext cx="52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141480</xdr:rowOff>
    </xdr:from>
    <xdr:to>
      <xdr:col>5</xdr:col>
      <xdr:colOff>779040</xdr:colOff>
      <xdr:row>47</xdr:row>
      <xdr:rowOff>15120</xdr:rowOff>
    </xdr:to>
    <xdr:graphicFrame>
      <xdr:nvGraphicFramePr>
        <xdr:cNvPr id="2" name="Chart 3"/>
        <xdr:cNvGraphicFramePr/>
      </xdr:nvGraphicFramePr>
      <xdr:xfrm>
        <a:off x="211320" y="7048440"/>
        <a:ext cx="52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35</xdr:row>
      <xdr:rowOff>141480</xdr:rowOff>
    </xdr:from>
    <xdr:to>
      <xdr:col>12</xdr:col>
      <xdr:colOff>779040</xdr:colOff>
      <xdr:row>47</xdr:row>
      <xdr:rowOff>15120</xdr:rowOff>
    </xdr:to>
    <xdr:graphicFrame>
      <xdr:nvGraphicFramePr>
        <xdr:cNvPr id="3" name="Chart 4"/>
        <xdr:cNvGraphicFramePr/>
      </xdr:nvGraphicFramePr>
      <xdr:xfrm>
        <a:off x="7400880" y="7048440"/>
        <a:ext cx="52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18360</xdr:rowOff>
    </xdr:from>
    <xdr:to>
      <xdr:col>18</xdr:col>
      <xdr:colOff>75960</xdr:colOff>
      <xdr:row>17</xdr:row>
      <xdr:rowOff>99360</xdr:rowOff>
    </xdr:to>
    <xdr:graphicFrame>
      <xdr:nvGraphicFramePr>
        <xdr:cNvPr id="4" name="Chart 1"/>
        <xdr:cNvGraphicFramePr/>
      </xdr:nvGraphicFramePr>
      <xdr:xfrm>
        <a:off x="10549800" y="114300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174600</xdr:rowOff>
    </xdr:from>
    <xdr:to>
      <xdr:col>18</xdr:col>
      <xdr:colOff>75960</xdr:colOff>
      <xdr:row>33</xdr:row>
      <xdr:rowOff>65160</xdr:rowOff>
    </xdr:to>
    <xdr:graphicFrame>
      <xdr:nvGraphicFramePr>
        <xdr:cNvPr id="5" name="Chart 2"/>
        <xdr:cNvGraphicFramePr/>
      </xdr:nvGraphicFramePr>
      <xdr:xfrm>
        <a:off x="10549800" y="438156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18360</xdr:rowOff>
    </xdr:from>
    <xdr:to>
      <xdr:col>8</xdr:col>
      <xdr:colOff>174960</xdr:colOff>
      <xdr:row>25</xdr:row>
      <xdr:rowOff>133560</xdr:rowOff>
    </xdr:to>
    <xdr:graphicFrame>
      <xdr:nvGraphicFramePr>
        <xdr:cNvPr id="6" name="Chart 1"/>
        <xdr:cNvGraphicFramePr/>
      </xdr:nvGraphicFramePr>
      <xdr:xfrm>
        <a:off x="5638680" y="24764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Z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8" min="3" style="0" width="13"/>
    <col collapsed="false" customWidth="true" hidden="false" outlineLevel="0" max="9" min="9" style="0" width="24"/>
    <col collapsed="false" customWidth="true" hidden="false" outlineLevel="0" max="25" min="10" style="0" width="13"/>
    <col collapsed="false" customWidth="true" hidden="true" outlineLevel="0" max="26" min="26" style="0" width="13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Z4" s="2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  <c r="E5" s="3" t="s">
        <v>5</v>
      </c>
      <c r="F5" s="4" t="s">
        <v>4</v>
      </c>
      <c r="Z5" s="0" t="str">
        <f aca="false">IF(C5="All","*",C5)</f>
        <v>*</v>
      </c>
    </row>
    <row r="6" customFormat="false" ht="15" hidden="false" customHeight="false" outlineLevel="0" collapsed="false">
      <c r="Z6" s="0" t="str">
        <f aca="false">IF(F5="All","*",F5)</f>
        <v>*</v>
      </c>
    </row>
    <row r="7" customFormat="false" ht="22.05" hidden="false" customHeight="false" outlineLevel="0" collapsed="false">
      <c r="B7" s="5" t="n">
        <f aca="false">COUNTIFS(Data!$P$2:$P$7044,$Z$5,Data!$I$2:$I$7044,$Z$6)</f>
        <v>7043</v>
      </c>
      <c r="C7" s="5"/>
      <c r="D7" s="6" t="n">
        <f aca="false">IFERROR(COUNTIFS(Data!$P$2:$P$7044,$Z$5,Data!$I$2:$I$7044,$Z$6,Data!$W$2:$W$7044,1)/COUNTIFS(Data!$P$2:$P$7044,$Z$5,Data!$I$2:$I$7044,$Z$6),0)</f>
        <v>0.265369870793696</v>
      </c>
      <c r="E7" s="6"/>
      <c r="F7" s="7" t="n">
        <f aca="false">SUMIFS(Data!$AA$2:$AA$7044,Data!$P$2:$P$7044,$Z$5,Data!$I$2:$I$7044,$Z$6)</f>
        <v>139130.85</v>
      </c>
      <c r="G7" s="7"/>
      <c r="H7" s="7" t="n">
        <f aca="false">SUMIFS(Data!$AA$2:$AA$7044,Data!$P$2:$P$7044,$Z$5,Data!$I$2:$I$7044,$Z$6)*12</f>
        <v>1669570.2</v>
      </c>
      <c r="I7" s="7"/>
      <c r="J7" s="8" t="n">
        <f aca="false">IFERROR(AVERAGEIFS(Data!$F$2:$F$7044,Data!$P$2:$P$7044,$Z$5,Data!$I$2:$I$7044,$Z$6,Data!$W$2:$W$7044,1),0)</f>
        <v>17.9791332263242</v>
      </c>
      <c r="K7" s="8"/>
    </row>
    <row r="8" customFormat="false" ht="15" hidden="false" customHeight="false" outlineLevel="0" collapsed="false">
      <c r="B8" s="9" t="s">
        <v>6</v>
      </c>
      <c r="C8" s="9"/>
      <c r="D8" s="9" t="s">
        <v>7</v>
      </c>
      <c r="E8" s="9"/>
      <c r="F8" s="9" t="s">
        <v>8</v>
      </c>
      <c r="G8" s="9"/>
      <c r="H8" s="9" t="s">
        <v>9</v>
      </c>
      <c r="I8" s="9"/>
      <c r="J8" s="9" t="s">
        <v>10</v>
      </c>
      <c r="K8" s="9"/>
    </row>
    <row r="9" customFormat="false" ht="15" hidden="false" customHeight="false" outlineLevel="0" collapsed="false">
      <c r="B9" s="2" t="str">
        <f aca="false">IF(AND(C5="All",F5="All"),"Showing all customers","Showing: "&amp;C5&amp;" contracts, "&amp;F5&amp;" internet")</f>
        <v>Showing all customers</v>
      </c>
    </row>
    <row r="12" customFormat="false" ht="15" hidden="false" customHeight="false" outlineLevel="0" collapsed="false">
      <c r="B12" s="10" t="s">
        <v>11</v>
      </c>
      <c r="I12" s="10" t="s">
        <v>12</v>
      </c>
    </row>
    <row r="13" customFormat="false" ht="15" hidden="false" customHeight="false" outlineLevel="0" collapsed="false">
      <c r="B13" s="11" t="s">
        <v>13</v>
      </c>
      <c r="C13" s="11" t="s">
        <v>6</v>
      </c>
      <c r="D13" s="11" t="s">
        <v>7</v>
      </c>
      <c r="I13" s="11" t="s">
        <v>13</v>
      </c>
      <c r="J13" s="11" t="s">
        <v>6</v>
      </c>
      <c r="K13" s="11" t="s">
        <v>7</v>
      </c>
    </row>
    <row r="14" customFormat="false" ht="15" hidden="false" customHeight="false" outlineLevel="0" collapsed="false">
      <c r="B14" s="12" t="s">
        <v>14</v>
      </c>
      <c r="C14" s="13" t="n">
        <f aca="false">COUNTIFS(Data!$P$2:$P$7044,$Z$5,Data!$I$2:$I$7044,$Z$6,Data!$X$2:$X$7044,B14)</f>
        <v>2186</v>
      </c>
      <c r="D14" s="14" t="n">
        <f aca="false">IFERROR(COUNTIFS(Data!$P$2:$P$7044,$Z$5,Data!$I$2:$I$7044,$Z$6,Data!$X$2:$X$7044,B14,Data!$W$2:$W$7044,1)/C14,0)</f>
        <v>0.474382433668801</v>
      </c>
      <c r="I14" s="12" t="s">
        <v>15</v>
      </c>
      <c r="J14" s="13" t="n">
        <f aca="false">COUNTIFS(Data!$P$2:$P$7044,$Z$5,Data!$I$2:$I$7044,$Z$6,Data!$R$2:$R$7044,I14)</f>
        <v>2365</v>
      </c>
      <c r="K14" s="14" t="n">
        <f aca="false">IFERROR(COUNTIFS(Data!$P$2:$P$7044,$Z$5,Data!$I$2:$I$7044,$Z$6,Data!$R$2:$R$7044,I14,Data!$W$2:$W$7044,1)/J14,0)</f>
        <v>0.452854122621565</v>
      </c>
    </row>
    <row r="15" customFormat="false" ht="15" hidden="false" customHeight="false" outlineLevel="0" collapsed="false">
      <c r="B15" s="12" t="s">
        <v>16</v>
      </c>
      <c r="C15" s="13" t="n">
        <f aca="false">COUNTIFS(Data!$P$2:$P$7044,$Z$5,Data!$I$2:$I$7044,$Z$6,Data!$X$2:$X$7044,B15)</f>
        <v>1024</v>
      </c>
      <c r="D15" s="14" t="n">
        <f aca="false">IFERROR(COUNTIFS(Data!$P$2:$P$7044,$Z$5,Data!$I$2:$I$7044,$Z$6,Data!$X$2:$X$7044,B15,Data!$W$2:$W$7044,1)/C15,0)</f>
        <v>0.287109375</v>
      </c>
      <c r="I15" s="12" t="s">
        <v>17</v>
      </c>
      <c r="J15" s="13" t="n">
        <f aca="false">COUNTIFS(Data!$P$2:$P$7044,$Z$5,Data!$I$2:$I$7044,$Z$6,Data!$R$2:$R$7044,I15)</f>
        <v>1612</v>
      </c>
      <c r="K15" s="14" t="n">
        <f aca="false">IFERROR(COUNTIFS(Data!$P$2:$P$7044,$Z$5,Data!$I$2:$I$7044,$Z$6,Data!$R$2:$R$7044,I15,Data!$W$2:$W$7044,1)/J15,0)</f>
        <v>0.19106699751861</v>
      </c>
    </row>
    <row r="16" customFormat="false" ht="15" hidden="false" customHeight="false" outlineLevel="0" collapsed="false">
      <c r="B16" s="12" t="s">
        <v>18</v>
      </c>
      <c r="C16" s="13" t="n">
        <f aca="false">COUNTIFS(Data!$P$2:$P$7044,$Z$5,Data!$I$2:$I$7044,$Z$6,Data!$X$2:$X$7044,B16)</f>
        <v>1594</v>
      </c>
      <c r="D16" s="14" t="n">
        <f aca="false">IFERROR(COUNTIFS(Data!$P$2:$P$7044,$Z$5,Data!$I$2:$I$7044,$Z$6,Data!$X$2:$X$7044,B16,Data!$W$2:$W$7044,1)/C16,0)</f>
        <v>0.203889585947302</v>
      </c>
      <c r="I16" s="12" t="s">
        <v>19</v>
      </c>
      <c r="J16" s="13" t="n">
        <f aca="false">COUNTIFS(Data!$P$2:$P$7044,$Z$5,Data!$I$2:$I$7044,$Z$6,Data!$R$2:$R$7044,I16)</f>
        <v>1544</v>
      </c>
      <c r="K16" s="14" t="n">
        <f aca="false">IFERROR(COUNTIFS(Data!$P$2:$P$7044,$Z$5,Data!$I$2:$I$7044,$Z$6,Data!$R$2:$R$7044,I16,Data!$W$2:$W$7044,1)/J16,0)</f>
        <v>0.167098445595855</v>
      </c>
    </row>
    <row r="17" customFormat="false" ht="15" hidden="false" customHeight="false" outlineLevel="0" collapsed="false">
      <c r="B17" s="12" t="s">
        <v>20</v>
      </c>
      <c r="C17" s="13" t="n">
        <f aca="false">COUNTIFS(Data!$P$2:$P$7044,$Z$5,Data!$I$2:$I$7044,$Z$6,Data!$X$2:$X$7044,B17)</f>
        <v>2239</v>
      </c>
      <c r="D17" s="14" t="n">
        <f aca="false">IFERROR(COUNTIFS(Data!$P$2:$P$7044,$Z$5,Data!$I$2:$I$7044,$Z$6,Data!$X$2:$X$7044,B17,Data!$W$2:$W$7044,1)/C17,0)</f>
        <v>0.0951317552478785</v>
      </c>
      <c r="I17" s="12" t="s">
        <v>21</v>
      </c>
      <c r="J17" s="13" t="n">
        <f aca="false">COUNTIFS(Data!$P$2:$P$7044,$Z$5,Data!$I$2:$I$7044,$Z$6,Data!$R$2:$R$7044,I17)</f>
        <v>1522</v>
      </c>
      <c r="K17" s="14" t="n">
        <f aca="false">IFERROR(COUNTIFS(Data!$P$2:$P$7044,$Z$5,Data!$I$2:$I$7044,$Z$6,Data!$R$2:$R$7044,I17,Data!$W$2:$W$7044,1)/J17,0)</f>
        <v>0.152431011826544</v>
      </c>
    </row>
    <row r="31" customFormat="false" ht="15" hidden="false" customHeight="false" outlineLevel="0" collapsed="false">
      <c r="B31" s="10" t="s">
        <v>22</v>
      </c>
      <c r="I31" s="10" t="s">
        <v>23</v>
      </c>
    </row>
    <row r="32" customFormat="false" ht="15" hidden="false" customHeight="false" outlineLevel="0" collapsed="false">
      <c r="B32" s="11" t="s">
        <v>13</v>
      </c>
      <c r="C32" s="11" t="s">
        <v>6</v>
      </c>
      <c r="D32" s="11" t="s">
        <v>7</v>
      </c>
      <c r="I32" s="11" t="s">
        <v>13</v>
      </c>
      <c r="J32" s="11" t="s">
        <v>6</v>
      </c>
      <c r="K32" s="11" t="s">
        <v>7</v>
      </c>
    </row>
    <row r="33" customFormat="false" ht="15" hidden="false" customHeight="false" outlineLevel="0" collapsed="false">
      <c r="B33" s="12" t="s">
        <v>24</v>
      </c>
      <c r="C33" s="13" t="n">
        <f aca="false">COUNTIFS(Data!$P$2:$P$7044,$Z$5,Data!$I$2:$I$7044,$Z$6,Data!$M$2:$M$7044,B33)</f>
        <v>3473</v>
      </c>
      <c r="D33" s="14" t="n">
        <f aca="false">IFERROR(COUNTIFS(Data!$P$2:$P$7044,$Z$5,Data!$I$2:$I$7044,$Z$6,Data!$M$2:$M$7044,B33,Data!$W$2:$W$7044,1)/C33,0)</f>
        <v>0.416354736539015</v>
      </c>
      <c r="I33" s="12" t="s">
        <v>25</v>
      </c>
      <c r="J33" s="13" t="n">
        <f aca="false">COUNTIFS(Data!$P$2:$P$7044,$Z$5,Data!$I$2:$I$7044,$Z$6,Data!$P$2:$P$7044,I33)</f>
        <v>3875</v>
      </c>
      <c r="K33" s="14" t="n">
        <f aca="false">IFERROR(COUNTIFS(Data!$P$2:$P$7044,$Z$5,Data!$I$2:$I$7044,$Z$6,Data!$P$2:$P$7044,I33,Data!$W$2:$W$7044,1)/J33,0)</f>
        <v>0.427096774193548</v>
      </c>
    </row>
    <row r="34" customFormat="false" ht="15" hidden="false" customHeight="false" outlineLevel="0" collapsed="false">
      <c r="B34" s="12" t="s">
        <v>26</v>
      </c>
      <c r="C34" s="13" t="n">
        <f aca="false">COUNTIFS(Data!$P$2:$P$7044,$Z$5,Data!$I$2:$I$7044,$Z$6,Data!$M$2:$M$7044,B34)</f>
        <v>2044</v>
      </c>
      <c r="D34" s="14" t="n">
        <f aca="false">IFERROR(COUNTIFS(Data!$P$2:$P$7044,$Z$5,Data!$I$2:$I$7044,$Z$6,Data!$M$2:$M$7044,B34,Data!$W$2:$W$7044,1)/C34,0)</f>
        <v>0.151663405088063</v>
      </c>
      <c r="I34" s="12" t="s">
        <v>27</v>
      </c>
      <c r="J34" s="13" t="n">
        <f aca="false">COUNTIFS(Data!$P$2:$P$7044,$Z$5,Data!$I$2:$I$7044,$Z$6,Data!$P$2:$P$7044,I34)</f>
        <v>1473</v>
      </c>
      <c r="K34" s="14" t="n">
        <f aca="false">IFERROR(COUNTIFS(Data!$P$2:$P$7044,$Z$5,Data!$I$2:$I$7044,$Z$6,Data!$P$2:$P$7044,I34,Data!$W$2:$W$7044,1)/J34,0)</f>
        <v>0.112695179904956</v>
      </c>
    </row>
    <row r="35" customFormat="false" ht="15" hidden="false" customHeight="false" outlineLevel="0" collapsed="false">
      <c r="B35" s="12" t="s">
        <v>28</v>
      </c>
      <c r="C35" s="13" t="n">
        <f aca="false">COUNTIFS(Data!$P$2:$P$7044,$Z$5,Data!$I$2:$I$7044,$Z$6,Data!$M$2:$M$7044,B35)</f>
        <v>1526</v>
      </c>
      <c r="D35" s="14" t="n">
        <f aca="false">IFERROR(COUNTIFS(Data!$P$2:$P$7044,$Z$5,Data!$I$2:$I$7044,$Z$6,Data!$M$2:$M$7044,B35,Data!$W$2:$W$7044,1)/C35,0)</f>
        <v>0.0740498034076016</v>
      </c>
      <c r="I35" s="12" t="s">
        <v>29</v>
      </c>
      <c r="J35" s="13" t="n">
        <f aca="false">COUNTIFS(Data!$P$2:$P$7044,$Z$5,Data!$I$2:$I$7044,$Z$6,Data!$P$2:$P$7044,I35)</f>
        <v>1695</v>
      </c>
      <c r="K35" s="14" t="n">
        <f aca="false">IFERROR(COUNTIFS(Data!$P$2:$P$7044,$Z$5,Data!$I$2:$I$7044,$Z$6,Data!$P$2:$P$7044,I35,Data!$W$2:$W$7044,1)/J35,0)</f>
        <v>0.0283185840707965</v>
      </c>
    </row>
    <row r="50" customFormat="false" ht="15" hidden="false" customHeight="false" outlineLevel="0" collapsed="false">
      <c r="B50" s="10" t="s">
        <v>30</v>
      </c>
    </row>
    <row r="51" customFormat="false" ht="15" hidden="false" customHeight="false" outlineLevel="0" collapsed="false">
      <c r="B51" s="15" t="s">
        <v>31</v>
      </c>
    </row>
    <row r="52" customFormat="false" ht="15" hidden="false" customHeight="false" outlineLevel="0" collapsed="false">
      <c r="B52" s="15" t="s">
        <v>32</v>
      </c>
    </row>
    <row r="53" customFormat="false" ht="15" hidden="false" customHeight="false" outlineLevel="0" collapsed="false">
      <c r="B53" s="15" t="s">
        <v>33</v>
      </c>
    </row>
    <row r="54" customFormat="false" ht="15" hidden="false" customHeight="false" outlineLevel="0" collapsed="false">
      <c r="B54" s="15" t="s">
        <v>34</v>
      </c>
    </row>
    <row r="55" customFormat="false" ht="15" hidden="false" customHeight="false" outlineLevel="0" collapsed="false">
      <c r="B55" s="15" t="s">
        <v>35</v>
      </c>
    </row>
  </sheetData>
  <mergeCells count="10"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</mergeCells>
  <dataValidations count="2">
    <dataValidation allowBlank="false" errorStyle="stop" operator="between" showDropDown="false" showErrorMessage="false" showInputMessage="false" sqref="C5" type="list">
      <formula1>"All,Month-to-month,One year,Two year"</formula1>
      <formula2>0</formula2>
    </dataValidation>
    <dataValidation allowBlank="false" errorStyle="stop" operator="between" showDropDown="false" showErrorMessage="false" showInputMessage="false" sqref="F5" type="list">
      <formula1>"All,Fiber optic,DSL,No"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770"/>
    <pageSetUpPr fitToPage="false"/>
  </sheetPr>
  <dimension ref="B2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0"/>
  </cols>
  <sheetData>
    <row r="2" customFormat="false" ht="19.7" hidden="false" customHeight="false" outlineLevel="0" collapsed="false">
      <c r="B2" s="16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10" t="s">
        <v>38</v>
      </c>
    </row>
    <row r="6" customFormat="false" ht="15" hidden="false" customHeight="false" outlineLevel="0" collapsed="false">
      <c r="B6" s="15" t="s">
        <v>39</v>
      </c>
    </row>
    <row r="8" customFormat="false" ht="15" hidden="false" customHeight="false" outlineLevel="0" collapsed="false">
      <c r="B8" s="10" t="s">
        <v>40</v>
      </c>
    </row>
    <row r="9" customFormat="false" ht="15" hidden="false" customHeight="false" outlineLevel="0" collapsed="false">
      <c r="B9" s="15" t="s">
        <v>41</v>
      </c>
    </row>
    <row r="10" customFormat="false" ht="15" hidden="false" customHeight="false" outlineLevel="0" collapsed="false">
      <c r="B10" s="15" t="s">
        <v>42</v>
      </c>
    </row>
    <row r="11" customFormat="false" ht="15" hidden="false" customHeight="false" outlineLevel="0" collapsed="false">
      <c r="B11" s="15" t="s">
        <v>43</v>
      </c>
    </row>
    <row r="12" customFormat="false" ht="15" hidden="false" customHeight="false" outlineLevel="0" collapsed="false">
      <c r="B12" s="15" t="s">
        <v>44</v>
      </c>
    </row>
    <row r="13" customFormat="false" ht="15" hidden="false" customHeight="false" outlineLevel="0" collapsed="false">
      <c r="B13" s="15" t="s">
        <v>45</v>
      </c>
    </row>
    <row r="14" customFormat="false" ht="15" hidden="false" customHeight="false" outlineLevel="0" collapsed="false">
      <c r="B14" s="15" t="s">
        <v>46</v>
      </c>
    </row>
    <row r="15" customFormat="false" ht="15" hidden="false" customHeight="false" outlineLevel="0" collapsed="false">
      <c r="B15" s="15" t="s">
        <v>47</v>
      </c>
    </row>
    <row r="16" customFormat="false" ht="15" hidden="false" customHeight="false" outlineLevel="0" collapsed="false">
      <c r="B16" s="15" t="s">
        <v>48</v>
      </c>
    </row>
    <row r="18" customFormat="false" ht="15" hidden="false" customHeight="false" outlineLevel="0" collapsed="false">
      <c r="B18" s="10" t="s">
        <v>49</v>
      </c>
    </row>
    <row r="19" customFormat="false" ht="15" hidden="false" customHeight="false" outlineLevel="0" collapsed="false">
      <c r="B19" s="15" t="s">
        <v>50</v>
      </c>
    </row>
    <row r="21" customFormat="false" ht="15" hidden="false" customHeight="false" outlineLevel="0" collapsed="false">
      <c r="B21" s="10" t="s">
        <v>51</v>
      </c>
    </row>
    <row r="22" customFormat="false" ht="15" hidden="false" customHeight="false" outlineLevel="0" collapsed="false">
      <c r="B22" s="15" t="s">
        <v>52</v>
      </c>
    </row>
    <row r="23" customFormat="false" ht="15" hidden="false" customHeight="false" outlineLevel="0" collapsed="false">
      <c r="B23" s="15" t="s">
        <v>53</v>
      </c>
    </row>
    <row r="24" customFormat="false" ht="15" hidden="false" customHeight="false" outlineLevel="0" collapsed="false">
      <c r="B24" s="15" t="s">
        <v>54</v>
      </c>
    </row>
    <row r="25" customFormat="false" ht="15" hidden="false" customHeight="false" outlineLevel="0" collapsed="false">
      <c r="B25" s="15" t="s">
        <v>55</v>
      </c>
    </row>
    <row r="26" customFormat="false" ht="15" hidden="false" customHeight="false" outlineLevel="0" collapsed="false">
      <c r="B26" s="15" t="s">
        <v>56</v>
      </c>
    </row>
    <row r="27" customFormat="false" ht="15" hidden="false" customHeight="false" outlineLevel="0" collapsed="false">
      <c r="B27" s="15" t="s">
        <v>57</v>
      </c>
    </row>
    <row r="29" customFormat="false" ht="15" hidden="false" customHeight="false" outlineLevel="0" collapsed="false">
      <c r="B29" s="10" t="s">
        <v>58</v>
      </c>
    </row>
    <row r="30" customFormat="false" ht="15" hidden="false" customHeight="false" outlineLevel="0" collapsed="false">
      <c r="B30" s="15" t="s">
        <v>59</v>
      </c>
    </row>
    <row r="31" customFormat="false" ht="15" hidden="false" customHeight="false" outlineLevel="0" collapsed="false">
      <c r="B31" s="15" t="s">
        <v>60</v>
      </c>
    </row>
    <row r="33" customFormat="false" ht="15" hidden="false" customHeight="false" outlineLevel="0" collapsed="false">
      <c r="B33" s="10" t="s">
        <v>61</v>
      </c>
    </row>
    <row r="34" customFormat="false" ht="15" hidden="false" customHeight="false" outlineLevel="0" collapsed="false">
      <c r="B34" s="15" t="s">
        <v>62</v>
      </c>
    </row>
    <row r="35" customFormat="false" ht="15" hidden="false" customHeight="false" outlineLevel="0" collapsed="false">
      <c r="B35" s="1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F86"/>
    <pageSetUpPr fitToPage="false"/>
  </sheetPr>
  <dimension ref="A1:AC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9" min="2" style="0" width="15"/>
  </cols>
  <sheetData>
    <row r="1" customFormat="false" ht="23.85" hidden="false" customHeight="false" outlineLevel="0" collapsed="false">
      <c r="A1" s="11" t="s">
        <v>64</v>
      </c>
      <c r="B1" s="11" t="s">
        <v>65</v>
      </c>
      <c r="C1" s="11" t="s">
        <v>66</v>
      </c>
      <c r="D1" s="11" t="s">
        <v>67</v>
      </c>
      <c r="E1" s="11" t="s">
        <v>68</v>
      </c>
      <c r="F1" s="11" t="s">
        <v>69</v>
      </c>
      <c r="G1" s="11" t="s">
        <v>70</v>
      </c>
      <c r="H1" s="11" t="s">
        <v>71</v>
      </c>
      <c r="I1" s="11" t="s">
        <v>72</v>
      </c>
      <c r="J1" s="11" t="s">
        <v>73</v>
      </c>
      <c r="K1" s="11" t="s">
        <v>74</v>
      </c>
      <c r="L1" s="11" t="s">
        <v>75</v>
      </c>
      <c r="M1" s="11" t="s">
        <v>76</v>
      </c>
      <c r="N1" s="11" t="s">
        <v>77</v>
      </c>
      <c r="O1" s="11" t="s">
        <v>78</v>
      </c>
      <c r="P1" s="11" t="s">
        <v>79</v>
      </c>
      <c r="Q1" s="11" t="s">
        <v>80</v>
      </c>
      <c r="R1" s="11" t="s">
        <v>81</v>
      </c>
      <c r="S1" s="11" t="s">
        <v>82</v>
      </c>
      <c r="T1" s="11" t="s">
        <v>83</v>
      </c>
      <c r="U1" s="11" t="s">
        <v>84</v>
      </c>
      <c r="V1" s="17" t="s">
        <v>85</v>
      </c>
      <c r="W1" s="17" t="s">
        <v>86</v>
      </c>
      <c r="X1" s="17" t="s">
        <v>87</v>
      </c>
      <c r="Y1" s="17" t="s">
        <v>88</v>
      </c>
      <c r="Z1" s="17" t="s">
        <v>89</v>
      </c>
      <c r="AA1" s="17" t="s">
        <v>90</v>
      </c>
      <c r="AB1" s="17" t="s">
        <v>91</v>
      </c>
      <c r="AC1" s="17" t="s">
        <v>92</v>
      </c>
    </row>
    <row r="2" customFormat="false" ht="15" hidden="false" customHeight="false" outlineLevel="0" collapsed="false">
      <c r="A2" s="15" t="s">
        <v>93</v>
      </c>
      <c r="B2" s="15" t="s">
        <v>94</v>
      </c>
      <c r="C2" s="15" t="n">
        <v>0</v>
      </c>
      <c r="D2" s="15" t="s">
        <v>26</v>
      </c>
      <c r="E2" s="15" t="s">
        <v>24</v>
      </c>
      <c r="F2" s="15" t="n">
        <v>1</v>
      </c>
      <c r="G2" s="15" t="s">
        <v>24</v>
      </c>
      <c r="H2" s="15" t="s">
        <v>95</v>
      </c>
      <c r="I2" s="15" t="s">
        <v>96</v>
      </c>
      <c r="J2" s="15" t="s">
        <v>24</v>
      </c>
      <c r="K2" s="15" t="s">
        <v>26</v>
      </c>
      <c r="L2" s="15" t="s">
        <v>24</v>
      </c>
      <c r="M2" s="15" t="s">
        <v>24</v>
      </c>
      <c r="N2" s="15" t="s">
        <v>24</v>
      </c>
      <c r="O2" s="15" t="s">
        <v>24</v>
      </c>
      <c r="P2" s="15" t="s">
        <v>25</v>
      </c>
      <c r="Q2" s="15" t="s">
        <v>26</v>
      </c>
      <c r="R2" s="15" t="s">
        <v>15</v>
      </c>
      <c r="S2" s="18" t="n">
        <v>29.85</v>
      </c>
      <c r="T2" s="15" t="n">
        <v>29.85</v>
      </c>
      <c r="U2" s="15" t="s">
        <v>24</v>
      </c>
      <c r="V2" s="18" t="n">
        <f aca="false">IF(ISNUMBER(T2),T2,0)</f>
        <v>29.85</v>
      </c>
      <c r="W2" s="15" t="n">
        <f aca="false">IF(U2="Yes",1,0)</f>
        <v>0</v>
      </c>
      <c r="X2" s="15" t="str">
        <f aca="false">IF(F2&lt;=12,"0-12 months",IF(F2&lt;=24,"13-24 months",IF(F2&lt;=48,"25-48 months","49-72 months")))</f>
        <v>0-12 months</v>
      </c>
      <c r="Y2" s="15" t="str">
        <f aca="false">IF(C2=1,"Yes","No")</f>
        <v>No</v>
      </c>
      <c r="Z2" s="15" t="n">
        <f aca="false">COUNTIF(J2:O2,"Yes")</f>
        <v>1</v>
      </c>
      <c r="AA2" s="18" t="n">
        <f aca="false">S2*W2</f>
        <v>0</v>
      </c>
      <c r="AB2" s="15" t="n">
        <f aca="false">(P2="Month-to-month")+(I2="Fiber optic")+(R2="Electronic check")+(F2&lt;=12)+(M2="No")+(J2="No")</f>
        <v>5</v>
      </c>
      <c r="AC2" s="15" t="str">
        <f aca="false">IF(AB2&gt;=5,"High",IF(AB2&gt;=3,"Medium","Low"))</f>
        <v>High</v>
      </c>
    </row>
    <row r="3" customFormat="false" ht="15" hidden="false" customHeight="false" outlineLevel="0" collapsed="false">
      <c r="A3" s="15" t="s">
        <v>97</v>
      </c>
      <c r="B3" s="15" t="s">
        <v>98</v>
      </c>
      <c r="C3" s="15" t="n">
        <v>0</v>
      </c>
      <c r="D3" s="15" t="s">
        <v>24</v>
      </c>
      <c r="E3" s="15" t="s">
        <v>24</v>
      </c>
      <c r="F3" s="15" t="n">
        <v>34</v>
      </c>
      <c r="G3" s="15" t="s">
        <v>26</v>
      </c>
      <c r="H3" s="15" t="s">
        <v>24</v>
      </c>
      <c r="I3" s="15" t="s">
        <v>96</v>
      </c>
      <c r="J3" s="15" t="s">
        <v>26</v>
      </c>
      <c r="K3" s="15" t="s">
        <v>24</v>
      </c>
      <c r="L3" s="15" t="s">
        <v>26</v>
      </c>
      <c r="M3" s="15" t="s">
        <v>24</v>
      </c>
      <c r="N3" s="15" t="s">
        <v>24</v>
      </c>
      <c r="O3" s="15" t="s">
        <v>24</v>
      </c>
      <c r="P3" s="15" t="s">
        <v>27</v>
      </c>
      <c r="Q3" s="15" t="s">
        <v>24</v>
      </c>
      <c r="R3" s="15" t="s">
        <v>17</v>
      </c>
      <c r="S3" s="18" t="n">
        <v>56.95</v>
      </c>
      <c r="T3" s="15" t="n">
        <v>1889.5</v>
      </c>
      <c r="U3" s="15" t="s">
        <v>24</v>
      </c>
      <c r="V3" s="18" t="n">
        <f aca="false">IF(ISNUMBER(T3),T3,0)</f>
        <v>1889.5</v>
      </c>
      <c r="W3" s="15" t="n">
        <f aca="false">IF(U3="Yes",1,0)</f>
        <v>0</v>
      </c>
      <c r="X3" s="15" t="str">
        <f aca="false">IF(F3&lt;=12,"0-12 months",IF(F3&lt;=24,"13-24 months",IF(F3&lt;=48,"25-48 months","49-72 months")))</f>
        <v>25-48 months</v>
      </c>
      <c r="Y3" s="15" t="str">
        <f aca="false">IF(C3=1,"Yes","No")</f>
        <v>No</v>
      </c>
      <c r="Z3" s="15" t="n">
        <f aca="false">COUNTIF(J3:O3,"Yes")</f>
        <v>2</v>
      </c>
      <c r="AA3" s="18" t="n">
        <f aca="false">S3*W3</f>
        <v>0</v>
      </c>
      <c r="AB3" s="15" t="n">
        <f aca="false">(P3="Month-to-month")+(I3="Fiber optic")+(R3="Electronic check")+(F3&lt;=12)+(M3="No")+(J3="No")</f>
        <v>1</v>
      </c>
      <c r="AC3" s="15" t="str">
        <f aca="false">IF(AB3&gt;=5,"High",IF(AB3&gt;=3,"Medium","Low"))</f>
        <v>Low</v>
      </c>
    </row>
    <row r="4" customFormat="false" ht="15" hidden="false" customHeight="false" outlineLevel="0" collapsed="false">
      <c r="A4" s="15" t="s">
        <v>99</v>
      </c>
      <c r="B4" s="15" t="s">
        <v>98</v>
      </c>
      <c r="C4" s="15" t="n">
        <v>0</v>
      </c>
      <c r="D4" s="15" t="s">
        <v>24</v>
      </c>
      <c r="E4" s="15" t="s">
        <v>24</v>
      </c>
      <c r="F4" s="15" t="n">
        <v>2</v>
      </c>
      <c r="G4" s="15" t="s">
        <v>26</v>
      </c>
      <c r="H4" s="15" t="s">
        <v>24</v>
      </c>
      <c r="I4" s="15" t="s">
        <v>96</v>
      </c>
      <c r="J4" s="15" t="s">
        <v>26</v>
      </c>
      <c r="K4" s="15" t="s">
        <v>26</v>
      </c>
      <c r="L4" s="15" t="s">
        <v>24</v>
      </c>
      <c r="M4" s="15" t="s">
        <v>24</v>
      </c>
      <c r="N4" s="15" t="s">
        <v>24</v>
      </c>
      <c r="O4" s="15" t="s">
        <v>24</v>
      </c>
      <c r="P4" s="15" t="s">
        <v>25</v>
      </c>
      <c r="Q4" s="15" t="s">
        <v>26</v>
      </c>
      <c r="R4" s="15" t="s">
        <v>17</v>
      </c>
      <c r="S4" s="18" t="n">
        <v>53.85</v>
      </c>
      <c r="T4" s="15" t="n">
        <v>108.15</v>
      </c>
      <c r="U4" s="15" t="s">
        <v>26</v>
      </c>
      <c r="V4" s="18" t="n">
        <f aca="false">IF(ISNUMBER(T4),T4,0)</f>
        <v>108.15</v>
      </c>
      <c r="W4" s="15" t="n">
        <f aca="false">IF(U4="Yes",1,0)</f>
        <v>1</v>
      </c>
      <c r="X4" s="15" t="str">
        <f aca="false">IF(F4&lt;=12,"0-12 months",IF(F4&lt;=24,"13-24 months",IF(F4&lt;=48,"25-48 months","49-72 months")))</f>
        <v>0-12 months</v>
      </c>
      <c r="Y4" s="15" t="str">
        <f aca="false">IF(C4=1,"Yes","No")</f>
        <v>No</v>
      </c>
      <c r="Z4" s="15" t="n">
        <f aca="false">COUNTIF(J4:O4,"Yes")</f>
        <v>2</v>
      </c>
      <c r="AA4" s="18" t="n">
        <f aca="false">S4*W4</f>
        <v>53.85</v>
      </c>
      <c r="AB4" s="15" t="n">
        <f aca="false">(P4="Month-to-month")+(I4="Fiber optic")+(R4="Electronic check")+(F4&lt;=12)+(M4="No")+(J4="No")</f>
        <v>3</v>
      </c>
      <c r="AC4" s="15" t="str">
        <f aca="false">IF(AB4&gt;=5,"High",IF(AB4&gt;=3,"Medium","Low"))</f>
        <v>Medium</v>
      </c>
    </row>
    <row r="5" customFormat="false" ht="15" hidden="false" customHeight="false" outlineLevel="0" collapsed="false">
      <c r="A5" s="15" t="s">
        <v>100</v>
      </c>
      <c r="B5" s="15" t="s">
        <v>98</v>
      </c>
      <c r="C5" s="15" t="n">
        <v>0</v>
      </c>
      <c r="D5" s="15" t="s">
        <v>24</v>
      </c>
      <c r="E5" s="15" t="s">
        <v>24</v>
      </c>
      <c r="F5" s="15" t="n">
        <v>45</v>
      </c>
      <c r="G5" s="15" t="s">
        <v>24</v>
      </c>
      <c r="H5" s="15" t="s">
        <v>95</v>
      </c>
      <c r="I5" s="15" t="s">
        <v>96</v>
      </c>
      <c r="J5" s="15" t="s">
        <v>26</v>
      </c>
      <c r="K5" s="15" t="s">
        <v>24</v>
      </c>
      <c r="L5" s="15" t="s">
        <v>26</v>
      </c>
      <c r="M5" s="15" t="s">
        <v>26</v>
      </c>
      <c r="N5" s="15" t="s">
        <v>24</v>
      </c>
      <c r="O5" s="15" t="s">
        <v>24</v>
      </c>
      <c r="P5" s="15" t="s">
        <v>27</v>
      </c>
      <c r="Q5" s="15" t="s">
        <v>24</v>
      </c>
      <c r="R5" s="15" t="s">
        <v>19</v>
      </c>
      <c r="S5" s="18" t="n">
        <v>42.3</v>
      </c>
      <c r="T5" s="15" t="n">
        <v>1840.75</v>
      </c>
      <c r="U5" s="15" t="s">
        <v>24</v>
      </c>
      <c r="V5" s="18" t="n">
        <f aca="false">IF(ISNUMBER(T5),T5,0)</f>
        <v>1840.75</v>
      </c>
      <c r="W5" s="15" t="n">
        <f aca="false">IF(U5="Yes",1,0)</f>
        <v>0</v>
      </c>
      <c r="X5" s="15" t="str">
        <f aca="false">IF(F5&lt;=12,"0-12 months",IF(F5&lt;=24,"13-24 months",IF(F5&lt;=48,"25-48 months","49-72 months")))</f>
        <v>25-48 months</v>
      </c>
      <c r="Y5" s="15" t="str">
        <f aca="false">IF(C5=1,"Yes","No")</f>
        <v>No</v>
      </c>
      <c r="Z5" s="15" t="n">
        <f aca="false">COUNTIF(J5:O5,"Yes")</f>
        <v>3</v>
      </c>
      <c r="AA5" s="18" t="n">
        <f aca="false">S5*W5</f>
        <v>0</v>
      </c>
      <c r="AB5" s="15" t="n">
        <f aca="false">(P5="Month-to-month")+(I5="Fiber optic")+(R5="Electronic check")+(F5&lt;=12)+(M5="No")+(J5="No")</f>
        <v>0</v>
      </c>
      <c r="AC5" s="15" t="str">
        <f aca="false">IF(AB5&gt;=5,"High",IF(AB5&gt;=3,"Medium","Low"))</f>
        <v>Low</v>
      </c>
    </row>
    <row r="6" customFormat="false" ht="15" hidden="false" customHeight="false" outlineLevel="0" collapsed="false">
      <c r="A6" s="15" t="s">
        <v>101</v>
      </c>
      <c r="B6" s="15" t="s">
        <v>94</v>
      </c>
      <c r="C6" s="15" t="n">
        <v>0</v>
      </c>
      <c r="D6" s="15" t="s">
        <v>24</v>
      </c>
      <c r="E6" s="15" t="s">
        <v>24</v>
      </c>
      <c r="F6" s="15" t="n">
        <v>2</v>
      </c>
      <c r="G6" s="15" t="s">
        <v>26</v>
      </c>
      <c r="H6" s="15" t="s">
        <v>24</v>
      </c>
      <c r="I6" s="15" t="s">
        <v>102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15" t="s">
        <v>25</v>
      </c>
      <c r="Q6" s="15" t="s">
        <v>26</v>
      </c>
      <c r="R6" s="15" t="s">
        <v>15</v>
      </c>
      <c r="S6" s="18" t="n">
        <v>70.7</v>
      </c>
      <c r="T6" s="15" t="n">
        <v>151.65</v>
      </c>
      <c r="U6" s="15" t="s">
        <v>26</v>
      </c>
      <c r="V6" s="18" t="n">
        <f aca="false">IF(ISNUMBER(T6),T6,0)</f>
        <v>151.65</v>
      </c>
      <c r="W6" s="15" t="n">
        <f aca="false">IF(U6="Yes",1,0)</f>
        <v>1</v>
      </c>
      <c r="X6" s="15" t="str">
        <f aca="false">IF(F6&lt;=12,"0-12 months",IF(F6&lt;=24,"13-24 months",IF(F6&lt;=48,"25-48 months","49-72 months")))</f>
        <v>0-12 months</v>
      </c>
      <c r="Y6" s="15" t="str">
        <f aca="false">IF(C6=1,"Yes","No")</f>
        <v>No</v>
      </c>
      <c r="Z6" s="15" t="n">
        <f aca="false">COUNTIF(J6:O6,"Yes")</f>
        <v>0</v>
      </c>
      <c r="AA6" s="18" t="n">
        <f aca="false">S6*W6</f>
        <v>70.7</v>
      </c>
      <c r="AB6" s="15" t="n">
        <f aca="false">(P6="Month-to-month")+(I6="Fiber optic")+(R6="Electronic check")+(F6&lt;=12)+(M6="No")+(J6="No")</f>
        <v>6</v>
      </c>
      <c r="AC6" s="15" t="str">
        <f aca="false">IF(AB6&gt;=5,"High",IF(AB6&gt;=3,"Medium","Low"))</f>
        <v>High</v>
      </c>
    </row>
    <row r="7" customFormat="false" ht="15" hidden="false" customHeight="false" outlineLevel="0" collapsed="false">
      <c r="A7" s="15" t="s">
        <v>103</v>
      </c>
      <c r="B7" s="15" t="s">
        <v>94</v>
      </c>
      <c r="C7" s="15" t="n">
        <v>0</v>
      </c>
      <c r="D7" s="15" t="s">
        <v>24</v>
      </c>
      <c r="E7" s="15" t="s">
        <v>24</v>
      </c>
      <c r="F7" s="15" t="n">
        <v>8</v>
      </c>
      <c r="G7" s="15" t="s">
        <v>26</v>
      </c>
      <c r="H7" s="15" t="s">
        <v>26</v>
      </c>
      <c r="I7" s="15" t="s">
        <v>102</v>
      </c>
      <c r="J7" s="15" t="s">
        <v>24</v>
      </c>
      <c r="K7" s="15" t="s">
        <v>24</v>
      </c>
      <c r="L7" s="15" t="s">
        <v>26</v>
      </c>
      <c r="M7" s="15" t="s">
        <v>24</v>
      </c>
      <c r="N7" s="15" t="s">
        <v>26</v>
      </c>
      <c r="O7" s="15" t="s">
        <v>26</v>
      </c>
      <c r="P7" s="15" t="s">
        <v>25</v>
      </c>
      <c r="Q7" s="15" t="s">
        <v>26</v>
      </c>
      <c r="R7" s="15" t="s">
        <v>15</v>
      </c>
      <c r="S7" s="18" t="n">
        <v>99.65</v>
      </c>
      <c r="T7" s="15" t="n">
        <v>820.5</v>
      </c>
      <c r="U7" s="15" t="s">
        <v>26</v>
      </c>
      <c r="V7" s="18" t="n">
        <f aca="false">IF(ISNUMBER(T7),T7,0)</f>
        <v>820.5</v>
      </c>
      <c r="W7" s="15" t="n">
        <f aca="false">IF(U7="Yes",1,0)</f>
        <v>1</v>
      </c>
      <c r="X7" s="15" t="str">
        <f aca="false">IF(F7&lt;=12,"0-12 months",IF(F7&lt;=24,"13-24 months",IF(F7&lt;=48,"25-48 months","49-72 months")))</f>
        <v>0-12 months</v>
      </c>
      <c r="Y7" s="15" t="str">
        <f aca="false">IF(C7=1,"Yes","No")</f>
        <v>No</v>
      </c>
      <c r="Z7" s="15" t="n">
        <f aca="false">COUNTIF(J7:O7,"Yes")</f>
        <v>3</v>
      </c>
      <c r="AA7" s="18" t="n">
        <f aca="false">S7*W7</f>
        <v>99.65</v>
      </c>
      <c r="AB7" s="15" t="n">
        <f aca="false">(P7="Month-to-month")+(I7="Fiber optic")+(R7="Electronic check")+(F7&lt;=12)+(M7="No")+(J7="No")</f>
        <v>6</v>
      </c>
      <c r="AC7" s="15" t="str">
        <f aca="false">IF(AB7&gt;=5,"High",IF(AB7&gt;=3,"Medium","Low"))</f>
        <v>High</v>
      </c>
    </row>
    <row r="8" customFormat="false" ht="15" hidden="false" customHeight="false" outlineLevel="0" collapsed="false">
      <c r="A8" s="15" t="s">
        <v>104</v>
      </c>
      <c r="B8" s="15" t="s">
        <v>98</v>
      </c>
      <c r="C8" s="15" t="n">
        <v>0</v>
      </c>
      <c r="D8" s="15" t="s">
        <v>24</v>
      </c>
      <c r="E8" s="15" t="s">
        <v>26</v>
      </c>
      <c r="F8" s="15" t="n">
        <v>22</v>
      </c>
      <c r="G8" s="15" t="s">
        <v>26</v>
      </c>
      <c r="H8" s="15" t="s">
        <v>26</v>
      </c>
      <c r="I8" s="15" t="s">
        <v>102</v>
      </c>
      <c r="J8" s="15" t="s">
        <v>24</v>
      </c>
      <c r="K8" s="15" t="s">
        <v>26</v>
      </c>
      <c r="L8" s="15" t="s">
        <v>24</v>
      </c>
      <c r="M8" s="15" t="s">
        <v>24</v>
      </c>
      <c r="N8" s="15" t="s">
        <v>26</v>
      </c>
      <c r="O8" s="15" t="s">
        <v>24</v>
      </c>
      <c r="P8" s="15" t="s">
        <v>25</v>
      </c>
      <c r="Q8" s="15" t="s">
        <v>26</v>
      </c>
      <c r="R8" s="15" t="s">
        <v>21</v>
      </c>
      <c r="S8" s="18" t="n">
        <v>89.1</v>
      </c>
      <c r="T8" s="15" t="n">
        <v>1949.4</v>
      </c>
      <c r="U8" s="15" t="s">
        <v>24</v>
      </c>
      <c r="V8" s="18" t="n">
        <f aca="false">IF(ISNUMBER(T8),T8,0)</f>
        <v>1949.4</v>
      </c>
      <c r="W8" s="15" t="n">
        <f aca="false">IF(U8="Yes",1,0)</f>
        <v>0</v>
      </c>
      <c r="X8" s="15" t="str">
        <f aca="false">IF(F8&lt;=12,"0-12 months",IF(F8&lt;=24,"13-24 months",IF(F8&lt;=48,"25-48 months","49-72 months")))</f>
        <v>13-24 months</v>
      </c>
      <c r="Y8" s="15" t="str">
        <f aca="false">IF(C8=1,"Yes","No")</f>
        <v>No</v>
      </c>
      <c r="Z8" s="15" t="n">
        <f aca="false">COUNTIF(J8:O8,"Yes")</f>
        <v>2</v>
      </c>
      <c r="AA8" s="18" t="n">
        <f aca="false">S8*W8</f>
        <v>0</v>
      </c>
      <c r="AB8" s="15" t="n">
        <f aca="false">(P8="Month-to-month")+(I8="Fiber optic")+(R8="Electronic check")+(F8&lt;=12)+(M8="No")+(J8="No")</f>
        <v>4</v>
      </c>
      <c r="AC8" s="15" t="str">
        <f aca="false">IF(AB8&gt;=5,"High",IF(AB8&gt;=3,"Medium","Low"))</f>
        <v>Medium</v>
      </c>
    </row>
    <row r="9" customFormat="false" ht="15" hidden="false" customHeight="false" outlineLevel="0" collapsed="false">
      <c r="A9" s="15" t="s">
        <v>105</v>
      </c>
      <c r="B9" s="15" t="s">
        <v>94</v>
      </c>
      <c r="C9" s="15" t="n">
        <v>0</v>
      </c>
      <c r="D9" s="15" t="s">
        <v>24</v>
      </c>
      <c r="E9" s="15" t="s">
        <v>24</v>
      </c>
      <c r="F9" s="15" t="n">
        <v>10</v>
      </c>
      <c r="G9" s="15" t="s">
        <v>24</v>
      </c>
      <c r="H9" s="15" t="s">
        <v>95</v>
      </c>
      <c r="I9" s="15" t="s">
        <v>96</v>
      </c>
      <c r="J9" s="15" t="s">
        <v>26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24</v>
      </c>
      <c r="P9" s="15" t="s">
        <v>25</v>
      </c>
      <c r="Q9" s="15" t="s">
        <v>24</v>
      </c>
      <c r="R9" s="15" t="s">
        <v>17</v>
      </c>
      <c r="S9" s="18" t="n">
        <v>29.75</v>
      </c>
      <c r="T9" s="15" t="n">
        <v>301.9</v>
      </c>
      <c r="U9" s="15" t="s">
        <v>24</v>
      </c>
      <c r="V9" s="18" t="n">
        <f aca="false">IF(ISNUMBER(T9),T9,0)</f>
        <v>301.9</v>
      </c>
      <c r="W9" s="15" t="n">
        <f aca="false">IF(U9="Yes",1,0)</f>
        <v>0</v>
      </c>
      <c r="X9" s="15" t="str">
        <f aca="false">IF(F9&lt;=12,"0-12 months",IF(F9&lt;=24,"13-24 months",IF(F9&lt;=48,"25-48 months","49-72 months")))</f>
        <v>0-12 months</v>
      </c>
      <c r="Y9" s="15" t="str">
        <f aca="false">IF(C9=1,"Yes","No")</f>
        <v>No</v>
      </c>
      <c r="Z9" s="15" t="n">
        <f aca="false">COUNTIF(J9:O9,"Yes")</f>
        <v>1</v>
      </c>
      <c r="AA9" s="18" t="n">
        <f aca="false">S9*W9</f>
        <v>0</v>
      </c>
      <c r="AB9" s="15" t="n">
        <f aca="false">(P9="Month-to-month")+(I9="Fiber optic")+(R9="Electronic check")+(F9&lt;=12)+(M9="No")+(J9="No")</f>
        <v>3</v>
      </c>
      <c r="AC9" s="15" t="str">
        <f aca="false">IF(AB9&gt;=5,"High",IF(AB9&gt;=3,"Medium","Low"))</f>
        <v>Medium</v>
      </c>
    </row>
    <row r="10" customFormat="false" ht="15" hidden="false" customHeight="false" outlineLevel="0" collapsed="false">
      <c r="A10" s="15" t="s">
        <v>106</v>
      </c>
      <c r="B10" s="15" t="s">
        <v>94</v>
      </c>
      <c r="C10" s="15" t="n">
        <v>0</v>
      </c>
      <c r="D10" s="15" t="s">
        <v>26</v>
      </c>
      <c r="E10" s="15" t="s">
        <v>24</v>
      </c>
      <c r="F10" s="15" t="n">
        <v>28</v>
      </c>
      <c r="G10" s="15" t="s">
        <v>26</v>
      </c>
      <c r="H10" s="15" t="s">
        <v>26</v>
      </c>
      <c r="I10" s="15" t="s">
        <v>102</v>
      </c>
      <c r="J10" s="15" t="s">
        <v>24</v>
      </c>
      <c r="K10" s="15" t="s">
        <v>24</v>
      </c>
      <c r="L10" s="15" t="s">
        <v>26</v>
      </c>
      <c r="M10" s="15" t="s">
        <v>26</v>
      </c>
      <c r="N10" s="15" t="s">
        <v>26</v>
      </c>
      <c r="O10" s="15" t="s">
        <v>26</v>
      </c>
      <c r="P10" s="15" t="s">
        <v>25</v>
      </c>
      <c r="Q10" s="15" t="s">
        <v>26</v>
      </c>
      <c r="R10" s="15" t="s">
        <v>15</v>
      </c>
      <c r="S10" s="18" t="n">
        <v>104.8</v>
      </c>
      <c r="T10" s="15" t="n">
        <v>3046.05</v>
      </c>
      <c r="U10" s="15" t="s">
        <v>26</v>
      </c>
      <c r="V10" s="18" t="n">
        <f aca="false">IF(ISNUMBER(T10),T10,0)</f>
        <v>3046.05</v>
      </c>
      <c r="W10" s="15" t="n">
        <f aca="false">IF(U10="Yes",1,0)</f>
        <v>1</v>
      </c>
      <c r="X10" s="15" t="str">
        <f aca="false">IF(F10&lt;=12,"0-12 months",IF(F10&lt;=24,"13-24 months",IF(F10&lt;=48,"25-48 months","49-72 months")))</f>
        <v>25-48 months</v>
      </c>
      <c r="Y10" s="15" t="str">
        <f aca="false">IF(C10=1,"Yes","No")</f>
        <v>No</v>
      </c>
      <c r="Z10" s="15" t="n">
        <f aca="false">COUNTIF(J10:O10,"Yes")</f>
        <v>4</v>
      </c>
      <c r="AA10" s="18" t="n">
        <f aca="false">S10*W10</f>
        <v>104.8</v>
      </c>
      <c r="AB10" s="15" t="n">
        <f aca="false">(P10="Month-to-month")+(I10="Fiber optic")+(R10="Electronic check")+(F10&lt;=12)+(M10="No")+(J10="No")</f>
        <v>4</v>
      </c>
      <c r="AC10" s="15" t="str">
        <f aca="false">IF(AB10&gt;=5,"High",IF(AB10&gt;=3,"Medium","Low"))</f>
        <v>Medium</v>
      </c>
    </row>
    <row r="11" customFormat="false" ht="15" hidden="false" customHeight="false" outlineLevel="0" collapsed="false">
      <c r="A11" s="15" t="s">
        <v>107</v>
      </c>
      <c r="B11" s="15" t="s">
        <v>98</v>
      </c>
      <c r="C11" s="15" t="n">
        <v>0</v>
      </c>
      <c r="D11" s="15" t="s">
        <v>24</v>
      </c>
      <c r="E11" s="15" t="s">
        <v>26</v>
      </c>
      <c r="F11" s="15" t="n">
        <v>62</v>
      </c>
      <c r="G11" s="15" t="s">
        <v>26</v>
      </c>
      <c r="H11" s="15" t="s">
        <v>24</v>
      </c>
      <c r="I11" s="15" t="s">
        <v>96</v>
      </c>
      <c r="J11" s="15" t="s">
        <v>26</v>
      </c>
      <c r="K11" s="15" t="s">
        <v>26</v>
      </c>
      <c r="L11" s="15" t="s">
        <v>24</v>
      </c>
      <c r="M11" s="15" t="s">
        <v>24</v>
      </c>
      <c r="N11" s="15" t="s">
        <v>24</v>
      </c>
      <c r="O11" s="15" t="s">
        <v>24</v>
      </c>
      <c r="P11" s="15" t="s">
        <v>27</v>
      </c>
      <c r="Q11" s="15" t="s">
        <v>24</v>
      </c>
      <c r="R11" s="15" t="s">
        <v>19</v>
      </c>
      <c r="S11" s="18" t="n">
        <v>56.15</v>
      </c>
      <c r="T11" s="15" t="n">
        <v>3487.95</v>
      </c>
      <c r="U11" s="15" t="s">
        <v>24</v>
      </c>
      <c r="V11" s="18" t="n">
        <f aca="false">IF(ISNUMBER(T11),T11,0)</f>
        <v>3487.95</v>
      </c>
      <c r="W11" s="15" t="n">
        <f aca="false">IF(U11="Yes",1,0)</f>
        <v>0</v>
      </c>
      <c r="X11" s="15" t="str">
        <f aca="false">IF(F11&lt;=12,"0-12 months",IF(F11&lt;=24,"13-24 months",IF(F11&lt;=48,"25-48 months","49-72 months")))</f>
        <v>49-72 months</v>
      </c>
      <c r="Y11" s="15" t="str">
        <f aca="false">IF(C11=1,"Yes","No")</f>
        <v>No</v>
      </c>
      <c r="Z11" s="15" t="n">
        <f aca="false">COUNTIF(J11:O11,"Yes")</f>
        <v>2</v>
      </c>
      <c r="AA11" s="18" t="n">
        <f aca="false">S11*W11</f>
        <v>0</v>
      </c>
      <c r="AB11" s="15" t="n">
        <f aca="false">(P11="Month-to-month")+(I11="Fiber optic")+(R11="Electronic check")+(F11&lt;=12)+(M11="No")+(J11="No")</f>
        <v>1</v>
      </c>
      <c r="AC11" s="15" t="str">
        <f aca="false">IF(AB11&gt;=5,"High",IF(AB11&gt;=3,"Medium","Low"))</f>
        <v>Low</v>
      </c>
    </row>
    <row r="12" customFormat="false" ht="15" hidden="false" customHeight="false" outlineLevel="0" collapsed="false">
      <c r="A12" s="15" t="s">
        <v>108</v>
      </c>
      <c r="B12" s="15" t="s">
        <v>98</v>
      </c>
      <c r="C12" s="15" t="n">
        <v>0</v>
      </c>
      <c r="D12" s="15" t="s">
        <v>26</v>
      </c>
      <c r="E12" s="15" t="s">
        <v>26</v>
      </c>
      <c r="F12" s="15" t="n">
        <v>13</v>
      </c>
      <c r="G12" s="15" t="s">
        <v>26</v>
      </c>
      <c r="H12" s="15" t="s">
        <v>24</v>
      </c>
      <c r="I12" s="15" t="s">
        <v>96</v>
      </c>
      <c r="J12" s="15" t="s">
        <v>26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15" t="s">
        <v>25</v>
      </c>
      <c r="Q12" s="15" t="s">
        <v>26</v>
      </c>
      <c r="R12" s="15" t="s">
        <v>17</v>
      </c>
      <c r="S12" s="18" t="n">
        <v>49.95</v>
      </c>
      <c r="T12" s="15" t="n">
        <v>587.45</v>
      </c>
      <c r="U12" s="15" t="s">
        <v>24</v>
      </c>
      <c r="V12" s="18" t="n">
        <f aca="false">IF(ISNUMBER(T12),T12,0)</f>
        <v>587.45</v>
      </c>
      <c r="W12" s="15" t="n">
        <f aca="false">IF(U12="Yes",1,0)</f>
        <v>0</v>
      </c>
      <c r="X12" s="15" t="str">
        <f aca="false">IF(F12&lt;=12,"0-12 months",IF(F12&lt;=24,"13-24 months",IF(F12&lt;=48,"25-48 months","49-72 months")))</f>
        <v>13-24 months</v>
      </c>
      <c r="Y12" s="15" t="str">
        <f aca="false">IF(C12=1,"Yes","No")</f>
        <v>No</v>
      </c>
      <c r="Z12" s="15" t="n">
        <f aca="false">COUNTIF(J12:O12,"Yes")</f>
        <v>1</v>
      </c>
      <c r="AA12" s="18" t="n">
        <f aca="false">S12*W12</f>
        <v>0</v>
      </c>
      <c r="AB12" s="15" t="n">
        <f aca="false">(P12="Month-to-month")+(I12="Fiber optic")+(R12="Electronic check")+(F12&lt;=12)+(M12="No")+(J12="No")</f>
        <v>2</v>
      </c>
      <c r="AC12" s="15" t="str">
        <f aca="false">IF(AB12&gt;=5,"High",IF(AB12&gt;=3,"Medium","Low"))</f>
        <v>Low</v>
      </c>
    </row>
    <row r="13" customFormat="false" ht="15" hidden="false" customHeight="false" outlineLevel="0" collapsed="false">
      <c r="A13" s="15" t="s">
        <v>109</v>
      </c>
      <c r="B13" s="15" t="s">
        <v>98</v>
      </c>
      <c r="C13" s="15" t="n">
        <v>0</v>
      </c>
      <c r="D13" s="15" t="s">
        <v>24</v>
      </c>
      <c r="E13" s="15" t="s">
        <v>24</v>
      </c>
      <c r="F13" s="15" t="n">
        <v>16</v>
      </c>
      <c r="G13" s="15" t="s">
        <v>26</v>
      </c>
      <c r="H13" s="15" t="s">
        <v>24</v>
      </c>
      <c r="I13" s="15" t="s">
        <v>24</v>
      </c>
      <c r="J13" s="15" t="s">
        <v>28</v>
      </c>
      <c r="K13" s="15" t="s">
        <v>28</v>
      </c>
      <c r="L13" s="15" t="s">
        <v>28</v>
      </c>
      <c r="M13" s="15" t="s">
        <v>28</v>
      </c>
      <c r="N13" s="15" t="s">
        <v>28</v>
      </c>
      <c r="O13" s="15" t="s">
        <v>28</v>
      </c>
      <c r="P13" s="15" t="s">
        <v>29</v>
      </c>
      <c r="Q13" s="15" t="s">
        <v>24</v>
      </c>
      <c r="R13" s="15" t="s">
        <v>21</v>
      </c>
      <c r="S13" s="18" t="n">
        <v>18.95</v>
      </c>
      <c r="T13" s="15" t="n">
        <v>326.8</v>
      </c>
      <c r="U13" s="15" t="s">
        <v>24</v>
      </c>
      <c r="V13" s="18" t="n">
        <f aca="false">IF(ISNUMBER(T13),T13,0)</f>
        <v>326.8</v>
      </c>
      <c r="W13" s="15" t="n">
        <f aca="false">IF(U13="Yes",1,0)</f>
        <v>0</v>
      </c>
      <c r="X13" s="15" t="str">
        <f aca="false">IF(F13&lt;=12,"0-12 months",IF(F13&lt;=24,"13-24 months",IF(F13&lt;=48,"25-48 months","49-72 months")))</f>
        <v>13-24 months</v>
      </c>
      <c r="Y13" s="15" t="str">
        <f aca="false">IF(C13=1,"Yes","No")</f>
        <v>No</v>
      </c>
      <c r="Z13" s="15" t="n">
        <f aca="false">COUNTIF(J13:O13,"Yes")</f>
        <v>0</v>
      </c>
      <c r="AA13" s="18" t="n">
        <f aca="false">S13*W13</f>
        <v>0</v>
      </c>
      <c r="AB13" s="15" t="n">
        <f aca="false">(P13="Month-to-month")+(I13="Fiber optic")+(R13="Electronic check")+(F13&lt;=12)+(M13="No")+(J13="No")</f>
        <v>0</v>
      </c>
      <c r="AC13" s="15" t="str">
        <f aca="false">IF(AB13&gt;=5,"High",IF(AB13&gt;=3,"Medium","Low"))</f>
        <v>Low</v>
      </c>
    </row>
    <row r="14" customFormat="false" ht="15" hidden="false" customHeight="false" outlineLevel="0" collapsed="false">
      <c r="A14" s="15" t="s">
        <v>110</v>
      </c>
      <c r="B14" s="15" t="s">
        <v>98</v>
      </c>
      <c r="C14" s="15" t="n">
        <v>0</v>
      </c>
      <c r="D14" s="15" t="s">
        <v>26</v>
      </c>
      <c r="E14" s="15" t="s">
        <v>24</v>
      </c>
      <c r="F14" s="15" t="n">
        <v>58</v>
      </c>
      <c r="G14" s="15" t="s">
        <v>26</v>
      </c>
      <c r="H14" s="15" t="s">
        <v>26</v>
      </c>
      <c r="I14" s="15" t="s">
        <v>102</v>
      </c>
      <c r="J14" s="15" t="s">
        <v>24</v>
      </c>
      <c r="K14" s="15" t="s">
        <v>24</v>
      </c>
      <c r="L14" s="15" t="s">
        <v>26</v>
      </c>
      <c r="M14" s="15" t="s">
        <v>24</v>
      </c>
      <c r="N14" s="15" t="s">
        <v>26</v>
      </c>
      <c r="O14" s="15" t="s">
        <v>26</v>
      </c>
      <c r="P14" s="15" t="s">
        <v>27</v>
      </c>
      <c r="Q14" s="15" t="s">
        <v>24</v>
      </c>
      <c r="R14" s="15" t="s">
        <v>21</v>
      </c>
      <c r="S14" s="18" t="n">
        <v>100.35</v>
      </c>
      <c r="T14" s="15" t="n">
        <v>5681.1</v>
      </c>
      <c r="U14" s="15" t="s">
        <v>24</v>
      </c>
      <c r="V14" s="18" t="n">
        <f aca="false">IF(ISNUMBER(T14),T14,0)</f>
        <v>5681.1</v>
      </c>
      <c r="W14" s="15" t="n">
        <f aca="false">IF(U14="Yes",1,0)</f>
        <v>0</v>
      </c>
      <c r="X14" s="15" t="str">
        <f aca="false">IF(F14&lt;=12,"0-12 months",IF(F14&lt;=24,"13-24 months",IF(F14&lt;=48,"25-48 months","49-72 months")))</f>
        <v>49-72 months</v>
      </c>
      <c r="Y14" s="15" t="str">
        <f aca="false">IF(C14=1,"Yes","No")</f>
        <v>No</v>
      </c>
      <c r="Z14" s="15" t="n">
        <f aca="false">COUNTIF(J14:O14,"Yes")</f>
        <v>3</v>
      </c>
      <c r="AA14" s="18" t="n">
        <f aca="false">S14*W14</f>
        <v>0</v>
      </c>
      <c r="AB14" s="15" t="n">
        <f aca="false">(P14="Month-to-month")+(I14="Fiber optic")+(R14="Electronic check")+(F14&lt;=12)+(M14="No")+(J14="No")</f>
        <v>3</v>
      </c>
      <c r="AC14" s="15" t="str">
        <f aca="false">IF(AB14&gt;=5,"High",IF(AB14&gt;=3,"Medium","Low"))</f>
        <v>Medium</v>
      </c>
    </row>
    <row r="15" customFormat="false" ht="15" hidden="false" customHeight="false" outlineLevel="0" collapsed="false">
      <c r="A15" s="15" t="s">
        <v>111</v>
      </c>
      <c r="B15" s="15" t="s">
        <v>98</v>
      </c>
      <c r="C15" s="15" t="n">
        <v>0</v>
      </c>
      <c r="D15" s="15" t="s">
        <v>24</v>
      </c>
      <c r="E15" s="15" t="s">
        <v>24</v>
      </c>
      <c r="F15" s="15" t="n">
        <v>49</v>
      </c>
      <c r="G15" s="15" t="s">
        <v>26</v>
      </c>
      <c r="H15" s="15" t="s">
        <v>26</v>
      </c>
      <c r="I15" s="15" t="s">
        <v>102</v>
      </c>
      <c r="J15" s="15" t="s">
        <v>24</v>
      </c>
      <c r="K15" s="15" t="s">
        <v>26</v>
      </c>
      <c r="L15" s="15" t="s">
        <v>26</v>
      </c>
      <c r="M15" s="15" t="s">
        <v>24</v>
      </c>
      <c r="N15" s="15" t="s">
        <v>26</v>
      </c>
      <c r="O15" s="15" t="s">
        <v>26</v>
      </c>
      <c r="P15" s="15" t="s">
        <v>25</v>
      </c>
      <c r="Q15" s="15" t="s">
        <v>26</v>
      </c>
      <c r="R15" s="15" t="s">
        <v>19</v>
      </c>
      <c r="S15" s="18" t="n">
        <v>103.7</v>
      </c>
      <c r="T15" s="15" t="n">
        <v>5036.3</v>
      </c>
      <c r="U15" s="15" t="s">
        <v>26</v>
      </c>
      <c r="V15" s="18" t="n">
        <f aca="false">IF(ISNUMBER(T15),T15,0)</f>
        <v>5036.3</v>
      </c>
      <c r="W15" s="15" t="n">
        <f aca="false">IF(U15="Yes",1,0)</f>
        <v>1</v>
      </c>
      <c r="X15" s="15" t="str">
        <f aca="false">IF(F15&lt;=12,"0-12 months",IF(F15&lt;=24,"13-24 months",IF(F15&lt;=48,"25-48 months","49-72 months")))</f>
        <v>49-72 months</v>
      </c>
      <c r="Y15" s="15" t="str">
        <f aca="false">IF(C15=1,"Yes","No")</f>
        <v>No</v>
      </c>
      <c r="Z15" s="15" t="n">
        <f aca="false">COUNTIF(J15:O15,"Yes")</f>
        <v>4</v>
      </c>
      <c r="AA15" s="18" t="n">
        <f aca="false">S15*W15</f>
        <v>103.7</v>
      </c>
      <c r="AB15" s="15" t="n">
        <f aca="false">(P15="Month-to-month")+(I15="Fiber optic")+(R15="Electronic check")+(F15&lt;=12)+(M15="No")+(J15="No")</f>
        <v>4</v>
      </c>
      <c r="AC15" s="15" t="str">
        <f aca="false">IF(AB15&gt;=5,"High",IF(AB15&gt;=3,"Medium","Low"))</f>
        <v>Medium</v>
      </c>
    </row>
    <row r="16" customFormat="false" ht="15" hidden="false" customHeight="false" outlineLevel="0" collapsed="false">
      <c r="A16" s="15" t="s">
        <v>112</v>
      </c>
      <c r="B16" s="15" t="s">
        <v>98</v>
      </c>
      <c r="C16" s="15" t="n">
        <v>0</v>
      </c>
      <c r="D16" s="15" t="s">
        <v>24</v>
      </c>
      <c r="E16" s="15" t="s">
        <v>24</v>
      </c>
      <c r="F16" s="15" t="n">
        <v>25</v>
      </c>
      <c r="G16" s="15" t="s">
        <v>26</v>
      </c>
      <c r="H16" s="15" t="s">
        <v>24</v>
      </c>
      <c r="I16" s="15" t="s">
        <v>102</v>
      </c>
      <c r="J16" s="15" t="s">
        <v>26</v>
      </c>
      <c r="K16" s="15" t="s">
        <v>24</v>
      </c>
      <c r="L16" s="15" t="s">
        <v>26</v>
      </c>
      <c r="M16" s="15" t="s">
        <v>26</v>
      </c>
      <c r="N16" s="15" t="s">
        <v>26</v>
      </c>
      <c r="O16" s="15" t="s">
        <v>26</v>
      </c>
      <c r="P16" s="15" t="s">
        <v>25</v>
      </c>
      <c r="Q16" s="15" t="s">
        <v>26</v>
      </c>
      <c r="R16" s="15" t="s">
        <v>15</v>
      </c>
      <c r="S16" s="18" t="n">
        <v>105.5</v>
      </c>
      <c r="T16" s="15" t="n">
        <v>2686.05</v>
      </c>
      <c r="U16" s="15" t="s">
        <v>24</v>
      </c>
      <c r="V16" s="18" t="n">
        <f aca="false">IF(ISNUMBER(T16),T16,0)</f>
        <v>2686.05</v>
      </c>
      <c r="W16" s="15" t="n">
        <f aca="false">IF(U16="Yes",1,0)</f>
        <v>0</v>
      </c>
      <c r="X16" s="15" t="str">
        <f aca="false">IF(F16&lt;=12,"0-12 months",IF(F16&lt;=24,"13-24 months",IF(F16&lt;=48,"25-48 months","49-72 months")))</f>
        <v>25-48 months</v>
      </c>
      <c r="Y16" s="15" t="str">
        <f aca="false">IF(C16=1,"Yes","No")</f>
        <v>No</v>
      </c>
      <c r="Z16" s="15" t="n">
        <f aca="false">COUNTIF(J16:O16,"Yes")</f>
        <v>5</v>
      </c>
      <c r="AA16" s="18" t="n">
        <f aca="false">S16*W16</f>
        <v>0</v>
      </c>
      <c r="AB16" s="15" t="n">
        <f aca="false">(P16="Month-to-month")+(I16="Fiber optic")+(R16="Electronic check")+(F16&lt;=12)+(M16="No")+(J16="No")</f>
        <v>3</v>
      </c>
      <c r="AC16" s="15" t="str">
        <f aca="false">IF(AB16&gt;=5,"High",IF(AB16&gt;=3,"Medium","Low"))</f>
        <v>Medium</v>
      </c>
    </row>
    <row r="17" customFormat="false" ht="15" hidden="false" customHeight="false" outlineLevel="0" collapsed="false">
      <c r="A17" s="15" t="s">
        <v>113</v>
      </c>
      <c r="B17" s="15" t="s">
        <v>94</v>
      </c>
      <c r="C17" s="15" t="n">
        <v>0</v>
      </c>
      <c r="D17" s="15" t="s">
        <v>26</v>
      </c>
      <c r="E17" s="15" t="s">
        <v>26</v>
      </c>
      <c r="F17" s="15" t="n">
        <v>69</v>
      </c>
      <c r="G17" s="15" t="s">
        <v>26</v>
      </c>
      <c r="H17" s="15" t="s">
        <v>26</v>
      </c>
      <c r="I17" s="15" t="s">
        <v>102</v>
      </c>
      <c r="J17" s="15" t="s">
        <v>26</v>
      </c>
      <c r="K17" s="15" t="s">
        <v>26</v>
      </c>
      <c r="L17" s="15" t="s">
        <v>26</v>
      </c>
      <c r="M17" s="15" t="s">
        <v>26</v>
      </c>
      <c r="N17" s="15" t="s">
        <v>26</v>
      </c>
      <c r="O17" s="15" t="s">
        <v>26</v>
      </c>
      <c r="P17" s="15" t="s">
        <v>29</v>
      </c>
      <c r="Q17" s="15" t="s">
        <v>24</v>
      </c>
      <c r="R17" s="15" t="s">
        <v>21</v>
      </c>
      <c r="S17" s="18" t="n">
        <v>113.25</v>
      </c>
      <c r="T17" s="15" t="n">
        <v>7895.15</v>
      </c>
      <c r="U17" s="15" t="s">
        <v>24</v>
      </c>
      <c r="V17" s="18" t="n">
        <f aca="false">IF(ISNUMBER(T17),T17,0)</f>
        <v>7895.15</v>
      </c>
      <c r="W17" s="15" t="n">
        <f aca="false">IF(U17="Yes",1,0)</f>
        <v>0</v>
      </c>
      <c r="X17" s="15" t="str">
        <f aca="false">IF(F17&lt;=12,"0-12 months",IF(F17&lt;=24,"13-24 months",IF(F17&lt;=48,"25-48 months","49-72 months")))</f>
        <v>49-72 months</v>
      </c>
      <c r="Y17" s="15" t="str">
        <f aca="false">IF(C17=1,"Yes","No")</f>
        <v>No</v>
      </c>
      <c r="Z17" s="15" t="n">
        <f aca="false">COUNTIF(J17:O17,"Yes")</f>
        <v>6</v>
      </c>
      <c r="AA17" s="18" t="n">
        <f aca="false">S17*W17</f>
        <v>0</v>
      </c>
      <c r="AB17" s="15" t="n">
        <f aca="false">(P17="Month-to-month")+(I17="Fiber optic")+(R17="Electronic check")+(F17&lt;=12)+(M17="No")+(J17="No")</f>
        <v>1</v>
      </c>
      <c r="AC17" s="15" t="str">
        <f aca="false">IF(AB17&gt;=5,"High",IF(AB17&gt;=3,"Medium","Low"))</f>
        <v>Low</v>
      </c>
    </row>
    <row r="18" customFormat="false" ht="15" hidden="false" customHeight="false" outlineLevel="0" collapsed="false">
      <c r="A18" s="15" t="s">
        <v>114</v>
      </c>
      <c r="B18" s="15" t="s">
        <v>94</v>
      </c>
      <c r="C18" s="15" t="n">
        <v>0</v>
      </c>
      <c r="D18" s="15" t="s">
        <v>24</v>
      </c>
      <c r="E18" s="15" t="s">
        <v>24</v>
      </c>
      <c r="F18" s="15" t="n">
        <v>52</v>
      </c>
      <c r="G18" s="15" t="s">
        <v>26</v>
      </c>
      <c r="H18" s="15" t="s">
        <v>24</v>
      </c>
      <c r="I18" s="15" t="s">
        <v>24</v>
      </c>
      <c r="J18" s="15" t="s">
        <v>28</v>
      </c>
      <c r="K18" s="15" t="s">
        <v>28</v>
      </c>
      <c r="L18" s="15" t="s">
        <v>28</v>
      </c>
      <c r="M18" s="15" t="s">
        <v>28</v>
      </c>
      <c r="N18" s="15" t="s">
        <v>28</v>
      </c>
      <c r="O18" s="15" t="s">
        <v>28</v>
      </c>
      <c r="P18" s="15" t="s">
        <v>27</v>
      </c>
      <c r="Q18" s="15" t="s">
        <v>24</v>
      </c>
      <c r="R18" s="15" t="s">
        <v>17</v>
      </c>
      <c r="S18" s="18" t="n">
        <v>20.65</v>
      </c>
      <c r="T18" s="15" t="n">
        <v>1022.95</v>
      </c>
      <c r="U18" s="15" t="s">
        <v>24</v>
      </c>
      <c r="V18" s="18" t="n">
        <f aca="false">IF(ISNUMBER(T18),T18,0)</f>
        <v>1022.95</v>
      </c>
      <c r="W18" s="15" t="n">
        <f aca="false">IF(U18="Yes",1,0)</f>
        <v>0</v>
      </c>
      <c r="X18" s="15" t="str">
        <f aca="false">IF(F18&lt;=12,"0-12 months",IF(F18&lt;=24,"13-24 months",IF(F18&lt;=48,"25-48 months","49-72 months")))</f>
        <v>49-72 months</v>
      </c>
      <c r="Y18" s="15" t="str">
        <f aca="false">IF(C18=1,"Yes","No")</f>
        <v>No</v>
      </c>
      <c r="Z18" s="15" t="n">
        <f aca="false">COUNTIF(J18:O18,"Yes")</f>
        <v>0</v>
      </c>
      <c r="AA18" s="18" t="n">
        <f aca="false">S18*W18</f>
        <v>0</v>
      </c>
      <c r="AB18" s="15" t="n">
        <f aca="false">(P18="Month-to-month")+(I18="Fiber optic")+(R18="Electronic check")+(F18&lt;=12)+(M18="No")+(J18="No")</f>
        <v>0</v>
      </c>
      <c r="AC18" s="15" t="str">
        <f aca="false">IF(AB18&gt;=5,"High",IF(AB18&gt;=3,"Medium","Low"))</f>
        <v>Low</v>
      </c>
    </row>
    <row r="19" customFormat="false" ht="15" hidden="false" customHeight="false" outlineLevel="0" collapsed="false">
      <c r="A19" s="15" t="s">
        <v>115</v>
      </c>
      <c r="B19" s="15" t="s">
        <v>98</v>
      </c>
      <c r="C19" s="15" t="n">
        <v>0</v>
      </c>
      <c r="D19" s="15" t="s">
        <v>24</v>
      </c>
      <c r="E19" s="15" t="s">
        <v>26</v>
      </c>
      <c r="F19" s="15" t="n">
        <v>71</v>
      </c>
      <c r="G19" s="15" t="s">
        <v>26</v>
      </c>
      <c r="H19" s="15" t="s">
        <v>26</v>
      </c>
      <c r="I19" s="15" t="s">
        <v>102</v>
      </c>
      <c r="J19" s="15" t="s">
        <v>26</v>
      </c>
      <c r="K19" s="15" t="s">
        <v>24</v>
      </c>
      <c r="L19" s="15" t="s">
        <v>26</v>
      </c>
      <c r="M19" s="15" t="s">
        <v>24</v>
      </c>
      <c r="N19" s="15" t="s">
        <v>26</v>
      </c>
      <c r="O19" s="15" t="s">
        <v>26</v>
      </c>
      <c r="P19" s="15" t="s">
        <v>29</v>
      </c>
      <c r="Q19" s="15" t="s">
        <v>24</v>
      </c>
      <c r="R19" s="15" t="s">
        <v>19</v>
      </c>
      <c r="S19" s="18" t="n">
        <v>106.7</v>
      </c>
      <c r="T19" s="15" t="n">
        <v>7382.25</v>
      </c>
      <c r="U19" s="15" t="s">
        <v>24</v>
      </c>
      <c r="V19" s="18" t="n">
        <f aca="false">IF(ISNUMBER(T19),T19,0)</f>
        <v>7382.25</v>
      </c>
      <c r="W19" s="15" t="n">
        <f aca="false">IF(U19="Yes",1,0)</f>
        <v>0</v>
      </c>
      <c r="X19" s="15" t="str">
        <f aca="false">IF(F19&lt;=12,"0-12 months",IF(F19&lt;=24,"13-24 months",IF(F19&lt;=48,"25-48 months","49-72 months")))</f>
        <v>49-72 months</v>
      </c>
      <c r="Y19" s="15" t="str">
        <f aca="false">IF(C19=1,"Yes","No")</f>
        <v>No</v>
      </c>
      <c r="Z19" s="15" t="n">
        <f aca="false">COUNTIF(J19:O19,"Yes")</f>
        <v>4</v>
      </c>
      <c r="AA19" s="18" t="n">
        <f aca="false">S19*W19</f>
        <v>0</v>
      </c>
      <c r="AB19" s="15" t="n">
        <f aca="false">(P19="Month-to-month")+(I19="Fiber optic")+(R19="Electronic check")+(F19&lt;=12)+(M19="No")+(J19="No")</f>
        <v>2</v>
      </c>
      <c r="AC19" s="15" t="str">
        <f aca="false">IF(AB19&gt;=5,"High",IF(AB19&gt;=3,"Medium","Low"))</f>
        <v>Low</v>
      </c>
    </row>
    <row r="20" customFormat="false" ht="15" hidden="false" customHeight="false" outlineLevel="0" collapsed="false">
      <c r="A20" s="15" t="s">
        <v>116</v>
      </c>
      <c r="B20" s="15" t="s">
        <v>94</v>
      </c>
      <c r="C20" s="15" t="n">
        <v>0</v>
      </c>
      <c r="D20" s="15" t="s">
        <v>26</v>
      </c>
      <c r="E20" s="15" t="s">
        <v>26</v>
      </c>
      <c r="F20" s="15" t="n">
        <v>10</v>
      </c>
      <c r="G20" s="15" t="s">
        <v>26</v>
      </c>
      <c r="H20" s="15" t="s">
        <v>24</v>
      </c>
      <c r="I20" s="15" t="s">
        <v>96</v>
      </c>
      <c r="J20" s="15" t="s">
        <v>24</v>
      </c>
      <c r="K20" s="15" t="s">
        <v>24</v>
      </c>
      <c r="L20" s="15" t="s">
        <v>26</v>
      </c>
      <c r="M20" s="15" t="s">
        <v>26</v>
      </c>
      <c r="N20" s="15" t="s">
        <v>24</v>
      </c>
      <c r="O20" s="15" t="s">
        <v>24</v>
      </c>
      <c r="P20" s="15" t="s">
        <v>25</v>
      </c>
      <c r="Q20" s="15" t="s">
        <v>24</v>
      </c>
      <c r="R20" s="15" t="s">
        <v>21</v>
      </c>
      <c r="S20" s="18" t="n">
        <v>55.2</v>
      </c>
      <c r="T20" s="15" t="n">
        <v>528.35</v>
      </c>
      <c r="U20" s="15" t="s">
        <v>26</v>
      </c>
      <c r="V20" s="18" t="n">
        <f aca="false">IF(ISNUMBER(T20),T20,0)</f>
        <v>528.35</v>
      </c>
      <c r="W20" s="15" t="n">
        <f aca="false">IF(U20="Yes",1,0)</f>
        <v>1</v>
      </c>
      <c r="X20" s="15" t="str">
        <f aca="false">IF(F20&lt;=12,"0-12 months",IF(F20&lt;=24,"13-24 months",IF(F20&lt;=48,"25-48 months","49-72 months")))</f>
        <v>0-12 months</v>
      </c>
      <c r="Y20" s="15" t="str">
        <f aca="false">IF(C20=1,"Yes","No")</f>
        <v>No</v>
      </c>
      <c r="Z20" s="15" t="n">
        <f aca="false">COUNTIF(J20:O20,"Yes")</f>
        <v>2</v>
      </c>
      <c r="AA20" s="18" t="n">
        <f aca="false">S20*W20</f>
        <v>55.2</v>
      </c>
      <c r="AB20" s="15" t="n">
        <f aca="false">(P20="Month-to-month")+(I20="Fiber optic")+(R20="Electronic check")+(F20&lt;=12)+(M20="No")+(J20="No")</f>
        <v>3</v>
      </c>
      <c r="AC20" s="15" t="str">
        <f aca="false">IF(AB20&gt;=5,"High",IF(AB20&gt;=3,"Medium","Low"))</f>
        <v>Medium</v>
      </c>
    </row>
    <row r="21" customFormat="false" ht="15" hidden="false" customHeight="false" outlineLevel="0" collapsed="false">
      <c r="A21" s="15" t="s">
        <v>117</v>
      </c>
      <c r="B21" s="15" t="s">
        <v>94</v>
      </c>
      <c r="C21" s="15" t="n">
        <v>0</v>
      </c>
      <c r="D21" s="15" t="s">
        <v>24</v>
      </c>
      <c r="E21" s="15" t="s">
        <v>24</v>
      </c>
      <c r="F21" s="15" t="n">
        <v>21</v>
      </c>
      <c r="G21" s="15" t="s">
        <v>26</v>
      </c>
      <c r="H21" s="15" t="s">
        <v>24</v>
      </c>
      <c r="I21" s="15" t="s">
        <v>102</v>
      </c>
      <c r="J21" s="15" t="s">
        <v>24</v>
      </c>
      <c r="K21" s="15" t="s">
        <v>26</v>
      </c>
      <c r="L21" s="15" t="s">
        <v>26</v>
      </c>
      <c r="M21" s="15" t="s">
        <v>24</v>
      </c>
      <c r="N21" s="15" t="s">
        <v>24</v>
      </c>
      <c r="O21" s="15" t="s">
        <v>26</v>
      </c>
      <c r="P21" s="15" t="s">
        <v>25</v>
      </c>
      <c r="Q21" s="15" t="s">
        <v>26</v>
      </c>
      <c r="R21" s="15" t="s">
        <v>15</v>
      </c>
      <c r="S21" s="18" t="n">
        <v>90.05</v>
      </c>
      <c r="T21" s="15" t="n">
        <v>1862.9</v>
      </c>
      <c r="U21" s="15" t="s">
        <v>24</v>
      </c>
      <c r="V21" s="18" t="n">
        <f aca="false">IF(ISNUMBER(T21),T21,0)</f>
        <v>1862.9</v>
      </c>
      <c r="W21" s="15" t="n">
        <f aca="false">IF(U21="Yes",1,0)</f>
        <v>0</v>
      </c>
      <c r="X21" s="15" t="str">
        <f aca="false">IF(F21&lt;=12,"0-12 months",IF(F21&lt;=24,"13-24 months",IF(F21&lt;=48,"25-48 months","49-72 months")))</f>
        <v>13-24 months</v>
      </c>
      <c r="Y21" s="15" t="str">
        <f aca="false">IF(C21=1,"Yes","No")</f>
        <v>No</v>
      </c>
      <c r="Z21" s="15" t="n">
        <f aca="false">COUNTIF(J21:O21,"Yes")</f>
        <v>3</v>
      </c>
      <c r="AA21" s="18" t="n">
        <f aca="false">S21*W21</f>
        <v>0</v>
      </c>
      <c r="AB21" s="15" t="n">
        <f aca="false">(P21="Month-to-month")+(I21="Fiber optic")+(R21="Electronic check")+(F21&lt;=12)+(M21="No")+(J21="No")</f>
        <v>5</v>
      </c>
      <c r="AC21" s="15" t="str">
        <f aca="false">IF(AB21&gt;=5,"High",IF(AB21&gt;=3,"Medium","Low"))</f>
        <v>High</v>
      </c>
    </row>
    <row r="22" customFormat="false" ht="15" hidden="false" customHeight="false" outlineLevel="0" collapsed="false">
      <c r="A22" s="15" t="s">
        <v>118</v>
      </c>
      <c r="B22" s="15" t="s">
        <v>98</v>
      </c>
      <c r="C22" s="15" t="n">
        <v>1</v>
      </c>
      <c r="D22" s="15" t="s">
        <v>24</v>
      </c>
      <c r="E22" s="15" t="s">
        <v>24</v>
      </c>
      <c r="F22" s="15" t="n">
        <v>1</v>
      </c>
      <c r="G22" s="15" t="s">
        <v>24</v>
      </c>
      <c r="H22" s="15" t="s">
        <v>95</v>
      </c>
      <c r="I22" s="15" t="s">
        <v>96</v>
      </c>
      <c r="J22" s="15" t="s">
        <v>24</v>
      </c>
      <c r="K22" s="15" t="s">
        <v>24</v>
      </c>
      <c r="L22" s="15" t="s">
        <v>26</v>
      </c>
      <c r="M22" s="15" t="s">
        <v>24</v>
      </c>
      <c r="N22" s="15" t="s">
        <v>24</v>
      </c>
      <c r="O22" s="15" t="s">
        <v>26</v>
      </c>
      <c r="P22" s="15" t="s">
        <v>25</v>
      </c>
      <c r="Q22" s="15" t="s">
        <v>26</v>
      </c>
      <c r="R22" s="15" t="s">
        <v>15</v>
      </c>
      <c r="S22" s="18" t="n">
        <v>39.65</v>
      </c>
      <c r="T22" s="15" t="n">
        <v>39.65</v>
      </c>
      <c r="U22" s="15" t="s">
        <v>26</v>
      </c>
      <c r="V22" s="18" t="n">
        <f aca="false">IF(ISNUMBER(T22),T22,0)</f>
        <v>39.65</v>
      </c>
      <c r="W22" s="15" t="n">
        <f aca="false">IF(U22="Yes",1,0)</f>
        <v>1</v>
      </c>
      <c r="X22" s="15" t="str">
        <f aca="false">IF(F22&lt;=12,"0-12 months",IF(F22&lt;=24,"13-24 months",IF(F22&lt;=48,"25-48 months","49-72 months")))</f>
        <v>0-12 months</v>
      </c>
      <c r="Y22" s="15" t="str">
        <f aca="false">IF(C22=1,"Yes","No")</f>
        <v>Yes</v>
      </c>
      <c r="Z22" s="15" t="n">
        <f aca="false">COUNTIF(J22:O22,"Yes")</f>
        <v>2</v>
      </c>
      <c r="AA22" s="18" t="n">
        <f aca="false">S22*W22</f>
        <v>39.65</v>
      </c>
      <c r="AB22" s="15" t="n">
        <f aca="false">(P22="Month-to-month")+(I22="Fiber optic")+(R22="Electronic check")+(F22&lt;=12)+(M22="No")+(J22="No")</f>
        <v>5</v>
      </c>
      <c r="AC22" s="15" t="str">
        <f aca="false">IF(AB22&gt;=5,"High",IF(AB22&gt;=3,"Medium","Low"))</f>
        <v>High</v>
      </c>
    </row>
    <row r="23" customFormat="false" ht="15" hidden="false" customHeight="false" outlineLevel="0" collapsed="false">
      <c r="A23" s="15" t="s">
        <v>119</v>
      </c>
      <c r="B23" s="15" t="s">
        <v>98</v>
      </c>
      <c r="C23" s="15" t="n">
        <v>0</v>
      </c>
      <c r="D23" s="15" t="s">
        <v>26</v>
      </c>
      <c r="E23" s="15" t="s">
        <v>24</v>
      </c>
      <c r="F23" s="15" t="n">
        <v>12</v>
      </c>
      <c r="G23" s="15" t="s">
        <v>26</v>
      </c>
      <c r="H23" s="15" t="s">
        <v>24</v>
      </c>
      <c r="I23" s="15" t="s">
        <v>24</v>
      </c>
      <c r="J23" s="15" t="s">
        <v>28</v>
      </c>
      <c r="K23" s="15" t="s">
        <v>28</v>
      </c>
      <c r="L23" s="15" t="s">
        <v>28</v>
      </c>
      <c r="M23" s="15" t="s">
        <v>28</v>
      </c>
      <c r="N23" s="15" t="s">
        <v>28</v>
      </c>
      <c r="O23" s="15" t="s">
        <v>28</v>
      </c>
      <c r="P23" s="15" t="s">
        <v>27</v>
      </c>
      <c r="Q23" s="15" t="s">
        <v>24</v>
      </c>
      <c r="R23" s="15" t="s">
        <v>19</v>
      </c>
      <c r="S23" s="18" t="n">
        <v>19.8</v>
      </c>
      <c r="T23" s="15" t="n">
        <v>202.25</v>
      </c>
      <c r="U23" s="15" t="s">
        <v>24</v>
      </c>
      <c r="V23" s="18" t="n">
        <f aca="false">IF(ISNUMBER(T23),T23,0)</f>
        <v>202.25</v>
      </c>
      <c r="W23" s="15" t="n">
        <f aca="false">IF(U23="Yes",1,0)</f>
        <v>0</v>
      </c>
      <c r="X23" s="15" t="str">
        <f aca="false">IF(F23&lt;=12,"0-12 months",IF(F23&lt;=24,"13-24 months",IF(F23&lt;=48,"25-48 months","49-72 months")))</f>
        <v>0-12 months</v>
      </c>
      <c r="Y23" s="15" t="str">
        <f aca="false">IF(C23=1,"Yes","No")</f>
        <v>No</v>
      </c>
      <c r="Z23" s="15" t="n">
        <f aca="false">COUNTIF(J23:O23,"Yes")</f>
        <v>0</v>
      </c>
      <c r="AA23" s="18" t="n">
        <f aca="false">S23*W23</f>
        <v>0</v>
      </c>
      <c r="AB23" s="15" t="n">
        <f aca="false">(P23="Month-to-month")+(I23="Fiber optic")+(R23="Electronic check")+(F23&lt;=12)+(M23="No")+(J23="No")</f>
        <v>1</v>
      </c>
      <c r="AC23" s="15" t="str">
        <f aca="false">IF(AB23&gt;=5,"High",IF(AB23&gt;=3,"Medium","Low"))</f>
        <v>Low</v>
      </c>
    </row>
    <row r="24" customFormat="false" ht="15" hidden="false" customHeight="false" outlineLevel="0" collapsed="false">
      <c r="A24" s="15" t="s">
        <v>120</v>
      </c>
      <c r="B24" s="15" t="s">
        <v>98</v>
      </c>
      <c r="C24" s="15" t="n">
        <v>0</v>
      </c>
      <c r="D24" s="15" t="s">
        <v>24</v>
      </c>
      <c r="E24" s="15" t="s">
        <v>24</v>
      </c>
      <c r="F24" s="15" t="n">
        <v>1</v>
      </c>
      <c r="G24" s="15" t="s">
        <v>26</v>
      </c>
      <c r="H24" s="15" t="s">
        <v>24</v>
      </c>
      <c r="I24" s="15" t="s">
        <v>24</v>
      </c>
      <c r="J24" s="15" t="s">
        <v>28</v>
      </c>
      <c r="K24" s="15" t="s">
        <v>28</v>
      </c>
      <c r="L24" s="15" t="s">
        <v>28</v>
      </c>
      <c r="M24" s="15" t="s">
        <v>28</v>
      </c>
      <c r="N24" s="15" t="s">
        <v>28</v>
      </c>
      <c r="O24" s="15" t="s">
        <v>28</v>
      </c>
      <c r="P24" s="15" t="s">
        <v>25</v>
      </c>
      <c r="Q24" s="15" t="s">
        <v>24</v>
      </c>
      <c r="R24" s="15" t="s">
        <v>17</v>
      </c>
      <c r="S24" s="18" t="n">
        <v>20.15</v>
      </c>
      <c r="T24" s="15" t="n">
        <v>20.15</v>
      </c>
      <c r="U24" s="15" t="s">
        <v>26</v>
      </c>
      <c r="V24" s="18" t="n">
        <f aca="false">IF(ISNUMBER(T24),T24,0)</f>
        <v>20.15</v>
      </c>
      <c r="W24" s="15" t="n">
        <f aca="false">IF(U24="Yes",1,0)</f>
        <v>1</v>
      </c>
      <c r="X24" s="15" t="str">
        <f aca="false">IF(F24&lt;=12,"0-12 months",IF(F24&lt;=24,"13-24 months",IF(F24&lt;=48,"25-48 months","49-72 months")))</f>
        <v>0-12 months</v>
      </c>
      <c r="Y24" s="15" t="str">
        <f aca="false">IF(C24=1,"Yes","No")</f>
        <v>No</v>
      </c>
      <c r="Z24" s="15" t="n">
        <f aca="false">COUNTIF(J24:O24,"Yes")</f>
        <v>0</v>
      </c>
      <c r="AA24" s="18" t="n">
        <f aca="false">S24*W24</f>
        <v>20.15</v>
      </c>
      <c r="AB24" s="15" t="n">
        <f aca="false">(P24="Month-to-month")+(I24="Fiber optic")+(R24="Electronic check")+(F24&lt;=12)+(M24="No")+(J24="No")</f>
        <v>2</v>
      </c>
      <c r="AC24" s="15" t="str">
        <f aca="false">IF(AB24&gt;=5,"High",IF(AB24&gt;=3,"Medium","Low"))</f>
        <v>Low</v>
      </c>
    </row>
    <row r="25" customFormat="false" ht="15" hidden="false" customHeight="false" outlineLevel="0" collapsed="false">
      <c r="A25" s="15" t="s">
        <v>121</v>
      </c>
      <c r="B25" s="15" t="s">
        <v>94</v>
      </c>
      <c r="C25" s="15" t="n">
        <v>0</v>
      </c>
      <c r="D25" s="15" t="s">
        <v>26</v>
      </c>
      <c r="E25" s="15" t="s">
        <v>24</v>
      </c>
      <c r="F25" s="15" t="n">
        <v>58</v>
      </c>
      <c r="G25" s="15" t="s">
        <v>26</v>
      </c>
      <c r="H25" s="15" t="s">
        <v>26</v>
      </c>
      <c r="I25" s="15" t="s">
        <v>96</v>
      </c>
      <c r="J25" s="15" t="s">
        <v>24</v>
      </c>
      <c r="K25" s="15" t="s">
        <v>26</v>
      </c>
      <c r="L25" s="15" t="s">
        <v>24</v>
      </c>
      <c r="M25" s="15" t="s">
        <v>26</v>
      </c>
      <c r="N25" s="15" t="s">
        <v>24</v>
      </c>
      <c r="O25" s="15" t="s">
        <v>24</v>
      </c>
      <c r="P25" s="15" t="s">
        <v>29</v>
      </c>
      <c r="Q25" s="15" t="s">
        <v>26</v>
      </c>
      <c r="R25" s="15" t="s">
        <v>21</v>
      </c>
      <c r="S25" s="18" t="n">
        <v>59.9</v>
      </c>
      <c r="T25" s="15" t="n">
        <v>3505.1</v>
      </c>
      <c r="U25" s="15" t="s">
        <v>24</v>
      </c>
      <c r="V25" s="18" t="n">
        <f aca="false">IF(ISNUMBER(T25),T25,0)</f>
        <v>3505.1</v>
      </c>
      <c r="W25" s="15" t="n">
        <f aca="false">IF(U25="Yes",1,0)</f>
        <v>0</v>
      </c>
      <c r="X25" s="15" t="str">
        <f aca="false">IF(F25&lt;=12,"0-12 months",IF(F25&lt;=24,"13-24 months",IF(F25&lt;=48,"25-48 months","49-72 months")))</f>
        <v>49-72 months</v>
      </c>
      <c r="Y25" s="15" t="str">
        <f aca="false">IF(C25=1,"Yes","No")</f>
        <v>No</v>
      </c>
      <c r="Z25" s="15" t="n">
        <f aca="false">COUNTIF(J25:O25,"Yes")</f>
        <v>2</v>
      </c>
      <c r="AA25" s="18" t="n">
        <f aca="false">S25*W25</f>
        <v>0</v>
      </c>
      <c r="AB25" s="15" t="n">
        <f aca="false">(P25="Month-to-month")+(I25="Fiber optic")+(R25="Electronic check")+(F25&lt;=12)+(M25="No")+(J25="No")</f>
        <v>1</v>
      </c>
      <c r="AC25" s="15" t="str">
        <f aca="false">IF(AB25&gt;=5,"High",IF(AB25&gt;=3,"Medium","Low"))</f>
        <v>Low</v>
      </c>
    </row>
    <row r="26" customFormat="false" ht="15" hidden="false" customHeight="false" outlineLevel="0" collapsed="false">
      <c r="A26" s="15" t="s">
        <v>122</v>
      </c>
      <c r="B26" s="15" t="s">
        <v>98</v>
      </c>
      <c r="C26" s="15" t="n">
        <v>0</v>
      </c>
      <c r="D26" s="15" t="s">
        <v>26</v>
      </c>
      <c r="E26" s="15" t="s">
        <v>26</v>
      </c>
      <c r="F26" s="15" t="n">
        <v>49</v>
      </c>
      <c r="G26" s="15" t="s">
        <v>26</v>
      </c>
      <c r="H26" s="15" t="s">
        <v>24</v>
      </c>
      <c r="I26" s="15" t="s">
        <v>96</v>
      </c>
      <c r="J26" s="15" t="s">
        <v>26</v>
      </c>
      <c r="K26" s="15" t="s">
        <v>26</v>
      </c>
      <c r="L26" s="15" t="s">
        <v>24</v>
      </c>
      <c r="M26" s="15" t="s">
        <v>26</v>
      </c>
      <c r="N26" s="15" t="s">
        <v>24</v>
      </c>
      <c r="O26" s="15" t="s">
        <v>24</v>
      </c>
      <c r="P26" s="15" t="s">
        <v>25</v>
      </c>
      <c r="Q26" s="15" t="s">
        <v>24</v>
      </c>
      <c r="R26" s="15" t="s">
        <v>21</v>
      </c>
      <c r="S26" s="18" t="n">
        <v>59.6</v>
      </c>
      <c r="T26" s="15" t="n">
        <v>2970.3</v>
      </c>
      <c r="U26" s="15" t="s">
        <v>24</v>
      </c>
      <c r="V26" s="18" t="n">
        <f aca="false">IF(ISNUMBER(T26),T26,0)</f>
        <v>2970.3</v>
      </c>
      <c r="W26" s="15" t="n">
        <f aca="false">IF(U26="Yes",1,0)</f>
        <v>0</v>
      </c>
      <c r="X26" s="15" t="str">
        <f aca="false">IF(F26&lt;=12,"0-12 months",IF(F26&lt;=24,"13-24 months",IF(F26&lt;=48,"25-48 months","49-72 months")))</f>
        <v>49-72 months</v>
      </c>
      <c r="Y26" s="15" t="str">
        <f aca="false">IF(C26=1,"Yes","No")</f>
        <v>No</v>
      </c>
      <c r="Z26" s="15" t="n">
        <f aca="false">COUNTIF(J26:O26,"Yes")</f>
        <v>3</v>
      </c>
      <c r="AA26" s="18" t="n">
        <f aca="false">S26*W26</f>
        <v>0</v>
      </c>
      <c r="AB26" s="15" t="n">
        <f aca="false">(P26="Month-to-month")+(I26="Fiber optic")+(R26="Electronic check")+(F26&lt;=12)+(M26="No")+(J26="No")</f>
        <v>1</v>
      </c>
      <c r="AC26" s="15" t="str">
        <f aca="false">IF(AB26&gt;=5,"High",IF(AB26&gt;=3,"Medium","Low"))</f>
        <v>Low</v>
      </c>
    </row>
    <row r="27" customFormat="false" ht="15" hidden="false" customHeight="false" outlineLevel="0" collapsed="false">
      <c r="A27" s="15" t="s">
        <v>123</v>
      </c>
      <c r="B27" s="15" t="s">
        <v>94</v>
      </c>
      <c r="C27" s="15" t="n">
        <v>0</v>
      </c>
      <c r="D27" s="15" t="s">
        <v>24</v>
      </c>
      <c r="E27" s="15" t="s">
        <v>24</v>
      </c>
      <c r="F27" s="15" t="n">
        <v>30</v>
      </c>
      <c r="G27" s="15" t="s">
        <v>26</v>
      </c>
      <c r="H27" s="15" t="s">
        <v>24</v>
      </c>
      <c r="I27" s="15" t="s">
        <v>96</v>
      </c>
      <c r="J27" s="15" t="s">
        <v>26</v>
      </c>
      <c r="K27" s="15" t="s">
        <v>26</v>
      </c>
      <c r="L27" s="15" t="s">
        <v>24</v>
      </c>
      <c r="M27" s="15" t="s">
        <v>24</v>
      </c>
      <c r="N27" s="15" t="s">
        <v>24</v>
      </c>
      <c r="O27" s="15" t="s">
        <v>24</v>
      </c>
      <c r="P27" s="15" t="s">
        <v>25</v>
      </c>
      <c r="Q27" s="15" t="s">
        <v>26</v>
      </c>
      <c r="R27" s="15" t="s">
        <v>19</v>
      </c>
      <c r="S27" s="18" t="n">
        <v>55.3</v>
      </c>
      <c r="T27" s="15" t="n">
        <v>1530.6</v>
      </c>
      <c r="U27" s="15" t="s">
        <v>24</v>
      </c>
      <c r="V27" s="18" t="n">
        <f aca="false">IF(ISNUMBER(T27),T27,0)</f>
        <v>1530.6</v>
      </c>
      <c r="W27" s="15" t="n">
        <f aca="false">IF(U27="Yes",1,0)</f>
        <v>0</v>
      </c>
      <c r="X27" s="15" t="str">
        <f aca="false">IF(F27&lt;=12,"0-12 months",IF(F27&lt;=24,"13-24 months",IF(F27&lt;=48,"25-48 months","49-72 months")))</f>
        <v>25-48 months</v>
      </c>
      <c r="Y27" s="15" t="str">
        <f aca="false">IF(C27=1,"Yes","No")</f>
        <v>No</v>
      </c>
      <c r="Z27" s="15" t="n">
        <f aca="false">COUNTIF(J27:O27,"Yes")</f>
        <v>2</v>
      </c>
      <c r="AA27" s="18" t="n">
        <f aca="false">S27*W27</f>
        <v>0</v>
      </c>
      <c r="AB27" s="15" t="n">
        <f aca="false">(P27="Month-to-month")+(I27="Fiber optic")+(R27="Electronic check")+(F27&lt;=12)+(M27="No")+(J27="No")</f>
        <v>2</v>
      </c>
      <c r="AC27" s="15" t="str">
        <f aca="false">IF(AB27&gt;=5,"High",IF(AB27&gt;=3,"Medium","Low"))</f>
        <v>Low</v>
      </c>
    </row>
    <row r="28" customFormat="false" ht="15" hidden="false" customHeight="false" outlineLevel="0" collapsed="false">
      <c r="A28" s="15" t="s">
        <v>124</v>
      </c>
      <c r="B28" s="15" t="s">
        <v>98</v>
      </c>
      <c r="C28" s="15" t="n">
        <v>0</v>
      </c>
      <c r="D28" s="15" t="s">
        <v>26</v>
      </c>
      <c r="E28" s="15" t="s">
        <v>26</v>
      </c>
      <c r="F28" s="15" t="n">
        <v>47</v>
      </c>
      <c r="G28" s="15" t="s">
        <v>26</v>
      </c>
      <c r="H28" s="15" t="s">
        <v>26</v>
      </c>
      <c r="I28" s="15" t="s">
        <v>102</v>
      </c>
      <c r="J28" s="15" t="s">
        <v>24</v>
      </c>
      <c r="K28" s="15" t="s">
        <v>26</v>
      </c>
      <c r="L28" s="15" t="s">
        <v>24</v>
      </c>
      <c r="M28" s="15" t="s">
        <v>24</v>
      </c>
      <c r="N28" s="15" t="s">
        <v>26</v>
      </c>
      <c r="O28" s="15" t="s">
        <v>26</v>
      </c>
      <c r="P28" s="15" t="s">
        <v>25</v>
      </c>
      <c r="Q28" s="15" t="s">
        <v>26</v>
      </c>
      <c r="R28" s="15" t="s">
        <v>15</v>
      </c>
      <c r="S28" s="18" t="n">
        <v>99.35</v>
      </c>
      <c r="T28" s="15" t="n">
        <v>4749.15</v>
      </c>
      <c r="U28" s="15" t="s">
        <v>26</v>
      </c>
      <c r="V28" s="18" t="n">
        <f aca="false">IF(ISNUMBER(T28),T28,0)</f>
        <v>4749.15</v>
      </c>
      <c r="W28" s="15" t="n">
        <f aca="false">IF(U28="Yes",1,0)</f>
        <v>1</v>
      </c>
      <c r="X28" s="15" t="str">
        <f aca="false">IF(F28&lt;=12,"0-12 months",IF(F28&lt;=24,"13-24 months",IF(F28&lt;=48,"25-48 months","49-72 months")))</f>
        <v>25-48 months</v>
      </c>
      <c r="Y28" s="15" t="str">
        <f aca="false">IF(C28=1,"Yes","No")</f>
        <v>No</v>
      </c>
      <c r="Z28" s="15" t="n">
        <f aca="false">COUNTIF(J28:O28,"Yes")</f>
        <v>3</v>
      </c>
      <c r="AA28" s="18" t="n">
        <f aca="false">S28*W28</f>
        <v>99.35</v>
      </c>
      <c r="AB28" s="15" t="n">
        <f aca="false">(P28="Month-to-month")+(I28="Fiber optic")+(R28="Electronic check")+(F28&lt;=12)+(M28="No")+(J28="No")</f>
        <v>5</v>
      </c>
      <c r="AC28" s="15" t="str">
        <f aca="false">IF(AB28&gt;=5,"High",IF(AB28&gt;=3,"Medium","Low"))</f>
        <v>High</v>
      </c>
    </row>
    <row r="29" customFormat="false" ht="15" hidden="false" customHeight="false" outlineLevel="0" collapsed="false">
      <c r="A29" s="15" t="s">
        <v>125</v>
      </c>
      <c r="B29" s="15" t="s">
        <v>98</v>
      </c>
      <c r="C29" s="15" t="n">
        <v>0</v>
      </c>
      <c r="D29" s="15" t="s">
        <v>26</v>
      </c>
      <c r="E29" s="15" t="s">
        <v>26</v>
      </c>
      <c r="F29" s="15" t="n">
        <v>1</v>
      </c>
      <c r="G29" s="15" t="s">
        <v>24</v>
      </c>
      <c r="H29" s="15" t="s">
        <v>95</v>
      </c>
      <c r="I29" s="15" t="s">
        <v>96</v>
      </c>
      <c r="J29" s="15" t="s">
        <v>24</v>
      </c>
      <c r="K29" s="15" t="s">
        <v>26</v>
      </c>
      <c r="L29" s="15" t="s">
        <v>24</v>
      </c>
      <c r="M29" s="15" t="s">
        <v>24</v>
      </c>
      <c r="N29" s="15" t="s">
        <v>24</v>
      </c>
      <c r="O29" s="15" t="s">
        <v>24</v>
      </c>
      <c r="P29" s="15" t="s">
        <v>25</v>
      </c>
      <c r="Q29" s="15" t="s">
        <v>24</v>
      </c>
      <c r="R29" s="15" t="s">
        <v>15</v>
      </c>
      <c r="S29" s="18" t="n">
        <v>30.2</v>
      </c>
      <c r="T29" s="15" t="n">
        <v>30.2</v>
      </c>
      <c r="U29" s="15" t="s">
        <v>26</v>
      </c>
      <c r="V29" s="18" t="n">
        <f aca="false">IF(ISNUMBER(T29),T29,0)</f>
        <v>30.2</v>
      </c>
      <c r="W29" s="15" t="n">
        <f aca="false">IF(U29="Yes",1,0)</f>
        <v>1</v>
      </c>
      <c r="X29" s="15" t="str">
        <f aca="false">IF(F29&lt;=12,"0-12 months",IF(F29&lt;=24,"13-24 months",IF(F29&lt;=48,"25-48 months","49-72 months")))</f>
        <v>0-12 months</v>
      </c>
      <c r="Y29" s="15" t="str">
        <f aca="false">IF(C29=1,"Yes","No")</f>
        <v>No</v>
      </c>
      <c r="Z29" s="15" t="n">
        <f aca="false">COUNTIF(J29:O29,"Yes")</f>
        <v>1</v>
      </c>
      <c r="AA29" s="18" t="n">
        <f aca="false">S29*W29</f>
        <v>30.2</v>
      </c>
      <c r="AB29" s="15" t="n">
        <f aca="false">(P29="Month-to-month")+(I29="Fiber optic")+(R29="Electronic check")+(F29&lt;=12)+(M29="No")+(J29="No")</f>
        <v>5</v>
      </c>
      <c r="AC29" s="15" t="str">
        <f aca="false">IF(AB29&gt;=5,"High",IF(AB29&gt;=3,"Medium","Low"))</f>
        <v>High</v>
      </c>
    </row>
    <row r="30" customFormat="false" ht="15" hidden="false" customHeight="false" outlineLevel="0" collapsed="false">
      <c r="A30" s="15" t="s">
        <v>126</v>
      </c>
      <c r="B30" s="15" t="s">
        <v>98</v>
      </c>
      <c r="C30" s="15" t="n">
        <v>0</v>
      </c>
      <c r="D30" s="15" t="s">
        <v>26</v>
      </c>
      <c r="E30" s="15" t="s">
        <v>24</v>
      </c>
      <c r="F30" s="15" t="n">
        <v>72</v>
      </c>
      <c r="G30" s="15" t="s">
        <v>26</v>
      </c>
      <c r="H30" s="15" t="s">
        <v>26</v>
      </c>
      <c r="I30" s="15" t="s">
        <v>96</v>
      </c>
      <c r="J30" s="15" t="s">
        <v>26</v>
      </c>
      <c r="K30" s="15" t="s">
        <v>26</v>
      </c>
      <c r="L30" s="15" t="s">
        <v>26</v>
      </c>
      <c r="M30" s="15" t="s">
        <v>26</v>
      </c>
      <c r="N30" s="15" t="s">
        <v>26</v>
      </c>
      <c r="O30" s="15" t="s">
        <v>26</v>
      </c>
      <c r="P30" s="15" t="s">
        <v>29</v>
      </c>
      <c r="Q30" s="15" t="s">
        <v>26</v>
      </c>
      <c r="R30" s="15" t="s">
        <v>21</v>
      </c>
      <c r="S30" s="18" t="n">
        <v>90.25</v>
      </c>
      <c r="T30" s="15" t="n">
        <v>6369.45</v>
      </c>
      <c r="U30" s="15" t="s">
        <v>24</v>
      </c>
      <c r="V30" s="18" t="n">
        <f aca="false">IF(ISNUMBER(T30),T30,0)</f>
        <v>6369.45</v>
      </c>
      <c r="W30" s="15" t="n">
        <f aca="false">IF(U30="Yes",1,0)</f>
        <v>0</v>
      </c>
      <c r="X30" s="15" t="str">
        <f aca="false">IF(F30&lt;=12,"0-12 months",IF(F30&lt;=24,"13-24 months",IF(F30&lt;=48,"25-48 months","49-72 months")))</f>
        <v>49-72 months</v>
      </c>
      <c r="Y30" s="15" t="str">
        <f aca="false">IF(C30=1,"Yes","No")</f>
        <v>No</v>
      </c>
      <c r="Z30" s="15" t="n">
        <f aca="false">COUNTIF(J30:O30,"Yes")</f>
        <v>6</v>
      </c>
      <c r="AA30" s="18" t="n">
        <f aca="false">S30*W30</f>
        <v>0</v>
      </c>
      <c r="AB30" s="15" t="n">
        <f aca="false">(P30="Month-to-month")+(I30="Fiber optic")+(R30="Electronic check")+(F30&lt;=12)+(M30="No")+(J30="No")</f>
        <v>0</v>
      </c>
      <c r="AC30" s="15" t="str">
        <f aca="false">IF(AB30&gt;=5,"High",IF(AB30&gt;=3,"Medium","Low"))</f>
        <v>Low</v>
      </c>
    </row>
    <row r="31" customFormat="false" ht="15" hidden="false" customHeight="false" outlineLevel="0" collapsed="false">
      <c r="A31" s="15" t="s">
        <v>127</v>
      </c>
      <c r="B31" s="15" t="s">
        <v>94</v>
      </c>
      <c r="C31" s="15" t="n">
        <v>0</v>
      </c>
      <c r="D31" s="15" t="s">
        <v>24</v>
      </c>
      <c r="E31" s="15" t="s">
        <v>26</v>
      </c>
      <c r="F31" s="15" t="n">
        <v>17</v>
      </c>
      <c r="G31" s="15" t="s">
        <v>26</v>
      </c>
      <c r="H31" s="15" t="s">
        <v>24</v>
      </c>
      <c r="I31" s="15" t="s">
        <v>96</v>
      </c>
      <c r="J31" s="15" t="s">
        <v>24</v>
      </c>
      <c r="K31" s="15" t="s">
        <v>24</v>
      </c>
      <c r="L31" s="15" t="s">
        <v>24</v>
      </c>
      <c r="M31" s="15" t="s">
        <v>24</v>
      </c>
      <c r="N31" s="15" t="s">
        <v>26</v>
      </c>
      <c r="O31" s="15" t="s">
        <v>26</v>
      </c>
      <c r="P31" s="15" t="s">
        <v>25</v>
      </c>
      <c r="Q31" s="15" t="s">
        <v>26</v>
      </c>
      <c r="R31" s="15" t="s">
        <v>17</v>
      </c>
      <c r="S31" s="18" t="n">
        <v>64.7</v>
      </c>
      <c r="T31" s="15" t="n">
        <v>1093.1</v>
      </c>
      <c r="U31" s="15" t="s">
        <v>26</v>
      </c>
      <c r="V31" s="18" t="n">
        <f aca="false">IF(ISNUMBER(T31),T31,0)</f>
        <v>1093.1</v>
      </c>
      <c r="W31" s="15" t="n">
        <f aca="false">IF(U31="Yes",1,0)</f>
        <v>1</v>
      </c>
      <c r="X31" s="15" t="str">
        <f aca="false">IF(F31&lt;=12,"0-12 months",IF(F31&lt;=24,"13-24 months",IF(F31&lt;=48,"25-48 months","49-72 months")))</f>
        <v>13-24 months</v>
      </c>
      <c r="Y31" s="15" t="str">
        <f aca="false">IF(C31=1,"Yes","No")</f>
        <v>No</v>
      </c>
      <c r="Z31" s="15" t="n">
        <f aca="false">COUNTIF(J31:O31,"Yes")</f>
        <v>2</v>
      </c>
      <c r="AA31" s="18" t="n">
        <f aca="false">S31*W31</f>
        <v>64.7</v>
      </c>
      <c r="AB31" s="15" t="n">
        <f aca="false">(P31="Month-to-month")+(I31="Fiber optic")+(R31="Electronic check")+(F31&lt;=12)+(M31="No")+(J31="No")</f>
        <v>3</v>
      </c>
      <c r="AC31" s="15" t="str">
        <f aca="false">IF(AB31&gt;=5,"High",IF(AB31&gt;=3,"Medium","Low"))</f>
        <v>Medium</v>
      </c>
    </row>
    <row r="32" customFormat="false" ht="15" hidden="false" customHeight="false" outlineLevel="0" collapsed="false">
      <c r="A32" s="15" t="s">
        <v>128</v>
      </c>
      <c r="B32" s="15" t="s">
        <v>94</v>
      </c>
      <c r="C32" s="15" t="n">
        <v>1</v>
      </c>
      <c r="D32" s="15" t="s">
        <v>26</v>
      </c>
      <c r="E32" s="15" t="s">
        <v>24</v>
      </c>
      <c r="F32" s="15" t="n">
        <v>71</v>
      </c>
      <c r="G32" s="15" t="s">
        <v>26</v>
      </c>
      <c r="H32" s="15" t="s">
        <v>26</v>
      </c>
      <c r="I32" s="15" t="s">
        <v>102</v>
      </c>
      <c r="J32" s="15" t="s">
        <v>26</v>
      </c>
      <c r="K32" s="15" t="s">
        <v>26</v>
      </c>
      <c r="L32" s="15" t="s">
        <v>26</v>
      </c>
      <c r="M32" s="15" t="s">
        <v>26</v>
      </c>
      <c r="N32" s="15" t="s">
        <v>24</v>
      </c>
      <c r="O32" s="15" t="s">
        <v>24</v>
      </c>
      <c r="P32" s="15" t="s">
        <v>29</v>
      </c>
      <c r="Q32" s="15" t="s">
        <v>26</v>
      </c>
      <c r="R32" s="15" t="s">
        <v>21</v>
      </c>
      <c r="S32" s="18" t="n">
        <v>96.35</v>
      </c>
      <c r="T32" s="15" t="n">
        <v>6766.95</v>
      </c>
      <c r="U32" s="15" t="s">
        <v>24</v>
      </c>
      <c r="V32" s="18" t="n">
        <f aca="false">IF(ISNUMBER(T32),T32,0)</f>
        <v>6766.95</v>
      </c>
      <c r="W32" s="15" t="n">
        <f aca="false">IF(U32="Yes",1,0)</f>
        <v>0</v>
      </c>
      <c r="X32" s="15" t="str">
        <f aca="false">IF(F32&lt;=12,"0-12 months",IF(F32&lt;=24,"13-24 months",IF(F32&lt;=48,"25-48 months","49-72 months")))</f>
        <v>49-72 months</v>
      </c>
      <c r="Y32" s="15" t="str">
        <f aca="false">IF(C32=1,"Yes","No")</f>
        <v>Yes</v>
      </c>
      <c r="Z32" s="15" t="n">
        <f aca="false">COUNTIF(J32:O32,"Yes")</f>
        <v>4</v>
      </c>
      <c r="AA32" s="18" t="n">
        <f aca="false">S32*W32</f>
        <v>0</v>
      </c>
      <c r="AB32" s="15" t="n">
        <f aca="false">(P32="Month-to-month")+(I32="Fiber optic")+(R32="Electronic check")+(F32&lt;=12)+(M32="No")+(J32="No")</f>
        <v>1</v>
      </c>
      <c r="AC32" s="15" t="str">
        <f aca="false">IF(AB32&gt;=5,"High",IF(AB32&gt;=3,"Medium","Low"))</f>
        <v>Low</v>
      </c>
    </row>
    <row r="33" customFormat="false" ht="15" hidden="false" customHeight="false" outlineLevel="0" collapsed="false">
      <c r="A33" s="15" t="s">
        <v>129</v>
      </c>
      <c r="B33" s="15" t="s">
        <v>98</v>
      </c>
      <c r="C33" s="15" t="n">
        <v>1</v>
      </c>
      <c r="D33" s="15" t="s">
        <v>26</v>
      </c>
      <c r="E33" s="15" t="s">
        <v>24</v>
      </c>
      <c r="F33" s="15" t="n">
        <v>2</v>
      </c>
      <c r="G33" s="15" t="s">
        <v>26</v>
      </c>
      <c r="H33" s="15" t="s">
        <v>24</v>
      </c>
      <c r="I33" s="15" t="s">
        <v>102</v>
      </c>
      <c r="J33" s="15" t="s">
        <v>24</v>
      </c>
      <c r="K33" s="15" t="s">
        <v>24</v>
      </c>
      <c r="L33" s="15" t="s">
        <v>26</v>
      </c>
      <c r="M33" s="15" t="s">
        <v>24</v>
      </c>
      <c r="N33" s="15" t="s">
        <v>26</v>
      </c>
      <c r="O33" s="15" t="s">
        <v>26</v>
      </c>
      <c r="P33" s="15" t="s">
        <v>25</v>
      </c>
      <c r="Q33" s="15" t="s">
        <v>26</v>
      </c>
      <c r="R33" s="15" t="s">
        <v>21</v>
      </c>
      <c r="S33" s="18" t="n">
        <v>95.5</v>
      </c>
      <c r="T33" s="15" t="n">
        <v>181.65</v>
      </c>
      <c r="U33" s="15" t="s">
        <v>24</v>
      </c>
      <c r="V33" s="18" t="n">
        <f aca="false">IF(ISNUMBER(T33),T33,0)</f>
        <v>181.65</v>
      </c>
      <c r="W33" s="15" t="n">
        <f aca="false">IF(U33="Yes",1,0)</f>
        <v>0</v>
      </c>
      <c r="X33" s="15" t="str">
        <f aca="false">IF(F33&lt;=12,"0-12 months",IF(F33&lt;=24,"13-24 months",IF(F33&lt;=48,"25-48 months","49-72 months")))</f>
        <v>0-12 months</v>
      </c>
      <c r="Y33" s="15" t="str">
        <f aca="false">IF(C33=1,"Yes","No")</f>
        <v>Yes</v>
      </c>
      <c r="Z33" s="15" t="n">
        <f aca="false">COUNTIF(J33:O33,"Yes")</f>
        <v>3</v>
      </c>
      <c r="AA33" s="18" t="n">
        <f aca="false">S33*W33</f>
        <v>0</v>
      </c>
      <c r="AB33" s="15" t="n">
        <f aca="false">(P33="Month-to-month")+(I33="Fiber optic")+(R33="Electronic check")+(F33&lt;=12)+(M33="No")+(J33="No")</f>
        <v>5</v>
      </c>
      <c r="AC33" s="15" t="str">
        <f aca="false">IF(AB33&gt;=5,"High",IF(AB33&gt;=3,"Medium","Low"))</f>
        <v>High</v>
      </c>
    </row>
    <row r="34" customFormat="false" ht="15" hidden="false" customHeight="false" outlineLevel="0" collapsed="false">
      <c r="A34" s="15" t="s">
        <v>130</v>
      </c>
      <c r="B34" s="15" t="s">
        <v>94</v>
      </c>
      <c r="C34" s="15" t="n">
        <v>0</v>
      </c>
      <c r="D34" s="15" t="s">
        <v>26</v>
      </c>
      <c r="E34" s="15" t="s">
        <v>26</v>
      </c>
      <c r="F34" s="15" t="n">
        <v>27</v>
      </c>
      <c r="G34" s="15" t="s">
        <v>26</v>
      </c>
      <c r="H34" s="15" t="s">
        <v>24</v>
      </c>
      <c r="I34" s="15" t="s">
        <v>96</v>
      </c>
      <c r="J34" s="15" t="s">
        <v>26</v>
      </c>
      <c r="K34" s="15" t="s">
        <v>26</v>
      </c>
      <c r="L34" s="15" t="s">
        <v>26</v>
      </c>
      <c r="M34" s="15" t="s">
        <v>26</v>
      </c>
      <c r="N34" s="15" t="s">
        <v>24</v>
      </c>
      <c r="O34" s="15" t="s">
        <v>24</v>
      </c>
      <c r="P34" s="15" t="s">
        <v>27</v>
      </c>
      <c r="Q34" s="15" t="s">
        <v>24</v>
      </c>
      <c r="R34" s="15" t="s">
        <v>17</v>
      </c>
      <c r="S34" s="18" t="n">
        <v>66.15</v>
      </c>
      <c r="T34" s="15" t="n">
        <v>1874.45</v>
      </c>
      <c r="U34" s="15" t="s">
        <v>24</v>
      </c>
      <c r="V34" s="18" t="n">
        <f aca="false">IF(ISNUMBER(T34),T34,0)</f>
        <v>1874.45</v>
      </c>
      <c r="W34" s="15" t="n">
        <f aca="false">IF(U34="Yes",1,0)</f>
        <v>0</v>
      </c>
      <c r="X34" s="15" t="str">
        <f aca="false">IF(F34&lt;=12,"0-12 months",IF(F34&lt;=24,"13-24 months",IF(F34&lt;=48,"25-48 months","49-72 months")))</f>
        <v>25-48 months</v>
      </c>
      <c r="Y34" s="15" t="str">
        <f aca="false">IF(C34=1,"Yes","No")</f>
        <v>No</v>
      </c>
      <c r="Z34" s="15" t="n">
        <f aca="false">COUNTIF(J34:O34,"Yes")</f>
        <v>4</v>
      </c>
      <c r="AA34" s="18" t="n">
        <f aca="false">S34*W34</f>
        <v>0</v>
      </c>
      <c r="AB34" s="15" t="n">
        <f aca="false">(P34="Month-to-month")+(I34="Fiber optic")+(R34="Electronic check")+(F34&lt;=12)+(M34="No")+(J34="No")</f>
        <v>0</v>
      </c>
      <c r="AC34" s="15" t="str">
        <f aca="false">IF(AB34&gt;=5,"High",IF(AB34&gt;=3,"Medium","Low"))</f>
        <v>Low</v>
      </c>
    </row>
    <row r="35" customFormat="false" ht="15" hidden="false" customHeight="false" outlineLevel="0" collapsed="false">
      <c r="A35" s="15" t="s">
        <v>131</v>
      </c>
      <c r="B35" s="15" t="s">
        <v>98</v>
      </c>
      <c r="C35" s="15" t="n">
        <v>0</v>
      </c>
      <c r="D35" s="15" t="s">
        <v>24</v>
      </c>
      <c r="E35" s="15" t="s">
        <v>24</v>
      </c>
      <c r="F35" s="15" t="n">
        <v>1</v>
      </c>
      <c r="G35" s="15" t="s">
        <v>26</v>
      </c>
      <c r="H35" s="15" t="s">
        <v>24</v>
      </c>
      <c r="I35" s="15" t="s">
        <v>24</v>
      </c>
      <c r="J35" s="15" t="s">
        <v>28</v>
      </c>
      <c r="K35" s="15" t="s">
        <v>28</v>
      </c>
      <c r="L35" s="15" t="s">
        <v>28</v>
      </c>
      <c r="M35" s="15" t="s">
        <v>28</v>
      </c>
      <c r="N35" s="15" t="s">
        <v>28</v>
      </c>
      <c r="O35" s="15" t="s">
        <v>28</v>
      </c>
      <c r="P35" s="15" t="s">
        <v>25</v>
      </c>
      <c r="Q35" s="15" t="s">
        <v>24</v>
      </c>
      <c r="R35" s="15" t="s">
        <v>19</v>
      </c>
      <c r="S35" s="18" t="n">
        <v>20.2</v>
      </c>
      <c r="T35" s="15" t="n">
        <v>20.2</v>
      </c>
      <c r="U35" s="15" t="s">
        <v>24</v>
      </c>
      <c r="V35" s="18" t="n">
        <f aca="false">IF(ISNUMBER(T35),T35,0)</f>
        <v>20.2</v>
      </c>
      <c r="W35" s="15" t="n">
        <f aca="false">IF(U35="Yes",1,0)</f>
        <v>0</v>
      </c>
      <c r="X35" s="15" t="str">
        <f aca="false">IF(F35&lt;=12,"0-12 months",IF(F35&lt;=24,"13-24 months",IF(F35&lt;=48,"25-48 months","49-72 months")))</f>
        <v>0-12 months</v>
      </c>
      <c r="Y35" s="15" t="str">
        <f aca="false">IF(C35=1,"Yes","No")</f>
        <v>No</v>
      </c>
      <c r="Z35" s="15" t="n">
        <f aca="false">COUNTIF(J35:O35,"Yes")</f>
        <v>0</v>
      </c>
      <c r="AA35" s="18" t="n">
        <f aca="false">S35*W35</f>
        <v>0</v>
      </c>
      <c r="AB35" s="15" t="n">
        <f aca="false">(P35="Month-to-month")+(I35="Fiber optic")+(R35="Electronic check")+(F35&lt;=12)+(M35="No")+(J35="No")</f>
        <v>2</v>
      </c>
      <c r="AC35" s="15" t="str">
        <f aca="false">IF(AB35&gt;=5,"High",IF(AB35&gt;=3,"Medium","Low"))</f>
        <v>Low</v>
      </c>
    </row>
    <row r="36" customFormat="false" ht="15" hidden="false" customHeight="false" outlineLevel="0" collapsed="false">
      <c r="A36" s="15" t="s">
        <v>132</v>
      </c>
      <c r="B36" s="15" t="s">
        <v>98</v>
      </c>
      <c r="C36" s="15" t="n">
        <v>1</v>
      </c>
      <c r="D36" s="15" t="s">
        <v>24</v>
      </c>
      <c r="E36" s="15" t="s">
        <v>24</v>
      </c>
      <c r="F36" s="15" t="n">
        <v>1</v>
      </c>
      <c r="G36" s="15" t="s">
        <v>26</v>
      </c>
      <c r="H36" s="15" t="s">
        <v>24</v>
      </c>
      <c r="I36" s="15" t="s">
        <v>96</v>
      </c>
      <c r="J36" s="15" t="s">
        <v>24</v>
      </c>
      <c r="K36" s="15" t="s">
        <v>24</v>
      </c>
      <c r="L36" s="15" t="s">
        <v>24</v>
      </c>
      <c r="M36" s="15" t="s">
        <v>24</v>
      </c>
      <c r="N36" s="15" t="s">
        <v>24</v>
      </c>
      <c r="O36" s="15" t="s">
        <v>24</v>
      </c>
      <c r="P36" s="15" t="s">
        <v>25</v>
      </c>
      <c r="Q36" s="15" t="s">
        <v>24</v>
      </c>
      <c r="R36" s="15" t="s">
        <v>19</v>
      </c>
      <c r="S36" s="18" t="n">
        <v>45.25</v>
      </c>
      <c r="T36" s="15" t="n">
        <v>45.25</v>
      </c>
      <c r="U36" s="15" t="s">
        <v>24</v>
      </c>
      <c r="V36" s="18" t="n">
        <f aca="false">IF(ISNUMBER(T36),T36,0)</f>
        <v>45.25</v>
      </c>
      <c r="W36" s="15" t="n">
        <f aca="false">IF(U36="Yes",1,0)</f>
        <v>0</v>
      </c>
      <c r="X36" s="15" t="str">
        <f aca="false">IF(F36&lt;=12,"0-12 months",IF(F36&lt;=24,"13-24 months",IF(F36&lt;=48,"25-48 months","49-72 months")))</f>
        <v>0-12 months</v>
      </c>
      <c r="Y36" s="15" t="str">
        <f aca="false">IF(C36=1,"Yes","No")</f>
        <v>Yes</v>
      </c>
      <c r="Z36" s="15" t="n">
        <f aca="false">COUNTIF(J36:O36,"Yes")</f>
        <v>0</v>
      </c>
      <c r="AA36" s="18" t="n">
        <f aca="false">S36*W36</f>
        <v>0</v>
      </c>
      <c r="AB36" s="15" t="n">
        <f aca="false">(P36="Month-to-month")+(I36="Fiber optic")+(R36="Electronic check")+(F36&lt;=12)+(M36="No")+(J36="No")</f>
        <v>4</v>
      </c>
      <c r="AC36" s="15" t="str">
        <f aca="false">IF(AB36&gt;=5,"High",IF(AB36&gt;=3,"Medium","Low"))</f>
        <v>Medium</v>
      </c>
    </row>
    <row r="37" customFormat="false" ht="15" hidden="false" customHeight="false" outlineLevel="0" collapsed="false">
      <c r="A37" s="15" t="s">
        <v>133</v>
      </c>
      <c r="B37" s="15" t="s">
        <v>94</v>
      </c>
      <c r="C37" s="15" t="n">
        <v>0</v>
      </c>
      <c r="D37" s="15" t="s">
        <v>26</v>
      </c>
      <c r="E37" s="15" t="s">
        <v>26</v>
      </c>
      <c r="F37" s="15" t="n">
        <v>72</v>
      </c>
      <c r="G37" s="15" t="s">
        <v>26</v>
      </c>
      <c r="H37" s="15" t="s">
        <v>26</v>
      </c>
      <c r="I37" s="15" t="s">
        <v>102</v>
      </c>
      <c r="J37" s="15" t="s">
        <v>26</v>
      </c>
      <c r="K37" s="15" t="s">
        <v>26</v>
      </c>
      <c r="L37" s="15" t="s">
        <v>24</v>
      </c>
      <c r="M37" s="15" t="s">
        <v>26</v>
      </c>
      <c r="N37" s="15" t="s">
        <v>26</v>
      </c>
      <c r="O37" s="15" t="s">
        <v>24</v>
      </c>
      <c r="P37" s="15" t="s">
        <v>29</v>
      </c>
      <c r="Q37" s="15" t="s">
        <v>24</v>
      </c>
      <c r="R37" s="15" t="s">
        <v>19</v>
      </c>
      <c r="S37" s="18" t="n">
        <v>99.9</v>
      </c>
      <c r="T37" s="15" t="n">
        <v>7251.7</v>
      </c>
      <c r="U37" s="15" t="s">
        <v>24</v>
      </c>
      <c r="V37" s="18" t="n">
        <f aca="false">IF(ISNUMBER(T37),T37,0)</f>
        <v>7251.7</v>
      </c>
      <c r="W37" s="15" t="n">
        <f aca="false">IF(U37="Yes",1,0)</f>
        <v>0</v>
      </c>
      <c r="X37" s="15" t="str">
        <f aca="false">IF(F37&lt;=12,"0-12 months",IF(F37&lt;=24,"13-24 months",IF(F37&lt;=48,"25-48 months","49-72 months")))</f>
        <v>49-72 months</v>
      </c>
      <c r="Y37" s="15" t="str">
        <f aca="false">IF(C37=1,"Yes","No")</f>
        <v>No</v>
      </c>
      <c r="Z37" s="15" t="n">
        <f aca="false">COUNTIF(J37:O37,"Yes")</f>
        <v>4</v>
      </c>
      <c r="AA37" s="18" t="n">
        <f aca="false">S37*W37</f>
        <v>0</v>
      </c>
      <c r="AB37" s="15" t="n">
        <f aca="false">(P37="Month-to-month")+(I37="Fiber optic")+(R37="Electronic check")+(F37&lt;=12)+(M37="No")+(J37="No")</f>
        <v>1</v>
      </c>
      <c r="AC37" s="15" t="str">
        <f aca="false">IF(AB37&gt;=5,"High",IF(AB37&gt;=3,"Medium","Low"))</f>
        <v>Low</v>
      </c>
    </row>
    <row r="38" customFormat="false" ht="15" hidden="false" customHeight="false" outlineLevel="0" collapsed="false">
      <c r="A38" s="15" t="s">
        <v>134</v>
      </c>
      <c r="B38" s="15" t="s">
        <v>98</v>
      </c>
      <c r="C38" s="15" t="n">
        <v>0</v>
      </c>
      <c r="D38" s="15" t="s">
        <v>24</v>
      </c>
      <c r="E38" s="15" t="s">
        <v>24</v>
      </c>
      <c r="F38" s="15" t="n">
        <v>5</v>
      </c>
      <c r="G38" s="15" t="s">
        <v>26</v>
      </c>
      <c r="H38" s="15" t="s">
        <v>24</v>
      </c>
      <c r="I38" s="15" t="s">
        <v>102</v>
      </c>
      <c r="J38" s="15" t="s">
        <v>24</v>
      </c>
      <c r="K38" s="15" t="s">
        <v>24</v>
      </c>
      <c r="L38" s="15" t="s">
        <v>24</v>
      </c>
      <c r="M38" s="15" t="s">
        <v>24</v>
      </c>
      <c r="N38" s="15" t="s">
        <v>24</v>
      </c>
      <c r="O38" s="15" t="s">
        <v>24</v>
      </c>
      <c r="P38" s="15" t="s">
        <v>25</v>
      </c>
      <c r="Q38" s="15" t="s">
        <v>26</v>
      </c>
      <c r="R38" s="15" t="s">
        <v>15</v>
      </c>
      <c r="S38" s="18" t="n">
        <v>69.7</v>
      </c>
      <c r="T38" s="15" t="n">
        <v>316.9</v>
      </c>
      <c r="U38" s="15" t="s">
        <v>26</v>
      </c>
      <c r="V38" s="18" t="n">
        <f aca="false">IF(ISNUMBER(T38),T38,0)</f>
        <v>316.9</v>
      </c>
      <c r="W38" s="15" t="n">
        <f aca="false">IF(U38="Yes",1,0)</f>
        <v>1</v>
      </c>
      <c r="X38" s="15" t="str">
        <f aca="false">IF(F38&lt;=12,"0-12 months",IF(F38&lt;=24,"13-24 months",IF(F38&lt;=48,"25-48 months","49-72 months")))</f>
        <v>0-12 months</v>
      </c>
      <c r="Y38" s="15" t="str">
        <f aca="false">IF(C38=1,"Yes","No")</f>
        <v>No</v>
      </c>
      <c r="Z38" s="15" t="n">
        <f aca="false">COUNTIF(J38:O38,"Yes")</f>
        <v>0</v>
      </c>
      <c r="AA38" s="18" t="n">
        <f aca="false">S38*W38</f>
        <v>69.7</v>
      </c>
      <c r="AB38" s="15" t="n">
        <f aca="false">(P38="Month-to-month")+(I38="Fiber optic")+(R38="Electronic check")+(F38&lt;=12)+(M38="No")+(J38="No")</f>
        <v>6</v>
      </c>
      <c r="AC38" s="15" t="str">
        <f aca="false">IF(AB38&gt;=5,"High",IF(AB38&gt;=3,"Medium","Low"))</f>
        <v>High</v>
      </c>
    </row>
    <row r="39" customFormat="false" ht="15" hidden="false" customHeight="false" outlineLevel="0" collapsed="false">
      <c r="A39" s="15" t="s">
        <v>135</v>
      </c>
      <c r="B39" s="15" t="s">
        <v>94</v>
      </c>
      <c r="C39" s="15" t="n">
        <v>0</v>
      </c>
      <c r="D39" s="15" t="s">
        <v>24</v>
      </c>
      <c r="E39" s="15" t="s">
        <v>24</v>
      </c>
      <c r="F39" s="15" t="n">
        <v>46</v>
      </c>
      <c r="G39" s="15" t="s">
        <v>26</v>
      </c>
      <c r="H39" s="15" t="s">
        <v>24</v>
      </c>
      <c r="I39" s="15" t="s">
        <v>102</v>
      </c>
      <c r="J39" s="15" t="s">
        <v>24</v>
      </c>
      <c r="K39" s="15" t="s">
        <v>24</v>
      </c>
      <c r="L39" s="15" t="s">
        <v>26</v>
      </c>
      <c r="M39" s="15" t="s">
        <v>24</v>
      </c>
      <c r="N39" s="15" t="s">
        <v>24</v>
      </c>
      <c r="O39" s="15" t="s">
        <v>24</v>
      </c>
      <c r="P39" s="15" t="s">
        <v>25</v>
      </c>
      <c r="Q39" s="15" t="s">
        <v>26</v>
      </c>
      <c r="R39" s="15" t="s">
        <v>21</v>
      </c>
      <c r="S39" s="18" t="n">
        <v>74.8</v>
      </c>
      <c r="T39" s="15" t="n">
        <v>3548.3</v>
      </c>
      <c r="U39" s="15" t="s">
        <v>24</v>
      </c>
      <c r="V39" s="18" t="n">
        <f aca="false">IF(ISNUMBER(T39),T39,0)</f>
        <v>3548.3</v>
      </c>
      <c r="W39" s="15" t="n">
        <f aca="false">IF(U39="Yes",1,0)</f>
        <v>0</v>
      </c>
      <c r="X39" s="15" t="str">
        <f aca="false">IF(F39&lt;=12,"0-12 months",IF(F39&lt;=24,"13-24 months",IF(F39&lt;=48,"25-48 months","49-72 months")))</f>
        <v>25-48 months</v>
      </c>
      <c r="Y39" s="15" t="str">
        <f aca="false">IF(C39=1,"Yes","No")</f>
        <v>No</v>
      </c>
      <c r="Z39" s="15" t="n">
        <f aca="false">COUNTIF(J39:O39,"Yes")</f>
        <v>1</v>
      </c>
      <c r="AA39" s="18" t="n">
        <f aca="false">S39*W39</f>
        <v>0</v>
      </c>
      <c r="AB39" s="15" t="n">
        <f aca="false">(P39="Month-to-month")+(I39="Fiber optic")+(R39="Electronic check")+(F39&lt;=12)+(M39="No")+(J39="No")</f>
        <v>4</v>
      </c>
      <c r="AC39" s="15" t="str">
        <f aca="false">IF(AB39&gt;=5,"High",IF(AB39&gt;=3,"Medium","Low"))</f>
        <v>Medium</v>
      </c>
    </row>
    <row r="40" customFormat="false" ht="15" hidden="false" customHeight="false" outlineLevel="0" collapsed="false">
      <c r="A40" s="15" t="s">
        <v>136</v>
      </c>
      <c r="B40" s="15" t="s">
        <v>98</v>
      </c>
      <c r="C40" s="15" t="n">
        <v>0</v>
      </c>
      <c r="D40" s="15" t="s">
        <v>24</v>
      </c>
      <c r="E40" s="15" t="s">
        <v>24</v>
      </c>
      <c r="F40" s="15" t="n">
        <v>34</v>
      </c>
      <c r="G40" s="15" t="s">
        <v>26</v>
      </c>
      <c r="H40" s="15" t="s">
        <v>26</v>
      </c>
      <c r="I40" s="15" t="s">
        <v>102</v>
      </c>
      <c r="J40" s="15" t="s">
        <v>24</v>
      </c>
      <c r="K40" s="15" t="s">
        <v>26</v>
      </c>
      <c r="L40" s="15" t="s">
        <v>26</v>
      </c>
      <c r="M40" s="15" t="s">
        <v>24</v>
      </c>
      <c r="N40" s="15" t="s">
        <v>26</v>
      </c>
      <c r="O40" s="15" t="s">
        <v>26</v>
      </c>
      <c r="P40" s="15" t="s">
        <v>25</v>
      </c>
      <c r="Q40" s="15" t="s">
        <v>26</v>
      </c>
      <c r="R40" s="15" t="s">
        <v>15</v>
      </c>
      <c r="S40" s="18" t="n">
        <v>106.35</v>
      </c>
      <c r="T40" s="15" t="n">
        <v>3549.25</v>
      </c>
      <c r="U40" s="15" t="s">
        <v>26</v>
      </c>
      <c r="V40" s="18" t="n">
        <f aca="false">IF(ISNUMBER(T40),T40,0)</f>
        <v>3549.25</v>
      </c>
      <c r="W40" s="15" t="n">
        <f aca="false">IF(U40="Yes",1,0)</f>
        <v>1</v>
      </c>
      <c r="X40" s="15" t="str">
        <f aca="false">IF(F40&lt;=12,"0-12 months",IF(F40&lt;=24,"13-24 months",IF(F40&lt;=48,"25-48 months","49-72 months")))</f>
        <v>25-48 months</v>
      </c>
      <c r="Y40" s="15" t="str">
        <f aca="false">IF(C40=1,"Yes","No")</f>
        <v>No</v>
      </c>
      <c r="Z40" s="15" t="n">
        <f aca="false">COUNTIF(J40:O40,"Yes")</f>
        <v>4</v>
      </c>
      <c r="AA40" s="18" t="n">
        <f aca="false">S40*W40</f>
        <v>106.35</v>
      </c>
      <c r="AB40" s="15" t="n">
        <f aca="false">(P40="Month-to-month")+(I40="Fiber optic")+(R40="Electronic check")+(F40&lt;=12)+(M40="No")+(J40="No")</f>
        <v>5</v>
      </c>
      <c r="AC40" s="15" t="str">
        <f aca="false">IF(AB40&gt;=5,"High",IF(AB40&gt;=3,"Medium","Low"))</f>
        <v>High</v>
      </c>
    </row>
    <row r="41" customFormat="false" ht="15" hidden="false" customHeight="false" outlineLevel="0" collapsed="false">
      <c r="A41" s="15" t="s">
        <v>137</v>
      </c>
      <c r="B41" s="15" t="s">
        <v>94</v>
      </c>
      <c r="C41" s="15" t="n">
        <v>0</v>
      </c>
      <c r="D41" s="15" t="s">
        <v>24</v>
      </c>
      <c r="E41" s="15" t="s">
        <v>24</v>
      </c>
      <c r="F41" s="15" t="n">
        <v>11</v>
      </c>
      <c r="G41" s="15" t="s">
        <v>26</v>
      </c>
      <c r="H41" s="15" t="s">
        <v>26</v>
      </c>
      <c r="I41" s="15" t="s">
        <v>102</v>
      </c>
      <c r="J41" s="15" t="s">
        <v>24</v>
      </c>
      <c r="K41" s="15" t="s">
        <v>24</v>
      </c>
      <c r="L41" s="15" t="s">
        <v>26</v>
      </c>
      <c r="M41" s="15" t="s">
        <v>24</v>
      </c>
      <c r="N41" s="15" t="s">
        <v>26</v>
      </c>
      <c r="O41" s="15" t="s">
        <v>26</v>
      </c>
      <c r="P41" s="15" t="s">
        <v>25</v>
      </c>
      <c r="Q41" s="15" t="s">
        <v>26</v>
      </c>
      <c r="R41" s="15" t="s">
        <v>19</v>
      </c>
      <c r="S41" s="18" t="n">
        <v>97.85</v>
      </c>
      <c r="T41" s="15" t="n">
        <v>1105.4</v>
      </c>
      <c r="U41" s="15" t="s">
        <v>26</v>
      </c>
      <c r="V41" s="18" t="n">
        <f aca="false">IF(ISNUMBER(T41),T41,0)</f>
        <v>1105.4</v>
      </c>
      <c r="W41" s="15" t="n">
        <f aca="false">IF(U41="Yes",1,0)</f>
        <v>1</v>
      </c>
      <c r="X41" s="15" t="str">
        <f aca="false">IF(F41&lt;=12,"0-12 months",IF(F41&lt;=24,"13-24 months",IF(F41&lt;=48,"25-48 months","49-72 months")))</f>
        <v>0-12 months</v>
      </c>
      <c r="Y41" s="15" t="str">
        <f aca="false">IF(C41=1,"Yes","No")</f>
        <v>No</v>
      </c>
      <c r="Z41" s="15" t="n">
        <f aca="false">COUNTIF(J41:O41,"Yes")</f>
        <v>3</v>
      </c>
      <c r="AA41" s="18" t="n">
        <f aca="false">S41*W41</f>
        <v>97.85</v>
      </c>
      <c r="AB41" s="15" t="n">
        <f aca="false">(P41="Month-to-month")+(I41="Fiber optic")+(R41="Electronic check")+(F41&lt;=12)+(M41="No")+(J41="No")</f>
        <v>5</v>
      </c>
      <c r="AC41" s="15" t="str">
        <f aca="false">IF(AB41&gt;=5,"High",IF(AB41&gt;=3,"Medium","Low"))</f>
        <v>High</v>
      </c>
    </row>
    <row r="42" customFormat="false" ht="15" hidden="false" customHeight="false" outlineLevel="0" collapsed="false">
      <c r="A42" s="15" t="s">
        <v>138</v>
      </c>
      <c r="B42" s="15" t="s">
        <v>98</v>
      </c>
      <c r="C42" s="15" t="n">
        <v>0</v>
      </c>
      <c r="D42" s="15" t="s">
        <v>26</v>
      </c>
      <c r="E42" s="15" t="s">
        <v>26</v>
      </c>
      <c r="F42" s="15" t="n">
        <v>10</v>
      </c>
      <c r="G42" s="15" t="s">
        <v>26</v>
      </c>
      <c r="H42" s="15" t="s">
        <v>24</v>
      </c>
      <c r="I42" s="15" t="s">
        <v>96</v>
      </c>
      <c r="J42" s="15" t="s">
        <v>24</v>
      </c>
      <c r="K42" s="15" t="s">
        <v>26</v>
      </c>
      <c r="L42" s="15" t="s">
        <v>24</v>
      </c>
      <c r="M42" s="15" t="s">
        <v>24</v>
      </c>
      <c r="N42" s="15" t="s">
        <v>24</v>
      </c>
      <c r="O42" s="15" t="s">
        <v>24</v>
      </c>
      <c r="P42" s="15" t="s">
        <v>27</v>
      </c>
      <c r="Q42" s="15" t="s">
        <v>24</v>
      </c>
      <c r="R42" s="15" t="s">
        <v>17</v>
      </c>
      <c r="S42" s="18" t="n">
        <v>49.55</v>
      </c>
      <c r="T42" s="15" t="n">
        <v>475.7</v>
      </c>
      <c r="U42" s="15" t="s">
        <v>24</v>
      </c>
      <c r="V42" s="18" t="n">
        <f aca="false">IF(ISNUMBER(T42),T42,0)</f>
        <v>475.7</v>
      </c>
      <c r="W42" s="15" t="n">
        <f aca="false">IF(U42="Yes",1,0)</f>
        <v>0</v>
      </c>
      <c r="X42" s="15" t="str">
        <f aca="false">IF(F42&lt;=12,"0-12 months",IF(F42&lt;=24,"13-24 months",IF(F42&lt;=48,"25-48 months","49-72 months")))</f>
        <v>0-12 months</v>
      </c>
      <c r="Y42" s="15" t="str">
        <f aca="false">IF(C42=1,"Yes","No")</f>
        <v>No</v>
      </c>
      <c r="Z42" s="15" t="n">
        <f aca="false">COUNTIF(J42:O42,"Yes")</f>
        <v>1</v>
      </c>
      <c r="AA42" s="18" t="n">
        <f aca="false">S42*W42</f>
        <v>0</v>
      </c>
      <c r="AB42" s="15" t="n">
        <f aca="false">(P42="Month-to-month")+(I42="Fiber optic")+(R42="Electronic check")+(F42&lt;=12)+(M42="No")+(J42="No")</f>
        <v>3</v>
      </c>
      <c r="AC42" s="15" t="str">
        <f aca="false">IF(AB42&gt;=5,"High",IF(AB42&gt;=3,"Medium","Low"))</f>
        <v>Medium</v>
      </c>
    </row>
    <row r="43" customFormat="false" ht="15" hidden="false" customHeight="false" outlineLevel="0" collapsed="false">
      <c r="A43" s="15" t="s">
        <v>139</v>
      </c>
      <c r="B43" s="15" t="s">
        <v>94</v>
      </c>
      <c r="C43" s="15" t="n">
        <v>0</v>
      </c>
      <c r="D43" s="15" t="s">
        <v>26</v>
      </c>
      <c r="E43" s="15" t="s">
        <v>26</v>
      </c>
      <c r="F43" s="15" t="n">
        <v>70</v>
      </c>
      <c r="G43" s="15" t="s">
        <v>26</v>
      </c>
      <c r="H43" s="15" t="s">
        <v>26</v>
      </c>
      <c r="I43" s="15" t="s">
        <v>96</v>
      </c>
      <c r="J43" s="15" t="s">
        <v>26</v>
      </c>
      <c r="K43" s="15" t="s">
        <v>26</v>
      </c>
      <c r="L43" s="15" t="s">
        <v>24</v>
      </c>
      <c r="M43" s="15" t="s">
        <v>24</v>
      </c>
      <c r="N43" s="15" t="s">
        <v>26</v>
      </c>
      <c r="O43" s="15" t="s">
        <v>24</v>
      </c>
      <c r="P43" s="15" t="s">
        <v>29</v>
      </c>
      <c r="Q43" s="15" t="s">
        <v>26</v>
      </c>
      <c r="R43" s="15" t="s">
        <v>21</v>
      </c>
      <c r="S43" s="18" t="n">
        <v>69.2</v>
      </c>
      <c r="T43" s="15" t="n">
        <v>4872.35</v>
      </c>
      <c r="U43" s="15" t="s">
        <v>24</v>
      </c>
      <c r="V43" s="18" t="n">
        <f aca="false">IF(ISNUMBER(T43),T43,0)</f>
        <v>4872.35</v>
      </c>
      <c r="W43" s="15" t="n">
        <f aca="false">IF(U43="Yes",1,0)</f>
        <v>0</v>
      </c>
      <c r="X43" s="15" t="str">
        <f aca="false">IF(F43&lt;=12,"0-12 months",IF(F43&lt;=24,"13-24 months",IF(F43&lt;=48,"25-48 months","49-72 months")))</f>
        <v>49-72 months</v>
      </c>
      <c r="Y43" s="15" t="str">
        <f aca="false">IF(C43=1,"Yes","No")</f>
        <v>No</v>
      </c>
      <c r="Z43" s="15" t="n">
        <f aca="false">COUNTIF(J43:O43,"Yes")</f>
        <v>3</v>
      </c>
      <c r="AA43" s="18" t="n">
        <f aca="false">S43*W43</f>
        <v>0</v>
      </c>
      <c r="AB43" s="15" t="n">
        <f aca="false">(P43="Month-to-month")+(I43="Fiber optic")+(R43="Electronic check")+(F43&lt;=12)+(M43="No")+(J43="No")</f>
        <v>1</v>
      </c>
      <c r="AC43" s="15" t="str">
        <f aca="false">IF(AB43&gt;=5,"High",IF(AB43&gt;=3,"Medium","Low"))</f>
        <v>Low</v>
      </c>
    </row>
    <row r="44" customFormat="false" ht="15" hidden="false" customHeight="false" outlineLevel="0" collapsed="false">
      <c r="A44" s="15" t="s">
        <v>140</v>
      </c>
      <c r="B44" s="15" t="s">
        <v>94</v>
      </c>
      <c r="C44" s="15" t="n">
        <v>0</v>
      </c>
      <c r="D44" s="15" t="s">
        <v>26</v>
      </c>
      <c r="E44" s="15" t="s">
        <v>26</v>
      </c>
      <c r="F44" s="15" t="n">
        <v>17</v>
      </c>
      <c r="G44" s="15" t="s">
        <v>26</v>
      </c>
      <c r="H44" s="15" t="s">
        <v>24</v>
      </c>
      <c r="I44" s="15" t="s">
        <v>24</v>
      </c>
      <c r="J44" s="15" t="s">
        <v>28</v>
      </c>
      <c r="K44" s="15" t="s">
        <v>28</v>
      </c>
      <c r="L44" s="15" t="s">
        <v>28</v>
      </c>
      <c r="M44" s="15" t="s">
        <v>28</v>
      </c>
      <c r="N44" s="15" t="s">
        <v>28</v>
      </c>
      <c r="O44" s="15" t="s">
        <v>28</v>
      </c>
      <c r="P44" s="15" t="s">
        <v>27</v>
      </c>
      <c r="Q44" s="15" t="s">
        <v>24</v>
      </c>
      <c r="R44" s="15" t="s">
        <v>17</v>
      </c>
      <c r="S44" s="18" t="n">
        <v>20.75</v>
      </c>
      <c r="T44" s="15" t="n">
        <v>418.25</v>
      </c>
      <c r="U44" s="15" t="s">
        <v>24</v>
      </c>
      <c r="V44" s="18" t="n">
        <f aca="false">IF(ISNUMBER(T44),T44,0)</f>
        <v>418.25</v>
      </c>
      <c r="W44" s="15" t="n">
        <f aca="false">IF(U44="Yes",1,0)</f>
        <v>0</v>
      </c>
      <c r="X44" s="15" t="str">
        <f aca="false">IF(F44&lt;=12,"0-12 months",IF(F44&lt;=24,"13-24 months",IF(F44&lt;=48,"25-48 months","49-72 months")))</f>
        <v>13-24 months</v>
      </c>
      <c r="Y44" s="15" t="str">
        <f aca="false">IF(C44=1,"Yes","No")</f>
        <v>No</v>
      </c>
      <c r="Z44" s="15" t="n">
        <f aca="false">COUNTIF(J44:O44,"Yes")</f>
        <v>0</v>
      </c>
      <c r="AA44" s="18" t="n">
        <f aca="false">S44*W44</f>
        <v>0</v>
      </c>
      <c r="AB44" s="15" t="n">
        <f aca="false">(P44="Month-to-month")+(I44="Fiber optic")+(R44="Electronic check")+(F44&lt;=12)+(M44="No")+(J44="No")</f>
        <v>0</v>
      </c>
      <c r="AC44" s="15" t="str">
        <f aca="false">IF(AB44&gt;=5,"High",IF(AB44&gt;=3,"Medium","Low"))</f>
        <v>Low</v>
      </c>
    </row>
    <row r="45" customFormat="false" ht="15" hidden="false" customHeight="false" outlineLevel="0" collapsed="false">
      <c r="A45" s="15" t="s">
        <v>141</v>
      </c>
      <c r="B45" s="15" t="s">
        <v>94</v>
      </c>
      <c r="C45" s="15" t="n">
        <v>0</v>
      </c>
      <c r="D45" s="15" t="s">
        <v>24</v>
      </c>
      <c r="E45" s="15" t="s">
        <v>24</v>
      </c>
      <c r="F45" s="15" t="n">
        <v>63</v>
      </c>
      <c r="G45" s="15" t="s">
        <v>26</v>
      </c>
      <c r="H45" s="15" t="s">
        <v>26</v>
      </c>
      <c r="I45" s="15" t="s">
        <v>96</v>
      </c>
      <c r="J45" s="15" t="s">
        <v>26</v>
      </c>
      <c r="K45" s="15" t="s">
        <v>26</v>
      </c>
      <c r="L45" s="15" t="s">
        <v>26</v>
      </c>
      <c r="M45" s="15" t="s">
        <v>26</v>
      </c>
      <c r="N45" s="15" t="s">
        <v>26</v>
      </c>
      <c r="O45" s="15" t="s">
        <v>24</v>
      </c>
      <c r="P45" s="15" t="s">
        <v>29</v>
      </c>
      <c r="Q45" s="15" t="s">
        <v>26</v>
      </c>
      <c r="R45" s="15" t="s">
        <v>21</v>
      </c>
      <c r="S45" s="18" t="n">
        <v>79.85</v>
      </c>
      <c r="T45" s="15" t="n">
        <v>4861.45</v>
      </c>
      <c r="U45" s="15" t="s">
        <v>24</v>
      </c>
      <c r="V45" s="18" t="n">
        <f aca="false">IF(ISNUMBER(T45),T45,0)</f>
        <v>4861.45</v>
      </c>
      <c r="W45" s="15" t="n">
        <f aca="false">IF(U45="Yes",1,0)</f>
        <v>0</v>
      </c>
      <c r="X45" s="15" t="str">
        <f aca="false">IF(F45&lt;=12,"0-12 months",IF(F45&lt;=24,"13-24 months",IF(F45&lt;=48,"25-48 months","49-72 months")))</f>
        <v>49-72 months</v>
      </c>
      <c r="Y45" s="15" t="str">
        <f aca="false">IF(C45=1,"Yes","No")</f>
        <v>No</v>
      </c>
      <c r="Z45" s="15" t="n">
        <f aca="false">COUNTIF(J45:O45,"Yes")</f>
        <v>5</v>
      </c>
      <c r="AA45" s="18" t="n">
        <f aca="false">S45*W45</f>
        <v>0</v>
      </c>
      <c r="AB45" s="15" t="n">
        <f aca="false">(P45="Month-to-month")+(I45="Fiber optic")+(R45="Electronic check")+(F45&lt;=12)+(M45="No")+(J45="No")</f>
        <v>0</v>
      </c>
      <c r="AC45" s="15" t="str">
        <f aca="false">IF(AB45&gt;=5,"High",IF(AB45&gt;=3,"Medium","Low"))</f>
        <v>Low</v>
      </c>
    </row>
    <row r="46" customFormat="false" ht="15" hidden="false" customHeight="false" outlineLevel="0" collapsed="false">
      <c r="A46" s="15" t="s">
        <v>142</v>
      </c>
      <c r="B46" s="15" t="s">
        <v>94</v>
      </c>
      <c r="C46" s="15" t="n">
        <v>0</v>
      </c>
      <c r="D46" s="15" t="s">
        <v>26</v>
      </c>
      <c r="E46" s="15" t="s">
        <v>24</v>
      </c>
      <c r="F46" s="15" t="n">
        <v>13</v>
      </c>
      <c r="G46" s="15" t="s">
        <v>26</v>
      </c>
      <c r="H46" s="15" t="s">
        <v>26</v>
      </c>
      <c r="I46" s="15" t="s">
        <v>96</v>
      </c>
      <c r="J46" s="15" t="s">
        <v>26</v>
      </c>
      <c r="K46" s="15" t="s">
        <v>26</v>
      </c>
      <c r="L46" s="15" t="s">
        <v>24</v>
      </c>
      <c r="M46" s="15" t="s">
        <v>26</v>
      </c>
      <c r="N46" s="15" t="s">
        <v>26</v>
      </c>
      <c r="O46" s="15" t="s">
        <v>24</v>
      </c>
      <c r="P46" s="15" t="s">
        <v>25</v>
      </c>
      <c r="Q46" s="15" t="s">
        <v>26</v>
      </c>
      <c r="R46" s="15" t="s">
        <v>15</v>
      </c>
      <c r="S46" s="18" t="n">
        <v>76.2</v>
      </c>
      <c r="T46" s="15" t="n">
        <v>981.45</v>
      </c>
      <c r="U46" s="15" t="s">
        <v>24</v>
      </c>
      <c r="V46" s="18" t="n">
        <f aca="false">IF(ISNUMBER(T46),T46,0)</f>
        <v>981.45</v>
      </c>
      <c r="W46" s="15" t="n">
        <f aca="false">IF(U46="Yes",1,0)</f>
        <v>0</v>
      </c>
      <c r="X46" s="15" t="str">
        <f aca="false">IF(F46&lt;=12,"0-12 months",IF(F46&lt;=24,"13-24 months",IF(F46&lt;=48,"25-48 months","49-72 months")))</f>
        <v>13-24 months</v>
      </c>
      <c r="Y46" s="15" t="str">
        <f aca="false">IF(C46=1,"Yes","No")</f>
        <v>No</v>
      </c>
      <c r="Z46" s="15" t="n">
        <f aca="false">COUNTIF(J46:O46,"Yes")</f>
        <v>4</v>
      </c>
      <c r="AA46" s="18" t="n">
        <f aca="false">S46*W46</f>
        <v>0</v>
      </c>
      <c r="AB46" s="15" t="n">
        <f aca="false">(P46="Month-to-month")+(I46="Fiber optic")+(R46="Electronic check")+(F46&lt;=12)+(M46="No")+(J46="No")</f>
        <v>2</v>
      </c>
      <c r="AC46" s="15" t="str">
        <f aca="false">IF(AB46&gt;=5,"High",IF(AB46&gt;=3,"Medium","Low"))</f>
        <v>Low</v>
      </c>
    </row>
    <row r="47" customFormat="false" ht="15" hidden="false" customHeight="false" outlineLevel="0" collapsed="false">
      <c r="A47" s="15" t="s">
        <v>143</v>
      </c>
      <c r="B47" s="15" t="s">
        <v>94</v>
      </c>
      <c r="C47" s="15" t="n">
        <v>0</v>
      </c>
      <c r="D47" s="15" t="s">
        <v>24</v>
      </c>
      <c r="E47" s="15" t="s">
        <v>24</v>
      </c>
      <c r="F47" s="15" t="n">
        <v>49</v>
      </c>
      <c r="G47" s="15" t="s">
        <v>26</v>
      </c>
      <c r="H47" s="15" t="s">
        <v>26</v>
      </c>
      <c r="I47" s="15" t="s">
        <v>102</v>
      </c>
      <c r="J47" s="15" t="s">
        <v>24</v>
      </c>
      <c r="K47" s="15" t="s">
        <v>24</v>
      </c>
      <c r="L47" s="15" t="s">
        <v>24</v>
      </c>
      <c r="M47" s="15" t="s">
        <v>24</v>
      </c>
      <c r="N47" s="15" t="s">
        <v>24</v>
      </c>
      <c r="O47" s="15" t="s">
        <v>26</v>
      </c>
      <c r="P47" s="15" t="s">
        <v>25</v>
      </c>
      <c r="Q47" s="15" t="s">
        <v>26</v>
      </c>
      <c r="R47" s="15" t="s">
        <v>15</v>
      </c>
      <c r="S47" s="18" t="n">
        <v>84.5</v>
      </c>
      <c r="T47" s="15" t="n">
        <v>3906.7</v>
      </c>
      <c r="U47" s="15" t="s">
        <v>24</v>
      </c>
      <c r="V47" s="18" t="n">
        <f aca="false">IF(ISNUMBER(T47),T47,0)</f>
        <v>3906.7</v>
      </c>
      <c r="W47" s="15" t="n">
        <f aca="false">IF(U47="Yes",1,0)</f>
        <v>0</v>
      </c>
      <c r="X47" s="15" t="str">
        <f aca="false">IF(F47&lt;=12,"0-12 months",IF(F47&lt;=24,"13-24 months",IF(F47&lt;=48,"25-48 months","49-72 months")))</f>
        <v>49-72 months</v>
      </c>
      <c r="Y47" s="15" t="str">
        <f aca="false">IF(C47=1,"Yes","No")</f>
        <v>No</v>
      </c>
      <c r="Z47" s="15" t="n">
        <f aca="false">COUNTIF(J47:O47,"Yes")</f>
        <v>1</v>
      </c>
      <c r="AA47" s="18" t="n">
        <f aca="false">S47*W47</f>
        <v>0</v>
      </c>
      <c r="AB47" s="15" t="n">
        <f aca="false">(P47="Month-to-month")+(I47="Fiber optic")+(R47="Electronic check")+(F47&lt;=12)+(M47="No")+(J47="No")</f>
        <v>5</v>
      </c>
      <c r="AC47" s="15" t="str">
        <f aca="false">IF(AB47&gt;=5,"High",IF(AB47&gt;=3,"Medium","Low"))</f>
        <v>High</v>
      </c>
    </row>
    <row r="48" customFormat="false" ht="15" hidden="false" customHeight="false" outlineLevel="0" collapsed="false">
      <c r="A48" s="15" t="s">
        <v>144</v>
      </c>
      <c r="B48" s="15" t="s">
        <v>98</v>
      </c>
      <c r="C48" s="15" t="n">
        <v>0</v>
      </c>
      <c r="D48" s="15" t="s">
        <v>24</v>
      </c>
      <c r="E48" s="15" t="s">
        <v>24</v>
      </c>
      <c r="F48" s="15" t="n">
        <v>2</v>
      </c>
      <c r="G48" s="15" t="s">
        <v>26</v>
      </c>
      <c r="H48" s="15" t="s">
        <v>24</v>
      </c>
      <c r="I48" s="15" t="s">
        <v>96</v>
      </c>
      <c r="J48" s="15" t="s">
        <v>24</v>
      </c>
      <c r="K48" s="15" t="s">
        <v>26</v>
      </c>
      <c r="L48" s="15" t="s">
        <v>24</v>
      </c>
      <c r="M48" s="15" t="s">
        <v>24</v>
      </c>
      <c r="N48" s="15" t="s">
        <v>24</v>
      </c>
      <c r="O48" s="15" t="s">
        <v>24</v>
      </c>
      <c r="P48" s="15" t="s">
        <v>25</v>
      </c>
      <c r="Q48" s="15" t="s">
        <v>24</v>
      </c>
      <c r="R48" s="15" t="s">
        <v>17</v>
      </c>
      <c r="S48" s="18" t="n">
        <v>49.25</v>
      </c>
      <c r="T48" s="15" t="n">
        <v>97</v>
      </c>
      <c r="U48" s="15" t="s">
        <v>24</v>
      </c>
      <c r="V48" s="18" t="n">
        <f aca="false">IF(ISNUMBER(T48),T48,0)</f>
        <v>97</v>
      </c>
      <c r="W48" s="15" t="n">
        <f aca="false">IF(U48="Yes",1,0)</f>
        <v>0</v>
      </c>
      <c r="X48" s="15" t="str">
        <f aca="false">IF(F48&lt;=12,"0-12 months",IF(F48&lt;=24,"13-24 months",IF(F48&lt;=48,"25-48 months","49-72 months")))</f>
        <v>0-12 months</v>
      </c>
      <c r="Y48" s="15" t="str">
        <f aca="false">IF(C48=1,"Yes","No")</f>
        <v>No</v>
      </c>
      <c r="Z48" s="15" t="n">
        <f aca="false">COUNTIF(J48:O48,"Yes")</f>
        <v>1</v>
      </c>
      <c r="AA48" s="18" t="n">
        <f aca="false">S48*W48</f>
        <v>0</v>
      </c>
      <c r="AB48" s="15" t="n">
        <f aca="false">(P48="Month-to-month")+(I48="Fiber optic")+(R48="Electronic check")+(F48&lt;=12)+(M48="No")+(J48="No")</f>
        <v>4</v>
      </c>
      <c r="AC48" s="15" t="str">
        <f aca="false">IF(AB48&gt;=5,"High",IF(AB48&gt;=3,"Medium","Low"))</f>
        <v>Medium</v>
      </c>
    </row>
    <row r="49" customFormat="false" ht="15" hidden="false" customHeight="false" outlineLevel="0" collapsed="false">
      <c r="A49" s="15" t="s">
        <v>145</v>
      </c>
      <c r="B49" s="15" t="s">
        <v>94</v>
      </c>
      <c r="C49" s="15" t="n">
        <v>0</v>
      </c>
      <c r="D49" s="15" t="s">
        <v>24</v>
      </c>
      <c r="E49" s="15" t="s">
        <v>24</v>
      </c>
      <c r="F49" s="15" t="n">
        <v>2</v>
      </c>
      <c r="G49" s="15" t="s">
        <v>26</v>
      </c>
      <c r="H49" s="15" t="s">
        <v>24</v>
      </c>
      <c r="I49" s="15" t="s">
        <v>102</v>
      </c>
      <c r="J49" s="15" t="s">
        <v>24</v>
      </c>
      <c r="K49" s="15" t="s">
        <v>24</v>
      </c>
      <c r="L49" s="15" t="s">
        <v>24</v>
      </c>
      <c r="M49" s="15" t="s">
        <v>24</v>
      </c>
      <c r="N49" s="15" t="s">
        <v>26</v>
      </c>
      <c r="O49" s="15" t="s">
        <v>24</v>
      </c>
      <c r="P49" s="15" t="s">
        <v>25</v>
      </c>
      <c r="Q49" s="15" t="s">
        <v>26</v>
      </c>
      <c r="R49" s="15" t="s">
        <v>15</v>
      </c>
      <c r="S49" s="18" t="n">
        <v>80.65</v>
      </c>
      <c r="T49" s="15" t="n">
        <v>144.15</v>
      </c>
      <c r="U49" s="15" t="s">
        <v>26</v>
      </c>
      <c r="V49" s="18" t="n">
        <f aca="false">IF(ISNUMBER(T49),T49,0)</f>
        <v>144.15</v>
      </c>
      <c r="W49" s="15" t="n">
        <f aca="false">IF(U49="Yes",1,0)</f>
        <v>1</v>
      </c>
      <c r="X49" s="15" t="str">
        <f aca="false">IF(F49&lt;=12,"0-12 months",IF(F49&lt;=24,"13-24 months",IF(F49&lt;=48,"25-48 months","49-72 months")))</f>
        <v>0-12 months</v>
      </c>
      <c r="Y49" s="15" t="str">
        <f aca="false">IF(C49=1,"Yes","No")</f>
        <v>No</v>
      </c>
      <c r="Z49" s="15" t="n">
        <f aca="false">COUNTIF(J49:O49,"Yes")</f>
        <v>1</v>
      </c>
      <c r="AA49" s="18" t="n">
        <f aca="false">S49*W49</f>
        <v>80.65</v>
      </c>
      <c r="AB49" s="15" t="n">
        <f aca="false">(P49="Month-to-month")+(I49="Fiber optic")+(R49="Electronic check")+(F49&lt;=12)+(M49="No")+(J49="No")</f>
        <v>6</v>
      </c>
      <c r="AC49" s="15" t="str">
        <f aca="false">IF(AB49&gt;=5,"High",IF(AB49&gt;=3,"Medium","Low"))</f>
        <v>High</v>
      </c>
    </row>
    <row r="50" customFormat="false" ht="15" hidden="false" customHeight="false" outlineLevel="0" collapsed="false">
      <c r="A50" s="15" t="s">
        <v>146</v>
      </c>
      <c r="B50" s="15" t="s">
        <v>98</v>
      </c>
      <c r="C50" s="15" t="n">
        <v>0</v>
      </c>
      <c r="D50" s="15" t="s">
        <v>24</v>
      </c>
      <c r="E50" s="15" t="s">
        <v>24</v>
      </c>
      <c r="F50" s="15" t="n">
        <v>52</v>
      </c>
      <c r="G50" s="15" t="s">
        <v>26</v>
      </c>
      <c r="H50" s="15" t="s">
        <v>26</v>
      </c>
      <c r="I50" s="15" t="s">
        <v>96</v>
      </c>
      <c r="J50" s="15" t="s">
        <v>26</v>
      </c>
      <c r="K50" s="15" t="s">
        <v>24</v>
      </c>
      <c r="L50" s="15" t="s">
        <v>24</v>
      </c>
      <c r="M50" s="15" t="s">
        <v>26</v>
      </c>
      <c r="N50" s="15" t="s">
        <v>26</v>
      </c>
      <c r="O50" s="15" t="s">
        <v>26</v>
      </c>
      <c r="P50" s="15" t="s">
        <v>29</v>
      </c>
      <c r="Q50" s="15" t="s">
        <v>26</v>
      </c>
      <c r="R50" s="15" t="s">
        <v>21</v>
      </c>
      <c r="S50" s="18" t="n">
        <v>79.75</v>
      </c>
      <c r="T50" s="15" t="n">
        <v>4217.8</v>
      </c>
      <c r="U50" s="15" t="s">
        <v>24</v>
      </c>
      <c r="V50" s="18" t="n">
        <f aca="false">IF(ISNUMBER(T50),T50,0)</f>
        <v>4217.8</v>
      </c>
      <c r="W50" s="15" t="n">
        <f aca="false">IF(U50="Yes",1,0)</f>
        <v>0</v>
      </c>
      <c r="X50" s="15" t="str">
        <f aca="false">IF(F50&lt;=12,"0-12 months",IF(F50&lt;=24,"13-24 months",IF(F50&lt;=48,"25-48 months","49-72 months")))</f>
        <v>49-72 months</v>
      </c>
      <c r="Y50" s="15" t="str">
        <f aca="false">IF(C50=1,"Yes","No")</f>
        <v>No</v>
      </c>
      <c r="Z50" s="15" t="n">
        <f aca="false">COUNTIF(J50:O50,"Yes")</f>
        <v>4</v>
      </c>
      <c r="AA50" s="18" t="n">
        <f aca="false">S50*W50</f>
        <v>0</v>
      </c>
      <c r="AB50" s="15" t="n">
        <f aca="false">(P50="Month-to-month")+(I50="Fiber optic")+(R50="Electronic check")+(F50&lt;=12)+(M50="No")+(J50="No")</f>
        <v>0</v>
      </c>
      <c r="AC50" s="15" t="str">
        <f aca="false">IF(AB50&gt;=5,"High",IF(AB50&gt;=3,"Medium","Low"))</f>
        <v>Low</v>
      </c>
    </row>
    <row r="51" customFormat="false" ht="15" hidden="false" customHeight="false" outlineLevel="0" collapsed="false">
      <c r="A51" s="15" t="s">
        <v>147</v>
      </c>
      <c r="B51" s="15" t="s">
        <v>94</v>
      </c>
      <c r="C51" s="15" t="n">
        <v>0</v>
      </c>
      <c r="D51" s="15" t="s">
        <v>26</v>
      </c>
      <c r="E51" s="15" t="s">
        <v>26</v>
      </c>
      <c r="F51" s="15" t="n">
        <v>69</v>
      </c>
      <c r="G51" s="15" t="s">
        <v>26</v>
      </c>
      <c r="H51" s="15" t="s">
        <v>26</v>
      </c>
      <c r="I51" s="15" t="s">
        <v>96</v>
      </c>
      <c r="J51" s="15" t="s">
        <v>26</v>
      </c>
      <c r="K51" s="15" t="s">
        <v>24</v>
      </c>
      <c r="L51" s="15" t="s">
        <v>26</v>
      </c>
      <c r="M51" s="15" t="s">
        <v>26</v>
      </c>
      <c r="N51" s="15" t="s">
        <v>24</v>
      </c>
      <c r="O51" s="15" t="s">
        <v>24</v>
      </c>
      <c r="P51" s="15" t="s">
        <v>29</v>
      </c>
      <c r="Q51" s="15" t="s">
        <v>26</v>
      </c>
      <c r="R51" s="15" t="s">
        <v>21</v>
      </c>
      <c r="S51" s="18" t="n">
        <v>64.15</v>
      </c>
      <c r="T51" s="15" t="n">
        <v>4254.1</v>
      </c>
      <c r="U51" s="15" t="s">
        <v>24</v>
      </c>
      <c r="V51" s="18" t="n">
        <f aca="false">IF(ISNUMBER(T51),T51,0)</f>
        <v>4254.1</v>
      </c>
      <c r="W51" s="15" t="n">
        <f aca="false">IF(U51="Yes",1,0)</f>
        <v>0</v>
      </c>
      <c r="X51" s="15" t="str">
        <f aca="false">IF(F51&lt;=12,"0-12 months",IF(F51&lt;=24,"13-24 months",IF(F51&lt;=48,"25-48 months","49-72 months")))</f>
        <v>49-72 months</v>
      </c>
      <c r="Y51" s="15" t="str">
        <f aca="false">IF(C51=1,"Yes","No")</f>
        <v>No</v>
      </c>
      <c r="Z51" s="15" t="n">
        <f aca="false">COUNTIF(J51:O51,"Yes")</f>
        <v>3</v>
      </c>
      <c r="AA51" s="18" t="n">
        <f aca="false">S51*W51</f>
        <v>0</v>
      </c>
      <c r="AB51" s="15" t="n">
        <f aca="false">(P51="Month-to-month")+(I51="Fiber optic")+(R51="Electronic check")+(F51&lt;=12)+(M51="No")+(J51="No")</f>
        <v>0</v>
      </c>
      <c r="AC51" s="15" t="str">
        <f aca="false">IF(AB51&gt;=5,"High",IF(AB51&gt;=3,"Medium","Low"))</f>
        <v>Low</v>
      </c>
    </row>
    <row r="52" customFormat="false" ht="15" hidden="false" customHeight="false" outlineLevel="0" collapsed="false">
      <c r="A52" s="15" t="s">
        <v>148</v>
      </c>
      <c r="B52" s="15" t="s">
        <v>94</v>
      </c>
      <c r="C52" s="15" t="n">
        <v>1</v>
      </c>
      <c r="D52" s="15" t="s">
        <v>24</v>
      </c>
      <c r="E52" s="15" t="s">
        <v>24</v>
      </c>
      <c r="F52" s="15" t="n">
        <v>43</v>
      </c>
      <c r="G52" s="15" t="s">
        <v>26</v>
      </c>
      <c r="H52" s="15" t="s">
        <v>26</v>
      </c>
      <c r="I52" s="15" t="s">
        <v>102</v>
      </c>
      <c r="J52" s="15" t="s">
        <v>24</v>
      </c>
      <c r="K52" s="15" t="s">
        <v>26</v>
      </c>
      <c r="L52" s="15" t="s">
        <v>24</v>
      </c>
      <c r="M52" s="15" t="s">
        <v>24</v>
      </c>
      <c r="N52" s="15" t="s">
        <v>26</v>
      </c>
      <c r="O52" s="15" t="s">
        <v>24</v>
      </c>
      <c r="P52" s="15" t="s">
        <v>25</v>
      </c>
      <c r="Q52" s="15" t="s">
        <v>26</v>
      </c>
      <c r="R52" s="15" t="s">
        <v>15</v>
      </c>
      <c r="S52" s="18" t="n">
        <v>90.25</v>
      </c>
      <c r="T52" s="15" t="n">
        <v>3838.75</v>
      </c>
      <c r="U52" s="15" t="s">
        <v>24</v>
      </c>
      <c r="V52" s="18" t="n">
        <f aca="false">IF(ISNUMBER(T52),T52,0)</f>
        <v>3838.75</v>
      </c>
      <c r="W52" s="15" t="n">
        <f aca="false">IF(U52="Yes",1,0)</f>
        <v>0</v>
      </c>
      <c r="X52" s="15" t="str">
        <f aca="false">IF(F52&lt;=12,"0-12 months",IF(F52&lt;=24,"13-24 months",IF(F52&lt;=48,"25-48 months","49-72 months")))</f>
        <v>25-48 months</v>
      </c>
      <c r="Y52" s="15" t="str">
        <f aca="false">IF(C52=1,"Yes","No")</f>
        <v>Yes</v>
      </c>
      <c r="Z52" s="15" t="n">
        <f aca="false">COUNTIF(J52:O52,"Yes")</f>
        <v>2</v>
      </c>
      <c r="AA52" s="18" t="n">
        <f aca="false">S52*W52</f>
        <v>0</v>
      </c>
      <c r="AB52" s="15" t="n">
        <f aca="false">(P52="Month-to-month")+(I52="Fiber optic")+(R52="Electronic check")+(F52&lt;=12)+(M52="No")+(J52="No")</f>
        <v>5</v>
      </c>
      <c r="AC52" s="15" t="str">
        <f aca="false">IF(AB52&gt;=5,"High",IF(AB52&gt;=3,"Medium","Low"))</f>
        <v>High</v>
      </c>
    </row>
    <row r="53" customFormat="false" ht="15" hidden="false" customHeight="false" outlineLevel="0" collapsed="false">
      <c r="A53" s="15" t="s">
        <v>149</v>
      </c>
      <c r="B53" s="15" t="s">
        <v>94</v>
      </c>
      <c r="C53" s="15" t="n">
        <v>0</v>
      </c>
      <c r="D53" s="15" t="s">
        <v>24</v>
      </c>
      <c r="E53" s="15" t="s">
        <v>24</v>
      </c>
      <c r="F53" s="15" t="n">
        <v>15</v>
      </c>
      <c r="G53" s="15" t="s">
        <v>26</v>
      </c>
      <c r="H53" s="15" t="s">
        <v>24</v>
      </c>
      <c r="I53" s="15" t="s">
        <v>102</v>
      </c>
      <c r="J53" s="15" t="s">
        <v>26</v>
      </c>
      <c r="K53" s="15" t="s">
        <v>26</v>
      </c>
      <c r="L53" s="15" t="s">
        <v>24</v>
      </c>
      <c r="M53" s="15" t="s">
        <v>24</v>
      </c>
      <c r="N53" s="15" t="s">
        <v>26</v>
      </c>
      <c r="O53" s="15" t="s">
        <v>26</v>
      </c>
      <c r="P53" s="15" t="s">
        <v>25</v>
      </c>
      <c r="Q53" s="15" t="s">
        <v>26</v>
      </c>
      <c r="R53" s="15" t="s">
        <v>21</v>
      </c>
      <c r="S53" s="18" t="n">
        <v>99.1</v>
      </c>
      <c r="T53" s="15" t="n">
        <v>1426.4</v>
      </c>
      <c r="U53" s="15" t="s">
        <v>26</v>
      </c>
      <c r="V53" s="18" t="n">
        <f aca="false">IF(ISNUMBER(T53),T53,0)</f>
        <v>1426.4</v>
      </c>
      <c r="W53" s="15" t="n">
        <f aca="false">IF(U53="Yes",1,0)</f>
        <v>1</v>
      </c>
      <c r="X53" s="15" t="str">
        <f aca="false">IF(F53&lt;=12,"0-12 months",IF(F53&lt;=24,"13-24 months",IF(F53&lt;=48,"25-48 months","49-72 months")))</f>
        <v>13-24 months</v>
      </c>
      <c r="Y53" s="15" t="str">
        <f aca="false">IF(C53=1,"Yes","No")</f>
        <v>No</v>
      </c>
      <c r="Z53" s="15" t="n">
        <f aca="false">COUNTIF(J53:O53,"Yes")</f>
        <v>4</v>
      </c>
      <c r="AA53" s="18" t="n">
        <f aca="false">S53*W53</f>
        <v>99.1</v>
      </c>
      <c r="AB53" s="15" t="n">
        <f aca="false">(P53="Month-to-month")+(I53="Fiber optic")+(R53="Electronic check")+(F53&lt;=12)+(M53="No")+(J53="No")</f>
        <v>3</v>
      </c>
      <c r="AC53" s="15" t="str">
        <f aca="false">IF(AB53&gt;=5,"High",IF(AB53&gt;=3,"Medium","Low"))</f>
        <v>Medium</v>
      </c>
    </row>
    <row r="54" customFormat="false" ht="15" hidden="false" customHeight="false" outlineLevel="0" collapsed="false">
      <c r="A54" s="15" t="s">
        <v>150</v>
      </c>
      <c r="B54" s="15" t="s">
        <v>94</v>
      </c>
      <c r="C54" s="15" t="n">
        <v>1</v>
      </c>
      <c r="D54" s="15" t="s">
        <v>26</v>
      </c>
      <c r="E54" s="15" t="s">
        <v>24</v>
      </c>
      <c r="F54" s="15" t="n">
        <v>25</v>
      </c>
      <c r="G54" s="15" t="s">
        <v>26</v>
      </c>
      <c r="H54" s="15" t="s">
        <v>26</v>
      </c>
      <c r="I54" s="15" t="s">
        <v>96</v>
      </c>
      <c r="J54" s="15" t="s">
        <v>26</v>
      </c>
      <c r="K54" s="15" t="s">
        <v>24</v>
      </c>
      <c r="L54" s="15" t="s">
        <v>24</v>
      </c>
      <c r="M54" s="15" t="s">
        <v>26</v>
      </c>
      <c r="N54" s="15" t="s">
        <v>26</v>
      </c>
      <c r="O54" s="15" t="s">
        <v>24</v>
      </c>
      <c r="P54" s="15" t="s">
        <v>25</v>
      </c>
      <c r="Q54" s="15" t="s">
        <v>26</v>
      </c>
      <c r="R54" s="15" t="s">
        <v>21</v>
      </c>
      <c r="S54" s="18" t="n">
        <v>69.5</v>
      </c>
      <c r="T54" s="15" t="n">
        <v>1752.65</v>
      </c>
      <c r="U54" s="15" t="s">
        <v>24</v>
      </c>
      <c r="V54" s="18" t="n">
        <f aca="false">IF(ISNUMBER(T54),T54,0)</f>
        <v>1752.65</v>
      </c>
      <c r="W54" s="15" t="n">
        <f aca="false">IF(U54="Yes",1,0)</f>
        <v>0</v>
      </c>
      <c r="X54" s="15" t="str">
        <f aca="false">IF(F54&lt;=12,"0-12 months",IF(F54&lt;=24,"13-24 months",IF(F54&lt;=48,"25-48 months","49-72 months")))</f>
        <v>25-48 months</v>
      </c>
      <c r="Y54" s="15" t="str">
        <f aca="false">IF(C54=1,"Yes","No")</f>
        <v>Yes</v>
      </c>
      <c r="Z54" s="15" t="n">
        <f aca="false">COUNTIF(J54:O54,"Yes")</f>
        <v>3</v>
      </c>
      <c r="AA54" s="18" t="n">
        <f aca="false">S54*W54</f>
        <v>0</v>
      </c>
      <c r="AB54" s="15" t="n">
        <f aca="false">(P54="Month-to-month")+(I54="Fiber optic")+(R54="Electronic check")+(F54&lt;=12)+(M54="No")+(J54="No")</f>
        <v>1</v>
      </c>
      <c r="AC54" s="15" t="str">
        <f aca="false">IF(AB54&gt;=5,"High",IF(AB54&gt;=3,"Medium","Low"))</f>
        <v>Low</v>
      </c>
    </row>
    <row r="55" customFormat="false" ht="15" hidden="false" customHeight="false" outlineLevel="0" collapsed="false">
      <c r="A55" s="15" t="s">
        <v>151</v>
      </c>
      <c r="B55" s="15" t="s">
        <v>94</v>
      </c>
      <c r="C55" s="15" t="n">
        <v>1</v>
      </c>
      <c r="D55" s="15" t="s">
        <v>26</v>
      </c>
      <c r="E55" s="15" t="s">
        <v>24</v>
      </c>
      <c r="F55" s="15" t="n">
        <v>8</v>
      </c>
      <c r="G55" s="15" t="s">
        <v>26</v>
      </c>
      <c r="H55" s="15" t="s">
        <v>26</v>
      </c>
      <c r="I55" s="15" t="s">
        <v>102</v>
      </c>
      <c r="J55" s="15" t="s">
        <v>24</v>
      </c>
      <c r="K55" s="15" t="s">
        <v>26</v>
      </c>
      <c r="L55" s="15" t="s">
        <v>24</v>
      </c>
      <c r="M55" s="15" t="s">
        <v>24</v>
      </c>
      <c r="N55" s="15" t="s">
        <v>24</v>
      </c>
      <c r="O55" s="15" t="s">
        <v>24</v>
      </c>
      <c r="P55" s="15" t="s">
        <v>25</v>
      </c>
      <c r="Q55" s="15" t="s">
        <v>26</v>
      </c>
      <c r="R55" s="15" t="s">
        <v>21</v>
      </c>
      <c r="S55" s="18" t="n">
        <v>80.65</v>
      </c>
      <c r="T55" s="15" t="n">
        <v>633.3</v>
      </c>
      <c r="U55" s="15" t="s">
        <v>26</v>
      </c>
      <c r="V55" s="18" t="n">
        <f aca="false">IF(ISNUMBER(T55),T55,0)</f>
        <v>633.3</v>
      </c>
      <c r="W55" s="15" t="n">
        <f aca="false">IF(U55="Yes",1,0)</f>
        <v>1</v>
      </c>
      <c r="X55" s="15" t="str">
        <f aca="false">IF(F55&lt;=12,"0-12 months",IF(F55&lt;=24,"13-24 months",IF(F55&lt;=48,"25-48 months","49-72 months")))</f>
        <v>0-12 months</v>
      </c>
      <c r="Y55" s="15" t="str">
        <f aca="false">IF(C55=1,"Yes","No")</f>
        <v>Yes</v>
      </c>
      <c r="Z55" s="15" t="n">
        <f aca="false">COUNTIF(J55:O55,"Yes")</f>
        <v>1</v>
      </c>
      <c r="AA55" s="18" t="n">
        <f aca="false">S55*W55</f>
        <v>80.65</v>
      </c>
      <c r="AB55" s="15" t="n">
        <f aca="false">(P55="Month-to-month")+(I55="Fiber optic")+(R55="Electronic check")+(F55&lt;=12)+(M55="No")+(J55="No")</f>
        <v>5</v>
      </c>
      <c r="AC55" s="15" t="str">
        <f aca="false">IF(AB55&gt;=5,"High",IF(AB55&gt;=3,"Medium","Low"))</f>
        <v>High</v>
      </c>
    </row>
    <row r="56" customFormat="false" ht="15" hidden="false" customHeight="false" outlineLevel="0" collapsed="false">
      <c r="A56" s="15" t="s">
        <v>152</v>
      </c>
      <c r="B56" s="15" t="s">
        <v>94</v>
      </c>
      <c r="C56" s="15" t="n">
        <v>1</v>
      </c>
      <c r="D56" s="15" t="s">
        <v>26</v>
      </c>
      <c r="E56" s="15" t="s">
        <v>26</v>
      </c>
      <c r="F56" s="15" t="n">
        <v>60</v>
      </c>
      <c r="G56" s="15" t="s">
        <v>26</v>
      </c>
      <c r="H56" s="15" t="s">
        <v>24</v>
      </c>
      <c r="I56" s="15" t="s">
        <v>96</v>
      </c>
      <c r="J56" s="15" t="s">
        <v>26</v>
      </c>
      <c r="K56" s="15" t="s">
        <v>26</v>
      </c>
      <c r="L56" s="15" t="s">
        <v>26</v>
      </c>
      <c r="M56" s="15" t="s">
        <v>26</v>
      </c>
      <c r="N56" s="15" t="s">
        <v>24</v>
      </c>
      <c r="O56" s="15" t="s">
        <v>26</v>
      </c>
      <c r="P56" s="15" t="s">
        <v>27</v>
      </c>
      <c r="Q56" s="15" t="s">
        <v>26</v>
      </c>
      <c r="R56" s="15" t="s">
        <v>21</v>
      </c>
      <c r="S56" s="18" t="n">
        <v>74.85</v>
      </c>
      <c r="T56" s="15" t="n">
        <v>4456.35</v>
      </c>
      <c r="U56" s="15" t="s">
        <v>24</v>
      </c>
      <c r="V56" s="18" t="n">
        <f aca="false">IF(ISNUMBER(T56),T56,0)</f>
        <v>4456.35</v>
      </c>
      <c r="W56" s="15" t="n">
        <f aca="false">IF(U56="Yes",1,0)</f>
        <v>0</v>
      </c>
      <c r="X56" s="15" t="str">
        <f aca="false">IF(F56&lt;=12,"0-12 months",IF(F56&lt;=24,"13-24 months",IF(F56&lt;=48,"25-48 months","49-72 months")))</f>
        <v>49-72 months</v>
      </c>
      <c r="Y56" s="15" t="str">
        <f aca="false">IF(C56=1,"Yes","No")</f>
        <v>Yes</v>
      </c>
      <c r="Z56" s="15" t="n">
        <f aca="false">COUNTIF(J56:O56,"Yes")</f>
        <v>5</v>
      </c>
      <c r="AA56" s="18" t="n">
        <f aca="false">S56*W56</f>
        <v>0</v>
      </c>
      <c r="AB56" s="15" t="n">
        <f aca="false">(P56="Month-to-month")+(I56="Fiber optic")+(R56="Electronic check")+(F56&lt;=12)+(M56="No")+(J56="No")</f>
        <v>0</v>
      </c>
      <c r="AC56" s="15" t="str">
        <f aca="false">IF(AB56&gt;=5,"High",IF(AB56&gt;=3,"Medium","Low"))</f>
        <v>Low</v>
      </c>
    </row>
    <row r="57" customFormat="false" ht="15" hidden="false" customHeight="false" outlineLevel="0" collapsed="false">
      <c r="A57" s="15" t="s">
        <v>153</v>
      </c>
      <c r="B57" s="15" t="s">
        <v>98</v>
      </c>
      <c r="C57" s="15" t="n">
        <v>1</v>
      </c>
      <c r="D57" s="15" t="s">
        <v>24</v>
      </c>
      <c r="E57" s="15" t="s">
        <v>24</v>
      </c>
      <c r="F57" s="15" t="n">
        <v>18</v>
      </c>
      <c r="G57" s="15" t="s">
        <v>26</v>
      </c>
      <c r="H57" s="15" t="s">
        <v>26</v>
      </c>
      <c r="I57" s="15" t="s">
        <v>102</v>
      </c>
      <c r="J57" s="15" t="s">
        <v>24</v>
      </c>
      <c r="K57" s="15" t="s">
        <v>24</v>
      </c>
      <c r="L57" s="15" t="s">
        <v>24</v>
      </c>
      <c r="M57" s="15" t="s">
        <v>24</v>
      </c>
      <c r="N57" s="15" t="s">
        <v>26</v>
      </c>
      <c r="O57" s="15" t="s">
        <v>26</v>
      </c>
      <c r="P57" s="15" t="s">
        <v>25</v>
      </c>
      <c r="Q57" s="15" t="s">
        <v>26</v>
      </c>
      <c r="R57" s="15" t="s">
        <v>15</v>
      </c>
      <c r="S57" s="18" t="n">
        <v>95.45</v>
      </c>
      <c r="T57" s="15" t="n">
        <v>1752.55</v>
      </c>
      <c r="U57" s="15" t="s">
        <v>26</v>
      </c>
      <c r="V57" s="18" t="n">
        <f aca="false">IF(ISNUMBER(T57),T57,0)</f>
        <v>1752.55</v>
      </c>
      <c r="W57" s="15" t="n">
        <f aca="false">IF(U57="Yes",1,0)</f>
        <v>1</v>
      </c>
      <c r="X57" s="15" t="str">
        <f aca="false">IF(F57&lt;=12,"0-12 months",IF(F57&lt;=24,"13-24 months",IF(F57&lt;=48,"25-48 months","49-72 months")))</f>
        <v>13-24 months</v>
      </c>
      <c r="Y57" s="15" t="str">
        <f aca="false">IF(C57=1,"Yes","No")</f>
        <v>Yes</v>
      </c>
      <c r="Z57" s="15" t="n">
        <f aca="false">COUNTIF(J57:O57,"Yes")</f>
        <v>2</v>
      </c>
      <c r="AA57" s="18" t="n">
        <f aca="false">S57*W57</f>
        <v>95.45</v>
      </c>
      <c r="AB57" s="15" t="n">
        <f aca="false">(P57="Month-to-month")+(I57="Fiber optic")+(R57="Electronic check")+(F57&lt;=12)+(M57="No")+(J57="No")</f>
        <v>5</v>
      </c>
      <c r="AC57" s="15" t="str">
        <f aca="false">IF(AB57&gt;=5,"High",IF(AB57&gt;=3,"Medium","Low"))</f>
        <v>High</v>
      </c>
    </row>
    <row r="58" customFormat="false" ht="15" hidden="false" customHeight="false" outlineLevel="0" collapsed="false">
      <c r="A58" s="15" t="s">
        <v>154</v>
      </c>
      <c r="B58" s="15" t="s">
        <v>94</v>
      </c>
      <c r="C58" s="15" t="n">
        <v>0</v>
      </c>
      <c r="D58" s="15" t="s">
        <v>26</v>
      </c>
      <c r="E58" s="15" t="s">
        <v>26</v>
      </c>
      <c r="F58" s="15" t="n">
        <v>63</v>
      </c>
      <c r="G58" s="15" t="s">
        <v>26</v>
      </c>
      <c r="H58" s="15" t="s">
        <v>26</v>
      </c>
      <c r="I58" s="15" t="s">
        <v>102</v>
      </c>
      <c r="J58" s="15" t="s">
        <v>26</v>
      </c>
      <c r="K58" s="15" t="s">
        <v>24</v>
      </c>
      <c r="L58" s="15" t="s">
        <v>24</v>
      </c>
      <c r="M58" s="15" t="s">
        <v>24</v>
      </c>
      <c r="N58" s="15" t="s">
        <v>26</v>
      </c>
      <c r="O58" s="15" t="s">
        <v>26</v>
      </c>
      <c r="P58" s="15" t="s">
        <v>27</v>
      </c>
      <c r="Q58" s="15" t="s">
        <v>26</v>
      </c>
      <c r="R58" s="15" t="s">
        <v>21</v>
      </c>
      <c r="S58" s="18" t="n">
        <v>99.65</v>
      </c>
      <c r="T58" s="15" t="n">
        <v>6311.2</v>
      </c>
      <c r="U58" s="15" t="s">
        <v>24</v>
      </c>
      <c r="V58" s="18" t="n">
        <f aca="false">IF(ISNUMBER(T58),T58,0)</f>
        <v>6311.2</v>
      </c>
      <c r="W58" s="15" t="n">
        <f aca="false">IF(U58="Yes",1,0)</f>
        <v>0</v>
      </c>
      <c r="X58" s="15" t="str">
        <f aca="false">IF(F58&lt;=12,"0-12 months",IF(F58&lt;=24,"13-24 months",IF(F58&lt;=48,"25-48 months","49-72 months")))</f>
        <v>49-72 months</v>
      </c>
      <c r="Y58" s="15" t="str">
        <f aca="false">IF(C58=1,"Yes","No")</f>
        <v>No</v>
      </c>
      <c r="Z58" s="15" t="n">
        <f aca="false">COUNTIF(J58:O58,"Yes")</f>
        <v>3</v>
      </c>
      <c r="AA58" s="18" t="n">
        <f aca="false">S58*W58</f>
        <v>0</v>
      </c>
      <c r="AB58" s="15" t="n">
        <f aca="false">(P58="Month-to-month")+(I58="Fiber optic")+(R58="Electronic check")+(F58&lt;=12)+(M58="No")+(J58="No")</f>
        <v>2</v>
      </c>
      <c r="AC58" s="15" t="str">
        <f aca="false">IF(AB58&gt;=5,"High",IF(AB58&gt;=3,"Medium","Low"))</f>
        <v>Low</v>
      </c>
    </row>
    <row r="59" customFormat="false" ht="15" hidden="false" customHeight="false" outlineLevel="0" collapsed="false">
      <c r="A59" s="15" t="s">
        <v>155</v>
      </c>
      <c r="B59" s="15" t="s">
        <v>98</v>
      </c>
      <c r="C59" s="15" t="n">
        <v>1</v>
      </c>
      <c r="D59" s="15" t="s">
        <v>26</v>
      </c>
      <c r="E59" s="15" t="s">
        <v>26</v>
      </c>
      <c r="F59" s="15" t="n">
        <v>66</v>
      </c>
      <c r="G59" s="15" t="s">
        <v>26</v>
      </c>
      <c r="H59" s="15" t="s">
        <v>26</v>
      </c>
      <c r="I59" s="15" t="s">
        <v>102</v>
      </c>
      <c r="J59" s="15" t="s">
        <v>24</v>
      </c>
      <c r="K59" s="15" t="s">
        <v>26</v>
      </c>
      <c r="L59" s="15" t="s">
        <v>26</v>
      </c>
      <c r="M59" s="15" t="s">
        <v>26</v>
      </c>
      <c r="N59" s="15" t="s">
        <v>26</v>
      </c>
      <c r="O59" s="15" t="s">
        <v>26</v>
      </c>
      <c r="P59" s="15" t="s">
        <v>27</v>
      </c>
      <c r="Q59" s="15" t="s">
        <v>26</v>
      </c>
      <c r="R59" s="15" t="s">
        <v>15</v>
      </c>
      <c r="S59" s="18" t="n">
        <v>108.45</v>
      </c>
      <c r="T59" s="15" t="n">
        <v>7076.35</v>
      </c>
      <c r="U59" s="15" t="s">
        <v>24</v>
      </c>
      <c r="V59" s="18" t="n">
        <f aca="false">IF(ISNUMBER(T59),T59,0)</f>
        <v>7076.35</v>
      </c>
      <c r="W59" s="15" t="n">
        <f aca="false">IF(U59="Yes",1,0)</f>
        <v>0</v>
      </c>
      <c r="X59" s="15" t="str">
        <f aca="false">IF(F59&lt;=12,"0-12 months",IF(F59&lt;=24,"13-24 months",IF(F59&lt;=48,"25-48 months","49-72 months")))</f>
        <v>49-72 months</v>
      </c>
      <c r="Y59" s="15" t="str">
        <f aca="false">IF(C59=1,"Yes","No")</f>
        <v>Yes</v>
      </c>
      <c r="Z59" s="15" t="n">
        <f aca="false">COUNTIF(J59:O59,"Yes")</f>
        <v>5</v>
      </c>
      <c r="AA59" s="18" t="n">
        <f aca="false">S59*W59</f>
        <v>0</v>
      </c>
      <c r="AB59" s="15" t="n">
        <f aca="false">(P59="Month-to-month")+(I59="Fiber optic")+(R59="Electronic check")+(F59&lt;=12)+(M59="No")+(J59="No")</f>
        <v>3</v>
      </c>
      <c r="AC59" s="15" t="str">
        <f aca="false">IF(AB59&gt;=5,"High",IF(AB59&gt;=3,"Medium","Low"))</f>
        <v>Medium</v>
      </c>
    </row>
    <row r="60" customFormat="false" ht="15" hidden="false" customHeight="false" outlineLevel="0" collapsed="false">
      <c r="A60" s="15" t="s">
        <v>156</v>
      </c>
      <c r="B60" s="15" t="s">
        <v>94</v>
      </c>
      <c r="C60" s="15" t="n">
        <v>0</v>
      </c>
      <c r="D60" s="15" t="s">
        <v>26</v>
      </c>
      <c r="E60" s="15" t="s">
        <v>26</v>
      </c>
      <c r="F60" s="15" t="n">
        <v>34</v>
      </c>
      <c r="G60" s="15" t="s">
        <v>26</v>
      </c>
      <c r="H60" s="15" t="s">
        <v>26</v>
      </c>
      <c r="I60" s="15" t="s">
        <v>24</v>
      </c>
      <c r="J60" s="15" t="s">
        <v>28</v>
      </c>
      <c r="K60" s="15" t="s">
        <v>28</v>
      </c>
      <c r="L60" s="15" t="s">
        <v>28</v>
      </c>
      <c r="M60" s="15" t="s">
        <v>28</v>
      </c>
      <c r="N60" s="15" t="s">
        <v>28</v>
      </c>
      <c r="O60" s="15" t="s">
        <v>28</v>
      </c>
      <c r="P60" s="15" t="s">
        <v>29</v>
      </c>
      <c r="Q60" s="15" t="s">
        <v>24</v>
      </c>
      <c r="R60" s="15" t="s">
        <v>21</v>
      </c>
      <c r="S60" s="18" t="n">
        <v>24.95</v>
      </c>
      <c r="T60" s="15" t="n">
        <v>894.3</v>
      </c>
      <c r="U60" s="15" t="s">
        <v>24</v>
      </c>
      <c r="V60" s="18" t="n">
        <f aca="false">IF(ISNUMBER(T60),T60,0)</f>
        <v>894.3</v>
      </c>
      <c r="W60" s="15" t="n">
        <f aca="false">IF(U60="Yes",1,0)</f>
        <v>0</v>
      </c>
      <c r="X60" s="15" t="str">
        <f aca="false">IF(F60&lt;=12,"0-12 months",IF(F60&lt;=24,"13-24 months",IF(F60&lt;=48,"25-48 months","49-72 months")))</f>
        <v>25-48 months</v>
      </c>
      <c r="Y60" s="15" t="str">
        <f aca="false">IF(C60=1,"Yes","No")</f>
        <v>No</v>
      </c>
      <c r="Z60" s="15" t="n">
        <f aca="false">COUNTIF(J60:O60,"Yes")</f>
        <v>0</v>
      </c>
      <c r="AA60" s="18" t="n">
        <f aca="false">S60*W60</f>
        <v>0</v>
      </c>
      <c r="AB60" s="15" t="n">
        <f aca="false">(P60="Month-to-month")+(I60="Fiber optic")+(R60="Electronic check")+(F60&lt;=12)+(M60="No")+(J60="No")</f>
        <v>0</v>
      </c>
      <c r="AC60" s="15" t="str">
        <f aca="false">IF(AB60&gt;=5,"High",IF(AB60&gt;=3,"Medium","Low"))</f>
        <v>Low</v>
      </c>
    </row>
    <row r="61" customFormat="false" ht="15" hidden="false" customHeight="false" outlineLevel="0" collapsed="false">
      <c r="A61" s="15" t="s">
        <v>157</v>
      </c>
      <c r="B61" s="15" t="s">
        <v>94</v>
      </c>
      <c r="C61" s="15" t="n">
        <v>0</v>
      </c>
      <c r="D61" s="15" t="s">
        <v>24</v>
      </c>
      <c r="E61" s="15" t="s">
        <v>24</v>
      </c>
      <c r="F61" s="15" t="n">
        <v>72</v>
      </c>
      <c r="G61" s="15" t="s">
        <v>26</v>
      </c>
      <c r="H61" s="15" t="s">
        <v>26</v>
      </c>
      <c r="I61" s="15" t="s">
        <v>102</v>
      </c>
      <c r="J61" s="15" t="s">
        <v>24</v>
      </c>
      <c r="K61" s="15" t="s">
        <v>24</v>
      </c>
      <c r="L61" s="15" t="s">
        <v>26</v>
      </c>
      <c r="M61" s="15" t="s">
        <v>26</v>
      </c>
      <c r="N61" s="15" t="s">
        <v>26</v>
      </c>
      <c r="O61" s="15" t="s">
        <v>26</v>
      </c>
      <c r="P61" s="15" t="s">
        <v>29</v>
      </c>
      <c r="Q61" s="15" t="s">
        <v>26</v>
      </c>
      <c r="R61" s="15" t="s">
        <v>21</v>
      </c>
      <c r="S61" s="18" t="n">
        <v>107.5</v>
      </c>
      <c r="T61" s="15" t="n">
        <v>7853.7</v>
      </c>
      <c r="U61" s="15" t="s">
        <v>24</v>
      </c>
      <c r="V61" s="18" t="n">
        <f aca="false">IF(ISNUMBER(T61),T61,0)</f>
        <v>7853.7</v>
      </c>
      <c r="W61" s="15" t="n">
        <f aca="false">IF(U61="Yes",1,0)</f>
        <v>0</v>
      </c>
      <c r="X61" s="15" t="str">
        <f aca="false">IF(F61&lt;=12,"0-12 months",IF(F61&lt;=24,"13-24 months",IF(F61&lt;=48,"25-48 months","49-72 months")))</f>
        <v>49-72 months</v>
      </c>
      <c r="Y61" s="15" t="str">
        <f aca="false">IF(C61=1,"Yes","No")</f>
        <v>No</v>
      </c>
      <c r="Z61" s="15" t="n">
        <f aca="false">COUNTIF(J61:O61,"Yes")</f>
        <v>4</v>
      </c>
      <c r="AA61" s="18" t="n">
        <f aca="false">S61*W61</f>
        <v>0</v>
      </c>
      <c r="AB61" s="15" t="n">
        <f aca="false">(P61="Month-to-month")+(I61="Fiber optic")+(R61="Electronic check")+(F61&lt;=12)+(M61="No")+(J61="No")</f>
        <v>2</v>
      </c>
      <c r="AC61" s="15" t="str">
        <f aca="false">IF(AB61&gt;=5,"High",IF(AB61&gt;=3,"Medium","Low"))</f>
        <v>Low</v>
      </c>
    </row>
    <row r="62" customFormat="false" ht="15" hidden="false" customHeight="false" outlineLevel="0" collapsed="false">
      <c r="A62" s="15" t="s">
        <v>158</v>
      </c>
      <c r="B62" s="15" t="s">
        <v>94</v>
      </c>
      <c r="C62" s="15" t="n">
        <v>0</v>
      </c>
      <c r="D62" s="15" t="s">
        <v>26</v>
      </c>
      <c r="E62" s="15" t="s">
        <v>24</v>
      </c>
      <c r="F62" s="15" t="n">
        <v>47</v>
      </c>
      <c r="G62" s="15" t="s">
        <v>26</v>
      </c>
      <c r="H62" s="15" t="s">
        <v>26</v>
      </c>
      <c r="I62" s="15" t="s">
        <v>102</v>
      </c>
      <c r="J62" s="15" t="s">
        <v>24</v>
      </c>
      <c r="K62" s="15" t="s">
        <v>24</v>
      </c>
      <c r="L62" s="15" t="s">
        <v>26</v>
      </c>
      <c r="M62" s="15" t="s">
        <v>24</v>
      </c>
      <c r="N62" s="15" t="s">
        <v>26</v>
      </c>
      <c r="O62" s="15" t="s">
        <v>26</v>
      </c>
      <c r="P62" s="15" t="s">
        <v>25</v>
      </c>
      <c r="Q62" s="15" t="s">
        <v>26</v>
      </c>
      <c r="R62" s="15" t="s">
        <v>15</v>
      </c>
      <c r="S62" s="18" t="n">
        <v>100.5</v>
      </c>
      <c r="T62" s="15" t="n">
        <v>4707.1</v>
      </c>
      <c r="U62" s="15" t="s">
        <v>24</v>
      </c>
      <c r="V62" s="18" t="n">
        <f aca="false">IF(ISNUMBER(T62),T62,0)</f>
        <v>4707.1</v>
      </c>
      <c r="W62" s="15" t="n">
        <f aca="false">IF(U62="Yes",1,0)</f>
        <v>0</v>
      </c>
      <c r="X62" s="15" t="str">
        <f aca="false">IF(F62&lt;=12,"0-12 months",IF(F62&lt;=24,"13-24 months",IF(F62&lt;=48,"25-48 months","49-72 months")))</f>
        <v>25-48 months</v>
      </c>
      <c r="Y62" s="15" t="str">
        <f aca="false">IF(C62=1,"Yes","No")</f>
        <v>No</v>
      </c>
      <c r="Z62" s="15" t="n">
        <f aca="false">COUNTIF(J62:O62,"Yes")</f>
        <v>3</v>
      </c>
      <c r="AA62" s="18" t="n">
        <f aca="false">S62*W62</f>
        <v>0</v>
      </c>
      <c r="AB62" s="15" t="n">
        <f aca="false">(P62="Month-to-month")+(I62="Fiber optic")+(R62="Electronic check")+(F62&lt;=12)+(M62="No")+(J62="No")</f>
        <v>5</v>
      </c>
      <c r="AC62" s="15" t="str">
        <f aca="false">IF(AB62&gt;=5,"High",IF(AB62&gt;=3,"Medium","Low"))</f>
        <v>High</v>
      </c>
    </row>
    <row r="63" customFormat="false" ht="15" hidden="false" customHeight="false" outlineLevel="0" collapsed="false">
      <c r="A63" s="15" t="s">
        <v>159</v>
      </c>
      <c r="B63" s="15" t="s">
        <v>98</v>
      </c>
      <c r="C63" s="15" t="n">
        <v>0</v>
      </c>
      <c r="D63" s="15" t="s">
        <v>24</v>
      </c>
      <c r="E63" s="15" t="s">
        <v>24</v>
      </c>
      <c r="F63" s="15" t="n">
        <v>60</v>
      </c>
      <c r="G63" s="15" t="s">
        <v>26</v>
      </c>
      <c r="H63" s="15" t="s">
        <v>26</v>
      </c>
      <c r="I63" s="15" t="s">
        <v>102</v>
      </c>
      <c r="J63" s="15" t="s">
        <v>24</v>
      </c>
      <c r="K63" s="15" t="s">
        <v>26</v>
      </c>
      <c r="L63" s="15" t="s">
        <v>24</v>
      </c>
      <c r="M63" s="15" t="s">
        <v>24</v>
      </c>
      <c r="N63" s="15" t="s">
        <v>26</v>
      </c>
      <c r="O63" s="15" t="s">
        <v>24</v>
      </c>
      <c r="P63" s="15" t="s">
        <v>25</v>
      </c>
      <c r="Q63" s="15" t="s">
        <v>26</v>
      </c>
      <c r="R63" s="15" t="s">
        <v>19</v>
      </c>
      <c r="S63" s="18" t="n">
        <v>89.9</v>
      </c>
      <c r="T63" s="15" t="n">
        <v>5450.7</v>
      </c>
      <c r="U63" s="15" t="s">
        <v>24</v>
      </c>
      <c r="V63" s="18" t="n">
        <f aca="false">IF(ISNUMBER(T63),T63,0)</f>
        <v>5450.7</v>
      </c>
      <c r="W63" s="15" t="n">
        <f aca="false">IF(U63="Yes",1,0)</f>
        <v>0</v>
      </c>
      <c r="X63" s="15" t="str">
        <f aca="false">IF(F63&lt;=12,"0-12 months",IF(F63&lt;=24,"13-24 months",IF(F63&lt;=48,"25-48 months","49-72 months")))</f>
        <v>49-72 months</v>
      </c>
      <c r="Y63" s="15" t="str">
        <f aca="false">IF(C63=1,"Yes","No")</f>
        <v>No</v>
      </c>
      <c r="Z63" s="15" t="n">
        <f aca="false">COUNTIF(J63:O63,"Yes")</f>
        <v>2</v>
      </c>
      <c r="AA63" s="18" t="n">
        <f aca="false">S63*W63</f>
        <v>0</v>
      </c>
      <c r="AB63" s="15" t="n">
        <f aca="false">(P63="Month-to-month")+(I63="Fiber optic")+(R63="Electronic check")+(F63&lt;=12)+(M63="No")+(J63="No")</f>
        <v>4</v>
      </c>
      <c r="AC63" s="15" t="str">
        <f aca="false">IF(AB63&gt;=5,"High",IF(AB63&gt;=3,"Medium","Low"))</f>
        <v>Medium</v>
      </c>
    </row>
    <row r="64" customFormat="false" ht="15" hidden="false" customHeight="false" outlineLevel="0" collapsed="false">
      <c r="A64" s="15" t="s">
        <v>160</v>
      </c>
      <c r="B64" s="15" t="s">
        <v>98</v>
      </c>
      <c r="C64" s="15" t="n">
        <v>0</v>
      </c>
      <c r="D64" s="15" t="s">
        <v>26</v>
      </c>
      <c r="E64" s="15" t="s">
        <v>24</v>
      </c>
      <c r="F64" s="15" t="n">
        <v>72</v>
      </c>
      <c r="G64" s="15" t="s">
        <v>24</v>
      </c>
      <c r="H64" s="15" t="s">
        <v>95</v>
      </c>
      <c r="I64" s="15" t="s">
        <v>96</v>
      </c>
      <c r="J64" s="15" t="s">
        <v>26</v>
      </c>
      <c r="K64" s="15" t="s">
        <v>26</v>
      </c>
      <c r="L64" s="15" t="s">
        <v>26</v>
      </c>
      <c r="M64" s="15" t="s">
        <v>24</v>
      </c>
      <c r="N64" s="15" t="s">
        <v>24</v>
      </c>
      <c r="O64" s="15" t="s">
        <v>24</v>
      </c>
      <c r="P64" s="15" t="s">
        <v>29</v>
      </c>
      <c r="Q64" s="15" t="s">
        <v>24</v>
      </c>
      <c r="R64" s="15" t="s">
        <v>19</v>
      </c>
      <c r="S64" s="18" t="n">
        <v>42.1</v>
      </c>
      <c r="T64" s="15" t="n">
        <v>2962</v>
      </c>
      <c r="U64" s="15" t="s">
        <v>24</v>
      </c>
      <c r="V64" s="18" t="n">
        <f aca="false">IF(ISNUMBER(T64),T64,0)</f>
        <v>2962</v>
      </c>
      <c r="W64" s="15" t="n">
        <f aca="false">IF(U64="Yes",1,0)</f>
        <v>0</v>
      </c>
      <c r="X64" s="15" t="str">
        <f aca="false">IF(F64&lt;=12,"0-12 months",IF(F64&lt;=24,"13-24 months",IF(F64&lt;=48,"25-48 months","49-72 months")))</f>
        <v>49-72 months</v>
      </c>
      <c r="Y64" s="15" t="str">
        <f aca="false">IF(C64=1,"Yes","No")</f>
        <v>No</v>
      </c>
      <c r="Z64" s="15" t="n">
        <f aca="false">COUNTIF(J64:O64,"Yes")</f>
        <v>3</v>
      </c>
      <c r="AA64" s="18" t="n">
        <f aca="false">S64*W64</f>
        <v>0</v>
      </c>
      <c r="AB64" s="15" t="n">
        <f aca="false">(P64="Month-to-month")+(I64="Fiber optic")+(R64="Electronic check")+(F64&lt;=12)+(M64="No")+(J64="No")</f>
        <v>1</v>
      </c>
      <c r="AC64" s="15" t="str">
        <f aca="false">IF(AB64&gt;=5,"High",IF(AB64&gt;=3,"Medium","Low"))</f>
        <v>Low</v>
      </c>
    </row>
    <row r="65" customFormat="false" ht="15" hidden="false" customHeight="false" outlineLevel="0" collapsed="false">
      <c r="A65" s="15" t="s">
        <v>161</v>
      </c>
      <c r="B65" s="15" t="s">
        <v>94</v>
      </c>
      <c r="C65" s="15" t="n">
        <v>0</v>
      </c>
      <c r="D65" s="15" t="s">
        <v>26</v>
      </c>
      <c r="E65" s="15" t="s">
        <v>26</v>
      </c>
      <c r="F65" s="15" t="n">
        <v>18</v>
      </c>
      <c r="G65" s="15" t="s">
        <v>26</v>
      </c>
      <c r="H65" s="15" t="s">
        <v>24</v>
      </c>
      <c r="I65" s="15" t="s">
        <v>96</v>
      </c>
      <c r="J65" s="15" t="s">
        <v>24</v>
      </c>
      <c r="K65" s="15" t="s">
        <v>24</v>
      </c>
      <c r="L65" s="15" t="s">
        <v>26</v>
      </c>
      <c r="M65" s="15" t="s">
        <v>26</v>
      </c>
      <c r="N65" s="15" t="s">
        <v>24</v>
      </c>
      <c r="O65" s="15" t="s">
        <v>24</v>
      </c>
      <c r="P65" s="15" t="s">
        <v>27</v>
      </c>
      <c r="Q65" s="15" t="s">
        <v>26</v>
      </c>
      <c r="R65" s="15" t="s">
        <v>21</v>
      </c>
      <c r="S65" s="18" t="n">
        <v>54.4</v>
      </c>
      <c r="T65" s="15" t="n">
        <v>957.1</v>
      </c>
      <c r="U65" s="15" t="s">
        <v>24</v>
      </c>
      <c r="V65" s="18" t="n">
        <f aca="false">IF(ISNUMBER(T65),T65,0)</f>
        <v>957.1</v>
      </c>
      <c r="W65" s="15" t="n">
        <f aca="false">IF(U65="Yes",1,0)</f>
        <v>0</v>
      </c>
      <c r="X65" s="15" t="str">
        <f aca="false">IF(F65&lt;=12,"0-12 months",IF(F65&lt;=24,"13-24 months",IF(F65&lt;=48,"25-48 months","49-72 months")))</f>
        <v>13-24 months</v>
      </c>
      <c r="Y65" s="15" t="str">
        <f aca="false">IF(C65=1,"Yes","No")</f>
        <v>No</v>
      </c>
      <c r="Z65" s="15" t="n">
        <f aca="false">COUNTIF(J65:O65,"Yes")</f>
        <v>2</v>
      </c>
      <c r="AA65" s="18" t="n">
        <f aca="false">S65*W65</f>
        <v>0</v>
      </c>
      <c r="AB65" s="15" t="n">
        <f aca="false">(P65="Month-to-month")+(I65="Fiber optic")+(R65="Electronic check")+(F65&lt;=12)+(M65="No")+(J65="No")</f>
        <v>1</v>
      </c>
      <c r="AC65" s="15" t="str">
        <f aca="false">IF(AB65&gt;=5,"High",IF(AB65&gt;=3,"Medium","Low"))</f>
        <v>Low</v>
      </c>
    </row>
    <row r="66" customFormat="false" ht="15" hidden="false" customHeight="false" outlineLevel="0" collapsed="false">
      <c r="A66" s="15" t="s">
        <v>162</v>
      </c>
      <c r="B66" s="15" t="s">
        <v>94</v>
      </c>
      <c r="C66" s="15" t="n">
        <v>0</v>
      </c>
      <c r="D66" s="15" t="s">
        <v>24</v>
      </c>
      <c r="E66" s="15" t="s">
        <v>24</v>
      </c>
      <c r="F66" s="15" t="n">
        <v>9</v>
      </c>
      <c r="G66" s="15" t="s">
        <v>26</v>
      </c>
      <c r="H66" s="15" t="s">
        <v>26</v>
      </c>
      <c r="I66" s="15" t="s">
        <v>102</v>
      </c>
      <c r="J66" s="15" t="s">
        <v>24</v>
      </c>
      <c r="K66" s="15" t="s">
        <v>24</v>
      </c>
      <c r="L66" s="15" t="s">
        <v>24</v>
      </c>
      <c r="M66" s="15" t="s">
        <v>24</v>
      </c>
      <c r="N66" s="15" t="s">
        <v>26</v>
      </c>
      <c r="O66" s="15" t="s">
        <v>26</v>
      </c>
      <c r="P66" s="15" t="s">
        <v>25</v>
      </c>
      <c r="Q66" s="15" t="s">
        <v>24</v>
      </c>
      <c r="R66" s="15" t="s">
        <v>15</v>
      </c>
      <c r="S66" s="18" t="n">
        <v>94.4</v>
      </c>
      <c r="T66" s="15" t="n">
        <v>857.25</v>
      </c>
      <c r="U66" s="15" t="s">
        <v>26</v>
      </c>
      <c r="V66" s="18" t="n">
        <f aca="false">IF(ISNUMBER(T66),T66,0)</f>
        <v>857.25</v>
      </c>
      <c r="W66" s="15" t="n">
        <f aca="false">IF(U66="Yes",1,0)</f>
        <v>1</v>
      </c>
      <c r="X66" s="15" t="str">
        <f aca="false">IF(F66&lt;=12,"0-12 months",IF(F66&lt;=24,"13-24 months",IF(F66&lt;=48,"25-48 months","49-72 months")))</f>
        <v>0-12 months</v>
      </c>
      <c r="Y66" s="15" t="str">
        <f aca="false">IF(C66=1,"Yes","No")</f>
        <v>No</v>
      </c>
      <c r="Z66" s="15" t="n">
        <f aca="false">COUNTIF(J66:O66,"Yes")</f>
        <v>2</v>
      </c>
      <c r="AA66" s="18" t="n">
        <f aca="false">S66*W66</f>
        <v>94.4</v>
      </c>
      <c r="AB66" s="15" t="n">
        <f aca="false">(P66="Month-to-month")+(I66="Fiber optic")+(R66="Electronic check")+(F66&lt;=12)+(M66="No")+(J66="No")</f>
        <v>6</v>
      </c>
      <c r="AC66" s="15" t="str">
        <f aca="false">IF(AB66&gt;=5,"High",IF(AB66&gt;=3,"Medium","Low"))</f>
        <v>High</v>
      </c>
    </row>
    <row r="67" customFormat="false" ht="15" hidden="false" customHeight="false" outlineLevel="0" collapsed="false">
      <c r="A67" s="15" t="s">
        <v>163</v>
      </c>
      <c r="B67" s="15" t="s">
        <v>94</v>
      </c>
      <c r="C67" s="15" t="n">
        <v>0</v>
      </c>
      <c r="D67" s="15" t="s">
        <v>24</v>
      </c>
      <c r="E67" s="15" t="s">
        <v>24</v>
      </c>
      <c r="F67" s="15" t="n">
        <v>3</v>
      </c>
      <c r="G67" s="15" t="s">
        <v>26</v>
      </c>
      <c r="H67" s="15" t="s">
        <v>24</v>
      </c>
      <c r="I67" s="15" t="s">
        <v>96</v>
      </c>
      <c r="J67" s="15" t="s">
        <v>24</v>
      </c>
      <c r="K67" s="15" t="s">
        <v>26</v>
      </c>
      <c r="L67" s="15" t="s">
        <v>24</v>
      </c>
      <c r="M67" s="15" t="s">
        <v>26</v>
      </c>
      <c r="N67" s="15" t="s">
        <v>26</v>
      </c>
      <c r="O67" s="15" t="s">
        <v>26</v>
      </c>
      <c r="P67" s="15" t="s">
        <v>25</v>
      </c>
      <c r="Q67" s="15" t="s">
        <v>26</v>
      </c>
      <c r="R67" s="15" t="s">
        <v>15</v>
      </c>
      <c r="S67" s="18" t="n">
        <v>75.3</v>
      </c>
      <c r="T67" s="15" t="n">
        <v>244.1</v>
      </c>
      <c r="U67" s="15" t="s">
        <v>24</v>
      </c>
      <c r="V67" s="18" t="n">
        <f aca="false">IF(ISNUMBER(T67),T67,0)</f>
        <v>244.1</v>
      </c>
      <c r="W67" s="15" t="n">
        <f aca="false">IF(U67="Yes",1,0)</f>
        <v>0</v>
      </c>
      <c r="X67" s="15" t="str">
        <f aca="false">IF(F67&lt;=12,"0-12 months",IF(F67&lt;=24,"13-24 months",IF(F67&lt;=48,"25-48 months","49-72 months")))</f>
        <v>0-12 months</v>
      </c>
      <c r="Y67" s="15" t="str">
        <f aca="false">IF(C67=1,"Yes","No")</f>
        <v>No</v>
      </c>
      <c r="Z67" s="15" t="n">
        <f aca="false">COUNTIF(J67:O67,"Yes")</f>
        <v>4</v>
      </c>
      <c r="AA67" s="18" t="n">
        <f aca="false">S67*W67</f>
        <v>0</v>
      </c>
      <c r="AB67" s="15" t="n">
        <f aca="false">(P67="Month-to-month")+(I67="Fiber optic")+(R67="Electronic check")+(F67&lt;=12)+(M67="No")+(J67="No")</f>
        <v>4</v>
      </c>
      <c r="AC67" s="15" t="str">
        <f aca="false">IF(AB67&gt;=5,"High",IF(AB67&gt;=3,"Medium","Low"))</f>
        <v>Medium</v>
      </c>
    </row>
    <row r="68" customFormat="false" ht="15" hidden="false" customHeight="false" outlineLevel="0" collapsed="false">
      <c r="A68" s="15" t="s">
        <v>164</v>
      </c>
      <c r="B68" s="15" t="s">
        <v>98</v>
      </c>
      <c r="C68" s="15" t="n">
        <v>0</v>
      </c>
      <c r="D68" s="15" t="s">
        <v>26</v>
      </c>
      <c r="E68" s="15" t="s">
        <v>24</v>
      </c>
      <c r="F68" s="15" t="n">
        <v>47</v>
      </c>
      <c r="G68" s="15" t="s">
        <v>26</v>
      </c>
      <c r="H68" s="15" t="s">
        <v>26</v>
      </c>
      <c r="I68" s="15" t="s">
        <v>102</v>
      </c>
      <c r="J68" s="15" t="s">
        <v>24</v>
      </c>
      <c r="K68" s="15" t="s">
        <v>26</v>
      </c>
      <c r="L68" s="15" t="s">
        <v>24</v>
      </c>
      <c r="M68" s="15" t="s">
        <v>24</v>
      </c>
      <c r="N68" s="15" t="s">
        <v>24</v>
      </c>
      <c r="O68" s="15" t="s">
        <v>24</v>
      </c>
      <c r="P68" s="15" t="s">
        <v>27</v>
      </c>
      <c r="Q68" s="15" t="s">
        <v>26</v>
      </c>
      <c r="R68" s="15" t="s">
        <v>15</v>
      </c>
      <c r="S68" s="18" t="n">
        <v>78.9</v>
      </c>
      <c r="T68" s="15" t="n">
        <v>3650.35</v>
      </c>
      <c r="U68" s="15" t="s">
        <v>24</v>
      </c>
      <c r="V68" s="18" t="n">
        <f aca="false">IF(ISNUMBER(T68),T68,0)</f>
        <v>3650.35</v>
      </c>
      <c r="W68" s="15" t="n">
        <f aca="false">IF(U68="Yes",1,0)</f>
        <v>0</v>
      </c>
      <c r="X68" s="15" t="str">
        <f aca="false">IF(F68&lt;=12,"0-12 months",IF(F68&lt;=24,"13-24 months",IF(F68&lt;=48,"25-48 months","49-72 months")))</f>
        <v>25-48 months</v>
      </c>
      <c r="Y68" s="15" t="str">
        <f aca="false">IF(C68=1,"Yes","No")</f>
        <v>No</v>
      </c>
      <c r="Z68" s="15" t="n">
        <f aca="false">COUNTIF(J68:O68,"Yes")</f>
        <v>1</v>
      </c>
      <c r="AA68" s="18" t="n">
        <f aca="false">S68*W68</f>
        <v>0</v>
      </c>
      <c r="AB68" s="15" t="n">
        <f aca="false">(P68="Month-to-month")+(I68="Fiber optic")+(R68="Electronic check")+(F68&lt;=12)+(M68="No")+(J68="No")</f>
        <v>4</v>
      </c>
      <c r="AC68" s="15" t="str">
        <f aca="false">IF(AB68&gt;=5,"High",IF(AB68&gt;=3,"Medium","Low"))</f>
        <v>Medium</v>
      </c>
    </row>
    <row r="69" customFormat="false" ht="15" hidden="false" customHeight="false" outlineLevel="0" collapsed="false">
      <c r="A69" s="15" t="s">
        <v>165</v>
      </c>
      <c r="B69" s="15" t="s">
        <v>94</v>
      </c>
      <c r="C69" s="15" t="n">
        <v>0</v>
      </c>
      <c r="D69" s="15" t="s">
        <v>24</v>
      </c>
      <c r="E69" s="15" t="s">
        <v>24</v>
      </c>
      <c r="F69" s="15" t="n">
        <v>31</v>
      </c>
      <c r="G69" s="15" t="s">
        <v>26</v>
      </c>
      <c r="H69" s="15" t="s">
        <v>24</v>
      </c>
      <c r="I69" s="15" t="s">
        <v>96</v>
      </c>
      <c r="J69" s="15" t="s">
        <v>24</v>
      </c>
      <c r="K69" s="15" t="s">
        <v>26</v>
      </c>
      <c r="L69" s="15" t="s">
        <v>26</v>
      </c>
      <c r="M69" s="15" t="s">
        <v>26</v>
      </c>
      <c r="N69" s="15" t="s">
        <v>26</v>
      </c>
      <c r="O69" s="15" t="s">
        <v>26</v>
      </c>
      <c r="P69" s="15" t="s">
        <v>29</v>
      </c>
      <c r="Q69" s="15" t="s">
        <v>24</v>
      </c>
      <c r="R69" s="15" t="s">
        <v>17</v>
      </c>
      <c r="S69" s="18" t="n">
        <v>79.2</v>
      </c>
      <c r="T69" s="15" t="n">
        <v>2497.2</v>
      </c>
      <c r="U69" s="15" t="s">
        <v>24</v>
      </c>
      <c r="V69" s="18" t="n">
        <f aca="false">IF(ISNUMBER(T69),T69,0)</f>
        <v>2497.2</v>
      </c>
      <c r="W69" s="15" t="n">
        <f aca="false">IF(U69="Yes",1,0)</f>
        <v>0</v>
      </c>
      <c r="X69" s="15" t="str">
        <f aca="false">IF(F69&lt;=12,"0-12 months",IF(F69&lt;=24,"13-24 months",IF(F69&lt;=48,"25-48 months","49-72 months")))</f>
        <v>25-48 months</v>
      </c>
      <c r="Y69" s="15" t="str">
        <f aca="false">IF(C69=1,"Yes","No")</f>
        <v>No</v>
      </c>
      <c r="Z69" s="15" t="n">
        <f aca="false">COUNTIF(J69:O69,"Yes")</f>
        <v>5</v>
      </c>
      <c r="AA69" s="18" t="n">
        <f aca="false">S69*W69</f>
        <v>0</v>
      </c>
      <c r="AB69" s="15" t="n">
        <f aca="false">(P69="Month-to-month")+(I69="Fiber optic")+(R69="Electronic check")+(F69&lt;=12)+(M69="No")+(J69="No")</f>
        <v>1</v>
      </c>
      <c r="AC69" s="15" t="str">
        <f aca="false">IF(AB69&gt;=5,"High",IF(AB69&gt;=3,"Medium","Low"))</f>
        <v>Low</v>
      </c>
    </row>
    <row r="70" customFormat="false" ht="15" hidden="false" customHeight="false" outlineLevel="0" collapsed="false">
      <c r="A70" s="15" t="s">
        <v>166</v>
      </c>
      <c r="B70" s="15" t="s">
        <v>94</v>
      </c>
      <c r="C70" s="15" t="n">
        <v>0</v>
      </c>
      <c r="D70" s="15" t="s">
        <v>26</v>
      </c>
      <c r="E70" s="15" t="s">
        <v>26</v>
      </c>
      <c r="F70" s="15" t="n">
        <v>50</v>
      </c>
      <c r="G70" s="15" t="s">
        <v>26</v>
      </c>
      <c r="H70" s="15" t="s">
        <v>24</v>
      </c>
      <c r="I70" s="15" t="s">
        <v>24</v>
      </c>
      <c r="J70" s="15" t="s">
        <v>28</v>
      </c>
      <c r="K70" s="15" t="s">
        <v>28</v>
      </c>
      <c r="L70" s="15" t="s">
        <v>28</v>
      </c>
      <c r="M70" s="15" t="s">
        <v>28</v>
      </c>
      <c r="N70" s="15" t="s">
        <v>28</v>
      </c>
      <c r="O70" s="15" t="s">
        <v>28</v>
      </c>
      <c r="P70" s="15" t="s">
        <v>29</v>
      </c>
      <c r="Q70" s="15" t="s">
        <v>24</v>
      </c>
      <c r="R70" s="15" t="s">
        <v>19</v>
      </c>
      <c r="S70" s="18" t="n">
        <v>20.15</v>
      </c>
      <c r="T70" s="15" t="n">
        <v>930.9</v>
      </c>
      <c r="U70" s="15" t="s">
        <v>24</v>
      </c>
      <c r="V70" s="18" t="n">
        <f aca="false">IF(ISNUMBER(T70),T70,0)</f>
        <v>930.9</v>
      </c>
      <c r="W70" s="15" t="n">
        <f aca="false">IF(U70="Yes",1,0)</f>
        <v>0</v>
      </c>
      <c r="X70" s="15" t="str">
        <f aca="false">IF(F70&lt;=12,"0-12 months",IF(F70&lt;=24,"13-24 months",IF(F70&lt;=48,"25-48 months","49-72 months")))</f>
        <v>49-72 months</v>
      </c>
      <c r="Y70" s="15" t="str">
        <f aca="false">IF(C70=1,"Yes","No")</f>
        <v>No</v>
      </c>
      <c r="Z70" s="15" t="n">
        <f aca="false">COUNTIF(J70:O70,"Yes")</f>
        <v>0</v>
      </c>
      <c r="AA70" s="18" t="n">
        <f aca="false">S70*W70</f>
        <v>0</v>
      </c>
      <c r="AB70" s="15" t="n">
        <f aca="false">(P70="Month-to-month")+(I70="Fiber optic")+(R70="Electronic check")+(F70&lt;=12)+(M70="No")+(J70="No")</f>
        <v>0</v>
      </c>
      <c r="AC70" s="15" t="str">
        <f aca="false">IF(AB70&gt;=5,"High",IF(AB70&gt;=3,"Medium","Low"))</f>
        <v>Low</v>
      </c>
    </row>
    <row r="71" customFormat="false" ht="15" hidden="false" customHeight="false" outlineLevel="0" collapsed="false">
      <c r="A71" s="15" t="s">
        <v>167</v>
      </c>
      <c r="B71" s="15" t="s">
        <v>98</v>
      </c>
      <c r="C71" s="15" t="n">
        <v>0</v>
      </c>
      <c r="D71" s="15" t="s">
        <v>24</v>
      </c>
      <c r="E71" s="15" t="s">
        <v>24</v>
      </c>
      <c r="F71" s="15" t="n">
        <v>10</v>
      </c>
      <c r="G71" s="15" t="s">
        <v>26</v>
      </c>
      <c r="H71" s="15" t="s">
        <v>24</v>
      </c>
      <c r="I71" s="15" t="s">
        <v>102</v>
      </c>
      <c r="J71" s="15" t="s">
        <v>26</v>
      </c>
      <c r="K71" s="15" t="s">
        <v>24</v>
      </c>
      <c r="L71" s="15" t="s">
        <v>26</v>
      </c>
      <c r="M71" s="15" t="s">
        <v>24</v>
      </c>
      <c r="N71" s="15" t="s">
        <v>24</v>
      </c>
      <c r="O71" s="15" t="s">
        <v>24</v>
      </c>
      <c r="P71" s="15" t="s">
        <v>25</v>
      </c>
      <c r="Q71" s="15" t="s">
        <v>26</v>
      </c>
      <c r="R71" s="15" t="s">
        <v>17</v>
      </c>
      <c r="S71" s="18" t="n">
        <v>79.85</v>
      </c>
      <c r="T71" s="15" t="n">
        <v>887.35</v>
      </c>
      <c r="U71" s="15" t="s">
        <v>24</v>
      </c>
      <c r="V71" s="18" t="n">
        <f aca="false">IF(ISNUMBER(T71),T71,0)</f>
        <v>887.35</v>
      </c>
      <c r="W71" s="15" t="n">
        <f aca="false">IF(U71="Yes",1,0)</f>
        <v>0</v>
      </c>
      <c r="X71" s="15" t="str">
        <f aca="false">IF(F71&lt;=12,"0-12 months",IF(F71&lt;=24,"13-24 months",IF(F71&lt;=48,"25-48 months","49-72 months")))</f>
        <v>0-12 months</v>
      </c>
      <c r="Y71" s="15" t="str">
        <f aca="false">IF(C71=1,"Yes","No")</f>
        <v>No</v>
      </c>
      <c r="Z71" s="15" t="n">
        <f aca="false">COUNTIF(J71:O71,"Yes")</f>
        <v>2</v>
      </c>
      <c r="AA71" s="18" t="n">
        <f aca="false">S71*W71</f>
        <v>0</v>
      </c>
      <c r="AB71" s="15" t="n">
        <f aca="false">(P71="Month-to-month")+(I71="Fiber optic")+(R71="Electronic check")+(F71&lt;=12)+(M71="No")+(J71="No")</f>
        <v>4</v>
      </c>
      <c r="AC71" s="15" t="str">
        <f aca="false">IF(AB71&gt;=5,"High",IF(AB71&gt;=3,"Medium","Low"))</f>
        <v>Medium</v>
      </c>
    </row>
    <row r="72" customFormat="false" ht="15" hidden="false" customHeight="false" outlineLevel="0" collapsed="false">
      <c r="A72" s="15" t="s">
        <v>168</v>
      </c>
      <c r="B72" s="15" t="s">
        <v>98</v>
      </c>
      <c r="C72" s="15" t="n">
        <v>0</v>
      </c>
      <c r="D72" s="15" t="s">
        <v>24</v>
      </c>
      <c r="E72" s="15" t="s">
        <v>24</v>
      </c>
      <c r="F72" s="15" t="n">
        <v>1</v>
      </c>
      <c r="G72" s="15" t="s">
        <v>26</v>
      </c>
      <c r="H72" s="15" t="s">
        <v>24</v>
      </c>
      <c r="I72" s="15" t="s">
        <v>96</v>
      </c>
      <c r="J72" s="15" t="s">
        <v>24</v>
      </c>
      <c r="K72" s="15" t="s">
        <v>24</v>
      </c>
      <c r="L72" s="15" t="s">
        <v>24</v>
      </c>
      <c r="M72" s="15" t="s">
        <v>26</v>
      </c>
      <c r="N72" s="15" t="s">
        <v>24</v>
      </c>
      <c r="O72" s="15" t="s">
        <v>24</v>
      </c>
      <c r="P72" s="15" t="s">
        <v>25</v>
      </c>
      <c r="Q72" s="15" t="s">
        <v>24</v>
      </c>
      <c r="R72" s="15" t="s">
        <v>17</v>
      </c>
      <c r="S72" s="18" t="n">
        <v>49.05</v>
      </c>
      <c r="T72" s="15" t="n">
        <v>49.05</v>
      </c>
      <c r="U72" s="15" t="s">
        <v>24</v>
      </c>
      <c r="V72" s="18" t="n">
        <f aca="false">IF(ISNUMBER(T72),T72,0)</f>
        <v>49.05</v>
      </c>
      <c r="W72" s="15" t="n">
        <f aca="false">IF(U72="Yes",1,0)</f>
        <v>0</v>
      </c>
      <c r="X72" s="15" t="str">
        <f aca="false">IF(F72&lt;=12,"0-12 months",IF(F72&lt;=24,"13-24 months",IF(F72&lt;=48,"25-48 months","49-72 months")))</f>
        <v>0-12 months</v>
      </c>
      <c r="Y72" s="15" t="str">
        <f aca="false">IF(C72=1,"Yes","No")</f>
        <v>No</v>
      </c>
      <c r="Z72" s="15" t="n">
        <f aca="false">COUNTIF(J72:O72,"Yes")</f>
        <v>1</v>
      </c>
      <c r="AA72" s="18" t="n">
        <f aca="false">S72*W72</f>
        <v>0</v>
      </c>
      <c r="AB72" s="15" t="n">
        <f aca="false">(P72="Month-to-month")+(I72="Fiber optic")+(R72="Electronic check")+(F72&lt;=12)+(M72="No")+(J72="No")</f>
        <v>3</v>
      </c>
      <c r="AC72" s="15" t="str">
        <f aca="false">IF(AB72&gt;=5,"High",IF(AB72&gt;=3,"Medium","Low"))</f>
        <v>Medium</v>
      </c>
    </row>
    <row r="73" customFormat="false" ht="15" hidden="false" customHeight="false" outlineLevel="0" collapsed="false">
      <c r="A73" s="15" t="s">
        <v>169</v>
      </c>
      <c r="B73" s="15" t="s">
        <v>94</v>
      </c>
      <c r="C73" s="15" t="n">
        <v>0</v>
      </c>
      <c r="D73" s="15" t="s">
        <v>26</v>
      </c>
      <c r="E73" s="15" t="s">
        <v>26</v>
      </c>
      <c r="F73" s="15" t="n">
        <v>52</v>
      </c>
      <c r="G73" s="15" t="s">
        <v>26</v>
      </c>
      <c r="H73" s="15" t="s">
        <v>24</v>
      </c>
      <c r="I73" s="15" t="s">
        <v>24</v>
      </c>
      <c r="J73" s="15" t="s">
        <v>28</v>
      </c>
      <c r="K73" s="15" t="s">
        <v>28</v>
      </c>
      <c r="L73" s="15" t="s">
        <v>28</v>
      </c>
      <c r="M73" s="15" t="s">
        <v>28</v>
      </c>
      <c r="N73" s="15" t="s">
        <v>28</v>
      </c>
      <c r="O73" s="15" t="s">
        <v>28</v>
      </c>
      <c r="P73" s="15" t="s">
        <v>27</v>
      </c>
      <c r="Q73" s="15" t="s">
        <v>26</v>
      </c>
      <c r="R73" s="15" t="s">
        <v>15</v>
      </c>
      <c r="S73" s="18" t="n">
        <v>20.4</v>
      </c>
      <c r="T73" s="15" t="n">
        <v>1090.65</v>
      </c>
      <c r="U73" s="15" t="s">
        <v>24</v>
      </c>
      <c r="V73" s="18" t="n">
        <f aca="false">IF(ISNUMBER(T73),T73,0)</f>
        <v>1090.65</v>
      </c>
      <c r="W73" s="15" t="n">
        <f aca="false">IF(U73="Yes",1,0)</f>
        <v>0</v>
      </c>
      <c r="X73" s="15" t="str">
        <f aca="false">IF(F73&lt;=12,"0-12 months",IF(F73&lt;=24,"13-24 months",IF(F73&lt;=48,"25-48 months","49-72 months")))</f>
        <v>49-72 months</v>
      </c>
      <c r="Y73" s="15" t="str">
        <f aca="false">IF(C73=1,"Yes","No")</f>
        <v>No</v>
      </c>
      <c r="Z73" s="15" t="n">
        <f aca="false">COUNTIF(J73:O73,"Yes")</f>
        <v>0</v>
      </c>
      <c r="AA73" s="18" t="n">
        <f aca="false">S73*W73</f>
        <v>0</v>
      </c>
      <c r="AB73" s="15" t="n">
        <f aca="false">(P73="Month-to-month")+(I73="Fiber optic")+(R73="Electronic check")+(F73&lt;=12)+(M73="No")+(J73="No")</f>
        <v>1</v>
      </c>
      <c r="AC73" s="15" t="str">
        <f aca="false">IF(AB73&gt;=5,"High",IF(AB73&gt;=3,"Medium","Low"))</f>
        <v>Low</v>
      </c>
    </row>
    <row r="74" customFormat="false" ht="15" hidden="false" customHeight="false" outlineLevel="0" collapsed="false">
      <c r="A74" s="15" t="s">
        <v>170</v>
      </c>
      <c r="B74" s="15" t="s">
        <v>98</v>
      </c>
      <c r="C74" s="15" t="n">
        <v>1</v>
      </c>
      <c r="D74" s="15" t="s">
        <v>26</v>
      </c>
      <c r="E74" s="15" t="s">
        <v>26</v>
      </c>
      <c r="F74" s="15" t="n">
        <v>64</v>
      </c>
      <c r="G74" s="15" t="s">
        <v>26</v>
      </c>
      <c r="H74" s="15" t="s">
        <v>26</v>
      </c>
      <c r="I74" s="15" t="s">
        <v>102</v>
      </c>
      <c r="J74" s="15" t="s">
        <v>26</v>
      </c>
      <c r="K74" s="15" t="s">
        <v>24</v>
      </c>
      <c r="L74" s="15" t="s">
        <v>26</v>
      </c>
      <c r="M74" s="15" t="s">
        <v>26</v>
      </c>
      <c r="N74" s="15" t="s">
        <v>26</v>
      </c>
      <c r="O74" s="15" t="s">
        <v>26</v>
      </c>
      <c r="P74" s="15" t="s">
        <v>29</v>
      </c>
      <c r="Q74" s="15" t="s">
        <v>26</v>
      </c>
      <c r="R74" s="15" t="s">
        <v>19</v>
      </c>
      <c r="S74" s="18" t="n">
        <v>111.6</v>
      </c>
      <c r="T74" s="15" t="n">
        <v>7099</v>
      </c>
      <c r="U74" s="15" t="s">
        <v>24</v>
      </c>
      <c r="V74" s="18" t="n">
        <f aca="false">IF(ISNUMBER(T74),T74,0)</f>
        <v>7099</v>
      </c>
      <c r="W74" s="15" t="n">
        <f aca="false">IF(U74="Yes",1,0)</f>
        <v>0</v>
      </c>
      <c r="X74" s="15" t="str">
        <f aca="false">IF(F74&lt;=12,"0-12 months",IF(F74&lt;=24,"13-24 months",IF(F74&lt;=48,"25-48 months","49-72 months")))</f>
        <v>49-72 months</v>
      </c>
      <c r="Y74" s="15" t="str">
        <f aca="false">IF(C74=1,"Yes","No")</f>
        <v>Yes</v>
      </c>
      <c r="Z74" s="15" t="n">
        <f aca="false">COUNTIF(J74:O74,"Yes")</f>
        <v>5</v>
      </c>
      <c r="AA74" s="18" t="n">
        <f aca="false">S74*W74</f>
        <v>0</v>
      </c>
      <c r="AB74" s="15" t="n">
        <f aca="false">(P74="Month-to-month")+(I74="Fiber optic")+(R74="Electronic check")+(F74&lt;=12)+(M74="No")+(J74="No")</f>
        <v>1</v>
      </c>
      <c r="AC74" s="15" t="str">
        <f aca="false">IF(AB74&gt;=5,"High",IF(AB74&gt;=3,"Medium","Low"))</f>
        <v>Low</v>
      </c>
    </row>
    <row r="75" customFormat="false" ht="15" hidden="false" customHeight="false" outlineLevel="0" collapsed="false">
      <c r="A75" s="15" t="s">
        <v>171</v>
      </c>
      <c r="B75" s="15" t="s">
        <v>98</v>
      </c>
      <c r="C75" s="15" t="n">
        <v>0</v>
      </c>
      <c r="D75" s="15" t="s">
        <v>26</v>
      </c>
      <c r="E75" s="15" t="s">
        <v>26</v>
      </c>
      <c r="F75" s="15" t="n">
        <v>62</v>
      </c>
      <c r="G75" s="15" t="s">
        <v>26</v>
      </c>
      <c r="H75" s="15" t="s">
        <v>26</v>
      </c>
      <c r="I75" s="15" t="s">
        <v>24</v>
      </c>
      <c r="J75" s="15" t="s">
        <v>28</v>
      </c>
      <c r="K75" s="15" t="s">
        <v>28</v>
      </c>
      <c r="L75" s="15" t="s">
        <v>28</v>
      </c>
      <c r="M75" s="15" t="s">
        <v>28</v>
      </c>
      <c r="N75" s="15" t="s">
        <v>28</v>
      </c>
      <c r="O75" s="15" t="s">
        <v>28</v>
      </c>
      <c r="P75" s="15" t="s">
        <v>29</v>
      </c>
      <c r="Q75" s="15" t="s">
        <v>26</v>
      </c>
      <c r="R75" s="15" t="s">
        <v>19</v>
      </c>
      <c r="S75" s="18" t="n">
        <v>24.25</v>
      </c>
      <c r="T75" s="15" t="n">
        <v>1424.6</v>
      </c>
      <c r="U75" s="15" t="s">
        <v>24</v>
      </c>
      <c r="V75" s="18" t="n">
        <f aca="false">IF(ISNUMBER(T75),T75,0)</f>
        <v>1424.6</v>
      </c>
      <c r="W75" s="15" t="n">
        <f aca="false">IF(U75="Yes",1,0)</f>
        <v>0</v>
      </c>
      <c r="X75" s="15" t="str">
        <f aca="false">IF(F75&lt;=12,"0-12 months",IF(F75&lt;=24,"13-24 months",IF(F75&lt;=48,"25-48 months","49-72 months")))</f>
        <v>49-72 months</v>
      </c>
      <c r="Y75" s="15" t="str">
        <f aca="false">IF(C75=1,"Yes","No")</f>
        <v>No</v>
      </c>
      <c r="Z75" s="15" t="n">
        <f aca="false">COUNTIF(J75:O75,"Yes")</f>
        <v>0</v>
      </c>
      <c r="AA75" s="18" t="n">
        <f aca="false">S75*W75</f>
        <v>0</v>
      </c>
      <c r="AB75" s="15" t="n">
        <f aca="false">(P75="Month-to-month")+(I75="Fiber optic")+(R75="Electronic check")+(F75&lt;=12)+(M75="No")+(J75="No")</f>
        <v>0</v>
      </c>
      <c r="AC75" s="15" t="str">
        <f aca="false">IF(AB75&gt;=5,"High",IF(AB75&gt;=3,"Medium","Low"))</f>
        <v>Low</v>
      </c>
    </row>
    <row r="76" customFormat="false" ht="15" hidden="false" customHeight="false" outlineLevel="0" collapsed="false">
      <c r="A76" s="15" t="s">
        <v>172</v>
      </c>
      <c r="B76" s="15" t="s">
        <v>94</v>
      </c>
      <c r="C76" s="15" t="n">
        <v>0</v>
      </c>
      <c r="D76" s="15" t="s">
        <v>24</v>
      </c>
      <c r="E76" s="15" t="s">
        <v>26</v>
      </c>
      <c r="F76" s="15" t="n">
        <v>3</v>
      </c>
      <c r="G76" s="15" t="s">
        <v>26</v>
      </c>
      <c r="H76" s="15" t="s">
        <v>24</v>
      </c>
      <c r="I76" s="15" t="s">
        <v>96</v>
      </c>
      <c r="J76" s="15" t="s">
        <v>26</v>
      </c>
      <c r="K76" s="15" t="s">
        <v>24</v>
      </c>
      <c r="L76" s="15" t="s">
        <v>24</v>
      </c>
      <c r="M76" s="15" t="s">
        <v>26</v>
      </c>
      <c r="N76" s="15" t="s">
        <v>24</v>
      </c>
      <c r="O76" s="15" t="s">
        <v>26</v>
      </c>
      <c r="P76" s="15" t="s">
        <v>25</v>
      </c>
      <c r="Q76" s="15" t="s">
        <v>26</v>
      </c>
      <c r="R76" s="15" t="s">
        <v>19</v>
      </c>
      <c r="S76" s="18" t="n">
        <v>64.5</v>
      </c>
      <c r="T76" s="15" t="n">
        <v>177.4</v>
      </c>
      <c r="U76" s="15" t="s">
        <v>24</v>
      </c>
      <c r="V76" s="18" t="n">
        <f aca="false">IF(ISNUMBER(T76),T76,0)</f>
        <v>177.4</v>
      </c>
      <c r="W76" s="15" t="n">
        <f aca="false">IF(U76="Yes",1,0)</f>
        <v>0</v>
      </c>
      <c r="X76" s="15" t="str">
        <f aca="false">IF(F76&lt;=12,"0-12 months",IF(F76&lt;=24,"13-24 months",IF(F76&lt;=48,"25-48 months","49-72 months")))</f>
        <v>0-12 months</v>
      </c>
      <c r="Y76" s="15" t="str">
        <f aca="false">IF(C76=1,"Yes","No")</f>
        <v>No</v>
      </c>
      <c r="Z76" s="15" t="n">
        <f aca="false">COUNTIF(J76:O76,"Yes")</f>
        <v>3</v>
      </c>
      <c r="AA76" s="18" t="n">
        <f aca="false">S76*W76</f>
        <v>0</v>
      </c>
      <c r="AB76" s="15" t="n">
        <f aca="false">(P76="Month-to-month")+(I76="Fiber optic")+(R76="Electronic check")+(F76&lt;=12)+(M76="No")+(J76="No")</f>
        <v>2</v>
      </c>
      <c r="AC76" s="15" t="str">
        <f aca="false">IF(AB76&gt;=5,"High",IF(AB76&gt;=3,"Medium","Low"))</f>
        <v>Low</v>
      </c>
    </row>
    <row r="77" customFormat="false" ht="15" hidden="false" customHeight="false" outlineLevel="0" collapsed="false">
      <c r="A77" s="15" t="s">
        <v>173</v>
      </c>
      <c r="B77" s="15" t="s">
        <v>94</v>
      </c>
      <c r="C77" s="15" t="n">
        <v>1</v>
      </c>
      <c r="D77" s="15" t="s">
        <v>24</v>
      </c>
      <c r="E77" s="15" t="s">
        <v>24</v>
      </c>
      <c r="F77" s="15" t="n">
        <v>56</v>
      </c>
      <c r="G77" s="15" t="s">
        <v>26</v>
      </c>
      <c r="H77" s="15" t="s">
        <v>26</v>
      </c>
      <c r="I77" s="15" t="s">
        <v>102</v>
      </c>
      <c r="J77" s="15" t="s">
        <v>26</v>
      </c>
      <c r="K77" s="15" t="s">
        <v>26</v>
      </c>
      <c r="L77" s="15" t="s">
        <v>26</v>
      </c>
      <c r="M77" s="15" t="s">
        <v>24</v>
      </c>
      <c r="N77" s="15" t="s">
        <v>26</v>
      </c>
      <c r="O77" s="15" t="s">
        <v>26</v>
      </c>
      <c r="P77" s="15" t="s">
        <v>27</v>
      </c>
      <c r="Q77" s="15" t="s">
        <v>24</v>
      </c>
      <c r="R77" s="15" t="s">
        <v>15</v>
      </c>
      <c r="S77" s="18" t="n">
        <v>110.5</v>
      </c>
      <c r="T77" s="15" t="n">
        <v>6139.5</v>
      </c>
      <c r="U77" s="15" t="s">
        <v>24</v>
      </c>
      <c r="V77" s="18" t="n">
        <f aca="false">IF(ISNUMBER(T77),T77,0)</f>
        <v>6139.5</v>
      </c>
      <c r="W77" s="15" t="n">
        <f aca="false">IF(U77="Yes",1,0)</f>
        <v>0</v>
      </c>
      <c r="X77" s="15" t="str">
        <f aca="false">IF(F77&lt;=12,"0-12 months",IF(F77&lt;=24,"13-24 months",IF(F77&lt;=48,"25-48 months","49-72 months")))</f>
        <v>49-72 months</v>
      </c>
      <c r="Y77" s="15" t="str">
        <f aca="false">IF(C77=1,"Yes","No")</f>
        <v>Yes</v>
      </c>
      <c r="Z77" s="15" t="n">
        <f aca="false">COUNTIF(J77:O77,"Yes")</f>
        <v>5</v>
      </c>
      <c r="AA77" s="18" t="n">
        <f aca="false">S77*W77</f>
        <v>0</v>
      </c>
      <c r="AB77" s="15" t="n">
        <f aca="false">(P77="Month-to-month")+(I77="Fiber optic")+(R77="Electronic check")+(F77&lt;=12)+(M77="No")+(J77="No")</f>
        <v>3</v>
      </c>
      <c r="AC77" s="15" t="str">
        <f aca="false">IF(AB77&gt;=5,"High",IF(AB77&gt;=3,"Medium","Low"))</f>
        <v>Medium</v>
      </c>
    </row>
    <row r="78" customFormat="false" ht="15" hidden="false" customHeight="false" outlineLevel="0" collapsed="false">
      <c r="A78" s="15" t="s">
        <v>174</v>
      </c>
      <c r="B78" s="15" t="s">
        <v>94</v>
      </c>
      <c r="C78" s="15" t="n">
        <v>0</v>
      </c>
      <c r="D78" s="15" t="s">
        <v>24</v>
      </c>
      <c r="E78" s="15" t="s">
        <v>24</v>
      </c>
      <c r="F78" s="15" t="n">
        <v>46</v>
      </c>
      <c r="G78" s="15" t="s">
        <v>26</v>
      </c>
      <c r="H78" s="15" t="s">
        <v>24</v>
      </c>
      <c r="I78" s="15" t="s">
        <v>96</v>
      </c>
      <c r="J78" s="15" t="s">
        <v>24</v>
      </c>
      <c r="K78" s="15" t="s">
        <v>24</v>
      </c>
      <c r="L78" s="15" t="s">
        <v>24</v>
      </c>
      <c r="M78" s="15" t="s">
        <v>24</v>
      </c>
      <c r="N78" s="15" t="s">
        <v>24</v>
      </c>
      <c r="O78" s="15" t="s">
        <v>26</v>
      </c>
      <c r="P78" s="15" t="s">
        <v>27</v>
      </c>
      <c r="Q78" s="15" t="s">
        <v>24</v>
      </c>
      <c r="R78" s="15" t="s">
        <v>21</v>
      </c>
      <c r="S78" s="18" t="n">
        <v>55.65</v>
      </c>
      <c r="T78" s="15" t="n">
        <v>2688.85</v>
      </c>
      <c r="U78" s="15" t="s">
        <v>24</v>
      </c>
      <c r="V78" s="18" t="n">
        <f aca="false">IF(ISNUMBER(T78),T78,0)</f>
        <v>2688.85</v>
      </c>
      <c r="W78" s="15" t="n">
        <f aca="false">IF(U78="Yes",1,0)</f>
        <v>0</v>
      </c>
      <c r="X78" s="15" t="str">
        <f aca="false">IF(F78&lt;=12,"0-12 months",IF(F78&lt;=24,"13-24 months",IF(F78&lt;=48,"25-48 months","49-72 months")))</f>
        <v>25-48 months</v>
      </c>
      <c r="Y78" s="15" t="str">
        <f aca="false">IF(C78=1,"Yes","No")</f>
        <v>No</v>
      </c>
      <c r="Z78" s="15" t="n">
        <f aca="false">COUNTIF(J78:O78,"Yes")</f>
        <v>1</v>
      </c>
      <c r="AA78" s="18" t="n">
        <f aca="false">S78*W78</f>
        <v>0</v>
      </c>
      <c r="AB78" s="15" t="n">
        <f aca="false">(P78="Month-to-month")+(I78="Fiber optic")+(R78="Electronic check")+(F78&lt;=12)+(M78="No")+(J78="No")</f>
        <v>2</v>
      </c>
      <c r="AC78" s="15" t="str">
        <f aca="false">IF(AB78&gt;=5,"High",IF(AB78&gt;=3,"Medium","Low"))</f>
        <v>Low</v>
      </c>
    </row>
    <row r="79" customFormat="false" ht="15" hidden="false" customHeight="false" outlineLevel="0" collapsed="false">
      <c r="A79" s="15" t="s">
        <v>175</v>
      </c>
      <c r="B79" s="15" t="s">
        <v>94</v>
      </c>
      <c r="C79" s="15" t="n">
        <v>0</v>
      </c>
      <c r="D79" s="15" t="s">
        <v>26</v>
      </c>
      <c r="E79" s="15" t="s">
        <v>26</v>
      </c>
      <c r="F79" s="15" t="n">
        <v>8</v>
      </c>
      <c r="G79" s="15" t="s">
        <v>26</v>
      </c>
      <c r="H79" s="15" t="s">
        <v>24</v>
      </c>
      <c r="I79" s="15" t="s">
        <v>96</v>
      </c>
      <c r="J79" s="15" t="s">
        <v>26</v>
      </c>
      <c r="K79" s="15" t="s">
        <v>26</v>
      </c>
      <c r="L79" s="15" t="s">
        <v>24</v>
      </c>
      <c r="M79" s="15" t="s">
        <v>24</v>
      </c>
      <c r="N79" s="15" t="s">
        <v>24</v>
      </c>
      <c r="O79" s="15" t="s">
        <v>24</v>
      </c>
      <c r="P79" s="15" t="s">
        <v>25</v>
      </c>
      <c r="Q79" s="15" t="s">
        <v>24</v>
      </c>
      <c r="R79" s="15" t="s">
        <v>17</v>
      </c>
      <c r="S79" s="18" t="n">
        <v>54.65</v>
      </c>
      <c r="T79" s="15" t="n">
        <v>482.25</v>
      </c>
      <c r="U79" s="15" t="s">
        <v>24</v>
      </c>
      <c r="V79" s="18" t="n">
        <f aca="false">IF(ISNUMBER(T79),T79,0)</f>
        <v>482.25</v>
      </c>
      <c r="W79" s="15" t="n">
        <f aca="false">IF(U79="Yes",1,0)</f>
        <v>0</v>
      </c>
      <c r="X79" s="15" t="str">
        <f aca="false">IF(F79&lt;=12,"0-12 months",IF(F79&lt;=24,"13-24 months",IF(F79&lt;=48,"25-48 months","49-72 months")))</f>
        <v>0-12 months</v>
      </c>
      <c r="Y79" s="15" t="str">
        <f aca="false">IF(C79=1,"Yes","No")</f>
        <v>No</v>
      </c>
      <c r="Z79" s="15" t="n">
        <f aca="false">COUNTIF(J79:O79,"Yes")</f>
        <v>2</v>
      </c>
      <c r="AA79" s="18" t="n">
        <f aca="false">S79*W79</f>
        <v>0</v>
      </c>
      <c r="AB79" s="15" t="n">
        <f aca="false">(P79="Month-to-month")+(I79="Fiber optic")+(R79="Electronic check")+(F79&lt;=12)+(M79="No")+(J79="No")</f>
        <v>3</v>
      </c>
      <c r="AC79" s="15" t="str">
        <f aca="false">IF(AB79&gt;=5,"High",IF(AB79&gt;=3,"Medium","Low"))</f>
        <v>Medium</v>
      </c>
    </row>
    <row r="80" customFormat="false" ht="15" hidden="false" customHeight="false" outlineLevel="0" collapsed="false">
      <c r="A80" s="15" t="s">
        <v>176</v>
      </c>
      <c r="B80" s="15" t="s">
        <v>98</v>
      </c>
      <c r="C80" s="15" t="n">
        <v>1</v>
      </c>
      <c r="D80" s="15" t="s">
        <v>24</v>
      </c>
      <c r="E80" s="15" t="s">
        <v>24</v>
      </c>
      <c r="F80" s="15" t="n">
        <v>30</v>
      </c>
      <c r="G80" s="15" t="s">
        <v>26</v>
      </c>
      <c r="H80" s="15" t="s">
        <v>24</v>
      </c>
      <c r="I80" s="15" t="s">
        <v>96</v>
      </c>
      <c r="J80" s="15" t="s">
        <v>26</v>
      </c>
      <c r="K80" s="15" t="s">
        <v>26</v>
      </c>
      <c r="L80" s="15" t="s">
        <v>24</v>
      </c>
      <c r="M80" s="15" t="s">
        <v>24</v>
      </c>
      <c r="N80" s="15" t="s">
        <v>26</v>
      </c>
      <c r="O80" s="15" t="s">
        <v>26</v>
      </c>
      <c r="P80" s="15" t="s">
        <v>25</v>
      </c>
      <c r="Q80" s="15" t="s">
        <v>26</v>
      </c>
      <c r="R80" s="15" t="s">
        <v>15</v>
      </c>
      <c r="S80" s="18" t="n">
        <v>74.75</v>
      </c>
      <c r="T80" s="15" t="n">
        <v>2111.3</v>
      </c>
      <c r="U80" s="15" t="s">
        <v>24</v>
      </c>
      <c r="V80" s="18" t="n">
        <f aca="false">IF(ISNUMBER(T80),T80,0)</f>
        <v>2111.3</v>
      </c>
      <c r="W80" s="15" t="n">
        <f aca="false">IF(U80="Yes",1,0)</f>
        <v>0</v>
      </c>
      <c r="X80" s="15" t="str">
        <f aca="false">IF(F80&lt;=12,"0-12 months",IF(F80&lt;=24,"13-24 months",IF(F80&lt;=48,"25-48 months","49-72 months")))</f>
        <v>25-48 months</v>
      </c>
      <c r="Y80" s="15" t="str">
        <f aca="false">IF(C80=1,"Yes","No")</f>
        <v>Yes</v>
      </c>
      <c r="Z80" s="15" t="n">
        <f aca="false">COUNTIF(J80:O80,"Yes")</f>
        <v>4</v>
      </c>
      <c r="AA80" s="18" t="n">
        <f aca="false">S80*W80</f>
        <v>0</v>
      </c>
      <c r="AB80" s="15" t="n">
        <f aca="false">(P80="Month-to-month")+(I80="Fiber optic")+(R80="Electronic check")+(F80&lt;=12)+(M80="No")+(J80="No")</f>
        <v>3</v>
      </c>
      <c r="AC80" s="15" t="str">
        <f aca="false">IF(AB80&gt;=5,"High",IF(AB80&gt;=3,"Medium","Low"))</f>
        <v>Medium</v>
      </c>
    </row>
    <row r="81" customFormat="false" ht="15" hidden="false" customHeight="false" outlineLevel="0" collapsed="false">
      <c r="A81" s="15" t="s">
        <v>177</v>
      </c>
      <c r="B81" s="15" t="s">
        <v>94</v>
      </c>
      <c r="C81" s="15" t="n">
        <v>0</v>
      </c>
      <c r="D81" s="15" t="s">
        <v>26</v>
      </c>
      <c r="E81" s="15" t="s">
        <v>26</v>
      </c>
      <c r="F81" s="15" t="n">
        <v>45</v>
      </c>
      <c r="G81" s="15" t="s">
        <v>26</v>
      </c>
      <c r="H81" s="15" t="s">
        <v>26</v>
      </c>
      <c r="I81" s="15" t="s">
        <v>24</v>
      </c>
      <c r="J81" s="15" t="s">
        <v>28</v>
      </c>
      <c r="K81" s="15" t="s">
        <v>28</v>
      </c>
      <c r="L81" s="15" t="s">
        <v>28</v>
      </c>
      <c r="M81" s="15" t="s">
        <v>28</v>
      </c>
      <c r="N81" s="15" t="s">
        <v>28</v>
      </c>
      <c r="O81" s="15" t="s">
        <v>28</v>
      </c>
      <c r="P81" s="15" t="s">
        <v>27</v>
      </c>
      <c r="Q81" s="15" t="s">
        <v>26</v>
      </c>
      <c r="R81" s="15" t="s">
        <v>21</v>
      </c>
      <c r="S81" s="18" t="n">
        <v>25.9</v>
      </c>
      <c r="T81" s="15" t="n">
        <v>1216.6</v>
      </c>
      <c r="U81" s="15" t="s">
        <v>24</v>
      </c>
      <c r="V81" s="18" t="n">
        <f aca="false">IF(ISNUMBER(T81),T81,0)</f>
        <v>1216.6</v>
      </c>
      <c r="W81" s="15" t="n">
        <f aca="false">IF(U81="Yes",1,0)</f>
        <v>0</v>
      </c>
      <c r="X81" s="15" t="str">
        <f aca="false">IF(F81&lt;=12,"0-12 months",IF(F81&lt;=24,"13-24 months",IF(F81&lt;=48,"25-48 months","49-72 months")))</f>
        <v>25-48 months</v>
      </c>
      <c r="Y81" s="15" t="str">
        <f aca="false">IF(C81=1,"Yes","No")</f>
        <v>No</v>
      </c>
      <c r="Z81" s="15" t="n">
        <f aca="false">COUNTIF(J81:O81,"Yes")</f>
        <v>0</v>
      </c>
      <c r="AA81" s="18" t="n">
        <f aca="false">S81*W81</f>
        <v>0</v>
      </c>
      <c r="AB81" s="15" t="n">
        <f aca="false">(P81="Month-to-month")+(I81="Fiber optic")+(R81="Electronic check")+(F81&lt;=12)+(M81="No")+(J81="No")</f>
        <v>0</v>
      </c>
      <c r="AC81" s="15" t="str">
        <f aca="false">IF(AB81&gt;=5,"High",IF(AB81&gt;=3,"Medium","Low"))</f>
        <v>Low</v>
      </c>
    </row>
    <row r="82" customFormat="false" ht="15" hidden="false" customHeight="false" outlineLevel="0" collapsed="false">
      <c r="A82" s="15" t="s">
        <v>178</v>
      </c>
      <c r="B82" s="15" t="s">
        <v>94</v>
      </c>
      <c r="C82" s="15" t="n">
        <v>0</v>
      </c>
      <c r="D82" s="15" t="s">
        <v>24</v>
      </c>
      <c r="E82" s="15" t="s">
        <v>26</v>
      </c>
      <c r="F82" s="15" t="n">
        <v>1</v>
      </c>
      <c r="G82" s="15" t="s">
        <v>26</v>
      </c>
      <c r="H82" s="15" t="s">
        <v>24</v>
      </c>
      <c r="I82" s="15" t="s">
        <v>102</v>
      </c>
      <c r="J82" s="15" t="s">
        <v>24</v>
      </c>
      <c r="K82" s="15" t="s">
        <v>24</v>
      </c>
      <c r="L82" s="15" t="s">
        <v>24</v>
      </c>
      <c r="M82" s="15" t="s">
        <v>24</v>
      </c>
      <c r="N82" s="15" t="s">
        <v>26</v>
      </c>
      <c r="O82" s="15" t="s">
        <v>24</v>
      </c>
      <c r="P82" s="15" t="s">
        <v>25</v>
      </c>
      <c r="Q82" s="15" t="s">
        <v>26</v>
      </c>
      <c r="R82" s="15" t="s">
        <v>15</v>
      </c>
      <c r="S82" s="18" t="n">
        <v>79.35</v>
      </c>
      <c r="T82" s="15" t="n">
        <v>79.35</v>
      </c>
      <c r="U82" s="15" t="s">
        <v>26</v>
      </c>
      <c r="V82" s="18" t="n">
        <f aca="false">IF(ISNUMBER(T82),T82,0)</f>
        <v>79.35</v>
      </c>
      <c r="W82" s="15" t="n">
        <f aca="false">IF(U82="Yes",1,0)</f>
        <v>1</v>
      </c>
      <c r="X82" s="15" t="str">
        <f aca="false">IF(F82&lt;=12,"0-12 months",IF(F82&lt;=24,"13-24 months",IF(F82&lt;=48,"25-48 months","49-72 months")))</f>
        <v>0-12 months</v>
      </c>
      <c r="Y82" s="15" t="str">
        <f aca="false">IF(C82=1,"Yes","No")</f>
        <v>No</v>
      </c>
      <c r="Z82" s="15" t="n">
        <f aca="false">COUNTIF(J82:O82,"Yes")</f>
        <v>1</v>
      </c>
      <c r="AA82" s="18" t="n">
        <f aca="false">S82*W82</f>
        <v>79.35</v>
      </c>
      <c r="AB82" s="15" t="n">
        <f aca="false">(P82="Month-to-month")+(I82="Fiber optic")+(R82="Electronic check")+(F82&lt;=12)+(M82="No")+(J82="No")</f>
        <v>6</v>
      </c>
      <c r="AC82" s="15" t="str">
        <f aca="false">IF(AB82&gt;=5,"High",IF(AB82&gt;=3,"Medium","Low"))</f>
        <v>High</v>
      </c>
    </row>
    <row r="83" customFormat="false" ht="15" hidden="false" customHeight="false" outlineLevel="0" collapsed="false">
      <c r="A83" s="15" t="s">
        <v>179</v>
      </c>
      <c r="B83" s="15" t="s">
        <v>94</v>
      </c>
      <c r="C83" s="15" t="n">
        <v>0</v>
      </c>
      <c r="D83" s="15" t="s">
        <v>26</v>
      </c>
      <c r="E83" s="15" t="s">
        <v>26</v>
      </c>
      <c r="F83" s="15" t="n">
        <v>11</v>
      </c>
      <c r="G83" s="15" t="s">
        <v>24</v>
      </c>
      <c r="H83" s="15" t="s">
        <v>95</v>
      </c>
      <c r="I83" s="15" t="s">
        <v>96</v>
      </c>
      <c r="J83" s="15" t="s">
        <v>26</v>
      </c>
      <c r="K83" s="15" t="s">
        <v>24</v>
      </c>
      <c r="L83" s="15" t="s">
        <v>24</v>
      </c>
      <c r="M83" s="15" t="s">
        <v>24</v>
      </c>
      <c r="N83" s="15" t="s">
        <v>26</v>
      </c>
      <c r="O83" s="15" t="s">
        <v>26</v>
      </c>
      <c r="P83" s="15" t="s">
        <v>25</v>
      </c>
      <c r="Q83" s="15" t="s">
        <v>24</v>
      </c>
      <c r="R83" s="15" t="s">
        <v>15</v>
      </c>
      <c r="S83" s="18" t="n">
        <v>50.55</v>
      </c>
      <c r="T83" s="15" t="n">
        <v>565.35</v>
      </c>
      <c r="U83" s="15" t="s">
        <v>24</v>
      </c>
      <c r="V83" s="18" t="n">
        <f aca="false">IF(ISNUMBER(T83),T83,0)</f>
        <v>565.35</v>
      </c>
      <c r="W83" s="15" t="n">
        <f aca="false">IF(U83="Yes",1,0)</f>
        <v>0</v>
      </c>
      <c r="X83" s="15" t="str">
        <f aca="false">IF(F83&lt;=12,"0-12 months",IF(F83&lt;=24,"13-24 months",IF(F83&lt;=48,"25-48 months","49-72 months")))</f>
        <v>0-12 months</v>
      </c>
      <c r="Y83" s="15" t="str">
        <f aca="false">IF(C83=1,"Yes","No")</f>
        <v>No</v>
      </c>
      <c r="Z83" s="15" t="n">
        <f aca="false">COUNTIF(J83:O83,"Yes")</f>
        <v>3</v>
      </c>
      <c r="AA83" s="18" t="n">
        <f aca="false">S83*W83</f>
        <v>0</v>
      </c>
      <c r="AB83" s="15" t="n">
        <f aca="false">(P83="Month-to-month")+(I83="Fiber optic")+(R83="Electronic check")+(F83&lt;=12)+(M83="No")+(J83="No")</f>
        <v>4</v>
      </c>
      <c r="AC83" s="15" t="str">
        <f aca="false">IF(AB83&gt;=5,"High",IF(AB83&gt;=3,"Medium","Low"))</f>
        <v>Medium</v>
      </c>
    </row>
    <row r="84" customFormat="false" ht="15" hidden="false" customHeight="false" outlineLevel="0" collapsed="false">
      <c r="A84" s="15" t="s">
        <v>180</v>
      </c>
      <c r="B84" s="15" t="s">
        <v>94</v>
      </c>
      <c r="C84" s="15" t="n">
        <v>0</v>
      </c>
      <c r="D84" s="15" t="s">
        <v>26</v>
      </c>
      <c r="E84" s="15" t="s">
        <v>24</v>
      </c>
      <c r="F84" s="15" t="n">
        <v>7</v>
      </c>
      <c r="G84" s="15" t="s">
        <v>26</v>
      </c>
      <c r="H84" s="15" t="s">
        <v>24</v>
      </c>
      <c r="I84" s="15" t="s">
        <v>102</v>
      </c>
      <c r="J84" s="15" t="s">
        <v>24</v>
      </c>
      <c r="K84" s="15" t="s">
        <v>24</v>
      </c>
      <c r="L84" s="15" t="s">
        <v>26</v>
      </c>
      <c r="M84" s="15" t="s">
        <v>24</v>
      </c>
      <c r="N84" s="15" t="s">
        <v>24</v>
      </c>
      <c r="O84" s="15" t="s">
        <v>24</v>
      </c>
      <c r="P84" s="15" t="s">
        <v>25</v>
      </c>
      <c r="Q84" s="15" t="s">
        <v>26</v>
      </c>
      <c r="R84" s="15" t="s">
        <v>19</v>
      </c>
      <c r="S84" s="18" t="n">
        <v>75.15</v>
      </c>
      <c r="T84" s="15" t="n">
        <v>496.9</v>
      </c>
      <c r="U84" s="15" t="s">
        <v>26</v>
      </c>
      <c r="V84" s="18" t="n">
        <f aca="false">IF(ISNUMBER(T84),T84,0)</f>
        <v>496.9</v>
      </c>
      <c r="W84" s="15" t="n">
        <f aca="false">IF(U84="Yes",1,0)</f>
        <v>1</v>
      </c>
      <c r="X84" s="15" t="str">
        <f aca="false">IF(F84&lt;=12,"0-12 months",IF(F84&lt;=24,"13-24 months",IF(F84&lt;=48,"25-48 months","49-72 months")))</f>
        <v>0-12 months</v>
      </c>
      <c r="Y84" s="15" t="str">
        <f aca="false">IF(C84=1,"Yes","No")</f>
        <v>No</v>
      </c>
      <c r="Z84" s="15" t="n">
        <f aca="false">COUNTIF(J84:O84,"Yes")</f>
        <v>1</v>
      </c>
      <c r="AA84" s="18" t="n">
        <f aca="false">S84*W84</f>
        <v>75.15</v>
      </c>
      <c r="AB84" s="15" t="n">
        <f aca="false">(P84="Month-to-month")+(I84="Fiber optic")+(R84="Electronic check")+(F84&lt;=12)+(M84="No")+(J84="No")</f>
        <v>5</v>
      </c>
      <c r="AC84" s="15" t="str">
        <f aca="false">IF(AB84&gt;=5,"High",IF(AB84&gt;=3,"Medium","Low"))</f>
        <v>High</v>
      </c>
    </row>
    <row r="85" customFormat="false" ht="15" hidden="false" customHeight="false" outlineLevel="0" collapsed="false">
      <c r="A85" s="15" t="s">
        <v>181</v>
      </c>
      <c r="B85" s="15" t="s">
        <v>94</v>
      </c>
      <c r="C85" s="15" t="n">
        <v>0</v>
      </c>
      <c r="D85" s="15" t="s">
        <v>24</v>
      </c>
      <c r="E85" s="15" t="s">
        <v>24</v>
      </c>
      <c r="F85" s="15" t="n">
        <v>42</v>
      </c>
      <c r="G85" s="15" t="s">
        <v>26</v>
      </c>
      <c r="H85" s="15" t="s">
        <v>24</v>
      </c>
      <c r="I85" s="15" t="s">
        <v>102</v>
      </c>
      <c r="J85" s="15" t="s">
        <v>24</v>
      </c>
      <c r="K85" s="15" t="s">
        <v>26</v>
      </c>
      <c r="L85" s="15" t="s">
        <v>26</v>
      </c>
      <c r="M85" s="15" t="s">
        <v>26</v>
      </c>
      <c r="N85" s="15" t="s">
        <v>26</v>
      </c>
      <c r="O85" s="15" t="s">
        <v>26</v>
      </c>
      <c r="P85" s="15" t="s">
        <v>25</v>
      </c>
      <c r="Q85" s="15" t="s">
        <v>26</v>
      </c>
      <c r="R85" s="15" t="s">
        <v>19</v>
      </c>
      <c r="S85" s="18" t="n">
        <v>103.8</v>
      </c>
      <c r="T85" s="15" t="n">
        <v>4327.5</v>
      </c>
      <c r="U85" s="15" t="s">
        <v>24</v>
      </c>
      <c r="V85" s="18" t="n">
        <f aca="false">IF(ISNUMBER(T85),T85,0)</f>
        <v>4327.5</v>
      </c>
      <c r="W85" s="15" t="n">
        <f aca="false">IF(U85="Yes",1,0)</f>
        <v>0</v>
      </c>
      <c r="X85" s="15" t="str">
        <f aca="false">IF(F85&lt;=12,"0-12 months",IF(F85&lt;=24,"13-24 months",IF(F85&lt;=48,"25-48 months","49-72 months")))</f>
        <v>25-48 months</v>
      </c>
      <c r="Y85" s="15" t="str">
        <f aca="false">IF(C85=1,"Yes","No")</f>
        <v>No</v>
      </c>
      <c r="Z85" s="15" t="n">
        <f aca="false">COUNTIF(J85:O85,"Yes")</f>
        <v>5</v>
      </c>
      <c r="AA85" s="18" t="n">
        <f aca="false">S85*W85</f>
        <v>0</v>
      </c>
      <c r="AB85" s="15" t="n">
        <f aca="false">(P85="Month-to-month")+(I85="Fiber optic")+(R85="Electronic check")+(F85&lt;=12)+(M85="No")+(J85="No")</f>
        <v>3</v>
      </c>
      <c r="AC85" s="15" t="str">
        <f aca="false">IF(AB85&gt;=5,"High",IF(AB85&gt;=3,"Medium","Low"))</f>
        <v>Medium</v>
      </c>
    </row>
    <row r="86" customFormat="false" ht="15" hidden="false" customHeight="false" outlineLevel="0" collapsed="false">
      <c r="A86" s="15" t="s">
        <v>182</v>
      </c>
      <c r="B86" s="15" t="s">
        <v>94</v>
      </c>
      <c r="C86" s="15" t="n">
        <v>0</v>
      </c>
      <c r="D86" s="15" t="s">
        <v>26</v>
      </c>
      <c r="E86" s="15" t="s">
        <v>24</v>
      </c>
      <c r="F86" s="15" t="n">
        <v>49</v>
      </c>
      <c r="G86" s="15" t="s">
        <v>26</v>
      </c>
      <c r="H86" s="15" t="s">
        <v>24</v>
      </c>
      <c r="I86" s="15" t="s">
        <v>24</v>
      </c>
      <c r="J86" s="15" t="s">
        <v>28</v>
      </c>
      <c r="K86" s="15" t="s">
        <v>28</v>
      </c>
      <c r="L86" s="15" t="s">
        <v>28</v>
      </c>
      <c r="M86" s="15" t="s">
        <v>28</v>
      </c>
      <c r="N86" s="15" t="s">
        <v>28</v>
      </c>
      <c r="O86" s="15" t="s">
        <v>28</v>
      </c>
      <c r="P86" s="15" t="s">
        <v>29</v>
      </c>
      <c r="Q86" s="15" t="s">
        <v>26</v>
      </c>
      <c r="R86" s="15" t="s">
        <v>19</v>
      </c>
      <c r="S86" s="18" t="n">
        <v>20.15</v>
      </c>
      <c r="T86" s="15" t="n">
        <v>973.35</v>
      </c>
      <c r="U86" s="15" t="s">
        <v>24</v>
      </c>
      <c r="V86" s="18" t="n">
        <f aca="false">IF(ISNUMBER(T86),T86,0)</f>
        <v>973.35</v>
      </c>
      <c r="W86" s="15" t="n">
        <f aca="false">IF(U86="Yes",1,0)</f>
        <v>0</v>
      </c>
      <c r="X86" s="15" t="str">
        <f aca="false">IF(F86&lt;=12,"0-12 months",IF(F86&lt;=24,"13-24 months",IF(F86&lt;=48,"25-48 months","49-72 months")))</f>
        <v>49-72 months</v>
      </c>
      <c r="Y86" s="15" t="str">
        <f aca="false">IF(C86=1,"Yes","No")</f>
        <v>No</v>
      </c>
      <c r="Z86" s="15" t="n">
        <f aca="false">COUNTIF(J86:O86,"Yes")</f>
        <v>0</v>
      </c>
      <c r="AA86" s="18" t="n">
        <f aca="false">S86*W86</f>
        <v>0</v>
      </c>
      <c r="AB86" s="15" t="n">
        <f aca="false">(P86="Month-to-month")+(I86="Fiber optic")+(R86="Electronic check")+(F86&lt;=12)+(M86="No")+(J86="No")</f>
        <v>0</v>
      </c>
      <c r="AC86" s="15" t="str">
        <f aca="false">IF(AB86&gt;=5,"High",IF(AB86&gt;=3,"Medium","Low"))</f>
        <v>Low</v>
      </c>
    </row>
    <row r="87" customFormat="false" ht="15" hidden="false" customHeight="false" outlineLevel="0" collapsed="false">
      <c r="A87" s="15" t="s">
        <v>183</v>
      </c>
      <c r="B87" s="15" t="s">
        <v>98</v>
      </c>
      <c r="C87" s="15" t="n">
        <v>0</v>
      </c>
      <c r="D87" s="15" t="s">
        <v>24</v>
      </c>
      <c r="E87" s="15" t="s">
        <v>24</v>
      </c>
      <c r="F87" s="15" t="n">
        <v>9</v>
      </c>
      <c r="G87" s="15" t="s">
        <v>26</v>
      </c>
      <c r="H87" s="15" t="s">
        <v>26</v>
      </c>
      <c r="I87" s="15" t="s">
        <v>102</v>
      </c>
      <c r="J87" s="15" t="s">
        <v>24</v>
      </c>
      <c r="K87" s="15" t="s">
        <v>26</v>
      </c>
      <c r="L87" s="15" t="s">
        <v>24</v>
      </c>
      <c r="M87" s="15" t="s">
        <v>24</v>
      </c>
      <c r="N87" s="15" t="s">
        <v>26</v>
      </c>
      <c r="O87" s="15" t="s">
        <v>26</v>
      </c>
      <c r="P87" s="15" t="s">
        <v>25</v>
      </c>
      <c r="Q87" s="15" t="s">
        <v>26</v>
      </c>
      <c r="R87" s="15" t="s">
        <v>21</v>
      </c>
      <c r="S87" s="18" t="n">
        <v>99.3</v>
      </c>
      <c r="T87" s="15" t="n">
        <v>918.75</v>
      </c>
      <c r="U87" s="15" t="s">
        <v>24</v>
      </c>
      <c r="V87" s="18" t="n">
        <f aca="false">IF(ISNUMBER(T87),T87,0)</f>
        <v>918.75</v>
      </c>
      <c r="W87" s="15" t="n">
        <f aca="false">IF(U87="Yes",1,0)</f>
        <v>0</v>
      </c>
      <c r="X87" s="15" t="str">
        <f aca="false">IF(F87&lt;=12,"0-12 months",IF(F87&lt;=24,"13-24 months",IF(F87&lt;=48,"25-48 months","49-72 months")))</f>
        <v>0-12 months</v>
      </c>
      <c r="Y87" s="15" t="str">
        <f aca="false">IF(C87=1,"Yes","No")</f>
        <v>No</v>
      </c>
      <c r="Z87" s="15" t="n">
        <f aca="false">COUNTIF(J87:O87,"Yes")</f>
        <v>3</v>
      </c>
      <c r="AA87" s="18" t="n">
        <f aca="false">S87*W87</f>
        <v>0</v>
      </c>
      <c r="AB87" s="15" t="n">
        <f aca="false">(P87="Month-to-month")+(I87="Fiber optic")+(R87="Electronic check")+(F87&lt;=12)+(M87="No")+(J87="No")</f>
        <v>5</v>
      </c>
      <c r="AC87" s="15" t="str">
        <f aca="false">IF(AB87&gt;=5,"High",IF(AB87&gt;=3,"Medium","Low"))</f>
        <v>High</v>
      </c>
    </row>
    <row r="88" customFormat="false" ht="15" hidden="false" customHeight="false" outlineLevel="0" collapsed="false">
      <c r="A88" s="15" t="s">
        <v>184</v>
      </c>
      <c r="B88" s="15" t="s">
        <v>94</v>
      </c>
      <c r="C88" s="15" t="n">
        <v>0</v>
      </c>
      <c r="D88" s="15" t="s">
        <v>26</v>
      </c>
      <c r="E88" s="15" t="s">
        <v>24</v>
      </c>
      <c r="F88" s="15" t="n">
        <v>35</v>
      </c>
      <c r="G88" s="15" t="s">
        <v>26</v>
      </c>
      <c r="H88" s="15" t="s">
        <v>24</v>
      </c>
      <c r="I88" s="15" t="s">
        <v>96</v>
      </c>
      <c r="J88" s="15" t="s">
        <v>26</v>
      </c>
      <c r="K88" s="15" t="s">
        <v>24</v>
      </c>
      <c r="L88" s="15" t="s">
        <v>24</v>
      </c>
      <c r="M88" s="15" t="s">
        <v>24</v>
      </c>
      <c r="N88" s="15" t="s">
        <v>26</v>
      </c>
      <c r="O88" s="15" t="s">
        <v>24</v>
      </c>
      <c r="P88" s="15" t="s">
        <v>27</v>
      </c>
      <c r="Q88" s="15" t="s">
        <v>26</v>
      </c>
      <c r="R88" s="15" t="s">
        <v>19</v>
      </c>
      <c r="S88" s="18" t="n">
        <v>62.15</v>
      </c>
      <c r="T88" s="15" t="n">
        <v>2215.45</v>
      </c>
      <c r="U88" s="15" t="s">
        <v>24</v>
      </c>
      <c r="V88" s="18" t="n">
        <f aca="false">IF(ISNUMBER(T88),T88,0)</f>
        <v>2215.45</v>
      </c>
      <c r="W88" s="15" t="n">
        <f aca="false">IF(U88="Yes",1,0)</f>
        <v>0</v>
      </c>
      <c r="X88" s="15" t="str">
        <f aca="false">IF(F88&lt;=12,"0-12 months",IF(F88&lt;=24,"13-24 months",IF(F88&lt;=48,"25-48 months","49-72 months")))</f>
        <v>25-48 months</v>
      </c>
      <c r="Y88" s="15" t="str">
        <f aca="false">IF(C88=1,"Yes","No")</f>
        <v>No</v>
      </c>
      <c r="Z88" s="15" t="n">
        <f aca="false">COUNTIF(J88:O88,"Yes")</f>
        <v>2</v>
      </c>
      <c r="AA88" s="18" t="n">
        <f aca="false">S88*W88</f>
        <v>0</v>
      </c>
      <c r="AB88" s="15" t="n">
        <f aca="false">(P88="Month-to-month")+(I88="Fiber optic")+(R88="Electronic check")+(F88&lt;=12)+(M88="No")+(J88="No")</f>
        <v>1</v>
      </c>
      <c r="AC88" s="15" t="str">
        <f aca="false">IF(AB88&gt;=5,"High",IF(AB88&gt;=3,"Medium","Low"))</f>
        <v>Low</v>
      </c>
    </row>
    <row r="89" customFormat="false" ht="15" hidden="false" customHeight="false" outlineLevel="0" collapsed="false">
      <c r="A89" s="15" t="s">
        <v>185</v>
      </c>
      <c r="B89" s="15" t="s">
        <v>94</v>
      </c>
      <c r="C89" s="15" t="n">
        <v>0</v>
      </c>
      <c r="D89" s="15" t="s">
        <v>26</v>
      </c>
      <c r="E89" s="15" t="s">
        <v>26</v>
      </c>
      <c r="F89" s="15" t="n">
        <v>48</v>
      </c>
      <c r="G89" s="15" t="s">
        <v>26</v>
      </c>
      <c r="H89" s="15" t="s">
        <v>24</v>
      </c>
      <c r="I89" s="15" t="s">
        <v>24</v>
      </c>
      <c r="J89" s="15" t="s">
        <v>28</v>
      </c>
      <c r="K89" s="15" t="s">
        <v>28</v>
      </c>
      <c r="L89" s="15" t="s">
        <v>28</v>
      </c>
      <c r="M89" s="15" t="s">
        <v>28</v>
      </c>
      <c r="N89" s="15" t="s">
        <v>28</v>
      </c>
      <c r="O89" s="15" t="s">
        <v>28</v>
      </c>
      <c r="P89" s="15" t="s">
        <v>29</v>
      </c>
      <c r="Q89" s="15" t="s">
        <v>24</v>
      </c>
      <c r="R89" s="15" t="s">
        <v>19</v>
      </c>
      <c r="S89" s="18" t="n">
        <v>20.65</v>
      </c>
      <c r="T89" s="15" t="n">
        <v>1057</v>
      </c>
      <c r="U89" s="15" t="s">
        <v>24</v>
      </c>
      <c r="V89" s="18" t="n">
        <f aca="false">IF(ISNUMBER(T89),T89,0)</f>
        <v>1057</v>
      </c>
      <c r="W89" s="15" t="n">
        <f aca="false">IF(U89="Yes",1,0)</f>
        <v>0</v>
      </c>
      <c r="X89" s="15" t="str">
        <f aca="false">IF(F89&lt;=12,"0-12 months",IF(F89&lt;=24,"13-24 months",IF(F89&lt;=48,"25-48 months","49-72 months")))</f>
        <v>25-48 months</v>
      </c>
      <c r="Y89" s="15" t="str">
        <f aca="false">IF(C89=1,"Yes","No")</f>
        <v>No</v>
      </c>
      <c r="Z89" s="15" t="n">
        <f aca="false">COUNTIF(J89:O89,"Yes")</f>
        <v>0</v>
      </c>
      <c r="AA89" s="18" t="n">
        <f aca="false">S89*W89</f>
        <v>0</v>
      </c>
      <c r="AB89" s="15" t="n">
        <f aca="false">(P89="Month-to-month")+(I89="Fiber optic")+(R89="Electronic check")+(F89&lt;=12)+(M89="No")+(J89="No")</f>
        <v>0</v>
      </c>
      <c r="AC89" s="15" t="str">
        <f aca="false">IF(AB89&gt;=5,"High",IF(AB89&gt;=3,"Medium","Low"))</f>
        <v>Low</v>
      </c>
    </row>
    <row r="90" customFormat="false" ht="15" hidden="false" customHeight="false" outlineLevel="0" collapsed="false">
      <c r="A90" s="15" t="s">
        <v>186</v>
      </c>
      <c r="B90" s="15" t="s">
        <v>94</v>
      </c>
      <c r="C90" s="15" t="n">
        <v>0</v>
      </c>
      <c r="D90" s="15" t="s">
        <v>26</v>
      </c>
      <c r="E90" s="15" t="s">
        <v>26</v>
      </c>
      <c r="F90" s="15" t="n">
        <v>46</v>
      </c>
      <c r="G90" s="15" t="s">
        <v>26</v>
      </c>
      <c r="H90" s="15" t="s">
        <v>24</v>
      </c>
      <c r="I90" s="15" t="s">
        <v>24</v>
      </c>
      <c r="J90" s="15" t="s">
        <v>28</v>
      </c>
      <c r="K90" s="15" t="s">
        <v>28</v>
      </c>
      <c r="L90" s="15" t="s">
        <v>28</v>
      </c>
      <c r="M90" s="15" t="s">
        <v>28</v>
      </c>
      <c r="N90" s="15" t="s">
        <v>28</v>
      </c>
      <c r="O90" s="15" t="s">
        <v>28</v>
      </c>
      <c r="P90" s="15" t="s">
        <v>29</v>
      </c>
      <c r="Q90" s="15" t="s">
        <v>26</v>
      </c>
      <c r="R90" s="15" t="s">
        <v>17</v>
      </c>
      <c r="S90" s="18" t="n">
        <v>19.95</v>
      </c>
      <c r="T90" s="15" t="n">
        <v>927.1</v>
      </c>
      <c r="U90" s="15" t="s">
        <v>24</v>
      </c>
      <c r="V90" s="18" t="n">
        <f aca="false">IF(ISNUMBER(T90),T90,0)</f>
        <v>927.1</v>
      </c>
      <c r="W90" s="15" t="n">
        <f aca="false">IF(U90="Yes",1,0)</f>
        <v>0</v>
      </c>
      <c r="X90" s="15" t="str">
        <f aca="false">IF(F90&lt;=12,"0-12 months",IF(F90&lt;=24,"13-24 months",IF(F90&lt;=48,"25-48 months","49-72 months")))</f>
        <v>25-48 months</v>
      </c>
      <c r="Y90" s="15" t="str">
        <f aca="false">IF(C90=1,"Yes","No")</f>
        <v>No</v>
      </c>
      <c r="Z90" s="15" t="n">
        <f aca="false">COUNTIF(J90:O90,"Yes")</f>
        <v>0</v>
      </c>
      <c r="AA90" s="18" t="n">
        <f aca="false">S90*W90</f>
        <v>0</v>
      </c>
      <c r="AB90" s="15" t="n">
        <f aca="false">(P90="Month-to-month")+(I90="Fiber optic")+(R90="Electronic check")+(F90&lt;=12)+(M90="No")+(J90="No")</f>
        <v>0</v>
      </c>
      <c r="AC90" s="15" t="str">
        <f aca="false">IF(AB90&gt;=5,"High",IF(AB90&gt;=3,"Medium","Low"))</f>
        <v>Low</v>
      </c>
    </row>
    <row r="91" customFormat="false" ht="15" hidden="false" customHeight="false" outlineLevel="0" collapsed="false">
      <c r="A91" s="15" t="s">
        <v>187</v>
      </c>
      <c r="B91" s="15" t="s">
        <v>98</v>
      </c>
      <c r="C91" s="15" t="n">
        <v>0</v>
      </c>
      <c r="D91" s="15" t="s">
        <v>26</v>
      </c>
      <c r="E91" s="15" t="s">
        <v>24</v>
      </c>
      <c r="F91" s="15" t="n">
        <v>29</v>
      </c>
      <c r="G91" s="15" t="s">
        <v>24</v>
      </c>
      <c r="H91" s="15" t="s">
        <v>95</v>
      </c>
      <c r="I91" s="15" t="s">
        <v>96</v>
      </c>
      <c r="J91" s="15" t="s">
        <v>24</v>
      </c>
      <c r="K91" s="15" t="s">
        <v>24</v>
      </c>
      <c r="L91" s="15" t="s">
        <v>24</v>
      </c>
      <c r="M91" s="15" t="s">
        <v>24</v>
      </c>
      <c r="N91" s="15" t="s">
        <v>26</v>
      </c>
      <c r="O91" s="15" t="s">
        <v>24</v>
      </c>
      <c r="P91" s="15" t="s">
        <v>25</v>
      </c>
      <c r="Q91" s="15" t="s">
        <v>24</v>
      </c>
      <c r="R91" s="15" t="s">
        <v>17</v>
      </c>
      <c r="S91" s="18" t="n">
        <v>33.75</v>
      </c>
      <c r="T91" s="15" t="n">
        <v>1009.25</v>
      </c>
      <c r="U91" s="15" t="s">
        <v>24</v>
      </c>
      <c r="V91" s="18" t="n">
        <f aca="false">IF(ISNUMBER(T91),T91,0)</f>
        <v>1009.25</v>
      </c>
      <c r="W91" s="15" t="n">
        <f aca="false">IF(U91="Yes",1,0)</f>
        <v>0</v>
      </c>
      <c r="X91" s="15" t="str">
        <f aca="false">IF(F91&lt;=12,"0-12 months",IF(F91&lt;=24,"13-24 months",IF(F91&lt;=48,"25-48 months","49-72 months")))</f>
        <v>25-48 months</v>
      </c>
      <c r="Y91" s="15" t="str">
        <f aca="false">IF(C91=1,"Yes","No")</f>
        <v>No</v>
      </c>
      <c r="Z91" s="15" t="n">
        <f aca="false">COUNTIF(J91:O91,"Yes")</f>
        <v>1</v>
      </c>
      <c r="AA91" s="18" t="n">
        <f aca="false">S91*W91</f>
        <v>0</v>
      </c>
      <c r="AB91" s="15" t="n">
        <f aca="false">(P91="Month-to-month")+(I91="Fiber optic")+(R91="Electronic check")+(F91&lt;=12)+(M91="No")+(J91="No")</f>
        <v>3</v>
      </c>
      <c r="AC91" s="15" t="str">
        <f aca="false">IF(AB91&gt;=5,"High",IF(AB91&gt;=3,"Medium","Low"))</f>
        <v>Medium</v>
      </c>
    </row>
    <row r="92" customFormat="false" ht="15" hidden="false" customHeight="false" outlineLevel="0" collapsed="false">
      <c r="A92" s="15" t="s">
        <v>188</v>
      </c>
      <c r="B92" s="15" t="s">
        <v>98</v>
      </c>
      <c r="C92" s="15" t="n">
        <v>0</v>
      </c>
      <c r="D92" s="15" t="s">
        <v>26</v>
      </c>
      <c r="E92" s="15" t="s">
        <v>26</v>
      </c>
      <c r="F92" s="15" t="n">
        <v>30</v>
      </c>
      <c r="G92" s="15" t="s">
        <v>26</v>
      </c>
      <c r="H92" s="15" t="s">
        <v>24</v>
      </c>
      <c r="I92" s="15" t="s">
        <v>102</v>
      </c>
      <c r="J92" s="15" t="s">
        <v>24</v>
      </c>
      <c r="K92" s="15" t="s">
        <v>26</v>
      </c>
      <c r="L92" s="15" t="s">
        <v>26</v>
      </c>
      <c r="M92" s="15" t="s">
        <v>24</v>
      </c>
      <c r="N92" s="15" t="s">
        <v>24</v>
      </c>
      <c r="O92" s="15" t="s">
        <v>24</v>
      </c>
      <c r="P92" s="15" t="s">
        <v>25</v>
      </c>
      <c r="Q92" s="15" t="s">
        <v>24</v>
      </c>
      <c r="R92" s="15" t="s">
        <v>19</v>
      </c>
      <c r="S92" s="18" t="n">
        <v>82.05</v>
      </c>
      <c r="T92" s="15" t="n">
        <v>2570.2</v>
      </c>
      <c r="U92" s="15" t="s">
        <v>24</v>
      </c>
      <c r="V92" s="18" t="n">
        <f aca="false">IF(ISNUMBER(T92),T92,0)</f>
        <v>2570.2</v>
      </c>
      <c r="W92" s="15" t="n">
        <f aca="false">IF(U92="Yes",1,0)</f>
        <v>0</v>
      </c>
      <c r="X92" s="15" t="str">
        <f aca="false">IF(F92&lt;=12,"0-12 months",IF(F92&lt;=24,"13-24 months",IF(F92&lt;=48,"25-48 months","49-72 months")))</f>
        <v>25-48 months</v>
      </c>
      <c r="Y92" s="15" t="str">
        <f aca="false">IF(C92=1,"Yes","No")</f>
        <v>No</v>
      </c>
      <c r="Z92" s="15" t="n">
        <f aca="false">COUNTIF(J92:O92,"Yes")</f>
        <v>2</v>
      </c>
      <c r="AA92" s="18" t="n">
        <f aca="false">S92*W92</f>
        <v>0</v>
      </c>
      <c r="AB92" s="15" t="n">
        <f aca="false">(P92="Month-to-month")+(I92="Fiber optic")+(R92="Electronic check")+(F92&lt;=12)+(M92="No")+(J92="No")</f>
        <v>4</v>
      </c>
      <c r="AC92" s="15" t="str">
        <f aca="false">IF(AB92&gt;=5,"High",IF(AB92&gt;=3,"Medium","Low"))</f>
        <v>Medium</v>
      </c>
    </row>
    <row r="93" customFormat="false" ht="15" hidden="false" customHeight="false" outlineLevel="0" collapsed="false">
      <c r="A93" s="15" t="s">
        <v>189</v>
      </c>
      <c r="B93" s="15" t="s">
        <v>98</v>
      </c>
      <c r="C93" s="15" t="n">
        <v>1</v>
      </c>
      <c r="D93" s="15" t="s">
        <v>24</v>
      </c>
      <c r="E93" s="15" t="s">
        <v>24</v>
      </c>
      <c r="F93" s="15" t="n">
        <v>1</v>
      </c>
      <c r="G93" s="15" t="s">
        <v>26</v>
      </c>
      <c r="H93" s="15" t="s">
        <v>24</v>
      </c>
      <c r="I93" s="15" t="s">
        <v>102</v>
      </c>
      <c r="J93" s="15" t="s">
        <v>24</v>
      </c>
      <c r="K93" s="15" t="s">
        <v>24</v>
      </c>
      <c r="L93" s="15" t="s">
        <v>24</v>
      </c>
      <c r="M93" s="15" t="s">
        <v>26</v>
      </c>
      <c r="N93" s="15" t="s">
        <v>24</v>
      </c>
      <c r="O93" s="15" t="s">
        <v>24</v>
      </c>
      <c r="P93" s="15" t="s">
        <v>25</v>
      </c>
      <c r="Q93" s="15" t="s">
        <v>24</v>
      </c>
      <c r="R93" s="15" t="s">
        <v>15</v>
      </c>
      <c r="S93" s="18" t="n">
        <v>74.7</v>
      </c>
      <c r="T93" s="15" t="n">
        <v>74.7</v>
      </c>
      <c r="U93" s="15" t="s">
        <v>24</v>
      </c>
      <c r="V93" s="18" t="n">
        <f aca="false">IF(ISNUMBER(T93),T93,0)</f>
        <v>74.7</v>
      </c>
      <c r="W93" s="15" t="n">
        <f aca="false">IF(U93="Yes",1,0)</f>
        <v>0</v>
      </c>
      <c r="X93" s="15" t="str">
        <f aca="false">IF(F93&lt;=12,"0-12 months",IF(F93&lt;=24,"13-24 months",IF(F93&lt;=48,"25-48 months","49-72 months")))</f>
        <v>0-12 months</v>
      </c>
      <c r="Y93" s="15" t="str">
        <f aca="false">IF(C93=1,"Yes","No")</f>
        <v>Yes</v>
      </c>
      <c r="Z93" s="15" t="n">
        <f aca="false">COUNTIF(J93:O93,"Yes")</f>
        <v>1</v>
      </c>
      <c r="AA93" s="18" t="n">
        <f aca="false">S93*W93</f>
        <v>0</v>
      </c>
      <c r="AB93" s="15" t="n">
        <f aca="false">(P93="Month-to-month")+(I93="Fiber optic")+(R93="Electronic check")+(F93&lt;=12)+(M93="No")+(J93="No")</f>
        <v>5</v>
      </c>
      <c r="AC93" s="15" t="str">
        <f aca="false">IF(AB93&gt;=5,"High",IF(AB93&gt;=3,"Medium","Low"))</f>
        <v>High</v>
      </c>
    </row>
    <row r="94" customFormat="false" ht="15" hidden="false" customHeight="false" outlineLevel="0" collapsed="false">
      <c r="A94" s="15" t="s">
        <v>190</v>
      </c>
      <c r="B94" s="15" t="s">
        <v>98</v>
      </c>
      <c r="C94" s="15" t="n">
        <v>0</v>
      </c>
      <c r="D94" s="15" t="s">
        <v>26</v>
      </c>
      <c r="E94" s="15" t="s">
        <v>26</v>
      </c>
      <c r="F94" s="15" t="n">
        <v>66</v>
      </c>
      <c r="G94" s="15" t="s">
        <v>26</v>
      </c>
      <c r="H94" s="15" t="s">
        <v>26</v>
      </c>
      <c r="I94" s="15" t="s">
        <v>96</v>
      </c>
      <c r="J94" s="15" t="s">
        <v>26</v>
      </c>
      <c r="K94" s="15" t="s">
        <v>24</v>
      </c>
      <c r="L94" s="15" t="s">
        <v>26</v>
      </c>
      <c r="M94" s="15" t="s">
        <v>26</v>
      </c>
      <c r="N94" s="15" t="s">
        <v>26</v>
      </c>
      <c r="O94" s="15" t="s">
        <v>26</v>
      </c>
      <c r="P94" s="15" t="s">
        <v>29</v>
      </c>
      <c r="Q94" s="15" t="s">
        <v>26</v>
      </c>
      <c r="R94" s="15" t="s">
        <v>17</v>
      </c>
      <c r="S94" s="18" t="n">
        <v>84</v>
      </c>
      <c r="T94" s="15" t="n">
        <v>5714.25</v>
      </c>
      <c r="U94" s="15" t="s">
        <v>24</v>
      </c>
      <c r="V94" s="18" t="n">
        <f aca="false">IF(ISNUMBER(T94),T94,0)</f>
        <v>5714.25</v>
      </c>
      <c r="W94" s="15" t="n">
        <f aca="false">IF(U94="Yes",1,0)</f>
        <v>0</v>
      </c>
      <c r="X94" s="15" t="str">
        <f aca="false">IF(F94&lt;=12,"0-12 months",IF(F94&lt;=24,"13-24 months",IF(F94&lt;=48,"25-48 months","49-72 months")))</f>
        <v>49-72 months</v>
      </c>
      <c r="Y94" s="15" t="str">
        <f aca="false">IF(C94=1,"Yes","No")</f>
        <v>No</v>
      </c>
      <c r="Z94" s="15" t="n">
        <f aca="false">COUNTIF(J94:O94,"Yes")</f>
        <v>5</v>
      </c>
      <c r="AA94" s="18" t="n">
        <f aca="false">S94*W94</f>
        <v>0</v>
      </c>
      <c r="AB94" s="15" t="n">
        <f aca="false">(P94="Month-to-month")+(I94="Fiber optic")+(R94="Electronic check")+(F94&lt;=12)+(M94="No")+(J94="No")</f>
        <v>0</v>
      </c>
      <c r="AC94" s="15" t="str">
        <f aca="false">IF(AB94&gt;=5,"High",IF(AB94&gt;=3,"Medium","Low"))</f>
        <v>Low</v>
      </c>
    </row>
    <row r="95" customFormat="false" ht="15" hidden="false" customHeight="false" outlineLevel="0" collapsed="false">
      <c r="A95" s="15" t="s">
        <v>191</v>
      </c>
      <c r="B95" s="15" t="s">
        <v>94</v>
      </c>
      <c r="C95" s="15" t="n">
        <v>0</v>
      </c>
      <c r="D95" s="15" t="s">
        <v>24</v>
      </c>
      <c r="E95" s="15" t="s">
        <v>24</v>
      </c>
      <c r="F95" s="15" t="n">
        <v>65</v>
      </c>
      <c r="G95" s="15" t="s">
        <v>26</v>
      </c>
      <c r="H95" s="15" t="s">
        <v>26</v>
      </c>
      <c r="I95" s="15" t="s">
        <v>102</v>
      </c>
      <c r="J95" s="15" t="s">
        <v>26</v>
      </c>
      <c r="K95" s="15" t="s">
        <v>26</v>
      </c>
      <c r="L95" s="15" t="s">
        <v>26</v>
      </c>
      <c r="M95" s="15" t="s">
        <v>24</v>
      </c>
      <c r="N95" s="15" t="s">
        <v>26</v>
      </c>
      <c r="O95" s="15" t="s">
        <v>26</v>
      </c>
      <c r="P95" s="15" t="s">
        <v>25</v>
      </c>
      <c r="Q95" s="15" t="s">
        <v>26</v>
      </c>
      <c r="R95" s="15" t="s">
        <v>21</v>
      </c>
      <c r="S95" s="18" t="n">
        <v>111.05</v>
      </c>
      <c r="T95" s="15" t="n">
        <v>7107</v>
      </c>
      <c r="U95" s="15" t="s">
        <v>24</v>
      </c>
      <c r="V95" s="18" t="n">
        <f aca="false">IF(ISNUMBER(T95),T95,0)</f>
        <v>7107</v>
      </c>
      <c r="W95" s="15" t="n">
        <f aca="false">IF(U95="Yes",1,0)</f>
        <v>0</v>
      </c>
      <c r="X95" s="15" t="str">
        <f aca="false">IF(F95&lt;=12,"0-12 months",IF(F95&lt;=24,"13-24 months",IF(F95&lt;=48,"25-48 months","49-72 months")))</f>
        <v>49-72 months</v>
      </c>
      <c r="Y95" s="15" t="str">
        <f aca="false">IF(C95=1,"Yes","No")</f>
        <v>No</v>
      </c>
      <c r="Z95" s="15" t="n">
        <f aca="false">COUNTIF(J95:O95,"Yes")</f>
        <v>5</v>
      </c>
      <c r="AA95" s="18" t="n">
        <f aca="false">S95*W95</f>
        <v>0</v>
      </c>
      <c r="AB95" s="15" t="n">
        <f aca="false">(P95="Month-to-month")+(I95="Fiber optic")+(R95="Electronic check")+(F95&lt;=12)+(M95="No")+(J95="No")</f>
        <v>3</v>
      </c>
      <c r="AC95" s="15" t="str">
        <f aca="false">IF(AB95&gt;=5,"High",IF(AB95&gt;=3,"Medium","Low"))</f>
        <v>Medium</v>
      </c>
    </row>
    <row r="96" customFormat="false" ht="15" hidden="false" customHeight="false" outlineLevel="0" collapsed="false">
      <c r="A96" s="15" t="s">
        <v>192</v>
      </c>
      <c r="B96" s="15" t="s">
        <v>98</v>
      </c>
      <c r="C96" s="15" t="n">
        <v>0</v>
      </c>
      <c r="D96" s="15" t="s">
        <v>24</v>
      </c>
      <c r="E96" s="15" t="s">
        <v>24</v>
      </c>
      <c r="F96" s="15" t="n">
        <v>72</v>
      </c>
      <c r="G96" s="15" t="s">
        <v>26</v>
      </c>
      <c r="H96" s="15" t="s">
        <v>26</v>
      </c>
      <c r="I96" s="15" t="s">
        <v>102</v>
      </c>
      <c r="J96" s="15" t="s">
        <v>24</v>
      </c>
      <c r="K96" s="15" t="s">
        <v>26</v>
      </c>
      <c r="L96" s="15" t="s">
        <v>26</v>
      </c>
      <c r="M96" s="15" t="s">
        <v>24</v>
      </c>
      <c r="N96" s="15" t="s">
        <v>26</v>
      </c>
      <c r="O96" s="15" t="s">
        <v>26</v>
      </c>
      <c r="P96" s="15" t="s">
        <v>29</v>
      </c>
      <c r="Q96" s="15" t="s">
        <v>26</v>
      </c>
      <c r="R96" s="15" t="s">
        <v>19</v>
      </c>
      <c r="S96" s="18" t="n">
        <v>100.9</v>
      </c>
      <c r="T96" s="15" t="n">
        <v>7459.05</v>
      </c>
      <c r="U96" s="15" t="s">
        <v>24</v>
      </c>
      <c r="V96" s="18" t="n">
        <f aca="false">IF(ISNUMBER(T96),T96,0)</f>
        <v>7459.05</v>
      </c>
      <c r="W96" s="15" t="n">
        <f aca="false">IF(U96="Yes",1,0)</f>
        <v>0</v>
      </c>
      <c r="X96" s="15" t="str">
        <f aca="false">IF(F96&lt;=12,"0-12 months",IF(F96&lt;=24,"13-24 months",IF(F96&lt;=48,"25-48 months","49-72 months")))</f>
        <v>49-72 months</v>
      </c>
      <c r="Y96" s="15" t="str">
        <f aca="false">IF(C96=1,"Yes","No")</f>
        <v>No</v>
      </c>
      <c r="Z96" s="15" t="n">
        <f aca="false">COUNTIF(J96:O96,"Yes")</f>
        <v>4</v>
      </c>
      <c r="AA96" s="18" t="n">
        <f aca="false">S96*W96</f>
        <v>0</v>
      </c>
      <c r="AB96" s="15" t="n">
        <f aca="false">(P96="Month-to-month")+(I96="Fiber optic")+(R96="Electronic check")+(F96&lt;=12)+(M96="No")+(J96="No")</f>
        <v>3</v>
      </c>
      <c r="AC96" s="15" t="str">
        <f aca="false">IF(AB96&gt;=5,"High",IF(AB96&gt;=3,"Medium","Low"))</f>
        <v>Medium</v>
      </c>
    </row>
    <row r="97" customFormat="false" ht="15" hidden="false" customHeight="false" outlineLevel="0" collapsed="false">
      <c r="A97" s="15" t="s">
        <v>193</v>
      </c>
      <c r="B97" s="15" t="s">
        <v>94</v>
      </c>
      <c r="C97" s="15" t="n">
        <v>0</v>
      </c>
      <c r="D97" s="15" t="s">
        <v>24</v>
      </c>
      <c r="E97" s="15" t="s">
        <v>24</v>
      </c>
      <c r="F97" s="15" t="n">
        <v>12</v>
      </c>
      <c r="G97" s="15" t="s">
        <v>26</v>
      </c>
      <c r="H97" s="15" t="s">
        <v>26</v>
      </c>
      <c r="I97" s="15" t="s">
        <v>102</v>
      </c>
      <c r="J97" s="15" t="s">
        <v>26</v>
      </c>
      <c r="K97" s="15" t="s">
        <v>24</v>
      </c>
      <c r="L97" s="15" t="s">
        <v>24</v>
      </c>
      <c r="M97" s="15" t="s">
        <v>24</v>
      </c>
      <c r="N97" s="15" t="s">
        <v>24</v>
      </c>
      <c r="O97" s="15" t="s">
        <v>24</v>
      </c>
      <c r="P97" s="15" t="s">
        <v>25</v>
      </c>
      <c r="Q97" s="15" t="s">
        <v>26</v>
      </c>
      <c r="R97" s="15" t="s">
        <v>15</v>
      </c>
      <c r="S97" s="18" t="n">
        <v>78.95</v>
      </c>
      <c r="T97" s="15" t="n">
        <v>927.35</v>
      </c>
      <c r="U97" s="15" t="s">
        <v>26</v>
      </c>
      <c r="V97" s="18" t="n">
        <f aca="false">IF(ISNUMBER(T97),T97,0)</f>
        <v>927.35</v>
      </c>
      <c r="W97" s="15" t="n">
        <f aca="false">IF(U97="Yes",1,0)</f>
        <v>1</v>
      </c>
      <c r="X97" s="15" t="str">
        <f aca="false">IF(F97&lt;=12,"0-12 months",IF(F97&lt;=24,"13-24 months",IF(F97&lt;=48,"25-48 months","49-72 months")))</f>
        <v>0-12 months</v>
      </c>
      <c r="Y97" s="15" t="str">
        <f aca="false">IF(C97=1,"Yes","No")</f>
        <v>No</v>
      </c>
      <c r="Z97" s="15" t="n">
        <f aca="false">COUNTIF(J97:O97,"Yes")</f>
        <v>1</v>
      </c>
      <c r="AA97" s="18" t="n">
        <f aca="false">S97*W97</f>
        <v>78.95</v>
      </c>
      <c r="AB97" s="15" t="n">
        <f aca="false">(P97="Month-to-month")+(I97="Fiber optic")+(R97="Electronic check")+(F97&lt;=12)+(M97="No")+(J97="No")</f>
        <v>5</v>
      </c>
      <c r="AC97" s="15" t="str">
        <f aca="false">IF(AB97&gt;=5,"High",IF(AB97&gt;=3,"Medium","Low"))</f>
        <v>High</v>
      </c>
    </row>
    <row r="98" customFormat="false" ht="15" hidden="false" customHeight="false" outlineLevel="0" collapsed="false">
      <c r="A98" s="15" t="s">
        <v>194</v>
      </c>
      <c r="B98" s="15" t="s">
        <v>98</v>
      </c>
      <c r="C98" s="15" t="n">
        <v>0</v>
      </c>
      <c r="D98" s="15" t="s">
        <v>26</v>
      </c>
      <c r="E98" s="15" t="s">
        <v>26</v>
      </c>
      <c r="F98" s="15" t="n">
        <v>71</v>
      </c>
      <c r="G98" s="15" t="s">
        <v>26</v>
      </c>
      <c r="H98" s="15" t="s">
        <v>26</v>
      </c>
      <c r="I98" s="15" t="s">
        <v>96</v>
      </c>
      <c r="J98" s="15" t="s">
        <v>26</v>
      </c>
      <c r="K98" s="15" t="s">
        <v>26</v>
      </c>
      <c r="L98" s="15" t="s">
        <v>24</v>
      </c>
      <c r="M98" s="15" t="s">
        <v>26</v>
      </c>
      <c r="N98" s="15" t="s">
        <v>24</v>
      </c>
      <c r="O98" s="15" t="s">
        <v>24</v>
      </c>
      <c r="P98" s="15" t="s">
        <v>27</v>
      </c>
      <c r="Q98" s="15" t="s">
        <v>26</v>
      </c>
      <c r="R98" s="15" t="s">
        <v>21</v>
      </c>
      <c r="S98" s="18" t="n">
        <v>66.85</v>
      </c>
      <c r="T98" s="15" t="n">
        <v>4748.7</v>
      </c>
      <c r="U98" s="15" t="s">
        <v>24</v>
      </c>
      <c r="V98" s="18" t="n">
        <f aca="false">IF(ISNUMBER(T98),T98,0)</f>
        <v>4748.7</v>
      </c>
      <c r="W98" s="15" t="n">
        <f aca="false">IF(U98="Yes",1,0)</f>
        <v>0</v>
      </c>
      <c r="X98" s="15" t="str">
        <f aca="false">IF(F98&lt;=12,"0-12 months",IF(F98&lt;=24,"13-24 months",IF(F98&lt;=48,"25-48 months","49-72 months")))</f>
        <v>49-72 months</v>
      </c>
      <c r="Y98" s="15" t="str">
        <f aca="false">IF(C98=1,"Yes","No")</f>
        <v>No</v>
      </c>
      <c r="Z98" s="15" t="n">
        <f aca="false">COUNTIF(J98:O98,"Yes")</f>
        <v>3</v>
      </c>
      <c r="AA98" s="18" t="n">
        <f aca="false">S98*W98</f>
        <v>0</v>
      </c>
      <c r="AB98" s="15" t="n">
        <f aca="false">(P98="Month-to-month")+(I98="Fiber optic")+(R98="Electronic check")+(F98&lt;=12)+(M98="No")+(J98="No")</f>
        <v>0</v>
      </c>
      <c r="AC98" s="15" t="str">
        <f aca="false">IF(AB98&gt;=5,"High",IF(AB98&gt;=3,"Medium","Low"))</f>
        <v>Low</v>
      </c>
    </row>
    <row r="99" customFormat="false" ht="15" hidden="false" customHeight="false" outlineLevel="0" collapsed="false">
      <c r="A99" s="15" t="s">
        <v>195</v>
      </c>
      <c r="B99" s="15" t="s">
        <v>98</v>
      </c>
      <c r="C99" s="15" t="n">
        <v>0</v>
      </c>
      <c r="D99" s="15" t="s">
        <v>24</v>
      </c>
      <c r="E99" s="15" t="s">
        <v>24</v>
      </c>
      <c r="F99" s="15" t="n">
        <v>5</v>
      </c>
      <c r="G99" s="15" t="s">
        <v>26</v>
      </c>
      <c r="H99" s="15" t="s">
        <v>24</v>
      </c>
      <c r="I99" s="15" t="s">
        <v>24</v>
      </c>
      <c r="J99" s="15" t="s">
        <v>28</v>
      </c>
      <c r="K99" s="15" t="s">
        <v>28</v>
      </c>
      <c r="L99" s="15" t="s">
        <v>28</v>
      </c>
      <c r="M99" s="15" t="s">
        <v>28</v>
      </c>
      <c r="N99" s="15" t="s">
        <v>28</v>
      </c>
      <c r="O99" s="15" t="s">
        <v>28</v>
      </c>
      <c r="P99" s="15" t="s">
        <v>25</v>
      </c>
      <c r="Q99" s="15" t="s">
        <v>24</v>
      </c>
      <c r="R99" s="15" t="s">
        <v>17</v>
      </c>
      <c r="S99" s="18" t="n">
        <v>21.05</v>
      </c>
      <c r="T99" s="15" t="n">
        <v>113.85</v>
      </c>
      <c r="U99" s="15" t="s">
        <v>26</v>
      </c>
      <c r="V99" s="18" t="n">
        <f aca="false">IF(ISNUMBER(T99),T99,0)</f>
        <v>113.85</v>
      </c>
      <c r="W99" s="15" t="n">
        <f aca="false">IF(U99="Yes",1,0)</f>
        <v>1</v>
      </c>
      <c r="X99" s="15" t="str">
        <f aca="false">IF(F99&lt;=12,"0-12 months",IF(F99&lt;=24,"13-24 months",IF(F99&lt;=48,"25-48 months","49-72 months")))</f>
        <v>0-12 months</v>
      </c>
      <c r="Y99" s="15" t="str">
        <f aca="false">IF(C99=1,"Yes","No")</f>
        <v>No</v>
      </c>
      <c r="Z99" s="15" t="n">
        <f aca="false">COUNTIF(J99:O99,"Yes")</f>
        <v>0</v>
      </c>
      <c r="AA99" s="18" t="n">
        <f aca="false">S99*W99</f>
        <v>21.05</v>
      </c>
      <c r="AB99" s="15" t="n">
        <f aca="false">(P99="Month-to-month")+(I99="Fiber optic")+(R99="Electronic check")+(F99&lt;=12)+(M99="No")+(J99="No")</f>
        <v>2</v>
      </c>
      <c r="AC99" s="15" t="str">
        <f aca="false">IF(AB99&gt;=5,"High",IF(AB99&gt;=3,"Medium","Low"))</f>
        <v>Low</v>
      </c>
    </row>
    <row r="100" customFormat="false" ht="15" hidden="false" customHeight="false" outlineLevel="0" collapsed="false">
      <c r="A100" s="15" t="s">
        <v>196</v>
      </c>
      <c r="B100" s="15" t="s">
        <v>98</v>
      </c>
      <c r="C100" s="15" t="n">
        <v>0</v>
      </c>
      <c r="D100" s="15" t="s">
        <v>24</v>
      </c>
      <c r="E100" s="15" t="s">
        <v>24</v>
      </c>
      <c r="F100" s="15" t="n">
        <v>52</v>
      </c>
      <c r="G100" s="15" t="s">
        <v>26</v>
      </c>
      <c r="H100" s="15" t="s">
        <v>24</v>
      </c>
      <c r="I100" s="15" t="s">
        <v>24</v>
      </c>
      <c r="J100" s="15" t="s">
        <v>28</v>
      </c>
      <c r="K100" s="15" t="s">
        <v>28</v>
      </c>
      <c r="L100" s="15" t="s">
        <v>28</v>
      </c>
      <c r="M100" s="15" t="s">
        <v>28</v>
      </c>
      <c r="N100" s="15" t="s">
        <v>28</v>
      </c>
      <c r="O100" s="15" t="s">
        <v>28</v>
      </c>
      <c r="P100" s="15" t="s">
        <v>29</v>
      </c>
      <c r="Q100" s="15" t="s">
        <v>24</v>
      </c>
      <c r="R100" s="15" t="s">
        <v>19</v>
      </c>
      <c r="S100" s="18" t="n">
        <v>21</v>
      </c>
      <c r="T100" s="15" t="n">
        <v>1107.2</v>
      </c>
      <c r="U100" s="15" t="s">
        <v>24</v>
      </c>
      <c r="V100" s="18" t="n">
        <f aca="false">IF(ISNUMBER(T100),T100,0)</f>
        <v>1107.2</v>
      </c>
      <c r="W100" s="15" t="n">
        <f aca="false">IF(U100="Yes",1,0)</f>
        <v>0</v>
      </c>
      <c r="X100" s="15" t="str">
        <f aca="false">IF(F100&lt;=12,"0-12 months",IF(F100&lt;=24,"13-24 months",IF(F100&lt;=48,"25-48 months","49-72 months")))</f>
        <v>49-72 months</v>
      </c>
      <c r="Y100" s="15" t="str">
        <f aca="false">IF(C100=1,"Yes","No")</f>
        <v>No</v>
      </c>
      <c r="Z100" s="15" t="n">
        <f aca="false">COUNTIF(J100:O100,"Yes")</f>
        <v>0</v>
      </c>
      <c r="AA100" s="18" t="n">
        <f aca="false">S100*W100</f>
        <v>0</v>
      </c>
      <c r="AB100" s="15" t="n">
        <f aca="false">(P100="Month-to-month")+(I100="Fiber optic")+(R100="Electronic check")+(F100&lt;=12)+(M100="No")+(J100="No")</f>
        <v>0</v>
      </c>
      <c r="AC100" s="15" t="str">
        <f aca="false">IF(AB100&gt;=5,"High",IF(AB100&gt;=3,"Medium","Low"))</f>
        <v>Low</v>
      </c>
    </row>
    <row r="101" customFormat="false" ht="15" hidden="false" customHeight="false" outlineLevel="0" collapsed="false">
      <c r="A101" s="15" t="s">
        <v>197</v>
      </c>
      <c r="B101" s="15" t="s">
        <v>94</v>
      </c>
      <c r="C101" s="15" t="n">
        <v>1</v>
      </c>
      <c r="D101" s="15" t="s">
        <v>26</v>
      </c>
      <c r="E101" s="15" t="s">
        <v>24</v>
      </c>
      <c r="F101" s="15" t="n">
        <v>25</v>
      </c>
      <c r="G101" s="15" t="s">
        <v>26</v>
      </c>
      <c r="H101" s="15" t="s">
        <v>24</v>
      </c>
      <c r="I101" s="15" t="s">
        <v>102</v>
      </c>
      <c r="J101" s="15" t="s">
        <v>24</v>
      </c>
      <c r="K101" s="15" t="s">
        <v>26</v>
      </c>
      <c r="L101" s="15" t="s">
        <v>26</v>
      </c>
      <c r="M101" s="15" t="s">
        <v>24</v>
      </c>
      <c r="N101" s="15" t="s">
        <v>26</v>
      </c>
      <c r="O101" s="15" t="s">
        <v>26</v>
      </c>
      <c r="P101" s="15" t="s">
        <v>25</v>
      </c>
      <c r="Q101" s="15" t="s">
        <v>26</v>
      </c>
      <c r="R101" s="15" t="s">
        <v>15</v>
      </c>
      <c r="S101" s="18" t="n">
        <v>98.5</v>
      </c>
      <c r="T101" s="15" t="n">
        <v>2514.5</v>
      </c>
      <c r="U101" s="15" t="s">
        <v>26</v>
      </c>
      <c r="V101" s="18" t="n">
        <f aca="false">IF(ISNUMBER(T101),T101,0)</f>
        <v>2514.5</v>
      </c>
      <c r="W101" s="15" t="n">
        <f aca="false">IF(U101="Yes",1,0)</f>
        <v>1</v>
      </c>
      <c r="X101" s="15" t="str">
        <f aca="false">IF(F101&lt;=12,"0-12 months",IF(F101&lt;=24,"13-24 months",IF(F101&lt;=48,"25-48 months","49-72 months")))</f>
        <v>25-48 months</v>
      </c>
      <c r="Y101" s="15" t="str">
        <f aca="false">IF(C101=1,"Yes","No")</f>
        <v>Yes</v>
      </c>
      <c r="Z101" s="15" t="n">
        <f aca="false">COUNTIF(J101:O101,"Yes")</f>
        <v>4</v>
      </c>
      <c r="AA101" s="18" t="n">
        <f aca="false">S101*W101</f>
        <v>98.5</v>
      </c>
      <c r="AB101" s="15" t="n">
        <f aca="false">(P101="Month-to-month")+(I101="Fiber optic")+(R101="Electronic check")+(F101&lt;=12)+(M101="No")+(J101="No")</f>
        <v>5</v>
      </c>
      <c r="AC101" s="15" t="str">
        <f aca="false">IF(AB101&gt;=5,"High",IF(AB101&gt;=3,"Medium","Low"))</f>
        <v>High</v>
      </c>
    </row>
    <row r="102" customFormat="false" ht="15" hidden="false" customHeight="false" outlineLevel="0" collapsed="false">
      <c r="A102" s="15" t="s">
        <v>198</v>
      </c>
      <c r="B102" s="15" t="s">
        <v>98</v>
      </c>
      <c r="C102" s="15" t="n">
        <v>0</v>
      </c>
      <c r="D102" s="15" t="s">
        <v>24</v>
      </c>
      <c r="E102" s="15" t="s">
        <v>24</v>
      </c>
      <c r="F102" s="15" t="n">
        <v>1</v>
      </c>
      <c r="G102" s="15" t="s">
        <v>26</v>
      </c>
      <c r="H102" s="15" t="s">
        <v>24</v>
      </c>
      <c r="I102" s="15" t="s">
        <v>24</v>
      </c>
      <c r="J102" s="15" t="s">
        <v>28</v>
      </c>
      <c r="K102" s="15" t="s">
        <v>28</v>
      </c>
      <c r="L102" s="15" t="s">
        <v>28</v>
      </c>
      <c r="M102" s="15" t="s">
        <v>28</v>
      </c>
      <c r="N102" s="15" t="s">
        <v>28</v>
      </c>
      <c r="O102" s="15" t="s">
        <v>28</v>
      </c>
      <c r="P102" s="15" t="s">
        <v>25</v>
      </c>
      <c r="Q102" s="15" t="s">
        <v>24</v>
      </c>
      <c r="R102" s="15" t="s">
        <v>17</v>
      </c>
      <c r="S102" s="18" t="n">
        <v>20.2</v>
      </c>
      <c r="T102" s="15" t="n">
        <v>20.2</v>
      </c>
      <c r="U102" s="15" t="s">
        <v>24</v>
      </c>
      <c r="V102" s="18" t="n">
        <f aca="false">IF(ISNUMBER(T102),T102,0)</f>
        <v>20.2</v>
      </c>
      <c r="W102" s="15" t="n">
        <f aca="false">IF(U102="Yes",1,0)</f>
        <v>0</v>
      </c>
      <c r="X102" s="15" t="str">
        <f aca="false">IF(F102&lt;=12,"0-12 months",IF(F102&lt;=24,"13-24 months",IF(F102&lt;=48,"25-48 months","49-72 months")))</f>
        <v>0-12 months</v>
      </c>
      <c r="Y102" s="15" t="str">
        <f aca="false">IF(C102=1,"Yes","No")</f>
        <v>No</v>
      </c>
      <c r="Z102" s="15" t="n">
        <f aca="false">COUNTIF(J102:O102,"Yes")</f>
        <v>0</v>
      </c>
      <c r="AA102" s="18" t="n">
        <f aca="false">S102*W102</f>
        <v>0</v>
      </c>
      <c r="AB102" s="15" t="n">
        <f aca="false">(P102="Month-to-month")+(I102="Fiber optic")+(R102="Electronic check")+(F102&lt;=12)+(M102="No")+(J102="No")</f>
        <v>2</v>
      </c>
      <c r="AC102" s="15" t="str">
        <f aca="false">IF(AB102&gt;=5,"High",IF(AB102&gt;=3,"Medium","Low"))</f>
        <v>Low</v>
      </c>
    </row>
    <row r="103" customFormat="false" ht="15" hidden="false" customHeight="false" outlineLevel="0" collapsed="false">
      <c r="A103" s="15" t="s">
        <v>199</v>
      </c>
      <c r="B103" s="15" t="s">
        <v>94</v>
      </c>
      <c r="C103" s="15" t="n">
        <v>0</v>
      </c>
      <c r="D103" s="15" t="s">
        <v>26</v>
      </c>
      <c r="E103" s="15" t="s">
        <v>26</v>
      </c>
      <c r="F103" s="15" t="n">
        <v>1</v>
      </c>
      <c r="G103" s="15" t="s">
        <v>26</v>
      </c>
      <c r="H103" s="15" t="s">
        <v>24</v>
      </c>
      <c r="I103" s="15" t="s">
        <v>24</v>
      </c>
      <c r="J103" s="15" t="s">
        <v>28</v>
      </c>
      <c r="K103" s="15" t="s">
        <v>28</v>
      </c>
      <c r="L103" s="15" t="s">
        <v>28</v>
      </c>
      <c r="M103" s="15" t="s">
        <v>28</v>
      </c>
      <c r="N103" s="15" t="s">
        <v>28</v>
      </c>
      <c r="O103" s="15" t="s">
        <v>28</v>
      </c>
      <c r="P103" s="15" t="s">
        <v>25</v>
      </c>
      <c r="Q103" s="15" t="s">
        <v>24</v>
      </c>
      <c r="R103" s="15" t="s">
        <v>15</v>
      </c>
      <c r="S103" s="18" t="n">
        <v>19.45</v>
      </c>
      <c r="T103" s="15" t="n">
        <v>19.45</v>
      </c>
      <c r="U103" s="15" t="s">
        <v>24</v>
      </c>
      <c r="V103" s="18" t="n">
        <f aca="false">IF(ISNUMBER(T103),T103,0)</f>
        <v>19.45</v>
      </c>
      <c r="W103" s="15" t="n">
        <f aca="false">IF(U103="Yes",1,0)</f>
        <v>0</v>
      </c>
      <c r="X103" s="15" t="str">
        <f aca="false">IF(F103&lt;=12,"0-12 months",IF(F103&lt;=24,"13-24 months",IF(F103&lt;=48,"25-48 months","49-72 months")))</f>
        <v>0-12 months</v>
      </c>
      <c r="Y103" s="15" t="str">
        <f aca="false">IF(C103=1,"Yes","No")</f>
        <v>No</v>
      </c>
      <c r="Z103" s="15" t="n">
        <f aca="false">COUNTIF(J103:O103,"Yes")</f>
        <v>0</v>
      </c>
      <c r="AA103" s="18" t="n">
        <f aca="false">S103*W103</f>
        <v>0</v>
      </c>
      <c r="AB103" s="15" t="n">
        <f aca="false">(P103="Month-to-month")+(I103="Fiber optic")+(R103="Electronic check")+(F103&lt;=12)+(M103="No")+(J103="No")</f>
        <v>3</v>
      </c>
      <c r="AC103" s="15" t="str">
        <f aca="false">IF(AB103&gt;=5,"High",IF(AB103&gt;=3,"Medium","Low"))</f>
        <v>Medium</v>
      </c>
    </row>
    <row r="104" customFormat="false" ht="15" hidden="false" customHeight="false" outlineLevel="0" collapsed="false">
      <c r="A104" s="15" t="s">
        <v>200</v>
      </c>
      <c r="B104" s="15" t="s">
        <v>98</v>
      </c>
      <c r="C104" s="15" t="n">
        <v>0</v>
      </c>
      <c r="D104" s="15" t="s">
        <v>24</v>
      </c>
      <c r="E104" s="15" t="s">
        <v>24</v>
      </c>
      <c r="F104" s="15" t="n">
        <v>38</v>
      </c>
      <c r="G104" s="15" t="s">
        <v>26</v>
      </c>
      <c r="H104" s="15" t="s">
        <v>26</v>
      </c>
      <c r="I104" s="15" t="s">
        <v>102</v>
      </c>
      <c r="J104" s="15" t="s">
        <v>24</v>
      </c>
      <c r="K104" s="15" t="s">
        <v>24</v>
      </c>
      <c r="L104" s="15" t="s">
        <v>26</v>
      </c>
      <c r="M104" s="15" t="s">
        <v>26</v>
      </c>
      <c r="N104" s="15" t="s">
        <v>26</v>
      </c>
      <c r="O104" s="15" t="s">
        <v>24</v>
      </c>
      <c r="P104" s="15" t="s">
        <v>27</v>
      </c>
      <c r="Q104" s="15" t="s">
        <v>24</v>
      </c>
      <c r="R104" s="15" t="s">
        <v>19</v>
      </c>
      <c r="S104" s="18" t="n">
        <v>95</v>
      </c>
      <c r="T104" s="15" t="n">
        <v>3605.6</v>
      </c>
      <c r="U104" s="15" t="s">
        <v>24</v>
      </c>
      <c r="V104" s="18" t="n">
        <f aca="false">IF(ISNUMBER(T104),T104,0)</f>
        <v>3605.6</v>
      </c>
      <c r="W104" s="15" t="n">
        <f aca="false">IF(U104="Yes",1,0)</f>
        <v>0</v>
      </c>
      <c r="X104" s="15" t="str">
        <f aca="false">IF(F104&lt;=12,"0-12 months",IF(F104&lt;=24,"13-24 months",IF(F104&lt;=48,"25-48 months","49-72 months")))</f>
        <v>25-48 months</v>
      </c>
      <c r="Y104" s="15" t="str">
        <f aca="false">IF(C104=1,"Yes","No")</f>
        <v>No</v>
      </c>
      <c r="Z104" s="15" t="n">
        <f aca="false">COUNTIF(J104:O104,"Yes")</f>
        <v>3</v>
      </c>
      <c r="AA104" s="18" t="n">
        <f aca="false">S104*W104</f>
        <v>0</v>
      </c>
      <c r="AB104" s="15" t="n">
        <f aca="false">(P104="Month-to-month")+(I104="Fiber optic")+(R104="Electronic check")+(F104&lt;=12)+(M104="No")+(J104="No")</f>
        <v>2</v>
      </c>
      <c r="AC104" s="15" t="str">
        <f aca="false">IF(AB104&gt;=5,"High",IF(AB104&gt;=3,"Medium","Low"))</f>
        <v>Low</v>
      </c>
    </row>
    <row r="105" customFormat="false" ht="15" hidden="false" customHeight="false" outlineLevel="0" collapsed="false">
      <c r="A105" s="15" t="s">
        <v>201</v>
      </c>
      <c r="B105" s="15" t="s">
        <v>94</v>
      </c>
      <c r="C105" s="15" t="n">
        <v>1</v>
      </c>
      <c r="D105" s="15" t="s">
        <v>26</v>
      </c>
      <c r="E105" s="15" t="s">
        <v>24</v>
      </c>
      <c r="F105" s="15" t="n">
        <v>66</v>
      </c>
      <c r="G105" s="15" t="s">
        <v>24</v>
      </c>
      <c r="H105" s="15" t="s">
        <v>95</v>
      </c>
      <c r="I105" s="15" t="s">
        <v>96</v>
      </c>
      <c r="J105" s="15" t="s">
        <v>24</v>
      </c>
      <c r="K105" s="15" t="s">
        <v>26</v>
      </c>
      <c r="L105" s="15" t="s">
        <v>26</v>
      </c>
      <c r="M105" s="15" t="s">
        <v>24</v>
      </c>
      <c r="N105" s="15" t="s">
        <v>26</v>
      </c>
      <c r="O105" s="15" t="s">
        <v>24</v>
      </c>
      <c r="P105" s="15" t="s">
        <v>27</v>
      </c>
      <c r="Q105" s="15" t="s">
        <v>24</v>
      </c>
      <c r="R105" s="15" t="s">
        <v>19</v>
      </c>
      <c r="S105" s="18" t="n">
        <v>45.55</v>
      </c>
      <c r="T105" s="15" t="n">
        <v>3027.25</v>
      </c>
      <c r="U105" s="15" t="s">
        <v>24</v>
      </c>
      <c r="V105" s="18" t="n">
        <f aca="false">IF(ISNUMBER(T105),T105,0)</f>
        <v>3027.25</v>
      </c>
      <c r="W105" s="15" t="n">
        <f aca="false">IF(U105="Yes",1,0)</f>
        <v>0</v>
      </c>
      <c r="X105" s="15" t="str">
        <f aca="false">IF(F105&lt;=12,"0-12 months",IF(F105&lt;=24,"13-24 months",IF(F105&lt;=48,"25-48 months","49-72 months")))</f>
        <v>49-72 months</v>
      </c>
      <c r="Y105" s="15" t="str">
        <f aca="false">IF(C105=1,"Yes","No")</f>
        <v>Yes</v>
      </c>
      <c r="Z105" s="15" t="n">
        <f aca="false">COUNTIF(J105:O105,"Yes")</f>
        <v>3</v>
      </c>
      <c r="AA105" s="18" t="n">
        <f aca="false">S105*W105</f>
        <v>0</v>
      </c>
      <c r="AB105" s="15" t="n">
        <f aca="false">(P105="Month-to-month")+(I105="Fiber optic")+(R105="Electronic check")+(F105&lt;=12)+(M105="No")+(J105="No")</f>
        <v>2</v>
      </c>
      <c r="AC105" s="15" t="str">
        <f aca="false">IF(AB105&gt;=5,"High",IF(AB105&gt;=3,"Medium","Low"))</f>
        <v>Low</v>
      </c>
    </row>
    <row r="106" customFormat="false" ht="15" hidden="false" customHeight="false" outlineLevel="0" collapsed="false">
      <c r="A106" s="15" t="s">
        <v>202</v>
      </c>
      <c r="B106" s="15" t="s">
        <v>98</v>
      </c>
      <c r="C106" s="15" t="n">
        <v>0</v>
      </c>
      <c r="D106" s="15" t="s">
        <v>26</v>
      </c>
      <c r="E106" s="15" t="s">
        <v>24</v>
      </c>
      <c r="F106" s="15" t="n">
        <v>68</v>
      </c>
      <c r="G106" s="15" t="s">
        <v>26</v>
      </c>
      <c r="H106" s="15" t="s">
        <v>26</v>
      </c>
      <c r="I106" s="15" t="s">
        <v>102</v>
      </c>
      <c r="J106" s="15" t="s">
        <v>24</v>
      </c>
      <c r="K106" s="15" t="s">
        <v>26</v>
      </c>
      <c r="L106" s="15" t="s">
        <v>26</v>
      </c>
      <c r="M106" s="15" t="s">
        <v>26</v>
      </c>
      <c r="N106" s="15" t="s">
        <v>26</v>
      </c>
      <c r="O106" s="15" t="s">
        <v>26</v>
      </c>
      <c r="P106" s="15" t="s">
        <v>29</v>
      </c>
      <c r="Q106" s="15" t="s">
        <v>26</v>
      </c>
      <c r="R106" s="15" t="s">
        <v>19</v>
      </c>
      <c r="S106" s="18" t="n">
        <v>110</v>
      </c>
      <c r="T106" s="15" t="n">
        <v>7611.85</v>
      </c>
      <c r="U106" s="15" t="s">
        <v>26</v>
      </c>
      <c r="V106" s="18" t="n">
        <f aca="false">IF(ISNUMBER(T106),T106,0)</f>
        <v>7611.85</v>
      </c>
      <c r="W106" s="15" t="n">
        <f aca="false">IF(U106="Yes",1,0)</f>
        <v>1</v>
      </c>
      <c r="X106" s="15" t="str">
        <f aca="false">IF(F106&lt;=12,"0-12 months",IF(F106&lt;=24,"13-24 months",IF(F106&lt;=48,"25-48 months","49-72 months")))</f>
        <v>49-72 months</v>
      </c>
      <c r="Y106" s="15" t="str">
        <f aca="false">IF(C106=1,"Yes","No")</f>
        <v>No</v>
      </c>
      <c r="Z106" s="15" t="n">
        <f aca="false">COUNTIF(J106:O106,"Yes")</f>
        <v>5</v>
      </c>
      <c r="AA106" s="18" t="n">
        <f aca="false">S106*W106</f>
        <v>110</v>
      </c>
      <c r="AB106" s="15" t="n">
        <f aca="false">(P106="Month-to-month")+(I106="Fiber optic")+(R106="Electronic check")+(F106&lt;=12)+(M106="No")+(J106="No")</f>
        <v>2</v>
      </c>
      <c r="AC106" s="15" t="str">
        <f aca="false">IF(AB106&gt;=5,"High",IF(AB106&gt;=3,"Medium","Low"))</f>
        <v>Low</v>
      </c>
    </row>
    <row r="107" customFormat="false" ht="15" hidden="false" customHeight="false" outlineLevel="0" collapsed="false">
      <c r="A107" s="15" t="s">
        <v>203</v>
      </c>
      <c r="B107" s="15" t="s">
        <v>98</v>
      </c>
      <c r="C107" s="15" t="n">
        <v>0</v>
      </c>
      <c r="D107" s="15" t="s">
        <v>24</v>
      </c>
      <c r="E107" s="15" t="s">
        <v>24</v>
      </c>
      <c r="F107" s="15" t="n">
        <v>5</v>
      </c>
      <c r="G107" s="15" t="s">
        <v>24</v>
      </c>
      <c r="H107" s="15" t="s">
        <v>95</v>
      </c>
      <c r="I107" s="15" t="s">
        <v>96</v>
      </c>
      <c r="J107" s="15" t="s">
        <v>24</v>
      </c>
      <c r="K107" s="15" t="s">
        <v>24</v>
      </c>
      <c r="L107" s="15" t="s">
        <v>24</v>
      </c>
      <c r="M107" s="15" t="s">
        <v>24</v>
      </c>
      <c r="N107" s="15" t="s">
        <v>24</v>
      </c>
      <c r="O107" s="15" t="s">
        <v>24</v>
      </c>
      <c r="P107" s="15" t="s">
        <v>25</v>
      </c>
      <c r="Q107" s="15" t="s">
        <v>24</v>
      </c>
      <c r="R107" s="15" t="s">
        <v>17</v>
      </c>
      <c r="S107" s="18" t="n">
        <v>24.3</v>
      </c>
      <c r="T107" s="15" t="n">
        <v>100.2</v>
      </c>
      <c r="U107" s="15" t="s">
        <v>24</v>
      </c>
      <c r="V107" s="18" t="n">
        <f aca="false">IF(ISNUMBER(T107),T107,0)</f>
        <v>100.2</v>
      </c>
      <c r="W107" s="15" t="n">
        <f aca="false">IF(U107="Yes",1,0)</f>
        <v>0</v>
      </c>
      <c r="X107" s="15" t="str">
        <f aca="false">IF(F107&lt;=12,"0-12 months",IF(F107&lt;=24,"13-24 months",IF(F107&lt;=48,"25-48 months","49-72 months")))</f>
        <v>0-12 months</v>
      </c>
      <c r="Y107" s="15" t="str">
        <f aca="false">IF(C107=1,"Yes","No")</f>
        <v>No</v>
      </c>
      <c r="Z107" s="15" t="n">
        <f aca="false">COUNTIF(J107:O107,"Yes")</f>
        <v>0</v>
      </c>
      <c r="AA107" s="18" t="n">
        <f aca="false">S107*W107</f>
        <v>0</v>
      </c>
      <c r="AB107" s="15" t="n">
        <f aca="false">(P107="Month-to-month")+(I107="Fiber optic")+(R107="Electronic check")+(F107&lt;=12)+(M107="No")+(J107="No")</f>
        <v>4</v>
      </c>
      <c r="AC107" s="15" t="str">
        <f aca="false">IF(AB107&gt;=5,"High",IF(AB107&gt;=3,"Medium","Low"))</f>
        <v>Medium</v>
      </c>
    </row>
    <row r="108" customFormat="false" ht="15" hidden="false" customHeight="false" outlineLevel="0" collapsed="false">
      <c r="A108" s="15" t="s">
        <v>204</v>
      </c>
      <c r="B108" s="15" t="s">
        <v>94</v>
      </c>
      <c r="C108" s="15" t="n">
        <v>0</v>
      </c>
      <c r="D108" s="15" t="s">
        <v>26</v>
      </c>
      <c r="E108" s="15" t="s">
        <v>26</v>
      </c>
      <c r="F108" s="15" t="n">
        <v>72</v>
      </c>
      <c r="G108" s="15" t="s">
        <v>26</v>
      </c>
      <c r="H108" s="15" t="s">
        <v>26</v>
      </c>
      <c r="I108" s="15" t="s">
        <v>102</v>
      </c>
      <c r="J108" s="15" t="s">
        <v>26</v>
      </c>
      <c r="K108" s="15" t="s">
        <v>26</v>
      </c>
      <c r="L108" s="15" t="s">
        <v>24</v>
      </c>
      <c r="M108" s="15" t="s">
        <v>24</v>
      </c>
      <c r="N108" s="15" t="s">
        <v>26</v>
      </c>
      <c r="O108" s="15" t="s">
        <v>26</v>
      </c>
      <c r="P108" s="15" t="s">
        <v>27</v>
      </c>
      <c r="Q108" s="15" t="s">
        <v>26</v>
      </c>
      <c r="R108" s="15" t="s">
        <v>15</v>
      </c>
      <c r="S108" s="18" t="n">
        <v>104.15</v>
      </c>
      <c r="T108" s="15" t="n">
        <v>7303.05</v>
      </c>
      <c r="U108" s="15" t="s">
        <v>24</v>
      </c>
      <c r="V108" s="18" t="n">
        <f aca="false">IF(ISNUMBER(T108),T108,0)</f>
        <v>7303.05</v>
      </c>
      <c r="W108" s="15" t="n">
        <f aca="false">IF(U108="Yes",1,0)</f>
        <v>0</v>
      </c>
      <c r="X108" s="15" t="str">
        <f aca="false">IF(F108&lt;=12,"0-12 months",IF(F108&lt;=24,"13-24 months",IF(F108&lt;=48,"25-48 months","49-72 months")))</f>
        <v>49-72 months</v>
      </c>
      <c r="Y108" s="15" t="str">
        <f aca="false">IF(C108=1,"Yes","No")</f>
        <v>No</v>
      </c>
      <c r="Z108" s="15" t="n">
        <f aca="false">COUNTIF(J108:O108,"Yes")</f>
        <v>4</v>
      </c>
      <c r="AA108" s="18" t="n">
        <f aca="false">S108*W108</f>
        <v>0</v>
      </c>
      <c r="AB108" s="15" t="n">
        <f aca="false">(P108="Month-to-month")+(I108="Fiber optic")+(R108="Electronic check")+(F108&lt;=12)+(M108="No")+(J108="No")</f>
        <v>3</v>
      </c>
      <c r="AC108" s="15" t="str">
        <f aca="false">IF(AB108&gt;=5,"High",IF(AB108&gt;=3,"Medium","Low"))</f>
        <v>Medium</v>
      </c>
    </row>
    <row r="109" customFormat="false" ht="15" hidden="false" customHeight="false" outlineLevel="0" collapsed="false">
      <c r="A109" s="15" t="s">
        <v>205</v>
      </c>
      <c r="B109" s="15" t="s">
        <v>94</v>
      </c>
      <c r="C109" s="15" t="n">
        <v>0</v>
      </c>
      <c r="D109" s="15" t="s">
        <v>24</v>
      </c>
      <c r="E109" s="15" t="s">
        <v>24</v>
      </c>
      <c r="F109" s="15" t="n">
        <v>32</v>
      </c>
      <c r="G109" s="15" t="s">
        <v>24</v>
      </c>
      <c r="H109" s="15" t="s">
        <v>95</v>
      </c>
      <c r="I109" s="15" t="s">
        <v>96</v>
      </c>
      <c r="J109" s="15" t="s">
        <v>26</v>
      </c>
      <c r="K109" s="15" t="s">
        <v>24</v>
      </c>
      <c r="L109" s="15" t="s">
        <v>24</v>
      </c>
      <c r="M109" s="15" t="s">
        <v>24</v>
      </c>
      <c r="N109" s="15" t="s">
        <v>24</v>
      </c>
      <c r="O109" s="15" t="s">
        <v>24</v>
      </c>
      <c r="P109" s="15" t="s">
        <v>27</v>
      </c>
      <c r="Q109" s="15" t="s">
        <v>24</v>
      </c>
      <c r="R109" s="15" t="s">
        <v>17</v>
      </c>
      <c r="S109" s="18" t="n">
        <v>30.15</v>
      </c>
      <c r="T109" s="15" t="n">
        <v>927.65</v>
      </c>
      <c r="U109" s="15" t="s">
        <v>24</v>
      </c>
      <c r="V109" s="18" t="n">
        <f aca="false">IF(ISNUMBER(T109),T109,0)</f>
        <v>927.65</v>
      </c>
      <c r="W109" s="15" t="n">
        <f aca="false">IF(U109="Yes",1,0)</f>
        <v>0</v>
      </c>
      <c r="X109" s="15" t="str">
        <f aca="false">IF(F109&lt;=12,"0-12 months",IF(F109&lt;=24,"13-24 months",IF(F109&lt;=48,"25-48 months","49-72 months")))</f>
        <v>25-48 months</v>
      </c>
      <c r="Y109" s="15" t="str">
        <f aca="false">IF(C109=1,"Yes","No")</f>
        <v>No</v>
      </c>
      <c r="Z109" s="15" t="n">
        <f aca="false">COUNTIF(J109:O109,"Yes")</f>
        <v>1</v>
      </c>
      <c r="AA109" s="18" t="n">
        <f aca="false">S109*W109</f>
        <v>0</v>
      </c>
      <c r="AB109" s="15" t="n">
        <f aca="false">(P109="Month-to-month")+(I109="Fiber optic")+(R109="Electronic check")+(F109&lt;=12)+(M109="No")+(J109="No")</f>
        <v>1</v>
      </c>
      <c r="AC109" s="15" t="str">
        <f aca="false">IF(AB109&gt;=5,"High",IF(AB109&gt;=3,"Medium","Low"))</f>
        <v>Low</v>
      </c>
    </row>
    <row r="110" customFormat="false" ht="15" hidden="false" customHeight="false" outlineLevel="0" collapsed="false">
      <c r="A110" s="15" t="s">
        <v>206</v>
      </c>
      <c r="B110" s="15" t="s">
        <v>98</v>
      </c>
      <c r="C110" s="15" t="n">
        <v>0</v>
      </c>
      <c r="D110" s="15" t="s">
        <v>24</v>
      </c>
      <c r="E110" s="15" t="s">
        <v>24</v>
      </c>
      <c r="F110" s="15" t="n">
        <v>43</v>
      </c>
      <c r="G110" s="15" t="s">
        <v>26</v>
      </c>
      <c r="H110" s="15" t="s">
        <v>26</v>
      </c>
      <c r="I110" s="15" t="s">
        <v>102</v>
      </c>
      <c r="J110" s="15" t="s">
        <v>24</v>
      </c>
      <c r="K110" s="15" t="s">
        <v>24</v>
      </c>
      <c r="L110" s="15" t="s">
        <v>24</v>
      </c>
      <c r="M110" s="15" t="s">
        <v>24</v>
      </c>
      <c r="N110" s="15" t="s">
        <v>26</v>
      </c>
      <c r="O110" s="15" t="s">
        <v>26</v>
      </c>
      <c r="P110" s="15" t="s">
        <v>27</v>
      </c>
      <c r="Q110" s="15" t="s">
        <v>24</v>
      </c>
      <c r="R110" s="15" t="s">
        <v>17</v>
      </c>
      <c r="S110" s="18" t="n">
        <v>94.35</v>
      </c>
      <c r="T110" s="15" t="n">
        <v>3921.3</v>
      </c>
      <c r="U110" s="15" t="s">
        <v>24</v>
      </c>
      <c r="V110" s="18" t="n">
        <f aca="false">IF(ISNUMBER(T110),T110,0)</f>
        <v>3921.3</v>
      </c>
      <c r="W110" s="15" t="n">
        <f aca="false">IF(U110="Yes",1,0)</f>
        <v>0</v>
      </c>
      <c r="X110" s="15" t="str">
        <f aca="false">IF(F110&lt;=12,"0-12 months",IF(F110&lt;=24,"13-24 months",IF(F110&lt;=48,"25-48 months","49-72 months")))</f>
        <v>25-48 months</v>
      </c>
      <c r="Y110" s="15" t="str">
        <f aca="false">IF(C110=1,"Yes","No")</f>
        <v>No</v>
      </c>
      <c r="Z110" s="15" t="n">
        <f aca="false">COUNTIF(J110:O110,"Yes")</f>
        <v>2</v>
      </c>
      <c r="AA110" s="18" t="n">
        <f aca="false">S110*W110</f>
        <v>0</v>
      </c>
      <c r="AB110" s="15" t="n">
        <f aca="false">(P110="Month-to-month")+(I110="Fiber optic")+(R110="Electronic check")+(F110&lt;=12)+(M110="No")+(J110="No")</f>
        <v>3</v>
      </c>
      <c r="AC110" s="15" t="str">
        <f aca="false">IF(AB110&gt;=5,"High",IF(AB110&gt;=3,"Medium","Low"))</f>
        <v>Medium</v>
      </c>
    </row>
    <row r="111" customFormat="false" ht="15" hidden="false" customHeight="false" outlineLevel="0" collapsed="false">
      <c r="A111" s="15" t="s">
        <v>207</v>
      </c>
      <c r="B111" s="15" t="s">
        <v>98</v>
      </c>
      <c r="C111" s="15" t="n">
        <v>0</v>
      </c>
      <c r="D111" s="15" t="s">
        <v>26</v>
      </c>
      <c r="E111" s="15" t="s">
        <v>26</v>
      </c>
      <c r="F111" s="15" t="n">
        <v>72</v>
      </c>
      <c r="G111" s="15" t="s">
        <v>26</v>
      </c>
      <c r="H111" s="15" t="s">
        <v>24</v>
      </c>
      <c r="I111" s="15" t="s">
        <v>24</v>
      </c>
      <c r="J111" s="15" t="s">
        <v>28</v>
      </c>
      <c r="K111" s="15" t="s">
        <v>28</v>
      </c>
      <c r="L111" s="15" t="s">
        <v>28</v>
      </c>
      <c r="M111" s="15" t="s">
        <v>28</v>
      </c>
      <c r="N111" s="15" t="s">
        <v>28</v>
      </c>
      <c r="O111" s="15" t="s">
        <v>28</v>
      </c>
      <c r="P111" s="15" t="s">
        <v>29</v>
      </c>
      <c r="Q111" s="15" t="s">
        <v>24</v>
      </c>
      <c r="R111" s="15" t="s">
        <v>21</v>
      </c>
      <c r="S111" s="18" t="n">
        <v>19.4</v>
      </c>
      <c r="T111" s="15" t="n">
        <v>1363.25</v>
      </c>
      <c r="U111" s="15" t="s">
        <v>24</v>
      </c>
      <c r="V111" s="18" t="n">
        <f aca="false">IF(ISNUMBER(T111),T111,0)</f>
        <v>1363.25</v>
      </c>
      <c r="W111" s="15" t="n">
        <f aca="false">IF(U111="Yes",1,0)</f>
        <v>0</v>
      </c>
      <c r="X111" s="15" t="str">
        <f aca="false">IF(F111&lt;=12,"0-12 months",IF(F111&lt;=24,"13-24 months",IF(F111&lt;=48,"25-48 months","49-72 months")))</f>
        <v>49-72 months</v>
      </c>
      <c r="Y111" s="15" t="str">
        <f aca="false">IF(C111=1,"Yes","No")</f>
        <v>No</v>
      </c>
      <c r="Z111" s="15" t="n">
        <f aca="false">COUNTIF(J111:O111,"Yes")</f>
        <v>0</v>
      </c>
      <c r="AA111" s="18" t="n">
        <f aca="false">S111*W111</f>
        <v>0</v>
      </c>
      <c r="AB111" s="15" t="n">
        <f aca="false">(P111="Month-to-month")+(I111="Fiber optic")+(R111="Electronic check")+(F111&lt;=12)+(M111="No")+(J111="No")</f>
        <v>0</v>
      </c>
      <c r="AC111" s="15" t="str">
        <f aca="false">IF(AB111&gt;=5,"High",IF(AB111&gt;=3,"Medium","Low"))</f>
        <v>Low</v>
      </c>
    </row>
    <row r="112" customFormat="false" ht="15" hidden="false" customHeight="false" outlineLevel="0" collapsed="false">
      <c r="A112" s="15" t="s">
        <v>208</v>
      </c>
      <c r="B112" s="15" t="s">
        <v>98</v>
      </c>
      <c r="C112" s="15" t="n">
        <v>0</v>
      </c>
      <c r="D112" s="15" t="s">
        <v>26</v>
      </c>
      <c r="E112" s="15" t="s">
        <v>24</v>
      </c>
      <c r="F112" s="15" t="n">
        <v>55</v>
      </c>
      <c r="G112" s="15" t="s">
        <v>26</v>
      </c>
      <c r="H112" s="15" t="s">
        <v>26</v>
      </c>
      <c r="I112" s="15" t="s">
        <v>102</v>
      </c>
      <c r="J112" s="15" t="s">
        <v>26</v>
      </c>
      <c r="K112" s="15" t="s">
        <v>26</v>
      </c>
      <c r="L112" s="15" t="s">
        <v>24</v>
      </c>
      <c r="M112" s="15" t="s">
        <v>24</v>
      </c>
      <c r="N112" s="15" t="s">
        <v>26</v>
      </c>
      <c r="O112" s="15" t="s">
        <v>24</v>
      </c>
      <c r="P112" s="15" t="s">
        <v>25</v>
      </c>
      <c r="Q112" s="15" t="s">
        <v>26</v>
      </c>
      <c r="R112" s="15" t="s">
        <v>15</v>
      </c>
      <c r="S112" s="18" t="n">
        <v>96.75</v>
      </c>
      <c r="T112" s="15" t="n">
        <v>5238.9</v>
      </c>
      <c r="U112" s="15" t="s">
        <v>26</v>
      </c>
      <c r="V112" s="18" t="n">
        <f aca="false">IF(ISNUMBER(T112),T112,0)</f>
        <v>5238.9</v>
      </c>
      <c r="W112" s="15" t="n">
        <f aca="false">IF(U112="Yes",1,0)</f>
        <v>1</v>
      </c>
      <c r="X112" s="15" t="str">
        <f aca="false">IF(F112&lt;=12,"0-12 months",IF(F112&lt;=24,"13-24 months",IF(F112&lt;=48,"25-48 months","49-72 months")))</f>
        <v>49-72 months</v>
      </c>
      <c r="Y112" s="15" t="str">
        <f aca="false">IF(C112=1,"Yes","No")</f>
        <v>No</v>
      </c>
      <c r="Z112" s="15" t="n">
        <f aca="false">COUNTIF(J112:O112,"Yes")</f>
        <v>3</v>
      </c>
      <c r="AA112" s="18" t="n">
        <f aca="false">S112*W112</f>
        <v>96.75</v>
      </c>
      <c r="AB112" s="15" t="n">
        <f aca="false">(P112="Month-to-month")+(I112="Fiber optic")+(R112="Electronic check")+(F112&lt;=12)+(M112="No")+(J112="No")</f>
        <v>4</v>
      </c>
      <c r="AC112" s="15" t="str">
        <f aca="false">IF(AB112&gt;=5,"High",IF(AB112&gt;=3,"Medium","Low"))</f>
        <v>Medium</v>
      </c>
    </row>
    <row r="113" customFormat="false" ht="15" hidden="false" customHeight="false" outlineLevel="0" collapsed="false">
      <c r="A113" s="15" t="s">
        <v>209</v>
      </c>
      <c r="B113" s="15" t="s">
        <v>94</v>
      </c>
      <c r="C113" s="15" t="n">
        <v>0</v>
      </c>
      <c r="D113" s="15" t="s">
        <v>24</v>
      </c>
      <c r="E113" s="15" t="s">
        <v>24</v>
      </c>
      <c r="F113" s="15" t="n">
        <v>52</v>
      </c>
      <c r="G113" s="15" t="s">
        <v>26</v>
      </c>
      <c r="H113" s="15" t="s">
        <v>24</v>
      </c>
      <c r="I113" s="15" t="s">
        <v>96</v>
      </c>
      <c r="J113" s="15" t="s">
        <v>26</v>
      </c>
      <c r="K113" s="15" t="s">
        <v>24</v>
      </c>
      <c r="L113" s="15" t="s">
        <v>26</v>
      </c>
      <c r="M113" s="15" t="s">
        <v>26</v>
      </c>
      <c r="N113" s="15" t="s">
        <v>24</v>
      </c>
      <c r="O113" s="15" t="s">
        <v>24</v>
      </c>
      <c r="P113" s="15" t="s">
        <v>27</v>
      </c>
      <c r="Q113" s="15" t="s">
        <v>24</v>
      </c>
      <c r="R113" s="15" t="s">
        <v>21</v>
      </c>
      <c r="S113" s="18" t="n">
        <v>57.95</v>
      </c>
      <c r="T113" s="15" t="n">
        <v>3042.25</v>
      </c>
      <c r="U113" s="15" t="s">
        <v>24</v>
      </c>
      <c r="V113" s="18" t="n">
        <f aca="false">IF(ISNUMBER(T113),T113,0)</f>
        <v>3042.25</v>
      </c>
      <c r="W113" s="15" t="n">
        <f aca="false">IF(U113="Yes",1,0)</f>
        <v>0</v>
      </c>
      <c r="X113" s="15" t="str">
        <f aca="false">IF(F113&lt;=12,"0-12 months",IF(F113&lt;=24,"13-24 months",IF(F113&lt;=48,"25-48 months","49-72 months")))</f>
        <v>49-72 months</v>
      </c>
      <c r="Y113" s="15" t="str">
        <f aca="false">IF(C113=1,"Yes","No")</f>
        <v>No</v>
      </c>
      <c r="Z113" s="15" t="n">
        <f aca="false">COUNTIF(J113:O113,"Yes")</f>
        <v>3</v>
      </c>
      <c r="AA113" s="18" t="n">
        <f aca="false">S113*W113</f>
        <v>0</v>
      </c>
      <c r="AB113" s="15" t="n">
        <f aca="false">(P113="Month-to-month")+(I113="Fiber optic")+(R113="Electronic check")+(F113&lt;=12)+(M113="No")+(J113="No")</f>
        <v>0</v>
      </c>
      <c r="AC113" s="15" t="str">
        <f aca="false">IF(AB113&gt;=5,"High",IF(AB113&gt;=3,"Medium","Low"))</f>
        <v>Low</v>
      </c>
    </row>
    <row r="114" customFormat="false" ht="15" hidden="false" customHeight="false" outlineLevel="0" collapsed="false">
      <c r="A114" s="15" t="s">
        <v>210</v>
      </c>
      <c r="B114" s="15" t="s">
        <v>94</v>
      </c>
      <c r="C114" s="15" t="n">
        <v>0</v>
      </c>
      <c r="D114" s="15" t="s">
        <v>24</v>
      </c>
      <c r="E114" s="15" t="s">
        <v>24</v>
      </c>
      <c r="F114" s="15" t="n">
        <v>43</v>
      </c>
      <c r="G114" s="15" t="s">
        <v>26</v>
      </c>
      <c r="H114" s="15" t="s">
        <v>24</v>
      </c>
      <c r="I114" s="15" t="s">
        <v>102</v>
      </c>
      <c r="J114" s="15" t="s">
        <v>24</v>
      </c>
      <c r="K114" s="15" t="s">
        <v>26</v>
      </c>
      <c r="L114" s="15" t="s">
        <v>26</v>
      </c>
      <c r="M114" s="15" t="s">
        <v>24</v>
      </c>
      <c r="N114" s="15" t="s">
        <v>26</v>
      </c>
      <c r="O114" s="15" t="s">
        <v>24</v>
      </c>
      <c r="P114" s="15" t="s">
        <v>25</v>
      </c>
      <c r="Q114" s="15" t="s">
        <v>26</v>
      </c>
      <c r="R114" s="15" t="s">
        <v>15</v>
      </c>
      <c r="S114" s="18" t="n">
        <v>91.65</v>
      </c>
      <c r="T114" s="15" t="n">
        <v>3954.1</v>
      </c>
      <c r="U114" s="15" t="s">
        <v>24</v>
      </c>
      <c r="V114" s="18" t="n">
        <f aca="false">IF(ISNUMBER(T114),T114,0)</f>
        <v>3954.1</v>
      </c>
      <c r="W114" s="15" t="n">
        <f aca="false">IF(U114="Yes",1,0)</f>
        <v>0</v>
      </c>
      <c r="X114" s="15" t="str">
        <f aca="false">IF(F114&lt;=12,"0-12 months",IF(F114&lt;=24,"13-24 months",IF(F114&lt;=48,"25-48 months","49-72 months")))</f>
        <v>25-48 months</v>
      </c>
      <c r="Y114" s="15" t="str">
        <f aca="false">IF(C114=1,"Yes","No")</f>
        <v>No</v>
      </c>
      <c r="Z114" s="15" t="n">
        <f aca="false">COUNTIF(J114:O114,"Yes")</f>
        <v>3</v>
      </c>
      <c r="AA114" s="18" t="n">
        <f aca="false">S114*W114</f>
        <v>0</v>
      </c>
      <c r="AB114" s="15" t="n">
        <f aca="false">(P114="Month-to-month")+(I114="Fiber optic")+(R114="Electronic check")+(F114&lt;=12)+(M114="No")+(J114="No")</f>
        <v>5</v>
      </c>
      <c r="AC114" s="15" t="str">
        <f aca="false">IF(AB114&gt;=5,"High",IF(AB114&gt;=3,"Medium","Low"))</f>
        <v>High</v>
      </c>
    </row>
    <row r="115" customFormat="false" ht="15" hidden="false" customHeight="false" outlineLevel="0" collapsed="false">
      <c r="A115" s="15" t="s">
        <v>211</v>
      </c>
      <c r="B115" s="15" t="s">
        <v>94</v>
      </c>
      <c r="C115" s="15" t="n">
        <v>1</v>
      </c>
      <c r="D115" s="15" t="s">
        <v>26</v>
      </c>
      <c r="E115" s="15" t="s">
        <v>24</v>
      </c>
      <c r="F115" s="15" t="n">
        <v>37</v>
      </c>
      <c r="G115" s="15" t="s">
        <v>26</v>
      </c>
      <c r="H115" s="15" t="s">
        <v>26</v>
      </c>
      <c r="I115" s="15" t="s">
        <v>102</v>
      </c>
      <c r="J115" s="15" t="s">
        <v>24</v>
      </c>
      <c r="K115" s="15" t="s">
        <v>24</v>
      </c>
      <c r="L115" s="15" t="s">
        <v>24</v>
      </c>
      <c r="M115" s="15" t="s">
        <v>24</v>
      </c>
      <c r="N115" s="15" t="s">
        <v>24</v>
      </c>
      <c r="O115" s="15" t="s">
        <v>24</v>
      </c>
      <c r="P115" s="15" t="s">
        <v>25</v>
      </c>
      <c r="Q115" s="15" t="s">
        <v>26</v>
      </c>
      <c r="R115" s="15" t="s">
        <v>15</v>
      </c>
      <c r="S115" s="18" t="n">
        <v>76.5</v>
      </c>
      <c r="T115" s="15" t="n">
        <v>2868.15</v>
      </c>
      <c r="U115" s="15" t="s">
        <v>26</v>
      </c>
      <c r="V115" s="18" t="n">
        <f aca="false">IF(ISNUMBER(T115),T115,0)</f>
        <v>2868.15</v>
      </c>
      <c r="W115" s="15" t="n">
        <f aca="false">IF(U115="Yes",1,0)</f>
        <v>1</v>
      </c>
      <c r="X115" s="15" t="str">
        <f aca="false">IF(F115&lt;=12,"0-12 months",IF(F115&lt;=24,"13-24 months",IF(F115&lt;=48,"25-48 months","49-72 months")))</f>
        <v>25-48 months</v>
      </c>
      <c r="Y115" s="15" t="str">
        <f aca="false">IF(C115=1,"Yes","No")</f>
        <v>Yes</v>
      </c>
      <c r="Z115" s="15" t="n">
        <f aca="false">COUNTIF(J115:O115,"Yes")</f>
        <v>0</v>
      </c>
      <c r="AA115" s="18" t="n">
        <f aca="false">S115*W115</f>
        <v>76.5</v>
      </c>
      <c r="AB115" s="15" t="n">
        <f aca="false">(P115="Month-to-month")+(I115="Fiber optic")+(R115="Electronic check")+(F115&lt;=12)+(M115="No")+(J115="No")</f>
        <v>5</v>
      </c>
      <c r="AC115" s="15" t="str">
        <f aca="false">IF(AB115&gt;=5,"High",IF(AB115&gt;=3,"Medium","Low"))</f>
        <v>High</v>
      </c>
    </row>
    <row r="116" customFormat="false" ht="15" hidden="false" customHeight="false" outlineLevel="0" collapsed="false">
      <c r="A116" s="15" t="s">
        <v>212</v>
      </c>
      <c r="B116" s="15" t="s">
        <v>94</v>
      </c>
      <c r="C116" s="15" t="n">
        <v>0</v>
      </c>
      <c r="D116" s="15" t="s">
        <v>26</v>
      </c>
      <c r="E116" s="15" t="s">
        <v>26</v>
      </c>
      <c r="F116" s="15" t="n">
        <v>64</v>
      </c>
      <c r="G116" s="15" t="s">
        <v>24</v>
      </c>
      <c r="H116" s="15" t="s">
        <v>95</v>
      </c>
      <c r="I116" s="15" t="s">
        <v>96</v>
      </c>
      <c r="J116" s="15" t="s">
        <v>24</v>
      </c>
      <c r="K116" s="15" t="s">
        <v>26</v>
      </c>
      <c r="L116" s="15" t="s">
        <v>24</v>
      </c>
      <c r="M116" s="15" t="s">
        <v>26</v>
      </c>
      <c r="N116" s="15" t="s">
        <v>26</v>
      </c>
      <c r="O116" s="15" t="s">
        <v>26</v>
      </c>
      <c r="P116" s="15" t="s">
        <v>29</v>
      </c>
      <c r="Q116" s="15" t="s">
        <v>26</v>
      </c>
      <c r="R116" s="15" t="s">
        <v>15</v>
      </c>
      <c r="S116" s="18" t="n">
        <v>54.6</v>
      </c>
      <c r="T116" s="15" t="n">
        <v>3423.5</v>
      </c>
      <c r="U116" s="15" t="s">
        <v>24</v>
      </c>
      <c r="V116" s="18" t="n">
        <f aca="false">IF(ISNUMBER(T116),T116,0)</f>
        <v>3423.5</v>
      </c>
      <c r="W116" s="15" t="n">
        <f aca="false">IF(U116="Yes",1,0)</f>
        <v>0</v>
      </c>
      <c r="X116" s="15" t="str">
        <f aca="false">IF(F116&lt;=12,"0-12 months",IF(F116&lt;=24,"13-24 months",IF(F116&lt;=48,"25-48 months","49-72 months")))</f>
        <v>49-72 months</v>
      </c>
      <c r="Y116" s="15" t="str">
        <f aca="false">IF(C116=1,"Yes","No")</f>
        <v>No</v>
      </c>
      <c r="Z116" s="15" t="n">
        <f aca="false">COUNTIF(J116:O116,"Yes")</f>
        <v>4</v>
      </c>
      <c r="AA116" s="18" t="n">
        <f aca="false">S116*W116</f>
        <v>0</v>
      </c>
      <c r="AB116" s="15" t="n">
        <f aca="false">(P116="Month-to-month")+(I116="Fiber optic")+(R116="Electronic check")+(F116&lt;=12)+(M116="No")+(J116="No")</f>
        <v>2</v>
      </c>
      <c r="AC116" s="15" t="str">
        <f aca="false">IF(AB116&gt;=5,"High",IF(AB116&gt;=3,"Medium","Low"))</f>
        <v>Low</v>
      </c>
    </row>
    <row r="117" customFormat="false" ht="15" hidden="false" customHeight="false" outlineLevel="0" collapsed="false">
      <c r="A117" s="15" t="s">
        <v>213</v>
      </c>
      <c r="B117" s="15" t="s">
        <v>98</v>
      </c>
      <c r="C117" s="15" t="n">
        <v>0</v>
      </c>
      <c r="D117" s="15" t="s">
        <v>26</v>
      </c>
      <c r="E117" s="15" t="s">
        <v>26</v>
      </c>
      <c r="F117" s="15" t="n">
        <v>3</v>
      </c>
      <c r="G117" s="15" t="s">
        <v>26</v>
      </c>
      <c r="H117" s="15" t="s">
        <v>24</v>
      </c>
      <c r="I117" s="15" t="s">
        <v>102</v>
      </c>
      <c r="J117" s="15" t="s">
        <v>26</v>
      </c>
      <c r="K117" s="15" t="s">
        <v>26</v>
      </c>
      <c r="L117" s="15" t="s">
        <v>24</v>
      </c>
      <c r="M117" s="15" t="s">
        <v>24</v>
      </c>
      <c r="N117" s="15" t="s">
        <v>26</v>
      </c>
      <c r="O117" s="15" t="s">
        <v>24</v>
      </c>
      <c r="P117" s="15" t="s">
        <v>25</v>
      </c>
      <c r="Q117" s="15" t="s">
        <v>24</v>
      </c>
      <c r="R117" s="15" t="s">
        <v>15</v>
      </c>
      <c r="S117" s="18" t="n">
        <v>89.85</v>
      </c>
      <c r="T117" s="15" t="n">
        <v>248.4</v>
      </c>
      <c r="U117" s="15" t="s">
        <v>24</v>
      </c>
      <c r="V117" s="18" t="n">
        <f aca="false">IF(ISNUMBER(T117),T117,0)</f>
        <v>248.4</v>
      </c>
      <c r="W117" s="15" t="n">
        <f aca="false">IF(U117="Yes",1,0)</f>
        <v>0</v>
      </c>
      <c r="X117" s="15" t="str">
        <f aca="false">IF(F117&lt;=12,"0-12 months",IF(F117&lt;=24,"13-24 months",IF(F117&lt;=48,"25-48 months","49-72 months")))</f>
        <v>0-12 months</v>
      </c>
      <c r="Y117" s="15" t="str">
        <f aca="false">IF(C117=1,"Yes","No")</f>
        <v>No</v>
      </c>
      <c r="Z117" s="15" t="n">
        <f aca="false">COUNTIF(J117:O117,"Yes")</f>
        <v>3</v>
      </c>
      <c r="AA117" s="18" t="n">
        <f aca="false">S117*W117</f>
        <v>0</v>
      </c>
      <c r="AB117" s="15" t="n">
        <f aca="false">(P117="Month-to-month")+(I117="Fiber optic")+(R117="Electronic check")+(F117&lt;=12)+(M117="No")+(J117="No")</f>
        <v>5</v>
      </c>
      <c r="AC117" s="15" t="str">
        <f aca="false">IF(AB117&gt;=5,"High",IF(AB117&gt;=3,"Medium","Low"))</f>
        <v>High</v>
      </c>
    </row>
    <row r="118" customFormat="false" ht="15" hidden="false" customHeight="false" outlineLevel="0" collapsed="false">
      <c r="A118" s="15" t="s">
        <v>214</v>
      </c>
      <c r="B118" s="15" t="s">
        <v>94</v>
      </c>
      <c r="C118" s="15" t="n">
        <v>0</v>
      </c>
      <c r="D118" s="15" t="s">
        <v>24</v>
      </c>
      <c r="E118" s="15" t="s">
        <v>24</v>
      </c>
      <c r="F118" s="15" t="n">
        <v>36</v>
      </c>
      <c r="G118" s="15" t="s">
        <v>24</v>
      </c>
      <c r="H118" s="15" t="s">
        <v>95</v>
      </c>
      <c r="I118" s="15" t="s">
        <v>96</v>
      </c>
      <c r="J118" s="15" t="s">
        <v>26</v>
      </c>
      <c r="K118" s="15" t="s">
        <v>24</v>
      </c>
      <c r="L118" s="15" t="s">
        <v>24</v>
      </c>
      <c r="M118" s="15" t="s">
        <v>24</v>
      </c>
      <c r="N118" s="15" t="s">
        <v>24</v>
      </c>
      <c r="O118" s="15" t="s">
        <v>24</v>
      </c>
      <c r="P118" s="15" t="s">
        <v>29</v>
      </c>
      <c r="Q118" s="15" t="s">
        <v>24</v>
      </c>
      <c r="R118" s="15" t="s">
        <v>19</v>
      </c>
      <c r="S118" s="18" t="n">
        <v>31.05</v>
      </c>
      <c r="T118" s="15" t="n">
        <v>1126.35</v>
      </c>
      <c r="U118" s="15" t="s">
        <v>24</v>
      </c>
      <c r="V118" s="18" t="n">
        <f aca="false">IF(ISNUMBER(T118),T118,0)</f>
        <v>1126.35</v>
      </c>
      <c r="W118" s="15" t="n">
        <f aca="false">IF(U118="Yes",1,0)</f>
        <v>0</v>
      </c>
      <c r="X118" s="15" t="str">
        <f aca="false">IF(F118&lt;=12,"0-12 months",IF(F118&lt;=24,"13-24 months",IF(F118&lt;=48,"25-48 months","49-72 months")))</f>
        <v>25-48 months</v>
      </c>
      <c r="Y118" s="15" t="str">
        <f aca="false">IF(C118=1,"Yes","No")</f>
        <v>No</v>
      </c>
      <c r="Z118" s="15" t="n">
        <f aca="false">COUNTIF(J118:O118,"Yes")</f>
        <v>1</v>
      </c>
      <c r="AA118" s="18" t="n">
        <f aca="false">S118*W118</f>
        <v>0</v>
      </c>
      <c r="AB118" s="15" t="n">
        <f aca="false">(P118="Month-to-month")+(I118="Fiber optic")+(R118="Electronic check")+(F118&lt;=12)+(M118="No")+(J118="No")</f>
        <v>1</v>
      </c>
      <c r="AC118" s="15" t="str">
        <f aca="false">IF(AB118&gt;=5,"High",IF(AB118&gt;=3,"Medium","Low"))</f>
        <v>Low</v>
      </c>
    </row>
    <row r="119" customFormat="false" ht="15" hidden="false" customHeight="false" outlineLevel="0" collapsed="false">
      <c r="A119" s="15" t="s">
        <v>215</v>
      </c>
      <c r="B119" s="15" t="s">
        <v>94</v>
      </c>
      <c r="C119" s="15" t="n">
        <v>0</v>
      </c>
      <c r="D119" s="15" t="s">
        <v>26</v>
      </c>
      <c r="E119" s="15" t="s">
        <v>26</v>
      </c>
      <c r="F119" s="15" t="n">
        <v>10</v>
      </c>
      <c r="G119" s="15" t="s">
        <v>26</v>
      </c>
      <c r="H119" s="15" t="s">
        <v>26</v>
      </c>
      <c r="I119" s="15" t="s">
        <v>102</v>
      </c>
      <c r="J119" s="15" t="s">
        <v>26</v>
      </c>
      <c r="K119" s="15" t="s">
        <v>24</v>
      </c>
      <c r="L119" s="15" t="s">
        <v>24</v>
      </c>
      <c r="M119" s="15" t="s">
        <v>24</v>
      </c>
      <c r="N119" s="15" t="s">
        <v>26</v>
      </c>
      <c r="O119" s="15" t="s">
        <v>26</v>
      </c>
      <c r="P119" s="15" t="s">
        <v>25</v>
      </c>
      <c r="Q119" s="15" t="s">
        <v>26</v>
      </c>
      <c r="R119" s="15" t="s">
        <v>15</v>
      </c>
      <c r="S119" s="18" t="n">
        <v>100.25</v>
      </c>
      <c r="T119" s="15" t="n">
        <v>1064.65</v>
      </c>
      <c r="U119" s="15" t="s">
        <v>26</v>
      </c>
      <c r="V119" s="18" t="n">
        <f aca="false">IF(ISNUMBER(T119),T119,0)</f>
        <v>1064.65</v>
      </c>
      <c r="W119" s="15" t="n">
        <f aca="false">IF(U119="Yes",1,0)</f>
        <v>1</v>
      </c>
      <c r="X119" s="15" t="str">
        <f aca="false">IF(F119&lt;=12,"0-12 months",IF(F119&lt;=24,"13-24 months",IF(F119&lt;=48,"25-48 months","49-72 months")))</f>
        <v>0-12 months</v>
      </c>
      <c r="Y119" s="15" t="str">
        <f aca="false">IF(C119=1,"Yes","No")</f>
        <v>No</v>
      </c>
      <c r="Z119" s="15" t="n">
        <f aca="false">COUNTIF(J119:O119,"Yes")</f>
        <v>3</v>
      </c>
      <c r="AA119" s="18" t="n">
        <f aca="false">S119*W119</f>
        <v>100.25</v>
      </c>
      <c r="AB119" s="15" t="n">
        <f aca="false">(P119="Month-to-month")+(I119="Fiber optic")+(R119="Electronic check")+(F119&lt;=12)+(M119="No")+(J119="No")</f>
        <v>5</v>
      </c>
      <c r="AC119" s="15" t="str">
        <f aca="false">IF(AB119&gt;=5,"High",IF(AB119&gt;=3,"Medium","Low"))</f>
        <v>High</v>
      </c>
    </row>
    <row r="120" customFormat="false" ht="15" hidden="false" customHeight="false" outlineLevel="0" collapsed="false">
      <c r="A120" s="15" t="s">
        <v>216</v>
      </c>
      <c r="B120" s="15" t="s">
        <v>94</v>
      </c>
      <c r="C120" s="15" t="n">
        <v>0</v>
      </c>
      <c r="D120" s="15" t="s">
        <v>24</v>
      </c>
      <c r="E120" s="15" t="s">
        <v>24</v>
      </c>
      <c r="F120" s="15" t="n">
        <v>41</v>
      </c>
      <c r="G120" s="15" t="s">
        <v>26</v>
      </c>
      <c r="H120" s="15" t="s">
        <v>24</v>
      </c>
      <c r="I120" s="15" t="s">
        <v>24</v>
      </c>
      <c r="J120" s="15" t="s">
        <v>28</v>
      </c>
      <c r="K120" s="15" t="s">
        <v>28</v>
      </c>
      <c r="L120" s="15" t="s">
        <v>28</v>
      </c>
      <c r="M120" s="15" t="s">
        <v>28</v>
      </c>
      <c r="N120" s="15" t="s">
        <v>28</v>
      </c>
      <c r="O120" s="15" t="s">
        <v>28</v>
      </c>
      <c r="P120" s="15" t="s">
        <v>29</v>
      </c>
      <c r="Q120" s="15" t="s">
        <v>24</v>
      </c>
      <c r="R120" s="15" t="s">
        <v>17</v>
      </c>
      <c r="S120" s="18" t="n">
        <v>20.65</v>
      </c>
      <c r="T120" s="15" t="n">
        <v>835.15</v>
      </c>
      <c r="U120" s="15" t="s">
        <v>24</v>
      </c>
      <c r="V120" s="18" t="n">
        <f aca="false">IF(ISNUMBER(T120),T120,0)</f>
        <v>835.15</v>
      </c>
      <c r="W120" s="15" t="n">
        <f aca="false">IF(U120="Yes",1,0)</f>
        <v>0</v>
      </c>
      <c r="X120" s="15" t="str">
        <f aca="false">IF(F120&lt;=12,"0-12 months",IF(F120&lt;=24,"13-24 months",IF(F120&lt;=48,"25-48 months","49-72 months")))</f>
        <v>25-48 months</v>
      </c>
      <c r="Y120" s="15" t="str">
        <f aca="false">IF(C120=1,"Yes","No")</f>
        <v>No</v>
      </c>
      <c r="Z120" s="15" t="n">
        <f aca="false">COUNTIF(J120:O120,"Yes")</f>
        <v>0</v>
      </c>
      <c r="AA120" s="18" t="n">
        <f aca="false">S120*W120</f>
        <v>0</v>
      </c>
      <c r="AB120" s="15" t="n">
        <f aca="false">(P120="Month-to-month")+(I120="Fiber optic")+(R120="Electronic check")+(F120&lt;=12)+(M120="No")+(J120="No")</f>
        <v>0</v>
      </c>
      <c r="AC120" s="15" t="str">
        <f aca="false">IF(AB120&gt;=5,"High",IF(AB120&gt;=3,"Medium","Low"))</f>
        <v>Low</v>
      </c>
    </row>
    <row r="121" customFormat="false" ht="15" hidden="false" customHeight="false" outlineLevel="0" collapsed="false">
      <c r="A121" s="15" t="s">
        <v>217</v>
      </c>
      <c r="B121" s="15" t="s">
        <v>98</v>
      </c>
      <c r="C121" s="15" t="n">
        <v>0</v>
      </c>
      <c r="D121" s="15" t="s">
        <v>26</v>
      </c>
      <c r="E121" s="15" t="s">
        <v>26</v>
      </c>
      <c r="F121" s="15" t="n">
        <v>27</v>
      </c>
      <c r="G121" s="15" t="s">
        <v>26</v>
      </c>
      <c r="H121" s="15" t="s">
        <v>26</v>
      </c>
      <c r="I121" s="15" t="s">
        <v>102</v>
      </c>
      <c r="J121" s="15" t="s">
        <v>24</v>
      </c>
      <c r="K121" s="15" t="s">
        <v>26</v>
      </c>
      <c r="L121" s="15" t="s">
        <v>24</v>
      </c>
      <c r="M121" s="15" t="s">
        <v>26</v>
      </c>
      <c r="N121" s="15" t="s">
        <v>24</v>
      </c>
      <c r="O121" s="15" t="s">
        <v>24</v>
      </c>
      <c r="P121" s="15" t="s">
        <v>25</v>
      </c>
      <c r="Q121" s="15" t="s">
        <v>26</v>
      </c>
      <c r="R121" s="15" t="s">
        <v>21</v>
      </c>
      <c r="S121" s="18" t="n">
        <v>85.2</v>
      </c>
      <c r="T121" s="15" t="n">
        <v>2151.6</v>
      </c>
      <c r="U121" s="15" t="s">
        <v>24</v>
      </c>
      <c r="V121" s="18" t="n">
        <f aca="false">IF(ISNUMBER(T121),T121,0)</f>
        <v>2151.6</v>
      </c>
      <c r="W121" s="15" t="n">
        <f aca="false">IF(U121="Yes",1,0)</f>
        <v>0</v>
      </c>
      <c r="X121" s="15" t="str">
        <f aca="false">IF(F121&lt;=12,"0-12 months",IF(F121&lt;=24,"13-24 months",IF(F121&lt;=48,"25-48 months","49-72 months")))</f>
        <v>25-48 months</v>
      </c>
      <c r="Y121" s="15" t="str">
        <f aca="false">IF(C121=1,"Yes","No")</f>
        <v>No</v>
      </c>
      <c r="Z121" s="15" t="n">
        <f aca="false">COUNTIF(J121:O121,"Yes")</f>
        <v>2</v>
      </c>
      <c r="AA121" s="18" t="n">
        <f aca="false">S121*W121</f>
        <v>0</v>
      </c>
      <c r="AB121" s="15" t="n">
        <f aca="false">(P121="Month-to-month")+(I121="Fiber optic")+(R121="Electronic check")+(F121&lt;=12)+(M121="No")+(J121="No")</f>
        <v>3</v>
      </c>
      <c r="AC121" s="15" t="str">
        <f aca="false">IF(AB121&gt;=5,"High",IF(AB121&gt;=3,"Medium","Low"))</f>
        <v>Medium</v>
      </c>
    </row>
    <row r="122" customFormat="false" ht="15" hidden="false" customHeight="false" outlineLevel="0" collapsed="false">
      <c r="A122" s="15" t="s">
        <v>218</v>
      </c>
      <c r="B122" s="15" t="s">
        <v>94</v>
      </c>
      <c r="C122" s="15" t="n">
        <v>0</v>
      </c>
      <c r="D122" s="15" t="s">
        <v>26</v>
      </c>
      <c r="E122" s="15" t="s">
        <v>26</v>
      </c>
      <c r="F122" s="15" t="n">
        <v>56</v>
      </c>
      <c r="G122" s="15" t="s">
        <v>26</v>
      </c>
      <c r="H122" s="15" t="s">
        <v>26</v>
      </c>
      <c r="I122" s="15" t="s">
        <v>102</v>
      </c>
      <c r="J122" s="15" t="s">
        <v>24</v>
      </c>
      <c r="K122" s="15" t="s">
        <v>24</v>
      </c>
      <c r="L122" s="15" t="s">
        <v>26</v>
      </c>
      <c r="M122" s="15" t="s">
        <v>24</v>
      </c>
      <c r="N122" s="15" t="s">
        <v>26</v>
      </c>
      <c r="O122" s="15" t="s">
        <v>26</v>
      </c>
      <c r="P122" s="15" t="s">
        <v>27</v>
      </c>
      <c r="Q122" s="15" t="s">
        <v>26</v>
      </c>
      <c r="R122" s="15" t="s">
        <v>21</v>
      </c>
      <c r="S122" s="18" t="n">
        <v>99.8</v>
      </c>
      <c r="T122" s="15" t="n">
        <v>5515.45</v>
      </c>
      <c r="U122" s="15" t="s">
        <v>24</v>
      </c>
      <c r="V122" s="18" t="n">
        <f aca="false">IF(ISNUMBER(T122),T122,0)</f>
        <v>5515.45</v>
      </c>
      <c r="W122" s="15" t="n">
        <f aca="false">IF(U122="Yes",1,0)</f>
        <v>0</v>
      </c>
      <c r="X122" s="15" t="str">
        <f aca="false">IF(F122&lt;=12,"0-12 months",IF(F122&lt;=24,"13-24 months",IF(F122&lt;=48,"25-48 months","49-72 months")))</f>
        <v>49-72 months</v>
      </c>
      <c r="Y122" s="15" t="str">
        <f aca="false">IF(C122=1,"Yes","No")</f>
        <v>No</v>
      </c>
      <c r="Z122" s="15" t="n">
        <f aca="false">COUNTIF(J122:O122,"Yes")</f>
        <v>3</v>
      </c>
      <c r="AA122" s="18" t="n">
        <f aca="false">S122*W122</f>
        <v>0</v>
      </c>
      <c r="AB122" s="15" t="n">
        <f aca="false">(P122="Month-to-month")+(I122="Fiber optic")+(R122="Electronic check")+(F122&lt;=12)+(M122="No")+(J122="No")</f>
        <v>3</v>
      </c>
      <c r="AC122" s="15" t="str">
        <f aca="false">IF(AB122&gt;=5,"High",IF(AB122&gt;=3,"Medium","Low"))</f>
        <v>Medium</v>
      </c>
    </row>
    <row r="123" customFormat="false" ht="15" hidden="false" customHeight="false" outlineLevel="0" collapsed="false">
      <c r="A123" s="15" t="s">
        <v>219</v>
      </c>
      <c r="B123" s="15" t="s">
        <v>94</v>
      </c>
      <c r="C123" s="15" t="n">
        <v>0</v>
      </c>
      <c r="D123" s="15" t="s">
        <v>24</v>
      </c>
      <c r="E123" s="15" t="s">
        <v>24</v>
      </c>
      <c r="F123" s="15" t="n">
        <v>6</v>
      </c>
      <c r="G123" s="15" t="s">
        <v>26</v>
      </c>
      <c r="H123" s="15" t="s">
        <v>24</v>
      </c>
      <c r="I123" s="15" t="s">
        <v>24</v>
      </c>
      <c r="J123" s="15" t="s">
        <v>28</v>
      </c>
      <c r="K123" s="15" t="s">
        <v>28</v>
      </c>
      <c r="L123" s="15" t="s">
        <v>28</v>
      </c>
      <c r="M123" s="15" t="s">
        <v>28</v>
      </c>
      <c r="N123" s="15" t="s">
        <v>28</v>
      </c>
      <c r="O123" s="15" t="s">
        <v>28</v>
      </c>
      <c r="P123" s="15" t="s">
        <v>25</v>
      </c>
      <c r="Q123" s="15" t="s">
        <v>24</v>
      </c>
      <c r="R123" s="15" t="s">
        <v>17</v>
      </c>
      <c r="S123" s="18" t="n">
        <v>20.7</v>
      </c>
      <c r="T123" s="15" t="n">
        <v>112.75</v>
      </c>
      <c r="U123" s="15" t="s">
        <v>24</v>
      </c>
      <c r="V123" s="18" t="n">
        <f aca="false">IF(ISNUMBER(T123),T123,0)</f>
        <v>112.75</v>
      </c>
      <c r="W123" s="15" t="n">
        <f aca="false">IF(U123="Yes",1,0)</f>
        <v>0</v>
      </c>
      <c r="X123" s="15" t="str">
        <f aca="false">IF(F123&lt;=12,"0-12 months",IF(F123&lt;=24,"13-24 months",IF(F123&lt;=48,"25-48 months","49-72 months")))</f>
        <v>0-12 months</v>
      </c>
      <c r="Y123" s="15" t="str">
        <f aca="false">IF(C123=1,"Yes","No")</f>
        <v>No</v>
      </c>
      <c r="Z123" s="15" t="n">
        <f aca="false">COUNTIF(J123:O123,"Yes")</f>
        <v>0</v>
      </c>
      <c r="AA123" s="18" t="n">
        <f aca="false">S123*W123</f>
        <v>0</v>
      </c>
      <c r="AB123" s="15" t="n">
        <f aca="false">(P123="Month-to-month")+(I123="Fiber optic")+(R123="Electronic check")+(F123&lt;=12)+(M123="No")+(J123="No")</f>
        <v>2</v>
      </c>
      <c r="AC123" s="15" t="str">
        <f aca="false">IF(AB123&gt;=5,"High",IF(AB123&gt;=3,"Medium","Low"))</f>
        <v>Low</v>
      </c>
    </row>
    <row r="124" customFormat="false" ht="15" hidden="false" customHeight="false" outlineLevel="0" collapsed="false">
      <c r="A124" s="15" t="s">
        <v>220</v>
      </c>
      <c r="B124" s="15" t="s">
        <v>98</v>
      </c>
      <c r="C124" s="15" t="n">
        <v>0</v>
      </c>
      <c r="D124" s="15" t="s">
        <v>24</v>
      </c>
      <c r="E124" s="15" t="s">
        <v>24</v>
      </c>
      <c r="F124" s="15" t="n">
        <v>3</v>
      </c>
      <c r="G124" s="15" t="s">
        <v>26</v>
      </c>
      <c r="H124" s="15" t="s">
        <v>26</v>
      </c>
      <c r="I124" s="15" t="s">
        <v>102</v>
      </c>
      <c r="J124" s="15" t="s">
        <v>24</v>
      </c>
      <c r="K124" s="15" t="s">
        <v>24</v>
      </c>
      <c r="L124" s="15" t="s">
        <v>24</v>
      </c>
      <c r="M124" s="15" t="s">
        <v>24</v>
      </c>
      <c r="N124" s="15" t="s">
        <v>24</v>
      </c>
      <c r="O124" s="15" t="s">
        <v>24</v>
      </c>
      <c r="P124" s="15" t="s">
        <v>25</v>
      </c>
      <c r="Q124" s="15" t="s">
        <v>26</v>
      </c>
      <c r="R124" s="15" t="s">
        <v>15</v>
      </c>
      <c r="S124" s="18" t="n">
        <v>74.4</v>
      </c>
      <c r="T124" s="15" t="n">
        <v>229.55</v>
      </c>
      <c r="U124" s="15" t="s">
        <v>26</v>
      </c>
      <c r="V124" s="18" t="n">
        <f aca="false">IF(ISNUMBER(T124),T124,0)</f>
        <v>229.55</v>
      </c>
      <c r="W124" s="15" t="n">
        <f aca="false">IF(U124="Yes",1,0)</f>
        <v>1</v>
      </c>
      <c r="X124" s="15" t="str">
        <f aca="false">IF(F124&lt;=12,"0-12 months",IF(F124&lt;=24,"13-24 months",IF(F124&lt;=48,"25-48 months","49-72 months")))</f>
        <v>0-12 months</v>
      </c>
      <c r="Y124" s="15" t="str">
        <f aca="false">IF(C124=1,"Yes","No")</f>
        <v>No</v>
      </c>
      <c r="Z124" s="15" t="n">
        <f aca="false">COUNTIF(J124:O124,"Yes")</f>
        <v>0</v>
      </c>
      <c r="AA124" s="18" t="n">
        <f aca="false">S124*W124</f>
        <v>74.4</v>
      </c>
      <c r="AB124" s="15" t="n">
        <f aca="false">(P124="Month-to-month")+(I124="Fiber optic")+(R124="Electronic check")+(F124&lt;=12)+(M124="No")+(J124="No")</f>
        <v>6</v>
      </c>
      <c r="AC124" s="15" t="str">
        <f aca="false">IF(AB124&gt;=5,"High",IF(AB124&gt;=3,"Medium","Low"))</f>
        <v>High</v>
      </c>
    </row>
    <row r="125" customFormat="false" ht="15" hidden="false" customHeight="false" outlineLevel="0" collapsed="false">
      <c r="A125" s="15" t="s">
        <v>221</v>
      </c>
      <c r="B125" s="15" t="s">
        <v>94</v>
      </c>
      <c r="C125" s="15" t="n">
        <v>0</v>
      </c>
      <c r="D125" s="15" t="s">
        <v>26</v>
      </c>
      <c r="E125" s="15" t="s">
        <v>26</v>
      </c>
      <c r="F125" s="15" t="n">
        <v>7</v>
      </c>
      <c r="G125" s="15" t="s">
        <v>26</v>
      </c>
      <c r="H125" s="15" t="s">
        <v>24</v>
      </c>
      <c r="I125" s="15" t="s">
        <v>96</v>
      </c>
      <c r="J125" s="15" t="s">
        <v>26</v>
      </c>
      <c r="K125" s="15" t="s">
        <v>24</v>
      </c>
      <c r="L125" s="15" t="s">
        <v>24</v>
      </c>
      <c r="M125" s="15" t="s">
        <v>24</v>
      </c>
      <c r="N125" s="15" t="s">
        <v>24</v>
      </c>
      <c r="O125" s="15" t="s">
        <v>24</v>
      </c>
      <c r="P125" s="15" t="s">
        <v>25</v>
      </c>
      <c r="Q125" s="15" t="s">
        <v>24</v>
      </c>
      <c r="R125" s="15" t="s">
        <v>17</v>
      </c>
      <c r="S125" s="18" t="n">
        <v>50.7</v>
      </c>
      <c r="T125" s="15" t="n">
        <v>350.35</v>
      </c>
      <c r="U125" s="15" t="s">
        <v>24</v>
      </c>
      <c r="V125" s="18" t="n">
        <f aca="false">IF(ISNUMBER(T125),T125,0)</f>
        <v>350.35</v>
      </c>
      <c r="W125" s="15" t="n">
        <f aca="false">IF(U125="Yes",1,0)</f>
        <v>0</v>
      </c>
      <c r="X125" s="15" t="str">
        <f aca="false">IF(F125&lt;=12,"0-12 months",IF(F125&lt;=24,"13-24 months",IF(F125&lt;=48,"25-48 months","49-72 months")))</f>
        <v>0-12 months</v>
      </c>
      <c r="Y125" s="15" t="str">
        <f aca="false">IF(C125=1,"Yes","No")</f>
        <v>No</v>
      </c>
      <c r="Z125" s="15" t="n">
        <f aca="false">COUNTIF(J125:O125,"Yes")</f>
        <v>1</v>
      </c>
      <c r="AA125" s="18" t="n">
        <f aca="false">S125*W125</f>
        <v>0</v>
      </c>
      <c r="AB125" s="15" t="n">
        <f aca="false">(P125="Month-to-month")+(I125="Fiber optic")+(R125="Electronic check")+(F125&lt;=12)+(M125="No")+(J125="No")</f>
        <v>3</v>
      </c>
      <c r="AC125" s="15" t="str">
        <f aca="false">IF(AB125&gt;=5,"High",IF(AB125&gt;=3,"Medium","Low"))</f>
        <v>Medium</v>
      </c>
    </row>
    <row r="126" customFormat="false" ht="15" hidden="false" customHeight="false" outlineLevel="0" collapsed="false">
      <c r="A126" s="15" t="s">
        <v>222</v>
      </c>
      <c r="B126" s="15" t="s">
        <v>94</v>
      </c>
      <c r="C126" s="15" t="n">
        <v>0</v>
      </c>
      <c r="D126" s="15" t="s">
        <v>26</v>
      </c>
      <c r="E126" s="15" t="s">
        <v>26</v>
      </c>
      <c r="F126" s="15" t="n">
        <v>4</v>
      </c>
      <c r="G126" s="15" t="s">
        <v>26</v>
      </c>
      <c r="H126" s="15" t="s">
        <v>24</v>
      </c>
      <c r="I126" s="15" t="s">
        <v>24</v>
      </c>
      <c r="J126" s="15" t="s">
        <v>28</v>
      </c>
      <c r="K126" s="15" t="s">
        <v>28</v>
      </c>
      <c r="L126" s="15" t="s">
        <v>28</v>
      </c>
      <c r="M126" s="15" t="s">
        <v>28</v>
      </c>
      <c r="N126" s="15" t="s">
        <v>28</v>
      </c>
      <c r="O126" s="15" t="s">
        <v>28</v>
      </c>
      <c r="P126" s="15" t="s">
        <v>25</v>
      </c>
      <c r="Q126" s="15" t="s">
        <v>24</v>
      </c>
      <c r="R126" s="15" t="s">
        <v>17</v>
      </c>
      <c r="S126" s="18" t="n">
        <v>20.85</v>
      </c>
      <c r="T126" s="15" t="n">
        <v>62.9</v>
      </c>
      <c r="U126" s="15" t="s">
        <v>24</v>
      </c>
      <c r="V126" s="18" t="n">
        <f aca="false">IF(ISNUMBER(T126),T126,0)</f>
        <v>62.9</v>
      </c>
      <c r="W126" s="15" t="n">
        <f aca="false">IF(U126="Yes",1,0)</f>
        <v>0</v>
      </c>
      <c r="X126" s="15" t="str">
        <f aca="false">IF(F126&lt;=12,"0-12 months",IF(F126&lt;=24,"13-24 months",IF(F126&lt;=48,"25-48 months","49-72 months")))</f>
        <v>0-12 months</v>
      </c>
      <c r="Y126" s="15" t="str">
        <f aca="false">IF(C126=1,"Yes","No")</f>
        <v>No</v>
      </c>
      <c r="Z126" s="15" t="n">
        <f aca="false">COUNTIF(J126:O126,"Yes")</f>
        <v>0</v>
      </c>
      <c r="AA126" s="18" t="n">
        <f aca="false">S126*W126</f>
        <v>0</v>
      </c>
      <c r="AB126" s="15" t="n">
        <f aca="false">(P126="Month-to-month")+(I126="Fiber optic")+(R126="Electronic check")+(F126&lt;=12)+(M126="No")+(J126="No")</f>
        <v>2</v>
      </c>
      <c r="AC126" s="15" t="str">
        <f aca="false">IF(AB126&gt;=5,"High",IF(AB126&gt;=3,"Medium","Low"))</f>
        <v>Low</v>
      </c>
    </row>
    <row r="127" customFormat="false" ht="15" hidden="false" customHeight="false" outlineLevel="0" collapsed="false">
      <c r="A127" s="15" t="s">
        <v>223</v>
      </c>
      <c r="B127" s="15" t="s">
        <v>98</v>
      </c>
      <c r="C127" s="15" t="n">
        <v>0</v>
      </c>
      <c r="D127" s="15" t="s">
        <v>24</v>
      </c>
      <c r="E127" s="15" t="s">
        <v>24</v>
      </c>
      <c r="F127" s="15" t="n">
        <v>33</v>
      </c>
      <c r="G127" s="15" t="s">
        <v>26</v>
      </c>
      <c r="H127" s="15" t="s">
        <v>24</v>
      </c>
      <c r="I127" s="15" t="s">
        <v>102</v>
      </c>
      <c r="J127" s="15" t="s">
        <v>26</v>
      </c>
      <c r="K127" s="15" t="s">
        <v>24</v>
      </c>
      <c r="L127" s="15" t="s">
        <v>24</v>
      </c>
      <c r="M127" s="15" t="s">
        <v>26</v>
      </c>
      <c r="N127" s="15" t="s">
        <v>26</v>
      </c>
      <c r="O127" s="15" t="s">
        <v>24</v>
      </c>
      <c r="P127" s="15" t="s">
        <v>29</v>
      </c>
      <c r="Q127" s="15" t="s">
        <v>26</v>
      </c>
      <c r="R127" s="15" t="s">
        <v>15</v>
      </c>
      <c r="S127" s="18" t="n">
        <v>88.95</v>
      </c>
      <c r="T127" s="15" t="n">
        <v>3027.65</v>
      </c>
      <c r="U127" s="15" t="s">
        <v>24</v>
      </c>
      <c r="V127" s="18" t="n">
        <f aca="false">IF(ISNUMBER(T127),T127,0)</f>
        <v>3027.65</v>
      </c>
      <c r="W127" s="15" t="n">
        <f aca="false">IF(U127="Yes",1,0)</f>
        <v>0</v>
      </c>
      <c r="X127" s="15" t="str">
        <f aca="false">IF(F127&lt;=12,"0-12 months",IF(F127&lt;=24,"13-24 months",IF(F127&lt;=48,"25-48 months","49-72 months")))</f>
        <v>25-48 months</v>
      </c>
      <c r="Y127" s="15" t="str">
        <f aca="false">IF(C127=1,"Yes","No")</f>
        <v>No</v>
      </c>
      <c r="Z127" s="15" t="n">
        <f aca="false">COUNTIF(J127:O127,"Yes")</f>
        <v>3</v>
      </c>
      <c r="AA127" s="18" t="n">
        <f aca="false">S127*W127</f>
        <v>0</v>
      </c>
      <c r="AB127" s="15" t="n">
        <f aca="false">(P127="Month-to-month")+(I127="Fiber optic")+(R127="Electronic check")+(F127&lt;=12)+(M127="No")+(J127="No")</f>
        <v>2</v>
      </c>
      <c r="AC127" s="15" t="str">
        <f aca="false">IF(AB127&gt;=5,"High",IF(AB127&gt;=3,"Medium","Low"))</f>
        <v>Low</v>
      </c>
    </row>
    <row r="128" customFormat="false" ht="15" hidden="false" customHeight="false" outlineLevel="0" collapsed="false">
      <c r="A128" s="15" t="s">
        <v>224</v>
      </c>
      <c r="B128" s="15" t="s">
        <v>94</v>
      </c>
      <c r="C128" s="15" t="n">
        <v>1</v>
      </c>
      <c r="D128" s="15" t="s">
        <v>24</v>
      </c>
      <c r="E128" s="15" t="s">
        <v>24</v>
      </c>
      <c r="F128" s="15" t="n">
        <v>27</v>
      </c>
      <c r="G128" s="15" t="s">
        <v>26</v>
      </c>
      <c r="H128" s="15" t="s">
        <v>26</v>
      </c>
      <c r="I128" s="15" t="s">
        <v>102</v>
      </c>
      <c r="J128" s="15" t="s">
        <v>24</v>
      </c>
      <c r="K128" s="15" t="s">
        <v>24</v>
      </c>
      <c r="L128" s="15" t="s">
        <v>26</v>
      </c>
      <c r="M128" s="15" t="s">
        <v>24</v>
      </c>
      <c r="N128" s="15" t="s">
        <v>24</v>
      </c>
      <c r="O128" s="15" t="s">
        <v>24</v>
      </c>
      <c r="P128" s="15" t="s">
        <v>25</v>
      </c>
      <c r="Q128" s="15" t="s">
        <v>26</v>
      </c>
      <c r="R128" s="15" t="s">
        <v>15</v>
      </c>
      <c r="S128" s="18" t="n">
        <v>78.05</v>
      </c>
      <c r="T128" s="15" t="n">
        <v>2135.5</v>
      </c>
      <c r="U128" s="15" t="s">
        <v>26</v>
      </c>
      <c r="V128" s="18" t="n">
        <f aca="false">IF(ISNUMBER(T128),T128,0)</f>
        <v>2135.5</v>
      </c>
      <c r="W128" s="15" t="n">
        <f aca="false">IF(U128="Yes",1,0)</f>
        <v>1</v>
      </c>
      <c r="X128" s="15" t="str">
        <f aca="false">IF(F128&lt;=12,"0-12 months",IF(F128&lt;=24,"13-24 months",IF(F128&lt;=48,"25-48 months","49-72 months")))</f>
        <v>25-48 months</v>
      </c>
      <c r="Y128" s="15" t="str">
        <f aca="false">IF(C128=1,"Yes","No")</f>
        <v>Yes</v>
      </c>
      <c r="Z128" s="15" t="n">
        <f aca="false">COUNTIF(J128:O128,"Yes")</f>
        <v>1</v>
      </c>
      <c r="AA128" s="18" t="n">
        <f aca="false">S128*W128</f>
        <v>78.05</v>
      </c>
      <c r="AB128" s="15" t="n">
        <f aca="false">(P128="Month-to-month")+(I128="Fiber optic")+(R128="Electronic check")+(F128&lt;=12)+(M128="No")+(J128="No")</f>
        <v>5</v>
      </c>
      <c r="AC128" s="15" t="str">
        <f aca="false">IF(AB128&gt;=5,"High",IF(AB128&gt;=3,"Medium","Low"))</f>
        <v>High</v>
      </c>
    </row>
    <row r="129" customFormat="false" ht="15" hidden="false" customHeight="false" outlineLevel="0" collapsed="false">
      <c r="A129" s="15" t="s">
        <v>225</v>
      </c>
      <c r="B129" s="15" t="s">
        <v>98</v>
      </c>
      <c r="C129" s="15" t="n">
        <v>0</v>
      </c>
      <c r="D129" s="15" t="s">
        <v>26</v>
      </c>
      <c r="E129" s="15" t="s">
        <v>24</v>
      </c>
      <c r="F129" s="15" t="n">
        <v>72</v>
      </c>
      <c r="G129" s="15" t="s">
        <v>26</v>
      </c>
      <c r="H129" s="15" t="s">
        <v>26</v>
      </c>
      <c r="I129" s="15" t="s">
        <v>24</v>
      </c>
      <c r="J129" s="15" t="s">
        <v>28</v>
      </c>
      <c r="K129" s="15" t="s">
        <v>28</v>
      </c>
      <c r="L129" s="15" t="s">
        <v>28</v>
      </c>
      <c r="M129" s="15" t="s">
        <v>28</v>
      </c>
      <c r="N129" s="15" t="s">
        <v>28</v>
      </c>
      <c r="O129" s="15" t="s">
        <v>28</v>
      </c>
      <c r="P129" s="15" t="s">
        <v>29</v>
      </c>
      <c r="Q129" s="15" t="s">
        <v>26</v>
      </c>
      <c r="R129" s="15" t="s">
        <v>19</v>
      </c>
      <c r="S129" s="18" t="n">
        <v>23.55</v>
      </c>
      <c r="T129" s="15" t="n">
        <v>1723.95</v>
      </c>
      <c r="U129" s="15" t="s">
        <v>24</v>
      </c>
      <c r="V129" s="18" t="n">
        <f aca="false">IF(ISNUMBER(T129),T129,0)</f>
        <v>1723.95</v>
      </c>
      <c r="W129" s="15" t="n">
        <f aca="false">IF(U129="Yes",1,0)</f>
        <v>0</v>
      </c>
      <c r="X129" s="15" t="str">
        <f aca="false">IF(F129&lt;=12,"0-12 months",IF(F129&lt;=24,"13-24 months",IF(F129&lt;=48,"25-48 months","49-72 months")))</f>
        <v>49-72 months</v>
      </c>
      <c r="Y129" s="15" t="str">
        <f aca="false">IF(C129=1,"Yes","No")</f>
        <v>No</v>
      </c>
      <c r="Z129" s="15" t="n">
        <f aca="false">COUNTIF(J129:O129,"Yes")</f>
        <v>0</v>
      </c>
      <c r="AA129" s="18" t="n">
        <f aca="false">S129*W129</f>
        <v>0</v>
      </c>
      <c r="AB129" s="15" t="n">
        <f aca="false">(P129="Month-to-month")+(I129="Fiber optic")+(R129="Electronic check")+(F129&lt;=12)+(M129="No")+(J129="No")</f>
        <v>0</v>
      </c>
      <c r="AC129" s="15" t="str">
        <f aca="false">IF(AB129&gt;=5,"High",IF(AB129&gt;=3,"Medium","Low"))</f>
        <v>Low</v>
      </c>
    </row>
    <row r="130" customFormat="false" ht="15" hidden="false" customHeight="false" outlineLevel="0" collapsed="false">
      <c r="A130" s="15" t="s">
        <v>226</v>
      </c>
      <c r="B130" s="15" t="s">
        <v>98</v>
      </c>
      <c r="C130" s="15" t="n">
        <v>0</v>
      </c>
      <c r="D130" s="15" t="s">
        <v>24</v>
      </c>
      <c r="E130" s="15" t="s">
        <v>24</v>
      </c>
      <c r="F130" s="15" t="n">
        <v>1</v>
      </c>
      <c r="G130" s="15" t="s">
        <v>26</v>
      </c>
      <c r="H130" s="15" t="s">
        <v>24</v>
      </c>
      <c r="I130" s="15" t="s">
        <v>24</v>
      </c>
      <c r="J130" s="15" t="s">
        <v>28</v>
      </c>
      <c r="K130" s="15" t="s">
        <v>28</v>
      </c>
      <c r="L130" s="15" t="s">
        <v>28</v>
      </c>
      <c r="M130" s="15" t="s">
        <v>28</v>
      </c>
      <c r="N130" s="15" t="s">
        <v>28</v>
      </c>
      <c r="O130" s="15" t="s">
        <v>28</v>
      </c>
      <c r="P130" s="15" t="s">
        <v>25</v>
      </c>
      <c r="Q130" s="15" t="s">
        <v>24</v>
      </c>
      <c r="R130" s="15" t="s">
        <v>17</v>
      </c>
      <c r="S130" s="18" t="n">
        <v>19.75</v>
      </c>
      <c r="T130" s="15" t="n">
        <v>19.75</v>
      </c>
      <c r="U130" s="15" t="s">
        <v>24</v>
      </c>
      <c r="V130" s="18" t="n">
        <f aca="false">IF(ISNUMBER(T130),T130,0)</f>
        <v>19.75</v>
      </c>
      <c r="W130" s="15" t="n">
        <f aca="false">IF(U130="Yes",1,0)</f>
        <v>0</v>
      </c>
      <c r="X130" s="15" t="str">
        <f aca="false">IF(F130&lt;=12,"0-12 months",IF(F130&lt;=24,"13-24 months",IF(F130&lt;=48,"25-48 months","49-72 months")))</f>
        <v>0-12 months</v>
      </c>
      <c r="Y130" s="15" t="str">
        <f aca="false">IF(C130=1,"Yes","No")</f>
        <v>No</v>
      </c>
      <c r="Z130" s="15" t="n">
        <f aca="false">COUNTIF(J130:O130,"Yes")</f>
        <v>0</v>
      </c>
      <c r="AA130" s="18" t="n">
        <f aca="false">S130*W130</f>
        <v>0</v>
      </c>
      <c r="AB130" s="15" t="n">
        <f aca="false">(P130="Month-to-month")+(I130="Fiber optic")+(R130="Electronic check")+(F130&lt;=12)+(M130="No")+(J130="No")</f>
        <v>2</v>
      </c>
      <c r="AC130" s="15" t="str">
        <f aca="false">IF(AB130&gt;=5,"High",IF(AB130&gt;=3,"Medium","Low"))</f>
        <v>Low</v>
      </c>
    </row>
    <row r="131" customFormat="false" ht="15" hidden="false" customHeight="false" outlineLevel="0" collapsed="false">
      <c r="A131" s="15" t="s">
        <v>227</v>
      </c>
      <c r="B131" s="15" t="s">
        <v>98</v>
      </c>
      <c r="C131" s="15" t="n">
        <v>1</v>
      </c>
      <c r="D131" s="15" t="s">
        <v>24</v>
      </c>
      <c r="E131" s="15" t="s">
        <v>24</v>
      </c>
      <c r="F131" s="15" t="n">
        <v>71</v>
      </c>
      <c r="G131" s="15" t="s">
        <v>24</v>
      </c>
      <c r="H131" s="15" t="s">
        <v>95</v>
      </c>
      <c r="I131" s="15" t="s">
        <v>96</v>
      </c>
      <c r="J131" s="15" t="s">
        <v>26</v>
      </c>
      <c r="K131" s="15" t="s">
        <v>26</v>
      </c>
      <c r="L131" s="15" t="s">
        <v>24</v>
      </c>
      <c r="M131" s="15" t="s">
        <v>24</v>
      </c>
      <c r="N131" s="15" t="s">
        <v>26</v>
      </c>
      <c r="O131" s="15" t="s">
        <v>26</v>
      </c>
      <c r="P131" s="15" t="s">
        <v>27</v>
      </c>
      <c r="Q131" s="15" t="s">
        <v>26</v>
      </c>
      <c r="R131" s="15" t="s">
        <v>15</v>
      </c>
      <c r="S131" s="18" t="n">
        <v>56.45</v>
      </c>
      <c r="T131" s="15" t="n">
        <v>3985.35</v>
      </c>
      <c r="U131" s="15" t="s">
        <v>24</v>
      </c>
      <c r="V131" s="18" t="n">
        <f aca="false">IF(ISNUMBER(T131),T131,0)</f>
        <v>3985.35</v>
      </c>
      <c r="W131" s="15" t="n">
        <f aca="false">IF(U131="Yes",1,0)</f>
        <v>0</v>
      </c>
      <c r="X131" s="15" t="str">
        <f aca="false">IF(F131&lt;=12,"0-12 months",IF(F131&lt;=24,"13-24 months",IF(F131&lt;=48,"25-48 months","49-72 months")))</f>
        <v>49-72 months</v>
      </c>
      <c r="Y131" s="15" t="str">
        <f aca="false">IF(C131=1,"Yes","No")</f>
        <v>Yes</v>
      </c>
      <c r="Z131" s="15" t="n">
        <f aca="false">COUNTIF(J131:O131,"Yes")</f>
        <v>4</v>
      </c>
      <c r="AA131" s="18" t="n">
        <f aca="false">S131*W131</f>
        <v>0</v>
      </c>
      <c r="AB131" s="15" t="n">
        <f aca="false">(P131="Month-to-month")+(I131="Fiber optic")+(R131="Electronic check")+(F131&lt;=12)+(M131="No")+(J131="No")</f>
        <v>2</v>
      </c>
      <c r="AC131" s="15" t="str">
        <f aca="false">IF(AB131&gt;=5,"High",IF(AB131&gt;=3,"Medium","Low"))</f>
        <v>Low</v>
      </c>
    </row>
    <row r="132" customFormat="false" ht="15" hidden="false" customHeight="false" outlineLevel="0" collapsed="false">
      <c r="A132" s="15" t="s">
        <v>228</v>
      </c>
      <c r="B132" s="15" t="s">
        <v>94</v>
      </c>
      <c r="C132" s="15" t="n">
        <v>0</v>
      </c>
      <c r="D132" s="15" t="s">
        <v>24</v>
      </c>
      <c r="E132" s="15" t="s">
        <v>24</v>
      </c>
      <c r="F132" s="15" t="n">
        <v>13</v>
      </c>
      <c r="G132" s="15" t="s">
        <v>26</v>
      </c>
      <c r="H132" s="15" t="s">
        <v>26</v>
      </c>
      <c r="I132" s="15" t="s">
        <v>102</v>
      </c>
      <c r="J132" s="15" t="s">
        <v>24</v>
      </c>
      <c r="K132" s="15" t="s">
        <v>24</v>
      </c>
      <c r="L132" s="15" t="s">
        <v>24</v>
      </c>
      <c r="M132" s="15" t="s">
        <v>24</v>
      </c>
      <c r="N132" s="15" t="s">
        <v>24</v>
      </c>
      <c r="O132" s="15" t="s">
        <v>26</v>
      </c>
      <c r="P132" s="15" t="s">
        <v>25</v>
      </c>
      <c r="Q132" s="15" t="s">
        <v>26</v>
      </c>
      <c r="R132" s="15" t="s">
        <v>15</v>
      </c>
      <c r="S132" s="18" t="n">
        <v>85.95</v>
      </c>
      <c r="T132" s="15" t="n">
        <v>1215.65</v>
      </c>
      <c r="U132" s="15" t="s">
        <v>24</v>
      </c>
      <c r="V132" s="18" t="n">
        <f aca="false">IF(ISNUMBER(T132),T132,0)</f>
        <v>1215.65</v>
      </c>
      <c r="W132" s="15" t="n">
        <f aca="false">IF(U132="Yes",1,0)</f>
        <v>0</v>
      </c>
      <c r="X132" s="15" t="str">
        <f aca="false">IF(F132&lt;=12,"0-12 months",IF(F132&lt;=24,"13-24 months",IF(F132&lt;=48,"25-48 months","49-72 months")))</f>
        <v>13-24 months</v>
      </c>
      <c r="Y132" s="15" t="str">
        <f aca="false">IF(C132=1,"Yes","No")</f>
        <v>No</v>
      </c>
      <c r="Z132" s="15" t="n">
        <f aca="false">COUNTIF(J132:O132,"Yes")</f>
        <v>1</v>
      </c>
      <c r="AA132" s="18" t="n">
        <f aca="false">S132*W132</f>
        <v>0</v>
      </c>
      <c r="AB132" s="15" t="n">
        <f aca="false">(P132="Month-to-month")+(I132="Fiber optic")+(R132="Electronic check")+(F132&lt;=12)+(M132="No")+(J132="No")</f>
        <v>5</v>
      </c>
      <c r="AC132" s="15" t="str">
        <f aca="false">IF(AB132&gt;=5,"High",IF(AB132&gt;=3,"Medium","Low"))</f>
        <v>High</v>
      </c>
    </row>
    <row r="133" customFormat="false" ht="15" hidden="false" customHeight="false" outlineLevel="0" collapsed="false">
      <c r="A133" s="15" t="s">
        <v>229</v>
      </c>
      <c r="B133" s="15" t="s">
        <v>94</v>
      </c>
      <c r="C133" s="15" t="n">
        <v>0</v>
      </c>
      <c r="D133" s="15" t="s">
        <v>26</v>
      </c>
      <c r="E133" s="15" t="s">
        <v>26</v>
      </c>
      <c r="F133" s="15" t="n">
        <v>25</v>
      </c>
      <c r="G133" s="15" t="s">
        <v>24</v>
      </c>
      <c r="H133" s="15" t="s">
        <v>95</v>
      </c>
      <c r="I133" s="15" t="s">
        <v>96</v>
      </c>
      <c r="J133" s="15" t="s">
        <v>26</v>
      </c>
      <c r="K133" s="15" t="s">
        <v>26</v>
      </c>
      <c r="L133" s="15" t="s">
        <v>26</v>
      </c>
      <c r="M133" s="15" t="s">
        <v>24</v>
      </c>
      <c r="N133" s="15" t="s">
        <v>26</v>
      </c>
      <c r="O133" s="15" t="s">
        <v>26</v>
      </c>
      <c r="P133" s="15" t="s">
        <v>25</v>
      </c>
      <c r="Q133" s="15" t="s">
        <v>26</v>
      </c>
      <c r="R133" s="15" t="s">
        <v>21</v>
      </c>
      <c r="S133" s="18" t="n">
        <v>58.6</v>
      </c>
      <c r="T133" s="15" t="n">
        <v>1502.65</v>
      </c>
      <c r="U133" s="15" t="s">
        <v>26</v>
      </c>
      <c r="V133" s="18" t="n">
        <f aca="false">IF(ISNUMBER(T133),T133,0)</f>
        <v>1502.65</v>
      </c>
      <c r="W133" s="15" t="n">
        <f aca="false">IF(U133="Yes",1,0)</f>
        <v>1</v>
      </c>
      <c r="X133" s="15" t="str">
        <f aca="false">IF(F133&lt;=12,"0-12 months",IF(F133&lt;=24,"13-24 months",IF(F133&lt;=48,"25-48 months","49-72 months")))</f>
        <v>25-48 months</v>
      </c>
      <c r="Y133" s="15" t="str">
        <f aca="false">IF(C133=1,"Yes","No")</f>
        <v>No</v>
      </c>
      <c r="Z133" s="15" t="n">
        <f aca="false">COUNTIF(J133:O133,"Yes")</f>
        <v>5</v>
      </c>
      <c r="AA133" s="18" t="n">
        <f aca="false">S133*W133</f>
        <v>58.6</v>
      </c>
      <c r="AB133" s="15" t="n">
        <f aca="false">(P133="Month-to-month")+(I133="Fiber optic")+(R133="Electronic check")+(F133&lt;=12)+(M133="No")+(J133="No")</f>
        <v>2</v>
      </c>
      <c r="AC133" s="15" t="str">
        <f aca="false">IF(AB133&gt;=5,"High",IF(AB133&gt;=3,"Medium","Low"))</f>
        <v>Low</v>
      </c>
    </row>
    <row r="134" customFormat="false" ht="15" hidden="false" customHeight="false" outlineLevel="0" collapsed="false">
      <c r="A134" s="15" t="s">
        <v>230</v>
      </c>
      <c r="B134" s="15" t="s">
        <v>98</v>
      </c>
      <c r="C134" s="15" t="n">
        <v>0</v>
      </c>
      <c r="D134" s="15" t="s">
        <v>24</v>
      </c>
      <c r="E134" s="15" t="s">
        <v>24</v>
      </c>
      <c r="F134" s="15" t="n">
        <v>67</v>
      </c>
      <c r="G134" s="15" t="s">
        <v>26</v>
      </c>
      <c r="H134" s="15" t="s">
        <v>24</v>
      </c>
      <c r="I134" s="15" t="s">
        <v>96</v>
      </c>
      <c r="J134" s="15" t="s">
        <v>24</v>
      </c>
      <c r="K134" s="15" t="s">
        <v>24</v>
      </c>
      <c r="L134" s="15" t="s">
        <v>24</v>
      </c>
      <c r="M134" s="15" t="s">
        <v>26</v>
      </c>
      <c r="N134" s="15" t="s">
        <v>24</v>
      </c>
      <c r="O134" s="15" t="s">
        <v>24</v>
      </c>
      <c r="P134" s="15" t="s">
        <v>29</v>
      </c>
      <c r="Q134" s="15" t="s">
        <v>24</v>
      </c>
      <c r="R134" s="15" t="s">
        <v>19</v>
      </c>
      <c r="S134" s="18" t="n">
        <v>50.55</v>
      </c>
      <c r="T134" s="15" t="n">
        <v>3260.1</v>
      </c>
      <c r="U134" s="15" t="s">
        <v>24</v>
      </c>
      <c r="V134" s="18" t="n">
        <f aca="false">IF(ISNUMBER(T134),T134,0)</f>
        <v>3260.1</v>
      </c>
      <c r="W134" s="15" t="n">
        <f aca="false">IF(U134="Yes",1,0)</f>
        <v>0</v>
      </c>
      <c r="X134" s="15" t="str">
        <f aca="false">IF(F134&lt;=12,"0-12 months",IF(F134&lt;=24,"13-24 months",IF(F134&lt;=48,"25-48 months","49-72 months")))</f>
        <v>49-72 months</v>
      </c>
      <c r="Y134" s="15" t="str">
        <f aca="false">IF(C134=1,"Yes","No")</f>
        <v>No</v>
      </c>
      <c r="Z134" s="15" t="n">
        <f aca="false">COUNTIF(J134:O134,"Yes")</f>
        <v>1</v>
      </c>
      <c r="AA134" s="18" t="n">
        <f aca="false">S134*W134</f>
        <v>0</v>
      </c>
      <c r="AB134" s="15" t="n">
        <f aca="false">(P134="Month-to-month")+(I134="Fiber optic")+(R134="Electronic check")+(F134&lt;=12)+(M134="No")+(J134="No")</f>
        <v>1</v>
      </c>
      <c r="AC134" s="15" t="str">
        <f aca="false">IF(AB134&gt;=5,"High",IF(AB134&gt;=3,"Medium","Low"))</f>
        <v>Low</v>
      </c>
    </row>
    <row r="135" customFormat="false" ht="15" hidden="false" customHeight="false" outlineLevel="0" collapsed="false">
      <c r="A135" s="15" t="s">
        <v>231</v>
      </c>
      <c r="B135" s="15" t="s">
        <v>98</v>
      </c>
      <c r="C135" s="15" t="n">
        <v>0</v>
      </c>
      <c r="D135" s="15" t="s">
        <v>24</v>
      </c>
      <c r="E135" s="15" t="s">
        <v>24</v>
      </c>
      <c r="F135" s="15" t="n">
        <v>1</v>
      </c>
      <c r="G135" s="15" t="s">
        <v>24</v>
      </c>
      <c r="H135" s="15" t="s">
        <v>95</v>
      </c>
      <c r="I135" s="15" t="s">
        <v>96</v>
      </c>
      <c r="J135" s="15" t="s">
        <v>24</v>
      </c>
      <c r="K135" s="15" t="s">
        <v>24</v>
      </c>
      <c r="L135" s="15" t="s">
        <v>24</v>
      </c>
      <c r="M135" s="15" t="s">
        <v>24</v>
      </c>
      <c r="N135" s="15" t="s">
        <v>24</v>
      </c>
      <c r="O135" s="15" t="s">
        <v>26</v>
      </c>
      <c r="P135" s="15" t="s">
        <v>25</v>
      </c>
      <c r="Q135" s="15" t="s">
        <v>26</v>
      </c>
      <c r="R135" s="15" t="s">
        <v>15</v>
      </c>
      <c r="S135" s="18" t="n">
        <v>35.45</v>
      </c>
      <c r="T135" s="15" t="n">
        <v>35.45</v>
      </c>
      <c r="U135" s="15" t="s">
        <v>26</v>
      </c>
      <c r="V135" s="18" t="n">
        <f aca="false">IF(ISNUMBER(T135),T135,0)</f>
        <v>35.45</v>
      </c>
      <c r="W135" s="15" t="n">
        <f aca="false">IF(U135="Yes",1,0)</f>
        <v>1</v>
      </c>
      <c r="X135" s="15" t="str">
        <f aca="false">IF(F135&lt;=12,"0-12 months",IF(F135&lt;=24,"13-24 months",IF(F135&lt;=48,"25-48 months","49-72 months")))</f>
        <v>0-12 months</v>
      </c>
      <c r="Y135" s="15" t="str">
        <f aca="false">IF(C135=1,"Yes","No")</f>
        <v>No</v>
      </c>
      <c r="Z135" s="15" t="n">
        <f aca="false">COUNTIF(J135:O135,"Yes")</f>
        <v>1</v>
      </c>
      <c r="AA135" s="18" t="n">
        <f aca="false">S135*W135</f>
        <v>35.45</v>
      </c>
      <c r="AB135" s="15" t="n">
        <f aca="false">(P135="Month-to-month")+(I135="Fiber optic")+(R135="Electronic check")+(F135&lt;=12)+(M135="No")+(J135="No")</f>
        <v>5</v>
      </c>
      <c r="AC135" s="15" t="str">
        <f aca="false">IF(AB135&gt;=5,"High",IF(AB135&gt;=3,"Medium","Low"))</f>
        <v>High</v>
      </c>
    </row>
    <row r="136" customFormat="false" ht="15" hidden="false" customHeight="false" outlineLevel="0" collapsed="false">
      <c r="A136" s="15" t="s">
        <v>232</v>
      </c>
      <c r="B136" s="15" t="s">
        <v>98</v>
      </c>
      <c r="C136" s="15" t="n">
        <v>0</v>
      </c>
      <c r="D136" s="15" t="s">
        <v>24</v>
      </c>
      <c r="E136" s="15" t="s">
        <v>24</v>
      </c>
      <c r="F136" s="15" t="n">
        <v>2</v>
      </c>
      <c r="G136" s="15" t="s">
        <v>26</v>
      </c>
      <c r="H136" s="15" t="s">
        <v>24</v>
      </c>
      <c r="I136" s="15" t="s">
        <v>96</v>
      </c>
      <c r="J136" s="15" t="s">
        <v>24</v>
      </c>
      <c r="K136" s="15" t="s">
        <v>24</v>
      </c>
      <c r="L136" s="15" t="s">
        <v>24</v>
      </c>
      <c r="M136" s="15" t="s">
        <v>24</v>
      </c>
      <c r="N136" s="15" t="s">
        <v>24</v>
      </c>
      <c r="O136" s="15" t="s">
        <v>24</v>
      </c>
      <c r="P136" s="15" t="s">
        <v>25</v>
      </c>
      <c r="Q136" s="15" t="s">
        <v>24</v>
      </c>
      <c r="R136" s="15" t="s">
        <v>15</v>
      </c>
      <c r="S136" s="18" t="n">
        <v>44.35</v>
      </c>
      <c r="T136" s="15" t="n">
        <v>81.25</v>
      </c>
      <c r="U136" s="15" t="s">
        <v>26</v>
      </c>
      <c r="V136" s="18" t="n">
        <f aca="false">IF(ISNUMBER(T136),T136,0)</f>
        <v>81.25</v>
      </c>
      <c r="W136" s="15" t="n">
        <f aca="false">IF(U136="Yes",1,0)</f>
        <v>1</v>
      </c>
      <c r="X136" s="15" t="str">
        <f aca="false">IF(F136&lt;=12,"0-12 months",IF(F136&lt;=24,"13-24 months",IF(F136&lt;=48,"25-48 months","49-72 months")))</f>
        <v>0-12 months</v>
      </c>
      <c r="Y136" s="15" t="str">
        <f aca="false">IF(C136=1,"Yes","No")</f>
        <v>No</v>
      </c>
      <c r="Z136" s="15" t="n">
        <f aca="false">COUNTIF(J136:O136,"Yes")</f>
        <v>0</v>
      </c>
      <c r="AA136" s="18" t="n">
        <f aca="false">S136*W136</f>
        <v>44.35</v>
      </c>
      <c r="AB136" s="15" t="n">
        <f aca="false">(P136="Month-to-month")+(I136="Fiber optic")+(R136="Electronic check")+(F136&lt;=12)+(M136="No")+(J136="No")</f>
        <v>5</v>
      </c>
      <c r="AC136" s="15" t="str">
        <f aca="false">IF(AB136&gt;=5,"High",IF(AB136&gt;=3,"Medium","Low"))</f>
        <v>High</v>
      </c>
    </row>
    <row r="137" customFormat="false" ht="15" hidden="false" customHeight="false" outlineLevel="0" collapsed="false">
      <c r="A137" s="15" t="s">
        <v>233</v>
      </c>
      <c r="B137" s="15" t="s">
        <v>94</v>
      </c>
      <c r="C137" s="15" t="n">
        <v>0</v>
      </c>
      <c r="D137" s="15" t="s">
        <v>24</v>
      </c>
      <c r="E137" s="15" t="s">
        <v>24</v>
      </c>
      <c r="F137" s="15" t="n">
        <v>43</v>
      </c>
      <c r="G137" s="15" t="s">
        <v>26</v>
      </c>
      <c r="H137" s="15" t="s">
        <v>26</v>
      </c>
      <c r="I137" s="15" t="s">
        <v>24</v>
      </c>
      <c r="J137" s="15" t="s">
        <v>28</v>
      </c>
      <c r="K137" s="15" t="s">
        <v>28</v>
      </c>
      <c r="L137" s="15" t="s">
        <v>28</v>
      </c>
      <c r="M137" s="15" t="s">
        <v>28</v>
      </c>
      <c r="N137" s="15" t="s">
        <v>28</v>
      </c>
      <c r="O137" s="15" t="s">
        <v>28</v>
      </c>
      <c r="P137" s="15" t="s">
        <v>29</v>
      </c>
      <c r="Q137" s="15" t="s">
        <v>26</v>
      </c>
      <c r="R137" s="15" t="s">
        <v>21</v>
      </c>
      <c r="S137" s="18" t="n">
        <v>25.7</v>
      </c>
      <c r="T137" s="15" t="n">
        <v>1188.2</v>
      </c>
      <c r="U137" s="15" t="s">
        <v>24</v>
      </c>
      <c r="V137" s="18" t="n">
        <f aca="false">IF(ISNUMBER(T137),T137,0)</f>
        <v>1188.2</v>
      </c>
      <c r="W137" s="15" t="n">
        <f aca="false">IF(U137="Yes",1,0)</f>
        <v>0</v>
      </c>
      <c r="X137" s="15" t="str">
        <f aca="false">IF(F137&lt;=12,"0-12 months",IF(F137&lt;=24,"13-24 months",IF(F137&lt;=48,"25-48 months","49-72 months")))</f>
        <v>25-48 months</v>
      </c>
      <c r="Y137" s="15" t="str">
        <f aca="false">IF(C137=1,"Yes","No")</f>
        <v>No</v>
      </c>
      <c r="Z137" s="15" t="n">
        <f aca="false">COUNTIF(J137:O137,"Yes")</f>
        <v>0</v>
      </c>
      <c r="AA137" s="18" t="n">
        <f aca="false">S137*W137</f>
        <v>0</v>
      </c>
      <c r="AB137" s="15" t="n">
        <f aca="false">(P137="Month-to-month")+(I137="Fiber optic")+(R137="Electronic check")+(F137&lt;=12)+(M137="No")+(J137="No")</f>
        <v>0</v>
      </c>
      <c r="AC137" s="15" t="str">
        <f aca="false">IF(AB137&gt;=5,"High",IF(AB137&gt;=3,"Medium","Low"))</f>
        <v>Low</v>
      </c>
    </row>
    <row r="138" customFormat="false" ht="15" hidden="false" customHeight="false" outlineLevel="0" collapsed="false">
      <c r="A138" s="15" t="s">
        <v>234</v>
      </c>
      <c r="B138" s="15" t="s">
        <v>94</v>
      </c>
      <c r="C138" s="15" t="n">
        <v>0</v>
      </c>
      <c r="D138" s="15" t="s">
        <v>24</v>
      </c>
      <c r="E138" s="15" t="s">
        <v>24</v>
      </c>
      <c r="F138" s="15" t="n">
        <v>23</v>
      </c>
      <c r="G138" s="15" t="s">
        <v>26</v>
      </c>
      <c r="H138" s="15" t="s">
        <v>24</v>
      </c>
      <c r="I138" s="15" t="s">
        <v>102</v>
      </c>
      <c r="J138" s="15" t="s">
        <v>26</v>
      </c>
      <c r="K138" s="15" t="s">
        <v>24</v>
      </c>
      <c r="L138" s="15" t="s">
        <v>24</v>
      </c>
      <c r="M138" s="15" t="s">
        <v>24</v>
      </c>
      <c r="N138" s="15" t="s">
        <v>24</v>
      </c>
      <c r="O138" s="15" t="s">
        <v>24</v>
      </c>
      <c r="P138" s="15" t="s">
        <v>25</v>
      </c>
      <c r="Q138" s="15" t="s">
        <v>26</v>
      </c>
      <c r="R138" s="15" t="s">
        <v>19</v>
      </c>
      <c r="S138" s="18" t="n">
        <v>75</v>
      </c>
      <c r="T138" s="15" t="n">
        <v>1778.5</v>
      </c>
      <c r="U138" s="15" t="s">
        <v>24</v>
      </c>
      <c r="V138" s="18" t="n">
        <f aca="false">IF(ISNUMBER(T138),T138,0)</f>
        <v>1778.5</v>
      </c>
      <c r="W138" s="15" t="n">
        <f aca="false">IF(U138="Yes",1,0)</f>
        <v>0</v>
      </c>
      <c r="X138" s="15" t="str">
        <f aca="false">IF(F138&lt;=12,"0-12 months",IF(F138&lt;=24,"13-24 months",IF(F138&lt;=48,"25-48 months","49-72 months")))</f>
        <v>13-24 months</v>
      </c>
      <c r="Y138" s="15" t="str">
        <f aca="false">IF(C138=1,"Yes","No")</f>
        <v>No</v>
      </c>
      <c r="Z138" s="15" t="n">
        <f aca="false">COUNTIF(J138:O138,"Yes")</f>
        <v>1</v>
      </c>
      <c r="AA138" s="18" t="n">
        <f aca="false">S138*W138</f>
        <v>0</v>
      </c>
      <c r="AB138" s="15" t="n">
        <f aca="false">(P138="Month-to-month")+(I138="Fiber optic")+(R138="Electronic check")+(F138&lt;=12)+(M138="No")+(J138="No")</f>
        <v>3</v>
      </c>
      <c r="AC138" s="15" t="str">
        <f aca="false">IF(AB138&gt;=5,"High",IF(AB138&gt;=3,"Medium","Low"))</f>
        <v>Medium</v>
      </c>
    </row>
    <row r="139" customFormat="false" ht="15" hidden="false" customHeight="false" outlineLevel="0" collapsed="false">
      <c r="A139" s="15" t="s">
        <v>235</v>
      </c>
      <c r="B139" s="15" t="s">
        <v>94</v>
      </c>
      <c r="C139" s="15" t="n">
        <v>0</v>
      </c>
      <c r="D139" s="15" t="s">
        <v>26</v>
      </c>
      <c r="E139" s="15" t="s">
        <v>26</v>
      </c>
      <c r="F139" s="15" t="n">
        <v>64</v>
      </c>
      <c r="G139" s="15" t="s">
        <v>26</v>
      </c>
      <c r="H139" s="15" t="s">
        <v>24</v>
      </c>
      <c r="I139" s="15" t="s">
        <v>24</v>
      </c>
      <c r="J139" s="15" t="s">
        <v>28</v>
      </c>
      <c r="K139" s="15" t="s">
        <v>28</v>
      </c>
      <c r="L139" s="15" t="s">
        <v>28</v>
      </c>
      <c r="M139" s="15" t="s">
        <v>28</v>
      </c>
      <c r="N139" s="15" t="s">
        <v>28</v>
      </c>
      <c r="O139" s="15" t="s">
        <v>28</v>
      </c>
      <c r="P139" s="15" t="s">
        <v>29</v>
      </c>
      <c r="Q139" s="15" t="s">
        <v>24</v>
      </c>
      <c r="R139" s="15" t="s">
        <v>17</v>
      </c>
      <c r="S139" s="18" t="n">
        <v>20.2</v>
      </c>
      <c r="T139" s="15" t="n">
        <v>1277.75</v>
      </c>
      <c r="U139" s="15" t="s">
        <v>24</v>
      </c>
      <c r="V139" s="18" t="n">
        <f aca="false">IF(ISNUMBER(T139),T139,0)</f>
        <v>1277.75</v>
      </c>
      <c r="W139" s="15" t="n">
        <f aca="false">IF(U139="Yes",1,0)</f>
        <v>0</v>
      </c>
      <c r="X139" s="15" t="str">
        <f aca="false">IF(F139&lt;=12,"0-12 months",IF(F139&lt;=24,"13-24 months",IF(F139&lt;=48,"25-48 months","49-72 months")))</f>
        <v>49-72 months</v>
      </c>
      <c r="Y139" s="15" t="str">
        <f aca="false">IF(C139=1,"Yes","No")</f>
        <v>No</v>
      </c>
      <c r="Z139" s="15" t="n">
        <f aca="false">COUNTIF(J139:O139,"Yes")</f>
        <v>0</v>
      </c>
      <c r="AA139" s="18" t="n">
        <f aca="false">S139*W139</f>
        <v>0</v>
      </c>
      <c r="AB139" s="15" t="n">
        <f aca="false">(P139="Month-to-month")+(I139="Fiber optic")+(R139="Electronic check")+(F139&lt;=12)+(M139="No")+(J139="No")</f>
        <v>0</v>
      </c>
      <c r="AC139" s="15" t="str">
        <f aca="false">IF(AB139&gt;=5,"High",IF(AB139&gt;=3,"Medium","Low"))</f>
        <v>Low</v>
      </c>
    </row>
    <row r="140" customFormat="false" ht="15" hidden="false" customHeight="false" outlineLevel="0" collapsed="false">
      <c r="A140" s="15" t="s">
        <v>236</v>
      </c>
      <c r="B140" s="15" t="s">
        <v>98</v>
      </c>
      <c r="C140" s="15" t="n">
        <v>0</v>
      </c>
      <c r="D140" s="15" t="s">
        <v>24</v>
      </c>
      <c r="E140" s="15" t="s">
        <v>26</v>
      </c>
      <c r="F140" s="15" t="n">
        <v>57</v>
      </c>
      <c r="G140" s="15" t="s">
        <v>26</v>
      </c>
      <c r="H140" s="15" t="s">
        <v>24</v>
      </c>
      <c r="I140" s="15" t="s">
        <v>24</v>
      </c>
      <c r="J140" s="15" t="s">
        <v>28</v>
      </c>
      <c r="K140" s="15" t="s">
        <v>28</v>
      </c>
      <c r="L140" s="15" t="s">
        <v>28</v>
      </c>
      <c r="M140" s="15" t="s">
        <v>28</v>
      </c>
      <c r="N140" s="15" t="s">
        <v>28</v>
      </c>
      <c r="O140" s="15" t="s">
        <v>28</v>
      </c>
      <c r="P140" s="15" t="s">
        <v>29</v>
      </c>
      <c r="Q140" s="15" t="s">
        <v>26</v>
      </c>
      <c r="R140" s="15" t="s">
        <v>17</v>
      </c>
      <c r="S140" s="18" t="n">
        <v>19.6</v>
      </c>
      <c r="T140" s="15" t="n">
        <v>1170.55</v>
      </c>
      <c r="U140" s="15" t="s">
        <v>24</v>
      </c>
      <c r="V140" s="18" t="n">
        <f aca="false">IF(ISNUMBER(T140),T140,0)</f>
        <v>1170.55</v>
      </c>
      <c r="W140" s="15" t="n">
        <f aca="false">IF(U140="Yes",1,0)</f>
        <v>0</v>
      </c>
      <c r="X140" s="15" t="str">
        <f aca="false">IF(F140&lt;=12,"0-12 months",IF(F140&lt;=24,"13-24 months",IF(F140&lt;=48,"25-48 months","49-72 months")))</f>
        <v>49-72 months</v>
      </c>
      <c r="Y140" s="15" t="str">
        <f aca="false">IF(C140=1,"Yes","No")</f>
        <v>No</v>
      </c>
      <c r="Z140" s="15" t="n">
        <f aca="false">COUNTIF(J140:O140,"Yes")</f>
        <v>0</v>
      </c>
      <c r="AA140" s="18" t="n">
        <f aca="false">S140*W140</f>
        <v>0</v>
      </c>
      <c r="AB140" s="15" t="n">
        <f aca="false">(P140="Month-to-month")+(I140="Fiber optic")+(R140="Electronic check")+(F140&lt;=12)+(M140="No")+(J140="No")</f>
        <v>0</v>
      </c>
      <c r="AC140" s="15" t="str">
        <f aca="false">IF(AB140&gt;=5,"High",IF(AB140&gt;=3,"Medium","Low"))</f>
        <v>Low</v>
      </c>
    </row>
    <row r="141" customFormat="false" ht="15" hidden="false" customHeight="false" outlineLevel="0" collapsed="false">
      <c r="A141" s="15" t="s">
        <v>237</v>
      </c>
      <c r="B141" s="15" t="s">
        <v>94</v>
      </c>
      <c r="C141" s="15" t="n">
        <v>1</v>
      </c>
      <c r="D141" s="15" t="s">
        <v>26</v>
      </c>
      <c r="E141" s="15" t="s">
        <v>24</v>
      </c>
      <c r="F141" s="15" t="n">
        <v>1</v>
      </c>
      <c r="G141" s="15" t="s">
        <v>26</v>
      </c>
      <c r="H141" s="15" t="s">
        <v>24</v>
      </c>
      <c r="I141" s="15" t="s">
        <v>102</v>
      </c>
      <c r="J141" s="15" t="s">
        <v>24</v>
      </c>
      <c r="K141" s="15" t="s">
        <v>24</v>
      </c>
      <c r="L141" s="15" t="s">
        <v>24</v>
      </c>
      <c r="M141" s="15" t="s">
        <v>24</v>
      </c>
      <c r="N141" s="15" t="s">
        <v>24</v>
      </c>
      <c r="O141" s="15" t="s">
        <v>24</v>
      </c>
      <c r="P141" s="15" t="s">
        <v>25</v>
      </c>
      <c r="Q141" s="15" t="s">
        <v>26</v>
      </c>
      <c r="R141" s="15" t="s">
        <v>17</v>
      </c>
      <c r="S141" s="18" t="n">
        <v>70.45</v>
      </c>
      <c r="T141" s="15" t="n">
        <v>70.45</v>
      </c>
      <c r="U141" s="15" t="s">
        <v>26</v>
      </c>
      <c r="V141" s="18" t="n">
        <f aca="false">IF(ISNUMBER(T141),T141,0)</f>
        <v>70.45</v>
      </c>
      <c r="W141" s="15" t="n">
        <f aca="false">IF(U141="Yes",1,0)</f>
        <v>1</v>
      </c>
      <c r="X141" s="15" t="str">
        <f aca="false">IF(F141&lt;=12,"0-12 months",IF(F141&lt;=24,"13-24 months",IF(F141&lt;=48,"25-48 months","49-72 months")))</f>
        <v>0-12 months</v>
      </c>
      <c r="Y141" s="15" t="str">
        <f aca="false">IF(C141=1,"Yes","No")</f>
        <v>Yes</v>
      </c>
      <c r="Z141" s="15" t="n">
        <f aca="false">COUNTIF(J141:O141,"Yes")</f>
        <v>0</v>
      </c>
      <c r="AA141" s="18" t="n">
        <f aca="false">S141*W141</f>
        <v>70.45</v>
      </c>
      <c r="AB141" s="15" t="n">
        <f aca="false">(P141="Month-to-month")+(I141="Fiber optic")+(R141="Electronic check")+(F141&lt;=12)+(M141="No")+(J141="No")</f>
        <v>5</v>
      </c>
      <c r="AC141" s="15" t="str">
        <f aca="false">IF(AB141&gt;=5,"High",IF(AB141&gt;=3,"Medium","Low"))</f>
        <v>High</v>
      </c>
    </row>
    <row r="142" customFormat="false" ht="15" hidden="false" customHeight="false" outlineLevel="0" collapsed="false">
      <c r="A142" s="15" t="s">
        <v>238</v>
      </c>
      <c r="B142" s="15" t="s">
        <v>94</v>
      </c>
      <c r="C142" s="15" t="n">
        <v>1</v>
      </c>
      <c r="D142" s="15" t="s">
        <v>26</v>
      </c>
      <c r="E142" s="15" t="s">
        <v>26</v>
      </c>
      <c r="F142" s="15" t="n">
        <v>72</v>
      </c>
      <c r="G142" s="15" t="s">
        <v>26</v>
      </c>
      <c r="H142" s="15" t="s">
        <v>26</v>
      </c>
      <c r="I142" s="15" t="s">
        <v>96</v>
      </c>
      <c r="J142" s="15" t="s">
        <v>26</v>
      </c>
      <c r="K142" s="15" t="s">
        <v>26</v>
      </c>
      <c r="L142" s="15" t="s">
        <v>26</v>
      </c>
      <c r="M142" s="15" t="s">
        <v>26</v>
      </c>
      <c r="N142" s="15" t="s">
        <v>26</v>
      </c>
      <c r="O142" s="15" t="s">
        <v>26</v>
      </c>
      <c r="P142" s="15" t="s">
        <v>29</v>
      </c>
      <c r="Q142" s="15" t="s">
        <v>26</v>
      </c>
      <c r="R142" s="15" t="s">
        <v>21</v>
      </c>
      <c r="S142" s="18" t="n">
        <v>88.05</v>
      </c>
      <c r="T142" s="15" t="n">
        <v>6425.65</v>
      </c>
      <c r="U142" s="15" t="s">
        <v>24</v>
      </c>
      <c r="V142" s="18" t="n">
        <f aca="false">IF(ISNUMBER(T142),T142,0)</f>
        <v>6425.65</v>
      </c>
      <c r="W142" s="15" t="n">
        <f aca="false">IF(U142="Yes",1,0)</f>
        <v>0</v>
      </c>
      <c r="X142" s="15" t="str">
        <f aca="false">IF(F142&lt;=12,"0-12 months",IF(F142&lt;=24,"13-24 months",IF(F142&lt;=48,"25-48 months","49-72 months")))</f>
        <v>49-72 months</v>
      </c>
      <c r="Y142" s="15" t="str">
        <f aca="false">IF(C142=1,"Yes","No")</f>
        <v>Yes</v>
      </c>
      <c r="Z142" s="15" t="n">
        <f aca="false">COUNTIF(J142:O142,"Yes")</f>
        <v>6</v>
      </c>
      <c r="AA142" s="18" t="n">
        <f aca="false">S142*W142</f>
        <v>0</v>
      </c>
      <c r="AB142" s="15" t="n">
        <f aca="false">(P142="Month-to-month")+(I142="Fiber optic")+(R142="Electronic check")+(F142&lt;=12)+(M142="No")+(J142="No")</f>
        <v>0</v>
      </c>
      <c r="AC142" s="15" t="str">
        <f aca="false">IF(AB142&gt;=5,"High",IF(AB142&gt;=3,"Medium","Low"))</f>
        <v>Low</v>
      </c>
    </row>
    <row r="143" customFormat="false" ht="15" hidden="false" customHeight="false" outlineLevel="0" collapsed="false">
      <c r="A143" s="15" t="s">
        <v>239</v>
      </c>
      <c r="B143" s="15" t="s">
        <v>94</v>
      </c>
      <c r="C143" s="15" t="n">
        <v>0</v>
      </c>
      <c r="D143" s="15" t="s">
        <v>24</v>
      </c>
      <c r="E143" s="15" t="s">
        <v>24</v>
      </c>
      <c r="F143" s="15" t="n">
        <v>8</v>
      </c>
      <c r="G143" s="15" t="s">
        <v>26</v>
      </c>
      <c r="H143" s="15" t="s">
        <v>26</v>
      </c>
      <c r="I143" s="15" t="s">
        <v>96</v>
      </c>
      <c r="J143" s="15" t="s">
        <v>26</v>
      </c>
      <c r="K143" s="15" t="s">
        <v>24</v>
      </c>
      <c r="L143" s="15" t="s">
        <v>24</v>
      </c>
      <c r="M143" s="15" t="s">
        <v>26</v>
      </c>
      <c r="N143" s="15" t="s">
        <v>24</v>
      </c>
      <c r="O143" s="15" t="s">
        <v>26</v>
      </c>
      <c r="P143" s="15" t="s">
        <v>25</v>
      </c>
      <c r="Q143" s="15" t="s">
        <v>24</v>
      </c>
      <c r="R143" s="15" t="s">
        <v>15</v>
      </c>
      <c r="S143" s="18" t="n">
        <v>71.15</v>
      </c>
      <c r="T143" s="15" t="n">
        <v>563.65</v>
      </c>
      <c r="U143" s="15" t="s">
        <v>26</v>
      </c>
      <c r="V143" s="18" t="n">
        <f aca="false">IF(ISNUMBER(T143),T143,0)</f>
        <v>563.65</v>
      </c>
      <c r="W143" s="15" t="n">
        <f aca="false">IF(U143="Yes",1,0)</f>
        <v>1</v>
      </c>
      <c r="X143" s="15" t="str">
        <f aca="false">IF(F143&lt;=12,"0-12 months",IF(F143&lt;=24,"13-24 months",IF(F143&lt;=48,"25-48 months","49-72 months")))</f>
        <v>0-12 months</v>
      </c>
      <c r="Y143" s="15" t="str">
        <f aca="false">IF(C143=1,"Yes","No")</f>
        <v>No</v>
      </c>
      <c r="Z143" s="15" t="n">
        <f aca="false">COUNTIF(J143:O143,"Yes")</f>
        <v>3</v>
      </c>
      <c r="AA143" s="18" t="n">
        <f aca="false">S143*W143</f>
        <v>71.15</v>
      </c>
      <c r="AB143" s="15" t="n">
        <f aca="false">(P143="Month-to-month")+(I143="Fiber optic")+(R143="Electronic check")+(F143&lt;=12)+(M143="No")+(J143="No")</f>
        <v>3</v>
      </c>
      <c r="AC143" s="15" t="str">
        <f aca="false">IF(AB143&gt;=5,"High",IF(AB143&gt;=3,"Medium","Low"))</f>
        <v>Medium</v>
      </c>
    </row>
    <row r="144" customFormat="false" ht="15" hidden="false" customHeight="false" outlineLevel="0" collapsed="false">
      <c r="A144" s="15" t="s">
        <v>240</v>
      </c>
      <c r="B144" s="15" t="s">
        <v>94</v>
      </c>
      <c r="C144" s="15" t="n">
        <v>0</v>
      </c>
      <c r="D144" s="15" t="s">
        <v>26</v>
      </c>
      <c r="E144" s="15" t="s">
        <v>24</v>
      </c>
      <c r="F144" s="15" t="n">
        <v>61</v>
      </c>
      <c r="G144" s="15" t="s">
        <v>26</v>
      </c>
      <c r="H144" s="15" t="s">
        <v>26</v>
      </c>
      <c r="I144" s="15" t="s">
        <v>102</v>
      </c>
      <c r="J144" s="15" t="s">
        <v>24</v>
      </c>
      <c r="K144" s="15" t="s">
        <v>26</v>
      </c>
      <c r="L144" s="15" t="s">
        <v>24</v>
      </c>
      <c r="M144" s="15" t="s">
        <v>24</v>
      </c>
      <c r="N144" s="15" t="s">
        <v>26</v>
      </c>
      <c r="O144" s="15" t="s">
        <v>26</v>
      </c>
      <c r="P144" s="15" t="s">
        <v>29</v>
      </c>
      <c r="Q144" s="15" t="s">
        <v>26</v>
      </c>
      <c r="R144" s="15" t="s">
        <v>19</v>
      </c>
      <c r="S144" s="18" t="n">
        <v>101.05</v>
      </c>
      <c r="T144" s="15" t="n">
        <v>5971.25</v>
      </c>
      <c r="U144" s="15" t="s">
        <v>24</v>
      </c>
      <c r="V144" s="18" t="n">
        <f aca="false">IF(ISNUMBER(T144),T144,0)</f>
        <v>5971.25</v>
      </c>
      <c r="W144" s="15" t="n">
        <f aca="false">IF(U144="Yes",1,0)</f>
        <v>0</v>
      </c>
      <c r="X144" s="15" t="str">
        <f aca="false">IF(F144&lt;=12,"0-12 months",IF(F144&lt;=24,"13-24 months",IF(F144&lt;=48,"25-48 months","49-72 months")))</f>
        <v>49-72 months</v>
      </c>
      <c r="Y144" s="15" t="str">
        <f aca="false">IF(C144=1,"Yes","No")</f>
        <v>No</v>
      </c>
      <c r="Z144" s="15" t="n">
        <f aca="false">COUNTIF(J144:O144,"Yes")</f>
        <v>3</v>
      </c>
      <c r="AA144" s="18" t="n">
        <f aca="false">S144*W144</f>
        <v>0</v>
      </c>
      <c r="AB144" s="15" t="n">
        <f aca="false">(P144="Month-to-month")+(I144="Fiber optic")+(R144="Electronic check")+(F144&lt;=12)+(M144="No")+(J144="No")</f>
        <v>3</v>
      </c>
      <c r="AC144" s="15" t="str">
        <f aca="false">IF(AB144&gt;=5,"High",IF(AB144&gt;=3,"Medium","Low"))</f>
        <v>Medium</v>
      </c>
    </row>
    <row r="145" customFormat="false" ht="15" hidden="false" customHeight="false" outlineLevel="0" collapsed="false">
      <c r="A145" s="15" t="s">
        <v>241</v>
      </c>
      <c r="B145" s="15" t="s">
        <v>98</v>
      </c>
      <c r="C145" s="15" t="n">
        <v>0</v>
      </c>
      <c r="D145" s="15" t="s">
        <v>24</v>
      </c>
      <c r="E145" s="15" t="s">
        <v>24</v>
      </c>
      <c r="F145" s="15" t="n">
        <v>64</v>
      </c>
      <c r="G145" s="15" t="s">
        <v>26</v>
      </c>
      <c r="H145" s="15" t="s">
        <v>26</v>
      </c>
      <c r="I145" s="15" t="s">
        <v>102</v>
      </c>
      <c r="J145" s="15" t="s">
        <v>26</v>
      </c>
      <c r="K145" s="15" t="s">
        <v>26</v>
      </c>
      <c r="L145" s="15" t="s">
        <v>24</v>
      </c>
      <c r="M145" s="15" t="s">
        <v>24</v>
      </c>
      <c r="N145" s="15" t="s">
        <v>24</v>
      </c>
      <c r="O145" s="15" t="s">
        <v>24</v>
      </c>
      <c r="P145" s="15" t="s">
        <v>27</v>
      </c>
      <c r="Q145" s="15" t="s">
        <v>26</v>
      </c>
      <c r="R145" s="15" t="s">
        <v>21</v>
      </c>
      <c r="S145" s="18" t="n">
        <v>84.3</v>
      </c>
      <c r="T145" s="15" t="n">
        <v>5289.05</v>
      </c>
      <c r="U145" s="15" t="s">
        <v>24</v>
      </c>
      <c r="V145" s="18" t="n">
        <f aca="false">IF(ISNUMBER(T145),T145,0)</f>
        <v>5289.05</v>
      </c>
      <c r="W145" s="15" t="n">
        <f aca="false">IF(U145="Yes",1,0)</f>
        <v>0</v>
      </c>
      <c r="X145" s="15" t="str">
        <f aca="false">IF(F145&lt;=12,"0-12 months",IF(F145&lt;=24,"13-24 months",IF(F145&lt;=48,"25-48 months","49-72 months")))</f>
        <v>49-72 months</v>
      </c>
      <c r="Y145" s="15" t="str">
        <f aca="false">IF(C145=1,"Yes","No")</f>
        <v>No</v>
      </c>
      <c r="Z145" s="15" t="n">
        <f aca="false">COUNTIF(J145:O145,"Yes")</f>
        <v>2</v>
      </c>
      <c r="AA145" s="18" t="n">
        <f aca="false">S145*W145</f>
        <v>0</v>
      </c>
      <c r="AB145" s="15" t="n">
        <f aca="false">(P145="Month-to-month")+(I145="Fiber optic")+(R145="Electronic check")+(F145&lt;=12)+(M145="No")+(J145="No")</f>
        <v>2</v>
      </c>
      <c r="AC145" s="15" t="str">
        <f aca="false">IF(AB145&gt;=5,"High",IF(AB145&gt;=3,"Medium","Low"))</f>
        <v>Low</v>
      </c>
    </row>
    <row r="146" customFormat="false" ht="15" hidden="false" customHeight="false" outlineLevel="0" collapsed="false">
      <c r="A146" s="15" t="s">
        <v>242</v>
      </c>
      <c r="B146" s="15" t="s">
        <v>98</v>
      </c>
      <c r="C146" s="15" t="n">
        <v>1</v>
      </c>
      <c r="D146" s="15" t="s">
        <v>26</v>
      </c>
      <c r="E146" s="15" t="s">
        <v>24</v>
      </c>
      <c r="F146" s="15" t="n">
        <v>71</v>
      </c>
      <c r="G146" s="15" t="s">
        <v>26</v>
      </c>
      <c r="H146" s="15" t="s">
        <v>26</v>
      </c>
      <c r="I146" s="15" t="s">
        <v>24</v>
      </c>
      <c r="J146" s="15" t="s">
        <v>28</v>
      </c>
      <c r="K146" s="15" t="s">
        <v>28</v>
      </c>
      <c r="L146" s="15" t="s">
        <v>28</v>
      </c>
      <c r="M146" s="15" t="s">
        <v>28</v>
      </c>
      <c r="N146" s="15" t="s">
        <v>28</v>
      </c>
      <c r="O146" s="15" t="s">
        <v>28</v>
      </c>
      <c r="P146" s="15" t="s">
        <v>29</v>
      </c>
      <c r="Q146" s="15" t="s">
        <v>24</v>
      </c>
      <c r="R146" s="15" t="s">
        <v>19</v>
      </c>
      <c r="S146" s="18" t="n">
        <v>23.95</v>
      </c>
      <c r="T146" s="15" t="n">
        <v>1756.2</v>
      </c>
      <c r="U146" s="15" t="s">
        <v>24</v>
      </c>
      <c r="V146" s="18" t="n">
        <f aca="false">IF(ISNUMBER(T146),T146,0)</f>
        <v>1756.2</v>
      </c>
      <c r="W146" s="15" t="n">
        <f aca="false">IF(U146="Yes",1,0)</f>
        <v>0</v>
      </c>
      <c r="X146" s="15" t="str">
        <f aca="false">IF(F146&lt;=12,"0-12 months",IF(F146&lt;=24,"13-24 months",IF(F146&lt;=48,"25-48 months","49-72 months")))</f>
        <v>49-72 months</v>
      </c>
      <c r="Y146" s="15" t="str">
        <f aca="false">IF(C146=1,"Yes","No")</f>
        <v>Yes</v>
      </c>
      <c r="Z146" s="15" t="n">
        <f aca="false">COUNTIF(J146:O146,"Yes")</f>
        <v>0</v>
      </c>
      <c r="AA146" s="18" t="n">
        <f aca="false">S146*W146</f>
        <v>0</v>
      </c>
      <c r="AB146" s="15" t="n">
        <f aca="false">(P146="Month-to-month")+(I146="Fiber optic")+(R146="Electronic check")+(F146&lt;=12)+(M146="No")+(J146="No")</f>
        <v>0</v>
      </c>
      <c r="AC146" s="15" t="str">
        <f aca="false">IF(AB146&gt;=5,"High",IF(AB146&gt;=3,"Medium","Low"))</f>
        <v>Low</v>
      </c>
    </row>
    <row r="147" customFormat="false" ht="15" hidden="false" customHeight="false" outlineLevel="0" collapsed="false">
      <c r="A147" s="15" t="s">
        <v>243</v>
      </c>
      <c r="B147" s="15" t="s">
        <v>94</v>
      </c>
      <c r="C147" s="15" t="n">
        <v>0</v>
      </c>
      <c r="D147" s="15" t="s">
        <v>26</v>
      </c>
      <c r="E147" s="15" t="s">
        <v>26</v>
      </c>
      <c r="F147" s="15" t="n">
        <v>65</v>
      </c>
      <c r="G147" s="15" t="s">
        <v>26</v>
      </c>
      <c r="H147" s="15" t="s">
        <v>26</v>
      </c>
      <c r="I147" s="15" t="s">
        <v>102</v>
      </c>
      <c r="J147" s="15" t="s">
        <v>26</v>
      </c>
      <c r="K147" s="15" t="s">
        <v>26</v>
      </c>
      <c r="L147" s="15" t="s">
        <v>24</v>
      </c>
      <c r="M147" s="15" t="s">
        <v>26</v>
      </c>
      <c r="N147" s="15" t="s">
        <v>26</v>
      </c>
      <c r="O147" s="15" t="s">
        <v>24</v>
      </c>
      <c r="P147" s="15" t="s">
        <v>29</v>
      </c>
      <c r="Q147" s="15" t="s">
        <v>26</v>
      </c>
      <c r="R147" s="15" t="s">
        <v>21</v>
      </c>
      <c r="S147" s="18" t="n">
        <v>99.05</v>
      </c>
      <c r="T147" s="15" t="n">
        <v>6416.7</v>
      </c>
      <c r="U147" s="15" t="s">
        <v>24</v>
      </c>
      <c r="V147" s="18" t="n">
        <f aca="false">IF(ISNUMBER(T147),T147,0)</f>
        <v>6416.7</v>
      </c>
      <c r="W147" s="15" t="n">
        <f aca="false">IF(U147="Yes",1,0)</f>
        <v>0</v>
      </c>
      <c r="X147" s="15" t="str">
        <f aca="false">IF(F147&lt;=12,"0-12 months",IF(F147&lt;=24,"13-24 months",IF(F147&lt;=48,"25-48 months","49-72 months")))</f>
        <v>49-72 months</v>
      </c>
      <c r="Y147" s="15" t="str">
        <f aca="false">IF(C147=1,"Yes","No")</f>
        <v>No</v>
      </c>
      <c r="Z147" s="15" t="n">
        <f aca="false">COUNTIF(J147:O147,"Yes")</f>
        <v>4</v>
      </c>
      <c r="AA147" s="18" t="n">
        <f aca="false">S147*W147</f>
        <v>0</v>
      </c>
      <c r="AB147" s="15" t="n">
        <f aca="false">(P147="Month-to-month")+(I147="Fiber optic")+(R147="Electronic check")+(F147&lt;=12)+(M147="No")+(J147="No")</f>
        <v>1</v>
      </c>
      <c r="AC147" s="15" t="str">
        <f aca="false">IF(AB147&gt;=5,"High",IF(AB147&gt;=3,"Medium","Low"))</f>
        <v>Low</v>
      </c>
    </row>
    <row r="148" customFormat="false" ht="15" hidden="false" customHeight="false" outlineLevel="0" collapsed="false">
      <c r="A148" s="15" t="s">
        <v>244</v>
      </c>
      <c r="B148" s="15" t="s">
        <v>98</v>
      </c>
      <c r="C148" s="15" t="n">
        <v>0</v>
      </c>
      <c r="D148" s="15" t="s">
        <v>24</v>
      </c>
      <c r="E148" s="15" t="s">
        <v>24</v>
      </c>
      <c r="F148" s="15" t="n">
        <v>3</v>
      </c>
      <c r="G148" s="15" t="s">
        <v>26</v>
      </c>
      <c r="H148" s="15" t="s">
        <v>24</v>
      </c>
      <c r="I148" s="15" t="s">
        <v>24</v>
      </c>
      <c r="J148" s="15" t="s">
        <v>28</v>
      </c>
      <c r="K148" s="15" t="s">
        <v>28</v>
      </c>
      <c r="L148" s="15" t="s">
        <v>28</v>
      </c>
      <c r="M148" s="15" t="s">
        <v>28</v>
      </c>
      <c r="N148" s="15" t="s">
        <v>28</v>
      </c>
      <c r="O148" s="15" t="s">
        <v>28</v>
      </c>
      <c r="P148" s="15" t="s">
        <v>27</v>
      </c>
      <c r="Q148" s="15" t="s">
        <v>24</v>
      </c>
      <c r="R148" s="15" t="s">
        <v>17</v>
      </c>
      <c r="S148" s="18" t="n">
        <v>19.6</v>
      </c>
      <c r="T148" s="15" t="n">
        <v>61.35</v>
      </c>
      <c r="U148" s="15" t="s">
        <v>24</v>
      </c>
      <c r="V148" s="18" t="n">
        <f aca="false">IF(ISNUMBER(T148),T148,0)</f>
        <v>61.35</v>
      </c>
      <c r="W148" s="15" t="n">
        <f aca="false">IF(U148="Yes",1,0)</f>
        <v>0</v>
      </c>
      <c r="X148" s="15" t="str">
        <f aca="false">IF(F148&lt;=12,"0-12 months",IF(F148&lt;=24,"13-24 months",IF(F148&lt;=48,"25-48 months","49-72 months")))</f>
        <v>0-12 months</v>
      </c>
      <c r="Y148" s="15" t="str">
        <f aca="false">IF(C148=1,"Yes","No")</f>
        <v>No</v>
      </c>
      <c r="Z148" s="15" t="n">
        <f aca="false">COUNTIF(J148:O148,"Yes")</f>
        <v>0</v>
      </c>
      <c r="AA148" s="18" t="n">
        <f aca="false">S148*W148</f>
        <v>0</v>
      </c>
      <c r="AB148" s="15" t="n">
        <f aca="false">(P148="Month-to-month")+(I148="Fiber optic")+(R148="Electronic check")+(F148&lt;=12)+(M148="No")+(J148="No")</f>
        <v>1</v>
      </c>
      <c r="AC148" s="15" t="str">
        <f aca="false">IF(AB148&gt;=5,"High",IF(AB148&gt;=3,"Medium","Low"))</f>
        <v>Low</v>
      </c>
    </row>
    <row r="149" customFormat="false" ht="15" hidden="false" customHeight="false" outlineLevel="0" collapsed="false">
      <c r="A149" s="15" t="s">
        <v>245</v>
      </c>
      <c r="B149" s="15" t="s">
        <v>98</v>
      </c>
      <c r="C149" s="15" t="n">
        <v>0</v>
      </c>
      <c r="D149" s="15" t="s">
        <v>24</v>
      </c>
      <c r="E149" s="15" t="s">
        <v>24</v>
      </c>
      <c r="F149" s="15" t="n">
        <v>1</v>
      </c>
      <c r="G149" s="15" t="s">
        <v>26</v>
      </c>
      <c r="H149" s="15" t="s">
        <v>24</v>
      </c>
      <c r="I149" s="15" t="s">
        <v>96</v>
      </c>
      <c r="J149" s="15" t="s">
        <v>24</v>
      </c>
      <c r="K149" s="15" t="s">
        <v>24</v>
      </c>
      <c r="L149" s="15" t="s">
        <v>24</v>
      </c>
      <c r="M149" s="15" t="s">
        <v>24</v>
      </c>
      <c r="N149" s="15" t="s">
        <v>24</v>
      </c>
      <c r="O149" s="15" t="s">
        <v>24</v>
      </c>
      <c r="P149" s="15" t="s">
        <v>25</v>
      </c>
      <c r="Q149" s="15" t="s">
        <v>26</v>
      </c>
      <c r="R149" s="15" t="s">
        <v>15</v>
      </c>
      <c r="S149" s="18" t="n">
        <v>45.65</v>
      </c>
      <c r="T149" s="15" t="n">
        <v>45.65</v>
      </c>
      <c r="U149" s="15" t="s">
        <v>26</v>
      </c>
      <c r="V149" s="18" t="n">
        <f aca="false">IF(ISNUMBER(T149),T149,0)</f>
        <v>45.65</v>
      </c>
      <c r="W149" s="15" t="n">
        <f aca="false">IF(U149="Yes",1,0)</f>
        <v>1</v>
      </c>
      <c r="X149" s="15" t="str">
        <f aca="false">IF(F149&lt;=12,"0-12 months",IF(F149&lt;=24,"13-24 months",IF(F149&lt;=48,"25-48 months","49-72 months")))</f>
        <v>0-12 months</v>
      </c>
      <c r="Y149" s="15" t="str">
        <f aca="false">IF(C149=1,"Yes","No")</f>
        <v>No</v>
      </c>
      <c r="Z149" s="15" t="n">
        <f aca="false">COUNTIF(J149:O149,"Yes")</f>
        <v>0</v>
      </c>
      <c r="AA149" s="18" t="n">
        <f aca="false">S149*W149</f>
        <v>45.65</v>
      </c>
      <c r="AB149" s="15" t="n">
        <f aca="false">(P149="Month-to-month")+(I149="Fiber optic")+(R149="Electronic check")+(F149&lt;=12)+(M149="No")+(J149="No")</f>
        <v>5</v>
      </c>
      <c r="AC149" s="15" t="str">
        <f aca="false">IF(AB149&gt;=5,"High",IF(AB149&gt;=3,"Medium","Low"))</f>
        <v>High</v>
      </c>
    </row>
    <row r="150" customFormat="false" ht="15" hidden="false" customHeight="false" outlineLevel="0" collapsed="false">
      <c r="A150" s="15" t="s">
        <v>246</v>
      </c>
      <c r="B150" s="15" t="s">
        <v>98</v>
      </c>
      <c r="C150" s="15" t="n">
        <v>0</v>
      </c>
      <c r="D150" s="15" t="s">
        <v>24</v>
      </c>
      <c r="E150" s="15" t="s">
        <v>26</v>
      </c>
      <c r="F150" s="15" t="n">
        <v>30</v>
      </c>
      <c r="G150" s="15" t="s">
        <v>26</v>
      </c>
      <c r="H150" s="15" t="s">
        <v>24</v>
      </c>
      <c r="I150" s="15" t="s">
        <v>96</v>
      </c>
      <c r="J150" s="15" t="s">
        <v>24</v>
      </c>
      <c r="K150" s="15" t="s">
        <v>26</v>
      </c>
      <c r="L150" s="15" t="s">
        <v>26</v>
      </c>
      <c r="M150" s="15" t="s">
        <v>24</v>
      </c>
      <c r="N150" s="15" t="s">
        <v>26</v>
      </c>
      <c r="O150" s="15" t="s">
        <v>24</v>
      </c>
      <c r="P150" s="15" t="s">
        <v>27</v>
      </c>
      <c r="Q150" s="15" t="s">
        <v>24</v>
      </c>
      <c r="R150" s="15" t="s">
        <v>21</v>
      </c>
      <c r="S150" s="18" t="n">
        <v>64.5</v>
      </c>
      <c r="T150" s="15" t="n">
        <v>1929.95</v>
      </c>
      <c r="U150" s="15" t="s">
        <v>24</v>
      </c>
      <c r="V150" s="18" t="n">
        <f aca="false">IF(ISNUMBER(T150),T150,0)</f>
        <v>1929.95</v>
      </c>
      <c r="W150" s="15" t="n">
        <f aca="false">IF(U150="Yes",1,0)</f>
        <v>0</v>
      </c>
      <c r="X150" s="15" t="str">
        <f aca="false">IF(F150&lt;=12,"0-12 months",IF(F150&lt;=24,"13-24 months",IF(F150&lt;=48,"25-48 months","49-72 months")))</f>
        <v>25-48 months</v>
      </c>
      <c r="Y150" s="15" t="str">
        <f aca="false">IF(C150=1,"Yes","No")</f>
        <v>No</v>
      </c>
      <c r="Z150" s="15" t="n">
        <f aca="false">COUNTIF(J150:O150,"Yes")</f>
        <v>3</v>
      </c>
      <c r="AA150" s="18" t="n">
        <f aca="false">S150*W150</f>
        <v>0</v>
      </c>
      <c r="AB150" s="15" t="n">
        <f aca="false">(P150="Month-to-month")+(I150="Fiber optic")+(R150="Electronic check")+(F150&lt;=12)+(M150="No")+(J150="No")</f>
        <v>2</v>
      </c>
      <c r="AC150" s="15" t="str">
        <f aca="false">IF(AB150&gt;=5,"High",IF(AB150&gt;=3,"Medium","Low"))</f>
        <v>Low</v>
      </c>
    </row>
    <row r="151" customFormat="false" ht="15" hidden="false" customHeight="false" outlineLevel="0" collapsed="false">
      <c r="A151" s="15" t="s">
        <v>247</v>
      </c>
      <c r="B151" s="15" t="s">
        <v>98</v>
      </c>
      <c r="C151" s="15" t="n">
        <v>0</v>
      </c>
      <c r="D151" s="15" t="s">
        <v>26</v>
      </c>
      <c r="E151" s="15" t="s">
        <v>26</v>
      </c>
      <c r="F151" s="15" t="n">
        <v>15</v>
      </c>
      <c r="G151" s="15" t="s">
        <v>26</v>
      </c>
      <c r="H151" s="15" t="s">
        <v>24</v>
      </c>
      <c r="I151" s="15" t="s">
        <v>96</v>
      </c>
      <c r="J151" s="15" t="s">
        <v>24</v>
      </c>
      <c r="K151" s="15" t="s">
        <v>26</v>
      </c>
      <c r="L151" s="15" t="s">
        <v>26</v>
      </c>
      <c r="M151" s="15" t="s">
        <v>26</v>
      </c>
      <c r="N151" s="15" t="s">
        <v>24</v>
      </c>
      <c r="O151" s="15" t="s">
        <v>26</v>
      </c>
      <c r="P151" s="15" t="s">
        <v>25</v>
      </c>
      <c r="Q151" s="15" t="s">
        <v>26</v>
      </c>
      <c r="R151" s="15" t="s">
        <v>17</v>
      </c>
      <c r="S151" s="18" t="n">
        <v>69.5</v>
      </c>
      <c r="T151" s="15" t="n">
        <v>1071.4</v>
      </c>
      <c r="U151" s="15" t="s">
        <v>24</v>
      </c>
      <c r="V151" s="18" t="n">
        <f aca="false">IF(ISNUMBER(T151),T151,0)</f>
        <v>1071.4</v>
      </c>
      <c r="W151" s="15" t="n">
        <f aca="false">IF(U151="Yes",1,0)</f>
        <v>0</v>
      </c>
      <c r="X151" s="15" t="str">
        <f aca="false">IF(F151&lt;=12,"0-12 months",IF(F151&lt;=24,"13-24 months",IF(F151&lt;=48,"25-48 months","49-72 months")))</f>
        <v>13-24 months</v>
      </c>
      <c r="Y151" s="15" t="str">
        <f aca="false">IF(C151=1,"Yes","No")</f>
        <v>No</v>
      </c>
      <c r="Z151" s="15" t="n">
        <f aca="false">COUNTIF(J151:O151,"Yes")</f>
        <v>4</v>
      </c>
      <c r="AA151" s="18" t="n">
        <f aca="false">S151*W151</f>
        <v>0</v>
      </c>
      <c r="AB151" s="15" t="n">
        <f aca="false">(P151="Month-to-month")+(I151="Fiber optic")+(R151="Electronic check")+(F151&lt;=12)+(M151="No")+(J151="No")</f>
        <v>2</v>
      </c>
      <c r="AC151" s="15" t="str">
        <f aca="false">IF(AB151&gt;=5,"High",IF(AB151&gt;=3,"Medium","Low"))</f>
        <v>Low</v>
      </c>
    </row>
    <row r="152" customFormat="false" ht="15" hidden="false" customHeight="false" outlineLevel="0" collapsed="false">
      <c r="A152" s="15" t="s">
        <v>248</v>
      </c>
      <c r="B152" s="15" t="s">
        <v>94</v>
      </c>
      <c r="C152" s="15" t="n">
        <v>0</v>
      </c>
      <c r="D152" s="15" t="s">
        <v>26</v>
      </c>
      <c r="E152" s="15" t="s">
        <v>26</v>
      </c>
      <c r="F152" s="15" t="n">
        <v>8</v>
      </c>
      <c r="G152" s="15" t="s">
        <v>26</v>
      </c>
      <c r="H152" s="15" t="s">
        <v>24</v>
      </c>
      <c r="I152" s="15" t="s">
        <v>96</v>
      </c>
      <c r="J152" s="15" t="s">
        <v>24</v>
      </c>
      <c r="K152" s="15" t="s">
        <v>24</v>
      </c>
      <c r="L152" s="15" t="s">
        <v>24</v>
      </c>
      <c r="M152" s="15" t="s">
        <v>26</v>
      </c>
      <c r="N152" s="15" t="s">
        <v>26</v>
      </c>
      <c r="O152" s="15" t="s">
        <v>26</v>
      </c>
      <c r="P152" s="15" t="s">
        <v>25</v>
      </c>
      <c r="Q152" s="15" t="s">
        <v>26</v>
      </c>
      <c r="R152" s="15" t="s">
        <v>15</v>
      </c>
      <c r="S152" s="18" t="n">
        <v>68.55</v>
      </c>
      <c r="T152" s="15" t="n">
        <v>564.35</v>
      </c>
      <c r="U152" s="15" t="s">
        <v>24</v>
      </c>
      <c r="V152" s="18" t="n">
        <f aca="false">IF(ISNUMBER(T152),T152,0)</f>
        <v>564.35</v>
      </c>
      <c r="W152" s="15" t="n">
        <f aca="false">IF(U152="Yes",1,0)</f>
        <v>0</v>
      </c>
      <c r="X152" s="15" t="str">
        <f aca="false">IF(F152&lt;=12,"0-12 months",IF(F152&lt;=24,"13-24 months",IF(F152&lt;=48,"25-48 months","49-72 months")))</f>
        <v>0-12 months</v>
      </c>
      <c r="Y152" s="15" t="str">
        <f aca="false">IF(C152=1,"Yes","No")</f>
        <v>No</v>
      </c>
      <c r="Z152" s="15" t="n">
        <f aca="false">COUNTIF(J152:O152,"Yes")</f>
        <v>3</v>
      </c>
      <c r="AA152" s="18" t="n">
        <f aca="false">S152*W152</f>
        <v>0</v>
      </c>
      <c r="AB152" s="15" t="n">
        <f aca="false">(P152="Month-to-month")+(I152="Fiber optic")+(R152="Electronic check")+(F152&lt;=12)+(M152="No")+(J152="No")</f>
        <v>4</v>
      </c>
      <c r="AC152" s="15" t="str">
        <f aca="false">IF(AB152&gt;=5,"High",IF(AB152&gt;=3,"Medium","Low"))</f>
        <v>Medium</v>
      </c>
    </row>
    <row r="153" customFormat="false" ht="15" hidden="false" customHeight="false" outlineLevel="0" collapsed="false">
      <c r="A153" s="15" t="s">
        <v>249</v>
      </c>
      <c r="B153" s="15" t="s">
        <v>98</v>
      </c>
      <c r="C153" s="15" t="n">
        <v>0</v>
      </c>
      <c r="D153" s="15" t="s">
        <v>24</v>
      </c>
      <c r="E153" s="15" t="s">
        <v>24</v>
      </c>
      <c r="F153" s="15" t="n">
        <v>7</v>
      </c>
      <c r="G153" s="15" t="s">
        <v>26</v>
      </c>
      <c r="H153" s="15" t="s">
        <v>26</v>
      </c>
      <c r="I153" s="15" t="s">
        <v>102</v>
      </c>
      <c r="J153" s="15" t="s">
        <v>24</v>
      </c>
      <c r="K153" s="15" t="s">
        <v>24</v>
      </c>
      <c r="L153" s="15" t="s">
        <v>24</v>
      </c>
      <c r="M153" s="15" t="s">
        <v>24</v>
      </c>
      <c r="N153" s="15" t="s">
        <v>26</v>
      </c>
      <c r="O153" s="15" t="s">
        <v>26</v>
      </c>
      <c r="P153" s="15" t="s">
        <v>25</v>
      </c>
      <c r="Q153" s="15" t="s">
        <v>24</v>
      </c>
      <c r="R153" s="15" t="s">
        <v>17</v>
      </c>
      <c r="S153" s="18" t="n">
        <v>95</v>
      </c>
      <c r="T153" s="15" t="n">
        <v>655.5</v>
      </c>
      <c r="U153" s="15" t="s">
        <v>26</v>
      </c>
      <c r="V153" s="18" t="n">
        <f aca="false">IF(ISNUMBER(T153),T153,0)</f>
        <v>655.5</v>
      </c>
      <c r="W153" s="15" t="n">
        <f aca="false">IF(U153="Yes",1,0)</f>
        <v>1</v>
      </c>
      <c r="X153" s="15" t="str">
        <f aca="false">IF(F153&lt;=12,"0-12 months",IF(F153&lt;=24,"13-24 months",IF(F153&lt;=48,"25-48 months","49-72 months")))</f>
        <v>0-12 months</v>
      </c>
      <c r="Y153" s="15" t="str">
        <f aca="false">IF(C153=1,"Yes","No")</f>
        <v>No</v>
      </c>
      <c r="Z153" s="15" t="n">
        <f aca="false">COUNTIF(J153:O153,"Yes")</f>
        <v>2</v>
      </c>
      <c r="AA153" s="18" t="n">
        <f aca="false">S153*W153</f>
        <v>95</v>
      </c>
      <c r="AB153" s="15" t="n">
        <f aca="false">(P153="Month-to-month")+(I153="Fiber optic")+(R153="Electronic check")+(F153&lt;=12)+(M153="No")+(J153="No")</f>
        <v>5</v>
      </c>
      <c r="AC153" s="15" t="str">
        <f aca="false">IF(AB153&gt;=5,"High",IF(AB153&gt;=3,"Medium","Low"))</f>
        <v>High</v>
      </c>
    </row>
    <row r="154" customFormat="false" ht="15" hidden="false" customHeight="false" outlineLevel="0" collapsed="false">
      <c r="A154" s="15" t="s">
        <v>250</v>
      </c>
      <c r="B154" s="15" t="s">
        <v>94</v>
      </c>
      <c r="C154" s="15" t="n">
        <v>0</v>
      </c>
      <c r="D154" s="15" t="s">
        <v>26</v>
      </c>
      <c r="E154" s="15" t="s">
        <v>26</v>
      </c>
      <c r="F154" s="15" t="n">
        <v>70</v>
      </c>
      <c r="G154" s="15" t="s">
        <v>26</v>
      </c>
      <c r="H154" s="15" t="s">
        <v>26</v>
      </c>
      <c r="I154" s="15" t="s">
        <v>102</v>
      </c>
      <c r="J154" s="15" t="s">
        <v>26</v>
      </c>
      <c r="K154" s="15" t="s">
        <v>26</v>
      </c>
      <c r="L154" s="15" t="s">
        <v>26</v>
      </c>
      <c r="M154" s="15" t="s">
        <v>24</v>
      </c>
      <c r="N154" s="15" t="s">
        <v>26</v>
      </c>
      <c r="O154" s="15" t="s">
        <v>26</v>
      </c>
      <c r="P154" s="15" t="s">
        <v>27</v>
      </c>
      <c r="Q154" s="15" t="s">
        <v>26</v>
      </c>
      <c r="R154" s="15" t="s">
        <v>21</v>
      </c>
      <c r="S154" s="18" t="n">
        <v>108.15</v>
      </c>
      <c r="T154" s="15" t="n">
        <v>7930.55</v>
      </c>
      <c r="U154" s="15" t="s">
        <v>24</v>
      </c>
      <c r="V154" s="18" t="n">
        <f aca="false">IF(ISNUMBER(T154),T154,0)</f>
        <v>7930.55</v>
      </c>
      <c r="W154" s="15" t="n">
        <f aca="false">IF(U154="Yes",1,0)</f>
        <v>0</v>
      </c>
      <c r="X154" s="15" t="str">
        <f aca="false">IF(F154&lt;=12,"0-12 months",IF(F154&lt;=24,"13-24 months",IF(F154&lt;=48,"25-48 months","49-72 months")))</f>
        <v>49-72 months</v>
      </c>
      <c r="Y154" s="15" t="str">
        <f aca="false">IF(C154=1,"Yes","No")</f>
        <v>No</v>
      </c>
      <c r="Z154" s="15" t="n">
        <f aca="false">COUNTIF(J154:O154,"Yes")</f>
        <v>5</v>
      </c>
      <c r="AA154" s="18" t="n">
        <f aca="false">S154*W154</f>
        <v>0</v>
      </c>
      <c r="AB154" s="15" t="n">
        <f aca="false">(P154="Month-to-month")+(I154="Fiber optic")+(R154="Electronic check")+(F154&lt;=12)+(M154="No")+(J154="No")</f>
        <v>2</v>
      </c>
      <c r="AC154" s="15" t="str">
        <f aca="false">IF(AB154&gt;=5,"High",IF(AB154&gt;=3,"Medium","Low"))</f>
        <v>Low</v>
      </c>
    </row>
    <row r="155" customFormat="false" ht="15" hidden="false" customHeight="false" outlineLevel="0" collapsed="false">
      <c r="A155" s="15" t="s">
        <v>251</v>
      </c>
      <c r="B155" s="15" t="s">
        <v>98</v>
      </c>
      <c r="C155" s="15" t="n">
        <v>0</v>
      </c>
      <c r="D155" s="15" t="s">
        <v>26</v>
      </c>
      <c r="E155" s="15" t="s">
        <v>26</v>
      </c>
      <c r="F155" s="15" t="n">
        <v>62</v>
      </c>
      <c r="G155" s="15" t="s">
        <v>26</v>
      </c>
      <c r="H155" s="15" t="s">
        <v>24</v>
      </c>
      <c r="I155" s="15" t="s">
        <v>96</v>
      </c>
      <c r="J155" s="15" t="s">
        <v>26</v>
      </c>
      <c r="K155" s="15" t="s">
        <v>26</v>
      </c>
      <c r="L155" s="15" t="s">
        <v>26</v>
      </c>
      <c r="M155" s="15" t="s">
        <v>26</v>
      </c>
      <c r="N155" s="15" t="s">
        <v>26</v>
      </c>
      <c r="O155" s="15" t="s">
        <v>26</v>
      </c>
      <c r="P155" s="15" t="s">
        <v>29</v>
      </c>
      <c r="Q155" s="15" t="s">
        <v>24</v>
      </c>
      <c r="R155" s="15" t="s">
        <v>15</v>
      </c>
      <c r="S155" s="18" t="n">
        <v>86.1</v>
      </c>
      <c r="T155" s="15" t="n">
        <v>5215.25</v>
      </c>
      <c r="U155" s="15" t="s">
        <v>24</v>
      </c>
      <c r="V155" s="18" t="n">
        <f aca="false">IF(ISNUMBER(T155),T155,0)</f>
        <v>5215.25</v>
      </c>
      <c r="W155" s="15" t="n">
        <f aca="false">IF(U155="Yes",1,0)</f>
        <v>0</v>
      </c>
      <c r="X155" s="15" t="str">
        <f aca="false">IF(F155&lt;=12,"0-12 months",IF(F155&lt;=24,"13-24 months",IF(F155&lt;=48,"25-48 months","49-72 months")))</f>
        <v>49-72 months</v>
      </c>
      <c r="Y155" s="15" t="str">
        <f aca="false">IF(C155=1,"Yes","No")</f>
        <v>No</v>
      </c>
      <c r="Z155" s="15" t="n">
        <f aca="false">COUNTIF(J155:O155,"Yes")</f>
        <v>6</v>
      </c>
      <c r="AA155" s="18" t="n">
        <f aca="false">S155*W155</f>
        <v>0</v>
      </c>
      <c r="AB155" s="15" t="n">
        <f aca="false">(P155="Month-to-month")+(I155="Fiber optic")+(R155="Electronic check")+(F155&lt;=12)+(M155="No")+(J155="No")</f>
        <v>1</v>
      </c>
      <c r="AC155" s="15" t="str">
        <f aca="false">IF(AB155&gt;=5,"High",IF(AB155&gt;=3,"Medium","Low"))</f>
        <v>Low</v>
      </c>
    </row>
    <row r="156" customFormat="false" ht="15" hidden="false" customHeight="false" outlineLevel="0" collapsed="false">
      <c r="A156" s="15" t="s">
        <v>252</v>
      </c>
      <c r="B156" s="15" t="s">
        <v>94</v>
      </c>
      <c r="C156" s="15" t="n">
        <v>0</v>
      </c>
      <c r="D156" s="15" t="s">
        <v>26</v>
      </c>
      <c r="E156" s="15" t="s">
        <v>26</v>
      </c>
      <c r="F156" s="15" t="n">
        <v>6</v>
      </c>
      <c r="G156" s="15" t="s">
        <v>26</v>
      </c>
      <c r="H156" s="15" t="s">
        <v>24</v>
      </c>
      <c r="I156" s="15" t="s">
        <v>24</v>
      </c>
      <c r="J156" s="15" t="s">
        <v>28</v>
      </c>
      <c r="K156" s="15" t="s">
        <v>28</v>
      </c>
      <c r="L156" s="15" t="s">
        <v>28</v>
      </c>
      <c r="M156" s="15" t="s">
        <v>28</v>
      </c>
      <c r="N156" s="15" t="s">
        <v>28</v>
      </c>
      <c r="O156" s="15" t="s">
        <v>28</v>
      </c>
      <c r="P156" s="15" t="s">
        <v>25</v>
      </c>
      <c r="Q156" s="15" t="s">
        <v>24</v>
      </c>
      <c r="R156" s="15" t="s">
        <v>17</v>
      </c>
      <c r="S156" s="18" t="n">
        <v>19.7</v>
      </c>
      <c r="T156" s="15" t="n">
        <v>113.5</v>
      </c>
      <c r="U156" s="15" t="s">
        <v>24</v>
      </c>
      <c r="V156" s="18" t="n">
        <f aca="false">IF(ISNUMBER(T156),T156,0)</f>
        <v>113.5</v>
      </c>
      <c r="W156" s="15" t="n">
        <f aca="false">IF(U156="Yes",1,0)</f>
        <v>0</v>
      </c>
      <c r="X156" s="15" t="str">
        <f aca="false">IF(F156&lt;=12,"0-12 months",IF(F156&lt;=24,"13-24 months",IF(F156&lt;=48,"25-48 months","49-72 months")))</f>
        <v>0-12 months</v>
      </c>
      <c r="Y156" s="15" t="str">
        <f aca="false">IF(C156=1,"Yes","No")</f>
        <v>No</v>
      </c>
      <c r="Z156" s="15" t="n">
        <f aca="false">COUNTIF(J156:O156,"Yes")</f>
        <v>0</v>
      </c>
      <c r="AA156" s="18" t="n">
        <f aca="false">S156*W156</f>
        <v>0</v>
      </c>
      <c r="AB156" s="15" t="n">
        <f aca="false">(P156="Month-to-month")+(I156="Fiber optic")+(R156="Electronic check")+(F156&lt;=12)+(M156="No")+(J156="No")</f>
        <v>2</v>
      </c>
      <c r="AC156" s="15" t="str">
        <f aca="false">IF(AB156&gt;=5,"High",IF(AB156&gt;=3,"Medium","Low"))</f>
        <v>Low</v>
      </c>
    </row>
    <row r="157" customFormat="false" ht="15" hidden="false" customHeight="false" outlineLevel="0" collapsed="false">
      <c r="A157" s="15" t="s">
        <v>253</v>
      </c>
      <c r="B157" s="15" t="s">
        <v>94</v>
      </c>
      <c r="C157" s="15" t="n">
        <v>0</v>
      </c>
      <c r="D157" s="15" t="s">
        <v>26</v>
      </c>
      <c r="E157" s="15" t="s">
        <v>26</v>
      </c>
      <c r="F157" s="15" t="n">
        <v>14</v>
      </c>
      <c r="G157" s="15" t="s">
        <v>26</v>
      </c>
      <c r="H157" s="15" t="s">
        <v>24</v>
      </c>
      <c r="I157" s="15" t="s">
        <v>102</v>
      </c>
      <c r="J157" s="15" t="s">
        <v>24</v>
      </c>
      <c r="K157" s="15" t="s">
        <v>24</v>
      </c>
      <c r="L157" s="15" t="s">
        <v>24</v>
      </c>
      <c r="M157" s="15" t="s">
        <v>24</v>
      </c>
      <c r="N157" s="15" t="s">
        <v>24</v>
      </c>
      <c r="O157" s="15" t="s">
        <v>26</v>
      </c>
      <c r="P157" s="15" t="s">
        <v>25</v>
      </c>
      <c r="Q157" s="15" t="s">
        <v>26</v>
      </c>
      <c r="R157" s="15" t="s">
        <v>19</v>
      </c>
      <c r="S157" s="18" t="n">
        <v>80.9</v>
      </c>
      <c r="T157" s="15" t="n">
        <v>1152.8</v>
      </c>
      <c r="U157" s="15" t="s">
        <v>24</v>
      </c>
      <c r="V157" s="18" t="n">
        <f aca="false">IF(ISNUMBER(T157),T157,0)</f>
        <v>1152.8</v>
      </c>
      <c r="W157" s="15" t="n">
        <f aca="false">IF(U157="Yes",1,0)</f>
        <v>0</v>
      </c>
      <c r="X157" s="15" t="str">
        <f aca="false">IF(F157&lt;=12,"0-12 months",IF(F157&lt;=24,"13-24 months",IF(F157&lt;=48,"25-48 months","49-72 months")))</f>
        <v>13-24 months</v>
      </c>
      <c r="Y157" s="15" t="str">
        <f aca="false">IF(C157=1,"Yes","No")</f>
        <v>No</v>
      </c>
      <c r="Z157" s="15" t="n">
        <f aca="false">COUNTIF(J157:O157,"Yes")</f>
        <v>1</v>
      </c>
      <c r="AA157" s="18" t="n">
        <f aca="false">S157*W157</f>
        <v>0</v>
      </c>
      <c r="AB157" s="15" t="n">
        <f aca="false">(P157="Month-to-month")+(I157="Fiber optic")+(R157="Electronic check")+(F157&lt;=12)+(M157="No")+(J157="No")</f>
        <v>4</v>
      </c>
      <c r="AC157" s="15" t="str">
        <f aca="false">IF(AB157&gt;=5,"High",IF(AB157&gt;=3,"Medium","Low"))</f>
        <v>Medium</v>
      </c>
    </row>
    <row r="158" customFormat="false" ht="15" hidden="false" customHeight="false" outlineLevel="0" collapsed="false">
      <c r="A158" s="15" t="s">
        <v>254</v>
      </c>
      <c r="B158" s="15" t="s">
        <v>94</v>
      </c>
      <c r="C158" s="15" t="n">
        <v>0</v>
      </c>
      <c r="D158" s="15" t="s">
        <v>24</v>
      </c>
      <c r="E158" s="15" t="s">
        <v>24</v>
      </c>
      <c r="F158" s="15" t="n">
        <v>22</v>
      </c>
      <c r="G158" s="15" t="s">
        <v>26</v>
      </c>
      <c r="H158" s="15" t="s">
        <v>26</v>
      </c>
      <c r="I158" s="15" t="s">
        <v>102</v>
      </c>
      <c r="J158" s="15" t="s">
        <v>24</v>
      </c>
      <c r="K158" s="15" t="s">
        <v>24</v>
      </c>
      <c r="L158" s="15" t="s">
        <v>24</v>
      </c>
      <c r="M158" s="15" t="s">
        <v>24</v>
      </c>
      <c r="N158" s="15" t="s">
        <v>26</v>
      </c>
      <c r="O158" s="15" t="s">
        <v>24</v>
      </c>
      <c r="P158" s="15" t="s">
        <v>25</v>
      </c>
      <c r="Q158" s="15" t="s">
        <v>26</v>
      </c>
      <c r="R158" s="15" t="s">
        <v>19</v>
      </c>
      <c r="S158" s="18" t="n">
        <v>84.15</v>
      </c>
      <c r="T158" s="15" t="n">
        <v>1821.95</v>
      </c>
      <c r="U158" s="15" t="s">
        <v>24</v>
      </c>
      <c r="V158" s="18" t="n">
        <f aca="false">IF(ISNUMBER(T158),T158,0)</f>
        <v>1821.95</v>
      </c>
      <c r="W158" s="15" t="n">
        <f aca="false">IF(U158="Yes",1,0)</f>
        <v>0</v>
      </c>
      <c r="X158" s="15" t="str">
        <f aca="false">IF(F158&lt;=12,"0-12 months",IF(F158&lt;=24,"13-24 months",IF(F158&lt;=48,"25-48 months","49-72 months")))</f>
        <v>13-24 months</v>
      </c>
      <c r="Y158" s="15" t="str">
        <f aca="false">IF(C158=1,"Yes","No")</f>
        <v>No</v>
      </c>
      <c r="Z158" s="15" t="n">
        <f aca="false">COUNTIF(J158:O158,"Yes")</f>
        <v>1</v>
      </c>
      <c r="AA158" s="18" t="n">
        <f aca="false">S158*W158</f>
        <v>0</v>
      </c>
      <c r="AB158" s="15" t="n">
        <f aca="false">(P158="Month-to-month")+(I158="Fiber optic")+(R158="Electronic check")+(F158&lt;=12)+(M158="No")+(J158="No")</f>
        <v>4</v>
      </c>
      <c r="AC158" s="15" t="str">
        <f aca="false">IF(AB158&gt;=5,"High",IF(AB158&gt;=3,"Medium","Low"))</f>
        <v>Medium</v>
      </c>
    </row>
    <row r="159" customFormat="false" ht="15" hidden="false" customHeight="false" outlineLevel="0" collapsed="false">
      <c r="A159" s="15" t="s">
        <v>255</v>
      </c>
      <c r="B159" s="15" t="s">
        <v>98</v>
      </c>
      <c r="C159" s="15" t="n">
        <v>0</v>
      </c>
      <c r="D159" s="15" t="s">
        <v>26</v>
      </c>
      <c r="E159" s="15" t="s">
        <v>26</v>
      </c>
      <c r="F159" s="15" t="n">
        <v>22</v>
      </c>
      <c r="G159" s="15" t="s">
        <v>26</v>
      </c>
      <c r="H159" s="15" t="s">
        <v>24</v>
      </c>
      <c r="I159" s="15" t="s">
        <v>24</v>
      </c>
      <c r="J159" s="15" t="s">
        <v>28</v>
      </c>
      <c r="K159" s="15" t="s">
        <v>28</v>
      </c>
      <c r="L159" s="15" t="s">
        <v>28</v>
      </c>
      <c r="M159" s="15" t="s">
        <v>28</v>
      </c>
      <c r="N159" s="15" t="s">
        <v>28</v>
      </c>
      <c r="O159" s="15" t="s">
        <v>28</v>
      </c>
      <c r="P159" s="15" t="s">
        <v>27</v>
      </c>
      <c r="Q159" s="15" t="s">
        <v>24</v>
      </c>
      <c r="R159" s="15" t="s">
        <v>17</v>
      </c>
      <c r="S159" s="18" t="n">
        <v>20.15</v>
      </c>
      <c r="T159" s="15" t="n">
        <v>419.9</v>
      </c>
      <c r="U159" s="15" t="s">
        <v>24</v>
      </c>
      <c r="V159" s="18" t="n">
        <f aca="false">IF(ISNUMBER(T159),T159,0)</f>
        <v>419.9</v>
      </c>
      <c r="W159" s="15" t="n">
        <f aca="false">IF(U159="Yes",1,0)</f>
        <v>0</v>
      </c>
      <c r="X159" s="15" t="str">
        <f aca="false">IF(F159&lt;=12,"0-12 months",IF(F159&lt;=24,"13-24 months",IF(F159&lt;=48,"25-48 months","49-72 months")))</f>
        <v>13-24 months</v>
      </c>
      <c r="Y159" s="15" t="str">
        <f aca="false">IF(C159=1,"Yes","No")</f>
        <v>No</v>
      </c>
      <c r="Z159" s="15" t="n">
        <f aca="false">COUNTIF(J159:O159,"Yes")</f>
        <v>0</v>
      </c>
      <c r="AA159" s="18" t="n">
        <f aca="false">S159*W159</f>
        <v>0</v>
      </c>
      <c r="AB159" s="15" t="n">
        <f aca="false">(P159="Month-to-month")+(I159="Fiber optic")+(R159="Electronic check")+(F159&lt;=12)+(M159="No")+(J159="No")</f>
        <v>0</v>
      </c>
      <c r="AC159" s="15" t="str">
        <f aca="false">IF(AB159&gt;=5,"High",IF(AB159&gt;=3,"Medium","Low"))</f>
        <v>Low</v>
      </c>
    </row>
    <row r="160" customFormat="false" ht="15" hidden="false" customHeight="false" outlineLevel="0" collapsed="false">
      <c r="A160" s="15" t="s">
        <v>256</v>
      </c>
      <c r="B160" s="15" t="s">
        <v>98</v>
      </c>
      <c r="C160" s="15" t="n">
        <v>0</v>
      </c>
      <c r="D160" s="15" t="s">
        <v>26</v>
      </c>
      <c r="E160" s="15" t="s">
        <v>26</v>
      </c>
      <c r="F160" s="15" t="n">
        <v>16</v>
      </c>
      <c r="G160" s="15" t="s">
        <v>26</v>
      </c>
      <c r="H160" s="15" t="s">
        <v>24</v>
      </c>
      <c r="I160" s="15" t="s">
        <v>96</v>
      </c>
      <c r="J160" s="15" t="s">
        <v>26</v>
      </c>
      <c r="K160" s="15" t="s">
        <v>24</v>
      </c>
      <c r="L160" s="15" t="s">
        <v>26</v>
      </c>
      <c r="M160" s="15" t="s">
        <v>24</v>
      </c>
      <c r="N160" s="15" t="s">
        <v>26</v>
      </c>
      <c r="O160" s="15" t="s">
        <v>24</v>
      </c>
      <c r="P160" s="15" t="s">
        <v>29</v>
      </c>
      <c r="Q160" s="15" t="s">
        <v>24</v>
      </c>
      <c r="R160" s="15" t="s">
        <v>17</v>
      </c>
      <c r="S160" s="18" t="n">
        <v>64.25</v>
      </c>
      <c r="T160" s="15" t="n">
        <v>1024</v>
      </c>
      <c r="U160" s="15" t="s">
        <v>24</v>
      </c>
      <c r="V160" s="18" t="n">
        <f aca="false">IF(ISNUMBER(T160),T160,0)</f>
        <v>1024</v>
      </c>
      <c r="W160" s="15" t="n">
        <f aca="false">IF(U160="Yes",1,0)</f>
        <v>0</v>
      </c>
      <c r="X160" s="15" t="str">
        <f aca="false">IF(F160&lt;=12,"0-12 months",IF(F160&lt;=24,"13-24 months",IF(F160&lt;=48,"25-48 months","49-72 months")))</f>
        <v>13-24 months</v>
      </c>
      <c r="Y160" s="15" t="str">
        <f aca="false">IF(C160=1,"Yes","No")</f>
        <v>No</v>
      </c>
      <c r="Z160" s="15" t="n">
        <f aca="false">COUNTIF(J160:O160,"Yes")</f>
        <v>3</v>
      </c>
      <c r="AA160" s="18" t="n">
        <f aca="false">S160*W160</f>
        <v>0</v>
      </c>
      <c r="AB160" s="15" t="n">
        <f aca="false">(P160="Month-to-month")+(I160="Fiber optic")+(R160="Electronic check")+(F160&lt;=12)+(M160="No")+(J160="No")</f>
        <v>1</v>
      </c>
      <c r="AC160" s="15" t="str">
        <f aca="false">IF(AB160&gt;=5,"High",IF(AB160&gt;=3,"Medium","Low"))</f>
        <v>Low</v>
      </c>
    </row>
    <row r="161" customFormat="false" ht="15" hidden="false" customHeight="false" outlineLevel="0" collapsed="false">
      <c r="A161" s="15" t="s">
        <v>257</v>
      </c>
      <c r="B161" s="15" t="s">
        <v>98</v>
      </c>
      <c r="C161" s="15" t="n">
        <v>0</v>
      </c>
      <c r="D161" s="15" t="s">
        <v>24</v>
      </c>
      <c r="E161" s="15" t="s">
        <v>24</v>
      </c>
      <c r="F161" s="15" t="n">
        <v>10</v>
      </c>
      <c r="G161" s="15" t="s">
        <v>26</v>
      </c>
      <c r="H161" s="15" t="s">
        <v>26</v>
      </c>
      <c r="I161" s="15" t="s">
        <v>24</v>
      </c>
      <c r="J161" s="15" t="s">
        <v>28</v>
      </c>
      <c r="K161" s="15" t="s">
        <v>28</v>
      </c>
      <c r="L161" s="15" t="s">
        <v>28</v>
      </c>
      <c r="M161" s="15" t="s">
        <v>28</v>
      </c>
      <c r="N161" s="15" t="s">
        <v>28</v>
      </c>
      <c r="O161" s="15" t="s">
        <v>28</v>
      </c>
      <c r="P161" s="15" t="s">
        <v>29</v>
      </c>
      <c r="Q161" s="15" t="s">
        <v>24</v>
      </c>
      <c r="R161" s="15" t="s">
        <v>19</v>
      </c>
      <c r="S161" s="18" t="n">
        <v>25.7</v>
      </c>
      <c r="T161" s="15" t="n">
        <v>251.6</v>
      </c>
      <c r="U161" s="15" t="s">
        <v>24</v>
      </c>
      <c r="V161" s="18" t="n">
        <f aca="false">IF(ISNUMBER(T161),T161,0)</f>
        <v>251.6</v>
      </c>
      <c r="W161" s="15" t="n">
        <f aca="false">IF(U161="Yes",1,0)</f>
        <v>0</v>
      </c>
      <c r="X161" s="15" t="str">
        <f aca="false">IF(F161&lt;=12,"0-12 months",IF(F161&lt;=24,"13-24 months",IF(F161&lt;=48,"25-48 months","49-72 months")))</f>
        <v>0-12 months</v>
      </c>
      <c r="Y161" s="15" t="str">
        <f aca="false">IF(C161=1,"Yes","No")</f>
        <v>No</v>
      </c>
      <c r="Z161" s="15" t="n">
        <f aca="false">COUNTIF(J161:O161,"Yes")</f>
        <v>0</v>
      </c>
      <c r="AA161" s="18" t="n">
        <f aca="false">S161*W161</f>
        <v>0</v>
      </c>
      <c r="AB161" s="15" t="n">
        <f aca="false">(P161="Month-to-month")+(I161="Fiber optic")+(R161="Electronic check")+(F161&lt;=12)+(M161="No")+(J161="No")</f>
        <v>1</v>
      </c>
      <c r="AC161" s="15" t="str">
        <f aca="false">IF(AB161&gt;=5,"High",IF(AB161&gt;=3,"Medium","Low"))</f>
        <v>Low</v>
      </c>
    </row>
    <row r="162" customFormat="false" ht="15" hidden="false" customHeight="false" outlineLevel="0" collapsed="false">
      <c r="A162" s="15" t="s">
        <v>258</v>
      </c>
      <c r="B162" s="15" t="s">
        <v>94</v>
      </c>
      <c r="C162" s="15" t="n">
        <v>0</v>
      </c>
      <c r="D162" s="15" t="s">
        <v>24</v>
      </c>
      <c r="E162" s="15" t="s">
        <v>26</v>
      </c>
      <c r="F162" s="15" t="n">
        <v>13</v>
      </c>
      <c r="G162" s="15" t="s">
        <v>26</v>
      </c>
      <c r="H162" s="15" t="s">
        <v>24</v>
      </c>
      <c r="I162" s="15" t="s">
        <v>96</v>
      </c>
      <c r="J162" s="15" t="s">
        <v>26</v>
      </c>
      <c r="K162" s="15" t="s">
        <v>26</v>
      </c>
      <c r="L162" s="15" t="s">
        <v>24</v>
      </c>
      <c r="M162" s="15" t="s">
        <v>24</v>
      </c>
      <c r="N162" s="15" t="s">
        <v>24</v>
      </c>
      <c r="O162" s="15" t="s">
        <v>24</v>
      </c>
      <c r="P162" s="15" t="s">
        <v>25</v>
      </c>
      <c r="Q162" s="15" t="s">
        <v>26</v>
      </c>
      <c r="R162" s="15" t="s">
        <v>15</v>
      </c>
      <c r="S162" s="18" t="n">
        <v>56</v>
      </c>
      <c r="T162" s="15" t="n">
        <v>764.55</v>
      </c>
      <c r="U162" s="15" t="s">
        <v>24</v>
      </c>
      <c r="V162" s="18" t="n">
        <f aca="false">IF(ISNUMBER(T162),T162,0)</f>
        <v>764.55</v>
      </c>
      <c r="W162" s="15" t="n">
        <f aca="false">IF(U162="Yes",1,0)</f>
        <v>0</v>
      </c>
      <c r="X162" s="15" t="str">
        <f aca="false">IF(F162&lt;=12,"0-12 months",IF(F162&lt;=24,"13-24 months",IF(F162&lt;=48,"25-48 months","49-72 months")))</f>
        <v>13-24 months</v>
      </c>
      <c r="Y162" s="15" t="str">
        <f aca="false">IF(C162=1,"Yes","No")</f>
        <v>No</v>
      </c>
      <c r="Z162" s="15" t="n">
        <f aca="false">COUNTIF(J162:O162,"Yes")</f>
        <v>2</v>
      </c>
      <c r="AA162" s="18" t="n">
        <f aca="false">S162*W162</f>
        <v>0</v>
      </c>
      <c r="AB162" s="15" t="n">
        <f aca="false">(P162="Month-to-month")+(I162="Fiber optic")+(R162="Electronic check")+(F162&lt;=12)+(M162="No")+(J162="No")</f>
        <v>3</v>
      </c>
      <c r="AC162" s="15" t="str">
        <f aca="false">IF(AB162&gt;=5,"High",IF(AB162&gt;=3,"Medium","Low"))</f>
        <v>Medium</v>
      </c>
    </row>
    <row r="163" customFormat="false" ht="15" hidden="false" customHeight="false" outlineLevel="0" collapsed="false">
      <c r="A163" s="15" t="s">
        <v>259</v>
      </c>
      <c r="B163" s="15" t="s">
        <v>94</v>
      </c>
      <c r="C163" s="15" t="n">
        <v>0</v>
      </c>
      <c r="D163" s="15" t="s">
        <v>26</v>
      </c>
      <c r="E163" s="15" t="s">
        <v>24</v>
      </c>
      <c r="F163" s="15" t="n">
        <v>20</v>
      </c>
      <c r="G163" s="15" t="s">
        <v>26</v>
      </c>
      <c r="H163" s="15" t="s">
        <v>26</v>
      </c>
      <c r="I163" s="15" t="s">
        <v>102</v>
      </c>
      <c r="J163" s="15" t="s">
        <v>26</v>
      </c>
      <c r="K163" s="15" t="s">
        <v>24</v>
      </c>
      <c r="L163" s="15" t="s">
        <v>24</v>
      </c>
      <c r="M163" s="15" t="s">
        <v>24</v>
      </c>
      <c r="N163" s="15" t="s">
        <v>24</v>
      </c>
      <c r="O163" s="15" t="s">
        <v>24</v>
      </c>
      <c r="P163" s="15" t="s">
        <v>25</v>
      </c>
      <c r="Q163" s="15" t="s">
        <v>24</v>
      </c>
      <c r="R163" s="15" t="s">
        <v>15</v>
      </c>
      <c r="S163" s="18" t="n">
        <v>82.4</v>
      </c>
      <c r="T163" s="15" t="n">
        <v>1592.35</v>
      </c>
      <c r="U163" s="15" t="s">
        <v>26</v>
      </c>
      <c r="V163" s="18" t="n">
        <f aca="false">IF(ISNUMBER(T163),T163,0)</f>
        <v>1592.35</v>
      </c>
      <c r="W163" s="15" t="n">
        <f aca="false">IF(U163="Yes",1,0)</f>
        <v>1</v>
      </c>
      <c r="X163" s="15" t="str">
        <f aca="false">IF(F163&lt;=12,"0-12 months",IF(F163&lt;=24,"13-24 months",IF(F163&lt;=48,"25-48 months","49-72 months")))</f>
        <v>13-24 months</v>
      </c>
      <c r="Y163" s="15" t="str">
        <f aca="false">IF(C163=1,"Yes","No")</f>
        <v>No</v>
      </c>
      <c r="Z163" s="15" t="n">
        <f aca="false">COUNTIF(J163:O163,"Yes")</f>
        <v>1</v>
      </c>
      <c r="AA163" s="18" t="n">
        <f aca="false">S163*W163</f>
        <v>82.4</v>
      </c>
      <c r="AB163" s="15" t="n">
        <f aca="false">(P163="Month-to-month")+(I163="Fiber optic")+(R163="Electronic check")+(F163&lt;=12)+(M163="No")+(J163="No")</f>
        <v>4</v>
      </c>
      <c r="AC163" s="15" t="str">
        <f aca="false">IF(AB163&gt;=5,"High",IF(AB163&gt;=3,"Medium","Low"))</f>
        <v>Medium</v>
      </c>
    </row>
    <row r="164" customFormat="false" ht="15" hidden="false" customHeight="false" outlineLevel="0" collapsed="false">
      <c r="A164" s="15" t="s">
        <v>260</v>
      </c>
      <c r="B164" s="15" t="s">
        <v>94</v>
      </c>
      <c r="C164" s="15" t="n">
        <v>0</v>
      </c>
      <c r="D164" s="15" t="s">
        <v>24</v>
      </c>
      <c r="E164" s="15" t="s">
        <v>24</v>
      </c>
      <c r="F164" s="15" t="n">
        <v>2</v>
      </c>
      <c r="G164" s="15" t="s">
        <v>26</v>
      </c>
      <c r="H164" s="15" t="s">
        <v>24</v>
      </c>
      <c r="I164" s="15" t="s">
        <v>102</v>
      </c>
      <c r="J164" s="15" t="s">
        <v>24</v>
      </c>
      <c r="K164" s="15" t="s">
        <v>24</v>
      </c>
      <c r="L164" s="15" t="s">
        <v>24</v>
      </c>
      <c r="M164" s="15" t="s">
        <v>24</v>
      </c>
      <c r="N164" s="15" t="s">
        <v>24</v>
      </c>
      <c r="O164" s="15" t="s">
        <v>24</v>
      </c>
      <c r="P164" s="15" t="s">
        <v>25</v>
      </c>
      <c r="Q164" s="15" t="s">
        <v>26</v>
      </c>
      <c r="R164" s="15" t="s">
        <v>15</v>
      </c>
      <c r="S164" s="18" t="n">
        <v>69.7</v>
      </c>
      <c r="T164" s="15" t="n">
        <v>135.2</v>
      </c>
      <c r="U164" s="15" t="s">
        <v>24</v>
      </c>
      <c r="V164" s="18" t="n">
        <f aca="false">IF(ISNUMBER(T164),T164,0)</f>
        <v>135.2</v>
      </c>
      <c r="W164" s="15" t="n">
        <f aca="false">IF(U164="Yes",1,0)</f>
        <v>0</v>
      </c>
      <c r="X164" s="15" t="str">
        <f aca="false">IF(F164&lt;=12,"0-12 months",IF(F164&lt;=24,"13-24 months",IF(F164&lt;=48,"25-48 months","49-72 months")))</f>
        <v>0-12 months</v>
      </c>
      <c r="Y164" s="15" t="str">
        <f aca="false">IF(C164=1,"Yes","No")</f>
        <v>No</v>
      </c>
      <c r="Z164" s="15" t="n">
        <f aca="false">COUNTIF(J164:O164,"Yes")</f>
        <v>0</v>
      </c>
      <c r="AA164" s="18" t="n">
        <f aca="false">S164*W164</f>
        <v>0</v>
      </c>
      <c r="AB164" s="15" t="n">
        <f aca="false">(P164="Month-to-month")+(I164="Fiber optic")+(R164="Electronic check")+(F164&lt;=12)+(M164="No")+(J164="No")</f>
        <v>6</v>
      </c>
      <c r="AC164" s="15" t="str">
        <f aca="false">IF(AB164&gt;=5,"High",IF(AB164&gt;=3,"Medium","Low"))</f>
        <v>High</v>
      </c>
    </row>
    <row r="165" customFormat="false" ht="15" hidden="false" customHeight="false" outlineLevel="0" collapsed="false">
      <c r="A165" s="15" t="s">
        <v>261</v>
      </c>
      <c r="B165" s="15" t="s">
        <v>98</v>
      </c>
      <c r="C165" s="15" t="n">
        <v>0</v>
      </c>
      <c r="D165" s="15" t="s">
        <v>24</v>
      </c>
      <c r="E165" s="15" t="s">
        <v>24</v>
      </c>
      <c r="F165" s="15" t="n">
        <v>53</v>
      </c>
      <c r="G165" s="15" t="s">
        <v>26</v>
      </c>
      <c r="H165" s="15" t="s">
        <v>26</v>
      </c>
      <c r="I165" s="15" t="s">
        <v>96</v>
      </c>
      <c r="J165" s="15" t="s">
        <v>24</v>
      </c>
      <c r="K165" s="15" t="s">
        <v>26</v>
      </c>
      <c r="L165" s="15" t="s">
        <v>26</v>
      </c>
      <c r="M165" s="15" t="s">
        <v>26</v>
      </c>
      <c r="N165" s="15" t="s">
        <v>24</v>
      </c>
      <c r="O165" s="15" t="s">
        <v>26</v>
      </c>
      <c r="P165" s="15" t="s">
        <v>29</v>
      </c>
      <c r="Q165" s="15" t="s">
        <v>26</v>
      </c>
      <c r="R165" s="15" t="s">
        <v>19</v>
      </c>
      <c r="S165" s="18" t="n">
        <v>73.9</v>
      </c>
      <c r="T165" s="15" t="n">
        <v>3958.25</v>
      </c>
      <c r="U165" s="15" t="s">
        <v>24</v>
      </c>
      <c r="V165" s="18" t="n">
        <f aca="false">IF(ISNUMBER(T165),T165,0)</f>
        <v>3958.25</v>
      </c>
      <c r="W165" s="15" t="n">
        <f aca="false">IF(U165="Yes",1,0)</f>
        <v>0</v>
      </c>
      <c r="X165" s="15" t="str">
        <f aca="false">IF(F165&lt;=12,"0-12 months",IF(F165&lt;=24,"13-24 months",IF(F165&lt;=48,"25-48 months","49-72 months")))</f>
        <v>49-72 months</v>
      </c>
      <c r="Y165" s="15" t="str">
        <f aca="false">IF(C165=1,"Yes","No")</f>
        <v>No</v>
      </c>
      <c r="Z165" s="15" t="n">
        <f aca="false">COUNTIF(J165:O165,"Yes")</f>
        <v>4</v>
      </c>
      <c r="AA165" s="18" t="n">
        <f aca="false">S165*W165</f>
        <v>0</v>
      </c>
      <c r="AB165" s="15" t="n">
        <f aca="false">(P165="Month-to-month")+(I165="Fiber optic")+(R165="Electronic check")+(F165&lt;=12)+(M165="No")+(J165="No")</f>
        <v>1</v>
      </c>
      <c r="AC165" s="15" t="str">
        <f aca="false">IF(AB165&gt;=5,"High",IF(AB165&gt;=3,"Medium","Low"))</f>
        <v>Low</v>
      </c>
    </row>
    <row r="166" customFormat="false" ht="15" hidden="false" customHeight="false" outlineLevel="0" collapsed="false">
      <c r="A166" s="15" t="s">
        <v>262</v>
      </c>
      <c r="B166" s="15" t="s">
        <v>94</v>
      </c>
      <c r="C166" s="15" t="n">
        <v>0</v>
      </c>
      <c r="D166" s="15" t="s">
        <v>26</v>
      </c>
      <c r="E166" s="15" t="s">
        <v>26</v>
      </c>
      <c r="F166" s="15" t="n">
        <v>11</v>
      </c>
      <c r="G166" s="15" t="s">
        <v>26</v>
      </c>
      <c r="H166" s="15" t="s">
        <v>24</v>
      </c>
      <c r="I166" s="15" t="s">
        <v>24</v>
      </c>
      <c r="J166" s="15" t="s">
        <v>28</v>
      </c>
      <c r="K166" s="15" t="s">
        <v>28</v>
      </c>
      <c r="L166" s="15" t="s">
        <v>28</v>
      </c>
      <c r="M166" s="15" t="s">
        <v>28</v>
      </c>
      <c r="N166" s="15" t="s">
        <v>28</v>
      </c>
      <c r="O166" s="15" t="s">
        <v>28</v>
      </c>
      <c r="P166" s="15" t="s">
        <v>27</v>
      </c>
      <c r="Q166" s="15" t="s">
        <v>24</v>
      </c>
      <c r="R166" s="15" t="s">
        <v>17</v>
      </c>
      <c r="S166" s="18" t="n">
        <v>20.6</v>
      </c>
      <c r="T166" s="15" t="n">
        <v>233.9</v>
      </c>
      <c r="U166" s="15" t="s">
        <v>24</v>
      </c>
      <c r="V166" s="18" t="n">
        <f aca="false">IF(ISNUMBER(T166),T166,0)</f>
        <v>233.9</v>
      </c>
      <c r="W166" s="15" t="n">
        <f aca="false">IF(U166="Yes",1,0)</f>
        <v>0</v>
      </c>
      <c r="X166" s="15" t="str">
        <f aca="false">IF(F166&lt;=12,"0-12 months",IF(F166&lt;=24,"13-24 months",IF(F166&lt;=48,"25-48 months","49-72 months")))</f>
        <v>0-12 months</v>
      </c>
      <c r="Y166" s="15" t="str">
        <f aca="false">IF(C166=1,"Yes","No")</f>
        <v>No</v>
      </c>
      <c r="Z166" s="15" t="n">
        <f aca="false">COUNTIF(J166:O166,"Yes")</f>
        <v>0</v>
      </c>
      <c r="AA166" s="18" t="n">
        <f aca="false">S166*W166</f>
        <v>0</v>
      </c>
      <c r="AB166" s="15" t="n">
        <f aca="false">(P166="Month-to-month")+(I166="Fiber optic")+(R166="Electronic check")+(F166&lt;=12)+(M166="No")+(J166="No")</f>
        <v>1</v>
      </c>
      <c r="AC166" s="15" t="str">
        <f aca="false">IF(AB166&gt;=5,"High",IF(AB166&gt;=3,"Medium","Low"))</f>
        <v>Low</v>
      </c>
    </row>
    <row r="167" customFormat="false" ht="15" hidden="false" customHeight="false" outlineLevel="0" collapsed="false">
      <c r="A167" s="15" t="s">
        <v>263</v>
      </c>
      <c r="B167" s="15" t="s">
        <v>98</v>
      </c>
      <c r="C167" s="15" t="n">
        <v>0</v>
      </c>
      <c r="D167" s="15" t="s">
        <v>26</v>
      </c>
      <c r="E167" s="15" t="s">
        <v>24</v>
      </c>
      <c r="F167" s="15" t="n">
        <v>69</v>
      </c>
      <c r="G167" s="15" t="s">
        <v>26</v>
      </c>
      <c r="H167" s="15" t="s">
        <v>24</v>
      </c>
      <c r="I167" s="15" t="s">
        <v>24</v>
      </c>
      <c r="J167" s="15" t="s">
        <v>28</v>
      </c>
      <c r="K167" s="15" t="s">
        <v>28</v>
      </c>
      <c r="L167" s="15" t="s">
        <v>28</v>
      </c>
      <c r="M167" s="15" t="s">
        <v>28</v>
      </c>
      <c r="N167" s="15" t="s">
        <v>28</v>
      </c>
      <c r="O167" s="15" t="s">
        <v>28</v>
      </c>
      <c r="P167" s="15" t="s">
        <v>29</v>
      </c>
      <c r="Q167" s="15" t="s">
        <v>24</v>
      </c>
      <c r="R167" s="15" t="s">
        <v>17</v>
      </c>
      <c r="S167" s="18" t="n">
        <v>19.9</v>
      </c>
      <c r="T167" s="15" t="n">
        <v>1363.45</v>
      </c>
      <c r="U167" s="15" t="s">
        <v>24</v>
      </c>
      <c r="V167" s="18" t="n">
        <f aca="false">IF(ISNUMBER(T167),T167,0)</f>
        <v>1363.45</v>
      </c>
      <c r="W167" s="15" t="n">
        <f aca="false">IF(U167="Yes",1,0)</f>
        <v>0</v>
      </c>
      <c r="X167" s="15" t="str">
        <f aca="false">IF(F167&lt;=12,"0-12 months",IF(F167&lt;=24,"13-24 months",IF(F167&lt;=48,"25-48 months","49-72 months")))</f>
        <v>49-72 months</v>
      </c>
      <c r="Y167" s="15" t="str">
        <f aca="false">IF(C167=1,"Yes","No")</f>
        <v>No</v>
      </c>
      <c r="Z167" s="15" t="n">
        <f aca="false">COUNTIF(J167:O167,"Yes")</f>
        <v>0</v>
      </c>
      <c r="AA167" s="18" t="n">
        <f aca="false">S167*W167</f>
        <v>0</v>
      </c>
      <c r="AB167" s="15" t="n">
        <f aca="false">(P167="Month-to-month")+(I167="Fiber optic")+(R167="Electronic check")+(F167&lt;=12)+(M167="No")+(J167="No")</f>
        <v>0</v>
      </c>
      <c r="AC167" s="15" t="str">
        <f aca="false">IF(AB167&gt;=5,"High",IF(AB167&gt;=3,"Medium","Low"))</f>
        <v>Low</v>
      </c>
    </row>
    <row r="168" customFormat="false" ht="15" hidden="false" customHeight="false" outlineLevel="0" collapsed="false">
      <c r="A168" s="15" t="s">
        <v>264</v>
      </c>
      <c r="B168" s="15" t="s">
        <v>94</v>
      </c>
      <c r="C168" s="15" t="n">
        <v>0</v>
      </c>
      <c r="D168" s="15" t="s">
        <v>24</v>
      </c>
      <c r="E168" s="15" t="s">
        <v>24</v>
      </c>
      <c r="F168" s="15" t="n">
        <v>4</v>
      </c>
      <c r="G168" s="15" t="s">
        <v>26</v>
      </c>
      <c r="H168" s="15" t="s">
        <v>24</v>
      </c>
      <c r="I168" s="15" t="s">
        <v>102</v>
      </c>
      <c r="J168" s="15" t="s">
        <v>24</v>
      </c>
      <c r="K168" s="15" t="s">
        <v>24</v>
      </c>
      <c r="L168" s="15" t="s">
        <v>24</v>
      </c>
      <c r="M168" s="15" t="s">
        <v>24</v>
      </c>
      <c r="N168" s="15" t="s">
        <v>24</v>
      </c>
      <c r="O168" s="15" t="s">
        <v>24</v>
      </c>
      <c r="P168" s="15" t="s">
        <v>25</v>
      </c>
      <c r="Q168" s="15" t="s">
        <v>26</v>
      </c>
      <c r="R168" s="15" t="s">
        <v>19</v>
      </c>
      <c r="S168" s="18" t="n">
        <v>70.9</v>
      </c>
      <c r="T168" s="15" t="n">
        <v>273</v>
      </c>
      <c r="U168" s="15" t="s">
        <v>26</v>
      </c>
      <c r="V168" s="18" t="n">
        <f aca="false">IF(ISNUMBER(T168),T168,0)</f>
        <v>273</v>
      </c>
      <c r="W168" s="15" t="n">
        <f aca="false">IF(U168="Yes",1,0)</f>
        <v>1</v>
      </c>
      <c r="X168" s="15" t="str">
        <f aca="false">IF(F168&lt;=12,"0-12 months",IF(F168&lt;=24,"13-24 months",IF(F168&lt;=48,"25-48 months","49-72 months")))</f>
        <v>0-12 months</v>
      </c>
      <c r="Y168" s="15" t="str">
        <f aca="false">IF(C168=1,"Yes","No")</f>
        <v>No</v>
      </c>
      <c r="Z168" s="15" t="n">
        <f aca="false">COUNTIF(J168:O168,"Yes")</f>
        <v>0</v>
      </c>
      <c r="AA168" s="18" t="n">
        <f aca="false">S168*W168</f>
        <v>70.9</v>
      </c>
      <c r="AB168" s="15" t="n">
        <f aca="false">(P168="Month-to-month")+(I168="Fiber optic")+(R168="Electronic check")+(F168&lt;=12)+(M168="No")+(J168="No")</f>
        <v>5</v>
      </c>
      <c r="AC168" s="15" t="str">
        <f aca="false">IF(AB168&gt;=5,"High",IF(AB168&gt;=3,"Medium","Low"))</f>
        <v>High</v>
      </c>
    </row>
    <row r="169" customFormat="false" ht="15" hidden="false" customHeight="false" outlineLevel="0" collapsed="false">
      <c r="A169" s="15" t="s">
        <v>265</v>
      </c>
      <c r="B169" s="15" t="s">
        <v>98</v>
      </c>
      <c r="C169" s="15" t="n">
        <v>0</v>
      </c>
      <c r="D169" s="15" t="s">
        <v>26</v>
      </c>
      <c r="E169" s="15" t="s">
        <v>24</v>
      </c>
      <c r="F169" s="15" t="n">
        <v>72</v>
      </c>
      <c r="G169" s="15" t="s">
        <v>26</v>
      </c>
      <c r="H169" s="15" t="s">
        <v>26</v>
      </c>
      <c r="I169" s="15" t="s">
        <v>96</v>
      </c>
      <c r="J169" s="15" t="s">
        <v>26</v>
      </c>
      <c r="K169" s="15" t="s">
        <v>26</v>
      </c>
      <c r="L169" s="15" t="s">
        <v>26</v>
      </c>
      <c r="M169" s="15" t="s">
        <v>26</v>
      </c>
      <c r="N169" s="15" t="s">
        <v>26</v>
      </c>
      <c r="O169" s="15" t="s">
        <v>26</v>
      </c>
      <c r="P169" s="15" t="s">
        <v>29</v>
      </c>
      <c r="Q169" s="15" t="s">
        <v>26</v>
      </c>
      <c r="R169" s="15" t="s">
        <v>19</v>
      </c>
      <c r="S169" s="18" t="n">
        <v>89.05</v>
      </c>
      <c r="T169" s="15" t="n">
        <v>6254.45</v>
      </c>
      <c r="U169" s="15" t="s">
        <v>24</v>
      </c>
      <c r="V169" s="18" t="n">
        <f aca="false">IF(ISNUMBER(T169),T169,0)</f>
        <v>6254.45</v>
      </c>
      <c r="W169" s="15" t="n">
        <f aca="false">IF(U169="Yes",1,0)</f>
        <v>0</v>
      </c>
      <c r="X169" s="15" t="str">
        <f aca="false">IF(F169&lt;=12,"0-12 months",IF(F169&lt;=24,"13-24 months",IF(F169&lt;=48,"25-48 months","49-72 months")))</f>
        <v>49-72 months</v>
      </c>
      <c r="Y169" s="15" t="str">
        <f aca="false">IF(C169=1,"Yes","No")</f>
        <v>No</v>
      </c>
      <c r="Z169" s="15" t="n">
        <f aca="false">COUNTIF(J169:O169,"Yes")</f>
        <v>6</v>
      </c>
      <c r="AA169" s="18" t="n">
        <f aca="false">S169*W169</f>
        <v>0</v>
      </c>
      <c r="AB169" s="15" t="n">
        <f aca="false">(P169="Month-to-month")+(I169="Fiber optic")+(R169="Electronic check")+(F169&lt;=12)+(M169="No")+(J169="No")</f>
        <v>0</v>
      </c>
      <c r="AC169" s="15" t="str">
        <f aca="false">IF(AB169&gt;=5,"High",IF(AB169&gt;=3,"Medium","Low"))</f>
        <v>Low</v>
      </c>
    </row>
    <row r="170" customFormat="false" ht="15" hidden="false" customHeight="false" outlineLevel="0" collapsed="false">
      <c r="A170" s="15" t="s">
        <v>266</v>
      </c>
      <c r="B170" s="15" t="s">
        <v>98</v>
      </c>
      <c r="C170" s="15" t="n">
        <v>1</v>
      </c>
      <c r="D170" s="15" t="s">
        <v>26</v>
      </c>
      <c r="E170" s="15" t="s">
        <v>24</v>
      </c>
      <c r="F170" s="15" t="n">
        <v>58</v>
      </c>
      <c r="G170" s="15" t="s">
        <v>24</v>
      </c>
      <c r="H170" s="15" t="s">
        <v>95</v>
      </c>
      <c r="I170" s="15" t="s">
        <v>96</v>
      </c>
      <c r="J170" s="15" t="s">
        <v>24</v>
      </c>
      <c r="K170" s="15" t="s">
        <v>26</v>
      </c>
      <c r="L170" s="15" t="s">
        <v>26</v>
      </c>
      <c r="M170" s="15" t="s">
        <v>24</v>
      </c>
      <c r="N170" s="15" t="s">
        <v>24</v>
      </c>
      <c r="O170" s="15" t="s">
        <v>26</v>
      </c>
      <c r="P170" s="15" t="s">
        <v>25</v>
      </c>
      <c r="Q170" s="15" t="s">
        <v>26</v>
      </c>
      <c r="R170" s="15" t="s">
        <v>15</v>
      </c>
      <c r="S170" s="18" t="n">
        <v>45.3</v>
      </c>
      <c r="T170" s="15" t="n">
        <v>2651.2</v>
      </c>
      <c r="U170" s="15" t="s">
        <v>26</v>
      </c>
      <c r="V170" s="18" t="n">
        <f aca="false">IF(ISNUMBER(T170),T170,0)</f>
        <v>2651.2</v>
      </c>
      <c r="W170" s="15" t="n">
        <f aca="false">IF(U170="Yes",1,0)</f>
        <v>1</v>
      </c>
      <c r="X170" s="15" t="str">
        <f aca="false">IF(F170&lt;=12,"0-12 months",IF(F170&lt;=24,"13-24 months",IF(F170&lt;=48,"25-48 months","49-72 months")))</f>
        <v>49-72 months</v>
      </c>
      <c r="Y170" s="15" t="str">
        <f aca="false">IF(C170=1,"Yes","No")</f>
        <v>Yes</v>
      </c>
      <c r="Z170" s="15" t="n">
        <f aca="false">COUNTIF(J170:O170,"Yes")</f>
        <v>3</v>
      </c>
      <c r="AA170" s="18" t="n">
        <f aca="false">S170*W170</f>
        <v>45.3</v>
      </c>
      <c r="AB170" s="15" t="n">
        <f aca="false">(P170="Month-to-month")+(I170="Fiber optic")+(R170="Electronic check")+(F170&lt;=12)+(M170="No")+(J170="No")</f>
        <v>4</v>
      </c>
      <c r="AC170" s="15" t="str">
        <f aca="false">IF(AB170&gt;=5,"High",IF(AB170&gt;=3,"Medium","Low"))</f>
        <v>Medium</v>
      </c>
    </row>
    <row r="171" customFormat="false" ht="15" hidden="false" customHeight="false" outlineLevel="0" collapsed="false">
      <c r="A171" s="15" t="s">
        <v>267</v>
      </c>
      <c r="B171" s="15" t="s">
        <v>94</v>
      </c>
      <c r="C171" s="15" t="n">
        <v>0</v>
      </c>
      <c r="D171" s="15" t="s">
        <v>26</v>
      </c>
      <c r="E171" s="15" t="s">
        <v>26</v>
      </c>
      <c r="F171" s="15" t="n">
        <v>16</v>
      </c>
      <c r="G171" s="15" t="s">
        <v>26</v>
      </c>
      <c r="H171" s="15" t="s">
        <v>24</v>
      </c>
      <c r="I171" s="15" t="s">
        <v>24</v>
      </c>
      <c r="J171" s="15" t="s">
        <v>28</v>
      </c>
      <c r="K171" s="15" t="s">
        <v>28</v>
      </c>
      <c r="L171" s="15" t="s">
        <v>28</v>
      </c>
      <c r="M171" s="15" t="s">
        <v>28</v>
      </c>
      <c r="N171" s="15" t="s">
        <v>28</v>
      </c>
      <c r="O171" s="15" t="s">
        <v>28</v>
      </c>
      <c r="P171" s="15" t="s">
        <v>25</v>
      </c>
      <c r="Q171" s="15" t="s">
        <v>24</v>
      </c>
      <c r="R171" s="15" t="s">
        <v>15</v>
      </c>
      <c r="S171" s="18" t="n">
        <v>20.4</v>
      </c>
      <c r="T171" s="15" t="n">
        <v>321.4</v>
      </c>
      <c r="U171" s="15" t="s">
        <v>24</v>
      </c>
      <c r="V171" s="18" t="n">
        <f aca="false">IF(ISNUMBER(T171),T171,0)</f>
        <v>321.4</v>
      </c>
      <c r="W171" s="15" t="n">
        <f aca="false">IF(U171="Yes",1,0)</f>
        <v>0</v>
      </c>
      <c r="X171" s="15" t="str">
        <f aca="false">IF(F171&lt;=12,"0-12 months",IF(F171&lt;=24,"13-24 months",IF(F171&lt;=48,"25-48 months","49-72 months")))</f>
        <v>13-24 months</v>
      </c>
      <c r="Y171" s="15" t="str">
        <f aca="false">IF(C171=1,"Yes","No")</f>
        <v>No</v>
      </c>
      <c r="Z171" s="15" t="n">
        <f aca="false">COUNTIF(J171:O171,"Yes")</f>
        <v>0</v>
      </c>
      <c r="AA171" s="18" t="n">
        <f aca="false">S171*W171</f>
        <v>0</v>
      </c>
      <c r="AB171" s="15" t="n">
        <f aca="false">(P171="Month-to-month")+(I171="Fiber optic")+(R171="Electronic check")+(F171&lt;=12)+(M171="No")+(J171="No")</f>
        <v>2</v>
      </c>
      <c r="AC171" s="15" t="str">
        <f aca="false">IF(AB171&gt;=5,"High",IF(AB171&gt;=3,"Medium","Low"))</f>
        <v>Low</v>
      </c>
    </row>
    <row r="172" customFormat="false" ht="15" hidden="false" customHeight="false" outlineLevel="0" collapsed="false">
      <c r="A172" s="15" t="s">
        <v>268</v>
      </c>
      <c r="B172" s="15" t="s">
        <v>98</v>
      </c>
      <c r="C172" s="15" t="n">
        <v>0</v>
      </c>
      <c r="D172" s="15" t="s">
        <v>26</v>
      </c>
      <c r="E172" s="15" t="s">
        <v>24</v>
      </c>
      <c r="F172" s="15" t="n">
        <v>43</v>
      </c>
      <c r="G172" s="15" t="s">
        <v>26</v>
      </c>
      <c r="H172" s="15" t="s">
        <v>24</v>
      </c>
      <c r="I172" s="15" t="s">
        <v>102</v>
      </c>
      <c r="J172" s="15" t="s">
        <v>26</v>
      </c>
      <c r="K172" s="15" t="s">
        <v>24</v>
      </c>
      <c r="L172" s="15" t="s">
        <v>26</v>
      </c>
      <c r="M172" s="15" t="s">
        <v>26</v>
      </c>
      <c r="N172" s="15" t="s">
        <v>24</v>
      </c>
      <c r="O172" s="15" t="s">
        <v>24</v>
      </c>
      <c r="P172" s="15" t="s">
        <v>27</v>
      </c>
      <c r="Q172" s="15" t="s">
        <v>26</v>
      </c>
      <c r="R172" s="15" t="s">
        <v>19</v>
      </c>
      <c r="S172" s="18" t="n">
        <v>84.25</v>
      </c>
      <c r="T172" s="15" t="n">
        <v>3539.25</v>
      </c>
      <c r="U172" s="15" t="s">
        <v>24</v>
      </c>
      <c r="V172" s="18" t="n">
        <f aca="false">IF(ISNUMBER(T172),T172,0)</f>
        <v>3539.25</v>
      </c>
      <c r="W172" s="15" t="n">
        <f aca="false">IF(U172="Yes",1,0)</f>
        <v>0</v>
      </c>
      <c r="X172" s="15" t="str">
        <f aca="false">IF(F172&lt;=12,"0-12 months",IF(F172&lt;=24,"13-24 months",IF(F172&lt;=48,"25-48 months","49-72 months")))</f>
        <v>25-48 months</v>
      </c>
      <c r="Y172" s="15" t="str">
        <f aca="false">IF(C172=1,"Yes","No")</f>
        <v>No</v>
      </c>
      <c r="Z172" s="15" t="n">
        <f aca="false">COUNTIF(J172:O172,"Yes")</f>
        <v>3</v>
      </c>
      <c r="AA172" s="18" t="n">
        <f aca="false">S172*W172</f>
        <v>0</v>
      </c>
      <c r="AB172" s="15" t="n">
        <f aca="false">(P172="Month-to-month")+(I172="Fiber optic")+(R172="Electronic check")+(F172&lt;=12)+(M172="No")+(J172="No")</f>
        <v>1</v>
      </c>
      <c r="AC172" s="15" t="str">
        <f aca="false">IF(AB172&gt;=5,"High",IF(AB172&gt;=3,"Medium","Low"))</f>
        <v>Low</v>
      </c>
    </row>
    <row r="173" customFormat="false" ht="15" hidden="false" customHeight="false" outlineLevel="0" collapsed="false">
      <c r="A173" s="15" t="s">
        <v>269</v>
      </c>
      <c r="B173" s="15" t="s">
        <v>94</v>
      </c>
      <c r="C173" s="15" t="n">
        <v>0</v>
      </c>
      <c r="D173" s="15" t="s">
        <v>26</v>
      </c>
      <c r="E173" s="15" t="s">
        <v>24</v>
      </c>
      <c r="F173" s="15" t="n">
        <v>2</v>
      </c>
      <c r="G173" s="15" t="s">
        <v>26</v>
      </c>
      <c r="H173" s="15" t="s">
        <v>26</v>
      </c>
      <c r="I173" s="15" t="s">
        <v>102</v>
      </c>
      <c r="J173" s="15" t="s">
        <v>24</v>
      </c>
      <c r="K173" s="15" t="s">
        <v>24</v>
      </c>
      <c r="L173" s="15" t="s">
        <v>26</v>
      </c>
      <c r="M173" s="15" t="s">
        <v>26</v>
      </c>
      <c r="N173" s="15" t="s">
        <v>26</v>
      </c>
      <c r="O173" s="15" t="s">
        <v>26</v>
      </c>
      <c r="P173" s="15" t="s">
        <v>25</v>
      </c>
      <c r="Q173" s="15" t="s">
        <v>26</v>
      </c>
      <c r="R173" s="15" t="s">
        <v>15</v>
      </c>
      <c r="S173" s="18" t="n">
        <v>104.4</v>
      </c>
      <c r="T173" s="15" t="n">
        <v>242.8</v>
      </c>
      <c r="U173" s="15" t="s">
        <v>26</v>
      </c>
      <c r="V173" s="18" t="n">
        <f aca="false">IF(ISNUMBER(T173),T173,0)</f>
        <v>242.8</v>
      </c>
      <c r="W173" s="15" t="n">
        <f aca="false">IF(U173="Yes",1,0)</f>
        <v>1</v>
      </c>
      <c r="X173" s="15" t="str">
        <f aca="false">IF(F173&lt;=12,"0-12 months",IF(F173&lt;=24,"13-24 months",IF(F173&lt;=48,"25-48 months","49-72 months")))</f>
        <v>0-12 months</v>
      </c>
      <c r="Y173" s="15" t="str">
        <f aca="false">IF(C173=1,"Yes","No")</f>
        <v>No</v>
      </c>
      <c r="Z173" s="15" t="n">
        <f aca="false">COUNTIF(J173:O173,"Yes")</f>
        <v>4</v>
      </c>
      <c r="AA173" s="18" t="n">
        <f aca="false">S173*W173</f>
        <v>104.4</v>
      </c>
      <c r="AB173" s="15" t="n">
        <f aca="false">(P173="Month-to-month")+(I173="Fiber optic")+(R173="Electronic check")+(F173&lt;=12)+(M173="No")+(J173="No")</f>
        <v>5</v>
      </c>
      <c r="AC173" s="15" t="str">
        <f aca="false">IF(AB173&gt;=5,"High",IF(AB173&gt;=3,"Medium","Low"))</f>
        <v>High</v>
      </c>
    </row>
    <row r="174" customFormat="false" ht="15" hidden="false" customHeight="false" outlineLevel="0" collapsed="false">
      <c r="A174" s="15" t="s">
        <v>270</v>
      </c>
      <c r="B174" s="15" t="s">
        <v>98</v>
      </c>
      <c r="C174" s="15" t="n">
        <v>0</v>
      </c>
      <c r="D174" s="15" t="s">
        <v>26</v>
      </c>
      <c r="E174" s="15" t="s">
        <v>24</v>
      </c>
      <c r="F174" s="15" t="n">
        <v>14</v>
      </c>
      <c r="G174" s="15" t="s">
        <v>26</v>
      </c>
      <c r="H174" s="15" t="s">
        <v>24</v>
      </c>
      <c r="I174" s="15" t="s">
        <v>96</v>
      </c>
      <c r="J174" s="15" t="s">
        <v>24</v>
      </c>
      <c r="K174" s="15" t="s">
        <v>26</v>
      </c>
      <c r="L174" s="15" t="s">
        <v>26</v>
      </c>
      <c r="M174" s="15" t="s">
        <v>26</v>
      </c>
      <c r="N174" s="15" t="s">
        <v>26</v>
      </c>
      <c r="O174" s="15" t="s">
        <v>26</v>
      </c>
      <c r="P174" s="15" t="s">
        <v>29</v>
      </c>
      <c r="Q174" s="15" t="s">
        <v>24</v>
      </c>
      <c r="R174" s="15" t="s">
        <v>17</v>
      </c>
      <c r="S174" s="18" t="n">
        <v>81.95</v>
      </c>
      <c r="T174" s="15" t="n">
        <v>1181.75</v>
      </c>
      <c r="U174" s="15" t="s">
        <v>24</v>
      </c>
      <c r="V174" s="18" t="n">
        <f aca="false">IF(ISNUMBER(T174),T174,0)</f>
        <v>1181.75</v>
      </c>
      <c r="W174" s="15" t="n">
        <f aca="false">IF(U174="Yes",1,0)</f>
        <v>0</v>
      </c>
      <c r="X174" s="15" t="str">
        <f aca="false">IF(F174&lt;=12,"0-12 months",IF(F174&lt;=24,"13-24 months",IF(F174&lt;=48,"25-48 months","49-72 months")))</f>
        <v>13-24 months</v>
      </c>
      <c r="Y174" s="15" t="str">
        <f aca="false">IF(C174=1,"Yes","No")</f>
        <v>No</v>
      </c>
      <c r="Z174" s="15" t="n">
        <f aca="false">COUNTIF(J174:O174,"Yes")</f>
        <v>5</v>
      </c>
      <c r="AA174" s="18" t="n">
        <f aca="false">S174*W174</f>
        <v>0</v>
      </c>
      <c r="AB174" s="15" t="n">
        <f aca="false">(P174="Month-to-month")+(I174="Fiber optic")+(R174="Electronic check")+(F174&lt;=12)+(M174="No")+(J174="No")</f>
        <v>1</v>
      </c>
      <c r="AC174" s="15" t="str">
        <f aca="false">IF(AB174&gt;=5,"High",IF(AB174&gt;=3,"Medium","Low"))</f>
        <v>Low</v>
      </c>
    </row>
    <row r="175" customFormat="false" ht="15" hidden="false" customHeight="false" outlineLevel="0" collapsed="false">
      <c r="A175" s="15" t="s">
        <v>271</v>
      </c>
      <c r="B175" s="15" t="s">
        <v>94</v>
      </c>
      <c r="C175" s="15" t="n">
        <v>0</v>
      </c>
      <c r="D175" s="15" t="s">
        <v>26</v>
      </c>
      <c r="E175" s="15" t="s">
        <v>24</v>
      </c>
      <c r="F175" s="15" t="n">
        <v>53</v>
      </c>
      <c r="G175" s="15" t="s">
        <v>26</v>
      </c>
      <c r="H175" s="15" t="s">
        <v>24</v>
      </c>
      <c r="I175" s="15" t="s">
        <v>102</v>
      </c>
      <c r="J175" s="15" t="s">
        <v>24</v>
      </c>
      <c r="K175" s="15" t="s">
        <v>24</v>
      </c>
      <c r="L175" s="15" t="s">
        <v>26</v>
      </c>
      <c r="M175" s="15" t="s">
        <v>24</v>
      </c>
      <c r="N175" s="15" t="s">
        <v>26</v>
      </c>
      <c r="O175" s="15" t="s">
        <v>26</v>
      </c>
      <c r="P175" s="15" t="s">
        <v>27</v>
      </c>
      <c r="Q175" s="15" t="s">
        <v>26</v>
      </c>
      <c r="R175" s="15" t="s">
        <v>19</v>
      </c>
      <c r="S175" s="18" t="n">
        <v>94.85</v>
      </c>
      <c r="T175" s="15" t="n">
        <v>5000.2</v>
      </c>
      <c r="U175" s="15" t="s">
        <v>26</v>
      </c>
      <c r="V175" s="18" t="n">
        <f aca="false">IF(ISNUMBER(T175),T175,0)</f>
        <v>5000.2</v>
      </c>
      <c r="W175" s="15" t="n">
        <f aca="false">IF(U175="Yes",1,0)</f>
        <v>1</v>
      </c>
      <c r="X175" s="15" t="str">
        <f aca="false">IF(F175&lt;=12,"0-12 months",IF(F175&lt;=24,"13-24 months",IF(F175&lt;=48,"25-48 months","49-72 months")))</f>
        <v>49-72 months</v>
      </c>
      <c r="Y175" s="15" t="str">
        <f aca="false">IF(C175=1,"Yes","No")</f>
        <v>No</v>
      </c>
      <c r="Z175" s="15" t="n">
        <f aca="false">COUNTIF(J175:O175,"Yes")</f>
        <v>3</v>
      </c>
      <c r="AA175" s="18" t="n">
        <f aca="false">S175*W175</f>
        <v>94.85</v>
      </c>
      <c r="AB175" s="15" t="n">
        <f aca="false">(P175="Month-to-month")+(I175="Fiber optic")+(R175="Electronic check")+(F175&lt;=12)+(M175="No")+(J175="No")</f>
        <v>3</v>
      </c>
      <c r="AC175" s="15" t="str">
        <f aca="false">IF(AB175&gt;=5,"High",IF(AB175&gt;=3,"Medium","Low"))</f>
        <v>Medium</v>
      </c>
    </row>
    <row r="176" customFormat="false" ht="15" hidden="false" customHeight="false" outlineLevel="0" collapsed="false">
      <c r="A176" s="15" t="s">
        <v>272</v>
      </c>
      <c r="B176" s="15" t="s">
        <v>94</v>
      </c>
      <c r="C176" s="15" t="n">
        <v>0</v>
      </c>
      <c r="D176" s="15" t="s">
        <v>24</v>
      </c>
      <c r="E176" s="15" t="s">
        <v>24</v>
      </c>
      <c r="F176" s="15" t="n">
        <v>32</v>
      </c>
      <c r="G176" s="15" t="s">
        <v>26</v>
      </c>
      <c r="H176" s="15" t="s">
        <v>24</v>
      </c>
      <c r="I176" s="15" t="s">
        <v>24</v>
      </c>
      <c r="J176" s="15" t="s">
        <v>28</v>
      </c>
      <c r="K176" s="15" t="s">
        <v>28</v>
      </c>
      <c r="L176" s="15" t="s">
        <v>28</v>
      </c>
      <c r="M176" s="15" t="s">
        <v>28</v>
      </c>
      <c r="N176" s="15" t="s">
        <v>28</v>
      </c>
      <c r="O176" s="15" t="s">
        <v>28</v>
      </c>
      <c r="P176" s="15" t="s">
        <v>27</v>
      </c>
      <c r="Q176" s="15" t="s">
        <v>24</v>
      </c>
      <c r="R176" s="15" t="s">
        <v>19</v>
      </c>
      <c r="S176" s="18" t="n">
        <v>20.55</v>
      </c>
      <c r="T176" s="15" t="n">
        <v>654.55</v>
      </c>
      <c r="U176" s="15" t="s">
        <v>24</v>
      </c>
      <c r="V176" s="18" t="n">
        <f aca="false">IF(ISNUMBER(T176),T176,0)</f>
        <v>654.55</v>
      </c>
      <c r="W176" s="15" t="n">
        <f aca="false">IF(U176="Yes",1,0)</f>
        <v>0</v>
      </c>
      <c r="X176" s="15" t="str">
        <f aca="false">IF(F176&lt;=12,"0-12 months",IF(F176&lt;=24,"13-24 months",IF(F176&lt;=48,"25-48 months","49-72 months")))</f>
        <v>25-48 months</v>
      </c>
      <c r="Y176" s="15" t="str">
        <f aca="false">IF(C176=1,"Yes","No")</f>
        <v>No</v>
      </c>
      <c r="Z176" s="15" t="n">
        <f aca="false">COUNTIF(J176:O176,"Yes")</f>
        <v>0</v>
      </c>
      <c r="AA176" s="18" t="n">
        <f aca="false">S176*W176</f>
        <v>0</v>
      </c>
      <c r="AB176" s="15" t="n">
        <f aca="false">(P176="Month-to-month")+(I176="Fiber optic")+(R176="Electronic check")+(F176&lt;=12)+(M176="No")+(J176="No")</f>
        <v>0</v>
      </c>
      <c r="AC176" s="15" t="str">
        <f aca="false">IF(AB176&gt;=5,"High",IF(AB176&gt;=3,"Medium","Low"))</f>
        <v>Low</v>
      </c>
    </row>
    <row r="177" customFormat="false" ht="15" hidden="false" customHeight="false" outlineLevel="0" collapsed="false">
      <c r="A177" s="15" t="s">
        <v>273</v>
      </c>
      <c r="B177" s="15" t="s">
        <v>94</v>
      </c>
      <c r="C177" s="15" t="n">
        <v>0</v>
      </c>
      <c r="D177" s="15" t="s">
        <v>26</v>
      </c>
      <c r="E177" s="15" t="s">
        <v>24</v>
      </c>
      <c r="F177" s="15" t="n">
        <v>34</v>
      </c>
      <c r="G177" s="15" t="s">
        <v>26</v>
      </c>
      <c r="H177" s="15" t="s">
        <v>26</v>
      </c>
      <c r="I177" s="15" t="s">
        <v>24</v>
      </c>
      <c r="J177" s="15" t="s">
        <v>28</v>
      </c>
      <c r="K177" s="15" t="s">
        <v>28</v>
      </c>
      <c r="L177" s="15" t="s">
        <v>28</v>
      </c>
      <c r="M177" s="15" t="s">
        <v>28</v>
      </c>
      <c r="N177" s="15" t="s">
        <v>28</v>
      </c>
      <c r="O177" s="15" t="s">
        <v>28</v>
      </c>
      <c r="P177" s="15" t="s">
        <v>25</v>
      </c>
      <c r="Q177" s="15" t="s">
        <v>24</v>
      </c>
      <c r="R177" s="15" t="s">
        <v>15</v>
      </c>
      <c r="S177" s="18" t="n">
        <v>24.7</v>
      </c>
      <c r="T177" s="15" t="n">
        <v>780.2</v>
      </c>
      <c r="U177" s="15" t="s">
        <v>24</v>
      </c>
      <c r="V177" s="18" t="n">
        <f aca="false">IF(ISNUMBER(T177),T177,0)</f>
        <v>780.2</v>
      </c>
      <c r="W177" s="15" t="n">
        <f aca="false">IF(U177="Yes",1,0)</f>
        <v>0</v>
      </c>
      <c r="X177" s="15" t="str">
        <f aca="false">IF(F177&lt;=12,"0-12 months",IF(F177&lt;=24,"13-24 months",IF(F177&lt;=48,"25-48 months","49-72 months")))</f>
        <v>25-48 months</v>
      </c>
      <c r="Y177" s="15" t="str">
        <f aca="false">IF(C177=1,"Yes","No")</f>
        <v>No</v>
      </c>
      <c r="Z177" s="15" t="n">
        <f aca="false">COUNTIF(J177:O177,"Yes")</f>
        <v>0</v>
      </c>
      <c r="AA177" s="18" t="n">
        <f aca="false">S177*W177</f>
        <v>0</v>
      </c>
      <c r="AB177" s="15" t="n">
        <f aca="false">(P177="Month-to-month")+(I177="Fiber optic")+(R177="Electronic check")+(F177&lt;=12)+(M177="No")+(J177="No")</f>
        <v>2</v>
      </c>
      <c r="AC177" s="15" t="str">
        <f aca="false">IF(AB177&gt;=5,"High",IF(AB177&gt;=3,"Medium","Low"))</f>
        <v>Low</v>
      </c>
    </row>
    <row r="178" customFormat="false" ht="15" hidden="false" customHeight="false" outlineLevel="0" collapsed="false">
      <c r="A178" s="15" t="s">
        <v>274</v>
      </c>
      <c r="B178" s="15" t="s">
        <v>94</v>
      </c>
      <c r="C178" s="15" t="n">
        <v>1</v>
      </c>
      <c r="D178" s="15" t="s">
        <v>24</v>
      </c>
      <c r="E178" s="15" t="s">
        <v>24</v>
      </c>
      <c r="F178" s="15" t="n">
        <v>15</v>
      </c>
      <c r="G178" s="15" t="s">
        <v>26</v>
      </c>
      <c r="H178" s="15" t="s">
        <v>26</v>
      </c>
      <c r="I178" s="15" t="s">
        <v>102</v>
      </c>
      <c r="J178" s="15" t="s">
        <v>24</v>
      </c>
      <c r="K178" s="15" t="s">
        <v>24</v>
      </c>
      <c r="L178" s="15" t="s">
        <v>24</v>
      </c>
      <c r="M178" s="15" t="s">
        <v>24</v>
      </c>
      <c r="N178" s="15" t="s">
        <v>24</v>
      </c>
      <c r="O178" s="15" t="s">
        <v>24</v>
      </c>
      <c r="P178" s="15" t="s">
        <v>25</v>
      </c>
      <c r="Q178" s="15" t="s">
        <v>26</v>
      </c>
      <c r="R178" s="15" t="s">
        <v>17</v>
      </c>
      <c r="S178" s="18" t="n">
        <v>74.45</v>
      </c>
      <c r="T178" s="15" t="n">
        <v>1145.7</v>
      </c>
      <c r="U178" s="15" t="s">
        <v>26</v>
      </c>
      <c r="V178" s="18" t="n">
        <f aca="false">IF(ISNUMBER(T178),T178,0)</f>
        <v>1145.7</v>
      </c>
      <c r="W178" s="15" t="n">
        <f aca="false">IF(U178="Yes",1,0)</f>
        <v>1</v>
      </c>
      <c r="X178" s="15" t="str">
        <f aca="false">IF(F178&lt;=12,"0-12 months",IF(F178&lt;=24,"13-24 months",IF(F178&lt;=48,"25-48 months","49-72 months")))</f>
        <v>13-24 months</v>
      </c>
      <c r="Y178" s="15" t="str">
        <f aca="false">IF(C178=1,"Yes","No")</f>
        <v>Yes</v>
      </c>
      <c r="Z178" s="15" t="n">
        <f aca="false">COUNTIF(J178:O178,"Yes")</f>
        <v>0</v>
      </c>
      <c r="AA178" s="18" t="n">
        <f aca="false">S178*W178</f>
        <v>74.45</v>
      </c>
      <c r="AB178" s="15" t="n">
        <f aca="false">(P178="Month-to-month")+(I178="Fiber optic")+(R178="Electronic check")+(F178&lt;=12)+(M178="No")+(J178="No")</f>
        <v>4</v>
      </c>
      <c r="AC178" s="15" t="str">
        <f aca="false">IF(AB178&gt;=5,"High",IF(AB178&gt;=3,"Medium","Low"))</f>
        <v>Medium</v>
      </c>
    </row>
    <row r="179" customFormat="false" ht="15" hidden="false" customHeight="false" outlineLevel="0" collapsed="false">
      <c r="A179" s="15" t="s">
        <v>275</v>
      </c>
      <c r="B179" s="15" t="s">
        <v>94</v>
      </c>
      <c r="C179" s="15" t="n">
        <v>1</v>
      </c>
      <c r="D179" s="15" t="s">
        <v>24</v>
      </c>
      <c r="E179" s="15" t="s">
        <v>24</v>
      </c>
      <c r="F179" s="15" t="n">
        <v>7</v>
      </c>
      <c r="G179" s="15" t="s">
        <v>26</v>
      </c>
      <c r="H179" s="15" t="s">
        <v>24</v>
      </c>
      <c r="I179" s="15" t="s">
        <v>102</v>
      </c>
      <c r="J179" s="15" t="s">
        <v>26</v>
      </c>
      <c r="K179" s="15" t="s">
        <v>24</v>
      </c>
      <c r="L179" s="15" t="s">
        <v>24</v>
      </c>
      <c r="M179" s="15" t="s">
        <v>24</v>
      </c>
      <c r="N179" s="15" t="s">
        <v>24</v>
      </c>
      <c r="O179" s="15" t="s">
        <v>24</v>
      </c>
      <c r="P179" s="15" t="s">
        <v>25</v>
      </c>
      <c r="Q179" s="15" t="s">
        <v>24</v>
      </c>
      <c r="R179" s="15" t="s">
        <v>19</v>
      </c>
      <c r="S179" s="18" t="n">
        <v>76.45</v>
      </c>
      <c r="T179" s="15" t="n">
        <v>503.6</v>
      </c>
      <c r="U179" s="15" t="s">
        <v>26</v>
      </c>
      <c r="V179" s="18" t="n">
        <f aca="false">IF(ISNUMBER(T179),T179,0)</f>
        <v>503.6</v>
      </c>
      <c r="W179" s="15" t="n">
        <f aca="false">IF(U179="Yes",1,0)</f>
        <v>1</v>
      </c>
      <c r="X179" s="15" t="str">
        <f aca="false">IF(F179&lt;=12,"0-12 months",IF(F179&lt;=24,"13-24 months",IF(F179&lt;=48,"25-48 months","49-72 months")))</f>
        <v>0-12 months</v>
      </c>
      <c r="Y179" s="15" t="str">
        <f aca="false">IF(C179=1,"Yes","No")</f>
        <v>Yes</v>
      </c>
      <c r="Z179" s="15" t="n">
        <f aca="false">COUNTIF(J179:O179,"Yes")</f>
        <v>1</v>
      </c>
      <c r="AA179" s="18" t="n">
        <f aca="false">S179*W179</f>
        <v>76.45</v>
      </c>
      <c r="AB179" s="15" t="n">
        <f aca="false">(P179="Month-to-month")+(I179="Fiber optic")+(R179="Electronic check")+(F179&lt;=12)+(M179="No")+(J179="No")</f>
        <v>4</v>
      </c>
      <c r="AC179" s="15" t="str">
        <f aca="false">IF(AB179&gt;=5,"High",IF(AB179&gt;=3,"Medium","Low"))</f>
        <v>Medium</v>
      </c>
    </row>
    <row r="180" customFormat="false" ht="15" hidden="false" customHeight="false" outlineLevel="0" collapsed="false">
      <c r="A180" s="15" t="s">
        <v>276</v>
      </c>
      <c r="B180" s="15" t="s">
        <v>94</v>
      </c>
      <c r="C180" s="15" t="n">
        <v>0</v>
      </c>
      <c r="D180" s="15" t="s">
        <v>26</v>
      </c>
      <c r="E180" s="15" t="s">
        <v>26</v>
      </c>
      <c r="F180" s="15" t="n">
        <v>15</v>
      </c>
      <c r="G180" s="15" t="s">
        <v>26</v>
      </c>
      <c r="H180" s="15" t="s">
        <v>26</v>
      </c>
      <c r="I180" s="15" t="s">
        <v>102</v>
      </c>
      <c r="J180" s="15" t="s">
        <v>24</v>
      </c>
      <c r="K180" s="15" t="s">
        <v>26</v>
      </c>
      <c r="L180" s="15" t="s">
        <v>26</v>
      </c>
      <c r="M180" s="15" t="s">
        <v>24</v>
      </c>
      <c r="N180" s="15" t="s">
        <v>26</v>
      </c>
      <c r="O180" s="15" t="s">
        <v>26</v>
      </c>
      <c r="P180" s="15" t="s">
        <v>25</v>
      </c>
      <c r="Q180" s="15" t="s">
        <v>26</v>
      </c>
      <c r="R180" s="15" t="s">
        <v>19</v>
      </c>
      <c r="S180" s="18" t="n">
        <v>105.35</v>
      </c>
      <c r="T180" s="15" t="n">
        <v>1559.25</v>
      </c>
      <c r="U180" s="15" t="s">
        <v>24</v>
      </c>
      <c r="V180" s="18" t="n">
        <f aca="false">IF(ISNUMBER(T180),T180,0)</f>
        <v>1559.25</v>
      </c>
      <c r="W180" s="15" t="n">
        <f aca="false">IF(U180="Yes",1,0)</f>
        <v>0</v>
      </c>
      <c r="X180" s="15" t="str">
        <f aca="false">IF(F180&lt;=12,"0-12 months",IF(F180&lt;=24,"13-24 months",IF(F180&lt;=48,"25-48 months","49-72 months")))</f>
        <v>13-24 months</v>
      </c>
      <c r="Y180" s="15" t="str">
        <f aca="false">IF(C180=1,"Yes","No")</f>
        <v>No</v>
      </c>
      <c r="Z180" s="15" t="n">
        <f aca="false">COUNTIF(J180:O180,"Yes")</f>
        <v>4</v>
      </c>
      <c r="AA180" s="18" t="n">
        <f aca="false">S180*W180</f>
        <v>0</v>
      </c>
      <c r="AB180" s="15" t="n">
        <f aca="false">(P180="Month-to-month")+(I180="Fiber optic")+(R180="Electronic check")+(F180&lt;=12)+(M180="No")+(J180="No")</f>
        <v>4</v>
      </c>
      <c r="AC180" s="15" t="str">
        <f aca="false">IF(AB180&gt;=5,"High",IF(AB180&gt;=3,"Medium","Low"))</f>
        <v>Medium</v>
      </c>
    </row>
    <row r="181" customFormat="false" ht="15" hidden="false" customHeight="false" outlineLevel="0" collapsed="false">
      <c r="A181" s="15" t="s">
        <v>277</v>
      </c>
      <c r="B181" s="15" t="s">
        <v>98</v>
      </c>
      <c r="C181" s="15" t="n">
        <v>0</v>
      </c>
      <c r="D181" s="15" t="s">
        <v>26</v>
      </c>
      <c r="E181" s="15" t="s">
        <v>24</v>
      </c>
      <c r="F181" s="15" t="n">
        <v>61</v>
      </c>
      <c r="G181" s="15" t="s">
        <v>26</v>
      </c>
      <c r="H181" s="15" t="s">
        <v>24</v>
      </c>
      <c r="I181" s="15" t="s">
        <v>24</v>
      </c>
      <c r="J181" s="15" t="s">
        <v>28</v>
      </c>
      <c r="K181" s="15" t="s">
        <v>28</v>
      </c>
      <c r="L181" s="15" t="s">
        <v>28</v>
      </c>
      <c r="M181" s="15" t="s">
        <v>28</v>
      </c>
      <c r="N181" s="15" t="s">
        <v>28</v>
      </c>
      <c r="O181" s="15" t="s">
        <v>28</v>
      </c>
      <c r="P181" s="15" t="s">
        <v>27</v>
      </c>
      <c r="Q181" s="15" t="s">
        <v>26</v>
      </c>
      <c r="R181" s="15" t="s">
        <v>21</v>
      </c>
      <c r="S181" s="18" t="n">
        <v>20.55</v>
      </c>
      <c r="T181" s="15" t="n">
        <v>1252</v>
      </c>
      <c r="U181" s="15" t="s">
        <v>24</v>
      </c>
      <c r="V181" s="18" t="n">
        <f aca="false">IF(ISNUMBER(T181),T181,0)</f>
        <v>1252</v>
      </c>
      <c r="W181" s="15" t="n">
        <f aca="false">IF(U181="Yes",1,0)</f>
        <v>0</v>
      </c>
      <c r="X181" s="15" t="str">
        <f aca="false">IF(F181&lt;=12,"0-12 months",IF(F181&lt;=24,"13-24 months",IF(F181&lt;=48,"25-48 months","49-72 months")))</f>
        <v>49-72 months</v>
      </c>
      <c r="Y181" s="15" t="str">
        <f aca="false">IF(C181=1,"Yes","No")</f>
        <v>No</v>
      </c>
      <c r="Z181" s="15" t="n">
        <f aca="false">COUNTIF(J181:O181,"Yes")</f>
        <v>0</v>
      </c>
      <c r="AA181" s="18" t="n">
        <f aca="false">S181*W181</f>
        <v>0</v>
      </c>
      <c r="AB181" s="15" t="n">
        <f aca="false">(P181="Month-to-month")+(I181="Fiber optic")+(R181="Electronic check")+(F181&lt;=12)+(M181="No")+(J181="No")</f>
        <v>0</v>
      </c>
      <c r="AC181" s="15" t="str">
        <f aca="false">IF(AB181&gt;=5,"High",IF(AB181&gt;=3,"Medium","Low"))</f>
        <v>Low</v>
      </c>
    </row>
    <row r="182" customFormat="false" ht="15" hidden="false" customHeight="false" outlineLevel="0" collapsed="false">
      <c r="A182" s="15" t="s">
        <v>278</v>
      </c>
      <c r="B182" s="15" t="s">
        <v>94</v>
      </c>
      <c r="C182" s="15" t="n">
        <v>0</v>
      </c>
      <c r="D182" s="15" t="s">
        <v>24</v>
      </c>
      <c r="E182" s="15" t="s">
        <v>24</v>
      </c>
      <c r="F182" s="15" t="n">
        <v>1</v>
      </c>
      <c r="G182" s="15" t="s">
        <v>24</v>
      </c>
      <c r="H182" s="15" t="s">
        <v>95</v>
      </c>
      <c r="I182" s="15" t="s">
        <v>96</v>
      </c>
      <c r="J182" s="15" t="s">
        <v>24</v>
      </c>
      <c r="K182" s="15" t="s">
        <v>26</v>
      </c>
      <c r="L182" s="15" t="s">
        <v>24</v>
      </c>
      <c r="M182" s="15" t="s">
        <v>24</v>
      </c>
      <c r="N182" s="15" t="s">
        <v>24</v>
      </c>
      <c r="O182" s="15" t="s">
        <v>24</v>
      </c>
      <c r="P182" s="15" t="s">
        <v>25</v>
      </c>
      <c r="Q182" s="15" t="s">
        <v>24</v>
      </c>
      <c r="R182" s="15" t="s">
        <v>19</v>
      </c>
      <c r="S182" s="18" t="n">
        <v>29.95</v>
      </c>
      <c r="T182" s="15" t="n">
        <v>29.95</v>
      </c>
      <c r="U182" s="15" t="s">
        <v>26</v>
      </c>
      <c r="V182" s="18" t="n">
        <f aca="false">IF(ISNUMBER(T182),T182,0)</f>
        <v>29.95</v>
      </c>
      <c r="W182" s="15" t="n">
        <f aca="false">IF(U182="Yes",1,0)</f>
        <v>1</v>
      </c>
      <c r="X182" s="15" t="str">
        <f aca="false">IF(F182&lt;=12,"0-12 months",IF(F182&lt;=24,"13-24 months",IF(F182&lt;=48,"25-48 months","49-72 months")))</f>
        <v>0-12 months</v>
      </c>
      <c r="Y182" s="15" t="str">
        <f aca="false">IF(C182=1,"Yes","No")</f>
        <v>No</v>
      </c>
      <c r="Z182" s="15" t="n">
        <f aca="false">COUNTIF(J182:O182,"Yes")</f>
        <v>1</v>
      </c>
      <c r="AA182" s="18" t="n">
        <f aca="false">S182*W182</f>
        <v>29.95</v>
      </c>
      <c r="AB182" s="15" t="n">
        <f aca="false">(P182="Month-to-month")+(I182="Fiber optic")+(R182="Electronic check")+(F182&lt;=12)+(M182="No")+(J182="No")</f>
        <v>4</v>
      </c>
      <c r="AC182" s="15" t="str">
        <f aca="false">IF(AB182&gt;=5,"High",IF(AB182&gt;=3,"Medium","Low"))</f>
        <v>Medium</v>
      </c>
    </row>
    <row r="183" customFormat="false" ht="15" hidden="false" customHeight="false" outlineLevel="0" collapsed="false">
      <c r="A183" s="15" t="s">
        <v>279</v>
      </c>
      <c r="B183" s="15" t="s">
        <v>94</v>
      </c>
      <c r="C183" s="15" t="n">
        <v>0</v>
      </c>
      <c r="D183" s="15" t="s">
        <v>24</v>
      </c>
      <c r="E183" s="15" t="s">
        <v>24</v>
      </c>
      <c r="F183" s="15" t="n">
        <v>1</v>
      </c>
      <c r="G183" s="15" t="s">
        <v>26</v>
      </c>
      <c r="H183" s="15" t="s">
        <v>24</v>
      </c>
      <c r="I183" s="15" t="s">
        <v>96</v>
      </c>
      <c r="J183" s="15" t="s">
        <v>24</v>
      </c>
      <c r="K183" s="15" t="s">
        <v>24</v>
      </c>
      <c r="L183" s="15" t="s">
        <v>24</v>
      </c>
      <c r="M183" s="15" t="s">
        <v>24</v>
      </c>
      <c r="N183" s="15" t="s">
        <v>24</v>
      </c>
      <c r="O183" s="15" t="s">
        <v>24</v>
      </c>
      <c r="P183" s="15" t="s">
        <v>25</v>
      </c>
      <c r="Q183" s="15" t="s">
        <v>24</v>
      </c>
      <c r="R183" s="15" t="s">
        <v>17</v>
      </c>
      <c r="S183" s="18" t="n">
        <v>45.3</v>
      </c>
      <c r="T183" s="15" t="n">
        <v>45.3</v>
      </c>
      <c r="U183" s="15" t="s">
        <v>24</v>
      </c>
      <c r="V183" s="18" t="n">
        <f aca="false">IF(ISNUMBER(T183),T183,0)</f>
        <v>45.3</v>
      </c>
      <c r="W183" s="15" t="n">
        <f aca="false">IF(U183="Yes",1,0)</f>
        <v>0</v>
      </c>
      <c r="X183" s="15" t="str">
        <f aca="false">IF(F183&lt;=12,"0-12 months",IF(F183&lt;=24,"13-24 months",IF(F183&lt;=48,"25-48 months","49-72 months")))</f>
        <v>0-12 months</v>
      </c>
      <c r="Y183" s="15" t="str">
        <f aca="false">IF(C183=1,"Yes","No")</f>
        <v>No</v>
      </c>
      <c r="Z183" s="15" t="n">
        <f aca="false">COUNTIF(J183:O183,"Yes")</f>
        <v>0</v>
      </c>
      <c r="AA183" s="18" t="n">
        <f aca="false">S183*W183</f>
        <v>0</v>
      </c>
      <c r="AB183" s="15" t="n">
        <f aca="false">(P183="Month-to-month")+(I183="Fiber optic")+(R183="Electronic check")+(F183&lt;=12)+(M183="No")+(J183="No")</f>
        <v>4</v>
      </c>
      <c r="AC183" s="15" t="str">
        <f aca="false">IF(AB183&gt;=5,"High",IF(AB183&gt;=3,"Medium","Low"))</f>
        <v>Medium</v>
      </c>
    </row>
    <row r="184" customFormat="false" ht="15" hidden="false" customHeight="false" outlineLevel="0" collapsed="false">
      <c r="A184" s="15" t="s">
        <v>280</v>
      </c>
      <c r="B184" s="15" t="s">
        <v>98</v>
      </c>
      <c r="C184" s="15" t="n">
        <v>0</v>
      </c>
      <c r="D184" s="15" t="s">
        <v>24</v>
      </c>
      <c r="E184" s="15" t="s">
        <v>24</v>
      </c>
      <c r="F184" s="15" t="n">
        <v>8</v>
      </c>
      <c r="G184" s="15" t="s">
        <v>26</v>
      </c>
      <c r="H184" s="15" t="s">
        <v>26</v>
      </c>
      <c r="I184" s="15" t="s">
        <v>102</v>
      </c>
      <c r="J184" s="15" t="s">
        <v>24</v>
      </c>
      <c r="K184" s="15" t="s">
        <v>24</v>
      </c>
      <c r="L184" s="15" t="s">
        <v>24</v>
      </c>
      <c r="M184" s="15" t="s">
        <v>24</v>
      </c>
      <c r="N184" s="15" t="s">
        <v>24</v>
      </c>
      <c r="O184" s="15" t="s">
        <v>26</v>
      </c>
      <c r="P184" s="15" t="s">
        <v>25</v>
      </c>
      <c r="Q184" s="15" t="s">
        <v>24</v>
      </c>
      <c r="R184" s="15" t="s">
        <v>19</v>
      </c>
      <c r="S184" s="18" t="n">
        <v>84.5</v>
      </c>
      <c r="T184" s="15" t="n">
        <v>662.65</v>
      </c>
      <c r="U184" s="15" t="s">
        <v>26</v>
      </c>
      <c r="V184" s="18" t="n">
        <f aca="false">IF(ISNUMBER(T184),T184,0)</f>
        <v>662.65</v>
      </c>
      <c r="W184" s="15" t="n">
        <f aca="false">IF(U184="Yes",1,0)</f>
        <v>1</v>
      </c>
      <c r="X184" s="15" t="str">
        <f aca="false">IF(F184&lt;=12,"0-12 months",IF(F184&lt;=24,"13-24 months",IF(F184&lt;=48,"25-48 months","49-72 months")))</f>
        <v>0-12 months</v>
      </c>
      <c r="Y184" s="15" t="str">
        <f aca="false">IF(C184=1,"Yes","No")</f>
        <v>No</v>
      </c>
      <c r="Z184" s="15" t="n">
        <f aca="false">COUNTIF(J184:O184,"Yes")</f>
        <v>1</v>
      </c>
      <c r="AA184" s="18" t="n">
        <f aca="false">S184*W184</f>
        <v>84.5</v>
      </c>
      <c r="AB184" s="15" t="n">
        <f aca="false">(P184="Month-to-month")+(I184="Fiber optic")+(R184="Electronic check")+(F184&lt;=12)+(M184="No")+(J184="No")</f>
        <v>5</v>
      </c>
      <c r="AC184" s="15" t="str">
        <f aca="false">IF(AB184&gt;=5,"High",IF(AB184&gt;=3,"Medium","Low"))</f>
        <v>High</v>
      </c>
    </row>
    <row r="185" customFormat="false" ht="15" hidden="false" customHeight="false" outlineLevel="0" collapsed="false">
      <c r="A185" s="15" t="s">
        <v>281</v>
      </c>
      <c r="B185" s="15" t="s">
        <v>98</v>
      </c>
      <c r="C185" s="15" t="n">
        <v>0</v>
      </c>
      <c r="D185" s="15" t="s">
        <v>26</v>
      </c>
      <c r="E185" s="15" t="s">
        <v>26</v>
      </c>
      <c r="F185" s="15" t="n">
        <v>33</v>
      </c>
      <c r="G185" s="15" t="s">
        <v>26</v>
      </c>
      <c r="H185" s="15" t="s">
        <v>24</v>
      </c>
      <c r="I185" s="15" t="s">
        <v>96</v>
      </c>
      <c r="J185" s="15" t="s">
        <v>26</v>
      </c>
      <c r="K185" s="15" t="s">
        <v>24</v>
      </c>
      <c r="L185" s="15" t="s">
        <v>26</v>
      </c>
      <c r="M185" s="15" t="s">
        <v>24</v>
      </c>
      <c r="N185" s="15" t="s">
        <v>26</v>
      </c>
      <c r="O185" s="15" t="s">
        <v>26</v>
      </c>
      <c r="P185" s="15" t="s">
        <v>27</v>
      </c>
      <c r="Q185" s="15" t="s">
        <v>24</v>
      </c>
      <c r="R185" s="15" t="s">
        <v>21</v>
      </c>
      <c r="S185" s="18" t="n">
        <v>74.75</v>
      </c>
      <c r="T185" s="15" t="n">
        <v>2453.3</v>
      </c>
      <c r="U185" s="15" t="s">
        <v>24</v>
      </c>
      <c r="V185" s="18" t="n">
        <f aca="false">IF(ISNUMBER(T185),T185,0)</f>
        <v>2453.3</v>
      </c>
      <c r="W185" s="15" t="n">
        <f aca="false">IF(U185="Yes",1,0)</f>
        <v>0</v>
      </c>
      <c r="X185" s="15" t="str">
        <f aca="false">IF(F185&lt;=12,"0-12 months",IF(F185&lt;=24,"13-24 months",IF(F185&lt;=48,"25-48 months","49-72 months")))</f>
        <v>25-48 months</v>
      </c>
      <c r="Y185" s="15" t="str">
        <f aca="false">IF(C185=1,"Yes","No")</f>
        <v>No</v>
      </c>
      <c r="Z185" s="15" t="n">
        <f aca="false">COUNTIF(J185:O185,"Yes")</f>
        <v>4</v>
      </c>
      <c r="AA185" s="18" t="n">
        <f aca="false">S185*W185</f>
        <v>0</v>
      </c>
      <c r="AB185" s="15" t="n">
        <f aca="false">(P185="Month-to-month")+(I185="Fiber optic")+(R185="Electronic check")+(F185&lt;=12)+(M185="No")+(J185="No")</f>
        <v>1</v>
      </c>
      <c r="AC185" s="15" t="str">
        <f aca="false">IF(AB185&gt;=5,"High",IF(AB185&gt;=3,"Medium","Low"))</f>
        <v>Low</v>
      </c>
    </row>
    <row r="186" customFormat="false" ht="15" hidden="false" customHeight="false" outlineLevel="0" collapsed="false">
      <c r="A186" s="15" t="s">
        <v>282</v>
      </c>
      <c r="B186" s="15" t="s">
        <v>94</v>
      </c>
      <c r="C186" s="15" t="n">
        <v>0</v>
      </c>
      <c r="D186" s="15" t="s">
        <v>24</v>
      </c>
      <c r="E186" s="15" t="s">
        <v>24</v>
      </c>
      <c r="F186" s="15" t="n">
        <v>13</v>
      </c>
      <c r="G186" s="15" t="s">
        <v>26</v>
      </c>
      <c r="H186" s="15" t="s">
        <v>24</v>
      </c>
      <c r="I186" s="15" t="s">
        <v>102</v>
      </c>
      <c r="J186" s="15" t="s">
        <v>24</v>
      </c>
      <c r="K186" s="15" t="s">
        <v>26</v>
      </c>
      <c r="L186" s="15" t="s">
        <v>26</v>
      </c>
      <c r="M186" s="15" t="s">
        <v>24</v>
      </c>
      <c r="N186" s="15" t="s">
        <v>24</v>
      </c>
      <c r="O186" s="15" t="s">
        <v>24</v>
      </c>
      <c r="P186" s="15" t="s">
        <v>25</v>
      </c>
      <c r="Q186" s="15" t="s">
        <v>26</v>
      </c>
      <c r="R186" s="15" t="s">
        <v>15</v>
      </c>
      <c r="S186" s="18" t="n">
        <v>79.25</v>
      </c>
      <c r="T186" s="15" t="n">
        <v>1111.65</v>
      </c>
      <c r="U186" s="15" t="s">
        <v>26</v>
      </c>
      <c r="V186" s="18" t="n">
        <f aca="false">IF(ISNUMBER(T186),T186,0)</f>
        <v>1111.65</v>
      </c>
      <c r="W186" s="15" t="n">
        <f aca="false">IF(U186="Yes",1,0)</f>
        <v>1</v>
      </c>
      <c r="X186" s="15" t="str">
        <f aca="false">IF(F186&lt;=12,"0-12 months",IF(F186&lt;=24,"13-24 months",IF(F186&lt;=48,"25-48 months","49-72 months")))</f>
        <v>13-24 months</v>
      </c>
      <c r="Y186" s="15" t="str">
        <f aca="false">IF(C186=1,"Yes","No")</f>
        <v>No</v>
      </c>
      <c r="Z186" s="15" t="n">
        <f aca="false">COUNTIF(J186:O186,"Yes")</f>
        <v>2</v>
      </c>
      <c r="AA186" s="18" t="n">
        <f aca="false">S186*W186</f>
        <v>79.25</v>
      </c>
      <c r="AB186" s="15" t="n">
        <f aca="false">(P186="Month-to-month")+(I186="Fiber optic")+(R186="Electronic check")+(F186&lt;=12)+(M186="No")+(J186="No")</f>
        <v>5</v>
      </c>
      <c r="AC186" s="15" t="str">
        <f aca="false">IF(AB186&gt;=5,"High",IF(AB186&gt;=3,"Medium","Low"))</f>
        <v>High</v>
      </c>
    </row>
    <row r="187" customFormat="false" ht="15" hidden="false" customHeight="false" outlineLevel="0" collapsed="false">
      <c r="A187" s="15" t="s">
        <v>283</v>
      </c>
      <c r="B187" s="15" t="s">
        <v>94</v>
      </c>
      <c r="C187" s="15" t="n">
        <v>0</v>
      </c>
      <c r="D187" s="15" t="s">
        <v>26</v>
      </c>
      <c r="E187" s="15" t="s">
        <v>24</v>
      </c>
      <c r="F187" s="15" t="n">
        <v>1</v>
      </c>
      <c r="G187" s="15" t="s">
        <v>24</v>
      </c>
      <c r="H187" s="15" t="s">
        <v>95</v>
      </c>
      <c r="I187" s="15" t="s">
        <v>96</v>
      </c>
      <c r="J187" s="15" t="s">
        <v>24</v>
      </c>
      <c r="K187" s="15" t="s">
        <v>24</v>
      </c>
      <c r="L187" s="15" t="s">
        <v>24</v>
      </c>
      <c r="M187" s="15" t="s">
        <v>24</v>
      </c>
      <c r="N187" s="15" t="s">
        <v>24</v>
      </c>
      <c r="O187" s="15" t="s">
        <v>24</v>
      </c>
      <c r="P187" s="15" t="s">
        <v>25</v>
      </c>
      <c r="Q187" s="15" t="s">
        <v>26</v>
      </c>
      <c r="R187" s="15" t="s">
        <v>15</v>
      </c>
      <c r="S187" s="18" t="n">
        <v>24.8</v>
      </c>
      <c r="T187" s="15" t="n">
        <v>24.8</v>
      </c>
      <c r="U187" s="15" t="s">
        <v>26</v>
      </c>
      <c r="V187" s="18" t="n">
        <f aca="false">IF(ISNUMBER(T187),T187,0)</f>
        <v>24.8</v>
      </c>
      <c r="W187" s="15" t="n">
        <f aca="false">IF(U187="Yes",1,0)</f>
        <v>1</v>
      </c>
      <c r="X187" s="15" t="str">
        <f aca="false">IF(F187&lt;=12,"0-12 months",IF(F187&lt;=24,"13-24 months",IF(F187&lt;=48,"25-48 months","49-72 months")))</f>
        <v>0-12 months</v>
      </c>
      <c r="Y187" s="15" t="str">
        <f aca="false">IF(C187=1,"Yes","No")</f>
        <v>No</v>
      </c>
      <c r="Z187" s="15" t="n">
        <f aca="false">COUNTIF(J187:O187,"Yes")</f>
        <v>0</v>
      </c>
      <c r="AA187" s="18" t="n">
        <f aca="false">S187*W187</f>
        <v>24.8</v>
      </c>
      <c r="AB187" s="15" t="n">
        <f aca="false">(P187="Month-to-month")+(I187="Fiber optic")+(R187="Electronic check")+(F187&lt;=12)+(M187="No")+(J187="No")</f>
        <v>5</v>
      </c>
      <c r="AC187" s="15" t="str">
        <f aca="false">IF(AB187&gt;=5,"High",IF(AB187&gt;=3,"Medium","Low"))</f>
        <v>High</v>
      </c>
    </row>
    <row r="188" customFormat="false" ht="15" hidden="false" customHeight="false" outlineLevel="0" collapsed="false">
      <c r="A188" s="15" t="s">
        <v>284</v>
      </c>
      <c r="B188" s="15" t="s">
        <v>98</v>
      </c>
      <c r="C188" s="15" t="n">
        <v>0</v>
      </c>
      <c r="D188" s="15" t="s">
        <v>24</v>
      </c>
      <c r="E188" s="15" t="s">
        <v>24</v>
      </c>
      <c r="F188" s="15" t="n">
        <v>20</v>
      </c>
      <c r="G188" s="15" t="s">
        <v>26</v>
      </c>
      <c r="H188" s="15" t="s">
        <v>24</v>
      </c>
      <c r="I188" s="15" t="s">
        <v>96</v>
      </c>
      <c r="J188" s="15" t="s">
        <v>24</v>
      </c>
      <c r="K188" s="15" t="s">
        <v>26</v>
      </c>
      <c r="L188" s="15" t="s">
        <v>24</v>
      </c>
      <c r="M188" s="15" t="s">
        <v>24</v>
      </c>
      <c r="N188" s="15" t="s">
        <v>24</v>
      </c>
      <c r="O188" s="15" t="s">
        <v>24</v>
      </c>
      <c r="P188" s="15" t="s">
        <v>25</v>
      </c>
      <c r="Q188" s="15" t="s">
        <v>26</v>
      </c>
      <c r="R188" s="15" t="s">
        <v>17</v>
      </c>
      <c r="S188" s="18" t="n">
        <v>51.8</v>
      </c>
      <c r="T188" s="15" t="n">
        <v>1023.85</v>
      </c>
      <c r="U188" s="15" t="s">
        <v>24</v>
      </c>
      <c r="V188" s="18" t="n">
        <f aca="false">IF(ISNUMBER(T188),T188,0)</f>
        <v>1023.85</v>
      </c>
      <c r="W188" s="15" t="n">
        <f aca="false">IF(U188="Yes",1,0)</f>
        <v>0</v>
      </c>
      <c r="X188" s="15" t="str">
        <f aca="false">IF(F188&lt;=12,"0-12 months",IF(F188&lt;=24,"13-24 months",IF(F188&lt;=48,"25-48 months","49-72 months")))</f>
        <v>13-24 months</v>
      </c>
      <c r="Y188" s="15" t="str">
        <f aca="false">IF(C188=1,"Yes","No")</f>
        <v>No</v>
      </c>
      <c r="Z188" s="15" t="n">
        <f aca="false">COUNTIF(J188:O188,"Yes")</f>
        <v>1</v>
      </c>
      <c r="AA188" s="18" t="n">
        <f aca="false">S188*W188</f>
        <v>0</v>
      </c>
      <c r="AB188" s="15" t="n">
        <f aca="false">(P188="Month-to-month")+(I188="Fiber optic")+(R188="Electronic check")+(F188&lt;=12)+(M188="No")+(J188="No")</f>
        <v>3</v>
      </c>
      <c r="AC188" s="15" t="str">
        <f aca="false">IF(AB188&gt;=5,"High",IF(AB188&gt;=3,"Medium","Low"))</f>
        <v>Medium</v>
      </c>
    </row>
    <row r="189" customFormat="false" ht="15" hidden="false" customHeight="false" outlineLevel="0" collapsed="false">
      <c r="A189" s="15" t="s">
        <v>285</v>
      </c>
      <c r="B189" s="15" t="s">
        <v>98</v>
      </c>
      <c r="C189" s="15" t="n">
        <v>0</v>
      </c>
      <c r="D189" s="15" t="s">
        <v>24</v>
      </c>
      <c r="E189" s="15" t="s">
        <v>24</v>
      </c>
      <c r="F189" s="15" t="n">
        <v>3</v>
      </c>
      <c r="G189" s="15" t="s">
        <v>24</v>
      </c>
      <c r="H189" s="15" t="s">
        <v>95</v>
      </c>
      <c r="I189" s="15" t="s">
        <v>96</v>
      </c>
      <c r="J189" s="15" t="s">
        <v>24</v>
      </c>
      <c r="K189" s="15" t="s">
        <v>24</v>
      </c>
      <c r="L189" s="15" t="s">
        <v>24</v>
      </c>
      <c r="M189" s="15" t="s">
        <v>26</v>
      </c>
      <c r="N189" s="15" t="s">
        <v>24</v>
      </c>
      <c r="O189" s="15" t="s">
        <v>24</v>
      </c>
      <c r="P189" s="15" t="s">
        <v>25</v>
      </c>
      <c r="Q189" s="15" t="s">
        <v>24</v>
      </c>
      <c r="R189" s="15" t="s">
        <v>15</v>
      </c>
      <c r="S189" s="18" t="n">
        <v>30.4</v>
      </c>
      <c r="T189" s="15" t="n">
        <v>82.15</v>
      </c>
      <c r="U189" s="15" t="s">
        <v>24</v>
      </c>
      <c r="V189" s="18" t="n">
        <f aca="false">IF(ISNUMBER(T189),T189,0)</f>
        <v>82.15</v>
      </c>
      <c r="W189" s="15" t="n">
        <f aca="false">IF(U189="Yes",1,0)</f>
        <v>0</v>
      </c>
      <c r="X189" s="15" t="str">
        <f aca="false">IF(F189&lt;=12,"0-12 months",IF(F189&lt;=24,"13-24 months",IF(F189&lt;=48,"25-48 months","49-72 months")))</f>
        <v>0-12 months</v>
      </c>
      <c r="Y189" s="15" t="str">
        <f aca="false">IF(C189=1,"Yes","No")</f>
        <v>No</v>
      </c>
      <c r="Z189" s="15" t="n">
        <f aca="false">COUNTIF(J189:O189,"Yes")</f>
        <v>1</v>
      </c>
      <c r="AA189" s="18" t="n">
        <f aca="false">S189*W189</f>
        <v>0</v>
      </c>
      <c r="AB189" s="15" t="n">
        <f aca="false">(P189="Month-to-month")+(I189="Fiber optic")+(R189="Electronic check")+(F189&lt;=12)+(M189="No")+(J189="No")</f>
        <v>4</v>
      </c>
      <c r="AC189" s="15" t="str">
        <f aca="false">IF(AB189&gt;=5,"High",IF(AB189&gt;=3,"Medium","Low"))</f>
        <v>Medium</v>
      </c>
    </row>
    <row r="190" customFormat="false" ht="15" hidden="false" customHeight="false" outlineLevel="0" collapsed="false">
      <c r="A190" s="15" t="s">
        <v>286</v>
      </c>
      <c r="B190" s="15" t="s">
        <v>94</v>
      </c>
      <c r="C190" s="15" t="n">
        <v>0</v>
      </c>
      <c r="D190" s="15" t="s">
        <v>24</v>
      </c>
      <c r="E190" s="15" t="s">
        <v>24</v>
      </c>
      <c r="F190" s="15" t="n">
        <v>13</v>
      </c>
      <c r="G190" s="15" t="s">
        <v>26</v>
      </c>
      <c r="H190" s="15" t="s">
        <v>24</v>
      </c>
      <c r="I190" s="15" t="s">
        <v>24</v>
      </c>
      <c r="J190" s="15" t="s">
        <v>28</v>
      </c>
      <c r="K190" s="15" t="s">
        <v>28</v>
      </c>
      <c r="L190" s="15" t="s">
        <v>28</v>
      </c>
      <c r="M190" s="15" t="s">
        <v>28</v>
      </c>
      <c r="N190" s="15" t="s">
        <v>28</v>
      </c>
      <c r="O190" s="15" t="s">
        <v>28</v>
      </c>
      <c r="P190" s="15" t="s">
        <v>27</v>
      </c>
      <c r="Q190" s="15" t="s">
        <v>24</v>
      </c>
      <c r="R190" s="15" t="s">
        <v>15</v>
      </c>
      <c r="S190" s="18" t="n">
        <v>19.65</v>
      </c>
      <c r="T190" s="15" t="n">
        <v>244.8</v>
      </c>
      <c r="U190" s="15" t="s">
        <v>24</v>
      </c>
      <c r="V190" s="18" t="n">
        <f aca="false">IF(ISNUMBER(T190),T190,0)</f>
        <v>244.8</v>
      </c>
      <c r="W190" s="15" t="n">
        <f aca="false">IF(U190="Yes",1,0)</f>
        <v>0</v>
      </c>
      <c r="X190" s="15" t="str">
        <f aca="false">IF(F190&lt;=12,"0-12 months",IF(F190&lt;=24,"13-24 months",IF(F190&lt;=48,"25-48 months","49-72 months")))</f>
        <v>13-24 months</v>
      </c>
      <c r="Y190" s="15" t="str">
        <f aca="false">IF(C190=1,"Yes","No")</f>
        <v>No</v>
      </c>
      <c r="Z190" s="15" t="n">
        <f aca="false">COUNTIF(J190:O190,"Yes")</f>
        <v>0</v>
      </c>
      <c r="AA190" s="18" t="n">
        <f aca="false">S190*W190</f>
        <v>0</v>
      </c>
      <c r="AB190" s="15" t="n">
        <f aca="false">(P190="Month-to-month")+(I190="Fiber optic")+(R190="Electronic check")+(F190&lt;=12)+(M190="No")+(J190="No")</f>
        <v>1</v>
      </c>
      <c r="AC190" s="15" t="str">
        <f aca="false">IF(AB190&gt;=5,"High",IF(AB190&gt;=3,"Medium","Low"))</f>
        <v>Low</v>
      </c>
    </row>
    <row r="191" customFormat="false" ht="15" hidden="false" customHeight="false" outlineLevel="0" collapsed="false">
      <c r="A191" s="15" t="s">
        <v>287</v>
      </c>
      <c r="B191" s="15" t="s">
        <v>94</v>
      </c>
      <c r="C191" s="15" t="n">
        <v>0</v>
      </c>
      <c r="D191" s="15" t="s">
        <v>26</v>
      </c>
      <c r="E191" s="15" t="s">
        <v>24</v>
      </c>
      <c r="F191" s="15" t="n">
        <v>40</v>
      </c>
      <c r="G191" s="15" t="s">
        <v>26</v>
      </c>
      <c r="H191" s="15" t="s">
        <v>26</v>
      </c>
      <c r="I191" s="15" t="s">
        <v>96</v>
      </c>
      <c r="J191" s="15" t="s">
        <v>24</v>
      </c>
      <c r="K191" s="15" t="s">
        <v>26</v>
      </c>
      <c r="L191" s="15" t="s">
        <v>24</v>
      </c>
      <c r="M191" s="15" t="s">
        <v>24</v>
      </c>
      <c r="N191" s="15" t="s">
        <v>24</v>
      </c>
      <c r="O191" s="15" t="s">
        <v>24</v>
      </c>
      <c r="P191" s="15" t="s">
        <v>25</v>
      </c>
      <c r="Q191" s="15" t="s">
        <v>24</v>
      </c>
      <c r="R191" s="15" t="s">
        <v>21</v>
      </c>
      <c r="S191" s="18" t="n">
        <v>56.6</v>
      </c>
      <c r="T191" s="15" t="n">
        <v>2379.1</v>
      </c>
      <c r="U191" s="15" t="s">
        <v>24</v>
      </c>
      <c r="V191" s="18" t="n">
        <f aca="false">IF(ISNUMBER(T191),T191,0)</f>
        <v>2379.1</v>
      </c>
      <c r="W191" s="15" t="n">
        <f aca="false">IF(U191="Yes",1,0)</f>
        <v>0</v>
      </c>
      <c r="X191" s="15" t="str">
        <f aca="false">IF(F191&lt;=12,"0-12 months",IF(F191&lt;=24,"13-24 months",IF(F191&lt;=48,"25-48 months","49-72 months")))</f>
        <v>25-48 months</v>
      </c>
      <c r="Y191" s="15" t="str">
        <f aca="false">IF(C191=1,"Yes","No")</f>
        <v>No</v>
      </c>
      <c r="Z191" s="15" t="n">
        <f aca="false">COUNTIF(J191:O191,"Yes")</f>
        <v>1</v>
      </c>
      <c r="AA191" s="18" t="n">
        <f aca="false">S191*W191</f>
        <v>0</v>
      </c>
      <c r="AB191" s="15" t="n">
        <f aca="false">(P191="Month-to-month")+(I191="Fiber optic")+(R191="Electronic check")+(F191&lt;=12)+(M191="No")+(J191="No")</f>
        <v>3</v>
      </c>
      <c r="AC191" s="15" t="str">
        <f aca="false">IF(AB191&gt;=5,"High",IF(AB191&gt;=3,"Medium","Low"))</f>
        <v>Medium</v>
      </c>
    </row>
    <row r="192" customFormat="false" ht="15" hidden="false" customHeight="false" outlineLevel="0" collapsed="false">
      <c r="A192" s="15" t="s">
        <v>288</v>
      </c>
      <c r="B192" s="15" t="s">
        <v>98</v>
      </c>
      <c r="C192" s="15" t="n">
        <v>0</v>
      </c>
      <c r="D192" s="15" t="s">
        <v>26</v>
      </c>
      <c r="E192" s="15" t="s">
        <v>26</v>
      </c>
      <c r="F192" s="15" t="n">
        <v>43</v>
      </c>
      <c r="G192" s="15" t="s">
        <v>26</v>
      </c>
      <c r="H192" s="15" t="s">
        <v>26</v>
      </c>
      <c r="I192" s="15" t="s">
        <v>96</v>
      </c>
      <c r="J192" s="15" t="s">
        <v>26</v>
      </c>
      <c r="K192" s="15" t="s">
        <v>24</v>
      </c>
      <c r="L192" s="15" t="s">
        <v>24</v>
      </c>
      <c r="M192" s="15" t="s">
        <v>26</v>
      </c>
      <c r="N192" s="15" t="s">
        <v>24</v>
      </c>
      <c r="O192" s="15" t="s">
        <v>26</v>
      </c>
      <c r="P192" s="15" t="s">
        <v>27</v>
      </c>
      <c r="Q192" s="15" t="s">
        <v>26</v>
      </c>
      <c r="R192" s="15" t="s">
        <v>21</v>
      </c>
      <c r="S192" s="18" t="n">
        <v>71.9</v>
      </c>
      <c r="T192" s="15" t="n">
        <v>3173.35</v>
      </c>
      <c r="U192" s="15" t="s">
        <v>24</v>
      </c>
      <c r="V192" s="18" t="n">
        <f aca="false">IF(ISNUMBER(T192),T192,0)</f>
        <v>3173.35</v>
      </c>
      <c r="W192" s="15" t="n">
        <f aca="false">IF(U192="Yes",1,0)</f>
        <v>0</v>
      </c>
      <c r="X192" s="15" t="str">
        <f aca="false">IF(F192&lt;=12,"0-12 months",IF(F192&lt;=24,"13-24 months",IF(F192&lt;=48,"25-48 months","49-72 months")))</f>
        <v>25-48 months</v>
      </c>
      <c r="Y192" s="15" t="str">
        <f aca="false">IF(C192=1,"Yes","No")</f>
        <v>No</v>
      </c>
      <c r="Z192" s="15" t="n">
        <f aca="false">COUNTIF(J192:O192,"Yes")</f>
        <v>3</v>
      </c>
      <c r="AA192" s="18" t="n">
        <f aca="false">S192*W192</f>
        <v>0</v>
      </c>
      <c r="AB192" s="15" t="n">
        <f aca="false">(P192="Month-to-month")+(I192="Fiber optic")+(R192="Electronic check")+(F192&lt;=12)+(M192="No")+(J192="No")</f>
        <v>0</v>
      </c>
      <c r="AC192" s="15" t="str">
        <f aca="false">IF(AB192&gt;=5,"High",IF(AB192&gt;=3,"Medium","Low"))</f>
        <v>Low</v>
      </c>
    </row>
    <row r="193" customFormat="false" ht="15" hidden="false" customHeight="false" outlineLevel="0" collapsed="false">
      <c r="A193" s="15" t="s">
        <v>289</v>
      </c>
      <c r="B193" s="15" t="s">
        <v>98</v>
      </c>
      <c r="C193" s="15" t="n">
        <v>0</v>
      </c>
      <c r="D193" s="15" t="s">
        <v>26</v>
      </c>
      <c r="E193" s="15" t="s">
        <v>24</v>
      </c>
      <c r="F193" s="15" t="n">
        <v>6</v>
      </c>
      <c r="G193" s="15" t="s">
        <v>26</v>
      </c>
      <c r="H193" s="15" t="s">
        <v>24</v>
      </c>
      <c r="I193" s="15" t="s">
        <v>102</v>
      </c>
      <c r="J193" s="15" t="s">
        <v>24</v>
      </c>
      <c r="K193" s="15" t="s">
        <v>26</v>
      </c>
      <c r="L193" s="15" t="s">
        <v>26</v>
      </c>
      <c r="M193" s="15" t="s">
        <v>24</v>
      </c>
      <c r="N193" s="15" t="s">
        <v>24</v>
      </c>
      <c r="O193" s="15" t="s">
        <v>26</v>
      </c>
      <c r="P193" s="15" t="s">
        <v>25</v>
      </c>
      <c r="Q193" s="15" t="s">
        <v>26</v>
      </c>
      <c r="R193" s="15" t="s">
        <v>15</v>
      </c>
      <c r="S193" s="18" t="n">
        <v>91</v>
      </c>
      <c r="T193" s="15" t="n">
        <v>531</v>
      </c>
      <c r="U193" s="15" t="s">
        <v>26</v>
      </c>
      <c r="V193" s="18" t="n">
        <f aca="false">IF(ISNUMBER(T193),T193,0)</f>
        <v>531</v>
      </c>
      <c r="W193" s="15" t="n">
        <f aca="false">IF(U193="Yes",1,0)</f>
        <v>1</v>
      </c>
      <c r="X193" s="15" t="str">
        <f aca="false">IF(F193&lt;=12,"0-12 months",IF(F193&lt;=24,"13-24 months",IF(F193&lt;=48,"25-48 months","49-72 months")))</f>
        <v>0-12 months</v>
      </c>
      <c r="Y193" s="15" t="str">
        <f aca="false">IF(C193=1,"Yes","No")</f>
        <v>No</v>
      </c>
      <c r="Z193" s="15" t="n">
        <f aca="false">COUNTIF(J193:O193,"Yes")</f>
        <v>3</v>
      </c>
      <c r="AA193" s="18" t="n">
        <f aca="false">S193*W193</f>
        <v>91</v>
      </c>
      <c r="AB193" s="15" t="n">
        <f aca="false">(P193="Month-to-month")+(I193="Fiber optic")+(R193="Electronic check")+(F193&lt;=12)+(M193="No")+(J193="No")</f>
        <v>6</v>
      </c>
      <c r="AC193" s="15" t="str">
        <f aca="false">IF(AB193&gt;=5,"High",IF(AB193&gt;=3,"Medium","Low"))</f>
        <v>High</v>
      </c>
    </row>
    <row r="194" customFormat="false" ht="15" hidden="false" customHeight="false" outlineLevel="0" collapsed="false">
      <c r="A194" s="15" t="s">
        <v>290</v>
      </c>
      <c r="B194" s="15" t="s">
        <v>94</v>
      </c>
      <c r="C194" s="15" t="n">
        <v>0</v>
      </c>
      <c r="D194" s="15" t="s">
        <v>26</v>
      </c>
      <c r="E194" s="15" t="s">
        <v>26</v>
      </c>
      <c r="F194" s="15" t="n">
        <v>69</v>
      </c>
      <c r="G194" s="15" t="s">
        <v>26</v>
      </c>
      <c r="H194" s="15" t="s">
        <v>24</v>
      </c>
      <c r="I194" s="15" t="s">
        <v>24</v>
      </c>
      <c r="J194" s="15" t="s">
        <v>28</v>
      </c>
      <c r="K194" s="15" t="s">
        <v>28</v>
      </c>
      <c r="L194" s="15" t="s">
        <v>28</v>
      </c>
      <c r="M194" s="15" t="s">
        <v>28</v>
      </c>
      <c r="N194" s="15" t="s">
        <v>28</v>
      </c>
      <c r="O194" s="15" t="s">
        <v>28</v>
      </c>
      <c r="P194" s="15" t="s">
        <v>29</v>
      </c>
      <c r="Q194" s="15" t="s">
        <v>24</v>
      </c>
      <c r="R194" s="15" t="s">
        <v>19</v>
      </c>
      <c r="S194" s="18" t="n">
        <v>19.75</v>
      </c>
      <c r="T194" s="15" t="n">
        <v>1375.4</v>
      </c>
      <c r="U194" s="15" t="s">
        <v>24</v>
      </c>
      <c r="V194" s="18" t="n">
        <f aca="false">IF(ISNUMBER(T194),T194,0)</f>
        <v>1375.4</v>
      </c>
      <c r="W194" s="15" t="n">
        <f aca="false">IF(U194="Yes",1,0)</f>
        <v>0</v>
      </c>
      <c r="X194" s="15" t="str">
        <f aca="false">IF(F194&lt;=12,"0-12 months",IF(F194&lt;=24,"13-24 months",IF(F194&lt;=48,"25-48 months","49-72 months")))</f>
        <v>49-72 months</v>
      </c>
      <c r="Y194" s="15" t="str">
        <f aca="false">IF(C194=1,"Yes","No")</f>
        <v>No</v>
      </c>
      <c r="Z194" s="15" t="n">
        <f aca="false">COUNTIF(J194:O194,"Yes")</f>
        <v>0</v>
      </c>
      <c r="AA194" s="18" t="n">
        <f aca="false">S194*W194</f>
        <v>0</v>
      </c>
      <c r="AB194" s="15" t="n">
        <f aca="false">(P194="Month-to-month")+(I194="Fiber optic")+(R194="Electronic check")+(F194&lt;=12)+(M194="No")+(J194="No")</f>
        <v>0</v>
      </c>
      <c r="AC194" s="15" t="str">
        <f aca="false">IF(AB194&gt;=5,"High",IF(AB194&gt;=3,"Medium","Low"))</f>
        <v>Low</v>
      </c>
    </row>
    <row r="195" customFormat="false" ht="15" hidden="false" customHeight="false" outlineLevel="0" collapsed="false">
      <c r="A195" s="15" t="s">
        <v>291</v>
      </c>
      <c r="B195" s="15" t="s">
        <v>94</v>
      </c>
      <c r="C195" s="15" t="n">
        <v>0</v>
      </c>
      <c r="D195" s="15" t="s">
        <v>26</v>
      </c>
      <c r="E195" s="15" t="s">
        <v>26</v>
      </c>
      <c r="F195" s="15" t="n">
        <v>72</v>
      </c>
      <c r="G195" s="15" t="s">
        <v>26</v>
      </c>
      <c r="H195" s="15" t="s">
        <v>26</v>
      </c>
      <c r="I195" s="15" t="s">
        <v>102</v>
      </c>
      <c r="J195" s="15" t="s">
        <v>26</v>
      </c>
      <c r="K195" s="15" t="s">
        <v>26</v>
      </c>
      <c r="L195" s="15" t="s">
        <v>26</v>
      </c>
      <c r="M195" s="15" t="s">
        <v>24</v>
      </c>
      <c r="N195" s="15" t="s">
        <v>26</v>
      </c>
      <c r="O195" s="15" t="s">
        <v>26</v>
      </c>
      <c r="P195" s="15" t="s">
        <v>29</v>
      </c>
      <c r="Q195" s="15" t="s">
        <v>24</v>
      </c>
      <c r="R195" s="15" t="s">
        <v>21</v>
      </c>
      <c r="S195" s="18" t="n">
        <v>109.7</v>
      </c>
      <c r="T195" s="15" t="n">
        <v>8129.3</v>
      </c>
      <c r="U195" s="15" t="s">
        <v>24</v>
      </c>
      <c r="V195" s="18" t="n">
        <f aca="false">IF(ISNUMBER(T195),T195,0)</f>
        <v>8129.3</v>
      </c>
      <c r="W195" s="15" t="n">
        <f aca="false">IF(U195="Yes",1,0)</f>
        <v>0</v>
      </c>
      <c r="X195" s="15" t="str">
        <f aca="false">IF(F195&lt;=12,"0-12 months",IF(F195&lt;=24,"13-24 months",IF(F195&lt;=48,"25-48 months","49-72 months")))</f>
        <v>49-72 months</v>
      </c>
      <c r="Y195" s="15" t="str">
        <f aca="false">IF(C195=1,"Yes","No")</f>
        <v>No</v>
      </c>
      <c r="Z195" s="15" t="n">
        <f aca="false">COUNTIF(J195:O195,"Yes")</f>
        <v>5</v>
      </c>
      <c r="AA195" s="18" t="n">
        <f aca="false">S195*W195</f>
        <v>0</v>
      </c>
      <c r="AB195" s="15" t="n">
        <f aca="false">(P195="Month-to-month")+(I195="Fiber optic")+(R195="Electronic check")+(F195&lt;=12)+(M195="No")+(J195="No")</f>
        <v>2</v>
      </c>
      <c r="AC195" s="15" t="str">
        <f aca="false">IF(AB195&gt;=5,"High",IF(AB195&gt;=3,"Medium","Low"))</f>
        <v>Low</v>
      </c>
    </row>
    <row r="196" customFormat="false" ht="15" hidden="false" customHeight="false" outlineLevel="0" collapsed="false">
      <c r="A196" s="15" t="s">
        <v>292</v>
      </c>
      <c r="B196" s="15" t="s">
        <v>98</v>
      </c>
      <c r="C196" s="15" t="n">
        <v>0</v>
      </c>
      <c r="D196" s="15" t="s">
        <v>26</v>
      </c>
      <c r="E196" s="15" t="s">
        <v>26</v>
      </c>
      <c r="F196" s="15" t="n">
        <v>59</v>
      </c>
      <c r="G196" s="15" t="s">
        <v>26</v>
      </c>
      <c r="H196" s="15" t="s">
        <v>24</v>
      </c>
      <c r="I196" s="15" t="s">
        <v>24</v>
      </c>
      <c r="J196" s="15" t="s">
        <v>28</v>
      </c>
      <c r="K196" s="15" t="s">
        <v>28</v>
      </c>
      <c r="L196" s="15" t="s">
        <v>28</v>
      </c>
      <c r="M196" s="15" t="s">
        <v>28</v>
      </c>
      <c r="N196" s="15" t="s">
        <v>28</v>
      </c>
      <c r="O196" s="15" t="s">
        <v>28</v>
      </c>
      <c r="P196" s="15" t="s">
        <v>29</v>
      </c>
      <c r="Q196" s="15" t="s">
        <v>24</v>
      </c>
      <c r="R196" s="15" t="s">
        <v>21</v>
      </c>
      <c r="S196" s="18" t="n">
        <v>19.3</v>
      </c>
      <c r="T196" s="15" t="n">
        <v>1192.7</v>
      </c>
      <c r="U196" s="15" t="s">
        <v>24</v>
      </c>
      <c r="V196" s="18" t="n">
        <f aca="false">IF(ISNUMBER(T196),T196,0)</f>
        <v>1192.7</v>
      </c>
      <c r="W196" s="15" t="n">
        <f aca="false">IF(U196="Yes",1,0)</f>
        <v>0</v>
      </c>
      <c r="X196" s="15" t="str">
        <f aca="false">IF(F196&lt;=12,"0-12 months",IF(F196&lt;=24,"13-24 months",IF(F196&lt;=48,"25-48 months","49-72 months")))</f>
        <v>49-72 months</v>
      </c>
      <c r="Y196" s="15" t="str">
        <f aca="false">IF(C196=1,"Yes","No")</f>
        <v>No</v>
      </c>
      <c r="Z196" s="15" t="n">
        <f aca="false">COUNTIF(J196:O196,"Yes")</f>
        <v>0</v>
      </c>
      <c r="AA196" s="18" t="n">
        <f aca="false">S196*W196</f>
        <v>0</v>
      </c>
      <c r="AB196" s="15" t="n">
        <f aca="false">(P196="Month-to-month")+(I196="Fiber optic")+(R196="Electronic check")+(F196&lt;=12)+(M196="No")+(J196="No")</f>
        <v>0</v>
      </c>
      <c r="AC196" s="15" t="str">
        <f aca="false">IF(AB196&gt;=5,"High",IF(AB196&gt;=3,"Medium","Low"))</f>
        <v>Low</v>
      </c>
    </row>
    <row r="197" customFormat="false" ht="15" hidden="false" customHeight="false" outlineLevel="0" collapsed="false">
      <c r="A197" s="15" t="s">
        <v>293</v>
      </c>
      <c r="B197" s="15" t="s">
        <v>94</v>
      </c>
      <c r="C197" s="15" t="n">
        <v>0</v>
      </c>
      <c r="D197" s="15" t="s">
        <v>26</v>
      </c>
      <c r="E197" s="15" t="s">
        <v>24</v>
      </c>
      <c r="F197" s="15" t="n">
        <v>20</v>
      </c>
      <c r="G197" s="15" t="s">
        <v>26</v>
      </c>
      <c r="H197" s="15" t="s">
        <v>24</v>
      </c>
      <c r="I197" s="15" t="s">
        <v>102</v>
      </c>
      <c r="J197" s="15" t="s">
        <v>26</v>
      </c>
      <c r="K197" s="15" t="s">
        <v>26</v>
      </c>
      <c r="L197" s="15" t="s">
        <v>24</v>
      </c>
      <c r="M197" s="15" t="s">
        <v>26</v>
      </c>
      <c r="N197" s="15" t="s">
        <v>26</v>
      </c>
      <c r="O197" s="15" t="s">
        <v>24</v>
      </c>
      <c r="P197" s="15" t="s">
        <v>25</v>
      </c>
      <c r="Q197" s="15" t="s">
        <v>26</v>
      </c>
      <c r="R197" s="15" t="s">
        <v>15</v>
      </c>
      <c r="S197" s="18" t="n">
        <v>96.55</v>
      </c>
      <c r="T197" s="15" t="n">
        <v>1901.65</v>
      </c>
      <c r="U197" s="15" t="s">
        <v>24</v>
      </c>
      <c r="V197" s="18" t="n">
        <f aca="false">IF(ISNUMBER(T197),T197,0)</f>
        <v>1901.65</v>
      </c>
      <c r="W197" s="15" t="n">
        <f aca="false">IF(U197="Yes",1,0)</f>
        <v>0</v>
      </c>
      <c r="X197" s="15" t="str">
        <f aca="false">IF(F197&lt;=12,"0-12 months",IF(F197&lt;=24,"13-24 months",IF(F197&lt;=48,"25-48 months","49-72 months")))</f>
        <v>13-24 months</v>
      </c>
      <c r="Y197" s="15" t="str">
        <f aca="false">IF(C197=1,"Yes","No")</f>
        <v>No</v>
      </c>
      <c r="Z197" s="15" t="n">
        <f aca="false">COUNTIF(J197:O197,"Yes")</f>
        <v>4</v>
      </c>
      <c r="AA197" s="18" t="n">
        <f aca="false">S197*W197</f>
        <v>0</v>
      </c>
      <c r="AB197" s="15" t="n">
        <f aca="false">(P197="Month-to-month")+(I197="Fiber optic")+(R197="Electronic check")+(F197&lt;=12)+(M197="No")+(J197="No")</f>
        <v>3</v>
      </c>
      <c r="AC197" s="15" t="str">
        <f aca="false">IF(AB197&gt;=5,"High",IF(AB197&gt;=3,"Medium","Low"))</f>
        <v>Medium</v>
      </c>
    </row>
    <row r="198" customFormat="false" ht="15" hidden="false" customHeight="false" outlineLevel="0" collapsed="false">
      <c r="A198" s="15" t="s">
        <v>294</v>
      </c>
      <c r="B198" s="15" t="s">
        <v>98</v>
      </c>
      <c r="C198" s="15" t="n">
        <v>0</v>
      </c>
      <c r="D198" s="15" t="s">
        <v>26</v>
      </c>
      <c r="E198" s="15" t="s">
        <v>26</v>
      </c>
      <c r="F198" s="15" t="n">
        <v>24</v>
      </c>
      <c r="G198" s="15" t="s">
        <v>26</v>
      </c>
      <c r="H198" s="15" t="s">
        <v>26</v>
      </c>
      <c r="I198" s="15" t="s">
        <v>24</v>
      </c>
      <c r="J198" s="15" t="s">
        <v>28</v>
      </c>
      <c r="K198" s="15" t="s">
        <v>28</v>
      </c>
      <c r="L198" s="15" t="s">
        <v>28</v>
      </c>
      <c r="M198" s="15" t="s">
        <v>28</v>
      </c>
      <c r="N198" s="15" t="s">
        <v>28</v>
      </c>
      <c r="O198" s="15" t="s">
        <v>28</v>
      </c>
      <c r="P198" s="15" t="s">
        <v>29</v>
      </c>
      <c r="Q198" s="15" t="s">
        <v>26</v>
      </c>
      <c r="R198" s="15" t="s">
        <v>19</v>
      </c>
      <c r="S198" s="18" t="n">
        <v>24.1</v>
      </c>
      <c r="T198" s="15" t="n">
        <v>587.4</v>
      </c>
      <c r="U198" s="15" t="s">
        <v>24</v>
      </c>
      <c r="V198" s="18" t="n">
        <f aca="false">IF(ISNUMBER(T198),T198,0)</f>
        <v>587.4</v>
      </c>
      <c r="W198" s="15" t="n">
        <f aca="false">IF(U198="Yes",1,0)</f>
        <v>0</v>
      </c>
      <c r="X198" s="15" t="str">
        <f aca="false">IF(F198&lt;=12,"0-12 months",IF(F198&lt;=24,"13-24 months",IF(F198&lt;=48,"25-48 months","49-72 months")))</f>
        <v>13-24 months</v>
      </c>
      <c r="Y198" s="15" t="str">
        <f aca="false">IF(C198=1,"Yes","No")</f>
        <v>No</v>
      </c>
      <c r="Z198" s="15" t="n">
        <f aca="false">COUNTIF(J198:O198,"Yes")</f>
        <v>0</v>
      </c>
      <c r="AA198" s="18" t="n">
        <f aca="false">S198*W198</f>
        <v>0</v>
      </c>
      <c r="AB198" s="15" t="n">
        <f aca="false">(P198="Month-to-month")+(I198="Fiber optic")+(R198="Electronic check")+(F198&lt;=12)+(M198="No")+(J198="No")</f>
        <v>0</v>
      </c>
      <c r="AC198" s="15" t="str">
        <f aca="false">IF(AB198&gt;=5,"High",IF(AB198&gt;=3,"Medium","Low"))</f>
        <v>Low</v>
      </c>
    </row>
    <row r="199" customFormat="false" ht="15" hidden="false" customHeight="false" outlineLevel="0" collapsed="false">
      <c r="A199" s="15" t="s">
        <v>295</v>
      </c>
      <c r="B199" s="15" t="s">
        <v>98</v>
      </c>
      <c r="C199" s="15" t="n">
        <v>0</v>
      </c>
      <c r="D199" s="15" t="s">
        <v>24</v>
      </c>
      <c r="E199" s="15" t="s">
        <v>24</v>
      </c>
      <c r="F199" s="15" t="n">
        <v>59</v>
      </c>
      <c r="G199" s="15" t="s">
        <v>26</v>
      </c>
      <c r="H199" s="15" t="s">
        <v>26</v>
      </c>
      <c r="I199" s="15" t="s">
        <v>102</v>
      </c>
      <c r="J199" s="15" t="s">
        <v>24</v>
      </c>
      <c r="K199" s="15" t="s">
        <v>26</v>
      </c>
      <c r="L199" s="15" t="s">
        <v>26</v>
      </c>
      <c r="M199" s="15" t="s">
        <v>26</v>
      </c>
      <c r="N199" s="15" t="s">
        <v>26</v>
      </c>
      <c r="O199" s="15" t="s">
        <v>26</v>
      </c>
      <c r="P199" s="15" t="s">
        <v>25</v>
      </c>
      <c r="Q199" s="15" t="s">
        <v>26</v>
      </c>
      <c r="R199" s="15" t="s">
        <v>15</v>
      </c>
      <c r="S199" s="18" t="n">
        <v>111.35</v>
      </c>
      <c r="T199" s="15" t="n">
        <v>6519.75</v>
      </c>
      <c r="U199" s="15" t="s">
        <v>24</v>
      </c>
      <c r="V199" s="18" t="n">
        <f aca="false">IF(ISNUMBER(T199),T199,0)</f>
        <v>6519.75</v>
      </c>
      <c r="W199" s="15" t="n">
        <f aca="false">IF(U199="Yes",1,0)</f>
        <v>0</v>
      </c>
      <c r="X199" s="15" t="str">
        <f aca="false">IF(F199&lt;=12,"0-12 months",IF(F199&lt;=24,"13-24 months",IF(F199&lt;=48,"25-48 months","49-72 months")))</f>
        <v>49-72 months</v>
      </c>
      <c r="Y199" s="15" t="str">
        <f aca="false">IF(C199=1,"Yes","No")</f>
        <v>No</v>
      </c>
      <c r="Z199" s="15" t="n">
        <f aca="false">COUNTIF(J199:O199,"Yes")</f>
        <v>5</v>
      </c>
      <c r="AA199" s="18" t="n">
        <f aca="false">S199*W199</f>
        <v>0</v>
      </c>
      <c r="AB199" s="15" t="n">
        <f aca="false">(P199="Month-to-month")+(I199="Fiber optic")+(R199="Electronic check")+(F199&lt;=12)+(M199="No")+(J199="No")</f>
        <v>4</v>
      </c>
      <c r="AC199" s="15" t="str">
        <f aca="false">IF(AB199&gt;=5,"High",IF(AB199&gt;=3,"Medium","Low"))</f>
        <v>Medium</v>
      </c>
    </row>
    <row r="200" customFormat="false" ht="15" hidden="false" customHeight="false" outlineLevel="0" collapsed="false">
      <c r="A200" s="15" t="s">
        <v>296</v>
      </c>
      <c r="B200" s="15" t="s">
        <v>98</v>
      </c>
      <c r="C200" s="15" t="n">
        <v>0</v>
      </c>
      <c r="D200" s="15" t="s">
        <v>26</v>
      </c>
      <c r="E200" s="15" t="s">
        <v>26</v>
      </c>
      <c r="F200" s="15" t="n">
        <v>72</v>
      </c>
      <c r="G200" s="15" t="s">
        <v>26</v>
      </c>
      <c r="H200" s="15" t="s">
        <v>26</v>
      </c>
      <c r="I200" s="15" t="s">
        <v>102</v>
      </c>
      <c r="J200" s="15" t="s">
        <v>24</v>
      </c>
      <c r="K200" s="15" t="s">
        <v>26</v>
      </c>
      <c r="L200" s="15" t="s">
        <v>26</v>
      </c>
      <c r="M200" s="15" t="s">
        <v>26</v>
      </c>
      <c r="N200" s="15" t="s">
        <v>26</v>
      </c>
      <c r="O200" s="15" t="s">
        <v>26</v>
      </c>
      <c r="P200" s="15" t="s">
        <v>29</v>
      </c>
      <c r="Q200" s="15" t="s">
        <v>26</v>
      </c>
      <c r="R200" s="15" t="s">
        <v>19</v>
      </c>
      <c r="S200" s="18" t="n">
        <v>112.25</v>
      </c>
      <c r="T200" s="15" t="n">
        <v>8041.65</v>
      </c>
      <c r="U200" s="15" t="s">
        <v>24</v>
      </c>
      <c r="V200" s="18" t="n">
        <f aca="false">IF(ISNUMBER(T200),T200,0)</f>
        <v>8041.65</v>
      </c>
      <c r="W200" s="15" t="n">
        <f aca="false">IF(U200="Yes",1,0)</f>
        <v>0</v>
      </c>
      <c r="X200" s="15" t="str">
        <f aca="false">IF(F200&lt;=12,"0-12 months",IF(F200&lt;=24,"13-24 months",IF(F200&lt;=48,"25-48 months","49-72 months")))</f>
        <v>49-72 months</v>
      </c>
      <c r="Y200" s="15" t="str">
        <f aca="false">IF(C200=1,"Yes","No")</f>
        <v>No</v>
      </c>
      <c r="Z200" s="15" t="n">
        <f aca="false">COUNTIF(J200:O200,"Yes")</f>
        <v>5</v>
      </c>
      <c r="AA200" s="18" t="n">
        <f aca="false">S200*W200</f>
        <v>0</v>
      </c>
      <c r="AB200" s="15" t="n">
        <f aca="false">(P200="Month-to-month")+(I200="Fiber optic")+(R200="Electronic check")+(F200&lt;=12)+(M200="No")+(J200="No")</f>
        <v>2</v>
      </c>
      <c r="AC200" s="15" t="str">
        <f aca="false">IF(AB200&gt;=5,"High",IF(AB200&gt;=3,"Medium","Low"))</f>
        <v>Low</v>
      </c>
    </row>
    <row r="201" customFormat="false" ht="15" hidden="false" customHeight="false" outlineLevel="0" collapsed="false">
      <c r="A201" s="15" t="s">
        <v>297</v>
      </c>
      <c r="B201" s="15" t="s">
        <v>98</v>
      </c>
      <c r="C201" s="15" t="n">
        <v>0</v>
      </c>
      <c r="D201" s="15" t="s">
        <v>24</v>
      </c>
      <c r="E201" s="15" t="s">
        <v>26</v>
      </c>
      <c r="F201" s="15" t="n">
        <v>1</v>
      </c>
      <c r="G201" s="15" t="s">
        <v>26</v>
      </c>
      <c r="H201" s="15" t="s">
        <v>24</v>
      </c>
      <c r="I201" s="15" t="s">
        <v>24</v>
      </c>
      <c r="J201" s="15" t="s">
        <v>28</v>
      </c>
      <c r="K201" s="15" t="s">
        <v>28</v>
      </c>
      <c r="L201" s="15" t="s">
        <v>28</v>
      </c>
      <c r="M201" s="15" t="s">
        <v>28</v>
      </c>
      <c r="N201" s="15" t="s">
        <v>28</v>
      </c>
      <c r="O201" s="15" t="s">
        <v>28</v>
      </c>
      <c r="P201" s="15" t="s">
        <v>25</v>
      </c>
      <c r="Q201" s="15" t="s">
        <v>24</v>
      </c>
      <c r="R201" s="15" t="s">
        <v>17</v>
      </c>
      <c r="S201" s="18" t="n">
        <v>20.75</v>
      </c>
      <c r="T201" s="15" t="n">
        <v>20.75</v>
      </c>
      <c r="U201" s="15" t="s">
        <v>24</v>
      </c>
      <c r="V201" s="18" t="n">
        <f aca="false">IF(ISNUMBER(T201),T201,0)</f>
        <v>20.75</v>
      </c>
      <c r="W201" s="15" t="n">
        <f aca="false">IF(U201="Yes",1,0)</f>
        <v>0</v>
      </c>
      <c r="X201" s="15" t="str">
        <f aca="false">IF(F201&lt;=12,"0-12 months",IF(F201&lt;=24,"13-24 months",IF(F201&lt;=48,"25-48 months","49-72 months")))</f>
        <v>0-12 months</v>
      </c>
      <c r="Y201" s="15" t="str">
        <f aca="false">IF(C201=1,"Yes","No")</f>
        <v>No</v>
      </c>
      <c r="Z201" s="15" t="n">
        <f aca="false">COUNTIF(J201:O201,"Yes")</f>
        <v>0</v>
      </c>
      <c r="AA201" s="18" t="n">
        <f aca="false">S201*W201</f>
        <v>0</v>
      </c>
      <c r="AB201" s="15" t="n">
        <f aca="false">(P201="Month-to-month")+(I201="Fiber optic")+(R201="Electronic check")+(F201&lt;=12)+(M201="No")+(J201="No")</f>
        <v>2</v>
      </c>
      <c r="AC201" s="15" t="str">
        <f aca="false">IF(AB201&gt;=5,"High",IF(AB201&gt;=3,"Medium","Low"))</f>
        <v>Low</v>
      </c>
    </row>
    <row r="202" customFormat="false" ht="15" hidden="false" customHeight="false" outlineLevel="0" collapsed="false">
      <c r="A202" s="15" t="s">
        <v>298</v>
      </c>
      <c r="B202" s="15" t="s">
        <v>94</v>
      </c>
      <c r="C202" s="15" t="n">
        <v>0</v>
      </c>
      <c r="D202" s="15" t="s">
        <v>26</v>
      </c>
      <c r="E202" s="15" t="s">
        <v>24</v>
      </c>
      <c r="F202" s="15" t="n">
        <v>27</v>
      </c>
      <c r="G202" s="15" t="s">
        <v>26</v>
      </c>
      <c r="H202" s="15" t="s">
        <v>24</v>
      </c>
      <c r="I202" s="15" t="s">
        <v>102</v>
      </c>
      <c r="J202" s="15" t="s">
        <v>26</v>
      </c>
      <c r="K202" s="15" t="s">
        <v>24</v>
      </c>
      <c r="L202" s="15" t="s">
        <v>24</v>
      </c>
      <c r="M202" s="15" t="s">
        <v>26</v>
      </c>
      <c r="N202" s="15" t="s">
        <v>26</v>
      </c>
      <c r="O202" s="15" t="s">
        <v>26</v>
      </c>
      <c r="P202" s="15" t="s">
        <v>27</v>
      </c>
      <c r="Q202" s="15" t="s">
        <v>26</v>
      </c>
      <c r="R202" s="15" t="s">
        <v>21</v>
      </c>
      <c r="S202" s="18" t="n">
        <v>101.9</v>
      </c>
      <c r="T202" s="15" t="n">
        <v>2681.15</v>
      </c>
      <c r="U202" s="15" t="s">
        <v>24</v>
      </c>
      <c r="V202" s="18" t="n">
        <f aca="false">IF(ISNUMBER(T202),T202,0)</f>
        <v>2681.15</v>
      </c>
      <c r="W202" s="15" t="n">
        <f aca="false">IF(U202="Yes",1,0)</f>
        <v>0</v>
      </c>
      <c r="X202" s="15" t="str">
        <f aca="false">IF(F202&lt;=12,"0-12 months",IF(F202&lt;=24,"13-24 months",IF(F202&lt;=48,"25-48 months","49-72 months")))</f>
        <v>25-48 months</v>
      </c>
      <c r="Y202" s="15" t="str">
        <f aca="false">IF(C202=1,"Yes","No")</f>
        <v>No</v>
      </c>
      <c r="Z202" s="15" t="n">
        <f aca="false">COUNTIF(J202:O202,"Yes")</f>
        <v>4</v>
      </c>
      <c r="AA202" s="18" t="n">
        <f aca="false">S202*W202</f>
        <v>0</v>
      </c>
      <c r="AB202" s="15" t="n">
        <f aca="false">(P202="Month-to-month")+(I202="Fiber optic")+(R202="Electronic check")+(F202&lt;=12)+(M202="No")+(J202="No")</f>
        <v>1</v>
      </c>
      <c r="AC202" s="15" t="str">
        <f aca="false">IF(AB202&gt;=5,"High",IF(AB202&gt;=3,"Medium","Low"))</f>
        <v>Low</v>
      </c>
    </row>
    <row r="203" customFormat="false" ht="15" hidden="false" customHeight="false" outlineLevel="0" collapsed="false">
      <c r="A203" s="15" t="s">
        <v>299</v>
      </c>
      <c r="B203" s="15" t="s">
        <v>94</v>
      </c>
      <c r="C203" s="15" t="n">
        <v>0</v>
      </c>
      <c r="D203" s="15" t="s">
        <v>24</v>
      </c>
      <c r="E203" s="15" t="s">
        <v>24</v>
      </c>
      <c r="F203" s="15" t="n">
        <v>14</v>
      </c>
      <c r="G203" s="15" t="s">
        <v>26</v>
      </c>
      <c r="H203" s="15" t="s">
        <v>24</v>
      </c>
      <c r="I203" s="15" t="s">
        <v>102</v>
      </c>
      <c r="J203" s="15" t="s">
        <v>24</v>
      </c>
      <c r="K203" s="15" t="s">
        <v>26</v>
      </c>
      <c r="L203" s="15" t="s">
        <v>24</v>
      </c>
      <c r="M203" s="15" t="s">
        <v>26</v>
      </c>
      <c r="N203" s="15" t="s">
        <v>24</v>
      </c>
      <c r="O203" s="15" t="s">
        <v>24</v>
      </c>
      <c r="P203" s="15" t="s">
        <v>25</v>
      </c>
      <c r="Q203" s="15" t="s">
        <v>26</v>
      </c>
      <c r="R203" s="15" t="s">
        <v>21</v>
      </c>
      <c r="S203" s="18" t="n">
        <v>80.05</v>
      </c>
      <c r="T203" s="15" t="n">
        <v>1112.3</v>
      </c>
      <c r="U203" s="15" t="s">
        <v>24</v>
      </c>
      <c r="V203" s="18" t="n">
        <f aca="false">IF(ISNUMBER(T203),T203,0)</f>
        <v>1112.3</v>
      </c>
      <c r="W203" s="15" t="n">
        <f aca="false">IF(U203="Yes",1,0)</f>
        <v>0</v>
      </c>
      <c r="X203" s="15" t="str">
        <f aca="false">IF(F203&lt;=12,"0-12 months",IF(F203&lt;=24,"13-24 months",IF(F203&lt;=48,"25-48 months","49-72 months")))</f>
        <v>13-24 months</v>
      </c>
      <c r="Y203" s="15" t="str">
        <f aca="false">IF(C203=1,"Yes","No")</f>
        <v>No</v>
      </c>
      <c r="Z203" s="15" t="n">
        <f aca="false">COUNTIF(J203:O203,"Yes")</f>
        <v>2</v>
      </c>
      <c r="AA203" s="18" t="n">
        <f aca="false">S203*W203</f>
        <v>0</v>
      </c>
      <c r="AB203" s="15" t="n">
        <f aca="false">(P203="Month-to-month")+(I203="Fiber optic")+(R203="Electronic check")+(F203&lt;=12)+(M203="No")+(J203="No")</f>
        <v>3</v>
      </c>
      <c r="AC203" s="15" t="str">
        <f aca="false">IF(AB203&gt;=5,"High",IF(AB203&gt;=3,"Medium","Low"))</f>
        <v>Medium</v>
      </c>
    </row>
    <row r="204" customFormat="false" ht="15" hidden="false" customHeight="false" outlineLevel="0" collapsed="false">
      <c r="A204" s="15" t="s">
        <v>300</v>
      </c>
      <c r="B204" s="15" t="s">
        <v>98</v>
      </c>
      <c r="C204" s="15" t="n">
        <v>0</v>
      </c>
      <c r="D204" s="15" t="s">
        <v>26</v>
      </c>
      <c r="E204" s="15" t="s">
        <v>26</v>
      </c>
      <c r="F204" s="15" t="n">
        <v>71</v>
      </c>
      <c r="G204" s="15" t="s">
        <v>26</v>
      </c>
      <c r="H204" s="15" t="s">
        <v>26</v>
      </c>
      <c r="I204" s="15" t="s">
        <v>102</v>
      </c>
      <c r="J204" s="15" t="s">
        <v>26</v>
      </c>
      <c r="K204" s="15" t="s">
        <v>24</v>
      </c>
      <c r="L204" s="15" t="s">
        <v>26</v>
      </c>
      <c r="M204" s="15" t="s">
        <v>24</v>
      </c>
      <c r="N204" s="15" t="s">
        <v>26</v>
      </c>
      <c r="O204" s="15" t="s">
        <v>26</v>
      </c>
      <c r="P204" s="15" t="s">
        <v>29</v>
      </c>
      <c r="Q204" s="15" t="s">
        <v>24</v>
      </c>
      <c r="R204" s="15" t="s">
        <v>15</v>
      </c>
      <c r="S204" s="18" t="n">
        <v>105.55</v>
      </c>
      <c r="T204" s="15" t="n">
        <v>7405.5</v>
      </c>
      <c r="U204" s="15" t="s">
        <v>24</v>
      </c>
      <c r="V204" s="18" t="n">
        <f aca="false">IF(ISNUMBER(T204),T204,0)</f>
        <v>7405.5</v>
      </c>
      <c r="W204" s="15" t="n">
        <f aca="false">IF(U204="Yes",1,0)</f>
        <v>0</v>
      </c>
      <c r="X204" s="15" t="str">
        <f aca="false">IF(F204&lt;=12,"0-12 months",IF(F204&lt;=24,"13-24 months",IF(F204&lt;=48,"25-48 months","49-72 months")))</f>
        <v>49-72 months</v>
      </c>
      <c r="Y204" s="15" t="str">
        <f aca="false">IF(C204=1,"Yes","No")</f>
        <v>No</v>
      </c>
      <c r="Z204" s="15" t="n">
        <f aca="false">COUNTIF(J204:O204,"Yes")</f>
        <v>4</v>
      </c>
      <c r="AA204" s="18" t="n">
        <f aca="false">S204*W204</f>
        <v>0</v>
      </c>
      <c r="AB204" s="15" t="n">
        <f aca="false">(P204="Month-to-month")+(I204="Fiber optic")+(R204="Electronic check")+(F204&lt;=12)+(M204="No")+(J204="No")</f>
        <v>3</v>
      </c>
      <c r="AC204" s="15" t="str">
        <f aca="false">IF(AB204&gt;=5,"High",IF(AB204&gt;=3,"Medium","Low"))</f>
        <v>Medium</v>
      </c>
    </row>
    <row r="205" customFormat="false" ht="15" hidden="false" customHeight="false" outlineLevel="0" collapsed="false">
      <c r="A205" s="15" t="s">
        <v>301</v>
      </c>
      <c r="B205" s="15" t="s">
        <v>98</v>
      </c>
      <c r="C205" s="15" t="n">
        <v>0</v>
      </c>
      <c r="D205" s="15" t="s">
        <v>24</v>
      </c>
      <c r="E205" s="15" t="s">
        <v>26</v>
      </c>
      <c r="F205" s="15" t="n">
        <v>13</v>
      </c>
      <c r="G205" s="15" t="s">
        <v>26</v>
      </c>
      <c r="H205" s="15" t="s">
        <v>24</v>
      </c>
      <c r="I205" s="15" t="s">
        <v>102</v>
      </c>
      <c r="J205" s="15" t="s">
        <v>24</v>
      </c>
      <c r="K205" s="15" t="s">
        <v>24</v>
      </c>
      <c r="L205" s="15" t="s">
        <v>24</v>
      </c>
      <c r="M205" s="15" t="s">
        <v>24</v>
      </c>
      <c r="N205" s="15" t="s">
        <v>26</v>
      </c>
      <c r="O205" s="15" t="s">
        <v>24</v>
      </c>
      <c r="P205" s="15" t="s">
        <v>25</v>
      </c>
      <c r="Q205" s="15" t="s">
        <v>26</v>
      </c>
      <c r="R205" s="15" t="s">
        <v>21</v>
      </c>
      <c r="S205" s="18" t="n">
        <v>78.3</v>
      </c>
      <c r="T205" s="15" t="n">
        <v>1033.95</v>
      </c>
      <c r="U205" s="15" t="s">
        <v>24</v>
      </c>
      <c r="V205" s="18" t="n">
        <f aca="false">IF(ISNUMBER(T205),T205,0)</f>
        <v>1033.95</v>
      </c>
      <c r="W205" s="15" t="n">
        <f aca="false">IF(U205="Yes",1,0)</f>
        <v>0</v>
      </c>
      <c r="X205" s="15" t="str">
        <f aca="false">IF(F205&lt;=12,"0-12 months",IF(F205&lt;=24,"13-24 months",IF(F205&lt;=48,"25-48 months","49-72 months")))</f>
        <v>13-24 months</v>
      </c>
      <c r="Y205" s="15" t="str">
        <f aca="false">IF(C205=1,"Yes","No")</f>
        <v>No</v>
      </c>
      <c r="Z205" s="15" t="n">
        <f aca="false">COUNTIF(J205:O205,"Yes")</f>
        <v>1</v>
      </c>
      <c r="AA205" s="18" t="n">
        <f aca="false">S205*W205</f>
        <v>0</v>
      </c>
      <c r="AB205" s="15" t="n">
        <f aca="false">(P205="Month-to-month")+(I205="Fiber optic")+(R205="Electronic check")+(F205&lt;=12)+(M205="No")+(J205="No")</f>
        <v>4</v>
      </c>
      <c r="AC205" s="15" t="str">
        <f aca="false">IF(AB205&gt;=5,"High",IF(AB205&gt;=3,"Medium","Low"))</f>
        <v>Medium</v>
      </c>
    </row>
    <row r="206" customFormat="false" ht="15" hidden="false" customHeight="false" outlineLevel="0" collapsed="false">
      <c r="A206" s="15" t="s">
        <v>302</v>
      </c>
      <c r="B206" s="15" t="s">
        <v>98</v>
      </c>
      <c r="C206" s="15" t="n">
        <v>0</v>
      </c>
      <c r="D206" s="15" t="s">
        <v>24</v>
      </c>
      <c r="E206" s="15" t="s">
        <v>24</v>
      </c>
      <c r="F206" s="15" t="n">
        <v>44</v>
      </c>
      <c r="G206" s="15" t="s">
        <v>26</v>
      </c>
      <c r="H206" s="15" t="s">
        <v>24</v>
      </c>
      <c r="I206" s="15" t="s">
        <v>102</v>
      </c>
      <c r="J206" s="15" t="s">
        <v>24</v>
      </c>
      <c r="K206" s="15" t="s">
        <v>24</v>
      </c>
      <c r="L206" s="15" t="s">
        <v>24</v>
      </c>
      <c r="M206" s="15" t="s">
        <v>24</v>
      </c>
      <c r="N206" s="15" t="s">
        <v>24</v>
      </c>
      <c r="O206" s="15" t="s">
        <v>24</v>
      </c>
      <c r="P206" s="15" t="s">
        <v>25</v>
      </c>
      <c r="Q206" s="15" t="s">
        <v>24</v>
      </c>
      <c r="R206" s="15" t="s">
        <v>21</v>
      </c>
      <c r="S206" s="18" t="n">
        <v>68.85</v>
      </c>
      <c r="T206" s="15" t="n">
        <v>2958.95</v>
      </c>
      <c r="U206" s="15" t="s">
        <v>24</v>
      </c>
      <c r="V206" s="18" t="n">
        <f aca="false">IF(ISNUMBER(T206),T206,0)</f>
        <v>2958.95</v>
      </c>
      <c r="W206" s="15" t="n">
        <f aca="false">IF(U206="Yes",1,0)</f>
        <v>0</v>
      </c>
      <c r="X206" s="15" t="str">
        <f aca="false">IF(F206&lt;=12,"0-12 months",IF(F206&lt;=24,"13-24 months",IF(F206&lt;=48,"25-48 months","49-72 months")))</f>
        <v>25-48 months</v>
      </c>
      <c r="Y206" s="15" t="str">
        <f aca="false">IF(C206=1,"Yes","No")</f>
        <v>No</v>
      </c>
      <c r="Z206" s="15" t="n">
        <f aca="false">COUNTIF(J206:O206,"Yes")</f>
        <v>0</v>
      </c>
      <c r="AA206" s="18" t="n">
        <f aca="false">S206*W206</f>
        <v>0</v>
      </c>
      <c r="AB206" s="15" t="n">
        <f aca="false">(P206="Month-to-month")+(I206="Fiber optic")+(R206="Electronic check")+(F206&lt;=12)+(M206="No")+(J206="No")</f>
        <v>4</v>
      </c>
      <c r="AC206" s="15" t="str">
        <f aca="false">IF(AB206&gt;=5,"High",IF(AB206&gt;=3,"Medium","Low"))</f>
        <v>Medium</v>
      </c>
    </row>
    <row r="207" customFormat="false" ht="15" hidden="false" customHeight="false" outlineLevel="0" collapsed="false">
      <c r="A207" s="15" t="s">
        <v>303</v>
      </c>
      <c r="B207" s="15" t="s">
        <v>94</v>
      </c>
      <c r="C207" s="15" t="n">
        <v>0</v>
      </c>
      <c r="D207" s="15" t="s">
        <v>24</v>
      </c>
      <c r="E207" s="15" t="s">
        <v>24</v>
      </c>
      <c r="F207" s="15" t="n">
        <v>33</v>
      </c>
      <c r="G207" s="15" t="s">
        <v>26</v>
      </c>
      <c r="H207" s="15" t="s">
        <v>24</v>
      </c>
      <c r="I207" s="15" t="s">
        <v>102</v>
      </c>
      <c r="J207" s="15" t="s">
        <v>24</v>
      </c>
      <c r="K207" s="15" t="s">
        <v>26</v>
      </c>
      <c r="L207" s="15" t="s">
        <v>24</v>
      </c>
      <c r="M207" s="15" t="s">
        <v>26</v>
      </c>
      <c r="N207" s="15" t="s">
        <v>24</v>
      </c>
      <c r="O207" s="15" t="s">
        <v>24</v>
      </c>
      <c r="P207" s="15" t="s">
        <v>27</v>
      </c>
      <c r="Q207" s="15" t="s">
        <v>26</v>
      </c>
      <c r="R207" s="15" t="s">
        <v>19</v>
      </c>
      <c r="S207" s="18" t="n">
        <v>79.95</v>
      </c>
      <c r="T207" s="15" t="n">
        <v>2684.85</v>
      </c>
      <c r="U207" s="15" t="s">
        <v>24</v>
      </c>
      <c r="V207" s="18" t="n">
        <f aca="false">IF(ISNUMBER(T207),T207,0)</f>
        <v>2684.85</v>
      </c>
      <c r="W207" s="15" t="n">
        <f aca="false">IF(U207="Yes",1,0)</f>
        <v>0</v>
      </c>
      <c r="X207" s="15" t="str">
        <f aca="false">IF(F207&lt;=12,"0-12 months",IF(F207&lt;=24,"13-24 months",IF(F207&lt;=48,"25-48 months","49-72 months")))</f>
        <v>25-48 months</v>
      </c>
      <c r="Y207" s="15" t="str">
        <f aca="false">IF(C207=1,"Yes","No")</f>
        <v>No</v>
      </c>
      <c r="Z207" s="15" t="n">
        <f aca="false">COUNTIF(J207:O207,"Yes")</f>
        <v>2</v>
      </c>
      <c r="AA207" s="18" t="n">
        <f aca="false">S207*W207</f>
        <v>0</v>
      </c>
      <c r="AB207" s="15" t="n">
        <f aca="false">(P207="Month-to-month")+(I207="Fiber optic")+(R207="Electronic check")+(F207&lt;=12)+(M207="No")+(J207="No")</f>
        <v>2</v>
      </c>
      <c r="AC207" s="15" t="str">
        <f aca="false">IF(AB207&gt;=5,"High",IF(AB207&gt;=3,"Medium","Low"))</f>
        <v>Low</v>
      </c>
    </row>
    <row r="208" customFormat="false" ht="15" hidden="false" customHeight="false" outlineLevel="0" collapsed="false">
      <c r="A208" s="15" t="s">
        <v>304</v>
      </c>
      <c r="B208" s="15" t="s">
        <v>98</v>
      </c>
      <c r="C208" s="15" t="n">
        <v>0</v>
      </c>
      <c r="D208" s="15" t="s">
        <v>26</v>
      </c>
      <c r="E208" s="15" t="s">
        <v>26</v>
      </c>
      <c r="F208" s="15" t="n">
        <v>72</v>
      </c>
      <c r="G208" s="15" t="s">
        <v>24</v>
      </c>
      <c r="H208" s="15" t="s">
        <v>95</v>
      </c>
      <c r="I208" s="15" t="s">
        <v>96</v>
      </c>
      <c r="J208" s="15" t="s">
        <v>26</v>
      </c>
      <c r="K208" s="15" t="s">
        <v>26</v>
      </c>
      <c r="L208" s="15" t="s">
        <v>26</v>
      </c>
      <c r="M208" s="15" t="s">
        <v>26</v>
      </c>
      <c r="N208" s="15" t="s">
        <v>24</v>
      </c>
      <c r="O208" s="15" t="s">
        <v>26</v>
      </c>
      <c r="P208" s="15" t="s">
        <v>29</v>
      </c>
      <c r="Q208" s="15" t="s">
        <v>26</v>
      </c>
      <c r="R208" s="15" t="s">
        <v>21</v>
      </c>
      <c r="S208" s="18" t="n">
        <v>55.45</v>
      </c>
      <c r="T208" s="15" t="n">
        <v>4179.2</v>
      </c>
      <c r="U208" s="15" t="s">
        <v>24</v>
      </c>
      <c r="V208" s="18" t="n">
        <f aca="false">IF(ISNUMBER(T208),T208,0)</f>
        <v>4179.2</v>
      </c>
      <c r="W208" s="15" t="n">
        <f aca="false">IF(U208="Yes",1,0)</f>
        <v>0</v>
      </c>
      <c r="X208" s="15" t="str">
        <f aca="false">IF(F208&lt;=12,"0-12 months",IF(F208&lt;=24,"13-24 months",IF(F208&lt;=48,"25-48 months","49-72 months")))</f>
        <v>49-72 months</v>
      </c>
      <c r="Y208" s="15" t="str">
        <f aca="false">IF(C208=1,"Yes","No")</f>
        <v>No</v>
      </c>
      <c r="Z208" s="15" t="n">
        <f aca="false">COUNTIF(J208:O208,"Yes")</f>
        <v>5</v>
      </c>
      <c r="AA208" s="18" t="n">
        <f aca="false">S208*W208</f>
        <v>0</v>
      </c>
      <c r="AB208" s="15" t="n">
        <f aca="false">(P208="Month-to-month")+(I208="Fiber optic")+(R208="Electronic check")+(F208&lt;=12)+(M208="No")+(J208="No")</f>
        <v>0</v>
      </c>
      <c r="AC208" s="15" t="str">
        <f aca="false">IF(AB208&gt;=5,"High",IF(AB208&gt;=3,"Medium","Low"))</f>
        <v>Low</v>
      </c>
    </row>
    <row r="209" customFormat="false" ht="15" hidden="false" customHeight="false" outlineLevel="0" collapsed="false">
      <c r="A209" s="15" t="s">
        <v>305</v>
      </c>
      <c r="B209" s="15" t="s">
        <v>98</v>
      </c>
      <c r="C209" s="15" t="n">
        <v>0</v>
      </c>
      <c r="D209" s="15" t="s">
        <v>24</v>
      </c>
      <c r="E209" s="15" t="s">
        <v>24</v>
      </c>
      <c r="F209" s="15" t="n">
        <v>1</v>
      </c>
      <c r="G209" s="15" t="s">
        <v>26</v>
      </c>
      <c r="H209" s="15" t="s">
        <v>24</v>
      </c>
      <c r="I209" s="15" t="s">
        <v>102</v>
      </c>
      <c r="J209" s="15" t="s">
        <v>24</v>
      </c>
      <c r="K209" s="15" t="s">
        <v>24</v>
      </c>
      <c r="L209" s="15" t="s">
        <v>24</v>
      </c>
      <c r="M209" s="15" t="s">
        <v>24</v>
      </c>
      <c r="N209" s="15" t="s">
        <v>24</v>
      </c>
      <c r="O209" s="15" t="s">
        <v>26</v>
      </c>
      <c r="P209" s="15" t="s">
        <v>25</v>
      </c>
      <c r="Q209" s="15" t="s">
        <v>24</v>
      </c>
      <c r="R209" s="15" t="s">
        <v>15</v>
      </c>
      <c r="S209" s="18" t="n">
        <v>79.9</v>
      </c>
      <c r="T209" s="15" t="n">
        <v>79.9</v>
      </c>
      <c r="U209" s="15" t="s">
        <v>26</v>
      </c>
      <c r="V209" s="18" t="n">
        <f aca="false">IF(ISNUMBER(T209),T209,0)</f>
        <v>79.9</v>
      </c>
      <c r="W209" s="15" t="n">
        <f aca="false">IF(U209="Yes",1,0)</f>
        <v>1</v>
      </c>
      <c r="X209" s="15" t="str">
        <f aca="false">IF(F209&lt;=12,"0-12 months",IF(F209&lt;=24,"13-24 months",IF(F209&lt;=48,"25-48 months","49-72 months")))</f>
        <v>0-12 months</v>
      </c>
      <c r="Y209" s="15" t="str">
        <f aca="false">IF(C209=1,"Yes","No")</f>
        <v>No</v>
      </c>
      <c r="Z209" s="15" t="n">
        <f aca="false">COUNTIF(J209:O209,"Yes")</f>
        <v>1</v>
      </c>
      <c r="AA209" s="18" t="n">
        <f aca="false">S209*W209</f>
        <v>79.9</v>
      </c>
      <c r="AB209" s="15" t="n">
        <f aca="false">(P209="Month-to-month")+(I209="Fiber optic")+(R209="Electronic check")+(F209&lt;=12)+(M209="No")+(J209="No")</f>
        <v>6</v>
      </c>
      <c r="AC209" s="15" t="str">
        <f aca="false">IF(AB209&gt;=5,"High",IF(AB209&gt;=3,"Medium","Low"))</f>
        <v>High</v>
      </c>
    </row>
    <row r="210" customFormat="false" ht="15" hidden="false" customHeight="false" outlineLevel="0" collapsed="false">
      <c r="A210" s="15" t="s">
        <v>306</v>
      </c>
      <c r="B210" s="15" t="s">
        <v>94</v>
      </c>
      <c r="C210" s="15" t="n">
        <v>0</v>
      </c>
      <c r="D210" s="15" t="s">
        <v>24</v>
      </c>
      <c r="E210" s="15" t="s">
        <v>24</v>
      </c>
      <c r="F210" s="15" t="n">
        <v>19</v>
      </c>
      <c r="G210" s="15" t="s">
        <v>26</v>
      </c>
      <c r="H210" s="15" t="s">
        <v>24</v>
      </c>
      <c r="I210" s="15" t="s">
        <v>102</v>
      </c>
      <c r="J210" s="15" t="s">
        <v>26</v>
      </c>
      <c r="K210" s="15" t="s">
        <v>24</v>
      </c>
      <c r="L210" s="15" t="s">
        <v>26</v>
      </c>
      <c r="M210" s="15" t="s">
        <v>26</v>
      </c>
      <c r="N210" s="15" t="s">
        <v>26</v>
      </c>
      <c r="O210" s="15" t="s">
        <v>26</v>
      </c>
      <c r="P210" s="15" t="s">
        <v>25</v>
      </c>
      <c r="Q210" s="15" t="s">
        <v>26</v>
      </c>
      <c r="R210" s="15" t="s">
        <v>15</v>
      </c>
      <c r="S210" s="18" t="n">
        <v>106.6</v>
      </c>
      <c r="T210" s="15" t="n">
        <v>1934.45</v>
      </c>
      <c r="U210" s="15" t="s">
        <v>26</v>
      </c>
      <c r="V210" s="18" t="n">
        <f aca="false">IF(ISNUMBER(T210),T210,0)</f>
        <v>1934.45</v>
      </c>
      <c r="W210" s="15" t="n">
        <f aca="false">IF(U210="Yes",1,0)</f>
        <v>1</v>
      </c>
      <c r="X210" s="15" t="str">
        <f aca="false">IF(F210&lt;=12,"0-12 months",IF(F210&lt;=24,"13-24 months",IF(F210&lt;=48,"25-48 months","49-72 months")))</f>
        <v>13-24 months</v>
      </c>
      <c r="Y210" s="15" t="str">
        <f aca="false">IF(C210=1,"Yes","No")</f>
        <v>No</v>
      </c>
      <c r="Z210" s="15" t="n">
        <f aca="false">COUNTIF(J210:O210,"Yes")</f>
        <v>5</v>
      </c>
      <c r="AA210" s="18" t="n">
        <f aca="false">S210*W210</f>
        <v>106.6</v>
      </c>
      <c r="AB210" s="15" t="n">
        <f aca="false">(P210="Month-to-month")+(I210="Fiber optic")+(R210="Electronic check")+(F210&lt;=12)+(M210="No")+(J210="No")</f>
        <v>3</v>
      </c>
      <c r="AC210" s="15" t="str">
        <f aca="false">IF(AB210&gt;=5,"High",IF(AB210&gt;=3,"Medium","Low"))</f>
        <v>Medium</v>
      </c>
    </row>
    <row r="211" customFormat="false" ht="15" hidden="false" customHeight="false" outlineLevel="0" collapsed="false">
      <c r="A211" s="15" t="s">
        <v>307</v>
      </c>
      <c r="B211" s="15" t="s">
        <v>98</v>
      </c>
      <c r="C211" s="15" t="n">
        <v>0</v>
      </c>
      <c r="D211" s="15" t="s">
        <v>26</v>
      </c>
      <c r="E211" s="15" t="s">
        <v>24</v>
      </c>
      <c r="F211" s="15" t="n">
        <v>64</v>
      </c>
      <c r="G211" s="15" t="s">
        <v>26</v>
      </c>
      <c r="H211" s="15" t="s">
        <v>24</v>
      </c>
      <c r="I211" s="15" t="s">
        <v>102</v>
      </c>
      <c r="J211" s="15" t="s">
        <v>24</v>
      </c>
      <c r="K211" s="15" t="s">
        <v>26</v>
      </c>
      <c r="L211" s="15" t="s">
        <v>26</v>
      </c>
      <c r="M211" s="15" t="s">
        <v>26</v>
      </c>
      <c r="N211" s="15" t="s">
        <v>26</v>
      </c>
      <c r="O211" s="15" t="s">
        <v>26</v>
      </c>
      <c r="P211" s="15" t="s">
        <v>27</v>
      </c>
      <c r="Q211" s="15" t="s">
        <v>26</v>
      </c>
      <c r="R211" s="15" t="s">
        <v>21</v>
      </c>
      <c r="S211" s="18" t="n">
        <v>102.45</v>
      </c>
      <c r="T211" s="15" t="n">
        <v>6654.1</v>
      </c>
      <c r="U211" s="15" t="s">
        <v>24</v>
      </c>
      <c r="V211" s="18" t="n">
        <f aca="false">IF(ISNUMBER(T211),T211,0)</f>
        <v>6654.1</v>
      </c>
      <c r="W211" s="15" t="n">
        <f aca="false">IF(U211="Yes",1,0)</f>
        <v>0</v>
      </c>
      <c r="X211" s="15" t="str">
        <f aca="false">IF(F211&lt;=12,"0-12 months",IF(F211&lt;=24,"13-24 months",IF(F211&lt;=48,"25-48 months","49-72 months")))</f>
        <v>49-72 months</v>
      </c>
      <c r="Y211" s="15" t="str">
        <f aca="false">IF(C211=1,"Yes","No")</f>
        <v>No</v>
      </c>
      <c r="Z211" s="15" t="n">
        <f aca="false">COUNTIF(J211:O211,"Yes")</f>
        <v>5</v>
      </c>
      <c r="AA211" s="18" t="n">
        <f aca="false">S211*W211</f>
        <v>0</v>
      </c>
      <c r="AB211" s="15" t="n">
        <f aca="false">(P211="Month-to-month")+(I211="Fiber optic")+(R211="Electronic check")+(F211&lt;=12)+(M211="No")+(J211="No")</f>
        <v>2</v>
      </c>
      <c r="AC211" s="15" t="str">
        <f aca="false">IF(AB211&gt;=5,"High",IF(AB211&gt;=3,"Medium","Low"))</f>
        <v>Low</v>
      </c>
    </row>
    <row r="212" customFormat="false" ht="15" hidden="false" customHeight="false" outlineLevel="0" collapsed="false">
      <c r="A212" s="15" t="s">
        <v>308</v>
      </c>
      <c r="B212" s="15" t="s">
        <v>98</v>
      </c>
      <c r="C212" s="15" t="n">
        <v>0</v>
      </c>
      <c r="D212" s="15" t="s">
        <v>24</v>
      </c>
      <c r="E212" s="15" t="s">
        <v>24</v>
      </c>
      <c r="F212" s="15" t="n">
        <v>2</v>
      </c>
      <c r="G212" s="15" t="s">
        <v>26</v>
      </c>
      <c r="H212" s="15" t="s">
        <v>24</v>
      </c>
      <c r="I212" s="15" t="s">
        <v>96</v>
      </c>
      <c r="J212" s="15" t="s">
        <v>24</v>
      </c>
      <c r="K212" s="15" t="s">
        <v>24</v>
      </c>
      <c r="L212" s="15" t="s">
        <v>24</v>
      </c>
      <c r="M212" s="15" t="s">
        <v>24</v>
      </c>
      <c r="N212" s="15" t="s">
        <v>24</v>
      </c>
      <c r="O212" s="15" t="s">
        <v>24</v>
      </c>
      <c r="P212" s="15" t="s">
        <v>25</v>
      </c>
      <c r="Q212" s="15" t="s">
        <v>26</v>
      </c>
      <c r="R212" s="15" t="s">
        <v>21</v>
      </c>
      <c r="S212" s="18" t="n">
        <v>46</v>
      </c>
      <c r="T212" s="15" t="n">
        <v>84.5</v>
      </c>
      <c r="U212" s="15" t="s">
        <v>26</v>
      </c>
      <c r="V212" s="18" t="n">
        <f aca="false">IF(ISNUMBER(T212),T212,0)</f>
        <v>84.5</v>
      </c>
      <c r="W212" s="15" t="n">
        <f aca="false">IF(U212="Yes",1,0)</f>
        <v>1</v>
      </c>
      <c r="X212" s="15" t="str">
        <f aca="false">IF(F212&lt;=12,"0-12 months",IF(F212&lt;=24,"13-24 months",IF(F212&lt;=48,"25-48 months","49-72 months")))</f>
        <v>0-12 months</v>
      </c>
      <c r="Y212" s="15" t="str">
        <f aca="false">IF(C212=1,"Yes","No")</f>
        <v>No</v>
      </c>
      <c r="Z212" s="15" t="n">
        <f aca="false">COUNTIF(J212:O212,"Yes")</f>
        <v>0</v>
      </c>
      <c r="AA212" s="18" t="n">
        <f aca="false">S212*W212</f>
        <v>46</v>
      </c>
      <c r="AB212" s="15" t="n">
        <f aca="false">(P212="Month-to-month")+(I212="Fiber optic")+(R212="Electronic check")+(F212&lt;=12)+(M212="No")+(J212="No")</f>
        <v>4</v>
      </c>
      <c r="AC212" s="15" t="str">
        <f aca="false">IF(AB212&gt;=5,"High",IF(AB212&gt;=3,"Medium","Low"))</f>
        <v>Medium</v>
      </c>
    </row>
    <row r="213" customFormat="false" ht="15" hidden="false" customHeight="false" outlineLevel="0" collapsed="false">
      <c r="A213" s="15" t="s">
        <v>309</v>
      </c>
      <c r="B213" s="15" t="s">
        <v>94</v>
      </c>
      <c r="C213" s="15" t="n">
        <v>0</v>
      </c>
      <c r="D213" s="15" t="s">
        <v>24</v>
      </c>
      <c r="E213" s="15" t="s">
        <v>24</v>
      </c>
      <c r="F213" s="15" t="n">
        <v>1</v>
      </c>
      <c r="G213" s="15" t="s">
        <v>24</v>
      </c>
      <c r="H213" s="15" t="s">
        <v>95</v>
      </c>
      <c r="I213" s="15" t="s">
        <v>96</v>
      </c>
      <c r="J213" s="15" t="s">
        <v>24</v>
      </c>
      <c r="K213" s="15" t="s">
        <v>24</v>
      </c>
      <c r="L213" s="15" t="s">
        <v>24</v>
      </c>
      <c r="M213" s="15" t="s">
        <v>24</v>
      </c>
      <c r="N213" s="15" t="s">
        <v>24</v>
      </c>
      <c r="O213" s="15" t="s">
        <v>24</v>
      </c>
      <c r="P213" s="15" t="s">
        <v>25</v>
      </c>
      <c r="Q213" s="15" t="s">
        <v>24</v>
      </c>
      <c r="R213" s="15" t="s">
        <v>15</v>
      </c>
      <c r="S213" s="18" t="n">
        <v>25.25</v>
      </c>
      <c r="T213" s="15" t="n">
        <v>25.25</v>
      </c>
      <c r="U213" s="15" t="s">
        <v>24</v>
      </c>
      <c r="V213" s="18" t="n">
        <f aca="false">IF(ISNUMBER(T213),T213,0)</f>
        <v>25.25</v>
      </c>
      <c r="W213" s="15" t="n">
        <f aca="false">IF(U213="Yes",1,0)</f>
        <v>0</v>
      </c>
      <c r="X213" s="15" t="str">
        <f aca="false">IF(F213&lt;=12,"0-12 months",IF(F213&lt;=24,"13-24 months",IF(F213&lt;=48,"25-48 months","49-72 months")))</f>
        <v>0-12 months</v>
      </c>
      <c r="Y213" s="15" t="str">
        <f aca="false">IF(C213=1,"Yes","No")</f>
        <v>No</v>
      </c>
      <c r="Z213" s="15" t="n">
        <f aca="false">COUNTIF(J213:O213,"Yes")</f>
        <v>0</v>
      </c>
      <c r="AA213" s="18" t="n">
        <f aca="false">S213*W213</f>
        <v>0</v>
      </c>
      <c r="AB213" s="15" t="n">
        <f aca="false">(P213="Month-to-month")+(I213="Fiber optic")+(R213="Electronic check")+(F213&lt;=12)+(M213="No")+(J213="No")</f>
        <v>5</v>
      </c>
      <c r="AC213" s="15" t="str">
        <f aca="false">IF(AB213&gt;=5,"High",IF(AB213&gt;=3,"Medium","Low"))</f>
        <v>High</v>
      </c>
    </row>
    <row r="214" customFormat="false" ht="15" hidden="false" customHeight="false" outlineLevel="0" collapsed="false">
      <c r="A214" s="15" t="s">
        <v>310</v>
      </c>
      <c r="B214" s="15" t="s">
        <v>98</v>
      </c>
      <c r="C214" s="15" t="n">
        <v>0</v>
      </c>
      <c r="D214" s="15" t="s">
        <v>24</v>
      </c>
      <c r="E214" s="15" t="s">
        <v>26</v>
      </c>
      <c r="F214" s="15" t="n">
        <v>61</v>
      </c>
      <c r="G214" s="15" t="s">
        <v>26</v>
      </c>
      <c r="H214" s="15" t="s">
        <v>24</v>
      </c>
      <c r="I214" s="15" t="s">
        <v>24</v>
      </c>
      <c r="J214" s="15" t="s">
        <v>28</v>
      </c>
      <c r="K214" s="15" t="s">
        <v>28</v>
      </c>
      <c r="L214" s="15" t="s">
        <v>28</v>
      </c>
      <c r="M214" s="15" t="s">
        <v>28</v>
      </c>
      <c r="N214" s="15" t="s">
        <v>28</v>
      </c>
      <c r="O214" s="15" t="s">
        <v>28</v>
      </c>
      <c r="P214" s="15" t="s">
        <v>29</v>
      </c>
      <c r="Q214" s="15" t="s">
        <v>24</v>
      </c>
      <c r="R214" s="15" t="s">
        <v>17</v>
      </c>
      <c r="S214" s="18" t="n">
        <v>19.75</v>
      </c>
      <c r="T214" s="15" t="n">
        <v>1124.2</v>
      </c>
      <c r="U214" s="15" t="s">
        <v>24</v>
      </c>
      <c r="V214" s="18" t="n">
        <f aca="false">IF(ISNUMBER(T214),T214,0)</f>
        <v>1124.2</v>
      </c>
      <c r="W214" s="15" t="n">
        <f aca="false">IF(U214="Yes",1,0)</f>
        <v>0</v>
      </c>
      <c r="X214" s="15" t="str">
        <f aca="false">IF(F214&lt;=12,"0-12 months",IF(F214&lt;=24,"13-24 months",IF(F214&lt;=48,"25-48 months","49-72 months")))</f>
        <v>49-72 months</v>
      </c>
      <c r="Y214" s="15" t="str">
        <f aca="false">IF(C214=1,"Yes","No")</f>
        <v>No</v>
      </c>
      <c r="Z214" s="15" t="n">
        <f aca="false">COUNTIF(J214:O214,"Yes")</f>
        <v>0</v>
      </c>
      <c r="AA214" s="18" t="n">
        <f aca="false">S214*W214</f>
        <v>0</v>
      </c>
      <c r="AB214" s="15" t="n">
        <f aca="false">(P214="Month-to-month")+(I214="Fiber optic")+(R214="Electronic check")+(F214&lt;=12)+(M214="No")+(J214="No")</f>
        <v>0</v>
      </c>
      <c r="AC214" s="15" t="str">
        <f aca="false">IF(AB214&gt;=5,"High",IF(AB214&gt;=3,"Medium","Low"))</f>
        <v>Low</v>
      </c>
    </row>
    <row r="215" customFormat="false" ht="15" hidden="false" customHeight="false" outlineLevel="0" collapsed="false">
      <c r="A215" s="15" t="s">
        <v>311</v>
      </c>
      <c r="B215" s="15" t="s">
        <v>94</v>
      </c>
      <c r="C215" s="15" t="n">
        <v>0</v>
      </c>
      <c r="D215" s="15" t="s">
        <v>26</v>
      </c>
      <c r="E215" s="15" t="s">
        <v>26</v>
      </c>
      <c r="F215" s="15" t="n">
        <v>29</v>
      </c>
      <c r="G215" s="15" t="s">
        <v>26</v>
      </c>
      <c r="H215" s="15" t="s">
        <v>24</v>
      </c>
      <c r="I215" s="15" t="s">
        <v>24</v>
      </c>
      <c r="J215" s="15" t="s">
        <v>28</v>
      </c>
      <c r="K215" s="15" t="s">
        <v>28</v>
      </c>
      <c r="L215" s="15" t="s">
        <v>28</v>
      </c>
      <c r="M215" s="15" t="s">
        <v>28</v>
      </c>
      <c r="N215" s="15" t="s">
        <v>28</v>
      </c>
      <c r="O215" s="15" t="s">
        <v>28</v>
      </c>
      <c r="P215" s="15" t="s">
        <v>27</v>
      </c>
      <c r="Q215" s="15" t="s">
        <v>24</v>
      </c>
      <c r="R215" s="15" t="s">
        <v>15</v>
      </c>
      <c r="S215" s="18" t="n">
        <v>20</v>
      </c>
      <c r="T215" s="15" t="n">
        <v>540.05</v>
      </c>
      <c r="U215" s="15" t="s">
        <v>24</v>
      </c>
      <c r="V215" s="18" t="n">
        <f aca="false">IF(ISNUMBER(T215),T215,0)</f>
        <v>540.05</v>
      </c>
      <c r="W215" s="15" t="n">
        <f aca="false">IF(U215="Yes",1,0)</f>
        <v>0</v>
      </c>
      <c r="X215" s="15" t="str">
        <f aca="false">IF(F215&lt;=12,"0-12 months",IF(F215&lt;=24,"13-24 months",IF(F215&lt;=48,"25-48 months","49-72 months")))</f>
        <v>25-48 months</v>
      </c>
      <c r="Y215" s="15" t="str">
        <f aca="false">IF(C215=1,"Yes","No")</f>
        <v>No</v>
      </c>
      <c r="Z215" s="15" t="n">
        <f aca="false">COUNTIF(J215:O215,"Yes")</f>
        <v>0</v>
      </c>
      <c r="AA215" s="18" t="n">
        <f aca="false">S215*W215</f>
        <v>0</v>
      </c>
      <c r="AB215" s="15" t="n">
        <f aca="false">(P215="Month-to-month")+(I215="Fiber optic")+(R215="Electronic check")+(F215&lt;=12)+(M215="No")+(J215="No")</f>
        <v>1</v>
      </c>
      <c r="AC215" s="15" t="str">
        <f aca="false">IF(AB215&gt;=5,"High",IF(AB215&gt;=3,"Medium","Low"))</f>
        <v>Low</v>
      </c>
    </row>
    <row r="216" customFormat="false" ht="15" hidden="false" customHeight="false" outlineLevel="0" collapsed="false">
      <c r="A216" s="15" t="s">
        <v>312</v>
      </c>
      <c r="B216" s="15" t="s">
        <v>98</v>
      </c>
      <c r="C216" s="15" t="n">
        <v>1</v>
      </c>
      <c r="D216" s="15" t="s">
        <v>26</v>
      </c>
      <c r="E216" s="15" t="s">
        <v>24</v>
      </c>
      <c r="F216" s="15" t="n">
        <v>23</v>
      </c>
      <c r="G216" s="15" t="s">
        <v>26</v>
      </c>
      <c r="H216" s="15" t="s">
        <v>26</v>
      </c>
      <c r="I216" s="15" t="s">
        <v>102</v>
      </c>
      <c r="J216" s="15" t="s">
        <v>24</v>
      </c>
      <c r="K216" s="15" t="s">
        <v>24</v>
      </c>
      <c r="L216" s="15" t="s">
        <v>24</v>
      </c>
      <c r="M216" s="15" t="s">
        <v>24</v>
      </c>
      <c r="N216" s="15" t="s">
        <v>24</v>
      </c>
      <c r="O216" s="15" t="s">
        <v>26</v>
      </c>
      <c r="P216" s="15" t="s">
        <v>25</v>
      </c>
      <c r="Q216" s="15" t="s">
        <v>24</v>
      </c>
      <c r="R216" s="15" t="s">
        <v>15</v>
      </c>
      <c r="S216" s="18" t="n">
        <v>86.8</v>
      </c>
      <c r="T216" s="15" t="n">
        <v>1975.85</v>
      </c>
      <c r="U216" s="15" t="s">
        <v>24</v>
      </c>
      <c r="V216" s="18" t="n">
        <f aca="false">IF(ISNUMBER(T216),T216,0)</f>
        <v>1975.85</v>
      </c>
      <c r="W216" s="15" t="n">
        <f aca="false">IF(U216="Yes",1,0)</f>
        <v>0</v>
      </c>
      <c r="X216" s="15" t="str">
        <f aca="false">IF(F216&lt;=12,"0-12 months",IF(F216&lt;=24,"13-24 months",IF(F216&lt;=48,"25-48 months","49-72 months")))</f>
        <v>13-24 months</v>
      </c>
      <c r="Y216" s="15" t="str">
        <f aca="false">IF(C216=1,"Yes","No")</f>
        <v>Yes</v>
      </c>
      <c r="Z216" s="15" t="n">
        <f aca="false">COUNTIF(J216:O216,"Yes")</f>
        <v>1</v>
      </c>
      <c r="AA216" s="18" t="n">
        <f aca="false">S216*W216</f>
        <v>0</v>
      </c>
      <c r="AB216" s="15" t="n">
        <f aca="false">(P216="Month-to-month")+(I216="Fiber optic")+(R216="Electronic check")+(F216&lt;=12)+(M216="No")+(J216="No")</f>
        <v>5</v>
      </c>
      <c r="AC216" s="15" t="str">
        <f aca="false">IF(AB216&gt;=5,"High",IF(AB216&gt;=3,"Medium","Low"))</f>
        <v>High</v>
      </c>
    </row>
    <row r="217" customFormat="false" ht="15" hidden="false" customHeight="false" outlineLevel="0" collapsed="false">
      <c r="A217" s="15" t="s">
        <v>313</v>
      </c>
      <c r="B217" s="15" t="s">
        <v>94</v>
      </c>
      <c r="C217" s="15" t="n">
        <v>0</v>
      </c>
      <c r="D217" s="15" t="s">
        <v>26</v>
      </c>
      <c r="E217" s="15" t="s">
        <v>24</v>
      </c>
      <c r="F217" s="15" t="n">
        <v>57</v>
      </c>
      <c r="G217" s="15" t="s">
        <v>24</v>
      </c>
      <c r="H217" s="15" t="s">
        <v>95</v>
      </c>
      <c r="I217" s="15" t="s">
        <v>96</v>
      </c>
      <c r="J217" s="15" t="s">
        <v>26</v>
      </c>
      <c r="K217" s="15" t="s">
        <v>26</v>
      </c>
      <c r="L217" s="15" t="s">
        <v>26</v>
      </c>
      <c r="M217" s="15" t="s">
        <v>24</v>
      </c>
      <c r="N217" s="15" t="s">
        <v>26</v>
      </c>
      <c r="O217" s="15" t="s">
        <v>26</v>
      </c>
      <c r="P217" s="15" t="s">
        <v>25</v>
      </c>
      <c r="Q217" s="15" t="s">
        <v>26</v>
      </c>
      <c r="R217" s="15" t="s">
        <v>19</v>
      </c>
      <c r="S217" s="18" t="n">
        <v>58.75</v>
      </c>
      <c r="T217" s="15" t="n">
        <v>3437.45</v>
      </c>
      <c r="U217" s="15" t="s">
        <v>24</v>
      </c>
      <c r="V217" s="18" t="n">
        <f aca="false">IF(ISNUMBER(T217),T217,0)</f>
        <v>3437.45</v>
      </c>
      <c r="W217" s="15" t="n">
        <f aca="false">IF(U217="Yes",1,0)</f>
        <v>0</v>
      </c>
      <c r="X217" s="15" t="str">
        <f aca="false">IF(F217&lt;=12,"0-12 months",IF(F217&lt;=24,"13-24 months",IF(F217&lt;=48,"25-48 months","49-72 months")))</f>
        <v>49-72 months</v>
      </c>
      <c r="Y217" s="15" t="str">
        <f aca="false">IF(C217=1,"Yes","No")</f>
        <v>No</v>
      </c>
      <c r="Z217" s="15" t="n">
        <f aca="false">COUNTIF(J217:O217,"Yes")</f>
        <v>5</v>
      </c>
      <c r="AA217" s="18" t="n">
        <f aca="false">S217*W217</f>
        <v>0</v>
      </c>
      <c r="AB217" s="15" t="n">
        <f aca="false">(P217="Month-to-month")+(I217="Fiber optic")+(R217="Electronic check")+(F217&lt;=12)+(M217="No")+(J217="No")</f>
        <v>2</v>
      </c>
      <c r="AC217" s="15" t="str">
        <f aca="false">IF(AB217&gt;=5,"High",IF(AB217&gt;=3,"Medium","Low"))</f>
        <v>Low</v>
      </c>
    </row>
    <row r="218" customFormat="false" ht="15" hidden="false" customHeight="false" outlineLevel="0" collapsed="false">
      <c r="A218" s="15" t="s">
        <v>314</v>
      </c>
      <c r="B218" s="15" t="s">
        <v>98</v>
      </c>
      <c r="C218" s="15" t="n">
        <v>0</v>
      </c>
      <c r="D218" s="15" t="s">
        <v>26</v>
      </c>
      <c r="E218" s="15" t="s">
        <v>26</v>
      </c>
      <c r="F218" s="15" t="n">
        <v>72</v>
      </c>
      <c r="G218" s="15" t="s">
        <v>24</v>
      </c>
      <c r="H218" s="15" t="s">
        <v>95</v>
      </c>
      <c r="I218" s="15" t="s">
        <v>96</v>
      </c>
      <c r="J218" s="15" t="s">
        <v>26</v>
      </c>
      <c r="K218" s="15" t="s">
        <v>26</v>
      </c>
      <c r="L218" s="15" t="s">
        <v>26</v>
      </c>
      <c r="M218" s="15" t="s">
        <v>26</v>
      </c>
      <c r="N218" s="15" t="s">
        <v>24</v>
      </c>
      <c r="O218" s="15" t="s">
        <v>24</v>
      </c>
      <c r="P218" s="15" t="s">
        <v>29</v>
      </c>
      <c r="Q218" s="15" t="s">
        <v>24</v>
      </c>
      <c r="R218" s="15" t="s">
        <v>21</v>
      </c>
      <c r="S218" s="18" t="n">
        <v>45.25</v>
      </c>
      <c r="T218" s="15" t="n">
        <v>3139.8</v>
      </c>
      <c r="U218" s="15" t="s">
        <v>24</v>
      </c>
      <c r="V218" s="18" t="n">
        <f aca="false">IF(ISNUMBER(T218),T218,0)</f>
        <v>3139.8</v>
      </c>
      <c r="W218" s="15" t="n">
        <f aca="false">IF(U218="Yes",1,0)</f>
        <v>0</v>
      </c>
      <c r="X218" s="15" t="str">
        <f aca="false">IF(F218&lt;=12,"0-12 months",IF(F218&lt;=24,"13-24 months",IF(F218&lt;=48,"25-48 months","49-72 months")))</f>
        <v>49-72 months</v>
      </c>
      <c r="Y218" s="15" t="str">
        <f aca="false">IF(C218=1,"Yes","No")</f>
        <v>No</v>
      </c>
      <c r="Z218" s="15" t="n">
        <f aca="false">COUNTIF(J218:O218,"Yes")</f>
        <v>4</v>
      </c>
      <c r="AA218" s="18" t="n">
        <f aca="false">S218*W218</f>
        <v>0</v>
      </c>
      <c r="AB218" s="15" t="n">
        <f aca="false">(P218="Month-to-month")+(I218="Fiber optic")+(R218="Electronic check")+(F218&lt;=12)+(M218="No")+(J218="No")</f>
        <v>0</v>
      </c>
      <c r="AC218" s="15" t="str">
        <f aca="false">IF(AB218&gt;=5,"High",IF(AB218&gt;=3,"Medium","Low"))</f>
        <v>Low</v>
      </c>
    </row>
    <row r="219" customFormat="false" ht="15" hidden="false" customHeight="false" outlineLevel="0" collapsed="false">
      <c r="A219" s="15" t="s">
        <v>315</v>
      </c>
      <c r="B219" s="15" t="s">
        <v>98</v>
      </c>
      <c r="C219" s="15" t="n">
        <v>0</v>
      </c>
      <c r="D219" s="15" t="s">
        <v>26</v>
      </c>
      <c r="E219" s="15" t="s">
        <v>24</v>
      </c>
      <c r="F219" s="15" t="n">
        <v>66</v>
      </c>
      <c r="G219" s="15" t="s">
        <v>24</v>
      </c>
      <c r="H219" s="15" t="s">
        <v>95</v>
      </c>
      <c r="I219" s="15" t="s">
        <v>96</v>
      </c>
      <c r="J219" s="15" t="s">
        <v>26</v>
      </c>
      <c r="K219" s="15" t="s">
        <v>26</v>
      </c>
      <c r="L219" s="15" t="s">
        <v>26</v>
      </c>
      <c r="M219" s="15" t="s">
        <v>26</v>
      </c>
      <c r="N219" s="15" t="s">
        <v>26</v>
      </c>
      <c r="O219" s="15" t="s">
        <v>24</v>
      </c>
      <c r="P219" s="15" t="s">
        <v>29</v>
      </c>
      <c r="Q219" s="15" t="s">
        <v>26</v>
      </c>
      <c r="R219" s="15" t="s">
        <v>19</v>
      </c>
      <c r="S219" s="18" t="n">
        <v>56.6</v>
      </c>
      <c r="T219" s="15" t="n">
        <v>3789.2</v>
      </c>
      <c r="U219" s="15" t="s">
        <v>24</v>
      </c>
      <c r="V219" s="18" t="n">
        <f aca="false">IF(ISNUMBER(T219),T219,0)</f>
        <v>3789.2</v>
      </c>
      <c r="W219" s="15" t="n">
        <f aca="false">IF(U219="Yes",1,0)</f>
        <v>0</v>
      </c>
      <c r="X219" s="15" t="str">
        <f aca="false">IF(F219&lt;=12,"0-12 months",IF(F219&lt;=24,"13-24 months",IF(F219&lt;=48,"25-48 months","49-72 months")))</f>
        <v>49-72 months</v>
      </c>
      <c r="Y219" s="15" t="str">
        <f aca="false">IF(C219=1,"Yes","No")</f>
        <v>No</v>
      </c>
      <c r="Z219" s="15" t="n">
        <f aca="false">COUNTIF(J219:O219,"Yes")</f>
        <v>5</v>
      </c>
      <c r="AA219" s="18" t="n">
        <f aca="false">S219*W219</f>
        <v>0</v>
      </c>
      <c r="AB219" s="15" t="n">
        <f aca="false">(P219="Month-to-month")+(I219="Fiber optic")+(R219="Electronic check")+(F219&lt;=12)+(M219="No")+(J219="No")</f>
        <v>0</v>
      </c>
      <c r="AC219" s="15" t="str">
        <f aca="false">IF(AB219&gt;=5,"High",IF(AB219&gt;=3,"Medium","Low"))</f>
        <v>Low</v>
      </c>
    </row>
    <row r="220" customFormat="false" ht="15" hidden="false" customHeight="false" outlineLevel="0" collapsed="false">
      <c r="A220" s="15" t="s">
        <v>316</v>
      </c>
      <c r="B220" s="15" t="s">
        <v>98</v>
      </c>
      <c r="C220" s="15" t="n">
        <v>0</v>
      </c>
      <c r="D220" s="15" t="s">
        <v>26</v>
      </c>
      <c r="E220" s="15" t="s">
        <v>26</v>
      </c>
      <c r="F220" s="15" t="n">
        <v>65</v>
      </c>
      <c r="G220" s="15" t="s">
        <v>26</v>
      </c>
      <c r="H220" s="15" t="s">
        <v>26</v>
      </c>
      <c r="I220" s="15" t="s">
        <v>96</v>
      </c>
      <c r="J220" s="15" t="s">
        <v>24</v>
      </c>
      <c r="K220" s="15" t="s">
        <v>26</v>
      </c>
      <c r="L220" s="15" t="s">
        <v>26</v>
      </c>
      <c r="M220" s="15" t="s">
        <v>26</v>
      </c>
      <c r="N220" s="15" t="s">
        <v>26</v>
      </c>
      <c r="O220" s="15" t="s">
        <v>26</v>
      </c>
      <c r="P220" s="15" t="s">
        <v>29</v>
      </c>
      <c r="Q220" s="15" t="s">
        <v>26</v>
      </c>
      <c r="R220" s="15" t="s">
        <v>19</v>
      </c>
      <c r="S220" s="18" t="n">
        <v>84.2</v>
      </c>
      <c r="T220" s="15" t="n">
        <v>5324.5</v>
      </c>
      <c r="U220" s="15" t="s">
        <v>24</v>
      </c>
      <c r="V220" s="18" t="n">
        <f aca="false">IF(ISNUMBER(T220),T220,0)</f>
        <v>5324.5</v>
      </c>
      <c r="W220" s="15" t="n">
        <f aca="false">IF(U220="Yes",1,0)</f>
        <v>0</v>
      </c>
      <c r="X220" s="15" t="str">
        <f aca="false">IF(F220&lt;=12,"0-12 months",IF(F220&lt;=24,"13-24 months",IF(F220&lt;=48,"25-48 months","49-72 months")))</f>
        <v>49-72 months</v>
      </c>
      <c r="Y220" s="15" t="str">
        <f aca="false">IF(C220=1,"Yes","No")</f>
        <v>No</v>
      </c>
      <c r="Z220" s="15" t="n">
        <f aca="false">COUNTIF(J220:O220,"Yes")</f>
        <v>5</v>
      </c>
      <c r="AA220" s="18" t="n">
        <f aca="false">S220*W220</f>
        <v>0</v>
      </c>
      <c r="AB220" s="15" t="n">
        <f aca="false">(P220="Month-to-month")+(I220="Fiber optic")+(R220="Electronic check")+(F220&lt;=12)+(M220="No")+(J220="No")</f>
        <v>1</v>
      </c>
      <c r="AC220" s="15" t="str">
        <f aca="false">IF(AB220&gt;=5,"High",IF(AB220&gt;=3,"Medium","Low"))</f>
        <v>Low</v>
      </c>
    </row>
    <row r="221" customFormat="false" ht="15" hidden="false" customHeight="false" outlineLevel="0" collapsed="false">
      <c r="A221" s="15" t="s">
        <v>317</v>
      </c>
      <c r="B221" s="15" t="s">
        <v>94</v>
      </c>
      <c r="C221" s="15" t="n">
        <v>0</v>
      </c>
      <c r="D221" s="15" t="s">
        <v>24</v>
      </c>
      <c r="E221" s="15" t="s">
        <v>24</v>
      </c>
      <c r="F221" s="15" t="n">
        <v>8</v>
      </c>
      <c r="G221" s="15" t="s">
        <v>26</v>
      </c>
      <c r="H221" s="15" t="s">
        <v>24</v>
      </c>
      <c r="I221" s="15" t="s">
        <v>102</v>
      </c>
      <c r="J221" s="15" t="s">
        <v>24</v>
      </c>
      <c r="K221" s="15" t="s">
        <v>24</v>
      </c>
      <c r="L221" s="15" t="s">
        <v>24</v>
      </c>
      <c r="M221" s="15" t="s">
        <v>24</v>
      </c>
      <c r="N221" s="15" t="s">
        <v>26</v>
      </c>
      <c r="O221" s="15" t="s">
        <v>24</v>
      </c>
      <c r="P221" s="15" t="s">
        <v>25</v>
      </c>
      <c r="Q221" s="15" t="s">
        <v>26</v>
      </c>
      <c r="R221" s="15" t="s">
        <v>19</v>
      </c>
      <c r="S221" s="18" t="n">
        <v>80</v>
      </c>
      <c r="T221" s="15" t="n">
        <v>624.6</v>
      </c>
      <c r="U221" s="15" t="s">
        <v>24</v>
      </c>
      <c r="V221" s="18" t="n">
        <f aca="false">IF(ISNUMBER(T221),T221,0)</f>
        <v>624.6</v>
      </c>
      <c r="W221" s="15" t="n">
        <f aca="false">IF(U221="Yes",1,0)</f>
        <v>0</v>
      </c>
      <c r="X221" s="15" t="str">
        <f aca="false">IF(F221&lt;=12,"0-12 months",IF(F221&lt;=24,"13-24 months",IF(F221&lt;=48,"25-48 months","49-72 months")))</f>
        <v>0-12 months</v>
      </c>
      <c r="Y221" s="15" t="str">
        <f aca="false">IF(C221=1,"Yes","No")</f>
        <v>No</v>
      </c>
      <c r="Z221" s="15" t="n">
        <f aca="false">COUNTIF(J221:O221,"Yes")</f>
        <v>1</v>
      </c>
      <c r="AA221" s="18" t="n">
        <f aca="false">S221*W221</f>
        <v>0</v>
      </c>
      <c r="AB221" s="15" t="n">
        <f aca="false">(P221="Month-to-month")+(I221="Fiber optic")+(R221="Electronic check")+(F221&lt;=12)+(M221="No")+(J221="No")</f>
        <v>5</v>
      </c>
      <c r="AC221" s="15" t="str">
        <f aca="false">IF(AB221&gt;=5,"High",IF(AB221&gt;=3,"Medium","Low"))</f>
        <v>High</v>
      </c>
    </row>
    <row r="222" customFormat="false" ht="15" hidden="false" customHeight="false" outlineLevel="0" collapsed="false">
      <c r="A222" s="15" t="s">
        <v>318</v>
      </c>
      <c r="B222" s="15" t="s">
        <v>94</v>
      </c>
      <c r="C222" s="15" t="n">
        <v>0</v>
      </c>
      <c r="D222" s="15" t="s">
        <v>24</v>
      </c>
      <c r="E222" s="15" t="s">
        <v>24</v>
      </c>
      <c r="F222" s="15" t="n">
        <v>4</v>
      </c>
      <c r="G222" s="15" t="s">
        <v>26</v>
      </c>
      <c r="H222" s="15" t="s">
        <v>24</v>
      </c>
      <c r="I222" s="15" t="s">
        <v>102</v>
      </c>
      <c r="J222" s="15" t="s">
        <v>24</v>
      </c>
      <c r="K222" s="15" t="s">
        <v>24</v>
      </c>
      <c r="L222" s="15" t="s">
        <v>24</v>
      </c>
      <c r="M222" s="15" t="s">
        <v>24</v>
      </c>
      <c r="N222" s="15" t="s">
        <v>24</v>
      </c>
      <c r="O222" s="15" t="s">
        <v>24</v>
      </c>
      <c r="P222" s="15" t="s">
        <v>25</v>
      </c>
      <c r="Q222" s="15" t="s">
        <v>26</v>
      </c>
      <c r="R222" s="15" t="s">
        <v>15</v>
      </c>
      <c r="S222" s="18" t="n">
        <v>70.15</v>
      </c>
      <c r="T222" s="15" t="n">
        <v>268.35</v>
      </c>
      <c r="U222" s="15" t="s">
        <v>26</v>
      </c>
      <c r="V222" s="18" t="n">
        <f aca="false">IF(ISNUMBER(T222),T222,0)</f>
        <v>268.35</v>
      </c>
      <c r="W222" s="15" t="n">
        <f aca="false">IF(U222="Yes",1,0)</f>
        <v>1</v>
      </c>
      <c r="X222" s="15" t="str">
        <f aca="false">IF(F222&lt;=12,"0-12 months",IF(F222&lt;=24,"13-24 months",IF(F222&lt;=48,"25-48 months","49-72 months")))</f>
        <v>0-12 months</v>
      </c>
      <c r="Y222" s="15" t="str">
        <f aca="false">IF(C222=1,"Yes","No")</f>
        <v>No</v>
      </c>
      <c r="Z222" s="15" t="n">
        <f aca="false">COUNTIF(J222:O222,"Yes")</f>
        <v>0</v>
      </c>
      <c r="AA222" s="18" t="n">
        <f aca="false">S222*W222</f>
        <v>70.15</v>
      </c>
      <c r="AB222" s="15" t="n">
        <f aca="false">(P222="Month-to-month")+(I222="Fiber optic")+(R222="Electronic check")+(F222&lt;=12)+(M222="No")+(J222="No")</f>
        <v>6</v>
      </c>
      <c r="AC222" s="15" t="str">
        <f aca="false">IF(AB222&gt;=5,"High",IF(AB222&gt;=3,"Medium","Low"))</f>
        <v>High</v>
      </c>
    </row>
    <row r="223" customFormat="false" ht="15" hidden="false" customHeight="false" outlineLevel="0" collapsed="false">
      <c r="A223" s="15" t="s">
        <v>319</v>
      </c>
      <c r="B223" s="15" t="s">
        <v>94</v>
      </c>
      <c r="C223" s="15" t="n">
        <v>0</v>
      </c>
      <c r="D223" s="15" t="s">
        <v>26</v>
      </c>
      <c r="E223" s="15" t="s">
        <v>24</v>
      </c>
      <c r="F223" s="15" t="n">
        <v>71</v>
      </c>
      <c r="G223" s="15" t="s">
        <v>26</v>
      </c>
      <c r="H223" s="15" t="s">
        <v>26</v>
      </c>
      <c r="I223" s="15" t="s">
        <v>24</v>
      </c>
      <c r="J223" s="15" t="s">
        <v>28</v>
      </c>
      <c r="K223" s="15" t="s">
        <v>28</v>
      </c>
      <c r="L223" s="15" t="s">
        <v>28</v>
      </c>
      <c r="M223" s="15" t="s">
        <v>28</v>
      </c>
      <c r="N223" s="15" t="s">
        <v>28</v>
      </c>
      <c r="O223" s="15" t="s">
        <v>28</v>
      </c>
      <c r="P223" s="15" t="s">
        <v>29</v>
      </c>
      <c r="Q223" s="15" t="s">
        <v>24</v>
      </c>
      <c r="R223" s="15" t="s">
        <v>19</v>
      </c>
      <c r="S223" s="18" t="n">
        <v>24.75</v>
      </c>
      <c r="T223" s="15" t="n">
        <v>1836.9</v>
      </c>
      <c r="U223" s="15" t="s">
        <v>24</v>
      </c>
      <c r="V223" s="18" t="n">
        <f aca="false">IF(ISNUMBER(T223),T223,0)</f>
        <v>1836.9</v>
      </c>
      <c r="W223" s="15" t="n">
        <f aca="false">IF(U223="Yes",1,0)</f>
        <v>0</v>
      </c>
      <c r="X223" s="15" t="str">
        <f aca="false">IF(F223&lt;=12,"0-12 months",IF(F223&lt;=24,"13-24 months",IF(F223&lt;=48,"25-48 months","49-72 months")))</f>
        <v>49-72 months</v>
      </c>
      <c r="Y223" s="15" t="str">
        <f aca="false">IF(C223=1,"Yes","No")</f>
        <v>No</v>
      </c>
      <c r="Z223" s="15" t="n">
        <f aca="false">COUNTIF(J223:O223,"Yes")</f>
        <v>0</v>
      </c>
      <c r="AA223" s="18" t="n">
        <f aca="false">S223*W223</f>
        <v>0</v>
      </c>
      <c r="AB223" s="15" t="n">
        <f aca="false">(P223="Month-to-month")+(I223="Fiber optic")+(R223="Electronic check")+(F223&lt;=12)+(M223="No")+(J223="No")</f>
        <v>0</v>
      </c>
      <c r="AC223" s="15" t="str">
        <f aca="false">IF(AB223&gt;=5,"High",IF(AB223&gt;=3,"Medium","Low"))</f>
        <v>Low</v>
      </c>
    </row>
    <row r="224" customFormat="false" ht="15" hidden="false" customHeight="false" outlineLevel="0" collapsed="false">
      <c r="A224" s="15" t="s">
        <v>320</v>
      </c>
      <c r="B224" s="15" t="s">
        <v>98</v>
      </c>
      <c r="C224" s="15" t="n">
        <v>0</v>
      </c>
      <c r="D224" s="15" t="s">
        <v>26</v>
      </c>
      <c r="E224" s="15" t="s">
        <v>26</v>
      </c>
      <c r="F224" s="15" t="n">
        <v>1</v>
      </c>
      <c r="G224" s="15" t="s">
        <v>26</v>
      </c>
      <c r="H224" s="15" t="s">
        <v>24</v>
      </c>
      <c r="I224" s="15" t="s">
        <v>24</v>
      </c>
      <c r="J224" s="15" t="s">
        <v>28</v>
      </c>
      <c r="K224" s="15" t="s">
        <v>28</v>
      </c>
      <c r="L224" s="15" t="s">
        <v>28</v>
      </c>
      <c r="M224" s="15" t="s">
        <v>28</v>
      </c>
      <c r="N224" s="15" t="s">
        <v>28</v>
      </c>
      <c r="O224" s="15" t="s">
        <v>28</v>
      </c>
      <c r="P224" s="15" t="s">
        <v>27</v>
      </c>
      <c r="Q224" s="15" t="s">
        <v>26</v>
      </c>
      <c r="R224" s="15" t="s">
        <v>15</v>
      </c>
      <c r="S224" s="18" t="n">
        <v>20.2</v>
      </c>
      <c r="T224" s="15" t="n">
        <v>20.2</v>
      </c>
      <c r="U224" s="15" t="s">
        <v>24</v>
      </c>
      <c r="V224" s="18" t="n">
        <f aca="false">IF(ISNUMBER(T224),T224,0)</f>
        <v>20.2</v>
      </c>
      <c r="W224" s="15" t="n">
        <f aca="false">IF(U224="Yes",1,0)</f>
        <v>0</v>
      </c>
      <c r="X224" s="15" t="str">
        <f aca="false">IF(F224&lt;=12,"0-12 months",IF(F224&lt;=24,"13-24 months",IF(F224&lt;=48,"25-48 months","49-72 months")))</f>
        <v>0-12 months</v>
      </c>
      <c r="Y224" s="15" t="str">
        <f aca="false">IF(C224=1,"Yes","No")</f>
        <v>No</v>
      </c>
      <c r="Z224" s="15" t="n">
        <f aca="false">COUNTIF(J224:O224,"Yes")</f>
        <v>0</v>
      </c>
      <c r="AA224" s="18" t="n">
        <f aca="false">S224*W224</f>
        <v>0</v>
      </c>
      <c r="AB224" s="15" t="n">
        <f aca="false">(P224="Month-to-month")+(I224="Fiber optic")+(R224="Electronic check")+(F224&lt;=12)+(M224="No")+(J224="No")</f>
        <v>2</v>
      </c>
      <c r="AC224" s="15" t="str">
        <f aca="false">IF(AB224&gt;=5,"High",IF(AB224&gt;=3,"Medium","Low"))</f>
        <v>Low</v>
      </c>
    </row>
    <row r="225" customFormat="false" ht="15" hidden="false" customHeight="false" outlineLevel="0" collapsed="false">
      <c r="A225" s="15" t="s">
        <v>321</v>
      </c>
      <c r="B225" s="15" t="s">
        <v>98</v>
      </c>
      <c r="C225" s="15" t="n">
        <v>0</v>
      </c>
      <c r="D225" s="15" t="s">
        <v>26</v>
      </c>
      <c r="E225" s="15" t="s">
        <v>24</v>
      </c>
      <c r="F225" s="15" t="n">
        <v>4</v>
      </c>
      <c r="G225" s="15" t="s">
        <v>26</v>
      </c>
      <c r="H225" s="15" t="s">
        <v>24</v>
      </c>
      <c r="I225" s="15" t="s">
        <v>96</v>
      </c>
      <c r="J225" s="15" t="s">
        <v>24</v>
      </c>
      <c r="K225" s="15" t="s">
        <v>24</v>
      </c>
      <c r="L225" s="15" t="s">
        <v>24</v>
      </c>
      <c r="M225" s="15" t="s">
        <v>26</v>
      </c>
      <c r="N225" s="15" t="s">
        <v>24</v>
      </c>
      <c r="O225" s="15" t="s">
        <v>24</v>
      </c>
      <c r="P225" s="15" t="s">
        <v>25</v>
      </c>
      <c r="Q225" s="15" t="s">
        <v>24</v>
      </c>
      <c r="R225" s="15" t="s">
        <v>17</v>
      </c>
      <c r="S225" s="18" t="n">
        <v>50.05</v>
      </c>
      <c r="T225" s="15" t="n">
        <v>179.35</v>
      </c>
      <c r="U225" s="15" t="s">
        <v>26</v>
      </c>
      <c r="V225" s="18" t="n">
        <f aca="false">IF(ISNUMBER(T225),T225,0)</f>
        <v>179.35</v>
      </c>
      <c r="W225" s="15" t="n">
        <f aca="false">IF(U225="Yes",1,0)</f>
        <v>1</v>
      </c>
      <c r="X225" s="15" t="str">
        <f aca="false">IF(F225&lt;=12,"0-12 months",IF(F225&lt;=24,"13-24 months",IF(F225&lt;=48,"25-48 months","49-72 months")))</f>
        <v>0-12 months</v>
      </c>
      <c r="Y225" s="15" t="str">
        <f aca="false">IF(C225=1,"Yes","No")</f>
        <v>No</v>
      </c>
      <c r="Z225" s="15" t="n">
        <f aca="false">COUNTIF(J225:O225,"Yes")</f>
        <v>1</v>
      </c>
      <c r="AA225" s="18" t="n">
        <f aca="false">S225*W225</f>
        <v>50.05</v>
      </c>
      <c r="AB225" s="15" t="n">
        <f aca="false">(P225="Month-to-month")+(I225="Fiber optic")+(R225="Electronic check")+(F225&lt;=12)+(M225="No")+(J225="No")</f>
        <v>3</v>
      </c>
      <c r="AC225" s="15" t="str">
        <f aca="false">IF(AB225&gt;=5,"High",IF(AB225&gt;=3,"Medium","Low"))</f>
        <v>Medium</v>
      </c>
    </row>
    <row r="226" customFormat="false" ht="15" hidden="false" customHeight="false" outlineLevel="0" collapsed="false">
      <c r="A226" s="15" t="s">
        <v>322</v>
      </c>
      <c r="B226" s="15" t="s">
        <v>94</v>
      </c>
      <c r="C226" s="15" t="n">
        <v>0</v>
      </c>
      <c r="D226" s="15" t="s">
        <v>24</v>
      </c>
      <c r="E226" s="15" t="s">
        <v>24</v>
      </c>
      <c r="F226" s="15" t="n">
        <v>12</v>
      </c>
      <c r="G226" s="15" t="s">
        <v>26</v>
      </c>
      <c r="H226" s="15" t="s">
        <v>24</v>
      </c>
      <c r="I226" s="15" t="s">
        <v>24</v>
      </c>
      <c r="J226" s="15" t="s">
        <v>28</v>
      </c>
      <c r="K226" s="15" t="s">
        <v>28</v>
      </c>
      <c r="L226" s="15" t="s">
        <v>28</v>
      </c>
      <c r="M226" s="15" t="s">
        <v>28</v>
      </c>
      <c r="N226" s="15" t="s">
        <v>28</v>
      </c>
      <c r="O226" s="15" t="s">
        <v>28</v>
      </c>
      <c r="P226" s="15" t="s">
        <v>27</v>
      </c>
      <c r="Q226" s="15" t="s">
        <v>26</v>
      </c>
      <c r="R226" s="15" t="s">
        <v>19</v>
      </c>
      <c r="S226" s="18" t="n">
        <v>19.35</v>
      </c>
      <c r="T226" s="15" t="n">
        <v>219.35</v>
      </c>
      <c r="U226" s="15" t="s">
        <v>24</v>
      </c>
      <c r="V226" s="18" t="n">
        <f aca="false">IF(ISNUMBER(T226),T226,0)</f>
        <v>219.35</v>
      </c>
      <c r="W226" s="15" t="n">
        <f aca="false">IF(U226="Yes",1,0)</f>
        <v>0</v>
      </c>
      <c r="X226" s="15" t="str">
        <f aca="false">IF(F226&lt;=12,"0-12 months",IF(F226&lt;=24,"13-24 months",IF(F226&lt;=48,"25-48 months","49-72 months")))</f>
        <v>0-12 months</v>
      </c>
      <c r="Y226" s="15" t="str">
        <f aca="false">IF(C226=1,"Yes","No")</f>
        <v>No</v>
      </c>
      <c r="Z226" s="15" t="n">
        <f aca="false">COUNTIF(J226:O226,"Yes")</f>
        <v>0</v>
      </c>
      <c r="AA226" s="18" t="n">
        <f aca="false">S226*W226</f>
        <v>0</v>
      </c>
      <c r="AB226" s="15" t="n">
        <f aca="false">(P226="Month-to-month")+(I226="Fiber optic")+(R226="Electronic check")+(F226&lt;=12)+(M226="No")+(J226="No")</f>
        <v>1</v>
      </c>
      <c r="AC226" s="15" t="str">
        <f aca="false">IF(AB226&gt;=5,"High",IF(AB226&gt;=3,"Medium","Low"))</f>
        <v>Low</v>
      </c>
    </row>
    <row r="227" customFormat="false" ht="15" hidden="false" customHeight="false" outlineLevel="0" collapsed="false">
      <c r="A227" s="15" t="s">
        <v>323</v>
      </c>
      <c r="B227" s="15" t="s">
        <v>98</v>
      </c>
      <c r="C227" s="15" t="n">
        <v>0</v>
      </c>
      <c r="D227" s="15" t="s">
        <v>24</v>
      </c>
      <c r="E227" s="15" t="s">
        <v>24</v>
      </c>
      <c r="F227" s="15" t="n">
        <v>24</v>
      </c>
      <c r="G227" s="15" t="s">
        <v>24</v>
      </c>
      <c r="H227" s="15" t="s">
        <v>95</v>
      </c>
      <c r="I227" s="15" t="s">
        <v>96</v>
      </c>
      <c r="J227" s="15" t="s">
        <v>26</v>
      </c>
      <c r="K227" s="15" t="s">
        <v>24</v>
      </c>
      <c r="L227" s="15" t="s">
        <v>24</v>
      </c>
      <c r="M227" s="15" t="s">
        <v>24</v>
      </c>
      <c r="N227" s="15" t="s">
        <v>26</v>
      </c>
      <c r="O227" s="15" t="s">
        <v>26</v>
      </c>
      <c r="P227" s="15" t="s">
        <v>27</v>
      </c>
      <c r="Q227" s="15" t="s">
        <v>26</v>
      </c>
      <c r="R227" s="15" t="s">
        <v>17</v>
      </c>
      <c r="S227" s="18" t="n">
        <v>50.6</v>
      </c>
      <c r="T227" s="15" t="n">
        <v>1288.75</v>
      </c>
      <c r="U227" s="15" t="s">
        <v>24</v>
      </c>
      <c r="V227" s="18" t="n">
        <f aca="false">IF(ISNUMBER(T227),T227,0)</f>
        <v>1288.75</v>
      </c>
      <c r="W227" s="15" t="n">
        <f aca="false">IF(U227="Yes",1,0)</f>
        <v>0</v>
      </c>
      <c r="X227" s="15" t="str">
        <f aca="false">IF(F227&lt;=12,"0-12 months",IF(F227&lt;=24,"13-24 months",IF(F227&lt;=48,"25-48 months","49-72 months")))</f>
        <v>13-24 months</v>
      </c>
      <c r="Y227" s="15" t="str">
        <f aca="false">IF(C227=1,"Yes","No")</f>
        <v>No</v>
      </c>
      <c r="Z227" s="15" t="n">
        <f aca="false">COUNTIF(J227:O227,"Yes")</f>
        <v>3</v>
      </c>
      <c r="AA227" s="18" t="n">
        <f aca="false">S227*W227</f>
        <v>0</v>
      </c>
      <c r="AB227" s="15" t="n">
        <f aca="false">(P227="Month-to-month")+(I227="Fiber optic")+(R227="Electronic check")+(F227&lt;=12)+(M227="No")+(J227="No")</f>
        <v>1</v>
      </c>
      <c r="AC227" s="15" t="str">
        <f aca="false">IF(AB227&gt;=5,"High",IF(AB227&gt;=3,"Medium","Low"))</f>
        <v>Low</v>
      </c>
    </row>
    <row r="228" customFormat="false" ht="15" hidden="false" customHeight="false" outlineLevel="0" collapsed="false">
      <c r="A228" s="15" t="s">
        <v>324</v>
      </c>
      <c r="B228" s="15" t="s">
        <v>94</v>
      </c>
      <c r="C228" s="15" t="n">
        <v>0</v>
      </c>
      <c r="D228" s="15" t="s">
        <v>26</v>
      </c>
      <c r="E228" s="15" t="s">
        <v>26</v>
      </c>
      <c r="F228" s="15" t="n">
        <v>31</v>
      </c>
      <c r="G228" s="15" t="s">
        <v>26</v>
      </c>
      <c r="H228" s="15" t="s">
        <v>24</v>
      </c>
      <c r="I228" s="15" t="s">
        <v>96</v>
      </c>
      <c r="J228" s="15" t="s">
        <v>26</v>
      </c>
      <c r="K228" s="15" t="s">
        <v>24</v>
      </c>
      <c r="L228" s="15" t="s">
        <v>26</v>
      </c>
      <c r="M228" s="15" t="s">
        <v>26</v>
      </c>
      <c r="N228" s="15" t="s">
        <v>26</v>
      </c>
      <c r="O228" s="15" t="s">
        <v>26</v>
      </c>
      <c r="P228" s="15" t="s">
        <v>27</v>
      </c>
      <c r="Q228" s="15" t="s">
        <v>26</v>
      </c>
      <c r="R228" s="15" t="s">
        <v>17</v>
      </c>
      <c r="S228" s="18" t="n">
        <v>81.15</v>
      </c>
      <c r="T228" s="15" t="n">
        <v>2545.75</v>
      </c>
      <c r="U228" s="15" t="s">
        <v>24</v>
      </c>
      <c r="V228" s="18" t="n">
        <f aca="false">IF(ISNUMBER(T228),T228,0)</f>
        <v>2545.75</v>
      </c>
      <c r="W228" s="15" t="n">
        <f aca="false">IF(U228="Yes",1,0)</f>
        <v>0</v>
      </c>
      <c r="X228" s="15" t="str">
        <f aca="false">IF(F228&lt;=12,"0-12 months",IF(F228&lt;=24,"13-24 months",IF(F228&lt;=48,"25-48 months","49-72 months")))</f>
        <v>25-48 months</v>
      </c>
      <c r="Y228" s="15" t="str">
        <f aca="false">IF(C228=1,"Yes","No")</f>
        <v>No</v>
      </c>
      <c r="Z228" s="15" t="n">
        <f aca="false">COUNTIF(J228:O228,"Yes")</f>
        <v>5</v>
      </c>
      <c r="AA228" s="18" t="n">
        <f aca="false">S228*W228</f>
        <v>0</v>
      </c>
      <c r="AB228" s="15" t="n">
        <f aca="false">(P228="Month-to-month")+(I228="Fiber optic")+(R228="Electronic check")+(F228&lt;=12)+(M228="No")+(J228="No")</f>
        <v>0</v>
      </c>
      <c r="AC228" s="15" t="str">
        <f aca="false">IF(AB228&gt;=5,"High",IF(AB228&gt;=3,"Medium","Low"))</f>
        <v>Low</v>
      </c>
    </row>
    <row r="229" customFormat="false" ht="15" hidden="false" customHeight="false" outlineLevel="0" collapsed="false">
      <c r="A229" s="15" t="s">
        <v>325</v>
      </c>
      <c r="B229" s="15" t="s">
        <v>94</v>
      </c>
      <c r="C229" s="15" t="n">
        <v>0</v>
      </c>
      <c r="D229" s="15" t="s">
        <v>26</v>
      </c>
      <c r="E229" s="15" t="s">
        <v>24</v>
      </c>
      <c r="F229" s="15" t="n">
        <v>1</v>
      </c>
      <c r="G229" s="15" t="s">
        <v>26</v>
      </c>
      <c r="H229" s="15" t="s">
        <v>24</v>
      </c>
      <c r="I229" s="15" t="s">
        <v>96</v>
      </c>
      <c r="J229" s="15" t="s">
        <v>24</v>
      </c>
      <c r="K229" s="15" t="s">
        <v>24</v>
      </c>
      <c r="L229" s="15" t="s">
        <v>24</v>
      </c>
      <c r="M229" s="15" t="s">
        <v>24</v>
      </c>
      <c r="N229" s="15" t="s">
        <v>26</v>
      </c>
      <c r="O229" s="15" t="s">
        <v>24</v>
      </c>
      <c r="P229" s="15" t="s">
        <v>25</v>
      </c>
      <c r="Q229" s="15" t="s">
        <v>24</v>
      </c>
      <c r="R229" s="15" t="s">
        <v>17</v>
      </c>
      <c r="S229" s="18" t="n">
        <v>55.2</v>
      </c>
      <c r="T229" s="15" t="n">
        <v>55.2</v>
      </c>
      <c r="U229" s="15" t="s">
        <v>26</v>
      </c>
      <c r="V229" s="18" t="n">
        <f aca="false">IF(ISNUMBER(T229),T229,0)</f>
        <v>55.2</v>
      </c>
      <c r="W229" s="15" t="n">
        <f aca="false">IF(U229="Yes",1,0)</f>
        <v>1</v>
      </c>
      <c r="X229" s="15" t="str">
        <f aca="false">IF(F229&lt;=12,"0-12 months",IF(F229&lt;=24,"13-24 months",IF(F229&lt;=48,"25-48 months","49-72 months")))</f>
        <v>0-12 months</v>
      </c>
      <c r="Y229" s="15" t="str">
        <f aca="false">IF(C229=1,"Yes","No")</f>
        <v>No</v>
      </c>
      <c r="Z229" s="15" t="n">
        <f aca="false">COUNTIF(J229:O229,"Yes")</f>
        <v>1</v>
      </c>
      <c r="AA229" s="18" t="n">
        <f aca="false">S229*W229</f>
        <v>55.2</v>
      </c>
      <c r="AB229" s="15" t="n">
        <f aca="false">(P229="Month-to-month")+(I229="Fiber optic")+(R229="Electronic check")+(F229&lt;=12)+(M229="No")+(J229="No")</f>
        <v>4</v>
      </c>
      <c r="AC229" s="15" t="str">
        <f aca="false">IF(AB229&gt;=5,"High",IF(AB229&gt;=3,"Medium","Low"))</f>
        <v>Medium</v>
      </c>
    </row>
    <row r="230" customFormat="false" ht="15" hidden="false" customHeight="false" outlineLevel="0" collapsed="false">
      <c r="A230" s="15" t="s">
        <v>326</v>
      </c>
      <c r="B230" s="15" t="s">
        <v>98</v>
      </c>
      <c r="C230" s="15" t="n">
        <v>0</v>
      </c>
      <c r="D230" s="15" t="s">
        <v>24</v>
      </c>
      <c r="E230" s="15" t="s">
        <v>24</v>
      </c>
      <c r="F230" s="15" t="n">
        <v>30</v>
      </c>
      <c r="G230" s="15" t="s">
        <v>26</v>
      </c>
      <c r="H230" s="15" t="s">
        <v>26</v>
      </c>
      <c r="I230" s="15" t="s">
        <v>102</v>
      </c>
      <c r="J230" s="15" t="s">
        <v>24</v>
      </c>
      <c r="K230" s="15" t="s">
        <v>24</v>
      </c>
      <c r="L230" s="15" t="s">
        <v>24</v>
      </c>
      <c r="M230" s="15" t="s">
        <v>26</v>
      </c>
      <c r="N230" s="15" t="s">
        <v>24</v>
      </c>
      <c r="O230" s="15" t="s">
        <v>26</v>
      </c>
      <c r="P230" s="15" t="s">
        <v>25</v>
      </c>
      <c r="Q230" s="15" t="s">
        <v>26</v>
      </c>
      <c r="R230" s="15" t="s">
        <v>21</v>
      </c>
      <c r="S230" s="18" t="n">
        <v>89.9</v>
      </c>
      <c r="T230" s="15" t="n">
        <v>2723.15</v>
      </c>
      <c r="U230" s="15" t="s">
        <v>24</v>
      </c>
      <c r="V230" s="18" t="n">
        <f aca="false">IF(ISNUMBER(T230),T230,0)</f>
        <v>2723.15</v>
      </c>
      <c r="W230" s="15" t="n">
        <f aca="false">IF(U230="Yes",1,0)</f>
        <v>0</v>
      </c>
      <c r="X230" s="15" t="str">
        <f aca="false">IF(F230&lt;=12,"0-12 months",IF(F230&lt;=24,"13-24 months",IF(F230&lt;=48,"25-48 months","49-72 months")))</f>
        <v>25-48 months</v>
      </c>
      <c r="Y230" s="15" t="str">
        <f aca="false">IF(C230=1,"Yes","No")</f>
        <v>No</v>
      </c>
      <c r="Z230" s="15" t="n">
        <f aca="false">COUNTIF(J230:O230,"Yes")</f>
        <v>2</v>
      </c>
      <c r="AA230" s="18" t="n">
        <f aca="false">S230*W230</f>
        <v>0</v>
      </c>
      <c r="AB230" s="15" t="n">
        <f aca="false">(P230="Month-to-month")+(I230="Fiber optic")+(R230="Electronic check")+(F230&lt;=12)+(M230="No")+(J230="No")</f>
        <v>3</v>
      </c>
      <c r="AC230" s="15" t="str">
        <f aca="false">IF(AB230&gt;=5,"High",IF(AB230&gt;=3,"Medium","Low"))</f>
        <v>Medium</v>
      </c>
    </row>
    <row r="231" customFormat="false" ht="15" hidden="false" customHeight="false" outlineLevel="0" collapsed="false">
      <c r="A231" s="15" t="s">
        <v>327</v>
      </c>
      <c r="B231" s="15" t="s">
        <v>94</v>
      </c>
      <c r="C231" s="15" t="n">
        <v>0</v>
      </c>
      <c r="D231" s="15" t="s">
        <v>26</v>
      </c>
      <c r="E231" s="15" t="s">
        <v>26</v>
      </c>
      <c r="F231" s="15" t="n">
        <v>47</v>
      </c>
      <c r="G231" s="15" t="s">
        <v>26</v>
      </c>
      <c r="H231" s="15" t="s">
        <v>26</v>
      </c>
      <c r="I231" s="15" t="s">
        <v>96</v>
      </c>
      <c r="J231" s="15" t="s">
        <v>26</v>
      </c>
      <c r="K231" s="15" t="s">
        <v>26</v>
      </c>
      <c r="L231" s="15" t="s">
        <v>24</v>
      </c>
      <c r="M231" s="15" t="s">
        <v>26</v>
      </c>
      <c r="N231" s="15" t="s">
        <v>26</v>
      </c>
      <c r="O231" s="15" t="s">
        <v>26</v>
      </c>
      <c r="P231" s="15" t="s">
        <v>29</v>
      </c>
      <c r="Q231" s="15" t="s">
        <v>26</v>
      </c>
      <c r="R231" s="15" t="s">
        <v>21</v>
      </c>
      <c r="S231" s="18" t="n">
        <v>85.3</v>
      </c>
      <c r="T231" s="15" t="n">
        <v>4107.25</v>
      </c>
      <c r="U231" s="15" t="s">
        <v>24</v>
      </c>
      <c r="V231" s="18" t="n">
        <f aca="false">IF(ISNUMBER(T231),T231,0)</f>
        <v>4107.25</v>
      </c>
      <c r="W231" s="15" t="n">
        <f aca="false">IF(U231="Yes",1,0)</f>
        <v>0</v>
      </c>
      <c r="X231" s="15" t="str">
        <f aca="false">IF(F231&lt;=12,"0-12 months",IF(F231&lt;=24,"13-24 months",IF(F231&lt;=48,"25-48 months","49-72 months")))</f>
        <v>25-48 months</v>
      </c>
      <c r="Y231" s="15" t="str">
        <f aca="false">IF(C231=1,"Yes","No")</f>
        <v>No</v>
      </c>
      <c r="Z231" s="15" t="n">
        <f aca="false">COUNTIF(J231:O231,"Yes")</f>
        <v>5</v>
      </c>
      <c r="AA231" s="18" t="n">
        <f aca="false">S231*W231</f>
        <v>0</v>
      </c>
      <c r="AB231" s="15" t="n">
        <f aca="false">(P231="Month-to-month")+(I231="Fiber optic")+(R231="Electronic check")+(F231&lt;=12)+(M231="No")+(J231="No")</f>
        <v>0</v>
      </c>
      <c r="AC231" s="15" t="str">
        <f aca="false">IF(AB231&gt;=5,"High",IF(AB231&gt;=3,"Medium","Low"))</f>
        <v>Low</v>
      </c>
    </row>
    <row r="232" customFormat="false" ht="15" hidden="false" customHeight="false" outlineLevel="0" collapsed="false">
      <c r="A232" s="15" t="s">
        <v>328</v>
      </c>
      <c r="B232" s="15" t="s">
        <v>98</v>
      </c>
      <c r="C232" s="15" t="n">
        <v>0</v>
      </c>
      <c r="D232" s="15" t="s">
        <v>24</v>
      </c>
      <c r="E232" s="15" t="s">
        <v>24</v>
      </c>
      <c r="F232" s="15" t="n">
        <v>54</v>
      </c>
      <c r="G232" s="15" t="s">
        <v>26</v>
      </c>
      <c r="H232" s="15" t="s">
        <v>26</v>
      </c>
      <c r="I232" s="15" t="s">
        <v>102</v>
      </c>
      <c r="J232" s="15" t="s">
        <v>26</v>
      </c>
      <c r="K232" s="15" t="s">
        <v>26</v>
      </c>
      <c r="L232" s="15" t="s">
        <v>24</v>
      </c>
      <c r="M232" s="15" t="s">
        <v>26</v>
      </c>
      <c r="N232" s="15" t="s">
        <v>26</v>
      </c>
      <c r="O232" s="15" t="s">
        <v>26</v>
      </c>
      <c r="P232" s="15" t="s">
        <v>29</v>
      </c>
      <c r="Q232" s="15" t="s">
        <v>26</v>
      </c>
      <c r="R232" s="15" t="s">
        <v>21</v>
      </c>
      <c r="S232" s="18" t="n">
        <v>108</v>
      </c>
      <c r="T232" s="15" t="n">
        <v>5760.65</v>
      </c>
      <c r="U232" s="15" t="s">
        <v>24</v>
      </c>
      <c r="V232" s="18" t="n">
        <f aca="false">IF(ISNUMBER(T232),T232,0)</f>
        <v>5760.65</v>
      </c>
      <c r="W232" s="15" t="n">
        <f aca="false">IF(U232="Yes",1,0)</f>
        <v>0</v>
      </c>
      <c r="X232" s="15" t="str">
        <f aca="false">IF(F232&lt;=12,"0-12 months",IF(F232&lt;=24,"13-24 months",IF(F232&lt;=48,"25-48 months","49-72 months")))</f>
        <v>49-72 months</v>
      </c>
      <c r="Y232" s="15" t="str">
        <f aca="false">IF(C232=1,"Yes","No")</f>
        <v>No</v>
      </c>
      <c r="Z232" s="15" t="n">
        <f aca="false">COUNTIF(J232:O232,"Yes")</f>
        <v>5</v>
      </c>
      <c r="AA232" s="18" t="n">
        <f aca="false">S232*W232</f>
        <v>0</v>
      </c>
      <c r="AB232" s="15" t="n">
        <f aca="false">(P232="Month-to-month")+(I232="Fiber optic")+(R232="Electronic check")+(F232&lt;=12)+(M232="No")+(J232="No")</f>
        <v>1</v>
      </c>
      <c r="AC232" s="15" t="str">
        <f aca="false">IF(AB232&gt;=5,"High",IF(AB232&gt;=3,"Medium","Low"))</f>
        <v>Low</v>
      </c>
    </row>
    <row r="233" customFormat="false" ht="15" hidden="false" customHeight="false" outlineLevel="0" collapsed="false">
      <c r="A233" s="15" t="s">
        <v>329</v>
      </c>
      <c r="B233" s="15" t="s">
        <v>98</v>
      </c>
      <c r="C233" s="15" t="n">
        <v>0</v>
      </c>
      <c r="D233" s="15" t="s">
        <v>24</v>
      </c>
      <c r="E233" s="15" t="s">
        <v>24</v>
      </c>
      <c r="F233" s="15" t="n">
        <v>50</v>
      </c>
      <c r="G233" s="15" t="s">
        <v>26</v>
      </c>
      <c r="H233" s="15" t="s">
        <v>24</v>
      </c>
      <c r="I233" s="15" t="s">
        <v>102</v>
      </c>
      <c r="J233" s="15" t="s">
        <v>26</v>
      </c>
      <c r="K233" s="15" t="s">
        <v>26</v>
      </c>
      <c r="L233" s="15" t="s">
        <v>24</v>
      </c>
      <c r="M233" s="15" t="s">
        <v>26</v>
      </c>
      <c r="N233" s="15" t="s">
        <v>24</v>
      </c>
      <c r="O233" s="15" t="s">
        <v>26</v>
      </c>
      <c r="P233" s="15" t="s">
        <v>25</v>
      </c>
      <c r="Q233" s="15" t="s">
        <v>26</v>
      </c>
      <c r="R233" s="15" t="s">
        <v>21</v>
      </c>
      <c r="S233" s="18" t="n">
        <v>93.5</v>
      </c>
      <c r="T233" s="15" t="n">
        <v>4747.5</v>
      </c>
      <c r="U233" s="15" t="s">
        <v>24</v>
      </c>
      <c r="V233" s="18" t="n">
        <f aca="false">IF(ISNUMBER(T233),T233,0)</f>
        <v>4747.5</v>
      </c>
      <c r="W233" s="15" t="n">
        <f aca="false">IF(U233="Yes",1,0)</f>
        <v>0</v>
      </c>
      <c r="X233" s="15" t="str">
        <f aca="false">IF(F233&lt;=12,"0-12 months",IF(F233&lt;=24,"13-24 months",IF(F233&lt;=48,"25-48 months","49-72 months")))</f>
        <v>49-72 months</v>
      </c>
      <c r="Y233" s="15" t="str">
        <f aca="false">IF(C233=1,"Yes","No")</f>
        <v>No</v>
      </c>
      <c r="Z233" s="15" t="n">
        <f aca="false">COUNTIF(J233:O233,"Yes")</f>
        <v>4</v>
      </c>
      <c r="AA233" s="18" t="n">
        <f aca="false">S233*W233</f>
        <v>0</v>
      </c>
      <c r="AB233" s="15" t="n">
        <f aca="false">(P233="Month-to-month")+(I233="Fiber optic")+(R233="Electronic check")+(F233&lt;=12)+(M233="No")+(J233="No")</f>
        <v>2</v>
      </c>
      <c r="AC233" s="15" t="str">
        <f aca="false">IF(AB233&gt;=5,"High",IF(AB233&gt;=3,"Medium","Low"))</f>
        <v>Low</v>
      </c>
    </row>
    <row r="234" customFormat="false" ht="15" hidden="false" customHeight="false" outlineLevel="0" collapsed="false">
      <c r="A234" s="15" t="s">
        <v>330</v>
      </c>
      <c r="B234" s="15" t="s">
        <v>98</v>
      </c>
      <c r="C234" s="15" t="n">
        <v>0</v>
      </c>
      <c r="D234" s="15" t="s">
        <v>24</v>
      </c>
      <c r="E234" s="15" t="s">
        <v>24</v>
      </c>
      <c r="F234" s="15" t="n">
        <v>1</v>
      </c>
      <c r="G234" s="15" t="s">
        <v>26</v>
      </c>
      <c r="H234" s="15" t="s">
        <v>24</v>
      </c>
      <c r="I234" s="15" t="s">
        <v>102</v>
      </c>
      <c r="J234" s="15" t="s">
        <v>26</v>
      </c>
      <c r="K234" s="15" t="s">
        <v>24</v>
      </c>
      <c r="L234" s="15" t="s">
        <v>24</v>
      </c>
      <c r="M234" s="15" t="s">
        <v>24</v>
      </c>
      <c r="N234" s="15" t="s">
        <v>24</v>
      </c>
      <c r="O234" s="15" t="s">
        <v>26</v>
      </c>
      <c r="P234" s="15" t="s">
        <v>25</v>
      </c>
      <c r="Q234" s="15" t="s">
        <v>26</v>
      </c>
      <c r="R234" s="15" t="s">
        <v>17</v>
      </c>
      <c r="S234" s="18" t="n">
        <v>84.6</v>
      </c>
      <c r="T234" s="15" t="n">
        <v>84.6</v>
      </c>
      <c r="U234" s="15" t="s">
        <v>26</v>
      </c>
      <c r="V234" s="18" t="n">
        <f aca="false">IF(ISNUMBER(T234),T234,0)</f>
        <v>84.6</v>
      </c>
      <c r="W234" s="15" t="n">
        <f aca="false">IF(U234="Yes",1,0)</f>
        <v>1</v>
      </c>
      <c r="X234" s="15" t="str">
        <f aca="false">IF(F234&lt;=12,"0-12 months",IF(F234&lt;=24,"13-24 months",IF(F234&lt;=48,"25-48 months","49-72 months")))</f>
        <v>0-12 months</v>
      </c>
      <c r="Y234" s="15" t="str">
        <f aca="false">IF(C234=1,"Yes","No")</f>
        <v>No</v>
      </c>
      <c r="Z234" s="15" t="n">
        <f aca="false">COUNTIF(J234:O234,"Yes")</f>
        <v>2</v>
      </c>
      <c r="AA234" s="18" t="n">
        <f aca="false">S234*W234</f>
        <v>84.6</v>
      </c>
      <c r="AB234" s="15" t="n">
        <f aca="false">(P234="Month-to-month")+(I234="Fiber optic")+(R234="Electronic check")+(F234&lt;=12)+(M234="No")+(J234="No")</f>
        <v>4</v>
      </c>
      <c r="AC234" s="15" t="str">
        <f aca="false">IF(AB234&gt;=5,"High",IF(AB234&gt;=3,"Medium","Low"))</f>
        <v>Medium</v>
      </c>
    </row>
    <row r="235" customFormat="false" ht="15" hidden="false" customHeight="false" outlineLevel="0" collapsed="false">
      <c r="A235" s="15" t="s">
        <v>331</v>
      </c>
      <c r="B235" s="15" t="s">
        <v>94</v>
      </c>
      <c r="C235" s="15" t="n">
        <v>0</v>
      </c>
      <c r="D235" s="15" t="s">
        <v>24</v>
      </c>
      <c r="E235" s="15" t="s">
        <v>24</v>
      </c>
      <c r="F235" s="15" t="n">
        <v>72</v>
      </c>
      <c r="G235" s="15" t="s">
        <v>26</v>
      </c>
      <c r="H235" s="15" t="s">
        <v>24</v>
      </c>
      <c r="I235" s="15" t="s">
        <v>24</v>
      </c>
      <c r="J235" s="15" t="s">
        <v>28</v>
      </c>
      <c r="K235" s="15" t="s">
        <v>28</v>
      </c>
      <c r="L235" s="15" t="s">
        <v>28</v>
      </c>
      <c r="M235" s="15" t="s">
        <v>28</v>
      </c>
      <c r="N235" s="15" t="s">
        <v>28</v>
      </c>
      <c r="O235" s="15" t="s">
        <v>28</v>
      </c>
      <c r="P235" s="15" t="s">
        <v>29</v>
      </c>
      <c r="Q235" s="15" t="s">
        <v>24</v>
      </c>
      <c r="R235" s="15" t="s">
        <v>21</v>
      </c>
      <c r="S235" s="18" t="n">
        <v>20.25</v>
      </c>
      <c r="T235" s="15" t="n">
        <v>1566.9</v>
      </c>
      <c r="U235" s="15" t="s">
        <v>24</v>
      </c>
      <c r="V235" s="18" t="n">
        <f aca="false">IF(ISNUMBER(T235),T235,0)</f>
        <v>1566.9</v>
      </c>
      <c r="W235" s="15" t="n">
        <f aca="false">IF(U235="Yes",1,0)</f>
        <v>0</v>
      </c>
      <c r="X235" s="15" t="str">
        <f aca="false">IF(F235&lt;=12,"0-12 months",IF(F235&lt;=24,"13-24 months",IF(F235&lt;=48,"25-48 months","49-72 months")))</f>
        <v>49-72 months</v>
      </c>
      <c r="Y235" s="15" t="str">
        <f aca="false">IF(C235=1,"Yes","No")</f>
        <v>No</v>
      </c>
      <c r="Z235" s="15" t="n">
        <f aca="false">COUNTIF(J235:O235,"Yes")</f>
        <v>0</v>
      </c>
      <c r="AA235" s="18" t="n">
        <f aca="false">S235*W235</f>
        <v>0</v>
      </c>
      <c r="AB235" s="15" t="n">
        <f aca="false">(P235="Month-to-month")+(I235="Fiber optic")+(R235="Electronic check")+(F235&lt;=12)+(M235="No")+(J235="No")</f>
        <v>0</v>
      </c>
      <c r="AC235" s="15" t="str">
        <f aca="false">IF(AB235&gt;=5,"High",IF(AB235&gt;=3,"Medium","Low"))</f>
        <v>Low</v>
      </c>
    </row>
    <row r="236" customFormat="false" ht="15" hidden="false" customHeight="false" outlineLevel="0" collapsed="false">
      <c r="A236" s="15" t="s">
        <v>332</v>
      </c>
      <c r="B236" s="15" t="s">
        <v>94</v>
      </c>
      <c r="C236" s="15" t="n">
        <v>0</v>
      </c>
      <c r="D236" s="15" t="s">
        <v>24</v>
      </c>
      <c r="E236" s="15" t="s">
        <v>24</v>
      </c>
      <c r="F236" s="15" t="n">
        <v>29</v>
      </c>
      <c r="G236" s="15" t="s">
        <v>26</v>
      </c>
      <c r="H236" s="15" t="s">
        <v>26</v>
      </c>
      <c r="I236" s="15" t="s">
        <v>24</v>
      </c>
      <c r="J236" s="15" t="s">
        <v>28</v>
      </c>
      <c r="K236" s="15" t="s">
        <v>28</v>
      </c>
      <c r="L236" s="15" t="s">
        <v>28</v>
      </c>
      <c r="M236" s="15" t="s">
        <v>28</v>
      </c>
      <c r="N236" s="15" t="s">
        <v>28</v>
      </c>
      <c r="O236" s="15" t="s">
        <v>28</v>
      </c>
      <c r="P236" s="15" t="s">
        <v>25</v>
      </c>
      <c r="Q236" s="15" t="s">
        <v>24</v>
      </c>
      <c r="R236" s="15" t="s">
        <v>15</v>
      </c>
      <c r="S236" s="18" t="n">
        <v>25.15</v>
      </c>
      <c r="T236" s="15" t="n">
        <v>702</v>
      </c>
      <c r="U236" s="15" t="s">
        <v>24</v>
      </c>
      <c r="V236" s="18" t="n">
        <f aca="false">IF(ISNUMBER(T236),T236,0)</f>
        <v>702</v>
      </c>
      <c r="W236" s="15" t="n">
        <f aca="false">IF(U236="Yes",1,0)</f>
        <v>0</v>
      </c>
      <c r="X236" s="15" t="str">
        <f aca="false">IF(F236&lt;=12,"0-12 months",IF(F236&lt;=24,"13-24 months",IF(F236&lt;=48,"25-48 months","49-72 months")))</f>
        <v>25-48 months</v>
      </c>
      <c r="Y236" s="15" t="str">
        <f aca="false">IF(C236=1,"Yes","No")</f>
        <v>No</v>
      </c>
      <c r="Z236" s="15" t="n">
        <f aca="false">COUNTIF(J236:O236,"Yes")</f>
        <v>0</v>
      </c>
      <c r="AA236" s="18" t="n">
        <f aca="false">S236*W236</f>
        <v>0</v>
      </c>
      <c r="AB236" s="15" t="n">
        <f aca="false">(P236="Month-to-month")+(I236="Fiber optic")+(R236="Electronic check")+(F236&lt;=12)+(M236="No")+(J236="No")</f>
        <v>2</v>
      </c>
      <c r="AC236" s="15" t="str">
        <f aca="false">IF(AB236&gt;=5,"High",IF(AB236&gt;=3,"Medium","Low"))</f>
        <v>Low</v>
      </c>
    </row>
    <row r="237" customFormat="false" ht="15" hidden="false" customHeight="false" outlineLevel="0" collapsed="false">
      <c r="A237" s="15" t="s">
        <v>333</v>
      </c>
      <c r="B237" s="15" t="s">
        <v>98</v>
      </c>
      <c r="C237" s="15" t="n">
        <v>0</v>
      </c>
      <c r="D237" s="15" t="s">
        <v>24</v>
      </c>
      <c r="E237" s="15" t="s">
        <v>24</v>
      </c>
      <c r="F237" s="15" t="n">
        <v>2</v>
      </c>
      <c r="G237" s="15" t="s">
        <v>26</v>
      </c>
      <c r="H237" s="15" t="s">
        <v>26</v>
      </c>
      <c r="I237" s="15" t="s">
        <v>96</v>
      </c>
      <c r="J237" s="15" t="s">
        <v>24</v>
      </c>
      <c r="K237" s="15" t="s">
        <v>26</v>
      </c>
      <c r="L237" s="15" t="s">
        <v>24</v>
      </c>
      <c r="M237" s="15" t="s">
        <v>24</v>
      </c>
      <c r="N237" s="15" t="s">
        <v>24</v>
      </c>
      <c r="O237" s="15" t="s">
        <v>24</v>
      </c>
      <c r="P237" s="15" t="s">
        <v>25</v>
      </c>
      <c r="Q237" s="15" t="s">
        <v>26</v>
      </c>
      <c r="R237" s="15" t="s">
        <v>17</v>
      </c>
      <c r="S237" s="18" t="n">
        <v>54.4</v>
      </c>
      <c r="T237" s="15" t="n">
        <v>114.1</v>
      </c>
      <c r="U237" s="15" t="s">
        <v>26</v>
      </c>
      <c r="V237" s="18" t="n">
        <f aca="false">IF(ISNUMBER(T237),T237,0)</f>
        <v>114.1</v>
      </c>
      <c r="W237" s="15" t="n">
        <f aca="false">IF(U237="Yes",1,0)</f>
        <v>1</v>
      </c>
      <c r="X237" s="15" t="str">
        <f aca="false">IF(F237&lt;=12,"0-12 months",IF(F237&lt;=24,"13-24 months",IF(F237&lt;=48,"25-48 months","49-72 months")))</f>
        <v>0-12 months</v>
      </c>
      <c r="Y237" s="15" t="str">
        <f aca="false">IF(C237=1,"Yes","No")</f>
        <v>No</v>
      </c>
      <c r="Z237" s="15" t="n">
        <f aca="false">COUNTIF(J237:O237,"Yes")</f>
        <v>1</v>
      </c>
      <c r="AA237" s="18" t="n">
        <f aca="false">S237*W237</f>
        <v>54.4</v>
      </c>
      <c r="AB237" s="15" t="n">
        <f aca="false">(P237="Month-to-month")+(I237="Fiber optic")+(R237="Electronic check")+(F237&lt;=12)+(M237="No")+(J237="No")</f>
        <v>4</v>
      </c>
      <c r="AC237" s="15" t="str">
        <f aca="false">IF(AB237&gt;=5,"High",IF(AB237&gt;=3,"Medium","Low"))</f>
        <v>Medium</v>
      </c>
    </row>
    <row r="238" customFormat="false" ht="15" hidden="false" customHeight="false" outlineLevel="0" collapsed="false">
      <c r="A238" s="15" t="s">
        <v>334</v>
      </c>
      <c r="B238" s="15" t="s">
        <v>94</v>
      </c>
      <c r="C238" s="15" t="n">
        <v>0</v>
      </c>
      <c r="D238" s="15" t="s">
        <v>24</v>
      </c>
      <c r="E238" s="15" t="s">
        <v>24</v>
      </c>
      <c r="F238" s="15" t="n">
        <v>10</v>
      </c>
      <c r="G238" s="15" t="s">
        <v>24</v>
      </c>
      <c r="H238" s="15" t="s">
        <v>95</v>
      </c>
      <c r="I238" s="15" t="s">
        <v>96</v>
      </c>
      <c r="J238" s="15" t="s">
        <v>24</v>
      </c>
      <c r="K238" s="15" t="s">
        <v>24</v>
      </c>
      <c r="L238" s="15" t="s">
        <v>24</v>
      </c>
      <c r="M238" s="15" t="s">
        <v>26</v>
      </c>
      <c r="N238" s="15" t="s">
        <v>24</v>
      </c>
      <c r="O238" s="15" t="s">
        <v>24</v>
      </c>
      <c r="P238" s="15" t="s">
        <v>29</v>
      </c>
      <c r="Q238" s="15" t="s">
        <v>26</v>
      </c>
      <c r="R238" s="15" t="s">
        <v>17</v>
      </c>
      <c r="S238" s="18" t="n">
        <v>29.6</v>
      </c>
      <c r="T238" s="15" t="n">
        <v>299.05</v>
      </c>
      <c r="U238" s="15" t="s">
        <v>24</v>
      </c>
      <c r="V238" s="18" t="n">
        <f aca="false">IF(ISNUMBER(T238),T238,0)</f>
        <v>299.05</v>
      </c>
      <c r="W238" s="15" t="n">
        <f aca="false">IF(U238="Yes",1,0)</f>
        <v>0</v>
      </c>
      <c r="X238" s="15" t="str">
        <f aca="false">IF(F238&lt;=12,"0-12 months",IF(F238&lt;=24,"13-24 months",IF(F238&lt;=48,"25-48 months","49-72 months")))</f>
        <v>0-12 months</v>
      </c>
      <c r="Y238" s="15" t="str">
        <f aca="false">IF(C238=1,"Yes","No")</f>
        <v>No</v>
      </c>
      <c r="Z238" s="15" t="n">
        <f aca="false">COUNTIF(J238:O238,"Yes")</f>
        <v>1</v>
      </c>
      <c r="AA238" s="18" t="n">
        <f aca="false">S238*W238</f>
        <v>0</v>
      </c>
      <c r="AB238" s="15" t="n">
        <f aca="false">(P238="Month-to-month")+(I238="Fiber optic")+(R238="Electronic check")+(F238&lt;=12)+(M238="No")+(J238="No")</f>
        <v>2</v>
      </c>
      <c r="AC238" s="15" t="str">
        <f aca="false">IF(AB238&gt;=5,"High",IF(AB238&gt;=3,"Medium","Low"))</f>
        <v>Low</v>
      </c>
    </row>
    <row r="239" customFormat="false" ht="15" hidden="false" customHeight="false" outlineLevel="0" collapsed="false">
      <c r="A239" s="15" t="s">
        <v>335</v>
      </c>
      <c r="B239" s="15" t="s">
        <v>98</v>
      </c>
      <c r="C239" s="15" t="n">
        <v>0</v>
      </c>
      <c r="D239" s="15" t="s">
        <v>26</v>
      </c>
      <c r="E239" s="15" t="s">
        <v>24</v>
      </c>
      <c r="F239" s="15" t="n">
        <v>18</v>
      </c>
      <c r="G239" s="15" t="s">
        <v>26</v>
      </c>
      <c r="H239" s="15" t="s">
        <v>26</v>
      </c>
      <c r="I239" s="15" t="s">
        <v>102</v>
      </c>
      <c r="J239" s="15" t="s">
        <v>24</v>
      </c>
      <c r="K239" s="15" t="s">
        <v>24</v>
      </c>
      <c r="L239" s="15" t="s">
        <v>24</v>
      </c>
      <c r="M239" s="15" t="s">
        <v>24</v>
      </c>
      <c r="N239" s="15" t="s">
        <v>24</v>
      </c>
      <c r="O239" s="15" t="s">
        <v>24</v>
      </c>
      <c r="P239" s="15" t="s">
        <v>25</v>
      </c>
      <c r="Q239" s="15" t="s">
        <v>26</v>
      </c>
      <c r="R239" s="15" t="s">
        <v>15</v>
      </c>
      <c r="S239" s="18" t="n">
        <v>73.15</v>
      </c>
      <c r="T239" s="15" t="n">
        <v>1305.95</v>
      </c>
      <c r="U239" s="15" t="s">
        <v>24</v>
      </c>
      <c r="V239" s="18" t="n">
        <f aca="false">IF(ISNUMBER(T239),T239,0)</f>
        <v>1305.95</v>
      </c>
      <c r="W239" s="15" t="n">
        <f aca="false">IF(U239="Yes",1,0)</f>
        <v>0</v>
      </c>
      <c r="X239" s="15" t="str">
        <f aca="false">IF(F239&lt;=12,"0-12 months",IF(F239&lt;=24,"13-24 months",IF(F239&lt;=48,"25-48 months","49-72 months")))</f>
        <v>13-24 months</v>
      </c>
      <c r="Y239" s="15" t="str">
        <f aca="false">IF(C239=1,"Yes","No")</f>
        <v>No</v>
      </c>
      <c r="Z239" s="15" t="n">
        <f aca="false">COUNTIF(J239:O239,"Yes")</f>
        <v>0</v>
      </c>
      <c r="AA239" s="18" t="n">
        <f aca="false">S239*W239</f>
        <v>0</v>
      </c>
      <c r="AB239" s="15" t="n">
        <f aca="false">(P239="Month-to-month")+(I239="Fiber optic")+(R239="Electronic check")+(F239&lt;=12)+(M239="No")+(J239="No")</f>
        <v>5</v>
      </c>
      <c r="AC239" s="15" t="str">
        <f aca="false">IF(AB239&gt;=5,"High",IF(AB239&gt;=3,"Medium","Low"))</f>
        <v>High</v>
      </c>
    </row>
    <row r="240" customFormat="false" ht="15" hidden="false" customHeight="false" outlineLevel="0" collapsed="false">
      <c r="A240" s="15" t="s">
        <v>336</v>
      </c>
      <c r="B240" s="15" t="s">
        <v>94</v>
      </c>
      <c r="C240" s="15" t="n">
        <v>1</v>
      </c>
      <c r="D240" s="15" t="s">
        <v>24</v>
      </c>
      <c r="E240" s="15" t="s">
        <v>24</v>
      </c>
      <c r="F240" s="15" t="n">
        <v>11</v>
      </c>
      <c r="G240" s="15" t="s">
        <v>26</v>
      </c>
      <c r="H240" s="15" t="s">
        <v>24</v>
      </c>
      <c r="I240" s="15" t="s">
        <v>102</v>
      </c>
      <c r="J240" s="15" t="s">
        <v>24</v>
      </c>
      <c r="K240" s="15" t="s">
        <v>26</v>
      </c>
      <c r="L240" s="15" t="s">
        <v>24</v>
      </c>
      <c r="M240" s="15" t="s">
        <v>24</v>
      </c>
      <c r="N240" s="15" t="s">
        <v>26</v>
      </c>
      <c r="O240" s="15" t="s">
        <v>26</v>
      </c>
      <c r="P240" s="15" t="s">
        <v>25</v>
      </c>
      <c r="Q240" s="15" t="s">
        <v>26</v>
      </c>
      <c r="R240" s="15" t="s">
        <v>15</v>
      </c>
      <c r="S240" s="18" t="n">
        <v>95</v>
      </c>
      <c r="T240" s="15" t="n">
        <v>1120.3</v>
      </c>
      <c r="U240" s="15" t="s">
        <v>26</v>
      </c>
      <c r="V240" s="18" t="n">
        <f aca="false">IF(ISNUMBER(T240),T240,0)</f>
        <v>1120.3</v>
      </c>
      <c r="W240" s="15" t="n">
        <f aca="false">IF(U240="Yes",1,0)</f>
        <v>1</v>
      </c>
      <c r="X240" s="15" t="str">
        <f aca="false">IF(F240&lt;=12,"0-12 months",IF(F240&lt;=24,"13-24 months",IF(F240&lt;=48,"25-48 months","49-72 months")))</f>
        <v>0-12 months</v>
      </c>
      <c r="Y240" s="15" t="str">
        <f aca="false">IF(C240=1,"Yes","No")</f>
        <v>Yes</v>
      </c>
      <c r="Z240" s="15" t="n">
        <f aca="false">COUNTIF(J240:O240,"Yes")</f>
        <v>3</v>
      </c>
      <c r="AA240" s="18" t="n">
        <f aca="false">S240*W240</f>
        <v>95</v>
      </c>
      <c r="AB240" s="15" t="n">
        <f aca="false">(P240="Month-to-month")+(I240="Fiber optic")+(R240="Electronic check")+(F240&lt;=12)+(M240="No")+(J240="No")</f>
        <v>6</v>
      </c>
      <c r="AC240" s="15" t="str">
        <f aca="false">IF(AB240&gt;=5,"High",IF(AB240&gt;=3,"Medium","Low"))</f>
        <v>High</v>
      </c>
    </row>
    <row r="241" customFormat="false" ht="15" hidden="false" customHeight="false" outlineLevel="0" collapsed="false">
      <c r="A241" s="15" t="s">
        <v>337</v>
      </c>
      <c r="B241" s="15" t="s">
        <v>98</v>
      </c>
      <c r="C241" s="15" t="n">
        <v>0</v>
      </c>
      <c r="D241" s="15" t="s">
        <v>24</v>
      </c>
      <c r="E241" s="15" t="s">
        <v>24</v>
      </c>
      <c r="F241" s="15" t="n">
        <v>16</v>
      </c>
      <c r="G241" s="15" t="s">
        <v>26</v>
      </c>
      <c r="H241" s="15" t="s">
        <v>24</v>
      </c>
      <c r="I241" s="15" t="s">
        <v>24</v>
      </c>
      <c r="J241" s="15" t="s">
        <v>28</v>
      </c>
      <c r="K241" s="15" t="s">
        <v>28</v>
      </c>
      <c r="L241" s="15" t="s">
        <v>28</v>
      </c>
      <c r="M241" s="15" t="s">
        <v>28</v>
      </c>
      <c r="N241" s="15" t="s">
        <v>28</v>
      </c>
      <c r="O241" s="15" t="s">
        <v>28</v>
      </c>
      <c r="P241" s="15" t="s">
        <v>29</v>
      </c>
      <c r="Q241" s="15" t="s">
        <v>24</v>
      </c>
      <c r="R241" s="15" t="s">
        <v>17</v>
      </c>
      <c r="S241" s="18" t="n">
        <v>19.75</v>
      </c>
      <c r="T241" s="15" t="n">
        <v>284.35</v>
      </c>
      <c r="U241" s="15" t="s">
        <v>24</v>
      </c>
      <c r="V241" s="18" t="n">
        <f aca="false">IF(ISNUMBER(T241),T241,0)</f>
        <v>284.35</v>
      </c>
      <c r="W241" s="15" t="n">
        <f aca="false">IF(U241="Yes",1,0)</f>
        <v>0</v>
      </c>
      <c r="X241" s="15" t="str">
        <f aca="false">IF(F241&lt;=12,"0-12 months",IF(F241&lt;=24,"13-24 months",IF(F241&lt;=48,"25-48 months","49-72 months")))</f>
        <v>13-24 months</v>
      </c>
      <c r="Y241" s="15" t="str">
        <f aca="false">IF(C241=1,"Yes","No")</f>
        <v>No</v>
      </c>
      <c r="Z241" s="15" t="n">
        <f aca="false">COUNTIF(J241:O241,"Yes")</f>
        <v>0</v>
      </c>
      <c r="AA241" s="18" t="n">
        <f aca="false">S241*W241</f>
        <v>0</v>
      </c>
      <c r="AB241" s="15" t="n">
        <f aca="false">(P241="Month-to-month")+(I241="Fiber optic")+(R241="Electronic check")+(F241&lt;=12)+(M241="No")+(J241="No")</f>
        <v>0</v>
      </c>
      <c r="AC241" s="15" t="str">
        <f aca="false">IF(AB241&gt;=5,"High",IF(AB241&gt;=3,"Medium","Low"))</f>
        <v>Low</v>
      </c>
    </row>
    <row r="242" customFormat="false" ht="15" hidden="false" customHeight="false" outlineLevel="0" collapsed="false">
      <c r="A242" s="15" t="s">
        <v>338</v>
      </c>
      <c r="B242" s="15" t="s">
        <v>94</v>
      </c>
      <c r="C242" s="15" t="n">
        <v>0</v>
      </c>
      <c r="D242" s="15" t="s">
        <v>24</v>
      </c>
      <c r="E242" s="15" t="s">
        <v>24</v>
      </c>
      <c r="F242" s="15" t="n">
        <v>72</v>
      </c>
      <c r="G242" s="15" t="s">
        <v>26</v>
      </c>
      <c r="H242" s="15" t="s">
        <v>26</v>
      </c>
      <c r="I242" s="15" t="s">
        <v>96</v>
      </c>
      <c r="J242" s="15" t="s">
        <v>24</v>
      </c>
      <c r="K242" s="15" t="s">
        <v>26</v>
      </c>
      <c r="L242" s="15" t="s">
        <v>26</v>
      </c>
      <c r="M242" s="15" t="s">
        <v>26</v>
      </c>
      <c r="N242" s="15" t="s">
        <v>26</v>
      </c>
      <c r="O242" s="15" t="s">
        <v>26</v>
      </c>
      <c r="P242" s="15" t="s">
        <v>29</v>
      </c>
      <c r="Q242" s="15" t="s">
        <v>24</v>
      </c>
      <c r="R242" s="15" t="s">
        <v>19</v>
      </c>
      <c r="S242" s="18" t="n">
        <v>86.6</v>
      </c>
      <c r="T242" s="15" t="n">
        <v>6350.5</v>
      </c>
      <c r="U242" s="15" t="s">
        <v>24</v>
      </c>
      <c r="V242" s="18" t="n">
        <f aca="false">IF(ISNUMBER(T242),T242,0)</f>
        <v>6350.5</v>
      </c>
      <c r="W242" s="15" t="n">
        <f aca="false">IF(U242="Yes",1,0)</f>
        <v>0</v>
      </c>
      <c r="X242" s="15" t="str">
        <f aca="false">IF(F242&lt;=12,"0-12 months",IF(F242&lt;=24,"13-24 months",IF(F242&lt;=48,"25-48 months","49-72 months")))</f>
        <v>49-72 months</v>
      </c>
      <c r="Y242" s="15" t="str">
        <f aca="false">IF(C242=1,"Yes","No")</f>
        <v>No</v>
      </c>
      <c r="Z242" s="15" t="n">
        <f aca="false">COUNTIF(J242:O242,"Yes")</f>
        <v>5</v>
      </c>
      <c r="AA242" s="18" t="n">
        <f aca="false">S242*W242</f>
        <v>0</v>
      </c>
      <c r="AB242" s="15" t="n">
        <f aca="false">(P242="Month-to-month")+(I242="Fiber optic")+(R242="Electronic check")+(F242&lt;=12)+(M242="No")+(J242="No")</f>
        <v>1</v>
      </c>
      <c r="AC242" s="15" t="str">
        <f aca="false">IF(AB242&gt;=5,"High",IF(AB242&gt;=3,"Medium","Low"))</f>
        <v>Low</v>
      </c>
    </row>
    <row r="243" customFormat="false" ht="15" hidden="false" customHeight="false" outlineLevel="0" collapsed="false">
      <c r="A243" s="15" t="s">
        <v>339</v>
      </c>
      <c r="B243" s="15" t="s">
        <v>98</v>
      </c>
      <c r="C243" s="15" t="n">
        <v>0</v>
      </c>
      <c r="D243" s="15" t="s">
        <v>24</v>
      </c>
      <c r="E243" s="15" t="s">
        <v>24</v>
      </c>
      <c r="F243" s="15" t="n">
        <v>72</v>
      </c>
      <c r="G243" s="15" t="s">
        <v>26</v>
      </c>
      <c r="H243" s="15" t="s">
        <v>26</v>
      </c>
      <c r="I243" s="15" t="s">
        <v>102</v>
      </c>
      <c r="J243" s="15" t="s">
        <v>24</v>
      </c>
      <c r="K243" s="15" t="s">
        <v>26</v>
      </c>
      <c r="L243" s="15" t="s">
        <v>26</v>
      </c>
      <c r="M243" s="15" t="s">
        <v>26</v>
      </c>
      <c r="N243" s="15" t="s">
        <v>26</v>
      </c>
      <c r="O243" s="15" t="s">
        <v>26</v>
      </c>
      <c r="P243" s="15" t="s">
        <v>29</v>
      </c>
      <c r="Q243" s="15" t="s">
        <v>24</v>
      </c>
      <c r="R243" s="15" t="s">
        <v>19</v>
      </c>
      <c r="S243" s="18" t="n">
        <v>109.2</v>
      </c>
      <c r="T243" s="15" t="n">
        <v>7878.3</v>
      </c>
      <c r="U243" s="15" t="s">
        <v>24</v>
      </c>
      <c r="V243" s="18" t="n">
        <f aca="false">IF(ISNUMBER(T243),T243,0)</f>
        <v>7878.3</v>
      </c>
      <c r="W243" s="15" t="n">
        <f aca="false">IF(U243="Yes",1,0)</f>
        <v>0</v>
      </c>
      <c r="X243" s="15" t="str">
        <f aca="false">IF(F243&lt;=12,"0-12 months",IF(F243&lt;=24,"13-24 months",IF(F243&lt;=48,"25-48 months","49-72 months")))</f>
        <v>49-72 months</v>
      </c>
      <c r="Y243" s="15" t="str">
        <f aca="false">IF(C243=1,"Yes","No")</f>
        <v>No</v>
      </c>
      <c r="Z243" s="15" t="n">
        <f aca="false">COUNTIF(J243:O243,"Yes")</f>
        <v>5</v>
      </c>
      <c r="AA243" s="18" t="n">
        <f aca="false">S243*W243</f>
        <v>0</v>
      </c>
      <c r="AB243" s="15" t="n">
        <f aca="false">(P243="Month-to-month")+(I243="Fiber optic")+(R243="Electronic check")+(F243&lt;=12)+(M243="No")+(J243="No")</f>
        <v>2</v>
      </c>
      <c r="AC243" s="15" t="str">
        <f aca="false">IF(AB243&gt;=5,"High",IF(AB243&gt;=3,"Medium","Low"))</f>
        <v>Low</v>
      </c>
    </row>
    <row r="244" customFormat="false" ht="15" hidden="false" customHeight="false" outlineLevel="0" collapsed="false">
      <c r="A244" s="15" t="s">
        <v>340</v>
      </c>
      <c r="B244" s="15" t="s">
        <v>94</v>
      </c>
      <c r="C244" s="15" t="n">
        <v>0</v>
      </c>
      <c r="D244" s="15" t="s">
        <v>26</v>
      </c>
      <c r="E244" s="15" t="s">
        <v>26</v>
      </c>
      <c r="F244" s="15" t="n">
        <v>41</v>
      </c>
      <c r="G244" s="15" t="s">
        <v>26</v>
      </c>
      <c r="H244" s="15" t="s">
        <v>24</v>
      </c>
      <c r="I244" s="15" t="s">
        <v>96</v>
      </c>
      <c r="J244" s="15" t="s">
        <v>26</v>
      </c>
      <c r="K244" s="15" t="s">
        <v>24</v>
      </c>
      <c r="L244" s="15" t="s">
        <v>24</v>
      </c>
      <c r="M244" s="15" t="s">
        <v>26</v>
      </c>
      <c r="N244" s="15" t="s">
        <v>26</v>
      </c>
      <c r="O244" s="15" t="s">
        <v>26</v>
      </c>
      <c r="P244" s="15" t="s">
        <v>27</v>
      </c>
      <c r="Q244" s="15" t="s">
        <v>26</v>
      </c>
      <c r="R244" s="15" t="s">
        <v>21</v>
      </c>
      <c r="S244" s="18" t="n">
        <v>74.7</v>
      </c>
      <c r="T244" s="15" t="n">
        <v>3187.65</v>
      </c>
      <c r="U244" s="15" t="s">
        <v>24</v>
      </c>
      <c r="V244" s="18" t="n">
        <f aca="false">IF(ISNUMBER(T244),T244,0)</f>
        <v>3187.65</v>
      </c>
      <c r="W244" s="15" t="n">
        <f aca="false">IF(U244="Yes",1,0)</f>
        <v>0</v>
      </c>
      <c r="X244" s="15" t="str">
        <f aca="false">IF(F244&lt;=12,"0-12 months",IF(F244&lt;=24,"13-24 months",IF(F244&lt;=48,"25-48 months","49-72 months")))</f>
        <v>25-48 months</v>
      </c>
      <c r="Y244" s="15" t="str">
        <f aca="false">IF(C244=1,"Yes","No")</f>
        <v>No</v>
      </c>
      <c r="Z244" s="15" t="n">
        <f aca="false">COUNTIF(J244:O244,"Yes")</f>
        <v>4</v>
      </c>
      <c r="AA244" s="18" t="n">
        <f aca="false">S244*W244</f>
        <v>0</v>
      </c>
      <c r="AB244" s="15" t="n">
        <f aca="false">(P244="Month-to-month")+(I244="Fiber optic")+(R244="Electronic check")+(F244&lt;=12)+(M244="No")+(J244="No")</f>
        <v>0</v>
      </c>
      <c r="AC244" s="15" t="str">
        <f aca="false">IF(AB244&gt;=5,"High",IF(AB244&gt;=3,"Medium","Low"))</f>
        <v>Low</v>
      </c>
    </row>
    <row r="245" customFormat="false" ht="15" hidden="false" customHeight="false" outlineLevel="0" collapsed="false">
      <c r="A245" s="15" t="s">
        <v>341</v>
      </c>
      <c r="B245" s="15" t="s">
        <v>94</v>
      </c>
      <c r="C245" s="15" t="n">
        <v>1</v>
      </c>
      <c r="D245" s="15" t="s">
        <v>26</v>
      </c>
      <c r="E245" s="15" t="s">
        <v>24</v>
      </c>
      <c r="F245" s="15" t="n">
        <v>65</v>
      </c>
      <c r="G245" s="15" t="s">
        <v>26</v>
      </c>
      <c r="H245" s="15" t="s">
        <v>24</v>
      </c>
      <c r="I245" s="15" t="s">
        <v>102</v>
      </c>
      <c r="J245" s="15" t="s">
        <v>26</v>
      </c>
      <c r="K245" s="15" t="s">
        <v>26</v>
      </c>
      <c r="L245" s="15" t="s">
        <v>26</v>
      </c>
      <c r="M245" s="15" t="s">
        <v>24</v>
      </c>
      <c r="N245" s="15" t="s">
        <v>24</v>
      </c>
      <c r="O245" s="15" t="s">
        <v>26</v>
      </c>
      <c r="P245" s="15" t="s">
        <v>25</v>
      </c>
      <c r="Q245" s="15" t="s">
        <v>24</v>
      </c>
      <c r="R245" s="15" t="s">
        <v>15</v>
      </c>
      <c r="S245" s="18" t="n">
        <v>94.4</v>
      </c>
      <c r="T245" s="15" t="n">
        <v>6126.15</v>
      </c>
      <c r="U245" s="15" t="s">
        <v>24</v>
      </c>
      <c r="V245" s="18" t="n">
        <f aca="false">IF(ISNUMBER(T245),T245,0)</f>
        <v>6126.15</v>
      </c>
      <c r="W245" s="15" t="n">
        <f aca="false">IF(U245="Yes",1,0)</f>
        <v>0</v>
      </c>
      <c r="X245" s="15" t="str">
        <f aca="false">IF(F245&lt;=12,"0-12 months",IF(F245&lt;=24,"13-24 months",IF(F245&lt;=48,"25-48 months","49-72 months")))</f>
        <v>49-72 months</v>
      </c>
      <c r="Y245" s="15" t="str">
        <f aca="false">IF(C245=1,"Yes","No")</f>
        <v>Yes</v>
      </c>
      <c r="Z245" s="15" t="n">
        <f aca="false">COUNTIF(J245:O245,"Yes")</f>
        <v>4</v>
      </c>
      <c r="AA245" s="18" t="n">
        <f aca="false">S245*W245</f>
        <v>0</v>
      </c>
      <c r="AB245" s="15" t="n">
        <f aca="false">(P245="Month-to-month")+(I245="Fiber optic")+(R245="Electronic check")+(F245&lt;=12)+(M245="No")+(J245="No")</f>
        <v>4</v>
      </c>
      <c r="AC245" s="15" t="str">
        <f aca="false">IF(AB245&gt;=5,"High",IF(AB245&gt;=3,"Medium","Low"))</f>
        <v>Medium</v>
      </c>
    </row>
    <row r="246" customFormat="false" ht="15" hidden="false" customHeight="false" outlineLevel="0" collapsed="false">
      <c r="A246" s="15" t="s">
        <v>342</v>
      </c>
      <c r="B246" s="15" t="s">
        <v>94</v>
      </c>
      <c r="C246" s="15" t="n">
        <v>1</v>
      </c>
      <c r="D246" s="15" t="s">
        <v>24</v>
      </c>
      <c r="E246" s="15" t="s">
        <v>24</v>
      </c>
      <c r="F246" s="15" t="n">
        <v>13</v>
      </c>
      <c r="G246" s="15" t="s">
        <v>26</v>
      </c>
      <c r="H246" s="15" t="s">
        <v>24</v>
      </c>
      <c r="I246" s="15" t="s">
        <v>96</v>
      </c>
      <c r="J246" s="15" t="s">
        <v>24</v>
      </c>
      <c r="K246" s="15" t="s">
        <v>26</v>
      </c>
      <c r="L246" s="15" t="s">
        <v>26</v>
      </c>
      <c r="M246" s="15" t="s">
        <v>24</v>
      </c>
      <c r="N246" s="15" t="s">
        <v>24</v>
      </c>
      <c r="O246" s="15" t="s">
        <v>24</v>
      </c>
      <c r="P246" s="15" t="s">
        <v>25</v>
      </c>
      <c r="Q246" s="15" t="s">
        <v>26</v>
      </c>
      <c r="R246" s="15" t="s">
        <v>15</v>
      </c>
      <c r="S246" s="18" t="n">
        <v>54.8</v>
      </c>
      <c r="T246" s="15" t="n">
        <v>731.3</v>
      </c>
      <c r="U246" s="15" t="s">
        <v>24</v>
      </c>
      <c r="V246" s="18" t="n">
        <f aca="false">IF(ISNUMBER(T246),T246,0)</f>
        <v>731.3</v>
      </c>
      <c r="W246" s="15" t="n">
        <f aca="false">IF(U246="Yes",1,0)</f>
        <v>0</v>
      </c>
      <c r="X246" s="15" t="str">
        <f aca="false">IF(F246&lt;=12,"0-12 months",IF(F246&lt;=24,"13-24 months",IF(F246&lt;=48,"25-48 months","49-72 months")))</f>
        <v>13-24 months</v>
      </c>
      <c r="Y246" s="15" t="str">
        <f aca="false">IF(C246=1,"Yes","No")</f>
        <v>Yes</v>
      </c>
      <c r="Z246" s="15" t="n">
        <f aca="false">COUNTIF(J246:O246,"Yes")</f>
        <v>2</v>
      </c>
      <c r="AA246" s="18" t="n">
        <f aca="false">S246*W246</f>
        <v>0</v>
      </c>
      <c r="AB246" s="15" t="n">
        <f aca="false">(P246="Month-to-month")+(I246="Fiber optic")+(R246="Electronic check")+(F246&lt;=12)+(M246="No")+(J246="No")</f>
        <v>4</v>
      </c>
      <c r="AC246" s="15" t="str">
        <f aca="false">IF(AB246&gt;=5,"High",IF(AB246&gt;=3,"Medium","Low"))</f>
        <v>Medium</v>
      </c>
    </row>
    <row r="247" customFormat="false" ht="15" hidden="false" customHeight="false" outlineLevel="0" collapsed="false">
      <c r="A247" s="15" t="s">
        <v>343</v>
      </c>
      <c r="B247" s="15" t="s">
        <v>98</v>
      </c>
      <c r="C247" s="15" t="n">
        <v>1</v>
      </c>
      <c r="D247" s="15" t="s">
        <v>24</v>
      </c>
      <c r="E247" s="15" t="s">
        <v>24</v>
      </c>
      <c r="F247" s="15" t="n">
        <v>4</v>
      </c>
      <c r="G247" s="15" t="s">
        <v>26</v>
      </c>
      <c r="H247" s="15" t="s">
        <v>24</v>
      </c>
      <c r="I247" s="15" t="s">
        <v>102</v>
      </c>
      <c r="J247" s="15" t="s">
        <v>26</v>
      </c>
      <c r="K247" s="15" t="s">
        <v>24</v>
      </c>
      <c r="L247" s="15" t="s">
        <v>24</v>
      </c>
      <c r="M247" s="15" t="s">
        <v>24</v>
      </c>
      <c r="N247" s="15" t="s">
        <v>24</v>
      </c>
      <c r="O247" s="15" t="s">
        <v>24</v>
      </c>
      <c r="P247" s="15" t="s">
        <v>25</v>
      </c>
      <c r="Q247" s="15" t="s">
        <v>24</v>
      </c>
      <c r="R247" s="15" t="s">
        <v>15</v>
      </c>
      <c r="S247" s="18" t="n">
        <v>75.35</v>
      </c>
      <c r="T247" s="15" t="n">
        <v>273.4</v>
      </c>
      <c r="U247" s="15" t="s">
        <v>24</v>
      </c>
      <c r="V247" s="18" t="n">
        <f aca="false">IF(ISNUMBER(T247),T247,0)</f>
        <v>273.4</v>
      </c>
      <c r="W247" s="15" t="n">
        <f aca="false">IF(U247="Yes",1,0)</f>
        <v>0</v>
      </c>
      <c r="X247" s="15" t="str">
        <f aca="false">IF(F247&lt;=12,"0-12 months",IF(F247&lt;=24,"13-24 months",IF(F247&lt;=48,"25-48 months","49-72 months")))</f>
        <v>0-12 months</v>
      </c>
      <c r="Y247" s="15" t="str">
        <f aca="false">IF(C247=1,"Yes","No")</f>
        <v>Yes</v>
      </c>
      <c r="Z247" s="15" t="n">
        <f aca="false">COUNTIF(J247:O247,"Yes")</f>
        <v>1</v>
      </c>
      <c r="AA247" s="18" t="n">
        <f aca="false">S247*W247</f>
        <v>0</v>
      </c>
      <c r="AB247" s="15" t="n">
        <f aca="false">(P247="Month-to-month")+(I247="Fiber optic")+(R247="Electronic check")+(F247&lt;=12)+(M247="No")+(J247="No")</f>
        <v>5</v>
      </c>
      <c r="AC247" s="15" t="str">
        <f aca="false">IF(AB247&gt;=5,"High",IF(AB247&gt;=3,"Medium","Low"))</f>
        <v>High</v>
      </c>
    </row>
    <row r="248" customFormat="false" ht="15" hidden="false" customHeight="false" outlineLevel="0" collapsed="false">
      <c r="A248" s="15" t="s">
        <v>344</v>
      </c>
      <c r="B248" s="15" t="s">
        <v>98</v>
      </c>
      <c r="C248" s="15" t="n">
        <v>0</v>
      </c>
      <c r="D248" s="15" t="s">
        <v>24</v>
      </c>
      <c r="E248" s="15" t="s">
        <v>24</v>
      </c>
      <c r="F248" s="15" t="n">
        <v>41</v>
      </c>
      <c r="G248" s="15" t="s">
        <v>26</v>
      </c>
      <c r="H248" s="15" t="s">
        <v>26</v>
      </c>
      <c r="I248" s="15" t="s">
        <v>96</v>
      </c>
      <c r="J248" s="15" t="s">
        <v>24</v>
      </c>
      <c r="K248" s="15" t="s">
        <v>24</v>
      </c>
      <c r="L248" s="15" t="s">
        <v>26</v>
      </c>
      <c r="M248" s="15" t="s">
        <v>24</v>
      </c>
      <c r="N248" s="15" t="s">
        <v>24</v>
      </c>
      <c r="O248" s="15" t="s">
        <v>26</v>
      </c>
      <c r="P248" s="15" t="s">
        <v>27</v>
      </c>
      <c r="Q248" s="15" t="s">
        <v>24</v>
      </c>
      <c r="R248" s="15" t="s">
        <v>17</v>
      </c>
      <c r="S248" s="18" t="n">
        <v>65</v>
      </c>
      <c r="T248" s="15" t="n">
        <v>2531.8</v>
      </c>
      <c r="U248" s="15" t="s">
        <v>24</v>
      </c>
      <c r="V248" s="18" t="n">
        <f aca="false">IF(ISNUMBER(T248),T248,0)</f>
        <v>2531.8</v>
      </c>
      <c r="W248" s="15" t="n">
        <f aca="false">IF(U248="Yes",1,0)</f>
        <v>0</v>
      </c>
      <c r="X248" s="15" t="str">
        <f aca="false">IF(F248&lt;=12,"0-12 months",IF(F248&lt;=24,"13-24 months",IF(F248&lt;=48,"25-48 months","49-72 months")))</f>
        <v>25-48 months</v>
      </c>
      <c r="Y248" s="15" t="str">
        <f aca="false">IF(C248=1,"Yes","No")</f>
        <v>No</v>
      </c>
      <c r="Z248" s="15" t="n">
        <f aca="false">COUNTIF(J248:O248,"Yes")</f>
        <v>2</v>
      </c>
      <c r="AA248" s="18" t="n">
        <f aca="false">S248*W248</f>
        <v>0</v>
      </c>
      <c r="AB248" s="15" t="n">
        <f aca="false">(P248="Month-to-month")+(I248="Fiber optic")+(R248="Electronic check")+(F248&lt;=12)+(M248="No")+(J248="No")</f>
        <v>2</v>
      </c>
      <c r="AC248" s="15" t="str">
        <f aca="false">IF(AB248&gt;=5,"High",IF(AB248&gt;=3,"Medium","Low"))</f>
        <v>Low</v>
      </c>
    </row>
    <row r="249" customFormat="false" ht="15" hidden="false" customHeight="false" outlineLevel="0" collapsed="false">
      <c r="A249" s="15" t="s">
        <v>345</v>
      </c>
      <c r="B249" s="15" t="s">
        <v>98</v>
      </c>
      <c r="C249" s="15" t="n">
        <v>1</v>
      </c>
      <c r="D249" s="15" t="s">
        <v>24</v>
      </c>
      <c r="E249" s="15" t="s">
        <v>24</v>
      </c>
      <c r="F249" s="15" t="n">
        <v>15</v>
      </c>
      <c r="G249" s="15" t="s">
        <v>26</v>
      </c>
      <c r="H249" s="15" t="s">
        <v>24</v>
      </c>
      <c r="I249" s="15" t="s">
        <v>102</v>
      </c>
      <c r="J249" s="15" t="s">
        <v>24</v>
      </c>
      <c r="K249" s="15" t="s">
        <v>26</v>
      </c>
      <c r="L249" s="15" t="s">
        <v>24</v>
      </c>
      <c r="M249" s="15" t="s">
        <v>24</v>
      </c>
      <c r="N249" s="15" t="s">
        <v>24</v>
      </c>
      <c r="O249" s="15" t="s">
        <v>24</v>
      </c>
      <c r="P249" s="15" t="s">
        <v>25</v>
      </c>
      <c r="Q249" s="15" t="s">
        <v>26</v>
      </c>
      <c r="R249" s="15" t="s">
        <v>15</v>
      </c>
      <c r="S249" s="18" t="n">
        <v>74.4</v>
      </c>
      <c r="T249" s="15" t="n">
        <v>1074.3</v>
      </c>
      <c r="U249" s="15" t="s">
        <v>26</v>
      </c>
      <c r="V249" s="18" t="n">
        <f aca="false">IF(ISNUMBER(T249),T249,0)</f>
        <v>1074.3</v>
      </c>
      <c r="W249" s="15" t="n">
        <f aca="false">IF(U249="Yes",1,0)</f>
        <v>1</v>
      </c>
      <c r="X249" s="15" t="str">
        <f aca="false">IF(F249&lt;=12,"0-12 months",IF(F249&lt;=24,"13-24 months",IF(F249&lt;=48,"25-48 months","49-72 months")))</f>
        <v>13-24 months</v>
      </c>
      <c r="Y249" s="15" t="str">
        <f aca="false">IF(C249=1,"Yes","No")</f>
        <v>Yes</v>
      </c>
      <c r="Z249" s="15" t="n">
        <f aca="false">COUNTIF(J249:O249,"Yes")</f>
        <v>1</v>
      </c>
      <c r="AA249" s="18" t="n">
        <f aca="false">S249*W249</f>
        <v>74.4</v>
      </c>
      <c r="AB249" s="15" t="n">
        <f aca="false">(P249="Month-to-month")+(I249="Fiber optic")+(R249="Electronic check")+(F249&lt;=12)+(M249="No")+(J249="No")</f>
        <v>5</v>
      </c>
      <c r="AC249" s="15" t="str">
        <f aca="false">IF(AB249&gt;=5,"High",IF(AB249&gt;=3,"Medium","Low"))</f>
        <v>High</v>
      </c>
    </row>
    <row r="250" customFormat="false" ht="15" hidden="false" customHeight="false" outlineLevel="0" collapsed="false">
      <c r="A250" s="15" t="s">
        <v>346</v>
      </c>
      <c r="B250" s="15" t="s">
        <v>98</v>
      </c>
      <c r="C250" s="15" t="n">
        <v>0</v>
      </c>
      <c r="D250" s="15" t="s">
        <v>24</v>
      </c>
      <c r="E250" s="15" t="s">
        <v>24</v>
      </c>
      <c r="F250" s="15" t="n">
        <v>1</v>
      </c>
      <c r="G250" s="15" t="s">
        <v>26</v>
      </c>
      <c r="H250" s="15" t="s">
        <v>24</v>
      </c>
      <c r="I250" s="15" t="s">
        <v>96</v>
      </c>
      <c r="J250" s="15" t="s">
        <v>26</v>
      </c>
      <c r="K250" s="15" t="s">
        <v>24</v>
      </c>
      <c r="L250" s="15" t="s">
        <v>24</v>
      </c>
      <c r="M250" s="15" t="s">
        <v>24</v>
      </c>
      <c r="N250" s="15" t="s">
        <v>24</v>
      </c>
      <c r="O250" s="15" t="s">
        <v>24</v>
      </c>
      <c r="P250" s="15" t="s">
        <v>25</v>
      </c>
      <c r="Q250" s="15" t="s">
        <v>26</v>
      </c>
      <c r="R250" s="15" t="s">
        <v>17</v>
      </c>
      <c r="S250" s="18" t="n">
        <v>48.55</v>
      </c>
      <c r="T250" s="15" t="n">
        <v>48.55</v>
      </c>
      <c r="U250" s="15" t="s">
        <v>26</v>
      </c>
      <c r="V250" s="18" t="n">
        <f aca="false">IF(ISNUMBER(T250),T250,0)</f>
        <v>48.55</v>
      </c>
      <c r="W250" s="15" t="n">
        <f aca="false">IF(U250="Yes",1,0)</f>
        <v>1</v>
      </c>
      <c r="X250" s="15" t="str">
        <f aca="false">IF(F250&lt;=12,"0-12 months",IF(F250&lt;=24,"13-24 months",IF(F250&lt;=48,"25-48 months","49-72 months")))</f>
        <v>0-12 months</v>
      </c>
      <c r="Y250" s="15" t="str">
        <f aca="false">IF(C250=1,"Yes","No")</f>
        <v>No</v>
      </c>
      <c r="Z250" s="15" t="n">
        <f aca="false">COUNTIF(J250:O250,"Yes")</f>
        <v>1</v>
      </c>
      <c r="AA250" s="18" t="n">
        <f aca="false">S250*W250</f>
        <v>48.55</v>
      </c>
      <c r="AB250" s="15" t="n">
        <f aca="false">(P250="Month-to-month")+(I250="Fiber optic")+(R250="Electronic check")+(F250&lt;=12)+(M250="No")+(J250="No")</f>
        <v>3</v>
      </c>
      <c r="AC250" s="15" t="str">
        <f aca="false">IF(AB250&gt;=5,"High",IF(AB250&gt;=3,"Medium","Low"))</f>
        <v>Medium</v>
      </c>
    </row>
    <row r="251" customFormat="false" ht="15" hidden="false" customHeight="false" outlineLevel="0" collapsed="false">
      <c r="A251" s="15" t="s">
        <v>347</v>
      </c>
      <c r="B251" s="15" t="s">
        <v>98</v>
      </c>
      <c r="C251" s="15" t="n">
        <v>0</v>
      </c>
      <c r="D251" s="15" t="s">
        <v>24</v>
      </c>
      <c r="E251" s="15" t="s">
        <v>24</v>
      </c>
      <c r="F251" s="15" t="n">
        <v>42</v>
      </c>
      <c r="G251" s="15" t="s">
        <v>26</v>
      </c>
      <c r="H251" s="15" t="s">
        <v>26</v>
      </c>
      <c r="I251" s="15" t="s">
        <v>102</v>
      </c>
      <c r="J251" s="15" t="s">
        <v>26</v>
      </c>
      <c r="K251" s="15" t="s">
        <v>26</v>
      </c>
      <c r="L251" s="15" t="s">
        <v>26</v>
      </c>
      <c r="M251" s="15" t="s">
        <v>24</v>
      </c>
      <c r="N251" s="15" t="s">
        <v>24</v>
      </c>
      <c r="O251" s="15" t="s">
        <v>26</v>
      </c>
      <c r="P251" s="15" t="s">
        <v>27</v>
      </c>
      <c r="Q251" s="15" t="s">
        <v>26</v>
      </c>
      <c r="R251" s="15" t="s">
        <v>15</v>
      </c>
      <c r="S251" s="18" t="n">
        <v>99</v>
      </c>
      <c r="T251" s="15" t="n">
        <v>4298.45</v>
      </c>
      <c r="U251" s="15" t="s">
        <v>24</v>
      </c>
      <c r="V251" s="18" t="n">
        <f aca="false">IF(ISNUMBER(T251),T251,0)</f>
        <v>4298.45</v>
      </c>
      <c r="W251" s="15" t="n">
        <f aca="false">IF(U251="Yes",1,0)</f>
        <v>0</v>
      </c>
      <c r="X251" s="15" t="str">
        <f aca="false">IF(F251&lt;=12,"0-12 months",IF(F251&lt;=24,"13-24 months",IF(F251&lt;=48,"25-48 months","49-72 months")))</f>
        <v>25-48 months</v>
      </c>
      <c r="Y251" s="15" t="str">
        <f aca="false">IF(C251=1,"Yes","No")</f>
        <v>No</v>
      </c>
      <c r="Z251" s="15" t="n">
        <f aca="false">COUNTIF(J251:O251,"Yes")</f>
        <v>4</v>
      </c>
      <c r="AA251" s="18" t="n">
        <f aca="false">S251*W251</f>
        <v>0</v>
      </c>
      <c r="AB251" s="15" t="n">
        <f aca="false">(P251="Month-to-month")+(I251="Fiber optic")+(R251="Electronic check")+(F251&lt;=12)+(M251="No")+(J251="No")</f>
        <v>3</v>
      </c>
      <c r="AC251" s="15" t="str">
        <f aca="false">IF(AB251&gt;=5,"High",IF(AB251&gt;=3,"Medium","Low"))</f>
        <v>Medium</v>
      </c>
    </row>
    <row r="252" customFormat="false" ht="15" hidden="false" customHeight="false" outlineLevel="0" collapsed="false">
      <c r="A252" s="15" t="s">
        <v>348</v>
      </c>
      <c r="B252" s="15" t="s">
        <v>94</v>
      </c>
      <c r="C252" s="15" t="n">
        <v>0</v>
      </c>
      <c r="D252" s="15" t="s">
        <v>26</v>
      </c>
      <c r="E252" s="15" t="s">
        <v>24</v>
      </c>
      <c r="F252" s="15" t="n">
        <v>51</v>
      </c>
      <c r="G252" s="15" t="s">
        <v>26</v>
      </c>
      <c r="H252" s="15" t="s">
        <v>24</v>
      </c>
      <c r="I252" s="15" t="s">
        <v>102</v>
      </c>
      <c r="J252" s="15" t="s">
        <v>26</v>
      </c>
      <c r="K252" s="15" t="s">
        <v>26</v>
      </c>
      <c r="L252" s="15" t="s">
        <v>26</v>
      </c>
      <c r="M252" s="15" t="s">
        <v>24</v>
      </c>
      <c r="N252" s="15" t="s">
        <v>26</v>
      </c>
      <c r="O252" s="15" t="s">
        <v>24</v>
      </c>
      <c r="P252" s="15" t="s">
        <v>27</v>
      </c>
      <c r="Q252" s="15" t="s">
        <v>26</v>
      </c>
      <c r="R252" s="15" t="s">
        <v>15</v>
      </c>
      <c r="S252" s="18" t="n">
        <v>93.5</v>
      </c>
      <c r="T252" s="15" t="n">
        <v>4619.55</v>
      </c>
      <c r="U252" s="15" t="s">
        <v>24</v>
      </c>
      <c r="V252" s="18" t="n">
        <f aca="false">IF(ISNUMBER(T252),T252,0)</f>
        <v>4619.55</v>
      </c>
      <c r="W252" s="15" t="n">
        <f aca="false">IF(U252="Yes",1,0)</f>
        <v>0</v>
      </c>
      <c r="X252" s="15" t="str">
        <f aca="false">IF(F252&lt;=12,"0-12 months",IF(F252&lt;=24,"13-24 months",IF(F252&lt;=48,"25-48 months","49-72 months")))</f>
        <v>49-72 months</v>
      </c>
      <c r="Y252" s="15" t="str">
        <f aca="false">IF(C252=1,"Yes","No")</f>
        <v>No</v>
      </c>
      <c r="Z252" s="15" t="n">
        <f aca="false">COUNTIF(J252:O252,"Yes")</f>
        <v>4</v>
      </c>
      <c r="AA252" s="18" t="n">
        <f aca="false">S252*W252</f>
        <v>0</v>
      </c>
      <c r="AB252" s="15" t="n">
        <f aca="false">(P252="Month-to-month")+(I252="Fiber optic")+(R252="Electronic check")+(F252&lt;=12)+(M252="No")+(J252="No")</f>
        <v>3</v>
      </c>
      <c r="AC252" s="15" t="str">
        <f aca="false">IF(AB252&gt;=5,"High",IF(AB252&gt;=3,"Medium","Low"))</f>
        <v>Medium</v>
      </c>
    </row>
    <row r="253" customFormat="false" ht="15" hidden="false" customHeight="false" outlineLevel="0" collapsed="false">
      <c r="A253" s="15" t="s">
        <v>349</v>
      </c>
      <c r="B253" s="15" t="s">
        <v>94</v>
      </c>
      <c r="C253" s="15" t="n">
        <v>0</v>
      </c>
      <c r="D253" s="15" t="s">
        <v>26</v>
      </c>
      <c r="E253" s="15" t="s">
        <v>26</v>
      </c>
      <c r="F253" s="15" t="n">
        <v>2</v>
      </c>
      <c r="G253" s="15" t="s">
        <v>26</v>
      </c>
      <c r="H253" s="15" t="s">
        <v>24</v>
      </c>
      <c r="I253" s="15" t="s">
        <v>102</v>
      </c>
      <c r="J253" s="15" t="s">
        <v>24</v>
      </c>
      <c r="K253" s="15" t="s">
        <v>24</v>
      </c>
      <c r="L253" s="15" t="s">
        <v>24</v>
      </c>
      <c r="M253" s="15" t="s">
        <v>24</v>
      </c>
      <c r="N253" s="15" t="s">
        <v>24</v>
      </c>
      <c r="O253" s="15" t="s">
        <v>24</v>
      </c>
      <c r="P253" s="15" t="s">
        <v>25</v>
      </c>
      <c r="Q253" s="15" t="s">
        <v>24</v>
      </c>
      <c r="R253" s="15" t="s">
        <v>15</v>
      </c>
      <c r="S253" s="18" t="n">
        <v>70.4</v>
      </c>
      <c r="T253" s="15" t="n">
        <v>147.15</v>
      </c>
      <c r="U253" s="15" t="s">
        <v>26</v>
      </c>
      <c r="V253" s="18" t="n">
        <f aca="false">IF(ISNUMBER(T253),T253,0)</f>
        <v>147.15</v>
      </c>
      <c r="W253" s="15" t="n">
        <f aca="false">IF(U253="Yes",1,0)</f>
        <v>1</v>
      </c>
      <c r="X253" s="15" t="str">
        <f aca="false">IF(F253&lt;=12,"0-12 months",IF(F253&lt;=24,"13-24 months",IF(F253&lt;=48,"25-48 months","49-72 months")))</f>
        <v>0-12 months</v>
      </c>
      <c r="Y253" s="15" t="str">
        <f aca="false">IF(C253=1,"Yes","No")</f>
        <v>No</v>
      </c>
      <c r="Z253" s="15" t="n">
        <f aca="false">COUNTIF(J253:O253,"Yes")</f>
        <v>0</v>
      </c>
      <c r="AA253" s="18" t="n">
        <f aca="false">S253*W253</f>
        <v>70.4</v>
      </c>
      <c r="AB253" s="15" t="n">
        <f aca="false">(P253="Month-to-month")+(I253="Fiber optic")+(R253="Electronic check")+(F253&lt;=12)+(M253="No")+(J253="No")</f>
        <v>6</v>
      </c>
      <c r="AC253" s="15" t="str">
        <f aca="false">IF(AB253&gt;=5,"High",IF(AB253&gt;=3,"Medium","Low"))</f>
        <v>High</v>
      </c>
    </row>
    <row r="254" customFormat="false" ht="15" hidden="false" customHeight="false" outlineLevel="0" collapsed="false">
      <c r="A254" s="15" t="s">
        <v>350</v>
      </c>
      <c r="B254" s="15" t="s">
        <v>98</v>
      </c>
      <c r="C254" s="15" t="n">
        <v>1</v>
      </c>
      <c r="D254" s="15" t="s">
        <v>26</v>
      </c>
      <c r="E254" s="15" t="s">
        <v>24</v>
      </c>
      <c r="F254" s="15" t="n">
        <v>1</v>
      </c>
      <c r="G254" s="15" t="s">
        <v>24</v>
      </c>
      <c r="H254" s="15" t="s">
        <v>95</v>
      </c>
      <c r="I254" s="15" t="s">
        <v>96</v>
      </c>
      <c r="J254" s="15" t="s">
        <v>24</v>
      </c>
      <c r="K254" s="15" t="s">
        <v>26</v>
      </c>
      <c r="L254" s="15" t="s">
        <v>24</v>
      </c>
      <c r="M254" s="15" t="s">
        <v>24</v>
      </c>
      <c r="N254" s="15" t="s">
        <v>26</v>
      </c>
      <c r="O254" s="15" t="s">
        <v>24</v>
      </c>
      <c r="P254" s="15" t="s">
        <v>25</v>
      </c>
      <c r="Q254" s="15" t="s">
        <v>24</v>
      </c>
      <c r="R254" s="15" t="s">
        <v>15</v>
      </c>
      <c r="S254" s="18" t="n">
        <v>40.2</v>
      </c>
      <c r="T254" s="15" t="n">
        <v>40.2</v>
      </c>
      <c r="U254" s="15" t="s">
        <v>26</v>
      </c>
      <c r="V254" s="18" t="n">
        <f aca="false">IF(ISNUMBER(T254),T254,0)</f>
        <v>40.2</v>
      </c>
      <c r="W254" s="15" t="n">
        <f aca="false">IF(U254="Yes",1,0)</f>
        <v>1</v>
      </c>
      <c r="X254" s="15" t="str">
        <f aca="false">IF(F254&lt;=12,"0-12 months",IF(F254&lt;=24,"13-24 months",IF(F254&lt;=48,"25-48 months","49-72 months")))</f>
        <v>0-12 months</v>
      </c>
      <c r="Y254" s="15" t="str">
        <f aca="false">IF(C254=1,"Yes","No")</f>
        <v>Yes</v>
      </c>
      <c r="Z254" s="15" t="n">
        <f aca="false">COUNTIF(J254:O254,"Yes")</f>
        <v>2</v>
      </c>
      <c r="AA254" s="18" t="n">
        <f aca="false">S254*W254</f>
        <v>40.2</v>
      </c>
      <c r="AB254" s="15" t="n">
        <f aca="false">(P254="Month-to-month")+(I254="Fiber optic")+(R254="Electronic check")+(F254&lt;=12)+(M254="No")+(J254="No")</f>
        <v>5</v>
      </c>
      <c r="AC254" s="15" t="str">
        <f aca="false">IF(AB254&gt;=5,"High",IF(AB254&gt;=3,"Medium","Low"))</f>
        <v>High</v>
      </c>
    </row>
    <row r="255" customFormat="false" ht="15" hidden="false" customHeight="false" outlineLevel="0" collapsed="false">
      <c r="A255" s="15" t="s">
        <v>351</v>
      </c>
      <c r="B255" s="15" t="s">
        <v>98</v>
      </c>
      <c r="C255" s="15" t="n">
        <v>0</v>
      </c>
      <c r="D255" s="15" t="s">
        <v>24</v>
      </c>
      <c r="E255" s="15" t="s">
        <v>26</v>
      </c>
      <c r="F255" s="15" t="n">
        <v>32</v>
      </c>
      <c r="G255" s="15" t="s">
        <v>26</v>
      </c>
      <c r="H255" s="15" t="s">
        <v>26</v>
      </c>
      <c r="I255" s="15" t="s">
        <v>96</v>
      </c>
      <c r="J255" s="15" t="s">
        <v>24</v>
      </c>
      <c r="K255" s="15" t="s">
        <v>26</v>
      </c>
      <c r="L255" s="15" t="s">
        <v>26</v>
      </c>
      <c r="M255" s="15" t="s">
        <v>26</v>
      </c>
      <c r="N255" s="15" t="s">
        <v>26</v>
      </c>
      <c r="O255" s="15" t="s">
        <v>26</v>
      </c>
      <c r="P255" s="15" t="s">
        <v>27</v>
      </c>
      <c r="Q255" s="15" t="s">
        <v>24</v>
      </c>
      <c r="R255" s="15" t="s">
        <v>21</v>
      </c>
      <c r="S255" s="18" t="n">
        <v>83.7</v>
      </c>
      <c r="T255" s="15" t="n">
        <v>2633.3</v>
      </c>
      <c r="U255" s="15" t="s">
        <v>24</v>
      </c>
      <c r="V255" s="18" t="n">
        <f aca="false">IF(ISNUMBER(T255),T255,0)</f>
        <v>2633.3</v>
      </c>
      <c r="W255" s="15" t="n">
        <f aca="false">IF(U255="Yes",1,0)</f>
        <v>0</v>
      </c>
      <c r="X255" s="15" t="str">
        <f aca="false">IF(F255&lt;=12,"0-12 months",IF(F255&lt;=24,"13-24 months",IF(F255&lt;=48,"25-48 months","49-72 months")))</f>
        <v>25-48 months</v>
      </c>
      <c r="Y255" s="15" t="str">
        <f aca="false">IF(C255=1,"Yes","No")</f>
        <v>No</v>
      </c>
      <c r="Z255" s="15" t="n">
        <f aca="false">COUNTIF(J255:O255,"Yes")</f>
        <v>5</v>
      </c>
      <c r="AA255" s="18" t="n">
        <f aca="false">S255*W255</f>
        <v>0</v>
      </c>
      <c r="AB255" s="15" t="n">
        <f aca="false">(P255="Month-to-month")+(I255="Fiber optic")+(R255="Electronic check")+(F255&lt;=12)+(M255="No")+(J255="No")</f>
        <v>1</v>
      </c>
      <c r="AC255" s="15" t="str">
        <f aca="false">IF(AB255&gt;=5,"High",IF(AB255&gt;=3,"Medium","Low"))</f>
        <v>Low</v>
      </c>
    </row>
    <row r="256" customFormat="false" ht="15" hidden="false" customHeight="false" outlineLevel="0" collapsed="false">
      <c r="A256" s="15" t="s">
        <v>352</v>
      </c>
      <c r="B256" s="15" t="s">
        <v>98</v>
      </c>
      <c r="C256" s="15" t="n">
        <v>0</v>
      </c>
      <c r="D256" s="15" t="s">
        <v>24</v>
      </c>
      <c r="E256" s="15" t="s">
        <v>24</v>
      </c>
      <c r="F256" s="15" t="n">
        <v>10</v>
      </c>
      <c r="G256" s="15" t="s">
        <v>26</v>
      </c>
      <c r="H256" s="15" t="s">
        <v>24</v>
      </c>
      <c r="I256" s="15" t="s">
        <v>24</v>
      </c>
      <c r="J256" s="15" t="s">
        <v>28</v>
      </c>
      <c r="K256" s="15" t="s">
        <v>28</v>
      </c>
      <c r="L256" s="15" t="s">
        <v>28</v>
      </c>
      <c r="M256" s="15" t="s">
        <v>28</v>
      </c>
      <c r="N256" s="15" t="s">
        <v>28</v>
      </c>
      <c r="O256" s="15" t="s">
        <v>28</v>
      </c>
      <c r="P256" s="15" t="s">
        <v>25</v>
      </c>
      <c r="Q256" s="15" t="s">
        <v>26</v>
      </c>
      <c r="R256" s="15" t="s">
        <v>17</v>
      </c>
      <c r="S256" s="18" t="n">
        <v>19.85</v>
      </c>
      <c r="T256" s="15" t="n">
        <v>193.05</v>
      </c>
      <c r="U256" s="15" t="s">
        <v>24</v>
      </c>
      <c r="V256" s="18" t="n">
        <f aca="false">IF(ISNUMBER(T256),T256,0)</f>
        <v>193.05</v>
      </c>
      <c r="W256" s="15" t="n">
        <f aca="false">IF(U256="Yes",1,0)</f>
        <v>0</v>
      </c>
      <c r="X256" s="15" t="str">
        <f aca="false">IF(F256&lt;=12,"0-12 months",IF(F256&lt;=24,"13-24 months",IF(F256&lt;=48,"25-48 months","49-72 months")))</f>
        <v>0-12 months</v>
      </c>
      <c r="Y256" s="15" t="str">
        <f aca="false">IF(C256=1,"Yes","No")</f>
        <v>No</v>
      </c>
      <c r="Z256" s="15" t="n">
        <f aca="false">COUNTIF(J256:O256,"Yes")</f>
        <v>0</v>
      </c>
      <c r="AA256" s="18" t="n">
        <f aca="false">S256*W256</f>
        <v>0</v>
      </c>
      <c r="AB256" s="15" t="n">
        <f aca="false">(P256="Month-to-month")+(I256="Fiber optic")+(R256="Electronic check")+(F256&lt;=12)+(M256="No")+(J256="No")</f>
        <v>2</v>
      </c>
      <c r="AC256" s="15" t="str">
        <f aca="false">IF(AB256&gt;=5,"High",IF(AB256&gt;=3,"Medium","Low"))</f>
        <v>Low</v>
      </c>
    </row>
    <row r="257" customFormat="false" ht="15" hidden="false" customHeight="false" outlineLevel="0" collapsed="false">
      <c r="A257" s="15" t="s">
        <v>353</v>
      </c>
      <c r="B257" s="15" t="s">
        <v>94</v>
      </c>
      <c r="C257" s="15" t="n">
        <v>0</v>
      </c>
      <c r="D257" s="15" t="s">
        <v>26</v>
      </c>
      <c r="E257" s="15" t="s">
        <v>26</v>
      </c>
      <c r="F257" s="15" t="n">
        <v>67</v>
      </c>
      <c r="G257" s="15" t="s">
        <v>24</v>
      </c>
      <c r="H257" s="15" t="s">
        <v>95</v>
      </c>
      <c r="I257" s="15" t="s">
        <v>96</v>
      </c>
      <c r="J257" s="15" t="s">
        <v>24</v>
      </c>
      <c r="K257" s="15" t="s">
        <v>26</v>
      </c>
      <c r="L257" s="15" t="s">
        <v>26</v>
      </c>
      <c r="M257" s="15" t="s">
        <v>26</v>
      </c>
      <c r="N257" s="15" t="s">
        <v>26</v>
      </c>
      <c r="O257" s="15" t="s">
        <v>26</v>
      </c>
      <c r="P257" s="15" t="s">
        <v>29</v>
      </c>
      <c r="Q257" s="15" t="s">
        <v>26</v>
      </c>
      <c r="R257" s="15" t="s">
        <v>15</v>
      </c>
      <c r="S257" s="18" t="n">
        <v>59.55</v>
      </c>
      <c r="T257" s="15" t="n">
        <v>4103.9</v>
      </c>
      <c r="U257" s="15" t="s">
        <v>24</v>
      </c>
      <c r="V257" s="18" t="n">
        <f aca="false">IF(ISNUMBER(T257),T257,0)</f>
        <v>4103.9</v>
      </c>
      <c r="W257" s="15" t="n">
        <f aca="false">IF(U257="Yes",1,0)</f>
        <v>0</v>
      </c>
      <c r="X257" s="15" t="str">
        <f aca="false">IF(F257&lt;=12,"0-12 months",IF(F257&lt;=24,"13-24 months",IF(F257&lt;=48,"25-48 months","49-72 months")))</f>
        <v>49-72 months</v>
      </c>
      <c r="Y257" s="15" t="str">
        <f aca="false">IF(C257=1,"Yes","No")</f>
        <v>No</v>
      </c>
      <c r="Z257" s="15" t="n">
        <f aca="false">COUNTIF(J257:O257,"Yes")</f>
        <v>5</v>
      </c>
      <c r="AA257" s="18" t="n">
        <f aca="false">S257*W257</f>
        <v>0</v>
      </c>
      <c r="AB257" s="15" t="n">
        <f aca="false">(P257="Month-to-month")+(I257="Fiber optic")+(R257="Electronic check")+(F257&lt;=12)+(M257="No")+(J257="No")</f>
        <v>2</v>
      </c>
      <c r="AC257" s="15" t="str">
        <f aca="false">IF(AB257&gt;=5,"High",IF(AB257&gt;=3,"Medium","Low"))</f>
        <v>Low</v>
      </c>
    </row>
    <row r="258" customFormat="false" ht="15" hidden="false" customHeight="false" outlineLevel="0" collapsed="false">
      <c r="A258" s="15" t="s">
        <v>354</v>
      </c>
      <c r="B258" s="15" t="s">
        <v>94</v>
      </c>
      <c r="C258" s="15" t="n">
        <v>0</v>
      </c>
      <c r="D258" s="15" t="s">
        <v>26</v>
      </c>
      <c r="E258" s="15" t="s">
        <v>26</v>
      </c>
      <c r="F258" s="15" t="n">
        <v>61</v>
      </c>
      <c r="G258" s="15" t="s">
        <v>26</v>
      </c>
      <c r="H258" s="15" t="s">
        <v>26</v>
      </c>
      <c r="I258" s="15" t="s">
        <v>102</v>
      </c>
      <c r="J258" s="15" t="s">
        <v>26</v>
      </c>
      <c r="K258" s="15" t="s">
        <v>26</v>
      </c>
      <c r="L258" s="15" t="s">
        <v>26</v>
      </c>
      <c r="M258" s="15" t="s">
        <v>26</v>
      </c>
      <c r="N258" s="15" t="s">
        <v>26</v>
      </c>
      <c r="O258" s="15" t="s">
        <v>26</v>
      </c>
      <c r="P258" s="15" t="s">
        <v>29</v>
      </c>
      <c r="Q258" s="15" t="s">
        <v>24</v>
      </c>
      <c r="R258" s="15" t="s">
        <v>21</v>
      </c>
      <c r="S258" s="18" t="n">
        <v>115.1</v>
      </c>
      <c r="T258" s="15" t="n">
        <v>7008.15</v>
      </c>
      <c r="U258" s="15" t="s">
        <v>24</v>
      </c>
      <c r="V258" s="18" t="n">
        <f aca="false">IF(ISNUMBER(T258),T258,0)</f>
        <v>7008.15</v>
      </c>
      <c r="W258" s="15" t="n">
        <f aca="false">IF(U258="Yes",1,0)</f>
        <v>0</v>
      </c>
      <c r="X258" s="15" t="str">
        <f aca="false">IF(F258&lt;=12,"0-12 months",IF(F258&lt;=24,"13-24 months",IF(F258&lt;=48,"25-48 months","49-72 months")))</f>
        <v>49-72 months</v>
      </c>
      <c r="Y258" s="15" t="str">
        <f aca="false">IF(C258=1,"Yes","No")</f>
        <v>No</v>
      </c>
      <c r="Z258" s="15" t="n">
        <f aca="false">COUNTIF(J258:O258,"Yes")</f>
        <v>6</v>
      </c>
      <c r="AA258" s="18" t="n">
        <f aca="false">S258*W258</f>
        <v>0</v>
      </c>
      <c r="AB258" s="15" t="n">
        <f aca="false">(P258="Month-to-month")+(I258="Fiber optic")+(R258="Electronic check")+(F258&lt;=12)+(M258="No")+(J258="No")</f>
        <v>1</v>
      </c>
      <c r="AC258" s="15" t="str">
        <f aca="false">IF(AB258&gt;=5,"High",IF(AB258&gt;=3,"Medium","Low"))</f>
        <v>Low</v>
      </c>
    </row>
    <row r="259" customFormat="false" ht="15" hidden="false" customHeight="false" outlineLevel="0" collapsed="false">
      <c r="A259" s="15" t="s">
        <v>355</v>
      </c>
      <c r="B259" s="15" t="s">
        <v>98</v>
      </c>
      <c r="C259" s="15" t="n">
        <v>0</v>
      </c>
      <c r="D259" s="15" t="s">
        <v>24</v>
      </c>
      <c r="E259" s="15" t="s">
        <v>24</v>
      </c>
      <c r="F259" s="15" t="n">
        <v>50</v>
      </c>
      <c r="G259" s="15" t="s">
        <v>26</v>
      </c>
      <c r="H259" s="15" t="s">
        <v>26</v>
      </c>
      <c r="I259" s="15" t="s">
        <v>102</v>
      </c>
      <c r="J259" s="15" t="s">
        <v>26</v>
      </c>
      <c r="K259" s="15" t="s">
        <v>26</v>
      </c>
      <c r="L259" s="15" t="s">
        <v>26</v>
      </c>
      <c r="M259" s="15" t="s">
        <v>26</v>
      </c>
      <c r="N259" s="15" t="s">
        <v>26</v>
      </c>
      <c r="O259" s="15" t="s">
        <v>26</v>
      </c>
      <c r="P259" s="15" t="s">
        <v>27</v>
      </c>
      <c r="Q259" s="15" t="s">
        <v>24</v>
      </c>
      <c r="R259" s="15" t="s">
        <v>21</v>
      </c>
      <c r="S259" s="18" t="n">
        <v>114.35</v>
      </c>
      <c r="T259" s="15" t="n">
        <v>5791.1</v>
      </c>
      <c r="U259" s="15" t="s">
        <v>24</v>
      </c>
      <c r="V259" s="18" t="n">
        <f aca="false">IF(ISNUMBER(T259),T259,0)</f>
        <v>5791.1</v>
      </c>
      <c r="W259" s="15" t="n">
        <f aca="false">IF(U259="Yes",1,0)</f>
        <v>0</v>
      </c>
      <c r="X259" s="15" t="str">
        <f aca="false">IF(F259&lt;=12,"0-12 months",IF(F259&lt;=24,"13-24 months",IF(F259&lt;=48,"25-48 months","49-72 months")))</f>
        <v>49-72 months</v>
      </c>
      <c r="Y259" s="15" t="str">
        <f aca="false">IF(C259=1,"Yes","No")</f>
        <v>No</v>
      </c>
      <c r="Z259" s="15" t="n">
        <f aca="false">COUNTIF(J259:O259,"Yes")</f>
        <v>6</v>
      </c>
      <c r="AA259" s="18" t="n">
        <f aca="false">S259*W259</f>
        <v>0</v>
      </c>
      <c r="AB259" s="15" t="n">
        <f aca="false">(P259="Month-to-month")+(I259="Fiber optic")+(R259="Electronic check")+(F259&lt;=12)+(M259="No")+(J259="No")</f>
        <v>1</v>
      </c>
      <c r="AC259" s="15" t="str">
        <f aca="false">IF(AB259&gt;=5,"High",IF(AB259&gt;=3,"Medium","Low"))</f>
        <v>Low</v>
      </c>
    </row>
    <row r="260" customFormat="false" ht="15" hidden="false" customHeight="false" outlineLevel="0" collapsed="false">
      <c r="A260" s="15" t="s">
        <v>356</v>
      </c>
      <c r="B260" s="15" t="s">
        <v>94</v>
      </c>
      <c r="C260" s="15" t="n">
        <v>0</v>
      </c>
      <c r="D260" s="15" t="s">
        <v>26</v>
      </c>
      <c r="E260" s="15" t="s">
        <v>24</v>
      </c>
      <c r="F260" s="15" t="n">
        <v>2</v>
      </c>
      <c r="G260" s="15" t="s">
        <v>26</v>
      </c>
      <c r="H260" s="15" t="s">
        <v>24</v>
      </c>
      <c r="I260" s="15" t="s">
        <v>96</v>
      </c>
      <c r="J260" s="15" t="s">
        <v>24</v>
      </c>
      <c r="K260" s="15" t="s">
        <v>24</v>
      </c>
      <c r="L260" s="15" t="s">
        <v>24</v>
      </c>
      <c r="M260" s="15" t="s">
        <v>24</v>
      </c>
      <c r="N260" s="15" t="s">
        <v>24</v>
      </c>
      <c r="O260" s="15" t="s">
        <v>24</v>
      </c>
      <c r="P260" s="15" t="s">
        <v>25</v>
      </c>
      <c r="Q260" s="15" t="s">
        <v>26</v>
      </c>
      <c r="R260" s="15" t="s">
        <v>21</v>
      </c>
      <c r="S260" s="18" t="n">
        <v>44.6</v>
      </c>
      <c r="T260" s="15" t="n">
        <v>80.55</v>
      </c>
      <c r="U260" s="15" t="s">
        <v>26</v>
      </c>
      <c r="V260" s="18" t="n">
        <f aca="false">IF(ISNUMBER(T260),T260,0)</f>
        <v>80.55</v>
      </c>
      <c r="W260" s="15" t="n">
        <f aca="false">IF(U260="Yes",1,0)</f>
        <v>1</v>
      </c>
      <c r="X260" s="15" t="str">
        <f aca="false">IF(F260&lt;=12,"0-12 months",IF(F260&lt;=24,"13-24 months",IF(F260&lt;=48,"25-48 months","49-72 months")))</f>
        <v>0-12 months</v>
      </c>
      <c r="Y260" s="15" t="str">
        <f aca="false">IF(C260=1,"Yes","No")</f>
        <v>No</v>
      </c>
      <c r="Z260" s="15" t="n">
        <f aca="false">COUNTIF(J260:O260,"Yes")</f>
        <v>0</v>
      </c>
      <c r="AA260" s="18" t="n">
        <f aca="false">S260*W260</f>
        <v>44.6</v>
      </c>
      <c r="AB260" s="15" t="n">
        <f aca="false">(P260="Month-to-month")+(I260="Fiber optic")+(R260="Electronic check")+(F260&lt;=12)+(M260="No")+(J260="No")</f>
        <v>4</v>
      </c>
      <c r="AC260" s="15" t="str">
        <f aca="false">IF(AB260&gt;=5,"High",IF(AB260&gt;=3,"Medium","Low"))</f>
        <v>Medium</v>
      </c>
    </row>
    <row r="261" customFormat="false" ht="15" hidden="false" customHeight="false" outlineLevel="0" collapsed="false">
      <c r="A261" s="15" t="s">
        <v>357</v>
      </c>
      <c r="B261" s="15" t="s">
        <v>94</v>
      </c>
      <c r="C261" s="15" t="n">
        <v>1</v>
      </c>
      <c r="D261" s="15" t="s">
        <v>26</v>
      </c>
      <c r="E261" s="15" t="s">
        <v>24</v>
      </c>
      <c r="F261" s="15" t="n">
        <v>29</v>
      </c>
      <c r="G261" s="15" t="s">
        <v>24</v>
      </c>
      <c r="H261" s="15" t="s">
        <v>95</v>
      </c>
      <c r="I261" s="15" t="s">
        <v>96</v>
      </c>
      <c r="J261" s="15" t="s">
        <v>26</v>
      </c>
      <c r="K261" s="15" t="s">
        <v>24</v>
      </c>
      <c r="L261" s="15" t="s">
        <v>26</v>
      </c>
      <c r="M261" s="15" t="s">
        <v>24</v>
      </c>
      <c r="N261" s="15" t="s">
        <v>24</v>
      </c>
      <c r="O261" s="15" t="s">
        <v>26</v>
      </c>
      <c r="P261" s="15" t="s">
        <v>25</v>
      </c>
      <c r="Q261" s="15" t="s">
        <v>26</v>
      </c>
      <c r="R261" s="15" t="s">
        <v>15</v>
      </c>
      <c r="S261" s="18" t="n">
        <v>45</v>
      </c>
      <c r="T261" s="15" t="n">
        <v>1228.65</v>
      </c>
      <c r="U261" s="15" t="s">
        <v>24</v>
      </c>
      <c r="V261" s="18" t="n">
        <f aca="false">IF(ISNUMBER(T261),T261,0)</f>
        <v>1228.65</v>
      </c>
      <c r="W261" s="15" t="n">
        <f aca="false">IF(U261="Yes",1,0)</f>
        <v>0</v>
      </c>
      <c r="X261" s="15" t="str">
        <f aca="false">IF(F261&lt;=12,"0-12 months",IF(F261&lt;=24,"13-24 months",IF(F261&lt;=48,"25-48 months","49-72 months")))</f>
        <v>25-48 months</v>
      </c>
      <c r="Y261" s="15" t="str">
        <f aca="false">IF(C261=1,"Yes","No")</f>
        <v>Yes</v>
      </c>
      <c r="Z261" s="15" t="n">
        <f aca="false">COUNTIF(J261:O261,"Yes")</f>
        <v>3</v>
      </c>
      <c r="AA261" s="18" t="n">
        <f aca="false">S261*W261</f>
        <v>0</v>
      </c>
      <c r="AB261" s="15" t="n">
        <f aca="false">(P261="Month-to-month")+(I261="Fiber optic")+(R261="Electronic check")+(F261&lt;=12)+(M261="No")+(J261="No")</f>
        <v>3</v>
      </c>
      <c r="AC261" s="15" t="str">
        <f aca="false">IF(AB261&gt;=5,"High",IF(AB261&gt;=3,"Medium","Low"))</f>
        <v>Medium</v>
      </c>
    </row>
    <row r="262" customFormat="false" ht="15" hidden="false" customHeight="false" outlineLevel="0" collapsed="false">
      <c r="A262" s="15" t="s">
        <v>358</v>
      </c>
      <c r="B262" s="15" t="s">
        <v>98</v>
      </c>
      <c r="C262" s="15" t="n">
        <v>1</v>
      </c>
      <c r="D262" s="15" t="s">
        <v>24</v>
      </c>
      <c r="E262" s="15" t="s">
        <v>24</v>
      </c>
      <c r="F262" s="15" t="n">
        <v>3</v>
      </c>
      <c r="G262" s="15" t="s">
        <v>24</v>
      </c>
      <c r="H262" s="15" t="s">
        <v>95</v>
      </c>
      <c r="I262" s="15" t="s">
        <v>96</v>
      </c>
      <c r="J262" s="15" t="s">
        <v>24</v>
      </c>
      <c r="K262" s="15" t="s">
        <v>24</v>
      </c>
      <c r="L262" s="15" t="s">
        <v>26</v>
      </c>
      <c r="M262" s="15" t="s">
        <v>24</v>
      </c>
      <c r="N262" s="15" t="s">
        <v>24</v>
      </c>
      <c r="O262" s="15" t="s">
        <v>26</v>
      </c>
      <c r="P262" s="15" t="s">
        <v>25</v>
      </c>
      <c r="Q262" s="15" t="s">
        <v>26</v>
      </c>
      <c r="R262" s="15" t="s">
        <v>15</v>
      </c>
      <c r="S262" s="18" t="n">
        <v>41.15</v>
      </c>
      <c r="T262" s="15" t="n">
        <v>132.2</v>
      </c>
      <c r="U262" s="15" t="s">
        <v>26</v>
      </c>
      <c r="V262" s="18" t="n">
        <f aca="false">IF(ISNUMBER(T262),T262,0)</f>
        <v>132.2</v>
      </c>
      <c r="W262" s="15" t="n">
        <f aca="false">IF(U262="Yes",1,0)</f>
        <v>1</v>
      </c>
      <c r="X262" s="15" t="str">
        <f aca="false">IF(F262&lt;=12,"0-12 months",IF(F262&lt;=24,"13-24 months",IF(F262&lt;=48,"25-48 months","49-72 months")))</f>
        <v>0-12 months</v>
      </c>
      <c r="Y262" s="15" t="str">
        <f aca="false">IF(C262=1,"Yes","No")</f>
        <v>Yes</v>
      </c>
      <c r="Z262" s="15" t="n">
        <f aca="false">COUNTIF(J262:O262,"Yes")</f>
        <v>2</v>
      </c>
      <c r="AA262" s="18" t="n">
        <f aca="false">S262*W262</f>
        <v>41.15</v>
      </c>
      <c r="AB262" s="15" t="n">
        <f aca="false">(P262="Month-to-month")+(I262="Fiber optic")+(R262="Electronic check")+(F262&lt;=12)+(M262="No")+(J262="No")</f>
        <v>5</v>
      </c>
      <c r="AC262" s="15" t="str">
        <f aca="false">IF(AB262&gt;=5,"High",IF(AB262&gt;=3,"Medium","Low"))</f>
        <v>High</v>
      </c>
    </row>
    <row r="263" customFormat="false" ht="15" hidden="false" customHeight="false" outlineLevel="0" collapsed="false">
      <c r="A263" s="15" t="s">
        <v>359</v>
      </c>
      <c r="B263" s="15" t="s">
        <v>98</v>
      </c>
      <c r="C263" s="15" t="n">
        <v>1</v>
      </c>
      <c r="D263" s="15" t="s">
        <v>24</v>
      </c>
      <c r="E263" s="15" t="s">
        <v>24</v>
      </c>
      <c r="F263" s="15" t="n">
        <v>13</v>
      </c>
      <c r="G263" s="15" t="s">
        <v>26</v>
      </c>
      <c r="H263" s="15" t="s">
        <v>26</v>
      </c>
      <c r="I263" s="15" t="s">
        <v>102</v>
      </c>
      <c r="J263" s="15" t="s">
        <v>24</v>
      </c>
      <c r="K263" s="15" t="s">
        <v>26</v>
      </c>
      <c r="L263" s="15" t="s">
        <v>26</v>
      </c>
      <c r="M263" s="15" t="s">
        <v>24</v>
      </c>
      <c r="N263" s="15" t="s">
        <v>26</v>
      </c>
      <c r="O263" s="15" t="s">
        <v>26</v>
      </c>
      <c r="P263" s="15" t="s">
        <v>25</v>
      </c>
      <c r="Q263" s="15" t="s">
        <v>26</v>
      </c>
      <c r="R263" s="15" t="s">
        <v>15</v>
      </c>
      <c r="S263" s="18" t="n">
        <v>106.9</v>
      </c>
      <c r="T263" s="15" t="n">
        <v>1364.3</v>
      </c>
      <c r="U263" s="15" t="s">
        <v>26</v>
      </c>
      <c r="V263" s="18" t="n">
        <f aca="false">IF(ISNUMBER(T263),T263,0)</f>
        <v>1364.3</v>
      </c>
      <c r="W263" s="15" t="n">
        <f aca="false">IF(U263="Yes",1,0)</f>
        <v>1</v>
      </c>
      <c r="X263" s="15" t="str">
        <f aca="false">IF(F263&lt;=12,"0-12 months",IF(F263&lt;=24,"13-24 months",IF(F263&lt;=48,"25-48 months","49-72 months")))</f>
        <v>13-24 months</v>
      </c>
      <c r="Y263" s="15" t="str">
        <f aca="false">IF(C263=1,"Yes","No")</f>
        <v>Yes</v>
      </c>
      <c r="Z263" s="15" t="n">
        <f aca="false">COUNTIF(J263:O263,"Yes")</f>
        <v>4</v>
      </c>
      <c r="AA263" s="18" t="n">
        <f aca="false">S263*W263</f>
        <v>106.9</v>
      </c>
      <c r="AB263" s="15" t="n">
        <f aca="false">(P263="Month-to-month")+(I263="Fiber optic")+(R263="Electronic check")+(F263&lt;=12)+(M263="No")+(J263="No")</f>
        <v>5</v>
      </c>
      <c r="AC263" s="15" t="str">
        <f aca="false">IF(AB263&gt;=5,"High",IF(AB263&gt;=3,"Medium","Low"))</f>
        <v>High</v>
      </c>
    </row>
    <row r="264" customFormat="false" ht="15" hidden="false" customHeight="false" outlineLevel="0" collapsed="false">
      <c r="A264" s="15" t="s">
        <v>360</v>
      </c>
      <c r="B264" s="15" t="s">
        <v>98</v>
      </c>
      <c r="C264" s="15" t="n">
        <v>1</v>
      </c>
      <c r="D264" s="15" t="s">
        <v>26</v>
      </c>
      <c r="E264" s="15" t="s">
        <v>24</v>
      </c>
      <c r="F264" s="15" t="n">
        <v>57</v>
      </c>
      <c r="G264" s="15" t="s">
        <v>26</v>
      </c>
      <c r="H264" s="15" t="s">
        <v>26</v>
      </c>
      <c r="I264" s="15" t="s">
        <v>102</v>
      </c>
      <c r="J264" s="15" t="s">
        <v>24</v>
      </c>
      <c r="K264" s="15" t="s">
        <v>26</v>
      </c>
      <c r="L264" s="15" t="s">
        <v>24</v>
      </c>
      <c r="M264" s="15" t="s">
        <v>24</v>
      </c>
      <c r="N264" s="15" t="s">
        <v>24</v>
      </c>
      <c r="O264" s="15" t="s">
        <v>26</v>
      </c>
      <c r="P264" s="15" t="s">
        <v>25</v>
      </c>
      <c r="Q264" s="15" t="s">
        <v>26</v>
      </c>
      <c r="R264" s="15" t="s">
        <v>15</v>
      </c>
      <c r="S264" s="18" t="n">
        <v>89.85</v>
      </c>
      <c r="T264" s="15" t="n">
        <v>4925.35</v>
      </c>
      <c r="U264" s="15" t="s">
        <v>24</v>
      </c>
      <c r="V264" s="18" t="n">
        <f aca="false">IF(ISNUMBER(T264),T264,0)</f>
        <v>4925.35</v>
      </c>
      <c r="W264" s="15" t="n">
        <f aca="false">IF(U264="Yes",1,0)</f>
        <v>0</v>
      </c>
      <c r="X264" s="15" t="str">
        <f aca="false">IF(F264&lt;=12,"0-12 months",IF(F264&lt;=24,"13-24 months",IF(F264&lt;=48,"25-48 months","49-72 months")))</f>
        <v>49-72 months</v>
      </c>
      <c r="Y264" s="15" t="str">
        <f aca="false">IF(C264=1,"Yes","No")</f>
        <v>Yes</v>
      </c>
      <c r="Z264" s="15" t="n">
        <f aca="false">COUNTIF(J264:O264,"Yes")</f>
        <v>2</v>
      </c>
      <c r="AA264" s="18" t="n">
        <f aca="false">S264*W264</f>
        <v>0</v>
      </c>
      <c r="AB264" s="15" t="n">
        <f aca="false">(P264="Month-to-month")+(I264="Fiber optic")+(R264="Electronic check")+(F264&lt;=12)+(M264="No")+(J264="No")</f>
        <v>5</v>
      </c>
      <c r="AC264" s="15" t="str">
        <f aca="false">IF(AB264&gt;=5,"High",IF(AB264&gt;=3,"Medium","Low"))</f>
        <v>High</v>
      </c>
    </row>
    <row r="265" customFormat="false" ht="15" hidden="false" customHeight="false" outlineLevel="0" collapsed="false">
      <c r="A265" s="15" t="s">
        <v>361</v>
      </c>
      <c r="B265" s="15" t="s">
        <v>94</v>
      </c>
      <c r="C265" s="15" t="n">
        <v>0</v>
      </c>
      <c r="D265" s="15" t="s">
        <v>24</v>
      </c>
      <c r="E265" s="15" t="s">
        <v>24</v>
      </c>
      <c r="F265" s="15" t="n">
        <v>31</v>
      </c>
      <c r="G265" s="15" t="s">
        <v>24</v>
      </c>
      <c r="H265" s="15" t="s">
        <v>95</v>
      </c>
      <c r="I265" s="15" t="s">
        <v>96</v>
      </c>
      <c r="J265" s="15" t="s">
        <v>26</v>
      </c>
      <c r="K265" s="15" t="s">
        <v>26</v>
      </c>
      <c r="L265" s="15" t="s">
        <v>24</v>
      </c>
      <c r="M265" s="15" t="s">
        <v>26</v>
      </c>
      <c r="N265" s="15" t="s">
        <v>24</v>
      </c>
      <c r="O265" s="15" t="s">
        <v>26</v>
      </c>
      <c r="P265" s="15" t="s">
        <v>29</v>
      </c>
      <c r="Q265" s="15" t="s">
        <v>26</v>
      </c>
      <c r="R265" s="15" t="s">
        <v>19</v>
      </c>
      <c r="S265" s="18" t="n">
        <v>49.85</v>
      </c>
      <c r="T265" s="15" t="n">
        <v>1520.1</v>
      </c>
      <c r="U265" s="15" t="s">
        <v>24</v>
      </c>
      <c r="V265" s="18" t="n">
        <f aca="false">IF(ISNUMBER(T265),T265,0)</f>
        <v>1520.1</v>
      </c>
      <c r="W265" s="15" t="n">
        <f aca="false">IF(U265="Yes",1,0)</f>
        <v>0</v>
      </c>
      <c r="X265" s="15" t="str">
        <f aca="false">IF(F265&lt;=12,"0-12 months",IF(F265&lt;=24,"13-24 months",IF(F265&lt;=48,"25-48 months","49-72 months")))</f>
        <v>25-48 months</v>
      </c>
      <c r="Y265" s="15" t="str">
        <f aca="false">IF(C265=1,"Yes","No")</f>
        <v>No</v>
      </c>
      <c r="Z265" s="15" t="n">
        <f aca="false">COUNTIF(J265:O265,"Yes")</f>
        <v>4</v>
      </c>
      <c r="AA265" s="18" t="n">
        <f aca="false">S265*W265</f>
        <v>0</v>
      </c>
      <c r="AB265" s="15" t="n">
        <f aca="false">(P265="Month-to-month")+(I265="Fiber optic")+(R265="Electronic check")+(F265&lt;=12)+(M265="No")+(J265="No")</f>
        <v>0</v>
      </c>
      <c r="AC265" s="15" t="str">
        <f aca="false">IF(AB265&gt;=5,"High",IF(AB265&gt;=3,"Medium","Low"))</f>
        <v>Low</v>
      </c>
    </row>
    <row r="266" customFormat="false" ht="15" hidden="false" customHeight="false" outlineLevel="0" collapsed="false">
      <c r="A266" s="15" t="s">
        <v>362</v>
      </c>
      <c r="B266" s="15" t="s">
        <v>94</v>
      </c>
      <c r="C266" s="15" t="n">
        <v>0</v>
      </c>
      <c r="D266" s="15" t="s">
        <v>26</v>
      </c>
      <c r="E266" s="15" t="s">
        <v>24</v>
      </c>
      <c r="F266" s="15" t="n">
        <v>45</v>
      </c>
      <c r="G266" s="15" t="s">
        <v>26</v>
      </c>
      <c r="H266" s="15" t="s">
        <v>26</v>
      </c>
      <c r="I266" s="15" t="s">
        <v>102</v>
      </c>
      <c r="J266" s="15" t="s">
        <v>26</v>
      </c>
      <c r="K266" s="15" t="s">
        <v>26</v>
      </c>
      <c r="L266" s="15" t="s">
        <v>26</v>
      </c>
      <c r="M266" s="15" t="s">
        <v>26</v>
      </c>
      <c r="N266" s="15" t="s">
        <v>26</v>
      </c>
      <c r="O266" s="15" t="s">
        <v>26</v>
      </c>
      <c r="P266" s="15" t="s">
        <v>27</v>
      </c>
      <c r="Q266" s="15" t="s">
        <v>24</v>
      </c>
      <c r="R266" s="15" t="s">
        <v>17</v>
      </c>
      <c r="S266" s="18" t="n">
        <v>113.3</v>
      </c>
      <c r="T266" s="15" t="n">
        <v>5032.25</v>
      </c>
      <c r="U266" s="15" t="s">
        <v>24</v>
      </c>
      <c r="V266" s="18" t="n">
        <f aca="false">IF(ISNUMBER(T266),T266,0)</f>
        <v>5032.25</v>
      </c>
      <c r="W266" s="15" t="n">
        <f aca="false">IF(U266="Yes",1,0)</f>
        <v>0</v>
      </c>
      <c r="X266" s="15" t="str">
        <f aca="false">IF(F266&lt;=12,"0-12 months",IF(F266&lt;=24,"13-24 months",IF(F266&lt;=48,"25-48 months","49-72 months")))</f>
        <v>25-48 months</v>
      </c>
      <c r="Y266" s="15" t="str">
        <f aca="false">IF(C266=1,"Yes","No")</f>
        <v>No</v>
      </c>
      <c r="Z266" s="15" t="n">
        <f aca="false">COUNTIF(J266:O266,"Yes")</f>
        <v>6</v>
      </c>
      <c r="AA266" s="18" t="n">
        <f aca="false">S266*W266</f>
        <v>0</v>
      </c>
      <c r="AB266" s="15" t="n">
        <f aca="false">(P266="Month-to-month")+(I266="Fiber optic")+(R266="Electronic check")+(F266&lt;=12)+(M266="No")+(J266="No")</f>
        <v>1</v>
      </c>
      <c r="AC266" s="15" t="str">
        <f aca="false">IF(AB266&gt;=5,"High",IF(AB266&gt;=3,"Medium","Low"))</f>
        <v>Low</v>
      </c>
    </row>
    <row r="267" customFormat="false" ht="15" hidden="false" customHeight="false" outlineLevel="0" collapsed="false">
      <c r="A267" s="15" t="s">
        <v>363</v>
      </c>
      <c r="B267" s="15" t="s">
        <v>94</v>
      </c>
      <c r="C267" s="15" t="n">
        <v>0</v>
      </c>
      <c r="D267" s="15" t="s">
        <v>26</v>
      </c>
      <c r="E267" s="15" t="s">
        <v>26</v>
      </c>
      <c r="F267" s="15" t="n">
        <v>61</v>
      </c>
      <c r="G267" s="15" t="s">
        <v>26</v>
      </c>
      <c r="H267" s="15" t="s">
        <v>26</v>
      </c>
      <c r="I267" s="15" t="s">
        <v>96</v>
      </c>
      <c r="J267" s="15" t="s">
        <v>26</v>
      </c>
      <c r="K267" s="15" t="s">
        <v>26</v>
      </c>
      <c r="L267" s="15" t="s">
        <v>26</v>
      </c>
      <c r="M267" s="15" t="s">
        <v>26</v>
      </c>
      <c r="N267" s="15" t="s">
        <v>26</v>
      </c>
      <c r="O267" s="15" t="s">
        <v>26</v>
      </c>
      <c r="P267" s="15" t="s">
        <v>29</v>
      </c>
      <c r="Q267" s="15" t="s">
        <v>24</v>
      </c>
      <c r="R267" s="15" t="s">
        <v>17</v>
      </c>
      <c r="S267" s="18" t="n">
        <v>88.1</v>
      </c>
      <c r="T267" s="15" t="n">
        <v>5526.75</v>
      </c>
      <c r="U267" s="15" t="s">
        <v>24</v>
      </c>
      <c r="V267" s="18" t="n">
        <f aca="false">IF(ISNUMBER(T267),T267,0)</f>
        <v>5526.75</v>
      </c>
      <c r="W267" s="15" t="n">
        <f aca="false">IF(U267="Yes",1,0)</f>
        <v>0</v>
      </c>
      <c r="X267" s="15" t="str">
        <f aca="false">IF(F267&lt;=12,"0-12 months",IF(F267&lt;=24,"13-24 months",IF(F267&lt;=48,"25-48 months","49-72 months")))</f>
        <v>49-72 months</v>
      </c>
      <c r="Y267" s="15" t="str">
        <f aca="false">IF(C267=1,"Yes","No")</f>
        <v>No</v>
      </c>
      <c r="Z267" s="15" t="n">
        <f aca="false">COUNTIF(J267:O267,"Yes")</f>
        <v>6</v>
      </c>
      <c r="AA267" s="18" t="n">
        <f aca="false">S267*W267</f>
        <v>0</v>
      </c>
      <c r="AB267" s="15" t="n">
        <f aca="false">(P267="Month-to-month")+(I267="Fiber optic")+(R267="Electronic check")+(F267&lt;=12)+(M267="No")+(J267="No")</f>
        <v>0</v>
      </c>
      <c r="AC267" s="15" t="str">
        <f aca="false">IF(AB267&gt;=5,"High",IF(AB267&gt;=3,"Medium","Low"))</f>
        <v>Low</v>
      </c>
    </row>
    <row r="268" customFormat="false" ht="15" hidden="false" customHeight="false" outlineLevel="0" collapsed="false">
      <c r="A268" s="15" t="s">
        <v>364</v>
      </c>
      <c r="B268" s="15" t="s">
        <v>98</v>
      </c>
      <c r="C268" s="15" t="n">
        <v>0</v>
      </c>
      <c r="D268" s="15" t="s">
        <v>24</v>
      </c>
      <c r="E268" s="15" t="s">
        <v>24</v>
      </c>
      <c r="F268" s="15" t="n">
        <v>50</v>
      </c>
      <c r="G268" s="15" t="s">
        <v>26</v>
      </c>
      <c r="H268" s="15" t="s">
        <v>26</v>
      </c>
      <c r="I268" s="15" t="s">
        <v>24</v>
      </c>
      <c r="J268" s="15" t="s">
        <v>28</v>
      </c>
      <c r="K268" s="15" t="s">
        <v>28</v>
      </c>
      <c r="L268" s="15" t="s">
        <v>28</v>
      </c>
      <c r="M268" s="15" t="s">
        <v>28</v>
      </c>
      <c r="N268" s="15" t="s">
        <v>28</v>
      </c>
      <c r="O268" s="15" t="s">
        <v>28</v>
      </c>
      <c r="P268" s="15" t="s">
        <v>29</v>
      </c>
      <c r="Q268" s="15" t="s">
        <v>24</v>
      </c>
      <c r="R268" s="15" t="s">
        <v>19</v>
      </c>
      <c r="S268" s="18" t="n">
        <v>24.9</v>
      </c>
      <c r="T268" s="15" t="n">
        <v>1195.25</v>
      </c>
      <c r="U268" s="15" t="s">
        <v>24</v>
      </c>
      <c r="V268" s="18" t="n">
        <f aca="false">IF(ISNUMBER(T268),T268,0)</f>
        <v>1195.25</v>
      </c>
      <c r="W268" s="15" t="n">
        <f aca="false">IF(U268="Yes",1,0)</f>
        <v>0</v>
      </c>
      <c r="X268" s="15" t="str">
        <f aca="false">IF(F268&lt;=12,"0-12 months",IF(F268&lt;=24,"13-24 months",IF(F268&lt;=48,"25-48 months","49-72 months")))</f>
        <v>49-72 months</v>
      </c>
      <c r="Y268" s="15" t="str">
        <f aca="false">IF(C268=1,"Yes","No")</f>
        <v>No</v>
      </c>
      <c r="Z268" s="15" t="n">
        <f aca="false">COUNTIF(J268:O268,"Yes")</f>
        <v>0</v>
      </c>
      <c r="AA268" s="18" t="n">
        <f aca="false">S268*W268</f>
        <v>0</v>
      </c>
      <c r="AB268" s="15" t="n">
        <f aca="false">(P268="Month-to-month")+(I268="Fiber optic")+(R268="Electronic check")+(F268&lt;=12)+(M268="No")+(J268="No")</f>
        <v>0</v>
      </c>
      <c r="AC268" s="15" t="str">
        <f aca="false">IF(AB268&gt;=5,"High",IF(AB268&gt;=3,"Medium","Low"))</f>
        <v>Low</v>
      </c>
    </row>
    <row r="269" customFormat="false" ht="15" hidden="false" customHeight="false" outlineLevel="0" collapsed="false">
      <c r="A269" s="15" t="s">
        <v>365</v>
      </c>
      <c r="B269" s="15" t="s">
        <v>94</v>
      </c>
      <c r="C269" s="15" t="n">
        <v>1</v>
      </c>
      <c r="D269" s="15" t="s">
        <v>24</v>
      </c>
      <c r="E269" s="15" t="s">
        <v>24</v>
      </c>
      <c r="F269" s="15" t="n">
        <v>19</v>
      </c>
      <c r="G269" s="15" t="s">
        <v>26</v>
      </c>
      <c r="H269" s="15" t="s">
        <v>24</v>
      </c>
      <c r="I269" s="15" t="s">
        <v>102</v>
      </c>
      <c r="J269" s="15" t="s">
        <v>26</v>
      </c>
      <c r="K269" s="15" t="s">
        <v>26</v>
      </c>
      <c r="L269" s="15" t="s">
        <v>24</v>
      </c>
      <c r="M269" s="15" t="s">
        <v>26</v>
      </c>
      <c r="N269" s="15" t="s">
        <v>26</v>
      </c>
      <c r="O269" s="15" t="s">
        <v>26</v>
      </c>
      <c r="P269" s="15" t="s">
        <v>25</v>
      </c>
      <c r="Q269" s="15" t="s">
        <v>26</v>
      </c>
      <c r="R269" s="15" t="s">
        <v>17</v>
      </c>
      <c r="S269" s="18" t="n">
        <v>105</v>
      </c>
      <c r="T269" s="15" t="n">
        <v>2007.25</v>
      </c>
      <c r="U269" s="15" t="s">
        <v>24</v>
      </c>
      <c r="V269" s="18" t="n">
        <f aca="false">IF(ISNUMBER(T269),T269,0)</f>
        <v>2007.25</v>
      </c>
      <c r="W269" s="15" t="n">
        <f aca="false">IF(U269="Yes",1,0)</f>
        <v>0</v>
      </c>
      <c r="X269" s="15" t="str">
        <f aca="false">IF(F269&lt;=12,"0-12 months",IF(F269&lt;=24,"13-24 months",IF(F269&lt;=48,"25-48 months","49-72 months")))</f>
        <v>13-24 months</v>
      </c>
      <c r="Y269" s="15" t="str">
        <f aca="false">IF(C269=1,"Yes","No")</f>
        <v>Yes</v>
      </c>
      <c r="Z269" s="15" t="n">
        <f aca="false">COUNTIF(J269:O269,"Yes")</f>
        <v>5</v>
      </c>
      <c r="AA269" s="18" t="n">
        <f aca="false">S269*W269</f>
        <v>0</v>
      </c>
      <c r="AB269" s="15" t="n">
        <f aca="false">(P269="Month-to-month")+(I269="Fiber optic")+(R269="Electronic check")+(F269&lt;=12)+(M269="No")+(J269="No")</f>
        <v>2</v>
      </c>
      <c r="AC269" s="15" t="str">
        <f aca="false">IF(AB269&gt;=5,"High",IF(AB269&gt;=3,"Medium","Low"))</f>
        <v>Low</v>
      </c>
    </row>
    <row r="270" customFormat="false" ht="15" hidden="false" customHeight="false" outlineLevel="0" collapsed="false">
      <c r="A270" s="15" t="s">
        <v>366</v>
      </c>
      <c r="B270" s="15" t="s">
        <v>98</v>
      </c>
      <c r="C270" s="15" t="n">
        <v>0</v>
      </c>
      <c r="D270" s="15" t="s">
        <v>24</v>
      </c>
      <c r="E270" s="15" t="s">
        <v>24</v>
      </c>
      <c r="F270" s="15" t="n">
        <v>59</v>
      </c>
      <c r="G270" s="15" t="s">
        <v>26</v>
      </c>
      <c r="H270" s="15" t="s">
        <v>24</v>
      </c>
      <c r="I270" s="15" t="s">
        <v>24</v>
      </c>
      <c r="J270" s="15" t="s">
        <v>28</v>
      </c>
      <c r="K270" s="15" t="s">
        <v>28</v>
      </c>
      <c r="L270" s="15" t="s">
        <v>28</v>
      </c>
      <c r="M270" s="15" t="s">
        <v>28</v>
      </c>
      <c r="N270" s="15" t="s">
        <v>28</v>
      </c>
      <c r="O270" s="15" t="s">
        <v>28</v>
      </c>
      <c r="P270" s="15" t="s">
        <v>29</v>
      </c>
      <c r="Q270" s="15" t="s">
        <v>24</v>
      </c>
      <c r="R270" s="15" t="s">
        <v>17</v>
      </c>
      <c r="S270" s="18" t="n">
        <v>19.35</v>
      </c>
      <c r="T270" s="15" t="n">
        <v>1099.6</v>
      </c>
      <c r="U270" s="15" t="s">
        <v>26</v>
      </c>
      <c r="V270" s="18" t="n">
        <f aca="false">IF(ISNUMBER(T270),T270,0)</f>
        <v>1099.6</v>
      </c>
      <c r="W270" s="15" t="n">
        <f aca="false">IF(U270="Yes",1,0)</f>
        <v>1</v>
      </c>
      <c r="X270" s="15" t="str">
        <f aca="false">IF(F270&lt;=12,"0-12 months",IF(F270&lt;=24,"13-24 months",IF(F270&lt;=48,"25-48 months","49-72 months")))</f>
        <v>49-72 months</v>
      </c>
      <c r="Y270" s="15" t="str">
        <f aca="false">IF(C270=1,"Yes","No")</f>
        <v>No</v>
      </c>
      <c r="Z270" s="15" t="n">
        <f aca="false">COUNTIF(J270:O270,"Yes")</f>
        <v>0</v>
      </c>
      <c r="AA270" s="18" t="n">
        <f aca="false">S270*W270</f>
        <v>19.35</v>
      </c>
      <c r="AB270" s="15" t="n">
        <f aca="false">(P270="Month-to-month")+(I270="Fiber optic")+(R270="Electronic check")+(F270&lt;=12)+(M270="No")+(J270="No")</f>
        <v>0</v>
      </c>
      <c r="AC270" s="15" t="str">
        <f aca="false">IF(AB270&gt;=5,"High",IF(AB270&gt;=3,"Medium","Low"))</f>
        <v>Low</v>
      </c>
    </row>
    <row r="271" customFormat="false" ht="15" hidden="false" customHeight="false" outlineLevel="0" collapsed="false">
      <c r="A271" s="15" t="s">
        <v>367</v>
      </c>
      <c r="B271" s="15" t="s">
        <v>94</v>
      </c>
      <c r="C271" s="15" t="n">
        <v>0</v>
      </c>
      <c r="D271" s="15" t="s">
        <v>26</v>
      </c>
      <c r="E271" s="15" t="s">
        <v>24</v>
      </c>
      <c r="F271" s="15" t="n">
        <v>71</v>
      </c>
      <c r="G271" s="15" t="s">
        <v>26</v>
      </c>
      <c r="H271" s="15" t="s">
        <v>26</v>
      </c>
      <c r="I271" s="15" t="s">
        <v>24</v>
      </c>
      <c r="J271" s="15" t="s">
        <v>28</v>
      </c>
      <c r="K271" s="15" t="s">
        <v>28</v>
      </c>
      <c r="L271" s="15" t="s">
        <v>28</v>
      </c>
      <c r="M271" s="15" t="s">
        <v>28</v>
      </c>
      <c r="N271" s="15" t="s">
        <v>28</v>
      </c>
      <c r="O271" s="15" t="s">
        <v>28</v>
      </c>
      <c r="P271" s="15" t="s">
        <v>29</v>
      </c>
      <c r="Q271" s="15" t="s">
        <v>26</v>
      </c>
      <c r="R271" s="15" t="s">
        <v>21</v>
      </c>
      <c r="S271" s="18" t="n">
        <v>24.25</v>
      </c>
      <c r="T271" s="15" t="n">
        <v>1732.95</v>
      </c>
      <c r="U271" s="15" t="s">
        <v>24</v>
      </c>
      <c r="V271" s="18" t="n">
        <f aca="false">IF(ISNUMBER(T271),T271,0)</f>
        <v>1732.95</v>
      </c>
      <c r="W271" s="15" t="n">
        <f aca="false">IF(U271="Yes",1,0)</f>
        <v>0</v>
      </c>
      <c r="X271" s="15" t="str">
        <f aca="false">IF(F271&lt;=12,"0-12 months",IF(F271&lt;=24,"13-24 months",IF(F271&lt;=48,"25-48 months","49-72 months")))</f>
        <v>49-72 months</v>
      </c>
      <c r="Y271" s="15" t="str">
        <f aca="false">IF(C271=1,"Yes","No")</f>
        <v>No</v>
      </c>
      <c r="Z271" s="15" t="n">
        <f aca="false">COUNTIF(J271:O271,"Yes")</f>
        <v>0</v>
      </c>
      <c r="AA271" s="18" t="n">
        <f aca="false">S271*W271</f>
        <v>0</v>
      </c>
      <c r="AB271" s="15" t="n">
        <f aca="false">(P271="Month-to-month")+(I271="Fiber optic")+(R271="Electronic check")+(F271&lt;=12)+(M271="No")+(J271="No")</f>
        <v>0</v>
      </c>
      <c r="AC271" s="15" t="str">
        <f aca="false">IF(AB271&gt;=5,"High",IF(AB271&gt;=3,"Medium","Low"))</f>
        <v>Low</v>
      </c>
    </row>
    <row r="272" customFormat="false" ht="15" hidden="false" customHeight="false" outlineLevel="0" collapsed="false">
      <c r="A272" s="15" t="s">
        <v>368</v>
      </c>
      <c r="B272" s="15" t="s">
        <v>94</v>
      </c>
      <c r="C272" s="15" t="n">
        <v>1</v>
      </c>
      <c r="D272" s="15" t="s">
        <v>24</v>
      </c>
      <c r="E272" s="15" t="s">
        <v>24</v>
      </c>
      <c r="F272" s="15" t="n">
        <v>16</v>
      </c>
      <c r="G272" s="15" t="s">
        <v>26</v>
      </c>
      <c r="H272" s="15" t="s">
        <v>24</v>
      </c>
      <c r="I272" s="15" t="s">
        <v>102</v>
      </c>
      <c r="J272" s="15" t="s">
        <v>24</v>
      </c>
      <c r="K272" s="15" t="s">
        <v>24</v>
      </c>
      <c r="L272" s="15" t="s">
        <v>24</v>
      </c>
      <c r="M272" s="15" t="s">
        <v>26</v>
      </c>
      <c r="N272" s="15" t="s">
        <v>26</v>
      </c>
      <c r="O272" s="15" t="s">
        <v>26</v>
      </c>
      <c r="P272" s="15" t="s">
        <v>25</v>
      </c>
      <c r="Q272" s="15" t="s">
        <v>26</v>
      </c>
      <c r="R272" s="15" t="s">
        <v>15</v>
      </c>
      <c r="S272" s="18" t="n">
        <v>94.45</v>
      </c>
      <c r="T272" s="15" t="n">
        <v>1511.2</v>
      </c>
      <c r="U272" s="15" t="s">
        <v>26</v>
      </c>
      <c r="V272" s="18" t="n">
        <f aca="false">IF(ISNUMBER(T272),T272,0)</f>
        <v>1511.2</v>
      </c>
      <c r="W272" s="15" t="n">
        <f aca="false">IF(U272="Yes",1,0)</f>
        <v>1</v>
      </c>
      <c r="X272" s="15" t="str">
        <f aca="false">IF(F272&lt;=12,"0-12 months",IF(F272&lt;=24,"13-24 months",IF(F272&lt;=48,"25-48 months","49-72 months")))</f>
        <v>13-24 months</v>
      </c>
      <c r="Y272" s="15" t="str">
        <f aca="false">IF(C272=1,"Yes","No")</f>
        <v>Yes</v>
      </c>
      <c r="Z272" s="15" t="n">
        <f aca="false">COUNTIF(J272:O272,"Yes")</f>
        <v>3</v>
      </c>
      <c r="AA272" s="18" t="n">
        <f aca="false">S272*W272</f>
        <v>94.45</v>
      </c>
      <c r="AB272" s="15" t="n">
        <f aca="false">(P272="Month-to-month")+(I272="Fiber optic")+(R272="Electronic check")+(F272&lt;=12)+(M272="No")+(J272="No")</f>
        <v>4</v>
      </c>
      <c r="AC272" s="15" t="str">
        <f aca="false">IF(AB272&gt;=5,"High",IF(AB272&gt;=3,"Medium","Low"))</f>
        <v>Medium</v>
      </c>
    </row>
    <row r="273" customFormat="false" ht="15" hidden="false" customHeight="false" outlineLevel="0" collapsed="false">
      <c r="A273" s="15" t="s">
        <v>369</v>
      </c>
      <c r="B273" s="15" t="s">
        <v>98</v>
      </c>
      <c r="C273" s="15" t="n">
        <v>0</v>
      </c>
      <c r="D273" s="15" t="s">
        <v>26</v>
      </c>
      <c r="E273" s="15" t="s">
        <v>24</v>
      </c>
      <c r="F273" s="15" t="n">
        <v>57</v>
      </c>
      <c r="G273" s="15" t="s">
        <v>26</v>
      </c>
      <c r="H273" s="15" t="s">
        <v>24</v>
      </c>
      <c r="I273" s="15" t="s">
        <v>96</v>
      </c>
      <c r="J273" s="15" t="s">
        <v>26</v>
      </c>
      <c r="K273" s="15" t="s">
        <v>26</v>
      </c>
      <c r="L273" s="15" t="s">
        <v>24</v>
      </c>
      <c r="M273" s="15" t="s">
        <v>26</v>
      </c>
      <c r="N273" s="15" t="s">
        <v>24</v>
      </c>
      <c r="O273" s="15" t="s">
        <v>24</v>
      </c>
      <c r="P273" s="15" t="s">
        <v>29</v>
      </c>
      <c r="Q273" s="15" t="s">
        <v>26</v>
      </c>
      <c r="R273" s="15" t="s">
        <v>15</v>
      </c>
      <c r="S273" s="18" t="n">
        <v>59.75</v>
      </c>
      <c r="T273" s="15" t="n">
        <v>3450.15</v>
      </c>
      <c r="U273" s="15" t="s">
        <v>24</v>
      </c>
      <c r="V273" s="18" t="n">
        <f aca="false">IF(ISNUMBER(T273),T273,0)</f>
        <v>3450.15</v>
      </c>
      <c r="W273" s="15" t="n">
        <f aca="false">IF(U273="Yes",1,0)</f>
        <v>0</v>
      </c>
      <c r="X273" s="15" t="str">
        <f aca="false">IF(F273&lt;=12,"0-12 months",IF(F273&lt;=24,"13-24 months",IF(F273&lt;=48,"25-48 months","49-72 months")))</f>
        <v>49-72 months</v>
      </c>
      <c r="Y273" s="15" t="str">
        <f aca="false">IF(C273=1,"Yes","No")</f>
        <v>No</v>
      </c>
      <c r="Z273" s="15" t="n">
        <f aca="false">COUNTIF(J273:O273,"Yes")</f>
        <v>3</v>
      </c>
      <c r="AA273" s="18" t="n">
        <f aca="false">S273*W273</f>
        <v>0</v>
      </c>
      <c r="AB273" s="15" t="n">
        <f aca="false">(P273="Month-to-month")+(I273="Fiber optic")+(R273="Electronic check")+(F273&lt;=12)+(M273="No")+(J273="No")</f>
        <v>1</v>
      </c>
      <c r="AC273" s="15" t="str">
        <f aca="false">IF(AB273&gt;=5,"High",IF(AB273&gt;=3,"Medium","Low"))</f>
        <v>Low</v>
      </c>
    </row>
    <row r="274" customFormat="false" ht="15" hidden="false" customHeight="false" outlineLevel="0" collapsed="false">
      <c r="A274" s="15" t="s">
        <v>370</v>
      </c>
      <c r="B274" s="15" t="s">
        <v>98</v>
      </c>
      <c r="C274" s="15" t="n">
        <v>0</v>
      </c>
      <c r="D274" s="15" t="s">
        <v>24</v>
      </c>
      <c r="E274" s="15" t="s">
        <v>24</v>
      </c>
      <c r="F274" s="15" t="n">
        <v>1</v>
      </c>
      <c r="G274" s="15" t="s">
        <v>24</v>
      </c>
      <c r="H274" s="15" t="s">
        <v>95</v>
      </c>
      <c r="I274" s="15" t="s">
        <v>96</v>
      </c>
      <c r="J274" s="15" t="s">
        <v>24</v>
      </c>
      <c r="K274" s="15" t="s">
        <v>24</v>
      </c>
      <c r="L274" s="15" t="s">
        <v>24</v>
      </c>
      <c r="M274" s="15" t="s">
        <v>24</v>
      </c>
      <c r="N274" s="15" t="s">
        <v>24</v>
      </c>
      <c r="O274" s="15" t="s">
        <v>24</v>
      </c>
      <c r="P274" s="15" t="s">
        <v>25</v>
      </c>
      <c r="Q274" s="15" t="s">
        <v>24</v>
      </c>
      <c r="R274" s="15" t="s">
        <v>19</v>
      </c>
      <c r="S274" s="18" t="n">
        <v>24.8</v>
      </c>
      <c r="T274" s="15" t="n">
        <v>24.8</v>
      </c>
      <c r="U274" s="15" t="s">
        <v>26</v>
      </c>
      <c r="V274" s="18" t="n">
        <f aca="false">IF(ISNUMBER(T274),T274,0)</f>
        <v>24.8</v>
      </c>
      <c r="W274" s="15" t="n">
        <f aca="false">IF(U274="Yes",1,0)</f>
        <v>1</v>
      </c>
      <c r="X274" s="15" t="str">
        <f aca="false">IF(F274&lt;=12,"0-12 months",IF(F274&lt;=24,"13-24 months",IF(F274&lt;=48,"25-48 months","49-72 months")))</f>
        <v>0-12 months</v>
      </c>
      <c r="Y274" s="15" t="str">
        <f aca="false">IF(C274=1,"Yes","No")</f>
        <v>No</v>
      </c>
      <c r="Z274" s="15" t="n">
        <f aca="false">COUNTIF(J274:O274,"Yes")</f>
        <v>0</v>
      </c>
      <c r="AA274" s="18" t="n">
        <f aca="false">S274*W274</f>
        <v>24.8</v>
      </c>
      <c r="AB274" s="15" t="n">
        <f aca="false">(P274="Month-to-month")+(I274="Fiber optic")+(R274="Electronic check")+(F274&lt;=12)+(M274="No")+(J274="No")</f>
        <v>4</v>
      </c>
      <c r="AC274" s="15" t="str">
        <f aca="false">IF(AB274&gt;=5,"High",IF(AB274&gt;=3,"Medium","Low"))</f>
        <v>Medium</v>
      </c>
    </row>
    <row r="275" customFormat="false" ht="15" hidden="false" customHeight="false" outlineLevel="0" collapsed="false">
      <c r="A275" s="15" t="s">
        <v>371</v>
      </c>
      <c r="B275" s="15" t="s">
        <v>98</v>
      </c>
      <c r="C275" s="15" t="n">
        <v>1</v>
      </c>
      <c r="D275" s="15" t="s">
        <v>26</v>
      </c>
      <c r="E275" s="15" t="s">
        <v>24</v>
      </c>
      <c r="F275" s="15" t="n">
        <v>20</v>
      </c>
      <c r="G275" s="15" t="s">
        <v>26</v>
      </c>
      <c r="H275" s="15" t="s">
        <v>26</v>
      </c>
      <c r="I275" s="15" t="s">
        <v>102</v>
      </c>
      <c r="J275" s="15" t="s">
        <v>24</v>
      </c>
      <c r="K275" s="15" t="s">
        <v>26</v>
      </c>
      <c r="L275" s="15" t="s">
        <v>24</v>
      </c>
      <c r="M275" s="15" t="s">
        <v>26</v>
      </c>
      <c r="N275" s="15" t="s">
        <v>26</v>
      </c>
      <c r="O275" s="15" t="s">
        <v>26</v>
      </c>
      <c r="P275" s="15" t="s">
        <v>25</v>
      </c>
      <c r="Q275" s="15" t="s">
        <v>24</v>
      </c>
      <c r="R275" s="15" t="s">
        <v>15</v>
      </c>
      <c r="S275" s="18" t="n">
        <v>107.05</v>
      </c>
      <c r="T275" s="15" t="n">
        <v>2172.05</v>
      </c>
      <c r="U275" s="15" t="s">
        <v>24</v>
      </c>
      <c r="V275" s="18" t="n">
        <f aca="false">IF(ISNUMBER(T275),T275,0)</f>
        <v>2172.05</v>
      </c>
      <c r="W275" s="15" t="n">
        <f aca="false">IF(U275="Yes",1,0)</f>
        <v>0</v>
      </c>
      <c r="X275" s="15" t="str">
        <f aca="false">IF(F275&lt;=12,"0-12 months",IF(F275&lt;=24,"13-24 months",IF(F275&lt;=48,"25-48 months","49-72 months")))</f>
        <v>13-24 months</v>
      </c>
      <c r="Y275" s="15" t="str">
        <f aca="false">IF(C275=1,"Yes","No")</f>
        <v>Yes</v>
      </c>
      <c r="Z275" s="15" t="n">
        <f aca="false">COUNTIF(J275:O275,"Yes")</f>
        <v>4</v>
      </c>
      <c r="AA275" s="18" t="n">
        <f aca="false">S275*W275</f>
        <v>0</v>
      </c>
      <c r="AB275" s="15" t="n">
        <f aca="false">(P275="Month-to-month")+(I275="Fiber optic")+(R275="Electronic check")+(F275&lt;=12)+(M275="No")+(J275="No")</f>
        <v>4</v>
      </c>
      <c r="AC275" s="15" t="str">
        <f aca="false">IF(AB275&gt;=5,"High",IF(AB275&gt;=3,"Medium","Low"))</f>
        <v>Medium</v>
      </c>
    </row>
    <row r="276" customFormat="false" ht="15" hidden="false" customHeight="false" outlineLevel="0" collapsed="false">
      <c r="A276" s="15" t="s">
        <v>372</v>
      </c>
      <c r="B276" s="15" t="s">
        <v>98</v>
      </c>
      <c r="C276" s="15" t="n">
        <v>0</v>
      </c>
      <c r="D276" s="15" t="s">
        <v>24</v>
      </c>
      <c r="E276" s="15" t="s">
        <v>24</v>
      </c>
      <c r="F276" s="15" t="n">
        <v>1</v>
      </c>
      <c r="G276" s="15" t="s">
        <v>26</v>
      </c>
      <c r="H276" s="15" t="s">
        <v>24</v>
      </c>
      <c r="I276" s="15" t="s">
        <v>102</v>
      </c>
      <c r="J276" s="15" t="s">
        <v>24</v>
      </c>
      <c r="K276" s="15" t="s">
        <v>24</v>
      </c>
      <c r="L276" s="15" t="s">
        <v>24</v>
      </c>
      <c r="M276" s="15" t="s">
        <v>24</v>
      </c>
      <c r="N276" s="15" t="s">
        <v>24</v>
      </c>
      <c r="O276" s="15" t="s">
        <v>24</v>
      </c>
      <c r="P276" s="15" t="s">
        <v>25</v>
      </c>
      <c r="Q276" s="15" t="s">
        <v>24</v>
      </c>
      <c r="R276" s="15" t="s">
        <v>17</v>
      </c>
      <c r="S276" s="18" t="n">
        <v>70.6</v>
      </c>
      <c r="T276" s="15" t="n">
        <v>70.6</v>
      </c>
      <c r="U276" s="15" t="s">
        <v>26</v>
      </c>
      <c r="V276" s="18" t="n">
        <f aca="false">IF(ISNUMBER(T276),T276,0)</f>
        <v>70.6</v>
      </c>
      <c r="W276" s="15" t="n">
        <f aca="false">IF(U276="Yes",1,0)</f>
        <v>1</v>
      </c>
      <c r="X276" s="15" t="str">
        <f aca="false">IF(F276&lt;=12,"0-12 months",IF(F276&lt;=24,"13-24 months",IF(F276&lt;=48,"25-48 months","49-72 months")))</f>
        <v>0-12 months</v>
      </c>
      <c r="Y276" s="15" t="str">
        <f aca="false">IF(C276=1,"Yes","No")</f>
        <v>No</v>
      </c>
      <c r="Z276" s="15" t="n">
        <f aca="false">COUNTIF(J276:O276,"Yes")</f>
        <v>0</v>
      </c>
      <c r="AA276" s="18" t="n">
        <f aca="false">S276*W276</f>
        <v>70.6</v>
      </c>
      <c r="AB276" s="15" t="n">
        <f aca="false">(P276="Month-to-month")+(I276="Fiber optic")+(R276="Electronic check")+(F276&lt;=12)+(M276="No")+(J276="No")</f>
        <v>5</v>
      </c>
      <c r="AC276" s="15" t="str">
        <f aca="false">IF(AB276&gt;=5,"High",IF(AB276&gt;=3,"Medium","Low"))</f>
        <v>High</v>
      </c>
    </row>
    <row r="277" customFormat="false" ht="15" hidden="false" customHeight="false" outlineLevel="0" collapsed="false">
      <c r="A277" s="15" t="s">
        <v>373</v>
      </c>
      <c r="B277" s="15" t="s">
        <v>98</v>
      </c>
      <c r="C277" s="15" t="n">
        <v>0</v>
      </c>
      <c r="D277" s="15" t="s">
        <v>26</v>
      </c>
      <c r="E277" s="15" t="s">
        <v>24</v>
      </c>
      <c r="F277" s="15" t="n">
        <v>5</v>
      </c>
      <c r="G277" s="15" t="s">
        <v>26</v>
      </c>
      <c r="H277" s="15" t="s">
        <v>26</v>
      </c>
      <c r="I277" s="15" t="s">
        <v>102</v>
      </c>
      <c r="J277" s="15" t="s">
        <v>24</v>
      </c>
      <c r="K277" s="15" t="s">
        <v>26</v>
      </c>
      <c r="L277" s="15" t="s">
        <v>24</v>
      </c>
      <c r="M277" s="15" t="s">
        <v>26</v>
      </c>
      <c r="N277" s="15" t="s">
        <v>24</v>
      </c>
      <c r="O277" s="15" t="s">
        <v>24</v>
      </c>
      <c r="P277" s="15" t="s">
        <v>25</v>
      </c>
      <c r="Q277" s="15" t="s">
        <v>26</v>
      </c>
      <c r="R277" s="15" t="s">
        <v>15</v>
      </c>
      <c r="S277" s="18" t="n">
        <v>85.4</v>
      </c>
      <c r="T277" s="15" t="n">
        <v>401.1</v>
      </c>
      <c r="U277" s="15" t="s">
        <v>26</v>
      </c>
      <c r="V277" s="18" t="n">
        <f aca="false">IF(ISNUMBER(T277),T277,0)</f>
        <v>401.1</v>
      </c>
      <c r="W277" s="15" t="n">
        <f aca="false">IF(U277="Yes",1,0)</f>
        <v>1</v>
      </c>
      <c r="X277" s="15" t="str">
        <f aca="false">IF(F277&lt;=12,"0-12 months",IF(F277&lt;=24,"13-24 months",IF(F277&lt;=48,"25-48 months","49-72 months")))</f>
        <v>0-12 months</v>
      </c>
      <c r="Y277" s="15" t="str">
        <f aca="false">IF(C277=1,"Yes","No")</f>
        <v>No</v>
      </c>
      <c r="Z277" s="15" t="n">
        <f aca="false">COUNTIF(J277:O277,"Yes")</f>
        <v>2</v>
      </c>
      <c r="AA277" s="18" t="n">
        <f aca="false">S277*W277</f>
        <v>85.4</v>
      </c>
      <c r="AB277" s="15" t="n">
        <f aca="false">(P277="Month-to-month")+(I277="Fiber optic")+(R277="Electronic check")+(F277&lt;=12)+(M277="No")+(J277="No")</f>
        <v>5</v>
      </c>
      <c r="AC277" s="15" t="str">
        <f aca="false">IF(AB277&gt;=5,"High",IF(AB277&gt;=3,"Medium","Low"))</f>
        <v>High</v>
      </c>
    </row>
    <row r="278" customFormat="false" ht="15" hidden="false" customHeight="false" outlineLevel="0" collapsed="false">
      <c r="A278" s="15" t="s">
        <v>374</v>
      </c>
      <c r="B278" s="15" t="s">
        <v>94</v>
      </c>
      <c r="C278" s="15" t="n">
        <v>0</v>
      </c>
      <c r="D278" s="15" t="s">
        <v>26</v>
      </c>
      <c r="E278" s="15" t="s">
        <v>24</v>
      </c>
      <c r="F278" s="15" t="n">
        <v>52</v>
      </c>
      <c r="G278" s="15" t="s">
        <v>26</v>
      </c>
      <c r="H278" s="15" t="s">
        <v>26</v>
      </c>
      <c r="I278" s="15" t="s">
        <v>102</v>
      </c>
      <c r="J278" s="15" t="s">
        <v>24</v>
      </c>
      <c r="K278" s="15" t="s">
        <v>26</v>
      </c>
      <c r="L278" s="15" t="s">
        <v>26</v>
      </c>
      <c r="M278" s="15" t="s">
        <v>24</v>
      </c>
      <c r="N278" s="15" t="s">
        <v>26</v>
      </c>
      <c r="O278" s="15" t="s">
        <v>26</v>
      </c>
      <c r="P278" s="15" t="s">
        <v>25</v>
      </c>
      <c r="Q278" s="15" t="s">
        <v>26</v>
      </c>
      <c r="R278" s="15" t="s">
        <v>15</v>
      </c>
      <c r="S278" s="18" t="n">
        <v>105.05</v>
      </c>
      <c r="T278" s="15" t="n">
        <v>5624.85</v>
      </c>
      <c r="U278" s="15" t="s">
        <v>26</v>
      </c>
      <c r="V278" s="18" t="n">
        <f aca="false">IF(ISNUMBER(T278),T278,0)</f>
        <v>5624.85</v>
      </c>
      <c r="W278" s="15" t="n">
        <f aca="false">IF(U278="Yes",1,0)</f>
        <v>1</v>
      </c>
      <c r="X278" s="15" t="str">
        <f aca="false">IF(F278&lt;=12,"0-12 months",IF(F278&lt;=24,"13-24 months",IF(F278&lt;=48,"25-48 months","49-72 months")))</f>
        <v>49-72 months</v>
      </c>
      <c r="Y278" s="15" t="str">
        <f aca="false">IF(C278=1,"Yes","No")</f>
        <v>No</v>
      </c>
      <c r="Z278" s="15" t="n">
        <f aca="false">COUNTIF(J278:O278,"Yes")</f>
        <v>4</v>
      </c>
      <c r="AA278" s="18" t="n">
        <f aca="false">S278*W278</f>
        <v>105.05</v>
      </c>
      <c r="AB278" s="15" t="n">
        <f aca="false">(P278="Month-to-month")+(I278="Fiber optic")+(R278="Electronic check")+(F278&lt;=12)+(M278="No")+(J278="No")</f>
        <v>5</v>
      </c>
      <c r="AC278" s="15" t="str">
        <f aca="false">IF(AB278&gt;=5,"High",IF(AB278&gt;=3,"Medium","Low"))</f>
        <v>High</v>
      </c>
    </row>
    <row r="279" customFormat="false" ht="15" hidden="false" customHeight="false" outlineLevel="0" collapsed="false">
      <c r="A279" s="15" t="s">
        <v>375</v>
      </c>
      <c r="B279" s="15" t="s">
        <v>98</v>
      </c>
      <c r="C279" s="15" t="n">
        <v>1</v>
      </c>
      <c r="D279" s="15" t="s">
        <v>26</v>
      </c>
      <c r="E279" s="15" t="s">
        <v>24</v>
      </c>
      <c r="F279" s="15" t="n">
        <v>21</v>
      </c>
      <c r="G279" s="15" t="s">
        <v>26</v>
      </c>
      <c r="H279" s="15" t="s">
        <v>24</v>
      </c>
      <c r="I279" s="15" t="s">
        <v>96</v>
      </c>
      <c r="J279" s="15" t="s">
        <v>26</v>
      </c>
      <c r="K279" s="15" t="s">
        <v>26</v>
      </c>
      <c r="L279" s="15" t="s">
        <v>24</v>
      </c>
      <c r="M279" s="15" t="s">
        <v>24</v>
      </c>
      <c r="N279" s="15" t="s">
        <v>24</v>
      </c>
      <c r="O279" s="15" t="s">
        <v>26</v>
      </c>
      <c r="P279" s="15" t="s">
        <v>25</v>
      </c>
      <c r="Q279" s="15" t="s">
        <v>26</v>
      </c>
      <c r="R279" s="15" t="s">
        <v>19</v>
      </c>
      <c r="S279" s="18" t="n">
        <v>64.95</v>
      </c>
      <c r="T279" s="15" t="n">
        <v>1339.8</v>
      </c>
      <c r="U279" s="15" t="s">
        <v>24</v>
      </c>
      <c r="V279" s="18" t="n">
        <f aca="false">IF(ISNUMBER(T279),T279,0)</f>
        <v>1339.8</v>
      </c>
      <c r="W279" s="15" t="n">
        <f aca="false">IF(U279="Yes",1,0)</f>
        <v>0</v>
      </c>
      <c r="X279" s="15" t="str">
        <f aca="false">IF(F279&lt;=12,"0-12 months",IF(F279&lt;=24,"13-24 months",IF(F279&lt;=48,"25-48 months","49-72 months")))</f>
        <v>13-24 months</v>
      </c>
      <c r="Y279" s="15" t="str">
        <f aca="false">IF(C279=1,"Yes","No")</f>
        <v>Yes</v>
      </c>
      <c r="Z279" s="15" t="n">
        <f aca="false">COUNTIF(J279:O279,"Yes")</f>
        <v>3</v>
      </c>
      <c r="AA279" s="18" t="n">
        <f aca="false">S279*W279</f>
        <v>0</v>
      </c>
      <c r="AB279" s="15" t="n">
        <f aca="false">(P279="Month-to-month")+(I279="Fiber optic")+(R279="Electronic check")+(F279&lt;=12)+(M279="No")+(J279="No")</f>
        <v>2</v>
      </c>
      <c r="AC279" s="15" t="str">
        <f aca="false">IF(AB279&gt;=5,"High",IF(AB279&gt;=3,"Medium","Low"))</f>
        <v>Low</v>
      </c>
    </row>
    <row r="280" customFormat="false" ht="15" hidden="false" customHeight="false" outlineLevel="0" collapsed="false">
      <c r="A280" s="15" t="s">
        <v>376</v>
      </c>
      <c r="B280" s="15" t="s">
        <v>98</v>
      </c>
      <c r="C280" s="15" t="n">
        <v>0</v>
      </c>
      <c r="D280" s="15" t="s">
        <v>24</v>
      </c>
      <c r="E280" s="15" t="s">
        <v>24</v>
      </c>
      <c r="F280" s="15" t="n">
        <v>14</v>
      </c>
      <c r="G280" s="15" t="s">
        <v>24</v>
      </c>
      <c r="H280" s="15" t="s">
        <v>95</v>
      </c>
      <c r="I280" s="15" t="s">
        <v>96</v>
      </c>
      <c r="J280" s="15" t="s">
        <v>24</v>
      </c>
      <c r="K280" s="15" t="s">
        <v>24</v>
      </c>
      <c r="L280" s="15" t="s">
        <v>26</v>
      </c>
      <c r="M280" s="15" t="s">
        <v>26</v>
      </c>
      <c r="N280" s="15" t="s">
        <v>26</v>
      </c>
      <c r="O280" s="15" t="s">
        <v>26</v>
      </c>
      <c r="P280" s="15" t="s">
        <v>25</v>
      </c>
      <c r="Q280" s="15" t="s">
        <v>26</v>
      </c>
      <c r="R280" s="15" t="s">
        <v>15</v>
      </c>
      <c r="S280" s="18" t="n">
        <v>55</v>
      </c>
      <c r="T280" s="15" t="n">
        <v>771.95</v>
      </c>
      <c r="U280" s="15" t="s">
        <v>24</v>
      </c>
      <c r="V280" s="18" t="n">
        <f aca="false">IF(ISNUMBER(T280),T280,0)</f>
        <v>771.95</v>
      </c>
      <c r="W280" s="15" t="n">
        <f aca="false">IF(U280="Yes",1,0)</f>
        <v>0</v>
      </c>
      <c r="X280" s="15" t="str">
        <f aca="false">IF(F280&lt;=12,"0-12 months",IF(F280&lt;=24,"13-24 months",IF(F280&lt;=48,"25-48 months","49-72 months")))</f>
        <v>13-24 months</v>
      </c>
      <c r="Y280" s="15" t="str">
        <f aca="false">IF(C280=1,"Yes","No")</f>
        <v>No</v>
      </c>
      <c r="Z280" s="15" t="n">
        <f aca="false">COUNTIF(J280:O280,"Yes")</f>
        <v>4</v>
      </c>
      <c r="AA280" s="18" t="n">
        <f aca="false">S280*W280</f>
        <v>0</v>
      </c>
      <c r="AB280" s="15" t="n">
        <f aca="false">(P280="Month-to-month")+(I280="Fiber optic")+(R280="Electronic check")+(F280&lt;=12)+(M280="No")+(J280="No")</f>
        <v>3</v>
      </c>
      <c r="AC280" s="15" t="str">
        <f aca="false">IF(AB280&gt;=5,"High",IF(AB280&gt;=3,"Medium","Low"))</f>
        <v>Medium</v>
      </c>
    </row>
    <row r="281" customFormat="false" ht="15" hidden="false" customHeight="false" outlineLevel="0" collapsed="false">
      <c r="A281" s="15" t="s">
        <v>377</v>
      </c>
      <c r="B281" s="15" t="s">
        <v>94</v>
      </c>
      <c r="C281" s="15" t="n">
        <v>0</v>
      </c>
      <c r="D281" s="15" t="s">
        <v>24</v>
      </c>
      <c r="E281" s="15" t="s">
        <v>24</v>
      </c>
      <c r="F281" s="15" t="n">
        <v>5</v>
      </c>
      <c r="G281" s="15" t="s">
        <v>26</v>
      </c>
      <c r="H281" s="15" t="s">
        <v>24</v>
      </c>
      <c r="I281" s="15" t="s">
        <v>96</v>
      </c>
      <c r="J281" s="15" t="s">
        <v>24</v>
      </c>
      <c r="K281" s="15" t="s">
        <v>26</v>
      </c>
      <c r="L281" s="15" t="s">
        <v>24</v>
      </c>
      <c r="M281" s="15" t="s">
        <v>24</v>
      </c>
      <c r="N281" s="15" t="s">
        <v>24</v>
      </c>
      <c r="O281" s="15" t="s">
        <v>24</v>
      </c>
      <c r="P281" s="15" t="s">
        <v>25</v>
      </c>
      <c r="Q281" s="15" t="s">
        <v>24</v>
      </c>
      <c r="R281" s="15" t="s">
        <v>19</v>
      </c>
      <c r="S281" s="18" t="n">
        <v>50.55</v>
      </c>
      <c r="T281" s="15" t="n">
        <v>244.75</v>
      </c>
      <c r="U281" s="15" t="s">
        <v>24</v>
      </c>
      <c r="V281" s="18" t="n">
        <f aca="false">IF(ISNUMBER(T281),T281,0)</f>
        <v>244.75</v>
      </c>
      <c r="W281" s="15" t="n">
        <f aca="false">IF(U281="Yes",1,0)</f>
        <v>0</v>
      </c>
      <c r="X281" s="15" t="str">
        <f aca="false">IF(F281&lt;=12,"0-12 months",IF(F281&lt;=24,"13-24 months",IF(F281&lt;=48,"25-48 months","49-72 months")))</f>
        <v>0-12 months</v>
      </c>
      <c r="Y281" s="15" t="str">
        <f aca="false">IF(C281=1,"Yes","No")</f>
        <v>No</v>
      </c>
      <c r="Z281" s="15" t="n">
        <f aca="false">COUNTIF(J281:O281,"Yes")</f>
        <v>1</v>
      </c>
      <c r="AA281" s="18" t="n">
        <f aca="false">S281*W281</f>
        <v>0</v>
      </c>
      <c r="AB281" s="15" t="n">
        <f aca="false">(P281="Month-to-month")+(I281="Fiber optic")+(R281="Electronic check")+(F281&lt;=12)+(M281="No")+(J281="No")</f>
        <v>4</v>
      </c>
      <c r="AC281" s="15" t="str">
        <f aca="false">IF(AB281&gt;=5,"High",IF(AB281&gt;=3,"Medium","Low"))</f>
        <v>Medium</v>
      </c>
    </row>
    <row r="282" customFormat="false" ht="15" hidden="false" customHeight="false" outlineLevel="0" collapsed="false">
      <c r="A282" s="15" t="s">
        <v>378</v>
      </c>
      <c r="B282" s="15" t="s">
        <v>94</v>
      </c>
      <c r="C282" s="15" t="n">
        <v>0</v>
      </c>
      <c r="D282" s="15" t="s">
        <v>24</v>
      </c>
      <c r="E282" s="15" t="s">
        <v>24</v>
      </c>
      <c r="F282" s="15" t="n">
        <v>6</v>
      </c>
      <c r="G282" s="15" t="s">
        <v>26</v>
      </c>
      <c r="H282" s="15" t="s">
        <v>24</v>
      </c>
      <c r="I282" s="15" t="s">
        <v>96</v>
      </c>
      <c r="J282" s="15" t="s">
        <v>26</v>
      </c>
      <c r="K282" s="15" t="s">
        <v>26</v>
      </c>
      <c r="L282" s="15" t="s">
        <v>24</v>
      </c>
      <c r="M282" s="15" t="s">
        <v>24</v>
      </c>
      <c r="N282" s="15" t="s">
        <v>24</v>
      </c>
      <c r="O282" s="15" t="s">
        <v>24</v>
      </c>
      <c r="P282" s="15" t="s">
        <v>25</v>
      </c>
      <c r="Q282" s="15" t="s">
        <v>24</v>
      </c>
      <c r="R282" s="15" t="s">
        <v>17</v>
      </c>
      <c r="S282" s="18" t="n">
        <v>55.15</v>
      </c>
      <c r="T282" s="15" t="n">
        <v>322.9</v>
      </c>
      <c r="U282" s="15" t="s">
        <v>24</v>
      </c>
      <c r="V282" s="18" t="n">
        <f aca="false">IF(ISNUMBER(T282),T282,0)</f>
        <v>322.9</v>
      </c>
      <c r="W282" s="15" t="n">
        <f aca="false">IF(U282="Yes",1,0)</f>
        <v>0</v>
      </c>
      <c r="X282" s="15" t="str">
        <f aca="false">IF(F282&lt;=12,"0-12 months",IF(F282&lt;=24,"13-24 months",IF(F282&lt;=48,"25-48 months","49-72 months")))</f>
        <v>0-12 months</v>
      </c>
      <c r="Y282" s="15" t="str">
        <f aca="false">IF(C282=1,"Yes","No")</f>
        <v>No</v>
      </c>
      <c r="Z282" s="15" t="n">
        <f aca="false">COUNTIF(J282:O282,"Yes")</f>
        <v>2</v>
      </c>
      <c r="AA282" s="18" t="n">
        <f aca="false">S282*W282</f>
        <v>0</v>
      </c>
      <c r="AB282" s="15" t="n">
        <f aca="false">(P282="Month-to-month")+(I282="Fiber optic")+(R282="Electronic check")+(F282&lt;=12)+(M282="No")+(J282="No")</f>
        <v>3</v>
      </c>
      <c r="AC282" s="15" t="str">
        <f aca="false">IF(AB282&gt;=5,"High",IF(AB282&gt;=3,"Medium","Low"))</f>
        <v>Medium</v>
      </c>
    </row>
    <row r="283" customFormat="false" ht="15" hidden="false" customHeight="false" outlineLevel="0" collapsed="false">
      <c r="A283" s="15" t="s">
        <v>379</v>
      </c>
      <c r="B283" s="15" t="s">
        <v>94</v>
      </c>
      <c r="C283" s="15" t="n">
        <v>0</v>
      </c>
      <c r="D283" s="15" t="s">
        <v>24</v>
      </c>
      <c r="E283" s="15" t="s">
        <v>24</v>
      </c>
      <c r="F283" s="15" t="n">
        <v>10</v>
      </c>
      <c r="G283" s="15" t="s">
        <v>26</v>
      </c>
      <c r="H283" s="15" t="s">
        <v>24</v>
      </c>
      <c r="I283" s="15" t="s">
        <v>96</v>
      </c>
      <c r="J283" s="15" t="s">
        <v>24</v>
      </c>
      <c r="K283" s="15" t="s">
        <v>26</v>
      </c>
      <c r="L283" s="15" t="s">
        <v>24</v>
      </c>
      <c r="M283" s="15" t="s">
        <v>24</v>
      </c>
      <c r="N283" s="15" t="s">
        <v>24</v>
      </c>
      <c r="O283" s="15" t="s">
        <v>24</v>
      </c>
      <c r="P283" s="15" t="s">
        <v>25</v>
      </c>
      <c r="Q283" s="15" t="s">
        <v>24</v>
      </c>
      <c r="R283" s="15" t="s">
        <v>15</v>
      </c>
      <c r="S283" s="18" t="n">
        <v>51.2</v>
      </c>
      <c r="T283" s="15" t="n">
        <v>498.25</v>
      </c>
      <c r="U283" s="15" t="s">
        <v>24</v>
      </c>
      <c r="V283" s="18" t="n">
        <f aca="false">IF(ISNUMBER(T283),T283,0)</f>
        <v>498.25</v>
      </c>
      <c r="W283" s="15" t="n">
        <f aca="false">IF(U283="Yes",1,0)</f>
        <v>0</v>
      </c>
      <c r="X283" s="15" t="str">
        <f aca="false">IF(F283&lt;=12,"0-12 months",IF(F283&lt;=24,"13-24 months",IF(F283&lt;=48,"25-48 months","49-72 months")))</f>
        <v>0-12 months</v>
      </c>
      <c r="Y283" s="15" t="str">
        <f aca="false">IF(C283=1,"Yes","No")</f>
        <v>No</v>
      </c>
      <c r="Z283" s="15" t="n">
        <f aca="false">COUNTIF(J283:O283,"Yes")</f>
        <v>1</v>
      </c>
      <c r="AA283" s="18" t="n">
        <f aca="false">S283*W283</f>
        <v>0</v>
      </c>
      <c r="AB283" s="15" t="n">
        <f aca="false">(P283="Month-to-month")+(I283="Fiber optic")+(R283="Electronic check")+(F283&lt;=12)+(M283="No")+(J283="No")</f>
        <v>5</v>
      </c>
      <c r="AC283" s="15" t="str">
        <f aca="false">IF(AB283&gt;=5,"High",IF(AB283&gt;=3,"Medium","Low"))</f>
        <v>High</v>
      </c>
    </row>
    <row r="284" customFormat="false" ht="15" hidden="false" customHeight="false" outlineLevel="0" collapsed="false">
      <c r="A284" s="15" t="s">
        <v>380</v>
      </c>
      <c r="B284" s="15" t="s">
        <v>94</v>
      </c>
      <c r="C284" s="15" t="n">
        <v>0</v>
      </c>
      <c r="D284" s="15" t="s">
        <v>24</v>
      </c>
      <c r="E284" s="15" t="s">
        <v>26</v>
      </c>
      <c r="F284" s="15" t="n">
        <v>1</v>
      </c>
      <c r="G284" s="15" t="s">
        <v>26</v>
      </c>
      <c r="H284" s="15" t="s">
        <v>26</v>
      </c>
      <c r="I284" s="15" t="s">
        <v>24</v>
      </c>
      <c r="J284" s="15" t="s">
        <v>28</v>
      </c>
      <c r="K284" s="15" t="s">
        <v>28</v>
      </c>
      <c r="L284" s="15" t="s">
        <v>28</v>
      </c>
      <c r="M284" s="15" t="s">
        <v>28</v>
      </c>
      <c r="N284" s="15" t="s">
        <v>28</v>
      </c>
      <c r="O284" s="15" t="s">
        <v>28</v>
      </c>
      <c r="P284" s="15" t="s">
        <v>25</v>
      </c>
      <c r="Q284" s="15" t="s">
        <v>24</v>
      </c>
      <c r="R284" s="15" t="s">
        <v>17</v>
      </c>
      <c r="S284" s="18" t="n">
        <v>25.4</v>
      </c>
      <c r="T284" s="15" t="n">
        <v>25.4</v>
      </c>
      <c r="U284" s="15" t="s">
        <v>24</v>
      </c>
      <c r="V284" s="18" t="n">
        <f aca="false">IF(ISNUMBER(T284),T284,0)</f>
        <v>25.4</v>
      </c>
      <c r="W284" s="15" t="n">
        <f aca="false">IF(U284="Yes",1,0)</f>
        <v>0</v>
      </c>
      <c r="X284" s="15" t="str">
        <f aca="false">IF(F284&lt;=12,"0-12 months",IF(F284&lt;=24,"13-24 months",IF(F284&lt;=48,"25-48 months","49-72 months")))</f>
        <v>0-12 months</v>
      </c>
      <c r="Y284" s="15" t="str">
        <f aca="false">IF(C284=1,"Yes","No")</f>
        <v>No</v>
      </c>
      <c r="Z284" s="15" t="n">
        <f aca="false">COUNTIF(J284:O284,"Yes")</f>
        <v>0</v>
      </c>
      <c r="AA284" s="18" t="n">
        <f aca="false">S284*W284</f>
        <v>0</v>
      </c>
      <c r="AB284" s="15" t="n">
        <f aca="false">(P284="Month-to-month")+(I284="Fiber optic")+(R284="Electronic check")+(F284&lt;=12)+(M284="No")+(J284="No")</f>
        <v>2</v>
      </c>
      <c r="AC284" s="15" t="str">
        <f aca="false">IF(AB284&gt;=5,"High",IF(AB284&gt;=3,"Medium","Low"))</f>
        <v>Low</v>
      </c>
    </row>
    <row r="285" customFormat="false" ht="15" hidden="false" customHeight="false" outlineLevel="0" collapsed="false">
      <c r="A285" s="15" t="s">
        <v>381</v>
      </c>
      <c r="B285" s="15" t="s">
        <v>94</v>
      </c>
      <c r="C285" s="15" t="n">
        <v>0</v>
      </c>
      <c r="D285" s="15" t="s">
        <v>24</v>
      </c>
      <c r="E285" s="15" t="s">
        <v>24</v>
      </c>
      <c r="F285" s="15" t="n">
        <v>68</v>
      </c>
      <c r="G285" s="15" t="s">
        <v>26</v>
      </c>
      <c r="H285" s="15" t="s">
        <v>26</v>
      </c>
      <c r="I285" s="15" t="s">
        <v>96</v>
      </c>
      <c r="J285" s="15" t="s">
        <v>26</v>
      </c>
      <c r="K285" s="15" t="s">
        <v>24</v>
      </c>
      <c r="L285" s="15" t="s">
        <v>24</v>
      </c>
      <c r="M285" s="15" t="s">
        <v>24</v>
      </c>
      <c r="N285" s="15" t="s">
        <v>24</v>
      </c>
      <c r="O285" s="15" t="s">
        <v>24</v>
      </c>
      <c r="P285" s="15" t="s">
        <v>25</v>
      </c>
      <c r="Q285" s="15" t="s">
        <v>24</v>
      </c>
      <c r="R285" s="15" t="s">
        <v>17</v>
      </c>
      <c r="S285" s="18" t="n">
        <v>54.45</v>
      </c>
      <c r="T285" s="15" t="n">
        <v>3687.75</v>
      </c>
      <c r="U285" s="15" t="s">
        <v>24</v>
      </c>
      <c r="V285" s="18" t="n">
        <f aca="false">IF(ISNUMBER(T285),T285,0)</f>
        <v>3687.75</v>
      </c>
      <c r="W285" s="15" t="n">
        <f aca="false">IF(U285="Yes",1,0)</f>
        <v>0</v>
      </c>
      <c r="X285" s="15" t="str">
        <f aca="false">IF(F285&lt;=12,"0-12 months",IF(F285&lt;=24,"13-24 months",IF(F285&lt;=48,"25-48 months","49-72 months")))</f>
        <v>49-72 months</v>
      </c>
      <c r="Y285" s="15" t="str">
        <f aca="false">IF(C285=1,"Yes","No")</f>
        <v>No</v>
      </c>
      <c r="Z285" s="15" t="n">
        <f aca="false">COUNTIF(J285:O285,"Yes")</f>
        <v>1</v>
      </c>
      <c r="AA285" s="18" t="n">
        <f aca="false">S285*W285</f>
        <v>0</v>
      </c>
      <c r="AB285" s="15" t="n">
        <f aca="false">(P285="Month-to-month")+(I285="Fiber optic")+(R285="Electronic check")+(F285&lt;=12)+(M285="No")+(J285="No")</f>
        <v>2</v>
      </c>
      <c r="AC285" s="15" t="str">
        <f aca="false">IF(AB285&gt;=5,"High",IF(AB285&gt;=3,"Medium","Low"))</f>
        <v>Low</v>
      </c>
    </row>
    <row r="286" customFormat="false" ht="15" hidden="false" customHeight="false" outlineLevel="0" collapsed="false">
      <c r="A286" s="15" t="s">
        <v>382</v>
      </c>
      <c r="B286" s="15" t="s">
        <v>98</v>
      </c>
      <c r="C286" s="15" t="n">
        <v>0</v>
      </c>
      <c r="D286" s="15" t="s">
        <v>26</v>
      </c>
      <c r="E286" s="15" t="s">
        <v>26</v>
      </c>
      <c r="F286" s="15" t="n">
        <v>18</v>
      </c>
      <c r="G286" s="15" t="s">
        <v>26</v>
      </c>
      <c r="H286" s="15" t="s">
        <v>24</v>
      </c>
      <c r="I286" s="15" t="s">
        <v>102</v>
      </c>
      <c r="J286" s="15" t="s">
        <v>24</v>
      </c>
      <c r="K286" s="15" t="s">
        <v>24</v>
      </c>
      <c r="L286" s="15" t="s">
        <v>26</v>
      </c>
      <c r="M286" s="15" t="s">
        <v>24</v>
      </c>
      <c r="N286" s="15" t="s">
        <v>26</v>
      </c>
      <c r="O286" s="15" t="s">
        <v>26</v>
      </c>
      <c r="P286" s="15" t="s">
        <v>25</v>
      </c>
      <c r="Q286" s="15" t="s">
        <v>24</v>
      </c>
      <c r="R286" s="15" t="s">
        <v>17</v>
      </c>
      <c r="S286" s="18" t="n">
        <v>95.15</v>
      </c>
      <c r="T286" s="15" t="n">
        <v>1779.95</v>
      </c>
      <c r="U286" s="15" t="s">
        <v>26</v>
      </c>
      <c r="V286" s="18" t="n">
        <f aca="false">IF(ISNUMBER(T286),T286,0)</f>
        <v>1779.95</v>
      </c>
      <c r="W286" s="15" t="n">
        <f aca="false">IF(U286="Yes",1,0)</f>
        <v>1</v>
      </c>
      <c r="X286" s="15" t="str">
        <f aca="false">IF(F286&lt;=12,"0-12 months",IF(F286&lt;=24,"13-24 months",IF(F286&lt;=48,"25-48 months","49-72 months")))</f>
        <v>13-24 months</v>
      </c>
      <c r="Y286" s="15" t="str">
        <f aca="false">IF(C286=1,"Yes","No")</f>
        <v>No</v>
      </c>
      <c r="Z286" s="15" t="n">
        <f aca="false">COUNTIF(J286:O286,"Yes")</f>
        <v>3</v>
      </c>
      <c r="AA286" s="18" t="n">
        <f aca="false">S286*W286</f>
        <v>95.15</v>
      </c>
      <c r="AB286" s="15" t="n">
        <f aca="false">(P286="Month-to-month")+(I286="Fiber optic")+(R286="Electronic check")+(F286&lt;=12)+(M286="No")+(J286="No")</f>
        <v>4</v>
      </c>
      <c r="AC286" s="15" t="str">
        <f aca="false">IF(AB286&gt;=5,"High",IF(AB286&gt;=3,"Medium","Low"))</f>
        <v>Medium</v>
      </c>
    </row>
    <row r="287" customFormat="false" ht="15" hidden="false" customHeight="false" outlineLevel="0" collapsed="false">
      <c r="A287" s="15" t="s">
        <v>383</v>
      </c>
      <c r="B287" s="15" t="s">
        <v>94</v>
      </c>
      <c r="C287" s="15" t="n">
        <v>0</v>
      </c>
      <c r="D287" s="15" t="s">
        <v>24</v>
      </c>
      <c r="E287" s="15" t="s">
        <v>24</v>
      </c>
      <c r="F287" s="15" t="n">
        <v>22</v>
      </c>
      <c r="G287" s="15" t="s">
        <v>26</v>
      </c>
      <c r="H287" s="15" t="s">
        <v>26</v>
      </c>
      <c r="I287" s="15" t="s">
        <v>102</v>
      </c>
      <c r="J287" s="15" t="s">
        <v>24</v>
      </c>
      <c r="K287" s="15" t="s">
        <v>24</v>
      </c>
      <c r="L287" s="15" t="s">
        <v>24</v>
      </c>
      <c r="M287" s="15" t="s">
        <v>24</v>
      </c>
      <c r="N287" s="15" t="s">
        <v>24</v>
      </c>
      <c r="O287" s="15" t="s">
        <v>24</v>
      </c>
      <c r="P287" s="15" t="s">
        <v>27</v>
      </c>
      <c r="Q287" s="15" t="s">
        <v>26</v>
      </c>
      <c r="R287" s="15" t="s">
        <v>21</v>
      </c>
      <c r="S287" s="18" t="n">
        <v>76</v>
      </c>
      <c r="T287" s="15" t="n">
        <v>1783.6</v>
      </c>
      <c r="U287" s="15" t="s">
        <v>24</v>
      </c>
      <c r="V287" s="18" t="n">
        <f aca="false">IF(ISNUMBER(T287),T287,0)</f>
        <v>1783.6</v>
      </c>
      <c r="W287" s="15" t="n">
        <f aca="false">IF(U287="Yes",1,0)</f>
        <v>0</v>
      </c>
      <c r="X287" s="15" t="str">
        <f aca="false">IF(F287&lt;=12,"0-12 months",IF(F287&lt;=24,"13-24 months",IF(F287&lt;=48,"25-48 months","49-72 months")))</f>
        <v>13-24 months</v>
      </c>
      <c r="Y287" s="15" t="str">
        <f aca="false">IF(C287=1,"Yes","No")</f>
        <v>No</v>
      </c>
      <c r="Z287" s="15" t="n">
        <f aca="false">COUNTIF(J287:O287,"Yes")</f>
        <v>0</v>
      </c>
      <c r="AA287" s="18" t="n">
        <f aca="false">S287*W287</f>
        <v>0</v>
      </c>
      <c r="AB287" s="15" t="n">
        <f aca="false">(P287="Month-to-month")+(I287="Fiber optic")+(R287="Electronic check")+(F287&lt;=12)+(M287="No")+(J287="No")</f>
        <v>3</v>
      </c>
      <c r="AC287" s="15" t="str">
        <f aca="false">IF(AB287&gt;=5,"High",IF(AB287&gt;=3,"Medium","Low"))</f>
        <v>Medium</v>
      </c>
    </row>
    <row r="288" customFormat="false" ht="15" hidden="false" customHeight="false" outlineLevel="0" collapsed="false">
      <c r="A288" s="15" t="s">
        <v>384</v>
      </c>
      <c r="B288" s="15" t="s">
        <v>94</v>
      </c>
      <c r="C288" s="15" t="n">
        <v>0</v>
      </c>
      <c r="D288" s="15" t="s">
        <v>24</v>
      </c>
      <c r="E288" s="15" t="s">
        <v>24</v>
      </c>
      <c r="F288" s="15" t="n">
        <v>20</v>
      </c>
      <c r="G288" s="15" t="s">
        <v>26</v>
      </c>
      <c r="H288" s="15" t="s">
        <v>24</v>
      </c>
      <c r="I288" s="15" t="s">
        <v>96</v>
      </c>
      <c r="J288" s="15" t="s">
        <v>24</v>
      </c>
      <c r="K288" s="15" t="s">
        <v>24</v>
      </c>
      <c r="L288" s="15" t="s">
        <v>24</v>
      </c>
      <c r="M288" s="15" t="s">
        <v>24</v>
      </c>
      <c r="N288" s="15" t="s">
        <v>24</v>
      </c>
      <c r="O288" s="15" t="s">
        <v>24</v>
      </c>
      <c r="P288" s="15" t="s">
        <v>25</v>
      </c>
      <c r="Q288" s="15" t="s">
        <v>26</v>
      </c>
      <c r="R288" s="15" t="s">
        <v>15</v>
      </c>
      <c r="S288" s="18" t="n">
        <v>44.35</v>
      </c>
      <c r="T288" s="15" t="n">
        <v>927.15</v>
      </c>
      <c r="U288" s="15" t="s">
        <v>24</v>
      </c>
      <c r="V288" s="18" t="n">
        <f aca="false">IF(ISNUMBER(T288),T288,0)</f>
        <v>927.15</v>
      </c>
      <c r="W288" s="15" t="n">
        <f aca="false">IF(U288="Yes",1,0)</f>
        <v>0</v>
      </c>
      <c r="X288" s="15" t="str">
        <f aca="false">IF(F288&lt;=12,"0-12 months",IF(F288&lt;=24,"13-24 months",IF(F288&lt;=48,"25-48 months","49-72 months")))</f>
        <v>13-24 months</v>
      </c>
      <c r="Y288" s="15" t="str">
        <f aca="false">IF(C288=1,"Yes","No")</f>
        <v>No</v>
      </c>
      <c r="Z288" s="15" t="n">
        <f aca="false">COUNTIF(J288:O288,"Yes")</f>
        <v>0</v>
      </c>
      <c r="AA288" s="18" t="n">
        <f aca="false">S288*W288</f>
        <v>0</v>
      </c>
      <c r="AB288" s="15" t="n">
        <f aca="false">(P288="Month-to-month")+(I288="Fiber optic")+(R288="Electronic check")+(F288&lt;=12)+(M288="No")+(J288="No")</f>
        <v>4</v>
      </c>
      <c r="AC288" s="15" t="str">
        <f aca="false">IF(AB288&gt;=5,"High",IF(AB288&gt;=3,"Medium","Low"))</f>
        <v>Medium</v>
      </c>
    </row>
    <row r="289" customFormat="false" ht="15" hidden="false" customHeight="false" outlineLevel="0" collapsed="false">
      <c r="A289" s="15" t="s">
        <v>385</v>
      </c>
      <c r="B289" s="15" t="s">
        <v>98</v>
      </c>
      <c r="C289" s="15" t="n">
        <v>0</v>
      </c>
      <c r="D289" s="15" t="s">
        <v>26</v>
      </c>
      <c r="E289" s="15" t="s">
        <v>24</v>
      </c>
      <c r="F289" s="15" t="n">
        <v>1</v>
      </c>
      <c r="G289" s="15" t="s">
        <v>26</v>
      </c>
      <c r="H289" s="15" t="s">
        <v>24</v>
      </c>
      <c r="I289" s="15" t="s">
        <v>102</v>
      </c>
      <c r="J289" s="15" t="s">
        <v>24</v>
      </c>
      <c r="K289" s="15" t="s">
        <v>24</v>
      </c>
      <c r="L289" s="15" t="s">
        <v>24</v>
      </c>
      <c r="M289" s="15" t="s">
        <v>24</v>
      </c>
      <c r="N289" s="15" t="s">
        <v>24</v>
      </c>
      <c r="O289" s="15" t="s">
        <v>24</v>
      </c>
      <c r="P289" s="15" t="s">
        <v>25</v>
      </c>
      <c r="Q289" s="15" t="s">
        <v>24</v>
      </c>
      <c r="R289" s="15" t="s">
        <v>15</v>
      </c>
      <c r="S289" s="18" t="n">
        <v>70</v>
      </c>
      <c r="T289" s="15" t="n">
        <v>70</v>
      </c>
      <c r="U289" s="15" t="s">
        <v>26</v>
      </c>
      <c r="V289" s="18" t="n">
        <f aca="false">IF(ISNUMBER(T289),T289,0)</f>
        <v>70</v>
      </c>
      <c r="W289" s="15" t="n">
        <f aca="false">IF(U289="Yes",1,0)</f>
        <v>1</v>
      </c>
      <c r="X289" s="15" t="str">
        <f aca="false">IF(F289&lt;=12,"0-12 months",IF(F289&lt;=24,"13-24 months",IF(F289&lt;=48,"25-48 months","49-72 months")))</f>
        <v>0-12 months</v>
      </c>
      <c r="Y289" s="15" t="str">
        <f aca="false">IF(C289=1,"Yes","No")</f>
        <v>No</v>
      </c>
      <c r="Z289" s="15" t="n">
        <f aca="false">COUNTIF(J289:O289,"Yes")</f>
        <v>0</v>
      </c>
      <c r="AA289" s="18" t="n">
        <f aca="false">S289*W289</f>
        <v>70</v>
      </c>
      <c r="AB289" s="15" t="n">
        <f aca="false">(P289="Month-to-month")+(I289="Fiber optic")+(R289="Electronic check")+(F289&lt;=12)+(M289="No")+(J289="No")</f>
        <v>6</v>
      </c>
      <c r="AC289" s="15" t="str">
        <f aca="false">IF(AB289&gt;=5,"High",IF(AB289&gt;=3,"Medium","Low"))</f>
        <v>High</v>
      </c>
    </row>
    <row r="290" customFormat="false" ht="15" hidden="false" customHeight="false" outlineLevel="0" collapsed="false">
      <c r="A290" s="15" t="s">
        <v>386</v>
      </c>
      <c r="B290" s="15" t="s">
        <v>98</v>
      </c>
      <c r="C290" s="15" t="n">
        <v>1</v>
      </c>
      <c r="D290" s="15" t="s">
        <v>24</v>
      </c>
      <c r="E290" s="15" t="s">
        <v>24</v>
      </c>
      <c r="F290" s="15" t="n">
        <v>8</v>
      </c>
      <c r="G290" s="15" t="s">
        <v>26</v>
      </c>
      <c r="H290" s="15" t="s">
        <v>24</v>
      </c>
      <c r="I290" s="15" t="s">
        <v>102</v>
      </c>
      <c r="J290" s="15" t="s">
        <v>24</v>
      </c>
      <c r="K290" s="15" t="s">
        <v>26</v>
      </c>
      <c r="L290" s="15" t="s">
        <v>24</v>
      </c>
      <c r="M290" s="15" t="s">
        <v>24</v>
      </c>
      <c r="N290" s="15" t="s">
        <v>24</v>
      </c>
      <c r="O290" s="15" t="s">
        <v>24</v>
      </c>
      <c r="P290" s="15" t="s">
        <v>25</v>
      </c>
      <c r="Q290" s="15" t="s">
        <v>26</v>
      </c>
      <c r="R290" s="15" t="s">
        <v>15</v>
      </c>
      <c r="S290" s="18" t="n">
        <v>74.5</v>
      </c>
      <c r="T290" s="15" t="n">
        <v>606.55</v>
      </c>
      <c r="U290" s="15" t="s">
        <v>26</v>
      </c>
      <c r="V290" s="18" t="n">
        <f aca="false">IF(ISNUMBER(T290),T290,0)</f>
        <v>606.55</v>
      </c>
      <c r="W290" s="15" t="n">
        <f aca="false">IF(U290="Yes",1,0)</f>
        <v>1</v>
      </c>
      <c r="X290" s="15" t="str">
        <f aca="false">IF(F290&lt;=12,"0-12 months",IF(F290&lt;=24,"13-24 months",IF(F290&lt;=48,"25-48 months","49-72 months")))</f>
        <v>0-12 months</v>
      </c>
      <c r="Y290" s="15" t="str">
        <f aca="false">IF(C290=1,"Yes","No")</f>
        <v>Yes</v>
      </c>
      <c r="Z290" s="15" t="n">
        <f aca="false">COUNTIF(J290:O290,"Yes")</f>
        <v>1</v>
      </c>
      <c r="AA290" s="18" t="n">
        <f aca="false">S290*W290</f>
        <v>74.5</v>
      </c>
      <c r="AB290" s="15" t="n">
        <f aca="false">(P290="Month-to-month")+(I290="Fiber optic")+(R290="Electronic check")+(F290&lt;=12)+(M290="No")+(J290="No")</f>
        <v>6</v>
      </c>
      <c r="AC290" s="15" t="str">
        <f aca="false">IF(AB290&gt;=5,"High",IF(AB290&gt;=3,"Medium","Low"))</f>
        <v>High</v>
      </c>
    </row>
    <row r="291" customFormat="false" ht="15" hidden="false" customHeight="false" outlineLevel="0" collapsed="false">
      <c r="A291" s="15" t="s">
        <v>387</v>
      </c>
      <c r="B291" s="15" t="s">
        <v>98</v>
      </c>
      <c r="C291" s="15" t="n">
        <v>0</v>
      </c>
      <c r="D291" s="15" t="s">
        <v>24</v>
      </c>
      <c r="E291" s="15" t="s">
        <v>24</v>
      </c>
      <c r="F291" s="15" t="n">
        <v>10</v>
      </c>
      <c r="G291" s="15" t="s">
        <v>26</v>
      </c>
      <c r="H291" s="15" t="s">
        <v>24</v>
      </c>
      <c r="I291" s="15" t="s">
        <v>96</v>
      </c>
      <c r="J291" s="15" t="s">
        <v>24</v>
      </c>
      <c r="K291" s="15" t="s">
        <v>24</v>
      </c>
      <c r="L291" s="15" t="s">
        <v>24</v>
      </c>
      <c r="M291" s="15" t="s">
        <v>24</v>
      </c>
      <c r="N291" s="15" t="s">
        <v>24</v>
      </c>
      <c r="O291" s="15" t="s">
        <v>24</v>
      </c>
      <c r="P291" s="15" t="s">
        <v>25</v>
      </c>
      <c r="Q291" s="15" t="s">
        <v>26</v>
      </c>
      <c r="R291" s="15" t="s">
        <v>21</v>
      </c>
      <c r="S291" s="18" t="n">
        <v>44.85</v>
      </c>
      <c r="T291" s="15" t="n">
        <v>435.4</v>
      </c>
      <c r="U291" s="15" t="s">
        <v>26</v>
      </c>
      <c r="V291" s="18" t="n">
        <f aca="false">IF(ISNUMBER(T291),T291,0)</f>
        <v>435.4</v>
      </c>
      <c r="W291" s="15" t="n">
        <f aca="false">IF(U291="Yes",1,0)</f>
        <v>1</v>
      </c>
      <c r="X291" s="15" t="str">
        <f aca="false">IF(F291&lt;=12,"0-12 months",IF(F291&lt;=24,"13-24 months",IF(F291&lt;=48,"25-48 months","49-72 months")))</f>
        <v>0-12 months</v>
      </c>
      <c r="Y291" s="15" t="str">
        <f aca="false">IF(C291=1,"Yes","No")</f>
        <v>No</v>
      </c>
      <c r="Z291" s="15" t="n">
        <f aca="false">COUNTIF(J291:O291,"Yes")</f>
        <v>0</v>
      </c>
      <c r="AA291" s="18" t="n">
        <f aca="false">S291*W291</f>
        <v>44.85</v>
      </c>
      <c r="AB291" s="15" t="n">
        <f aca="false">(P291="Month-to-month")+(I291="Fiber optic")+(R291="Electronic check")+(F291&lt;=12)+(M291="No")+(J291="No")</f>
        <v>4</v>
      </c>
      <c r="AC291" s="15" t="str">
        <f aca="false">IF(AB291&gt;=5,"High",IF(AB291&gt;=3,"Medium","Low"))</f>
        <v>Medium</v>
      </c>
    </row>
    <row r="292" customFormat="false" ht="15" hidden="false" customHeight="false" outlineLevel="0" collapsed="false">
      <c r="A292" s="15" t="s">
        <v>388</v>
      </c>
      <c r="B292" s="15" t="s">
        <v>98</v>
      </c>
      <c r="C292" s="15" t="n">
        <v>1</v>
      </c>
      <c r="D292" s="15" t="s">
        <v>24</v>
      </c>
      <c r="E292" s="15" t="s">
        <v>24</v>
      </c>
      <c r="F292" s="15" t="n">
        <v>24</v>
      </c>
      <c r="G292" s="15" t="s">
        <v>26</v>
      </c>
      <c r="H292" s="15" t="s">
        <v>26</v>
      </c>
      <c r="I292" s="15" t="s">
        <v>102</v>
      </c>
      <c r="J292" s="15" t="s">
        <v>24</v>
      </c>
      <c r="K292" s="15" t="s">
        <v>24</v>
      </c>
      <c r="L292" s="15" t="s">
        <v>24</v>
      </c>
      <c r="M292" s="15" t="s">
        <v>24</v>
      </c>
      <c r="N292" s="15" t="s">
        <v>24</v>
      </c>
      <c r="O292" s="15" t="s">
        <v>24</v>
      </c>
      <c r="P292" s="15" t="s">
        <v>25</v>
      </c>
      <c r="Q292" s="15" t="s">
        <v>26</v>
      </c>
      <c r="R292" s="15" t="s">
        <v>15</v>
      </c>
      <c r="S292" s="18" t="n">
        <v>76.1</v>
      </c>
      <c r="T292" s="15" t="n">
        <v>1712.7</v>
      </c>
      <c r="U292" s="15" t="s">
        <v>26</v>
      </c>
      <c r="V292" s="18" t="n">
        <f aca="false">IF(ISNUMBER(T292),T292,0)</f>
        <v>1712.7</v>
      </c>
      <c r="W292" s="15" t="n">
        <f aca="false">IF(U292="Yes",1,0)</f>
        <v>1</v>
      </c>
      <c r="X292" s="15" t="str">
        <f aca="false">IF(F292&lt;=12,"0-12 months",IF(F292&lt;=24,"13-24 months",IF(F292&lt;=48,"25-48 months","49-72 months")))</f>
        <v>13-24 months</v>
      </c>
      <c r="Y292" s="15" t="str">
        <f aca="false">IF(C292=1,"Yes","No")</f>
        <v>Yes</v>
      </c>
      <c r="Z292" s="15" t="n">
        <f aca="false">COUNTIF(J292:O292,"Yes")</f>
        <v>0</v>
      </c>
      <c r="AA292" s="18" t="n">
        <f aca="false">S292*W292</f>
        <v>76.1</v>
      </c>
      <c r="AB292" s="15" t="n">
        <f aca="false">(P292="Month-to-month")+(I292="Fiber optic")+(R292="Electronic check")+(F292&lt;=12)+(M292="No")+(J292="No")</f>
        <v>5</v>
      </c>
      <c r="AC292" s="15" t="str">
        <f aca="false">IF(AB292&gt;=5,"High",IF(AB292&gt;=3,"Medium","Low"))</f>
        <v>High</v>
      </c>
    </row>
    <row r="293" customFormat="false" ht="15" hidden="false" customHeight="false" outlineLevel="0" collapsed="false">
      <c r="A293" s="15" t="s">
        <v>389</v>
      </c>
      <c r="B293" s="15" t="s">
        <v>98</v>
      </c>
      <c r="C293" s="15" t="n">
        <v>0</v>
      </c>
      <c r="D293" s="15" t="s">
        <v>24</v>
      </c>
      <c r="E293" s="15" t="s">
        <v>24</v>
      </c>
      <c r="F293" s="15" t="n">
        <v>35</v>
      </c>
      <c r="G293" s="15" t="s">
        <v>26</v>
      </c>
      <c r="H293" s="15" t="s">
        <v>24</v>
      </c>
      <c r="I293" s="15" t="s">
        <v>96</v>
      </c>
      <c r="J293" s="15" t="s">
        <v>26</v>
      </c>
      <c r="K293" s="15" t="s">
        <v>26</v>
      </c>
      <c r="L293" s="15" t="s">
        <v>26</v>
      </c>
      <c r="M293" s="15" t="s">
        <v>24</v>
      </c>
      <c r="N293" s="15" t="s">
        <v>24</v>
      </c>
      <c r="O293" s="15" t="s">
        <v>24</v>
      </c>
      <c r="P293" s="15" t="s">
        <v>27</v>
      </c>
      <c r="Q293" s="15" t="s">
        <v>24</v>
      </c>
      <c r="R293" s="15" t="s">
        <v>17</v>
      </c>
      <c r="S293" s="18" t="n">
        <v>61.2</v>
      </c>
      <c r="T293" s="15" t="n">
        <v>2021.2</v>
      </c>
      <c r="U293" s="15" t="s">
        <v>24</v>
      </c>
      <c r="V293" s="18" t="n">
        <f aca="false">IF(ISNUMBER(T293),T293,0)</f>
        <v>2021.2</v>
      </c>
      <c r="W293" s="15" t="n">
        <f aca="false">IF(U293="Yes",1,0)</f>
        <v>0</v>
      </c>
      <c r="X293" s="15" t="str">
        <f aca="false">IF(F293&lt;=12,"0-12 months",IF(F293&lt;=24,"13-24 months",IF(F293&lt;=48,"25-48 months","49-72 months")))</f>
        <v>25-48 months</v>
      </c>
      <c r="Y293" s="15" t="str">
        <f aca="false">IF(C293=1,"Yes","No")</f>
        <v>No</v>
      </c>
      <c r="Z293" s="15" t="n">
        <f aca="false">COUNTIF(J293:O293,"Yes")</f>
        <v>3</v>
      </c>
      <c r="AA293" s="18" t="n">
        <f aca="false">S293*W293</f>
        <v>0</v>
      </c>
      <c r="AB293" s="15" t="n">
        <f aca="false">(P293="Month-to-month")+(I293="Fiber optic")+(R293="Electronic check")+(F293&lt;=12)+(M293="No")+(J293="No")</f>
        <v>1</v>
      </c>
      <c r="AC293" s="15" t="str">
        <f aca="false">IF(AB293&gt;=5,"High",IF(AB293&gt;=3,"Medium","Low"))</f>
        <v>Low</v>
      </c>
    </row>
    <row r="294" customFormat="false" ht="15" hidden="false" customHeight="false" outlineLevel="0" collapsed="false">
      <c r="A294" s="15" t="s">
        <v>390</v>
      </c>
      <c r="B294" s="15" t="s">
        <v>98</v>
      </c>
      <c r="C294" s="15" t="n">
        <v>0</v>
      </c>
      <c r="D294" s="15" t="s">
        <v>26</v>
      </c>
      <c r="E294" s="15" t="s">
        <v>26</v>
      </c>
      <c r="F294" s="15" t="n">
        <v>23</v>
      </c>
      <c r="G294" s="15" t="s">
        <v>26</v>
      </c>
      <c r="H294" s="15" t="s">
        <v>24</v>
      </c>
      <c r="I294" s="15" t="s">
        <v>102</v>
      </c>
      <c r="J294" s="15" t="s">
        <v>24</v>
      </c>
      <c r="K294" s="15" t="s">
        <v>26</v>
      </c>
      <c r="L294" s="15" t="s">
        <v>26</v>
      </c>
      <c r="M294" s="15" t="s">
        <v>26</v>
      </c>
      <c r="N294" s="15" t="s">
        <v>24</v>
      </c>
      <c r="O294" s="15" t="s">
        <v>24</v>
      </c>
      <c r="P294" s="15" t="s">
        <v>27</v>
      </c>
      <c r="Q294" s="15" t="s">
        <v>24</v>
      </c>
      <c r="R294" s="15" t="s">
        <v>17</v>
      </c>
      <c r="S294" s="18" t="n">
        <v>86.8</v>
      </c>
      <c r="T294" s="15" t="n">
        <v>1940.8</v>
      </c>
      <c r="U294" s="15" t="s">
        <v>24</v>
      </c>
      <c r="V294" s="18" t="n">
        <f aca="false">IF(ISNUMBER(T294),T294,0)</f>
        <v>1940.8</v>
      </c>
      <c r="W294" s="15" t="n">
        <f aca="false">IF(U294="Yes",1,0)</f>
        <v>0</v>
      </c>
      <c r="X294" s="15" t="str">
        <f aca="false">IF(F294&lt;=12,"0-12 months",IF(F294&lt;=24,"13-24 months",IF(F294&lt;=48,"25-48 months","49-72 months")))</f>
        <v>13-24 months</v>
      </c>
      <c r="Y294" s="15" t="str">
        <f aca="false">IF(C294=1,"Yes","No")</f>
        <v>No</v>
      </c>
      <c r="Z294" s="15" t="n">
        <f aca="false">COUNTIF(J294:O294,"Yes")</f>
        <v>3</v>
      </c>
      <c r="AA294" s="18" t="n">
        <f aca="false">S294*W294</f>
        <v>0</v>
      </c>
      <c r="AB294" s="15" t="n">
        <f aca="false">(P294="Month-to-month")+(I294="Fiber optic")+(R294="Electronic check")+(F294&lt;=12)+(M294="No")+(J294="No")</f>
        <v>2</v>
      </c>
      <c r="AC294" s="15" t="str">
        <f aca="false">IF(AB294&gt;=5,"High",IF(AB294&gt;=3,"Medium","Low"))</f>
        <v>Low</v>
      </c>
    </row>
    <row r="295" customFormat="false" ht="15" hidden="false" customHeight="false" outlineLevel="0" collapsed="false">
      <c r="A295" s="15" t="s">
        <v>391</v>
      </c>
      <c r="B295" s="15" t="s">
        <v>94</v>
      </c>
      <c r="C295" s="15" t="n">
        <v>1</v>
      </c>
      <c r="D295" s="15" t="s">
        <v>24</v>
      </c>
      <c r="E295" s="15" t="s">
        <v>24</v>
      </c>
      <c r="F295" s="15" t="n">
        <v>6</v>
      </c>
      <c r="G295" s="15" t="s">
        <v>26</v>
      </c>
      <c r="H295" s="15" t="s">
        <v>24</v>
      </c>
      <c r="I295" s="15" t="s">
        <v>102</v>
      </c>
      <c r="J295" s="15" t="s">
        <v>24</v>
      </c>
      <c r="K295" s="15" t="s">
        <v>24</v>
      </c>
      <c r="L295" s="15" t="s">
        <v>24</v>
      </c>
      <c r="M295" s="15" t="s">
        <v>24</v>
      </c>
      <c r="N295" s="15" t="s">
        <v>26</v>
      </c>
      <c r="O295" s="15" t="s">
        <v>26</v>
      </c>
      <c r="P295" s="15" t="s">
        <v>25</v>
      </c>
      <c r="Q295" s="15" t="s">
        <v>26</v>
      </c>
      <c r="R295" s="15" t="s">
        <v>15</v>
      </c>
      <c r="S295" s="18" t="n">
        <v>89.35</v>
      </c>
      <c r="T295" s="15" t="n">
        <v>567.8</v>
      </c>
      <c r="U295" s="15" t="s">
        <v>24</v>
      </c>
      <c r="V295" s="18" t="n">
        <f aca="false">IF(ISNUMBER(T295),T295,0)</f>
        <v>567.8</v>
      </c>
      <c r="W295" s="15" t="n">
        <f aca="false">IF(U295="Yes",1,0)</f>
        <v>0</v>
      </c>
      <c r="X295" s="15" t="str">
        <f aca="false">IF(F295&lt;=12,"0-12 months",IF(F295&lt;=24,"13-24 months",IF(F295&lt;=48,"25-48 months","49-72 months")))</f>
        <v>0-12 months</v>
      </c>
      <c r="Y295" s="15" t="str">
        <f aca="false">IF(C295=1,"Yes","No")</f>
        <v>Yes</v>
      </c>
      <c r="Z295" s="15" t="n">
        <f aca="false">COUNTIF(J295:O295,"Yes")</f>
        <v>2</v>
      </c>
      <c r="AA295" s="18" t="n">
        <f aca="false">S295*W295</f>
        <v>0</v>
      </c>
      <c r="AB295" s="15" t="n">
        <f aca="false">(P295="Month-to-month")+(I295="Fiber optic")+(R295="Electronic check")+(F295&lt;=12)+(M295="No")+(J295="No")</f>
        <v>6</v>
      </c>
      <c r="AC295" s="15" t="str">
        <f aca="false">IF(AB295&gt;=5,"High",IF(AB295&gt;=3,"Medium","Low"))</f>
        <v>High</v>
      </c>
    </row>
    <row r="296" customFormat="false" ht="15" hidden="false" customHeight="false" outlineLevel="0" collapsed="false">
      <c r="A296" s="15" t="s">
        <v>392</v>
      </c>
      <c r="B296" s="15" t="s">
        <v>94</v>
      </c>
      <c r="C296" s="15" t="n">
        <v>0</v>
      </c>
      <c r="D296" s="15" t="s">
        <v>24</v>
      </c>
      <c r="E296" s="15" t="s">
        <v>24</v>
      </c>
      <c r="F296" s="15" t="n">
        <v>12</v>
      </c>
      <c r="G296" s="15" t="s">
        <v>26</v>
      </c>
      <c r="H296" s="15" t="s">
        <v>24</v>
      </c>
      <c r="I296" s="15" t="s">
        <v>24</v>
      </c>
      <c r="J296" s="15" t="s">
        <v>28</v>
      </c>
      <c r="K296" s="15" t="s">
        <v>28</v>
      </c>
      <c r="L296" s="15" t="s">
        <v>28</v>
      </c>
      <c r="M296" s="15" t="s">
        <v>28</v>
      </c>
      <c r="N296" s="15" t="s">
        <v>28</v>
      </c>
      <c r="O296" s="15" t="s">
        <v>28</v>
      </c>
      <c r="P296" s="15" t="s">
        <v>25</v>
      </c>
      <c r="Q296" s="15" t="s">
        <v>24</v>
      </c>
      <c r="R296" s="15" t="s">
        <v>17</v>
      </c>
      <c r="S296" s="18" t="n">
        <v>19.7</v>
      </c>
      <c r="T296" s="15" t="n">
        <v>220.35</v>
      </c>
      <c r="U296" s="15" t="s">
        <v>24</v>
      </c>
      <c r="V296" s="18" t="n">
        <f aca="false">IF(ISNUMBER(T296),T296,0)</f>
        <v>220.35</v>
      </c>
      <c r="W296" s="15" t="n">
        <f aca="false">IF(U296="Yes",1,0)</f>
        <v>0</v>
      </c>
      <c r="X296" s="15" t="str">
        <f aca="false">IF(F296&lt;=12,"0-12 months",IF(F296&lt;=24,"13-24 months",IF(F296&lt;=48,"25-48 months","49-72 months")))</f>
        <v>0-12 months</v>
      </c>
      <c r="Y296" s="15" t="str">
        <f aca="false">IF(C296=1,"Yes","No")</f>
        <v>No</v>
      </c>
      <c r="Z296" s="15" t="n">
        <f aca="false">COUNTIF(J296:O296,"Yes")</f>
        <v>0</v>
      </c>
      <c r="AA296" s="18" t="n">
        <f aca="false">S296*W296</f>
        <v>0</v>
      </c>
      <c r="AB296" s="15" t="n">
        <f aca="false">(P296="Month-to-month")+(I296="Fiber optic")+(R296="Electronic check")+(F296&lt;=12)+(M296="No")+(J296="No")</f>
        <v>2</v>
      </c>
      <c r="AC296" s="15" t="str">
        <f aca="false">IF(AB296&gt;=5,"High",IF(AB296&gt;=3,"Medium","Low"))</f>
        <v>Low</v>
      </c>
    </row>
    <row r="297" customFormat="false" ht="15" hidden="false" customHeight="false" outlineLevel="0" collapsed="false">
      <c r="A297" s="15" t="s">
        <v>393</v>
      </c>
      <c r="B297" s="15" t="s">
        <v>98</v>
      </c>
      <c r="C297" s="15" t="n">
        <v>0</v>
      </c>
      <c r="D297" s="15" t="s">
        <v>24</v>
      </c>
      <c r="E297" s="15" t="s">
        <v>24</v>
      </c>
      <c r="F297" s="15" t="n">
        <v>1</v>
      </c>
      <c r="G297" s="15" t="s">
        <v>26</v>
      </c>
      <c r="H297" s="15" t="s">
        <v>24</v>
      </c>
      <c r="I297" s="15" t="s">
        <v>24</v>
      </c>
      <c r="J297" s="15" t="s">
        <v>28</v>
      </c>
      <c r="K297" s="15" t="s">
        <v>28</v>
      </c>
      <c r="L297" s="15" t="s">
        <v>28</v>
      </c>
      <c r="M297" s="15" t="s">
        <v>28</v>
      </c>
      <c r="N297" s="15" t="s">
        <v>28</v>
      </c>
      <c r="O297" s="15" t="s">
        <v>28</v>
      </c>
      <c r="P297" s="15" t="s">
        <v>25</v>
      </c>
      <c r="Q297" s="15" t="s">
        <v>24</v>
      </c>
      <c r="R297" s="15" t="s">
        <v>17</v>
      </c>
      <c r="S297" s="18" t="n">
        <v>20.25</v>
      </c>
      <c r="T297" s="15" t="n">
        <v>20.25</v>
      </c>
      <c r="U297" s="15" t="s">
        <v>24</v>
      </c>
      <c r="V297" s="18" t="n">
        <f aca="false">IF(ISNUMBER(T297),T297,0)</f>
        <v>20.25</v>
      </c>
      <c r="W297" s="15" t="n">
        <f aca="false">IF(U297="Yes",1,0)</f>
        <v>0</v>
      </c>
      <c r="X297" s="15" t="str">
        <f aca="false">IF(F297&lt;=12,"0-12 months",IF(F297&lt;=24,"13-24 months",IF(F297&lt;=48,"25-48 months","49-72 months")))</f>
        <v>0-12 months</v>
      </c>
      <c r="Y297" s="15" t="str">
        <f aca="false">IF(C297=1,"Yes","No")</f>
        <v>No</v>
      </c>
      <c r="Z297" s="15" t="n">
        <f aca="false">COUNTIF(J297:O297,"Yes")</f>
        <v>0</v>
      </c>
      <c r="AA297" s="18" t="n">
        <f aca="false">S297*W297</f>
        <v>0</v>
      </c>
      <c r="AB297" s="15" t="n">
        <f aca="false">(P297="Month-to-month")+(I297="Fiber optic")+(R297="Electronic check")+(F297&lt;=12)+(M297="No")+(J297="No")</f>
        <v>2</v>
      </c>
      <c r="AC297" s="15" t="str">
        <f aca="false">IF(AB297&gt;=5,"High",IF(AB297&gt;=3,"Medium","Low"))</f>
        <v>Low</v>
      </c>
    </row>
    <row r="298" customFormat="false" ht="15" hidden="false" customHeight="false" outlineLevel="0" collapsed="false">
      <c r="A298" s="15" t="s">
        <v>394</v>
      </c>
      <c r="B298" s="15" t="s">
        <v>94</v>
      </c>
      <c r="C298" s="15" t="n">
        <v>0</v>
      </c>
      <c r="D298" s="15" t="s">
        <v>26</v>
      </c>
      <c r="E298" s="15" t="s">
        <v>26</v>
      </c>
      <c r="F298" s="15" t="n">
        <v>71</v>
      </c>
      <c r="G298" s="15" t="s">
        <v>26</v>
      </c>
      <c r="H298" s="15" t="s">
        <v>24</v>
      </c>
      <c r="I298" s="15" t="s">
        <v>102</v>
      </c>
      <c r="J298" s="15" t="s">
        <v>24</v>
      </c>
      <c r="K298" s="15" t="s">
        <v>24</v>
      </c>
      <c r="L298" s="15" t="s">
        <v>26</v>
      </c>
      <c r="M298" s="15" t="s">
        <v>24</v>
      </c>
      <c r="N298" s="15" t="s">
        <v>24</v>
      </c>
      <c r="O298" s="15" t="s">
        <v>24</v>
      </c>
      <c r="P298" s="15" t="s">
        <v>29</v>
      </c>
      <c r="Q298" s="15" t="s">
        <v>24</v>
      </c>
      <c r="R298" s="15" t="s">
        <v>15</v>
      </c>
      <c r="S298" s="18" t="n">
        <v>76.05</v>
      </c>
      <c r="T298" s="15" t="n">
        <v>5436.45</v>
      </c>
      <c r="U298" s="15" t="s">
        <v>24</v>
      </c>
      <c r="V298" s="18" t="n">
        <f aca="false">IF(ISNUMBER(T298),T298,0)</f>
        <v>5436.45</v>
      </c>
      <c r="W298" s="15" t="n">
        <f aca="false">IF(U298="Yes",1,0)</f>
        <v>0</v>
      </c>
      <c r="X298" s="15" t="str">
        <f aca="false">IF(F298&lt;=12,"0-12 months",IF(F298&lt;=24,"13-24 months",IF(F298&lt;=48,"25-48 months","49-72 months")))</f>
        <v>49-72 months</v>
      </c>
      <c r="Y298" s="15" t="str">
        <f aca="false">IF(C298=1,"Yes","No")</f>
        <v>No</v>
      </c>
      <c r="Z298" s="15" t="n">
        <f aca="false">COUNTIF(J298:O298,"Yes")</f>
        <v>1</v>
      </c>
      <c r="AA298" s="18" t="n">
        <f aca="false">S298*W298</f>
        <v>0</v>
      </c>
      <c r="AB298" s="15" t="n">
        <f aca="false">(P298="Month-to-month")+(I298="Fiber optic")+(R298="Electronic check")+(F298&lt;=12)+(M298="No")+(J298="No")</f>
        <v>4</v>
      </c>
      <c r="AC298" s="15" t="str">
        <f aca="false">IF(AB298&gt;=5,"High",IF(AB298&gt;=3,"Medium","Low"))</f>
        <v>Medium</v>
      </c>
    </row>
    <row r="299" customFormat="false" ht="15" hidden="false" customHeight="false" outlineLevel="0" collapsed="false">
      <c r="A299" s="15" t="s">
        <v>395</v>
      </c>
      <c r="B299" s="15" t="s">
        <v>98</v>
      </c>
      <c r="C299" s="15" t="n">
        <v>1</v>
      </c>
      <c r="D299" s="15" t="s">
        <v>26</v>
      </c>
      <c r="E299" s="15" t="s">
        <v>24</v>
      </c>
      <c r="F299" s="15" t="n">
        <v>35</v>
      </c>
      <c r="G299" s="15" t="s">
        <v>26</v>
      </c>
      <c r="H299" s="15" t="s">
        <v>26</v>
      </c>
      <c r="I299" s="15" t="s">
        <v>102</v>
      </c>
      <c r="J299" s="15" t="s">
        <v>24</v>
      </c>
      <c r="K299" s="15" t="s">
        <v>24</v>
      </c>
      <c r="L299" s="15" t="s">
        <v>26</v>
      </c>
      <c r="M299" s="15" t="s">
        <v>24</v>
      </c>
      <c r="N299" s="15" t="s">
        <v>26</v>
      </c>
      <c r="O299" s="15" t="s">
        <v>26</v>
      </c>
      <c r="P299" s="15" t="s">
        <v>25</v>
      </c>
      <c r="Q299" s="15" t="s">
        <v>26</v>
      </c>
      <c r="R299" s="15" t="s">
        <v>15</v>
      </c>
      <c r="S299" s="18" t="n">
        <v>100.8</v>
      </c>
      <c r="T299" s="15" t="n">
        <v>3437.5</v>
      </c>
      <c r="U299" s="15" t="s">
        <v>24</v>
      </c>
      <c r="V299" s="18" t="n">
        <f aca="false">IF(ISNUMBER(T299),T299,0)</f>
        <v>3437.5</v>
      </c>
      <c r="W299" s="15" t="n">
        <f aca="false">IF(U299="Yes",1,0)</f>
        <v>0</v>
      </c>
      <c r="X299" s="15" t="str">
        <f aca="false">IF(F299&lt;=12,"0-12 months",IF(F299&lt;=24,"13-24 months",IF(F299&lt;=48,"25-48 months","49-72 months")))</f>
        <v>25-48 months</v>
      </c>
      <c r="Y299" s="15" t="str">
        <f aca="false">IF(C299=1,"Yes","No")</f>
        <v>Yes</v>
      </c>
      <c r="Z299" s="15" t="n">
        <f aca="false">COUNTIF(J299:O299,"Yes")</f>
        <v>3</v>
      </c>
      <c r="AA299" s="18" t="n">
        <f aca="false">S299*W299</f>
        <v>0</v>
      </c>
      <c r="AB299" s="15" t="n">
        <f aca="false">(P299="Month-to-month")+(I299="Fiber optic")+(R299="Electronic check")+(F299&lt;=12)+(M299="No")+(J299="No")</f>
        <v>5</v>
      </c>
      <c r="AC299" s="15" t="str">
        <f aca="false">IF(AB299&gt;=5,"High",IF(AB299&gt;=3,"Medium","Low"))</f>
        <v>High</v>
      </c>
    </row>
    <row r="300" customFormat="false" ht="15" hidden="false" customHeight="false" outlineLevel="0" collapsed="false">
      <c r="A300" s="15" t="s">
        <v>396</v>
      </c>
      <c r="B300" s="15" t="s">
        <v>98</v>
      </c>
      <c r="C300" s="15" t="n">
        <v>0</v>
      </c>
      <c r="D300" s="15" t="s">
        <v>26</v>
      </c>
      <c r="E300" s="15" t="s">
        <v>26</v>
      </c>
      <c r="F300" s="15" t="n">
        <v>40</v>
      </c>
      <c r="G300" s="15" t="s">
        <v>26</v>
      </c>
      <c r="H300" s="15" t="s">
        <v>26</v>
      </c>
      <c r="I300" s="15" t="s">
        <v>96</v>
      </c>
      <c r="J300" s="15" t="s">
        <v>24</v>
      </c>
      <c r="K300" s="15" t="s">
        <v>24</v>
      </c>
      <c r="L300" s="15" t="s">
        <v>26</v>
      </c>
      <c r="M300" s="15" t="s">
        <v>24</v>
      </c>
      <c r="N300" s="15" t="s">
        <v>26</v>
      </c>
      <c r="O300" s="15" t="s">
        <v>26</v>
      </c>
      <c r="P300" s="15" t="s">
        <v>25</v>
      </c>
      <c r="Q300" s="15" t="s">
        <v>26</v>
      </c>
      <c r="R300" s="15" t="s">
        <v>15</v>
      </c>
      <c r="S300" s="18" t="n">
        <v>74.55</v>
      </c>
      <c r="T300" s="15" t="n">
        <v>3015.75</v>
      </c>
      <c r="U300" s="15" t="s">
        <v>24</v>
      </c>
      <c r="V300" s="18" t="n">
        <f aca="false">IF(ISNUMBER(T300),T300,0)</f>
        <v>3015.75</v>
      </c>
      <c r="W300" s="15" t="n">
        <f aca="false">IF(U300="Yes",1,0)</f>
        <v>0</v>
      </c>
      <c r="X300" s="15" t="str">
        <f aca="false">IF(F300&lt;=12,"0-12 months",IF(F300&lt;=24,"13-24 months",IF(F300&lt;=48,"25-48 months","49-72 months")))</f>
        <v>25-48 months</v>
      </c>
      <c r="Y300" s="15" t="str">
        <f aca="false">IF(C300=1,"Yes","No")</f>
        <v>No</v>
      </c>
      <c r="Z300" s="15" t="n">
        <f aca="false">COUNTIF(J300:O300,"Yes")</f>
        <v>3</v>
      </c>
      <c r="AA300" s="18" t="n">
        <f aca="false">S300*W300</f>
        <v>0</v>
      </c>
      <c r="AB300" s="15" t="n">
        <f aca="false">(P300="Month-to-month")+(I300="Fiber optic")+(R300="Electronic check")+(F300&lt;=12)+(M300="No")+(J300="No")</f>
        <v>4</v>
      </c>
      <c r="AC300" s="15" t="str">
        <f aca="false">IF(AB300&gt;=5,"High",IF(AB300&gt;=3,"Medium","Low"))</f>
        <v>Medium</v>
      </c>
    </row>
    <row r="301" customFormat="false" ht="15" hidden="false" customHeight="false" outlineLevel="0" collapsed="false">
      <c r="A301" s="15" t="s">
        <v>397</v>
      </c>
      <c r="B301" s="15" t="s">
        <v>94</v>
      </c>
      <c r="C301" s="15" t="n">
        <v>0</v>
      </c>
      <c r="D301" s="15" t="s">
        <v>24</v>
      </c>
      <c r="E301" s="15" t="s">
        <v>26</v>
      </c>
      <c r="F301" s="15" t="n">
        <v>1</v>
      </c>
      <c r="G301" s="15" t="s">
        <v>26</v>
      </c>
      <c r="H301" s="15" t="s">
        <v>24</v>
      </c>
      <c r="I301" s="15" t="s">
        <v>102</v>
      </c>
      <c r="J301" s="15" t="s">
        <v>26</v>
      </c>
      <c r="K301" s="15" t="s">
        <v>24</v>
      </c>
      <c r="L301" s="15" t="s">
        <v>24</v>
      </c>
      <c r="M301" s="15" t="s">
        <v>24</v>
      </c>
      <c r="N301" s="15" t="s">
        <v>24</v>
      </c>
      <c r="O301" s="15" t="s">
        <v>24</v>
      </c>
      <c r="P301" s="15" t="s">
        <v>25</v>
      </c>
      <c r="Q301" s="15" t="s">
        <v>26</v>
      </c>
      <c r="R301" s="15" t="s">
        <v>17</v>
      </c>
      <c r="S301" s="18" t="n">
        <v>73.6</v>
      </c>
      <c r="T301" s="15" t="n">
        <v>73.6</v>
      </c>
      <c r="U301" s="15" t="s">
        <v>26</v>
      </c>
      <c r="V301" s="18" t="n">
        <f aca="false">IF(ISNUMBER(T301),T301,0)</f>
        <v>73.6</v>
      </c>
      <c r="W301" s="15" t="n">
        <f aca="false">IF(U301="Yes",1,0)</f>
        <v>1</v>
      </c>
      <c r="X301" s="15" t="str">
        <f aca="false">IF(F301&lt;=12,"0-12 months",IF(F301&lt;=24,"13-24 months",IF(F301&lt;=48,"25-48 months","49-72 months")))</f>
        <v>0-12 months</v>
      </c>
      <c r="Y301" s="15" t="str">
        <f aca="false">IF(C301=1,"Yes","No")</f>
        <v>No</v>
      </c>
      <c r="Z301" s="15" t="n">
        <f aca="false">COUNTIF(J301:O301,"Yes")</f>
        <v>1</v>
      </c>
      <c r="AA301" s="18" t="n">
        <f aca="false">S301*W301</f>
        <v>73.6</v>
      </c>
      <c r="AB301" s="15" t="n">
        <f aca="false">(P301="Month-to-month")+(I301="Fiber optic")+(R301="Electronic check")+(F301&lt;=12)+(M301="No")+(J301="No")</f>
        <v>4</v>
      </c>
      <c r="AC301" s="15" t="str">
        <f aca="false">IF(AB301&gt;=5,"High",IF(AB301&gt;=3,"Medium","Low"))</f>
        <v>Medium</v>
      </c>
    </row>
    <row r="302" customFormat="false" ht="15" hidden="false" customHeight="false" outlineLevel="0" collapsed="false">
      <c r="A302" s="15" t="s">
        <v>398</v>
      </c>
      <c r="B302" s="15" t="s">
        <v>98</v>
      </c>
      <c r="C302" s="15" t="n">
        <v>0</v>
      </c>
      <c r="D302" s="15" t="s">
        <v>24</v>
      </c>
      <c r="E302" s="15" t="s">
        <v>24</v>
      </c>
      <c r="F302" s="15" t="n">
        <v>23</v>
      </c>
      <c r="G302" s="15" t="s">
        <v>26</v>
      </c>
      <c r="H302" s="15" t="s">
        <v>24</v>
      </c>
      <c r="I302" s="15" t="s">
        <v>96</v>
      </c>
      <c r="J302" s="15" t="s">
        <v>24</v>
      </c>
      <c r="K302" s="15" t="s">
        <v>24</v>
      </c>
      <c r="L302" s="15" t="s">
        <v>24</v>
      </c>
      <c r="M302" s="15" t="s">
        <v>24</v>
      </c>
      <c r="N302" s="15" t="s">
        <v>26</v>
      </c>
      <c r="O302" s="15" t="s">
        <v>26</v>
      </c>
      <c r="P302" s="15" t="s">
        <v>27</v>
      </c>
      <c r="Q302" s="15" t="s">
        <v>26</v>
      </c>
      <c r="R302" s="15" t="s">
        <v>19</v>
      </c>
      <c r="S302" s="18" t="n">
        <v>64.9</v>
      </c>
      <c r="T302" s="15" t="n">
        <v>1509.8</v>
      </c>
      <c r="U302" s="15" t="s">
        <v>24</v>
      </c>
      <c r="V302" s="18" t="n">
        <f aca="false">IF(ISNUMBER(T302),T302,0)</f>
        <v>1509.8</v>
      </c>
      <c r="W302" s="15" t="n">
        <f aca="false">IF(U302="Yes",1,0)</f>
        <v>0</v>
      </c>
      <c r="X302" s="15" t="str">
        <f aca="false">IF(F302&lt;=12,"0-12 months",IF(F302&lt;=24,"13-24 months",IF(F302&lt;=48,"25-48 months","49-72 months")))</f>
        <v>13-24 months</v>
      </c>
      <c r="Y302" s="15" t="str">
        <f aca="false">IF(C302=1,"Yes","No")</f>
        <v>No</v>
      </c>
      <c r="Z302" s="15" t="n">
        <f aca="false">COUNTIF(J302:O302,"Yes")</f>
        <v>2</v>
      </c>
      <c r="AA302" s="18" t="n">
        <f aca="false">S302*W302</f>
        <v>0</v>
      </c>
      <c r="AB302" s="15" t="n">
        <f aca="false">(P302="Month-to-month")+(I302="Fiber optic")+(R302="Electronic check")+(F302&lt;=12)+(M302="No")+(J302="No")</f>
        <v>2</v>
      </c>
      <c r="AC302" s="15" t="str">
        <f aca="false">IF(AB302&gt;=5,"High",IF(AB302&gt;=3,"Medium","Low"))</f>
        <v>Low</v>
      </c>
    </row>
    <row r="303" customFormat="false" ht="15" hidden="false" customHeight="false" outlineLevel="0" collapsed="false">
      <c r="A303" s="15" t="s">
        <v>399</v>
      </c>
      <c r="B303" s="15" t="s">
        <v>94</v>
      </c>
      <c r="C303" s="15" t="n">
        <v>1</v>
      </c>
      <c r="D303" s="15" t="s">
        <v>24</v>
      </c>
      <c r="E303" s="15" t="s">
        <v>24</v>
      </c>
      <c r="F303" s="15" t="n">
        <v>4</v>
      </c>
      <c r="G303" s="15" t="s">
        <v>26</v>
      </c>
      <c r="H303" s="15" t="s">
        <v>26</v>
      </c>
      <c r="I303" s="15" t="s">
        <v>102</v>
      </c>
      <c r="J303" s="15" t="s">
        <v>24</v>
      </c>
      <c r="K303" s="15" t="s">
        <v>24</v>
      </c>
      <c r="L303" s="15" t="s">
        <v>24</v>
      </c>
      <c r="M303" s="15" t="s">
        <v>24</v>
      </c>
      <c r="N303" s="15" t="s">
        <v>26</v>
      </c>
      <c r="O303" s="15" t="s">
        <v>26</v>
      </c>
      <c r="P303" s="15" t="s">
        <v>25</v>
      </c>
      <c r="Q303" s="15" t="s">
        <v>26</v>
      </c>
      <c r="R303" s="15" t="s">
        <v>15</v>
      </c>
      <c r="S303" s="18" t="n">
        <v>95.45</v>
      </c>
      <c r="T303" s="15" t="n">
        <v>396.1</v>
      </c>
      <c r="U303" s="15" t="s">
        <v>26</v>
      </c>
      <c r="V303" s="18" t="n">
        <f aca="false">IF(ISNUMBER(T303),T303,0)</f>
        <v>396.1</v>
      </c>
      <c r="W303" s="15" t="n">
        <f aca="false">IF(U303="Yes",1,0)</f>
        <v>1</v>
      </c>
      <c r="X303" s="15" t="str">
        <f aca="false">IF(F303&lt;=12,"0-12 months",IF(F303&lt;=24,"13-24 months",IF(F303&lt;=48,"25-48 months","49-72 months")))</f>
        <v>0-12 months</v>
      </c>
      <c r="Y303" s="15" t="str">
        <f aca="false">IF(C303=1,"Yes","No")</f>
        <v>Yes</v>
      </c>
      <c r="Z303" s="15" t="n">
        <f aca="false">COUNTIF(J303:O303,"Yes")</f>
        <v>2</v>
      </c>
      <c r="AA303" s="18" t="n">
        <f aca="false">S303*W303</f>
        <v>95.45</v>
      </c>
      <c r="AB303" s="15" t="n">
        <f aca="false">(P303="Month-to-month")+(I303="Fiber optic")+(R303="Electronic check")+(F303&lt;=12)+(M303="No")+(J303="No")</f>
        <v>6</v>
      </c>
      <c r="AC303" s="15" t="str">
        <f aca="false">IF(AB303&gt;=5,"High",IF(AB303&gt;=3,"Medium","Low"))</f>
        <v>High</v>
      </c>
    </row>
    <row r="304" customFormat="false" ht="15" hidden="false" customHeight="false" outlineLevel="0" collapsed="false">
      <c r="A304" s="15" t="s">
        <v>400</v>
      </c>
      <c r="B304" s="15" t="s">
        <v>98</v>
      </c>
      <c r="C304" s="15" t="n">
        <v>0</v>
      </c>
      <c r="D304" s="15" t="s">
        <v>24</v>
      </c>
      <c r="E304" s="15" t="s">
        <v>24</v>
      </c>
      <c r="F304" s="15" t="n">
        <v>4</v>
      </c>
      <c r="G304" s="15" t="s">
        <v>26</v>
      </c>
      <c r="H304" s="15" t="s">
        <v>24</v>
      </c>
      <c r="I304" s="15" t="s">
        <v>102</v>
      </c>
      <c r="J304" s="15" t="s">
        <v>24</v>
      </c>
      <c r="K304" s="15" t="s">
        <v>24</v>
      </c>
      <c r="L304" s="15" t="s">
        <v>26</v>
      </c>
      <c r="M304" s="15" t="s">
        <v>26</v>
      </c>
      <c r="N304" s="15" t="s">
        <v>24</v>
      </c>
      <c r="O304" s="15" t="s">
        <v>26</v>
      </c>
      <c r="P304" s="15" t="s">
        <v>25</v>
      </c>
      <c r="Q304" s="15" t="s">
        <v>26</v>
      </c>
      <c r="R304" s="15" t="s">
        <v>15</v>
      </c>
      <c r="S304" s="18" t="n">
        <v>90.4</v>
      </c>
      <c r="T304" s="15" t="n">
        <v>356.65</v>
      </c>
      <c r="U304" s="15" t="s">
        <v>24</v>
      </c>
      <c r="V304" s="18" t="n">
        <f aca="false">IF(ISNUMBER(T304),T304,0)</f>
        <v>356.65</v>
      </c>
      <c r="W304" s="15" t="n">
        <f aca="false">IF(U304="Yes",1,0)</f>
        <v>0</v>
      </c>
      <c r="X304" s="15" t="str">
        <f aca="false">IF(F304&lt;=12,"0-12 months",IF(F304&lt;=24,"13-24 months",IF(F304&lt;=48,"25-48 months","49-72 months")))</f>
        <v>0-12 months</v>
      </c>
      <c r="Y304" s="15" t="str">
        <f aca="false">IF(C304=1,"Yes","No")</f>
        <v>No</v>
      </c>
      <c r="Z304" s="15" t="n">
        <f aca="false">COUNTIF(J304:O304,"Yes")</f>
        <v>3</v>
      </c>
      <c r="AA304" s="18" t="n">
        <f aca="false">S304*W304</f>
        <v>0</v>
      </c>
      <c r="AB304" s="15" t="n">
        <f aca="false">(P304="Month-to-month")+(I304="Fiber optic")+(R304="Electronic check")+(F304&lt;=12)+(M304="No")+(J304="No")</f>
        <v>5</v>
      </c>
      <c r="AC304" s="15" t="str">
        <f aca="false">IF(AB304&gt;=5,"High",IF(AB304&gt;=3,"Medium","Low"))</f>
        <v>High</v>
      </c>
    </row>
    <row r="305" customFormat="false" ht="15" hidden="false" customHeight="false" outlineLevel="0" collapsed="false">
      <c r="A305" s="15" t="s">
        <v>401</v>
      </c>
      <c r="B305" s="15" t="s">
        <v>94</v>
      </c>
      <c r="C305" s="15" t="n">
        <v>0</v>
      </c>
      <c r="D305" s="15" t="s">
        <v>26</v>
      </c>
      <c r="E305" s="15" t="s">
        <v>26</v>
      </c>
      <c r="F305" s="15" t="n">
        <v>68</v>
      </c>
      <c r="G305" s="15" t="s">
        <v>24</v>
      </c>
      <c r="H305" s="15" t="s">
        <v>95</v>
      </c>
      <c r="I305" s="15" t="s">
        <v>96</v>
      </c>
      <c r="J305" s="15" t="s">
        <v>24</v>
      </c>
      <c r="K305" s="15" t="s">
        <v>26</v>
      </c>
      <c r="L305" s="15" t="s">
        <v>26</v>
      </c>
      <c r="M305" s="15" t="s">
        <v>26</v>
      </c>
      <c r="N305" s="15" t="s">
        <v>26</v>
      </c>
      <c r="O305" s="15" t="s">
        <v>26</v>
      </c>
      <c r="P305" s="15" t="s">
        <v>29</v>
      </c>
      <c r="Q305" s="15" t="s">
        <v>24</v>
      </c>
      <c r="R305" s="15" t="s">
        <v>21</v>
      </c>
      <c r="S305" s="18" t="n">
        <v>60.3</v>
      </c>
      <c r="T305" s="15" t="n">
        <v>4109</v>
      </c>
      <c r="U305" s="15" t="s">
        <v>24</v>
      </c>
      <c r="V305" s="18" t="n">
        <f aca="false">IF(ISNUMBER(T305),T305,0)</f>
        <v>4109</v>
      </c>
      <c r="W305" s="15" t="n">
        <f aca="false">IF(U305="Yes",1,0)</f>
        <v>0</v>
      </c>
      <c r="X305" s="15" t="str">
        <f aca="false">IF(F305&lt;=12,"0-12 months",IF(F305&lt;=24,"13-24 months",IF(F305&lt;=48,"25-48 months","49-72 months")))</f>
        <v>49-72 months</v>
      </c>
      <c r="Y305" s="15" t="str">
        <f aca="false">IF(C305=1,"Yes","No")</f>
        <v>No</v>
      </c>
      <c r="Z305" s="15" t="n">
        <f aca="false">COUNTIF(J305:O305,"Yes")</f>
        <v>5</v>
      </c>
      <c r="AA305" s="18" t="n">
        <f aca="false">S305*W305</f>
        <v>0</v>
      </c>
      <c r="AB305" s="15" t="n">
        <f aca="false">(P305="Month-to-month")+(I305="Fiber optic")+(R305="Electronic check")+(F305&lt;=12)+(M305="No")+(J305="No")</f>
        <v>1</v>
      </c>
      <c r="AC305" s="15" t="str">
        <f aca="false">IF(AB305&gt;=5,"High",IF(AB305&gt;=3,"Medium","Low"))</f>
        <v>Low</v>
      </c>
    </row>
    <row r="306" customFormat="false" ht="15" hidden="false" customHeight="false" outlineLevel="0" collapsed="false">
      <c r="A306" s="15" t="s">
        <v>402</v>
      </c>
      <c r="B306" s="15" t="s">
        <v>98</v>
      </c>
      <c r="C306" s="15" t="n">
        <v>0</v>
      </c>
      <c r="D306" s="15" t="s">
        <v>24</v>
      </c>
      <c r="E306" s="15" t="s">
        <v>26</v>
      </c>
      <c r="F306" s="15" t="n">
        <v>38</v>
      </c>
      <c r="G306" s="15" t="s">
        <v>26</v>
      </c>
      <c r="H306" s="15" t="s">
        <v>26</v>
      </c>
      <c r="I306" s="15" t="s">
        <v>102</v>
      </c>
      <c r="J306" s="15" t="s">
        <v>24</v>
      </c>
      <c r="K306" s="15" t="s">
        <v>26</v>
      </c>
      <c r="L306" s="15" t="s">
        <v>24</v>
      </c>
      <c r="M306" s="15" t="s">
        <v>24</v>
      </c>
      <c r="N306" s="15" t="s">
        <v>24</v>
      </c>
      <c r="O306" s="15" t="s">
        <v>24</v>
      </c>
      <c r="P306" s="15" t="s">
        <v>25</v>
      </c>
      <c r="Q306" s="15" t="s">
        <v>26</v>
      </c>
      <c r="R306" s="15" t="s">
        <v>17</v>
      </c>
      <c r="S306" s="18" t="n">
        <v>81.85</v>
      </c>
      <c r="T306" s="15" t="n">
        <v>3141.7</v>
      </c>
      <c r="U306" s="15" t="s">
        <v>24</v>
      </c>
      <c r="V306" s="18" t="n">
        <f aca="false">IF(ISNUMBER(T306),T306,0)</f>
        <v>3141.7</v>
      </c>
      <c r="W306" s="15" t="n">
        <f aca="false">IF(U306="Yes",1,0)</f>
        <v>0</v>
      </c>
      <c r="X306" s="15" t="str">
        <f aca="false">IF(F306&lt;=12,"0-12 months",IF(F306&lt;=24,"13-24 months",IF(F306&lt;=48,"25-48 months","49-72 months")))</f>
        <v>25-48 months</v>
      </c>
      <c r="Y306" s="15" t="str">
        <f aca="false">IF(C306=1,"Yes","No")</f>
        <v>No</v>
      </c>
      <c r="Z306" s="15" t="n">
        <f aca="false">COUNTIF(J306:O306,"Yes")</f>
        <v>1</v>
      </c>
      <c r="AA306" s="18" t="n">
        <f aca="false">S306*W306</f>
        <v>0</v>
      </c>
      <c r="AB306" s="15" t="n">
        <f aca="false">(P306="Month-to-month")+(I306="Fiber optic")+(R306="Electronic check")+(F306&lt;=12)+(M306="No")+(J306="No")</f>
        <v>4</v>
      </c>
      <c r="AC306" s="15" t="str">
        <f aca="false">IF(AB306&gt;=5,"High",IF(AB306&gt;=3,"Medium","Low"))</f>
        <v>Medium</v>
      </c>
    </row>
    <row r="307" customFormat="false" ht="15" hidden="false" customHeight="false" outlineLevel="0" collapsed="false">
      <c r="A307" s="15" t="s">
        <v>403</v>
      </c>
      <c r="B307" s="15" t="s">
        <v>98</v>
      </c>
      <c r="C307" s="15" t="n">
        <v>0</v>
      </c>
      <c r="D307" s="15" t="s">
        <v>26</v>
      </c>
      <c r="E307" s="15" t="s">
        <v>26</v>
      </c>
      <c r="F307" s="15" t="n">
        <v>52</v>
      </c>
      <c r="G307" s="15" t="s">
        <v>26</v>
      </c>
      <c r="H307" s="15" t="s">
        <v>26</v>
      </c>
      <c r="I307" s="15" t="s">
        <v>24</v>
      </c>
      <c r="J307" s="15" t="s">
        <v>28</v>
      </c>
      <c r="K307" s="15" t="s">
        <v>28</v>
      </c>
      <c r="L307" s="15" t="s">
        <v>28</v>
      </c>
      <c r="M307" s="15" t="s">
        <v>28</v>
      </c>
      <c r="N307" s="15" t="s">
        <v>28</v>
      </c>
      <c r="O307" s="15" t="s">
        <v>28</v>
      </c>
      <c r="P307" s="15" t="s">
        <v>29</v>
      </c>
      <c r="Q307" s="15" t="s">
        <v>24</v>
      </c>
      <c r="R307" s="15" t="s">
        <v>17</v>
      </c>
      <c r="S307" s="18" t="n">
        <v>24.8</v>
      </c>
      <c r="T307" s="15" t="n">
        <v>1229.1</v>
      </c>
      <c r="U307" s="15" t="s">
        <v>24</v>
      </c>
      <c r="V307" s="18" t="n">
        <f aca="false">IF(ISNUMBER(T307),T307,0)</f>
        <v>1229.1</v>
      </c>
      <c r="W307" s="15" t="n">
        <f aca="false">IF(U307="Yes",1,0)</f>
        <v>0</v>
      </c>
      <c r="X307" s="15" t="str">
        <f aca="false">IF(F307&lt;=12,"0-12 months",IF(F307&lt;=24,"13-24 months",IF(F307&lt;=48,"25-48 months","49-72 months")))</f>
        <v>49-72 months</v>
      </c>
      <c r="Y307" s="15" t="str">
        <f aca="false">IF(C307=1,"Yes","No")</f>
        <v>No</v>
      </c>
      <c r="Z307" s="15" t="n">
        <f aca="false">COUNTIF(J307:O307,"Yes")</f>
        <v>0</v>
      </c>
      <c r="AA307" s="18" t="n">
        <f aca="false">S307*W307</f>
        <v>0</v>
      </c>
      <c r="AB307" s="15" t="n">
        <f aca="false">(P307="Month-to-month")+(I307="Fiber optic")+(R307="Electronic check")+(F307&lt;=12)+(M307="No")+(J307="No")</f>
        <v>0</v>
      </c>
      <c r="AC307" s="15" t="str">
        <f aca="false">IF(AB307&gt;=5,"High",IF(AB307&gt;=3,"Medium","Low"))</f>
        <v>Low</v>
      </c>
    </row>
    <row r="308" customFormat="false" ht="15" hidden="false" customHeight="false" outlineLevel="0" collapsed="false">
      <c r="A308" s="15" t="s">
        <v>404</v>
      </c>
      <c r="B308" s="15" t="s">
        <v>98</v>
      </c>
      <c r="C308" s="15" t="n">
        <v>1</v>
      </c>
      <c r="D308" s="15" t="s">
        <v>26</v>
      </c>
      <c r="E308" s="15" t="s">
        <v>24</v>
      </c>
      <c r="F308" s="15" t="n">
        <v>32</v>
      </c>
      <c r="G308" s="15" t="s">
        <v>26</v>
      </c>
      <c r="H308" s="15" t="s">
        <v>26</v>
      </c>
      <c r="I308" s="15" t="s">
        <v>102</v>
      </c>
      <c r="J308" s="15" t="s">
        <v>24</v>
      </c>
      <c r="K308" s="15" t="s">
        <v>24</v>
      </c>
      <c r="L308" s="15" t="s">
        <v>24</v>
      </c>
      <c r="M308" s="15" t="s">
        <v>24</v>
      </c>
      <c r="N308" s="15" t="s">
        <v>24</v>
      </c>
      <c r="O308" s="15" t="s">
        <v>24</v>
      </c>
      <c r="P308" s="15" t="s">
        <v>25</v>
      </c>
      <c r="Q308" s="15" t="s">
        <v>26</v>
      </c>
      <c r="R308" s="15" t="s">
        <v>15</v>
      </c>
      <c r="S308" s="18" t="n">
        <v>74.9</v>
      </c>
      <c r="T308" s="15" t="n">
        <v>2303.35</v>
      </c>
      <c r="U308" s="15" t="s">
        <v>26</v>
      </c>
      <c r="V308" s="18" t="n">
        <f aca="false">IF(ISNUMBER(T308),T308,0)</f>
        <v>2303.35</v>
      </c>
      <c r="W308" s="15" t="n">
        <f aca="false">IF(U308="Yes",1,0)</f>
        <v>1</v>
      </c>
      <c r="X308" s="15" t="str">
        <f aca="false">IF(F308&lt;=12,"0-12 months",IF(F308&lt;=24,"13-24 months",IF(F308&lt;=48,"25-48 months","49-72 months")))</f>
        <v>25-48 months</v>
      </c>
      <c r="Y308" s="15" t="str">
        <f aca="false">IF(C308=1,"Yes","No")</f>
        <v>Yes</v>
      </c>
      <c r="Z308" s="15" t="n">
        <f aca="false">COUNTIF(J308:O308,"Yes")</f>
        <v>0</v>
      </c>
      <c r="AA308" s="18" t="n">
        <f aca="false">S308*W308</f>
        <v>74.9</v>
      </c>
      <c r="AB308" s="15" t="n">
        <f aca="false">(P308="Month-to-month")+(I308="Fiber optic")+(R308="Electronic check")+(F308&lt;=12)+(M308="No")+(J308="No")</f>
        <v>5</v>
      </c>
      <c r="AC308" s="15" t="str">
        <f aca="false">IF(AB308&gt;=5,"High",IF(AB308&gt;=3,"Medium","Low"))</f>
        <v>High</v>
      </c>
    </row>
    <row r="309" customFormat="false" ht="15" hidden="false" customHeight="false" outlineLevel="0" collapsed="false">
      <c r="A309" s="15" t="s">
        <v>405</v>
      </c>
      <c r="B309" s="15" t="s">
        <v>98</v>
      </c>
      <c r="C309" s="15" t="n">
        <v>0</v>
      </c>
      <c r="D309" s="15" t="s">
        <v>26</v>
      </c>
      <c r="E309" s="15" t="s">
        <v>26</v>
      </c>
      <c r="F309" s="15" t="n">
        <v>29</v>
      </c>
      <c r="G309" s="15" t="s">
        <v>26</v>
      </c>
      <c r="H309" s="15" t="s">
        <v>24</v>
      </c>
      <c r="I309" s="15" t="s">
        <v>96</v>
      </c>
      <c r="J309" s="15" t="s">
        <v>24</v>
      </c>
      <c r="K309" s="15" t="s">
        <v>24</v>
      </c>
      <c r="L309" s="15" t="s">
        <v>26</v>
      </c>
      <c r="M309" s="15" t="s">
        <v>26</v>
      </c>
      <c r="N309" s="15" t="s">
        <v>26</v>
      </c>
      <c r="O309" s="15" t="s">
        <v>26</v>
      </c>
      <c r="P309" s="15" t="s">
        <v>29</v>
      </c>
      <c r="Q309" s="15" t="s">
        <v>24</v>
      </c>
      <c r="R309" s="15" t="s">
        <v>17</v>
      </c>
      <c r="S309" s="18" t="n">
        <v>75.55</v>
      </c>
      <c r="T309" s="15" t="n">
        <v>2054.4</v>
      </c>
      <c r="U309" s="15" t="s">
        <v>24</v>
      </c>
      <c r="V309" s="18" t="n">
        <f aca="false">IF(ISNUMBER(T309),T309,0)</f>
        <v>2054.4</v>
      </c>
      <c r="W309" s="15" t="n">
        <f aca="false">IF(U309="Yes",1,0)</f>
        <v>0</v>
      </c>
      <c r="X309" s="15" t="str">
        <f aca="false">IF(F309&lt;=12,"0-12 months",IF(F309&lt;=24,"13-24 months",IF(F309&lt;=48,"25-48 months","49-72 months")))</f>
        <v>25-48 months</v>
      </c>
      <c r="Y309" s="15" t="str">
        <f aca="false">IF(C309=1,"Yes","No")</f>
        <v>No</v>
      </c>
      <c r="Z309" s="15" t="n">
        <f aca="false">COUNTIF(J309:O309,"Yes")</f>
        <v>4</v>
      </c>
      <c r="AA309" s="18" t="n">
        <f aca="false">S309*W309</f>
        <v>0</v>
      </c>
      <c r="AB309" s="15" t="n">
        <f aca="false">(P309="Month-to-month")+(I309="Fiber optic")+(R309="Electronic check")+(F309&lt;=12)+(M309="No")+(J309="No")</f>
        <v>1</v>
      </c>
      <c r="AC309" s="15" t="str">
        <f aca="false">IF(AB309&gt;=5,"High",IF(AB309&gt;=3,"Medium","Low"))</f>
        <v>Low</v>
      </c>
    </row>
    <row r="310" customFormat="false" ht="15" hidden="false" customHeight="false" outlineLevel="0" collapsed="false">
      <c r="A310" s="15" t="s">
        <v>406</v>
      </c>
      <c r="B310" s="15" t="s">
        <v>98</v>
      </c>
      <c r="C310" s="15" t="n">
        <v>1</v>
      </c>
      <c r="D310" s="15" t="s">
        <v>26</v>
      </c>
      <c r="E310" s="15" t="s">
        <v>26</v>
      </c>
      <c r="F310" s="15" t="n">
        <v>38</v>
      </c>
      <c r="G310" s="15" t="s">
        <v>26</v>
      </c>
      <c r="H310" s="15" t="s">
        <v>26</v>
      </c>
      <c r="I310" s="15" t="s">
        <v>102</v>
      </c>
      <c r="J310" s="15" t="s">
        <v>24</v>
      </c>
      <c r="K310" s="15" t="s">
        <v>26</v>
      </c>
      <c r="L310" s="15" t="s">
        <v>24</v>
      </c>
      <c r="M310" s="15" t="s">
        <v>24</v>
      </c>
      <c r="N310" s="15" t="s">
        <v>26</v>
      </c>
      <c r="O310" s="15" t="s">
        <v>26</v>
      </c>
      <c r="P310" s="15" t="s">
        <v>25</v>
      </c>
      <c r="Q310" s="15" t="s">
        <v>24</v>
      </c>
      <c r="R310" s="15" t="s">
        <v>15</v>
      </c>
      <c r="S310" s="18" t="n">
        <v>101.15</v>
      </c>
      <c r="T310" s="15" t="n">
        <v>3741.85</v>
      </c>
      <c r="U310" s="15" t="s">
        <v>24</v>
      </c>
      <c r="V310" s="18" t="n">
        <f aca="false">IF(ISNUMBER(T310),T310,0)</f>
        <v>3741.85</v>
      </c>
      <c r="W310" s="15" t="n">
        <f aca="false">IF(U310="Yes",1,0)</f>
        <v>0</v>
      </c>
      <c r="X310" s="15" t="str">
        <f aca="false">IF(F310&lt;=12,"0-12 months",IF(F310&lt;=24,"13-24 months",IF(F310&lt;=48,"25-48 months","49-72 months")))</f>
        <v>25-48 months</v>
      </c>
      <c r="Y310" s="15" t="str">
        <f aca="false">IF(C310=1,"Yes","No")</f>
        <v>Yes</v>
      </c>
      <c r="Z310" s="15" t="n">
        <f aca="false">COUNTIF(J310:O310,"Yes")</f>
        <v>3</v>
      </c>
      <c r="AA310" s="18" t="n">
        <f aca="false">S310*W310</f>
        <v>0</v>
      </c>
      <c r="AB310" s="15" t="n">
        <f aca="false">(P310="Month-to-month")+(I310="Fiber optic")+(R310="Electronic check")+(F310&lt;=12)+(M310="No")+(J310="No")</f>
        <v>5</v>
      </c>
      <c r="AC310" s="15" t="str">
        <f aca="false">IF(AB310&gt;=5,"High",IF(AB310&gt;=3,"Medium","Low"))</f>
        <v>High</v>
      </c>
    </row>
    <row r="311" customFormat="false" ht="15" hidden="false" customHeight="false" outlineLevel="0" collapsed="false">
      <c r="A311" s="15" t="s">
        <v>407</v>
      </c>
      <c r="B311" s="15" t="s">
        <v>98</v>
      </c>
      <c r="C311" s="15" t="n">
        <v>0</v>
      </c>
      <c r="D311" s="15" t="s">
        <v>24</v>
      </c>
      <c r="E311" s="15" t="s">
        <v>26</v>
      </c>
      <c r="F311" s="15" t="n">
        <v>48</v>
      </c>
      <c r="G311" s="15" t="s">
        <v>26</v>
      </c>
      <c r="H311" s="15" t="s">
        <v>26</v>
      </c>
      <c r="I311" s="15" t="s">
        <v>96</v>
      </c>
      <c r="J311" s="15" t="s">
        <v>26</v>
      </c>
      <c r="K311" s="15" t="s">
        <v>24</v>
      </c>
      <c r="L311" s="15" t="s">
        <v>26</v>
      </c>
      <c r="M311" s="15" t="s">
        <v>24</v>
      </c>
      <c r="N311" s="15" t="s">
        <v>26</v>
      </c>
      <c r="O311" s="15" t="s">
        <v>26</v>
      </c>
      <c r="P311" s="15" t="s">
        <v>27</v>
      </c>
      <c r="Q311" s="15" t="s">
        <v>26</v>
      </c>
      <c r="R311" s="15" t="s">
        <v>21</v>
      </c>
      <c r="S311" s="18" t="n">
        <v>78.75</v>
      </c>
      <c r="T311" s="15" t="n">
        <v>3682.45</v>
      </c>
      <c r="U311" s="15" t="s">
        <v>24</v>
      </c>
      <c r="V311" s="18" t="n">
        <f aca="false">IF(ISNUMBER(T311),T311,0)</f>
        <v>3682.45</v>
      </c>
      <c r="W311" s="15" t="n">
        <f aca="false">IF(U311="Yes",1,0)</f>
        <v>0</v>
      </c>
      <c r="X311" s="15" t="str">
        <f aca="false">IF(F311&lt;=12,"0-12 months",IF(F311&lt;=24,"13-24 months",IF(F311&lt;=48,"25-48 months","49-72 months")))</f>
        <v>25-48 months</v>
      </c>
      <c r="Y311" s="15" t="str">
        <f aca="false">IF(C311=1,"Yes","No")</f>
        <v>No</v>
      </c>
      <c r="Z311" s="15" t="n">
        <f aca="false">COUNTIF(J311:O311,"Yes")</f>
        <v>4</v>
      </c>
      <c r="AA311" s="18" t="n">
        <f aca="false">S311*W311</f>
        <v>0</v>
      </c>
      <c r="AB311" s="15" t="n">
        <f aca="false">(P311="Month-to-month")+(I311="Fiber optic")+(R311="Electronic check")+(F311&lt;=12)+(M311="No")+(J311="No")</f>
        <v>1</v>
      </c>
      <c r="AC311" s="15" t="str">
        <f aca="false">IF(AB311&gt;=5,"High",IF(AB311&gt;=3,"Medium","Low"))</f>
        <v>Low</v>
      </c>
    </row>
    <row r="312" customFormat="false" ht="15" hidden="false" customHeight="false" outlineLevel="0" collapsed="false">
      <c r="A312" s="15" t="s">
        <v>408</v>
      </c>
      <c r="B312" s="15" t="s">
        <v>94</v>
      </c>
      <c r="C312" s="15" t="n">
        <v>0</v>
      </c>
      <c r="D312" s="15" t="s">
        <v>24</v>
      </c>
      <c r="E312" s="15" t="s">
        <v>24</v>
      </c>
      <c r="F312" s="15" t="n">
        <v>1</v>
      </c>
      <c r="G312" s="15" t="s">
        <v>26</v>
      </c>
      <c r="H312" s="15" t="s">
        <v>24</v>
      </c>
      <c r="I312" s="15" t="s">
        <v>24</v>
      </c>
      <c r="J312" s="15" t="s">
        <v>28</v>
      </c>
      <c r="K312" s="15" t="s">
        <v>28</v>
      </c>
      <c r="L312" s="15" t="s">
        <v>28</v>
      </c>
      <c r="M312" s="15" t="s">
        <v>28</v>
      </c>
      <c r="N312" s="15" t="s">
        <v>28</v>
      </c>
      <c r="O312" s="15" t="s">
        <v>28</v>
      </c>
      <c r="P312" s="15" t="s">
        <v>25</v>
      </c>
      <c r="Q312" s="15" t="s">
        <v>26</v>
      </c>
      <c r="R312" s="15" t="s">
        <v>19</v>
      </c>
      <c r="S312" s="18" t="n">
        <v>19.25</v>
      </c>
      <c r="T312" s="15" t="n">
        <v>19.25</v>
      </c>
      <c r="U312" s="15" t="s">
        <v>24</v>
      </c>
      <c r="V312" s="18" t="n">
        <f aca="false">IF(ISNUMBER(T312),T312,0)</f>
        <v>19.25</v>
      </c>
      <c r="W312" s="15" t="n">
        <f aca="false">IF(U312="Yes",1,0)</f>
        <v>0</v>
      </c>
      <c r="X312" s="15" t="str">
        <f aca="false">IF(F312&lt;=12,"0-12 months",IF(F312&lt;=24,"13-24 months",IF(F312&lt;=48,"25-48 months","49-72 months")))</f>
        <v>0-12 months</v>
      </c>
      <c r="Y312" s="15" t="str">
        <f aca="false">IF(C312=1,"Yes","No")</f>
        <v>No</v>
      </c>
      <c r="Z312" s="15" t="n">
        <f aca="false">COUNTIF(J312:O312,"Yes")</f>
        <v>0</v>
      </c>
      <c r="AA312" s="18" t="n">
        <f aca="false">S312*W312</f>
        <v>0</v>
      </c>
      <c r="AB312" s="15" t="n">
        <f aca="false">(P312="Month-to-month")+(I312="Fiber optic")+(R312="Electronic check")+(F312&lt;=12)+(M312="No")+(J312="No")</f>
        <v>2</v>
      </c>
      <c r="AC312" s="15" t="str">
        <f aca="false">IF(AB312&gt;=5,"High",IF(AB312&gt;=3,"Medium","Low"))</f>
        <v>Low</v>
      </c>
    </row>
    <row r="313" customFormat="false" ht="15" hidden="false" customHeight="false" outlineLevel="0" collapsed="false">
      <c r="A313" s="15" t="s">
        <v>409</v>
      </c>
      <c r="B313" s="15" t="s">
        <v>94</v>
      </c>
      <c r="C313" s="15" t="n">
        <v>0</v>
      </c>
      <c r="D313" s="15" t="s">
        <v>24</v>
      </c>
      <c r="E313" s="15" t="s">
        <v>24</v>
      </c>
      <c r="F313" s="15" t="n">
        <v>22</v>
      </c>
      <c r="G313" s="15" t="s">
        <v>26</v>
      </c>
      <c r="H313" s="15" t="s">
        <v>24</v>
      </c>
      <c r="I313" s="15" t="s">
        <v>102</v>
      </c>
      <c r="J313" s="15" t="s">
        <v>26</v>
      </c>
      <c r="K313" s="15" t="s">
        <v>24</v>
      </c>
      <c r="L313" s="15" t="s">
        <v>24</v>
      </c>
      <c r="M313" s="15" t="s">
        <v>26</v>
      </c>
      <c r="N313" s="15" t="s">
        <v>24</v>
      </c>
      <c r="O313" s="15" t="s">
        <v>26</v>
      </c>
      <c r="P313" s="15" t="s">
        <v>25</v>
      </c>
      <c r="Q313" s="15" t="s">
        <v>26</v>
      </c>
      <c r="R313" s="15" t="s">
        <v>15</v>
      </c>
      <c r="S313" s="18" t="n">
        <v>89.05</v>
      </c>
      <c r="T313" s="15" t="n">
        <v>1886.25</v>
      </c>
      <c r="U313" s="15" t="s">
        <v>24</v>
      </c>
      <c r="V313" s="18" t="n">
        <f aca="false">IF(ISNUMBER(T313),T313,0)</f>
        <v>1886.25</v>
      </c>
      <c r="W313" s="15" t="n">
        <f aca="false">IF(U313="Yes",1,0)</f>
        <v>0</v>
      </c>
      <c r="X313" s="15" t="str">
        <f aca="false">IF(F313&lt;=12,"0-12 months",IF(F313&lt;=24,"13-24 months",IF(F313&lt;=48,"25-48 months","49-72 months")))</f>
        <v>13-24 months</v>
      </c>
      <c r="Y313" s="15" t="str">
        <f aca="false">IF(C313=1,"Yes","No")</f>
        <v>No</v>
      </c>
      <c r="Z313" s="15" t="n">
        <f aca="false">COUNTIF(J313:O313,"Yes")</f>
        <v>3</v>
      </c>
      <c r="AA313" s="18" t="n">
        <f aca="false">S313*W313</f>
        <v>0</v>
      </c>
      <c r="AB313" s="15" t="n">
        <f aca="false">(P313="Month-to-month")+(I313="Fiber optic")+(R313="Electronic check")+(F313&lt;=12)+(M313="No")+(J313="No")</f>
        <v>3</v>
      </c>
      <c r="AC313" s="15" t="str">
        <f aca="false">IF(AB313&gt;=5,"High",IF(AB313&gt;=3,"Medium","Low"))</f>
        <v>Medium</v>
      </c>
    </row>
    <row r="314" customFormat="false" ht="15" hidden="false" customHeight="false" outlineLevel="0" collapsed="false">
      <c r="A314" s="15" t="s">
        <v>410</v>
      </c>
      <c r="B314" s="15" t="s">
        <v>94</v>
      </c>
      <c r="C314" s="15" t="n">
        <v>0</v>
      </c>
      <c r="D314" s="15" t="s">
        <v>24</v>
      </c>
      <c r="E314" s="15" t="s">
        <v>24</v>
      </c>
      <c r="F314" s="15" t="n">
        <v>43</v>
      </c>
      <c r="G314" s="15" t="s">
        <v>26</v>
      </c>
      <c r="H314" s="15" t="s">
        <v>26</v>
      </c>
      <c r="I314" s="15" t="s">
        <v>102</v>
      </c>
      <c r="J314" s="15" t="s">
        <v>26</v>
      </c>
      <c r="K314" s="15" t="s">
        <v>26</v>
      </c>
      <c r="L314" s="15" t="s">
        <v>26</v>
      </c>
      <c r="M314" s="15" t="s">
        <v>26</v>
      </c>
      <c r="N314" s="15" t="s">
        <v>26</v>
      </c>
      <c r="O314" s="15" t="s">
        <v>26</v>
      </c>
      <c r="P314" s="15" t="s">
        <v>29</v>
      </c>
      <c r="Q314" s="15" t="s">
        <v>24</v>
      </c>
      <c r="R314" s="15" t="s">
        <v>21</v>
      </c>
      <c r="S314" s="18" t="n">
        <v>115.05</v>
      </c>
      <c r="T314" s="15" t="n">
        <v>4895.1</v>
      </c>
      <c r="U314" s="15" t="s">
        <v>24</v>
      </c>
      <c r="V314" s="18" t="n">
        <f aca="false">IF(ISNUMBER(T314),T314,0)</f>
        <v>4895.1</v>
      </c>
      <c r="W314" s="15" t="n">
        <f aca="false">IF(U314="Yes",1,0)</f>
        <v>0</v>
      </c>
      <c r="X314" s="15" t="str">
        <f aca="false">IF(F314&lt;=12,"0-12 months",IF(F314&lt;=24,"13-24 months",IF(F314&lt;=48,"25-48 months","49-72 months")))</f>
        <v>25-48 months</v>
      </c>
      <c r="Y314" s="15" t="str">
        <f aca="false">IF(C314=1,"Yes","No")</f>
        <v>No</v>
      </c>
      <c r="Z314" s="15" t="n">
        <f aca="false">COUNTIF(J314:O314,"Yes")</f>
        <v>6</v>
      </c>
      <c r="AA314" s="18" t="n">
        <f aca="false">S314*W314</f>
        <v>0</v>
      </c>
      <c r="AB314" s="15" t="n">
        <f aca="false">(P314="Month-to-month")+(I314="Fiber optic")+(R314="Electronic check")+(F314&lt;=12)+(M314="No")+(J314="No")</f>
        <v>1</v>
      </c>
      <c r="AC314" s="15" t="str">
        <f aca="false">IF(AB314&gt;=5,"High",IF(AB314&gt;=3,"Medium","Low"))</f>
        <v>Low</v>
      </c>
    </row>
    <row r="315" customFormat="false" ht="15" hidden="false" customHeight="false" outlineLevel="0" collapsed="false">
      <c r="A315" s="15" t="s">
        <v>411</v>
      </c>
      <c r="B315" s="15" t="s">
        <v>94</v>
      </c>
      <c r="C315" s="15" t="n">
        <v>1</v>
      </c>
      <c r="D315" s="15" t="s">
        <v>26</v>
      </c>
      <c r="E315" s="15" t="s">
        <v>24</v>
      </c>
      <c r="F315" s="15" t="n">
        <v>5</v>
      </c>
      <c r="G315" s="15" t="s">
        <v>26</v>
      </c>
      <c r="H315" s="15" t="s">
        <v>24</v>
      </c>
      <c r="I315" s="15" t="s">
        <v>102</v>
      </c>
      <c r="J315" s="15" t="s">
        <v>24</v>
      </c>
      <c r="K315" s="15" t="s">
        <v>24</v>
      </c>
      <c r="L315" s="15" t="s">
        <v>24</v>
      </c>
      <c r="M315" s="15" t="s">
        <v>24</v>
      </c>
      <c r="N315" s="15" t="s">
        <v>24</v>
      </c>
      <c r="O315" s="15" t="s">
        <v>24</v>
      </c>
      <c r="P315" s="15" t="s">
        <v>25</v>
      </c>
      <c r="Q315" s="15" t="s">
        <v>26</v>
      </c>
      <c r="R315" s="15" t="s">
        <v>15</v>
      </c>
      <c r="S315" s="18" t="n">
        <v>69.35</v>
      </c>
      <c r="T315" s="15" t="n">
        <v>341.6</v>
      </c>
      <c r="U315" s="15" t="s">
        <v>24</v>
      </c>
      <c r="V315" s="18" t="n">
        <f aca="false">IF(ISNUMBER(T315),T315,0)</f>
        <v>341.6</v>
      </c>
      <c r="W315" s="15" t="n">
        <f aca="false">IF(U315="Yes",1,0)</f>
        <v>0</v>
      </c>
      <c r="X315" s="15" t="str">
        <f aca="false">IF(F315&lt;=12,"0-12 months",IF(F315&lt;=24,"13-24 months",IF(F315&lt;=48,"25-48 months","49-72 months")))</f>
        <v>0-12 months</v>
      </c>
      <c r="Y315" s="15" t="str">
        <f aca="false">IF(C315=1,"Yes","No")</f>
        <v>Yes</v>
      </c>
      <c r="Z315" s="15" t="n">
        <f aca="false">COUNTIF(J315:O315,"Yes")</f>
        <v>0</v>
      </c>
      <c r="AA315" s="18" t="n">
        <f aca="false">S315*W315</f>
        <v>0</v>
      </c>
      <c r="AB315" s="15" t="n">
        <f aca="false">(P315="Month-to-month")+(I315="Fiber optic")+(R315="Electronic check")+(F315&lt;=12)+(M315="No")+(J315="No")</f>
        <v>6</v>
      </c>
      <c r="AC315" s="15" t="str">
        <f aca="false">IF(AB315&gt;=5,"High",IF(AB315&gt;=3,"Medium","Low"))</f>
        <v>High</v>
      </c>
    </row>
    <row r="316" customFormat="false" ht="15" hidden="false" customHeight="false" outlineLevel="0" collapsed="false">
      <c r="A316" s="15" t="s">
        <v>412</v>
      </c>
      <c r="B316" s="15" t="s">
        <v>98</v>
      </c>
      <c r="C316" s="15" t="n">
        <v>0</v>
      </c>
      <c r="D316" s="15" t="s">
        <v>24</v>
      </c>
      <c r="E316" s="15" t="s">
        <v>24</v>
      </c>
      <c r="F316" s="15" t="n">
        <v>5</v>
      </c>
      <c r="G316" s="15" t="s">
        <v>26</v>
      </c>
      <c r="H316" s="15" t="s">
        <v>24</v>
      </c>
      <c r="I316" s="15" t="s">
        <v>102</v>
      </c>
      <c r="J316" s="15" t="s">
        <v>24</v>
      </c>
      <c r="K316" s="15" t="s">
        <v>24</v>
      </c>
      <c r="L316" s="15" t="s">
        <v>24</v>
      </c>
      <c r="M316" s="15" t="s">
        <v>24</v>
      </c>
      <c r="N316" s="15" t="s">
        <v>26</v>
      </c>
      <c r="O316" s="15" t="s">
        <v>24</v>
      </c>
      <c r="P316" s="15" t="s">
        <v>25</v>
      </c>
      <c r="Q316" s="15" t="s">
        <v>26</v>
      </c>
      <c r="R316" s="15" t="s">
        <v>15</v>
      </c>
      <c r="S316" s="18" t="n">
        <v>80.6</v>
      </c>
      <c r="T316" s="15" t="n">
        <v>415.55</v>
      </c>
      <c r="U316" s="15" t="s">
        <v>26</v>
      </c>
      <c r="V316" s="18" t="n">
        <f aca="false">IF(ISNUMBER(T316),T316,0)</f>
        <v>415.55</v>
      </c>
      <c r="W316" s="15" t="n">
        <f aca="false">IF(U316="Yes",1,0)</f>
        <v>1</v>
      </c>
      <c r="X316" s="15" t="str">
        <f aca="false">IF(F316&lt;=12,"0-12 months",IF(F316&lt;=24,"13-24 months",IF(F316&lt;=48,"25-48 months","49-72 months")))</f>
        <v>0-12 months</v>
      </c>
      <c r="Y316" s="15" t="str">
        <f aca="false">IF(C316=1,"Yes","No")</f>
        <v>No</v>
      </c>
      <c r="Z316" s="15" t="n">
        <f aca="false">COUNTIF(J316:O316,"Yes")</f>
        <v>1</v>
      </c>
      <c r="AA316" s="18" t="n">
        <f aca="false">S316*W316</f>
        <v>80.6</v>
      </c>
      <c r="AB316" s="15" t="n">
        <f aca="false">(P316="Month-to-month")+(I316="Fiber optic")+(R316="Electronic check")+(F316&lt;=12)+(M316="No")+(J316="No")</f>
        <v>6</v>
      </c>
      <c r="AC316" s="15" t="str">
        <f aca="false">IF(AB316&gt;=5,"High",IF(AB316&gt;=3,"Medium","Low"))</f>
        <v>High</v>
      </c>
    </row>
    <row r="317" customFormat="false" ht="15" hidden="false" customHeight="false" outlineLevel="0" collapsed="false">
      <c r="A317" s="15" t="s">
        <v>413</v>
      </c>
      <c r="B317" s="15" t="s">
        <v>98</v>
      </c>
      <c r="C317" s="15" t="n">
        <v>0</v>
      </c>
      <c r="D317" s="15" t="s">
        <v>26</v>
      </c>
      <c r="E317" s="15" t="s">
        <v>26</v>
      </c>
      <c r="F317" s="15" t="n">
        <v>51</v>
      </c>
      <c r="G317" s="15" t="s">
        <v>26</v>
      </c>
      <c r="H317" s="15" t="s">
        <v>26</v>
      </c>
      <c r="I317" s="15" t="s">
        <v>102</v>
      </c>
      <c r="J317" s="15" t="s">
        <v>26</v>
      </c>
      <c r="K317" s="15" t="s">
        <v>26</v>
      </c>
      <c r="L317" s="15" t="s">
        <v>24</v>
      </c>
      <c r="M317" s="15" t="s">
        <v>26</v>
      </c>
      <c r="N317" s="15" t="s">
        <v>26</v>
      </c>
      <c r="O317" s="15" t="s">
        <v>26</v>
      </c>
      <c r="P317" s="15" t="s">
        <v>27</v>
      </c>
      <c r="Q317" s="15" t="s">
        <v>24</v>
      </c>
      <c r="R317" s="15" t="s">
        <v>21</v>
      </c>
      <c r="S317" s="18" t="n">
        <v>110.05</v>
      </c>
      <c r="T317" s="15" t="n">
        <v>5686.4</v>
      </c>
      <c r="U317" s="15" t="s">
        <v>24</v>
      </c>
      <c r="V317" s="18" t="n">
        <f aca="false">IF(ISNUMBER(T317),T317,0)</f>
        <v>5686.4</v>
      </c>
      <c r="W317" s="15" t="n">
        <f aca="false">IF(U317="Yes",1,0)</f>
        <v>0</v>
      </c>
      <c r="X317" s="15" t="str">
        <f aca="false">IF(F317&lt;=12,"0-12 months",IF(F317&lt;=24,"13-24 months",IF(F317&lt;=48,"25-48 months","49-72 months")))</f>
        <v>49-72 months</v>
      </c>
      <c r="Y317" s="15" t="str">
        <f aca="false">IF(C317=1,"Yes","No")</f>
        <v>No</v>
      </c>
      <c r="Z317" s="15" t="n">
        <f aca="false">COUNTIF(J317:O317,"Yes")</f>
        <v>5</v>
      </c>
      <c r="AA317" s="18" t="n">
        <f aca="false">S317*W317</f>
        <v>0</v>
      </c>
      <c r="AB317" s="15" t="n">
        <f aca="false">(P317="Month-to-month")+(I317="Fiber optic")+(R317="Electronic check")+(F317&lt;=12)+(M317="No")+(J317="No")</f>
        <v>1</v>
      </c>
      <c r="AC317" s="15" t="str">
        <f aca="false">IF(AB317&gt;=5,"High",IF(AB317&gt;=3,"Medium","Low"))</f>
        <v>Low</v>
      </c>
    </row>
    <row r="318" customFormat="false" ht="15" hidden="false" customHeight="false" outlineLevel="0" collapsed="false">
      <c r="A318" s="15" t="s">
        <v>414</v>
      </c>
      <c r="B318" s="15" t="s">
        <v>98</v>
      </c>
      <c r="C318" s="15" t="n">
        <v>0</v>
      </c>
      <c r="D318" s="15" t="s">
        <v>24</v>
      </c>
      <c r="E318" s="15" t="s">
        <v>24</v>
      </c>
      <c r="F318" s="15" t="n">
        <v>71</v>
      </c>
      <c r="G318" s="15" t="s">
        <v>26</v>
      </c>
      <c r="H318" s="15" t="s">
        <v>24</v>
      </c>
      <c r="I318" s="15" t="s">
        <v>24</v>
      </c>
      <c r="J318" s="15" t="s">
        <v>28</v>
      </c>
      <c r="K318" s="15" t="s">
        <v>28</v>
      </c>
      <c r="L318" s="15" t="s">
        <v>28</v>
      </c>
      <c r="M318" s="15" t="s">
        <v>28</v>
      </c>
      <c r="N318" s="15" t="s">
        <v>28</v>
      </c>
      <c r="O318" s="15" t="s">
        <v>28</v>
      </c>
      <c r="P318" s="15" t="s">
        <v>29</v>
      </c>
      <c r="Q318" s="15" t="s">
        <v>26</v>
      </c>
      <c r="R318" s="15" t="s">
        <v>21</v>
      </c>
      <c r="S318" s="18" t="n">
        <v>19.9</v>
      </c>
      <c r="T318" s="15" t="n">
        <v>1355.1</v>
      </c>
      <c r="U318" s="15" t="s">
        <v>24</v>
      </c>
      <c r="V318" s="18" t="n">
        <f aca="false">IF(ISNUMBER(T318),T318,0)</f>
        <v>1355.1</v>
      </c>
      <c r="W318" s="15" t="n">
        <f aca="false">IF(U318="Yes",1,0)</f>
        <v>0</v>
      </c>
      <c r="X318" s="15" t="str">
        <f aca="false">IF(F318&lt;=12,"0-12 months",IF(F318&lt;=24,"13-24 months",IF(F318&lt;=48,"25-48 months","49-72 months")))</f>
        <v>49-72 months</v>
      </c>
      <c r="Y318" s="15" t="str">
        <f aca="false">IF(C318=1,"Yes","No")</f>
        <v>No</v>
      </c>
      <c r="Z318" s="15" t="n">
        <f aca="false">COUNTIF(J318:O318,"Yes")</f>
        <v>0</v>
      </c>
      <c r="AA318" s="18" t="n">
        <f aca="false">S318*W318</f>
        <v>0</v>
      </c>
      <c r="AB318" s="15" t="n">
        <f aca="false">(P318="Month-to-month")+(I318="Fiber optic")+(R318="Electronic check")+(F318&lt;=12)+(M318="No")+(J318="No")</f>
        <v>0</v>
      </c>
      <c r="AC318" s="15" t="str">
        <f aca="false">IF(AB318&gt;=5,"High",IF(AB318&gt;=3,"Medium","Low"))</f>
        <v>Low</v>
      </c>
    </row>
    <row r="319" customFormat="false" ht="15" hidden="false" customHeight="false" outlineLevel="0" collapsed="false">
      <c r="A319" s="15" t="s">
        <v>415</v>
      </c>
      <c r="B319" s="15" t="s">
        <v>94</v>
      </c>
      <c r="C319" s="15" t="n">
        <v>0</v>
      </c>
      <c r="D319" s="15" t="s">
        <v>26</v>
      </c>
      <c r="E319" s="15" t="s">
        <v>26</v>
      </c>
      <c r="F319" s="15" t="n">
        <v>38</v>
      </c>
      <c r="G319" s="15" t="s">
        <v>26</v>
      </c>
      <c r="H319" s="15" t="s">
        <v>24</v>
      </c>
      <c r="I319" s="15" t="s">
        <v>96</v>
      </c>
      <c r="J319" s="15" t="s">
        <v>26</v>
      </c>
      <c r="K319" s="15" t="s">
        <v>26</v>
      </c>
      <c r="L319" s="15" t="s">
        <v>24</v>
      </c>
      <c r="M319" s="15" t="s">
        <v>26</v>
      </c>
      <c r="N319" s="15" t="s">
        <v>26</v>
      </c>
      <c r="O319" s="15" t="s">
        <v>26</v>
      </c>
      <c r="P319" s="15" t="s">
        <v>27</v>
      </c>
      <c r="Q319" s="15" t="s">
        <v>24</v>
      </c>
      <c r="R319" s="15" t="s">
        <v>21</v>
      </c>
      <c r="S319" s="18" t="n">
        <v>80.3</v>
      </c>
      <c r="T319" s="15" t="n">
        <v>3058.65</v>
      </c>
      <c r="U319" s="15" t="s">
        <v>26</v>
      </c>
      <c r="V319" s="18" t="n">
        <f aca="false">IF(ISNUMBER(T319),T319,0)</f>
        <v>3058.65</v>
      </c>
      <c r="W319" s="15" t="n">
        <f aca="false">IF(U319="Yes",1,0)</f>
        <v>1</v>
      </c>
      <c r="X319" s="15" t="str">
        <f aca="false">IF(F319&lt;=12,"0-12 months",IF(F319&lt;=24,"13-24 months",IF(F319&lt;=48,"25-48 months","49-72 months")))</f>
        <v>25-48 months</v>
      </c>
      <c r="Y319" s="15" t="str">
        <f aca="false">IF(C319=1,"Yes","No")</f>
        <v>No</v>
      </c>
      <c r="Z319" s="15" t="n">
        <f aca="false">COUNTIF(J319:O319,"Yes")</f>
        <v>5</v>
      </c>
      <c r="AA319" s="18" t="n">
        <f aca="false">S319*W319</f>
        <v>80.3</v>
      </c>
      <c r="AB319" s="15" t="n">
        <f aca="false">(P319="Month-to-month")+(I319="Fiber optic")+(R319="Electronic check")+(F319&lt;=12)+(M319="No")+(J319="No")</f>
        <v>0</v>
      </c>
      <c r="AC319" s="15" t="str">
        <f aca="false">IF(AB319&gt;=5,"High",IF(AB319&gt;=3,"Medium","Low"))</f>
        <v>Low</v>
      </c>
    </row>
    <row r="320" customFormat="false" ht="15" hidden="false" customHeight="false" outlineLevel="0" collapsed="false">
      <c r="A320" s="15" t="s">
        <v>416</v>
      </c>
      <c r="B320" s="15" t="s">
        <v>98</v>
      </c>
      <c r="C320" s="15" t="n">
        <v>1</v>
      </c>
      <c r="D320" s="15" t="s">
        <v>26</v>
      </c>
      <c r="E320" s="15" t="s">
        <v>24</v>
      </c>
      <c r="F320" s="15" t="n">
        <v>24</v>
      </c>
      <c r="G320" s="15" t="s">
        <v>26</v>
      </c>
      <c r="H320" s="15" t="s">
        <v>24</v>
      </c>
      <c r="I320" s="15" t="s">
        <v>102</v>
      </c>
      <c r="J320" s="15" t="s">
        <v>24</v>
      </c>
      <c r="K320" s="15" t="s">
        <v>24</v>
      </c>
      <c r="L320" s="15" t="s">
        <v>26</v>
      </c>
      <c r="M320" s="15" t="s">
        <v>24</v>
      </c>
      <c r="N320" s="15" t="s">
        <v>26</v>
      </c>
      <c r="O320" s="15" t="s">
        <v>26</v>
      </c>
      <c r="P320" s="15" t="s">
        <v>25</v>
      </c>
      <c r="Q320" s="15" t="s">
        <v>26</v>
      </c>
      <c r="R320" s="15" t="s">
        <v>15</v>
      </c>
      <c r="S320" s="18" t="n">
        <v>93.15</v>
      </c>
      <c r="T320" s="15" t="n">
        <v>2231.05</v>
      </c>
      <c r="U320" s="15" t="s">
        <v>26</v>
      </c>
      <c r="V320" s="18" t="n">
        <f aca="false">IF(ISNUMBER(T320),T320,0)</f>
        <v>2231.05</v>
      </c>
      <c r="W320" s="15" t="n">
        <f aca="false">IF(U320="Yes",1,0)</f>
        <v>1</v>
      </c>
      <c r="X320" s="15" t="str">
        <f aca="false">IF(F320&lt;=12,"0-12 months",IF(F320&lt;=24,"13-24 months",IF(F320&lt;=48,"25-48 months","49-72 months")))</f>
        <v>13-24 months</v>
      </c>
      <c r="Y320" s="15" t="str">
        <f aca="false">IF(C320=1,"Yes","No")</f>
        <v>Yes</v>
      </c>
      <c r="Z320" s="15" t="n">
        <f aca="false">COUNTIF(J320:O320,"Yes")</f>
        <v>3</v>
      </c>
      <c r="AA320" s="18" t="n">
        <f aca="false">S320*W320</f>
        <v>93.15</v>
      </c>
      <c r="AB320" s="15" t="n">
        <f aca="false">(P320="Month-to-month")+(I320="Fiber optic")+(R320="Electronic check")+(F320&lt;=12)+(M320="No")+(J320="No")</f>
        <v>5</v>
      </c>
      <c r="AC320" s="15" t="str">
        <f aca="false">IF(AB320&gt;=5,"High",IF(AB320&gt;=3,"Medium","Low"))</f>
        <v>High</v>
      </c>
    </row>
    <row r="321" customFormat="false" ht="15" hidden="false" customHeight="false" outlineLevel="0" collapsed="false">
      <c r="A321" s="15" t="s">
        <v>417</v>
      </c>
      <c r="B321" s="15" t="s">
        <v>98</v>
      </c>
      <c r="C321" s="15" t="n">
        <v>0</v>
      </c>
      <c r="D321" s="15" t="s">
        <v>26</v>
      </c>
      <c r="E321" s="15" t="s">
        <v>24</v>
      </c>
      <c r="F321" s="15" t="n">
        <v>35</v>
      </c>
      <c r="G321" s="15" t="s">
        <v>26</v>
      </c>
      <c r="H321" s="15" t="s">
        <v>26</v>
      </c>
      <c r="I321" s="15" t="s">
        <v>102</v>
      </c>
      <c r="J321" s="15" t="s">
        <v>24</v>
      </c>
      <c r="K321" s="15" t="s">
        <v>24</v>
      </c>
      <c r="L321" s="15" t="s">
        <v>24</v>
      </c>
      <c r="M321" s="15" t="s">
        <v>26</v>
      </c>
      <c r="N321" s="15" t="s">
        <v>26</v>
      </c>
      <c r="O321" s="15" t="s">
        <v>24</v>
      </c>
      <c r="P321" s="15" t="s">
        <v>25</v>
      </c>
      <c r="Q321" s="15" t="s">
        <v>26</v>
      </c>
      <c r="R321" s="15" t="s">
        <v>21</v>
      </c>
      <c r="S321" s="18" t="n">
        <v>91.5</v>
      </c>
      <c r="T321" s="15" t="n">
        <v>3236.35</v>
      </c>
      <c r="U321" s="15" t="s">
        <v>24</v>
      </c>
      <c r="V321" s="18" t="n">
        <f aca="false">IF(ISNUMBER(T321),T321,0)</f>
        <v>3236.35</v>
      </c>
      <c r="W321" s="15" t="n">
        <f aca="false">IF(U321="Yes",1,0)</f>
        <v>0</v>
      </c>
      <c r="X321" s="15" t="str">
        <f aca="false">IF(F321&lt;=12,"0-12 months",IF(F321&lt;=24,"13-24 months",IF(F321&lt;=48,"25-48 months","49-72 months")))</f>
        <v>25-48 months</v>
      </c>
      <c r="Y321" s="15" t="str">
        <f aca="false">IF(C321=1,"Yes","No")</f>
        <v>No</v>
      </c>
      <c r="Z321" s="15" t="n">
        <f aca="false">COUNTIF(J321:O321,"Yes")</f>
        <v>2</v>
      </c>
      <c r="AA321" s="18" t="n">
        <f aca="false">S321*W321</f>
        <v>0</v>
      </c>
      <c r="AB321" s="15" t="n">
        <f aca="false">(P321="Month-to-month")+(I321="Fiber optic")+(R321="Electronic check")+(F321&lt;=12)+(M321="No")+(J321="No")</f>
        <v>3</v>
      </c>
      <c r="AC321" s="15" t="str">
        <f aca="false">IF(AB321&gt;=5,"High",IF(AB321&gt;=3,"Medium","Low"))</f>
        <v>Medium</v>
      </c>
    </row>
    <row r="322" customFormat="false" ht="15" hidden="false" customHeight="false" outlineLevel="0" collapsed="false">
      <c r="A322" s="15" t="s">
        <v>418</v>
      </c>
      <c r="B322" s="15" t="s">
        <v>94</v>
      </c>
      <c r="C322" s="15" t="n">
        <v>1</v>
      </c>
      <c r="D322" s="15" t="s">
        <v>24</v>
      </c>
      <c r="E322" s="15" t="s">
        <v>24</v>
      </c>
      <c r="F322" s="15" t="n">
        <v>54</v>
      </c>
      <c r="G322" s="15" t="s">
        <v>26</v>
      </c>
      <c r="H322" s="15" t="s">
        <v>26</v>
      </c>
      <c r="I322" s="15" t="s">
        <v>96</v>
      </c>
      <c r="J322" s="15" t="s">
        <v>26</v>
      </c>
      <c r="K322" s="15" t="s">
        <v>26</v>
      </c>
      <c r="L322" s="15" t="s">
        <v>24</v>
      </c>
      <c r="M322" s="15" t="s">
        <v>26</v>
      </c>
      <c r="N322" s="15" t="s">
        <v>26</v>
      </c>
      <c r="O322" s="15" t="s">
        <v>26</v>
      </c>
      <c r="P322" s="15" t="s">
        <v>27</v>
      </c>
      <c r="Q322" s="15" t="s">
        <v>24</v>
      </c>
      <c r="R322" s="15" t="s">
        <v>19</v>
      </c>
      <c r="S322" s="18" t="n">
        <v>82.45</v>
      </c>
      <c r="T322" s="15" t="n">
        <v>4350.1</v>
      </c>
      <c r="U322" s="15" t="s">
        <v>26</v>
      </c>
      <c r="V322" s="18" t="n">
        <f aca="false">IF(ISNUMBER(T322),T322,0)</f>
        <v>4350.1</v>
      </c>
      <c r="W322" s="15" t="n">
        <f aca="false">IF(U322="Yes",1,0)</f>
        <v>1</v>
      </c>
      <c r="X322" s="15" t="str">
        <f aca="false">IF(F322&lt;=12,"0-12 months",IF(F322&lt;=24,"13-24 months",IF(F322&lt;=48,"25-48 months","49-72 months")))</f>
        <v>49-72 months</v>
      </c>
      <c r="Y322" s="15" t="str">
        <f aca="false">IF(C322=1,"Yes","No")</f>
        <v>Yes</v>
      </c>
      <c r="Z322" s="15" t="n">
        <f aca="false">COUNTIF(J322:O322,"Yes")</f>
        <v>5</v>
      </c>
      <c r="AA322" s="18" t="n">
        <f aca="false">S322*W322</f>
        <v>82.45</v>
      </c>
      <c r="AB322" s="15" t="n">
        <f aca="false">(P322="Month-to-month")+(I322="Fiber optic")+(R322="Electronic check")+(F322&lt;=12)+(M322="No")+(J322="No")</f>
        <v>0</v>
      </c>
      <c r="AC322" s="15" t="str">
        <f aca="false">IF(AB322&gt;=5,"High",IF(AB322&gt;=3,"Medium","Low"))</f>
        <v>Low</v>
      </c>
    </row>
    <row r="323" customFormat="false" ht="15" hidden="false" customHeight="false" outlineLevel="0" collapsed="false">
      <c r="A323" s="15" t="s">
        <v>419</v>
      </c>
      <c r="B323" s="15" t="s">
        <v>94</v>
      </c>
      <c r="C323" s="15" t="n">
        <v>0</v>
      </c>
      <c r="D323" s="15" t="s">
        <v>26</v>
      </c>
      <c r="E323" s="15" t="s">
        <v>26</v>
      </c>
      <c r="F323" s="15" t="n">
        <v>72</v>
      </c>
      <c r="G323" s="15" t="s">
        <v>24</v>
      </c>
      <c r="H323" s="15" t="s">
        <v>95</v>
      </c>
      <c r="I323" s="15" t="s">
        <v>96</v>
      </c>
      <c r="J323" s="15" t="s">
        <v>24</v>
      </c>
      <c r="K323" s="15" t="s">
        <v>26</v>
      </c>
      <c r="L323" s="15" t="s">
        <v>26</v>
      </c>
      <c r="M323" s="15" t="s">
        <v>26</v>
      </c>
      <c r="N323" s="15" t="s">
        <v>26</v>
      </c>
      <c r="O323" s="15" t="s">
        <v>26</v>
      </c>
      <c r="P323" s="15" t="s">
        <v>29</v>
      </c>
      <c r="Q323" s="15" t="s">
        <v>26</v>
      </c>
      <c r="R323" s="15" t="s">
        <v>15</v>
      </c>
      <c r="S323" s="18" t="n">
        <v>60</v>
      </c>
      <c r="T323" s="15" t="n">
        <v>4264</v>
      </c>
      <c r="U323" s="15" t="s">
        <v>24</v>
      </c>
      <c r="V323" s="18" t="n">
        <f aca="false">IF(ISNUMBER(T323),T323,0)</f>
        <v>4264</v>
      </c>
      <c r="W323" s="15" t="n">
        <f aca="false">IF(U323="Yes",1,0)</f>
        <v>0</v>
      </c>
      <c r="X323" s="15" t="str">
        <f aca="false">IF(F323&lt;=12,"0-12 months",IF(F323&lt;=24,"13-24 months",IF(F323&lt;=48,"25-48 months","49-72 months")))</f>
        <v>49-72 months</v>
      </c>
      <c r="Y323" s="15" t="str">
        <f aca="false">IF(C323=1,"Yes","No")</f>
        <v>No</v>
      </c>
      <c r="Z323" s="15" t="n">
        <f aca="false">COUNTIF(J323:O323,"Yes")</f>
        <v>5</v>
      </c>
      <c r="AA323" s="18" t="n">
        <f aca="false">S323*W323</f>
        <v>0</v>
      </c>
      <c r="AB323" s="15" t="n">
        <f aca="false">(P323="Month-to-month")+(I323="Fiber optic")+(R323="Electronic check")+(F323&lt;=12)+(M323="No")+(J323="No")</f>
        <v>2</v>
      </c>
      <c r="AC323" s="15" t="str">
        <f aca="false">IF(AB323&gt;=5,"High",IF(AB323&gt;=3,"Medium","Low"))</f>
        <v>Low</v>
      </c>
    </row>
    <row r="324" customFormat="false" ht="15" hidden="false" customHeight="false" outlineLevel="0" collapsed="false">
      <c r="A324" s="15" t="s">
        <v>420</v>
      </c>
      <c r="B324" s="15" t="s">
        <v>98</v>
      </c>
      <c r="C324" s="15" t="n">
        <v>0</v>
      </c>
      <c r="D324" s="15" t="s">
        <v>24</v>
      </c>
      <c r="E324" s="15" t="s">
        <v>24</v>
      </c>
      <c r="F324" s="15" t="n">
        <v>1</v>
      </c>
      <c r="G324" s="15" t="s">
        <v>26</v>
      </c>
      <c r="H324" s="15" t="s">
        <v>24</v>
      </c>
      <c r="I324" s="15" t="s">
        <v>96</v>
      </c>
      <c r="J324" s="15" t="s">
        <v>24</v>
      </c>
      <c r="K324" s="15" t="s">
        <v>24</v>
      </c>
      <c r="L324" s="15" t="s">
        <v>24</v>
      </c>
      <c r="M324" s="15" t="s">
        <v>24</v>
      </c>
      <c r="N324" s="15" t="s">
        <v>24</v>
      </c>
      <c r="O324" s="15" t="s">
        <v>24</v>
      </c>
      <c r="P324" s="15" t="s">
        <v>25</v>
      </c>
      <c r="Q324" s="15" t="s">
        <v>26</v>
      </c>
      <c r="R324" s="15" t="s">
        <v>15</v>
      </c>
      <c r="S324" s="18" t="n">
        <v>44.8</v>
      </c>
      <c r="T324" s="15" t="n">
        <v>44.8</v>
      </c>
      <c r="U324" s="15" t="s">
        <v>24</v>
      </c>
      <c r="V324" s="18" t="n">
        <f aca="false">IF(ISNUMBER(T324),T324,0)</f>
        <v>44.8</v>
      </c>
      <c r="W324" s="15" t="n">
        <f aca="false">IF(U324="Yes",1,0)</f>
        <v>0</v>
      </c>
      <c r="X324" s="15" t="str">
        <f aca="false">IF(F324&lt;=12,"0-12 months",IF(F324&lt;=24,"13-24 months",IF(F324&lt;=48,"25-48 months","49-72 months")))</f>
        <v>0-12 months</v>
      </c>
      <c r="Y324" s="15" t="str">
        <f aca="false">IF(C324=1,"Yes","No")</f>
        <v>No</v>
      </c>
      <c r="Z324" s="15" t="n">
        <f aca="false">COUNTIF(J324:O324,"Yes")</f>
        <v>0</v>
      </c>
      <c r="AA324" s="18" t="n">
        <f aca="false">S324*W324</f>
        <v>0</v>
      </c>
      <c r="AB324" s="15" t="n">
        <f aca="false">(P324="Month-to-month")+(I324="Fiber optic")+(R324="Electronic check")+(F324&lt;=12)+(M324="No")+(J324="No")</f>
        <v>5</v>
      </c>
      <c r="AC324" s="15" t="str">
        <f aca="false">IF(AB324&gt;=5,"High",IF(AB324&gt;=3,"Medium","Low"))</f>
        <v>High</v>
      </c>
    </row>
    <row r="325" customFormat="false" ht="15" hidden="false" customHeight="false" outlineLevel="0" collapsed="false">
      <c r="A325" s="15" t="s">
        <v>421</v>
      </c>
      <c r="B325" s="15" t="s">
        <v>94</v>
      </c>
      <c r="C325" s="15" t="n">
        <v>0</v>
      </c>
      <c r="D325" s="15" t="s">
        <v>26</v>
      </c>
      <c r="E325" s="15" t="s">
        <v>26</v>
      </c>
      <c r="F325" s="15" t="n">
        <v>9</v>
      </c>
      <c r="G325" s="15" t="s">
        <v>26</v>
      </c>
      <c r="H325" s="15" t="s">
        <v>24</v>
      </c>
      <c r="I325" s="15" t="s">
        <v>96</v>
      </c>
      <c r="J325" s="15" t="s">
        <v>26</v>
      </c>
      <c r="K325" s="15" t="s">
        <v>24</v>
      </c>
      <c r="L325" s="15" t="s">
        <v>24</v>
      </c>
      <c r="M325" s="15" t="s">
        <v>24</v>
      </c>
      <c r="N325" s="15" t="s">
        <v>24</v>
      </c>
      <c r="O325" s="15" t="s">
        <v>24</v>
      </c>
      <c r="P325" s="15" t="s">
        <v>27</v>
      </c>
      <c r="Q325" s="15" t="s">
        <v>24</v>
      </c>
      <c r="R325" s="15" t="s">
        <v>17</v>
      </c>
      <c r="S325" s="18" t="n">
        <v>48.6</v>
      </c>
      <c r="T325" s="15" t="n">
        <v>422.3</v>
      </c>
      <c r="U325" s="15" t="s">
        <v>24</v>
      </c>
      <c r="V325" s="18" t="n">
        <f aca="false">IF(ISNUMBER(T325),T325,0)</f>
        <v>422.3</v>
      </c>
      <c r="W325" s="15" t="n">
        <f aca="false">IF(U325="Yes",1,0)</f>
        <v>0</v>
      </c>
      <c r="X325" s="15" t="str">
        <f aca="false">IF(F325&lt;=12,"0-12 months",IF(F325&lt;=24,"13-24 months",IF(F325&lt;=48,"25-48 months","49-72 months")))</f>
        <v>0-12 months</v>
      </c>
      <c r="Y325" s="15" t="str">
        <f aca="false">IF(C325=1,"Yes","No")</f>
        <v>No</v>
      </c>
      <c r="Z325" s="15" t="n">
        <f aca="false">COUNTIF(J325:O325,"Yes")</f>
        <v>1</v>
      </c>
      <c r="AA325" s="18" t="n">
        <f aca="false">S325*W325</f>
        <v>0</v>
      </c>
      <c r="AB325" s="15" t="n">
        <f aca="false">(P325="Month-to-month")+(I325="Fiber optic")+(R325="Electronic check")+(F325&lt;=12)+(M325="No")+(J325="No")</f>
        <v>2</v>
      </c>
      <c r="AC325" s="15" t="str">
        <f aca="false">IF(AB325&gt;=5,"High",IF(AB325&gt;=3,"Medium","Low"))</f>
        <v>Low</v>
      </c>
    </row>
    <row r="326" customFormat="false" ht="15" hidden="false" customHeight="false" outlineLevel="0" collapsed="false">
      <c r="A326" s="15" t="s">
        <v>422</v>
      </c>
      <c r="B326" s="15" t="s">
        <v>98</v>
      </c>
      <c r="C326" s="15" t="n">
        <v>0</v>
      </c>
      <c r="D326" s="15" t="s">
        <v>24</v>
      </c>
      <c r="E326" s="15" t="s">
        <v>24</v>
      </c>
      <c r="F326" s="15" t="n">
        <v>69</v>
      </c>
      <c r="G326" s="15" t="s">
        <v>24</v>
      </c>
      <c r="H326" s="15" t="s">
        <v>95</v>
      </c>
      <c r="I326" s="15" t="s">
        <v>96</v>
      </c>
      <c r="J326" s="15" t="s">
        <v>26</v>
      </c>
      <c r="K326" s="15" t="s">
        <v>26</v>
      </c>
      <c r="L326" s="15" t="s">
        <v>24</v>
      </c>
      <c r="M326" s="15" t="s">
        <v>26</v>
      </c>
      <c r="N326" s="15" t="s">
        <v>26</v>
      </c>
      <c r="O326" s="15" t="s">
        <v>26</v>
      </c>
      <c r="P326" s="15" t="s">
        <v>29</v>
      </c>
      <c r="Q326" s="15" t="s">
        <v>26</v>
      </c>
      <c r="R326" s="15" t="s">
        <v>19</v>
      </c>
      <c r="S326" s="18" t="n">
        <v>60.05</v>
      </c>
      <c r="T326" s="15" t="n">
        <v>4176.7</v>
      </c>
      <c r="U326" s="15" t="s">
        <v>24</v>
      </c>
      <c r="V326" s="18" t="n">
        <f aca="false">IF(ISNUMBER(T326),T326,0)</f>
        <v>4176.7</v>
      </c>
      <c r="W326" s="15" t="n">
        <f aca="false">IF(U326="Yes",1,0)</f>
        <v>0</v>
      </c>
      <c r="X326" s="15" t="str">
        <f aca="false">IF(F326&lt;=12,"0-12 months",IF(F326&lt;=24,"13-24 months",IF(F326&lt;=48,"25-48 months","49-72 months")))</f>
        <v>49-72 months</v>
      </c>
      <c r="Y326" s="15" t="str">
        <f aca="false">IF(C326=1,"Yes","No")</f>
        <v>No</v>
      </c>
      <c r="Z326" s="15" t="n">
        <f aca="false">COUNTIF(J326:O326,"Yes")</f>
        <v>5</v>
      </c>
      <c r="AA326" s="18" t="n">
        <f aca="false">S326*W326</f>
        <v>0</v>
      </c>
      <c r="AB326" s="15" t="n">
        <f aca="false">(P326="Month-to-month")+(I326="Fiber optic")+(R326="Electronic check")+(F326&lt;=12)+(M326="No")+(J326="No")</f>
        <v>0</v>
      </c>
      <c r="AC326" s="15" t="str">
        <f aca="false">IF(AB326&gt;=5,"High",IF(AB326&gt;=3,"Medium","Low"))</f>
        <v>Low</v>
      </c>
    </row>
    <row r="327" customFormat="false" ht="15" hidden="false" customHeight="false" outlineLevel="0" collapsed="false">
      <c r="A327" s="15" t="s">
        <v>423</v>
      </c>
      <c r="B327" s="15" t="s">
        <v>94</v>
      </c>
      <c r="C327" s="15" t="n">
        <v>0</v>
      </c>
      <c r="D327" s="15" t="s">
        <v>26</v>
      </c>
      <c r="E327" s="15" t="s">
        <v>24</v>
      </c>
      <c r="F327" s="15" t="n">
        <v>52</v>
      </c>
      <c r="G327" s="15" t="s">
        <v>26</v>
      </c>
      <c r="H327" s="15" t="s">
        <v>26</v>
      </c>
      <c r="I327" s="15" t="s">
        <v>102</v>
      </c>
      <c r="J327" s="15" t="s">
        <v>24</v>
      </c>
      <c r="K327" s="15" t="s">
        <v>26</v>
      </c>
      <c r="L327" s="15" t="s">
        <v>24</v>
      </c>
      <c r="M327" s="15" t="s">
        <v>26</v>
      </c>
      <c r="N327" s="15" t="s">
        <v>26</v>
      </c>
      <c r="O327" s="15" t="s">
        <v>26</v>
      </c>
      <c r="P327" s="15" t="s">
        <v>25</v>
      </c>
      <c r="Q327" s="15" t="s">
        <v>26</v>
      </c>
      <c r="R327" s="15" t="s">
        <v>21</v>
      </c>
      <c r="S327" s="18" t="n">
        <v>102.7</v>
      </c>
      <c r="T327" s="15" t="n">
        <v>5138.1</v>
      </c>
      <c r="U327" s="15" t="s">
        <v>24</v>
      </c>
      <c r="V327" s="18" t="n">
        <f aca="false">IF(ISNUMBER(T327),T327,0)</f>
        <v>5138.1</v>
      </c>
      <c r="W327" s="15" t="n">
        <f aca="false">IF(U327="Yes",1,0)</f>
        <v>0</v>
      </c>
      <c r="X327" s="15" t="str">
        <f aca="false">IF(F327&lt;=12,"0-12 months",IF(F327&lt;=24,"13-24 months",IF(F327&lt;=48,"25-48 months","49-72 months")))</f>
        <v>49-72 months</v>
      </c>
      <c r="Y327" s="15" t="str">
        <f aca="false">IF(C327=1,"Yes","No")</f>
        <v>No</v>
      </c>
      <c r="Z327" s="15" t="n">
        <f aca="false">COUNTIF(J327:O327,"Yes")</f>
        <v>4</v>
      </c>
      <c r="AA327" s="18" t="n">
        <f aca="false">S327*W327</f>
        <v>0</v>
      </c>
      <c r="AB327" s="15" t="n">
        <f aca="false">(P327="Month-to-month")+(I327="Fiber optic")+(R327="Electronic check")+(F327&lt;=12)+(M327="No")+(J327="No")</f>
        <v>3</v>
      </c>
      <c r="AC327" s="15" t="str">
        <f aca="false">IF(AB327&gt;=5,"High",IF(AB327&gt;=3,"Medium","Low"))</f>
        <v>Medium</v>
      </c>
    </row>
    <row r="328" customFormat="false" ht="15" hidden="false" customHeight="false" outlineLevel="0" collapsed="false">
      <c r="A328" s="15" t="s">
        <v>424</v>
      </c>
      <c r="B328" s="15" t="s">
        <v>94</v>
      </c>
      <c r="C328" s="15" t="n">
        <v>1</v>
      </c>
      <c r="D328" s="15" t="s">
        <v>26</v>
      </c>
      <c r="E328" s="15" t="s">
        <v>24</v>
      </c>
      <c r="F328" s="15" t="n">
        <v>11</v>
      </c>
      <c r="G328" s="15" t="s">
        <v>26</v>
      </c>
      <c r="H328" s="15" t="s">
        <v>24</v>
      </c>
      <c r="I328" s="15" t="s">
        <v>102</v>
      </c>
      <c r="J328" s="15" t="s">
        <v>24</v>
      </c>
      <c r="K328" s="15" t="s">
        <v>24</v>
      </c>
      <c r="L328" s="15" t="s">
        <v>24</v>
      </c>
      <c r="M328" s="15" t="s">
        <v>26</v>
      </c>
      <c r="N328" s="15" t="s">
        <v>26</v>
      </c>
      <c r="O328" s="15" t="s">
        <v>24</v>
      </c>
      <c r="P328" s="15" t="s">
        <v>25</v>
      </c>
      <c r="Q328" s="15" t="s">
        <v>26</v>
      </c>
      <c r="R328" s="15" t="s">
        <v>15</v>
      </c>
      <c r="S328" s="18" t="n">
        <v>82.9</v>
      </c>
      <c r="T328" s="15" t="n">
        <v>880.05</v>
      </c>
      <c r="U328" s="15" t="s">
        <v>24</v>
      </c>
      <c r="V328" s="18" t="n">
        <f aca="false">IF(ISNUMBER(T328),T328,0)</f>
        <v>880.05</v>
      </c>
      <c r="W328" s="15" t="n">
        <f aca="false">IF(U328="Yes",1,0)</f>
        <v>0</v>
      </c>
      <c r="X328" s="15" t="str">
        <f aca="false">IF(F328&lt;=12,"0-12 months",IF(F328&lt;=24,"13-24 months",IF(F328&lt;=48,"25-48 months","49-72 months")))</f>
        <v>0-12 months</v>
      </c>
      <c r="Y328" s="15" t="str">
        <f aca="false">IF(C328=1,"Yes","No")</f>
        <v>Yes</v>
      </c>
      <c r="Z328" s="15" t="n">
        <f aca="false">COUNTIF(J328:O328,"Yes")</f>
        <v>2</v>
      </c>
      <c r="AA328" s="18" t="n">
        <f aca="false">S328*W328</f>
        <v>0</v>
      </c>
      <c r="AB328" s="15" t="n">
        <f aca="false">(P328="Month-to-month")+(I328="Fiber optic")+(R328="Electronic check")+(F328&lt;=12)+(M328="No")+(J328="No")</f>
        <v>5</v>
      </c>
      <c r="AC328" s="15" t="str">
        <f aca="false">IF(AB328&gt;=5,"High",IF(AB328&gt;=3,"Medium","Low"))</f>
        <v>High</v>
      </c>
    </row>
    <row r="329" customFormat="false" ht="15" hidden="false" customHeight="false" outlineLevel="0" collapsed="false">
      <c r="A329" s="15" t="s">
        <v>425</v>
      </c>
      <c r="B329" s="15" t="s">
        <v>94</v>
      </c>
      <c r="C329" s="15" t="n">
        <v>1</v>
      </c>
      <c r="D329" s="15" t="s">
        <v>24</v>
      </c>
      <c r="E329" s="15" t="s">
        <v>24</v>
      </c>
      <c r="F329" s="15" t="n">
        <v>2</v>
      </c>
      <c r="G329" s="15" t="s">
        <v>26</v>
      </c>
      <c r="H329" s="15" t="s">
        <v>24</v>
      </c>
      <c r="I329" s="15" t="s">
        <v>102</v>
      </c>
      <c r="J329" s="15" t="s">
        <v>24</v>
      </c>
      <c r="K329" s="15" t="s">
        <v>24</v>
      </c>
      <c r="L329" s="15" t="s">
        <v>24</v>
      </c>
      <c r="M329" s="15" t="s">
        <v>24</v>
      </c>
      <c r="N329" s="15" t="s">
        <v>24</v>
      </c>
      <c r="O329" s="15" t="s">
        <v>24</v>
      </c>
      <c r="P329" s="15" t="s">
        <v>25</v>
      </c>
      <c r="Q329" s="15" t="s">
        <v>26</v>
      </c>
      <c r="R329" s="15" t="s">
        <v>15</v>
      </c>
      <c r="S329" s="18" t="n">
        <v>70.35</v>
      </c>
      <c r="T329" s="15" t="n">
        <v>139.05</v>
      </c>
      <c r="U329" s="15" t="s">
        <v>26</v>
      </c>
      <c r="V329" s="18" t="n">
        <f aca="false">IF(ISNUMBER(T329),T329,0)</f>
        <v>139.05</v>
      </c>
      <c r="W329" s="15" t="n">
        <f aca="false">IF(U329="Yes",1,0)</f>
        <v>1</v>
      </c>
      <c r="X329" s="15" t="str">
        <f aca="false">IF(F329&lt;=12,"0-12 months",IF(F329&lt;=24,"13-24 months",IF(F329&lt;=48,"25-48 months","49-72 months")))</f>
        <v>0-12 months</v>
      </c>
      <c r="Y329" s="15" t="str">
        <f aca="false">IF(C329=1,"Yes","No")</f>
        <v>Yes</v>
      </c>
      <c r="Z329" s="15" t="n">
        <f aca="false">COUNTIF(J329:O329,"Yes")</f>
        <v>0</v>
      </c>
      <c r="AA329" s="18" t="n">
        <f aca="false">S329*W329</f>
        <v>70.35</v>
      </c>
      <c r="AB329" s="15" t="n">
        <f aca="false">(P329="Month-to-month")+(I329="Fiber optic")+(R329="Electronic check")+(F329&lt;=12)+(M329="No")+(J329="No")</f>
        <v>6</v>
      </c>
      <c r="AC329" s="15" t="str">
        <f aca="false">IF(AB329&gt;=5,"High",IF(AB329&gt;=3,"Medium","Low"))</f>
        <v>High</v>
      </c>
    </row>
    <row r="330" customFormat="false" ht="15" hidden="false" customHeight="false" outlineLevel="0" collapsed="false">
      <c r="A330" s="15" t="s">
        <v>426</v>
      </c>
      <c r="B330" s="15" t="s">
        <v>94</v>
      </c>
      <c r="C330" s="15" t="n">
        <v>1</v>
      </c>
      <c r="D330" s="15" t="s">
        <v>26</v>
      </c>
      <c r="E330" s="15" t="s">
        <v>26</v>
      </c>
      <c r="F330" s="15" t="n">
        <v>28</v>
      </c>
      <c r="G330" s="15" t="s">
        <v>24</v>
      </c>
      <c r="H330" s="15" t="s">
        <v>95</v>
      </c>
      <c r="I330" s="15" t="s">
        <v>96</v>
      </c>
      <c r="J330" s="15" t="s">
        <v>24</v>
      </c>
      <c r="K330" s="15" t="s">
        <v>24</v>
      </c>
      <c r="L330" s="15" t="s">
        <v>24</v>
      </c>
      <c r="M330" s="15" t="s">
        <v>24</v>
      </c>
      <c r="N330" s="15" t="s">
        <v>26</v>
      </c>
      <c r="O330" s="15" t="s">
        <v>24</v>
      </c>
      <c r="P330" s="15" t="s">
        <v>25</v>
      </c>
      <c r="Q330" s="15" t="s">
        <v>26</v>
      </c>
      <c r="R330" s="15" t="s">
        <v>15</v>
      </c>
      <c r="S330" s="18" t="n">
        <v>35.9</v>
      </c>
      <c r="T330" s="15" t="n">
        <v>973.65</v>
      </c>
      <c r="U330" s="15" t="s">
        <v>24</v>
      </c>
      <c r="V330" s="18" t="n">
        <f aca="false">IF(ISNUMBER(T330),T330,0)</f>
        <v>973.65</v>
      </c>
      <c r="W330" s="15" t="n">
        <f aca="false">IF(U330="Yes",1,0)</f>
        <v>0</v>
      </c>
      <c r="X330" s="15" t="str">
        <f aca="false">IF(F330&lt;=12,"0-12 months",IF(F330&lt;=24,"13-24 months",IF(F330&lt;=48,"25-48 months","49-72 months")))</f>
        <v>25-48 months</v>
      </c>
      <c r="Y330" s="15" t="str">
        <f aca="false">IF(C330=1,"Yes","No")</f>
        <v>Yes</v>
      </c>
      <c r="Z330" s="15" t="n">
        <f aca="false">COUNTIF(J330:O330,"Yes")</f>
        <v>1</v>
      </c>
      <c r="AA330" s="18" t="n">
        <f aca="false">S330*W330</f>
        <v>0</v>
      </c>
      <c r="AB330" s="15" t="n">
        <f aca="false">(P330="Month-to-month")+(I330="Fiber optic")+(R330="Electronic check")+(F330&lt;=12)+(M330="No")+(J330="No")</f>
        <v>4</v>
      </c>
      <c r="AC330" s="15" t="str">
        <f aca="false">IF(AB330&gt;=5,"High",IF(AB330&gt;=3,"Medium","Low"))</f>
        <v>Medium</v>
      </c>
    </row>
    <row r="331" customFormat="false" ht="15" hidden="false" customHeight="false" outlineLevel="0" collapsed="false">
      <c r="A331" s="15" t="s">
        <v>427</v>
      </c>
      <c r="B331" s="15" t="s">
        <v>94</v>
      </c>
      <c r="C331" s="15" t="n">
        <v>1</v>
      </c>
      <c r="D331" s="15" t="s">
        <v>24</v>
      </c>
      <c r="E331" s="15" t="s">
        <v>24</v>
      </c>
      <c r="F331" s="15" t="n">
        <v>17</v>
      </c>
      <c r="G331" s="15" t="s">
        <v>26</v>
      </c>
      <c r="H331" s="15" t="s">
        <v>26</v>
      </c>
      <c r="I331" s="15" t="s">
        <v>102</v>
      </c>
      <c r="J331" s="15" t="s">
        <v>24</v>
      </c>
      <c r="K331" s="15" t="s">
        <v>24</v>
      </c>
      <c r="L331" s="15" t="s">
        <v>26</v>
      </c>
      <c r="M331" s="15" t="s">
        <v>24</v>
      </c>
      <c r="N331" s="15" t="s">
        <v>24</v>
      </c>
      <c r="O331" s="15" t="s">
        <v>24</v>
      </c>
      <c r="P331" s="15" t="s">
        <v>25</v>
      </c>
      <c r="Q331" s="15" t="s">
        <v>26</v>
      </c>
      <c r="R331" s="15" t="s">
        <v>21</v>
      </c>
      <c r="S331" s="18" t="n">
        <v>82.65</v>
      </c>
      <c r="T331" s="15" t="n">
        <v>1470.05</v>
      </c>
      <c r="U331" s="15" t="s">
        <v>24</v>
      </c>
      <c r="V331" s="18" t="n">
        <f aca="false">IF(ISNUMBER(T331),T331,0)</f>
        <v>1470.05</v>
      </c>
      <c r="W331" s="15" t="n">
        <f aca="false">IF(U331="Yes",1,0)</f>
        <v>0</v>
      </c>
      <c r="X331" s="15" t="str">
        <f aca="false">IF(F331&lt;=12,"0-12 months",IF(F331&lt;=24,"13-24 months",IF(F331&lt;=48,"25-48 months","49-72 months")))</f>
        <v>13-24 months</v>
      </c>
      <c r="Y331" s="15" t="str">
        <f aca="false">IF(C331=1,"Yes","No")</f>
        <v>Yes</v>
      </c>
      <c r="Z331" s="15" t="n">
        <f aca="false">COUNTIF(J331:O331,"Yes")</f>
        <v>1</v>
      </c>
      <c r="AA331" s="18" t="n">
        <f aca="false">S331*W331</f>
        <v>0</v>
      </c>
      <c r="AB331" s="15" t="n">
        <f aca="false">(P331="Month-to-month")+(I331="Fiber optic")+(R331="Electronic check")+(F331&lt;=12)+(M331="No")+(J331="No")</f>
        <v>4</v>
      </c>
      <c r="AC331" s="15" t="str">
        <f aca="false">IF(AB331&gt;=5,"High",IF(AB331&gt;=3,"Medium","Low"))</f>
        <v>Medium</v>
      </c>
    </row>
    <row r="332" customFormat="false" ht="15" hidden="false" customHeight="false" outlineLevel="0" collapsed="false">
      <c r="A332" s="15" t="s">
        <v>428</v>
      </c>
      <c r="B332" s="15" t="s">
        <v>94</v>
      </c>
      <c r="C332" s="15" t="n">
        <v>0</v>
      </c>
      <c r="D332" s="15" t="s">
        <v>26</v>
      </c>
      <c r="E332" s="15" t="s">
        <v>26</v>
      </c>
      <c r="F332" s="15" t="n">
        <v>35</v>
      </c>
      <c r="G332" s="15" t="s">
        <v>26</v>
      </c>
      <c r="H332" s="15" t="s">
        <v>24</v>
      </c>
      <c r="I332" s="15" t="s">
        <v>24</v>
      </c>
      <c r="J332" s="15" t="s">
        <v>28</v>
      </c>
      <c r="K332" s="15" t="s">
        <v>28</v>
      </c>
      <c r="L332" s="15" t="s">
        <v>28</v>
      </c>
      <c r="M332" s="15" t="s">
        <v>28</v>
      </c>
      <c r="N332" s="15" t="s">
        <v>28</v>
      </c>
      <c r="O332" s="15" t="s">
        <v>28</v>
      </c>
      <c r="P332" s="15" t="s">
        <v>29</v>
      </c>
      <c r="Q332" s="15" t="s">
        <v>26</v>
      </c>
      <c r="R332" s="15" t="s">
        <v>17</v>
      </c>
      <c r="S332" s="18" t="n">
        <v>19.85</v>
      </c>
      <c r="T332" s="15" t="n">
        <v>739.35</v>
      </c>
      <c r="U332" s="15" t="s">
        <v>24</v>
      </c>
      <c r="V332" s="18" t="n">
        <f aca="false">IF(ISNUMBER(T332),T332,0)</f>
        <v>739.35</v>
      </c>
      <c r="W332" s="15" t="n">
        <f aca="false">IF(U332="Yes",1,0)</f>
        <v>0</v>
      </c>
      <c r="X332" s="15" t="str">
        <f aca="false">IF(F332&lt;=12,"0-12 months",IF(F332&lt;=24,"13-24 months",IF(F332&lt;=48,"25-48 months","49-72 months")))</f>
        <v>25-48 months</v>
      </c>
      <c r="Y332" s="15" t="str">
        <f aca="false">IF(C332=1,"Yes","No")</f>
        <v>No</v>
      </c>
      <c r="Z332" s="15" t="n">
        <f aca="false">COUNTIF(J332:O332,"Yes")</f>
        <v>0</v>
      </c>
      <c r="AA332" s="18" t="n">
        <f aca="false">S332*W332</f>
        <v>0</v>
      </c>
      <c r="AB332" s="15" t="n">
        <f aca="false">(P332="Month-to-month")+(I332="Fiber optic")+(R332="Electronic check")+(F332&lt;=12)+(M332="No")+(J332="No")</f>
        <v>0</v>
      </c>
      <c r="AC332" s="15" t="str">
        <f aca="false">IF(AB332&gt;=5,"High",IF(AB332&gt;=3,"Medium","Low"))</f>
        <v>Low</v>
      </c>
    </row>
    <row r="333" customFormat="false" ht="15" hidden="false" customHeight="false" outlineLevel="0" collapsed="false">
      <c r="A333" s="15" t="s">
        <v>429</v>
      </c>
      <c r="B333" s="15" t="s">
        <v>94</v>
      </c>
      <c r="C333" s="15" t="n">
        <v>0</v>
      </c>
      <c r="D333" s="15" t="s">
        <v>24</v>
      </c>
      <c r="E333" s="15" t="s">
        <v>24</v>
      </c>
      <c r="F333" s="15" t="n">
        <v>8</v>
      </c>
      <c r="G333" s="15" t="s">
        <v>26</v>
      </c>
      <c r="H333" s="15" t="s">
        <v>24</v>
      </c>
      <c r="I333" s="15" t="s">
        <v>24</v>
      </c>
      <c r="J333" s="15" t="s">
        <v>28</v>
      </c>
      <c r="K333" s="15" t="s">
        <v>28</v>
      </c>
      <c r="L333" s="15" t="s">
        <v>28</v>
      </c>
      <c r="M333" s="15" t="s">
        <v>28</v>
      </c>
      <c r="N333" s="15" t="s">
        <v>28</v>
      </c>
      <c r="O333" s="15" t="s">
        <v>28</v>
      </c>
      <c r="P333" s="15" t="s">
        <v>27</v>
      </c>
      <c r="Q333" s="15" t="s">
        <v>26</v>
      </c>
      <c r="R333" s="15" t="s">
        <v>17</v>
      </c>
      <c r="S333" s="18" t="n">
        <v>19.2</v>
      </c>
      <c r="T333" s="15" t="n">
        <v>161.95</v>
      </c>
      <c r="U333" s="15" t="s">
        <v>24</v>
      </c>
      <c r="V333" s="18" t="n">
        <f aca="false">IF(ISNUMBER(T333),T333,0)</f>
        <v>161.95</v>
      </c>
      <c r="W333" s="15" t="n">
        <f aca="false">IF(U333="Yes",1,0)</f>
        <v>0</v>
      </c>
      <c r="X333" s="15" t="str">
        <f aca="false">IF(F333&lt;=12,"0-12 months",IF(F333&lt;=24,"13-24 months",IF(F333&lt;=48,"25-48 months","49-72 months")))</f>
        <v>0-12 months</v>
      </c>
      <c r="Y333" s="15" t="str">
        <f aca="false">IF(C333=1,"Yes","No")</f>
        <v>No</v>
      </c>
      <c r="Z333" s="15" t="n">
        <f aca="false">COUNTIF(J333:O333,"Yes")</f>
        <v>0</v>
      </c>
      <c r="AA333" s="18" t="n">
        <f aca="false">S333*W333</f>
        <v>0</v>
      </c>
      <c r="AB333" s="15" t="n">
        <f aca="false">(P333="Month-to-month")+(I333="Fiber optic")+(R333="Electronic check")+(F333&lt;=12)+(M333="No")+(J333="No")</f>
        <v>1</v>
      </c>
      <c r="AC333" s="15" t="str">
        <f aca="false">IF(AB333&gt;=5,"High",IF(AB333&gt;=3,"Medium","Low"))</f>
        <v>Low</v>
      </c>
    </row>
    <row r="334" customFormat="false" ht="15" hidden="false" customHeight="false" outlineLevel="0" collapsed="false">
      <c r="A334" s="15" t="s">
        <v>430</v>
      </c>
      <c r="B334" s="15" t="s">
        <v>98</v>
      </c>
      <c r="C334" s="15" t="n">
        <v>0</v>
      </c>
      <c r="D334" s="15" t="s">
        <v>24</v>
      </c>
      <c r="E334" s="15" t="s">
        <v>24</v>
      </c>
      <c r="F334" s="15" t="n">
        <v>46</v>
      </c>
      <c r="G334" s="15" t="s">
        <v>26</v>
      </c>
      <c r="H334" s="15" t="s">
        <v>26</v>
      </c>
      <c r="I334" s="15" t="s">
        <v>102</v>
      </c>
      <c r="J334" s="15" t="s">
        <v>24</v>
      </c>
      <c r="K334" s="15" t="s">
        <v>26</v>
      </c>
      <c r="L334" s="15" t="s">
        <v>26</v>
      </c>
      <c r="M334" s="15" t="s">
        <v>24</v>
      </c>
      <c r="N334" s="15" t="s">
        <v>26</v>
      </c>
      <c r="O334" s="15" t="s">
        <v>24</v>
      </c>
      <c r="P334" s="15" t="s">
        <v>27</v>
      </c>
      <c r="Q334" s="15" t="s">
        <v>26</v>
      </c>
      <c r="R334" s="15" t="s">
        <v>21</v>
      </c>
      <c r="S334" s="18" t="n">
        <v>94.9</v>
      </c>
      <c r="T334" s="15" t="n">
        <v>4422.95</v>
      </c>
      <c r="U334" s="15" t="s">
        <v>24</v>
      </c>
      <c r="V334" s="18" t="n">
        <f aca="false">IF(ISNUMBER(T334),T334,0)</f>
        <v>4422.95</v>
      </c>
      <c r="W334" s="15" t="n">
        <f aca="false">IF(U334="Yes",1,0)</f>
        <v>0</v>
      </c>
      <c r="X334" s="15" t="str">
        <f aca="false">IF(F334&lt;=12,"0-12 months",IF(F334&lt;=24,"13-24 months",IF(F334&lt;=48,"25-48 months","49-72 months")))</f>
        <v>25-48 months</v>
      </c>
      <c r="Y334" s="15" t="str">
        <f aca="false">IF(C334=1,"Yes","No")</f>
        <v>No</v>
      </c>
      <c r="Z334" s="15" t="n">
        <f aca="false">COUNTIF(J334:O334,"Yes")</f>
        <v>3</v>
      </c>
      <c r="AA334" s="18" t="n">
        <f aca="false">S334*W334</f>
        <v>0</v>
      </c>
      <c r="AB334" s="15" t="n">
        <f aca="false">(P334="Month-to-month")+(I334="Fiber optic")+(R334="Electronic check")+(F334&lt;=12)+(M334="No")+(J334="No")</f>
        <v>3</v>
      </c>
      <c r="AC334" s="15" t="str">
        <f aca="false">IF(AB334&gt;=5,"High",IF(AB334&gt;=3,"Medium","Low"))</f>
        <v>Medium</v>
      </c>
    </row>
    <row r="335" customFormat="false" ht="15" hidden="false" customHeight="false" outlineLevel="0" collapsed="false">
      <c r="A335" s="15" t="s">
        <v>431</v>
      </c>
      <c r="B335" s="15" t="s">
        <v>94</v>
      </c>
      <c r="C335" s="15" t="n">
        <v>0</v>
      </c>
      <c r="D335" s="15" t="s">
        <v>24</v>
      </c>
      <c r="E335" s="15" t="s">
        <v>24</v>
      </c>
      <c r="F335" s="15" t="n">
        <v>7</v>
      </c>
      <c r="G335" s="15" t="s">
        <v>26</v>
      </c>
      <c r="H335" s="15" t="s">
        <v>26</v>
      </c>
      <c r="I335" s="15" t="s">
        <v>102</v>
      </c>
      <c r="J335" s="15" t="s">
        <v>24</v>
      </c>
      <c r="K335" s="15" t="s">
        <v>24</v>
      </c>
      <c r="L335" s="15" t="s">
        <v>24</v>
      </c>
      <c r="M335" s="15" t="s">
        <v>24</v>
      </c>
      <c r="N335" s="15" t="s">
        <v>24</v>
      </c>
      <c r="O335" s="15" t="s">
        <v>24</v>
      </c>
      <c r="P335" s="15" t="s">
        <v>25</v>
      </c>
      <c r="Q335" s="15" t="s">
        <v>26</v>
      </c>
      <c r="R335" s="15" t="s">
        <v>15</v>
      </c>
      <c r="S335" s="18" t="n">
        <v>73.85</v>
      </c>
      <c r="T335" s="15" t="n">
        <v>511.25</v>
      </c>
      <c r="U335" s="15" t="s">
        <v>26</v>
      </c>
      <c r="V335" s="18" t="n">
        <f aca="false">IF(ISNUMBER(T335),T335,0)</f>
        <v>511.25</v>
      </c>
      <c r="W335" s="15" t="n">
        <f aca="false">IF(U335="Yes",1,0)</f>
        <v>1</v>
      </c>
      <c r="X335" s="15" t="str">
        <f aca="false">IF(F335&lt;=12,"0-12 months",IF(F335&lt;=24,"13-24 months",IF(F335&lt;=48,"25-48 months","49-72 months")))</f>
        <v>0-12 months</v>
      </c>
      <c r="Y335" s="15" t="str">
        <f aca="false">IF(C335=1,"Yes","No")</f>
        <v>No</v>
      </c>
      <c r="Z335" s="15" t="n">
        <f aca="false">COUNTIF(J335:O335,"Yes")</f>
        <v>0</v>
      </c>
      <c r="AA335" s="18" t="n">
        <f aca="false">S335*W335</f>
        <v>73.85</v>
      </c>
      <c r="AB335" s="15" t="n">
        <f aca="false">(P335="Month-to-month")+(I335="Fiber optic")+(R335="Electronic check")+(F335&lt;=12)+(M335="No")+(J335="No")</f>
        <v>6</v>
      </c>
      <c r="AC335" s="15" t="str">
        <f aca="false">IF(AB335&gt;=5,"High",IF(AB335&gt;=3,"Medium","Low"))</f>
        <v>High</v>
      </c>
    </row>
    <row r="336" customFormat="false" ht="15" hidden="false" customHeight="false" outlineLevel="0" collapsed="false">
      <c r="A336" s="15" t="s">
        <v>432</v>
      </c>
      <c r="B336" s="15" t="s">
        <v>94</v>
      </c>
      <c r="C336" s="15" t="n">
        <v>0</v>
      </c>
      <c r="D336" s="15" t="s">
        <v>24</v>
      </c>
      <c r="E336" s="15" t="s">
        <v>24</v>
      </c>
      <c r="F336" s="15" t="n">
        <v>2</v>
      </c>
      <c r="G336" s="15" t="s">
        <v>26</v>
      </c>
      <c r="H336" s="15" t="s">
        <v>26</v>
      </c>
      <c r="I336" s="15" t="s">
        <v>102</v>
      </c>
      <c r="J336" s="15" t="s">
        <v>24</v>
      </c>
      <c r="K336" s="15" t="s">
        <v>24</v>
      </c>
      <c r="L336" s="15" t="s">
        <v>26</v>
      </c>
      <c r="M336" s="15" t="s">
        <v>24</v>
      </c>
      <c r="N336" s="15" t="s">
        <v>24</v>
      </c>
      <c r="O336" s="15" t="s">
        <v>24</v>
      </c>
      <c r="P336" s="15" t="s">
        <v>25</v>
      </c>
      <c r="Q336" s="15" t="s">
        <v>24</v>
      </c>
      <c r="R336" s="15" t="s">
        <v>17</v>
      </c>
      <c r="S336" s="18" t="n">
        <v>80.6</v>
      </c>
      <c r="T336" s="15" t="n">
        <v>155.8</v>
      </c>
      <c r="U336" s="15" t="s">
        <v>26</v>
      </c>
      <c r="V336" s="18" t="n">
        <f aca="false">IF(ISNUMBER(T336),T336,0)</f>
        <v>155.8</v>
      </c>
      <c r="W336" s="15" t="n">
        <f aca="false">IF(U336="Yes",1,0)</f>
        <v>1</v>
      </c>
      <c r="X336" s="15" t="str">
        <f aca="false">IF(F336&lt;=12,"0-12 months",IF(F336&lt;=24,"13-24 months",IF(F336&lt;=48,"25-48 months","49-72 months")))</f>
        <v>0-12 months</v>
      </c>
      <c r="Y336" s="15" t="str">
        <f aca="false">IF(C336=1,"Yes","No")</f>
        <v>No</v>
      </c>
      <c r="Z336" s="15" t="n">
        <f aca="false">COUNTIF(J336:O336,"Yes")</f>
        <v>1</v>
      </c>
      <c r="AA336" s="18" t="n">
        <f aca="false">S336*W336</f>
        <v>80.6</v>
      </c>
      <c r="AB336" s="15" t="n">
        <f aca="false">(P336="Month-to-month")+(I336="Fiber optic")+(R336="Electronic check")+(F336&lt;=12)+(M336="No")+(J336="No")</f>
        <v>5</v>
      </c>
      <c r="AC336" s="15" t="str">
        <f aca="false">IF(AB336&gt;=5,"High",IF(AB336&gt;=3,"Medium","Low"))</f>
        <v>High</v>
      </c>
    </row>
    <row r="337" customFormat="false" ht="15" hidden="false" customHeight="false" outlineLevel="0" collapsed="false">
      <c r="A337" s="15" t="s">
        <v>433</v>
      </c>
      <c r="B337" s="15" t="s">
        <v>98</v>
      </c>
      <c r="C337" s="15" t="n">
        <v>0</v>
      </c>
      <c r="D337" s="15" t="s">
        <v>26</v>
      </c>
      <c r="E337" s="15" t="s">
        <v>26</v>
      </c>
      <c r="F337" s="15" t="n">
        <v>68</v>
      </c>
      <c r="G337" s="15" t="s">
        <v>26</v>
      </c>
      <c r="H337" s="15" t="s">
        <v>26</v>
      </c>
      <c r="I337" s="15" t="s">
        <v>96</v>
      </c>
      <c r="J337" s="15" t="s">
        <v>24</v>
      </c>
      <c r="K337" s="15" t="s">
        <v>26</v>
      </c>
      <c r="L337" s="15" t="s">
        <v>26</v>
      </c>
      <c r="M337" s="15" t="s">
        <v>26</v>
      </c>
      <c r="N337" s="15" t="s">
        <v>24</v>
      </c>
      <c r="O337" s="15" t="s">
        <v>26</v>
      </c>
      <c r="P337" s="15" t="s">
        <v>27</v>
      </c>
      <c r="Q337" s="15" t="s">
        <v>26</v>
      </c>
      <c r="R337" s="15" t="s">
        <v>19</v>
      </c>
      <c r="S337" s="18" t="n">
        <v>75.8</v>
      </c>
      <c r="T337" s="15" t="n">
        <v>5293.95</v>
      </c>
      <c r="U337" s="15" t="s">
        <v>26</v>
      </c>
      <c r="V337" s="18" t="n">
        <f aca="false">IF(ISNUMBER(T337),T337,0)</f>
        <v>5293.95</v>
      </c>
      <c r="W337" s="15" t="n">
        <f aca="false">IF(U337="Yes",1,0)</f>
        <v>1</v>
      </c>
      <c r="X337" s="15" t="str">
        <f aca="false">IF(F337&lt;=12,"0-12 months",IF(F337&lt;=24,"13-24 months",IF(F337&lt;=48,"25-48 months","49-72 months")))</f>
        <v>49-72 months</v>
      </c>
      <c r="Y337" s="15" t="str">
        <f aca="false">IF(C337=1,"Yes","No")</f>
        <v>No</v>
      </c>
      <c r="Z337" s="15" t="n">
        <f aca="false">COUNTIF(J337:O337,"Yes")</f>
        <v>4</v>
      </c>
      <c r="AA337" s="18" t="n">
        <f aca="false">S337*W337</f>
        <v>75.8</v>
      </c>
      <c r="AB337" s="15" t="n">
        <f aca="false">(P337="Month-to-month")+(I337="Fiber optic")+(R337="Electronic check")+(F337&lt;=12)+(M337="No")+(J337="No")</f>
        <v>1</v>
      </c>
      <c r="AC337" s="15" t="str">
        <f aca="false">IF(AB337&gt;=5,"High",IF(AB337&gt;=3,"Medium","Low"))</f>
        <v>Low</v>
      </c>
    </row>
    <row r="338" customFormat="false" ht="15" hidden="false" customHeight="false" outlineLevel="0" collapsed="false">
      <c r="A338" s="15" t="s">
        <v>434</v>
      </c>
      <c r="B338" s="15" t="s">
        <v>94</v>
      </c>
      <c r="C338" s="15" t="n">
        <v>0</v>
      </c>
      <c r="D338" s="15" t="s">
        <v>24</v>
      </c>
      <c r="E338" s="15" t="s">
        <v>24</v>
      </c>
      <c r="F338" s="15" t="n">
        <v>43</v>
      </c>
      <c r="G338" s="15" t="s">
        <v>26</v>
      </c>
      <c r="H338" s="15" t="s">
        <v>26</v>
      </c>
      <c r="I338" s="15" t="s">
        <v>102</v>
      </c>
      <c r="J338" s="15" t="s">
        <v>24</v>
      </c>
      <c r="K338" s="15" t="s">
        <v>26</v>
      </c>
      <c r="L338" s="15" t="s">
        <v>26</v>
      </c>
      <c r="M338" s="15" t="s">
        <v>24</v>
      </c>
      <c r="N338" s="15" t="s">
        <v>26</v>
      </c>
      <c r="O338" s="15" t="s">
        <v>26</v>
      </c>
      <c r="P338" s="15" t="s">
        <v>29</v>
      </c>
      <c r="Q338" s="15" t="s">
        <v>26</v>
      </c>
      <c r="R338" s="15" t="s">
        <v>15</v>
      </c>
      <c r="S338" s="18" t="n">
        <v>104.6</v>
      </c>
      <c r="T338" s="15" t="n">
        <v>4759.85</v>
      </c>
      <c r="U338" s="15" t="s">
        <v>26</v>
      </c>
      <c r="V338" s="18" t="n">
        <f aca="false">IF(ISNUMBER(T338),T338,0)</f>
        <v>4759.85</v>
      </c>
      <c r="W338" s="15" t="n">
        <f aca="false">IF(U338="Yes",1,0)</f>
        <v>1</v>
      </c>
      <c r="X338" s="15" t="str">
        <f aca="false">IF(F338&lt;=12,"0-12 months",IF(F338&lt;=24,"13-24 months",IF(F338&lt;=48,"25-48 months","49-72 months")))</f>
        <v>25-48 months</v>
      </c>
      <c r="Y338" s="15" t="str">
        <f aca="false">IF(C338=1,"Yes","No")</f>
        <v>No</v>
      </c>
      <c r="Z338" s="15" t="n">
        <f aca="false">COUNTIF(J338:O338,"Yes")</f>
        <v>4</v>
      </c>
      <c r="AA338" s="18" t="n">
        <f aca="false">S338*W338</f>
        <v>104.6</v>
      </c>
      <c r="AB338" s="15" t="n">
        <f aca="false">(P338="Month-to-month")+(I338="Fiber optic")+(R338="Electronic check")+(F338&lt;=12)+(M338="No")+(J338="No")</f>
        <v>4</v>
      </c>
      <c r="AC338" s="15" t="str">
        <f aca="false">IF(AB338&gt;=5,"High",IF(AB338&gt;=3,"Medium","Low"))</f>
        <v>Medium</v>
      </c>
    </row>
    <row r="339" customFormat="false" ht="15" hidden="false" customHeight="false" outlineLevel="0" collapsed="false">
      <c r="A339" s="15" t="s">
        <v>435</v>
      </c>
      <c r="B339" s="15" t="s">
        <v>94</v>
      </c>
      <c r="C339" s="15" t="n">
        <v>0</v>
      </c>
      <c r="D339" s="15" t="s">
        <v>24</v>
      </c>
      <c r="E339" s="15" t="s">
        <v>24</v>
      </c>
      <c r="F339" s="15" t="n">
        <v>68</v>
      </c>
      <c r="G339" s="15" t="s">
        <v>26</v>
      </c>
      <c r="H339" s="15" t="s">
        <v>26</v>
      </c>
      <c r="I339" s="15" t="s">
        <v>96</v>
      </c>
      <c r="J339" s="15" t="s">
        <v>26</v>
      </c>
      <c r="K339" s="15" t="s">
        <v>26</v>
      </c>
      <c r="L339" s="15" t="s">
        <v>26</v>
      </c>
      <c r="M339" s="15" t="s">
        <v>26</v>
      </c>
      <c r="N339" s="15" t="s">
        <v>26</v>
      </c>
      <c r="O339" s="15" t="s">
        <v>26</v>
      </c>
      <c r="P339" s="15" t="s">
        <v>29</v>
      </c>
      <c r="Q339" s="15" t="s">
        <v>26</v>
      </c>
      <c r="R339" s="15" t="s">
        <v>15</v>
      </c>
      <c r="S339" s="18" t="n">
        <v>88.15</v>
      </c>
      <c r="T339" s="15" t="n">
        <v>6148.45</v>
      </c>
      <c r="U339" s="15" t="s">
        <v>24</v>
      </c>
      <c r="V339" s="18" t="n">
        <f aca="false">IF(ISNUMBER(T339),T339,0)</f>
        <v>6148.45</v>
      </c>
      <c r="W339" s="15" t="n">
        <f aca="false">IF(U339="Yes",1,0)</f>
        <v>0</v>
      </c>
      <c r="X339" s="15" t="str">
        <f aca="false">IF(F339&lt;=12,"0-12 months",IF(F339&lt;=24,"13-24 months",IF(F339&lt;=48,"25-48 months","49-72 months")))</f>
        <v>49-72 months</v>
      </c>
      <c r="Y339" s="15" t="str">
        <f aca="false">IF(C339=1,"Yes","No")</f>
        <v>No</v>
      </c>
      <c r="Z339" s="15" t="n">
        <f aca="false">COUNTIF(J339:O339,"Yes")</f>
        <v>6</v>
      </c>
      <c r="AA339" s="18" t="n">
        <f aca="false">S339*W339</f>
        <v>0</v>
      </c>
      <c r="AB339" s="15" t="n">
        <f aca="false">(P339="Month-to-month")+(I339="Fiber optic")+(R339="Electronic check")+(F339&lt;=12)+(M339="No")+(J339="No")</f>
        <v>1</v>
      </c>
      <c r="AC339" s="15" t="str">
        <f aca="false">IF(AB339&gt;=5,"High",IF(AB339&gt;=3,"Medium","Low"))</f>
        <v>Low</v>
      </c>
    </row>
    <row r="340" customFormat="false" ht="15" hidden="false" customHeight="false" outlineLevel="0" collapsed="false">
      <c r="A340" s="15" t="s">
        <v>436</v>
      </c>
      <c r="B340" s="15" t="s">
        <v>94</v>
      </c>
      <c r="C340" s="15" t="n">
        <v>0</v>
      </c>
      <c r="D340" s="15" t="s">
        <v>24</v>
      </c>
      <c r="E340" s="15" t="s">
        <v>24</v>
      </c>
      <c r="F340" s="15" t="n">
        <v>36</v>
      </c>
      <c r="G340" s="15" t="s">
        <v>26</v>
      </c>
      <c r="H340" s="15" t="s">
        <v>24</v>
      </c>
      <c r="I340" s="15" t="s">
        <v>102</v>
      </c>
      <c r="J340" s="15" t="s">
        <v>24</v>
      </c>
      <c r="K340" s="15" t="s">
        <v>26</v>
      </c>
      <c r="L340" s="15" t="s">
        <v>24</v>
      </c>
      <c r="M340" s="15" t="s">
        <v>24</v>
      </c>
      <c r="N340" s="15" t="s">
        <v>26</v>
      </c>
      <c r="O340" s="15" t="s">
        <v>26</v>
      </c>
      <c r="P340" s="15" t="s">
        <v>25</v>
      </c>
      <c r="Q340" s="15" t="s">
        <v>26</v>
      </c>
      <c r="R340" s="15" t="s">
        <v>21</v>
      </c>
      <c r="S340" s="18" t="n">
        <v>94.8</v>
      </c>
      <c r="T340" s="15" t="n">
        <v>3565.65</v>
      </c>
      <c r="U340" s="15" t="s">
        <v>24</v>
      </c>
      <c r="V340" s="18" t="n">
        <f aca="false">IF(ISNUMBER(T340),T340,0)</f>
        <v>3565.65</v>
      </c>
      <c r="W340" s="15" t="n">
        <f aca="false">IF(U340="Yes",1,0)</f>
        <v>0</v>
      </c>
      <c r="X340" s="15" t="str">
        <f aca="false">IF(F340&lt;=12,"0-12 months",IF(F340&lt;=24,"13-24 months",IF(F340&lt;=48,"25-48 months","49-72 months")))</f>
        <v>25-48 months</v>
      </c>
      <c r="Y340" s="15" t="str">
        <f aca="false">IF(C340=1,"Yes","No")</f>
        <v>No</v>
      </c>
      <c r="Z340" s="15" t="n">
        <f aca="false">COUNTIF(J340:O340,"Yes")</f>
        <v>3</v>
      </c>
      <c r="AA340" s="18" t="n">
        <f aca="false">S340*W340</f>
        <v>0</v>
      </c>
      <c r="AB340" s="15" t="n">
        <f aca="false">(P340="Month-to-month")+(I340="Fiber optic")+(R340="Electronic check")+(F340&lt;=12)+(M340="No")+(J340="No")</f>
        <v>4</v>
      </c>
      <c r="AC340" s="15" t="str">
        <f aca="false">IF(AB340&gt;=5,"High",IF(AB340&gt;=3,"Medium","Low"))</f>
        <v>Medium</v>
      </c>
    </row>
    <row r="341" customFormat="false" ht="15" hidden="false" customHeight="false" outlineLevel="0" collapsed="false">
      <c r="A341" s="15" t="s">
        <v>437</v>
      </c>
      <c r="B341" s="15" t="s">
        <v>98</v>
      </c>
      <c r="C341" s="15" t="n">
        <v>0</v>
      </c>
      <c r="D341" s="15" t="s">
        <v>26</v>
      </c>
      <c r="E341" s="15" t="s">
        <v>24</v>
      </c>
      <c r="F341" s="15" t="n">
        <v>63</v>
      </c>
      <c r="G341" s="15" t="s">
        <v>26</v>
      </c>
      <c r="H341" s="15" t="s">
        <v>26</v>
      </c>
      <c r="I341" s="15" t="s">
        <v>102</v>
      </c>
      <c r="J341" s="15" t="s">
        <v>24</v>
      </c>
      <c r="K341" s="15" t="s">
        <v>26</v>
      </c>
      <c r="L341" s="15" t="s">
        <v>26</v>
      </c>
      <c r="M341" s="15" t="s">
        <v>24</v>
      </c>
      <c r="N341" s="15" t="s">
        <v>26</v>
      </c>
      <c r="O341" s="15" t="s">
        <v>26</v>
      </c>
      <c r="P341" s="15" t="s">
        <v>25</v>
      </c>
      <c r="Q341" s="15" t="s">
        <v>26</v>
      </c>
      <c r="R341" s="15" t="s">
        <v>15</v>
      </c>
      <c r="S341" s="18" t="n">
        <v>103.4</v>
      </c>
      <c r="T341" s="15" t="n">
        <v>6603</v>
      </c>
      <c r="U341" s="15" t="s">
        <v>26</v>
      </c>
      <c r="V341" s="18" t="n">
        <f aca="false">IF(ISNUMBER(T341),T341,0)</f>
        <v>6603</v>
      </c>
      <c r="W341" s="15" t="n">
        <f aca="false">IF(U341="Yes",1,0)</f>
        <v>1</v>
      </c>
      <c r="X341" s="15" t="str">
        <f aca="false">IF(F341&lt;=12,"0-12 months",IF(F341&lt;=24,"13-24 months",IF(F341&lt;=48,"25-48 months","49-72 months")))</f>
        <v>49-72 months</v>
      </c>
      <c r="Y341" s="15" t="str">
        <f aca="false">IF(C341=1,"Yes","No")</f>
        <v>No</v>
      </c>
      <c r="Z341" s="15" t="n">
        <f aca="false">COUNTIF(J341:O341,"Yes")</f>
        <v>4</v>
      </c>
      <c r="AA341" s="18" t="n">
        <f aca="false">S341*W341</f>
        <v>103.4</v>
      </c>
      <c r="AB341" s="15" t="n">
        <f aca="false">(P341="Month-to-month")+(I341="Fiber optic")+(R341="Electronic check")+(F341&lt;=12)+(M341="No")+(J341="No")</f>
        <v>5</v>
      </c>
      <c r="AC341" s="15" t="str">
        <f aca="false">IF(AB341&gt;=5,"High",IF(AB341&gt;=3,"Medium","Low"))</f>
        <v>High</v>
      </c>
    </row>
    <row r="342" customFormat="false" ht="15" hidden="false" customHeight="false" outlineLevel="0" collapsed="false">
      <c r="A342" s="15" t="s">
        <v>438</v>
      </c>
      <c r="B342" s="15" t="s">
        <v>94</v>
      </c>
      <c r="C342" s="15" t="n">
        <v>1</v>
      </c>
      <c r="D342" s="15" t="s">
        <v>24</v>
      </c>
      <c r="E342" s="15" t="s">
        <v>24</v>
      </c>
      <c r="F342" s="15" t="n">
        <v>32</v>
      </c>
      <c r="G342" s="15" t="s">
        <v>26</v>
      </c>
      <c r="H342" s="15" t="s">
        <v>24</v>
      </c>
      <c r="I342" s="15" t="s">
        <v>96</v>
      </c>
      <c r="J342" s="15" t="s">
        <v>24</v>
      </c>
      <c r="K342" s="15" t="s">
        <v>26</v>
      </c>
      <c r="L342" s="15" t="s">
        <v>24</v>
      </c>
      <c r="M342" s="15" t="s">
        <v>26</v>
      </c>
      <c r="N342" s="15" t="s">
        <v>24</v>
      </c>
      <c r="O342" s="15" t="s">
        <v>24</v>
      </c>
      <c r="P342" s="15" t="s">
        <v>25</v>
      </c>
      <c r="Q342" s="15" t="s">
        <v>24</v>
      </c>
      <c r="R342" s="15" t="s">
        <v>19</v>
      </c>
      <c r="S342" s="18" t="n">
        <v>54.65</v>
      </c>
      <c r="T342" s="15" t="n">
        <v>1830.1</v>
      </c>
      <c r="U342" s="15" t="s">
        <v>24</v>
      </c>
      <c r="V342" s="18" t="n">
        <f aca="false">IF(ISNUMBER(T342),T342,0)</f>
        <v>1830.1</v>
      </c>
      <c r="W342" s="15" t="n">
        <f aca="false">IF(U342="Yes",1,0)</f>
        <v>0</v>
      </c>
      <c r="X342" s="15" t="str">
        <f aca="false">IF(F342&lt;=12,"0-12 months",IF(F342&lt;=24,"13-24 months",IF(F342&lt;=48,"25-48 months","49-72 months")))</f>
        <v>25-48 months</v>
      </c>
      <c r="Y342" s="15" t="str">
        <f aca="false">IF(C342=1,"Yes","No")</f>
        <v>Yes</v>
      </c>
      <c r="Z342" s="15" t="n">
        <f aca="false">COUNTIF(J342:O342,"Yes")</f>
        <v>2</v>
      </c>
      <c r="AA342" s="18" t="n">
        <f aca="false">S342*W342</f>
        <v>0</v>
      </c>
      <c r="AB342" s="15" t="n">
        <f aca="false">(P342="Month-to-month")+(I342="Fiber optic")+(R342="Electronic check")+(F342&lt;=12)+(M342="No")+(J342="No")</f>
        <v>2</v>
      </c>
      <c r="AC342" s="15" t="str">
        <f aca="false">IF(AB342&gt;=5,"High",IF(AB342&gt;=3,"Medium","Low"))</f>
        <v>Low</v>
      </c>
    </row>
    <row r="343" customFormat="false" ht="15" hidden="false" customHeight="false" outlineLevel="0" collapsed="false">
      <c r="A343" s="15" t="s">
        <v>439</v>
      </c>
      <c r="B343" s="15" t="s">
        <v>94</v>
      </c>
      <c r="C343" s="15" t="n">
        <v>0</v>
      </c>
      <c r="D343" s="15" t="s">
        <v>26</v>
      </c>
      <c r="E343" s="15" t="s">
        <v>24</v>
      </c>
      <c r="F343" s="15" t="n">
        <v>71</v>
      </c>
      <c r="G343" s="15" t="s">
        <v>26</v>
      </c>
      <c r="H343" s="15" t="s">
        <v>26</v>
      </c>
      <c r="I343" s="15" t="s">
        <v>96</v>
      </c>
      <c r="J343" s="15" t="s">
        <v>26</v>
      </c>
      <c r="K343" s="15" t="s">
        <v>26</v>
      </c>
      <c r="L343" s="15" t="s">
        <v>26</v>
      </c>
      <c r="M343" s="15" t="s">
        <v>26</v>
      </c>
      <c r="N343" s="15" t="s">
        <v>26</v>
      </c>
      <c r="O343" s="15" t="s">
        <v>26</v>
      </c>
      <c r="P343" s="15" t="s">
        <v>29</v>
      </c>
      <c r="Q343" s="15" t="s">
        <v>24</v>
      </c>
      <c r="R343" s="15" t="s">
        <v>21</v>
      </c>
      <c r="S343" s="18" t="n">
        <v>85.75</v>
      </c>
      <c r="T343" s="15" t="n">
        <v>6223.8</v>
      </c>
      <c r="U343" s="15" t="s">
        <v>24</v>
      </c>
      <c r="V343" s="18" t="n">
        <f aca="false">IF(ISNUMBER(T343),T343,0)</f>
        <v>6223.8</v>
      </c>
      <c r="W343" s="15" t="n">
        <f aca="false">IF(U343="Yes",1,0)</f>
        <v>0</v>
      </c>
      <c r="X343" s="15" t="str">
        <f aca="false">IF(F343&lt;=12,"0-12 months",IF(F343&lt;=24,"13-24 months",IF(F343&lt;=48,"25-48 months","49-72 months")))</f>
        <v>49-72 months</v>
      </c>
      <c r="Y343" s="15" t="str">
        <f aca="false">IF(C343=1,"Yes","No")</f>
        <v>No</v>
      </c>
      <c r="Z343" s="15" t="n">
        <f aca="false">COUNTIF(J343:O343,"Yes")</f>
        <v>6</v>
      </c>
      <c r="AA343" s="18" t="n">
        <f aca="false">S343*W343</f>
        <v>0</v>
      </c>
      <c r="AB343" s="15" t="n">
        <f aca="false">(P343="Month-to-month")+(I343="Fiber optic")+(R343="Electronic check")+(F343&lt;=12)+(M343="No")+(J343="No")</f>
        <v>0</v>
      </c>
      <c r="AC343" s="15" t="str">
        <f aca="false">IF(AB343&gt;=5,"High",IF(AB343&gt;=3,"Medium","Low"))</f>
        <v>Low</v>
      </c>
    </row>
    <row r="344" customFormat="false" ht="15" hidden="false" customHeight="false" outlineLevel="0" collapsed="false">
      <c r="A344" s="15" t="s">
        <v>440</v>
      </c>
      <c r="B344" s="15" t="s">
        <v>94</v>
      </c>
      <c r="C344" s="15" t="n">
        <v>0</v>
      </c>
      <c r="D344" s="15" t="s">
        <v>26</v>
      </c>
      <c r="E344" s="15" t="s">
        <v>26</v>
      </c>
      <c r="F344" s="15" t="n">
        <v>66</v>
      </c>
      <c r="G344" s="15" t="s">
        <v>26</v>
      </c>
      <c r="H344" s="15" t="s">
        <v>26</v>
      </c>
      <c r="I344" s="15" t="s">
        <v>96</v>
      </c>
      <c r="J344" s="15" t="s">
        <v>26</v>
      </c>
      <c r="K344" s="15" t="s">
        <v>26</v>
      </c>
      <c r="L344" s="15" t="s">
        <v>26</v>
      </c>
      <c r="M344" s="15" t="s">
        <v>24</v>
      </c>
      <c r="N344" s="15" t="s">
        <v>24</v>
      </c>
      <c r="O344" s="15" t="s">
        <v>24</v>
      </c>
      <c r="P344" s="15" t="s">
        <v>25</v>
      </c>
      <c r="Q344" s="15" t="s">
        <v>26</v>
      </c>
      <c r="R344" s="15" t="s">
        <v>19</v>
      </c>
      <c r="S344" s="18" t="n">
        <v>67.45</v>
      </c>
      <c r="T344" s="15" t="n">
        <v>4508.65</v>
      </c>
      <c r="U344" s="15" t="s">
        <v>24</v>
      </c>
      <c r="V344" s="18" t="n">
        <f aca="false">IF(ISNUMBER(T344),T344,0)</f>
        <v>4508.65</v>
      </c>
      <c r="W344" s="15" t="n">
        <f aca="false">IF(U344="Yes",1,0)</f>
        <v>0</v>
      </c>
      <c r="X344" s="15" t="str">
        <f aca="false">IF(F344&lt;=12,"0-12 months",IF(F344&lt;=24,"13-24 months",IF(F344&lt;=48,"25-48 months","49-72 months")))</f>
        <v>49-72 months</v>
      </c>
      <c r="Y344" s="15" t="str">
        <f aca="false">IF(C344=1,"Yes","No")</f>
        <v>No</v>
      </c>
      <c r="Z344" s="15" t="n">
        <f aca="false">COUNTIF(J344:O344,"Yes")</f>
        <v>3</v>
      </c>
      <c r="AA344" s="18" t="n">
        <f aca="false">S344*W344</f>
        <v>0</v>
      </c>
      <c r="AB344" s="15" t="n">
        <f aca="false">(P344="Month-to-month")+(I344="Fiber optic")+(R344="Electronic check")+(F344&lt;=12)+(M344="No")+(J344="No")</f>
        <v>2</v>
      </c>
      <c r="AC344" s="15" t="str">
        <f aca="false">IF(AB344&gt;=5,"High",IF(AB344&gt;=3,"Medium","Low"))</f>
        <v>Low</v>
      </c>
    </row>
    <row r="345" customFormat="false" ht="15" hidden="false" customHeight="false" outlineLevel="0" collapsed="false">
      <c r="A345" s="15" t="s">
        <v>441</v>
      </c>
      <c r="B345" s="15" t="s">
        <v>98</v>
      </c>
      <c r="C345" s="15" t="n">
        <v>0</v>
      </c>
      <c r="D345" s="15" t="s">
        <v>24</v>
      </c>
      <c r="E345" s="15" t="s">
        <v>24</v>
      </c>
      <c r="F345" s="15" t="n">
        <v>63</v>
      </c>
      <c r="G345" s="15" t="s">
        <v>26</v>
      </c>
      <c r="H345" s="15" t="s">
        <v>24</v>
      </c>
      <c r="I345" s="15" t="s">
        <v>24</v>
      </c>
      <c r="J345" s="15" t="s">
        <v>28</v>
      </c>
      <c r="K345" s="15" t="s">
        <v>28</v>
      </c>
      <c r="L345" s="15" t="s">
        <v>28</v>
      </c>
      <c r="M345" s="15" t="s">
        <v>28</v>
      </c>
      <c r="N345" s="15" t="s">
        <v>28</v>
      </c>
      <c r="O345" s="15" t="s">
        <v>28</v>
      </c>
      <c r="P345" s="15" t="s">
        <v>27</v>
      </c>
      <c r="Q345" s="15" t="s">
        <v>24</v>
      </c>
      <c r="R345" s="15" t="s">
        <v>17</v>
      </c>
      <c r="S345" s="18" t="n">
        <v>20.5</v>
      </c>
      <c r="T345" s="15" t="n">
        <v>1328.15</v>
      </c>
      <c r="U345" s="15" t="s">
        <v>24</v>
      </c>
      <c r="V345" s="18" t="n">
        <f aca="false">IF(ISNUMBER(T345),T345,0)</f>
        <v>1328.15</v>
      </c>
      <c r="W345" s="15" t="n">
        <f aca="false">IF(U345="Yes",1,0)</f>
        <v>0</v>
      </c>
      <c r="X345" s="15" t="str">
        <f aca="false">IF(F345&lt;=12,"0-12 months",IF(F345&lt;=24,"13-24 months",IF(F345&lt;=48,"25-48 months","49-72 months")))</f>
        <v>49-72 months</v>
      </c>
      <c r="Y345" s="15" t="str">
        <f aca="false">IF(C345=1,"Yes","No")</f>
        <v>No</v>
      </c>
      <c r="Z345" s="15" t="n">
        <f aca="false">COUNTIF(J345:O345,"Yes")</f>
        <v>0</v>
      </c>
      <c r="AA345" s="18" t="n">
        <f aca="false">S345*W345</f>
        <v>0</v>
      </c>
      <c r="AB345" s="15" t="n">
        <f aca="false">(P345="Month-to-month")+(I345="Fiber optic")+(R345="Electronic check")+(F345&lt;=12)+(M345="No")+(J345="No")</f>
        <v>0</v>
      </c>
      <c r="AC345" s="15" t="str">
        <f aca="false">IF(AB345&gt;=5,"High",IF(AB345&gt;=3,"Medium","Low"))</f>
        <v>Low</v>
      </c>
    </row>
    <row r="346" customFormat="false" ht="15" hidden="false" customHeight="false" outlineLevel="0" collapsed="false">
      <c r="A346" s="15" t="s">
        <v>442</v>
      </c>
      <c r="B346" s="15" t="s">
        <v>94</v>
      </c>
      <c r="C346" s="15" t="n">
        <v>0</v>
      </c>
      <c r="D346" s="15" t="s">
        <v>24</v>
      </c>
      <c r="E346" s="15" t="s">
        <v>26</v>
      </c>
      <c r="F346" s="15" t="n">
        <v>41</v>
      </c>
      <c r="G346" s="15" t="s">
        <v>26</v>
      </c>
      <c r="H346" s="15" t="s">
        <v>24</v>
      </c>
      <c r="I346" s="15" t="s">
        <v>24</v>
      </c>
      <c r="J346" s="15" t="s">
        <v>28</v>
      </c>
      <c r="K346" s="15" t="s">
        <v>28</v>
      </c>
      <c r="L346" s="15" t="s">
        <v>28</v>
      </c>
      <c r="M346" s="15" t="s">
        <v>28</v>
      </c>
      <c r="N346" s="15" t="s">
        <v>28</v>
      </c>
      <c r="O346" s="15" t="s">
        <v>28</v>
      </c>
      <c r="P346" s="15" t="s">
        <v>27</v>
      </c>
      <c r="Q346" s="15" t="s">
        <v>26</v>
      </c>
      <c r="R346" s="15" t="s">
        <v>21</v>
      </c>
      <c r="S346" s="18" t="n">
        <v>20.25</v>
      </c>
      <c r="T346" s="15" t="n">
        <v>865</v>
      </c>
      <c r="U346" s="15" t="s">
        <v>24</v>
      </c>
      <c r="V346" s="18" t="n">
        <f aca="false">IF(ISNUMBER(T346),T346,0)</f>
        <v>865</v>
      </c>
      <c r="W346" s="15" t="n">
        <f aca="false">IF(U346="Yes",1,0)</f>
        <v>0</v>
      </c>
      <c r="X346" s="15" t="str">
        <f aca="false">IF(F346&lt;=12,"0-12 months",IF(F346&lt;=24,"13-24 months",IF(F346&lt;=48,"25-48 months","49-72 months")))</f>
        <v>25-48 months</v>
      </c>
      <c r="Y346" s="15" t="str">
        <f aca="false">IF(C346=1,"Yes","No")</f>
        <v>No</v>
      </c>
      <c r="Z346" s="15" t="n">
        <f aca="false">COUNTIF(J346:O346,"Yes")</f>
        <v>0</v>
      </c>
      <c r="AA346" s="18" t="n">
        <f aca="false">S346*W346</f>
        <v>0</v>
      </c>
      <c r="AB346" s="15" t="n">
        <f aca="false">(P346="Month-to-month")+(I346="Fiber optic")+(R346="Electronic check")+(F346&lt;=12)+(M346="No")+(J346="No")</f>
        <v>0</v>
      </c>
      <c r="AC346" s="15" t="str">
        <f aca="false">IF(AB346&gt;=5,"High",IF(AB346&gt;=3,"Medium","Low"))</f>
        <v>Low</v>
      </c>
    </row>
    <row r="347" customFormat="false" ht="15" hidden="false" customHeight="false" outlineLevel="0" collapsed="false">
      <c r="A347" s="15" t="s">
        <v>443</v>
      </c>
      <c r="B347" s="15" t="s">
        <v>94</v>
      </c>
      <c r="C347" s="15" t="n">
        <v>1</v>
      </c>
      <c r="D347" s="15" t="s">
        <v>24</v>
      </c>
      <c r="E347" s="15" t="s">
        <v>24</v>
      </c>
      <c r="F347" s="15" t="n">
        <v>1</v>
      </c>
      <c r="G347" s="15" t="s">
        <v>26</v>
      </c>
      <c r="H347" s="15" t="s">
        <v>26</v>
      </c>
      <c r="I347" s="15" t="s">
        <v>102</v>
      </c>
      <c r="J347" s="15" t="s">
        <v>24</v>
      </c>
      <c r="K347" s="15" t="s">
        <v>24</v>
      </c>
      <c r="L347" s="15" t="s">
        <v>24</v>
      </c>
      <c r="M347" s="15" t="s">
        <v>24</v>
      </c>
      <c r="N347" s="15" t="s">
        <v>24</v>
      </c>
      <c r="O347" s="15" t="s">
        <v>24</v>
      </c>
      <c r="P347" s="15" t="s">
        <v>25</v>
      </c>
      <c r="Q347" s="15" t="s">
        <v>26</v>
      </c>
      <c r="R347" s="15" t="s">
        <v>15</v>
      </c>
      <c r="S347" s="18" t="n">
        <v>72.1</v>
      </c>
      <c r="T347" s="15" t="n">
        <v>72.1</v>
      </c>
      <c r="U347" s="15" t="s">
        <v>24</v>
      </c>
      <c r="V347" s="18" t="n">
        <f aca="false">IF(ISNUMBER(T347),T347,0)</f>
        <v>72.1</v>
      </c>
      <c r="W347" s="15" t="n">
        <f aca="false">IF(U347="Yes",1,0)</f>
        <v>0</v>
      </c>
      <c r="X347" s="15" t="str">
        <f aca="false">IF(F347&lt;=12,"0-12 months",IF(F347&lt;=24,"13-24 months",IF(F347&lt;=48,"25-48 months","49-72 months")))</f>
        <v>0-12 months</v>
      </c>
      <c r="Y347" s="15" t="str">
        <f aca="false">IF(C347=1,"Yes","No")</f>
        <v>Yes</v>
      </c>
      <c r="Z347" s="15" t="n">
        <f aca="false">COUNTIF(J347:O347,"Yes")</f>
        <v>0</v>
      </c>
      <c r="AA347" s="18" t="n">
        <f aca="false">S347*W347</f>
        <v>0</v>
      </c>
      <c r="AB347" s="15" t="n">
        <f aca="false">(P347="Month-to-month")+(I347="Fiber optic")+(R347="Electronic check")+(F347&lt;=12)+(M347="No")+(J347="No")</f>
        <v>6</v>
      </c>
      <c r="AC347" s="15" t="str">
        <f aca="false">IF(AB347&gt;=5,"High",IF(AB347&gt;=3,"Medium","Low"))</f>
        <v>High</v>
      </c>
    </row>
    <row r="348" customFormat="false" ht="15" hidden="false" customHeight="false" outlineLevel="0" collapsed="false">
      <c r="A348" s="15" t="s">
        <v>444</v>
      </c>
      <c r="B348" s="15" t="s">
        <v>94</v>
      </c>
      <c r="C348" s="15" t="n">
        <v>0</v>
      </c>
      <c r="D348" s="15" t="s">
        <v>24</v>
      </c>
      <c r="E348" s="15" t="s">
        <v>24</v>
      </c>
      <c r="F348" s="15" t="n">
        <v>2</v>
      </c>
      <c r="G348" s="15" t="s">
        <v>26</v>
      </c>
      <c r="H348" s="15" t="s">
        <v>24</v>
      </c>
      <c r="I348" s="15" t="s">
        <v>102</v>
      </c>
      <c r="J348" s="15" t="s">
        <v>24</v>
      </c>
      <c r="K348" s="15" t="s">
        <v>24</v>
      </c>
      <c r="L348" s="15" t="s">
        <v>24</v>
      </c>
      <c r="M348" s="15" t="s">
        <v>24</v>
      </c>
      <c r="N348" s="15" t="s">
        <v>26</v>
      </c>
      <c r="O348" s="15" t="s">
        <v>26</v>
      </c>
      <c r="P348" s="15" t="s">
        <v>25</v>
      </c>
      <c r="Q348" s="15" t="s">
        <v>26</v>
      </c>
      <c r="R348" s="15" t="s">
        <v>15</v>
      </c>
      <c r="S348" s="18" t="n">
        <v>90.4</v>
      </c>
      <c r="T348" s="15" t="n">
        <v>168.2</v>
      </c>
      <c r="U348" s="15" t="s">
        <v>26</v>
      </c>
      <c r="V348" s="18" t="n">
        <f aca="false">IF(ISNUMBER(T348),T348,0)</f>
        <v>168.2</v>
      </c>
      <c r="W348" s="15" t="n">
        <f aca="false">IF(U348="Yes",1,0)</f>
        <v>1</v>
      </c>
      <c r="X348" s="15" t="str">
        <f aca="false">IF(F348&lt;=12,"0-12 months",IF(F348&lt;=24,"13-24 months",IF(F348&lt;=48,"25-48 months","49-72 months")))</f>
        <v>0-12 months</v>
      </c>
      <c r="Y348" s="15" t="str">
        <f aca="false">IF(C348=1,"Yes","No")</f>
        <v>No</v>
      </c>
      <c r="Z348" s="15" t="n">
        <f aca="false">COUNTIF(J348:O348,"Yes")</f>
        <v>2</v>
      </c>
      <c r="AA348" s="18" t="n">
        <f aca="false">S348*W348</f>
        <v>90.4</v>
      </c>
      <c r="AB348" s="15" t="n">
        <f aca="false">(P348="Month-to-month")+(I348="Fiber optic")+(R348="Electronic check")+(F348&lt;=12)+(M348="No")+(J348="No")</f>
        <v>6</v>
      </c>
      <c r="AC348" s="15" t="str">
        <f aca="false">IF(AB348&gt;=5,"High",IF(AB348&gt;=3,"Medium","Low"))</f>
        <v>High</v>
      </c>
    </row>
    <row r="349" customFormat="false" ht="15" hidden="false" customHeight="false" outlineLevel="0" collapsed="false">
      <c r="A349" s="15" t="s">
        <v>445</v>
      </c>
      <c r="B349" s="15" t="s">
        <v>94</v>
      </c>
      <c r="C349" s="15" t="n">
        <v>0</v>
      </c>
      <c r="D349" s="15" t="s">
        <v>26</v>
      </c>
      <c r="E349" s="15" t="s">
        <v>24</v>
      </c>
      <c r="F349" s="15" t="n">
        <v>70</v>
      </c>
      <c r="G349" s="15" t="s">
        <v>26</v>
      </c>
      <c r="H349" s="15" t="s">
        <v>24</v>
      </c>
      <c r="I349" s="15" t="s">
        <v>24</v>
      </c>
      <c r="J349" s="15" t="s">
        <v>28</v>
      </c>
      <c r="K349" s="15" t="s">
        <v>28</v>
      </c>
      <c r="L349" s="15" t="s">
        <v>28</v>
      </c>
      <c r="M349" s="15" t="s">
        <v>28</v>
      </c>
      <c r="N349" s="15" t="s">
        <v>28</v>
      </c>
      <c r="O349" s="15" t="s">
        <v>28</v>
      </c>
      <c r="P349" s="15" t="s">
        <v>29</v>
      </c>
      <c r="Q349" s="15" t="s">
        <v>24</v>
      </c>
      <c r="R349" s="15" t="s">
        <v>19</v>
      </c>
      <c r="S349" s="18" t="n">
        <v>19.45</v>
      </c>
      <c r="T349" s="15" t="n">
        <v>1303.5</v>
      </c>
      <c r="U349" s="15" t="s">
        <v>24</v>
      </c>
      <c r="V349" s="18" t="n">
        <f aca="false">IF(ISNUMBER(T349),T349,0)</f>
        <v>1303.5</v>
      </c>
      <c r="W349" s="15" t="n">
        <f aca="false">IF(U349="Yes",1,0)</f>
        <v>0</v>
      </c>
      <c r="X349" s="15" t="str">
        <f aca="false">IF(F349&lt;=12,"0-12 months",IF(F349&lt;=24,"13-24 months",IF(F349&lt;=48,"25-48 months","49-72 months")))</f>
        <v>49-72 months</v>
      </c>
      <c r="Y349" s="15" t="str">
        <f aca="false">IF(C349=1,"Yes","No")</f>
        <v>No</v>
      </c>
      <c r="Z349" s="15" t="n">
        <f aca="false">COUNTIF(J349:O349,"Yes")</f>
        <v>0</v>
      </c>
      <c r="AA349" s="18" t="n">
        <f aca="false">S349*W349</f>
        <v>0</v>
      </c>
      <c r="AB349" s="15" t="n">
        <f aca="false">(P349="Month-to-month")+(I349="Fiber optic")+(R349="Electronic check")+(F349&lt;=12)+(M349="No")+(J349="No")</f>
        <v>0</v>
      </c>
      <c r="AC349" s="15" t="str">
        <f aca="false">IF(AB349&gt;=5,"High",IF(AB349&gt;=3,"Medium","Low"))</f>
        <v>Low</v>
      </c>
    </row>
    <row r="350" customFormat="false" ht="15" hidden="false" customHeight="false" outlineLevel="0" collapsed="false">
      <c r="A350" s="15" t="s">
        <v>446</v>
      </c>
      <c r="B350" s="15" t="s">
        <v>94</v>
      </c>
      <c r="C350" s="15" t="n">
        <v>0</v>
      </c>
      <c r="D350" s="15" t="s">
        <v>24</v>
      </c>
      <c r="E350" s="15" t="s">
        <v>24</v>
      </c>
      <c r="F350" s="15" t="n">
        <v>23</v>
      </c>
      <c r="G350" s="15" t="s">
        <v>24</v>
      </c>
      <c r="H350" s="15" t="s">
        <v>95</v>
      </c>
      <c r="I350" s="15" t="s">
        <v>96</v>
      </c>
      <c r="J350" s="15" t="s">
        <v>24</v>
      </c>
      <c r="K350" s="15" t="s">
        <v>24</v>
      </c>
      <c r="L350" s="15" t="s">
        <v>24</v>
      </c>
      <c r="M350" s="15" t="s">
        <v>24</v>
      </c>
      <c r="N350" s="15" t="s">
        <v>26</v>
      </c>
      <c r="O350" s="15" t="s">
        <v>26</v>
      </c>
      <c r="P350" s="15" t="s">
        <v>25</v>
      </c>
      <c r="Q350" s="15" t="s">
        <v>26</v>
      </c>
      <c r="R350" s="15" t="s">
        <v>15</v>
      </c>
      <c r="S350" s="18" t="n">
        <v>44.95</v>
      </c>
      <c r="T350" s="15" t="n">
        <v>996.85</v>
      </c>
      <c r="U350" s="15" t="s">
        <v>24</v>
      </c>
      <c r="V350" s="18" t="n">
        <f aca="false">IF(ISNUMBER(T350),T350,0)</f>
        <v>996.85</v>
      </c>
      <c r="W350" s="15" t="n">
        <f aca="false">IF(U350="Yes",1,0)</f>
        <v>0</v>
      </c>
      <c r="X350" s="15" t="str">
        <f aca="false">IF(F350&lt;=12,"0-12 months",IF(F350&lt;=24,"13-24 months",IF(F350&lt;=48,"25-48 months","49-72 months")))</f>
        <v>13-24 months</v>
      </c>
      <c r="Y350" s="15" t="str">
        <f aca="false">IF(C350=1,"Yes","No")</f>
        <v>No</v>
      </c>
      <c r="Z350" s="15" t="n">
        <f aca="false">COUNTIF(J350:O350,"Yes")</f>
        <v>2</v>
      </c>
      <c r="AA350" s="18" t="n">
        <f aca="false">S350*W350</f>
        <v>0</v>
      </c>
      <c r="AB350" s="15" t="n">
        <f aca="false">(P350="Month-to-month")+(I350="Fiber optic")+(R350="Electronic check")+(F350&lt;=12)+(M350="No")+(J350="No")</f>
        <v>4</v>
      </c>
      <c r="AC350" s="15" t="str">
        <f aca="false">IF(AB350&gt;=5,"High",IF(AB350&gt;=3,"Medium","Low"))</f>
        <v>Medium</v>
      </c>
    </row>
    <row r="351" customFormat="false" ht="15" hidden="false" customHeight="false" outlineLevel="0" collapsed="false">
      <c r="A351" s="15" t="s">
        <v>447</v>
      </c>
      <c r="B351" s="15" t="s">
        <v>94</v>
      </c>
      <c r="C351" s="15" t="n">
        <v>1</v>
      </c>
      <c r="D351" s="15" t="s">
        <v>26</v>
      </c>
      <c r="E351" s="15" t="s">
        <v>24</v>
      </c>
      <c r="F351" s="15" t="n">
        <v>64</v>
      </c>
      <c r="G351" s="15" t="s">
        <v>26</v>
      </c>
      <c r="H351" s="15" t="s">
        <v>24</v>
      </c>
      <c r="I351" s="15" t="s">
        <v>102</v>
      </c>
      <c r="J351" s="15" t="s">
        <v>26</v>
      </c>
      <c r="K351" s="15" t="s">
        <v>26</v>
      </c>
      <c r="L351" s="15" t="s">
        <v>26</v>
      </c>
      <c r="M351" s="15" t="s">
        <v>24</v>
      </c>
      <c r="N351" s="15" t="s">
        <v>24</v>
      </c>
      <c r="O351" s="15" t="s">
        <v>26</v>
      </c>
      <c r="P351" s="15" t="s">
        <v>27</v>
      </c>
      <c r="Q351" s="15" t="s">
        <v>24</v>
      </c>
      <c r="R351" s="15" t="s">
        <v>19</v>
      </c>
      <c r="S351" s="18" t="n">
        <v>97</v>
      </c>
      <c r="T351" s="15" t="n">
        <v>6430.9</v>
      </c>
      <c r="U351" s="15" t="s">
        <v>24</v>
      </c>
      <c r="V351" s="18" t="n">
        <f aca="false">IF(ISNUMBER(T351),T351,0)</f>
        <v>6430.9</v>
      </c>
      <c r="W351" s="15" t="n">
        <f aca="false">IF(U351="Yes",1,0)</f>
        <v>0</v>
      </c>
      <c r="X351" s="15" t="str">
        <f aca="false">IF(F351&lt;=12,"0-12 months",IF(F351&lt;=24,"13-24 months",IF(F351&lt;=48,"25-48 months","49-72 months")))</f>
        <v>49-72 months</v>
      </c>
      <c r="Y351" s="15" t="str">
        <f aca="false">IF(C351=1,"Yes","No")</f>
        <v>Yes</v>
      </c>
      <c r="Z351" s="15" t="n">
        <f aca="false">COUNTIF(J351:O351,"Yes")</f>
        <v>4</v>
      </c>
      <c r="AA351" s="18" t="n">
        <f aca="false">S351*W351</f>
        <v>0</v>
      </c>
      <c r="AB351" s="15" t="n">
        <f aca="false">(P351="Month-to-month")+(I351="Fiber optic")+(R351="Electronic check")+(F351&lt;=12)+(M351="No")+(J351="No")</f>
        <v>2</v>
      </c>
      <c r="AC351" s="15" t="str">
        <f aca="false">IF(AB351&gt;=5,"High",IF(AB351&gt;=3,"Medium","Low"))</f>
        <v>Low</v>
      </c>
    </row>
    <row r="352" customFormat="false" ht="15" hidden="false" customHeight="false" outlineLevel="0" collapsed="false">
      <c r="A352" s="15" t="s">
        <v>448</v>
      </c>
      <c r="B352" s="15" t="s">
        <v>98</v>
      </c>
      <c r="C352" s="15" t="n">
        <v>0</v>
      </c>
      <c r="D352" s="15" t="s">
        <v>26</v>
      </c>
      <c r="E352" s="15" t="s">
        <v>26</v>
      </c>
      <c r="F352" s="15" t="n">
        <v>37</v>
      </c>
      <c r="G352" s="15" t="s">
        <v>26</v>
      </c>
      <c r="H352" s="15" t="s">
        <v>26</v>
      </c>
      <c r="I352" s="15" t="s">
        <v>96</v>
      </c>
      <c r="J352" s="15" t="s">
        <v>26</v>
      </c>
      <c r="K352" s="15" t="s">
        <v>24</v>
      </c>
      <c r="L352" s="15" t="s">
        <v>26</v>
      </c>
      <c r="M352" s="15" t="s">
        <v>26</v>
      </c>
      <c r="N352" s="15" t="s">
        <v>24</v>
      </c>
      <c r="O352" s="15" t="s">
        <v>24</v>
      </c>
      <c r="P352" s="15" t="s">
        <v>29</v>
      </c>
      <c r="Q352" s="15" t="s">
        <v>26</v>
      </c>
      <c r="R352" s="15" t="s">
        <v>21</v>
      </c>
      <c r="S352" s="18" t="n">
        <v>62.8</v>
      </c>
      <c r="T352" s="15" t="n">
        <v>2278.75</v>
      </c>
      <c r="U352" s="15" t="s">
        <v>24</v>
      </c>
      <c r="V352" s="18" t="n">
        <f aca="false">IF(ISNUMBER(T352),T352,0)</f>
        <v>2278.75</v>
      </c>
      <c r="W352" s="15" t="n">
        <f aca="false">IF(U352="Yes",1,0)</f>
        <v>0</v>
      </c>
      <c r="X352" s="15" t="str">
        <f aca="false">IF(F352&lt;=12,"0-12 months",IF(F352&lt;=24,"13-24 months",IF(F352&lt;=48,"25-48 months","49-72 months")))</f>
        <v>25-48 months</v>
      </c>
      <c r="Y352" s="15" t="str">
        <f aca="false">IF(C352=1,"Yes","No")</f>
        <v>No</v>
      </c>
      <c r="Z352" s="15" t="n">
        <f aca="false">COUNTIF(J352:O352,"Yes")</f>
        <v>3</v>
      </c>
      <c r="AA352" s="18" t="n">
        <f aca="false">S352*W352</f>
        <v>0</v>
      </c>
      <c r="AB352" s="15" t="n">
        <f aca="false">(P352="Month-to-month")+(I352="Fiber optic")+(R352="Electronic check")+(F352&lt;=12)+(M352="No")+(J352="No")</f>
        <v>0</v>
      </c>
      <c r="AC352" s="15" t="str">
        <f aca="false">IF(AB352&gt;=5,"High",IF(AB352&gt;=3,"Medium","Low"))</f>
        <v>Low</v>
      </c>
    </row>
    <row r="353" customFormat="false" ht="15" hidden="false" customHeight="false" outlineLevel="0" collapsed="false">
      <c r="A353" s="15" t="s">
        <v>449</v>
      </c>
      <c r="B353" s="15" t="s">
        <v>98</v>
      </c>
      <c r="C353" s="15" t="n">
        <v>0</v>
      </c>
      <c r="D353" s="15" t="s">
        <v>24</v>
      </c>
      <c r="E353" s="15" t="s">
        <v>26</v>
      </c>
      <c r="F353" s="15" t="n">
        <v>17</v>
      </c>
      <c r="G353" s="15" t="s">
        <v>26</v>
      </c>
      <c r="H353" s="15" t="s">
        <v>24</v>
      </c>
      <c r="I353" s="15" t="s">
        <v>96</v>
      </c>
      <c r="J353" s="15" t="s">
        <v>24</v>
      </c>
      <c r="K353" s="15" t="s">
        <v>24</v>
      </c>
      <c r="L353" s="15" t="s">
        <v>24</v>
      </c>
      <c r="M353" s="15" t="s">
        <v>24</v>
      </c>
      <c r="N353" s="15" t="s">
        <v>24</v>
      </c>
      <c r="O353" s="15" t="s">
        <v>24</v>
      </c>
      <c r="P353" s="15" t="s">
        <v>27</v>
      </c>
      <c r="Q353" s="15" t="s">
        <v>24</v>
      </c>
      <c r="R353" s="15" t="s">
        <v>17</v>
      </c>
      <c r="S353" s="18" t="n">
        <v>44.6</v>
      </c>
      <c r="T353" s="15" t="n">
        <v>681.4</v>
      </c>
      <c r="U353" s="15" t="s">
        <v>24</v>
      </c>
      <c r="V353" s="18" t="n">
        <f aca="false">IF(ISNUMBER(T353),T353,0)</f>
        <v>681.4</v>
      </c>
      <c r="W353" s="15" t="n">
        <f aca="false">IF(U353="Yes",1,0)</f>
        <v>0</v>
      </c>
      <c r="X353" s="15" t="str">
        <f aca="false">IF(F353&lt;=12,"0-12 months",IF(F353&lt;=24,"13-24 months",IF(F353&lt;=48,"25-48 months","49-72 months")))</f>
        <v>13-24 months</v>
      </c>
      <c r="Y353" s="15" t="str">
        <f aca="false">IF(C353=1,"Yes","No")</f>
        <v>No</v>
      </c>
      <c r="Z353" s="15" t="n">
        <f aca="false">COUNTIF(J353:O353,"Yes")</f>
        <v>0</v>
      </c>
      <c r="AA353" s="18" t="n">
        <f aca="false">S353*W353</f>
        <v>0</v>
      </c>
      <c r="AB353" s="15" t="n">
        <f aca="false">(P353="Month-to-month")+(I353="Fiber optic")+(R353="Electronic check")+(F353&lt;=12)+(M353="No")+(J353="No")</f>
        <v>2</v>
      </c>
      <c r="AC353" s="15" t="str">
        <f aca="false">IF(AB353&gt;=5,"High",IF(AB353&gt;=3,"Medium","Low"))</f>
        <v>Low</v>
      </c>
    </row>
    <row r="354" customFormat="false" ht="15" hidden="false" customHeight="false" outlineLevel="0" collapsed="false">
      <c r="A354" s="15" t="s">
        <v>450</v>
      </c>
      <c r="B354" s="15" t="s">
        <v>94</v>
      </c>
      <c r="C354" s="15" t="n">
        <v>1</v>
      </c>
      <c r="D354" s="15" t="s">
        <v>24</v>
      </c>
      <c r="E354" s="15" t="s">
        <v>24</v>
      </c>
      <c r="F354" s="15" t="n">
        <v>7</v>
      </c>
      <c r="G354" s="15" t="s">
        <v>26</v>
      </c>
      <c r="H354" s="15" t="s">
        <v>24</v>
      </c>
      <c r="I354" s="15" t="s">
        <v>102</v>
      </c>
      <c r="J354" s="15" t="s">
        <v>24</v>
      </c>
      <c r="K354" s="15" t="s">
        <v>24</v>
      </c>
      <c r="L354" s="15" t="s">
        <v>24</v>
      </c>
      <c r="M354" s="15" t="s">
        <v>24</v>
      </c>
      <c r="N354" s="15" t="s">
        <v>26</v>
      </c>
      <c r="O354" s="15" t="s">
        <v>26</v>
      </c>
      <c r="P354" s="15" t="s">
        <v>25</v>
      </c>
      <c r="Q354" s="15" t="s">
        <v>26</v>
      </c>
      <c r="R354" s="15" t="s">
        <v>15</v>
      </c>
      <c r="S354" s="18" t="n">
        <v>89.15</v>
      </c>
      <c r="T354" s="15" t="n">
        <v>574.35</v>
      </c>
      <c r="U354" s="15" t="s">
        <v>24</v>
      </c>
      <c r="V354" s="18" t="n">
        <f aca="false">IF(ISNUMBER(T354),T354,0)</f>
        <v>574.35</v>
      </c>
      <c r="W354" s="15" t="n">
        <f aca="false">IF(U354="Yes",1,0)</f>
        <v>0</v>
      </c>
      <c r="X354" s="15" t="str">
        <f aca="false">IF(F354&lt;=12,"0-12 months",IF(F354&lt;=24,"13-24 months",IF(F354&lt;=48,"25-48 months","49-72 months")))</f>
        <v>0-12 months</v>
      </c>
      <c r="Y354" s="15" t="str">
        <f aca="false">IF(C354=1,"Yes","No")</f>
        <v>Yes</v>
      </c>
      <c r="Z354" s="15" t="n">
        <f aca="false">COUNTIF(J354:O354,"Yes")</f>
        <v>2</v>
      </c>
      <c r="AA354" s="18" t="n">
        <f aca="false">S354*W354</f>
        <v>0</v>
      </c>
      <c r="AB354" s="15" t="n">
        <f aca="false">(P354="Month-to-month")+(I354="Fiber optic")+(R354="Electronic check")+(F354&lt;=12)+(M354="No")+(J354="No")</f>
        <v>6</v>
      </c>
      <c r="AC354" s="15" t="str">
        <f aca="false">IF(AB354&gt;=5,"High",IF(AB354&gt;=3,"Medium","Low"))</f>
        <v>High</v>
      </c>
    </row>
    <row r="355" customFormat="false" ht="15" hidden="false" customHeight="false" outlineLevel="0" collapsed="false">
      <c r="A355" s="15" t="s">
        <v>451</v>
      </c>
      <c r="B355" s="15" t="s">
        <v>98</v>
      </c>
      <c r="C355" s="15" t="n">
        <v>0</v>
      </c>
      <c r="D355" s="15" t="s">
        <v>26</v>
      </c>
      <c r="E355" s="15" t="s">
        <v>26</v>
      </c>
      <c r="F355" s="15" t="n">
        <v>4</v>
      </c>
      <c r="G355" s="15" t="s">
        <v>26</v>
      </c>
      <c r="H355" s="15" t="s">
        <v>26</v>
      </c>
      <c r="I355" s="15" t="s">
        <v>102</v>
      </c>
      <c r="J355" s="15" t="s">
        <v>24</v>
      </c>
      <c r="K355" s="15" t="s">
        <v>26</v>
      </c>
      <c r="L355" s="15" t="s">
        <v>26</v>
      </c>
      <c r="M355" s="15" t="s">
        <v>24</v>
      </c>
      <c r="N355" s="15" t="s">
        <v>24</v>
      </c>
      <c r="O355" s="15" t="s">
        <v>24</v>
      </c>
      <c r="P355" s="15" t="s">
        <v>25</v>
      </c>
      <c r="Q355" s="15" t="s">
        <v>26</v>
      </c>
      <c r="R355" s="15" t="s">
        <v>19</v>
      </c>
      <c r="S355" s="18" t="n">
        <v>84.8</v>
      </c>
      <c r="T355" s="15" t="n">
        <v>371.9</v>
      </c>
      <c r="U355" s="15" t="s">
        <v>26</v>
      </c>
      <c r="V355" s="18" t="n">
        <f aca="false">IF(ISNUMBER(T355),T355,0)</f>
        <v>371.9</v>
      </c>
      <c r="W355" s="15" t="n">
        <f aca="false">IF(U355="Yes",1,0)</f>
        <v>1</v>
      </c>
      <c r="X355" s="15" t="str">
        <f aca="false">IF(F355&lt;=12,"0-12 months",IF(F355&lt;=24,"13-24 months",IF(F355&lt;=48,"25-48 months","49-72 months")))</f>
        <v>0-12 months</v>
      </c>
      <c r="Y355" s="15" t="str">
        <f aca="false">IF(C355=1,"Yes","No")</f>
        <v>No</v>
      </c>
      <c r="Z355" s="15" t="n">
        <f aca="false">COUNTIF(J355:O355,"Yes")</f>
        <v>2</v>
      </c>
      <c r="AA355" s="18" t="n">
        <f aca="false">S355*W355</f>
        <v>84.8</v>
      </c>
      <c r="AB355" s="15" t="n">
        <f aca="false">(P355="Month-to-month")+(I355="Fiber optic")+(R355="Electronic check")+(F355&lt;=12)+(M355="No")+(J355="No")</f>
        <v>5</v>
      </c>
      <c r="AC355" s="15" t="str">
        <f aca="false">IF(AB355&gt;=5,"High",IF(AB355&gt;=3,"Medium","Low"))</f>
        <v>High</v>
      </c>
    </row>
    <row r="356" customFormat="false" ht="15" hidden="false" customHeight="false" outlineLevel="0" collapsed="false">
      <c r="A356" s="15" t="s">
        <v>452</v>
      </c>
      <c r="B356" s="15" t="s">
        <v>94</v>
      </c>
      <c r="C356" s="15" t="n">
        <v>1</v>
      </c>
      <c r="D356" s="15" t="s">
        <v>24</v>
      </c>
      <c r="E356" s="15" t="s">
        <v>24</v>
      </c>
      <c r="F356" s="15" t="n">
        <v>21</v>
      </c>
      <c r="G356" s="15" t="s">
        <v>24</v>
      </c>
      <c r="H356" s="15" t="s">
        <v>95</v>
      </c>
      <c r="I356" s="15" t="s">
        <v>96</v>
      </c>
      <c r="J356" s="15" t="s">
        <v>26</v>
      </c>
      <c r="K356" s="15" t="s">
        <v>24</v>
      </c>
      <c r="L356" s="15" t="s">
        <v>24</v>
      </c>
      <c r="M356" s="15" t="s">
        <v>24</v>
      </c>
      <c r="N356" s="15" t="s">
        <v>26</v>
      </c>
      <c r="O356" s="15" t="s">
        <v>24</v>
      </c>
      <c r="P356" s="15" t="s">
        <v>25</v>
      </c>
      <c r="Q356" s="15" t="s">
        <v>26</v>
      </c>
      <c r="R356" s="15" t="s">
        <v>15</v>
      </c>
      <c r="S356" s="18" t="n">
        <v>41.9</v>
      </c>
      <c r="T356" s="15" t="n">
        <v>840.1</v>
      </c>
      <c r="U356" s="15" t="s">
        <v>26</v>
      </c>
      <c r="V356" s="18" t="n">
        <f aca="false">IF(ISNUMBER(T356),T356,0)</f>
        <v>840.1</v>
      </c>
      <c r="W356" s="15" t="n">
        <f aca="false">IF(U356="Yes",1,0)</f>
        <v>1</v>
      </c>
      <c r="X356" s="15" t="str">
        <f aca="false">IF(F356&lt;=12,"0-12 months",IF(F356&lt;=24,"13-24 months",IF(F356&lt;=48,"25-48 months","49-72 months")))</f>
        <v>13-24 months</v>
      </c>
      <c r="Y356" s="15" t="str">
        <f aca="false">IF(C356=1,"Yes","No")</f>
        <v>Yes</v>
      </c>
      <c r="Z356" s="15" t="n">
        <f aca="false">COUNTIF(J356:O356,"Yes")</f>
        <v>2</v>
      </c>
      <c r="AA356" s="18" t="n">
        <f aca="false">S356*W356</f>
        <v>41.9</v>
      </c>
      <c r="AB356" s="15" t="n">
        <f aca="false">(P356="Month-to-month")+(I356="Fiber optic")+(R356="Electronic check")+(F356&lt;=12)+(M356="No")+(J356="No")</f>
        <v>3</v>
      </c>
      <c r="AC356" s="15" t="str">
        <f aca="false">IF(AB356&gt;=5,"High",IF(AB356&gt;=3,"Medium","Low"))</f>
        <v>Medium</v>
      </c>
    </row>
    <row r="357" customFormat="false" ht="15" hidden="false" customHeight="false" outlineLevel="0" collapsed="false">
      <c r="A357" s="15" t="s">
        <v>453</v>
      </c>
      <c r="B357" s="15" t="s">
        <v>94</v>
      </c>
      <c r="C357" s="15" t="n">
        <v>0</v>
      </c>
      <c r="D357" s="15" t="s">
        <v>24</v>
      </c>
      <c r="E357" s="15" t="s">
        <v>24</v>
      </c>
      <c r="F357" s="15" t="n">
        <v>10</v>
      </c>
      <c r="G357" s="15" t="s">
        <v>26</v>
      </c>
      <c r="H357" s="15" t="s">
        <v>24</v>
      </c>
      <c r="I357" s="15" t="s">
        <v>102</v>
      </c>
      <c r="J357" s="15" t="s">
        <v>24</v>
      </c>
      <c r="K357" s="15" t="s">
        <v>24</v>
      </c>
      <c r="L357" s="15" t="s">
        <v>24</v>
      </c>
      <c r="M357" s="15" t="s">
        <v>24</v>
      </c>
      <c r="N357" s="15" t="s">
        <v>24</v>
      </c>
      <c r="O357" s="15" t="s">
        <v>26</v>
      </c>
      <c r="P357" s="15" t="s">
        <v>25</v>
      </c>
      <c r="Q357" s="15" t="s">
        <v>26</v>
      </c>
      <c r="R357" s="15" t="s">
        <v>19</v>
      </c>
      <c r="S357" s="18" t="n">
        <v>80.25</v>
      </c>
      <c r="T357" s="15" t="n">
        <v>846</v>
      </c>
      <c r="U357" s="15" t="s">
        <v>26</v>
      </c>
      <c r="V357" s="18" t="n">
        <f aca="false">IF(ISNUMBER(T357),T357,0)</f>
        <v>846</v>
      </c>
      <c r="W357" s="15" t="n">
        <f aca="false">IF(U357="Yes",1,0)</f>
        <v>1</v>
      </c>
      <c r="X357" s="15" t="str">
        <f aca="false">IF(F357&lt;=12,"0-12 months",IF(F357&lt;=24,"13-24 months",IF(F357&lt;=48,"25-48 months","49-72 months")))</f>
        <v>0-12 months</v>
      </c>
      <c r="Y357" s="15" t="str">
        <f aca="false">IF(C357=1,"Yes","No")</f>
        <v>No</v>
      </c>
      <c r="Z357" s="15" t="n">
        <f aca="false">COUNTIF(J357:O357,"Yes")</f>
        <v>1</v>
      </c>
      <c r="AA357" s="18" t="n">
        <f aca="false">S357*W357</f>
        <v>80.25</v>
      </c>
      <c r="AB357" s="15" t="n">
        <f aca="false">(P357="Month-to-month")+(I357="Fiber optic")+(R357="Electronic check")+(F357&lt;=12)+(M357="No")+(J357="No")</f>
        <v>5</v>
      </c>
      <c r="AC357" s="15" t="str">
        <f aca="false">IF(AB357&gt;=5,"High",IF(AB357&gt;=3,"Medium","Low"))</f>
        <v>High</v>
      </c>
    </row>
    <row r="358" customFormat="false" ht="15" hidden="false" customHeight="false" outlineLevel="0" collapsed="false">
      <c r="A358" s="15" t="s">
        <v>454</v>
      </c>
      <c r="B358" s="15" t="s">
        <v>94</v>
      </c>
      <c r="C358" s="15" t="n">
        <v>1</v>
      </c>
      <c r="D358" s="15" t="s">
        <v>24</v>
      </c>
      <c r="E358" s="15" t="s">
        <v>24</v>
      </c>
      <c r="F358" s="15" t="n">
        <v>16</v>
      </c>
      <c r="G358" s="15" t="s">
        <v>26</v>
      </c>
      <c r="H358" s="15" t="s">
        <v>26</v>
      </c>
      <c r="I358" s="15" t="s">
        <v>96</v>
      </c>
      <c r="J358" s="15" t="s">
        <v>26</v>
      </c>
      <c r="K358" s="15" t="s">
        <v>24</v>
      </c>
      <c r="L358" s="15" t="s">
        <v>24</v>
      </c>
      <c r="M358" s="15" t="s">
        <v>24</v>
      </c>
      <c r="N358" s="15" t="s">
        <v>24</v>
      </c>
      <c r="O358" s="15" t="s">
        <v>24</v>
      </c>
      <c r="P358" s="15" t="s">
        <v>25</v>
      </c>
      <c r="Q358" s="15" t="s">
        <v>26</v>
      </c>
      <c r="R358" s="15" t="s">
        <v>15</v>
      </c>
      <c r="S358" s="18" t="n">
        <v>54.1</v>
      </c>
      <c r="T358" s="15" t="n">
        <v>889</v>
      </c>
      <c r="U358" s="15" t="s">
        <v>24</v>
      </c>
      <c r="V358" s="18" t="n">
        <f aca="false">IF(ISNUMBER(T358),T358,0)</f>
        <v>889</v>
      </c>
      <c r="W358" s="15" t="n">
        <f aca="false">IF(U358="Yes",1,0)</f>
        <v>0</v>
      </c>
      <c r="X358" s="15" t="str">
        <f aca="false">IF(F358&lt;=12,"0-12 months",IF(F358&lt;=24,"13-24 months",IF(F358&lt;=48,"25-48 months","49-72 months")))</f>
        <v>13-24 months</v>
      </c>
      <c r="Y358" s="15" t="str">
        <f aca="false">IF(C358=1,"Yes","No")</f>
        <v>Yes</v>
      </c>
      <c r="Z358" s="15" t="n">
        <f aca="false">COUNTIF(J358:O358,"Yes")</f>
        <v>1</v>
      </c>
      <c r="AA358" s="18" t="n">
        <f aca="false">S358*W358</f>
        <v>0</v>
      </c>
      <c r="AB358" s="15" t="n">
        <f aca="false">(P358="Month-to-month")+(I358="Fiber optic")+(R358="Electronic check")+(F358&lt;=12)+(M358="No")+(J358="No")</f>
        <v>3</v>
      </c>
      <c r="AC358" s="15" t="str">
        <f aca="false">IF(AB358&gt;=5,"High",IF(AB358&gt;=3,"Medium","Low"))</f>
        <v>Medium</v>
      </c>
    </row>
    <row r="359" customFormat="false" ht="15" hidden="false" customHeight="false" outlineLevel="0" collapsed="false">
      <c r="A359" s="15" t="s">
        <v>455</v>
      </c>
      <c r="B359" s="15" t="s">
        <v>98</v>
      </c>
      <c r="C359" s="15" t="n">
        <v>0</v>
      </c>
      <c r="D359" s="15" t="s">
        <v>26</v>
      </c>
      <c r="E359" s="15" t="s">
        <v>24</v>
      </c>
      <c r="F359" s="15" t="n">
        <v>64</v>
      </c>
      <c r="G359" s="15" t="s">
        <v>26</v>
      </c>
      <c r="H359" s="15" t="s">
        <v>26</v>
      </c>
      <c r="I359" s="15" t="s">
        <v>102</v>
      </c>
      <c r="J359" s="15" t="s">
        <v>24</v>
      </c>
      <c r="K359" s="15" t="s">
        <v>26</v>
      </c>
      <c r="L359" s="15" t="s">
        <v>24</v>
      </c>
      <c r="M359" s="15" t="s">
        <v>26</v>
      </c>
      <c r="N359" s="15" t="s">
        <v>26</v>
      </c>
      <c r="O359" s="15" t="s">
        <v>26</v>
      </c>
      <c r="P359" s="15" t="s">
        <v>29</v>
      </c>
      <c r="Q359" s="15" t="s">
        <v>26</v>
      </c>
      <c r="R359" s="15" t="s">
        <v>15</v>
      </c>
      <c r="S359" s="18" t="n">
        <v>105.25</v>
      </c>
      <c r="T359" s="15" t="n">
        <v>6823.4</v>
      </c>
      <c r="U359" s="15" t="s">
        <v>24</v>
      </c>
      <c r="V359" s="18" t="n">
        <f aca="false">IF(ISNUMBER(T359),T359,0)</f>
        <v>6823.4</v>
      </c>
      <c r="W359" s="15" t="n">
        <f aca="false">IF(U359="Yes",1,0)</f>
        <v>0</v>
      </c>
      <c r="X359" s="15" t="str">
        <f aca="false">IF(F359&lt;=12,"0-12 months",IF(F359&lt;=24,"13-24 months",IF(F359&lt;=48,"25-48 months","49-72 months")))</f>
        <v>49-72 months</v>
      </c>
      <c r="Y359" s="15" t="str">
        <f aca="false">IF(C359=1,"Yes","No")</f>
        <v>No</v>
      </c>
      <c r="Z359" s="15" t="n">
        <f aca="false">COUNTIF(J359:O359,"Yes")</f>
        <v>4</v>
      </c>
      <c r="AA359" s="18" t="n">
        <f aca="false">S359*W359</f>
        <v>0</v>
      </c>
      <c r="AB359" s="15" t="n">
        <f aca="false">(P359="Month-to-month")+(I359="Fiber optic")+(R359="Electronic check")+(F359&lt;=12)+(M359="No")+(J359="No")</f>
        <v>3</v>
      </c>
      <c r="AC359" s="15" t="str">
        <f aca="false">IF(AB359&gt;=5,"High",IF(AB359&gt;=3,"Medium","Low"))</f>
        <v>Medium</v>
      </c>
    </row>
    <row r="360" customFormat="false" ht="15" hidden="false" customHeight="false" outlineLevel="0" collapsed="false">
      <c r="A360" s="15" t="s">
        <v>456</v>
      </c>
      <c r="B360" s="15" t="s">
        <v>98</v>
      </c>
      <c r="C360" s="15" t="n">
        <v>1</v>
      </c>
      <c r="D360" s="15" t="s">
        <v>26</v>
      </c>
      <c r="E360" s="15" t="s">
        <v>24</v>
      </c>
      <c r="F360" s="15" t="n">
        <v>27</v>
      </c>
      <c r="G360" s="15" t="s">
        <v>24</v>
      </c>
      <c r="H360" s="15" t="s">
        <v>95</v>
      </c>
      <c r="I360" s="15" t="s">
        <v>96</v>
      </c>
      <c r="J360" s="15" t="s">
        <v>26</v>
      </c>
      <c r="K360" s="15" t="s">
        <v>24</v>
      </c>
      <c r="L360" s="15" t="s">
        <v>24</v>
      </c>
      <c r="M360" s="15" t="s">
        <v>24</v>
      </c>
      <c r="N360" s="15" t="s">
        <v>24</v>
      </c>
      <c r="O360" s="15" t="s">
        <v>24</v>
      </c>
      <c r="P360" s="15" t="s">
        <v>25</v>
      </c>
      <c r="Q360" s="15" t="s">
        <v>24</v>
      </c>
      <c r="R360" s="15" t="s">
        <v>21</v>
      </c>
      <c r="S360" s="18" t="n">
        <v>30.75</v>
      </c>
      <c r="T360" s="15" t="n">
        <v>805.1</v>
      </c>
      <c r="U360" s="15" t="s">
        <v>26</v>
      </c>
      <c r="V360" s="18" t="n">
        <f aca="false">IF(ISNUMBER(T360),T360,0)</f>
        <v>805.1</v>
      </c>
      <c r="W360" s="15" t="n">
        <f aca="false">IF(U360="Yes",1,0)</f>
        <v>1</v>
      </c>
      <c r="X360" s="15" t="str">
        <f aca="false">IF(F360&lt;=12,"0-12 months",IF(F360&lt;=24,"13-24 months",IF(F360&lt;=48,"25-48 months","49-72 months")))</f>
        <v>25-48 months</v>
      </c>
      <c r="Y360" s="15" t="str">
        <f aca="false">IF(C360=1,"Yes","No")</f>
        <v>Yes</v>
      </c>
      <c r="Z360" s="15" t="n">
        <f aca="false">COUNTIF(J360:O360,"Yes")</f>
        <v>1</v>
      </c>
      <c r="AA360" s="18" t="n">
        <f aca="false">S360*W360</f>
        <v>30.75</v>
      </c>
      <c r="AB360" s="15" t="n">
        <f aca="false">(P360="Month-to-month")+(I360="Fiber optic")+(R360="Electronic check")+(F360&lt;=12)+(M360="No")+(J360="No")</f>
        <v>2</v>
      </c>
      <c r="AC360" s="15" t="str">
        <f aca="false">IF(AB360&gt;=5,"High",IF(AB360&gt;=3,"Medium","Low"))</f>
        <v>Low</v>
      </c>
    </row>
    <row r="361" customFormat="false" ht="15" hidden="false" customHeight="false" outlineLevel="0" collapsed="false">
      <c r="A361" s="15" t="s">
        <v>457</v>
      </c>
      <c r="B361" s="15" t="s">
        <v>98</v>
      </c>
      <c r="C361" s="15" t="n">
        <v>0</v>
      </c>
      <c r="D361" s="15" t="s">
        <v>26</v>
      </c>
      <c r="E361" s="15" t="s">
        <v>26</v>
      </c>
      <c r="F361" s="15" t="n">
        <v>42</v>
      </c>
      <c r="G361" s="15" t="s">
        <v>26</v>
      </c>
      <c r="H361" s="15" t="s">
        <v>26</v>
      </c>
      <c r="I361" s="15" t="s">
        <v>102</v>
      </c>
      <c r="J361" s="15" t="s">
        <v>26</v>
      </c>
      <c r="K361" s="15" t="s">
        <v>24</v>
      </c>
      <c r="L361" s="15" t="s">
        <v>24</v>
      </c>
      <c r="M361" s="15" t="s">
        <v>24</v>
      </c>
      <c r="N361" s="15" t="s">
        <v>26</v>
      </c>
      <c r="O361" s="15" t="s">
        <v>26</v>
      </c>
      <c r="P361" s="15" t="s">
        <v>27</v>
      </c>
      <c r="Q361" s="15" t="s">
        <v>24</v>
      </c>
      <c r="R361" s="15" t="s">
        <v>15</v>
      </c>
      <c r="S361" s="18" t="n">
        <v>97.1</v>
      </c>
      <c r="T361" s="15" t="n">
        <v>4016.75</v>
      </c>
      <c r="U361" s="15" t="s">
        <v>24</v>
      </c>
      <c r="V361" s="18" t="n">
        <f aca="false">IF(ISNUMBER(T361),T361,0)</f>
        <v>4016.75</v>
      </c>
      <c r="W361" s="15" t="n">
        <f aca="false">IF(U361="Yes",1,0)</f>
        <v>0</v>
      </c>
      <c r="X361" s="15" t="str">
        <f aca="false">IF(F361&lt;=12,"0-12 months",IF(F361&lt;=24,"13-24 months",IF(F361&lt;=48,"25-48 months","49-72 months")))</f>
        <v>25-48 months</v>
      </c>
      <c r="Y361" s="15" t="str">
        <f aca="false">IF(C361=1,"Yes","No")</f>
        <v>No</v>
      </c>
      <c r="Z361" s="15" t="n">
        <f aca="false">COUNTIF(J361:O361,"Yes")</f>
        <v>3</v>
      </c>
      <c r="AA361" s="18" t="n">
        <f aca="false">S361*W361</f>
        <v>0</v>
      </c>
      <c r="AB361" s="15" t="n">
        <f aca="false">(P361="Month-to-month")+(I361="Fiber optic")+(R361="Electronic check")+(F361&lt;=12)+(M361="No")+(J361="No")</f>
        <v>3</v>
      </c>
      <c r="AC361" s="15" t="str">
        <f aca="false">IF(AB361&gt;=5,"High",IF(AB361&gt;=3,"Medium","Low"))</f>
        <v>Medium</v>
      </c>
    </row>
    <row r="362" customFormat="false" ht="15" hidden="false" customHeight="false" outlineLevel="0" collapsed="false">
      <c r="A362" s="15" t="s">
        <v>458</v>
      </c>
      <c r="B362" s="15" t="s">
        <v>98</v>
      </c>
      <c r="C362" s="15" t="n">
        <v>0</v>
      </c>
      <c r="D362" s="15" t="s">
        <v>24</v>
      </c>
      <c r="E362" s="15" t="s">
        <v>26</v>
      </c>
      <c r="F362" s="15" t="n">
        <v>5</v>
      </c>
      <c r="G362" s="15" t="s">
        <v>26</v>
      </c>
      <c r="H362" s="15" t="s">
        <v>24</v>
      </c>
      <c r="I362" s="15" t="s">
        <v>24</v>
      </c>
      <c r="J362" s="15" t="s">
        <v>28</v>
      </c>
      <c r="K362" s="15" t="s">
        <v>28</v>
      </c>
      <c r="L362" s="15" t="s">
        <v>28</v>
      </c>
      <c r="M362" s="15" t="s">
        <v>28</v>
      </c>
      <c r="N362" s="15" t="s">
        <v>28</v>
      </c>
      <c r="O362" s="15" t="s">
        <v>28</v>
      </c>
      <c r="P362" s="15" t="s">
        <v>25</v>
      </c>
      <c r="Q362" s="15" t="s">
        <v>24</v>
      </c>
      <c r="R362" s="15" t="s">
        <v>17</v>
      </c>
      <c r="S362" s="18" t="n">
        <v>20.2</v>
      </c>
      <c r="T362" s="15" t="n">
        <v>83.75</v>
      </c>
      <c r="U362" s="15" t="s">
        <v>24</v>
      </c>
      <c r="V362" s="18" t="n">
        <f aca="false">IF(ISNUMBER(T362),T362,0)</f>
        <v>83.75</v>
      </c>
      <c r="W362" s="15" t="n">
        <f aca="false">IF(U362="Yes",1,0)</f>
        <v>0</v>
      </c>
      <c r="X362" s="15" t="str">
        <f aca="false">IF(F362&lt;=12,"0-12 months",IF(F362&lt;=24,"13-24 months",IF(F362&lt;=48,"25-48 months","49-72 months")))</f>
        <v>0-12 months</v>
      </c>
      <c r="Y362" s="15" t="str">
        <f aca="false">IF(C362=1,"Yes","No")</f>
        <v>No</v>
      </c>
      <c r="Z362" s="15" t="n">
        <f aca="false">COUNTIF(J362:O362,"Yes")</f>
        <v>0</v>
      </c>
      <c r="AA362" s="18" t="n">
        <f aca="false">S362*W362</f>
        <v>0</v>
      </c>
      <c r="AB362" s="15" t="n">
        <f aca="false">(P362="Month-to-month")+(I362="Fiber optic")+(R362="Electronic check")+(F362&lt;=12)+(M362="No")+(J362="No")</f>
        <v>2</v>
      </c>
      <c r="AC362" s="15" t="str">
        <f aca="false">IF(AB362&gt;=5,"High",IF(AB362&gt;=3,"Medium","Low"))</f>
        <v>Low</v>
      </c>
    </row>
    <row r="363" customFormat="false" ht="15" hidden="false" customHeight="false" outlineLevel="0" collapsed="false">
      <c r="A363" s="15" t="s">
        <v>459</v>
      </c>
      <c r="B363" s="15" t="s">
        <v>94</v>
      </c>
      <c r="C363" s="15" t="n">
        <v>0</v>
      </c>
      <c r="D363" s="15" t="s">
        <v>24</v>
      </c>
      <c r="E363" s="15" t="s">
        <v>24</v>
      </c>
      <c r="F363" s="15" t="n">
        <v>41</v>
      </c>
      <c r="G363" s="15" t="s">
        <v>26</v>
      </c>
      <c r="H363" s="15" t="s">
        <v>24</v>
      </c>
      <c r="I363" s="15" t="s">
        <v>102</v>
      </c>
      <c r="J363" s="15" t="s">
        <v>24</v>
      </c>
      <c r="K363" s="15" t="s">
        <v>26</v>
      </c>
      <c r="L363" s="15" t="s">
        <v>24</v>
      </c>
      <c r="M363" s="15" t="s">
        <v>26</v>
      </c>
      <c r="N363" s="15" t="s">
        <v>26</v>
      </c>
      <c r="O363" s="15" t="s">
        <v>26</v>
      </c>
      <c r="P363" s="15" t="s">
        <v>29</v>
      </c>
      <c r="Q363" s="15" t="s">
        <v>26</v>
      </c>
      <c r="R363" s="15" t="s">
        <v>19</v>
      </c>
      <c r="S363" s="18" t="n">
        <v>98.8</v>
      </c>
      <c r="T363" s="15" t="n">
        <v>3959.15</v>
      </c>
      <c r="U363" s="15" t="s">
        <v>24</v>
      </c>
      <c r="V363" s="18" t="n">
        <f aca="false">IF(ISNUMBER(T363),T363,0)</f>
        <v>3959.15</v>
      </c>
      <c r="W363" s="15" t="n">
        <f aca="false">IF(U363="Yes",1,0)</f>
        <v>0</v>
      </c>
      <c r="X363" s="15" t="str">
        <f aca="false">IF(F363&lt;=12,"0-12 months",IF(F363&lt;=24,"13-24 months",IF(F363&lt;=48,"25-48 months","49-72 months")))</f>
        <v>25-48 months</v>
      </c>
      <c r="Y363" s="15" t="str">
        <f aca="false">IF(C363=1,"Yes","No")</f>
        <v>No</v>
      </c>
      <c r="Z363" s="15" t="n">
        <f aca="false">COUNTIF(J363:O363,"Yes")</f>
        <v>4</v>
      </c>
      <c r="AA363" s="18" t="n">
        <f aca="false">S363*W363</f>
        <v>0</v>
      </c>
      <c r="AB363" s="15" t="n">
        <f aca="false">(P363="Month-to-month")+(I363="Fiber optic")+(R363="Electronic check")+(F363&lt;=12)+(M363="No")+(J363="No")</f>
        <v>2</v>
      </c>
      <c r="AC363" s="15" t="str">
        <f aca="false">IF(AB363&gt;=5,"High",IF(AB363&gt;=3,"Medium","Low"))</f>
        <v>Low</v>
      </c>
    </row>
    <row r="364" customFormat="false" ht="15" hidden="false" customHeight="false" outlineLevel="0" collapsed="false">
      <c r="A364" s="15" t="s">
        <v>460</v>
      </c>
      <c r="B364" s="15" t="s">
        <v>98</v>
      </c>
      <c r="C364" s="15" t="n">
        <v>0</v>
      </c>
      <c r="D364" s="15" t="s">
        <v>26</v>
      </c>
      <c r="E364" s="15" t="s">
        <v>24</v>
      </c>
      <c r="F364" s="15" t="n">
        <v>58</v>
      </c>
      <c r="G364" s="15" t="s">
        <v>26</v>
      </c>
      <c r="H364" s="15" t="s">
        <v>24</v>
      </c>
      <c r="I364" s="15" t="s">
        <v>96</v>
      </c>
      <c r="J364" s="15" t="s">
        <v>24</v>
      </c>
      <c r="K364" s="15" t="s">
        <v>24</v>
      </c>
      <c r="L364" s="15" t="s">
        <v>26</v>
      </c>
      <c r="M364" s="15" t="s">
        <v>24</v>
      </c>
      <c r="N364" s="15" t="s">
        <v>24</v>
      </c>
      <c r="O364" s="15" t="s">
        <v>24</v>
      </c>
      <c r="P364" s="15" t="s">
        <v>27</v>
      </c>
      <c r="Q364" s="15" t="s">
        <v>24</v>
      </c>
      <c r="R364" s="15" t="s">
        <v>21</v>
      </c>
      <c r="S364" s="18" t="n">
        <v>50.3</v>
      </c>
      <c r="T364" s="15" t="n">
        <v>2878.55</v>
      </c>
      <c r="U364" s="15" t="s">
        <v>24</v>
      </c>
      <c r="V364" s="18" t="n">
        <f aca="false">IF(ISNUMBER(T364),T364,0)</f>
        <v>2878.55</v>
      </c>
      <c r="W364" s="15" t="n">
        <f aca="false">IF(U364="Yes",1,0)</f>
        <v>0</v>
      </c>
      <c r="X364" s="15" t="str">
        <f aca="false">IF(F364&lt;=12,"0-12 months",IF(F364&lt;=24,"13-24 months",IF(F364&lt;=48,"25-48 months","49-72 months")))</f>
        <v>49-72 months</v>
      </c>
      <c r="Y364" s="15" t="str">
        <f aca="false">IF(C364=1,"Yes","No")</f>
        <v>No</v>
      </c>
      <c r="Z364" s="15" t="n">
        <f aca="false">COUNTIF(J364:O364,"Yes")</f>
        <v>1</v>
      </c>
      <c r="AA364" s="18" t="n">
        <f aca="false">S364*W364</f>
        <v>0</v>
      </c>
      <c r="AB364" s="15" t="n">
        <f aca="false">(P364="Month-to-month")+(I364="Fiber optic")+(R364="Electronic check")+(F364&lt;=12)+(M364="No")+(J364="No")</f>
        <v>2</v>
      </c>
      <c r="AC364" s="15" t="str">
        <f aca="false">IF(AB364&gt;=5,"High",IF(AB364&gt;=3,"Medium","Low"))</f>
        <v>Low</v>
      </c>
    </row>
    <row r="365" customFormat="false" ht="15" hidden="false" customHeight="false" outlineLevel="0" collapsed="false">
      <c r="A365" s="15" t="s">
        <v>461</v>
      </c>
      <c r="B365" s="15" t="s">
        <v>94</v>
      </c>
      <c r="C365" s="15" t="n">
        <v>0</v>
      </c>
      <c r="D365" s="15" t="s">
        <v>24</v>
      </c>
      <c r="E365" s="15" t="s">
        <v>24</v>
      </c>
      <c r="F365" s="15" t="n">
        <v>47</v>
      </c>
      <c r="G365" s="15" t="s">
        <v>26</v>
      </c>
      <c r="H365" s="15" t="s">
        <v>24</v>
      </c>
      <c r="I365" s="15" t="s">
        <v>24</v>
      </c>
      <c r="J365" s="15" t="s">
        <v>28</v>
      </c>
      <c r="K365" s="15" t="s">
        <v>28</v>
      </c>
      <c r="L365" s="15" t="s">
        <v>28</v>
      </c>
      <c r="M365" s="15" t="s">
        <v>28</v>
      </c>
      <c r="N365" s="15" t="s">
        <v>28</v>
      </c>
      <c r="O365" s="15" t="s">
        <v>28</v>
      </c>
      <c r="P365" s="15" t="s">
        <v>29</v>
      </c>
      <c r="Q365" s="15" t="s">
        <v>26</v>
      </c>
      <c r="R365" s="15" t="s">
        <v>17</v>
      </c>
      <c r="S365" s="18" t="n">
        <v>20.55</v>
      </c>
      <c r="T365" s="15" t="n">
        <v>945.7</v>
      </c>
      <c r="U365" s="15" t="s">
        <v>24</v>
      </c>
      <c r="V365" s="18" t="n">
        <f aca="false">IF(ISNUMBER(T365),T365,0)</f>
        <v>945.7</v>
      </c>
      <c r="W365" s="15" t="n">
        <f aca="false">IF(U365="Yes",1,0)</f>
        <v>0</v>
      </c>
      <c r="X365" s="15" t="str">
        <f aca="false">IF(F365&lt;=12,"0-12 months",IF(F365&lt;=24,"13-24 months",IF(F365&lt;=48,"25-48 months","49-72 months")))</f>
        <v>25-48 months</v>
      </c>
      <c r="Y365" s="15" t="str">
        <f aca="false">IF(C365=1,"Yes","No")</f>
        <v>No</v>
      </c>
      <c r="Z365" s="15" t="n">
        <f aca="false">COUNTIF(J365:O365,"Yes")</f>
        <v>0</v>
      </c>
      <c r="AA365" s="18" t="n">
        <f aca="false">S365*W365</f>
        <v>0</v>
      </c>
      <c r="AB365" s="15" t="n">
        <f aca="false">(P365="Month-to-month")+(I365="Fiber optic")+(R365="Electronic check")+(F365&lt;=12)+(M365="No")+(J365="No")</f>
        <v>0</v>
      </c>
      <c r="AC365" s="15" t="str">
        <f aca="false">IF(AB365&gt;=5,"High",IF(AB365&gt;=3,"Medium","Low"))</f>
        <v>Low</v>
      </c>
    </row>
    <row r="366" customFormat="false" ht="15" hidden="false" customHeight="false" outlineLevel="0" collapsed="false">
      <c r="A366" s="15" t="s">
        <v>462</v>
      </c>
      <c r="B366" s="15" t="s">
        <v>98</v>
      </c>
      <c r="C366" s="15" t="n">
        <v>0</v>
      </c>
      <c r="D366" s="15" t="s">
        <v>24</v>
      </c>
      <c r="E366" s="15" t="s">
        <v>24</v>
      </c>
      <c r="F366" s="15" t="n">
        <v>18</v>
      </c>
      <c r="G366" s="15" t="s">
        <v>26</v>
      </c>
      <c r="H366" s="15" t="s">
        <v>24</v>
      </c>
      <c r="I366" s="15" t="s">
        <v>102</v>
      </c>
      <c r="J366" s="15" t="s">
        <v>24</v>
      </c>
      <c r="K366" s="15" t="s">
        <v>24</v>
      </c>
      <c r="L366" s="15" t="s">
        <v>24</v>
      </c>
      <c r="M366" s="15" t="s">
        <v>26</v>
      </c>
      <c r="N366" s="15" t="s">
        <v>24</v>
      </c>
      <c r="O366" s="15" t="s">
        <v>24</v>
      </c>
      <c r="P366" s="15" t="s">
        <v>25</v>
      </c>
      <c r="Q366" s="15" t="s">
        <v>26</v>
      </c>
      <c r="R366" s="15" t="s">
        <v>19</v>
      </c>
      <c r="S366" s="18" t="n">
        <v>75.9</v>
      </c>
      <c r="T366" s="15" t="n">
        <v>1373.05</v>
      </c>
      <c r="U366" s="15" t="s">
        <v>24</v>
      </c>
      <c r="V366" s="18" t="n">
        <f aca="false">IF(ISNUMBER(T366),T366,0)</f>
        <v>1373.05</v>
      </c>
      <c r="W366" s="15" t="n">
        <f aca="false">IF(U366="Yes",1,0)</f>
        <v>0</v>
      </c>
      <c r="X366" s="15" t="str">
        <f aca="false">IF(F366&lt;=12,"0-12 months",IF(F366&lt;=24,"13-24 months",IF(F366&lt;=48,"25-48 months","49-72 months")))</f>
        <v>13-24 months</v>
      </c>
      <c r="Y366" s="15" t="str">
        <f aca="false">IF(C366=1,"Yes","No")</f>
        <v>No</v>
      </c>
      <c r="Z366" s="15" t="n">
        <f aca="false">COUNTIF(J366:O366,"Yes")</f>
        <v>1</v>
      </c>
      <c r="AA366" s="18" t="n">
        <f aca="false">S366*W366</f>
        <v>0</v>
      </c>
      <c r="AB366" s="15" t="n">
        <f aca="false">(P366="Month-to-month")+(I366="Fiber optic")+(R366="Electronic check")+(F366&lt;=12)+(M366="No")+(J366="No")</f>
        <v>3</v>
      </c>
      <c r="AC366" s="15" t="str">
        <f aca="false">IF(AB366&gt;=5,"High",IF(AB366&gt;=3,"Medium","Low"))</f>
        <v>Medium</v>
      </c>
    </row>
    <row r="367" customFormat="false" ht="15" hidden="false" customHeight="false" outlineLevel="0" collapsed="false">
      <c r="A367" s="15" t="s">
        <v>463</v>
      </c>
      <c r="B367" s="15" t="s">
        <v>98</v>
      </c>
      <c r="C367" s="15" t="n">
        <v>0</v>
      </c>
      <c r="D367" s="15" t="s">
        <v>24</v>
      </c>
      <c r="E367" s="15" t="s">
        <v>24</v>
      </c>
      <c r="F367" s="15" t="n">
        <v>5</v>
      </c>
      <c r="G367" s="15" t="s">
        <v>26</v>
      </c>
      <c r="H367" s="15" t="s">
        <v>24</v>
      </c>
      <c r="I367" s="15" t="s">
        <v>102</v>
      </c>
      <c r="J367" s="15" t="s">
        <v>24</v>
      </c>
      <c r="K367" s="15" t="s">
        <v>24</v>
      </c>
      <c r="L367" s="15" t="s">
        <v>26</v>
      </c>
      <c r="M367" s="15" t="s">
        <v>24</v>
      </c>
      <c r="N367" s="15" t="s">
        <v>26</v>
      </c>
      <c r="O367" s="15" t="s">
        <v>26</v>
      </c>
      <c r="P367" s="15" t="s">
        <v>25</v>
      </c>
      <c r="Q367" s="15" t="s">
        <v>24</v>
      </c>
      <c r="R367" s="15" t="s">
        <v>19</v>
      </c>
      <c r="S367" s="18" t="n">
        <v>96.5</v>
      </c>
      <c r="T367" s="15" t="n">
        <v>492.55</v>
      </c>
      <c r="U367" s="15" t="s">
        <v>26</v>
      </c>
      <c r="V367" s="18" t="n">
        <f aca="false">IF(ISNUMBER(T367),T367,0)</f>
        <v>492.55</v>
      </c>
      <c r="W367" s="15" t="n">
        <f aca="false">IF(U367="Yes",1,0)</f>
        <v>1</v>
      </c>
      <c r="X367" s="15" t="str">
        <f aca="false">IF(F367&lt;=12,"0-12 months",IF(F367&lt;=24,"13-24 months",IF(F367&lt;=48,"25-48 months","49-72 months")))</f>
        <v>0-12 months</v>
      </c>
      <c r="Y367" s="15" t="str">
        <f aca="false">IF(C367=1,"Yes","No")</f>
        <v>No</v>
      </c>
      <c r="Z367" s="15" t="n">
        <f aca="false">COUNTIF(J367:O367,"Yes")</f>
        <v>3</v>
      </c>
      <c r="AA367" s="18" t="n">
        <f aca="false">S367*W367</f>
        <v>96.5</v>
      </c>
      <c r="AB367" s="15" t="n">
        <f aca="false">(P367="Month-to-month")+(I367="Fiber optic")+(R367="Electronic check")+(F367&lt;=12)+(M367="No")+(J367="No")</f>
        <v>5</v>
      </c>
      <c r="AC367" s="15" t="str">
        <f aca="false">IF(AB367&gt;=5,"High",IF(AB367&gt;=3,"Medium","Low"))</f>
        <v>High</v>
      </c>
    </row>
    <row r="368" customFormat="false" ht="15" hidden="false" customHeight="false" outlineLevel="0" collapsed="false">
      <c r="A368" s="15" t="s">
        <v>464</v>
      </c>
      <c r="B368" s="15" t="s">
        <v>98</v>
      </c>
      <c r="C368" s="15" t="n">
        <v>0</v>
      </c>
      <c r="D368" s="15" t="s">
        <v>26</v>
      </c>
      <c r="E368" s="15" t="s">
        <v>24</v>
      </c>
      <c r="F368" s="15" t="n">
        <v>23</v>
      </c>
      <c r="G368" s="15" t="s">
        <v>26</v>
      </c>
      <c r="H368" s="15" t="s">
        <v>24</v>
      </c>
      <c r="I368" s="15" t="s">
        <v>96</v>
      </c>
      <c r="J368" s="15" t="s">
        <v>26</v>
      </c>
      <c r="K368" s="15" t="s">
        <v>24</v>
      </c>
      <c r="L368" s="15" t="s">
        <v>24</v>
      </c>
      <c r="M368" s="15" t="s">
        <v>24</v>
      </c>
      <c r="N368" s="15" t="s">
        <v>24</v>
      </c>
      <c r="O368" s="15" t="s">
        <v>26</v>
      </c>
      <c r="P368" s="15" t="s">
        <v>25</v>
      </c>
      <c r="Q368" s="15" t="s">
        <v>26</v>
      </c>
      <c r="R368" s="15" t="s">
        <v>19</v>
      </c>
      <c r="S368" s="18" t="n">
        <v>59.95</v>
      </c>
      <c r="T368" s="15" t="n">
        <v>1406</v>
      </c>
      <c r="U368" s="15" t="s">
        <v>24</v>
      </c>
      <c r="V368" s="18" t="n">
        <f aca="false">IF(ISNUMBER(T368),T368,0)</f>
        <v>1406</v>
      </c>
      <c r="W368" s="15" t="n">
        <f aca="false">IF(U368="Yes",1,0)</f>
        <v>0</v>
      </c>
      <c r="X368" s="15" t="str">
        <f aca="false">IF(F368&lt;=12,"0-12 months",IF(F368&lt;=24,"13-24 months",IF(F368&lt;=48,"25-48 months","49-72 months")))</f>
        <v>13-24 months</v>
      </c>
      <c r="Y368" s="15" t="str">
        <f aca="false">IF(C368=1,"Yes","No")</f>
        <v>No</v>
      </c>
      <c r="Z368" s="15" t="n">
        <f aca="false">COUNTIF(J368:O368,"Yes")</f>
        <v>2</v>
      </c>
      <c r="AA368" s="18" t="n">
        <f aca="false">S368*W368</f>
        <v>0</v>
      </c>
      <c r="AB368" s="15" t="n">
        <f aca="false">(P368="Month-to-month")+(I368="Fiber optic")+(R368="Electronic check")+(F368&lt;=12)+(M368="No")+(J368="No")</f>
        <v>2</v>
      </c>
      <c r="AC368" s="15" t="str">
        <f aca="false">IF(AB368&gt;=5,"High",IF(AB368&gt;=3,"Medium","Low"))</f>
        <v>Low</v>
      </c>
    </row>
    <row r="369" customFormat="false" ht="15" hidden="false" customHeight="false" outlineLevel="0" collapsed="false">
      <c r="A369" s="15" t="s">
        <v>465</v>
      </c>
      <c r="B369" s="15" t="s">
        <v>94</v>
      </c>
      <c r="C369" s="15" t="n">
        <v>0</v>
      </c>
      <c r="D369" s="15" t="s">
        <v>24</v>
      </c>
      <c r="E369" s="15" t="s">
        <v>24</v>
      </c>
      <c r="F369" s="15" t="n">
        <v>1</v>
      </c>
      <c r="G369" s="15" t="s">
        <v>26</v>
      </c>
      <c r="H369" s="15" t="s">
        <v>24</v>
      </c>
      <c r="I369" s="15" t="s">
        <v>24</v>
      </c>
      <c r="J369" s="15" t="s">
        <v>28</v>
      </c>
      <c r="K369" s="15" t="s">
        <v>28</v>
      </c>
      <c r="L369" s="15" t="s">
        <v>28</v>
      </c>
      <c r="M369" s="15" t="s">
        <v>28</v>
      </c>
      <c r="N369" s="15" t="s">
        <v>28</v>
      </c>
      <c r="O369" s="15" t="s">
        <v>28</v>
      </c>
      <c r="P369" s="15" t="s">
        <v>25</v>
      </c>
      <c r="Q369" s="15" t="s">
        <v>24</v>
      </c>
      <c r="R369" s="15" t="s">
        <v>17</v>
      </c>
      <c r="S369" s="18" t="n">
        <v>19.15</v>
      </c>
      <c r="T369" s="15" t="n">
        <v>19.15</v>
      </c>
      <c r="U369" s="15" t="s">
        <v>24</v>
      </c>
      <c r="V369" s="18" t="n">
        <f aca="false">IF(ISNUMBER(T369),T369,0)</f>
        <v>19.15</v>
      </c>
      <c r="W369" s="15" t="n">
        <f aca="false">IF(U369="Yes",1,0)</f>
        <v>0</v>
      </c>
      <c r="X369" s="15" t="str">
        <f aca="false">IF(F369&lt;=12,"0-12 months",IF(F369&lt;=24,"13-24 months",IF(F369&lt;=48,"25-48 months","49-72 months")))</f>
        <v>0-12 months</v>
      </c>
      <c r="Y369" s="15" t="str">
        <f aca="false">IF(C369=1,"Yes","No")</f>
        <v>No</v>
      </c>
      <c r="Z369" s="15" t="n">
        <f aca="false">COUNTIF(J369:O369,"Yes")</f>
        <v>0</v>
      </c>
      <c r="AA369" s="18" t="n">
        <f aca="false">S369*W369</f>
        <v>0</v>
      </c>
      <c r="AB369" s="15" t="n">
        <f aca="false">(P369="Month-to-month")+(I369="Fiber optic")+(R369="Electronic check")+(F369&lt;=12)+(M369="No")+(J369="No")</f>
        <v>2</v>
      </c>
      <c r="AC369" s="15" t="str">
        <f aca="false">IF(AB369&gt;=5,"High",IF(AB369&gt;=3,"Medium","Low"))</f>
        <v>Low</v>
      </c>
    </row>
    <row r="370" customFormat="false" ht="15" hidden="false" customHeight="false" outlineLevel="0" collapsed="false">
      <c r="A370" s="15" t="s">
        <v>466</v>
      </c>
      <c r="B370" s="15" t="s">
        <v>98</v>
      </c>
      <c r="C370" s="15" t="n">
        <v>0</v>
      </c>
      <c r="D370" s="15" t="s">
        <v>26</v>
      </c>
      <c r="E370" s="15" t="s">
        <v>24</v>
      </c>
      <c r="F370" s="15" t="n">
        <v>71</v>
      </c>
      <c r="G370" s="15" t="s">
        <v>26</v>
      </c>
      <c r="H370" s="15" t="s">
        <v>26</v>
      </c>
      <c r="I370" s="15" t="s">
        <v>102</v>
      </c>
      <c r="J370" s="15" t="s">
        <v>24</v>
      </c>
      <c r="K370" s="15" t="s">
        <v>24</v>
      </c>
      <c r="L370" s="15" t="s">
        <v>26</v>
      </c>
      <c r="M370" s="15" t="s">
        <v>24</v>
      </c>
      <c r="N370" s="15" t="s">
        <v>26</v>
      </c>
      <c r="O370" s="15" t="s">
        <v>26</v>
      </c>
      <c r="P370" s="15" t="s">
        <v>27</v>
      </c>
      <c r="Q370" s="15" t="s">
        <v>26</v>
      </c>
      <c r="R370" s="15" t="s">
        <v>21</v>
      </c>
      <c r="S370" s="18" t="n">
        <v>98.65</v>
      </c>
      <c r="T370" s="15" t="n">
        <v>6962.85</v>
      </c>
      <c r="U370" s="15" t="s">
        <v>24</v>
      </c>
      <c r="V370" s="18" t="n">
        <f aca="false">IF(ISNUMBER(T370),T370,0)</f>
        <v>6962.85</v>
      </c>
      <c r="W370" s="15" t="n">
        <f aca="false">IF(U370="Yes",1,0)</f>
        <v>0</v>
      </c>
      <c r="X370" s="15" t="str">
        <f aca="false">IF(F370&lt;=12,"0-12 months",IF(F370&lt;=24,"13-24 months",IF(F370&lt;=48,"25-48 months","49-72 months")))</f>
        <v>49-72 months</v>
      </c>
      <c r="Y370" s="15" t="str">
        <f aca="false">IF(C370=1,"Yes","No")</f>
        <v>No</v>
      </c>
      <c r="Z370" s="15" t="n">
        <f aca="false">COUNTIF(J370:O370,"Yes")</f>
        <v>3</v>
      </c>
      <c r="AA370" s="18" t="n">
        <f aca="false">S370*W370</f>
        <v>0</v>
      </c>
      <c r="AB370" s="15" t="n">
        <f aca="false">(P370="Month-to-month")+(I370="Fiber optic")+(R370="Electronic check")+(F370&lt;=12)+(M370="No")+(J370="No")</f>
        <v>3</v>
      </c>
      <c r="AC370" s="15" t="str">
        <f aca="false">IF(AB370&gt;=5,"High",IF(AB370&gt;=3,"Medium","Low"))</f>
        <v>Medium</v>
      </c>
    </row>
    <row r="371" customFormat="false" ht="15" hidden="false" customHeight="false" outlineLevel="0" collapsed="false">
      <c r="A371" s="15" t="s">
        <v>467</v>
      </c>
      <c r="B371" s="15" t="s">
        <v>98</v>
      </c>
      <c r="C371" s="15" t="n">
        <v>0</v>
      </c>
      <c r="D371" s="15" t="s">
        <v>26</v>
      </c>
      <c r="E371" s="15" t="s">
        <v>26</v>
      </c>
      <c r="F371" s="15" t="n">
        <v>72</v>
      </c>
      <c r="G371" s="15" t="s">
        <v>26</v>
      </c>
      <c r="H371" s="15" t="s">
        <v>26</v>
      </c>
      <c r="I371" s="15" t="s">
        <v>102</v>
      </c>
      <c r="J371" s="15" t="s">
        <v>26</v>
      </c>
      <c r="K371" s="15" t="s">
        <v>26</v>
      </c>
      <c r="L371" s="15" t="s">
        <v>26</v>
      </c>
      <c r="M371" s="15" t="s">
        <v>26</v>
      </c>
      <c r="N371" s="15" t="s">
        <v>26</v>
      </c>
      <c r="O371" s="15" t="s">
        <v>26</v>
      </c>
      <c r="P371" s="15" t="s">
        <v>29</v>
      </c>
      <c r="Q371" s="15" t="s">
        <v>26</v>
      </c>
      <c r="R371" s="15" t="s">
        <v>21</v>
      </c>
      <c r="S371" s="18" t="n">
        <v>112.6</v>
      </c>
      <c r="T371" s="15" t="n">
        <v>8126.65</v>
      </c>
      <c r="U371" s="15" t="s">
        <v>24</v>
      </c>
      <c r="V371" s="18" t="n">
        <f aca="false">IF(ISNUMBER(T371),T371,0)</f>
        <v>8126.65</v>
      </c>
      <c r="W371" s="15" t="n">
        <f aca="false">IF(U371="Yes",1,0)</f>
        <v>0</v>
      </c>
      <c r="X371" s="15" t="str">
        <f aca="false">IF(F371&lt;=12,"0-12 months",IF(F371&lt;=24,"13-24 months",IF(F371&lt;=48,"25-48 months","49-72 months")))</f>
        <v>49-72 months</v>
      </c>
      <c r="Y371" s="15" t="str">
        <f aca="false">IF(C371=1,"Yes","No")</f>
        <v>No</v>
      </c>
      <c r="Z371" s="15" t="n">
        <f aca="false">COUNTIF(J371:O371,"Yes")</f>
        <v>6</v>
      </c>
      <c r="AA371" s="18" t="n">
        <f aca="false">S371*W371</f>
        <v>0</v>
      </c>
      <c r="AB371" s="15" t="n">
        <f aca="false">(P371="Month-to-month")+(I371="Fiber optic")+(R371="Electronic check")+(F371&lt;=12)+(M371="No")+(J371="No")</f>
        <v>1</v>
      </c>
      <c r="AC371" s="15" t="str">
        <f aca="false">IF(AB371&gt;=5,"High",IF(AB371&gt;=3,"Medium","Low"))</f>
        <v>Low</v>
      </c>
    </row>
    <row r="372" customFormat="false" ht="15" hidden="false" customHeight="false" outlineLevel="0" collapsed="false">
      <c r="A372" s="15" t="s">
        <v>468</v>
      </c>
      <c r="B372" s="15" t="s">
        <v>98</v>
      </c>
      <c r="C372" s="15" t="n">
        <v>0</v>
      </c>
      <c r="D372" s="15" t="s">
        <v>26</v>
      </c>
      <c r="E372" s="15" t="s">
        <v>26</v>
      </c>
      <c r="F372" s="15" t="n">
        <v>33</v>
      </c>
      <c r="G372" s="15" t="s">
        <v>26</v>
      </c>
      <c r="H372" s="15" t="s">
        <v>24</v>
      </c>
      <c r="I372" s="15" t="s">
        <v>24</v>
      </c>
      <c r="J372" s="15" t="s">
        <v>28</v>
      </c>
      <c r="K372" s="15" t="s">
        <v>28</v>
      </c>
      <c r="L372" s="15" t="s">
        <v>28</v>
      </c>
      <c r="M372" s="15" t="s">
        <v>28</v>
      </c>
      <c r="N372" s="15" t="s">
        <v>28</v>
      </c>
      <c r="O372" s="15" t="s">
        <v>28</v>
      </c>
      <c r="P372" s="15" t="s">
        <v>27</v>
      </c>
      <c r="Q372" s="15" t="s">
        <v>24</v>
      </c>
      <c r="R372" s="15" t="s">
        <v>17</v>
      </c>
      <c r="S372" s="18" t="n">
        <v>20.6</v>
      </c>
      <c r="T372" s="15" t="n">
        <v>690.25</v>
      </c>
      <c r="U372" s="15" t="s">
        <v>24</v>
      </c>
      <c r="V372" s="18" t="n">
        <f aca="false">IF(ISNUMBER(T372),T372,0)</f>
        <v>690.25</v>
      </c>
      <c r="W372" s="15" t="n">
        <f aca="false">IF(U372="Yes",1,0)</f>
        <v>0</v>
      </c>
      <c r="X372" s="15" t="str">
        <f aca="false">IF(F372&lt;=12,"0-12 months",IF(F372&lt;=24,"13-24 months",IF(F372&lt;=48,"25-48 months","49-72 months")))</f>
        <v>25-48 months</v>
      </c>
      <c r="Y372" s="15" t="str">
        <f aca="false">IF(C372=1,"Yes","No")</f>
        <v>No</v>
      </c>
      <c r="Z372" s="15" t="n">
        <f aca="false">COUNTIF(J372:O372,"Yes")</f>
        <v>0</v>
      </c>
      <c r="AA372" s="18" t="n">
        <f aca="false">S372*W372</f>
        <v>0</v>
      </c>
      <c r="AB372" s="15" t="n">
        <f aca="false">(P372="Month-to-month")+(I372="Fiber optic")+(R372="Electronic check")+(F372&lt;=12)+(M372="No")+(J372="No")</f>
        <v>0</v>
      </c>
      <c r="AC372" s="15" t="str">
        <f aca="false">IF(AB372&gt;=5,"High",IF(AB372&gt;=3,"Medium","Low"))</f>
        <v>Low</v>
      </c>
    </row>
    <row r="373" customFormat="false" ht="15" hidden="false" customHeight="false" outlineLevel="0" collapsed="false">
      <c r="A373" s="15" t="s">
        <v>469</v>
      </c>
      <c r="B373" s="15" t="s">
        <v>98</v>
      </c>
      <c r="C373" s="15" t="n">
        <v>0</v>
      </c>
      <c r="D373" s="15" t="s">
        <v>24</v>
      </c>
      <c r="E373" s="15" t="s">
        <v>24</v>
      </c>
      <c r="F373" s="15" t="n">
        <v>2</v>
      </c>
      <c r="G373" s="15" t="s">
        <v>26</v>
      </c>
      <c r="H373" s="15" t="s">
        <v>26</v>
      </c>
      <c r="I373" s="15" t="s">
        <v>102</v>
      </c>
      <c r="J373" s="15" t="s">
        <v>24</v>
      </c>
      <c r="K373" s="15" t="s">
        <v>24</v>
      </c>
      <c r="L373" s="15" t="s">
        <v>24</v>
      </c>
      <c r="M373" s="15" t="s">
        <v>24</v>
      </c>
      <c r="N373" s="15" t="s">
        <v>26</v>
      </c>
      <c r="O373" s="15" t="s">
        <v>24</v>
      </c>
      <c r="P373" s="15" t="s">
        <v>25</v>
      </c>
      <c r="Q373" s="15" t="s">
        <v>26</v>
      </c>
      <c r="R373" s="15" t="s">
        <v>15</v>
      </c>
      <c r="S373" s="18" t="n">
        <v>85.65</v>
      </c>
      <c r="T373" s="15" t="n">
        <v>181.5</v>
      </c>
      <c r="U373" s="15" t="s">
        <v>26</v>
      </c>
      <c r="V373" s="18" t="n">
        <f aca="false">IF(ISNUMBER(T373),T373,0)</f>
        <v>181.5</v>
      </c>
      <c r="W373" s="15" t="n">
        <f aca="false">IF(U373="Yes",1,0)</f>
        <v>1</v>
      </c>
      <c r="X373" s="15" t="str">
        <f aca="false">IF(F373&lt;=12,"0-12 months",IF(F373&lt;=24,"13-24 months",IF(F373&lt;=48,"25-48 months","49-72 months")))</f>
        <v>0-12 months</v>
      </c>
      <c r="Y373" s="15" t="str">
        <f aca="false">IF(C373=1,"Yes","No")</f>
        <v>No</v>
      </c>
      <c r="Z373" s="15" t="n">
        <f aca="false">COUNTIF(J373:O373,"Yes")</f>
        <v>1</v>
      </c>
      <c r="AA373" s="18" t="n">
        <f aca="false">S373*W373</f>
        <v>85.65</v>
      </c>
      <c r="AB373" s="15" t="n">
        <f aca="false">(P373="Month-to-month")+(I373="Fiber optic")+(R373="Electronic check")+(F373&lt;=12)+(M373="No")+(J373="No")</f>
        <v>6</v>
      </c>
      <c r="AC373" s="15" t="str">
        <f aca="false">IF(AB373&gt;=5,"High",IF(AB373&gt;=3,"Medium","Low"))</f>
        <v>High</v>
      </c>
    </row>
    <row r="374" customFormat="false" ht="15" hidden="false" customHeight="false" outlineLevel="0" collapsed="false">
      <c r="A374" s="15" t="s">
        <v>470</v>
      </c>
      <c r="B374" s="15" t="s">
        <v>98</v>
      </c>
      <c r="C374" s="15" t="n">
        <v>0</v>
      </c>
      <c r="D374" s="15" t="s">
        <v>24</v>
      </c>
      <c r="E374" s="15" t="s">
        <v>26</v>
      </c>
      <c r="F374" s="15" t="n">
        <v>24</v>
      </c>
      <c r="G374" s="15" t="s">
        <v>24</v>
      </c>
      <c r="H374" s="15" t="s">
        <v>95</v>
      </c>
      <c r="I374" s="15" t="s">
        <v>96</v>
      </c>
      <c r="J374" s="15" t="s">
        <v>26</v>
      </c>
      <c r="K374" s="15" t="s">
        <v>24</v>
      </c>
      <c r="L374" s="15" t="s">
        <v>24</v>
      </c>
      <c r="M374" s="15" t="s">
        <v>26</v>
      </c>
      <c r="N374" s="15" t="s">
        <v>24</v>
      </c>
      <c r="O374" s="15" t="s">
        <v>24</v>
      </c>
      <c r="P374" s="15" t="s">
        <v>29</v>
      </c>
      <c r="Q374" s="15" t="s">
        <v>24</v>
      </c>
      <c r="R374" s="15" t="s">
        <v>17</v>
      </c>
      <c r="S374" s="18" t="n">
        <v>35.75</v>
      </c>
      <c r="T374" s="15" t="n">
        <v>830.8</v>
      </c>
      <c r="U374" s="15" t="s">
        <v>24</v>
      </c>
      <c r="V374" s="18" t="n">
        <f aca="false">IF(ISNUMBER(T374),T374,0)</f>
        <v>830.8</v>
      </c>
      <c r="W374" s="15" t="n">
        <f aca="false">IF(U374="Yes",1,0)</f>
        <v>0</v>
      </c>
      <c r="X374" s="15" t="str">
        <f aca="false">IF(F374&lt;=12,"0-12 months",IF(F374&lt;=24,"13-24 months",IF(F374&lt;=48,"25-48 months","49-72 months")))</f>
        <v>13-24 months</v>
      </c>
      <c r="Y374" s="15" t="str">
        <f aca="false">IF(C374=1,"Yes","No")</f>
        <v>No</v>
      </c>
      <c r="Z374" s="15" t="n">
        <f aca="false">COUNTIF(J374:O374,"Yes")</f>
        <v>2</v>
      </c>
      <c r="AA374" s="18" t="n">
        <f aca="false">S374*W374</f>
        <v>0</v>
      </c>
      <c r="AB374" s="15" t="n">
        <f aca="false">(P374="Month-to-month")+(I374="Fiber optic")+(R374="Electronic check")+(F374&lt;=12)+(M374="No")+(J374="No")</f>
        <v>0</v>
      </c>
      <c r="AC374" s="15" t="str">
        <f aca="false">IF(AB374&gt;=5,"High",IF(AB374&gt;=3,"Medium","Low"))</f>
        <v>Low</v>
      </c>
    </row>
    <row r="375" customFormat="false" ht="15" hidden="false" customHeight="false" outlineLevel="0" collapsed="false">
      <c r="A375" s="15" t="s">
        <v>471</v>
      </c>
      <c r="B375" s="15" t="s">
        <v>94</v>
      </c>
      <c r="C375" s="15" t="n">
        <v>0</v>
      </c>
      <c r="D375" s="15" t="s">
        <v>26</v>
      </c>
      <c r="E375" s="15" t="s">
        <v>26</v>
      </c>
      <c r="F375" s="15" t="n">
        <v>56</v>
      </c>
      <c r="G375" s="15" t="s">
        <v>26</v>
      </c>
      <c r="H375" s="15" t="s">
        <v>26</v>
      </c>
      <c r="I375" s="15" t="s">
        <v>102</v>
      </c>
      <c r="J375" s="15" t="s">
        <v>24</v>
      </c>
      <c r="K375" s="15" t="s">
        <v>26</v>
      </c>
      <c r="L375" s="15" t="s">
        <v>26</v>
      </c>
      <c r="M375" s="15" t="s">
        <v>26</v>
      </c>
      <c r="N375" s="15" t="s">
        <v>24</v>
      </c>
      <c r="O375" s="15" t="s">
        <v>26</v>
      </c>
      <c r="P375" s="15" t="s">
        <v>27</v>
      </c>
      <c r="Q375" s="15" t="s">
        <v>26</v>
      </c>
      <c r="R375" s="15" t="s">
        <v>21</v>
      </c>
      <c r="S375" s="18" t="n">
        <v>99.75</v>
      </c>
      <c r="T375" s="15" t="n">
        <v>5608.4</v>
      </c>
      <c r="U375" s="15" t="s">
        <v>24</v>
      </c>
      <c r="V375" s="18" t="n">
        <f aca="false">IF(ISNUMBER(T375),T375,0)</f>
        <v>5608.4</v>
      </c>
      <c r="W375" s="15" t="n">
        <f aca="false">IF(U375="Yes",1,0)</f>
        <v>0</v>
      </c>
      <c r="X375" s="15" t="str">
        <f aca="false">IF(F375&lt;=12,"0-12 months",IF(F375&lt;=24,"13-24 months",IF(F375&lt;=48,"25-48 months","49-72 months")))</f>
        <v>49-72 months</v>
      </c>
      <c r="Y375" s="15" t="str">
        <f aca="false">IF(C375=1,"Yes","No")</f>
        <v>No</v>
      </c>
      <c r="Z375" s="15" t="n">
        <f aca="false">COUNTIF(J375:O375,"Yes")</f>
        <v>4</v>
      </c>
      <c r="AA375" s="18" t="n">
        <f aca="false">S375*W375</f>
        <v>0</v>
      </c>
      <c r="AB375" s="15" t="n">
        <f aca="false">(P375="Month-to-month")+(I375="Fiber optic")+(R375="Electronic check")+(F375&lt;=12)+(M375="No")+(J375="No")</f>
        <v>2</v>
      </c>
      <c r="AC375" s="15" t="str">
        <f aca="false">IF(AB375&gt;=5,"High",IF(AB375&gt;=3,"Medium","Low"))</f>
        <v>Low</v>
      </c>
    </row>
    <row r="376" customFormat="false" ht="15" hidden="false" customHeight="false" outlineLevel="0" collapsed="false">
      <c r="A376" s="15" t="s">
        <v>472</v>
      </c>
      <c r="B376" s="15" t="s">
        <v>98</v>
      </c>
      <c r="C376" s="15" t="n">
        <v>0</v>
      </c>
      <c r="D376" s="15" t="s">
        <v>24</v>
      </c>
      <c r="E376" s="15" t="s">
        <v>24</v>
      </c>
      <c r="F376" s="15" t="n">
        <v>37</v>
      </c>
      <c r="G376" s="15" t="s">
        <v>26</v>
      </c>
      <c r="H376" s="15" t="s">
        <v>24</v>
      </c>
      <c r="I376" s="15" t="s">
        <v>102</v>
      </c>
      <c r="J376" s="15" t="s">
        <v>24</v>
      </c>
      <c r="K376" s="15" t="s">
        <v>26</v>
      </c>
      <c r="L376" s="15" t="s">
        <v>24</v>
      </c>
      <c r="M376" s="15" t="s">
        <v>24</v>
      </c>
      <c r="N376" s="15" t="s">
        <v>26</v>
      </c>
      <c r="O376" s="15" t="s">
        <v>26</v>
      </c>
      <c r="P376" s="15" t="s">
        <v>25</v>
      </c>
      <c r="Q376" s="15" t="s">
        <v>26</v>
      </c>
      <c r="R376" s="15" t="s">
        <v>21</v>
      </c>
      <c r="S376" s="18" t="n">
        <v>96.1</v>
      </c>
      <c r="T376" s="15" t="n">
        <v>3646.8</v>
      </c>
      <c r="U376" s="15" t="s">
        <v>24</v>
      </c>
      <c r="V376" s="18" t="n">
        <f aca="false">IF(ISNUMBER(T376),T376,0)</f>
        <v>3646.8</v>
      </c>
      <c r="W376" s="15" t="n">
        <f aca="false">IF(U376="Yes",1,0)</f>
        <v>0</v>
      </c>
      <c r="X376" s="15" t="str">
        <f aca="false">IF(F376&lt;=12,"0-12 months",IF(F376&lt;=24,"13-24 months",IF(F376&lt;=48,"25-48 months","49-72 months")))</f>
        <v>25-48 months</v>
      </c>
      <c r="Y376" s="15" t="str">
        <f aca="false">IF(C376=1,"Yes","No")</f>
        <v>No</v>
      </c>
      <c r="Z376" s="15" t="n">
        <f aca="false">COUNTIF(J376:O376,"Yes")</f>
        <v>3</v>
      </c>
      <c r="AA376" s="18" t="n">
        <f aca="false">S376*W376</f>
        <v>0</v>
      </c>
      <c r="AB376" s="15" t="n">
        <f aca="false">(P376="Month-to-month")+(I376="Fiber optic")+(R376="Electronic check")+(F376&lt;=12)+(M376="No")+(J376="No")</f>
        <v>4</v>
      </c>
      <c r="AC376" s="15" t="str">
        <f aca="false">IF(AB376&gt;=5,"High",IF(AB376&gt;=3,"Medium","Low"))</f>
        <v>Medium</v>
      </c>
    </row>
    <row r="377" customFormat="false" ht="15" hidden="false" customHeight="false" outlineLevel="0" collapsed="false">
      <c r="A377" s="15" t="s">
        <v>473</v>
      </c>
      <c r="B377" s="15" t="s">
        <v>94</v>
      </c>
      <c r="C377" s="15" t="n">
        <v>0</v>
      </c>
      <c r="D377" s="15" t="s">
        <v>24</v>
      </c>
      <c r="E377" s="15" t="s">
        <v>24</v>
      </c>
      <c r="F377" s="15" t="n">
        <v>43</v>
      </c>
      <c r="G377" s="15" t="s">
        <v>26</v>
      </c>
      <c r="H377" s="15" t="s">
        <v>26</v>
      </c>
      <c r="I377" s="15" t="s">
        <v>96</v>
      </c>
      <c r="J377" s="15" t="s">
        <v>24</v>
      </c>
      <c r="K377" s="15" t="s">
        <v>26</v>
      </c>
      <c r="L377" s="15" t="s">
        <v>26</v>
      </c>
      <c r="M377" s="15" t="s">
        <v>26</v>
      </c>
      <c r="N377" s="15" t="s">
        <v>26</v>
      </c>
      <c r="O377" s="15" t="s">
        <v>26</v>
      </c>
      <c r="P377" s="15" t="s">
        <v>27</v>
      </c>
      <c r="Q377" s="15" t="s">
        <v>24</v>
      </c>
      <c r="R377" s="15" t="s">
        <v>21</v>
      </c>
      <c r="S377" s="18" t="n">
        <v>85.1</v>
      </c>
      <c r="T377" s="15" t="n">
        <v>3662.25</v>
      </c>
      <c r="U377" s="15" t="s">
        <v>24</v>
      </c>
      <c r="V377" s="18" t="n">
        <f aca="false">IF(ISNUMBER(T377),T377,0)</f>
        <v>3662.25</v>
      </c>
      <c r="W377" s="15" t="n">
        <f aca="false">IF(U377="Yes",1,0)</f>
        <v>0</v>
      </c>
      <c r="X377" s="15" t="str">
        <f aca="false">IF(F377&lt;=12,"0-12 months",IF(F377&lt;=24,"13-24 months",IF(F377&lt;=48,"25-48 months","49-72 months")))</f>
        <v>25-48 months</v>
      </c>
      <c r="Y377" s="15" t="str">
        <f aca="false">IF(C377=1,"Yes","No")</f>
        <v>No</v>
      </c>
      <c r="Z377" s="15" t="n">
        <f aca="false">COUNTIF(J377:O377,"Yes")</f>
        <v>5</v>
      </c>
      <c r="AA377" s="18" t="n">
        <f aca="false">S377*W377</f>
        <v>0</v>
      </c>
      <c r="AB377" s="15" t="n">
        <f aca="false">(P377="Month-to-month")+(I377="Fiber optic")+(R377="Electronic check")+(F377&lt;=12)+(M377="No")+(J377="No")</f>
        <v>1</v>
      </c>
      <c r="AC377" s="15" t="str">
        <f aca="false">IF(AB377&gt;=5,"High",IF(AB377&gt;=3,"Medium","Low"))</f>
        <v>Low</v>
      </c>
    </row>
    <row r="378" customFormat="false" ht="15" hidden="false" customHeight="false" outlineLevel="0" collapsed="false">
      <c r="A378" s="15" t="s">
        <v>474</v>
      </c>
      <c r="B378" s="15" t="s">
        <v>98</v>
      </c>
      <c r="C378" s="15" t="n">
        <v>0</v>
      </c>
      <c r="D378" s="15" t="s">
        <v>24</v>
      </c>
      <c r="E378" s="15" t="s">
        <v>24</v>
      </c>
      <c r="F378" s="15" t="n">
        <v>1</v>
      </c>
      <c r="G378" s="15" t="s">
        <v>24</v>
      </c>
      <c r="H378" s="15" t="s">
        <v>95</v>
      </c>
      <c r="I378" s="15" t="s">
        <v>96</v>
      </c>
      <c r="J378" s="15" t="s">
        <v>24</v>
      </c>
      <c r="K378" s="15" t="s">
        <v>24</v>
      </c>
      <c r="L378" s="15" t="s">
        <v>24</v>
      </c>
      <c r="M378" s="15" t="s">
        <v>24</v>
      </c>
      <c r="N378" s="15" t="s">
        <v>24</v>
      </c>
      <c r="O378" s="15" t="s">
        <v>24</v>
      </c>
      <c r="P378" s="15" t="s">
        <v>25</v>
      </c>
      <c r="Q378" s="15" t="s">
        <v>24</v>
      </c>
      <c r="R378" s="15" t="s">
        <v>17</v>
      </c>
      <c r="S378" s="18" t="n">
        <v>25.35</v>
      </c>
      <c r="T378" s="15" t="n">
        <v>25.35</v>
      </c>
      <c r="U378" s="15" t="s">
        <v>24</v>
      </c>
      <c r="V378" s="18" t="n">
        <f aca="false">IF(ISNUMBER(T378),T378,0)</f>
        <v>25.35</v>
      </c>
      <c r="W378" s="15" t="n">
        <f aca="false">IF(U378="Yes",1,0)</f>
        <v>0</v>
      </c>
      <c r="X378" s="15" t="str">
        <f aca="false">IF(F378&lt;=12,"0-12 months",IF(F378&lt;=24,"13-24 months",IF(F378&lt;=48,"25-48 months","49-72 months")))</f>
        <v>0-12 months</v>
      </c>
      <c r="Y378" s="15" t="str">
        <f aca="false">IF(C378=1,"Yes","No")</f>
        <v>No</v>
      </c>
      <c r="Z378" s="15" t="n">
        <f aca="false">COUNTIF(J378:O378,"Yes")</f>
        <v>0</v>
      </c>
      <c r="AA378" s="18" t="n">
        <f aca="false">S378*W378</f>
        <v>0</v>
      </c>
      <c r="AB378" s="15" t="n">
        <f aca="false">(P378="Month-to-month")+(I378="Fiber optic")+(R378="Electronic check")+(F378&lt;=12)+(M378="No")+(J378="No")</f>
        <v>4</v>
      </c>
      <c r="AC378" s="15" t="str">
        <f aca="false">IF(AB378&gt;=5,"High",IF(AB378&gt;=3,"Medium","Low"))</f>
        <v>Medium</v>
      </c>
    </row>
    <row r="379" customFormat="false" ht="15" hidden="false" customHeight="false" outlineLevel="0" collapsed="false">
      <c r="A379" s="15" t="s">
        <v>475</v>
      </c>
      <c r="B379" s="15" t="s">
        <v>94</v>
      </c>
      <c r="C379" s="15" t="n">
        <v>0</v>
      </c>
      <c r="D379" s="15" t="s">
        <v>26</v>
      </c>
      <c r="E379" s="15" t="s">
        <v>24</v>
      </c>
      <c r="F379" s="15" t="n">
        <v>25</v>
      </c>
      <c r="G379" s="15" t="s">
        <v>26</v>
      </c>
      <c r="H379" s="15" t="s">
        <v>26</v>
      </c>
      <c r="I379" s="15" t="s">
        <v>102</v>
      </c>
      <c r="J379" s="15" t="s">
        <v>24</v>
      </c>
      <c r="K379" s="15" t="s">
        <v>24</v>
      </c>
      <c r="L379" s="15" t="s">
        <v>26</v>
      </c>
      <c r="M379" s="15" t="s">
        <v>26</v>
      </c>
      <c r="N379" s="15" t="s">
        <v>26</v>
      </c>
      <c r="O379" s="15" t="s">
        <v>26</v>
      </c>
      <c r="P379" s="15" t="s">
        <v>25</v>
      </c>
      <c r="Q379" s="15" t="s">
        <v>26</v>
      </c>
      <c r="R379" s="15" t="s">
        <v>19</v>
      </c>
      <c r="S379" s="18" t="n">
        <v>104.95</v>
      </c>
      <c r="T379" s="15" t="n">
        <v>2566.5</v>
      </c>
      <c r="U379" s="15" t="s">
        <v>26</v>
      </c>
      <c r="V379" s="18" t="n">
        <f aca="false">IF(ISNUMBER(T379),T379,0)</f>
        <v>2566.5</v>
      </c>
      <c r="W379" s="15" t="n">
        <f aca="false">IF(U379="Yes",1,0)</f>
        <v>1</v>
      </c>
      <c r="X379" s="15" t="str">
        <f aca="false">IF(F379&lt;=12,"0-12 months",IF(F379&lt;=24,"13-24 months",IF(F379&lt;=48,"25-48 months","49-72 months")))</f>
        <v>25-48 months</v>
      </c>
      <c r="Y379" s="15" t="str">
        <f aca="false">IF(C379=1,"Yes","No")</f>
        <v>No</v>
      </c>
      <c r="Z379" s="15" t="n">
        <f aca="false">COUNTIF(J379:O379,"Yes")</f>
        <v>4</v>
      </c>
      <c r="AA379" s="18" t="n">
        <f aca="false">S379*W379</f>
        <v>104.95</v>
      </c>
      <c r="AB379" s="15" t="n">
        <f aca="false">(P379="Month-to-month")+(I379="Fiber optic")+(R379="Electronic check")+(F379&lt;=12)+(M379="No")+(J379="No")</f>
        <v>3</v>
      </c>
      <c r="AC379" s="15" t="str">
        <f aca="false">IF(AB379&gt;=5,"High",IF(AB379&gt;=3,"Medium","Low"))</f>
        <v>Medium</v>
      </c>
    </row>
    <row r="380" customFormat="false" ht="15" hidden="false" customHeight="false" outlineLevel="0" collapsed="false">
      <c r="A380" s="15" t="s">
        <v>476</v>
      </c>
      <c r="B380" s="15" t="s">
        <v>94</v>
      </c>
      <c r="C380" s="15" t="n">
        <v>0</v>
      </c>
      <c r="D380" s="15" t="s">
        <v>24</v>
      </c>
      <c r="E380" s="15" t="s">
        <v>24</v>
      </c>
      <c r="F380" s="15" t="n">
        <v>61</v>
      </c>
      <c r="G380" s="15" t="s">
        <v>26</v>
      </c>
      <c r="H380" s="15" t="s">
        <v>26</v>
      </c>
      <c r="I380" s="15" t="s">
        <v>96</v>
      </c>
      <c r="J380" s="15" t="s">
        <v>26</v>
      </c>
      <c r="K380" s="15" t="s">
        <v>26</v>
      </c>
      <c r="L380" s="15" t="s">
        <v>26</v>
      </c>
      <c r="M380" s="15" t="s">
        <v>26</v>
      </c>
      <c r="N380" s="15" t="s">
        <v>26</v>
      </c>
      <c r="O380" s="15" t="s">
        <v>26</v>
      </c>
      <c r="P380" s="15" t="s">
        <v>29</v>
      </c>
      <c r="Q380" s="15" t="s">
        <v>24</v>
      </c>
      <c r="R380" s="15" t="s">
        <v>15</v>
      </c>
      <c r="S380" s="18" t="n">
        <v>89.65</v>
      </c>
      <c r="T380" s="15" t="n">
        <v>5308.7</v>
      </c>
      <c r="U380" s="15" t="s">
        <v>24</v>
      </c>
      <c r="V380" s="18" t="n">
        <f aca="false">IF(ISNUMBER(T380),T380,0)</f>
        <v>5308.7</v>
      </c>
      <c r="W380" s="15" t="n">
        <f aca="false">IF(U380="Yes",1,0)</f>
        <v>0</v>
      </c>
      <c r="X380" s="15" t="str">
        <f aca="false">IF(F380&lt;=12,"0-12 months",IF(F380&lt;=24,"13-24 months",IF(F380&lt;=48,"25-48 months","49-72 months")))</f>
        <v>49-72 months</v>
      </c>
      <c r="Y380" s="15" t="str">
        <f aca="false">IF(C380=1,"Yes","No")</f>
        <v>No</v>
      </c>
      <c r="Z380" s="15" t="n">
        <f aca="false">COUNTIF(J380:O380,"Yes")</f>
        <v>6</v>
      </c>
      <c r="AA380" s="18" t="n">
        <f aca="false">S380*W380</f>
        <v>0</v>
      </c>
      <c r="AB380" s="15" t="n">
        <f aca="false">(P380="Month-to-month")+(I380="Fiber optic")+(R380="Electronic check")+(F380&lt;=12)+(M380="No")+(J380="No")</f>
        <v>1</v>
      </c>
      <c r="AC380" s="15" t="str">
        <f aca="false">IF(AB380&gt;=5,"High",IF(AB380&gt;=3,"Medium","Low"))</f>
        <v>Low</v>
      </c>
    </row>
    <row r="381" customFormat="false" ht="15" hidden="false" customHeight="false" outlineLevel="0" collapsed="false">
      <c r="A381" s="15" t="s">
        <v>477</v>
      </c>
      <c r="B381" s="15" t="s">
        <v>98</v>
      </c>
      <c r="C381" s="15" t="n">
        <v>0</v>
      </c>
      <c r="D381" s="15" t="s">
        <v>24</v>
      </c>
      <c r="E381" s="15" t="s">
        <v>24</v>
      </c>
      <c r="F381" s="15" t="n">
        <v>17</v>
      </c>
      <c r="G381" s="15" t="s">
        <v>26</v>
      </c>
      <c r="H381" s="15" t="s">
        <v>26</v>
      </c>
      <c r="I381" s="15" t="s">
        <v>102</v>
      </c>
      <c r="J381" s="15" t="s">
        <v>24</v>
      </c>
      <c r="K381" s="15" t="s">
        <v>24</v>
      </c>
      <c r="L381" s="15" t="s">
        <v>26</v>
      </c>
      <c r="M381" s="15" t="s">
        <v>26</v>
      </c>
      <c r="N381" s="15" t="s">
        <v>24</v>
      </c>
      <c r="O381" s="15" t="s">
        <v>24</v>
      </c>
      <c r="P381" s="15" t="s">
        <v>27</v>
      </c>
      <c r="Q381" s="15" t="s">
        <v>24</v>
      </c>
      <c r="R381" s="15" t="s">
        <v>15</v>
      </c>
      <c r="S381" s="18" t="n">
        <v>86.75</v>
      </c>
      <c r="T381" s="15" t="n">
        <v>1410.25</v>
      </c>
      <c r="U381" s="15" t="s">
        <v>24</v>
      </c>
      <c r="V381" s="18" t="n">
        <f aca="false">IF(ISNUMBER(T381),T381,0)</f>
        <v>1410.25</v>
      </c>
      <c r="W381" s="15" t="n">
        <f aca="false">IF(U381="Yes",1,0)</f>
        <v>0</v>
      </c>
      <c r="X381" s="15" t="str">
        <f aca="false">IF(F381&lt;=12,"0-12 months",IF(F381&lt;=24,"13-24 months",IF(F381&lt;=48,"25-48 months","49-72 months")))</f>
        <v>13-24 months</v>
      </c>
      <c r="Y381" s="15" t="str">
        <f aca="false">IF(C381=1,"Yes","No")</f>
        <v>No</v>
      </c>
      <c r="Z381" s="15" t="n">
        <f aca="false">COUNTIF(J381:O381,"Yes")</f>
        <v>2</v>
      </c>
      <c r="AA381" s="18" t="n">
        <f aca="false">S381*W381</f>
        <v>0</v>
      </c>
      <c r="AB381" s="15" t="n">
        <f aca="false">(P381="Month-to-month")+(I381="Fiber optic")+(R381="Electronic check")+(F381&lt;=12)+(M381="No")+(J381="No")</f>
        <v>3</v>
      </c>
      <c r="AC381" s="15" t="str">
        <f aca="false">IF(AB381&gt;=5,"High",IF(AB381&gt;=3,"Medium","Low"))</f>
        <v>Medium</v>
      </c>
    </row>
    <row r="382" customFormat="false" ht="15" hidden="false" customHeight="false" outlineLevel="0" collapsed="false">
      <c r="A382" s="15" t="s">
        <v>478</v>
      </c>
      <c r="B382" s="15" t="s">
        <v>94</v>
      </c>
      <c r="C382" s="15" t="n">
        <v>0</v>
      </c>
      <c r="D382" s="15" t="s">
        <v>26</v>
      </c>
      <c r="E382" s="15" t="s">
        <v>24</v>
      </c>
      <c r="F382" s="15" t="n">
        <v>41</v>
      </c>
      <c r="G382" s="15" t="s">
        <v>26</v>
      </c>
      <c r="H382" s="15" t="s">
        <v>24</v>
      </c>
      <c r="I382" s="15" t="s">
        <v>102</v>
      </c>
      <c r="J382" s="15" t="s">
        <v>24</v>
      </c>
      <c r="K382" s="15" t="s">
        <v>26</v>
      </c>
      <c r="L382" s="15" t="s">
        <v>26</v>
      </c>
      <c r="M382" s="15" t="s">
        <v>26</v>
      </c>
      <c r="N382" s="15" t="s">
        <v>24</v>
      </c>
      <c r="O382" s="15" t="s">
        <v>24</v>
      </c>
      <c r="P382" s="15" t="s">
        <v>27</v>
      </c>
      <c r="Q382" s="15" t="s">
        <v>26</v>
      </c>
      <c r="R382" s="15" t="s">
        <v>19</v>
      </c>
      <c r="S382" s="18" t="n">
        <v>86.2</v>
      </c>
      <c r="T382" s="15" t="n">
        <v>3339.05</v>
      </c>
      <c r="U382" s="15" t="s">
        <v>24</v>
      </c>
      <c r="V382" s="18" t="n">
        <f aca="false">IF(ISNUMBER(T382),T382,0)</f>
        <v>3339.05</v>
      </c>
      <c r="W382" s="15" t="n">
        <f aca="false">IF(U382="Yes",1,0)</f>
        <v>0</v>
      </c>
      <c r="X382" s="15" t="str">
        <f aca="false">IF(F382&lt;=12,"0-12 months",IF(F382&lt;=24,"13-24 months",IF(F382&lt;=48,"25-48 months","49-72 months")))</f>
        <v>25-48 months</v>
      </c>
      <c r="Y382" s="15" t="str">
        <f aca="false">IF(C382=1,"Yes","No")</f>
        <v>No</v>
      </c>
      <c r="Z382" s="15" t="n">
        <f aca="false">COUNTIF(J382:O382,"Yes")</f>
        <v>3</v>
      </c>
      <c r="AA382" s="18" t="n">
        <f aca="false">S382*W382</f>
        <v>0</v>
      </c>
      <c r="AB382" s="15" t="n">
        <f aca="false">(P382="Month-to-month")+(I382="Fiber optic")+(R382="Electronic check")+(F382&lt;=12)+(M382="No")+(J382="No")</f>
        <v>2</v>
      </c>
      <c r="AC382" s="15" t="str">
        <f aca="false">IF(AB382&gt;=5,"High",IF(AB382&gt;=3,"Medium","Low"))</f>
        <v>Low</v>
      </c>
    </row>
    <row r="383" customFormat="false" ht="15" hidden="false" customHeight="false" outlineLevel="0" collapsed="false">
      <c r="A383" s="15" t="s">
        <v>479</v>
      </c>
      <c r="B383" s="15" t="s">
        <v>98</v>
      </c>
      <c r="C383" s="15" t="n">
        <v>0</v>
      </c>
      <c r="D383" s="15" t="s">
        <v>24</v>
      </c>
      <c r="E383" s="15" t="s">
        <v>24</v>
      </c>
      <c r="F383" s="15" t="n">
        <v>1</v>
      </c>
      <c r="G383" s="15" t="s">
        <v>26</v>
      </c>
      <c r="H383" s="15" t="s">
        <v>24</v>
      </c>
      <c r="I383" s="15" t="s">
        <v>96</v>
      </c>
      <c r="J383" s="15" t="s">
        <v>24</v>
      </c>
      <c r="K383" s="15" t="s">
        <v>26</v>
      </c>
      <c r="L383" s="15" t="s">
        <v>24</v>
      </c>
      <c r="M383" s="15" t="s">
        <v>24</v>
      </c>
      <c r="N383" s="15" t="s">
        <v>24</v>
      </c>
      <c r="O383" s="15" t="s">
        <v>24</v>
      </c>
      <c r="P383" s="15" t="s">
        <v>25</v>
      </c>
      <c r="Q383" s="15" t="s">
        <v>24</v>
      </c>
      <c r="R383" s="15" t="s">
        <v>17</v>
      </c>
      <c r="S383" s="18" t="n">
        <v>50.65</v>
      </c>
      <c r="T383" s="15" t="n">
        <v>50.65</v>
      </c>
      <c r="U383" s="15" t="s">
        <v>26</v>
      </c>
      <c r="V383" s="18" t="n">
        <f aca="false">IF(ISNUMBER(T383),T383,0)</f>
        <v>50.65</v>
      </c>
      <c r="W383" s="15" t="n">
        <f aca="false">IF(U383="Yes",1,0)</f>
        <v>1</v>
      </c>
      <c r="X383" s="15" t="str">
        <f aca="false">IF(F383&lt;=12,"0-12 months",IF(F383&lt;=24,"13-24 months",IF(F383&lt;=48,"25-48 months","49-72 months")))</f>
        <v>0-12 months</v>
      </c>
      <c r="Y383" s="15" t="str">
        <f aca="false">IF(C383=1,"Yes","No")</f>
        <v>No</v>
      </c>
      <c r="Z383" s="15" t="n">
        <f aca="false">COUNTIF(J383:O383,"Yes")</f>
        <v>1</v>
      </c>
      <c r="AA383" s="18" t="n">
        <f aca="false">S383*W383</f>
        <v>50.65</v>
      </c>
      <c r="AB383" s="15" t="n">
        <f aca="false">(P383="Month-to-month")+(I383="Fiber optic")+(R383="Electronic check")+(F383&lt;=12)+(M383="No")+(J383="No")</f>
        <v>4</v>
      </c>
      <c r="AC383" s="15" t="str">
        <f aca="false">IF(AB383&gt;=5,"High",IF(AB383&gt;=3,"Medium","Low"))</f>
        <v>Medium</v>
      </c>
    </row>
    <row r="384" customFormat="false" ht="15" hidden="false" customHeight="false" outlineLevel="0" collapsed="false">
      <c r="A384" s="15" t="s">
        <v>480</v>
      </c>
      <c r="B384" s="15" t="s">
        <v>98</v>
      </c>
      <c r="C384" s="15" t="n">
        <v>1</v>
      </c>
      <c r="D384" s="15" t="s">
        <v>26</v>
      </c>
      <c r="E384" s="15" t="s">
        <v>26</v>
      </c>
      <c r="F384" s="15" t="n">
        <v>72</v>
      </c>
      <c r="G384" s="15" t="s">
        <v>24</v>
      </c>
      <c r="H384" s="15" t="s">
        <v>95</v>
      </c>
      <c r="I384" s="15" t="s">
        <v>96</v>
      </c>
      <c r="J384" s="15" t="s">
        <v>26</v>
      </c>
      <c r="K384" s="15" t="s">
        <v>26</v>
      </c>
      <c r="L384" s="15" t="s">
        <v>26</v>
      </c>
      <c r="M384" s="15" t="s">
        <v>26</v>
      </c>
      <c r="N384" s="15" t="s">
        <v>26</v>
      </c>
      <c r="O384" s="15" t="s">
        <v>26</v>
      </c>
      <c r="P384" s="15" t="s">
        <v>29</v>
      </c>
      <c r="Q384" s="15" t="s">
        <v>26</v>
      </c>
      <c r="R384" s="15" t="s">
        <v>19</v>
      </c>
      <c r="S384" s="18" t="n">
        <v>64.8</v>
      </c>
      <c r="T384" s="15" t="n">
        <v>4732.35</v>
      </c>
      <c r="U384" s="15" t="s">
        <v>24</v>
      </c>
      <c r="V384" s="18" t="n">
        <f aca="false">IF(ISNUMBER(T384),T384,0)</f>
        <v>4732.35</v>
      </c>
      <c r="W384" s="15" t="n">
        <f aca="false">IF(U384="Yes",1,0)</f>
        <v>0</v>
      </c>
      <c r="X384" s="15" t="str">
        <f aca="false">IF(F384&lt;=12,"0-12 months",IF(F384&lt;=24,"13-24 months",IF(F384&lt;=48,"25-48 months","49-72 months")))</f>
        <v>49-72 months</v>
      </c>
      <c r="Y384" s="15" t="str">
        <f aca="false">IF(C384=1,"Yes","No")</f>
        <v>Yes</v>
      </c>
      <c r="Z384" s="15" t="n">
        <f aca="false">COUNTIF(J384:O384,"Yes")</f>
        <v>6</v>
      </c>
      <c r="AA384" s="18" t="n">
        <f aca="false">S384*W384</f>
        <v>0</v>
      </c>
      <c r="AB384" s="15" t="n">
        <f aca="false">(P384="Month-to-month")+(I384="Fiber optic")+(R384="Electronic check")+(F384&lt;=12)+(M384="No")+(J384="No")</f>
        <v>0</v>
      </c>
      <c r="AC384" s="15" t="str">
        <f aca="false">IF(AB384&gt;=5,"High",IF(AB384&gt;=3,"Medium","Low"))</f>
        <v>Low</v>
      </c>
    </row>
    <row r="385" customFormat="false" ht="15" hidden="false" customHeight="false" outlineLevel="0" collapsed="false">
      <c r="A385" s="15" t="s">
        <v>481</v>
      </c>
      <c r="B385" s="15" t="s">
        <v>98</v>
      </c>
      <c r="C385" s="15" t="n">
        <v>0</v>
      </c>
      <c r="D385" s="15" t="s">
        <v>24</v>
      </c>
      <c r="E385" s="15" t="s">
        <v>24</v>
      </c>
      <c r="F385" s="15" t="n">
        <v>1</v>
      </c>
      <c r="G385" s="15" t="s">
        <v>26</v>
      </c>
      <c r="H385" s="15" t="s">
        <v>26</v>
      </c>
      <c r="I385" s="15" t="s">
        <v>102</v>
      </c>
      <c r="J385" s="15" t="s">
        <v>24</v>
      </c>
      <c r="K385" s="15" t="s">
        <v>26</v>
      </c>
      <c r="L385" s="15" t="s">
        <v>24</v>
      </c>
      <c r="M385" s="15" t="s">
        <v>24</v>
      </c>
      <c r="N385" s="15" t="s">
        <v>24</v>
      </c>
      <c r="O385" s="15" t="s">
        <v>26</v>
      </c>
      <c r="P385" s="15" t="s">
        <v>25</v>
      </c>
      <c r="Q385" s="15" t="s">
        <v>26</v>
      </c>
      <c r="R385" s="15" t="s">
        <v>21</v>
      </c>
      <c r="S385" s="18" t="n">
        <v>90.85</v>
      </c>
      <c r="T385" s="15" t="n">
        <v>90.85</v>
      </c>
      <c r="U385" s="15" t="s">
        <v>26</v>
      </c>
      <c r="V385" s="18" t="n">
        <f aca="false">IF(ISNUMBER(T385),T385,0)</f>
        <v>90.85</v>
      </c>
      <c r="W385" s="15" t="n">
        <f aca="false">IF(U385="Yes",1,0)</f>
        <v>1</v>
      </c>
      <c r="X385" s="15" t="str">
        <f aca="false">IF(F385&lt;=12,"0-12 months",IF(F385&lt;=24,"13-24 months",IF(F385&lt;=48,"25-48 months","49-72 months")))</f>
        <v>0-12 months</v>
      </c>
      <c r="Y385" s="15" t="str">
        <f aca="false">IF(C385=1,"Yes","No")</f>
        <v>No</v>
      </c>
      <c r="Z385" s="15" t="n">
        <f aca="false">COUNTIF(J385:O385,"Yes")</f>
        <v>2</v>
      </c>
      <c r="AA385" s="18" t="n">
        <f aca="false">S385*W385</f>
        <v>90.85</v>
      </c>
      <c r="AB385" s="15" t="n">
        <f aca="false">(P385="Month-to-month")+(I385="Fiber optic")+(R385="Electronic check")+(F385&lt;=12)+(M385="No")+(J385="No")</f>
        <v>5</v>
      </c>
      <c r="AC385" s="15" t="str">
        <f aca="false">IF(AB385&gt;=5,"High",IF(AB385&gt;=3,"Medium","Low"))</f>
        <v>High</v>
      </c>
    </row>
    <row r="386" customFormat="false" ht="15" hidden="false" customHeight="false" outlineLevel="0" collapsed="false">
      <c r="A386" s="15" t="s">
        <v>482</v>
      </c>
      <c r="B386" s="15" t="s">
        <v>98</v>
      </c>
      <c r="C386" s="15" t="n">
        <v>0</v>
      </c>
      <c r="D386" s="15" t="s">
        <v>24</v>
      </c>
      <c r="E386" s="15" t="s">
        <v>24</v>
      </c>
      <c r="F386" s="15" t="n">
        <v>48</v>
      </c>
      <c r="G386" s="15" t="s">
        <v>26</v>
      </c>
      <c r="H386" s="15" t="s">
        <v>26</v>
      </c>
      <c r="I386" s="15" t="s">
        <v>102</v>
      </c>
      <c r="J386" s="15" t="s">
        <v>24</v>
      </c>
      <c r="K386" s="15" t="s">
        <v>26</v>
      </c>
      <c r="L386" s="15" t="s">
        <v>26</v>
      </c>
      <c r="M386" s="15" t="s">
        <v>24</v>
      </c>
      <c r="N386" s="15" t="s">
        <v>26</v>
      </c>
      <c r="O386" s="15" t="s">
        <v>26</v>
      </c>
      <c r="P386" s="15" t="s">
        <v>29</v>
      </c>
      <c r="Q386" s="15" t="s">
        <v>26</v>
      </c>
      <c r="R386" s="15" t="s">
        <v>19</v>
      </c>
      <c r="S386" s="18" t="n">
        <v>108.1</v>
      </c>
      <c r="T386" s="15" t="n">
        <v>5067.45</v>
      </c>
      <c r="U386" s="15" t="s">
        <v>24</v>
      </c>
      <c r="V386" s="18" t="n">
        <f aca="false">IF(ISNUMBER(T386),T386,0)</f>
        <v>5067.45</v>
      </c>
      <c r="W386" s="15" t="n">
        <f aca="false">IF(U386="Yes",1,0)</f>
        <v>0</v>
      </c>
      <c r="X386" s="15" t="str">
        <f aca="false">IF(F386&lt;=12,"0-12 months",IF(F386&lt;=24,"13-24 months",IF(F386&lt;=48,"25-48 months","49-72 months")))</f>
        <v>25-48 months</v>
      </c>
      <c r="Y386" s="15" t="str">
        <f aca="false">IF(C386=1,"Yes","No")</f>
        <v>No</v>
      </c>
      <c r="Z386" s="15" t="n">
        <f aca="false">COUNTIF(J386:O386,"Yes")</f>
        <v>4</v>
      </c>
      <c r="AA386" s="18" t="n">
        <f aca="false">S386*W386</f>
        <v>0</v>
      </c>
      <c r="AB386" s="15" t="n">
        <f aca="false">(P386="Month-to-month")+(I386="Fiber optic")+(R386="Electronic check")+(F386&lt;=12)+(M386="No")+(J386="No")</f>
        <v>3</v>
      </c>
      <c r="AC386" s="15" t="str">
        <f aca="false">IF(AB386&gt;=5,"High",IF(AB386&gt;=3,"Medium","Low"))</f>
        <v>Medium</v>
      </c>
    </row>
    <row r="387" customFormat="false" ht="15" hidden="false" customHeight="false" outlineLevel="0" collapsed="false">
      <c r="A387" s="15" t="s">
        <v>483</v>
      </c>
      <c r="B387" s="15" t="s">
        <v>98</v>
      </c>
      <c r="C387" s="15" t="n">
        <v>1</v>
      </c>
      <c r="D387" s="15" t="s">
        <v>26</v>
      </c>
      <c r="E387" s="15" t="s">
        <v>24</v>
      </c>
      <c r="F387" s="15" t="n">
        <v>11</v>
      </c>
      <c r="G387" s="15" t="s">
        <v>26</v>
      </c>
      <c r="H387" s="15" t="s">
        <v>24</v>
      </c>
      <c r="I387" s="15" t="s">
        <v>24</v>
      </c>
      <c r="J387" s="15" t="s">
        <v>28</v>
      </c>
      <c r="K387" s="15" t="s">
        <v>28</v>
      </c>
      <c r="L387" s="15" t="s">
        <v>28</v>
      </c>
      <c r="M387" s="15" t="s">
        <v>28</v>
      </c>
      <c r="N387" s="15" t="s">
        <v>28</v>
      </c>
      <c r="O387" s="15" t="s">
        <v>28</v>
      </c>
      <c r="P387" s="15" t="s">
        <v>25</v>
      </c>
      <c r="Q387" s="15" t="s">
        <v>24</v>
      </c>
      <c r="R387" s="15" t="s">
        <v>17</v>
      </c>
      <c r="S387" s="18" t="n">
        <v>19.95</v>
      </c>
      <c r="T387" s="15" t="n">
        <v>214.75</v>
      </c>
      <c r="U387" s="15" t="s">
        <v>26</v>
      </c>
      <c r="V387" s="18" t="n">
        <f aca="false">IF(ISNUMBER(T387),T387,0)</f>
        <v>214.75</v>
      </c>
      <c r="W387" s="15" t="n">
        <f aca="false">IF(U387="Yes",1,0)</f>
        <v>1</v>
      </c>
      <c r="X387" s="15" t="str">
        <f aca="false">IF(F387&lt;=12,"0-12 months",IF(F387&lt;=24,"13-24 months",IF(F387&lt;=48,"25-48 months","49-72 months")))</f>
        <v>0-12 months</v>
      </c>
      <c r="Y387" s="15" t="str">
        <f aca="false">IF(C387=1,"Yes","No")</f>
        <v>Yes</v>
      </c>
      <c r="Z387" s="15" t="n">
        <f aca="false">COUNTIF(J387:O387,"Yes")</f>
        <v>0</v>
      </c>
      <c r="AA387" s="18" t="n">
        <f aca="false">S387*W387</f>
        <v>19.95</v>
      </c>
      <c r="AB387" s="15" t="n">
        <f aca="false">(P387="Month-to-month")+(I387="Fiber optic")+(R387="Electronic check")+(F387&lt;=12)+(M387="No")+(J387="No")</f>
        <v>2</v>
      </c>
      <c r="AC387" s="15" t="str">
        <f aca="false">IF(AB387&gt;=5,"High",IF(AB387&gt;=3,"Medium","Low"))</f>
        <v>Low</v>
      </c>
    </row>
    <row r="388" customFormat="false" ht="15" hidden="false" customHeight="false" outlineLevel="0" collapsed="false">
      <c r="A388" s="15" t="s">
        <v>484</v>
      </c>
      <c r="B388" s="15" t="s">
        <v>94</v>
      </c>
      <c r="C388" s="15" t="n">
        <v>1</v>
      </c>
      <c r="D388" s="15" t="s">
        <v>26</v>
      </c>
      <c r="E388" s="15" t="s">
        <v>24</v>
      </c>
      <c r="F388" s="15" t="n">
        <v>55</v>
      </c>
      <c r="G388" s="15" t="s">
        <v>26</v>
      </c>
      <c r="H388" s="15" t="s">
        <v>26</v>
      </c>
      <c r="I388" s="15" t="s">
        <v>102</v>
      </c>
      <c r="J388" s="15" t="s">
        <v>24</v>
      </c>
      <c r="K388" s="15" t="s">
        <v>26</v>
      </c>
      <c r="L388" s="15" t="s">
        <v>26</v>
      </c>
      <c r="M388" s="15" t="s">
        <v>24</v>
      </c>
      <c r="N388" s="15" t="s">
        <v>24</v>
      </c>
      <c r="O388" s="15" t="s">
        <v>24</v>
      </c>
      <c r="P388" s="15" t="s">
        <v>25</v>
      </c>
      <c r="Q388" s="15" t="s">
        <v>26</v>
      </c>
      <c r="R388" s="15" t="s">
        <v>15</v>
      </c>
      <c r="S388" s="18" t="n">
        <v>85.45</v>
      </c>
      <c r="T388" s="15" t="n">
        <v>4874.7</v>
      </c>
      <c r="U388" s="15" t="s">
        <v>26</v>
      </c>
      <c r="V388" s="18" t="n">
        <f aca="false">IF(ISNUMBER(T388),T388,0)</f>
        <v>4874.7</v>
      </c>
      <c r="W388" s="15" t="n">
        <f aca="false">IF(U388="Yes",1,0)</f>
        <v>1</v>
      </c>
      <c r="X388" s="15" t="str">
        <f aca="false">IF(F388&lt;=12,"0-12 months",IF(F388&lt;=24,"13-24 months",IF(F388&lt;=48,"25-48 months","49-72 months")))</f>
        <v>49-72 months</v>
      </c>
      <c r="Y388" s="15" t="str">
        <f aca="false">IF(C388=1,"Yes","No")</f>
        <v>Yes</v>
      </c>
      <c r="Z388" s="15" t="n">
        <f aca="false">COUNTIF(J388:O388,"Yes")</f>
        <v>2</v>
      </c>
      <c r="AA388" s="18" t="n">
        <f aca="false">S388*W388</f>
        <v>85.45</v>
      </c>
      <c r="AB388" s="15" t="n">
        <f aca="false">(P388="Month-to-month")+(I388="Fiber optic")+(R388="Electronic check")+(F388&lt;=12)+(M388="No")+(J388="No")</f>
        <v>5</v>
      </c>
      <c r="AC388" s="15" t="str">
        <f aca="false">IF(AB388&gt;=5,"High",IF(AB388&gt;=3,"Medium","Low"))</f>
        <v>High</v>
      </c>
    </row>
    <row r="389" customFormat="false" ht="15" hidden="false" customHeight="false" outlineLevel="0" collapsed="false">
      <c r="A389" s="15" t="s">
        <v>485</v>
      </c>
      <c r="B389" s="15" t="s">
        <v>94</v>
      </c>
      <c r="C389" s="15" t="n">
        <v>0</v>
      </c>
      <c r="D389" s="15" t="s">
        <v>24</v>
      </c>
      <c r="E389" s="15" t="s">
        <v>24</v>
      </c>
      <c r="F389" s="15" t="n">
        <v>42</v>
      </c>
      <c r="G389" s="15" t="s">
        <v>24</v>
      </c>
      <c r="H389" s="15" t="s">
        <v>95</v>
      </c>
      <c r="I389" s="15" t="s">
        <v>96</v>
      </c>
      <c r="J389" s="15" t="s">
        <v>26</v>
      </c>
      <c r="K389" s="15" t="s">
        <v>26</v>
      </c>
      <c r="L389" s="15" t="s">
        <v>26</v>
      </c>
      <c r="M389" s="15" t="s">
        <v>26</v>
      </c>
      <c r="N389" s="15" t="s">
        <v>24</v>
      </c>
      <c r="O389" s="15" t="s">
        <v>26</v>
      </c>
      <c r="P389" s="15" t="s">
        <v>27</v>
      </c>
      <c r="Q389" s="15" t="s">
        <v>26</v>
      </c>
      <c r="R389" s="15" t="s">
        <v>15</v>
      </c>
      <c r="S389" s="18" t="n">
        <v>54.75</v>
      </c>
      <c r="T389" s="15" t="n">
        <v>2348.45</v>
      </c>
      <c r="U389" s="15" t="s">
        <v>24</v>
      </c>
      <c r="V389" s="18" t="n">
        <f aca="false">IF(ISNUMBER(T389),T389,0)</f>
        <v>2348.45</v>
      </c>
      <c r="W389" s="15" t="n">
        <f aca="false">IF(U389="Yes",1,0)</f>
        <v>0</v>
      </c>
      <c r="X389" s="15" t="str">
        <f aca="false">IF(F389&lt;=12,"0-12 months",IF(F389&lt;=24,"13-24 months",IF(F389&lt;=48,"25-48 months","49-72 months")))</f>
        <v>25-48 months</v>
      </c>
      <c r="Y389" s="15" t="str">
        <f aca="false">IF(C389=1,"Yes","No")</f>
        <v>No</v>
      </c>
      <c r="Z389" s="15" t="n">
        <f aca="false">COUNTIF(J389:O389,"Yes")</f>
        <v>5</v>
      </c>
      <c r="AA389" s="18" t="n">
        <f aca="false">S389*W389</f>
        <v>0</v>
      </c>
      <c r="AB389" s="15" t="n">
        <f aca="false">(P389="Month-to-month")+(I389="Fiber optic")+(R389="Electronic check")+(F389&lt;=12)+(M389="No")+(J389="No")</f>
        <v>1</v>
      </c>
      <c r="AC389" s="15" t="str">
        <f aca="false">IF(AB389&gt;=5,"High",IF(AB389&gt;=3,"Medium","Low"))</f>
        <v>Low</v>
      </c>
    </row>
    <row r="390" customFormat="false" ht="15" hidden="false" customHeight="false" outlineLevel="0" collapsed="false">
      <c r="A390" s="15" t="s">
        <v>486</v>
      </c>
      <c r="B390" s="15" t="s">
        <v>98</v>
      </c>
      <c r="C390" s="15" t="n">
        <v>0</v>
      </c>
      <c r="D390" s="15" t="s">
        <v>24</v>
      </c>
      <c r="E390" s="15" t="s">
        <v>24</v>
      </c>
      <c r="F390" s="15" t="n">
        <v>44</v>
      </c>
      <c r="G390" s="15" t="s">
        <v>26</v>
      </c>
      <c r="H390" s="15" t="s">
        <v>26</v>
      </c>
      <c r="I390" s="15" t="s">
        <v>102</v>
      </c>
      <c r="J390" s="15" t="s">
        <v>24</v>
      </c>
      <c r="K390" s="15" t="s">
        <v>24</v>
      </c>
      <c r="L390" s="15" t="s">
        <v>26</v>
      </c>
      <c r="M390" s="15" t="s">
        <v>24</v>
      </c>
      <c r="N390" s="15" t="s">
        <v>24</v>
      </c>
      <c r="O390" s="15" t="s">
        <v>26</v>
      </c>
      <c r="P390" s="15" t="s">
        <v>25</v>
      </c>
      <c r="Q390" s="15" t="s">
        <v>26</v>
      </c>
      <c r="R390" s="15" t="s">
        <v>17</v>
      </c>
      <c r="S390" s="18" t="n">
        <v>90.4</v>
      </c>
      <c r="T390" s="15" t="n">
        <v>4063</v>
      </c>
      <c r="U390" s="15" t="s">
        <v>24</v>
      </c>
      <c r="V390" s="18" t="n">
        <f aca="false">IF(ISNUMBER(T390),T390,0)</f>
        <v>4063</v>
      </c>
      <c r="W390" s="15" t="n">
        <f aca="false">IF(U390="Yes",1,0)</f>
        <v>0</v>
      </c>
      <c r="X390" s="15" t="str">
        <f aca="false">IF(F390&lt;=12,"0-12 months",IF(F390&lt;=24,"13-24 months",IF(F390&lt;=48,"25-48 months","49-72 months")))</f>
        <v>25-48 months</v>
      </c>
      <c r="Y390" s="15" t="str">
        <f aca="false">IF(C390=1,"Yes","No")</f>
        <v>No</v>
      </c>
      <c r="Z390" s="15" t="n">
        <f aca="false">COUNTIF(J390:O390,"Yes")</f>
        <v>2</v>
      </c>
      <c r="AA390" s="18" t="n">
        <f aca="false">S390*W390</f>
        <v>0</v>
      </c>
      <c r="AB390" s="15" t="n">
        <f aca="false">(P390="Month-to-month")+(I390="Fiber optic")+(R390="Electronic check")+(F390&lt;=12)+(M390="No")+(J390="No")</f>
        <v>4</v>
      </c>
      <c r="AC390" s="15" t="str">
        <f aca="false">IF(AB390&gt;=5,"High",IF(AB390&gt;=3,"Medium","Low"))</f>
        <v>Medium</v>
      </c>
    </row>
    <row r="391" customFormat="false" ht="15" hidden="false" customHeight="false" outlineLevel="0" collapsed="false">
      <c r="A391" s="15" t="s">
        <v>487</v>
      </c>
      <c r="B391" s="15" t="s">
        <v>98</v>
      </c>
      <c r="C391" s="15" t="n">
        <v>0</v>
      </c>
      <c r="D391" s="15" t="s">
        <v>24</v>
      </c>
      <c r="E391" s="15" t="s">
        <v>26</v>
      </c>
      <c r="F391" s="15" t="n">
        <v>1</v>
      </c>
      <c r="G391" s="15" t="s">
        <v>26</v>
      </c>
      <c r="H391" s="15" t="s">
        <v>24</v>
      </c>
      <c r="I391" s="15" t="s">
        <v>96</v>
      </c>
      <c r="J391" s="15" t="s">
        <v>24</v>
      </c>
      <c r="K391" s="15" t="s">
        <v>24</v>
      </c>
      <c r="L391" s="15" t="s">
        <v>24</v>
      </c>
      <c r="M391" s="15" t="s">
        <v>24</v>
      </c>
      <c r="N391" s="15" t="s">
        <v>24</v>
      </c>
      <c r="O391" s="15" t="s">
        <v>24</v>
      </c>
      <c r="P391" s="15" t="s">
        <v>25</v>
      </c>
      <c r="Q391" s="15" t="s">
        <v>24</v>
      </c>
      <c r="R391" s="15" t="s">
        <v>15</v>
      </c>
      <c r="S391" s="18" t="n">
        <v>44</v>
      </c>
      <c r="T391" s="15" t="n">
        <v>44</v>
      </c>
      <c r="U391" s="15" t="s">
        <v>24</v>
      </c>
      <c r="V391" s="18" t="n">
        <f aca="false">IF(ISNUMBER(T391),T391,0)</f>
        <v>44</v>
      </c>
      <c r="W391" s="15" t="n">
        <f aca="false">IF(U391="Yes",1,0)</f>
        <v>0</v>
      </c>
      <c r="X391" s="15" t="str">
        <f aca="false">IF(F391&lt;=12,"0-12 months",IF(F391&lt;=24,"13-24 months",IF(F391&lt;=48,"25-48 months","49-72 months")))</f>
        <v>0-12 months</v>
      </c>
      <c r="Y391" s="15" t="str">
        <f aca="false">IF(C391=1,"Yes","No")</f>
        <v>No</v>
      </c>
      <c r="Z391" s="15" t="n">
        <f aca="false">COUNTIF(J391:O391,"Yes")</f>
        <v>0</v>
      </c>
      <c r="AA391" s="18" t="n">
        <f aca="false">S391*W391</f>
        <v>0</v>
      </c>
      <c r="AB391" s="15" t="n">
        <f aca="false">(P391="Month-to-month")+(I391="Fiber optic")+(R391="Electronic check")+(F391&lt;=12)+(M391="No")+(J391="No")</f>
        <v>5</v>
      </c>
      <c r="AC391" s="15" t="str">
        <f aca="false">IF(AB391&gt;=5,"High",IF(AB391&gt;=3,"Medium","Low"))</f>
        <v>High</v>
      </c>
    </row>
    <row r="392" customFormat="false" ht="15" hidden="false" customHeight="false" outlineLevel="0" collapsed="false">
      <c r="A392" s="15" t="s">
        <v>488</v>
      </c>
      <c r="B392" s="15" t="s">
        <v>94</v>
      </c>
      <c r="C392" s="15" t="n">
        <v>0</v>
      </c>
      <c r="D392" s="15" t="s">
        <v>24</v>
      </c>
      <c r="E392" s="15" t="s">
        <v>24</v>
      </c>
      <c r="F392" s="15" t="n">
        <v>27</v>
      </c>
      <c r="G392" s="15" t="s">
        <v>26</v>
      </c>
      <c r="H392" s="15" t="s">
        <v>26</v>
      </c>
      <c r="I392" s="15" t="s">
        <v>102</v>
      </c>
      <c r="J392" s="15" t="s">
        <v>24</v>
      </c>
      <c r="K392" s="15" t="s">
        <v>24</v>
      </c>
      <c r="L392" s="15" t="s">
        <v>24</v>
      </c>
      <c r="M392" s="15" t="s">
        <v>24</v>
      </c>
      <c r="N392" s="15" t="s">
        <v>26</v>
      </c>
      <c r="O392" s="15" t="s">
        <v>26</v>
      </c>
      <c r="P392" s="15" t="s">
        <v>25</v>
      </c>
      <c r="Q392" s="15" t="s">
        <v>26</v>
      </c>
      <c r="R392" s="15" t="s">
        <v>19</v>
      </c>
      <c r="S392" s="18" t="n">
        <v>95.6</v>
      </c>
      <c r="T392" s="15" t="n">
        <v>2595.25</v>
      </c>
      <c r="U392" s="15" t="s">
        <v>24</v>
      </c>
      <c r="V392" s="18" t="n">
        <f aca="false">IF(ISNUMBER(T392),T392,0)</f>
        <v>2595.25</v>
      </c>
      <c r="W392" s="15" t="n">
        <f aca="false">IF(U392="Yes",1,0)</f>
        <v>0</v>
      </c>
      <c r="X392" s="15" t="str">
        <f aca="false">IF(F392&lt;=12,"0-12 months",IF(F392&lt;=24,"13-24 months",IF(F392&lt;=48,"25-48 months","49-72 months")))</f>
        <v>25-48 months</v>
      </c>
      <c r="Y392" s="15" t="str">
        <f aca="false">IF(C392=1,"Yes","No")</f>
        <v>No</v>
      </c>
      <c r="Z392" s="15" t="n">
        <f aca="false">COUNTIF(J392:O392,"Yes")</f>
        <v>2</v>
      </c>
      <c r="AA392" s="18" t="n">
        <f aca="false">S392*W392</f>
        <v>0</v>
      </c>
      <c r="AB392" s="15" t="n">
        <f aca="false">(P392="Month-to-month")+(I392="Fiber optic")+(R392="Electronic check")+(F392&lt;=12)+(M392="No")+(J392="No")</f>
        <v>4</v>
      </c>
      <c r="AC392" s="15" t="str">
        <f aca="false">IF(AB392&gt;=5,"High",IF(AB392&gt;=3,"Medium","Low"))</f>
        <v>Medium</v>
      </c>
    </row>
    <row r="393" customFormat="false" ht="15" hidden="false" customHeight="false" outlineLevel="0" collapsed="false">
      <c r="A393" s="15" t="s">
        <v>489</v>
      </c>
      <c r="B393" s="15" t="s">
        <v>98</v>
      </c>
      <c r="C393" s="15" t="n">
        <v>1</v>
      </c>
      <c r="D393" s="15" t="s">
        <v>26</v>
      </c>
      <c r="E393" s="15" t="s">
        <v>24</v>
      </c>
      <c r="F393" s="15" t="n">
        <v>27</v>
      </c>
      <c r="G393" s="15" t="s">
        <v>26</v>
      </c>
      <c r="H393" s="15" t="s">
        <v>26</v>
      </c>
      <c r="I393" s="15" t="s">
        <v>96</v>
      </c>
      <c r="J393" s="15" t="s">
        <v>24</v>
      </c>
      <c r="K393" s="15" t="s">
        <v>26</v>
      </c>
      <c r="L393" s="15" t="s">
        <v>26</v>
      </c>
      <c r="M393" s="15" t="s">
        <v>26</v>
      </c>
      <c r="N393" s="15" t="s">
        <v>26</v>
      </c>
      <c r="O393" s="15" t="s">
        <v>26</v>
      </c>
      <c r="P393" s="15" t="s">
        <v>25</v>
      </c>
      <c r="Q393" s="15" t="s">
        <v>26</v>
      </c>
      <c r="R393" s="15" t="s">
        <v>19</v>
      </c>
      <c r="S393" s="18" t="n">
        <v>84.8</v>
      </c>
      <c r="T393" s="15" t="n">
        <v>2309.55</v>
      </c>
      <c r="U393" s="15" t="s">
        <v>24</v>
      </c>
      <c r="V393" s="18" t="n">
        <f aca="false">IF(ISNUMBER(T393),T393,0)</f>
        <v>2309.55</v>
      </c>
      <c r="W393" s="15" t="n">
        <f aca="false">IF(U393="Yes",1,0)</f>
        <v>0</v>
      </c>
      <c r="X393" s="15" t="str">
        <f aca="false">IF(F393&lt;=12,"0-12 months",IF(F393&lt;=24,"13-24 months",IF(F393&lt;=48,"25-48 months","49-72 months")))</f>
        <v>25-48 months</v>
      </c>
      <c r="Y393" s="15" t="str">
        <f aca="false">IF(C393=1,"Yes","No")</f>
        <v>Yes</v>
      </c>
      <c r="Z393" s="15" t="n">
        <f aca="false">COUNTIF(J393:O393,"Yes")</f>
        <v>5</v>
      </c>
      <c r="AA393" s="18" t="n">
        <f aca="false">S393*W393</f>
        <v>0</v>
      </c>
      <c r="AB393" s="15" t="n">
        <f aca="false">(P393="Month-to-month")+(I393="Fiber optic")+(R393="Electronic check")+(F393&lt;=12)+(M393="No")+(J393="No")</f>
        <v>2</v>
      </c>
      <c r="AC393" s="15" t="str">
        <f aca="false">IF(AB393&gt;=5,"High",IF(AB393&gt;=3,"Medium","Low"))</f>
        <v>Low</v>
      </c>
    </row>
    <row r="394" customFormat="false" ht="15" hidden="false" customHeight="false" outlineLevel="0" collapsed="false">
      <c r="A394" s="15" t="s">
        <v>490</v>
      </c>
      <c r="B394" s="15" t="s">
        <v>94</v>
      </c>
      <c r="C394" s="15" t="n">
        <v>1</v>
      </c>
      <c r="D394" s="15" t="s">
        <v>24</v>
      </c>
      <c r="E394" s="15" t="s">
        <v>24</v>
      </c>
      <c r="F394" s="15" t="n">
        <v>2</v>
      </c>
      <c r="G394" s="15" t="s">
        <v>26</v>
      </c>
      <c r="H394" s="15" t="s">
        <v>24</v>
      </c>
      <c r="I394" s="15" t="s">
        <v>96</v>
      </c>
      <c r="J394" s="15" t="s">
        <v>24</v>
      </c>
      <c r="K394" s="15" t="s">
        <v>24</v>
      </c>
      <c r="L394" s="15" t="s">
        <v>24</v>
      </c>
      <c r="M394" s="15" t="s">
        <v>24</v>
      </c>
      <c r="N394" s="15" t="s">
        <v>24</v>
      </c>
      <c r="O394" s="15" t="s">
        <v>24</v>
      </c>
      <c r="P394" s="15" t="s">
        <v>25</v>
      </c>
      <c r="Q394" s="15" t="s">
        <v>26</v>
      </c>
      <c r="R394" s="15" t="s">
        <v>15</v>
      </c>
      <c r="S394" s="18" t="n">
        <v>44.3</v>
      </c>
      <c r="T394" s="15" t="n">
        <v>89.3</v>
      </c>
      <c r="U394" s="15" t="s">
        <v>24</v>
      </c>
      <c r="V394" s="18" t="n">
        <f aca="false">IF(ISNUMBER(T394),T394,0)</f>
        <v>89.3</v>
      </c>
      <c r="W394" s="15" t="n">
        <f aca="false">IF(U394="Yes",1,0)</f>
        <v>0</v>
      </c>
      <c r="X394" s="15" t="str">
        <f aca="false">IF(F394&lt;=12,"0-12 months",IF(F394&lt;=24,"13-24 months",IF(F394&lt;=48,"25-48 months","49-72 months")))</f>
        <v>0-12 months</v>
      </c>
      <c r="Y394" s="15" t="str">
        <f aca="false">IF(C394=1,"Yes","No")</f>
        <v>Yes</v>
      </c>
      <c r="Z394" s="15" t="n">
        <f aca="false">COUNTIF(J394:O394,"Yes")</f>
        <v>0</v>
      </c>
      <c r="AA394" s="18" t="n">
        <f aca="false">S394*W394</f>
        <v>0</v>
      </c>
      <c r="AB394" s="15" t="n">
        <f aca="false">(P394="Month-to-month")+(I394="Fiber optic")+(R394="Electronic check")+(F394&lt;=12)+(M394="No")+(J394="No")</f>
        <v>5</v>
      </c>
      <c r="AC394" s="15" t="str">
        <f aca="false">IF(AB394&gt;=5,"High",IF(AB394&gt;=3,"Medium","Low"))</f>
        <v>High</v>
      </c>
    </row>
    <row r="395" customFormat="false" ht="15" hidden="false" customHeight="false" outlineLevel="0" collapsed="false">
      <c r="A395" s="15" t="s">
        <v>491</v>
      </c>
      <c r="B395" s="15" t="s">
        <v>94</v>
      </c>
      <c r="C395" s="15" t="n">
        <v>0</v>
      </c>
      <c r="D395" s="15" t="s">
        <v>24</v>
      </c>
      <c r="E395" s="15" t="s">
        <v>24</v>
      </c>
      <c r="F395" s="15" t="n">
        <v>19</v>
      </c>
      <c r="G395" s="15" t="s">
        <v>26</v>
      </c>
      <c r="H395" s="15" t="s">
        <v>24</v>
      </c>
      <c r="I395" s="15" t="s">
        <v>24</v>
      </c>
      <c r="J395" s="15" t="s">
        <v>28</v>
      </c>
      <c r="K395" s="15" t="s">
        <v>28</v>
      </c>
      <c r="L395" s="15" t="s">
        <v>28</v>
      </c>
      <c r="M395" s="15" t="s">
        <v>28</v>
      </c>
      <c r="N395" s="15" t="s">
        <v>28</v>
      </c>
      <c r="O395" s="15" t="s">
        <v>28</v>
      </c>
      <c r="P395" s="15" t="s">
        <v>25</v>
      </c>
      <c r="Q395" s="15" t="s">
        <v>24</v>
      </c>
      <c r="R395" s="15" t="s">
        <v>17</v>
      </c>
      <c r="S395" s="18" t="n">
        <v>19.9</v>
      </c>
      <c r="T395" s="15" t="n">
        <v>367.55</v>
      </c>
      <c r="U395" s="15" t="s">
        <v>24</v>
      </c>
      <c r="V395" s="18" t="n">
        <f aca="false">IF(ISNUMBER(T395),T395,0)</f>
        <v>367.55</v>
      </c>
      <c r="W395" s="15" t="n">
        <f aca="false">IF(U395="Yes",1,0)</f>
        <v>0</v>
      </c>
      <c r="X395" s="15" t="str">
        <f aca="false">IF(F395&lt;=12,"0-12 months",IF(F395&lt;=24,"13-24 months",IF(F395&lt;=48,"25-48 months","49-72 months")))</f>
        <v>13-24 months</v>
      </c>
      <c r="Y395" s="15" t="str">
        <f aca="false">IF(C395=1,"Yes","No")</f>
        <v>No</v>
      </c>
      <c r="Z395" s="15" t="n">
        <f aca="false">COUNTIF(J395:O395,"Yes")</f>
        <v>0</v>
      </c>
      <c r="AA395" s="18" t="n">
        <f aca="false">S395*W395</f>
        <v>0</v>
      </c>
      <c r="AB395" s="15" t="n">
        <f aca="false">(P395="Month-to-month")+(I395="Fiber optic")+(R395="Electronic check")+(F395&lt;=12)+(M395="No")+(J395="No")</f>
        <v>1</v>
      </c>
      <c r="AC395" s="15" t="str">
        <f aca="false">IF(AB395&gt;=5,"High",IF(AB395&gt;=3,"Medium","Low"))</f>
        <v>Low</v>
      </c>
    </row>
    <row r="396" customFormat="false" ht="15" hidden="false" customHeight="false" outlineLevel="0" collapsed="false">
      <c r="A396" s="15" t="s">
        <v>492</v>
      </c>
      <c r="B396" s="15" t="s">
        <v>94</v>
      </c>
      <c r="C396" s="15" t="n">
        <v>1</v>
      </c>
      <c r="D396" s="15" t="s">
        <v>26</v>
      </c>
      <c r="E396" s="15" t="s">
        <v>24</v>
      </c>
      <c r="F396" s="15" t="n">
        <v>42</v>
      </c>
      <c r="G396" s="15" t="s">
        <v>26</v>
      </c>
      <c r="H396" s="15" t="s">
        <v>26</v>
      </c>
      <c r="I396" s="15" t="s">
        <v>102</v>
      </c>
      <c r="J396" s="15" t="s">
        <v>24</v>
      </c>
      <c r="K396" s="15" t="s">
        <v>24</v>
      </c>
      <c r="L396" s="15" t="s">
        <v>24</v>
      </c>
      <c r="M396" s="15" t="s">
        <v>24</v>
      </c>
      <c r="N396" s="15" t="s">
        <v>26</v>
      </c>
      <c r="O396" s="15" t="s">
        <v>26</v>
      </c>
      <c r="P396" s="15" t="s">
        <v>25</v>
      </c>
      <c r="Q396" s="15" t="s">
        <v>26</v>
      </c>
      <c r="R396" s="15" t="s">
        <v>15</v>
      </c>
      <c r="S396" s="18" t="n">
        <v>95.05</v>
      </c>
      <c r="T396" s="15" t="n">
        <v>3944.5</v>
      </c>
      <c r="U396" s="15" t="s">
        <v>24</v>
      </c>
      <c r="V396" s="18" t="n">
        <f aca="false">IF(ISNUMBER(T396),T396,0)</f>
        <v>3944.5</v>
      </c>
      <c r="W396" s="15" t="n">
        <f aca="false">IF(U396="Yes",1,0)</f>
        <v>0</v>
      </c>
      <c r="X396" s="15" t="str">
        <f aca="false">IF(F396&lt;=12,"0-12 months",IF(F396&lt;=24,"13-24 months",IF(F396&lt;=48,"25-48 months","49-72 months")))</f>
        <v>25-48 months</v>
      </c>
      <c r="Y396" s="15" t="str">
        <f aca="false">IF(C396=1,"Yes","No")</f>
        <v>Yes</v>
      </c>
      <c r="Z396" s="15" t="n">
        <f aca="false">COUNTIF(J396:O396,"Yes")</f>
        <v>2</v>
      </c>
      <c r="AA396" s="18" t="n">
        <f aca="false">S396*W396</f>
        <v>0</v>
      </c>
      <c r="AB396" s="15" t="n">
        <f aca="false">(P396="Month-to-month")+(I396="Fiber optic")+(R396="Electronic check")+(F396&lt;=12)+(M396="No")+(J396="No")</f>
        <v>5</v>
      </c>
      <c r="AC396" s="15" t="str">
        <f aca="false">IF(AB396&gt;=5,"High",IF(AB396&gt;=3,"Medium","Low"))</f>
        <v>High</v>
      </c>
    </row>
    <row r="397" customFormat="false" ht="15" hidden="false" customHeight="false" outlineLevel="0" collapsed="false">
      <c r="A397" s="15" t="s">
        <v>493</v>
      </c>
      <c r="B397" s="15" t="s">
        <v>94</v>
      </c>
      <c r="C397" s="15" t="n">
        <v>0</v>
      </c>
      <c r="D397" s="15" t="s">
        <v>24</v>
      </c>
      <c r="E397" s="15" t="s">
        <v>24</v>
      </c>
      <c r="F397" s="15" t="n">
        <v>66</v>
      </c>
      <c r="G397" s="15" t="s">
        <v>26</v>
      </c>
      <c r="H397" s="15" t="s">
        <v>26</v>
      </c>
      <c r="I397" s="15" t="s">
        <v>96</v>
      </c>
      <c r="J397" s="15" t="s">
        <v>26</v>
      </c>
      <c r="K397" s="15" t="s">
        <v>26</v>
      </c>
      <c r="L397" s="15" t="s">
        <v>26</v>
      </c>
      <c r="M397" s="15" t="s">
        <v>26</v>
      </c>
      <c r="N397" s="15" t="s">
        <v>26</v>
      </c>
      <c r="O397" s="15" t="s">
        <v>26</v>
      </c>
      <c r="P397" s="15" t="s">
        <v>29</v>
      </c>
      <c r="Q397" s="15" t="s">
        <v>26</v>
      </c>
      <c r="R397" s="15" t="s">
        <v>21</v>
      </c>
      <c r="S397" s="18" t="n">
        <v>90.05</v>
      </c>
      <c r="T397" s="15" t="n">
        <v>5965.95</v>
      </c>
      <c r="U397" s="15" t="s">
        <v>24</v>
      </c>
      <c r="V397" s="18" t="n">
        <f aca="false">IF(ISNUMBER(T397),T397,0)</f>
        <v>5965.95</v>
      </c>
      <c r="W397" s="15" t="n">
        <f aca="false">IF(U397="Yes",1,0)</f>
        <v>0</v>
      </c>
      <c r="X397" s="15" t="str">
        <f aca="false">IF(F397&lt;=12,"0-12 months",IF(F397&lt;=24,"13-24 months",IF(F397&lt;=48,"25-48 months","49-72 months")))</f>
        <v>49-72 months</v>
      </c>
      <c r="Y397" s="15" t="str">
        <f aca="false">IF(C397=1,"Yes","No")</f>
        <v>No</v>
      </c>
      <c r="Z397" s="15" t="n">
        <f aca="false">COUNTIF(J397:O397,"Yes")</f>
        <v>6</v>
      </c>
      <c r="AA397" s="18" t="n">
        <f aca="false">S397*W397</f>
        <v>0</v>
      </c>
      <c r="AB397" s="15" t="n">
        <f aca="false">(P397="Month-to-month")+(I397="Fiber optic")+(R397="Electronic check")+(F397&lt;=12)+(M397="No")+(J397="No")</f>
        <v>0</v>
      </c>
      <c r="AC397" s="15" t="str">
        <f aca="false">IF(AB397&gt;=5,"High",IF(AB397&gt;=3,"Medium","Low"))</f>
        <v>Low</v>
      </c>
    </row>
    <row r="398" customFormat="false" ht="15" hidden="false" customHeight="false" outlineLevel="0" collapsed="false">
      <c r="A398" s="15" t="s">
        <v>494</v>
      </c>
      <c r="B398" s="15" t="s">
        <v>98</v>
      </c>
      <c r="C398" s="15" t="n">
        <v>1</v>
      </c>
      <c r="D398" s="15" t="s">
        <v>26</v>
      </c>
      <c r="E398" s="15" t="s">
        <v>24</v>
      </c>
      <c r="F398" s="15" t="n">
        <v>33</v>
      </c>
      <c r="G398" s="15" t="s">
        <v>26</v>
      </c>
      <c r="H398" s="15" t="s">
        <v>26</v>
      </c>
      <c r="I398" s="15" t="s">
        <v>102</v>
      </c>
      <c r="J398" s="15" t="s">
        <v>26</v>
      </c>
      <c r="K398" s="15" t="s">
        <v>24</v>
      </c>
      <c r="L398" s="15" t="s">
        <v>26</v>
      </c>
      <c r="M398" s="15" t="s">
        <v>26</v>
      </c>
      <c r="N398" s="15" t="s">
        <v>26</v>
      </c>
      <c r="O398" s="15" t="s">
        <v>26</v>
      </c>
      <c r="P398" s="15" t="s">
        <v>25</v>
      </c>
      <c r="Q398" s="15" t="s">
        <v>26</v>
      </c>
      <c r="R398" s="15" t="s">
        <v>19</v>
      </c>
      <c r="S398" s="18" t="n">
        <v>109.9</v>
      </c>
      <c r="T398" s="15" t="n">
        <v>3694.7</v>
      </c>
      <c r="U398" s="15" t="s">
        <v>24</v>
      </c>
      <c r="V398" s="18" t="n">
        <f aca="false">IF(ISNUMBER(T398),T398,0)</f>
        <v>3694.7</v>
      </c>
      <c r="W398" s="15" t="n">
        <f aca="false">IF(U398="Yes",1,0)</f>
        <v>0</v>
      </c>
      <c r="X398" s="15" t="str">
        <f aca="false">IF(F398&lt;=12,"0-12 months",IF(F398&lt;=24,"13-24 months",IF(F398&lt;=48,"25-48 months","49-72 months")))</f>
        <v>25-48 months</v>
      </c>
      <c r="Y398" s="15" t="str">
        <f aca="false">IF(C398=1,"Yes","No")</f>
        <v>Yes</v>
      </c>
      <c r="Z398" s="15" t="n">
        <f aca="false">COUNTIF(J398:O398,"Yes")</f>
        <v>5</v>
      </c>
      <c r="AA398" s="18" t="n">
        <f aca="false">S398*W398</f>
        <v>0</v>
      </c>
      <c r="AB398" s="15" t="n">
        <f aca="false">(P398="Month-to-month")+(I398="Fiber optic")+(R398="Electronic check")+(F398&lt;=12)+(M398="No")+(J398="No")</f>
        <v>2</v>
      </c>
      <c r="AC398" s="15" t="str">
        <f aca="false">IF(AB398&gt;=5,"High",IF(AB398&gt;=3,"Medium","Low"))</f>
        <v>Low</v>
      </c>
    </row>
    <row r="399" customFormat="false" ht="15" hidden="false" customHeight="false" outlineLevel="0" collapsed="false">
      <c r="A399" s="15" t="s">
        <v>495</v>
      </c>
      <c r="B399" s="15" t="s">
        <v>94</v>
      </c>
      <c r="C399" s="15" t="n">
        <v>0</v>
      </c>
      <c r="D399" s="15" t="s">
        <v>24</v>
      </c>
      <c r="E399" s="15" t="s">
        <v>24</v>
      </c>
      <c r="F399" s="15" t="n">
        <v>34</v>
      </c>
      <c r="G399" s="15" t="s">
        <v>26</v>
      </c>
      <c r="H399" s="15" t="s">
        <v>24</v>
      </c>
      <c r="I399" s="15" t="s">
        <v>102</v>
      </c>
      <c r="J399" s="15" t="s">
        <v>24</v>
      </c>
      <c r="K399" s="15" t="s">
        <v>26</v>
      </c>
      <c r="L399" s="15" t="s">
        <v>24</v>
      </c>
      <c r="M399" s="15" t="s">
        <v>24</v>
      </c>
      <c r="N399" s="15" t="s">
        <v>24</v>
      </c>
      <c r="O399" s="15" t="s">
        <v>24</v>
      </c>
      <c r="P399" s="15" t="s">
        <v>25</v>
      </c>
      <c r="Q399" s="15" t="s">
        <v>26</v>
      </c>
      <c r="R399" s="15" t="s">
        <v>21</v>
      </c>
      <c r="S399" s="18" t="n">
        <v>73.95</v>
      </c>
      <c r="T399" s="15" t="n">
        <v>2524.45</v>
      </c>
      <c r="U399" s="15" t="s">
        <v>26</v>
      </c>
      <c r="V399" s="18" t="n">
        <f aca="false">IF(ISNUMBER(T399),T399,0)</f>
        <v>2524.45</v>
      </c>
      <c r="W399" s="15" t="n">
        <f aca="false">IF(U399="Yes",1,0)</f>
        <v>1</v>
      </c>
      <c r="X399" s="15" t="str">
        <f aca="false">IF(F399&lt;=12,"0-12 months",IF(F399&lt;=24,"13-24 months",IF(F399&lt;=48,"25-48 months","49-72 months")))</f>
        <v>25-48 months</v>
      </c>
      <c r="Y399" s="15" t="str">
        <f aca="false">IF(C399=1,"Yes","No")</f>
        <v>No</v>
      </c>
      <c r="Z399" s="15" t="n">
        <f aca="false">COUNTIF(J399:O399,"Yes")</f>
        <v>1</v>
      </c>
      <c r="AA399" s="18" t="n">
        <f aca="false">S399*W399</f>
        <v>73.95</v>
      </c>
      <c r="AB399" s="15" t="n">
        <f aca="false">(P399="Month-to-month")+(I399="Fiber optic")+(R399="Electronic check")+(F399&lt;=12)+(M399="No")+(J399="No")</f>
        <v>4</v>
      </c>
      <c r="AC399" s="15" t="str">
        <f aca="false">IF(AB399&gt;=5,"High",IF(AB399&gt;=3,"Medium","Low"))</f>
        <v>Medium</v>
      </c>
    </row>
    <row r="400" customFormat="false" ht="15" hidden="false" customHeight="false" outlineLevel="0" collapsed="false">
      <c r="A400" s="15" t="s">
        <v>496</v>
      </c>
      <c r="B400" s="15" t="s">
        <v>98</v>
      </c>
      <c r="C400" s="15" t="n">
        <v>1</v>
      </c>
      <c r="D400" s="15" t="s">
        <v>24</v>
      </c>
      <c r="E400" s="15" t="s">
        <v>24</v>
      </c>
      <c r="F400" s="15" t="n">
        <v>33</v>
      </c>
      <c r="G400" s="15" t="s">
        <v>24</v>
      </c>
      <c r="H400" s="15" t="s">
        <v>95</v>
      </c>
      <c r="I400" s="15" t="s">
        <v>96</v>
      </c>
      <c r="J400" s="15" t="s">
        <v>24</v>
      </c>
      <c r="K400" s="15" t="s">
        <v>24</v>
      </c>
      <c r="L400" s="15" t="s">
        <v>26</v>
      </c>
      <c r="M400" s="15" t="s">
        <v>26</v>
      </c>
      <c r="N400" s="15" t="s">
        <v>26</v>
      </c>
      <c r="O400" s="15" t="s">
        <v>26</v>
      </c>
      <c r="P400" s="15" t="s">
        <v>25</v>
      </c>
      <c r="Q400" s="15" t="s">
        <v>26</v>
      </c>
      <c r="R400" s="15" t="s">
        <v>15</v>
      </c>
      <c r="S400" s="18" t="n">
        <v>54.6</v>
      </c>
      <c r="T400" s="15" t="n">
        <v>1803.7</v>
      </c>
      <c r="U400" s="15" t="s">
        <v>24</v>
      </c>
      <c r="V400" s="18" t="n">
        <f aca="false">IF(ISNUMBER(T400),T400,0)</f>
        <v>1803.7</v>
      </c>
      <c r="W400" s="15" t="n">
        <f aca="false">IF(U400="Yes",1,0)</f>
        <v>0</v>
      </c>
      <c r="X400" s="15" t="str">
        <f aca="false">IF(F400&lt;=12,"0-12 months",IF(F400&lt;=24,"13-24 months",IF(F400&lt;=48,"25-48 months","49-72 months")))</f>
        <v>25-48 months</v>
      </c>
      <c r="Y400" s="15" t="str">
        <f aca="false">IF(C400=1,"Yes","No")</f>
        <v>Yes</v>
      </c>
      <c r="Z400" s="15" t="n">
        <f aca="false">COUNTIF(J400:O400,"Yes")</f>
        <v>4</v>
      </c>
      <c r="AA400" s="18" t="n">
        <f aca="false">S400*W400</f>
        <v>0</v>
      </c>
      <c r="AB400" s="15" t="n">
        <f aca="false">(P400="Month-to-month")+(I400="Fiber optic")+(R400="Electronic check")+(F400&lt;=12)+(M400="No")+(J400="No")</f>
        <v>3</v>
      </c>
      <c r="AC400" s="15" t="str">
        <f aca="false">IF(AB400&gt;=5,"High",IF(AB400&gt;=3,"Medium","Low"))</f>
        <v>Medium</v>
      </c>
    </row>
    <row r="401" customFormat="false" ht="15" hidden="false" customHeight="false" outlineLevel="0" collapsed="false">
      <c r="A401" s="15" t="s">
        <v>497</v>
      </c>
      <c r="B401" s="15" t="s">
        <v>94</v>
      </c>
      <c r="C401" s="15" t="n">
        <v>0</v>
      </c>
      <c r="D401" s="15" t="s">
        <v>26</v>
      </c>
      <c r="E401" s="15" t="s">
        <v>26</v>
      </c>
      <c r="F401" s="15" t="n">
        <v>23</v>
      </c>
      <c r="G401" s="15" t="s">
        <v>26</v>
      </c>
      <c r="H401" s="15" t="s">
        <v>24</v>
      </c>
      <c r="I401" s="15" t="s">
        <v>24</v>
      </c>
      <c r="J401" s="15" t="s">
        <v>28</v>
      </c>
      <c r="K401" s="15" t="s">
        <v>28</v>
      </c>
      <c r="L401" s="15" t="s">
        <v>28</v>
      </c>
      <c r="M401" s="15" t="s">
        <v>28</v>
      </c>
      <c r="N401" s="15" t="s">
        <v>28</v>
      </c>
      <c r="O401" s="15" t="s">
        <v>28</v>
      </c>
      <c r="P401" s="15" t="s">
        <v>27</v>
      </c>
      <c r="Q401" s="15" t="s">
        <v>24</v>
      </c>
      <c r="R401" s="15" t="s">
        <v>17</v>
      </c>
      <c r="S401" s="18" t="n">
        <v>20.05</v>
      </c>
      <c r="T401" s="15" t="n">
        <v>415.1</v>
      </c>
      <c r="U401" s="15" t="s">
        <v>24</v>
      </c>
      <c r="V401" s="18" t="n">
        <f aca="false">IF(ISNUMBER(T401),T401,0)</f>
        <v>415.1</v>
      </c>
      <c r="W401" s="15" t="n">
        <f aca="false">IF(U401="Yes",1,0)</f>
        <v>0</v>
      </c>
      <c r="X401" s="15" t="str">
        <f aca="false">IF(F401&lt;=12,"0-12 months",IF(F401&lt;=24,"13-24 months",IF(F401&lt;=48,"25-48 months","49-72 months")))</f>
        <v>13-24 months</v>
      </c>
      <c r="Y401" s="15" t="str">
        <f aca="false">IF(C401=1,"Yes","No")</f>
        <v>No</v>
      </c>
      <c r="Z401" s="15" t="n">
        <f aca="false">COUNTIF(J401:O401,"Yes")</f>
        <v>0</v>
      </c>
      <c r="AA401" s="18" t="n">
        <f aca="false">S401*W401</f>
        <v>0</v>
      </c>
      <c r="AB401" s="15" t="n">
        <f aca="false">(P401="Month-to-month")+(I401="Fiber optic")+(R401="Electronic check")+(F401&lt;=12)+(M401="No")+(J401="No")</f>
        <v>0</v>
      </c>
      <c r="AC401" s="15" t="str">
        <f aca="false">IF(AB401&gt;=5,"High",IF(AB401&gt;=3,"Medium","Low"))</f>
        <v>Low</v>
      </c>
    </row>
    <row r="402" customFormat="false" ht="15" hidden="false" customHeight="false" outlineLevel="0" collapsed="false">
      <c r="A402" s="15" t="s">
        <v>498</v>
      </c>
      <c r="B402" s="15" t="s">
        <v>94</v>
      </c>
      <c r="C402" s="15" t="n">
        <v>0</v>
      </c>
      <c r="D402" s="15" t="s">
        <v>24</v>
      </c>
      <c r="E402" s="15" t="s">
        <v>24</v>
      </c>
      <c r="F402" s="15" t="n">
        <v>32</v>
      </c>
      <c r="G402" s="15" t="s">
        <v>26</v>
      </c>
      <c r="H402" s="15" t="s">
        <v>24</v>
      </c>
      <c r="I402" s="15" t="s">
        <v>24</v>
      </c>
      <c r="J402" s="15" t="s">
        <v>28</v>
      </c>
      <c r="K402" s="15" t="s">
        <v>28</v>
      </c>
      <c r="L402" s="15" t="s">
        <v>28</v>
      </c>
      <c r="M402" s="15" t="s">
        <v>28</v>
      </c>
      <c r="N402" s="15" t="s">
        <v>28</v>
      </c>
      <c r="O402" s="15" t="s">
        <v>28</v>
      </c>
      <c r="P402" s="15" t="s">
        <v>27</v>
      </c>
      <c r="Q402" s="15" t="s">
        <v>24</v>
      </c>
      <c r="R402" s="15" t="s">
        <v>19</v>
      </c>
      <c r="S402" s="18" t="n">
        <v>19.75</v>
      </c>
      <c r="T402" s="15" t="n">
        <v>624.15</v>
      </c>
      <c r="U402" s="15" t="s">
        <v>24</v>
      </c>
      <c r="V402" s="18" t="n">
        <f aca="false">IF(ISNUMBER(T402),T402,0)</f>
        <v>624.15</v>
      </c>
      <c r="W402" s="15" t="n">
        <f aca="false">IF(U402="Yes",1,0)</f>
        <v>0</v>
      </c>
      <c r="X402" s="15" t="str">
        <f aca="false">IF(F402&lt;=12,"0-12 months",IF(F402&lt;=24,"13-24 months",IF(F402&lt;=48,"25-48 months","49-72 months")))</f>
        <v>25-48 months</v>
      </c>
      <c r="Y402" s="15" t="str">
        <f aca="false">IF(C402=1,"Yes","No")</f>
        <v>No</v>
      </c>
      <c r="Z402" s="15" t="n">
        <f aca="false">COUNTIF(J402:O402,"Yes")</f>
        <v>0</v>
      </c>
      <c r="AA402" s="18" t="n">
        <f aca="false">S402*W402</f>
        <v>0</v>
      </c>
      <c r="AB402" s="15" t="n">
        <f aca="false">(P402="Month-to-month")+(I402="Fiber optic")+(R402="Electronic check")+(F402&lt;=12)+(M402="No")+(J402="No")</f>
        <v>0</v>
      </c>
      <c r="AC402" s="15" t="str">
        <f aca="false">IF(AB402&gt;=5,"High",IF(AB402&gt;=3,"Medium","Low"))</f>
        <v>Low</v>
      </c>
    </row>
    <row r="403" customFormat="false" ht="15" hidden="false" customHeight="false" outlineLevel="0" collapsed="false">
      <c r="A403" s="15" t="s">
        <v>499</v>
      </c>
      <c r="B403" s="15" t="s">
        <v>94</v>
      </c>
      <c r="C403" s="15" t="n">
        <v>0</v>
      </c>
      <c r="D403" s="15" t="s">
        <v>24</v>
      </c>
      <c r="E403" s="15" t="s">
        <v>24</v>
      </c>
      <c r="F403" s="15" t="n">
        <v>11</v>
      </c>
      <c r="G403" s="15" t="s">
        <v>26</v>
      </c>
      <c r="H403" s="15" t="s">
        <v>24</v>
      </c>
      <c r="I403" s="15" t="s">
        <v>24</v>
      </c>
      <c r="J403" s="15" t="s">
        <v>28</v>
      </c>
      <c r="K403" s="15" t="s">
        <v>28</v>
      </c>
      <c r="L403" s="15" t="s">
        <v>28</v>
      </c>
      <c r="M403" s="15" t="s">
        <v>28</v>
      </c>
      <c r="N403" s="15" t="s">
        <v>28</v>
      </c>
      <c r="O403" s="15" t="s">
        <v>28</v>
      </c>
      <c r="P403" s="15" t="s">
        <v>27</v>
      </c>
      <c r="Q403" s="15" t="s">
        <v>24</v>
      </c>
      <c r="R403" s="15" t="s">
        <v>21</v>
      </c>
      <c r="S403" s="18" t="n">
        <v>20.05</v>
      </c>
      <c r="T403" s="15" t="n">
        <v>237.7</v>
      </c>
      <c r="U403" s="15" t="s">
        <v>24</v>
      </c>
      <c r="V403" s="18" t="n">
        <f aca="false">IF(ISNUMBER(T403),T403,0)</f>
        <v>237.7</v>
      </c>
      <c r="W403" s="15" t="n">
        <f aca="false">IF(U403="Yes",1,0)</f>
        <v>0</v>
      </c>
      <c r="X403" s="15" t="str">
        <f aca="false">IF(F403&lt;=12,"0-12 months",IF(F403&lt;=24,"13-24 months",IF(F403&lt;=48,"25-48 months","49-72 months")))</f>
        <v>0-12 months</v>
      </c>
      <c r="Y403" s="15" t="str">
        <f aca="false">IF(C403=1,"Yes","No")</f>
        <v>No</v>
      </c>
      <c r="Z403" s="15" t="n">
        <f aca="false">COUNTIF(J403:O403,"Yes")</f>
        <v>0</v>
      </c>
      <c r="AA403" s="18" t="n">
        <f aca="false">S403*W403</f>
        <v>0</v>
      </c>
      <c r="AB403" s="15" t="n">
        <f aca="false">(P403="Month-to-month")+(I403="Fiber optic")+(R403="Electronic check")+(F403&lt;=12)+(M403="No")+(J403="No")</f>
        <v>1</v>
      </c>
      <c r="AC403" s="15" t="str">
        <f aca="false">IF(AB403&gt;=5,"High",IF(AB403&gt;=3,"Medium","Low"))</f>
        <v>Low</v>
      </c>
    </row>
    <row r="404" customFormat="false" ht="15" hidden="false" customHeight="false" outlineLevel="0" collapsed="false">
      <c r="A404" s="15" t="s">
        <v>500</v>
      </c>
      <c r="B404" s="15" t="s">
        <v>98</v>
      </c>
      <c r="C404" s="15" t="n">
        <v>0</v>
      </c>
      <c r="D404" s="15" t="s">
        <v>26</v>
      </c>
      <c r="E404" s="15" t="s">
        <v>26</v>
      </c>
      <c r="F404" s="15" t="n">
        <v>69</v>
      </c>
      <c r="G404" s="15" t="s">
        <v>26</v>
      </c>
      <c r="H404" s="15" t="s">
        <v>26</v>
      </c>
      <c r="I404" s="15" t="s">
        <v>102</v>
      </c>
      <c r="J404" s="15" t="s">
        <v>24</v>
      </c>
      <c r="K404" s="15" t="s">
        <v>24</v>
      </c>
      <c r="L404" s="15" t="s">
        <v>26</v>
      </c>
      <c r="M404" s="15" t="s">
        <v>24</v>
      </c>
      <c r="N404" s="15" t="s">
        <v>26</v>
      </c>
      <c r="O404" s="15" t="s">
        <v>26</v>
      </c>
      <c r="P404" s="15" t="s">
        <v>25</v>
      </c>
      <c r="Q404" s="15" t="s">
        <v>26</v>
      </c>
      <c r="R404" s="15" t="s">
        <v>21</v>
      </c>
      <c r="S404" s="18" t="n">
        <v>99.45</v>
      </c>
      <c r="T404" s="15" t="n">
        <v>7007.6</v>
      </c>
      <c r="U404" s="15" t="s">
        <v>26</v>
      </c>
      <c r="V404" s="18" t="n">
        <f aca="false">IF(ISNUMBER(T404),T404,0)</f>
        <v>7007.6</v>
      </c>
      <c r="W404" s="15" t="n">
        <f aca="false">IF(U404="Yes",1,0)</f>
        <v>1</v>
      </c>
      <c r="X404" s="15" t="str">
        <f aca="false">IF(F404&lt;=12,"0-12 months",IF(F404&lt;=24,"13-24 months",IF(F404&lt;=48,"25-48 months","49-72 months")))</f>
        <v>49-72 months</v>
      </c>
      <c r="Y404" s="15" t="str">
        <f aca="false">IF(C404=1,"Yes","No")</f>
        <v>No</v>
      </c>
      <c r="Z404" s="15" t="n">
        <f aca="false">COUNTIF(J404:O404,"Yes")</f>
        <v>3</v>
      </c>
      <c r="AA404" s="18" t="n">
        <f aca="false">S404*W404</f>
        <v>99.45</v>
      </c>
      <c r="AB404" s="15" t="n">
        <f aca="false">(P404="Month-to-month")+(I404="Fiber optic")+(R404="Electronic check")+(F404&lt;=12)+(M404="No")+(J404="No")</f>
        <v>4</v>
      </c>
      <c r="AC404" s="15" t="str">
        <f aca="false">IF(AB404&gt;=5,"High",IF(AB404&gt;=3,"Medium","Low"))</f>
        <v>Medium</v>
      </c>
    </row>
    <row r="405" customFormat="false" ht="15" hidden="false" customHeight="false" outlineLevel="0" collapsed="false">
      <c r="A405" s="15" t="s">
        <v>501</v>
      </c>
      <c r="B405" s="15" t="s">
        <v>94</v>
      </c>
      <c r="C405" s="15" t="n">
        <v>0</v>
      </c>
      <c r="D405" s="15" t="s">
        <v>26</v>
      </c>
      <c r="E405" s="15" t="s">
        <v>24</v>
      </c>
      <c r="F405" s="15" t="n">
        <v>68</v>
      </c>
      <c r="G405" s="15" t="s">
        <v>26</v>
      </c>
      <c r="H405" s="15" t="s">
        <v>24</v>
      </c>
      <c r="I405" s="15" t="s">
        <v>96</v>
      </c>
      <c r="J405" s="15" t="s">
        <v>26</v>
      </c>
      <c r="K405" s="15" t="s">
        <v>24</v>
      </c>
      <c r="L405" s="15" t="s">
        <v>24</v>
      </c>
      <c r="M405" s="15" t="s">
        <v>26</v>
      </c>
      <c r="N405" s="15" t="s">
        <v>24</v>
      </c>
      <c r="O405" s="15" t="s">
        <v>24</v>
      </c>
      <c r="P405" s="15" t="s">
        <v>27</v>
      </c>
      <c r="Q405" s="15" t="s">
        <v>24</v>
      </c>
      <c r="R405" s="15" t="s">
        <v>19</v>
      </c>
      <c r="S405" s="18" t="n">
        <v>55.9</v>
      </c>
      <c r="T405" s="15" t="n">
        <v>3848.8</v>
      </c>
      <c r="U405" s="15" t="s">
        <v>24</v>
      </c>
      <c r="V405" s="18" t="n">
        <f aca="false">IF(ISNUMBER(T405),T405,0)</f>
        <v>3848.8</v>
      </c>
      <c r="W405" s="15" t="n">
        <f aca="false">IF(U405="Yes",1,0)</f>
        <v>0</v>
      </c>
      <c r="X405" s="15" t="str">
        <f aca="false">IF(F405&lt;=12,"0-12 months",IF(F405&lt;=24,"13-24 months",IF(F405&lt;=48,"25-48 months","49-72 months")))</f>
        <v>49-72 months</v>
      </c>
      <c r="Y405" s="15" t="str">
        <f aca="false">IF(C405=1,"Yes","No")</f>
        <v>No</v>
      </c>
      <c r="Z405" s="15" t="n">
        <f aca="false">COUNTIF(J405:O405,"Yes")</f>
        <v>2</v>
      </c>
      <c r="AA405" s="18" t="n">
        <f aca="false">S405*W405</f>
        <v>0</v>
      </c>
      <c r="AB405" s="15" t="n">
        <f aca="false">(P405="Month-to-month")+(I405="Fiber optic")+(R405="Electronic check")+(F405&lt;=12)+(M405="No")+(J405="No")</f>
        <v>0</v>
      </c>
      <c r="AC405" s="15" t="str">
        <f aca="false">IF(AB405&gt;=5,"High",IF(AB405&gt;=3,"Medium","Low"))</f>
        <v>Low</v>
      </c>
    </row>
    <row r="406" customFormat="false" ht="15" hidden="false" customHeight="false" outlineLevel="0" collapsed="false">
      <c r="A406" s="15" t="s">
        <v>502</v>
      </c>
      <c r="B406" s="15" t="s">
        <v>98</v>
      </c>
      <c r="C406" s="15" t="n">
        <v>0</v>
      </c>
      <c r="D406" s="15" t="s">
        <v>24</v>
      </c>
      <c r="E406" s="15" t="s">
        <v>24</v>
      </c>
      <c r="F406" s="15" t="n">
        <v>20</v>
      </c>
      <c r="G406" s="15" t="s">
        <v>26</v>
      </c>
      <c r="H406" s="15" t="s">
        <v>24</v>
      </c>
      <c r="I406" s="15" t="s">
        <v>24</v>
      </c>
      <c r="J406" s="15" t="s">
        <v>28</v>
      </c>
      <c r="K406" s="15" t="s">
        <v>28</v>
      </c>
      <c r="L406" s="15" t="s">
        <v>28</v>
      </c>
      <c r="M406" s="15" t="s">
        <v>28</v>
      </c>
      <c r="N406" s="15" t="s">
        <v>28</v>
      </c>
      <c r="O406" s="15" t="s">
        <v>28</v>
      </c>
      <c r="P406" s="15" t="s">
        <v>29</v>
      </c>
      <c r="Q406" s="15" t="s">
        <v>26</v>
      </c>
      <c r="R406" s="15" t="s">
        <v>17</v>
      </c>
      <c r="S406" s="18" t="n">
        <v>19.7</v>
      </c>
      <c r="T406" s="15" t="n">
        <v>419.4</v>
      </c>
      <c r="U406" s="15" t="s">
        <v>24</v>
      </c>
      <c r="V406" s="18" t="n">
        <f aca="false">IF(ISNUMBER(T406),T406,0)</f>
        <v>419.4</v>
      </c>
      <c r="W406" s="15" t="n">
        <f aca="false">IF(U406="Yes",1,0)</f>
        <v>0</v>
      </c>
      <c r="X406" s="15" t="str">
        <f aca="false">IF(F406&lt;=12,"0-12 months",IF(F406&lt;=24,"13-24 months",IF(F406&lt;=48,"25-48 months","49-72 months")))</f>
        <v>13-24 months</v>
      </c>
      <c r="Y406" s="15" t="str">
        <f aca="false">IF(C406=1,"Yes","No")</f>
        <v>No</v>
      </c>
      <c r="Z406" s="15" t="n">
        <f aca="false">COUNTIF(J406:O406,"Yes")</f>
        <v>0</v>
      </c>
      <c r="AA406" s="18" t="n">
        <f aca="false">S406*W406</f>
        <v>0</v>
      </c>
      <c r="AB406" s="15" t="n">
        <f aca="false">(P406="Month-to-month")+(I406="Fiber optic")+(R406="Electronic check")+(F406&lt;=12)+(M406="No")+(J406="No")</f>
        <v>0</v>
      </c>
      <c r="AC406" s="15" t="str">
        <f aca="false">IF(AB406&gt;=5,"High",IF(AB406&gt;=3,"Medium","Low"))</f>
        <v>Low</v>
      </c>
    </row>
    <row r="407" customFormat="false" ht="15" hidden="false" customHeight="false" outlineLevel="0" collapsed="false">
      <c r="A407" s="15" t="s">
        <v>503</v>
      </c>
      <c r="B407" s="15" t="s">
        <v>98</v>
      </c>
      <c r="C407" s="15" t="n">
        <v>0</v>
      </c>
      <c r="D407" s="15" t="s">
        <v>24</v>
      </c>
      <c r="E407" s="15" t="s">
        <v>24</v>
      </c>
      <c r="F407" s="15" t="n">
        <v>72</v>
      </c>
      <c r="G407" s="15" t="s">
        <v>26</v>
      </c>
      <c r="H407" s="15" t="s">
        <v>24</v>
      </c>
      <c r="I407" s="15" t="s">
        <v>24</v>
      </c>
      <c r="J407" s="15" t="s">
        <v>28</v>
      </c>
      <c r="K407" s="15" t="s">
        <v>28</v>
      </c>
      <c r="L407" s="15" t="s">
        <v>28</v>
      </c>
      <c r="M407" s="15" t="s">
        <v>28</v>
      </c>
      <c r="N407" s="15" t="s">
        <v>28</v>
      </c>
      <c r="O407" s="15" t="s">
        <v>28</v>
      </c>
      <c r="P407" s="15" t="s">
        <v>29</v>
      </c>
      <c r="Q407" s="15" t="s">
        <v>26</v>
      </c>
      <c r="R407" s="15" t="s">
        <v>21</v>
      </c>
      <c r="S407" s="18" t="n">
        <v>19.8</v>
      </c>
      <c r="T407" s="15" t="n">
        <v>1468.75</v>
      </c>
      <c r="U407" s="15" t="s">
        <v>24</v>
      </c>
      <c r="V407" s="18" t="n">
        <f aca="false">IF(ISNUMBER(T407),T407,0)</f>
        <v>1468.75</v>
      </c>
      <c r="W407" s="15" t="n">
        <f aca="false">IF(U407="Yes",1,0)</f>
        <v>0</v>
      </c>
      <c r="X407" s="15" t="str">
        <f aca="false">IF(F407&lt;=12,"0-12 months",IF(F407&lt;=24,"13-24 months",IF(F407&lt;=48,"25-48 months","49-72 months")))</f>
        <v>49-72 months</v>
      </c>
      <c r="Y407" s="15" t="str">
        <f aca="false">IF(C407=1,"Yes","No")</f>
        <v>No</v>
      </c>
      <c r="Z407" s="15" t="n">
        <f aca="false">COUNTIF(J407:O407,"Yes")</f>
        <v>0</v>
      </c>
      <c r="AA407" s="18" t="n">
        <f aca="false">S407*W407</f>
        <v>0</v>
      </c>
      <c r="AB407" s="15" t="n">
        <f aca="false">(P407="Month-to-month")+(I407="Fiber optic")+(R407="Electronic check")+(F407&lt;=12)+(M407="No")+(J407="No")</f>
        <v>0</v>
      </c>
      <c r="AC407" s="15" t="str">
        <f aca="false">IF(AB407&gt;=5,"High",IF(AB407&gt;=3,"Medium","Low"))</f>
        <v>Low</v>
      </c>
    </row>
    <row r="408" customFormat="false" ht="15" hidden="false" customHeight="false" outlineLevel="0" collapsed="false">
      <c r="A408" s="15" t="s">
        <v>504</v>
      </c>
      <c r="B408" s="15" t="s">
        <v>98</v>
      </c>
      <c r="C408" s="15" t="n">
        <v>0</v>
      </c>
      <c r="D408" s="15" t="s">
        <v>26</v>
      </c>
      <c r="E408" s="15" t="s">
        <v>26</v>
      </c>
      <c r="F408" s="15" t="n">
        <v>60</v>
      </c>
      <c r="G408" s="15" t="s">
        <v>26</v>
      </c>
      <c r="H408" s="15" t="s">
        <v>26</v>
      </c>
      <c r="I408" s="15" t="s">
        <v>102</v>
      </c>
      <c r="J408" s="15" t="s">
        <v>26</v>
      </c>
      <c r="K408" s="15" t="s">
        <v>24</v>
      </c>
      <c r="L408" s="15" t="s">
        <v>26</v>
      </c>
      <c r="M408" s="15" t="s">
        <v>24</v>
      </c>
      <c r="N408" s="15" t="s">
        <v>26</v>
      </c>
      <c r="O408" s="15" t="s">
        <v>24</v>
      </c>
      <c r="P408" s="15" t="s">
        <v>27</v>
      </c>
      <c r="Q408" s="15" t="s">
        <v>26</v>
      </c>
      <c r="R408" s="15" t="s">
        <v>19</v>
      </c>
      <c r="S408" s="18" t="n">
        <v>95.4</v>
      </c>
      <c r="T408" s="15" t="n">
        <v>5812</v>
      </c>
      <c r="U408" s="15" t="s">
        <v>24</v>
      </c>
      <c r="V408" s="18" t="n">
        <f aca="false">IF(ISNUMBER(T408),T408,0)</f>
        <v>5812</v>
      </c>
      <c r="W408" s="15" t="n">
        <f aca="false">IF(U408="Yes",1,0)</f>
        <v>0</v>
      </c>
      <c r="X408" s="15" t="str">
        <f aca="false">IF(F408&lt;=12,"0-12 months",IF(F408&lt;=24,"13-24 months",IF(F408&lt;=48,"25-48 months","49-72 months")))</f>
        <v>49-72 months</v>
      </c>
      <c r="Y408" s="15" t="str">
        <f aca="false">IF(C408=1,"Yes","No")</f>
        <v>No</v>
      </c>
      <c r="Z408" s="15" t="n">
        <f aca="false">COUNTIF(J408:O408,"Yes")</f>
        <v>3</v>
      </c>
      <c r="AA408" s="18" t="n">
        <f aca="false">S408*W408</f>
        <v>0</v>
      </c>
      <c r="AB408" s="15" t="n">
        <f aca="false">(P408="Month-to-month")+(I408="Fiber optic")+(R408="Electronic check")+(F408&lt;=12)+(M408="No")+(J408="No")</f>
        <v>2</v>
      </c>
      <c r="AC408" s="15" t="str">
        <f aca="false">IF(AB408&gt;=5,"High",IF(AB408&gt;=3,"Medium","Low"))</f>
        <v>Low</v>
      </c>
    </row>
    <row r="409" customFormat="false" ht="15" hidden="false" customHeight="false" outlineLevel="0" collapsed="false">
      <c r="A409" s="15" t="s">
        <v>505</v>
      </c>
      <c r="B409" s="15" t="s">
        <v>98</v>
      </c>
      <c r="C409" s="15" t="n">
        <v>1</v>
      </c>
      <c r="D409" s="15" t="s">
        <v>26</v>
      </c>
      <c r="E409" s="15" t="s">
        <v>26</v>
      </c>
      <c r="F409" s="15" t="n">
        <v>32</v>
      </c>
      <c r="G409" s="15" t="s">
        <v>26</v>
      </c>
      <c r="H409" s="15" t="s">
        <v>24</v>
      </c>
      <c r="I409" s="15" t="s">
        <v>102</v>
      </c>
      <c r="J409" s="15" t="s">
        <v>24</v>
      </c>
      <c r="K409" s="15" t="s">
        <v>26</v>
      </c>
      <c r="L409" s="15" t="s">
        <v>24</v>
      </c>
      <c r="M409" s="15" t="s">
        <v>24</v>
      </c>
      <c r="N409" s="15" t="s">
        <v>26</v>
      </c>
      <c r="O409" s="15" t="s">
        <v>26</v>
      </c>
      <c r="P409" s="15" t="s">
        <v>25</v>
      </c>
      <c r="Q409" s="15" t="s">
        <v>26</v>
      </c>
      <c r="R409" s="15" t="s">
        <v>17</v>
      </c>
      <c r="S409" s="18" t="n">
        <v>93.95</v>
      </c>
      <c r="T409" s="15" t="n">
        <v>2861.45</v>
      </c>
      <c r="U409" s="15" t="s">
        <v>24</v>
      </c>
      <c r="V409" s="18" t="n">
        <f aca="false">IF(ISNUMBER(T409),T409,0)</f>
        <v>2861.45</v>
      </c>
      <c r="W409" s="15" t="n">
        <f aca="false">IF(U409="Yes",1,0)</f>
        <v>0</v>
      </c>
      <c r="X409" s="15" t="str">
        <f aca="false">IF(F409&lt;=12,"0-12 months",IF(F409&lt;=24,"13-24 months",IF(F409&lt;=48,"25-48 months","49-72 months")))</f>
        <v>25-48 months</v>
      </c>
      <c r="Y409" s="15" t="str">
        <f aca="false">IF(C409=1,"Yes","No")</f>
        <v>Yes</v>
      </c>
      <c r="Z409" s="15" t="n">
        <f aca="false">COUNTIF(J409:O409,"Yes")</f>
        <v>3</v>
      </c>
      <c r="AA409" s="18" t="n">
        <f aca="false">S409*W409</f>
        <v>0</v>
      </c>
      <c r="AB409" s="15" t="n">
        <f aca="false">(P409="Month-to-month")+(I409="Fiber optic")+(R409="Electronic check")+(F409&lt;=12)+(M409="No")+(J409="No")</f>
        <v>4</v>
      </c>
      <c r="AC409" s="15" t="str">
        <f aca="false">IF(AB409&gt;=5,"High",IF(AB409&gt;=3,"Medium","Low"))</f>
        <v>Medium</v>
      </c>
    </row>
    <row r="410" customFormat="false" ht="15" hidden="false" customHeight="false" outlineLevel="0" collapsed="false">
      <c r="A410" s="15" t="s">
        <v>506</v>
      </c>
      <c r="B410" s="15" t="s">
        <v>94</v>
      </c>
      <c r="C410" s="15" t="n">
        <v>0</v>
      </c>
      <c r="D410" s="15" t="s">
        <v>24</v>
      </c>
      <c r="E410" s="15" t="s">
        <v>24</v>
      </c>
      <c r="F410" s="15" t="n">
        <v>1</v>
      </c>
      <c r="G410" s="15" t="s">
        <v>26</v>
      </c>
      <c r="H410" s="15" t="s">
        <v>24</v>
      </c>
      <c r="I410" s="15" t="s">
        <v>24</v>
      </c>
      <c r="J410" s="15" t="s">
        <v>28</v>
      </c>
      <c r="K410" s="15" t="s">
        <v>28</v>
      </c>
      <c r="L410" s="15" t="s">
        <v>28</v>
      </c>
      <c r="M410" s="15" t="s">
        <v>28</v>
      </c>
      <c r="N410" s="15" t="s">
        <v>28</v>
      </c>
      <c r="O410" s="15" t="s">
        <v>28</v>
      </c>
      <c r="P410" s="15" t="s">
        <v>25</v>
      </c>
      <c r="Q410" s="15" t="s">
        <v>26</v>
      </c>
      <c r="R410" s="15" t="s">
        <v>17</v>
      </c>
      <c r="S410" s="18" t="n">
        <v>19.9</v>
      </c>
      <c r="T410" s="15" t="n">
        <v>19.9</v>
      </c>
      <c r="U410" s="15" t="s">
        <v>26</v>
      </c>
      <c r="V410" s="18" t="n">
        <f aca="false">IF(ISNUMBER(T410),T410,0)</f>
        <v>19.9</v>
      </c>
      <c r="W410" s="15" t="n">
        <f aca="false">IF(U410="Yes",1,0)</f>
        <v>1</v>
      </c>
      <c r="X410" s="15" t="str">
        <f aca="false">IF(F410&lt;=12,"0-12 months",IF(F410&lt;=24,"13-24 months",IF(F410&lt;=48,"25-48 months","49-72 months")))</f>
        <v>0-12 months</v>
      </c>
      <c r="Y410" s="15" t="str">
        <f aca="false">IF(C410=1,"Yes","No")</f>
        <v>No</v>
      </c>
      <c r="Z410" s="15" t="n">
        <f aca="false">COUNTIF(J410:O410,"Yes")</f>
        <v>0</v>
      </c>
      <c r="AA410" s="18" t="n">
        <f aca="false">S410*W410</f>
        <v>19.9</v>
      </c>
      <c r="AB410" s="15" t="n">
        <f aca="false">(P410="Month-to-month")+(I410="Fiber optic")+(R410="Electronic check")+(F410&lt;=12)+(M410="No")+(J410="No")</f>
        <v>2</v>
      </c>
      <c r="AC410" s="15" t="str">
        <f aca="false">IF(AB410&gt;=5,"High",IF(AB410&gt;=3,"Medium","Low"))</f>
        <v>Low</v>
      </c>
    </row>
    <row r="411" customFormat="false" ht="15" hidden="false" customHeight="false" outlineLevel="0" collapsed="false">
      <c r="A411" s="15" t="s">
        <v>507</v>
      </c>
      <c r="B411" s="15" t="s">
        <v>98</v>
      </c>
      <c r="C411" s="15" t="n">
        <v>0</v>
      </c>
      <c r="D411" s="15" t="s">
        <v>24</v>
      </c>
      <c r="E411" s="15" t="s">
        <v>24</v>
      </c>
      <c r="F411" s="15" t="n">
        <v>1</v>
      </c>
      <c r="G411" s="15" t="s">
        <v>26</v>
      </c>
      <c r="H411" s="15" t="s">
        <v>24</v>
      </c>
      <c r="I411" s="15" t="s">
        <v>24</v>
      </c>
      <c r="J411" s="15" t="s">
        <v>28</v>
      </c>
      <c r="K411" s="15" t="s">
        <v>28</v>
      </c>
      <c r="L411" s="15" t="s">
        <v>28</v>
      </c>
      <c r="M411" s="15" t="s">
        <v>28</v>
      </c>
      <c r="N411" s="15" t="s">
        <v>28</v>
      </c>
      <c r="O411" s="15" t="s">
        <v>28</v>
      </c>
      <c r="P411" s="15" t="s">
        <v>25</v>
      </c>
      <c r="Q411" s="15" t="s">
        <v>26</v>
      </c>
      <c r="R411" s="15" t="s">
        <v>17</v>
      </c>
      <c r="S411" s="18" t="n">
        <v>19.6</v>
      </c>
      <c r="T411" s="15" t="n">
        <v>19.6</v>
      </c>
      <c r="U411" s="15" t="s">
        <v>26</v>
      </c>
      <c r="V411" s="18" t="n">
        <f aca="false">IF(ISNUMBER(T411),T411,0)</f>
        <v>19.6</v>
      </c>
      <c r="W411" s="15" t="n">
        <f aca="false">IF(U411="Yes",1,0)</f>
        <v>1</v>
      </c>
      <c r="X411" s="15" t="str">
        <f aca="false">IF(F411&lt;=12,"0-12 months",IF(F411&lt;=24,"13-24 months",IF(F411&lt;=48,"25-48 months","49-72 months")))</f>
        <v>0-12 months</v>
      </c>
      <c r="Y411" s="15" t="str">
        <f aca="false">IF(C411=1,"Yes","No")</f>
        <v>No</v>
      </c>
      <c r="Z411" s="15" t="n">
        <f aca="false">COUNTIF(J411:O411,"Yes")</f>
        <v>0</v>
      </c>
      <c r="AA411" s="18" t="n">
        <f aca="false">S411*W411</f>
        <v>19.6</v>
      </c>
      <c r="AB411" s="15" t="n">
        <f aca="false">(P411="Month-to-month")+(I411="Fiber optic")+(R411="Electronic check")+(F411&lt;=12)+(M411="No")+(J411="No")</f>
        <v>2</v>
      </c>
      <c r="AC411" s="15" t="str">
        <f aca="false">IF(AB411&gt;=5,"High",IF(AB411&gt;=3,"Medium","Low"))</f>
        <v>Low</v>
      </c>
    </row>
    <row r="412" customFormat="false" ht="15" hidden="false" customHeight="false" outlineLevel="0" collapsed="false">
      <c r="A412" s="15" t="s">
        <v>508</v>
      </c>
      <c r="B412" s="15" t="s">
        <v>98</v>
      </c>
      <c r="C412" s="15" t="n">
        <v>1</v>
      </c>
      <c r="D412" s="15" t="s">
        <v>24</v>
      </c>
      <c r="E412" s="15" t="s">
        <v>24</v>
      </c>
      <c r="F412" s="15" t="n">
        <v>3</v>
      </c>
      <c r="G412" s="15" t="s">
        <v>26</v>
      </c>
      <c r="H412" s="15" t="s">
        <v>26</v>
      </c>
      <c r="I412" s="15" t="s">
        <v>102</v>
      </c>
      <c r="J412" s="15" t="s">
        <v>24</v>
      </c>
      <c r="K412" s="15" t="s">
        <v>26</v>
      </c>
      <c r="L412" s="15" t="s">
        <v>24</v>
      </c>
      <c r="M412" s="15" t="s">
        <v>24</v>
      </c>
      <c r="N412" s="15" t="s">
        <v>24</v>
      </c>
      <c r="O412" s="15" t="s">
        <v>24</v>
      </c>
      <c r="P412" s="15" t="s">
        <v>25</v>
      </c>
      <c r="Q412" s="15" t="s">
        <v>26</v>
      </c>
      <c r="R412" s="15" t="s">
        <v>15</v>
      </c>
      <c r="S412" s="18" t="n">
        <v>81.35</v>
      </c>
      <c r="T412" s="15" t="n">
        <v>233.7</v>
      </c>
      <c r="U412" s="15" t="s">
        <v>26</v>
      </c>
      <c r="V412" s="18" t="n">
        <f aca="false">IF(ISNUMBER(T412),T412,0)</f>
        <v>233.7</v>
      </c>
      <c r="W412" s="15" t="n">
        <f aca="false">IF(U412="Yes",1,0)</f>
        <v>1</v>
      </c>
      <c r="X412" s="15" t="str">
        <f aca="false">IF(F412&lt;=12,"0-12 months",IF(F412&lt;=24,"13-24 months",IF(F412&lt;=48,"25-48 months","49-72 months")))</f>
        <v>0-12 months</v>
      </c>
      <c r="Y412" s="15" t="str">
        <f aca="false">IF(C412=1,"Yes","No")</f>
        <v>Yes</v>
      </c>
      <c r="Z412" s="15" t="n">
        <f aca="false">COUNTIF(J412:O412,"Yes")</f>
        <v>1</v>
      </c>
      <c r="AA412" s="18" t="n">
        <f aca="false">S412*W412</f>
        <v>81.35</v>
      </c>
      <c r="AB412" s="15" t="n">
        <f aca="false">(P412="Month-to-month")+(I412="Fiber optic")+(R412="Electronic check")+(F412&lt;=12)+(M412="No")+(J412="No")</f>
        <v>6</v>
      </c>
      <c r="AC412" s="15" t="str">
        <f aca="false">IF(AB412&gt;=5,"High",IF(AB412&gt;=3,"Medium","Low"))</f>
        <v>High</v>
      </c>
    </row>
    <row r="413" customFormat="false" ht="15" hidden="false" customHeight="false" outlineLevel="0" collapsed="false">
      <c r="A413" s="15" t="s">
        <v>509</v>
      </c>
      <c r="B413" s="15" t="s">
        <v>94</v>
      </c>
      <c r="C413" s="15" t="n">
        <v>0</v>
      </c>
      <c r="D413" s="15" t="s">
        <v>26</v>
      </c>
      <c r="E413" s="15" t="s">
        <v>24</v>
      </c>
      <c r="F413" s="15" t="n">
        <v>46</v>
      </c>
      <c r="G413" s="15" t="s">
        <v>26</v>
      </c>
      <c r="H413" s="15" t="s">
        <v>26</v>
      </c>
      <c r="I413" s="15" t="s">
        <v>24</v>
      </c>
      <c r="J413" s="15" t="s">
        <v>28</v>
      </c>
      <c r="K413" s="15" t="s">
        <v>28</v>
      </c>
      <c r="L413" s="15" t="s">
        <v>28</v>
      </c>
      <c r="M413" s="15" t="s">
        <v>28</v>
      </c>
      <c r="N413" s="15" t="s">
        <v>28</v>
      </c>
      <c r="O413" s="15" t="s">
        <v>28</v>
      </c>
      <c r="P413" s="15" t="s">
        <v>27</v>
      </c>
      <c r="Q413" s="15" t="s">
        <v>26</v>
      </c>
      <c r="R413" s="15" t="s">
        <v>19</v>
      </c>
      <c r="S413" s="18" t="n">
        <v>24.45</v>
      </c>
      <c r="T413" s="15" t="n">
        <v>1066.15</v>
      </c>
      <c r="U413" s="15" t="s">
        <v>24</v>
      </c>
      <c r="V413" s="18" t="n">
        <f aca="false">IF(ISNUMBER(T413),T413,0)</f>
        <v>1066.15</v>
      </c>
      <c r="W413" s="15" t="n">
        <f aca="false">IF(U413="Yes",1,0)</f>
        <v>0</v>
      </c>
      <c r="X413" s="15" t="str">
        <f aca="false">IF(F413&lt;=12,"0-12 months",IF(F413&lt;=24,"13-24 months",IF(F413&lt;=48,"25-48 months","49-72 months")))</f>
        <v>25-48 months</v>
      </c>
      <c r="Y413" s="15" t="str">
        <f aca="false">IF(C413=1,"Yes","No")</f>
        <v>No</v>
      </c>
      <c r="Z413" s="15" t="n">
        <f aca="false">COUNTIF(J413:O413,"Yes")</f>
        <v>0</v>
      </c>
      <c r="AA413" s="18" t="n">
        <f aca="false">S413*W413</f>
        <v>0</v>
      </c>
      <c r="AB413" s="15" t="n">
        <f aca="false">(P413="Month-to-month")+(I413="Fiber optic")+(R413="Electronic check")+(F413&lt;=12)+(M413="No")+(J413="No")</f>
        <v>0</v>
      </c>
      <c r="AC413" s="15" t="str">
        <f aca="false">IF(AB413&gt;=5,"High",IF(AB413&gt;=3,"Medium","Low"))</f>
        <v>Low</v>
      </c>
    </row>
    <row r="414" customFormat="false" ht="15" hidden="false" customHeight="false" outlineLevel="0" collapsed="false">
      <c r="A414" s="15" t="s">
        <v>510</v>
      </c>
      <c r="B414" s="15" t="s">
        <v>94</v>
      </c>
      <c r="C414" s="15" t="n">
        <v>0</v>
      </c>
      <c r="D414" s="15" t="s">
        <v>26</v>
      </c>
      <c r="E414" s="15" t="s">
        <v>24</v>
      </c>
      <c r="F414" s="15" t="n">
        <v>29</v>
      </c>
      <c r="G414" s="15" t="s">
        <v>26</v>
      </c>
      <c r="H414" s="15" t="s">
        <v>26</v>
      </c>
      <c r="I414" s="15" t="s">
        <v>102</v>
      </c>
      <c r="J414" s="15" t="s">
        <v>24</v>
      </c>
      <c r="K414" s="15" t="s">
        <v>24</v>
      </c>
      <c r="L414" s="15" t="s">
        <v>24</v>
      </c>
      <c r="M414" s="15" t="s">
        <v>24</v>
      </c>
      <c r="N414" s="15" t="s">
        <v>24</v>
      </c>
      <c r="O414" s="15" t="s">
        <v>24</v>
      </c>
      <c r="P414" s="15" t="s">
        <v>25</v>
      </c>
      <c r="Q414" s="15" t="s">
        <v>26</v>
      </c>
      <c r="R414" s="15" t="s">
        <v>15</v>
      </c>
      <c r="S414" s="18" t="n">
        <v>74.95</v>
      </c>
      <c r="T414" s="15" t="n">
        <v>2149.05</v>
      </c>
      <c r="U414" s="15" t="s">
        <v>24</v>
      </c>
      <c r="V414" s="18" t="n">
        <f aca="false">IF(ISNUMBER(T414),T414,0)</f>
        <v>2149.05</v>
      </c>
      <c r="W414" s="15" t="n">
        <f aca="false">IF(U414="Yes",1,0)</f>
        <v>0</v>
      </c>
      <c r="X414" s="15" t="str">
        <f aca="false">IF(F414&lt;=12,"0-12 months",IF(F414&lt;=24,"13-24 months",IF(F414&lt;=48,"25-48 months","49-72 months")))</f>
        <v>25-48 months</v>
      </c>
      <c r="Y414" s="15" t="str">
        <f aca="false">IF(C414=1,"Yes","No")</f>
        <v>No</v>
      </c>
      <c r="Z414" s="15" t="n">
        <f aca="false">COUNTIF(J414:O414,"Yes")</f>
        <v>0</v>
      </c>
      <c r="AA414" s="18" t="n">
        <f aca="false">S414*W414</f>
        <v>0</v>
      </c>
      <c r="AB414" s="15" t="n">
        <f aca="false">(P414="Month-to-month")+(I414="Fiber optic")+(R414="Electronic check")+(F414&lt;=12)+(M414="No")+(J414="No")</f>
        <v>5</v>
      </c>
      <c r="AC414" s="15" t="str">
        <f aca="false">IF(AB414&gt;=5,"High",IF(AB414&gt;=3,"Medium","Low"))</f>
        <v>High</v>
      </c>
    </row>
    <row r="415" customFormat="false" ht="15" hidden="false" customHeight="false" outlineLevel="0" collapsed="false">
      <c r="A415" s="15" t="s">
        <v>511</v>
      </c>
      <c r="B415" s="15" t="s">
        <v>98</v>
      </c>
      <c r="C415" s="15" t="n">
        <v>0</v>
      </c>
      <c r="D415" s="15" t="s">
        <v>24</v>
      </c>
      <c r="E415" s="15" t="s">
        <v>24</v>
      </c>
      <c r="F415" s="15" t="n">
        <v>51</v>
      </c>
      <c r="G415" s="15" t="s">
        <v>26</v>
      </c>
      <c r="H415" s="15" t="s">
        <v>26</v>
      </c>
      <c r="I415" s="15" t="s">
        <v>102</v>
      </c>
      <c r="J415" s="15" t="s">
        <v>24</v>
      </c>
      <c r="K415" s="15" t="s">
        <v>26</v>
      </c>
      <c r="L415" s="15" t="s">
        <v>26</v>
      </c>
      <c r="M415" s="15" t="s">
        <v>26</v>
      </c>
      <c r="N415" s="15" t="s">
        <v>24</v>
      </c>
      <c r="O415" s="15" t="s">
        <v>24</v>
      </c>
      <c r="P415" s="15" t="s">
        <v>25</v>
      </c>
      <c r="Q415" s="15" t="s">
        <v>26</v>
      </c>
      <c r="R415" s="15" t="s">
        <v>15</v>
      </c>
      <c r="S415" s="18" t="n">
        <v>87.35</v>
      </c>
      <c r="T415" s="15" t="n">
        <v>4473</v>
      </c>
      <c r="U415" s="15" t="s">
        <v>24</v>
      </c>
      <c r="V415" s="18" t="n">
        <f aca="false">IF(ISNUMBER(T415),T415,0)</f>
        <v>4473</v>
      </c>
      <c r="W415" s="15" t="n">
        <f aca="false">IF(U415="Yes",1,0)</f>
        <v>0</v>
      </c>
      <c r="X415" s="15" t="str">
        <f aca="false">IF(F415&lt;=12,"0-12 months",IF(F415&lt;=24,"13-24 months",IF(F415&lt;=48,"25-48 months","49-72 months")))</f>
        <v>49-72 months</v>
      </c>
      <c r="Y415" s="15" t="str">
        <f aca="false">IF(C415=1,"Yes","No")</f>
        <v>No</v>
      </c>
      <c r="Z415" s="15" t="n">
        <f aca="false">COUNTIF(J415:O415,"Yes")</f>
        <v>3</v>
      </c>
      <c r="AA415" s="18" t="n">
        <f aca="false">S415*W415</f>
        <v>0</v>
      </c>
      <c r="AB415" s="15" t="n">
        <f aca="false">(P415="Month-to-month")+(I415="Fiber optic")+(R415="Electronic check")+(F415&lt;=12)+(M415="No")+(J415="No")</f>
        <v>4</v>
      </c>
      <c r="AC415" s="15" t="str">
        <f aca="false">IF(AB415&gt;=5,"High",IF(AB415&gt;=3,"Medium","Low"))</f>
        <v>Medium</v>
      </c>
    </row>
    <row r="416" customFormat="false" ht="15" hidden="false" customHeight="false" outlineLevel="0" collapsed="false">
      <c r="A416" s="15" t="s">
        <v>512</v>
      </c>
      <c r="B416" s="15" t="s">
        <v>94</v>
      </c>
      <c r="C416" s="15" t="n">
        <v>1</v>
      </c>
      <c r="D416" s="15" t="s">
        <v>26</v>
      </c>
      <c r="E416" s="15" t="s">
        <v>24</v>
      </c>
      <c r="F416" s="15" t="n">
        <v>48</v>
      </c>
      <c r="G416" s="15" t="s">
        <v>26</v>
      </c>
      <c r="H416" s="15" t="s">
        <v>24</v>
      </c>
      <c r="I416" s="15" t="s">
        <v>102</v>
      </c>
      <c r="J416" s="15" t="s">
        <v>24</v>
      </c>
      <c r="K416" s="15" t="s">
        <v>24</v>
      </c>
      <c r="L416" s="15" t="s">
        <v>24</v>
      </c>
      <c r="M416" s="15" t="s">
        <v>24</v>
      </c>
      <c r="N416" s="15" t="s">
        <v>24</v>
      </c>
      <c r="O416" s="15" t="s">
        <v>24</v>
      </c>
      <c r="P416" s="15" t="s">
        <v>25</v>
      </c>
      <c r="Q416" s="15" t="s">
        <v>26</v>
      </c>
      <c r="R416" s="15" t="s">
        <v>19</v>
      </c>
      <c r="S416" s="18" t="n">
        <v>70.65</v>
      </c>
      <c r="T416" s="15" t="n">
        <v>3545.05</v>
      </c>
      <c r="U416" s="15" t="s">
        <v>24</v>
      </c>
      <c r="V416" s="18" t="n">
        <f aca="false">IF(ISNUMBER(T416),T416,0)</f>
        <v>3545.05</v>
      </c>
      <c r="W416" s="15" t="n">
        <f aca="false">IF(U416="Yes",1,0)</f>
        <v>0</v>
      </c>
      <c r="X416" s="15" t="str">
        <f aca="false">IF(F416&lt;=12,"0-12 months",IF(F416&lt;=24,"13-24 months",IF(F416&lt;=48,"25-48 months","49-72 months")))</f>
        <v>25-48 months</v>
      </c>
      <c r="Y416" s="15" t="str">
        <f aca="false">IF(C416=1,"Yes","No")</f>
        <v>Yes</v>
      </c>
      <c r="Z416" s="15" t="n">
        <f aca="false">COUNTIF(J416:O416,"Yes")</f>
        <v>0</v>
      </c>
      <c r="AA416" s="18" t="n">
        <f aca="false">S416*W416</f>
        <v>0</v>
      </c>
      <c r="AB416" s="15" t="n">
        <f aca="false">(P416="Month-to-month")+(I416="Fiber optic")+(R416="Electronic check")+(F416&lt;=12)+(M416="No")+(J416="No")</f>
        <v>4</v>
      </c>
      <c r="AC416" s="15" t="str">
        <f aca="false">IF(AB416&gt;=5,"High",IF(AB416&gt;=3,"Medium","Low"))</f>
        <v>Medium</v>
      </c>
    </row>
    <row r="417" customFormat="false" ht="15" hidden="false" customHeight="false" outlineLevel="0" collapsed="false">
      <c r="A417" s="15" t="s">
        <v>513</v>
      </c>
      <c r="B417" s="15" t="s">
        <v>94</v>
      </c>
      <c r="C417" s="15" t="n">
        <v>0</v>
      </c>
      <c r="D417" s="15" t="s">
        <v>26</v>
      </c>
      <c r="E417" s="15" t="s">
        <v>26</v>
      </c>
      <c r="F417" s="15" t="n">
        <v>16</v>
      </c>
      <c r="G417" s="15" t="s">
        <v>26</v>
      </c>
      <c r="H417" s="15" t="s">
        <v>24</v>
      </c>
      <c r="I417" s="15" t="s">
        <v>102</v>
      </c>
      <c r="J417" s="15" t="s">
        <v>24</v>
      </c>
      <c r="K417" s="15" t="s">
        <v>26</v>
      </c>
      <c r="L417" s="15" t="s">
        <v>24</v>
      </c>
      <c r="M417" s="15" t="s">
        <v>24</v>
      </c>
      <c r="N417" s="15" t="s">
        <v>24</v>
      </c>
      <c r="O417" s="15" t="s">
        <v>24</v>
      </c>
      <c r="P417" s="15" t="s">
        <v>25</v>
      </c>
      <c r="Q417" s="15" t="s">
        <v>24</v>
      </c>
      <c r="R417" s="15" t="s">
        <v>19</v>
      </c>
      <c r="S417" s="18" t="n">
        <v>73.25</v>
      </c>
      <c r="T417" s="15" t="n">
        <v>1195.75</v>
      </c>
      <c r="U417" s="15" t="s">
        <v>24</v>
      </c>
      <c r="V417" s="18" t="n">
        <f aca="false">IF(ISNUMBER(T417),T417,0)</f>
        <v>1195.75</v>
      </c>
      <c r="W417" s="15" t="n">
        <f aca="false">IF(U417="Yes",1,0)</f>
        <v>0</v>
      </c>
      <c r="X417" s="15" t="str">
        <f aca="false">IF(F417&lt;=12,"0-12 months",IF(F417&lt;=24,"13-24 months",IF(F417&lt;=48,"25-48 months","49-72 months")))</f>
        <v>13-24 months</v>
      </c>
      <c r="Y417" s="15" t="str">
        <f aca="false">IF(C417=1,"Yes","No")</f>
        <v>No</v>
      </c>
      <c r="Z417" s="15" t="n">
        <f aca="false">COUNTIF(J417:O417,"Yes")</f>
        <v>1</v>
      </c>
      <c r="AA417" s="18" t="n">
        <f aca="false">S417*W417</f>
        <v>0</v>
      </c>
      <c r="AB417" s="15" t="n">
        <f aca="false">(P417="Month-to-month")+(I417="Fiber optic")+(R417="Electronic check")+(F417&lt;=12)+(M417="No")+(J417="No")</f>
        <v>4</v>
      </c>
      <c r="AC417" s="15" t="str">
        <f aca="false">IF(AB417&gt;=5,"High",IF(AB417&gt;=3,"Medium","Low"))</f>
        <v>Medium</v>
      </c>
    </row>
    <row r="418" customFormat="false" ht="15" hidden="false" customHeight="false" outlineLevel="0" collapsed="false">
      <c r="A418" s="15" t="s">
        <v>514</v>
      </c>
      <c r="B418" s="15" t="s">
        <v>98</v>
      </c>
      <c r="C418" s="15" t="n">
        <v>0</v>
      </c>
      <c r="D418" s="15" t="s">
        <v>26</v>
      </c>
      <c r="E418" s="15" t="s">
        <v>24</v>
      </c>
      <c r="F418" s="15" t="n">
        <v>70</v>
      </c>
      <c r="G418" s="15" t="s">
        <v>26</v>
      </c>
      <c r="H418" s="15" t="s">
        <v>26</v>
      </c>
      <c r="I418" s="15" t="s">
        <v>102</v>
      </c>
      <c r="J418" s="15" t="s">
        <v>24</v>
      </c>
      <c r="K418" s="15" t="s">
        <v>26</v>
      </c>
      <c r="L418" s="15" t="s">
        <v>26</v>
      </c>
      <c r="M418" s="15" t="s">
        <v>26</v>
      </c>
      <c r="N418" s="15" t="s">
        <v>24</v>
      </c>
      <c r="O418" s="15" t="s">
        <v>26</v>
      </c>
      <c r="P418" s="15" t="s">
        <v>29</v>
      </c>
      <c r="Q418" s="15" t="s">
        <v>26</v>
      </c>
      <c r="R418" s="15" t="s">
        <v>19</v>
      </c>
      <c r="S418" s="18" t="n">
        <v>98.7</v>
      </c>
      <c r="T418" s="15" t="n">
        <v>6858.9</v>
      </c>
      <c r="U418" s="15" t="s">
        <v>24</v>
      </c>
      <c r="V418" s="18" t="n">
        <f aca="false">IF(ISNUMBER(T418),T418,0)</f>
        <v>6858.9</v>
      </c>
      <c r="W418" s="15" t="n">
        <f aca="false">IF(U418="Yes",1,0)</f>
        <v>0</v>
      </c>
      <c r="X418" s="15" t="str">
        <f aca="false">IF(F418&lt;=12,"0-12 months",IF(F418&lt;=24,"13-24 months",IF(F418&lt;=48,"25-48 months","49-72 months")))</f>
        <v>49-72 months</v>
      </c>
      <c r="Y418" s="15" t="str">
        <f aca="false">IF(C418=1,"Yes","No")</f>
        <v>No</v>
      </c>
      <c r="Z418" s="15" t="n">
        <f aca="false">COUNTIF(J418:O418,"Yes")</f>
        <v>4</v>
      </c>
      <c r="AA418" s="18" t="n">
        <f aca="false">S418*W418</f>
        <v>0</v>
      </c>
      <c r="AB418" s="15" t="n">
        <f aca="false">(P418="Month-to-month")+(I418="Fiber optic")+(R418="Electronic check")+(F418&lt;=12)+(M418="No")+(J418="No")</f>
        <v>2</v>
      </c>
      <c r="AC418" s="15" t="str">
        <f aca="false">IF(AB418&gt;=5,"High",IF(AB418&gt;=3,"Medium","Low"))</f>
        <v>Low</v>
      </c>
    </row>
    <row r="419" customFormat="false" ht="15" hidden="false" customHeight="false" outlineLevel="0" collapsed="false">
      <c r="A419" s="15" t="s">
        <v>515</v>
      </c>
      <c r="B419" s="15" t="s">
        <v>94</v>
      </c>
      <c r="C419" s="15" t="n">
        <v>0</v>
      </c>
      <c r="D419" s="15" t="s">
        <v>26</v>
      </c>
      <c r="E419" s="15" t="s">
        <v>26</v>
      </c>
      <c r="F419" s="15" t="n">
        <v>40</v>
      </c>
      <c r="G419" s="15" t="s">
        <v>26</v>
      </c>
      <c r="H419" s="15" t="s">
        <v>26</v>
      </c>
      <c r="I419" s="15" t="s">
        <v>24</v>
      </c>
      <c r="J419" s="15" t="s">
        <v>28</v>
      </c>
      <c r="K419" s="15" t="s">
        <v>28</v>
      </c>
      <c r="L419" s="15" t="s">
        <v>28</v>
      </c>
      <c r="M419" s="15" t="s">
        <v>28</v>
      </c>
      <c r="N419" s="15" t="s">
        <v>28</v>
      </c>
      <c r="O419" s="15" t="s">
        <v>28</v>
      </c>
      <c r="P419" s="15" t="s">
        <v>29</v>
      </c>
      <c r="Q419" s="15" t="s">
        <v>26</v>
      </c>
      <c r="R419" s="15" t="s">
        <v>17</v>
      </c>
      <c r="S419" s="18" t="n">
        <v>24.8</v>
      </c>
      <c r="T419" s="15" t="n">
        <v>1024.7</v>
      </c>
      <c r="U419" s="15" t="s">
        <v>24</v>
      </c>
      <c r="V419" s="18" t="n">
        <f aca="false">IF(ISNUMBER(T419),T419,0)</f>
        <v>1024.7</v>
      </c>
      <c r="W419" s="15" t="n">
        <f aca="false">IF(U419="Yes",1,0)</f>
        <v>0</v>
      </c>
      <c r="X419" s="15" t="str">
        <f aca="false">IF(F419&lt;=12,"0-12 months",IF(F419&lt;=24,"13-24 months",IF(F419&lt;=48,"25-48 months","49-72 months")))</f>
        <v>25-48 months</v>
      </c>
      <c r="Y419" s="15" t="str">
        <f aca="false">IF(C419=1,"Yes","No")</f>
        <v>No</v>
      </c>
      <c r="Z419" s="15" t="n">
        <f aca="false">COUNTIF(J419:O419,"Yes")</f>
        <v>0</v>
      </c>
      <c r="AA419" s="18" t="n">
        <f aca="false">S419*W419</f>
        <v>0</v>
      </c>
      <c r="AB419" s="15" t="n">
        <f aca="false">(P419="Month-to-month")+(I419="Fiber optic")+(R419="Electronic check")+(F419&lt;=12)+(M419="No")+(J419="No")</f>
        <v>0</v>
      </c>
      <c r="AC419" s="15" t="str">
        <f aca="false">IF(AB419&gt;=5,"High",IF(AB419&gt;=3,"Medium","Low"))</f>
        <v>Low</v>
      </c>
    </row>
    <row r="420" customFormat="false" ht="15" hidden="false" customHeight="false" outlineLevel="0" collapsed="false">
      <c r="A420" s="15" t="s">
        <v>516</v>
      </c>
      <c r="B420" s="15" t="s">
        <v>94</v>
      </c>
      <c r="C420" s="15" t="n">
        <v>0</v>
      </c>
      <c r="D420" s="15" t="s">
        <v>26</v>
      </c>
      <c r="E420" s="15" t="s">
        <v>26</v>
      </c>
      <c r="F420" s="15" t="n">
        <v>22</v>
      </c>
      <c r="G420" s="15" t="s">
        <v>26</v>
      </c>
      <c r="H420" s="15" t="s">
        <v>24</v>
      </c>
      <c r="I420" s="15" t="s">
        <v>102</v>
      </c>
      <c r="J420" s="15" t="s">
        <v>24</v>
      </c>
      <c r="K420" s="15" t="s">
        <v>26</v>
      </c>
      <c r="L420" s="15" t="s">
        <v>24</v>
      </c>
      <c r="M420" s="15" t="s">
        <v>24</v>
      </c>
      <c r="N420" s="15" t="s">
        <v>24</v>
      </c>
      <c r="O420" s="15" t="s">
        <v>26</v>
      </c>
      <c r="P420" s="15" t="s">
        <v>25</v>
      </c>
      <c r="Q420" s="15" t="s">
        <v>24</v>
      </c>
      <c r="R420" s="15" t="s">
        <v>15</v>
      </c>
      <c r="S420" s="18" t="n">
        <v>83.3</v>
      </c>
      <c r="T420" s="15" t="n">
        <v>1845.9</v>
      </c>
      <c r="U420" s="15" t="s">
        <v>26</v>
      </c>
      <c r="V420" s="18" t="n">
        <f aca="false">IF(ISNUMBER(T420),T420,0)</f>
        <v>1845.9</v>
      </c>
      <c r="W420" s="15" t="n">
        <f aca="false">IF(U420="Yes",1,0)</f>
        <v>1</v>
      </c>
      <c r="X420" s="15" t="str">
        <f aca="false">IF(F420&lt;=12,"0-12 months",IF(F420&lt;=24,"13-24 months",IF(F420&lt;=48,"25-48 months","49-72 months")))</f>
        <v>13-24 months</v>
      </c>
      <c r="Y420" s="15" t="str">
        <f aca="false">IF(C420=1,"Yes","No")</f>
        <v>No</v>
      </c>
      <c r="Z420" s="15" t="n">
        <f aca="false">COUNTIF(J420:O420,"Yes")</f>
        <v>2</v>
      </c>
      <c r="AA420" s="18" t="n">
        <f aca="false">S420*W420</f>
        <v>83.3</v>
      </c>
      <c r="AB420" s="15" t="n">
        <f aca="false">(P420="Month-to-month")+(I420="Fiber optic")+(R420="Electronic check")+(F420&lt;=12)+(M420="No")+(J420="No")</f>
        <v>5</v>
      </c>
      <c r="AC420" s="15" t="str">
        <f aca="false">IF(AB420&gt;=5,"High",IF(AB420&gt;=3,"Medium","Low"))</f>
        <v>High</v>
      </c>
    </row>
    <row r="421" customFormat="false" ht="15" hidden="false" customHeight="false" outlineLevel="0" collapsed="false">
      <c r="A421" s="15" t="s">
        <v>517</v>
      </c>
      <c r="B421" s="15" t="s">
        <v>94</v>
      </c>
      <c r="C421" s="15" t="n">
        <v>1</v>
      </c>
      <c r="D421" s="15" t="s">
        <v>24</v>
      </c>
      <c r="E421" s="15" t="s">
        <v>24</v>
      </c>
      <c r="F421" s="15" t="n">
        <v>1</v>
      </c>
      <c r="G421" s="15" t="s">
        <v>26</v>
      </c>
      <c r="H421" s="15" t="s">
        <v>24</v>
      </c>
      <c r="I421" s="15" t="s">
        <v>102</v>
      </c>
      <c r="J421" s="15" t="s">
        <v>24</v>
      </c>
      <c r="K421" s="15" t="s">
        <v>24</v>
      </c>
      <c r="L421" s="15" t="s">
        <v>26</v>
      </c>
      <c r="M421" s="15" t="s">
        <v>24</v>
      </c>
      <c r="N421" s="15" t="s">
        <v>24</v>
      </c>
      <c r="O421" s="15" t="s">
        <v>24</v>
      </c>
      <c r="P421" s="15" t="s">
        <v>25</v>
      </c>
      <c r="Q421" s="15" t="s">
        <v>26</v>
      </c>
      <c r="R421" s="15" t="s">
        <v>19</v>
      </c>
      <c r="S421" s="18" t="n">
        <v>75.3</v>
      </c>
      <c r="T421" s="15" t="n">
        <v>75.3</v>
      </c>
      <c r="U421" s="15" t="s">
        <v>26</v>
      </c>
      <c r="V421" s="18" t="n">
        <f aca="false">IF(ISNUMBER(T421),T421,0)</f>
        <v>75.3</v>
      </c>
      <c r="W421" s="15" t="n">
        <f aca="false">IF(U421="Yes",1,0)</f>
        <v>1</v>
      </c>
      <c r="X421" s="15" t="str">
        <f aca="false">IF(F421&lt;=12,"0-12 months",IF(F421&lt;=24,"13-24 months",IF(F421&lt;=48,"25-48 months","49-72 months")))</f>
        <v>0-12 months</v>
      </c>
      <c r="Y421" s="15" t="str">
        <f aca="false">IF(C421=1,"Yes","No")</f>
        <v>Yes</v>
      </c>
      <c r="Z421" s="15" t="n">
        <f aca="false">COUNTIF(J421:O421,"Yes")</f>
        <v>1</v>
      </c>
      <c r="AA421" s="18" t="n">
        <f aca="false">S421*W421</f>
        <v>75.3</v>
      </c>
      <c r="AB421" s="15" t="n">
        <f aca="false">(P421="Month-to-month")+(I421="Fiber optic")+(R421="Electronic check")+(F421&lt;=12)+(M421="No")+(J421="No")</f>
        <v>5</v>
      </c>
      <c r="AC421" s="15" t="str">
        <f aca="false">IF(AB421&gt;=5,"High",IF(AB421&gt;=3,"Medium","Low"))</f>
        <v>High</v>
      </c>
    </row>
    <row r="422" customFormat="false" ht="15" hidden="false" customHeight="false" outlineLevel="0" collapsed="false">
      <c r="A422" s="15" t="s">
        <v>518</v>
      </c>
      <c r="B422" s="15" t="s">
        <v>94</v>
      </c>
      <c r="C422" s="15" t="n">
        <v>0</v>
      </c>
      <c r="D422" s="15" t="s">
        <v>26</v>
      </c>
      <c r="E422" s="15" t="s">
        <v>26</v>
      </c>
      <c r="F422" s="15" t="n">
        <v>5</v>
      </c>
      <c r="G422" s="15" t="s">
        <v>26</v>
      </c>
      <c r="H422" s="15" t="s">
        <v>26</v>
      </c>
      <c r="I422" s="15" t="s">
        <v>24</v>
      </c>
      <c r="J422" s="15" t="s">
        <v>28</v>
      </c>
      <c r="K422" s="15" t="s">
        <v>28</v>
      </c>
      <c r="L422" s="15" t="s">
        <v>28</v>
      </c>
      <c r="M422" s="15" t="s">
        <v>28</v>
      </c>
      <c r="N422" s="15" t="s">
        <v>28</v>
      </c>
      <c r="O422" s="15" t="s">
        <v>28</v>
      </c>
      <c r="P422" s="15" t="s">
        <v>25</v>
      </c>
      <c r="Q422" s="15" t="s">
        <v>26</v>
      </c>
      <c r="R422" s="15" t="s">
        <v>17</v>
      </c>
      <c r="S422" s="18" t="n">
        <v>24.3</v>
      </c>
      <c r="T422" s="15" t="n">
        <v>132.25</v>
      </c>
      <c r="U422" s="15" t="s">
        <v>24</v>
      </c>
      <c r="V422" s="18" t="n">
        <f aca="false">IF(ISNUMBER(T422),T422,0)</f>
        <v>132.25</v>
      </c>
      <c r="W422" s="15" t="n">
        <f aca="false">IF(U422="Yes",1,0)</f>
        <v>0</v>
      </c>
      <c r="X422" s="15" t="str">
        <f aca="false">IF(F422&lt;=12,"0-12 months",IF(F422&lt;=24,"13-24 months",IF(F422&lt;=48,"25-48 months","49-72 months")))</f>
        <v>0-12 months</v>
      </c>
      <c r="Y422" s="15" t="str">
        <f aca="false">IF(C422=1,"Yes","No")</f>
        <v>No</v>
      </c>
      <c r="Z422" s="15" t="n">
        <f aca="false">COUNTIF(J422:O422,"Yes")</f>
        <v>0</v>
      </c>
      <c r="AA422" s="18" t="n">
        <f aca="false">S422*W422</f>
        <v>0</v>
      </c>
      <c r="AB422" s="15" t="n">
        <f aca="false">(P422="Month-to-month")+(I422="Fiber optic")+(R422="Electronic check")+(F422&lt;=12)+(M422="No")+(J422="No")</f>
        <v>2</v>
      </c>
      <c r="AC422" s="15" t="str">
        <f aca="false">IF(AB422&gt;=5,"High",IF(AB422&gt;=3,"Medium","Low"))</f>
        <v>Low</v>
      </c>
    </row>
    <row r="423" customFormat="false" ht="15" hidden="false" customHeight="false" outlineLevel="0" collapsed="false">
      <c r="A423" s="15" t="s">
        <v>519</v>
      </c>
      <c r="B423" s="15" t="s">
        <v>94</v>
      </c>
      <c r="C423" s="15" t="n">
        <v>0</v>
      </c>
      <c r="D423" s="15" t="s">
        <v>24</v>
      </c>
      <c r="E423" s="15" t="s">
        <v>24</v>
      </c>
      <c r="F423" s="15" t="n">
        <v>7</v>
      </c>
      <c r="G423" s="15" t="s">
        <v>26</v>
      </c>
      <c r="H423" s="15" t="s">
        <v>24</v>
      </c>
      <c r="I423" s="15" t="s">
        <v>102</v>
      </c>
      <c r="J423" s="15" t="s">
        <v>24</v>
      </c>
      <c r="K423" s="15" t="s">
        <v>24</v>
      </c>
      <c r="L423" s="15" t="s">
        <v>24</v>
      </c>
      <c r="M423" s="15" t="s">
        <v>24</v>
      </c>
      <c r="N423" s="15" t="s">
        <v>24</v>
      </c>
      <c r="O423" s="15" t="s">
        <v>24</v>
      </c>
      <c r="P423" s="15" t="s">
        <v>25</v>
      </c>
      <c r="Q423" s="15" t="s">
        <v>26</v>
      </c>
      <c r="R423" s="15" t="s">
        <v>19</v>
      </c>
      <c r="S423" s="18" t="n">
        <v>69.85</v>
      </c>
      <c r="T423" s="15" t="n">
        <v>515.45</v>
      </c>
      <c r="U423" s="15" t="s">
        <v>24</v>
      </c>
      <c r="V423" s="18" t="n">
        <f aca="false">IF(ISNUMBER(T423),T423,0)</f>
        <v>515.45</v>
      </c>
      <c r="W423" s="15" t="n">
        <f aca="false">IF(U423="Yes",1,0)</f>
        <v>0</v>
      </c>
      <c r="X423" s="15" t="str">
        <f aca="false">IF(F423&lt;=12,"0-12 months",IF(F423&lt;=24,"13-24 months",IF(F423&lt;=48,"25-48 months","49-72 months")))</f>
        <v>0-12 months</v>
      </c>
      <c r="Y423" s="15" t="str">
        <f aca="false">IF(C423=1,"Yes","No")</f>
        <v>No</v>
      </c>
      <c r="Z423" s="15" t="n">
        <f aca="false">COUNTIF(J423:O423,"Yes")</f>
        <v>0</v>
      </c>
      <c r="AA423" s="18" t="n">
        <f aca="false">S423*W423</f>
        <v>0</v>
      </c>
      <c r="AB423" s="15" t="n">
        <f aca="false">(P423="Month-to-month")+(I423="Fiber optic")+(R423="Electronic check")+(F423&lt;=12)+(M423="No")+(J423="No")</f>
        <v>5</v>
      </c>
      <c r="AC423" s="15" t="str">
        <f aca="false">IF(AB423&gt;=5,"High",IF(AB423&gt;=3,"Medium","Low"))</f>
        <v>High</v>
      </c>
    </row>
    <row r="424" customFormat="false" ht="15" hidden="false" customHeight="false" outlineLevel="0" collapsed="false">
      <c r="A424" s="15" t="s">
        <v>520</v>
      </c>
      <c r="B424" s="15" t="s">
        <v>98</v>
      </c>
      <c r="C424" s="15" t="n">
        <v>0</v>
      </c>
      <c r="D424" s="15" t="s">
        <v>24</v>
      </c>
      <c r="E424" s="15" t="s">
        <v>26</v>
      </c>
      <c r="F424" s="15" t="n">
        <v>29</v>
      </c>
      <c r="G424" s="15" t="s">
        <v>26</v>
      </c>
      <c r="H424" s="15" t="s">
        <v>26</v>
      </c>
      <c r="I424" s="15" t="s">
        <v>102</v>
      </c>
      <c r="J424" s="15" t="s">
        <v>24</v>
      </c>
      <c r="K424" s="15" t="s">
        <v>26</v>
      </c>
      <c r="L424" s="15" t="s">
        <v>26</v>
      </c>
      <c r="M424" s="15" t="s">
        <v>26</v>
      </c>
      <c r="N424" s="15" t="s">
        <v>24</v>
      </c>
      <c r="O424" s="15" t="s">
        <v>26</v>
      </c>
      <c r="P424" s="15" t="s">
        <v>27</v>
      </c>
      <c r="Q424" s="15" t="s">
        <v>24</v>
      </c>
      <c r="R424" s="15" t="s">
        <v>21</v>
      </c>
      <c r="S424" s="18" t="n">
        <v>100.55</v>
      </c>
      <c r="T424" s="15" t="n">
        <v>2830.45</v>
      </c>
      <c r="U424" s="15" t="s">
        <v>24</v>
      </c>
      <c r="V424" s="18" t="n">
        <f aca="false">IF(ISNUMBER(T424),T424,0)</f>
        <v>2830.45</v>
      </c>
      <c r="W424" s="15" t="n">
        <f aca="false">IF(U424="Yes",1,0)</f>
        <v>0</v>
      </c>
      <c r="X424" s="15" t="str">
        <f aca="false">IF(F424&lt;=12,"0-12 months",IF(F424&lt;=24,"13-24 months",IF(F424&lt;=48,"25-48 months","49-72 months")))</f>
        <v>25-48 months</v>
      </c>
      <c r="Y424" s="15" t="str">
        <f aca="false">IF(C424=1,"Yes","No")</f>
        <v>No</v>
      </c>
      <c r="Z424" s="15" t="n">
        <f aca="false">COUNTIF(J424:O424,"Yes")</f>
        <v>4</v>
      </c>
      <c r="AA424" s="18" t="n">
        <f aca="false">S424*W424</f>
        <v>0</v>
      </c>
      <c r="AB424" s="15" t="n">
        <f aca="false">(P424="Month-to-month")+(I424="Fiber optic")+(R424="Electronic check")+(F424&lt;=12)+(M424="No")+(J424="No")</f>
        <v>2</v>
      </c>
      <c r="AC424" s="15" t="str">
        <f aca="false">IF(AB424&gt;=5,"High",IF(AB424&gt;=3,"Medium","Low"))</f>
        <v>Low</v>
      </c>
    </row>
    <row r="425" customFormat="false" ht="15" hidden="false" customHeight="false" outlineLevel="0" collapsed="false">
      <c r="A425" s="15" t="s">
        <v>521</v>
      </c>
      <c r="B425" s="15" t="s">
        <v>98</v>
      </c>
      <c r="C425" s="15" t="n">
        <v>0</v>
      </c>
      <c r="D425" s="15" t="s">
        <v>26</v>
      </c>
      <c r="E425" s="15" t="s">
        <v>26</v>
      </c>
      <c r="F425" s="15" t="n">
        <v>44</v>
      </c>
      <c r="G425" s="15" t="s">
        <v>26</v>
      </c>
      <c r="H425" s="15" t="s">
        <v>26</v>
      </c>
      <c r="I425" s="15" t="s">
        <v>24</v>
      </c>
      <c r="J425" s="15" t="s">
        <v>28</v>
      </c>
      <c r="K425" s="15" t="s">
        <v>28</v>
      </c>
      <c r="L425" s="15" t="s">
        <v>28</v>
      </c>
      <c r="M425" s="15" t="s">
        <v>28</v>
      </c>
      <c r="N425" s="15" t="s">
        <v>28</v>
      </c>
      <c r="O425" s="15" t="s">
        <v>28</v>
      </c>
      <c r="P425" s="15" t="s">
        <v>27</v>
      </c>
      <c r="Q425" s="15" t="s">
        <v>24</v>
      </c>
      <c r="R425" s="15" t="s">
        <v>17</v>
      </c>
      <c r="S425" s="18" t="n">
        <v>25.7</v>
      </c>
      <c r="T425" s="15" t="n">
        <v>1110.5</v>
      </c>
      <c r="U425" s="15" t="s">
        <v>24</v>
      </c>
      <c r="V425" s="18" t="n">
        <f aca="false">IF(ISNUMBER(T425),T425,0)</f>
        <v>1110.5</v>
      </c>
      <c r="W425" s="15" t="n">
        <f aca="false">IF(U425="Yes",1,0)</f>
        <v>0</v>
      </c>
      <c r="X425" s="15" t="str">
        <f aca="false">IF(F425&lt;=12,"0-12 months",IF(F425&lt;=24,"13-24 months",IF(F425&lt;=48,"25-48 months","49-72 months")))</f>
        <v>25-48 months</v>
      </c>
      <c r="Y425" s="15" t="str">
        <f aca="false">IF(C425=1,"Yes","No")</f>
        <v>No</v>
      </c>
      <c r="Z425" s="15" t="n">
        <f aca="false">COUNTIF(J425:O425,"Yes")</f>
        <v>0</v>
      </c>
      <c r="AA425" s="18" t="n">
        <f aca="false">S425*W425</f>
        <v>0</v>
      </c>
      <c r="AB425" s="15" t="n">
        <f aca="false">(P425="Month-to-month")+(I425="Fiber optic")+(R425="Electronic check")+(F425&lt;=12)+(M425="No")+(J425="No")</f>
        <v>0</v>
      </c>
      <c r="AC425" s="15" t="str">
        <f aca="false">IF(AB425&gt;=5,"High",IF(AB425&gt;=3,"Medium","Low"))</f>
        <v>Low</v>
      </c>
    </row>
    <row r="426" customFormat="false" ht="15" hidden="false" customHeight="false" outlineLevel="0" collapsed="false">
      <c r="A426" s="15" t="s">
        <v>522</v>
      </c>
      <c r="B426" s="15" t="s">
        <v>94</v>
      </c>
      <c r="C426" s="15" t="n">
        <v>0</v>
      </c>
      <c r="D426" s="15" t="s">
        <v>24</v>
      </c>
      <c r="E426" s="15" t="s">
        <v>24</v>
      </c>
      <c r="F426" s="15" t="n">
        <v>10</v>
      </c>
      <c r="G426" s="15" t="s">
        <v>24</v>
      </c>
      <c r="H426" s="15" t="s">
        <v>95</v>
      </c>
      <c r="I426" s="15" t="s">
        <v>96</v>
      </c>
      <c r="J426" s="15" t="s">
        <v>26</v>
      </c>
      <c r="K426" s="15" t="s">
        <v>26</v>
      </c>
      <c r="L426" s="15" t="s">
        <v>26</v>
      </c>
      <c r="M426" s="15" t="s">
        <v>24</v>
      </c>
      <c r="N426" s="15" t="s">
        <v>24</v>
      </c>
      <c r="O426" s="15" t="s">
        <v>24</v>
      </c>
      <c r="P426" s="15" t="s">
        <v>25</v>
      </c>
      <c r="Q426" s="15" t="s">
        <v>24</v>
      </c>
      <c r="R426" s="15" t="s">
        <v>19</v>
      </c>
      <c r="S426" s="18" t="n">
        <v>40.7</v>
      </c>
      <c r="T426" s="15" t="n">
        <v>449.3</v>
      </c>
      <c r="U426" s="15" t="s">
        <v>24</v>
      </c>
      <c r="V426" s="18" t="n">
        <f aca="false">IF(ISNUMBER(T426),T426,0)</f>
        <v>449.3</v>
      </c>
      <c r="W426" s="15" t="n">
        <f aca="false">IF(U426="Yes",1,0)</f>
        <v>0</v>
      </c>
      <c r="X426" s="15" t="str">
        <f aca="false">IF(F426&lt;=12,"0-12 months",IF(F426&lt;=24,"13-24 months",IF(F426&lt;=48,"25-48 months","49-72 months")))</f>
        <v>0-12 months</v>
      </c>
      <c r="Y426" s="15" t="str">
        <f aca="false">IF(C426=1,"Yes","No")</f>
        <v>No</v>
      </c>
      <c r="Z426" s="15" t="n">
        <f aca="false">COUNTIF(J426:O426,"Yes")</f>
        <v>3</v>
      </c>
      <c r="AA426" s="18" t="n">
        <f aca="false">S426*W426</f>
        <v>0</v>
      </c>
      <c r="AB426" s="15" t="n">
        <f aca="false">(P426="Month-to-month")+(I426="Fiber optic")+(R426="Electronic check")+(F426&lt;=12)+(M426="No")+(J426="No")</f>
        <v>3</v>
      </c>
      <c r="AC426" s="15" t="str">
        <f aca="false">IF(AB426&gt;=5,"High",IF(AB426&gt;=3,"Medium","Low"))</f>
        <v>Medium</v>
      </c>
    </row>
    <row r="427" customFormat="false" ht="15" hidden="false" customHeight="false" outlineLevel="0" collapsed="false">
      <c r="A427" s="15" t="s">
        <v>523</v>
      </c>
      <c r="B427" s="15" t="s">
        <v>94</v>
      </c>
      <c r="C427" s="15" t="n">
        <v>1</v>
      </c>
      <c r="D427" s="15" t="s">
        <v>26</v>
      </c>
      <c r="E427" s="15" t="s">
        <v>24</v>
      </c>
      <c r="F427" s="15" t="n">
        <v>55</v>
      </c>
      <c r="G427" s="15" t="s">
        <v>26</v>
      </c>
      <c r="H427" s="15" t="s">
        <v>26</v>
      </c>
      <c r="I427" s="15" t="s">
        <v>96</v>
      </c>
      <c r="J427" s="15" t="s">
        <v>24</v>
      </c>
      <c r="K427" s="15" t="s">
        <v>24</v>
      </c>
      <c r="L427" s="15" t="s">
        <v>24</v>
      </c>
      <c r="M427" s="15" t="s">
        <v>24</v>
      </c>
      <c r="N427" s="15" t="s">
        <v>24</v>
      </c>
      <c r="O427" s="15" t="s">
        <v>24</v>
      </c>
      <c r="P427" s="15" t="s">
        <v>25</v>
      </c>
      <c r="Q427" s="15" t="s">
        <v>24</v>
      </c>
      <c r="R427" s="15" t="s">
        <v>19</v>
      </c>
      <c r="S427" s="18" t="n">
        <v>51.65</v>
      </c>
      <c r="T427" s="15" t="n">
        <v>2838.55</v>
      </c>
      <c r="U427" s="15" t="s">
        <v>24</v>
      </c>
      <c r="V427" s="18" t="n">
        <f aca="false">IF(ISNUMBER(T427),T427,0)</f>
        <v>2838.55</v>
      </c>
      <c r="W427" s="15" t="n">
        <f aca="false">IF(U427="Yes",1,0)</f>
        <v>0</v>
      </c>
      <c r="X427" s="15" t="str">
        <f aca="false">IF(F427&lt;=12,"0-12 months",IF(F427&lt;=24,"13-24 months",IF(F427&lt;=48,"25-48 months","49-72 months")))</f>
        <v>49-72 months</v>
      </c>
      <c r="Y427" s="15" t="str">
        <f aca="false">IF(C427=1,"Yes","No")</f>
        <v>Yes</v>
      </c>
      <c r="Z427" s="15" t="n">
        <f aca="false">COUNTIF(J427:O427,"Yes")</f>
        <v>0</v>
      </c>
      <c r="AA427" s="18" t="n">
        <f aca="false">S427*W427</f>
        <v>0</v>
      </c>
      <c r="AB427" s="15" t="n">
        <f aca="false">(P427="Month-to-month")+(I427="Fiber optic")+(R427="Electronic check")+(F427&lt;=12)+(M427="No")+(J427="No")</f>
        <v>3</v>
      </c>
      <c r="AC427" s="15" t="str">
        <f aca="false">IF(AB427&gt;=5,"High",IF(AB427&gt;=3,"Medium","Low"))</f>
        <v>Medium</v>
      </c>
    </row>
    <row r="428" customFormat="false" ht="15" hidden="false" customHeight="false" outlineLevel="0" collapsed="false">
      <c r="A428" s="15" t="s">
        <v>524</v>
      </c>
      <c r="B428" s="15" t="s">
        <v>98</v>
      </c>
      <c r="C428" s="15" t="n">
        <v>1</v>
      </c>
      <c r="D428" s="15" t="s">
        <v>26</v>
      </c>
      <c r="E428" s="15" t="s">
        <v>24</v>
      </c>
      <c r="F428" s="15" t="n">
        <v>52</v>
      </c>
      <c r="G428" s="15" t="s">
        <v>26</v>
      </c>
      <c r="H428" s="15" t="s">
        <v>26</v>
      </c>
      <c r="I428" s="15" t="s">
        <v>102</v>
      </c>
      <c r="J428" s="15" t="s">
        <v>24</v>
      </c>
      <c r="K428" s="15" t="s">
        <v>26</v>
      </c>
      <c r="L428" s="15" t="s">
        <v>26</v>
      </c>
      <c r="M428" s="15" t="s">
        <v>24</v>
      </c>
      <c r="N428" s="15" t="s">
        <v>26</v>
      </c>
      <c r="O428" s="15" t="s">
        <v>26</v>
      </c>
      <c r="P428" s="15" t="s">
        <v>27</v>
      </c>
      <c r="Q428" s="15" t="s">
        <v>26</v>
      </c>
      <c r="R428" s="15" t="s">
        <v>19</v>
      </c>
      <c r="S428" s="18" t="n">
        <v>105.1</v>
      </c>
      <c r="T428" s="15" t="n">
        <v>5376.4</v>
      </c>
      <c r="U428" s="15" t="s">
        <v>24</v>
      </c>
      <c r="V428" s="18" t="n">
        <f aca="false">IF(ISNUMBER(T428),T428,0)</f>
        <v>5376.4</v>
      </c>
      <c r="W428" s="15" t="n">
        <f aca="false">IF(U428="Yes",1,0)</f>
        <v>0</v>
      </c>
      <c r="X428" s="15" t="str">
        <f aca="false">IF(F428&lt;=12,"0-12 months",IF(F428&lt;=24,"13-24 months",IF(F428&lt;=48,"25-48 months","49-72 months")))</f>
        <v>49-72 months</v>
      </c>
      <c r="Y428" s="15" t="str">
        <f aca="false">IF(C428=1,"Yes","No")</f>
        <v>Yes</v>
      </c>
      <c r="Z428" s="15" t="n">
        <f aca="false">COUNTIF(J428:O428,"Yes")</f>
        <v>4</v>
      </c>
      <c r="AA428" s="18" t="n">
        <f aca="false">S428*W428</f>
        <v>0</v>
      </c>
      <c r="AB428" s="15" t="n">
        <f aca="false">(P428="Month-to-month")+(I428="Fiber optic")+(R428="Electronic check")+(F428&lt;=12)+(M428="No")+(J428="No")</f>
        <v>3</v>
      </c>
      <c r="AC428" s="15" t="str">
        <f aca="false">IF(AB428&gt;=5,"High",IF(AB428&gt;=3,"Medium","Low"))</f>
        <v>Medium</v>
      </c>
    </row>
    <row r="429" customFormat="false" ht="15" hidden="false" customHeight="false" outlineLevel="0" collapsed="false">
      <c r="A429" s="15" t="s">
        <v>525</v>
      </c>
      <c r="B429" s="15" t="s">
        <v>94</v>
      </c>
      <c r="C429" s="15" t="n">
        <v>0</v>
      </c>
      <c r="D429" s="15" t="s">
        <v>26</v>
      </c>
      <c r="E429" s="15" t="s">
        <v>26</v>
      </c>
      <c r="F429" s="15" t="n">
        <v>10</v>
      </c>
      <c r="G429" s="15" t="s">
        <v>26</v>
      </c>
      <c r="H429" s="15" t="s">
        <v>26</v>
      </c>
      <c r="I429" s="15" t="s">
        <v>102</v>
      </c>
      <c r="J429" s="15" t="s">
        <v>24</v>
      </c>
      <c r="K429" s="15" t="s">
        <v>24</v>
      </c>
      <c r="L429" s="15" t="s">
        <v>24</v>
      </c>
      <c r="M429" s="15" t="s">
        <v>24</v>
      </c>
      <c r="N429" s="15" t="s">
        <v>24</v>
      </c>
      <c r="O429" s="15" t="s">
        <v>26</v>
      </c>
      <c r="P429" s="15" t="s">
        <v>25</v>
      </c>
      <c r="Q429" s="15" t="s">
        <v>24</v>
      </c>
      <c r="R429" s="15" t="s">
        <v>15</v>
      </c>
      <c r="S429" s="18" t="n">
        <v>85.95</v>
      </c>
      <c r="T429" s="15" t="n">
        <v>858.6</v>
      </c>
      <c r="U429" s="15" t="s">
        <v>24</v>
      </c>
      <c r="V429" s="18" t="n">
        <f aca="false">IF(ISNUMBER(T429),T429,0)</f>
        <v>858.6</v>
      </c>
      <c r="W429" s="15" t="n">
        <f aca="false">IF(U429="Yes",1,0)</f>
        <v>0</v>
      </c>
      <c r="X429" s="15" t="str">
        <f aca="false">IF(F429&lt;=12,"0-12 months",IF(F429&lt;=24,"13-24 months",IF(F429&lt;=48,"25-48 months","49-72 months")))</f>
        <v>0-12 months</v>
      </c>
      <c r="Y429" s="15" t="str">
        <f aca="false">IF(C429=1,"Yes","No")</f>
        <v>No</v>
      </c>
      <c r="Z429" s="15" t="n">
        <f aca="false">COUNTIF(J429:O429,"Yes")</f>
        <v>1</v>
      </c>
      <c r="AA429" s="18" t="n">
        <f aca="false">S429*W429</f>
        <v>0</v>
      </c>
      <c r="AB429" s="15" t="n">
        <f aca="false">(P429="Month-to-month")+(I429="Fiber optic")+(R429="Electronic check")+(F429&lt;=12)+(M429="No")+(J429="No")</f>
        <v>6</v>
      </c>
      <c r="AC429" s="15" t="str">
        <f aca="false">IF(AB429&gt;=5,"High",IF(AB429&gt;=3,"Medium","Low"))</f>
        <v>High</v>
      </c>
    </row>
    <row r="430" customFormat="false" ht="15" hidden="false" customHeight="false" outlineLevel="0" collapsed="false">
      <c r="A430" s="15" t="s">
        <v>526</v>
      </c>
      <c r="B430" s="15" t="s">
        <v>98</v>
      </c>
      <c r="C430" s="15" t="n">
        <v>0</v>
      </c>
      <c r="D430" s="15" t="s">
        <v>24</v>
      </c>
      <c r="E430" s="15" t="s">
        <v>24</v>
      </c>
      <c r="F430" s="15" t="n">
        <v>18</v>
      </c>
      <c r="G430" s="15" t="s">
        <v>26</v>
      </c>
      <c r="H430" s="15" t="s">
        <v>26</v>
      </c>
      <c r="I430" s="15" t="s">
        <v>102</v>
      </c>
      <c r="J430" s="15" t="s">
        <v>24</v>
      </c>
      <c r="K430" s="15" t="s">
        <v>24</v>
      </c>
      <c r="L430" s="15" t="s">
        <v>24</v>
      </c>
      <c r="M430" s="15" t="s">
        <v>24</v>
      </c>
      <c r="N430" s="15" t="s">
        <v>24</v>
      </c>
      <c r="O430" s="15" t="s">
        <v>24</v>
      </c>
      <c r="P430" s="15" t="s">
        <v>25</v>
      </c>
      <c r="Q430" s="15" t="s">
        <v>26</v>
      </c>
      <c r="R430" s="15" t="s">
        <v>19</v>
      </c>
      <c r="S430" s="18" t="n">
        <v>75.6</v>
      </c>
      <c r="T430" s="15" t="n">
        <v>1395.05</v>
      </c>
      <c r="U430" s="15" t="s">
        <v>24</v>
      </c>
      <c r="V430" s="18" t="n">
        <f aca="false">IF(ISNUMBER(T430),T430,0)</f>
        <v>1395.05</v>
      </c>
      <c r="W430" s="15" t="n">
        <f aca="false">IF(U430="Yes",1,0)</f>
        <v>0</v>
      </c>
      <c r="X430" s="15" t="str">
        <f aca="false">IF(F430&lt;=12,"0-12 months",IF(F430&lt;=24,"13-24 months",IF(F430&lt;=48,"25-48 months","49-72 months")))</f>
        <v>13-24 months</v>
      </c>
      <c r="Y430" s="15" t="str">
        <f aca="false">IF(C430=1,"Yes","No")</f>
        <v>No</v>
      </c>
      <c r="Z430" s="15" t="n">
        <f aca="false">COUNTIF(J430:O430,"Yes")</f>
        <v>0</v>
      </c>
      <c r="AA430" s="18" t="n">
        <f aca="false">S430*W430</f>
        <v>0</v>
      </c>
      <c r="AB430" s="15" t="n">
        <f aca="false">(P430="Month-to-month")+(I430="Fiber optic")+(R430="Electronic check")+(F430&lt;=12)+(M430="No")+(J430="No")</f>
        <v>4</v>
      </c>
      <c r="AC430" s="15" t="str">
        <f aca="false">IF(AB430&gt;=5,"High",IF(AB430&gt;=3,"Medium","Low"))</f>
        <v>Medium</v>
      </c>
    </row>
    <row r="431" customFormat="false" ht="15" hidden="false" customHeight="false" outlineLevel="0" collapsed="false">
      <c r="A431" s="15" t="s">
        <v>527</v>
      </c>
      <c r="B431" s="15" t="s">
        <v>94</v>
      </c>
      <c r="C431" s="15" t="n">
        <v>0</v>
      </c>
      <c r="D431" s="15" t="s">
        <v>26</v>
      </c>
      <c r="E431" s="15" t="s">
        <v>24</v>
      </c>
      <c r="F431" s="15" t="n">
        <v>68</v>
      </c>
      <c r="G431" s="15" t="s">
        <v>26</v>
      </c>
      <c r="H431" s="15" t="s">
        <v>26</v>
      </c>
      <c r="I431" s="15" t="s">
        <v>96</v>
      </c>
      <c r="J431" s="15" t="s">
        <v>26</v>
      </c>
      <c r="K431" s="15" t="s">
        <v>24</v>
      </c>
      <c r="L431" s="15" t="s">
        <v>24</v>
      </c>
      <c r="M431" s="15" t="s">
        <v>26</v>
      </c>
      <c r="N431" s="15" t="s">
        <v>24</v>
      </c>
      <c r="O431" s="15" t="s">
        <v>24</v>
      </c>
      <c r="P431" s="15" t="s">
        <v>27</v>
      </c>
      <c r="Q431" s="15" t="s">
        <v>24</v>
      </c>
      <c r="R431" s="15" t="s">
        <v>19</v>
      </c>
      <c r="S431" s="18" t="n">
        <v>58.25</v>
      </c>
      <c r="T431" s="15" t="n">
        <v>3975.7</v>
      </c>
      <c r="U431" s="15" t="s">
        <v>24</v>
      </c>
      <c r="V431" s="18" t="n">
        <f aca="false">IF(ISNUMBER(T431),T431,0)</f>
        <v>3975.7</v>
      </c>
      <c r="W431" s="15" t="n">
        <f aca="false">IF(U431="Yes",1,0)</f>
        <v>0</v>
      </c>
      <c r="X431" s="15" t="str">
        <f aca="false">IF(F431&lt;=12,"0-12 months",IF(F431&lt;=24,"13-24 months",IF(F431&lt;=48,"25-48 months","49-72 months")))</f>
        <v>49-72 months</v>
      </c>
      <c r="Y431" s="15" t="str">
        <f aca="false">IF(C431=1,"Yes","No")</f>
        <v>No</v>
      </c>
      <c r="Z431" s="15" t="n">
        <f aca="false">COUNTIF(J431:O431,"Yes")</f>
        <v>2</v>
      </c>
      <c r="AA431" s="18" t="n">
        <f aca="false">S431*W431</f>
        <v>0</v>
      </c>
      <c r="AB431" s="15" t="n">
        <f aca="false">(P431="Month-to-month")+(I431="Fiber optic")+(R431="Electronic check")+(F431&lt;=12)+(M431="No")+(J431="No")</f>
        <v>0</v>
      </c>
      <c r="AC431" s="15" t="str">
        <f aca="false">IF(AB431&gt;=5,"High",IF(AB431&gt;=3,"Medium","Low"))</f>
        <v>Low</v>
      </c>
    </row>
    <row r="432" customFormat="false" ht="15" hidden="false" customHeight="false" outlineLevel="0" collapsed="false">
      <c r="A432" s="15" t="s">
        <v>528</v>
      </c>
      <c r="B432" s="15" t="s">
        <v>94</v>
      </c>
      <c r="C432" s="15" t="n">
        <v>0</v>
      </c>
      <c r="D432" s="15" t="s">
        <v>26</v>
      </c>
      <c r="E432" s="15" t="s">
        <v>26</v>
      </c>
      <c r="F432" s="15" t="n">
        <v>61</v>
      </c>
      <c r="G432" s="15" t="s">
        <v>26</v>
      </c>
      <c r="H432" s="15" t="s">
        <v>24</v>
      </c>
      <c r="I432" s="15" t="s">
        <v>24</v>
      </c>
      <c r="J432" s="15" t="s">
        <v>28</v>
      </c>
      <c r="K432" s="15" t="s">
        <v>28</v>
      </c>
      <c r="L432" s="15" t="s">
        <v>28</v>
      </c>
      <c r="M432" s="15" t="s">
        <v>28</v>
      </c>
      <c r="N432" s="15" t="s">
        <v>28</v>
      </c>
      <c r="O432" s="15" t="s">
        <v>28</v>
      </c>
      <c r="P432" s="15" t="s">
        <v>25</v>
      </c>
      <c r="Q432" s="15" t="s">
        <v>26</v>
      </c>
      <c r="R432" s="15" t="s">
        <v>17</v>
      </c>
      <c r="S432" s="18" t="n">
        <v>19.4</v>
      </c>
      <c r="T432" s="15" t="n">
        <v>1182.55</v>
      </c>
      <c r="U432" s="15" t="s">
        <v>26</v>
      </c>
      <c r="V432" s="18" t="n">
        <f aca="false">IF(ISNUMBER(T432),T432,0)</f>
        <v>1182.55</v>
      </c>
      <c r="W432" s="15" t="n">
        <f aca="false">IF(U432="Yes",1,0)</f>
        <v>1</v>
      </c>
      <c r="X432" s="15" t="str">
        <f aca="false">IF(F432&lt;=12,"0-12 months",IF(F432&lt;=24,"13-24 months",IF(F432&lt;=48,"25-48 months","49-72 months")))</f>
        <v>49-72 months</v>
      </c>
      <c r="Y432" s="15" t="str">
        <f aca="false">IF(C432=1,"Yes","No")</f>
        <v>No</v>
      </c>
      <c r="Z432" s="15" t="n">
        <f aca="false">COUNTIF(J432:O432,"Yes")</f>
        <v>0</v>
      </c>
      <c r="AA432" s="18" t="n">
        <f aca="false">S432*W432</f>
        <v>19.4</v>
      </c>
      <c r="AB432" s="15" t="n">
        <f aca="false">(P432="Month-to-month")+(I432="Fiber optic")+(R432="Electronic check")+(F432&lt;=12)+(M432="No")+(J432="No")</f>
        <v>1</v>
      </c>
      <c r="AC432" s="15" t="str">
        <f aca="false">IF(AB432&gt;=5,"High",IF(AB432&gt;=3,"Medium","Low"))</f>
        <v>Low</v>
      </c>
    </row>
    <row r="433" customFormat="false" ht="15" hidden="false" customHeight="false" outlineLevel="0" collapsed="false">
      <c r="A433" s="15" t="s">
        <v>529</v>
      </c>
      <c r="B433" s="15" t="s">
        <v>94</v>
      </c>
      <c r="C433" s="15" t="n">
        <v>0</v>
      </c>
      <c r="D433" s="15" t="s">
        <v>26</v>
      </c>
      <c r="E433" s="15" t="s">
        <v>26</v>
      </c>
      <c r="F433" s="15" t="n">
        <v>72</v>
      </c>
      <c r="G433" s="15" t="s">
        <v>24</v>
      </c>
      <c r="H433" s="15" t="s">
        <v>95</v>
      </c>
      <c r="I433" s="15" t="s">
        <v>96</v>
      </c>
      <c r="J433" s="15" t="s">
        <v>26</v>
      </c>
      <c r="K433" s="15" t="s">
        <v>26</v>
      </c>
      <c r="L433" s="15" t="s">
        <v>26</v>
      </c>
      <c r="M433" s="15" t="s">
        <v>26</v>
      </c>
      <c r="N433" s="15" t="s">
        <v>26</v>
      </c>
      <c r="O433" s="15" t="s">
        <v>26</v>
      </c>
      <c r="P433" s="15" t="s">
        <v>29</v>
      </c>
      <c r="Q433" s="15" t="s">
        <v>26</v>
      </c>
      <c r="R433" s="15" t="s">
        <v>21</v>
      </c>
      <c r="S433" s="18" t="n">
        <v>65.2</v>
      </c>
      <c r="T433" s="15" t="n">
        <v>4784.45</v>
      </c>
      <c r="U433" s="15" t="s">
        <v>24</v>
      </c>
      <c r="V433" s="18" t="n">
        <f aca="false">IF(ISNUMBER(T433),T433,0)</f>
        <v>4784.45</v>
      </c>
      <c r="W433" s="15" t="n">
        <f aca="false">IF(U433="Yes",1,0)</f>
        <v>0</v>
      </c>
      <c r="X433" s="15" t="str">
        <f aca="false">IF(F433&lt;=12,"0-12 months",IF(F433&lt;=24,"13-24 months",IF(F433&lt;=48,"25-48 months","49-72 months")))</f>
        <v>49-72 months</v>
      </c>
      <c r="Y433" s="15" t="str">
        <f aca="false">IF(C433=1,"Yes","No")</f>
        <v>No</v>
      </c>
      <c r="Z433" s="15" t="n">
        <f aca="false">COUNTIF(J433:O433,"Yes")</f>
        <v>6</v>
      </c>
      <c r="AA433" s="18" t="n">
        <f aca="false">S433*W433</f>
        <v>0</v>
      </c>
      <c r="AB433" s="15" t="n">
        <f aca="false">(P433="Month-to-month")+(I433="Fiber optic")+(R433="Electronic check")+(F433&lt;=12)+(M433="No")+(J433="No")</f>
        <v>0</v>
      </c>
      <c r="AC433" s="15" t="str">
        <f aca="false">IF(AB433&gt;=5,"High",IF(AB433&gt;=3,"Medium","Low"))</f>
        <v>Low</v>
      </c>
    </row>
    <row r="434" customFormat="false" ht="15" hidden="false" customHeight="false" outlineLevel="0" collapsed="false">
      <c r="A434" s="15" t="s">
        <v>530</v>
      </c>
      <c r="B434" s="15" t="s">
        <v>98</v>
      </c>
      <c r="C434" s="15" t="n">
        <v>0</v>
      </c>
      <c r="D434" s="15" t="s">
        <v>24</v>
      </c>
      <c r="E434" s="15" t="s">
        <v>24</v>
      </c>
      <c r="F434" s="15" t="n">
        <v>2</v>
      </c>
      <c r="G434" s="15" t="s">
        <v>26</v>
      </c>
      <c r="H434" s="15" t="s">
        <v>24</v>
      </c>
      <c r="I434" s="15" t="s">
        <v>96</v>
      </c>
      <c r="J434" s="15" t="s">
        <v>26</v>
      </c>
      <c r="K434" s="15" t="s">
        <v>24</v>
      </c>
      <c r="L434" s="15" t="s">
        <v>26</v>
      </c>
      <c r="M434" s="15" t="s">
        <v>24</v>
      </c>
      <c r="N434" s="15" t="s">
        <v>24</v>
      </c>
      <c r="O434" s="15" t="s">
        <v>24</v>
      </c>
      <c r="P434" s="15" t="s">
        <v>25</v>
      </c>
      <c r="Q434" s="15" t="s">
        <v>24</v>
      </c>
      <c r="R434" s="15" t="s">
        <v>15</v>
      </c>
      <c r="S434" s="18" t="n">
        <v>53.45</v>
      </c>
      <c r="T434" s="15" t="n">
        <v>119.5</v>
      </c>
      <c r="U434" s="15" t="s">
        <v>24</v>
      </c>
      <c r="V434" s="18" t="n">
        <f aca="false">IF(ISNUMBER(T434),T434,0)</f>
        <v>119.5</v>
      </c>
      <c r="W434" s="15" t="n">
        <f aca="false">IF(U434="Yes",1,0)</f>
        <v>0</v>
      </c>
      <c r="X434" s="15" t="str">
        <f aca="false">IF(F434&lt;=12,"0-12 months",IF(F434&lt;=24,"13-24 months",IF(F434&lt;=48,"25-48 months","49-72 months")))</f>
        <v>0-12 months</v>
      </c>
      <c r="Y434" s="15" t="str">
        <f aca="false">IF(C434=1,"Yes","No")</f>
        <v>No</v>
      </c>
      <c r="Z434" s="15" t="n">
        <f aca="false">COUNTIF(J434:O434,"Yes")</f>
        <v>2</v>
      </c>
      <c r="AA434" s="18" t="n">
        <f aca="false">S434*W434</f>
        <v>0</v>
      </c>
      <c r="AB434" s="15" t="n">
        <f aca="false">(P434="Month-to-month")+(I434="Fiber optic")+(R434="Electronic check")+(F434&lt;=12)+(M434="No")+(J434="No")</f>
        <v>4</v>
      </c>
      <c r="AC434" s="15" t="str">
        <f aca="false">IF(AB434&gt;=5,"High",IF(AB434&gt;=3,"Medium","Low"))</f>
        <v>Medium</v>
      </c>
    </row>
    <row r="435" customFormat="false" ht="15" hidden="false" customHeight="false" outlineLevel="0" collapsed="false">
      <c r="A435" s="15" t="s">
        <v>531</v>
      </c>
      <c r="B435" s="15" t="s">
        <v>98</v>
      </c>
      <c r="C435" s="15" t="n">
        <v>0</v>
      </c>
      <c r="D435" s="15" t="s">
        <v>24</v>
      </c>
      <c r="E435" s="15" t="s">
        <v>24</v>
      </c>
      <c r="F435" s="15" t="n">
        <v>12</v>
      </c>
      <c r="G435" s="15" t="s">
        <v>26</v>
      </c>
      <c r="H435" s="15" t="s">
        <v>24</v>
      </c>
      <c r="I435" s="15" t="s">
        <v>96</v>
      </c>
      <c r="J435" s="15" t="s">
        <v>24</v>
      </c>
      <c r="K435" s="15" t="s">
        <v>24</v>
      </c>
      <c r="L435" s="15" t="s">
        <v>24</v>
      </c>
      <c r="M435" s="15" t="s">
        <v>24</v>
      </c>
      <c r="N435" s="15" t="s">
        <v>24</v>
      </c>
      <c r="O435" s="15" t="s">
        <v>24</v>
      </c>
      <c r="P435" s="15" t="s">
        <v>25</v>
      </c>
      <c r="Q435" s="15" t="s">
        <v>26</v>
      </c>
      <c r="R435" s="15" t="s">
        <v>19</v>
      </c>
      <c r="S435" s="18" t="n">
        <v>45.4</v>
      </c>
      <c r="T435" s="15" t="n">
        <v>518.9</v>
      </c>
      <c r="U435" s="15" t="s">
        <v>26</v>
      </c>
      <c r="V435" s="18" t="n">
        <f aca="false">IF(ISNUMBER(T435),T435,0)</f>
        <v>518.9</v>
      </c>
      <c r="W435" s="15" t="n">
        <f aca="false">IF(U435="Yes",1,0)</f>
        <v>1</v>
      </c>
      <c r="X435" s="15" t="str">
        <f aca="false">IF(F435&lt;=12,"0-12 months",IF(F435&lt;=24,"13-24 months",IF(F435&lt;=48,"25-48 months","49-72 months")))</f>
        <v>0-12 months</v>
      </c>
      <c r="Y435" s="15" t="str">
        <f aca="false">IF(C435=1,"Yes","No")</f>
        <v>No</v>
      </c>
      <c r="Z435" s="15" t="n">
        <f aca="false">COUNTIF(J435:O435,"Yes")</f>
        <v>0</v>
      </c>
      <c r="AA435" s="18" t="n">
        <f aca="false">S435*W435</f>
        <v>45.4</v>
      </c>
      <c r="AB435" s="15" t="n">
        <f aca="false">(P435="Month-to-month")+(I435="Fiber optic")+(R435="Electronic check")+(F435&lt;=12)+(M435="No")+(J435="No")</f>
        <v>4</v>
      </c>
      <c r="AC435" s="15" t="str">
        <f aca="false">IF(AB435&gt;=5,"High",IF(AB435&gt;=3,"Medium","Low"))</f>
        <v>Medium</v>
      </c>
    </row>
    <row r="436" customFormat="false" ht="15" hidden="false" customHeight="false" outlineLevel="0" collapsed="false">
      <c r="A436" s="15" t="s">
        <v>532</v>
      </c>
      <c r="B436" s="15" t="s">
        <v>98</v>
      </c>
      <c r="C436" s="15" t="n">
        <v>0</v>
      </c>
      <c r="D436" s="15" t="s">
        <v>26</v>
      </c>
      <c r="E436" s="15" t="s">
        <v>24</v>
      </c>
      <c r="F436" s="15" t="n">
        <v>41</v>
      </c>
      <c r="G436" s="15" t="s">
        <v>26</v>
      </c>
      <c r="H436" s="15" t="s">
        <v>24</v>
      </c>
      <c r="I436" s="15" t="s">
        <v>24</v>
      </c>
      <c r="J436" s="15" t="s">
        <v>28</v>
      </c>
      <c r="K436" s="15" t="s">
        <v>28</v>
      </c>
      <c r="L436" s="15" t="s">
        <v>28</v>
      </c>
      <c r="M436" s="15" t="s">
        <v>28</v>
      </c>
      <c r="N436" s="15" t="s">
        <v>28</v>
      </c>
      <c r="O436" s="15" t="s">
        <v>28</v>
      </c>
      <c r="P436" s="15" t="s">
        <v>29</v>
      </c>
      <c r="Q436" s="15" t="s">
        <v>26</v>
      </c>
      <c r="R436" s="15" t="s">
        <v>15</v>
      </c>
      <c r="S436" s="18" t="n">
        <v>19.75</v>
      </c>
      <c r="T436" s="15" t="n">
        <v>899.45</v>
      </c>
      <c r="U436" s="15" t="s">
        <v>24</v>
      </c>
      <c r="V436" s="18" t="n">
        <f aca="false">IF(ISNUMBER(T436),T436,0)</f>
        <v>899.45</v>
      </c>
      <c r="W436" s="15" t="n">
        <f aca="false">IF(U436="Yes",1,0)</f>
        <v>0</v>
      </c>
      <c r="X436" s="15" t="str">
        <f aca="false">IF(F436&lt;=12,"0-12 months",IF(F436&lt;=24,"13-24 months",IF(F436&lt;=48,"25-48 months","49-72 months")))</f>
        <v>25-48 months</v>
      </c>
      <c r="Y436" s="15" t="str">
        <f aca="false">IF(C436=1,"Yes","No")</f>
        <v>No</v>
      </c>
      <c r="Z436" s="15" t="n">
        <f aca="false">COUNTIF(J436:O436,"Yes")</f>
        <v>0</v>
      </c>
      <c r="AA436" s="18" t="n">
        <f aca="false">S436*W436</f>
        <v>0</v>
      </c>
      <c r="AB436" s="15" t="n">
        <f aca="false">(P436="Month-to-month")+(I436="Fiber optic")+(R436="Electronic check")+(F436&lt;=12)+(M436="No")+(J436="No")</f>
        <v>1</v>
      </c>
      <c r="AC436" s="15" t="str">
        <f aca="false">IF(AB436&gt;=5,"High",IF(AB436&gt;=3,"Medium","Low"))</f>
        <v>Low</v>
      </c>
    </row>
    <row r="437" customFormat="false" ht="15" hidden="false" customHeight="false" outlineLevel="0" collapsed="false">
      <c r="A437" s="15" t="s">
        <v>533</v>
      </c>
      <c r="B437" s="15" t="s">
        <v>94</v>
      </c>
      <c r="C437" s="15" t="n">
        <v>0</v>
      </c>
      <c r="D437" s="15" t="s">
        <v>24</v>
      </c>
      <c r="E437" s="15" t="s">
        <v>24</v>
      </c>
      <c r="F437" s="15" t="n">
        <v>26</v>
      </c>
      <c r="G437" s="15" t="s">
        <v>24</v>
      </c>
      <c r="H437" s="15" t="s">
        <v>95</v>
      </c>
      <c r="I437" s="15" t="s">
        <v>96</v>
      </c>
      <c r="J437" s="15" t="s">
        <v>24</v>
      </c>
      <c r="K437" s="15" t="s">
        <v>24</v>
      </c>
      <c r="L437" s="15" t="s">
        <v>26</v>
      </c>
      <c r="M437" s="15" t="s">
        <v>26</v>
      </c>
      <c r="N437" s="15" t="s">
        <v>26</v>
      </c>
      <c r="O437" s="15" t="s">
        <v>24</v>
      </c>
      <c r="P437" s="15" t="s">
        <v>25</v>
      </c>
      <c r="Q437" s="15" t="s">
        <v>26</v>
      </c>
      <c r="R437" s="15" t="s">
        <v>21</v>
      </c>
      <c r="S437" s="18" t="n">
        <v>44.45</v>
      </c>
      <c r="T437" s="15" t="n">
        <v>1183.8</v>
      </c>
      <c r="U437" s="15" t="s">
        <v>24</v>
      </c>
      <c r="V437" s="18" t="n">
        <f aca="false">IF(ISNUMBER(T437),T437,0)</f>
        <v>1183.8</v>
      </c>
      <c r="W437" s="15" t="n">
        <f aca="false">IF(U437="Yes",1,0)</f>
        <v>0</v>
      </c>
      <c r="X437" s="15" t="str">
        <f aca="false">IF(F437&lt;=12,"0-12 months",IF(F437&lt;=24,"13-24 months",IF(F437&lt;=48,"25-48 months","49-72 months")))</f>
        <v>25-48 months</v>
      </c>
      <c r="Y437" s="15" t="str">
        <f aca="false">IF(C437=1,"Yes","No")</f>
        <v>No</v>
      </c>
      <c r="Z437" s="15" t="n">
        <f aca="false">COUNTIF(J437:O437,"Yes")</f>
        <v>3</v>
      </c>
      <c r="AA437" s="18" t="n">
        <f aca="false">S437*W437</f>
        <v>0</v>
      </c>
      <c r="AB437" s="15" t="n">
        <f aca="false">(P437="Month-to-month")+(I437="Fiber optic")+(R437="Electronic check")+(F437&lt;=12)+(M437="No")+(J437="No")</f>
        <v>2</v>
      </c>
      <c r="AC437" s="15" t="str">
        <f aca="false">IF(AB437&gt;=5,"High",IF(AB437&gt;=3,"Medium","Low"))</f>
        <v>Low</v>
      </c>
    </row>
    <row r="438" customFormat="false" ht="15" hidden="false" customHeight="false" outlineLevel="0" collapsed="false">
      <c r="A438" s="15" t="s">
        <v>534</v>
      </c>
      <c r="B438" s="15" t="s">
        <v>98</v>
      </c>
      <c r="C438" s="15" t="n">
        <v>0</v>
      </c>
      <c r="D438" s="15" t="s">
        <v>26</v>
      </c>
      <c r="E438" s="15" t="s">
        <v>24</v>
      </c>
      <c r="F438" s="15" t="n">
        <v>36</v>
      </c>
      <c r="G438" s="15" t="s">
        <v>26</v>
      </c>
      <c r="H438" s="15" t="s">
        <v>24</v>
      </c>
      <c r="I438" s="15" t="s">
        <v>24</v>
      </c>
      <c r="J438" s="15" t="s">
        <v>28</v>
      </c>
      <c r="K438" s="15" t="s">
        <v>28</v>
      </c>
      <c r="L438" s="15" t="s">
        <v>28</v>
      </c>
      <c r="M438" s="15" t="s">
        <v>28</v>
      </c>
      <c r="N438" s="15" t="s">
        <v>28</v>
      </c>
      <c r="O438" s="15" t="s">
        <v>28</v>
      </c>
      <c r="P438" s="15" t="s">
        <v>27</v>
      </c>
      <c r="Q438" s="15" t="s">
        <v>24</v>
      </c>
      <c r="R438" s="15" t="s">
        <v>19</v>
      </c>
      <c r="S438" s="18" t="n">
        <v>20.85</v>
      </c>
      <c r="T438" s="15" t="n">
        <v>720.05</v>
      </c>
      <c r="U438" s="15" t="s">
        <v>24</v>
      </c>
      <c r="V438" s="18" t="n">
        <f aca="false">IF(ISNUMBER(T438),T438,0)</f>
        <v>720.05</v>
      </c>
      <c r="W438" s="15" t="n">
        <f aca="false">IF(U438="Yes",1,0)</f>
        <v>0</v>
      </c>
      <c r="X438" s="15" t="str">
        <f aca="false">IF(F438&lt;=12,"0-12 months",IF(F438&lt;=24,"13-24 months",IF(F438&lt;=48,"25-48 months","49-72 months")))</f>
        <v>25-48 months</v>
      </c>
      <c r="Y438" s="15" t="str">
        <f aca="false">IF(C438=1,"Yes","No")</f>
        <v>No</v>
      </c>
      <c r="Z438" s="15" t="n">
        <f aca="false">COUNTIF(J438:O438,"Yes")</f>
        <v>0</v>
      </c>
      <c r="AA438" s="18" t="n">
        <f aca="false">S438*W438</f>
        <v>0</v>
      </c>
      <c r="AB438" s="15" t="n">
        <f aca="false">(P438="Month-to-month")+(I438="Fiber optic")+(R438="Electronic check")+(F438&lt;=12)+(M438="No")+(J438="No")</f>
        <v>0</v>
      </c>
      <c r="AC438" s="15" t="str">
        <f aca="false">IF(AB438&gt;=5,"High",IF(AB438&gt;=3,"Medium","Low"))</f>
        <v>Low</v>
      </c>
    </row>
    <row r="439" customFormat="false" ht="15" hidden="false" customHeight="false" outlineLevel="0" collapsed="false">
      <c r="A439" s="15" t="s">
        <v>535</v>
      </c>
      <c r="B439" s="15" t="s">
        <v>98</v>
      </c>
      <c r="C439" s="15" t="n">
        <v>0</v>
      </c>
      <c r="D439" s="15" t="s">
        <v>26</v>
      </c>
      <c r="E439" s="15" t="s">
        <v>26</v>
      </c>
      <c r="F439" s="15" t="n">
        <v>72</v>
      </c>
      <c r="G439" s="15" t="s">
        <v>26</v>
      </c>
      <c r="H439" s="15" t="s">
        <v>26</v>
      </c>
      <c r="I439" s="15" t="s">
        <v>102</v>
      </c>
      <c r="J439" s="15" t="s">
        <v>26</v>
      </c>
      <c r="K439" s="15" t="s">
        <v>26</v>
      </c>
      <c r="L439" s="15" t="s">
        <v>26</v>
      </c>
      <c r="M439" s="15" t="s">
        <v>26</v>
      </c>
      <c r="N439" s="15" t="s">
        <v>26</v>
      </c>
      <c r="O439" s="15" t="s">
        <v>26</v>
      </c>
      <c r="P439" s="15" t="s">
        <v>29</v>
      </c>
      <c r="Q439" s="15" t="s">
        <v>26</v>
      </c>
      <c r="R439" s="15" t="s">
        <v>21</v>
      </c>
      <c r="S439" s="18" t="n">
        <v>114.05</v>
      </c>
      <c r="T439" s="15" t="n">
        <v>8468.2</v>
      </c>
      <c r="U439" s="15" t="s">
        <v>24</v>
      </c>
      <c r="V439" s="18" t="n">
        <f aca="false">IF(ISNUMBER(T439),T439,0)</f>
        <v>8468.2</v>
      </c>
      <c r="W439" s="15" t="n">
        <f aca="false">IF(U439="Yes",1,0)</f>
        <v>0</v>
      </c>
      <c r="X439" s="15" t="str">
        <f aca="false">IF(F439&lt;=12,"0-12 months",IF(F439&lt;=24,"13-24 months",IF(F439&lt;=48,"25-48 months","49-72 months")))</f>
        <v>49-72 months</v>
      </c>
      <c r="Y439" s="15" t="str">
        <f aca="false">IF(C439=1,"Yes","No")</f>
        <v>No</v>
      </c>
      <c r="Z439" s="15" t="n">
        <f aca="false">COUNTIF(J439:O439,"Yes")</f>
        <v>6</v>
      </c>
      <c r="AA439" s="18" t="n">
        <f aca="false">S439*W439</f>
        <v>0</v>
      </c>
      <c r="AB439" s="15" t="n">
        <f aca="false">(P439="Month-to-month")+(I439="Fiber optic")+(R439="Electronic check")+(F439&lt;=12)+(M439="No")+(J439="No")</f>
        <v>1</v>
      </c>
      <c r="AC439" s="15" t="str">
        <f aca="false">IF(AB439&gt;=5,"High",IF(AB439&gt;=3,"Medium","Low"))</f>
        <v>Low</v>
      </c>
    </row>
    <row r="440" customFormat="false" ht="15" hidden="false" customHeight="false" outlineLevel="0" collapsed="false">
      <c r="A440" s="15" t="s">
        <v>536</v>
      </c>
      <c r="B440" s="15" t="s">
        <v>98</v>
      </c>
      <c r="C440" s="15" t="n">
        <v>0</v>
      </c>
      <c r="D440" s="15" t="s">
        <v>26</v>
      </c>
      <c r="E440" s="15" t="s">
        <v>24</v>
      </c>
      <c r="F440" s="15" t="n">
        <v>35</v>
      </c>
      <c r="G440" s="15" t="s">
        <v>26</v>
      </c>
      <c r="H440" s="15" t="s">
        <v>26</v>
      </c>
      <c r="I440" s="15" t="s">
        <v>102</v>
      </c>
      <c r="J440" s="15" t="s">
        <v>24</v>
      </c>
      <c r="K440" s="15" t="s">
        <v>24</v>
      </c>
      <c r="L440" s="15" t="s">
        <v>24</v>
      </c>
      <c r="M440" s="15" t="s">
        <v>26</v>
      </c>
      <c r="N440" s="15" t="s">
        <v>24</v>
      </c>
      <c r="O440" s="15" t="s">
        <v>26</v>
      </c>
      <c r="P440" s="15" t="s">
        <v>25</v>
      </c>
      <c r="Q440" s="15" t="s">
        <v>26</v>
      </c>
      <c r="R440" s="15" t="s">
        <v>19</v>
      </c>
      <c r="S440" s="18" t="n">
        <v>89.85</v>
      </c>
      <c r="T440" s="15" t="n">
        <v>3161.2</v>
      </c>
      <c r="U440" s="15" t="s">
        <v>24</v>
      </c>
      <c r="V440" s="18" t="n">
        <f aca="false">IF(ISNUMBER(T440),T440,0)</f>
        <v>3161.2</v>
      </c>
      <c r="W440" s="15" t="n">
        <f aca="false">IF(U440="Yes",1,0)</f>
        <v>0</v>
      </c>
      <c r="X440" s="15" t="str">
        <f aca="false">IF(F440&lt;=12,"0-12 months",IF(F440&lt;=24,"13-24 months",IF(F440&lt;=48,"25-48 months","49-72 months")))</f>
        <v>25-48 months</v>
      </c>
      <c r="Y440" s="15" t="str">
        <f aca="false">IF(C440=1,"Yes","No")</f>
        <v>No</v>
      </c>
      <c r="Z440" s="15" t="n">
        <f aca="false">COUNTIF(J440:O440,"Yes")</f>
        <v>2</v>
      </c>
      <c r="AA440" s="18" t="n">
        <f aca="false">S440*W440</f>
        <v>0</v>
      </c>
      <c r="AB440" s="15" t="n">
        <f aca="false">(P440="Month-to-month")+(I440="Fiber optic")+(R440="Electronic check")+(F440&lt;=12)+(M440="No")+(J440="No")</f>
        <v>3</v>
      </c>
      <c r="AC440" s="15" t="str">
        <f aca="false">IF(AB440&gt;=5,"High",IF(AB440&gt;=3,"Medium","Low"))</f>
        <v>Medium</v>
      </c>
    </row>
    <row r="441" customFormat="false" ht="15" hidden="false" customHeight="false" outlineLevel="0" collapsed="false">
      <c r="A441" s="15" t="s">
        <v>537</v>
      </c>
      <c r="B441" s="15" t="s">
        <v>98</v>
      </c>
      <c r="C441" s="15" t="n">
        <v>0</v>
      </c>
      <c r="D441" s="15" t="s">
        <v>24</v>
      </c>
      <c r="E441" s="15" t="s">
        <v>24</v>
      </c>
      <c r="F441" s="15" t="n">
        <v>1</v>
      </c>
      <c r="G441" s="15" t="s">
        <v>26</v>
      </c>
      <c r="H441" s="15" t="s">
        <v>24</v>
      </c>
      <c r="I441" s="15" t="s">
        <v>96</v>
      </c>
      <c r="J441" s="15" t="s">
        <v>24</v>
      </c>
      <c r="K441" s="15" t="s">
        <v>24</v>
      </c>
      <c r="L441" s="15" t="s">
        <v>26</v>
      </c>
      <c r="M441" s="15" t="s">
        <v>26</v>
      </c>
      <c r="N441" s="15" t="s">
        <v>24</v>
      </c>
      <c r="O441" s="15" t="s">
        <v>24</v>
      </c>
      <c r="P441" s="15" t="s">
        <v>25</v>
      </c>
      <c r="Q441" s="15" t="s">
        <v>24</v>
      </c>
      <c r="R441" s="15" t="s">
        <v>17</v>
      </c>
      <c r="S441" s="18" t="n">
        <v>55.05</v>
      </c>
      <c r="T441" s="15" t="n">
        <v>55.05</v>
      </c>
      <c r="U441" s="15" t="s">
        <v>24</v>
      </c>
      <c r="V441" s="18" t="n">
        <f aca="false">IF(ISNUMBER(T441),T441,0)</f>
        <v>55.05</v>
      </c>
      <c r="W441" s="15" t="n">
        <f aca="false">IF(U441="Yes",1,0)</f>
        <v>0</v>
      </c>
      <c r="X441" s="15" t="str">
        <f aca="false">IF(F441&lt;=12,"0-12 months",IF(F441&lt;=24,"13-24 months",IF(F441&lt;=48,"25-48 months","49-72 months")))</f>
        <v>0-12 months</v>
      </c>
      <c r="Y441" s="15" t="str">
        <f aca="false">IF(C441=1,"Yes","No")</f>
        <v>No</v>
      </c>
      <c r="Z441" s="15" t="n">
        <f aca="false">COUNTIF(J441:O441,"Yes")</f>
        <v>2</v>
      </c>
      <c r="AA441" s="18" t="n">
        <f aca="false">S441*W441</f>
        <v>0</v>
      </c>
      <c r="AB441" s="15" t="n">
        <f aca="false">(P441="Month-to-month")+(I441="Fiber optic")+(R441="Electronic check")+(F441&lt;=12)+(M441="No")+(J441="No")</f>
        <v>3</v>
      </c>
      <c r="AC441" s="15" t="str">
        <f aca="false">IF(AB441&gt;=5,"High",IF(AB441&gt;=3,"Medium","Low"))</f>
        <v>Medium</v>
      </c>
    </row>
    <row r="442" customFormat="false" ht="15" hidden="false" customHeight="false" outlineLevel="0" collapsed="false">
      <c r="A442" s="15" t="s">
        <v>538</v>
      </c>
      <c r="B442" s="15" t="s">
        <v>94</v>
      </c>
      <c r="C442" s="15" t="n">
        <v>0</v>
      </c>
      <c r="D442" s="15" t="s">
        <v>26</v>
      </c>
      <c r="E442" s="15" t="s">
        <v>26</v>
      </c>
      <c r="F442" s="15" t="n">
        <v>16</v>
      </c>
      <c r="G442" s="15" t="s">
        <v>26</v>
      </c>
      <c r="H442" s="15" t="s">
        <v>26</v>
      </c>
      <c r="I442" s="15" t="s">
        <v>102</v>
      </c>
      <c r="J442" s="15" t="s">
        <v>26</v>
      </c>
      <c r="K442" s="15" t="s">
        <v>24</v>
      </c>
      <c r="L442" s="15" t="s">
        <v>26</v>
      </c>
      <c r="M442" s="15" t="s">
        <v>26</v>
      </c>
      <c r="N442" s="15" t="s">
        <v>26</v>
      </c>
      <c r="O442" s="15" t="s">
        <v>26</v>
      </c>
      <c r="P442" s="15" t="s">
        <v>25</v>
      </c>
      <c r="Q442" s="15" t="s">
        <v>26</v>
      </c>
      <c r="R442" s="15" t="s">
        <v>15</v>
      </c>
      <c r="S442" s="18" t="n">
        <v>112.95</v>
      </c>
      <c r="T442" s="15" t="n">
        <v>1882.55</v>
      </c>
      <c r="U442" s="15" t="s">
        <v>24</v>
      </c>
      <c r="V442" s="18" t="n">
        <f aca="false">IF(ISNUMBER(T442),T442,0)</f>
        <v>1882.55</v>
      </c>
      <c r="W442" s="15" t="n">
        <f aca="false">IF(U442="Yes",1,0)</f>
        <v>0</v>
      </c>
      <c r="X442" s="15" t="str">
        <f aca="false">IF(F442&lt;=12,"0-12 months",IF(F442&lt;=24,"13-24 months",IF(F442&lt;=48,"25-48 months","49-72 months")))</f>
        <v>13-24 months</v>
      </c>
      <c r="Y442" s="15" t="str">
        <f aca="false">IF(C442=1,"Yes","No")</f>
        <v>No</v>
      </c>
      <c r="Z442" s="15" t="n">
        <f aca="false">COUNTIF(J442:O442,"Yes")</f>
        <v>5</v>
      </c>
      <c r="AA442" s="18" t="n">
        <f aca="false">S442*W442</f>
        <v>0</v>
      </c>
      <c r="AB442" s="15" t="n">
        <f aca="false">(P442="Month-to-month")+(I442="Fiber optic")+(R442="Electronic check")+(F442&lt;=12)+(M442="No")+(J442="No")</f>
        <v>3</v>
      </c>
      <c r="AC442" s="15" t="str">
        <f aca="false">IF(AB442&gt;=5,"High",IF(AB442&gt;=3,"Medium","Low"))</f>
        <v>Medium</v>
      </c>
    </row>
    <row r="443" customFormat="false" ht="15" hidden="false" customHeight="false" outlineLevel="0" collapsed="false">
      <c r="A443" s="15" t="s">
        <v>539</v>
      </c>
      <c r="B443" s="15" t="s">
        <v>94</v>
      </c>
      <c r="C443" s="15" t="n">
        <v>1</v>
      </c>
      <c r="D443" s="15" t="s">
        <v>24</v>
      </c>
      <c r="E443" s="15" t="s">
        <v>24</v>
      </c>
      <c r="F443" s="15" t="n">
        <v>49</v>
      </c>
      <c r="G443" s="15" t="s">
        <v>26</v>
      </c>
      <c r="H443" s="15" t="s">
        <v>26</v>
      </c>
      <c r="I443" s="15" t="s">
        <v>102</v>
      </c>
      <c r="J443" s="15" t="s">
        <v>26</v>
      </c>
      <c r="K443" s="15" t="s">
        <v>24</v>
      </c>
      <c r="L443" s="15" t="s">
        <v>24</v>
      </c>
      <c r="M443" s="15" t="s">
        <v>24</v>
      </c>
      <c r="N443" s="15" t="s">
        <v>26</v>
      </c>
      <c r="O443" s="15" t="s">
        <v>26</v>
      </c>
      <c r="P443" s="15" t="s">
        <v>25</v>
      </c>
      <c r="Q443" s="15" t="s">
        <v>24</v>
      </c>
      <c r="R443" s="15" t="s">
        <v>21</v>
      </c>
      <c r="S443" s="18" t="n">
        <v>101.55</v>
      </c>
      <c r="T443" s="15" t="n">
        <v>5070.4</v>
      </c>
      <c r="U443" s="15" t="s">
        <v>24</v>
      </c>
      <c r="V443" s="18" t="n">
        <f aca="false">IF(ISNUMBER(T443),T443,0)</f>
        <v>5070.4</v>
      </c>
      <c r="W443" s="15" t="n">
        <f aca="false">IF(U443="Yes",1,0)</f>
        <v>0</v>
      </c>
      <c r="X443" s="15" t="str">
        <f aca="false">IF(F443&lt;=12,"0-12 months",IF(F443&lt;=24,"13-24 months",IF(F443&lt;=48,"25-48 months","49-72 months")))</f>
        <v>49-72 months</v>
      </c>
      <c r="Y443" s="15" t="str">
        <f aca="false">IF(C443=1,"Yes","No")</f>
        <v>Yes</v>
      </c>
      <c r="Z443" s="15" t="n">
        <f aca="false">COUNTIF(J443:O443,"Yes")</f>
        <v>3</v>
      </c>
      <c r="AA443" s="18" t="n">
        <f aca="false">S443*W443</f>
        <v>0</v>
      </c>
      <c r="AB443" s="15" t="n">
        <f aca="false">(P443="Month-to-month")+(I443="Fiber optic")+(R443="Electronic check")+(F443&lt;=12)+(M443="No")+(J443="No")</f>
        <v>3</v>
      </c>
      <c r="AC443" s="15" t="str">
        <f aca="false">IF(AB443&gt;=5,"High",IF(AB443&gt;=3,"Medium","Low"))</f>
        <v>Medium</v>
      </c>
    </row>
    <row r="444" customFormat="false" ht="15" hidden="false" customHeight="false" outlineLevel="0" collapsed="false">
      <c r="A444" s="15" t="s">
        <v>540</v>
      </c>
      <c r="B444" s="15" t="s">
        <v>94</v>
      </c>
      <c r="C444" s="15" t="n">
        <v>0</v>
      </c>
      <c r="D444" s="15" t="s">
        <v>26</v>
      </c>
      <c r="E444" s="15" t="s">
        <v>24</v>
      </c>
      <c r="F444" s="15" t="n">
        <v>54</v>
      </c>
      <c r="G444" s="15" t="s">
        <v>26</v>
      </c>
      <c r="H444" s="15" t="s">
        <v>26</v>
      </c>
      <c r="I444" s="15" t="s">
        <v>102</v>
      </c>
      <c r="J444" s="15" t="s">
        <v>26</v>
      </c>
      <c r="K444" s="15" t="s">
        <v>26</v>
      </c>
      <c r="L444" s="15" t="s">
        <v>26</v>
      </c>
      <c r="M444" s="15" t="s">
        <v>26</v>
      </c>
      <c r="N444" s="15" t="s">
        <v>26</v>
      </c>
      <c r="O444" s="15" t="s">
        <v>26</v>
      </c>
      <c r="P444" s="15" t="s">
        <v>27</v>
      </c>
      <c r="Q444" s="15" t="s">
        <v>26</v>
      </c>
      <c r="R444" s="15" t="s">
        <v>17</v>
      </c>
      <c r="S444" s="18" t="n">
        <v>114.65</v>
      </c>
      <c r="T444" s="15" t="n">
        <v>6049.5</v>
      </c>
      <c r="U444" s="15" t="s">
        <v>24</v>
      </c>
      <c r="V444" s="18" t="n">
        <f aca="false">IF(ISNUMBER(T444),T444,0)</f>
        <v>6049.5</v>
      </c>
      <c r="W444" s="15" t="n">
        <f aca="false">IF(U444="Yes",1,0)</f>
        <v>0</v>
      </c>
      <c r="X444" s="15" t="str">
        <f aca="false">IF(F444&lt;=12,"0-12 months",IF(F444&lt;=24,"13-24 months",IF(F444&lt;=48,"25-48 months","49-72 months")))</f>
        <v>49-72 months</v>
      </c>
      <c r="Y444" s="15" t="str">
        <f aca="false">IF(C444=1,"Yes","No")</f>
        <v>No</v>
      </c>
      <c r="Z444" s="15" t="n">
        <f aca="false">COUNTIF(J444:O444,"Yes")</f>
        <v>6</v>
      </c>
      <c r="AA444" s="18" t="n">
        <f aca="false">S444*W444</f>
        <v>0</v>
      </c>
      <c r="AB444" s="15" t="n">
        <f aca="false">(P444="Month-to-month")+(I444="Fiber optic")+(R444="Electronic check")+(F444&lt;=12)+(M444="No")+(J444="No")</f>
        <v>1</v>
      </c>
      <c r="AC444" s="15" t="str">
        <f aca="false">IF(AB444&gt;=5,"High",IF(AB444&gt;=3,"Medium","Low"))</f>
        <v>Low</v>
      </c>
    </row>
    <row r="445" customFormat="false" ht="15" hidden="false" customHeight="false" outlineLevel="0" collapsed="false">
      <c r="A445" s="15" t="s">
        <v>541</v>
      </c>
      <c r="B445" s="15" t="s">
        <v>94</v>
      </c>
      <c r="C445" s="15" t="n">
        <v>0</v>
      </c>
      <c r="D445" s="15" t="s">
        <v>24</v>
      </c>
      <c r="E445" s="15" t="s">
        <v>26</v>
      </c>
      <c r="F445" s="15" t="n">
        <v>18</v>
      </c>
      <c r="G445" s="15" t="s">
        <v>26</v>
      </c>
      <c r="H445" s="15" t="s">
        <v>26</v>
      </c>
      <c r="I445" s="15" t="s">
        <v>96</v>
      </c>
      <c r="J445" s="15" t="s">
        <v>26</v>
      </c>
      <c r="K445" s="15" t="s">
        <v>24</v>
      </c>
      <c r="L445" s="15" t="s">
        <v>24</v>
      </c>
      <c r="M445" s="15" t="s">
        <v>24</v>
      </c>
      <c r="N445" s="15" t="s">
        <v>24</v>
      </c>
      <c r="O445" s="15" t="s">
        <v>26</v>
      </c>
      <c r="P445" s="15" t="s">
        <v>25</v>
      </c>
      <c r="Q445" s="15" t="s">
        <v>24</v>
      </c>
      <c r="R445" s="15" t="s">
        <v>15</v>
      </c>
      <c r="S445" s="18" t="n">
        <v>64.8</v>
      </c>
      <c r="T445" s="15" t="n">
        <v>1166.7</v>
      </c>
      <c r="U445" s="15" t="s">
        <v>24</v>
      </c>
      <c r="V445" s="18" t="n">
        <f aca="false">IF(ISNUMBER(T445),T445,0)</f>
        <v>1166.7</v>
      </c>
      <c r="W445" s="15" t="n">
        <f aca="false">IF(U445="Yes",1,0)</f>
        <v>0</v>
      </c>
      <c r="X445" s="15" t="str">
        <f aca="false">IF(F445&lt;=12,"0-12 months",IF(F445&lt;=24,"13-24 months",IF(F445&lt;=48,"25-48 months","49-72 months")))</f>
        <v>13-24 months</v>
      </c>
      <c r="Y445" s="15" t="str">
        <f aca="false">IF(C445=1,"Yes","No")</f>
        <v>No</v>
      </c>
      <c r="Z445" s="15" t="n">
        <f aca="false">COUNTIF(J445:O445,"Yes")</f>
        <v>2</v>
      </c>
      <c r="AA445" s="18" t="n">
        <f aca="false">S445*W445</f>
        <v>0</v>
      </c>
      <c r="AB445" s="15" t="n">
        <f aca="false">(P445="Month-to-month")+(I445="Fiber optic")+(R445="Electronic check")+(F445&lt;=12)+(M445="No")+(J445="No")</f>
        <v>3</v>
      </c>
      <c r="AC445" s="15" t="str">
        <f aca="false">IF(AB445&gt;=5,"High",IF(AB445&gt;=3,"Medium","Low"))</f>
        <v>Medium</v>
      </c>
    </row>
    <row r="446" customFormat="false" ht="15" hidden="false" customHeight="false" outlineLevel="0" collapsed="false">
      <c r="A446" s="15" t="s">
        <v>542</v>
      </c>
      <c r="B446" s="15" t="s">
        <v>94</v>
      </c>
      <c r="C446" s="15" t="n">
        <v>0</v>
      </c>
      <c r="D446" s="15" t="s">
        <v>26</v>
      </c>
      <c r="E446" s="15" t="s">
        <v>24</v>
      </c>
      <c r="F446" s="15" t="n">
        <v>36</v>
      </c>
      <c r="G446" s="15" t="s">
        <v>26</v>
      </c>
      <c r="H446" s="15" t="s">
        <v>24</v>
      </c>
      <c r="I446" s="15" t="s">
        <v>102</v>
      </c>
      <c r="J446" s="15" t="s">
        <v>24</v>
      </c>
      <c r="K446" s="15" t="s">
        <v>24</v>
      </c>
      <c r="L446" s="15" t="s">
        <v>24</v>
      </c>
      <c r="M446" s="15" t="s">
        <v>24</v>
      </c>
      <c r="N446" s="15" t="s">
        <v>24</v>
      </c>
      <c r="O446" s="15" t="s">
        <v>26</v>
      </c>
      <c r="P446" s="15" t="s">
        <v>25</v>
      </c>
      <c r="Q446" s="15" t="s">
        <v>24</v>
      </c>
      <c r="R446" s="15" t="s">
        <v>15</v>
      </c>
      <c r="S446" s="18" t="n">
        <v>80.4</v>
      </c>
      <c r="T446" s="15" t="n">
        <v>2937.65</v>
      </c>
      <c r="U446" s="15" t="s">
        <v>24</v>
      </c>
      <c r="V446" s="18" t="n">
        <f aca="false">IF(ISNUMBER(T446),T446,0)</f>
        <v>2937.65</v>
      </c>
      <c r="W446" s="15" t="n">
        <f aca="false">IF(U446="Yes",1,0)</f>
        <v>0</v>
      </c>
      <c r="X446" s="15" t="str">
        <f aca="false">IF(F446&lt;=12,"0-12 months",IF(F446&lt;=24,"13-24 months",IF(F446&lt;=48,"25-48 months","49-72 months")))</f>
        <v>25-48 months</v>
      </c>
      <c r="Y446" s="15" t="str">
        <f aca="false">IF(C446=1,"Yes","No")</f>
        <v>No</v>
      </c>
      <c r="Z446" s="15" t="n">
        <f aca="false">COUNTIF(J446:O446,"Yes")</f>
        <v>1</v>
      </c>
      <c r="AA446" s="18" t="n">
        <f aca="false">S446*W446</f>
        <v>0</v>
      </c>
      <c r="AB446" s="15" t="n">
        <f aca="false">(P446="Month-to-month")+(I446="Fiber optic")+(R446="Electronic check")+(F446&lt;=12)+(M446="No")+(J446="No")</f>
        <v>5</v>
      </c>
      <c r="AC446" s="15" t="str">
        <f aca="false">IF(AB446&gt;=5,"High",IF(AB446&gt;=3,"Medium","Low"))</f>
        <v>High</v>
      </c>
    </row>
    <row r="447" customFormat="false" ht="15" hidden="false" customHeight="false" outlineLevel="0" collapsed="false">
      <c r="A447" s="15" t="s">
        <v>543</v>
      </c>
      <c r="B447" s="15" t="s">
        <v>94</v>
      </c>
      <c r="C447" s="15" t="n">
        <v>0</v>
      </c>
      <c r="D447" s="15" t="s">
        <v>24</v>
      </c>
      <c r="E447" s="15" t="s">
        <v>24</v>
      </c>
      <c r="F447" s="15" t="n">
        <v>60</v>
      </c>
      <c r="G447" s="15" t="s">
        <v>26</v>
      </c>
      <c r="H447" s="15" t="s">
        <v>26</v>
      </c>
      <c r="I447" s="15" t="s">
        <v>102</v>
      </c>
      <c r="J447" s="15" t="s">
        <v>24</v>
      </c>
      <c r="K447" s="15" t="s">
        <v>26</v>
      </c>
      <c r="L447" s="15" t="s">
        <v>26</v>
      </c>
      <c r="M447" s="15" t="s">
        <v>24</v>
      </c>
      <c r="N447" s="15" t="s">
        <v>26</v>
      </c>
      <c r="O447" s="15" t="s">
        <v>26</v>
      </c>
      <c r="P447" s="15" t="s">
        <v>25</v>
      </c>
      <c r="Q447" s="15" t="s">
        <v>26</v>
      </c>
      <c r="R447" s="15" t="s">
        <v>15</v>
      </c>
      <c r="S447" s="18" t="n">
        <v>105.9</v>
      </c>
      <c r="T447" s="15" t="n">
        <v>6396.45</v>
      </c>
      <c r="U447" s="15" t="s">
        <v>26</v>
      </c>
      <c r="V447" s="18" t="n">
        <f aca="false">IF(ISNUMBER(T447),T447,0)</f>
        <v>6396.45</v>
      </c>
      <c r="W447" s="15" t="n">
        <f aca="false">IF(U447="Yes",1,0)</f>
        <v>1</v>
      </c>
      <c r="X447" s="15" t="str">
        <f aca="false">IF(F447&lt;=12,"0-12 months",IF(F447&lt;=24,"13-24 months",IF(F447&lt;=48,"25-48 months","49-72 months")))</f>
        <v>49-72 months</v>
      </c>
      <c r="Y447" s="15" t="str">
        <f aca="false">IF(C447=1,"Yes","No")</f>
        <v>No</v>
      </c>
      <c r="Z447" s="15" t="n">
        <f aca="false">COUNTIF(J447:O447,"Yes")</f>
        <v>4</v>
      </c>
      <c r="AA447" s="18" t="n">
        <f aca="false">S447*W447</f>
        <v>105.9</v>
      </c>
      <c r="AB447" s="15" t="n">
        <f aca="false">(P447="Month-to-month")+(I447="Fiber optic")+(R447="Electronic check")+(F447&lt;=12)+(M447="No")+(J447="No")</f>
        <v>5</v>
      </c>
      <c r="AC447" s="15" t="str">
        <f aca="false">IF(AB447&gt;=5,"High",IF(AB447&gt;=3,"Medium","Low"))</f>
        <v>High</v>
      </c>
    </row>
    <row r="448" customFormat="false" ht="15" hidden="false" customHeight="false" outlineLevel="0" collapsed="false">
      <c r="A448" s="15" t="s">
        <v>544</v>
      </c>
      <c r="B448" s="15" t="s">
        <v>94</v>
      </c>
      <c r="C448" s="15" t="n">
        <v>0</v>
      </c>
      <c r="D448" s="15" t="s">
        <v>24</v>
      </c>
      <c r="E448" s="15" t="s">
        <v>24</v>
      </c>
      <c r="F448" s="15" t="n">
        <v>1</v>
      </c>
      <c r="G448" s="15" t="s">
        <v>26</v>
      </c>
      <c r="H448" s="15" t="s">
        <v>24</v>
      </c>
      <c r="I448" s="15" t="s">
        <v>102</v>
      </c>
      <c r="J448" s="15" t="s">
        <v>24</v>
      </c>
      <c r="K448" s="15" t="s">
        <v>24</v>
      </c>
      <c r="L448" s="15" t="s">
        <v>24</v>
      </c>
      <c r="M448" s="15" t="s">
        <v>24</v>
      </c>
      <c r="N448" s="15" t="s">
        <v>24</v>
      </c>
      <c r="O448" s="15" t="s">
        <v>24</v>
      </c>
      <c r="P448" s="15" t="s">
        <v>25</v>
      </c>
      <c r="Q448" s="15" t="s">
        <v>24</v>
      </c>
      <c r="R448" s="15" t="s">
        <v>17</v>
      </c>
      <c r="S448" s="18" t="n">
        <v>69.55</v>
      </c>
      <c r="T448" s="15" t="n">
        <v>69.55</v>
      </c>
      <c r="U448" s="15" t="s">
        <v>26</v>
      </c>
      <c r="V448" s="18" t="n">
        <f aca="false">IF(ISNUMBER(T448),T448,0)</f>
        <v>69.55</v>
      </c>
      <c r="W448" s="15" t="n">
        <f aca="false">IF(U448="Yes",1,0)</f>
        <v>1</v>
      </c>
      <c r="X448" s="15" t="str">
        <f aca="false">IF(F448&lt;=12,"0-12 months",IF(F448&lt;=24,"13-24 months",IF(F448&lt;=48,"25-48 months","49-72 months")))</f>
        <v>0-12 months</v>
      </c>
      <c r="Y448" s="15" t="str">
        <f aca="false">IF(C448=1,"Yes","No")</f>
        <v>No</v>
      </c>
      <c r="Z448" s="15" t="n">
        <f aca="false">COUNTIF(J448:O448,"Yes")</f>
        <v>0</v>
      </c>
      <c r="AA448" s="18" t="n">
        <f aca="false">S448*W448</f>
        <v>69.55</v>
      </c>
      <c r="AB448" s="15" t="n">
        <f aca="false">(P448="Month-to-month")+(I448="Fiber optic")+(R448="Electronic check")+(F448&lt;=12)+(M448="No")+(J448="No")</f>
        <v>5</v>
      </c>
      <c r="AC448" s="15" t="str">
        <f aca="false">IF(AB448&gt;=5,"High",IF(AB448&gt;=3,"Medium","Low"))</f>
        <v>High</v>
      </c>
    </row>
    <row r="449" customFormat="false" ht="15" hidden="false" customHeight="false" outlineLevel="0" collapsed="false">
      <c r="A449" s="15" t="s">
        <v>545</v>
      </c>
      <c r="B449" s="15" t="s">
        <v>94</v>
      </c>
      <c r="C449" s="15" t="n">
        <v>0</v>
      </c>
      <c r="D449" s="15" t="s">
        <v>26</v>
      </c>
      <c r="E449" s="15" t="s">
        <v>26</v>
      </c>
      <c r="F449" s="15" t="n">
        <v>52</v>
      </c>
      <c r="G449" s="15" t="s">
        <v>26</v>
      </c>
      <c r="H449" s="15" t="s">
        <v>26</v>
      </c>
      <c r="I449" s="15" t="s">
        <v>24</v>
      </c>
      <c r="J449" s="15" t="s">
        <v>28</v>
      </c>
      <c r="K449" s="15" t="s">
        <v>28</v>
      </c>
      <c r="L449" s="15" t="s">
        <v>28</v>
      </c>
      <c r="M449" s="15" t="s">
        <v>28</v>
      </c>
      <c r="N449" s="15" t="s">
        <v>28</v>
      </c>
      <c r="O449" s="15" t="s">
        <v>28</v>
      </c>
      <c r="P449" s="15" t="s">
        <v>29</v>
      </c>
      <c r="Q449" s="15" t="s">
        <v>26</v>
      </c>
      <c r="R449" s="15" t="s">
        <v>19</v>
      </c>
      <c r="S449" s="18" t="n">
        <v>25.05</v>
      </c>
      <c r="T449" s="15" t="n">
        <v>1270.25</v>
      </c>
      <c r="U449" s="15" t="s">
        <v>24</v>
      </c>
      <c r="V449" s="18" t="n">
        <f aca="false">IF(ISNUMBER(T449),T449,0)</f>
        <v>1270.25</v>
      </c>
      <c r="W449" s="15" t="n">
        <f aca="false">IF(U449="Yes",1,0)</f>
        <v>0</v>
      </c>
      <c r="X449" s="15" t="str">
        <f aca="false">IF(F449&lt;=12,"0-12 months",IF(F449&lt;=24,"13-24 months",IF(F449&lt;=48,"25-48 months","49-72 months")))</f>
        <v>49-72 months</v>
      </c>
      <c r="Y449" s="15" t="str">
        <f aca="false">IF(C449=1,"Yes","No")</f>
        <v>No</v>
      </c>
      <c r="Z449" s="15" t="n">
        <f aca="false">COUNTIF(J449:O449,"Yes")</f>
        <v>0</v>
      </c>
      <c r="AA449" s="18" t="n">
        <f aca="false">S449*W449</f>
        <v>0</v>
      </c>
      <c r="AB449" s="15" t="n">
        <f aca="false">(P449="Month-to-month")+(I449="Fiber optic")+(R449="Electronic check")+(F449&lt;=12)+(M449="No")+(J449="No")</f>
        <v>0</v>
      </c>
      <c r="AC449" s="15" t="str">
        <f aca="false">IF(AB449&gt;=5,"High",IF(AB449&gt;=3,"Medium","Low"))</f>
        <v>Low</v>
      </c>
    </row>
    <row r="450" customFormat="false" ht="15" hidden="false" customHeight="false" outlineLevel="0" collapsed="false">
      <c r="A450" s="15" t="s">
        <v>546</v>
      </c>
      <c r="B450" s="15" t="s">
        <v>98</v>
      </c>
      <c r="C450" s="15" t="n">
        <v>0</v>
      </c>
      <c r="D450" s="15" t="s">
        <v>26</v>
      </c>
      <c r="E450" s="15" t="s">
        <v>26</v>
      </c>
      <c r="F450" s="15" t="n">
        <v>8</v>
      </c>
      <c r="G450" s="15" t="s">
        <v>26</v>
      </c>
      <c r="H450" s="15" t="s">
        <v>24</v>
      </c>
      <c r="I450" s="15" t="s">
        <v>102</v>
      </c>
      <c r="J450" s="15" t="s">
        <v>24</v>
      </c>
      <c r="K450" s="15" t="s">
        <v>24</v>
      </c>
      <c r="L450" s="15" t="s">
        <v>26</v>
      </c>
      <c r="M450" s="15" t="s">
        <v>24</v>
      </c>
      <c r="N450" s="15" t="s">
        <v>26</v>
      </c>
      <c r="O450" s="15" t="s">
        <v>26</v>
      </c>
      <c r="P450" s="15" t="s">
        <v>25</v>
      </c>
      <c r="Q450" s="15" t="s">
        <v>26</v>
      </c>
      <c r="R450" s="15" t="s">
        <v>15</v>
      </c>
      <c r="S450" s="18" t="n">
        <v>94.75</v>
      </c>
      <c r="T450" s="15" t="n">
        <v>759.55</v>
      </c>
      <c r="U450" s="15" t="s">
        <v>24</v>
      </c>
      <c r="V450" s="18" t="n">
        <f aca="false">IF(ISNUMBER(T450),T450,0)</f>
        <v>759.55</v>
      </c>
      <c r="W450" s="15" t="n">
        <f aca="false">IF(U450="Yes",1,0)</f>
        <v>0</v>
      </c>
      <c r="X450" s="15" t="str">
        <f aca="false">IF(F450&lt;=12,"0-12 months",IF(F450&lt;=24,"13-24 months",IF(F450&lt;=48,"25-48 months","49-72 months")))</f>
        <v>0-12 months</v>
      </c>
      <c r="Y450" s="15" t="str">
        <f aca="false">IF(C450=1,"Yes","No")</f>
        <v>No</v>
      </c>
      <c r="Z450" s="15" t="n">
        <f aca="false">COUNTIF(J450:O450,"Yes")</f>
        <v>3</v>
      </c>
      <c r="AA450" s="18" t="n">
        <f aca="false">S450*W450</f>
        <v>0</v>
      </c>
      <c r="AB450" s="15" t="n">
        <f aca="false">(P450="Month-to-month")+(I450="Fiber optic")+(R450="Electronic check")+(F450&lt;=12)+(M450="No")+(J450="No")</f>
        <v>6</v>
      </c>
      <c r="AC450" s="15" t="str">
        <f aca="false">IF(AB450&gt;=5,"High",IF(AB450&gt;=3,"Medium","Low"))</f>
        <v>High</v>
      </c>
    </row>
    <row r="451" customFormat="false" ht="15" hidden="false" customHeight="false" outlineLevel="0" collapsed="false">
      <c r="A451" s="15" t="s">
        <v>547</v>
      </c>
      <c r="B451" s="15" t="s">
        <v>98</v>
      </c>
      <c r="C451" s="15" t="n">
        <v>0</v>
      </c>
      <c r="D451" s="15" t="s">
        <v>26</v>
      </c>
      <c r="E451" s="15" t="s">
        <v>26</v>
      </c>
      <c r="F451" s="15" t="n">
        <v>72</v>
      </c>
      <c r="G451" s="15" t="s">
        <v>26</v>
      </c>
      <c r="H451" s="15" t="s">
        <v>24</v>
      </c>
      <c r="I451" s="15" t="s">
        <v>102</v>
      </c>
      <c r="J451" s="15" t="s">
        <v>26</v>
      </c>
      <c r="K451" s="15" t="s">
        <v>26</v>
      </c>
      <c r="L451" s="15" t="s">
        <v>24</v>
      </c>
      <c r="M451" s="15" t="s">
        <v>26</v>
      </c>
      <c r="N451" s="15" t="s">
        <v>26</v>
      </c>
      <c r="O451" s="15" t="s">
        <v>26</v>
      </c>
      <c r="P451" s="15" t="s">
        <v>29</v>
      </c>
      <c r="Q451" s="15" t="s">
        <v>24</v>
      </c>
      <c r="R451" s="15" t="s">
        <v>19</v>
      </c>
      <c r="S451" s="18" t="n">
        <v>105.5</v>
      </c>
      <c r="T451" s="15" t="n">
        <v>7611.55</v>
      </c>
      <c r="U451" s="15" t="s">
        <v>24</v>
      </c>
      <c r="V451" s="18" t="n">
        <f aca="false">IF(ISNUMBER(T451),T451,0)</f>
        <v>7611.55</v>
      </c>
      <c r="W451" s="15" t="n">
        <f aca="false">IF(U451="Yes",1,0)</f>
        <v>0</v>
      </c>
      <c r="X451" s="15" t="str">
        <f aca="false">IF(F451&lt;=12,"0-12 months",IF(F451&lt;=24,"13-24 months",IF(F451&lt;=48,"25-48 months","49-72 months")))</f>
        <v>49-72 months</v>
      </c>
      <c r="Y451" s="15" t="str">
        <f aca="false">IF(C451=1,"Yes","No")</f>
        <v>No</v>
      </c>
      <c r="Z451" s="15" t="n">
        <f aca="false">COUNTIF(J451:O451,"Yes")</f>
        <v>5</v>
      </c>
      <c r="AA451" s="18" t="n">
        <f aca="false">S451*W451</f>
        <v>0</v>
      </c>
      <c r="AB451" s="15" t="n">
        <f aca="false">(P451="Month-to-month")+(I451="Fiber optic")+(R451="Electronic check")+(F451&lt;=12)+(M451="No")+(J451="No")</f>
        <v>1</v>
      </c>
      <c r="AC451" s="15" t="str">
        <f aca="false">IF(AB451&gt;=5,"High",IF(AB451&gt;=3,"Medium","Low"))</f>
        <v>Low</v>
      </c>
    </row>
    <row r="452" customFormat="false" ht="15" hidden="false" customHeight="false" outlineLevel="0" collapsed="false">
      <c r="A452" s="15" t="s">
        <v>548</v>
      </c>
      <c r="B452" s="15" t="s">
        <v>94</v>
      </c>
      <c r="C452" s="15" t="n">
        <v>0</v>
      </c>
      <c r="D452" s="15" t="s">
        <v>24</v>
      </c>
      <c r="E452" s="15" t="s">
        <v>24</v>
      </c>
      <c r="F452" s="15" t="n">
        <v>64</v>
      </c>
      <c r="G452" s="15" t="s">
        <v>26</v>
      </c>
      <c r="H452" s="15" t="s">
        <v>26</v>
      </c>
      <c r="I452" s="15" t="s">
        <v>24</v>
      </c>
      <c r="J452" s="15" t="s">
        <v>28</v>
      </c>
      <c r="K452" s="15" t="s">
        <v>28</v>
      </c>
      <c r="L452" s="15" t="s">
        <v>28</v>
      </c>
      <c r="M452" s="15" t="s">
        <v>28</v>
      </c>
      <c r="N452" s="15" t="s">
        <v>28</v>
      </c>
      <c r="O452" s="15" t="s">
        <v>28</v>
      </c>
      <c r="P452" s="15" t="s">
        <v>27</v>
      </c>
      <c r="Q452" s="15" t="s">
        <v>24</v>
      </c>
      <c r="R452" s="15" t="s">
        <v>17</v>
      </c>
      <c r="S452" s="18" t="n">
        <v>24.7</v>
      </c>
      <c r="T452" s="15" t="n">
        <v>1642.75</v>
      </c>
      <c r="U452" s="15" t="s">
        <v>24</v>
      </c>
      <c r="V452" s="18" t="n">
        <f aca="false">IF(ISNUMBER(T452),T452,0)</f>
        <v>1642.75</v>
      </c>
      <c r="W452" s="15" t="n">
        <f aca="false">IF(U452="Yes",1,0)</f>
        <v>0</v>
      </c>
      <c r="X452" s="15" t="str">
        <f aca="false">IF(F452&lt;=12,"0-12 months",IF(F452&lt;=24,"13-24 months",IF(F452&lt;=48,"25-48 months","49-72 months")))</f>
        <v>49-72 months</v>
      </c>
      <c r="Y452" s="15" t="str">
        <f aca="false">IF(C452=1,"Yes","No")</f>
        <v>No</v>
      </c>
      <c r="Z452" s="15" t="n">
        <f aca="false">COUNTIF(J452:O452,"Yes")</f>
        <v>0</v>
      </c>
      <c r="AA452" s="18" t="n">
        <f aca="false">S452*W452</f>
        <v>0</v>
      </c>
      <c r="AB452" s="15" t="n">
        <f aca="false">(P452="Month-to-month")+(I452="Fiber optic")+(R452="Electronic check")+(F452&lt;=12)+(M452="No")+(J452="No")</f>
        <v>0</v>
      </c>
      <c r="AC452" s="15" t="str">
        <f aca="false">IF(AB452&gt;=5,"High",IF(AB452&gt;=3,"Medium","Low"))</f>
        <v>Low</v>
      </c>
    </row>
    <row r="453" customFormat="false" ht="15" hidden="false" customHeight="false" outlineLevel="0" collapsed="false">
      <c r="A453" s="15" t="s">
        <v>549</v>
      </c>
      <c r="B453" s="15" t="s">
        <v>94</v>
      </c>
      <c r="C453" s="15" t="n">
        <v>1</v>
      </c>
      <c r="D453" s="15" t="s">
        <v>24</v>
      </c>
      <c r="E453" s="15" t="s">
        <v>24</v>
      </c>
      <c r="F453" s="15" t="n">
        <v>22</v>
      </c>
      <c r="G453" s="15" t="s">
        <v>26</v>
      </c>
      <c r="H453" s="15" t="s">
        <v>24</v>
      </c>
      <c r="I453" s="15" t="s">
        <v>96</v>
      </c>
      <c r="J453" s="15" t="s">
        <v>26</v>
      </c>
      <c r="K453" s="15" t="s">
        <v>24</v>
      </c>
      <c r="L453" s="15" t="s">
        <v>26</v>
      </c>
      <c r="M453" s="15" t="s">
        <v>26</v>
      </c>
      <c r="N453" s="15" t="s">
        <v>24</v>
      </c>
      <c r="O453" s="15" t="s">
        <v>26</v>
      </c>
      <c r="P453" s="15" t="s">
        <v>25</v>
      </c>
      <c r="Q453" s="15" t="s">
        <v>26</v>
      </c>
      <c r="R453" s="15" t="s">
        <v>17</v>
      </c>
      <c r="S453" s="18" t="n">
        <v>69.75</v>
      </c>
      <c r="T453" s="15" t="n">
        <v>1545.4</v>
      </c>
      <c r="U453" s="15" t="s">
        <v>24</v>
      </c>
      <c r="V453" s="18" t="n">
        <f aca="false">IF(ISNUMBER(T453),T453,0)</f>
        <v>1545.4</v>
      </c>
      <c r="W453" s="15" t="n">
        <f aca="false">IF(U453="Yes",1,0)</f>
        <v>0</v>
      </c>
      <c r="X453" s="15" t="str">
        <f aca="false">IF(F453&lt;=12,"0-12 months",IF(F453&lt;=24,"13-24 months",IF(F453&lt;=48,"25-48 months","49-72 months")))</f>
        <v>13-24 months</v>
      </c>
      <c r="Y453" s="15" t="str">
        <f aca="false">IF(C453=1,"Yes","No")</f>
        <v>Yes</v>
      </c>
      <c r="Z453" s="15" t="n">
        <f aca="false">COUNTIF(J453:O453,"Yes")</f>
        <v>4</v>
      </c>
      <c r="AA453" s="18" t="n">
        <f aca="false">S453*W453</f>
        <v>0</v>
      </c>
      <c r="AB453" s="15" t="n">
        <f aca="false">(P453="Month-to-month")+(I453="Fiber optic")+(R453="Electronic check")+(F453&lt;=12)+(M453="No")+(J453="No")</f>
        <v>1</v>
      </c>
      <c r="AC453" s="15" t="str">
        <f aca="false">IF(AB453&gt;=5,"High",IF(AB453&gt;=3,"Medium","Low"))</f>
        <v>Low</v>
      </c>
    </row>
    <row r="454" customFormat="false" ht="15" hidden="false" customHeight="false" outlineLevel="0" collapsed="false">
      <c r="A454" s="15" t="s">
        <v>550</v>
      </c>
      <c r="B454" s="15" t="s">
        <v>98</v>
      </c>
      <c r="C454" s="15" t="n">
        <v>0</v>
      </c>
      <c r="D454" s="15" t="s">
        <v>26</v>
      </c>
      <c r="E454" s="15" t="s">
        <v>24</v>
      </c>
      <c r="F454" s="15" t="n">
        <v>60</v>
      </c>
      <c r="G454" s="15" t="s">
        <v>24</v>
      </c>
      <c r="H454" s="15" t="s">
        <v>95</v>
      </c>
      <c r="I454" s="15" t="s">
        <v>96</v>
      </c>
      <c r="J454" s="15" t="s">
        <v>24</v>
      </c>
      <c r="K454" s="15" t="s">
        <v>26</v>
      </c>
      <c r="L454" s="15" t="s">
        <v>26</v>
      </c>
      <c r="M454" s="15" t="s">
        <v>26</v>
      </c>
      <c r="N454" s="15" t="s">
        <v>26</v>
      </c>
      <c r="O454" s="15" t="s">
        <v>26</v>
      </c>
      <c r="P454" s="15" t="s">
        <v>25</v>
      </c>
      <c r="Q454" s="15" t="s">
        <v>26</v>
      </c>
      <c r="R454" s="15" t="s">
        <v>19</v>
      </c>
      <c r="S454" s="18" t="n">
        <v>60.2</v>
      </c>
      <c r="T454" s="15" t="n">
        <v>3582.4</v>
      </c>
      <c r="U454" s="15" t="s">
        <v>24</v>
      </c>
      <c r="V454" s="18" t="n">
        <f aca="false">IF(ISNUMBER(T454),T454,0)</f>
        <v>3582.4</v>
      </c>
      <c r="W454" s="15" t="n">
        <f aca="false">IF(U454="Yes",1,0)</f>
        <v>0</v>
      </c>
      <c r="X454" s="15" t="str">
        <f aca="false">IF(F454&lt;=12,"0-12 months",IF(F454&lt;=24,"13-24 months",IF(F454&lt;=48,"25-48 months","49-72 months")))</f>
        <v>49-72 months</v>
      </c>
      <c r="Y454" s="15" t="str">
        <f aca="false">IF(C454=1,"Yes","No")</f>
        <v>No</v>
      </c>
      <c r="Z454" s="15" t="n">
        <f aca="false">COUNTIF(J454:O454,"Yes")</f>
        <v>5</v>
      </c>
      <c r="AA454" s="18" t="n">
        <f aca="false">S454*W454</f>
        <v>0</v>
      </c>
      <c r="AB454" s="15" t="n">
        <f aca="false">(P454="Month-to-month")+(I454="Fiber optic")+(R454="Electronic check")+(F454&lt;=12)+(M454="No")+(J454="No")</f>
        <v>2</v>
      </c>
      <c r="AC454" s="15" t="str">
        <f aca="false">IF(AB454&gt;=5,"High",IF(AB454&gt;=3,"Medium","Low"))</f>
        <v>Low</v>
      </c>
    </row>
    <row r="455" customFormat="false" ht="15" hidden="false" customHeight="false" outlineLevel="0" collapsed="false">
      <c r="A455" s="15" t="s">
        <v>551</v>
      </c>
      <c r="B455" s="15" t="s">
        <v>94</v>
      </c>
      <c r="C455" s="15" t="n">
        <v>0</v>
      </c>
      <c r="D455" s="15" t="s">
        <v>26</v>
      </c>
      <c r="E455" s="15" t="s">
        <v>26</v>
      </c>
      <c r="F455" s="15" t="n">
        <v>28</v>
      </c>
      <c r="G455" s="15" t="s">
        <v>26</v>
      </c>
      <c r="H455" s="15" t="s">
        <v>24</v>
      </c>
      <c r="I455" s="15" t="s">
        <v>102</v>
      </c>
      <c r="J455" s="15" t="s">
        <v>24</v>
      </c>
      <c r="K455" s="15" t="s">
        <v>24</v>
      </c>
      <c r="L455" s="15" t="s">
        <v>24</v>
      </c>
      <c r="M455" s="15" t="s">
        <v>24</v>
      </c>
      <c r="N455" s="15" t="s">
        <v>24</v>
      </c>
      <c r="O455" s="15" t="s">
        <v>26</v>
      </c>
      <c r="P455" s="15" t="s">
        <v>25</v>
      </c>
      <c r="Q455" s="15" t="s">
        <v>26</v>
      </c>
      <c r="R455" s="15" t="s">
        <v>15</v>
      </c>
      <c r="S455" s="18" t="n">
        <v>81.05</v>
      </c>
      <c r="T455" s="15" t="n">
        <v>2227.1</v>
      </c>
      <c r="U455" s="15" t="s">
        <v>26</v>
      </c>
      <c r="V455" s="18" t="n">
        <f aca="false">IF(ISNUMBER(T455),T455,0)</f>
        <v>2227.1</v>
      </c>
      <c r="W455" s="15" t="n">
        <f aca="false">IF(U455="Yes",1,0)</f>
        <v>1</v>
      </c>
      <c r="X455" s="15" t="str">
        <f aca="false">IF(F455&lt;=12,"0-12 months",IF(F455&lt;=24,"13-24 months",IF(F455&lt;=48,"25-48 months","49-72 months")))</f>
        <v>25-48 months</v>
      </c>
      <c r="Y455" s="15" t="str">
        <f aca="false">IF(C455=1,"Yes","No")</f>
        <v>No</v>
      </c>
      <c r="Z455" s="15" t="n">
        <f aca="false">COUNTIF(J455:O455,"Yes")</f>
        <v>1</v>
      </c>
      <c r="AA455" s="18" t="n">
        <f aca="false">S455*W455</f>
        <v>81.05</v>
      </c>
      <c r="AB455" s="15" t="n">
        <f aca="false">(P455="Month-to-month")+(I455="Fiber optic")+(R455="Electronic check")+(F455&lt;=12)+(M455="No")+(J455="No")</f>
        <v>5</v>
      </c>
      <c r="AC455" s="15" t="str">
        <f aca="false">IF(AB455&gt;=5,"High",IF(AB455&gt;=3,"Medium","Low"))</f>
        <v>High</v>
      </c>
    </row>
    <row r="456" customFormat="false" ht="15" hidden="false" customHeight="false" outlineLevel="0" collapsed="false">
      <c r="A456" s="15" t="s">
        <v>552</v>
      </c>
      <c r="B456" s="15" t="s">
        <v>94</v>
      </c>
      <c r="C456" s="15" t="n">
        <v>0</v>
      </c>
      <c r="D456" s="15" t="s">
        <v>26</v>
      </c>
      <c r="E456" s="15" t="s">
        <v>24</v>
      </c>
      <c r="F456" s="15" t="n">
        <v>61</v>
      </c>
      <c r="G456" s="15" t="s">
        <v>26</v>
      </c>
      <c r="H456" s="15" t="s">
        <v>26</v>
      </c>
      <c r="I456" s="15" t="s">
        <v>24</v>
      </c>
      <c r="J456" s="15" t="s">
        <v>28</v>
      </c>
      <c r="K456" s="15" t="s">
        <v>28</v>
      </c>
      <c r="L456" s="15" t="s">
        <v>28</v>
      </c>
      <c r="M456" s="15" t="s">
        <v>28</v>
      </c>
      <c r="N456" s="15" t="s">
        <v>28</v>
      </c>
      <c r="O456" s="15" t="s">
        <v>28</v>
      </c>
      <c r="P456" s="15" t="s">
        <v>29</v>
      </c>
      <c r="Q456" s="15" t="s">
        <v>24</v>
      </c>
      <c r="R456" s="15" t="s">
        <v>17</v>
      </c>
      <c r="S456" s="18" t="n">
        <v>24.4</v>
      </c>
      <c r="T456" s="15" t="n">
        <v>1417.9</v>
      </c>
      <c r="U456" s="15" t="s">
        <v>24</v>
      </c>
      <c r="V456" s="18" t="n">
        <f aca="false">IF(ISNUMBER(T456),T456,0)</f>
        <v>1417.9</v>
      </c>
      <c r="W456" s="15" t="n">
        <f aca="false">IF(U456="Yes",1,0)</f>
        <v>0</v>
      </c>
      <c r="X456" s="15" t="str">
        <f aca="false">IF(F456&lt;=12,"0-12 months",IF(F456&lt;=24,"13-24 months",IF(F456&lt;=48,"25-48 months","49-72 months")))</f>
        <v>49-72 months</v>
      </c>
      <c r="Y456" s="15" t="str">
        <f aca="false">IF(C456=1,"Yes","No")</f>
        <v>No</v>
      </c>
      <c r="Z456" s="15" t="n">
        <f aca="false">COUNTIF(J456:O456,"Yes")</f>
        <v>0</v>
      </c>
      <c r="AA456" s="18" t="n">
        <f aca="false">S456*W456</f>
        <v>0</v>
      </c>
      <c r="AB456" s="15" t="n">
        <f aca="false">(P456="Month-to-month")+(I456="Fiber optic")+(R456="Electronic check")+(F456&lt;=12)+(M456="No")+(J456="No")</f>
        <v>0</v>
      </c>
      <c r="AC456" s="15" t="str">
        <f aca="false">IF(AB456&gt;=5,"High",IF(AB456&gt;=3,"Medium","Low"))</f>
        <v>Low</v>
      </c>
    </row>
    <row r="457" customFormat="false" ht="15" hidden="false" customHeight="false" outlineLevel="0" collapsed="false">
      <c r="A457" s="15" t="s">
        <v>553</v>
      </c>
      <c r="B457" s="15" t="s">
        <v>94</v>
      </c>
      <c r="C457" s="15" t="n">
        <v>0</v>
      </c>
      <c r="D457" s="15" t="s">
        <v>24</v>
      </c>
      <c r="E457" s="15" t="s">
        <v>24</v>
      </c>
      <c r="F457" s="15" t="n">
        <v>24</v>
      </c>
      <c r="G457" s="15" t="s">
        <v>26</v>
      </c>
      <c r="H457" s="15" t="s">
        <v>26</v>
      </c>
      <c r="I457" s="15" t="s">
        <v>102</v>
      </c>
      <c r="J457" s="15" t="s">
        <v>24</v>
      </c>
      <c r="K457" s="15" t="s">
        <v>26</v>
      </c>
      <c r="L457" s="15" t="s">
        <v>26</v>
      </c>
      <c r="M457" s="15" t="s">
        <v>24</v>
      </c>
      <c r="N457" s="15" t="s">
        <v>26</v>
      </c>
      <c r="O457" s="15" t="s">
        <v>26</v>
      </c>
      <c r="P457" s="15" t="s">
        <v>25</v>
      </c>
      <c r="Q457" s="15" t="s">
        <v>26</v>
      </c>
      <c r="R457" s="15" t="s">
        <v>15</v>
      </c>
      <c r="S457" s="18" t="n">
        <v>104.15</v>
      </c>
      <c r="T457" s="15" t="n">
        <v>2494.65</v>
      </c>
      <c r="U457" s="15" t="s">
        <v>24</v>
      </c>
      <c r="V457" s="18" t="n">
        <f aca="false">IF(ISNUMBER(T457),T457,0)</f>
        <v>2494.65</v>
      </c>
      <c r="W457" s="15" t="n">
        <f aca="false">IF(U457="Yes",1,0)</f>
        <v>0</v>
      </c>
      <c r="X457" s="15" t="str">
        <f aca="false">IF(F457&lt;=12,"0-12 months",IF(F457&lt;=24,"13-24 months",IF(F457&lt;=48,"25-48 months","49-72 months")))</f>
        <v>13-24 months</v>
      </c>
      <c r="Y457" s="15" t="str">
        <f aca="false">IF(C457=1,"Yes","No")</f>
        <v>No</v>
      </c>
      <c r="Z457" s="15" t="n">
        <f aca="false">COUNTIF(J457:O457,"Yes")</f>
        <v>4</v>
      </c>
      <c r="AA457" s="18" t="n">
        <f aca="false">S457*W457</f>
        <v>0</v>
      </c>
      <c r="AB457" s="15" t="n">
        <f aca="false">(P457="Month-to-month")+(I457="Fiber optic")+(R457="Electronic check")+(F457&lt;=12)+(M457="No")+(J457="No")</f>
        <v>5</v>
      </c>
      <c r="AC457" s="15" t="str">
        <f aca="false">IF(AB457&gt;=5,"High",IF(AB457&gt;=3,"Medium","Low"))</f>
        <v>High</v>
      </c>
    </row>
    <row r="458" customFormat="false" ht="15" hidden="false" customHeight="false" outlineLevel="0" collapsed="false">
      <c r="A458" s="15" t="s">
        <v>554</v>
      </c>
      <c r="B458" s="15" t="s">
        <v>98</v>
      </c>
      <c r="C458" s="15" t="n">
        <v>0</v>
      </c>
      <c r="D458" s="15" t="s">
        <v>26</v>
      </c>
      <c r="E458" s="15" t="s">
        <v>26</v>
      </c>
      <c r="F458" s="15" t="n">
        <v>28</v>
      </c>
      <c r="G458" s="15" t="s">
        <v>26</v>
      </c>
      <c r="H458" s="15" t="s">
        <v>24</v>
      </c>
      <c r="I458" s="15" t="s">
        <v>102</v>
      </c>
      <c r="J458" s="15" t="s">
        <v>24</v>
      </c>
      <c r="K458" s="15" t="s">
        <v>26</v>
      </c>
      <c r="L458" s="15" t="s">
        <v>26</v>
      </c>
      <c r="M458" s="15" t="s">
        <v>26</v>
      </c>
      <c r="N458" s="15" t="s">
        <v>26</v>
      </c>
      <c r="O458" s="15" t="s">
        <v>24</v>
      </c>
      <c r="P458" s="15" t="s">
        <v>27</v>
      </c>
      <c r="Q458" s="15" t="s">
        <v>24</v>
      </c>
      <c r="R458" s="15" t="s">
        <v>19</v>
      </c>
      <c r="S458" s="18" t="n">
        <v>92.9</v>
      </c>
      <c r="T458" s="15" t="n">
        <v>2768.35</v>
      </c>
      <c r="U458" s="15" t="s">
        <v>24</v>
      </c>
      <c r="V458" s="18" t="n">
        <f aca="false">IF(ISNUMBER(T458),T458,0)</f>
        <v>2768.35</v>
      </c>
      <c r="W458" s="15" t="n">
        <f aca="false">IF(U458="Yes",1,0)</f>
        <v>0</v>
      </c>
      <c r="X458" s="15" t="str">
        <f aca="false">IF(F458&lt;=12,"0-12 months",IF(F458&lt;=24,"13-24 months",IF(F458&lt;=48,"25-48 months","49-72 months")))</f>
        <v>25-48 months</v>
      </c>
      <c r="Y458" s="15" t="str">
        <f aca="false">IF(C458=1,"Yes","No")</f>
        <v>No</v>
      </c>
      <c r="Z458" s="15" t="n">
        <f aca="false">COUNTIF(J458:O458,"Yes")</f>
        <v>4</v>
      </c>
      <c r="AA458" s="18" t="n">
        <f aca="false">S458*W458</f>
        <v>0</v>
      </c>
      <c r="AB458" s="15" t="n">
        <f aca="false">(P458="Month-to-month")+(I458="Fiber optic")+(R458="Electronic check")+(F458&lt;=12)+(M458="No")+(J458="No")</f>
        <v>2</v>
      </c>
      <c r="AC458" s="15" t="str">
        <f aca="false">IF(AB458&gt;=5,"High",IF(AB458&gt;=3,"Medium","Low"))</f>
        <v>Low</v>
      </c>
    </row>
    <row r="459" customFormat="false" ht="15" hidden="false" customHeight="false" outlineLevel="0" collapsed="false">
      <c r="A459" s="15" t="s">
        <v>555</v>
      </c>
      <c r="B459" s="15" t="s">
        <v>94</v>
      </c>
      <c r="C459" s="15" t="n">
        <v>0</v>
      </c>
      <c r="D459" s="15" t="s">
        <v>26</v>
      </c>
      <c r="E459" s="15" t="s">
        <v>26</v>
      </c>
      <c r="F459" s="15" t="n">
        <v>30</v>
      </c>
      <c r="G459" s="15" t="s">
        <v>26</v>
      </c>
      <c r="H459" s="15" t="s">
        <v>24</v>
      </c>
      <c r="I459" s="15" t="s">
        <v>96</v>
      </c>
      <c r="J459" s="15" t="s">
        <v>24</v>
      </c>
      <c r="K459" s="15" t="s">
        <v>26</v>
      </c>
      <c r="L459" s="15" t="s">
        <v>26</v>
      </c>
      <c r="M459" s="15" t="s">
        <v>26</v>
      </c>
      <c r="N459" s="15" t="s">
        <v>26</v>
      </c>
      <c r="O459" s="15" t="s">
        <v>26</v>
      </c>
      <c r="P459" s="15" t="s">
        <v>29</v>
      </c>
      <c r="Q459" s="15" t="s">
        <v>24</v>
      </c>
      <c r="R459" s="15" t="s">
        <v>19</v>
      </c>
      <c r="S459" s="18" t="n">
        <v>80.8</v>
      </c>
      <c r="T459" s="15" t="n">
        <v>2369.3</v>
      </c>
      <c r="U459" s="15" t="s">
        <v>24</v>
      </c>
      <c r="V459" s="18" t="n">
        <f aca="false">IF(ISNUMBER(T459),T459,0)</f>
        <v>2369.3</v>
      </c>
      <c r="W459" s="15" t="n">
        <f aca="false">IF(U459="Yes",1,0)</f>
        <v>0</v>
      </c>
      <c r="X459" s="15" t="str">
        <f aca="false">IF(F459&lt;=12,"0-12 months",IF(F459&lt;=24,"13-24 months",IF(F459&lt;=48,"25-48 months","49-72 months")))</f>
        <v>25-48 months</v>
      </c>
      <c r="Y459" s="15" t="str">
        <f aca="false">IF(C459=1,"Yes","No")</f>
        <v>No</v>
      </c>
      <c r="Z459" s="15" t="n">
        <f aca="false">COUNTIF(J459:O459,"Yes")</f>
        <v>5</v>
      </c>
      <c r="AA459" s="18" t="n">
        <f aca="false">S459*W459</f>
        <v>0</v>
      </c>
      <c r="AB459" s="15" t="n">
        <f aca="false">(P459="Month-to-month")+(I459="Fiber optic")+(R459="Electronic check")+(F459&lt;=12)+(M459="No")+(J459="No")</f>
        <v>1</v>
      </c>
      <c r="AC459" s="15" t="str">
        <f aca="false">IF(AB459&gt;=5,"High",IF(AB459&gt;=3,"Medium","Low"))</f>
        <v>Low</v>
      </c>
    </row>
    <row r="460" customFormat="false" ht="15" hidden="false" customHeight="false" outlineLevel="0" collapsed="false">
      <c r="A460" s="15" t="s">
        <v>556</v>
      </c>
      <c r="B460" s="15" t="s">
        <v>98</v>
      </c>
      <c r="C460" s="15" t="n">
        <v>0</v>
      </c>
      <c r="D460" s="15" t="s">
        <v>26</v>
      </c>
      <c r="E460" s="15" t="s">
        <v>24</v>
      </c>
      <c r="F460" s="15" t="n">
        <v>2</v>
      </c>
      <c r="G460" s="15" t="s">
        <v>26</v>
      </c>
      <c r="H460" s="15" t="s">
        <v>24</v>
      </c>
      <c r="I460" s="15" t="s">
        <v>24</v>
      </c>
      <c r="J460" s="15" t="s">
        <v>28</v>
      </c>
      <c r="K460" s="15" t="s">
        <v>28</v>
      </c>
      <c r="L460" s="15" t="s">
        <v>28</v>
      </c>
      <c r="M460" s="15" t="s">
        <v>28</v>
      </c>
      <c r="N460" s="15" t="s">
        <v>28</v>
      </c>
      <c r="O460" s="15" t="s">
        <v>28</v>
      </c>
      <c r="P460" s="15" t="s">
        <v>25</v>
      </c>
      <c r="Q460" s="15" t="s">
        <v>24</v>
      </c>
      <c r="R460" s="15" t="s">
        <v>17</v>
      </c>
      <c r="S460" s="18" t="n">
        <v>20</v>
      </c>
      <c r="T460" s="15" t="n">
        <v>38</v>
      </c>
      <c r="U460" s="15" t="s">
        <v>24</v>
      </c>
      <c r="V460" s="18" t="n">
        <f aca="false">IF(ISNUMBER(T460),T460,0)</f>
        <v>38</v>
      </c>
      <c r="W460" s="15" t="n">
        <f aca="false">IF(U460="Yes",1,0)</f>
        <v>0</v>
      </c>
      <c r="X460" s="15" t="str">
        <f aca="false">IF(F460&lt;=12,"0-12 months",IF(F460&lt;=24,"13-24 months",IF(F460&lt;=48,"25-48 months","49-72 months")))</f>
        <v>0-12 months</v>
      </c>
      <c r="Y460" s="15" t="str">
        <f aca="false">IF(C460=1,"Yes","No")</f>
        <v>No</v>
      </c>
      <c r="Z460" s="15" t="n">
        <f aca="false">COUNTIF(J460:O460,"Yes")</f>
        <v>0</v>
      </c>
      <c r="AA460" s="18" t="n">
        <f aca="false">S460*W460</f>
        <v>0</v>
      </c>
      <c r="AB460" s="15" t="n">
        <f aca="false">(P460="Month-to-month")+(I460="Fiber optic")+(R460="Electronic check")+(F460&lt;=12)+(M460="No")+(J460="No")</f>
        <v>2</v>
      </c>
      <c r="AC460" s="15" t="str">
        <f aca="false">IF(AB460&gt;=5,"High",IF(AB460&gt;=3,"Medium","Low"))</f>
        <v>Low</v>
      </c>
    </row>
    <row r="461" customFormat="false" ht="15" hidden="false" customHeight="false" outlineLevel="0" collapsed="false">
      <c r="A461" s="15" t="s">
        <v>557</v>
      </c>
      <c r="B461" s="15" t="s">
        <v>98</v>
      </c>
      <c r="C461" s="15" t="n">
        <v>0</v>
      </c>
      <c r="D461" s="15" t="s">
        <v>24</v>
      </c>
      <c r="E461" s="15" t="s">
        <v>24</v>
      </c>
      <c r="F461" s="15" t="n">
        <v>1</v>
      </c>
      <c r="G461" s="15" t="s">
        <v>26</v>
      </c>
      <c r="H461" s="15" t="s">
        <v>26</v>
      </c>
      <c r="I461" s="15" t="s">
        <v>102</v>
      </c>
      <c r="J461" s="15" t="s">
        <v>24</v>
      </c>
      <c r="K461" s="15" t="s">
        <v>24</v>
      </c>
      <c r="L461" s="15" t="s">
        <v>24</v>
      </c>
      <c r="M461" s="15" t="s">
        <v>24</v>
      </c>
      <c r="N461" s="15" t="s">
        <v>24</v>
      </c>
      <c r="O461" s="15" t="s">
        <v>24</v>
      </c>
      <c r="P461" s="15" t="s">
        <v>25</v>
      </c>
      <c r="Q461" s="15" t="s">
        <v>26</v>
      </c>
      <c r="R461" s="15" t="s">
        <v>15</v>
      </c>
      <c r="S461" s="18" t="n">
        <v>75.1</v>
      </c>
      <c r="T461" s="15" t="n">
        <v>75.1</v>
      </c>
      <c r="U461" s="15" t="s">
        <v>24</v>
      </c>
      <c r="V461" s="18" t="n">
        <f aca="false">IF(ISNUMBER(T461),T461,0)</f>
        <v>75.1</v>
      </c>
      <c r="W461" s="15" t="n">
        <f aca="false">IF(U461="Yes",1,0)</f>
        <v>0</v>
      </c>
      <c r="X461" s="15" t="str">
        <f aca="false">IF(F461&lt;=12,"0-12 months",IF(F461&lt;=24,"13-24 months",IF(F461&lt;=48,"25-48 months","49-72 months")))</f>
        <v>0-12 months</v>
      </c>
      <c r="Y461" s="15" t="str">
        <f aca="false">IF(C461=1,"Yes","No")</f>
        <v>No</v>
      </c>
      <c r="Z461" s="15" t="n">
        <f aca="false">COUNTIF(J461:O461,"Yes")</f>
        <v>0</v>
      </c>
      <c r="AA461" s="18" t="n">
        <f aca="false">S461*W461</f>
        <v>0</v>
      </c>
      <c r="AB461" s="15" t="n">
        <f aca="false">(P461="Month-to-month")+(I461="Fiber optic")+(R461="Electronic check")+(F461&lt;=12)+(M461="No")+(J461="No")</f>
        <v>6</v>
      </c>
      <c r="AC461" s="15" t="str">
        <f aca="false">IF(AB461&gt;=5,"High",IF(AB461&gt;=3,"Medium","Low"))</f>
        <v>High</v>
      </c>
    </row>
    <row r="462" customFormat="false" ht="15" hidden="false" customHeight="false" outlineLevel="0" collapsed="false">
      <c r="A462" s="15" t="s">
        <v>558</v>
      </c>
      <c r="B462" s="15" t="s">
        <v>98</v>
      </c>
      <c r="C462" s="15" t="n">
        <v>0</v>
      </c>
      <c r="D462" s="15" t="s">
        <v>24</v>
      </c>
      <c r="E462" s="15" t="s">
        <v>26</v>
      </c>
      <c r="F462" s="15" t="n">
        <v>6</v>
      </c>
      <c r="G462" s="15" t="s">
        <v>26</v>
      </c>
      <c r="H462" s="15" t="s">
        <v>24</v>
      </c>
      <c r="I462" s="15" t="s">
        <v>24</v>
      </c>
      <c r="J462" s="15" t="s">
        <v>28</v>
      </c>
      <c r="K462" s="15" t="s">
        <v>28</v>
      </c>
      <c r="L462" s="15" t="s">
        <v>28</v>
      </c>
      <c r="M462" s="15" t="s">
        <v>28</v>
      </c>
      <c r="N462" s="15" t="s">
        <v>28</v>
      </c>
      <c r="O462" s="15" t="s">
        <v>28</v>
      </c>
      <c r="P462" s="15" t="s">
        <v>25</v>
      </c>
      <c r="Q462" s="15" t="s">
        <v>24</v>
      </c>
      <c r="R462" s="15" t="s">
        <v>17</v>
      </c>
      <c r="S462" s="18" t="n">
        <v>19.65</v>
      </c>
      <c r="T462" s="15" t="n">
        <v>100.9</v>
      </c>
      <c r="U462" s="15" t="s">
        <v>24</v>
      </c>
      <c r="V462" s="18" t="n">
        <f aca="false">IF(ISNUMBER(T462),T462,0)</f>
        <v>100.9</v>
      </c>
      <c r="W462" s="15" t="n">
        <f aca="false">IF(U462="Yes",1,0)</f>
        <v>0</v>
      </c>
      <c r="X462" s="15" t="str">
        <f aca="false">IF(F462&lt;=12,"0-12 months",IF(F462&lt;=24,"13-24 months",IF(F462&lt;=48,"25-48 months","49-72 months")))</f>
        <v>0-12 months</v>
      </c>
      <c r="Y462" s="15" t="str">
        <f aca="false">IF(C462=1,"Yes","No")</f>
        <v>No</v>
      </c>
      <c r="Z462" s="15" t="n">
        <f aca="false">COUNTIF(J462:O462,"Yes")</f>
        <v>0</v>
      </c>
      <c r="AA462" s="18" t="n">
        <f aca="false">S462*W462</f>
        <v>0</v>
      </c>
      <c r="AB462" s="15" t="n">
        <f aca="false">(P462="Month-to-month")+(I462="Fiber optic")+(R462="Electronic check")+(F462&lt;=12)+(M462="No")+(J462="No")</f>
        <v>2</v>
      </c>
      <c r="AC462" s="15" t="str">
        <f aca="false">IF(AB462&gt;=5,"High",IF(AB462&gt;=3,"Medium","Low"))</f>
        <v>Low</v>
      </c>
    </row>
    <row r="463" customFormat="false" ht="15" hidden="false" customHeight="false" outlineLevel="0" collapsed="false">
      <c r="A463" s="15" t="s">
        <v>559</v>
      </c>
      <c r="B463" s="15" t="s">
        <v>94</v>
      </c>
      <c r="C463" s="15" t="n">
        <v>0</v>
      </c>
      <c r="D463" s="15" t="s">
        <v>26</v>
      </c>
      <c r="E463" s="15" t="s">
        <v>24</v>
      </c>
      <c r="F463" s="15" t="n">
        <v>24</v>
      </c>
      <c r="G463" s="15" t="s">
        <v>26</v>
      </c>
      <c r="H463" s="15" t="s">
        <v>24</v>
      </c>
      <c r="I463" s="15" t="s">
        <v>96</v>
      </c>
      <c r="J463" s="15" t="s">
        <v>24</v>
      </c>
      <c r="K463" s="15" t="s">
        <v>26</v>
      </c>
      <c r="L463" s="15" t="s">
        <v>24</v>
      </c>
      <c r="M463" s="15" t="s">
        <v>24</v>
      </c>
      <c r="N463" s="15" t="s">
        <v>26</v>
      </c>
      <c r="O463" s="15" t="s">
        <v>26</v>
      </c>
      <c r="P463" s="15" t="s">
        <v>25</v>
      </c>
      <c r="Q463" s="15" t="s">
        <v>26</v>
      </c>
      <c r="R463" s="15" t="s">
        <v>19</v>
      </c>
      <c r="S463" s="18" t="n">
        <v>69.45</v>
      </c>
      <c r="T463" s="15" t="n">
        <v>1614.05</v>
      </c>
      <c r="U463" s="15" t="s">
        <v>24</v>
      </c>
      <c r="V463" s="18" t="n">
        <f aca="false">IF(ISNUMBER(T463),T463,0)</f>
        <v>1614.05</v>
      </c>
      <c r="W463" s="15" t="n">
        <f aca="false">IF(U463="Yes",1,0)</f>
        <v>0</v>
      </c>
      <c r="X463" s="15" t="str">
        <f aca="false">IF(F463&lt;=12,"0-12 months",IF(F463&lt;=24,"13-24 months",IF(F463&lt;=48,"25-48 months","49-72 months")))</f>
        <v>13-24 months</v>
      </c>
      <c r="Y463" s="15" t="str">
        <f aca="false">IF(C463=1,"Yes","No")</f>
        <v>No</v>
      </c>
      <c r="Z463" s="15" t="n">
        <f aca="false">COUNTIF(J463:O463,"Yes")</f>
        <v>3</v>
      </c>
      <c r="AA463" s="18" t="n">
        <f aca="false">S463*W463</f>
        <v>0</v>
      </c>
      <c r="AB463" s="15" t="n">
        <f aca="false">(P463="Month-to-month")+(I463="Fiber optic")+(R463="Electronic check")+(F463&lt;=12)+(M463="No")+(J463="No")</f>
        <v>3</v>
      </c>
      <c r="AC463" s="15" t="str">
        <f aca="false">IF(AB463&gt;=5,"High",IF(AB463&gt;=3,"Medium","Low"))</f>
        <v>Medium</v>
      </c>
    </row>
    <row r="464" customFormat="false" ht="15" hidden="false" customHeight="false" outlineLevel="0" collapsed="false">
      <c r="A464" s="15" t="s">
        <v>560</v>
      </c>
      <c r="B464" s="15" t="s">
        <v>98</v>
      </c>
      <c r="C464" s="15" t="n">
        <v>0</v>
      </c>
      <c r="D464" s="15" t="s">
        <v>26</v>
      </c>
      <c r="E464" s="15" t="s">
        <v>26</v>
      </c>
      <c r="F464" s="15" t="n">
        <v>4</v>
      </c>
      <c r="G464" s="15" t="s">
        <v>26</v>
      </c>
      <c r="H464" s="15" t="s">
        <v>26</v>
      </c>
      <c r="I464" s="15" t="s">
        <v>102</v>
      </c>
      <c r="J464" s="15" t="s">
        <v>24</v>
      </c>
      <c r="K464" s="15" t="s">
        <v>24</v>
      </c>
      <c r="L464" s="15" t="s">
        <v>26</v>
      </c>
      <c r="M464" s="15" t="s">
        <v>24</v>
      </c>
      <c r="N464" s="15" t="s">
        <v>26</v>
      </c>
      <c r="O464" s="15" t="s">
        <v>26</v>
      </c>
      <c r="P464" s="15" t="s">
        <v>25</v>
      </c>
      <c r="Q464" s="15" t="s">
        <v>24</v>
      </c>
      <c r="R464" s="15" t="s">
        <v>15</v>
      </c>
      <c r="S464" s="18" t="n">
        <v>101.15</v>
      </c>
      <c r="T464" s="15" t="n">
        <v>385.9</v>
      </c>
      <c r="U464" s="15" t="s">
        <v>26</v>
      </c>
      <c r="V464" s="18" t="n">
        <f aca="false">IF(ISNUMBER(T464),T464,0)</f>
        <v>385.9</v>
      </c>
      <c r="W464" s="15" t="n">
        <f aca="false">IF(U464="Yes",1,0)</f>
        <v>1</v>
      </c>
      <c r="X464" s="15" t="str">
        <f aca="false">IF(F464&lt;=12,"0-12 months",IF(F464&lt;=24,"13-24 months",IF(F464&lt;=48,"25-48 months","49-72 months")))</f>
        <v>0-12 months</v>
      </c>
      <c r="Y464" s="15" t="str">
        <f aca="false">IF(C464=1,"Yes","No")</f>
        <v>No</v>
      </c>
      <c r="Z464" s="15" t="n">
        <f aca="false">COUNTIF(J464:O464,"Yes")</f>
        <v>3</v>
      </c>
      <c r="AA464" s="18" t="n">
        <f aca="false">S464*W464</f>
        <v>101.15</v>
      </c>
      <c r="AB464" s="15" t="n">
        <f aca="false">(P464="Month-to-month")+(I464="Fiber optic")+(R464="Electronic check")+(F464&lt;=12)+(M464="No")+(J464="No")</f>
        <v>6</v>
      </c>
      <c r="AC464" s="15" t="str">
        <f aca="false">IF(AB464&gt;=5,"High",IF(AB464&gt;=3,"Medium","Low"))</f>
        <v>High</v>
      </c>
    </row>
    <row r="465" customFormat="false" ht="15" hidden="false" customHeight="false" outlineLevel="0" collapsed="false">
      <c r="A465" s="15" t="s">
        <v>561</v>
      </c>
      <c r="B465" s="15" t="s">
        <v>98</v>
      </c>
      <c r="C465" s="15" t="n">
        <v>0</v>
      </c>
      <c r="D465" s="15" t="s">
        <v>24</v>
      </c>
      <c r="E465" s="15" t="s">
        <v>24</v>
      </c>
      <c r="F465" s="15" t="n">
        <v>7</v>
      </c>
      <c r="G465" s="15" t="s">
        <v>26</v>
      </c>
      <c r="H465" s="15" t="s">
        <v>26</v>
      </c>
      <c r="I465" s="15" t="s">
        <v>102</v>
      </c>
      <c r="J465" s="15" t="s">
        <v>24</v>
      </c>
      <c r="K465" s="15" t="s">
        <v>26</v>
      </c>
      <c r="L465" s="15" t="s">
        <v>24</v>
      </c>
      <c r="M465" s="15" t="s">
        <v>24</v>
      </c>
      <c r="N465" s="15" t="s">
        <v>26</v>
      </c>
      <c r="O465" s="15" t="s">
        <v>26</v>
      </c>
      <c r="P465" s="15" t="s">
        <v>25</v>
      </c>
      <c r="Q465" s="15" t="s">
        <v>26</v>
      </c>
      <c r="R465" s="15" t="s">
        <v>15</v>
      </c>
      <c r="S465" s="18" t="n">
        <v>99.8</v>
      </c>
      <c r="T465" s="15" t="n">
        <v>673.25</v>
      </c>
      <c r="U465" s="15" t="s">
        <v>26</v>
      </c>
      <c r="V465" s="18" t="n">
        <f aca="false">IF(ISNUMBER(T465),T465,0)</f>
        <v>673.25</v>
      </c>
      <c r="W465" s="15" t="n">
        <f aca="false">IF(U465="Yes",1,0)</f>
        <v>1</v>
      </c>
      <c r="X465" s="15" t="str">
        <f aca="false">IF(F465&lt;=12,"0-12 months",IF(F465&lt;=24,"13-24 months",IF(F465&lt;=48,"25-48 months","49-72 months")))</f>
        <v>0-12 months</v>
      </c>
      <c r="Y465" s="15" t="str">
        <f aca="false">IF(C465=1,"Yes","No")</f>
        <v>No</v>
      </c>
      <c r="Z465" s="15" t="n">
        <f aca="false">COUNTIF(J465:O465,"Yes")</f>
        <v>3</v>
      </c>
      <c r="AA465" s="18" t="n">
        <f aca="false">S465*W465</f>
        <v>99.8</v>
      </c>
      <c r="AB465" s="15" t="n">
        <f aca="false">(P465="Month-to-month")+(I465="Fiber optic")+(R465="Electronic check")+(F465&lt;=12)+(M465="No")+(J465="No")</f>
        <v>6</v>
      </c>
      <c r="AC465" s="15" t="str">
        <f aca="false">IF(AB465&gt;=5,"High",IF(AB465&gt;=3,"Medium","Low"))</f>
        <v>High</v>
      </c>
    </row>
    <row r="466" customFormat="false" ht="15" hidden="false" customHeight="false" outlineLevel="0" collapsed="false">
      <c r="A466" s="15" t="s">
        <v>562</v>
      </c>
      <c r="B466" s="15" t="s">
        <v>98</v>
      </c>
      <c r="C466" s="15" t="n">
        <v>1</v>
      </c>
      <c r="D466" s="15" t="s">
        <v>26</v>
      </c>
      <c r="E466" s="15" t="s">
        <v>24</v>
      </c>
      <c r="F466" s="15" t="n">
        <v>72</v>
      </c>
      <c r="G466" s="15" t="s">
        <v>26</v>
      </c>
      <c r="H466" s="15" t="s">
        <v>26</v>
      </c>
      <c r="I466" s="15" t="s">
        <v>102</v>
      </c>
      <c r="J466" s="15" t="s">
        <v>26</v>
      </c>
      <c r="K466" s="15" t="s">
        <v>26</v>
      </c>
      <c r="L466" s="15" t="s">
        <v>26</v>
      </c>
      <c r="M466" s="15" t="s">
        <v>26</v>
      </c>
      <c r="N466" s="15" t="s">
        <v>26</v>
      </c>
      <c r="O466" s="15" t="s">
        <v>26</v>
      </c>
      <c r="P466" s="15" t="s">
        <v>29</v>
      </c>
      <c r="Q466" s="15" t="s">
        <v>26</v>
      </c>
      <c r="R466" s="15" t="s">
        <v>19</v>
      </c>
      <c r="S466" s="18" t="n">
        <v>116.05</v>
      </c>
      <c r="T466" s="15" t="n">
        <v>8404.9</v>
      </c>
      <c r="U466" s="15" t="s">
        <v>24</v>
      </c>
      <c r="V466" s="18" t="n">
        <f aca="false">IF(ISNUMBER(T466),T466,0)</f>
        <v>8404.9</v>
      </c>
      <c r="W466" s="15" t="n">
        <f aca="false">IF(U466="Yes",1,0)</f>
        <v>0</v>
      </c>
      <c r="X466" s="15" t="str">
        <f aca="false">IF(F466&lt;=12,"0-12 months",IF(F466&lt;=24,"13-24 months",IF(F466&lt;=48,"25-48 months","49-72 months")))</f>
        <v>49-72 months</v>
      </c>
      <c r="Y466" s="15" t="str">
        <f aca="false">IF(C466=1,"Yes","No")</f>
        <v>Yes</v>
      </c>
      <c r="Z466" s="15" t="n">
        <f aca="false">COUNTIF(J466:O466,"Yes")</f>
        <v>6</v>
      </c>
      <c r="AA466" s="18" t="n">
        <f aca="false">S466*W466</f>
        <v>0</v>
      </c>
      <c r="AB466" s="15" t="n">
        <f aca="false">(P466="Month-to-month")+(I466="Fiber optic")+(R466="Electronic check")+(F466&lt;=12)+(M466="No")+(J466="No")</f>
        <v>1</v>
      </c>
      <c r="AC466" s="15" t="str">
        <f aca="false">IF(AB466&gt;=5,"High",IF(AB466&gt;=3,"Medium","Low"))</f>
        <v>Low</v>
      </c>
    </row>
    <row r="467" customFormat="false" ht="15" hidden="false" customHeight="false" outlineLevel="0" collapsed="false">
      <c r="A467" s="15" t="s">
        <v>563</v>
      </c>
      <c r="B467" s="15" t="s">
        <v>98</v>
      </c>
      <c r="C467" s="15" t="n">
        <v>0</v>
      </c>
      <c r="D467" s="15" t="s">
        <v>24</v>
      </c>
      <c r="E467" s="15" t="s">
        <v>24</v>
      </c>
      <c r="F467" s="15" t="n">
        <v>70</v>
      </c>
      <c r="G467" s="15" t="s">
        <v>24</v>
      </c>
      <c r="H467" s="15" t="s">
        <v>95</v>
      </c>
      <c r="I467" s="15" t="s">
        <v>96</v>
      </c>
      <c r="J467" s="15" t="s">
        <v>24</v>
      </c>
      <c r="K467" s="15" t="s">
        <v>24</v>
      </c>
      <c r="L467" s="15" t="s">
        <v>24</v>
      </c>
      <c r="M467" s="15" t="s">
        <v>26</v>
      </c>
      <c r="N467" s="15" t="s">
        <v>24</v>
      </c>
      <c r="O467" s="15" t="s">
        <v>26</v>
      </c>
      <c r="P467" s="15" t="s">
        <v>29</v>
      </c>
      <c r="Q467" s="15" t="s">
        <v>26</v>
      </c>
      <c r="R467" s="15" t="s">
        <v>17</v>
      </c>
      <c r="S467" s="18" t="n">
        <v>40.05</v>
      </c>
      <c r="T467" s="15" t="n">
        <v>2799.75</v>
      </c>
      <c r="U467" s="15" t="s">
        <v>24</v>
      </c>
      <c r="V467" s="18" t="n">
        <f aca="false">IF(ISNUMBER(T467),T467,0)</f>
        <v>2799.75</v>
      </c>
      <c r="W467" s="15" t="n">
        <f aca="false">IF(U467="Yes",1,0)</f>
        <v>0</v>
      </c>
      <c r="X467" s="15" t="str">
        <f aca="false">IF(F467&lt;=12,"0-12 months",IF(F467&lt;=24,"13-24 months",IF(F467&lt;=48,"25-48 months","49-72 months")))</f>
        <v>49-72 months</v>
      </c>
      <c r="Y467" s="15" t="str">
        <f aca="false">IF(C467=1,"Yes","No")</f>
        <v>No</v>
      </c>
      <c r="Z467" s="15" t="n">
        <f aca="false">COUNTIF(J467:O467,"Yes")</f>
        <v>2</v>
      </c>
      <c r="AA467" s="18" t="n">
        <f aca="false">S467*W467</f>
        <v>0</v>
      </c>
      <c r="AB467" s="15" t="n">
        <f aca="false">(P467="Month-to-month")+(I467="Fiber optic")+(R467="Electronic check")+(F467&lt;=12)+(M467="No")+(J467="No")</f>
        <v>1</v>
      </c>
      <c r="AC467" s="15" t="str">
        <f aca="false">IF(AB467&gt;=5,"High",IF(AB467&gt;=3,"Medium","Low"))</f>
        <v>Low</v>
      </c>
    </row>
    <row r="468" customFormat="false" ht="15" hidden="false" customHeight="false" outlineLevel="0" collapsed="false">
      <c r="A468" s="15" t="s">
        <v>564</v>
      </c>
      <c r="B468" s="15" t="s">
        <v>98</v>
      </c>
      <c r="C468" s="15" t="n">
        <v>1</v>
      </c>
      <c r="D468" s="15" t="s">
        <v>26</v>
      </c>
      <c r="E468" s="15" t="s">
        <v>24</v>
      </c>
      <c r="F468" s="15" t="n">
        <v>64</v>
      </c>
      <c r="G468" s="15" t="s">
        <v>26</v>
      </c>
      <c r="H468" s="15" t="s">
        <v>26</v>
      </c>
      <c r="I468" s="15" t="s">
        <v>102</v>
      </c>
      <c r="J468" s="15" t="s">
        <v>24</v>
      </c>
      <c r="K468" s="15" t="s">
        <v>24</v>
      </c>
      <c r="L468" s="15" t="s">
        <v>26</v>
      </c>
      <c r="M468" s="15" t="s">
        <v>26</v>
      </c>
      <c r="N468" s="15" t="s">
        <v>26</v>
      </c>
      <c r="O468" s="15" t="s">
        <v>26</v>
      </c>
      <c r="P468" s="15" t="s">
        <v>29</v>
      </c>
      <c r="Q468" s="15" t="s">
        <v>24</v>
      </c>
      <c r="R468" s="15" t="s">
        <v>15</v>
      </c>
      <c r="S468" s="18" t="n">
        <v>102.1</v>
      </c>
      <c r="T468" s="15" t="n">
        <v>6538.45</v>
      </c>
      <c r="U468" s="15" t="s">
        <v>24</v>
      </c>
      <c r="V468" s="18" t="n">
        <f aca="false">IF(ISNUMBER(T468),T468,0)</f>
        <v>6538.45</v>
      </c>
      <c r="W468" s="15" t="n">
        <f aca="false">IF(U468="Yes",1,0)</f>
        <v>0</v>
      </c>
      <c r="X468" s="15" t="str">
        <f aca="false">IF(F468&lt;=12,"0-12 months",IF(F468&lt;=24,"13-24 months",IF(F468&lt;=48,"25-48 months","49-72 months")))</f>
        <v>49-72 months</v>
      </c>
      <c r="Y468" s="15" t="str">
        <f aca="false">IF(C468=1,"Yes","No")</f>
        <v>Yes</v>
      </c>
      <c r="Z468" s="15" t="n">
        <f aca="false">COUNTIF(J468:O468,"Yes")</f>
        <v>4</v>
      </c>
      <c r="AA468" s="18" t="n">
        <f aca="false">S468*W468</f>
        <v>0</v>
      </c>
      <c r="AB468" s="15" t="n">
        <f aca="false">(P468="Month-to-month")+(I468="Fiber optic")+(R468="Electronic check")+(F468&lt;=12)+(M468="No")+(J468="No")</f>
        <v>3</v>
      </c>
      <c r="AC468" s="15" t="str">
        <f aca="false">IF(AB468&gt;=5,"High",IF(AB468&gt;=3,"Medium","Low"))</f>
        <v>Medium</v>
      </c>
    </row>
    <row r="469" customFormat="false" ht="15" hidden="false" customHeight="false" outlineLevel="0" collapsed="false">
      <c r="A469" s="15" t="s">
        <v>565</v>
      </c>
      <c r="B469" s="15" t="s">
        <v>98</v>
      </c>
      <c r="C469" s="15" t="n">
        <v>0</v>
      </c>
      <c r="D469" s="15" t="s">
        <v>26</v>
      </c>
      <c r="E469" s="15" t="s">
        <v>26</v>
      </c>
      <c r="F469" s="15" t="n">
        <v>72</v>
      </c>
      <c r="G469" s="15" t="s">
        <v>26</v>
      </c>
      <c r="H469" s="15" t="s">
        <v>26</v>
      </c>
      <c r="I469" s="15" t="s">
        <v>102</v>
      </c>
      <c r="J469" s="15" t="s">
        <v>24</v>
      </c>
      <c r="K469" s="15" t="s">
        <v>26</v>
      </c>
      <c r="L469" s="15" t="s">
        <v>24</v>
      </c>
      <c r="M469" s="15" t="s">
        <v>24</v>
      </c>
      <c r="N469" s="15" t="s">
        <v>26</v>
      </c>
      <c r="O469" s="15" t="s">
        <v>24</v>
      </c>
      <c r="P469" s="15" t="s">
        <v>27</v>
      </c>
      <c r="Q469" s="15" t="s">
        <v>26</v>
      </c>
      <c r="R469" s="15" t="s">
        <v>15</v>
      </c>
      <c r="S469" s="18" t="n">
        <v>89.7</v>
      </c>
      <c r="T469" s="15" t="n">
        <v>6588.95</v>
      </c>
      <c r="U469" s="15" t="s">
        <v>24</v>
      </c>
      <c r="V469" s="18" t="n">
        <f aca="false">IF(ISNUMBER(T469),T469,0)</f>
        <v>6588.95</v>
      </c>
      <c r="W469" s="15" t="n">
        <f aca="false">IF(U469="Yes",1,0)</f>
        <v>0</v>
      </c>
      <c r="X469" s="15" t="str">
        <f aca="false">IF(F469&lt;=12,"0-12 months",IF(F469&lt;=24,"13-24 months",IF(F469&lt;=48,"25-48 months","49-72 months")))</f>
        <v>49-72 months</v>
      </c>
      <c r="Y469" s="15" t="str">
        <f aca="false">IF(C469=1,"Yes","No")</f>
        <v>No</v>
      </c>
      <c r="Z469" s="15" t="n">
        <f aca="false">COUNTIF(J469:O469,"Yes")</f>
        <v>2</v>
      </c>
      <c r="AA469" s="18" t="n">
        <f aca="false">S469*W469</f>
        <v>0</v>
      </c>
      <c r="AB469" s="15" t="n">
        <f aca="false">(P469="Month-to-month")+(I469="Fiber optic")+(R469="Electronic check")+(F469&lt;=12)+(M469="No")+(J469="No")</f>
        <v>4</v>
      </c>
      <c r="AC469" s="15" t="str">
        <f aca="false">IF(AB469&gt;=5,"High",IF(AB469&gt;=3,"Medium","Low"))</f>
        <v>Medium</v>
      </c>
    </row>
    <row r="470" customFormat="false" ht="15" hidden="false" customHeight="false" outlineLevel="0" collapsed="false">
      <c r="A470" s="15" t="s">
        <v>566</v>
      </c>
      <c r="B470" s="15" t="s">
        <v>94</v>
      </c>
      <c r="C470" s="15" t="n">
        <v>0</v>
      </c>
      <c r="D470" s="15" t="s">
        <v>24</v>
      </c>
      <c r="E470" s="15" t="s">
        <v>26</v>
      </c>
      <c r="F470" s="15" t="n">
        <v>44</v>
      </c>
      <c r="G470" s="15" t="s">
        <v>26</v>
      </c>
      <c r="H470" s="15" t="s">
        <v>24</v>
      </c>
      <c r="I470" s="15" t="s">
        <v>24</v>
      </c>
      <c r="J470" s="15" t="s">
        <v>28</v>
      </c>
      <c r="K470" s="15" t="s">
        <v>28</v>
      </c>
      <c r="L470" s="15" t="s">
        <v>28</v>
      </c>
      <c r="M470" s="15" t="s">
        <v>28</v>
      </c>
      <c r="N470" s="15" t="s">
        <v>28</v>
      </c>
      <c r="O470" s="15" t="s">
        <v>28</v>
      </c>
      <c r="P470" s="15" t="s">
        <v>29</v>
      </c>
      <c r="Q470" s="15" t="s">
        <v>24</v>
      </c>
      <c r="R470" s="15" t="s">
        <v>17</v>
      </c>
      <c r="S470" s="18" t="n">
        <v>19.9</v>
      </c>
      <c r="T470" s="15" t="n">
        <v>868.1</v>
      </c>
      <c r="U470" s="15" t="s">
        <v>24</v>
      </c>
      <c r="V470" s="18" t="n">
        <f aca="false">IF(ISNUMBER(T470),T470,0)</f>
        <v>868.1</v>
      </c>
      <c r="W470" s="15" t="n">
        <f aca="false">IF(U470="Yes",1,0)</f>
        <v>0</v>
      </c>
      <c r="X470" s="15" t="str">
        <f aca="false">IF(F470&lt;=12,"0-12 months",IF(F470&lt;=24,"13-24 months",IF(F470&lt;=48,"25-48 months","49-72 months")))</f>
        <v>25-48 months</v>
      </c>
      <c r="Y470" s="15" t="str">
        <f aca="false">IF(C470=1,"Yes","No")</f>
        <v>No</v>
      </c>
      <c r="Z470" s="15" t="n">
        <f aca="false">COUNTIF(J470:O470,"Yes")</f>
        <v>0</v>
      </c>
      <c r="AA470" s="18" t="n">
        <f aca="false">S470*W470</f>
        <v>0</v>
      </c>
      <c r="AB470" s="15" t="n">
        <f aca="false">(P470="Month-to-month")+(I470="Fiber optic")+(R470="Electronic check")+(F470&lt;=12)+(M470="No")+(J470="No")</f>
        <v>0</v>
      </c>
      <c r="AC470" s="15" t="str">
        <f aca="false">IF(AB470&gt;=5,"High",IF(AB470&gt;=3,"Medium","Low"))</f>
        <v>Low</v>
      </c>
    </row>
    <row r="471" customFormat="false" ht="15" hidden="false" customHeight="false" outlineLevel="0" collapsed="false">
      <c r="A471" s="15" t="s">
        <v>567</v>
      </c>
      <c r="B471" s="15" t="s">
        <v>94</v>
      </c>
      <c r="C471" s="15" t="n">
        <v>0</v>
      </c>
      <c r="D471" s="15" t="s">
        <v>26</v>
      </c>
      <c r="E471" s="15" t="s">
        <v>26</v>
      </c>
      <c r="F471" s="15" t="n">
        <v>13</v>
      </c>
      <c r="G471" s="15" t="s">
        <v>26</v>
      </c>
      <c r="H471" s="15" t="s">
        <v>24</v>
      </c>
      <c r="I471" s="15" t="s">
        <v>96</v>
      </c>
      <c r="J471" s="15" t="s">
        <v>24</v>
      </c>
      <c r="K471" s="15" t="s">
        <v>24</v>
      </c>
      <c r="L471" s="15" t="s">
        <v>24</v>
      </c>
      <c r="M471" s="15" t="s">
        <v>24</v>
      </c>
      <c r="N471" s="15" t="s">
        <v>24</v>
      </c>
      <c r="O471" s="15" t="s">
        <v>26</v>
      </c>
      <c r="P471" s="15" t="s">
        <v>25</v>
      </c>
      <c r="Q471" s="15" t="s">
        <v>24</v>
      </c>
      <c r="R471" s="15" t="s">
        <v>15</v>
      </c>
      <c r="S471" s="18" t="n">
        <v>55.95</v>
      </c>
      <c r="T471" s="15" t="n">
        <v>734.35</v>
      </c>
      <c r="U471" s="15" t="s">
        <v>26</v>
      </c>
      <c r="V471" s="18" t="n">
        <f aca="false">IF(ISNUMBER(T471),T471,0)</f>
        <v>734.35</v>
      </c>
      <c r="W471" s="15" t="n">
        <f aca="false">IF(U471="Yes",1,0)</f>
        <v>1</v>
      </c>
      <c r="X471" s="15" t="str">
        <f aca="false">IF(F471&lt;=12,"0-12 months",IF(F471&lt;=24,"13-24 months",IF(F471&lt;=48,"25-48 months","49-72 months")))</f>
        <v>13-24 months</v>
      </c>
      <c r="Y471" s="15" t="str">
        <f aca="false">IF(C471=1,"Yes","No")</f>
        <v>No</v>
      </c>
      <c r="Z471" s="15" t="n">
        <f aca="false">COUNTIF(J471:O471,"Yes")</f>
        <v>1</v>
      </c>
      <c r="AA471" s="18" t="n">
        <f aca="false">S471*W471</f>
        <v>55.95</v>
      </c>
      <c r="AB471" s="15" t="n">
        <f aca="false">(P471="Month-to-month")+(I471="Fiber optic")+(R471="Electronic check")+(F471&lt;=12)+(M471="No")+(J471="No")</f>
        <v>4</v>
      </c>
      <c r="AC471" s="15" t="str">
        <f aca="false">IF(AB471&gt;=5,"High",IF(AB471&gt;=3,"Medium","Low"))</f>
        <v>Medium</v>
      </c>
    </row>
    <row r="472" customFormat="false" ht="15" hidden="false" customHeight="false" outlineLevel="0" collapsed="false">
      <c r="A472" s="15" t="s">
        <v>568</v>
      </c>
      <c r="B472" s="15" t="s">
        <v>94</v>
      </c>
      <c r="C472" s="15" t="n">
        <v>1</v>
      </c>
      <c r="D472" s="15" t="s">
        <v>24</v>
      </c>
      <c r="E472" s="15" t="s">
        <v>24</v>
      </c>
      <c r="F472" s="15" t="n">
        <v>17</v>
      </c>
      <c r="G472" s="15" t="s">
        <v>26</v>
      </c>
      <c r="H472" s="15" t="s">
        <v>24</v>
      </c>
      <c r="I472" s="15" t="s">
        <v>24</v>
      </c>
      <c r="J472" s="15" t="s">
        <v>28</v>
      </c>
      <c r="K472" s="15" t="s">
        <v>28</v>
      </c>
      <c r="L472" s="15" t="s">
        <v>28</v>
      </c>
      <c r="M472" s="15" t="s">
        <v>28</v>
      </c>
      <c r="N472" s="15" t="s">
        <v>28</v>
      </c>
      <c r="O472" s="15" t="s">
        <v>28</v>
      </c>
      <c r="P472" s="15" t="s">
        <v>27</v>
      </c>
      <c r="Q472" s="15" t="s">
        <v>24</v>
      </c>
      <c r="R472" s="15" t="s">
        <v>17</v>
      </c>
      <c r="S472" s="18" t="n">
        <v>20.65</v>
      </c>
      <c r="T472" s="15" t="n">
        <v>330.6</v>
      </c>
      <c r="U472" s="15" t="s">
        <v>24</v>
      </c>
      <c r="V472" s="18" t="n">
        <f aca="false">IF(ISNUMBER(T472),T472,0)</f>
        <v>330.6</v>
      </c>
      <c r="W472" s="15" t="n">
        <f aca="false">IF(U472="Yes",1,0)</f>
        <v>0</v>
      </c>
      <c r="X472" s="15" t="str">
        <f aca="false">IF(F472&lt;=12,"0-12 months",IF(F472&lt;=24,"13-24 months",IF(F472&lt;=48,"25-48 months","49-72 months")))</f>
        <v>13-24 months</v>
      </c>
      <c r="Y472" s="15" t="str">
        <f aca="false">IF(C472=1,"Yes","No")</f>
        <v>Yes</v>
      </c>
      <c r="Z472" s="15" t="n">
        <f aca="false">COUNTIF(J472:O472,"Yes")</f>
        <v>0</v>
      </c>
      <c r="AA472" s="18" t="n">
        <f aca="false">S472*W472</f>
        <v>0</v>
      </c>
      <c r="AB472" s="15" t="n">
        <f aca="false">(P472="Month-to-month")+(I472="Fiber optic")+(R472="Electronic check")+(F472&lt;=12)+(M472="No")+(J472="No")</f>
        <v>0</v>
      </c>
      <c r="AC472" s="15" t="str">
        <f aca="false">IF(AB472&gt;=5,"High",IF(AB472&gt;=3,"Medium","Low"))</f>
        <v>Low</v>
      </c>
    </row>
    <row r="473" customFormat="false" ht="15" hidden="false" customHeight="false" outlineLevel="0" collapsed="false">
      <c r="A473" s="15" t="s">
        <v>569</v>
      </c>
      <c r="B473" s="15" t="s">
        <v>98</v>
      </c>
      <c r="C473" s="15" t="n">
        <v>0</v>
      </c>
      <c r="D473" s="15" t="s">
        <v>24</v>
      </c>
      <c r="E473" s="15" t="s">
        <v>24</v>
      </c>
      <c r="F473" s="15" t="n">
        <v>1</v>
      </c>
      <c r="G473" s="15" t="s">
        <v>26</v>
      </c>
      <c r="H473" s="15" t="s">
        <v>24</v>
      </c>
      <c r="I473" s="15" t="s">
        <v>96</v>
      </c>
      <c r="J473" s="15" t="s">
        <v>24</v>
      </c>
      <c r="K473" s="15" t="s">
        <v>24</v>
      </c>
      <c r="L473" s="15" t="s">
        <v>24</v>
      </c>
      <c r="M473" s="15" t="s">
        <v>24</v>
      </c>
      <c r="N473" s="15" t="s">
        <v>24</v>
      </c>
      <c r="O473" s="15" t="s">
        <v>26</v>
      </c>
      <c r="P473" s="15" t="s">
        <v>25</v>
      </c>
      <c r="Q473" s="15" t="s">
        <v>26</v>
      </c>
      <c r="R473" s="15" t="s">
        <v>15</v>
      </c>
      <c r="S473" s="18" t="n">
        <v>55</v>
      </c>
      <c r="T473" s="15" t="n">
        <v>55</v>
      </c>
      <c r="U473" s="15" t="s">
        <v>26</v>
      </c>
      <c r="V473" s="18" t="n">
        <f aca="false">IF(ISNUMBER(T473),T473,0)</f>
        <v>55</v>
      </c>
      <c r="W473" s="15" t="n">
        <f aca="false">IF(U473="Yes",1,0)</f>
        <v>1</v>
      </c>
      <c r="X473" s="15" t="str">
        <f aca="false">IF(F473&lt;=12,"0-12 months",IF(F473&lt;=24,"13-24 months",IF(F473&lt;=48,"25-48 months","49-72 months")))</f>
        <v>0-12 months</v>
      </c>
      <c r="Y473" s="15" t="str">
        <f aca="false">IF(C473=1,"Yes","No")</f>
        <v>No</v>
      </c>
      <c r="Z473" s="15" t="n">
        <f aca="false">COUNTIF(J473:O473,"Yes")</f>
        <v>1</v>
      </c>
      <c r="AA473" s="18" t="n">
        <f aca="false">S473*W473</f>
        <v>55</v>
      </c>
      <c r="AB473" s="15" t="n">
        <f aca="false">(P473="Month-to-month")+(I473="Fiber optic")+(R473="Electronic check")+(F473&lt;=12)+(M473="No")+(J473="No")</f>
        <v>5</v>
      </c>
      <c r="AC473" s="15" t="str">
        <f aca="false">IF(AB473&gt;=5,"High",IF(AB473&gt;=3,"Medium","Low"))</f>
        <v>High</v>
      </c>
    </row>
    <row r="474" customFormat="false" ht="15" hidden="false" customHeight="false" outlineLevel="0" collapsed="false">
      <c r="A474" s="15" t="s">
        <v>570</v>
      </c>
      <c r="B474" s="15" t="s">
        <v>98</v>
      </c>
      <c r="C474" s="15" t="n">
        <v>0</v>
      </c>
      <c r="D474" s="15" t="s">
        <v>26</v>
      </c>
      <c r="E474" s="15" t="s">
        <v>24</v>
      </c>
      <c r="F474" s="15" t="n">
        <v>9</v>
      </c>
      <c r="G474" s="15" t="s">
        <v>26</v>
      </c>
      <c r="H474" s="15" t="s">
        <v>24</v>
      </c>
      <c r="I474" s="15" t="s">
        <v>96</v>
      </c>
      <c r="J474" s="15" t="s">
        <v>24</v>
      </c>
      <c r="K474" s="15" t="s">
        <v>24</v>
      </c>
      <c r="L474" s="15" t="s">
        <v>26</v>
      </c>
      <c r="M474" s="15" t="s">
        <v>24</v>
      </c>
      <c r="N474" s="15" t="s">
        <v>26</v>
      </c>
      <c r="O474" s="15" t="s">
        <v>26</v>
      </c>
      <c r="P474" s="15" t="s">
        <v>25</v>
      </c>
      <c r="Q474" s="15" t="s">
        <v>26</v>
      </c>
      <c r="R474" s="15" t="s">
        <v>17</v>
      </c>
      <c r="S474" s="18" t="n">
        <v>70.05</v>
      </c>
      <c r="T474" s="15" t="n">
        <v>564.4</v>
      </c>
      <c r="U474" s="15" t="s">
        <v>24</v>
      </c>
      <c r="V474" s="18" t="n">
        <f aca="false">IF(ISNUMBER(T474),T474,0)</f>
        <v>564.4</v>
      </c>
      <c r="W474" s="15" t="n">
        <f aca="false">IF(U474="Yes",1,0)</f>
        <v>0</v>
      </c>
      <c r="X474" s="15" t="str">
        <f aca="false">IF(F474&lt;=12,"0-12 months",IF(F474&lt;=24,"13-24 months",IF(F474&lt;=48,"25-48 months","49-72 months")))</f>
        <v>0-12 months</v>
      </c>
      <c r="Y474" s="15" t="str">
        <f aca="false">IF(C474=1,"Yes","No")</f>
        <v>No</v>
      </c>
      <c r="Z474" s="15" t="n">
        <f aca="false">COUNTIF(J474:O474,"Yes")</f>
        <v>3</v>
      </c>
      <c r="AA474" s="18" t="n">
        <f aca="false">S474*W474</f>
        <v>0</v>
      </c>
      <c r="AB474" s="15" t="n">
        <f aca="false">(P474="Month-to-month")+(I474="Fiber optic")+(R474="Electronic check")+(F474&lt;=12)+(M474="No")+(J474="No")</f>
        <v>4</v>
      </c>
      <c r="AC474" s="15" t="str">
        <f aca="false">IF(AB474&gt;=5,"High",IF(AB474&gt;=3,"Medium","Low"))</f>
        <v>Medium</v>
      </c>
    </row>
    <row r="475" customFormat="false" ht="15" hidden="false" customHeight="false" outlineLevel="0" collapsed="false">
      <c r="A475" s="15" t="s">
        <v>571</v>
      </c>
      <c r="B475" s="15" t="s">
        <v>98</v>
      </c>
      <c r="C475" s="15" t="n">
        <v>0</v>
      </c>
      <c r="D475" s="15" t="s">
        <v>26</v>
      </c>
      <c r="E475" s="15" t="s">
        <v>24</v>
      </c>
      <c r="F475" s="15" t="n">
        <v>24</v>
      </c>
      <c r="G475" s="15" t="s">
        <v>26</v>
      </c>
      <c r="H475" s="15" t="s">
        <v>24</v>
      </c>
      <c r="I475" s="15" t="s">
        <v>96</v>
      </c>
      <c r="J475" s="15" t="s">
        <v>26</v>
      </c>
      <c r="K475" s="15" t="s">
        <v>24</v>
      </c>
      <c r="L475" s="15" t="s">
        <v>24</v>
      </c>
      <c r="M475" s="15" t="s">
        <v>26</v>
      </c>
      <c r="N475" s="15" t="s">
        <v>24</v>
      </c>
      <c r="O475" s="15" t="s">
        <v>24</v>
      </c>
      <c r="P475" s="15" t="s">
        <v>25</v>
      </c>
      <c r="Q475" s="15" t="s">
        <v>24</v>
      </c>
      <c r="R475" s="15" t="s">
        <v>17</v>
      </c>
      <c r="S475" s="18" t="n">
        <v>53.6</v>
      </c>
      <c r="T475" s="15" t="n">
        <v>1315.35</v>
      </c>
      <c r="U475" s="15" t="s">
        <v>24</v>
      </c>
      <c r="V475" s="18" t="n">
        <f aca="false">IF(ISNUMBER(T475),T475,0)</f>
        <v>1315.35</v>
      </c>
      <c r="W475" s="15" t="n">
        <f aca="false">IF(U475="Yes",1,0)</f>
        <v>0</v>
      </c>
      <c r="X475" s="15" t="str">
        <f aca="false">IF(F475&lt;=12,"0-12 months",IF(F475&lt;=24,"13-24 months",IF(F475&lt;=48,"25-48 months","49-72 months")))</f>
        <v>13-24 months</v>
      </c>
      <c r="Y475" s="15" t="str">
        <f aca="false">IF(C475=1,"Yes","No")</f>
        <v>No</v>
      </c>
      <c r="Z475" s="15" t="n">
        <f aca="false">COUNTIF(J475:O475,"Yes")</f>
        <v>2</v>
      </c>
      <c r="AA475" s="18" t="n">
        <f aca="false">S475*W475</f>
        <v>0</v>
      </c>
      <c r="AB475" s="15" t="n">
        <f aca="false">(P475="Month-to-month")+(I475="Fiber optic")+(R475="Electronic check")+(F475&lt;=12)+(M475="No")+(J475="No")</f>
        <v>1</v>
      </c>
      <c r="AC475" s="15" t="str">
        <f aca="false">IF(AB475&gt;=5,"High",IF(AB475&gt;=3,"Medium","Low"))</f>
        <v>Low</v>
      </c>
    </row>
    <row r="476" customFormat="false" ht="15" hidden="false" customHeight="false" outlineLevel="0" collapsed="false">
      <c r="A476" s="15" t="s">
        <v>572</v>
      </c>
      <c r="B476" s="15" t="s">
        <v>94</v>
      </c>
      <c r="C476" s="15" t="n">
        <v>0</v>
      </c>
      <c r="D476" s="15" t="s">
        <v>26</v>
      </c>
      <c r="E476" s="15" t="s">
        <v>26</v>
      </c>
      <c r="F476" s="15" t="n">
        <v>1</v>
      </c>
      <c r="G476" s="15" t="s">
        <v>26</v>
      </c>
      <c r="H476" s="15" t="s">
        <v>24</v>
      </c>
      <c r="I476" s="15" t="s">
        <v>102</v>
      </c>
      <c r="J476" s="15" t="s">
        <v>24</v>
      </c>
      <c r="K476" s="15" t="s">
        <v>26</v>
      </c>
      <c r="L476" s="15" t="s">
        <v>24</v>
      </c>
      <c r="M476" s="15" t="s">
        <v>24</v>
      </c>
      <c r="N476" s="15" t="s">
        <v>24</v>
      </c>
      <c r="O476" s="15" t="s">
        <v>24</v>
      </c>
      <c r="P476" s="15" t="s">
        <v>25</v>
      </c>
      <c r="Q476" s="15" t="s">
        <v>26</v>
      </c>
      <c r="R476" s="15" t="s">
        <v>15</v>
      </c>
      <c r="S476" s="18" t="n">
        <v>74.7</v>
      </c>
      <c r="T476" s="15" t="n">
        <v>74.7</v>
      </c>
      <c r="U476" s="15" t="s">
        <v>26</v>
      </c>
      <c r="V476" s="18" t="n">
        <f aca="false">IF(ISNUMBER(T476),T476,0)</f>
        <v>74.7</v>
      </c>
      <c r="W476" s="15" t="n">
        <f aca="false">IF(U476="Yes",1,0)</f>
        <v>1</v>
      </c>
      <c r="X476" s="15" t="str">
        <f aca="false">IF(F476&lt;=12,"0-12 months",IF(F476&lt;=24,"13-24 months",IF(F476&lt;=48,"25-48 months","49-72 months")))</f>
        <v>0-12 months</v>
      </c>
      <c r="Y476" s="15" t="str">
        <f aca="false">IF(C476=1,"Yes","No")</f>
        <v>No</v>
      </c>
      <c r="Z476" s="15" t="n">
        <f aca="false">COUNTIF(J476:O476,"Yes")</f>
        <v>1</v>
      </c>
      <c r="AA476" s="18" t="n">
        <f aca="false">S476*W476</f>
        <v>74.7</v>
      </c>
      <c r="AB476" s="15" t="n">
        <f aca="false">(P476="Month-to-month")+(I476="Fiber optic")+(R476="Electronic check")+(F476&lt;=12)+(M476="No")+(J476="No")</f>
        <v>6</v>
      </c>
      <c r="AC476" s="15" t="str">
        <f aca="false">IF(AB476&gt;=5,"High",IF(AB476&gt;=3,"Medium","Low"))</f>
        <v>High</v>
      </c>
    </row>
    <row r="477" customFormat="false" ht="15" hidden="false" customHeight="false" outlineLevel="0" collapsed="false">
      <c r="A477" s="15" t="s">
        <v>573</v>
      </c>
      <c r="B477" s="15" t="s">
        <v>98</v>
      </c>
      <c r="C477" s="15" t="n">
        <v>0</v>
      </c>
      <c r="D477" s="15" t="s">
        <v>24</v>
      </c>
      <c r="E477" s="15" t="s">
        <v>24</v>
      </c>
      <c r="F477" s="15" t="n">
        <v>24</v>
      </c>
      <c r="G477" s="15" t="s">
        <v>26</v>
      </c>
      <c r="H477" s="15" t="s">
        <v>26</v>
      </c>
      <c r="I477" s="15" t="s">
        <v>102</v>
      </c>
      <c r="J477" s="15" t="s">
        <v>24</v>
      </c>
      <c r="K477" s="15" t="s">
        <v>26</v>
      </c>
      <c r="L477" s="15" t="s">
        <v>24</v>
      </c>
      <c r="M477" s="15" t="s">
        <v>24</v>
      </c>
      <c r="N477" s="15" t="s">
        <v>24</v>
      </c>
      <c r="O477" s="15" t="s">
        <v>24</v>
      </c>
      <c r="P477" s="15" t="s">
        <v>25</v>
      </c>
      <c r="Q477" s="15" t="s">
        <v>26</v>
      </c>
      <c r="R477" s="15" t="s">
        <v>15</v>
      </c>
      <c r="S477" s="18" t="n">
        <v>80.25</v>
      </c>
      <c r="T477" s="15" t="n">
        <v>1861.5</v>
      </c>
      <c r="U477" s="15" t="s">
        <v>26</v>
      </c>
      <c r="V477" s="18" t="n">
        <f aca="false">IF(ISNUMBER(T477),T477,0)</f>
        <v>1861.5</v>
      </c>
      <c r="W477" s="15" t="n">
        <f aca="false">IF(U477="Yes",1,0)</f>
        <v>1</v>
      </c>
      <c r="X477" s="15" t="str">
        <f aca="false">IF(F477&lt;=12,"0-12 months",IF(F477&lt;=24,"13-24 months",IF(F477&lt;=48,"25-48 months","49-72 months")))</f>
        <v>13-24 months</v>
      </c>
      <c r="Y477" s="15" t="str">
        <f aca="false">IF(C477=1,"Yes","No")</f>
        <v>No</v>
      </c>
      <c r="Z477" s="15" t="n">
        <f aca="false">COUNTIF(J477:O477,"Yes")</f>
        <v>1</v>
      </c>
      <c r="AA477" s="18" t="n">
        <f aca="false">S477*W477</f>
        <v>80.25</v>
      </c>
      <c r="AB477" s="15" t="n">
        <f aca="false">(P477="Month-to-month")+(I477="Fiber optic")+(R477="Electronic check")+(F477&lt;=12)+(M477="No")+(J477="No")</f>
        <v>5</v>
      </c>
      <c r="AC477" s="15" t="str">
        <f aca="false">IF(AB477&gt;=5,"High",IF(AB477&gt;=3,"Medium","Low"))</f>
        <v>High</v>
      </c>
    </row>
    <row r="478" customFormat="false" ht="15" hidden="false" customHeight="false" outlineLevel="0" collapsed="false">
      <c r="A478" s="15" t="s">
        <v>574</v>
      </c>
      <c r="B478" s="15" t="s">
        <v>98</v>
      </c>
      <c r="C478" s="15" t="n">
        <v>1</v>
      </c>
      <c r="D478" s="15" t="s">
        <v>26</v>
      </c>
      <c r="E478" s="15" t="s">
        <v>26</v>
      </c>
      <c r="F478" s="15" t="n">
        <v>35</v>
      </c>
      <c r="G478" s="15" t="s">
        <v>26</v>
      </c>
      <c r="H478" s="15" t="s">
        <v>24</v>
      </c>
      <c r="I478" s="15" t="s">
        <v>96</v>
      </c>
      <c r="J478" s="15" t="s">
        <v>24</v>
      </c>
      <c r="K478" s="15" t="s">
        <v>26</v>
      </c>
      <c r="L478" s="15" t="s">
        <v>24</v>
      </c>
      <c r="M478" s="15" t="s">
        <v>26</v>
      </c>
      <c r="N478" s="15" t="s">
        <v>26</v>
      </c>
      <c r="O478" s="15" t="s">
        <v>26</v>
      </c>
      <c r="P478" s="15" t="s">
        <v>25</v>
      </c>
      <c r="Q478" s="15" t="s">
        <v>26</v>
      </c>
      <c r="R478" s="15" t="s">
        <v>15</v>
      </c>
      <c r="S478" s="18" t="n">
        <v>76.05</v>
      </c>
      <c r="T478" s="15" t="n">
        <v>2747.2</v>
      </c>
      <c r="U478" s="15" t="s">
        <v>24</v>
      </c>
      <c r="V478" s="18" t="n">
        <f aca="false">IF(ISNUMBER(T478),T478,0)</f>
        <v>2747.2</v>
      </c>
      <c r="W478" s="15" t="n">
        <f aca="false">IF(U478="Yes",1,0)</f>
        <v>0</v>
      </c>
      <c r="X478" s="15" t="str">
        <f aca="false">IF(F478&lt;=12,"0-12 months",IF(F478&lt;=24,"13-24 months",IF(F478&lt;=48,"25-48 months","49-72 months")))</f>
        <v>25-48 months</v>
      </c>
      <c r="Y478" s="15" t="str">
        <f aca="false">IF(C478=1,"Yes","No")</f>
        <v>Yes</v>
      </c>
      <c r="Z478" s="15" t="n">
        <f aca="false">COUNTIF(J478:O478,"Yes")</f>
        <v>4</v>
      </c>
      <c r="AA478" s="18" t="n">
        <f aca="false">S478*W478</f>
        <v>0</v>
      </c>
      <c r="AB478" s="15" t="n">
        <f aca="false">(P478="Month-to-month")+(I478="Fiber optic")+(R478="Electronic check")+(F478&lt;=12)+(M478="No")+(J478="No")</f>
        <v>3</v>
      </c>
      <c r="AC478" s="15" t="str">
        <f aca="false">IF(AB478&gt;=5,"High",IF(AB478&gt;=3,"Medium","Low"))</f>
        <v>Medium</v>
      </c>
    </row>
    <row r="479" customFormat="false" ht="15" hidden="false" customHeight="false" outlineLevel="0" collapsed="false">
      <c r="A479" s="15" t="s">
        <v>575</v>
      </c>
      <c r="B479" s="15" t="s">
        <v>94</v>
      </c>
      <c r="C479" s="15" t="n">
        <v>0</v>
      </c>
      <c r="D479" s="15" t="s">
        <v>26</v>
      </c>
      <c r="E479" s="15" t="s">
        <v>26</v>
      </c>
      <c r="F479" s="15" t="n">
        <v>7</v>
      </c>
      <c r="G479" s="15" t="s">
        <v>26</v>
      </c>
      <c r="H479" s="15" t="s">
        <v>24</v>
      </c>
      <c r="I479" s="15" t="s">
        <v>96</v>
      </c>
      <c r="J479" s="15" t="s">
        <v>26</v>
      </c>
      <c r="K479" s="15" t="s">
        <v>26</v>
      </c>
      <c r="L479" s="15" t="s">
        <v>26</v>
      </c>
      <c r="M479" s="15" t="s">
        <v>26</v>
      </c>
      <c r="N479" s="15" t="s">
        <v>26</v>
      </c>
      <c r="O479" s="15" t="s">
        <v>24</v>
      </c>
      <c r="P479" s="15" t="s">
        <v>25</v>
      </c>
      <c r="Q479" s="15" t="s">
        <v>26</v>
      </c>
      <c r="R479" s="15" t="s">
        <v>15</v>
      </c>
      <c r="S479" s="18" t="n">
        <v>75.7</v>
      </c>
      <c r="T479" s="15" t="n">
        <v>554.05</v>
      </c>
      <c r="U479" s="15" t="s">
        <v>24</v>
      </c>
      <c r="V479" s="18" t="n">
        <f aca="false">IF(ISNUMBER(T479),T479,0)</f>
        <v>554.05</v>
      </c>
      <c r="W479" s="15" t="n">
        <f aca="false">IF(U479="Yes",1,0)</f>
        <v>0</v>
      </c>
      <c r="X479" s="15" t="str">
        <f aca="false">IF(F479&lt;=12,"0-12 months",IF(F479&lt;=24,"13-24 months",IF(F479&lt;=48,"25-48 months","49-72 months")))</f>
        <v>0-12 months</v>
      </c>
      <c r="Y479" s="15" t="str">
        <f aca="false">IF(C479=1,"Yes","No")</f>
        <v>No</v>
      </c>
      <c r="Z479" s="15" t="n">
        <f aca="false">COUNTIF(J479:O479,"Yes")</f>
        <v>5</v>
      </c>
      <c r="AA479" s="18" t="n">
        <f aca="false">S479*W479</f>
        <v>0</v>
      </c>
      <c r="AB479" s="15" t="n">
        <f aca="false">(P479="Month-to-month")+(I479="Fiber optic")+(R479="Electronic check")+(F479&lt;=12)+(M479="No")+(J479="No")</f>
        <v>3</v>
      </c>
      <c r="AC479" s="15" t="str">
        <f aca="false">IF(AB479&gt;=5,"High",IF(AB479&gt;=3,"Medium","Low"))</f>
        <v>Medium</v>
      </c>
    </row>
    <row r="480" customFormat="false" ht="15" hidden="false" customHeight="false" outlineLevel="0" collapsed="false">
      <c r="A480" s="15" t="s">
        <v>576</v>
      </c>
      <c r="B480" s="15" t="s">
        <v>98</v>
      </c>
      <c r="C480" s="15" t="n">
        <v>0</v>
      </c>
      <c r="D480" s="15" t="s">
        <v>24</v>
      </c>
      <c r="E480" s="15" t="s">
        <v>24</v>
      </c>
      <c r="F480" s="15" t="n">
        <v>5</v>
      </c>
      <c r="G480" s="15" t="s">
        <v>26</v>
      </c>
      <c r="H480" s="15" t="s">
        <v>24</v>
      </c>
      <c r="I480" s="15" t="s">
        <v>102</v>
      </c>
      <c r="J480" s="15" t="s">
        <v>24</v>
      </c>
      <c r="K480" s="15" t="s">
        <v>24</v>
      </c>
      <c r="L480" s="15" t="s">
        <v>24</v>
      </c>
      <c r="M480" s="15" t="s">
        <v>26</v>
      </c>
      <c r="N480" s="15" t="s">
        <v>26</v>
      </c>
      <c r="O480" s="15" t="s">
        <v>26</v>
      </c>
      <c r="P480" s="15" t="s">
        <v>25</v>
      </c>
      <c r="Q480" s="15" t="s">
        <v>26</v>
      </c>
      <c r="R480" s="15" t="s">
        <v>15</v>
      </c>
      <c r="S480" s="18" t="n">
        <v>96.1</v>
      </c>
      <c r="T480" s="15" t="n">
        <v>453.4</v>
      </c>
      <c r="U480" s="15" t="s">
        <v>26</v>
      </c>
      <c r="V480" s="18" t="n">
        <f aca="false">IF(ISNUMBER(T480),T480,0)</f>
        <v>453.4</v>
      </c>
      <c r="W480" s="15" t="n">
        <f aca="false">IF(U480="Yes",1,0)</f>
        <v>1</v>
      </c>
      <c r="X480" s="15" t="str">
        <f aca="false">IF(F480&lt;=12,"0-12 months",IF(F480&lt;=24,"13-24 months",IF(F480&lt;=48,"25-48 months","49-72 months")))</f>
        <v>0-12 months</v>
      </c>
      <c r="Y480" s="15" t="str">
        <f aca="false">IF(C480=1,"Yes","No")</f>
        <v>No</v>
      </c>
      <c r="Z480" s="15" t="n">
        <f aca="false">COUNTIF(J480:O480,"Yes")</f>
        <v>3</v>
      </c>
      <c r="AA480" s="18" t="n">
        <f aca="false">S480*W480</f>
        <v>96.1</v>
      </c>
      <c r="AB480" s="15" t="n">
        <f aca="false">(P480="Month-to-month")+(I480="Fiber optic")+(R480="Electronic check")+(F480&lt;=12)+(M480="No")+(J480="No")</f>
        <v>5</v>
      </c>
      <c r="AC480" s="15" t="str">
        <f aca="false">IF(AB480&gt;=5,"High",IF(AB480&gt;=3,"Medium","Low"))</f>
        <v>High</v>
      </c>
    </row>
    <row r="481" customFormat="false" ht="15" hidden="false" customHeight="false" outlineLevel="0" collapsed="false">
      <c r="A481" s="15" t="s">
        <v>577</v>
      </c>
      <c r="B481" s="15" t="s">
        <v>94</v>
      </c>
      <c r="C481" s="15" t="n">
        <v>0</v>
      </c>
      <c r="D481" s="15" t="s">
        <v>24</v>
      </c>
      <c r="E481" s="15" t="s">
        <v>26</v>
      </c>
      <c r="F481" s="15" t="n">
        <v>15</v>
      </c>
      <c r="G481" s="15" t="s">
        <v>26</v>
      </c>
      <c r="H481" s="15" t="s">
        <v>24</v>
      </c>
      <c r="I481" s="15" t="s">
        <v>102</v>
      </c>
      <c r="J481" s="15" t="s">
        <v>24</v>
      </c>
      <c r="K481" s="15" t="s">
        <v>24</v>
      </c>
      <c r="L481" s="15" t="s">
        <v>24</v>
      </c>
      <c r="M481" s="15" t="s">
        <v>24</v>
      </c>
      <c r="N481" s="15" t="s">
        <v>24</v>
      </c>
      <c r="O481" s="15" t="s">
        <v>24</v>
      </c>
      <c r="P481" s="15" t="s">
        <v>25</v>
      </c>
      <c r="Q481" s="15" t="s">
        <v>24</v>
      </c>
      <c r="R481" s="15" t="s">
        <v>19</v>
      </c>
      <c r="S481" s="18" t="n">
        <v>69</v>
      </c>
      <c r="T481" s="15" t="n">
        <v>994.8</v>
      </c>
      <c r="U481" s="15" t="s">
        <v>26</v>
      </c>
      <c r="V481" s="18" t="n">
        <f aca="false">IF(ISNUMBER(T481),T481,0)</f>
        <v>994.8</v>
      </c>
      <c r="W481" s="15" t="n">
        <f aca="false">IF(U481="Yes",1,0)</f>
        <v>1</v>
      </c>
      <c r="X481" s="15" t="str">
        <f aca="false">IF(F481&lt;=12,"0-12 months",IF(F481&lt;=24,"13-24 months",IF(F481&lt;=48,"25-48 months","49-72 months")))</f>
        <v>13-24 months</v>
      </c>
      <c r="Y481" s="15" t="str">
        <f aca="false">IF(C481=1,"Yes","No")</f>
        <v>No</v>
      </c>
      <c r="Z481" s="15" t="n">
        <f aca="false">COUNTIF(J481:O481,"Yes")</f>
        <v>0</v>
      </c>
      <c r="AA481" s="18" t="n">
        <f aca="false">S481*W481</f>
        <v>69</v>
      </c>
      <c r="AB481" s="15" t="n">
        <f aca="false">(P481="Month-to-month")+(I481="Fiber optic")+(R481="Electronic check")+(F481&lt;=12)+(M481="No")+(J481="No")</f>
        <v>4</v>
      </c>
      <c r="AC481" s="15" t="str">
        <f aca="false">IF(AB481&gt;=5,"High",IF(AB481&gt;=3,"Medium","Low"))</f>
        <v>Medium</v>
      </c>
    </row>
    <row r="482" customFormat="false" ht="15" hidden="false" customHeight="false" outlineLevel="0" collapsed="false">
      <c r="A482" s="15" t="s">
        <v>578</v>
      </c>
      <c r="B482" s="15" t="s">
        <v>98</v>
      </c>
      <c r="C482" s="15" t="n">
        <v>0</v>
      </c>
      <c r="D482" s="15" t="s">
        <v>26</v>
      </c>
      <c r="E482" s="15" t="s">
        <v>26</v>
      </c>
      <c r="F482" s="15" t="n">
        <v>11</v>
      </c>
      <c r="G482" s="15" t="s">
        <v>26</v>
      </c>
      <c r="H482" s="15" t="s">
        <v>24</v>
      </c>
      <c r="I482" s="15" t="s">
        <v>24</v>
      </c>
      <c r="J482" s="15" t="s">
        <v>28</v>
      </c>
      <c r="K482" s="15" t="s">
        <v>28</v>
      </c>
      <c r="L482" s="15" t="s">
        <v>28</v>
      </c>
      <c r="M482" s="15" t="s">
        <v>28</v>
      </c>
      <c r="N482" s="15" t="s">
        <v>28</v>
      </c>
      <c r="O482" s="15" t="s">
        <v>28</v>
      </c>
      <c r="P482" s="15" t="s">
        <v>29</v>
      </c>
      <c r="Q482" s="15" t="s">
        <v>24</v>
      </c>
      <c r="R482" s="15" t="s">
        <v>17</v>
      </c>
      <c r="S482" s="18" t="n">
        <v>19.65</v>
      </c>
      <c r="T482" s="15" t="n">
        <v>225.75</v>
      </c>
      <c r="U482" s="15" t="s">
        <v>24</v>
      </c>
      <c r="V482" s="18" t="n">
        <f aca="false">IF(ISNUMBER(T482),T482,0)</f>
        <v>225.75</v>
      </c>
      <c r="W482" s="15" t="n">
        <f aca="false">IF(U482="Yes",1,0)</f>
        <v>0</v>
      </c>
      <c r="X482" s="15" t="str">
        <f aca="false">IF(F482&lt;=12,"0-12 months",IF(F482&lt;=24,"13-24 months",IF(F482&lt;=48,"25-48 months","49-72 months")))</f>
        <v>0-12 months</v>
      </c>
      <c r="Y482" s="15" t="str">
        <f aca="false">IF(C482=1,"Yes","No")</f>
        <v>No</v>
      </c>
      <c r="Z482" s="15" t="n">
        <f aca="false">COUNTIF(J482:O482,"Yes")</f>
        <v>0</v>
      </c>
      <c r="AA482" s="18" t="n">
        <f aca="false">S482*W482</f>
        <v>0</v>
      </c>
      <c r="AB482" s="15" t="n">
        <f aca="false">(P482="Month-to-month")+(I482="Fiber optic")+(R482="Electronic check")+(F482&lt;=12)+(M482="No")+(J482="No")</f>
        <v>1</v>
      </c>
      <c r="AC482" s="15" t="str">
        <f aca="false">IF(AB482&gt;=5,"High",IF(AB482&gt;=3,"Medium","Low"))</f>
        <v>Low</v>
      </c>
    </row>
    <row r="483" customFormat="false" ht="15" hidden="false" customHeight="false" outlineLevel="0" collapsed="false">
      <c r="A483" s="15" t="s">
        <v>579</v>
      </c>
      <c r="B483" s="15" t="s">
        <v>94</v>
      </c>
      <c r="C483" s="15" t="n">
        <v>0</v>
      </c>
      <c r="D483" s="15" t="s">
        <v>26</v>
      </c>
      <c r="E483" s="15" t="s">
        <v>24</v>
      </c>
      <c r="F483" s="15" t="n">
        <v>48</v>
      </c>
      <c r="G483" s="15" t="s">
        <v>24</v>
      </c>
      <c r="H483" s="15" t="s">
        <v>95</v>
      </c>
      <c r="I483" s="15" t="s">
        <v>96</v>
      </c>
      <c r="J483" s="15" t="s">
        <v>26</v>
      </c>
      <c r="K483" s="15" t="s">
        <v>24</v>
      </c>
      <c r="L483" s="15" t="s">
        <v>26</v>
      </c>
      <c r="M483" s="15" t="s">
        <v>24</v>
      </c>
      <c r="N483" s="15" t="s">
        <v>24</v>
      </c>
      <c r="O483" s="15" t="s">
        <v>26</v>
      </c>
      <c r="P483" s="15" t="s">
        <v>25</v>
      </c>
      <c r="Q483" s="15" t="s">
        <v>26</v>
      </c>
      <c r="R483" s="15" t="s">
        <v>19</v>
      </c>
      <c r="S483" s="18" t="n">
        <v>45.3</v>
      </c>
      <c r="T483" s="15" t="n">
        <v>2145</v>
      </c>
      <c r="U483" s="15" t="s">
        <v>26</v>
      </c>
      <c r="V483" s="18" t="n">
        <f aca="false">IF(ISNUMBER(T483),T483,0)</f>
        <v>2145</v>
      </c>
      <c r="W483" s="15" t="n">
        <f aca="false">IF(U483="Yes",1,0)</f>
        <v>1</v>
      </c>
      <c r="X483" s="15" t="str">
        <f aca="false">IF(F483&lt;=12,"0-12 months",IF(F483&lt;=24,"13-24 months",IF(F483&lt;=48,"25-48 months","49-72 months")))</f>
        <v>25-48 months</v>
      </c>
      <c r="Y483" s="15" t="str">
        <f aca="false">IF(C483=1,"Yes","No")</f>
        <v>No</v>
      </c>
      <c r="Z483" s="15" t="n">
        <f aca="false">COUNTIF(J483:O483,"Yes")</f>
        <v>3</v>
      </c>
      <c r="AA483" s="18" t="n">
        <f aca="false">S483*W483</f>
        <v>45.3</v>
      </c>
      <c r="AB483" s="15" t="n">
        <f aca="false">(P483="Month-to-month")+(I483="Fiber optic")+(R483="Electronic check")+(F483&lt;=12)+(M483="No")+(J483="No")</f>
        <v>2</v>
      </c>
      <c r="AC483" s="15" t="str">
        <f aca="false">IF(AB483&gt;=5,"High",IF(AB483&gt;=3,"Medium","Low"))</f>
        <v>Low</v>
      </c>
    </row>
    <row r="484" customFormat="false" ht="15" hidden="false" customHeight="false" outlineLevel="0" collapsed="false">
      <c r="A484" s="15" t="s">
        <v>580</v>
      </c>
      <c r="B484" s="15" t="s">
        <v>94</v>
      </c>
      <c r="C484" s="15" t="n">
        <v>1</v>
      </c>
      <c r="D484" s="15" t="s">
        <v>24</v>
      </c>
      <c r="E484" s="15" t="s">
        <v>24</v>
      </c>
      <c r="F484" s="15" t="n">
        <v>20</v>
      </c>
      <c r="G484" s="15" t="s">
        <v>26</v>
      </c>
      <c r="H484" s="15" t="s">
        <v>24</v>
      </c>
      <c r="I484" s="15" t="s">
        <v>102</v>
      </c>
      <c r="J484" s="15" t="s">
        <v>24</v>
      </c>
      <c r="K484" s="15" t="s">
        <v>24</v>
      </c>
      <c r="L484" s="15" t="s">
        <v>24</v>
      </c>
      <c r="M484" s="15" t="s">
        <v>24</v>
      </c>
      <c r="N484" s="15" t="s">
        <v>24</v>
      </c>
      <c r="O484" s="15" t="s">
        <v>26</v>
      </c>
      <c r="P484" s="15" t="s">
        <v>25</v>
      </c>
      <c r="Q484" s="15" t="s">
        <v>26</v>
      </c>
      <c r="R484" s="15" t="s">
        <v>15</v>
      </c>
      <c r="S484" s="18" t="n">
        <v>81.45</v>
      </c>
      <c r="T484" s="15" t="n">
        <v>1671.6</v>
      </c>
      <c r="U484" s="15" t="s">
        <v>24</v>
      </c>
      <c r="V484" s="18" t="n">
        <f aca="false">IF(ISNUMBER(T484),T484,0)</f>
        <v>1671.6</v>
      </c>
      <c r="W484" s="15" t="n">
        <f aca="false">IF(U484="Yes",1,0)</f>
        <v>0</v>
      </c>
      <c r="X484" s="15" t="str">
        <f aca="false">IF(F484&lt;=12,"0-12 months",IF(F484&lt;=24,"13-24 months",IF(F484&lt;=48,"25-48 months","49-72 months")))</f>
        <v>13-24 months</v>
      </c>
      <c r="Y484" s="15" t="str">
        <f aca="false">IF(C484=1,"Yes","No")</f>
        <v>Yes</v>
      </c>
      <c r="Z484" s="15" t="n">
        <f aca="false">COUNTIF(J484:O484,"Yes")</f>
        <v>1</v>
      </c>
      <c r="AA484" s="18" t="n">
        <f aca="false">S484*W484</f>
        <v>0</v>
      </c>
      <c r="AB484" s="15" t="n">
        <f aca="false">(P484="Month-to-month")+(I484="Fiber optic")+(R484="Electronic check")+(F484&lt;=12)+(M484="No")+(J484="No")</f>
        <v>5</v>
      </c>
      <c r="AC484" s="15" t="str">
        <f aca="false">IF(AB484&gt;=5,"High",IF(AB484&gt;=3,"Medium","Low"))</f>
        <v>High</v>
      </c>
    </row>
    <row r="485" customFormat="false" ht="15" hidden="false" customHeight="false" outlineLevel="0" collapsed="false">
      <c r="A485" s="15" t="s">
        <v>581</v>
      </c>
      <c r="B485" s="15" t="s">
        <v>94</v>
      </c>
      <c r="C485" s="15" t="n">
        <v>0</v>
      </c>
      <c r="D485" s="15" t="s">
        <v>26</v>
      </c>
      <c r="E485" s="15" t="s">
        <v>24</v>
      </c>
      <c r="F485" s="15" t="n">
        <v>72</v>
      </c>
      <c r="G485" s="15" t="s">
        <v>26</v>
      </c>
      <c r="H485" s="15" t="s">
        <v>26</v>
      </c>
      <c r="I485" s="15" t="s">
        <v>102</v>
      </c>
      <c r="J485" s="15" t="s">
        <v>24</v>
      </c>
      <c r="K485" s="15" t="s">
        <v>26</v>
      </c>
      <c r="L485" s="15" t="s">
        <v>26</v>
      </c>
      <c r="M485" s="15" t="s">
        <v>26</v>
      </c>
      <c r="N485" s="15" t="s">
        <v>26</v>
      </c>
      <c r="O485" s="15" t="s">
        <v>26</v>
      </c>
      <c r="P485" s="15" t="s">
        <v>27</v>
      </c>
      <c r="Q485" s="15" t="s">
        <v>26</v>
      </c>
      <c r="R485" s="15" t="s">
        <v>19</v>
      </c>
      <c r="S485" s="18" t="n">
        <v>108.5</v>
      </c>
      <c r="T485" s="15" t="n">
        <v>8003.8</v>
      </c>
      <c r="U485" s="15" t="s">
        <v>24</v>
      </c>
      <c r="V485" s="18" t="n">
        <f aca="false">IF(ISNUMBER(T485),T485,0)</f>
        <v>8003.8</v>
      </c>
      <c r="W485" s="15" t="n">
        <f aca="false">IF(U485="Yes",1,0)</f>
        <v>0</v>
      </c>
      <c r="X485" s="15" t="str">
        <f aca="false">IF(F485&lt;=12,"0-12 months",IF(F485&lt;=24,"13-24 months",IF(F485&lt;=48,"25-48 months","49-72 months")))</f>
        <v>49-72 months</v>
      </c>
      <c r="Y485" s="15" t="str">
        <f aca="false">IF(C485=1,"Yes","No")</f>
        <v>No</v>
      </c>
      <c r="Z485" s="15" t="n">
        <f aca="false">COUNTIF(J485:O485,"Yes")</f>
        <v>5</v>
      </c>
      <c r="AA485" s="18" t="n">
        <f aca="false">S485*W485</f>
        <v>0</v>
      </c>
      <c r="AB485" s="15" t="n">
        <f aca="false">(P485="Month-to-month")+(I485="Fiber optic")+(R485="Electronic check")+(F485&lt;=12)+(M485="No")+(J485="No")</f>
        <v>2</v>
      </c>
      <c r="AC485" s="15" t="str">
        <f aca="false">IF(AB485&gt;=5,"High",IF(AB485&gt;=3,"Medium","Low"))</f>
        <v>Low</v>
      </c>
    </row>
    <row r="486" customFormat="false" ht="15" hidden="false" customHeight="false" outlineLevel="0" collapsed="false">
      <c r="A486" s="15" t="s">
        <v>582</v>
      </c>
      <c r="B486" s="15" t="s">
        <v>94</v>
      </c>
      <c r="C486" s="15" t="n">
        <v>0</v>
      </c>
      <c r="D486" s="15" t="s">
        <v>26</v>
      </c>
      <c r="E486" s="15" t="s">
        <v>26</v>
      </c>
      <c r="F486" s="15" t="n">
        <v>8</v>
      </c>
      <c r="G486" s="15" t="s">
        <v>26</v>
      </c>
      <c r="H486" s="15" t="s">
        <v>24</v>
      </c>
      <c r="I486" s="15" t="s">
        <v>102</v>
      </c>
      <c r="J486" s="15" t="s">
        <v>24</v>
      </c>
      <c r="K486" s="15" t="s">
        <v>26</v>
      </c>
      <c r="L486" s="15" t="s">
        <v>24</v>
      </c>
      <c r="M486" s="15" t="s">
        <v>24</v>
      </c>
      <c r="N486" s="15" t="s">
        <v>26</v>
      </c>
      <c r="O486" s="15" t="s">
        <v>24</v>
      </c>
      <c r="P486" s="15" t="s">
        <v>25</v>
      </c>
      <c r="Q486" s="15" t="s">
        <v>26</v>
      </c>
      <c r="R486" s="15" t="s">
        <v>15</v>
      </c>
      <c r="S486" s="18" t="n">
        <v>83.55</v>
      </c>
      <c r="T486" s="15" t="n">
        <v>680.05</v>
      </c>
      <c r="U486" s="15" t="s">
        <v>26</v>
      </c>
      <c r="V486" s="18" t="n">
        <f aca="false">IF(ISNUMBER(T486),T486,0)</f>
        <v>680.05</v>
      </c>
      <c r="W486" s="15" t="n">
        <f aca="false">IF(U486="Yes",1,0)</f>
        <v>1</v>
      </c>
      <c r="X486" s="15" t="str">
        <f aca="false">IF(F486&lt;=12,"0-12 months",IF(F486&lt;=24,"13-24 months",IF(F486&lt;=48,"25-48 months","49-72 months")))</f>
        <v>0-12 months</v>
      </c>
      <c r="Y486" s="15" t="str">
        <f aca="false">IF(C486=1,"Yes","No")</f>
        <v>No</v>
      </c>
      <c r="Z486" s="15" t="n">
        <f aca="false">COUNTIF(J486:O486,"Yes")</f>
        <v>2</v>
      </c>
      <c r="AA486" s="18" t="n">
        <f aca="false">S486*W486</f>
        <v>83.55</v>
      </c>
      <c r="AB486" s="15" t="n">
        <f aca="false">(P486="Month-to-month")+(I486="Fiber optic")+(R486="Electronic check")+(F486&lt;=12)+(M486="No")+(J486="No")</f>
        <v>6</v>
      </c>
      <c r="AC486" s="15" t="str">
        <f aca="false">IF(AB486&gt;=5,"High",IF(AB486&gt;=3,"Medium","Low"))</f>
        <v>High</v>
      </c>
    </row>
    <row r="487" customFormat="false" ht="15" hidden="false" customHeight="false" outlineLevel="0" collapsed="false">
      <c r="A487" s="15" t="s">
        <v>583</v>
      </c>
      <c r="B487" s="15" t="s">
        <v>98</v>
      </c>
      <c r="C487" s="15" t="n">
        <v>0</v>
      </c>
      <c r="D487" s="15" t="s">
        <v>26</v>
      </c>
      <c r="E487" s="15" t="s">
        <v>26</v>
      </c>
      <c r="F487" s="15" t="n">
        <v>72</v>
      </c>
      <c r="G487" s="15" t="s">
        <v>26</v>
      </c>
      <c r="H487" s="15" t="s">
        <v>26</v>
      </c>
      <c r="I487" s="15" t="s">
        <v>102</v>
      </c>
      <c r="J487" s="15" t="s">
        <v>24</v>
      </c>
      <c r="K487" s="15" t="s">
        <v>24</v>
      </c>
      <c r="L487" s="15" t="s">
        <v>24</v>
      </c>
      <c r="M487" s="15" t="s">
        <v>24</v>
      </c>
      <c r="N487" s="15" t="s">
        <v>24</v>
      </c>
      <c r="O487" s="15" t="s">
        <v>26</v>
      </c>
      <c r="P487" s="15" t="s">
        <v>29</v>
      </c>
      <c r="Q487" s="15" t="s">
        <v>26</v>
      </c>
      <c r="R487" s="15" t="s">
        <v>21</v>
      </c>
      <c r="S487" s="18" t="n">
        <v>84.5</v>
      </c>
      <c r="T487" s="15" t="n">
        <v>6130.85</v>
      </c>
      <c r="U487" s="15" t="s">
        <v>24</v>
      </c>
      <c r="V487" s="18" t="n">
        <f aca="false">IF(ISNUMBER(T487),T487,0)</f>
        <v>6130.85</v>
      </c>
      <c r="W487" s="15" t="n">
        <f aca="false">IF(U487="Yes",1,0)</f>
        <v>0</v>
      </c>
      <c r="X487" s="15" t="str">
        <f aca="false">IF(F487&lt;=12,"0-12 months",IF(F487&lt;=24,"13-24 months",IF(F487&lt;=48,"25-48 months","49-72 months")))</f>
        <v>49-72 months</v>
      </c>
      <c r="Y487" s="15" t="str">
        <f aca="false">IF(C487=1,"Yes","No")</f>
        <v>No</v>
      </c>
      <c r="Z487" s="15" t="n">
        <f aca="false">COUNTIF(J487:O487,"Yes")</f>
        <v>1</v>
      </c>
      <c r="AA487" s="18" t="n">
        <f aca="false">S487*W487</f>
        <v>0</v>
      </c>
      <c r="AB487" s="15" t="n">
        <f aca="false">(P487="Month-to-month")+(I487="Fiber optic")+(R487="Electronic check")+(F487&lt;=12)+(M487="No")+(J487="No")</f>
        <v>3</v>
      </c>
      <c r="AC487" s="15" t="str">
        <f aca="false">IF(AB487&gt;=5,"High",IF(AB487&gt;=3,"Medium","Low"))</f>
        <v>Medium</v>
      </c>
    </row>
    <row r="488" customFormat="false" ht="15" hidden="false" customHeight="false" outlineLevel="0" collapsed="false">
      <c r="A488" s="15" t="s">
        <v>584</v>
      </c>
      <c r="B488" s="15" t="s">
        <v>94</v>
      </c>
      <c r="C488" s="15" t="n">
        <v>0</v>
      </c>
      <c r="D488" s="15" t="s">
        <v>24</v>
      </c>
      <c r="E488" s="15" t="s">
        <v>24</v>
      </c>
      <c r="F488" s="15" t="n">
        <v>15</v>
      </c>
      <c r="G488" s="15" t="s">
        <v>26</v>
      </c>
      <c r="H488" s="15" t="s">
        <v>26</v>
      </c>
      <c r="I488" s="15" t="s">
        <v>102</v>
      </c>
      <c r="J488" s="15" t="s">
        <v>24</v>
      </c>
      <c r="K488" s="15" t="s">
        <v>26</v>
      </c>
      <c r="L488" s="15" t="s">
        <v>24</v>
      </c>
      <c r="M488" s="15" t="s">
        <v>24</v>
      </c>
      <c r="N488" s="15" t="s">
        <v>26</v>
      </c>
      <c r="O488" s="15" t="s">
        <v>26</v>
      </c>
      <c r="P488" s="15" t="s">
        <v>25</v>
      </c>
      <c r="Q488" s="15" t="s">
        <v>26</v>
      </c>
      <c r="R488" s="15" t="s">
        <v>15</v>
      </c>
      <c r="S488" s="18" t="n">
        <v>100.15</v>
      </c>
      <c r="T488" s="15" t="n">
        <v>1415</v>
      </c>
      <c r="U488" s="15" t="s">
        <v>24</v>
      </c>
      <c r="V488" s="18" t="n">
        <f aca="false">IF(ISNUMBER(T488),T488,0)</f>
        <v>1415</v>
      </c>
      <c r="W488" s="15" t="n">
        <f aca="false">IF(U488="Yes",1,0)</f>
        <v>0</v>
      </c>
      <c r="X488" s="15" t="str">
        <f aca="false">IF(F488&lt;=12,"0-12 months",IF(F488&lt;=24,"13-24 months",IF(F488&lt;=48,"25-48 months","49-72 months")))</f>
        <v>13-24 months</v>
      </c>
      <c r="Y488" s="15" t="str">
        <f aca="false">IF(C488=1,"Yes","No")</f>
        <v>No</v>
      </c>
      <c r="Z488" s="15" t="n">
        <f aca="false">COUNTIF(J488:O488,"Yes")</f>
        <v>3</v>
      </c>
      <c r="AA488" s="18" t="n">
        <f aca="false">S488*W488</f>
        <v>0</v>
      </c>
      <c r="AB488" s="15" t="n">
        <f aca="false">(P488="Month-to-month")+(I488="Fiber optic")+(R488="Electronic check")+(F488&lt;=12)+(M488="No")+(J488="No")</f>
        <v>5</v>
      </c>
      <c r="AC488" s="15" t="str">
        <f aca="false">IF(AB488&gt;=5,"High",IF(AB488&gt;=3,"Medium","Low"))</f>
        <v>High</v>
      </c>
    </row>
    <row r="489" customFormat="false" ht="15" hidden="false" customHeight="false" outlineLevel="0" collapsed="false">
      <c r="A489" s="15" t="s">
        <v>585</v>
      </c>
      <c r="B489" s="15" t="s">
        <v>98</v>
      </c>
      <c r="C489" s="15" t="n">
        <v>0</v>
      </c>
      <c r="D489" s="15" t="s">
        <v>24</v>
      </c>
      <c r="E489" s="15" t="s">
        <v>24</v>
      </c>
      <c r="F489" s="15" t="n">
        <v>72</v>
      </c>
      <c r="G489" s="15" t="s">
        <v>26</v>
      </c>
      <c r="H489" s="15" t="s">
        <v>26</v>
      </c>
      <c r="I489" s="15" t="s">
        <v>96</v>
      </c>
      <c r="J489" s="15" t="s">
        <v>24</v>
      </c>
      <c r="K489" s="15" t="s">
        <v>26</v>
      </c>
      <c r="L489" s="15" t="s">
        <v>26</v>
      </c>
      <c r="M489" s="15" t="s">
        <v>26</v>
      </c>
      <c r="N489" s="15" t="s">
        <v>26</v>
      </c>
      <c r="O489" s="15" t="s">
        <v>26</v>
      </c>
      <c r="P489" s="15" t="s">
        <v>29</v>
      </c>
      <c r="Q489" s="15" t="s">
        <v>26</v>
      </c>
      <c r="R489" s="15" t="s">
        <v>19</v>
      </c>
      <c r="S489" s="18" t="n">
        <v>88.6</v>
      </c>
      <c r="T489" s="15" t="n">
        <v>6201.95</v>
      </c>
      <c r="U489" s="15" t="s">
        <v>24</v>
      </c>
      <c r="V489" s="18" t="n">
        <f aca="false">IF(ISNUMBER(T489),T489,0)</f>
        <v>6201.95</v>
      </c>
      <c r="W489" s="15" t="n">
        <f aca="false">IF(U489="Yes",1,0)</f>
        <v>0</v>
      </c>
      <c r="X489" s="15" t="str">
        <f aca="false">IF(F489&lt;=12,"0-12 months",IF(F489&lt;=24,"13-24 months",IF(F489&lt;=48,"25-48 months","49-72 months")))</f>
        <v>49-72 months</v>
      </c>
      <c r="Y489" s="15" t="str">
        <f aca="false">IF(C489=1,"Yes","No")</f>
        <v>No</v>
      </c>
      <c r="Z489" s="15" t="n">
        <f aca="false">COUNTIF(J489:O489,"Yes")</f>
        <v>5</v>
      </c>
      <c r="AA489" s="18" t="n">
        <f aca="false">S489*W489</f>
        <v>0</v>
      </c>
      <c r="AB489" s="15" t="n">
        <f aca="false">(P489="Month-to-month")+(I489="Fiber optic")+(R489="Electronic check")+(F489&lt;=12)+(M489="No")+(J489="No")</f>
        <v>1</v>
      </c>
      <c r="AC489" s="15" t="str">
        <f aca="false">IF(AB489&gt;=5,"High",IF(AB489&gt;=3,"Medium","Low"))</f>
        <v>Low</v>
      </c>
    </row>
    <row r="490" customFormat="false" ht="15" hidden="false" customHeight="false" outlineLevel="0" collapsed="false">
      <c r="A490" s="15" t="s">
        <v>586</v>
      </c>
      <c r="B490" s="15" t="s">
        <v>94</v>
      </c>
      <c r="C490" s="15" t="n">
        <v>0</v>
      </c>
      <c r="D490" s="15" t="s">
        <v>26</v>
      </c>
      <c r="E490" s="15" t="s">
        <v>26</v>
      </c>
      <c r="F490" s="15" t="n">
        <v>0</v>
      </c>
      <c r="G490" s="15" t="s">
        <v>24</v>
      </c>
      <c r="H490" s="15" t="s">
        <v>95</v>
      </c>
      <c r="I490" s="15" t="s">
        <v>96</v>
      </c>
      <c r="J490" s="15" t="s">
        <v>26</v>
      </c>
      <c r="K490" s="15" t="s">
        <v>24</v>
      </c>
      <c r="L490" s="15" t="s">
        <v>26</v>
      </c>
      <c r="M490" s="15" t="s">
        <v>26</v>
      </c>
      <c r="N490" s="15" t="s">
        <v>26</v>
      </c>
      <c r="O490" s="15" t="s">
        <v>24</v>
      </c>
      <c r="P490" s="15" t="s">
        <v>29</v>
      </c>
      <c r="Q490" s="15" t="s">
        <v>26</v>
      </c>
      <c r="R490" s="15" t="s">
        <v>19</v>
      </c>
      <c r="S490" s="18" t="n">
        <v>52.55</v>
      </c>
      <c r="T490" s="15" t="s">
        <v>587</v>
      </c>
      <c r="U490" s="15" t="s">
        <v>24</v>
      </c>
      <c r="V490" s="18" t="n">
        <f aca="false">IF(ISNUMBER(T490),T490,0)</f>
        <v>0</v>
      </c>
      <c r="W490" s="15" t="n">
        <f aca="false">IF(U490="Yes",1,0)</f>
        <v>0</v>
      </c>
      <c r="X490" s="15" t="str">
        <f aca="false">IF(F490&lt;=12,"0-12 months",IF(F490&lt;=24,"13-24 months",IF(F490&lt;=48,"25-48 months","49-72 months")))</f>
        <v>0-12 months</v>
      </c>
      <c r="Y490" s="15" t="str">
        <f aca="false">IF(C490=1,"Yes","No")</f>
        <v>No</v>
      </c>
      <c r="Z490" s="15" t="n">
        <f aca="false">COUNTIF(J490:O490,"Yes")</f>
        <v>4</v>
      </c>
      <c r="AA490" s="18" t="n">
        <f aca="false">S490*W490</f>
        <v>0</v>
      </c>
      <c r="AB490" s="15" t="n">
        <f aca="false">(P490="Month-to-month")+(I490="Fiber optic")+(R490="Electronic check")+(F490&lt;=12)+(M490="No")+(J490="No")</f>
        <v>1</v>
      </c>
      <c r="AC490" s="15" t="str">
        <f aca="false">IF(AB490&gt;=5,"High",IF(AB490&gt;=3,"Medium","Low"))</f>
        <v>Low</v>
      </c>
    </row>
    <row r="491" customFormat="false" ht="15" hidden="false" customHeight="false" outlineLevel="0" collapsed="false">
      <c r="A491" s="15" t="s">
        <v>588</v>
      </c>
      <c r="B491" s="15" t="s">
        <v>98</v>
      </c>
      <c r="C491" s="15" t="n">
        <v>0</v>
      </c>
      <c r="D491" s="15" t="s">
        <v>24</v>
      </c>
      <c r="E491" s="15" t="s">
        <v>26</v>
      </c>
      <c r="F491" s="15" t="n">
        <v>1</v>
      </c>
      <c r="G491" s="15" t="s">
        <v>26</v>
      </c>
      <c r="H491" s="15" t="s">
        <v>26</v>
      </c>
      <c r="I491" s="15" t="s">
        <v>102</v>
      </c>
      <c r="J491" s="15" t="s">
        <v>24</v>
      </c>
      <c r="K491" s="15" t="s">
        <v>24</v>
      </c>
      <c r="L491" s="15" t="s">
        <v>24</v>
      </c>
      <c r="M491" s="15" t="s">
        <v>24</v>
      </c>
      <c r="N491" s="15" t="s">
        <v>24</v>
      </c>
      <c r="O491" s="15" t="s">
        <v>24</v>
      </c>
      <c r="P491" s="15" t="s">
        <v>25</v>
      </c>
      <c r="Q491" s="15" t="s">
        <v>26</v>
      </c>
      <c r="R491" s="15" t="s">
        <v>15</v>
      </c>
      <c r="S491" s="18" t="n">
        <v>74.35</v>
      </c>
      <c r="T491" s="15" t="n">
        <v>74.35</v>
      </c>
      <c r="U491" s="15" t="s">
        <v>26</v>
      </c>
      <c r="V491" s="18" t="n">
        <f aca="false">IF(ISNUMBER(T491),T491,0)</f>
        <v>74.35</v>
      </c>
      <c r="W491" s="15" t="n">
        <f aca="false">IF(U491="Yes",1,0)</f>
        <v>1</v>
      </c>
      <c r="X491" s="15" t="str">
        <f aca="false">IF(F491&lt;=12,"0-12 months",IF(F491&lt;=24,"13-24 months",IF(F491&lt;=48,"25-48 months","49-72 months")))</f>
        <v>0-12 months</v>
      </c>
      <c r="Y491" s="15" t="str">
        <f aca="false">IF(C491=1,"Yes","No")</f>
        <v>No</v>
      </c>
      <c r="Z491" s="15" t="n">
        <f aca="false">COUNTIF(J491:O491,"Yes")</f>
        <v>0</v>
      </c>
      <c r="AA491" s="18" t="n">
        <f aca="false">S491*W491</f>
        <v>74.35</v>
      </c>
      <c r="AB491" s="15" t="n">
        <f aca="false">(P491="Month-to-month")+(I491="Fiber optic")+(R491="Electronic check")+(F491&lt;=12)+(M491="No")+(J491="No")</f>
        <v>6</v>
      </c>
      <c r="AC491" s="15" t="str">
        <f aca="false">IF(AB491&gt;=5,"High",IF(AB491&gt;=3,"Medium","Low"))</f>
        <v>High</v>
      </c>
    </row>
    <row r="492" customFormat="false" ht="15" hidden="false" customHeight="false" outlineLevel="0" collapsed="false">
      <c r="A492" s="15" t="s">
        <v>589</v>
      </c>
      <c r="B492" s="15" t="s">
        <v>98</v>
      </c>
      <c r="C492" s="15" t="n">
        <v>0</v>
      </c>
      <c r="D492" s="15" t="s">
        <v>26</v>
      </c>
      <c r="E492" s="15" t="s">
        <v>26</v>
      </c>
      <c r="F492" s="15" t="n">
        <v>63</v>
      </c>
      <c r="G492" s="15" t="s">
        <v>26</v>
      </c>
      <c r="H492" s="15" t="s">
        <v>26</v>
      </c>
      <c r="I492" s="15" t="s">
        <v>102</v>
      </c>
      <c r="J492" s="15" t="s">
        <v>24</v>
      </c>
      <c r="K492" s="15" t="s">
        <v>26</v>
      </c>
      <c r="L492" s="15" t="s">
        <v>26</v>
      </c>
      <c r="M492" s="15" t="s">
        <v>24</v>
      </c>
      <c r="N492" s="15" t="s">
        <v>26</v>
      </c>
      <c r="O492" s="15" t="s">
        <v>26</v>
      </c>
      <c r="P492" s="15" t="s">
        <v>29</v>
      </c>
      <c r="Q492" s="15" t="s">
        <v>26</v>
      </c>
      <c r="R492" s="15" t="s">
        <v>19</v>
      </c>
      <c r="S492" s="18" t="n">
        <v>104.8</v>
      </c>
      <c r="T492" s="15" t="n">
        <v>6597.25</v>
      </c>
      <c r="U492" s="15" t="s">
        <v>24</v>
      </c>
      <c r="V492" s="18" t="n">
        <f aca="false">IF(ISNUMBER(T492),T492,0)</f>
        <v>6597.25</v>
      </c>
      <c r="W492" s="15" t="n">
        <f aca="false">IF(U492="Yes",1,0)</f>
        <v>0</v>
      </c>
      <c r="X492" s="15" t="str">
        <f aca="false">IF(F492&lt;=12,"0-12 months",IF(F492&lt;=24,"13-24 months",IF(F492&lt;=48,"25-48 months","49-72 months")))</f>
        <v>49-72 months</v>
      </c>
      <c r="Y492" s="15" t="str">
        <f aca="false">IF(C492=1,"Yes","No")</f>
        <v>No</v>
      </c>
      <c r="Z492" s="15" t="n">
        <f aca="false">COUNTIF(J492:O492,"Yes")</f>
        <v>4</v>
      </c>
      <c r="AA492" s="18" t="n">
        <f aca="false">S492*W492</f>
        <v>0</v>
      </c>
      <c r="AB492" s="15" t="n">
        <f aca="false">(P492="Month-to-month")+(I492="Fiber optic")+(R492="Electronic check")+(F492&lt;=12)+(M492="No")+(J492="No")</f>
        <v>3</v>
      </c>
      <c r="AC492" s="15" t="str">
        <f aca="false">IF(AB492&gt;=5,"High",IF(AB492&gt;=3,"Medium","Low"))</f>
        <v>Medium</v>
      </c>
    </row>
    <row r="493" customFormat="false" ht="15" hidden="false" customHeight="false" outlineLevel="0" collapsed="false">
      <c r="A493" s="15" t="s">
        <v>590</v>
      </c>
      <c r="B493" s="15" t="s">
        <v>94</v>
      </c>
      <c r="C493" s="15" t="n">
        <v>0</v>
      </c>
      <c r="D493" s="15" t="s">
        <v>24</v>
      </c>
      <c r="E493" s="15" t="s">
        <v>24</v>
      </c>
      <c r="F493" s="15" t="n">
        <v>2</v>
      </c>
      <c r="G493" s="15" t="s">
        <v>26</v>
      </c>
      <c r="H493" s="15" t="s">
        <v>24</v>
      </c>
      <c r="I493" s="15" t="s">
        <v>96</v>
      </c>
      <c r="J493" s="15" t="s">
        <v>24</v>
      </c>
      <c r="K493" s="15" t="s">
        <v>26</v>
      </c>
      <c r="L493" s="15" t="s">
        <v>24</v>
      </c>
      <c r="M493" s="15" t="s">
        <v>24</v>
      </c>
      <c r="N493" s="15" t="s">
        <v>26</v>
      </c>
      <c r="O493" s="15" t="s">
        <v>24</v>
      </c>
      <c r="P493" s="15" t="s">
        <v>25</v>
      </c>
      <c r="Q493" s="15" t="s">
        <v>26</v>
      </c>
      <c r="R493" s="15" t="s">
        <v>15</v>
      </c>
      <c r="S493" s="18" t="n">
        <v>59</v>
      </c>
      <c r="T493" s="15" t="n">
        <v>114.15</v>
      </c>
      <c r="U493" s="15" t="s">
        <v>24</v>
      </c>
      <c r="V493" s="18" t="n">
        <f aca="false">IF(ISNUMBER(T493),T493,0)</f>
        <v>114.15</v>
      </c>
      <c r="W493" s="15" t="n">
        <f aca="false">IF(U493="Yes",1,0)</f>
        <v>0</v>
      </c>
      <c r="X493" s="15" t="str">
        <f aca="false">IF(F493&lt;=12,"0-12 months",IF(F493&lt;=24,"13-24 months",IF(F493&lt;=48,"25-48 months","49-72 months")))</f>
        <v>0-12 months</v>
      </c>
      <c r="Y493" s="15" t="str">
        <f aca="false">IF(C493=1,"Yes","No")</f>
        <v>No</v>
      </c>
      <c r="Z493" s="15" t="n">
        <f aca="false">COUNTIF(J493:O493,"Yes")</f>
        <v>2</v>
      </c>
      <c r="AA493" s="18" t="n">
        <f aca="false">S493*W493</f>
        <v>0</v>
      </c>
      <c r="AB493" s="15" t="n">
        <f aca="false">(P493="Month-to-month")+(I493="Fiber optic")+(R493="Electronic check")+(F493&lt;=12)+(M493="No")+(J493="No")</f>
        <v>5</v>
      </c>
      <c r="AC493" s="15" t="str">
        <f aca="false">IF(AB493&gt;=5,"High",IF(AB493&gt;=3,"Medium","Low"))</f>
        <v>High</v>
      </c>
    </row>
    <row r="494" customFormat="false" ht="15" hidden="false" customHeight="false" outlineLevel="0" collapsed="false">
      <c r="A494" s="15" t="s">
        <v>591</v>
      </c>
      <c r="B494" s="15" t="s">
        <v>94</v>
      </c>
      <c r="C494" s="15" t="n">
        <v>0</v>
      </c>
      <c r="D494" s="15" t="s">
        <v>26</v>
      </c>
      <c r="E494" s="15" t="s">
        <v>24</v>
      </c>
      <c r="F494" s="15" t="n">
        <v>2</v>
      </c>
      <c r="G494" s="15" t="s">
        <v>26</v>
      </c>
      <c r="H494" s="15" t="s">
        <v>24</v>
      </c>
      <c r="I494" s="15" t="s">
        <v>102</v>
      </c>
      <c r="J494" s="15" t="s">
        <v>26</v>
      </c>
      <c r="K494" s="15" t="s">
        <v>24</v>
      </c>
      <c r="L494" s="15" t="s">
        <v>24</v>
      </c>
      <c r="M494" s="15" t="s">
        <v>24</v>
      </c>
      <c r="N494" s="15" t="s">
        <v>24</v>
      </c>
      <c r="O494" s="15" t="s">
        <v>24</v>
      </c>
      <c r="P494" s="15" t="s">
        <v>25</v>
      </c>
      <c r="Q494" s="15" t="s">
        <v>26</v>
      </c>
      <c r="R494" s="15" t="s">
        <v>15</v>
      </c>
      <c r="S494" s="18" t="n">
        <v>74.4</v>
      </c>
      <c r="T494" s="15" t="n">
        <v>139.4</v>
      </c>
      <c r="U494" s="15" t="s">
        <v>26</v>
      </c>
      <c r="V494" s="18" t="n">
        <f aca="false">IF(ISNUMBER(T494),T494,0)</f>
        <v>139.4</v>
      </c>
      <c r="W494" s="15" t="n">
        <f aca="false">IF(U494="Yes",1,0)</f>
        <v>1</v>
      </c>
      <c r="X494" s="15" t="str">
        <f aca="false">IF(F494&lt;=12,"0-12 months",IF(F494&lt;=24,"13-24 months",IF(F494&lt;=48,"25-48 months","49-72 months")))</f>
        <v>0-12 months</v>
      </c>
      <c r="Y494" s="15" t="str">
        <f aca="false">IF(C494=1,"Yes","No")</f>
        <v>No</v>
      </c>
      <c r="Z494" s="15" t="n">
        <f aca="false">COUNTIF(J494:O494,"Yes")</f>
        <v>1</v>
      </c>
      <c r="AA494" s="18" t="n">
        <f aca="false">S494*W494</f>
        <v>74.4</v>
      </c>
      <c r="AB494" s="15" t="n">
        <f aca="false">(P494="Month-to-month")+(I494="Fiber optic")+(R494="Electronic check")+(F494&lt;=12)+(M494="No")+(J494="No")</f>
        <v>5</v>
      </c>
      <c r="AC494" s="15" t="str">
        <f aca="false">IF(AB494&gt;=5,"High",IF(AB494&gt;=3,"Medium","Low"))</f>
        <v>High</v>
      </c>
    </row>
    <row r="495" customFormat="false" ht="15" hidden="false" customHeight="false" outlineLevel="0" collapsed="false">
      <c r="A495" s="15" t="s">
        <v>592</v>
      </c>
      <c r="B495" s="15" t="s">
        <v>98</v>
      </c>
      <c r="C495" s="15" t="n">
        <v>1</v>
      </c>
      <c r="D495" s="15" t="s">
        <v>26</v>
      </c>
      <c r="E495" s="15" t="s">
        <v>24</v>
      </c>
      <c r="F495" s="15" t="n">
        <v>61</v>
      </c>
      <c r="G495" s="15" t="s">
        <v>26</v>
      </c>
      <c r="H495" s="15" t="s">
        <v>26</v>
      </c>
      <c r="I495" s="15" t="s">
        <v>96</v>
      </c>
      <c r="J495" s="15" t="s">
        <v>24</v>
      </c>
      <c r="K495" s="15" t="s">
        <v>26</v>
      </c>
      <c r="L495" s="15" t="s">
        <v>24</v>
      </c>
      <c r="M495" s="15" t="s">
        <v>24</v>
      </c>
      <c r="N495" s="15" t="s">
        <v>24</v>
      </c>
      <c r="O495" s="15" t="s">
        <v>26</v>
      </c>
      <c r="P495" s="15" t="s">
        <v>27</v>
      </c>
      <c r="Q495" s="15" t="s">
        <v>24</v>
      </c>
      <c r="R495" s="15" t="s">
        <v>19</v>
      </c>
      <c r="S495" s="18" t="n">
        <v>64.05</v>
      </c>
      <c r="T495" s="15" t="n">
        <v>3902.6</v>
      </c>
      <c r="U495" s="15" t="s">
        <v>24</v>
      </c>
      <c r="V495" s="18" t="n">
        <f aca="false">IF(ISNUMBER(T495),T495,0)</f>
        <v>3902.6</v>
      </c>
      <c r="W495" s="15" t="n">
        <f aca="false">IF(U495="Yes",1,0)</f>
        <v>0</v>
      </c>
      <c r="X495" s="15" t="str">
        <f aca="false">IF(F495&lt;=12,"0-12 months",IF(F495&lt;=24,"13-24 months",IF(F495&lt;=48,"25-48 months","49-72 months")))</f>
        <v>49-72 months</v>
      </c>
      <c r="Y495" s="15" t="str">
        <f aca="false">IF(C495=1,"Yes","No")</f>
        <v>Yes</v>
      </c>
      <c r="Z495" s="15" t="n">
        <f aca="false">COUNTIF(J495:O495,"Yes")</f>
        <v>2</v>
      </c>
      <c r="AA495" s="18" t="n">
        <f aca="false">S495*W495</f>
        <v>0</v>
      </c>
      <c r="AB495" s="15" t="n">
        <f aca="false">(P495="Month-to-month")+(I495="Fiber optic")+(R495="Electronic check")+(F495&lt;=12)+(M495="No")+(J495="No")</f>
        <v>2</v>
      </c>
      <c r="AC495" s="15" t="str">
        <f aca="false">IF(AB495&gt;=5,"High",IF(AB495&gt;=3,"Medium","Low"))</f>
        <v>Low</v>
      </c>
    </row>
    <row r="496" customFormat="false" ht="15" hidden="false" customHeight="false" outlineLevel="0" collapsed="false">
      <c r="A496" s="15" t="s">
        <v>593</v>
      </c>
      <c r="B496" s="15" t="s">
        <v>98</v>
      </c>
      <c r="C496" s="15" t="n">
        <v>0</v>
      </c>
      <c r="D496" s="15" t="s">
        <v>24</v>
      </c>
      <c r="E496" s="15" t="s">
        <v>24</v>
      </c>
      <c r="F496" s="15" t="n">
        <v>1</v>
      </c>
      <c r="G496" s="15" t="s">
        <v>26</v>
      </c>
      <c r="H496" s="15" t="s">
        <v>24</v>
      </c>
      <c r="I496" s="15" t="s">
        <v>24</v>
      </c>
      <c r="J496" s="15" t="s">
        <v>28</v>
      </c>
      <c r="K496" s="15" t="s">
        <v>28</v>
      </c>
      <c r="L496" s="15" t="s">
        <v>28</v>
      </c>
      <c r="M496" s="15" t="s">
        <v>28</v>
      </c>
      <c r="N496" s="15" t="s">
        <v>28</v>
      </c>
      <c r="O496" s="15" t="s">
        <v>28</v>
      </c>
      <c r="P496" s="15" t="s">
        <v>25</v>
      </c>
      <c r="Q496" s="15" t="s">
        <v>24</v>
      </c>
      <c r="R496" s="15" t="s">
        <v>17</v>
      </c>
      <c r="S496" s="18" t="n">
        <v>20.4</v>
      </c>
      <c r="T496" s="15" t="n">
        <v>20.4</v>
      </c>
      <c r="U496" s="15" t="s">
        <v>24</v>
      </c>
      <c r="V496" s="18" t="n">
        <f aca="false">IF(ISNUMBER(T496),T496,0)</f>
        <v>20.4</v>
      </c>
      <c r="W496" s="15" t="n">
        <f aca="false">IF(U496="Yes",1,0)</f>
        <v>0</v>
      </c>
      <c r="X496" s="15" t="str">
        <f aca="false">IF(F496&lt;=12,"0-12 months",IF(F496&lt;=24,"13-24 months",IF(F496&lt;=48,"25-48 months","49-72 months")))</f>
        <v>0-12 months</v>
      </c>
      <c r="Y496" s="15" t="str">
        <f aca="false">IF(C496=1,"Yes","No")</f>
        <v>No</v>
      </c>
      <c r="Z496" s="15" t="n">
        <f aca="false">COUNTIF(J496:O496,"Yes")</f>
        <v>0</v>
      </c>
      <c r="AA496" s="18" t="n">
        <f aca="false">S496*W496</f>
        <v>0</v>
      </c>
      <c r="AB496" s="15" t="n">
        <f aca="false">(P496="Month-to-month")+(I496="Fiber optic")+(R496="Electronic check")+(F496&lt;=12)+(M496="No")+(J496="No")</f>
        <v>2</v>
      </c>
      <c r="AC496" s="15" t="str">
        <f aca="false">IF(AB496&gt;=5,"High",IF(AB496&gt;=3,"Medium","Low"))</f>
        <v>Low</v>
      </c>
    </row>
    <row r="497" customFormat="false" ht="15" hidden="false" customHeight="false" outlineLevel="0" collapsed="false">
      <c r="A497" s="15" t="s">
        <v>594</v>
      </c>
      <c r="B497" s="15" t="s">
        <v>98</v>
      </c>
      <c r="C497" s="15" t="n">
        <v>0</v>
      </c>
      <c r="D497" s="15" t="s">
        <v>24</v>
      </c>
      <c r="E497" s="15" t="s">
        <v>24</v>
      </c>
      <c r="F497" s="15" t="n">
        <v>22</v>
      </c>
      <c r="G497" s="15" t="s">
        <v>24</v>
      </c>
      <c r="H497" s="15" t="s">
        <v>95</v>
      </c>
      <c r="I497" s="15" t="s">
        <v>96</v>
      </c>
      <c r="J497" s="15" t="s">
        <v>24</v>
      </c>
      <c r="K497" s="15" t="s">
        <v>26</v>
      </c>
      <c r="L497" s="15" t="s">
        <v>26</v>
      </c>
      <c r="M497" s="15" t="s">
        <v>24</v>
      </c>
      <c r="N497" s="15" t="s">
        <v>24</v>
      </c>
      <c r="O497" s="15" t="s">
        <v>26</v>
      </c>
      <c r="P497" s="15" t="s">
        <v>27</v>
      </c>
      <c r="Q497" s="15" t="s">
        <v>26</v>
      </c>
      <c r="R497" s="15" t="s">
        <v>19</v>
      </c>
      <c r="S497" s="18" t="n">
        <v>43.75</v>
      </c>
      <c r="T497" s="15" t="n">
        <v>903.6</v>
      </c>
      <c r="U497" s="15" t="s">
        <v>26</v>
      </c>
      <c r="V497" s="18" t="n">
        <f aca="false">IF(ISNUMBER(T497),T497,0)</f>
        <v>903.6</v>
      </c>
      <c r="W497" s="15" t="n">
        <f aca="false">IF(U497="Yes",1,0)</f>
        <v>1</v>
      </c>
      <c r="X497" s="15" t="str">
        <f aca="false">IF(F497&lt;=12,"0-12 months",IF(F497&lt;=24,"13-24 months",IF(F497&lt;=48,"25-48 months","49-72 months")))</f>
        <v>13-24 months</v>
      </c>
      <c r="Y497" s="15" t="str">
        <f aca="false">IF(C497=1,"Yes","No")</f>
        <v>No</v>
      </c>
      <c r="Z497" s="15" t="n">
        <f aca="false">COUNTIF(J497:O497,"Yes")</f>
        <v>3</v>
      </c>
      <c r="AA497" s="18" t="n">
        <f aca="false">S497*W497</f>
        <v>43.75</v>
      </c>
      <c r="AB497" s="15" t="n">
        <f aca="false">(P497="Month-to-month")+(I497="Fiber optic")+(R497="Electronic check")+(F497&lt;=12)+(M497="No")+(J497="No")</f>
        <v>2</v>
      </c>
      <c r="AC497" s="15" t="str">
        <f aca="false">IF(AB497&gt;=5,"High",IF(AB497&gt;=3,"Medium","Low"))</f>
        <v>Low</v>
      </c>
    </row>
    <row r="498" customFormat="false" ht="15" hidden="false" customHeight="false" outlineLevel="0" collapsed="false">
      <c r="A498" s="15" t="s">
        <v>595</v>
      </c>
      <c r="B498" s="15" t="s">
        <v>98</v>
      </c>
      <c r="C498" s="15" t="n">
        <v>0</v>
      </c>
      <c r="D498" s="15" t="s">
        <v>26</v>
      </c>
      <c r="E498" s="15" t="s">
        <v>24</v>
      </c>
      <c r="F498" s="15" t="n">
        <v>28</v>
      </c>
      <c r="G498" s="15" t="s">
        <v>26</v>
      </c>
      <c r="H498" s="15" t="s">
        <v>24</v>
      </c>
      <c r="I498" s="15" t="s">
        <v>96</v>
      </c>
      <c r="J498" s="15" t="s">
        <v>26</v>
      </c>
      <c r="K498" s="15" t="s">
        <v>26</v>
      </c>
      <c r="L498" s="15" t="s">
        <v>24</v>
      </c>
      <c r="M498" s="15" t="s">
        <v>26</v>
      </c>
      <c r="N498" s="15" t="s">
        <v>24</v>
      </c>
      <c r="O498" s="15" t="s">
        <v>24</v>
      </c>
      <c r="P498" s="15" t="s">
        <v>25</v>
      </c>
      <c r="Q498" s="15" t="s">
        <v>24</v>
      </c>
      <c r="R498" s="15" t="s">
        <v>17</v>
      </c>
      <c r="S498" s="18" t="n">
        <v>60.9</v>
      </c>
      <c r="T498" s="15" t="n">
        <v>1785.65</v>
      </c>
      <c r="U498" s="15" t="s">
        <v>24</v>
      </c>
      <c r="V498" s="18" t="n">
        <f aca="false">IF(ISNUMBER(T498),T498,0)</f>
        <v>1785.65</v>
      </c>
      <c r="W498" s="15" t="n">
        <f aca="false">IF(U498="Yes",1,0)</f>
        <v>0</v>
      </c>
      <c r="X498" s="15" t="str">
        <f aca="false">IF(F498&lt;=12,"0-12 months",IF(F498&lt;=24,"13-24 months",IF(F498&lt;=48,"25-48 months","49-72 months")))</f>
        <v>25-48 months</v>
      </c>
      <c r="Y498" s="15" t="str">
        <f aca="false">IF(C498=1,"Yes","No")</f>
        <v>No</v>
      </c>
      <c r="Z498" s="15" t="n">
        <f aca="false">COUNTIF(J498:O498,"Yes")</f>
        <v>3</v>
      </c>
      <c r="AA498" s="18" t="n">
        <f aca="false">S498*W498</f>
        <v>0</v>
      </c>
      <c r="AB498" s="15" t="n">
        <f aca="false">(P498="Month-to-month")+(I498="Fiber optic")+(R498="Electronic check")+(F498&lt;=12)+(M498="No")+(J498="No")</f>
        <v>1</v>
      </c>
      <c r="AC498" s="15" t="str">
        <f aca="false">IF(AB498&gt;=5,"High",IF(AB498&gt;=3,"Medium","Low"))</f>
        <v>Low</v>
      </c>
    </row>
    <row r="499" customFormat="false" ht="15" hidden="false" customHeight="false" outlineLevel="0" collapsed="false">
      <c r="A499" s="15" t="s">
        <v>596</v>
      </c>
      <c r="B499" s="15" t="s">
        <v>94</v>
      </c>
      <c r="C499" s="15" t="n">
        <v>0</v>
      </c>
      <c r="D499" s="15" t="s">
        <v>26</v>
      </c>
      <c r="E499" s="15" t="s">
        <v>24</v>
      </c>
      <c r="F499" s="15" t="n">
        <v>70</v>
      </c>
      <c r="G499" s="15" t="s">
        <v>26</v>
      </c>
      <c r="H499" s="15" t="s">
        <v>24</v>
      </c>
      <c r="I499" s="15" t="s">
        <v>24</v>
      </c>
      <c r="J499" s="15" t="s">
        <v>28</v>
      </c>
      <c r="K499" s="15" t="s">
        <v>28</v>
      </c>
      <c r="L499" s="15" t="s">
        <v>28</v>
      </c>
      <c r="M499" s="15" t="s">
        <v>28</v>
      </c>
      <c r="N499" s="15" t="s">
        <v>28</v>
      </c>
      <c r="O499" s="15" t="s">
        <v>28</v>
      </c>
      <c r="P499" s="15" t="s">
        <v>29</v>
      </c>
      <c r="Q499" s="15" t="s">
        <v>24</v>
      </c>
      <c r="R499" s="15" t="s">
        <v>19</v>
      </c>
      <c r="S499" s="18" t="n">
        <v>19.8</v>
      </c>
      <c r="T499" s="15" t="n">
        <v>1397.65</v>
      </c>
      <c r="U499" s="15" t="s">
        <v>24</v>
      </c>
      <c r="V499" s="18" t="n">
        <f aca="false">IF(ISNUMBER(T499),T499,0)</f>
        <v>1397.65</v>
      </c>
      <c r="W499" s="15" t="n">
        <f aca="false">IF(U499="Yes",1,0)</f>
        <v>0</v>
      </c>
      <c r="X499" s="15" t="str">
        <f aca="false">IF(F499&lt;=12,"0-12 months",IF(F499&lt;=24,"13-24 months",IF(F499&lt;=48,"25-48 months","49-72 months")))</f>
        <v>49-72 months</v>
      </c>
      <c r="Y499" s="15" t="str">
        <f aca="false">IF(C499=1,"Yes","No")</f>
        <v>No</v>
      </c>
      <c r="Z499" s="15" t="n">
        <f aca="false">COUNTIF(J499:O499,"Yes")</f>
        <v>0</v>
      </c>
      <c r="AA499" s="18" t="n">
        <f aca="false">S499*W499</f>
        <v>0</v>
      </c>
      <c r="AB499" s="15" t="n">
        <f aca="false">(P499="Month-to-month")+(I499="Fiber optic")+(R499="Electronic check")+(F499&lt;=12)+(M499="No")+(J499="No")</f>
        <v>0</v>
      </c>
      <c r="AC499" s="15" t="str">
        <f aca="false">IF(AB499&gt;=5,"High",IF(AB499&gt;=3,"Medium","Low"))</f>
        <v>Low</v>
      </c>
    </row>
    <row r="500" customFormat="false" ht="15" hidden="false" customHeight="false" outlineLevel="0" collapsed="false">
      <c r="A500" s="15" t="s">
        <v>597</v>
      </c>
      <c r="B500" s="15" t="s">
        <v>94</v>
      </c>
      <c r="C500" s="15" t="n">
        <v>1</v>
      </c>
      <c r="D500" s="15" t="s">
        <v>24</v>
      </c>
      <c r="E500" s="15" t="s">
        <v>24</v>
      </c>
      <c r="F500" s="15" t="n">
        <v>5</v>
      </c>
      <c r="G500" s="15" t="s">
        <v>24</v>
      </c>
      <c r="H500" s="15" t="s">
        <v>95</v>
      </c>
      <c r="I500" s="15" t="s">
        <v>96</v>
      </c>
      <c r="J500" s="15" t="s">
        <v>24</v>
      </c>
      <c r="K500" s="15" t="s">
        <v>26</v>
      </c>
      <c r="L500" s="15" t="s">
        <v>24</v>
      </c>
      <c r="M500" s="15" t="s">
        <v>24</v>
      </c>
      <c r="N500" s="15" t="s">
        <v>24</v>
      </c>
      <c r="O500" s="15" t="s">
        <v>24</v>
      </c>
      <c r="P500" s="15" t="s">
        <v>25</v>
      </c>
      <c r="Q500" s="15" t="s">
        <v>24</v>
      </c>
      <c r="R500" s="15" t="s">
        <v>15</v>
      </c>
      <c r="S500" s="18" t="n">
        <v>28.45</v>
      </c>
      <c r="T500" s="15" t="n">
        <v>131.05</v>
      </c>
      <c r="U500" s="15" t="s">
        <v>26</v>
      </c>
      <c r="V500" s="18" t="n">
        <f aca="false">IF(ISNUMBER(T500),T500,0)</f>
        <v>131.05</v>
      </c>
      <c r="W500" s="15" t="n">
        <f aca="false">IF(U500="Yes",1,0)</f>
        <v>1</v>
      </c>
      <c r="X500" s="15" t="str">
        <f aca="false">IF(F500&lt;=12,"0-12 months",IF(F500&lt;=24,"13-24 months",IF(F500&lt;=48,"25-48 months","49-72 months")))</f>
        <v>0-12 months</v>
      </c>
      <c r="Y500" s="15" t="str">
        <f aca="false">IF(C500=1,"Yes","No")</f>
        <v>Yes</v>
      </c>
      <c r="Z500" s="15" t="n">
        <f aca="false">COUNTIF(J500:O500,"Yes")</f>
        <v>1</v>
      </c>
      <c r="AA500" s="18" t="n">
        <f aca="false">S500*W500</f>
        <v>28.45</v>
      </c>
      <c r="AB500" s="15" t="n">
        <f aca="false">(P500="Month-to-month")+(I500="Fiber optic")+(R500="Electronic check")+(F500&lt;=12)+(M500="No")+(J500="No")</f>
        <v>5</v>
      </c>
      <c r="AC500" s="15" t="str">
        <f aca="false">IF(AB500&gt;=5,"High",IF(AB500&gt;=3,"Medium","Low"))</f>
        <v>High</v>
      </c>
    </row>
    <row r="501" customFormat="false" ht="15" hidden="false" customHeight="false" outlineLevel="0" collapsed="false">
      <c r="A501" s="15" t="s">
        <v>598</v>
      </c>
      <c r="B501" s="15" t="s">
        <v>94</v>
      </c>
      <c r="C501" s="15" t="n">
        <v>0</v>
      </c>
      <c r="D501" s="15" t="s">
        <v>24</v>
      </c>
      <c r="E501" s="15" t="s">
        <v>24</v>
      </c>
      <c r="F501" s="15" t="n">
        <v>12</v>
      </c>
      <c r="G501" s="15" t="s">
        <v>26</v>
      </c>
      <c r="H501" s="15" t="s">
        <v>26</v>
      </c>
      <c r="I501" s="15" t="s">
        <v>102</v>
      </c>
      <c r="J501" s="15" t="s">
        <v>26</v>
      </c>
      <c r="K501" s="15" t="s">
        <v>26</v>
      </c>
      <c r="L501" s="15" t="s">
        <v>26</v>
      </c>
      <c r="M501" s="15" t="s">
        <v>24</v>
      </c>
      <c r="N501" s="15" t="s">
        <v>24</v>
      </c>
      <c r="O501" s="15" t="s">
        <v>26</v>
      </c>
      <c r="P501" s="15" t="s">
        <v>25</v>
      </c>
      <c r="Q501" s="15" t="s">
        <v>26</v>
      </c>
      <c r="R501" s="15" t="s">
        <v>19</v>
      </c>
      <c r="S501" s="18" t="n">
        <v>99.7</v>
      </c>
      <c r="T501" s="15" t="n">
        <v>1238.45</v>
      </c>
      <c r="U501" s="15" t="s">
        <v>26</v>
      </c>
      <c r="V501" s="18" t="n">
        <f aca="false">IF(ISNUMBER(T501),T501,0)</f>
        <v>1238.45</v>
      </c>
      <c r="W501" s="15" t="n">
        <f aca="false">IF(U501="Yes",1,0)</f>
        <v>1</v>
      </c>
      <c r="X501" s="15" t="str">
        <f aca="false">IF(F501&lt;=12,"0-12 months",IF(F501&lt;=24,"13-24 months",IF(F501&lt;=48,"25-48 months","49-72 months")))</f>
        <v>0-12 months</v>
      </c>
      <c r="Y501" s="15" t="str">
        <f aca="false">IF(C501=1,"Yes","No")</f>
        <v>No</v>
      </c>
      <c r="Z501" s="15" t="n">
        <f aca="false">COUNTIF(J501:O501,"Yes")</f>
        <v>4</v>
      </c>
      <c r="AA501" s="18" t="n">
        <f aca="false">S501*W501</f>
        <v>99.7</v>
      </c>
      <c r="AB501" s="15" t="n">
        <f aca="false">(P501="Month-to-month")+(I501="Fiber optic")+(R501="Electronic check")+(F501&lt;=12)+(M501="No")+(J501="No")</f>
        <v>4</v>
      </c>
      <c r="AC501" s="15" t="str">
        <f aca="false">IF(AB501&gt;=5,"High",IF(AB501&gt;=3,"Medium","Low"))</f>
        <v>Medium</v>
      </c>
    </row>
    <row r="502" customFormat="false" ht="15" hidden="false" customHeight="false" outlineLevel="0" collapsed="false">
      <c r="A502" s="15" t="s">
        <v>599</v>
      </c>
      <c r="B502" s="15" t="s">
        <v>98</v>
      </c>
      <c r="C502" s="15" t="n">
        <v>0</v>
      </c>
      <c r="D502" s="15" t="s">
        <v>24</v>
      </c>
      <c r="E502" s="15" t="s">
        <v>24</v>
      </c>
      <c r="F502" s="15" t="n">
        <v>34</v>
      </c>
      <c r="G502" s="15" t="s">
        <v>26</v>
      </c>
      <c r="H502" s="15" t="s">
        <v>26</v>
      </c>
      <c r="I502" s="15" t="s">
        <v>102</v>
      </c>
      <c r="J502" s="15" t="s">
        <v>26</v>
      </c>
      <c r="K502" s="15" t="s">
        <v>26</v>
      </c>
      <c r="L502" s="15" t="s">
        <v>26</v>
      </c>
      <c r="M502" s="15" t="s">
        <v>26</v>
      </c>
      <c r="N502" s="15" t="s">
        <v>26</v>
      </c>
      <c r="O502" s="15" t="s">
        <v>26</v>
      </c>
      <c r="P502" s="15" t="s">
        <v>27</v>
      </c>
      <c r="Q502" s="15" t="s">
        <v>24</v>
      </c>
      <c r="R502" s="15" t="s">
        <v>21</v>
      </c>
      <c r="S502" s="18" t="n">
        <v>116.25</v>
      </c>
      <c r="T502" s="15" t="n">
        <v>3899.05</v>
      </c>
      <c r="U502" s="15" t="s">
        <v>24</v>
      </c>
      <c r="V502" s="18" t="n">
        <f aca="false">IF(ISNUMBER(T502),T502,0)</f>
        <v>3899.05</v>
      </c>
      <c r="W502" s="15" t="n">
        <f aca="false">IF(U502="Yes",1,0)</f>
        <v>0</v>
      </c>
      <c r="X502" s="15" t="str">
        <f aca="false">IF(F502&lt;=12,"0-12 months",IF(F502&lt;=24,"13-24 months",IF(F502&lt;=48,"25-48 months","49-72 months")))</f>
        <v>25-48 months</v>
      </c>
      <c r="Y502" s="15" t="str">
        <f aca="false">IF(C502=1,"Yes","No")</f>
        <v>No</v>
      </c>
      <c r="Z502" s="15" t="n">
        <f aca="false">COUNTIF(J502:O502,"Yes")</f>
        <v>6</v>
      </c>
      <c r="AA502" s="18" t="n">
        <f aca="false">S502*W502</f>
        <v>0</v>
      </c>
      <c r="AB502" s="15" t="n">
        <f aca="false">(P502="Month-to-month")+(I502="Fiber optic")+(R502="Electronic check")+(F502&lt;=12)+(M502="No")+(J502="No")</f>
        <v>1</v>
      </c>
      <c r="AC502" s="15" t="str">
        <f aca="false">IF(AB502&gt;=5,"High",IF(AB502&gt;=3,"Medium","Low"))</f>
        <v>Low</v>
      </c>
    </row>
    <row r="503" customFormat="false" ht="15" hidden="false" customHeight="false" outlineLevel="0" collapsed="false">
      <c r="A503" s="15" t="s">
        <v>600</v>
      </c>
      <c r="B503" s="15" t="s">
        <v>94</v>
      </c>
      <c r="C503" s="15" t="n">
        <v>1</v>
      </c>
      <c r="D503" s="15" t="s">
        <v>26</v>
      </c>
      <c r="E503" s="15" t="s">
        <v>24</v>
      </c>
      <c r="F503" s="15" t="n">
        <v>71</v>
      </c>
      <c r="G503" s="15" t="s">
        <v>26</v>
      </c>
      <c r="H503" s="15" t="s">
        <v>26</v>
      </c>
      <c r="I503" s="15" t="s">
        <v>102</v>
      </c>
      <c r="J503" s="15" t="s">
        <v>26</v>
      </c>
      <c r="K503" s="15" t="s">
        <v>24</v>
      </c>
      <c r="L503" s="15" t="s">
        <v>24</v>
      </c>
      <c r="M503" s="15" t="s">
        <v>24</v>
      </c>
      <c r="N503" s="15" t="s">
        <v>24</v>
      </c>
      <c r="O503" s="15" t="s">
        <v>24</v>
      </c>
      <c r="P503" s="15" t="s">
        <v>29</v>
      </c>
      <c r="Q503" s="15" t="s">
        <v>26</v>
      </c>
      <c r="R503" s="15" t="s">
        <v>21</v>
      </c>
      <c r="S503" s="18" t="n">
        <v>80.7</v>
      </c>
      <c r="T503" s="15" t="n">
        <v>5676</v>
      </c>
      <c r="U503" s="15" t="s">
        <v>24</v>
      </c>
      <c r="V503" s="18" t="n">
        <f aca="false">IF(ISNUMBER(T503),T503,0)</f>
        <v>5676</v>
      </c>
      <c r="W503" s="15" t="n">
        <f aca="false">IF(U503="Yes",1,0)</f>
        <v>0</v>
      </c>
      <c r="X503" s="15" t="str">
        <f aca="false">IF(F503&lt;=12,"0-12 months",IF(F503&lt;=24,"13-24 months",IF(F503&lt;=48,"25-48 months","49-72 months")))</f>
        <v>49-72 months</v>
      </c>
      <c r="Y503" s="15" t="str">
        <f aca="false">IF(C503=1,"Yes","No")</f>
        <v>Yes</v>
      </c>
      <c r="Z503" s="15" t="n">
        <f aca="false">COUNTIF(J503:O503,"Yes")</f>
        <v>1</v>
      </c>
      <c r="AA503" s="18" t="n">
        <f aca="false">S503*W503</f>
        <v>0</v>
      </c>
      <c r="AB503" s="15" t="n">
        <f aca="false">(P503="Month-to-month")+(I503="Fiber optic")+(R503="Electronic check")+(F503&lt;=12)+(M503="No")+(J503="No")</f>
        <v>2</v>
      </c>
      <c r="AC503" s="15" t="str">
        <f aca="false">IF(AB503&gt;=5,"High",IF(AB503&gt;=3,"Medium","Low"))</f>
        <v>Low</v>
      </c>
    </row>
    <row r="504" customFormat="false" ht="15" hidden="false" customHeight="false" outlineLevel="0" collapsed="false">
      <c r="A504" s="15" t="s">
        <v>601</v>
      </c>
      <c r="B504" s="15" t="s">
        <v>94</v>
      </c>
      <c r="C504" s="15" t="n">
        <v>0</v>
      </c>
      <c r="D504" s="15" t="s">
        <v>26</v>
      </c>
      <c r="E504" s="15" t="s">
        <v>26</v>
      </c>
      <c r="F504" s="15" t="n">
        <v>70</v>
      </c>
      <c r="G504" s="15" t="s">
        <v>26</v>
      </c>
      <c r="H504" s="15" t="s">
        <v>26</v>
      </c>
      <c r="I504" s="15" t="s">
        <v>96</v>
      </c>
      <c r="J504" s="15" t="s">
        <v>26</v>
      </c>
      <c r="K504" s="15" t="s">
        <v>24</v>
      </c>
      <c r="L504" s="15" t="s">
        <v>24</v>
      </c>
      <c r="M504" s="15" t="s">
        <v>24</v>
      </c>
      <c r="N504" s="15" t="s">
        <v>24</v>
      </c>
      <c r="O504" s="15" t="s">
        <v>26</v>
      </c>
      <c r="P504" s="15" t="s">
        <v>27</v>
      </c>
      <c r="Q504" s="15" t="s">
        <v>24</v>
      </c>
      <c r="R504" s="15" t="s">
        <v>19</v>
      </c>
      <c r="S504" s="18" t="n">
        <v>65.2</v>
      </c>
      <c r="T504" s="15" t="n">
        <v>4543.15</v>
      </c>
      <c r="U504" s="15" t="s">
        <v>24</v>
      </c>
      <c r="V504" s="18" t="n">
        <f aca="false">IF(ISNUMBER(T504),T504,0)</f>
        <v>4543.15</v>
      </c>
      <c r="W504" s="15" t="n">
        <f aca="false">IF(U504="Yes",1,0)</f>
        <v>0</v>
      </c>
      <c r="X504" s="15" t="str">
        <f aca="false">IF(F504&lt;=12,"0-12 months",IF(F504&lt;=24,"13-24 months",IF(F504&lt;=48,"25-48 months","49-72 months")))</f>
        <v>49-72 months</v>
      </c>
      <c r="Y504" s="15" t="str">
        <f aca="false">IF(C504=1,"Yes","No")</f>
        <v>No</v>
      </c>
      <c r="Z504" s="15" t="n">
        <f aca="false">COUNTIF(J504:O504,"Yes")</f>
        <v>2</v>
      </c>
      <c r="AA504" s="18" t="n">
        <f aca="false">S504*W504</f>
        <v>0</v>
      </c>
      <c r="AB504" s="15" t="n">
        <f aca="false">(P504="Month-to-month")+(I504="Fiber optic")+(R504="Electronic check")+(F504&lt;=12)+(M504="No")+(J504="No")</f>
        <v>1</v>
      </c>
      <c r="AC504" s="15" t="str">
        <f aca="false">IF(AB504&gt;=5,"High",IF(AB504&gt;=3,"Medium","Low"))</f>
        <v>Low</v>
      </c>
    </row>
    <row r="505" customFormat="false" ht="15" hidden="false" customHeight="false" outlineLevel="0" collapsed="false">
      <c r="A505" s="15" t="s">
        <v>602</v>
      </c>
      <c r="B505" s="15" t="s">
        <v>94</v>
      </c>
      <c r="C505" s="15" t="n">
        <v>0</v>
      </c>
      <c r="D505" s="15" t="s">
        <v>26</v>
      </c>
      <c r="E505" s="15" t="s">
        <v>26</v>
      </c>
      <c r="F505" s="15" t="n">
        <v>52</v>
      </c>
      <c r="G505" s="15" t="s">
        <v>26</v>
      </c>
      <c r="H505" s="15" t="s">
        <v>24</v>
      </c>
      <c r="I505" s="15" t="s">
        <v>102</v>
      </c>
      <c r="J505" s="15" t="s">
        <v>26</v>
      </c>
      <c r="K505" s="15" t="s">
        <v>24</v>
      </c>
      <c r="L505" s="15" t="s">
        <v>26</v>
      </c>
      <c r="M505" s="15" t="s">
        <v>26</v>
      </c>
      <c r="N505" s="15" t="s">
        <v>24</v>
      </c>
      <c r="O505" s="15" t="s">
        <v>24</v>
      </c>
      <c r="P505" s="15" t="s">
        <v>25</v>
      </c>
      <c r="Q505" s="15" t="s">
        <v>26</v>
      </c>
      <c r="R505" s="15" t="s">
        <v>19</v>
      </c>
      <c r="S505" s="18" t="n">
        <v>84.05</v>
      </c>
      <c r="T505" s="15" t="n">
        <v>4326.8</v>
      </c>
      <c r="U505" s="15" t="s">
        <v>24</v>
      </c>
      <c r="V505" s="18" t="n">
        <f aca="false">IF(ISNUMBER(T505),T505,0)</f>
        <v>4326.8</v>
      </c>
      <c r="W505" s="15" t="n">
        <f aca="false">IF(U505="Yes",1,0)</f>
        <v>0</v>
      </c>
      <c r="X505" s="15" t="str">
        <f aca="false">IF(F505&lt;=12,"0-12 months",IF(F505&lt;=24,"13-24 months",IF(F505&lt;=48,"25-48 months","49-72 months")))</f>
        <v>49-72 months</v>
      </c>
      <c r="Y505" s="15" t="str">
        <f aca="false">IF(C505=1,"Yes","No")</f>
        <v>No</v>
      </c>
      <c r="Z505" s="15" t="n">
        <f aca="false">COUNTIF(J505:O505,"Yes")</f>
        <v>3</v>
      </c>
      <c r="AA505" s="18" t="n">
        <f aca="false">S505*W505</f>
        <v>0</v>
      </c>
      <c r="AB505" s="15" t="n">
        <f aca="false">(P505="Month-to-month")+(I505="Fiber optic")+(R505="Electronic check")+(F505&lt;=12)+(M505="No")+(J505="No")</f>
        <v>2</v>
      </c>
      <c r="AC505" s="15" t="str">
        <f aca="false">IF(AB505&gt;=5,"High",IF(AB505&gt;=3,"Medium","Low"))</f>
        <v>Low</v>
      </c>
    </row>
    <row r="506" customFormat="false" ht="15" hidden="false" customHeight="false" outlineLevel="0" collapsed="false">
      <c r="A506" s="15" t="s">
        <v>603</v>
      </c>
      <c r="B506" s="15" t="s">
        <v>98</v>
      </c>
      <c r="C506" s="15" t="n">
        <v>0</v>
      </c>
      <c r="D506" s="15" t="s">
        <v>24</v>
      </c>
      <c r="E506" s="15" t="s">
        <v>26</v>
      </c>
      <c r="F506" s="15" t="n">
        <v>69</v>
      </c>
      <c r="G506" s="15" t="s">
        <v>26</v>
      </c>
      <c r="H506" s="15" t="s">
        <v>26</v>
      </c>
      <c r="I506" s="15" t="s">
        <v>96</v>
      </c>
      <c r="J506" s="15" t="s">
        <v>26</v>
      </c>
      <c r="K506" s="15" t="s">
        <v>26</v>
      </c>
      <c r="L506" s="15" t="s">
        <v>26</v>
      </c>
      <c r="M506" s="15" t="s">
        <v>26</v>
      </c>
      <c r="N506" s="15" t="s">
        <v>26</v>
      </c>
      <c r="O506" s="15" t="s">
        <v>24</v>
      </c>
      <c r="P506" s="15" t="s">
        <v>29</v>
      </c>
      <c r="Q506" s="15" t="s">
        <v>26</v>
      </c>
      <c r="R506" s="15" t="s">
        <v>21</v>
      </c>
      <c r="S506" s="18" t="n">
        <v>79.45</v>
      </c>
      <c r="T506" s="15" t="n">
        <v>5502.55</v>
      </c>
      <c r="U506" s="15" t="s">
        <v>24</v>
      </c>
      <c r="V506" s="18" t="n">
        <f aca="false">IF(ISNUMBER(T506),T506,0)</f>
        <v>5502.55</v>
      </c>
      <c r="W506" s="15" t="n">
        <f aca="false">IF(U506="Yes",1,0)</f>
        <v>0</v>
      </c>
      <c r="X506" s="15" t="str">
        <f aca="false">IF(F506&lt;=12,"0-12 months",IF(F506&lt;=24,"13-24 months",IF(F506&lt;=48,"25-48 months","49-72 months")))</f>
        <v>49-72 months</v>
      </c>
      <c r="Y506" s="15" t="str">
        <f aca="false">IF(C506=1,"Yes","No")</f>
        <v>No</v>
      </c>
      <c r="Z506" s="15" t="n">
        <f aca="false">COUNTIF(J506:O506,"Yes")</f>
        <v>5</v>
      </c>
      <c r="AA506" s="18" t="n">
        <f aca="false">S506*W506</f>
        <v>0</v>
      </c>
      <c r="AB506" s="15" t="n">
        <f aca="false">(P506="Month-to-month")+(I506="Fiber optic")+(R506="Electronic check")+(F506&lt;=12)+(M506="No")+(J506="No")</f>
        <v>0</v>
      </c>
      <c r="AC506" s="15" t="str">
        <f aca="false">IF(AB506&gt;=5,"High",IF(AB506&gt;=3,"Medium","Low"))</f>
        <v>Low</v>
      </c>
    </row>
    <row r="507" customFormat="false" ht="15" hidden="false" customHeight="false" outlineLevel="0" collapsed="false">
      <c r="A507" s="15" t="s">
        <v>604</v>
      </c>
      <c r="B507" s="15" t="s">
        <v>94</v>
      </c>
      <c r="C507" s="15" t="n">
        <v>1</v>
      </c>
      <c r="D507" s="15" t="s">
        <v>24</v>
      </c>
      <c r="E507" s="15" t="s">
        <v>24</v>
      </c>
      <c r="F507" s="15" t="n">
        <v>20</v>
      </c>
      <c r="G507" s="15" t="s">
        <v>26</v>
      </c>
      <c r="H507" s="15" t="s">
        <v>26</v>
      </c>
      <c r="I507" s="15" t="s">
        <v>102</v>
      </c>
      <c r="J507" s="15" t="s">
        <v>24</v>
      </c>
      <c r="K507" s="15" t="s">
        <v>26</v>
      </c>
      <c r="L507" s="15" t="s">
        <v>26</v>
      </c>
      <c r="M507" s="15" t="s">
        <v>24</v>
      </c>
      <c r="N507" s="15" t="s">
        <v>24</v>
      </c>
      <c r="O507" s="15" t="s">
        <v>26</v>
      </c>
      <c r="P507" s="15" t="s">
        <v>25</v>
      </c>
      <c r="Q507" s="15" t="s">
        <v>26</v>
      </c>
      <c r="R507" s="15" t="s">
        <v>15</v>
      </c>
      <c r="S507" s="18" t="n">
        <v>94.1</v>
      </c>
      <c r="T507" s="15" t="n">
        <v>1782.4</v>
      </c>
      <c r="U507" s="15" t="s">
        <v>26</v>
      </c>
      <c r="V507" s="18" t="n">
        <f aca="false">IF(ISNUMBER(T507),T507,0)</f>
        <v>1782.4</v>
      </c>
      <c r="W507" s="15" t="n">
        <f aca="false">IF(U507="Yes",1,0)</f>
        <v>1</v>
      </c>
      <c r="X507" s="15" t="str">
        <f aca="false">IF(F507&lt;=12,"0-12 months",IF(F507&lt;=24,"13-24 months",IF(F507&lt;=48,"25-48 months","49-72 months")))</f>
        <v>13-24 months</v>
      </c>
      <c r="Y507" s="15" t="str">
        <f aca="false">IF(C507=1,"Yes","No")</f>
        <v>Yes</v>
      </c>
      <c r="Z507" s="15" t="n">
        <f aca="false">COUNTIF(J507:O507,"Yes")</f>
        <v>3</v>
      </c>
      <c r="AA507" s="18" t="n">
        <f aca="false">S507*W507</f>
        <v>94.1</v>
      </c>
      <c r="AB507" s="15" t="n">
        <f aca="false">(P507="Month-to-month")+(I507="Fiber optic")+(R507="Electronic check")+(F507&lt;=12)+(M507="No")+(J507="No")</f>
        <v>5</v>
      </c>
      <c r="AC507" s="15" t="str">
        <f aca="false">IF(AB507&gt;=5,"High",IF(AB507&gt;=3,"Medium","Low"))</f>
        <v>High</v>
      </c>
    </row>
    <row r="508" customFormat="false" ht="15" hidden="false" customHeight="false" outlineLevel="0" collapsed="false">
      <c r="A508" s="15" t="s">
        <v>605</v>
      </c>
      <c r="B508" s="15" t="s">
        <v>98</v>
      </c>
      <c r="C508" s="15" t="n">
        <v>0</v>
      </c>
      <c r="D508" s="15" t="s">
        <v>24</v>
      </c>
      <c r="E508" s="15" t="s">
        <v>26</v>
      </c>
      <c r="F508" s="15" t="n">
        <v>11</v>
      </c>
      <c r="G508" s="15" t="s">
        <v>26</v>
      </c>
      <c r="H508" s="15" t="s">
        <v>26</v>
      </c>
      <c r="I508" s="15" t="s">
        <v>102</v>
      </c>
      <c r="J508" s="15" t="s">
        <v>24</v>
      </c>
      <c r="K508" s="15" t="s">
        <v>24</v>
      </c>
      <c r="L508" s="15" t="s">
        <v>26</v>
      </c>
      <c r="M508" s="15" t="s">
        <v>24</v>
      </c>
      <c r="N508" s="15" t="s">
        <v>24</v>
      </c>
      <c r="O508" s="15" t="s">
        <v>24</v>
      </c>
      <c r="P508" s="15" t="s">
        <v>25</v>
      </c>
      <c r="Q508" s="15" t="s">
        <v>26</v>
      </c>
      <c r="R508" s="15" t="s">
        <v>17</v>
      </c>
      <c r="S508" s="18" t="n">
        <v>78</v>
      </c>
      <c r="T508" s="15" t="n">
        <v>851.8</v>
      </c>
      <c r="U508" s="15" t="s">
        <v>24</v>
      </c>
      <c r="V508" s="18" t="n">
        <f aca="false">IF(ISNUMBER(T508),T508,0)</f>
        <v>851.8</v>
      </c>
      <c r="W508" s="15" t="n">
        <f aca="false">IF(U508="Yes",1,0)</f>
        <v>0</v>
      </c>
      <c r="X508" s="15" t="str">
        <f aca="false">IF(F508&lt;=12,"0-12 months",IF(F508&lt;=24,"13-24 months",IF(F508&lt;=48,"25-48 months","49-72 months")))</f>
        <v>0-12 months</v>
      </c>
      <c r="Y508" s="15" t="str">
        <f aca="false">IF(C508=1,"Yes","No")</f>
        <v>No</v>
      </c>
      <c r="Z508" s="15" t="n">
        <f aca="false">COUNTIF(J508:O508,"Yes")</f>
        <v>1</v>
      </c>
      <c r="AA508" s="18" t="n">
        <f aca="false">S508*W508</f>
        <v>0</v>
      </c>
      <c r="AB508" s="15" t="n">
        <f aca="false">(P508="Month-to-month")+(I508="Fiber optic")+(R508="Electronic check")+(F508&lt;=12)+(M508="No")+(J508="No")</f>
        <v>5</v>
      </c>
      <c r="AC508" s="15" t="str">
        <f aca="false">IF(AB508&gt;=5,"High",IF(AB508&gt;=3,"Medium","Low"))</f>
        <v>High</v>
      </c>
    </row>
    <row r="509" customFormat="false" ht="15" hidden="false" customHeight="false" outlineLevel="0" collapsed="false">
      <c r="A509" s="15" t="s">
        <v>606</v>
      </c>
      <c r="B509" s="15" t="s">
        <v>98</v>
      </c>
      <c r="C509" s="15" t="n">
        <v>0</v>
      </c>
      <c r="D509" s="15" t="s">
        <v>26</v>
      </c>
      <c r="E509" s="15" t="s">
        <v>24</v>
      </c>
      <c r="F509" s="15" t="n">
        <v>2</v>
      </c>
      <c r="G509" s="15" t="s">
        <v>26</v>
      </c>
      <c r="H509" s="15" t="s">
        <v>24</v>
      </c>
      <c r="I509" s="15" t="s">
        <v>102</v>
      </c>
      <c r="J509" s="15" t="s">
        <v>24</v>
      </c>
      <c r="K509" s="15" t="s">
        <v>24</v>
      </c>
      <c r="L509" s="15" t="s">
        <v>24</v>
      </c>
      <c r="M509" s="15" t="s">
        <v>26</v>
      </c>
      <c r="N509" s="15" t="s">
        <v>26</v>
      </c>
      <c r="O509" s="15" t="s">
        <v>26</v>
      </c>
      <c r="P509" s="15" t="s">
        <v>25</v>
      </c>
      <c r="Q509" s="15" t="s">
        <v>26</v>
      </c>
      <c r="R509" s="15" t="s">
        <v>15</v>
      </c>
      <c r="S509" s="18" t="n">
        <v>94.2</v>
      </c>
      <c r="T509" s="15" t="n">
        <v>167.5</v>
      </c>
      <c r="U509" s="15" t="s">
        <v>26</v>
      </c>
      <c r="V509" s="18" t="n">
        <f aca="false">IF(ISNUMBER(T509),T509,0)</f>
        <v>167.5</v>
      </c>
      <c r="W509" s="15" t="n">
        <f aca="false">IF(U509="Yes",1,0)</f>
        <v>1</v>
      </c>
      <c r="X509" s="15" t="str">
        <f aca="false">IF(F509&lt;=12,"0-12 months",IF(F509&lt;=24,"13-24 months",IF(F509&lt;=48,"25-48 months","49-72 months")))</f>
        <v>0-12 months</v>
      </c>
      <c r="Y509" s="15" t="str">
        <f aca="false">IF(C509=1,"Yes","No")</f>
        <v>No</v>
      </c>
      <c r="Z509" s="15" t="n">
        <f aca="false">COUNTIF(J509:O509,"Yes")</f>
        <v>3</v>
      </c>
      <c r="AA509" s="18" t="n">
        <f aca="false">S509*W509</f>
        <v>94.2</v>
      </c>
      <c r="AB509" s="15" t="n">
        <f aca="false">(P509="Month-to-month")+(I509="Fiber optic")+(R509="Electronic check")+(F509&lt;=12)+(M509="No")+(J509="No")</f>
        <v>5</v>
      </c>
      <c r="AC509" s="15" t="str">
        <f aca="false">IF(AB509&gt;=5,"High",IF(AB509&gt;=3,"Medium","Low"))</f>
        <v>High</v>
      </c>
    </row>
    <row r="510" customFormat="false" ht="15" hidden="false" customHeight="false" outlineLevel="0" collapsed="false">
      <c r="A510" s="15" t="s">
        <v>607</v>
      </c>
      <c r="B510" s="15" t="s">
        <v>94</v>
      </c>
      <c r="C510" s="15" t="n">
        <v>0</v>
      </c>
      <c r="D510" s="15" t="s">
        <v>26</v>
      </c>
      <c r="E510" s="15" t="s">
        <v>26</v>
      </c>
      <c r="F510" s="15" t="n">
        <v>6</v>
      </c>
      <c r="G510" s="15" t="s">
        <v>26</v>
      </c>
      <c r="H510" s="15" t="s">
        <v>26</v>
      </c>
      <c r="I510" s="15" t="s">
        <v>102</v>
      </c>
      <c r="J510" s="15" t="s">
        <v>24</v>
      </c>
      <c r="K510" s="15" t="s">
        <v>24</v>
      </c>
      <c r="L510" s="15" t="s">
        <v>24</v>
      </c>
      <c r="M510" s="15" t="s">
        <v>26</v>
      </c>
      <c r="N510" s="15" t="s">
        <v>24</v>
      </c>
      <c r="O510" s="15" t="s">
        <v>24</v>
      </c>
      <c r="P510" s="15" t="s">
        <v>25</v>
      </c>
      <c r="Q510" s="15" t="s">
        <v>26</v>
      </c>
      <c r="R510" s="15" t="s">
        <v>15</v>
      </c>
      <c r="S510" s="18" t="n">
        <v>80.5</v>
      </c>
      <c r="T510" s="15" t="n">
        <v>502.85</v>
      </c>
      <c r="U510" s="15" t="s">
        <v>26</v>
      </c>
      <c r="V510" s="18" t="n">
        <f aca="false">IF(ISNUMBER(T510),T510,0)</f>
        <v>502.85</v>
      </c>
      <c r="W510" s="15" t="n">
        <f aca="false">IF(U510="Yes",1,0)</f>
        <v>1</v>
      </c>
      <c r="X510" s="15" t="str">
        <f aca="false">IF(F510&lt;=12,"0-12 months",IF(F510&lt;=24,"13-24 months",IF(F510&lt;=48,"25-48 months","49-72 months")))</f>
        <v>0-12 months</v>
      </c>
      <c r="Y510" s="15" t="str">
        <f aca="false">IF(C510=1,"Yes","No")</f>
        <v>No</v>
      </c>
      <c r="Z510" s="15" t="n">
        <f aca="false">COUNTIF(J510:O510,"Yes")</f>
        <v>1</v>
      </c>
      <c r="AA510" s="18" t="n">
        <f aca="false">S510*W510</f>
        <v>80.5</v>
      </c>
      <c r="AB510" s="15" t="n">
        <f aca="false">(P510="Month-to-month")+(I510="Fiber optic")+(R510="Electronic check")+(F510&lt;=12)+(M510="No")+(J510="No")</f>
        <v>5</v>
      </c>
      <c r="AC510" s="15" t="str">
        <f aca="false">IF(AB510&gt;=5,"High",IF(AB510&gt;=3,"Medium","Low"))</f>
        <v>High</v>
      </c>
    </row>
    <row r="511" customFormat="false" ht="15" hidden="false" customHeight="false" outlineLevel="0" collapsed="false">
      <c r="A511" s="15" t="s">
        <v>608</v>
      </c>
      <c r="B511" s="15" t="s">
        <v>94</v>
      </c>
      <c r="C511" s="15" t="n">
        <v>0</v>
      </c>
      <c r="D511" s="15" t="s">
        <v>24</v>
      </c>
      <c r="E511" s="15" t="s">
        <v>24</v>
      </c>
      <c r="F511" s="15" t="n">
        <v>1</v>
      </c>
      <c r="G511" s="15" t="s">
        <v>26</v>
      </c>
      <c r="H511" s="15" t="s">
        <v>24</v>
      </c>
      <c r="I511" s="15" t="s">
        <v>24</v>
      </c>
      <c r="J511" s="15" t="s">
        <v>28</v>
      </c>
      <c r="K511" s="15" t="s">
        <v>28</v>
      </c>
      <c r="L511" s="15" t="s">
        <v>28</v>
      </c>
      <c r="M511" s="15" t="s">
        <v>28</v>
      </c>
      <c r="N511" s="15" t="s">
        <v>28</v>
      </c>
      <c r="O511" s="15" t="s">
        <v>28</v>
      </c>
      <c r="P511" s="15" t="s">
        <v>25</v>
      </c>
      <c r="Q511" s="15" t="s">
        <v>24</v>
      </c>
      <c r="R511" s="15" t="s">
        <v>17</v>
      </c>
      <c r="S511" s="18" t="n">
        <v>19.85</v>
      </c>
      <c r="T511" s="15" t="n">
        <v>19.85</v>
      </c>
      <c r="U511" s="15" t="s">
        <v>24</v>
      </c>
      <c r="V511" s="18" t="n">
        <f aca="false">IF(ISNUMBER(T511),T511,0)</f>
        <v>19.85</v>
      </c>
      <c r="W511" s="15" t="n">
        <f aca="false">IF(U511="Yes",1,0)</f>
        <v>0</v>
      </c>
      <c r="X511" s="15" t="str">
        <f aca="false">IF(F511&lt;=12,"0-12 months",IF(F511&lt;=24,"13-24 months",IF(F511&lt;=48,"25-48 months","49-72 months")))</f>
        <v>0-12 months</v>
      </c>
      <c r="Y511" s="15" t="str">
        <f aca="false">IF(C511=1,"Yes","No")</f>
        <v>No</v>
      </c>
      <c r="Z511" s="15" t="n">
        <f aca="false">COUNTIF(J511:O511,"Yes")</f>
        <v>0</v>
      </c>
      <c r="AA511" s="18" t="n">
        <f aca="false">S511*W511</f>
        <v>0</v>
      </c>
      <c r="AB511" s="15" t="n">
        <f aca="false">(P511="Month-to-month")+(I511="Fiber optic")+(R511="Electronic check")+(F511&lt;=12)+(M511="No")+(J511="No")</f>
        <v>2</v>
      </c>
      <c r="AC511" s="15" t="str">
        <f aca="false">IF(AB511&gt;=5,"High",IF(AB511&gt;=3,"Medium","Low"))</f>
        <v>Low</v>
      </c>
    </row>
    <row r="512" customFormat="false" ht="15" hidden="false" customHeight="false" outlineLevel="0" collapsed="false">
      <c r="A512" s="15" t="s">
        <v>609</v>
      </c>
      <c r="B512" s="15" t="s">
        <v>98</v>
      </c>
      <c r="C512" s="15" t="n">
        <v>1</v>
      </c>
      <c r="D512" s="15" t="s">
        <v>26</v>
      </c>
      <c r="E512" s="15" t="s">
        <v>26</v>
      </c>
      <c r="F512" s="15" t="n">
        <v>20</v>
      </c>
      <c r="G512" s="15" t="s">
        <v>26</v>
      </c>
      <c r="H512" s="15" t="s">
        <v>24</v>
      </c>
      <c r="I512" s="15" t="s">
        <v>102</v>
      </c>
      <c r="J512" s="15" t="s">
        <v>26</v>
      </c>
      <c r="K512" s="15" t="s">
        <v>24</v>
      </c>
      <c r="L512" s="15" t="s">
        <v>26</v>
      </c>
      <c r="M512" s="15" t="s">
        <v>26</v>
      </c>
      <c r="N512" s="15" t="s">
        <v>24</v>
      </c>
      <c r="O512" s="15" t="s">
        <v>26</v>
      </c>
      <c r="P512" s="15" t="s">
        <v>27</v>
      </c>
      <c r="Q512" s="15" t="s">
        <v>24</v>
      </c>
      <c r="R512" s="15" t="s">
        <v>21</v>
      </c>
      <c r="S512" s="18" t="n">
        <v>94.3</v>
      </c>
      <c r="T512" s="15" t="n">
        <v>1818.3</v>
      </c>
      <c r="U512" s="15" t="s">
        <v>24</v>
      </c>
      <c r="V512" s="18" t="n">
        <f aca="false">IF(ISNUMBER(T512),T512,0)</f>
        <v>1818.3</v>
      </c>
      <c r="W512" s="15" t="n">
        <f aca="false">IF(U512="Yes",1,0)</f>
        <v>0</v>
      </c>
      <c r="X512" s="15" t="str">
        <f aca="false">IF(F512&lt;=12,"0-12 months",IF(F512&lt;=24,"13-24 months",IF(F512&lt;=48,"25-48 months","49-72 months")))</f>
        <v>13-24 months</v>
      </c>
      <c r="Y512" s="15" t="str">
        <f aca="false">IF(C512=1,"Yes","No")</f>
        <v>Yes</v>
      </c>
      <c r="Z512" s="15" t="n">
        <f aca="false">COUNTIF(J512:O512,"Yes")</f>
        <v>4</v>
      </c>
      <c r="AA512" s="18" t="n">
        <f aca="false">S512*W512</f>
        <v>0</v>
      </c>
      <c r="AB512" s="15" t="n">
        <f aca="false">(P512="Month-to-month")+(I512="Fiber optic")+(R512="Electronic check")+(F512&lt;=12)+(M512="No")+(J512="No")</f>
        <v>1</v>
      </c>
      <c r="AC512" s="15" t="str">
        <f aca="false">IF(AB512&gt;=5,"High",IF(AB512&gt;=3,"Medium","Low"))</f>
        <v>Low</v>
      </c>
    </row>
    <row r="513" customFormat="false" ht="15" hidden="false" customHeight="false" outlineLevel="0" collapsed="false">
      <c r="A513" s="15" t="s">
        <v>610</v>
      </c>
      <c r="B513" s="15" t="s">
        <v>98</v>
      </c>
      <c r="C513" s="15" t="n">
        <v>0</v>
      </c>
      <c r="D513" s="15" t="s">
        <v>24</v>
      </c>
      <c r="E513" s="15" t="s">
        <v>24</v>
      </c>
      <c r="F513" s="15" t="n">
        <v>61</v>
      </c>
      <c r="G513" s="15" t="s">
        <v>26</v>
      </c>
      <c r="H513" s="15" t="s">
        <v>26</v>
      </c>
      <c r="I513" s="15" t="s">
        <v>102</v>
      </c>
      <c r="J513" s="15" t="s">
        <v>26</v>
      </c>
      <c r="K513" s="15" t="s">
        <v>24</v>
      </c>
      <c r="L513" s="15" t="s">
        <v>26</v>
      </c>
      <c r="M513" s="15" t="s">
        <v>24</v>
      </c>
      <c r="N513" s="15" t="s">
        <v>26</v>
      </c>
      <c r="O513" s="15" t="s">
        <v>26</v>
      </c>
      <c r="P513" s="15" t="s">
        <v>25</v>
      </c>
      <c r="Q513" s="15" t="s">
        <v>26</v>
      </c>
      <c r="R513" s="15" t="s">
        <v>15</v>
      </c>
      <c r="S513" s="18" t="n">
        <v>106.45</v>
      </c>
      <c r="T513" s="15" t="n">
        <v>6300.15</v>
      </c>
      <c r="U513" s="15" t="s">
        <v>24</v>
      </c>
      <c r="V513" s="18" t="n">
        <f aca="false">IF(ISNUMBER(T513),T513,0)</f>
        <v>6300.15</v>
      </c>
      <c r="W513" s="15" t="n">
        <f aca="false">IF(U513="Yes",1,0)</f>
        <v>0</v>
      </c>
      <c r="X513" s="15" t="str">
        <f aca="false">IF(F513&lt;=12,"0-12 months",IF(F513&lt;=24,"13-24 months",IF(F513&lt;=48,"25-48 months","49-72 months")))</f>
        <v>49-72 months</v>
      </c>
      <c r="Y513" s="15" t="str">
        <f aca="false">IF(C513=1,"Yes","No")</f>
        <v>No</v>
      </c>
      <c r="Z513" s="15" t="n">
        <f aca="false">COUNTIF(J513:O513,"Yes")</f>
        <v>4</v>
      </c>
      <c r="AA513" s="18" t="n">
        <f aca="false">S513*W513</f>
        <v>0</v>
      </c>
      <c r="AB513" s="15" t="n">
        <f aca="false">(P513="Month-to-month")+(I513="Fiber optic")+(R513="Electronic check")+(F513&lt;=12)+(M513="No")+(J513="No")</f>
        <v>4</v>
      </c>
      <c r="AC513" s="15" t="str">
        <f aca="false">IF(AB513&gt;=5,"High",IF(AB513&gt;=3,"Medium","Low"))</f>
        <v>Medium</v>
      </c>
    </row>
    <row r="514" customFormat="false" ht="15" hidden="false" customHeight="false" outlineLevel="0" collapsed="false">
      <c r="A514" s="15" t="s">
        <v>611</v>
      </c>
      <c r="B514" s="15" t="s">
        <v>94</v>
      </c>
      <c r="C514" s="15" t="n">
        <v>1</v>
      </c>
      <c r="D514" s="15" t="s">
        <v>26</v>
      </c>
      <c r="E514" s="15" t="s">
        <v>24</v>
      </c>
      <c r="F514" s="15" t="n">
        <v>5</v>
      </c>
      <c r="G514" s="15" t="s">
        <v>26</v>
      </c>
      <c r="H514" s="15" t="s">
        <v>26</v>
      </c>
      <c r="I514" s="15" t="s">
        <v>102</v>
      </c>
      <c r="J514" s="15" t="s">
        <v>24</v>
      </c>
      <c r="K514" s="15" t="s">
        <v>24</v>
      </c>
      <c r="L514" s="15" t="s">
        <v>24</v>
      </c>
      <c r="M514" s="15" t="s">
        <v>24</v>
      </c>
      <c r="N514" s="15" t="s">
        <v>24</v>
      </c>
      <c r="O514" s="15" t="s">
        <v>24</v>
      </c>
      <c r="P514" s="15" t="s">
        <v>25</v>
      </c>
      <c r="Q514" s="15" t="s">
        <v>26</v>
      </c>
      <c r="R514" s="15" t="s">
        <v>15</v>
      </c>
      <c r="S514" s="18" t="n">
        <v>74.35</v>
      </c>
      <c r="T514" s="15" t="n">
        <v>334.8</v>
      </c>
      <c r="U514" s="15" t="s">
        <v>26</v>
      </c>
      <c r="V514" s="18" t="n">
        <f aca="false">IF(ISNUMBER(T514),T514,0)</f>
        <v>334.8</v>
      </c>
      <c r="W514" s="15" t="n">
        <f aca="false">IF(U514="Yes",1,0)</f>
        <v>1</v>
      </c>
      <c r="X514" s="15" t="str">
        <f aca="false">IF(F514&lt;=12,"0-12 months",IF(F514&lt;=24,"13-24 months",IF(F514&lt;=48,"25-48 months","49-72 months")))</f>
        <v>0-12 months</v>
      </c>
      <c r="Y514" s="15" t="str">
        <f aca="false">IF(C514=1,"Yes","No")</f>
        <v>Yes</v>
      </c>
      <c r="Z514" s="15" t="n">
        <f aca="false">COUNTIF(J514:O514,"Yes")</f>
        <v>0</v>
      </c>
      <c r="AA514" s="18" t="n">
        <f aca="false">S514*W514</f>
        <v>74.35</v>
      </c>
      <c r="AB514" s="15" t="n">
        <f aca="false">(P514="Month-to-month")+(I514="Fiber optic")+(R514="Electronic check")+(F514&lt;=12)+(M514="No")+(J514="No")</f>
        <v>6</v>
      </c>
      <c r="AC514" s="15" t="str">
        <f aca="false">IF(AB514&gt;=5,"High",IF(AB514&gt;=3,"Medium","Low"))</f>
        <v>High</v>
      </c>
    </row>
    <row r="515" customFormat="false" ht="15" hidden="false" customHeight="false" outlineLevel="0" collapsed="false">
      <c r="A515" s="15" t="s">
        <v>612</v>
      </c>
      <c r="B515" s="15" t="s">
        <v>94</v>
      </c>
      <c r="C515" s="15" t="n">
        <v>0</v>
      </c>
      <c r="D515" s="15" t="s">
        <v>24</v>
      </c>
      <c r="E515" s="15" t="s">
        <v>24</v>
      </c>
      <c r="F515" s="15" t="n">
        <v>56</v>
      </c>
      <c r="G515" s="15" t="s">
        <v>26</v>
      </c>
      <c r="H515" s="15" t="s">
        <v>26</v>
      </c>
      <c r="I515" s="15" t="s">
        <v>102</v>
      </c>
      <c r="J515" s="15" t="s">
        <v>24</v>
      </c>
      <c r="K515" s="15" t="s">
        <v>26</v>
      </c>
      <c r="L515" s="15" t="s">
        <v>24</v>
      </c>
      <c r="M515" s="15" t="s">
        <v>26</v>
      </c>
      <c r="N515" s="15" t="s">
        <v>26</v>
      </c>
      <c r="O515" s="15" t="s">
        <v>26</v>
      </c>
      <c r="P515" s="15" t="s">
        <v>25</v>
      </c>
      <c r="Q515" s="15" t="s">
        <v>26</v>
      </c>
      <c r="R515" s="15" t="s">
        <v>19</v>
      </c>
      <c r="S515" s="18" t="n">
        <v>105.45</v>
      </c>
      <c r="T515" s="15" t="n">
        <v>5916.95</v>
      </c>
      <c r="U515" s="15" t="s">
        <v>24</v>
      </c>
      <c r="V515" s="18" t="n">
        <f aca="false">IF(ISNUMBER(T515),T515,0)</f>
        <v>5916.95</v>
      </c>
      <c r="W515" s="15" t="n">
        <f aca="false">IF(U515="Yes",1,0)</f>
        <v>0</v>
      </c>
      <c r="X515" s="15" t="str">
        <f aca="false">IF(F515&lt;=12,"0-12 months",IF(F515&lt;=24,"13-24 months",IF(F515&lt;=48,"25-48 months","49-72 months")))</f>
        <v>49-72 months</v>
      </c>
      <c r="Y515" s="15" t="str">
        <f aca="false">IF(C515=1,"Yes","No")</f>
        <v>No</v>
      </c>
      <c r="Z515" s="15" t="n">
        <f aca="false">COUNTIF(J515:O515,"Yes")</f>
        <v>4</v>
      </c>
      <c r="AA515" s="18" t="n">
        <f aca="false">S515*W515</f>
        <v>0</v>
      </c>
      <c r="AB515" s="15" t="n">
        <f aca="false">(P515="Month-to-month")+(I515="Fiber optic")+(R515="Electronic check")+(F515&lt;=12)+(M515="No")+(J515="No")</f>
        <v>3</v>
      </c>
      <c r="AC515" s="15" t="str">
        <f aca="false">IF(AB515&gt;=5,"High",IF(AB515&gt;=3,"Medium","Low"))</f>
        <v>Medium</v>
      </c>
    </row>
    <row r="516" customFormat="false" ht="15" hidden="false" customHeight="false" outlineLevel="0" collapsed="false">
      <c r="A516" s="15" t="s">
        <v>613</v>
      </c>
      <c r="B516" s="15" t="s">
        <v>98</v>
      </c>
      <c r="C516" s="15" t="n">
        <v>0</v>
      </c>
      <c r="D516" s="15" t="s">
        <v>24</v>
      </c>
      <c r="E516" s="15" t="s">
        <v>24</v>
      </c>
      <c r="F516" s="15" t="n">
        <v>30</v>
      </c>
      <c r="G516" s="15" t="s">
        <v>26</v>
      </c>
      <c r="H516" s="15" t="s">
        <v>26</v>
      </c>
      <c r="I516" s="15" t="s">
        <v>102</v>
      </c>
      <c r="J516" s="15" t="s">
        <v>26</v>
      </c>
      <c r="K516" s="15" t="s">
        <v>26</v>
      </c>
      <c r="L516" s="15" t="s">
        <v>26</v>
      </c>
      <c r="M516" s="15" t="s">
        <v>26</v>
      </c>
      <c r="N516" s="15" t="s">
        <v>24</v>
      </c>
      <c r="O516" s="15" t="s">
        <v>24</v>
      </c>
      <c r="P516" s="15" t="s">
        <v>25</v>
      </c>
      <c r="Q516" s="15" t="s">
        <v>26</v>
      </c>
      <c r="R516" s="15" t="s">
        <v>21</v>
      </c>
      <c r="S516" s="18" t="n">
        <v>95</v>
      </c>
      <c r="T516" s="15" t="n">
        <v>2852.4</v>
      </c>
      <c r="U516" s="15" t="s">
        <v>24</v>
      </c>
      <c r="V516" s="18" t="n">
        <f aca="false">IF(ISNUMBER(T516),T516,0)</f>
        <v>2852.4</v>
      </c>
      <c r="W516" s="15" t="n">
        <f aca="false">IF(U516="Yes",1,0)</f>
        <v>0</v>
      </c>
      <c r="X516" s="15" t="str">
        <f aca="false">IF(F516&lt;=12,"0-12 months",IF(F516&lt;=24,"13-24 months",IF(F516&lt;=48,"25-48 months","49-72 months")))</f>
        <v>25-48 months</v>
      </c>
      <c r="Y516" s="15" t="str">
        <f aca="false">IF(C516=1,"Yes","No")</f>
        <v>No</v>
      </c>
      <c r="Z516" s="15" t="n">
        <f aca="false">COUNTIF(J516:O516,"Yes")</f>
        <v>4</v>
      </c>
      <c r="AA516" s="18" t="n">
        <f aca="false">S516*W516</f>
        <v>0</v>
      </c>
      <c r="AB516" s="15" t="n">
        <f aca="false">(P516="Month-to-month")+(I516="Fiber optic")+(R516="Electronic check")+(F516&lt;=12)+(M516="No")+(J516="No")</f>
        <v>2</v>
      </c>
      <c r="AC516" s="15" t="str">
        <f aca="false">IF(AB516&gt;=5,"High",IF(AB516&gt;=3,"Medium","Low"))</f>
        <v>Low</v>
      </c>
    </row>
    <row r="517" customFormat="false" ht="15" hidden="false" customHeight="false" outlineLevel="0" collapsed="false">
      <c r="A517" s="15" t="s">
        <v>614</v>
      </c>
      <c r="B517" s="15" t="s">
        <v>98</v>
      </c>
      <c r="C517" s="15" t="n">
        <v>0</v>
      </c>
      <c r="D517" s="15" t="s">
        <v>24</v>
      </c>
      <c r="E517" s="15" t="s">
        <v>24</v>
      </c>
      <c r="F517" s="15" t="n">
        <v>40</v>
      </c>
      <c r="G517" s="15" t="s">
        <v>26</v>
      </c>
      <c r="H517" s="15" t="s">
        <v>26</v>
      </c>
      <c r="I517" s="15" t="s">
        <v>102</v>
      </c>
      <c r="J517" s="15" t="s">
        <v>24</v>
      </c>
      <c r="K517" s="15" t="s">
        <v>24</v>
      </c>
      <c r="L517" s="15" t="s">
        <v>26</v>
      </c>
      <c r="M517" s="15" t="s">
        <v>26</v>
      </c>
      <c r="N517" s="15" t="s">
        <v>26</v>
      </c>
      <c r="O517" s="15" t="s">
        <v>26</v>
      </c>
      <c r="P517" s="15" t="s">
        <v>25</v>
      </c>
      <c r="Q517" s="15" t="s">
        <v>24</v>
      </c>
      <c r="R517" s="15" t="s">
        <v>19</v>
      </c>
      <c r="S517" s="18" t="n">
        <v>104.8</v>
      </c>
      <c r="T517" s="15" t="n">
        <v>4131.95</v>
      </c>
      <c r="U517" s="15" t="s">
        <v>26</v>
      </c>
      <c r="V517" s="18" t="n">
        <f aca="false">IF(ISNUMBER(T517),T517,0)</f>
        <v>4131.95</v>
      </c>
      <c r="W517" s="15" t="n">
        <f aca="false">IF(U517="Yes",1,0)</f>
        <v>1</v>
      </c>
      <c r="X517" s="15" t="str">
        <f aca="false">IF(F517&lt;=12,"0-12 months",IF(F517&lt;=24,"13-24 months",IF(F517&lt;=48,"25-48 months","49-72 months")))</f>
        <v>25-48 months</v>
      </c>
      <c r="Y517" s="15" t="str">
        <f aca="false">IF(C517=1,"Yes","No")</f>
        <v>No</v>
      </c>
      <c r="Z517" s="15" t="n">
        <f aca="false">COUNTIF(J517:O517,"Yes")</f>
        <v>4</v>
      </c>
      <c r="AA517" s="18" t="n">
        <f aca="false">S517*W517</f>
        <v>104.8</v>
      </c>
      <c r="AB517" s="15" t="n">
        <f aca="false">(P517="Month-to-month")+(I517="Fiber optic")+(R517="Electronic check")+(F517&lt;=12)+(M517="No")+(J517="No")</f>
        <v>3</v>
      </c>
      <c r="AC517" s="15" t="str">
        <f aca="false">IF(AB517&gt;=5,"High",IF(AB517&gt;=3,"Medium","Low"))</f>
        <v>Medium</v>
      </c>
    </row>
    <row r="518" customFormat="false" ht="15" hidden="false" customHeight="false" outlineLevel="0" collapsed="false">
      <c r="A518" s="15" t="s">
        <v>615</v>
      </c>
      <c r="B518" s="15" t="s">
        <v>94</v>
      </c>
      <c r="C518" s="15" t="n">
        <v>0</v>
      </c>
      <c r="D518" s="15" t="s">
        <v>24</v>
      </c>
      <c r="E518" s="15" t="s">
        <v>24</v>
      </c>
      <c r="F518" s="15" t="n">
        <v>28</v>
      </c>
      <c r="G518" s="15" t="s">
        <v>26</v>
      </c>
      <c r="H518" s="15" t="s">
        <v>24</v>
      </c>
      <c r="I518" s="15" t="s">
        <v>96</v>
      </c>
      <c r="J518" s="15" t="s">
        <v>26</v>
      </c>
      <c r="K518" s="15" t="s">
        <v>24</v>
      </c>
      <c r="L518" s="15" t="s">
        <v>24</v>
      </c>
      <c r="M518" s="15" t="s">
        <v>26</v>
      </c>
      <c r="N518" s="15" t="s">
        <v>24</v>
      </c>
      <c r="O518" s="15" t="s">
        <v>24</v>
      </c>
      <c r="P518" s="15" t="s">
        <v>27</v>
      </c>
      <c r="Q518" s="15" t="s">
        <v>24</v>
      </c>
      <c r="R518" s="15" t="s">
        <v>17</v>
      </c>
      <c r="S518" s="18" t="n">
        <v>54.3</v>
      </c>
      <c r="T518" s="15" t="n">
        <v>1546.3</v>
      </c>
      <c r="U518" s="15" t="s">
        <v>24</v>
      </c>
      <c r="V518" s="18" t="n">
        <f aca="false">IF(ISNUMBER(T518),T518,0)</f>
        <v>1546.3</v>
      </c>
      <c r="W518" s="15" t="n">
        <f aca="false">IF(U518="Yes",1,0)</f>
        <v>0</v>
      </c>
      <c r="X518" s="15" t="str">
        <f aca="false">IF(F518&lt;=12,"0-12 months",IF(F518&lt;=24,"13-24 months",IF(F518&lt;=48,"25-48 months","49-72 months")))</f>
        <v>25-48 months</v>
      </c>
      <c r="Y518" s="15" t="str">
        <f aca="false">IF(C518=1,"Yes","No")</f>
        <v>No</v>
      </c>
      <c r="Z518" s="15" t="n">
        <f aca="false">COUNTIF(J518:O518,"Yes")</f>
        <v>2</v>
      </c>
      <c r="AA518" s="18" t="n">
        <f aca="false">S518*W518</f>
        <v>0</v>
      </c>
      <c r="AB518" s="15" t="n">
        <f aca="false">(P518="Month-to-month")+(I518="Fiber optic")+(R518="Electronic check")+(F518&lt;=12)+(M518="No")+(J518="No")</f>
        <v>0</v>
      </c>
      <c r="AC518" s="15" t="str">
        <f aca="false">IF(AB518&gt;=5,"High",IF(AB518&gt;=3,"Medium","Low"))</f>
        <v>Low</v>
      </c>
    </row>
    <row r="519" customFormat="false" ht="15" hidden="false" customHeight="false" outlineLevel="0" collapsed="false">
      <c r="A519" s="15" t="s">
        <v>616</v>
      </c>
      <c r="B519" s="15" t="s">
        <v>94</v>
      </c>
      <c r="C519" s="15" t="n">
        <v>1</v>
      </c>
      <c r="D519" s="15" t="s">
        <v>26</v>
      </c>
      <c r="E519" s="15" t="s">
        <v>24</v>
      </c>
      <c r="F519" s="15" t="n">
        <v>5</v>
      </c>
      <c r="G519" s="15" t="s">
        <v>26</v>
      </c>
      <c r="H519" s="15" t="s">
        <v>24</v>
      </c>
      <c r="I519" s="15" t="s">
        <v>102</v>
      </c>
      <c r="J519" s="15" t="s">
        <v>24</v>
      </c>
      <c r="K519" s="15" t="s">
        <v>24</v>
      </c>
      <c r="L519" s="15" t="s">
        <v>24</v>
      </c>
      <c r="M519" s="15" t="s">
        <v>24</v>
      </c>
      <c r="N519" s="15" t="s">
        <v>24</v>
      </c>
      <c r="O519" s="15" t="s">
        <v>24</v>
      </c>
      <c r="P519" s="15" t="s">
        <v>25</v>
      </c>
      <c r="Q519" s="15" t="s">
        <v>24</v>
      </c>
      <c r="R519" s="15" t="s">
        <v>15</v>
      </c>
      <c r="S519" s="18" t="n">
        <v>70.05</v>
      </c>
      <c r="T519" s="15" t="n">
        <v>302.6</v>
      </c>
      <c r="U519" s="15" t="s">
        <v>24</v>
      </c>
      <c r="V519" s="18" t="n">
        <f aca="false">IF(ISNUMBER(T519),T519,0)</f>
        <v>302.6</v>
      </c>
      <c r="W519" s="15" t="n">
        <f aca="false">IF(U519="Yes",1,0)</f>
        <v>0</v>
      </c>
      <c r="X519" s="15" t="str">
        <f aca="false">IF(F519&lt;=12,"0-12 months",IF(F519&lt;=24,"13-24 months",IF(F519&lt;=48,"25-48 months","49-72 months")))</f>
        <v>0-12 months</v>
      </c>
      <c r="Y519" s="15" t="str">
        <f aca="false">IF(C519=1,"Yes","No")</f>
        <v>Yes</v>
      </c>
      <c r="Z519" s="15" t="n">
        <f aca="false">COUNTIF(J519:O519,"Yes")</f>
        <v>0</v>
      </c>
      <c r="AA519" s="18" t="n">
        <f aca="false">S519*W519</f>
        <v>0</v>
      </c>
      <c r="AB519" s="15" t="n">
        <f aca="false">(P519="Month-to-month")+(I519="Fiber optic")+(R519="Electronic check")+(F519&lt;=12)+(M519="No")+(J519="No")</f>
        <v>6</v>
      </c>
      <c r="AC519" s="15" t="str">
        <f aca="false">IF(AB519&gt;=5,"High",IF(AB519&gt;=3,"Medium","Low"))</f>
        <v>High</v>
      </c>
    </row>
    <row r="520" customFormat="false" ht="15" hidden="false" customHeight="false" outlineLevel="0" collapsed="false">
      <c r="A520" s="15" t="s">
        <v>617</v>
      </c>
      <c r="B520" s="15" t="s">
        <v>94</v>
      </c>
      <c r="C520" s="15" t="n">
        <v>1</v>
      </c>
      <c r="D520" s="15" t="s">
        <v>26</v>
      </c>
      <c r="E520" s="15" t="s">
        <v>24</v>
      </c>
      <c r="F520" s="15" t="n">
        <v>27</v>
      </c>
      <c r="G520" s="15" t="s">
        <v>26</v>
      </c>
      <c r="H520" s="15" t="s">
        <v>24</v>
      </c>
      <c r="I520" s="15" t="s">
        <v>102</v>
      </c>
      <c r="J520" s="15" t="s">
        <v>26</v>
      </c>
      <c r="K520" s="15" t="s">
        <v>24</v>
      </c>
      <c r="L520" s="15" t="s">
        <v>24</v>
      </c>
      <c r="M520" s="15" t="s">
        <v>24</v>
      </c>
      <c r="N520" s="15" t="s">
        <v>24</v>
      </c>
      <c r="O520" s="15" t="s">
        <v>24</v>
      </c>
      <c r="P520" s="15" t="s">
        <v>25</v>
      </c>
      <c r="Q520" s="15" t="s">
        <v>26</v>
      </c>
      <c r="R520" s="15" t="s">
        <v>19</v>
      </c>
      <c r="S520" s="18" t="n">
        <v>75.2</v>
      </c>
      <c r="T520" s="15" t="n">
        <v>1929.35</v>
      </c>
      <c r="U520" s="15" t="s">
        <v>26</v>
      </c>
      <c r="V520" s="18" t="n">
        <f aca="false">IF(ISNUMBER(T520),T520,0)</f>
        <v>1929.35</v>
      </c>
      <c r="W520" s="15" t="n">
        <f aca="false">IF(U520="Yes",1,0)</f>
        <v>1</v>
      </c>
      <c r="X520" s="15" t="str">
        <f aca="false">IF(F520&lt;=12,"0-12 months",IF(F520&lt;=24,"13-24 months",IF(F520&lt;=48,"25-48 months","49-72 months")))</f>
        <v>25-48 months</v>
      </c>
      <c r="Y520" s="15" t="str">
        <f aca="false">IF(C520=1,"Yes","No")</f>
        <v>Yes</v>
      </c>
      <c r="Z520" s="15" t="n">
        <f aca="false">COUNTIF(J520:O520,"Yes")</f>
        <v>1</v>
      </c>
      <c r="AA520" s="18" t="n">
        <f aca="false">S520*W520</f>
        <v>75.2</v>
      </c>
      <c r="AB520" s="15" t="n">
        <f aca="false">(P520="Month-to-month")+(I520="Fiber optic")+(R520="Electronic check")+(F520&lt;=12)+(M520="No")+(J520="No")</f>
        <v>3</v>
      </c>
      <c r="AC520" s="15" t="str">
        <f aca="false">IF(AB520&gt;=5,"High",IF(AB520&gt;=3,"Medium","Low"))</f>
        <v>Medium</v>
      </c>
    </row>
    <row r="521" customFormat="false" ht="15" hidden="false" customHeight="false" outlineLevel="0" collapsed="false">
      <c r="A521" s="15" t="s">
        <v>618</v>
      </c>
      <c r="B521" s="15" t="s">
        <v>98</v>
      </c>
      <c r="C521" s="15" t="n">
        <v>0</v>
      </c>
      <c r="D521" s="15" t="s">
        <v>24</v>
      </c>
      <c r="E521" s="15" t="s">
        <v>24</v>
      </c>
      <c r="F521" s="15" t="n">
        <v>12</v>
      </c>
      <c r="G521" s="15" t="s">
        <v>26</v>
      </c>
      <c r="H521" s="15" t="s">
        <v>24</v>
      </c>
      <c r="I521" s="15" t="s">
        <v>24</v>
      </c>
      <c r="J521" s="15" t="s">
        <v>28</v>
      </c>
      <c r="K521" s="15" t="s">
        <v>28</v>
      </c>
      <c r="L521" s="15" t="s">
        <v>28</v>
      </c>
      <c r="M521" s="15" t="s">
        <v>28</v>
      </c>
      <c r="N521" s="15" t="s">
        <v>28</v>
      </c>
      <c r="O521" s="15" t="s">
        <v>28</v>
      </c>
      <c r="P521" s="15" t="s">
        <v>25</v>
      </c>
      <c r="Q521" s="15" t="s">
        <v>24</v>
      </c>
      <c r="R521" s="15" t="s">
        <v>21</v>
      </c>
      <c r="S521" s="18" t="n">
        <v>20.05</v>
      </c>
      <c r="T521" s="15" t="n">
        <v>265.45</v>
      </c>
      <c r="U521" s="15" t="s">
        <v>24</v>
      </c>
      <c r="V521" s="18" t="n">
        <f aca="false">IF(ISNUMBER(T521),T521,0)</f>
        <v>265.45</v>
      </c>
      <c r="W521" s="15" t="n">
        <f aca="false">IF(U521="Yes",1,0)</f>
        <v>0</v>
      </c>
      <c r="X521" s="15" t="str">
        <f aca="false">IF(F521&lt;=12,"0-12 months",IF(F521&lt;=24,"13-24 months",IF(F521&lt;=48,"25-48 months","49-72 months")))</f>
        <v>0-12 months</v>
      </c>
      <c r="Y521" s="15" t="str">
        <f aca="false">IF(C521=1,"Yes","No")</f>
        <v>No</v>
      </c>
      <c r="Z521" s="15" t="n">
        <f aca="false">COUNTIF(J521:O521,"Yes")</f>
        <v>0</v>
      </c>
      <c r="AA521" s="18" t="n">
        <f aca="false">S521*W521</f>
        <v>0</v>
      </c>
      <c r="AB521" s="15" t="n">
        <f aca="false">(P521="Month-to-month")+(I521="Fiber optic")+(R521="Electronic check")+(F521&lt;=12)+(M521="No")+(J521="No")</f>
        <v>2</v>
      </c>
      <c r="AC521" s="15" t="str">
        <f aca="false">IF(AB521&gt;=5,"High",IF(AB521&gt;=3,"Medium","Low"))</f>
        <v>Low</v>
      </c>
    </row>
    <row r="522" customFormat="false" ht="15" hidden="false" customHeight="false" outlineLevel="0" collapsed="false">
      <c r="A522" s="15" t="s">
        <v>619</v>
      </c>
      <c r="B522" s="15" t="s">
        <v>98</v>
      </c>
      <c r="C522" s="15" t="n">
        <v>0</v>
      </c>
      <c r="D522" s="15" t="s">
        <v>26</v>
      </c>
      <c r="E522" s="15" t="s">
        <v>26</v>
      </c>
      <c r="F522" s="15" t="n">
        <v>67</v>
      </c>
      <c r="G522" s="15" t="s">
        <v>26</v>
      </c>
      <c r="H522" s="15" t="s">
        <v>26</v>
      </c>
      <c r="I522" s="15" t="s">
        <v>102</v>
      </c>
      <c r="J522" s="15" t="s">
        <v>24</v>
      </c>
      <c r="K522" s="15" t="s">
        <v>26</v>
      </c>
      <c r="L522" s="15" t="s">
        <v>26</v>
      </c>
      <c r="M522" s="15" t="s">
        <v>24</v>
      </c>
      <c r="N522" s="15" t="s">
        <v>26</v>
      </c>
      <c r="O522" s="15" t="s">
        <v>26</v>
      </c>
      <c r="P522" s="15" t="s">
        <v>27</v>
      </c>
      <c r="Q522" s="15" t="s">
        <v>26</v>
      </c>
      <c r="R522" s="15" t="s">
        <v>15</v>
      </c>
      <c r="S522" s="18" t="n">
        <v>105.4</v>
      </c>
      <c r="T522" s="15" t="n">
        <v>6989.45</v>
      </c>
      <c r="U522" s="15" t="s">
        <v>24</v>
      </c>
      <c r="V522" s="18" t="n">
        <f aca="false">IF(ISNUMBER(T522),T522,0)</f>
        <v>6989.45</v>
      </c>
      <c r="W522" s="15" t="n">
        <f aca="false">IF(U522="Yes",1,0)</f>
        <v>0</v>
      </c>
      <c r="X522" s="15" t="str">
        <f aca="false">IF(F522&lt;=12,"0-12 months",IF(F522&lt;=24,"13-24 months",IF(F522&lt;=48,"25-48 months","49-72 months")))</f>
        <v>49-72 months</v>
      </c>
      <c r="Y522" s="15" t="str">
        <f aca="false">IF(C522=1,"Yes","No")</f>
        <v>No</v>
      </c>
      <c r="Z522" s="15" t="n">
        <f aca="false">COUNTIF(J522:O522,"Yes")</f>
        <v>4</v>
      </c>
      <c r="AA522" s="18" t="n">
        <f aca="false">S522*W522</f>
        <v>0</v>
      </c>
      <c r="AB522" s="15" t="n">
        <f aca="false">(P522="Month-to-month")+(I522="Fiber optic")+(R522="Electronic check")+(F522&lt;=12)+(M522="No")+(J522="No")</f>
        <v>4</v>
      </c>
      <c r="AC522" s="15" t="str">
        <f aca="false">IF(AB522&gt;=5,"High",IF(AB522&gt;=3,"Medium","Low"))</f>
        <v>Medium</v>
      </c>
    </row>
    <row r="523" customFormat="false" ht="15" hidden="false" customHeight="false" outlineLevel="0" collapsed="false">
      <c r="A523" s="15" t="s">
        <v>620</v>
      </c>
      <c r="B523" s="15" t="s">
        <v>98</v>
      </c>
      <c r="C523" s="15" t="n">
        <v>1</v>
      </c>
      <c r="D523" s="15" t="s">
        <v>26</v>
      </c>
      <c r="E523" s="15" t="s">
        <v>24</v>
      </c>
      <c r="F523" s="15" t="n">
        <v>29</v>
      </c>
      <c r="G523" s="15" t="s">
        <v>26</v>
      </c>
      <c r="H523" s="15" t="s">
        <v>26</v>
      </c>
      <c r="I523" s="15" t="s">
        <v>96</v>
      </c>
      <c r="J523" s="15" t="s">
        <v>24</v>
      </c>
      <c r="K523" s="15" t="s">
        <v>24</v>
      </c>
      <c r="L523" s="15" t="s">
        <v>24</v>
      </c>
      <c r="M523" s="15" t="s">
        <v>24</v>
      </c>
      <c r="N523" s="15" t="s">
        <v>24</v>
      </c>
      <c r="O523" s="15" t="s">
        <v>24</v>
      </c>
      <c r="P523" s="15" t="s">
        <v>25</v>
      </c>
      <c r="Q523" s="15" t="s">
        <v>26</v>
      </c>
      <c r="R523" s="15" t="s">
        <v>15</v>
      </c>
      <c r="S523" s="18" t="n">
        <v>51.6</v>
      </c>
      <c r="T523" s="15" t="n">
        <v>1442</v>
      </c>
      <c r="U523" s="15" t="s">
        <v>24</v>
      </c>
      <c r="V523" s="18" t="n">
        <f aca="false">IF(ISNUMBER(T523),T523,0)</f>
        <v>1442</v>
      </c>
      <c r="W523" s="15" t="n">
        <f aca="false">IF(U523="Yes",1,0)</f>
        <v>0</v>
      </c>
      <c r="X523" s="15" t="str">
        <f aca="false">IF(F523&lt;=12,"0-12 months",IF(F523&lt;=24,"13-24 months",IF(F523&lt;=48,"25-48 months","49-72 months")))</f>
        <v>25-48 months</v>
      </c>
      <c r="Y523" s="15" t="str">
        <f aca="false">IF(C523=1,"Yes","No")</f>
        <v>Yes</v>
      </c>
      <c r="Z523" s="15" t="n">
        <f aca="false">COUNTIF(J523:O523,"Yes")</f>
        <v>0</v>
      </c>
      <c r="AA523" s="18" t="n">
        <f aca="false">S523*W523</f>
        <v>0</v>
      </c>
      <c r="AB523" s="15" t="n">
        <f aca="false">(P523="Month-to-month")+(I523="Fiber optic")+(R523="Electronic check")+(F523&lt;=12)+(M523="No")+(J523="No")</f>
        <v>4</v>
      </c>
      <c r="AC523" s="15" t="str">
        <f aca="false">IF(AB523&gt;=5,"High",IF(AB523&gt;=3,"Medium","Low"))</f>
        <v>Medium</v>
      </c>
    </row>
    <row r="524" customFormat="false" ht="15" hidden="false" customHeight="false" outlineLevel="0" collapsed="false">
      <c r="A524" s="15" t="s">
        <v>621</v>
      </c>
      <c r="B524" s="15" t="s">
        <v>98</v>
      </c>
      <c r="C524" s="15" t="n">
        <v>0</v>
      </c>
      <c r="D524" s="15" t="s">
        <v>26</v>
      </c>
      <c r="E524" s="15" t="s">
        <v>26</v>
      </c>
      <c r="F524" s="15" t="n">
        <v>55</v>
      </c>
      <c r="G524" s="15" t="s">
        <v>26</v>
      </c>
      <c r="H524" s="15" t="s">
        <v>26</v>
      </c>
      <c r="I524" s="15" t="s">
        <v>102</v>
      </c>
      <c r="J524" s="15" t="s">
        <v>24</v>
      </c>
      <c r="K524" s="15" t="s">
        <v>24</v>
      </c>
      <c r="L524" s="15" t="s">
        <v>24</v>
      </c>
      <c r="M524" s="15" t="s">
        <v>24</v>
      </c>
      <c r="N524" s="15" t="s">
        <v>24</v>
      </c>
      <c r="O524" s="15" t="s">
        <v>26</v>
      </c>
      <c r="P524" s="15" t="s">
        <v>25</v>
      </c>
      <c r="Q524" s="15" t="s">
        <v>24</v>
      </c>
      <c r="R524" s="15" t="s">
        <v>19</v>
      </c>
      <c r="S524" s="18" t="n">
        <v>85.5</v>
      </c>
      <c r="T524" s="15" t="n">
        <v>4713.4</v>
      </c>
      <c r="U524" s="15" t="s">
        <v>24</v>
      </c>
      <c r="V524" s="18" t="n">
        <f aca="false">IF(ISNUMBER(T524),T524,0)</f>
        <v>4713.4</v>
      </c>
      <c r="W524" s="15" t="n">
        <f aca="false">IF(U524="Yes",1,0)</f>
        <v>0</v>
      </c>
      <c r="X524" s="15" t="str">
        <f aca="false">IF(F524&lt;=12,"0-12 months",IF(F524&lt;=24,"13-24 months",IF(F524&lt;=48,"25-48 months","49-72 months")))</f>
        <v>49-72 months</v>
      </c>
      <c r="Y524" s="15" t="str">
        <f aca="false">IF(C524=1,"Yes","No")</f>
        <v>No</v>
      </c>
      <c r="Z524" s="15" t="n">
        <f aca="false">COUNTIF(J524:O524,"Yes")</f>
        <v>1</v>
      </c>
      <c r="AA524" s="18" t="n">
        <f aca="false">S524*W524</f>
        <v>0</v>
      </c>
      <c r="AB524" s="15" t="n">
        <f aca="false">(P524="Month-to-month")+(I524="Fiber optic")+(R524="Electronic check")+(F524&lt;=12)+(M524="No")+(J524="No")</f>
        <v>4</v>
      </c>
      <c r="AC524" s="15" t="str">
        <f aca="false">IF(AB524&gt;=5,"High",IF(AB524&gt;=3,"Medium","Low"))</f>
        <v>Medium</v>
      </c>
    </row>
    <row r="525" customFormat="false" ht="15" hidden="false" customHeight="false" outlineLevel="0" collapsed="false">
      <c r="A525" s="15" t="s">
        <v>622</v>
      </c>
      <c r="B525" s="15" t="s">
        <v>94</v>
      </c>
      <c r="C525" s="15" t="n">
        <v>0</v>
      </c>
      <c r="D525" s="15" t="s">
        <v>24</v>
      </c>
      <c r="E525" s="15" t="s">
        <v>24</v>
      </c>
      <c r="F525" s="15" t="n">
        <v>23</v>
      </c>
      <c r="G525" s="15" t="s">
        <v>26</v>
      </c>
      <c r="H525" s="15" t="s">
        <v>26</v>
      </c>
      <c r="I525" s="15" t="s">
        <v>102</v>
      </c>
      <c r="J525" s="15" t="s">
        <v>24</v>
      </c>
      <c r="K525" s="15" t="s">
        <v>24</v>
      </c>
      <c r="L525" s="15" t="s">
        <v>24</v>
      </c>
      <c r="M525" s="15" t="s">
        <v>24</v>
      </c>
      <c r="N525" s="15" t="s">
        <v>24</v>
      </c>
      <c r="O525" s="15" t="s">
        <v>24</v>
      </c>
      <c r="P525" s="15" t="s">
        <v>25</v>
      </c>
      <c r="Q525" s="15" t="s">
        <v>24</v>
      </c>
      <c r="R525" s="15" t="s">
        <v>19</v>
      </c>
      <c r="S525" s="18" t="n">
        <v>75.6</v>
      </c>
      <c r="T525" s="15" t="n">
        <v>1758.6</v>
      </c>
      <c r="U525" s="15" t="s">
        <v>26</v>
      </c>
      <c r="V525" s="18" t="n">
        <f aca="false">IF(ISNUMBER(T525),T525,0)</f>
        <v>1758.6</v>
      </c>
      <c r="W525" s="15" t="n">
        <f aca="false">IF(U525="Yes",1,0)</f>
        <v>1</v>
      </c>
      <c r="X525" s="15" t="str">
        <f aca="false">IF(F525&lt;=12,"0-12 months",IF(F525&lt;=24,"13-24 months",IF(F525&lt;=48,"25-48 months","49-72 months")))</f>
        <v>13-24 months</v>
      </c>
      <c r="Y525" s="15" t="str">
        <f aca="false">IF(C525=1,"Yes","No")</f>
        <v>No</v>
      </c>
      <c r="Z525" s="15" t="n">
        <f aca="false">COUNTIF(J525:O525,"Yes")</f>
        <v>0</v>
      </c>
      <c r="AA525" s="18" t="n">
        <f aca="false">S525*W525</f>
        <v>75.6</v>
      </c>
      <c r="AB525" s="15" t="n">
        <f aca="false">(P525="Month-to-month")+(I525="Fiber optic")+(R525="Electronic check")+(F525&lt;=12)+(M525="No")+(J525="No")</f>
        <v>4</v>
      </c>
      <c r="AC525" s="15" t="str">
        <f aca="false">IF(AB525&gt;=5,"High",IF(AB525&gt;=3,"Medium","Low"))</f>
        <v>Medium</v>
      </c>
    </row>
    <row r="526" customFormat="false" ht="15" hidden="false" customHeight="false" outlineLevel="0" collapsed="false">
      <c r="A526" s="15" t="s">
        <v>623</v>
      </c>
      <c r="B526" s="15" t="s">
        <v>98</v>
      </c>
      <c r="C526" s="15" t="n">
        <v>0</v>
      </c>
      <c r="D526" s="15" t="s">
        <v>26</v>
      </c>
      <c r="E526" s="15" t="s">
        <v>24</v>
      </c>
      <c r="F526" s="15" t="n">
        <v>34</v>
      </c>
      <c r="G526" s="15" t="s">
        <v>26</v>
      </c>
      <c r="H526" s="15" t="s">
        <v>26</v>
      </c>
      <c r="I526" s="15" t="s">
        <v>102</v>
      </c>
      <c r="J526" s="15" t="s">
        <v>24</v>
      </c>
      <c r="K526" s="15" t="s">
        <v>24</v>
      </c>
      <c r="L526" s="15" t="s">
        <v>26</v>
      </c>
      <c r="M526" s="15" t="s">
        <v>24</v>
      </c>
      <c r="N526" s="15" t="s">
        <v>26</v>
      </c>
      <c r="O526" s="15" t="s">
        <v>26</v>
      </c>
      <c r="P526" s="15" t="s">
        <v>25</v>
      </c>
      <c r="Q526" s="15" t="s">
        <v>26</v>
      </c>
      <c r="R526" s="15" t="s">
        <v>15</v>
      </c>
      <c r="S526" s="18" t="n">
        <v>100.05</v>
      </c>
      <c r="T526" s="15" t="n">
        <v>3480</v>
      </c>
      <c r="U526" s="15" t="s">
        <v>26</v>
      </c>
      <c r="V526" s="18" t="n">
        <f aca="false">IF(ISNUMBER(T526),T526,0)</f>
        <v>3480</v>
      </c>
      <c r="W526" s="15" t="n">
        <f aca="false">IF(U526="Yes",1,0)</f>
        <v>1</v>
      </c>
      <c r="X526" s="15" t="str">
        <f aca="false">IF(F526&lt;=12,"0-12 months",IF(F526&lt;=24,"13-24 months",IF(F526&lt;=48,"25-48 months","49-72 months")))</f>
        <v>25-48 months</v>
      </c>
      <c r="Y526" s="15" t="str">
        <f aca="false">IF(C526=1,"Yes","No")</f>
        <v>No</v>
      </c>
      <c r="Z526" s="15" t="n">
        <f aca="false">COUNTIF(J526:O526,"Yes")</f>
        <v>3</v>
      </c>
      <c r="AA526" s="18" t="n">
        <f aca="false">S526*W526</f>
        <v>100.05</v>
      </c>
      <c r="AB526" s="15" t="n">
        <f aca="false">(P526="Month-to-month")+(I526="Fiber optic")+(R526="Electronic check")+(F526&lt;=12)+(M526="No")+(J526="No")</f>
        <v>5</v>
      </c>
      <c r="AC526" s="15" t="str">
        <f aca="false">IF(AB526&gt;=5,"High",IF(AB526&gt;=3,"Medium","Low"))</f>
        <v>High</v>
      </c>
    </row>
    <row r="527" customFormat="false" ht="15" hidden="false" customHeight="false" outlineLevel="0" collapsed="false">
      <c r="A527" s="15" t="s">
        <v>624</v>
      </c>
      <c r="B527" s="15" t="s">
        <v>98</v>
      </c>
      <c r="C527" s="15" t="n">
        <v>0</v>
      </c>
      <c r="D527" s="15" t="s">
        <v>24</v>
      </c>
      <c r="E527" s="15" t="s">
        <v>24</v>
      </c>
      <c r="F527" s="15" t="n">
        <v>52</v>
      </c>
      <c r="G527" s="15" t="s">
        <v>26</v>
      </c>
      <c r="H527" s="15" t="s">
        <v>24</v>
      </c>
      <c r="I527" s="15" t="s">
        <v>102</v>
      </c>
      <c r="J527" s="15" t="s">
        <v>26</v>
      </c>
      <c r="K527" s="15" t="s">
        <v>24</v>
      </c>
      <c r="L527" s="15" t="s">
        <v>26</v>
      </c>
      <c r="M527" s="15" t="s">
        <v>24</v>
      </c>
      <c r="N527" s="15" t="s">
        <v>26</v>
      </c>
      <c r="O527" s="15" t="s">
        <v>24</v>
      </c>
      <c r="P527" s="15" t="s">
        <v>27</v>
      </c>
      <c r="Q527" s="15" t="s">
        <v>24</v>
      </c>
      <c r="R527" s="15" t="s">
        <v>15</v>
      </c>
      <c r="S527" s="18" t="n">
        <v>91.25</v>
      </c>
      <c r="T527" s="15" t="n">
        <v>4738.3</v>
      </c>
      <c r="U527" s="15" t="s">
        <v>24</v>
      </c>
      <c r="V527" s="18" t="n">
        <f aca="false">IF(ISNUMBER(T527),T527,0)</f>
        <v>4738.3</v>
      </c>
      <c r="W527" s="15" t="n">
        <f aca="false">IF(U527="Yes",1,0)</f>
        <v>0</v>
      </c>
      <c r="X527" s="15" t="str">
        <f aca="false">IF(F527&lt;=12,"0-12 months",IF(F527&lt;=24,"13-24 months",IF(F527&lt;=48,"25-48 months","49-72 months")))</f>
        <v>49-72 months</v>
      </c>
      <c r="Y527" s="15" t="str">
        <f aca="false">IF(C527=1,"Yes","No")</f>
        <v>No</v>
      </c>
      <c r="Z527" s="15" t="n">
        <f aca="false">COUNTIF(J527:O527,"Yes")</f>
        <v>3</v>
      </c>
      <c r="AA527" s="18" t="n">
        <f aca="false">S527*W527</f>
        <v>0</v>
      </c>
      <c r="AB527" s="15" t="n">
        <f aca="false">(P527="Month-to-month")+(I527="Fiber optic")+(R527="Electronic check")+(F527&lt;=12)+(M527="No")+(J527="No")</f>
        <v>3</v>
      </c>
      <c r="AC527" s="15" t="str">
        <f aca="false">IF(AB527&gt;=5,"High",IF(AB527&gt;=3,"Medium","Low"))</f>
        <v>Medium</v>
      </c>
    </row>
    <row r="528" customFormat="false" ht="15" hidden="false" customHeight="false" outlineLevel="0" collapsed="false">
      <c r="A528" s="15" t="s">
        <v>625</v>
      </c>
      <c r="B528" s="15" t="s">
        <v>98</v>
      </c>
      <c r="C528" s="15" t="n">
        <v>1</v>
      </c>
      <c r="D528" s="15" t="s">
        <v>26</v>
      </c>
      <c r="E528" s="15" t="s">
        <v>26</v>
      </c>
      <c r="F528" s="15" t="n">
        <v>72</v>
      </c>
      <c r="G528" s="15" t="s">
        <v>26</v>
      </c>
      <c r="H528" s="15" t="s">
        <v>26</v>
      </c>
      <c r="I528" s="15" t="s">
        <v>102</v>
      </c>
      <c r="J528" s="15" t="s">
        <v>26</v>
      </c>
      <c r="K528" s="15" t="s">
        <v>26</v>
      </c>
      <c r="L528" s="15" t="s">
        <v>26</v>
      </c>
      <c r="M528" s="15" t="s">
        <v>26</v>
      </c>
      <c r="N528" s="15" t="s">
        <v>26</v>
      </c>
      <c r="O528" s="15" t="s">
        <v>26</v>
      </c>
      <c r="P528" s="15" t="s">
        <v>29</v>
      </c>
      <c r="Q528" s="15" t="s">
        <v>26</v>
      </c>
      <c r="R528" s="15" t="s">
        <v>21</v>
      </c>
      <c r="S528" s="18" t="n">
        <v>115.75</v>
      </c>
      <c r="T528" s="15" t="n">
        <v>8399.15</v>
      </c>
      <c r="U528" s="15" t="s">
        <v>24</v>
      </c>
      <c r="V528" s="18" t="n">
        <f aca="false">IF(ISNUMBER(T528),T528,0)</f>
        <v>8399.15</v>
      </c>
      <c r="W528" s="15" t="n">
        <f aca="false">IF(U528="Yes",1,0)</f>
        <v>0</v>
      </c>
      <c r="X528" s="15" t="str">
        <f aca="false">IF(F528&lt;=12,"0-12 months",IF(F528&lt;=24,"13-24 months",IF(F528&lt;=48,"25-48 months","49-72 months")))</f>
        <v>49-72 months</v>
      </c>
      <c r="Y528" s="15" t="str">
        <f aca="false">IF(C528=1,"Yes","No")</f>
        <v>Yes</v>
      </c>
      <c r="Z528" s="15" t="n">
        <f aca="false">COUNTIF(J528:O528,"Yes")</f>
        <v>6</v>
      </c>
      <c r="AA528" s="18" t="n">
        <f aca="false">S528*W528</f>
        <v>0</v>
      </c>
      <c r="AB528" s="15" t="n">
        <f aca="false">(P528="Month-to-month")+(I528="Fiber optic")+(R528="Electronic check")+(F528&lt;=12)+(M528="No")+(J528="No")</f>
        <v>1</v>
      </c>
      <c r="AC528" s="15" t="str">
        <f aca="false">IF(AB528&gt;=5,"High",IF(AB528&gt;=3,"Medium","Low"))</f>
        <v>Low</v>
      </c>
    </row>
    <row r="529" customFormat="false" ht="15" hidden="false" customHeight="false" outlineLevel="0" collapsed="false">
      <c r="A529" s="15" t="s">
        <v>626</v>
      </c>
      <c r="B529" s="15" t="s">
        <v>98</v>
      </c>
      <c r="C529" s="15" t="n">
        <v>0</v>
      </c>
      <c r="D529" s="15" t="s">
        <v>26</v>
      </c>
      <c r="E529" s="15" t="s">
        <v>26</v>
      </c>
      <c r="F529" s="15" t="n">
        <v>58</v>
      </c>
      <c r="G529" s="15" t="s">
        <v>26</v>
      </c>
      <c r="H529" s="15" t="s">
        <v>26</v>
      </c>
      <c r="I529" s="15" t="s">
        <v>102</v>
      </c>
      <c r="J529" s="15" t="s">
        <v>24</v>
      </c>
      <c r="K529" s="15" t="s">
        <v>26</v>
      </c>
      <c r="L529" s="15" t="s">
        <v>24</v>
      </c>
      <c r="M529" s="15" t="s">
        <v>26</v>
      </c>
      <c r="N529" s="15" t="s">
        <v>26</v>
      </c>
      <c r="O529" s="15" t="s">
        <v>24</v>
      </c>
      <c r="P529" s="15" t="s">
        <v>27</v>
      </c>
      <c r="Q529" s="15" t="s">
        <v>26</v>
      </c>
      <c r="R529" s="15" t="s">
        <v>21</v>
      </c>
      <c r="S529" s="18" t="n">
        <v>94.7</v>
      </c>
      <c r="T529" s="15" t="n">
        <v>5430.35</v>
      </c>
      <c r="U529" s="15" t="s">
        <v>24</v>
      </c>
      <c r="V529" s="18" t="n">
        <f aca="false">IF(ISNUMBER(T529),T529,0)</f>
        <v>5430.35</v>
      </c>
      <c r="W529" s="15" t="n">
        <f aca="false">IF(U529="Yes",1,0)</f>
        <v>0</v>
      </c>
      <c r="X529" s="15" t="str">
        <f aca="false">IF(F529&lt;=12,"0-12 months",IF(F529&lt;=24,"13-24 months",IF(F529&lt;=48,"25-48 months","49-72 months")))</f>
        <v>49-72 months</v>
      </c>
      <c r="Y529" s="15" t="str">
        <f aca="false">IF(C529=1,"Yes","No")</f>
        <v>No</v>
      </c>
      <c r="Z529" s="15" t="n">
        <f aca="false">COUNTIF(J529:O529,"Yes")</f>
        <v>3</v>
      </c>
      <c r="AA529" s="18" t="n">
        <f aca="false">S529*W529</f>
        <v>0</v>
      </c>
      <c r="AB529" s="15" t="n">
        <f aca="false">(P529="Month-to-month")+(I529="Fiber optic")+(R529="Electronic check")+(F529&lt;=12)+(M529="No")+(J529="No")</f>
        <v>2</v>
      </c>
      <c r="AC529" s="15" t="str">
        <f aca="false">IF(AB529&gt;=5,"High",IF(AB529&gt;=3,"Medium","Low"))</f>
        <v>Low</v>
      </c>
    </row>
    <row r="530" customFormat="false" ht="15" hidden="false" customHeight="false" outlineLevel="0" collapsed="false">
      <c r="A530" s="15" t="s">
        <v>627</v>
      </c>
      <c r="B530" s="15" t="s">
        <v>98</v>
      </c>
      <c r="C530" s="15" t="n">
        <v>0</v>
      </c>
      <c r="D530" s="15" t="s">
        <v>26</v>
      </c>
      <c r="E530" s="15" t="s">
        <v>26</v>
      </c>
      <c r="F530" s="15" t="n">
        <v>35</v>
      </c>
      <c r="G530" s="15" t="s">
        <v>26</v>
      </c>
      <c r="H530" s="15" t="s">
        <v>24</v>
      </c>
      <c r="I530" s="15" t="s">
        <v>24</v>
      </c>
      <c r="J530" s="15" t="s">
        <v>28</v>
      </c>
      <c r="K530" s="15" t="s">
        <v>28</v>
      </c>
      <c r="L530" s="15" t="s">
        <v>28</v>
      </c>
      <c r="M530" s="15" t="s">
        <v>28</v>
      </c>
      <c r="N530" s="15" t="s">
        <v>28</v>
      </c>
      <c r="O530" s="15" t="s">
        <v>28</v>
      </c>
      <c r="P530" s="15" t="s">
        <v>29</v>
      </c>
      <c r="Q530" s="15" t="s">
        <v>24</v>
      </c>
      <c r="R530" s="15" t="s">
        <v>17</v>
      </c>
      <c r="S530" s="18" t="n">
        <v>19.6</v>
      </c>
      <c r="T530" s="15" t="n">
        <v>686.95</v>
      </c>
      <c r="U530" s="15" t="s">
        <v>24</v>
      </c>
      <c r="V530" s="18" t="n">
        <f aca="false">IF(ISNUMBER(T530),T530,0)</f>
        <v>686.95</v>
      </c>
      <c r="W530" s="15" t="n">
        <f aca="false">IF(U530="Yes",1,0)</f>
        <v>0</v>
      </c>
      <c r="X530" s="15" t="str">
        <f aca="false">IF(F530&lt;=12,"0-12 months",IF(F530&lt;=24,"13-24 months",IF(F530&lt;=48,"25-48 months","49-72 months")))</f>
        <v>25-48 months</v>
      </c>
      <c r="Y530" s="15" t="str">
        <f aca="false">IF(C530=1,"Yes","No")</f>
        <v>No</v>
      </c>
      <c r="Z530" s="15" t="n">
        <f aca="false">COUNTIF(J530:O530,"Yes")</f>
        <v>0</v>
      </c>
      <c r="AA530" s="18" t="n">
        <f aca="false">S530*W530</f>
        <v>0</v>
      </c>
      <c r="AB530" s="15" t="n">
        <f aca="false">(P530="Month-to-month")+(I530="Fiber optic")+(R530="Electronic check")+(F530&lt;=12)+(M530="No")+(J530="No")</f>
        <v>0</v>
      </c>
      <c r="AC530" s="15" t="str">
        <f aca="false">IF(AB530&gt;=5,"High",IF(AB530&gt;=3,"Medium","Low"))</f>
        <v>Low</v>
      </c>
    </row>
    <row r="531" customFormat="false" ht="15" hidden="false" customHeight="false" outlineLevel="0" collapsed="false">
      <c r="A531" s="15" t="s">
        <v>628</v>
      </c>
      <c r="B531" s="15" t="s">
        <v>94</v>
      </c>
      <c r="C531" s="15" t="n">
        <v>1</v>
      </c>
      <c r="D531" s="15" t="s">
        <v>24</v>
      </c>
      <c r="E531" s="15" t="s">
        <v>24</v>
      </c>
      <c r="F531" s="15" t="n">
        <v>56</v>
      </c>
      <c r="G531" s="15" t="s">
        <v>26</v>
      </c>
      <c r="H531" s="15" t="s">
        <v>26</v>
      </c>
      <c r="I531" s="15" t="s">
        <v>102</v>
      </c>
      <c r="J531" s="15" t="s">
        <v>24</v>
      </c>
      <c r="K531" s="15" t="s">
        <v>26</v>
      </c>
      <c r="L531" s="15" t="s">
        <v>26</v>
      </c>
      <c r="M531" s="15" t="s">
        <v>26</v>
      </c>
      <c r="N531" s="15" t="s">
        <v>26</v>
      </c>
      <c r="O531" s="15" t="s">
        <v>24</v>
      </c>
      <c r="P531" s="15" t="s">
        <v>29</v>
      </c>
      <c r="Q531" s="15" t="s">
        <v>26</v>
      </c>
      <c r="R531" s="15" t="s">
        <v>19</v>
      </c>
      <c r="S531" s="18" t="n">
        <v>99.9</v>
      </c>
      <c r="T531" s="15" t="n">
        <v>5706.3</v>
      </c>
      <c r="U531" s="15" t="s">
        <v>24</v>
      </c>
      <c r="V531" s="18" t="n">
        <f aca="false">IF(ISNUMBER(T531),T531,0)</f>
        <v>5706.3</v>
      </c>
      <c r="W531" s="15" t="n">
        <f aca="false">IF(U531="Yes",1,0)</f>
        <v>0</v>
      </c>
      <c r="X531" s="15" t="str">
        <f aca="false">IF(F531&lt;=12,"0-12 months",IF(F531&lt;=24,"13-24 months",IF(F531&lt;=48,"25-48 months","49-72 months")))</f>
        <v>49-72 months</v>
      </c>
      <c r="Y531" s="15" t="str">
        <f aca="false">IF(C531=1,"Yes","No")</f>
        <v>Yes</v>
      </c>
      <c r="Z531" s="15" t="n">
        <f aca="false">COUNTIF(J531:O531,"Yes")</f>
        <v>4</v>
      </c>
      <c r="AA531" s="18" t="n">
        <f aca="false">S531*W531</f>
        <v>0</v>
      </c>
      <c r="AB531" s="15" t="n">
        <f aca="false">(P531="Month-to-month")+(I531="Fiber optic")+(R531="Electronic check")+(F531&lt;=12)+(M531="No")+(J531="No")</f>
        <v>2</v>
      </c>
      <c r="AC531" s="15" t="str">
        <f aca="false">IF(AB531&gt;=5,"High",IF(AB531&gt;=3,"Medium","Low"))</f>
        <v>Low</v>
      </c>
    </row>
    <row r="532" customFormat="false" ht="15" hidden="false" customHeight="false" outlineLevel="0" collapsed="false">
      <c r="A532" s="15" t="s">
        <v>629</v>
      </c>
      <c r="B532" s="15" t="s">
        <v>94</v>
      </c>
      <c r="C532" s="15" t="n">
        <v>0</v>
      </c>
      <c r="D532" s="15" t="s">
        <v>26</v>
      </c>
      <c r="E532" s="15" t="s">
        <v>26</v>
      </c>
      <c r="F532" s="15" t="n">
        <v>24</v>
      </c>
      <c r="G532" s="15" t="s">
        <v>26</v>
      </c>
      <c r="H532" s="15" t="s">
        <v>24</v>
      </c>
      <c r="I532" s="15" t="s">
        <v>24</v>
      </c>
      <c r="J532" s="15" t="s">
        <v>28</v>
      </c>
      <c r="K532" s="15" t="s">
        <v>28</v>
      </c>
      <c r="L532" s="15" t="s">
        <v>28</v>
      </c>
      <c r="M532" s="15" t="s">
        <v>28</v>
      </c>
      <c r="N532" s="15" t="s">
        <v>28</v>
      </c>
      <c r="O532" s="15" t="s">
        <v>28</v>
      </c>
      <c r="P532" s="15" t="s">
        <v>29</v>
      </c>
      <c r="Q532" s="15" t="s">
        <v>26</v>
      </c>
      <c r="R532" s="15" t="s">
        <v>21</v>
      </c>
      <c r="S532" s="18" t="n">
        <v>21.1</v>
      </c>
      <c r="T532" s="15" t="n">
        <v>490.65</v>
      </c>
      <c r="U532" s="15" t="s">
        <v>24</v>
      </c>
      <c r="V532" s="18" t="n">
        <f aca="false">IF(ISNUMBER(T532),T532,0)</f>
        <v>490.65</v>
      </c>
      <c r="W532" s="15" t="n">
        <f aca="false">IF(U532="Yes",1,0)</f>
        <v>0</v>
      </c>
      <c r="X532" s="15" t="str">
        <f aca="false">IF(F532&lt;=12,"0-12 months",IF(F532&lt;=24,"13-24 months",IF(F532&lt;=48,"25-48 months","49-72 months")))</f>
        <v>13-24 months</v>
      </c>
      <c r="Y532" s="15" t="str">
        <f aca="false">IF(C532=1,"Yes","No")</f>
        <v>No</v>
      </c>
      <c r="Z532" s="15" t="n">
        <f aca="false">COUNTIF(J532:O532,"Yes")</f>
        <v>0</v>
      </c>
      <c r="AA532" s="18" t="n">
        <f aca="false">S532*W532</f>
        <v>0</v>
      </c>
      <c r="AB532" s="15" t="n">
        <f aca="false">(P532="Month-to-month")+(I532="Fiber optic")+(R532="Electronic check")+(F532&lt;=12)+(M532="No")+(J532="No")</f>
        <v>0</v>
      </c>
      <c r="AC532" s="15" t="str">
        <f aca="false">IF(AB532&gt;=5,"High",IF(AB532&gt;=3,"Medium","Low"))</f>
        <v>Low</v>
      </c>
    </row>
    <row r="533" customFormat="false" ht="15" hidden="false" customHeight="false" outlineLevel="0" collapsed="false">
      <c r="A533" s="15" t="s">
        <v>630</v>
      </c>
      <c r="B533" s="15" t="s">
        <v>98</v>
      </c>
      <c r="C533" s="15" t="n">
        <v>0</v>
      </c>
      <c r="D533" s="15" t="s">
        <v>26</v>
      </c>
      <c r="E533" s="15" t="s">
        <v>26</v>
      </c>
      <c r="F533" s="15" t="n">
        <v>70</v>
      </c>
      <c r="G533" s="15" t="s">
        <v>26</v>
      </c>
      <c r="H533" s="15" t="s">
        <v>24</v>
      </c>
      <c r="I533" s="15" t="s">
        <v>24</v>
      </c>
      <c r="J533" s="15" t="s">
        <v>28</v>
      </c>
      <c r="K533" s="15" t="s">
        <v>28</v>
      </c>
      <c r="L533" s="15" t="s">
        <v>28</v>
      </c>
      <c r="M533" s="15" t="s">
        <v>28</v>
      </c>
      <c r="N533" s="15" t="s">
        <v>28</v>
      </c>
      <c r="O533" s="15" t="s">
        <v>28</v>
      </c>
      <c r="P533" s="15" t="s">
        <v>29</v>
      </c>
      <c r="Q533" s="15" t="s">
        <v>24</v>
      </c>
      <c r="R533" s="15" t="s">
        <v>21</v>
      </c>
      <c r="S533" s="18" t="n">
        <v>20.05</v>
      </c>
      <c r="T533" s="15" t="n">
        <v>1360.25</v>
      </c>
      <c r="U533" s="15" t="s">
        <v>24</v>
      </c>
      <c r="V533" s="18" t="n">
        <f aca="false">IF(ISNUMBER(T533),T533,0)</f>
        <v>1360.25</v>
      </c>
      <c r="W533" s="15" t="n">
        <f aca="false">IF(U533="Yes",1,0)</f>
        <v>0</v>
      </c>
      <c r="X533" s="15" t="str">
        <f aca="false">IF(F533&lt;=12,"0-12 months",IF(F533&lt;=24,"13-24 months",IF(F533&lt;=48,"25-48 months","49-72 months")))</f>
        <v>49-72 months</v>
      </c>
      <c r="Y533" s="15" t="str">
        <f aca="false">IF(C533=1,"Yes","No")</f>
        <v>No</v>
      </c>
      <c r="Z533" s="15" t="n">
        <f aca="false">COUNTIF(J533:O533,"Yes")</f>
        <v>0</v>
      </c>
      <c r="AA533" s="18" t="n">
        <f aca="false">S533*W533</f>
        <v>0</v>
      </c>
      <c r="AB533" s="15" t="n">
        <f aca="false">(P533="Month-to-month")+(I533="Fiber optic")+(R533="Electronic check")+(F533&lt;=12)+(M533="No")+(J533="No")</f>
        <v>0</v>
      </c>
      <c r="AC533" s="15" t="str">
        <f aca="false">IF(AB533&gt;=5,"High",IF(AB533&gt;=3,"Medium","Low"))</f>
        <v>Low</v>
      </c>
    </row>
    <row r="534" customFormat="false" ht="15" hidden="false" customHeight="false" outlineLevel="0" collapsed="false">
      <c r="A534" s="15" t="s">
        <v>631</v>
      </c>
      <c r="B534" s="15" t="s">
        <v>98</v>
      </c>
      <c r="C534" s="15" t="n">
        <v>0</v>
      </c>
      <c r="D534" s="15" t="s">
        <v>24</v>
      </c>
      <c r="E534" s="15" t="s">
        <v>24</v>
      </c>
      <c r="F534" s="15" t="n">
        <v>2</v>
      </c>
      <c r="G534" s="15" t="s">
        <v>26</v>
      </c>
      <c r="H534" s="15" t="s">
        <v>24</v>
      </c>
      <c r="I534" s="15" t="s">
        <v>102</v>
      </c>
      <c r="J534" s="15" t="s">
        <v>24</v>
      </c>
      <c r="K534" s="15" t="s">
        <v>24</v>
      </c>
      <c r="L534" s="15" t="s">
        <v>24</v>
      </c>
      <c r="M534" s="15" t="s">
        <v>24</v>
      </c>
      <c r="N534" s="15" t="s">
        <v>26</v>
      </c>
      <c r="O534" s="15" t="s">
        <v>24</v>
      </c>
      <c r="P534" s="15" t="s">
        <v>25</v>
      </c>
      <c r="Q534" s="15" t="s">
        <v>26</v>
      </c>
      <c r="R534" s="15" t="s">
        <v>15</v>
      </c>
      <c r="S534" s="18" t="n">
        <v>79.95</v>
      </c>
      <c r="T534" s="15" t="n">
        <v>174.45</v>
      </c>
      <c r="U534" s="15" t="s">
        <v>24</v>
      </c>
      <c r="V534" s="18" t="n">
        <f aca="false">IF(ISNUMBER(T534),T534,0)</f>
        <v>174.45</v>
      </c>
      <c r="W534" s="15" t="n">
        <f aca="false">IF(U534="Yes",1,0)</f>
        <v>0</v>
      </c>
      <c r="X534" s="15" t="str">
        <f aca="false">IF(F534&lt;=12,"0-12 months",IF(F534&lt;=24,"13-24 months",IF(F534&lt;=48,"25-48 months","49-72 months")))</f>
        <v>0-12 months</v>
      </c>
      <c r="Y534" s="15" t="str">
        <f aca="false">IF(C534=1,"Yes","No")</f>
        <v>No</v>
      </c>
      <c r="Z534" s="15" t="n">
        <f aca="false">COUNTIF(J534:O534,"Yes")</f>
        <v>1</v>
      </c>
      <c r="AA534" s="18" t="n">
        <f aca="false">S534*W534</f>
        <v>0</v>
      </c>
      <c r="AB534" s="15" t="n">
        <f aca="false">(P534="Month-to-month")+(I534="Fiber optic")+(R534="Electronic check")+(F534&lt;=12)+(M534="No")+(J534="No")</f>
        <v>6</v>
      </c>
      <c r="AC534" s="15" t="str">
        <f aca="false">IF(AB534&gt;=5,"High",IF(AB534&gt;=3,"Medium","Low"))</f>
        <v>High</v>
      </c>
    </row>
    <row r="535" customFormat="false" ht="15" hidden="false" customHeight="false" outlineLevel="0" collapsed="false">
      <c r="A535" s="15" t="s">
        <v>632</v>
      </c>
      <c r="B535" s="15" t="s">
        <v>98</v>
      </c>
      <c r="C535" s="15" t="n">
        <v>1</v>
      </c>
      <c r="D535" s="15" t="s">
        <v>26</v>
      </c>
      <c r="E535" s="15" t="s">
        <v>26</v>
      </c>
      <c r="F535" s="15" t="n">
        <v>68</v>
      </c>
      <c r="G535" s="15" t="s">
        <v>26</v>
      </c>
      <c r="H535" s="15" t="s">
        <v>26</v>
      </c>
      <c r="I535" s="15" t="s">
        <v>102</v>
      </c>
      <c r="J535" s="15" t="s">
        <v>24</v>
      </c>
      <c r="K535" s="15" t="s">
        <v>24</v>
      </c>
      <c r="L535" s="15" t="s">
        <v>26</v>
      </c>
      <c r="M535" s="15" t="s">
        <v>26</v>
      </c>
      <c r="N535" s="15" t="s">
        <v>26</v>
      </c>
      <c r="O535" s="15" t="s">
        <v>26</v>
      </c>
      <c r="P535" s="15" t="s">
        <v>27</v>
      </c>
      <c r="Q535" s="15" t="s">
        <v>26</v>
      </c>
      <c r="R535" s="15" t="s">
        <v>21</v>
      </c>
      <c r="S535" s="18" t="n">
        <v>107.15</v>
      </c>
      <c r="T535" s="15" t="n">
        <v>7379.8</v>
      </c>
      <c r="U535" s="15" t="s">
        <v>24</v>
      </c>
      <c r="V535" s="18" t="n">
        <f aca="false">IF(ISNUMBER(T535),T535,0)</f>
        <v>7379.8</v>
      </c>
      <c r="W535" s="15" t="n">
        <f aca="false">IF(U535="Yes",1,0)</f>
        <v>0</v>
      </c>
      <c r="X535" s="15" t="str">
        <f aca="false">IF(F535&lt;=12,"0-12 months",IF(F535&lt;=24,"13-24 months",IF(F535&lt;=48,"25-48 months","49-72 months")))</f>
        <v>49-72 months</v>
      </c>
      <c r="Y535" s="15" t="str">
        <f aca="false">IF(C535=1,"Yes","No")</f>
        <v>Yes</v>
      </c>
      <c r="Z535" s="15" t="n">
        <f aca="false">COUNTIF(J535:O535,"Yes")</f>
        <v>4</v>
      </c>
      <c r="AA535" s="18" t="n">
        <f aca="false">S535*W535</f>
        <v>0</v>
      </c>
      <c r="AB535" s="15" t="n">
        <f aca="false">(P535="Month-to-month")+(I535="Fiber optic")+(R535="Electronic check")+(F535&lt;=12)+(M535="No")+(J535="No")</f>
        <v>2</v>
      </c>
      <c r="AC535" s="15" t="str">
        <f aca="false">IF(AB535&gt;=5,"High",IF(AB535&gt;=3,"Medium","Low"))</f>
        <v>Low</v>
      </c>
    </row>
    <row r="536" customFormat="false" ht="15" hidden="false" customHeight="false" outlineLevel="0" collapsed="false">
      <c r="A536" s="15" t="s">
        <v>633</v>
      </c>
      <c r="B536" s="15" t="s">
        <v>94</v>
      </c>
      <c r="C536" s="15" t="n">
        <v>0</v>
      </c>
      <c r="D536" s="15" t="s">
        <v>24</v>
      </c>
      <c r="E536" s="15" t="s">
        <v>24</v>
      </c>
      <c r="F536" s="15" t="n">
        <v>1</v>
      </c>
      <c r="G536" s="15" t="s">
        <v>26</v>
      </c>
      <c r="H536" s="15" t="s">
        <v>26</v>
      </c>
      <c r="I536" s="15" t="s">
        <v>102</v>
      </c>
      <c r="J536" s="15" t="s">
        <v>24</v>
      </c>
      <c r="K536" s="15" t="s">
        <v>24</v>
      </c>
      <c r="L536" s="15" t="s">
        <v>24</v>
      </c>
      <c r="M536" s="15" t="s">
        <v>24</v>
      </c>
      <c r="N536" s="15" t="s">
        <v>24</v>
      </c>
      <c r="O536" s="15" t="s">
        <v>26</v>
      </c>
      <c r="P536" s="15" t="s">
        <v>25</v>
      </c>
      <c r="Q536" s="15" t="s">
        <v>26</v>
      </c>
      <c r="R536" s="15" t="s">
        <v>15</v>
      </c>
      <c r="S536" s="18" t="n">
        <v>85</v>
      </c>
      <c r="T536" s="15" t="n">
        <v>85</v>
      </c>
      <c r="U536" s="15" t="s">
        <v>26</v>
      </c>
      <c r="V536" s="18" t="n">
        <f aca="false">IF(ISNUMBER(T536),T536,0)</f>
        <v>85</v>
      </c>
      <c r="W536" s="15" t="n">
        <f aca="false">IF(U536="Yes",1,0)</f>
        <v>1</v>
      </c>
      <c r="X536" s="15" t="str">
        <f aca="false">IF(F536&lt;=12,"0-12 months",IF(F536&lt;=24,"13-24 months",IF(F536&lt;=48,"25-48 months","49-72 months")))</f>
        <v>0-12 months</v>
      </c>
      <c r="Y536" s="15" t="str">
        <f aca="false">IF(C536=1,"Yes","No")</f>
        <v>No</v>
      </c>
      <c r="Z536" s="15" t="n">
        <f aca="false">COUNTIF(J536:O536,"Yes")</f>
        <v>1</v>
      </c>
      <c r="AA536" s="18" t="n">
        <f aca="false">S536*W536</f>
        <v>85</v>
      </c>
      <c r="AB536" s="15" t="n">
        <f aca="false">(P536="Month-to-month")+(I536="Fiber optic")+(R536="Electronic check")+(F536&lt;=12)+(M536="No")+(J536="No")</f>
        <v>6</v>
      </c>
      <c r="AC536" s="15" t="str">
        <f aca="false">IF(AB536&gt;=5,"High",IF(AB536&gt;=3,"Medium","Low"))</f>
        <v>High</v>
      </c>
    </row>
    <row r="537" customFormat="false" ht="15" hidden="false" customHeight="false" outlineLevel="0" collapsed="false">
      <c r="A537" s="15" t="s">
        <v>634</v>
      </c>
      <c r="B537" s="15" t="s">
        <v>98</v>
      </c>
      <c r="C537" s="15" t="n">
        <v>0</v>
      </c>
      <c r="D537" s="15" t="s">
        <v>24</v>
      </c>
      <c r="E537" s="15" t="s">
        <v>24</v>
      </c>
      <c r="F537" s="15" t="n">
        <v>12</v>
      </c>
      <c r="G537" s="15" t="s">
        <v>26</v>
      </c>
      <c r="H537" s="15" t="s">
        <v>26</v>
      </c>
      <c r="I537" s="15" t="s">
        <v>102</v>
      </c>
      <c r="J537" s="15" t="s">
        <v>24</v>
      </c>
      <c r="K537" s="15" t="s">
        <v>24</v>
      </c>
      <c r="L537" s="15" t="s">
        <v>26</v>
      </c>
      <c r="M537" s="15" t="s">
        <v>24</v>
      </c>
      <c r="N537" s="15" t="s">
        <v>26</v>
      </c>
      <c r="O537" s="15" t="s">
        <v>24</v>
      </c>
      <c r="P537" s="15" t="s">
        <v>25</v>
      </c>
      <c r="Q537" s="15" t="s">
        <v>26</v>
      </c>
      <c r="R537" s="15" t="s">
        <v>15</v>
      </c>
      <c r="S537" s="18" t="n">
        <v>89.55</v>
      </c>
      <c r="T537" s="15" t="n">
        <v>1021.75</v>
      </c>
      <c r="U537" s="15" t="s">
        <v>24</v>
      </c>
      <c r="V537" s="18" t="n">
        <f aca="false">IF(ISNUMBER(T537),T537,0)</f>
        <v>1021.75</v>
      </c>
      <c r="W537" s="15" t="n">
        <f aca="false">IF(U537="Yes",1,0)</f>
        <v>0</v>
      </c>
      <c r="X537" s="15" t="str">
        <f aca="false">IF(F537&lt;=12,"0-12 months",IF(F537&lt;=24,"13-24 months",IF(F537&lt;=48,"25-48 months","49-72 months")))</f>
        <v>0-12 months</v>
      </c>
      <c r="Y537" s="15" t="str">
        <f aca="false">IF(C537=1,"Yes","No")</f>
        <v>No</v>
      </c>
      <c r="Z537" s="15" t="n">
        <f aca="false">COUNTIF(J537:O537,"Yes")</f>
        <v>2</v>
      </c>
      <c r="AA537" s="18" t="n">
        <f aca="false">S537*W537</f>
        <v>0</v>
      </c>
      <c r="AB537" s="15" t="n">
        <f aca="false">(P537="Month-to-month")+(I537="Fiber optic")+(R537="Electronic check")+(F537&lt;=12)+(M537="No")+(J537="No")</f>
        <v>6</v>
      </c>
      <c r="AC537" s="15" t="str">
        <f aca="false">IF(AB537&gt;=5,"High",IF(AB537&gt;=3,"Medium","Low"))</f>
        <v>High</v>
      </c>
    </row>
    <row r="538" customFormat="false" ht="15" hidden="false" customHeight="false" outlineLevel="0" collapsed="false">
      <c r="A538" s="15" t="s">
        <v>635</v>
      </c>
      <c r="B538" s="15" t="s">
        <v>94</v>
      </c>
      <c r="C538" s="15" t="n">
        <v>0</v>
      </c>
      <c r="D538" s="15" t="s">
        <v>26</v>
      </c>
      <c r="E538" s="15" t="s">
        <v>24</v>
      </c>
      <c r="F538" s="15" t="n">
        <v>63</v>
      </c>
      <c r="G538" s="15" t="s">
        <v>26</v>
      </c>
      <c r="H538" s="15" t="s">
        <v>26</v>
      </c>
      <c r="I538" s="15" t="s">
        <v>102</v>
      </c>
      <c r="J538" s="15" t="s">
        <v>24</v>
      </c>
      <c r="K538" s="15" t="s">
        <v>26</v>
      </c>
      <c r="L538" s="15" t="s">
        <v>24</v>
      </c>
      <c r="M538" s="15" t="s">
        <v>24</v>
      </c>
      <c r="N538" s="15" t="s">
        <v>24</v>
      </c>
      <c r="O538" s="15" t="s">
        <v>24</v>
      </c>
      <c r="P538" s="15" t="s">
        <v>25</v>
      </c>
      <c r="Q538" s="15" t="s">
        <v>26</v>
      </c>
      <c r="R538" s="15" t="s">
        <v>19</v>
      </c>
      <c r="S538" s="18" t="n">
        <v>81.55</v>
      </c>
      <c r="T538" s="15" t="n">
        <v>5029.05</v>
      </c>
      <c r="U538" s="15" t="s">
        <v>24</v>
      </c>
      <c r="V538" s="18" t="n">
        <f aca="false">IF(ISNUMBER(T538),T538,0)</f>
        <v>5029.05</v>
      </c>
      <c r="W538" s="15" t="n">
        <f aca="false">IF(U538="Yes",1,0)</f>
        <v>0</v>
      </c>
      <c r="X538" s="15" t="str">
        <f aca="false">IF(F538&lt;=12,"0-12 months",IF(F538&lt;=24,"13-24 months",IF(F538&lt;=48,"25-48 months","49-72 months")))</f>
        <v>49-72 months</v>
      </c>
      <c r="Y538" s="15" t="str">
        <f aca="false">IF(C538=1,"Yes","No")</f>
        <v>No</v>
      </c>
      <c r="Z538" s="15" t="n">
        <f aca="false">COUNTIF(J538:O538,"Yes")</f>
        <v>1</v>
      </c>
      <c r="AA538" s="18" t="n">
        <f aca="false">S538*W538</f>
        <v>0</v>
      </c>
      <c r="AB538" s="15" t="n">
        <f aca="false">(P538="Month-to-month")+(I538="Fiber optic")+(R538="Electronic check")+(F538&lt;=12)+(M538="No")+(J538="No")</f>
        <v>4</v>
      </c>
      <c r="AC538" s="15" t="str">
        <f aca="false">IF(AB538&gt;=5,"High",IF(AB538&gt;=3,"Medium","Low"))</f>
        <v>Medium</v>
      </c>
    </row>
    <row r="539" customFormat="false" ht="15" hidden="false" customHeight="false" outlineLevel="0" collapsed="false">
      <c r="A539" s="15" t="s">
        <v>636</v>
      </c>
      <c r="B539" s="15" t="s">
        <v>94</v>
      </c>
      <c r="C539" s="15" t="n">
        <v>0</v>
      </c>
      <c r="D539" s="15" t="s">
        <v>26</v>
      </c>
      <c r="E539" s="15" t="s">
        <v>26</v>
      </c>
      <c r="F539" s="15" t="n">
        <v>33</v>
      </c>
      <c r="G539" s="15" t="s">
        <v>26</v>
      </c>
      <c r="H539" s="15" t="s">
        <v>24</v>
      </c>
      <c r="I539" s="15" t="s">
        <v>96</v>
      </c>
      <c r="J539" s="15" t="s">
        <v>26</v>
      </c>
      <c r="K539" s="15" t="s">
        <v>26</v>
      </c>
      <c r="L539" s="15" t="s">
        <v>26</v>
      </c>
      <c r="M539" s="15" t="s">
        <v>24</v>
      </c>
      <c r="N539" s="15" t="s">
        <v>24</v>
      </c>
      <c r="O539" s="15" t="s">
        <v>24</v>
      </c>
      <c r="P539" s="15" t="s">
        <v>27</v>
      </c>
      <c r="Q539" s="15" t="s">
        <v>26</v>
      </c>
      <c r="R539" s="15" t="s">
        <v>17</v>
      </c>
      <c r="S539" s="18" t="n">
        <v>58.45</v>
      </c>
      <c r="T539" s="15" t="n">
        <v>1955.4</v>
      </c>
      <c r="U539" s="15" t="s">
        <v>24</v>
      </c>
      <c r="V539" s="18" t="n">
        <f aca="false">IF(ISNUMBER(T539),T539,0)</f>
        <v>1955.4</v>
      </c>
      <c r="W539" s="15" t="n">
        <f aca="false">IF(U539="Yes",1,0)</f>
        <v>0</v>
      </c>
      <c r="X539" s="15" t="str">
        <f aca="false">IF(F539&lt;=12,"0-12 months",IF(F539&lt;=24,"13-24 months",IF(F539&lt;=48,"25-48 months","49-72 months")))</f>
        <v>25-48 months</v>
      </c>
      <c r="Y539" s="15" t="str">
        <f aca="false">IF(C539=1,"Yes","No")</f>
        <v>No</v>
      </c>
      <c r="Z539" s="15" t="n">
        <f aca="false">COUNTIF(J539:O539,"Yes")</f>
        <v>3</v>
      </c>
      <c r="AA539" s="18" t="n">
        <f aca="false">S539*W539</f>
        <v>0</v>
      </c>
      <c r="AB539" s="15" t="n">
        <f aca="false">(P539="Month-to-month")+(I539="Fiber optic")+(R539="Electronic check")+(F539&lt;=12)+(M539="No")+(J539="No")</f>
        <v>1</v>
      </c>
      <c r="AC539" s="15" t="str">
        <f aca="false">IF(AB539&gt;=5,"High",IF(AB539&gt;=3,"Medium","Low"))</f>
        <v>Low</v>
      </c>
    </row>
    <row r="540" customFormat="false" ht="15" hidden="false" customHeight="false" outlineLevel="0" collapsed="false">
      <c r="A540" s="15" t="s">
        <v>637</v>
      </c>
      <c r="B540" s="15" t="s">
        <v>94</v>
      </c>
      <c r="C540" s="15" t="n">
        <v>0</v>
      </c>
      <c r="D540" s="15" t="s">
        <v>26</v>
      </c>
      <c r="E540" s="15" t="s">
        <v>24</v>
      </c>
      <c r="F540" s="15" t="n">
        <v>69</v>
      </c>
      <c r="G540" s="15" t="s">
        <v>26</v>
      </c>
      <c r="H540" s="15" t="s">
        <v>24</v>
      </c>
      <c r="I540" s="15" t="s">
        <v>102</v>
      </c>
      <c r="J540" s="15" t="s">
        <v>24</v>
      </c>
      <c r="K540" s="15" t="s">
        <v>26</v>
      </c>
      <c r="L540" s="15" t="s">
        <v>24</v>
      </c>
      <c r="M540" s="15" t="s">
        <v>24</v>
      </c>
      <c r="N540" s="15" t="s">
        <v>26</v>
      </c>
      <c r="O540" s="15" t="s">
        <v>26</v>
      </c>
      <c r="P540" s="15" t="s">
        <v>27</v>
      </c>
      <c r="Q540" s="15" t="s">
        <v>26</v>
      </c>
      <c r="R540" s="15" t="s">
        <v>21</v>
      </c>
      <c r="S540" s="18" t="n">
        <v>95.65</v>
      </c>
      <c r="T540" s="15" t="n">
        <v>6744.2</v>
      </c>
      <c r="U540" s="15" t="s">
        <v>24</v>
      </c>
      <c r="V540" s="18" t="n">
        <f aca="false">IF(ISNUMBER(T540),T540,0)</f>
        <v>6744.2</v>
      </c>
      <c r="W540" s="15" t="n">
        <f aca="false">IF(U540="Yes",1,0)</f>
        <v>0</v>
      </c>
      <c r="X540" s="15" t="str">
        <f aca="false">IF(F540&lt;=12,"0-12 months",IF(F540&lt;=24,"13-24 months",IF(F540&lt;=48,"25-48 months","49-72 months")))</f>
        <v>49-72 months</v>
      </c>
      <c r="Y540" s="15" t="str">
        <f aca="false">IF(C540=1,"Yes","No")</f>
        <v>No</v>
      </c>
      <c r="Z540" s="15" t="n">
        <f aca="false">COUNTIF(J540:O540,"Yes")</f>
        <v>3</v>
      </c>
      <c r="AA540" s="18" t="n">
        <f aca="false">S540*W540</f>
        <v>0</v>
      </c>
      <c r="AB540" s="15" t="n">
        <f aca="false">(P540="Month-to-month")+(I540="Fiber optic")+(R540="Electronic check")+(F540&lt;=12)+(M540="No")+(J540="No")</f>
        <v>3</v>
      </c>
      <c r="AC540" s="15" t="str">
        <f aca="false">IF(AB540&gt;=5,"High",IF(AB540&gt;=3,"Medium","Low"))</f>
        <v>Medium</v>
      </c>
    </row>
    <row r="541" customFormat="false" ht="15" hidden="false" customHeight="false" outlineLevel="0" collapsed="false">
      <c r="A541" s="15" t="s">
        <v>638</v>
      </c>
      <c r="B541" s="15" t="s">
        <v>94</v>
      </c>
      <c r="C541" s="15" t="n">
        <v>0</v>
      </c>
      <c r="D541" s="15" t="s">
        <v>26</v>
      </c>
      <c r="E541" s="15" t="s">
        <v>26</v>
      </c>
      <c r="F541" s="15" t="n">
        <v>60</v>
      </c>
      <c r="G541" s="15" t="s">
        <v>26</v>
      </c>
      <c r="H541" s="15" t="s">
        <v>24</v>
      </c>
      <c r="I541" s="15" t="s">
        <v>96</v>
      </c>
      <c r="J541" s="15" t="s">
        <v>24</v>
      </c>
      <c r="K541" s="15" t="s">
        <v>26</v>
      </c>
      <c r="L541" s="15" t="s">
        <v>26</v>
      </c>
      <c r="M541" s="15" t="s">
        <v>26</v>
      </c>
      <c r="N541" s="15" t="s">
        <v>26</v>
      </c>
      <c r="O541" s="15" t="s">
        <v>26</v>
      </c>
      <c r="P541" s="15" t="s">
        <v>29</v>
      </c>
      <c r="Q541" s="15" t="s">
        <v>26</v>
      </c>
      <c r="R541" s="15" t="s">
        <v>19</v>
      </c>
      <c r="S541" s="18" t="n">
        <v>80.6</v>
      </c>
      <c r="T541" s="15" t="n">
        <v>4946.7</v>
      </c>
      <c r="U541" s="15" t="s">
        <v>24</v>
      </c>
      <c r="V541" s="18" t="n">
        <f aca="false">IF(ISNUMBER(T541),T541,0)</f>
        <v>4946.7</v>
      </c>
      <c r="W541" s="15" t="n">
        <f aca="false">IF(U541="Yes",1,0)</f>
        <v>0</v>
      </c>
      <c r="X541" s="15" t="str">
        <f aca="false">IF(F541&lt;=12,"0-12 months",IF(F541&lt;=24,"13-24 months",IF(F541&lt;=48,"25-48 months","49-72 months")))</f>
        <v>49-72 months</v>
      </c>
      <c r="Y541" s="15" t="str">
        <f aca="false">IF(C541=1,"Yes","No")</f>
        <v>No</v>
      </c>
      <c r="Z541" s="15" t="n">
        <f aca="false">COUNTIF(J541:O541,"Yes")</f>
        <v>5</v>
      </c>
      <c r="AA541" s="18" t="n">
        <f aca="false">S541*W541</f>
        <v>0</v>
      </c>
      <c r="AB541" s="15" t="n">
        <f aca="false">(P541="Month-to-month")+(I541="Fiber optic")+(R541="Electronic check")+(F541&lt;=12)+(M541="No")+(J541="No")</f>
        <v>1</v>
      </c>
      <c r="AC541" s="15" t="str">
        <f aca="false">IF(AB541&gt;=5,"High",IF(AB541&gt;=3,"Medium","Low"))</f>
        <v>Low</v>
      </c>
    </row>
    <row r="542" customFormat="false" ht="15" hidden="false" customHeight="false" outlineLevel="0" collapsed="false">
      <c r="A542" s="15" t="s">
        <v>639</v>
      </c>
      <c r="B542" s="15" t="s">
        <v>94</v>
      </c>
      <c r="C542" s="15" t="n">
        <v>0</v>
      </c>
      <c r="D542" s="15" t="s">
        <v>26</v>
      </c>
      <c r="E542" s="15" t="s">
        <v>26</v>
      </c>
      <c r="F542" s="15" t="n">
        <v>72</v>
      </c>
      <c r="G542" s="15" t="s">
        <v>26</v>
      </c>
      <c r="H542" s="15" t="s">
        <v>26</v>
      </c>
      <c r="I542" s="15" t="s">
        <v>102</v>
      </c>
      <c r="J542" s="15" t="s">
        <v>26</v>
      </c>
      <c r="K542" s="15" t="s">
        <v>26</v>
      </c>
      <c r="L542" s="15" t="s">
        <v>26</v>
      </c>
      <c r="M542" s="15" t="s">
        <v>26</v>
      </c>
      <c r="N542" s="15" t="s">
        <v>26</v>
      </c>
      <c r="O542" s="15" t="s">
        <v>26</v>
      </c>
      <c r="P542" s="15" t="s">
        <v>29</v>
      </c>
      <c r="Q542" s="15" t="s">
        <v>26</v>
      </c>
      <c r="R542" s="15" t="s">
        <v>19</v>
      </c>
      <c r="S542" s="18" t="n">
        <v>113.1</v>
      </c>
      <c r="T542" s="15" t="n">
        <v>8248.5</v>
      </c>
      <c r="U542" s="15" t="s">
        <v>24</v>
      </c>
      <c r="V542" s="18" t="n">
        <f aca="false">IF(ISNUMBER(T542),T542,0)</f>
        <v>8248.5</v>
      </c>
      <c r="W542" s="15" t="n">
        <f aca="false">IF(U542="Yes",1,0)</f>
        <v>0</v>
      </c>
      <c r="X542" s="15" t="str">
        <f aca="false">IF(F542&lt;=12,"0-12 months",IF(F542&lt;=24,"13-24 months",IF(F542&lt;=48,"25-48 months","49-72 months")))</f>
        <v>49-72 months</v>
      </c>
      <c r="Y542" s="15" t="str">
        <f aca="false">IF(C542=1,"Yes","No")</f>
        <v>No</v>
      </c>
      <c r="Z542" s="15" t="n">
        <f aca="false">COUNTIF(J542:O542,"Yes")</f>
        <v>6</v>
      </c>
      <c r="AA542" s="18" t="n">
        <f aca="false">S542*W542</f>
        <v>0</v>
      </c>
      <c r="AB542" s="15" t="n">
        <f aca="false">(P542="Month-to-month")+(I542="Fiber optic")+(R542="Electronic check")+(F542&lt;=12)+(M542="No")+(J542="No")</f>
        <v>1</v>
      </c>
      <c r="AC542" s="15" t="str">
        <f aca="false">IF(AB542&gt;=5,"High",IF(AB542&gt;=3,"Medium","Low"))</f>
        <v>Low</v>
      </c>
    </row>
    <row r="543" customFormat="false" ht="15" hidden="false" customHeight="false" outlineLevel="0" collapsed="false">
      <c r="A543" s="15" t="s">
        <v>640</v>
      </c>
      <c r="B543" s="15" t="s">
        <v>94</v>
      </c>
      <c r="C543" s="15" t="n">
        <v>0</v>
      </c>
      <c r="D543" s="15" t="s">
        <v>24</v>
      </c>
      <c r="E543" s="15" t="s">
        <v>24</v>
      </c>
      <c r="F543" s="15" t="n">
        <v>11</v>
      </c>
      <c r="G543" s="15" t="s">
        <v>26</v>
      </c>
      <c r="H543" s="15" t="s">
        <v>26</v>
      </c>
      <c r="I543" s="15" t="s">
        <v>96</v>
      </c>
      <c r="J543" s="15" t="s">
        <v>24</v>
      </c>
      <c r="K543" s="15" t="s">
        <v>24</v>
      </c>
      <c r="L543" s="15" t="s">
        <v>24</v>
      </c>
      <c r="M543" s="15" t="s">
        <v>24</v>
      </c>
      <c r="N543" s="15" t="s">
        <v>24</v>
      </c>
      <c r="O543" s="15" t="s">
        <v>26</v>
      </c>
      <c r="P543" s="15" t="s">
        <v>25</v>
      </c>
      <c r="Q543" s="15" t="s">
        <v>26</v>
      </c>
      <c r="R543" s="15" t="s">
        <v>17</v>
      </c>
      <c r="S543" s="18" t="n">
        <v>58.95</v>
      </c>
      <c r="T543" s="15" t="n">
        <v>601.6</v>
      </c>
      <c r="U543" s="15" t="s">
        <v>24</v>
      </c>
      <c r="V543" s="18" t="n">
        <f aca="false">IF(ISNUMBER(T543),T543,0)</f>
        <v>601.6</v>
      </c>
      <c r="W543" s="15" t="n">
        <f aca="false">IF(U543="Yes",1,0)</f>
        <v>0</v>
      </c>
      <c r="X543" s="15" t="str">
        <f aca="false">IF(F543&lt;=12,"0-12 months",IF(F543&lt;=24,"13-24 months",IF(F543&lt;=48,"25-48 months","49-72 months")))</f>
        <v>0-12 months</v>
      </c>
      <c r="Y543" s="15" t="str">
        <f aca="false">IF(C543=1,"Yes","No")</f>
        <v>No</v>
      </c>
      <c r="Z543" s="15" t="n">
        <f aca="false">COUNTIF(J543:O543,"Yes")</f>
        <v>1</v>
      </c>
      <c r="AA543" s="18" t="n">
        <f aca="false">S543*W543</f>
        <v>0</v>
      </c>
      <c r="AB543" s="15" t="n">
        <f aca="false">(P543="Month-to-month")+(I543="Fiber optic")+(R543="Electronic check")+(F543&lt;=12)+(M543="No")+(J543="No")</f>
        <v>4</v>
      </c>
      <c r="AC543" s="15" t="str">
        <f aca="false">IF(AB543&gt;=5,"High",IF(AB543&gt;=3,"Medium","Low"))</f>
        <v>Medium</v>
      </c>
    </row>
    <row r="544" customFormat="false" ht="15" hidden="false" customHeight="false" outlineLevel="0" collapsed="false">
      <c r="A544" s="15" t="s">
        <v>641</v>
      </c>
      <c r="B544" s="15" t="s">
        <v>94</v>
      </c>
      <c r="C544" s="15" t="n">
        <v>0</v>
      </c>
      <c r="D544" s="15" t="s">
        <v>24</v>
      </c>
      <c r="E544" s="15" t="s">
        <v>24</v>
      </c>
      <c r="F544" s="15" t="n">
        <v>1</v>
      </c>
      <c r="G544" s="15" t="s">
        <v>26</v>
      </c>
      <c r="H544" s="15" t="s">
        <v>24</v>
      </c>
      <c r="I544" s="15" t="s">
        <v>24</v>
      </c>
      <c r="J544" s="15" t="s">
        <v>28</v>
      </c>
      <c r="K544" s="15" t="s">
        <v>28</v>
      </c>
      <c r="L544" s="15" t="s">
        <v>28</v>
      </c>
      <c r="M544" s="15" t="s">
        <v>28</v>
      </c>
      <c r="N544" s="15" t="s">
        <v>28</v>
      </c>
      <c r="O544" s="15" t="s">
        <v>28</v>
      </c>
      <c r="P544" s="15" t="s">
        <v>25</v>
      </c>
      <c r="Q544" s="15" t="s">
        <v>24</v>
      </c>
      <c r="R544" s="15" t="s">
        <v>17</v>
      </c>
      <c r="S544" s="18" t="n">
        <v>19.55</v>
      </c>
      <c r="T544" s="15" t="n">
        <v>19.55</v>
      </c>
      <c r="U544" s="15" t="s">
        <v>24</v>
      </c>
      <c r="V544" s="18" t="n">
        <f aca="false">IF(ISNUMBER(T544),T544,0)</f>
        <v>19.55</v>
      </c>
      <c r="W544" s="15" t="n">
        <f aca="false">IF(U544="Yes",1,0)</f>
        <v>0</v>
      </c>
      <c r="X544" s="15" t="str">
        <f aca="false">IF(F544&lt;=12,"0-12 months",IF(F544&lt;=24,"13-24 months",IF(F544&lt;=48,"25-48 months","49-72 months")))</f>
        <v>0-12 months</v>
      </c>
      <c r="Y544" s="15" t="str">
        <f aca="false">IF(C544=1,"Yes","No")</f>
        <v>No</v>
      </c>
      <c r="Z544" s="15" t="n">
        <f aca="false">COUNTIF(J544:O544,"Yes")</f>
        <v>0</v>
      </c>
      <c r="AA544" s="18" t="n">
        <f aca="false">S544*W544</f>
        <v>0</v>
      </c>
      <c r="AB544" s="15" t="n">
        <f aca="false">(P544="Month-to-month")+(I544="Fiber optic")+(R544="Electronic check")+(F544&lt;=12)+(M544="No")+(J544="No")</f>
        <v>2</v>
      </c>
      <c r="AC544" s="15" t="str">
        <f aca="false">IF(AB544&gt;=5,"High",IF(AB544&gt;=3,"Medium","Low"))</f>
        <v>Low</v>
      </c>
    </row>
    <row r="545" customFormat="false" ht="15" hidden="false" customHeight="false" outlineLevel="0" collapsed="false">
      <c r="A545" s="15" t="s">
        <v>642</v>
      </c>
      <c r="B545" s="15" t="s">
        <v>98</v>
      </c>
      <c r="C545" s="15" t="n">
        <v>0</v>
      </c>
      <c r="D545" s="15" t="s">
        <v>24</v>
      </c>
      <c r="E545" s="15" t="s">
        <v>24</v>
      </c>
      <c r="F545" s="15" t="n">
        <v>10</v>
      </c>
      <c r="G545" s="15" t="s">
        <v>26</v>
      </c>
      <c r="H545" s="15" t="s">
        <v>26</v>
      </c>
      <c r="I545" s="15" t="s">
        <v>102</v>
      </c>
      <c r="J545" s="15" t="s">
        <v>24</v>
      </c>
      <c r="K545" s="15" t="s">
        <v>24</v>
      </c>
      <c r="L545" s="15" t="s">
        <v>24</v>
      </c>
      <c r="M545" s="15" t="s">
        <v>24</v>
      </c>
      <c r="N545" s="15" t="s">
        <v>26</v>
      </c>
      <c r="O545" s="15" t="s">
        <v>24</v>
      </c>
      <c r="P545" s="15" t="s">
        <v>25</v>
      </c>
      <c r="Q545" s="15" t="s">
        <v>26</v>
      </c>
      <c r="R545" s="15" t="s">
        <v>19</v>
      </c>
      <c r="S545" s="18" t="n">
        <v>86.05</v>
      </c>
      <c r="T545" s="15" t="n">
        <v>834.1</v>
      </c>
      <c r="U545" s="15" t="s">
        <v>26</v>
      </c>
      <c r="V545" s="18" t="n">
        <f aca="false">IF(ISNUMBER(T545),T545,0)</f>
        <v>834.1</v>
      </c>
      <c r="W545" s="15" t="n">
        <f aca="false">IF(U545="Yes",1,0)</f>
        <v>1</v>
      </c>
      <c r="X545" s="15" t="str">
        <f aca="false">IF(F545&lt;=12,"0-12 months",IF(F545&lt;=24,"13-24 months",IF(F545&lt;=48,"25-48 months","49-72 months")))</f>
        <v>0-12 months</v>
      </c>
      <c r="Y545" s="15" t="str">
        <f aca="false">IF(C545=1,"Yes","No")</f>
        <v>No</v>
      </c>
      <c r="Z545" s="15" t="n">
        <f aca="false">COUNTIF(J545:O545,"Yes")</f>
        <v>1</v>
      </c>
      <c r="AA545" s="18" t="n">
        <f aca="false">S545*W545</f>
        <v>86.05</v>
      </c>
      <c r="AB545" s="15" t="n">
        <f aca="false">(P545="Month-to-month")+(I545="Fiber optic")+(R545="Electronic check")+(F545&lt;=12)+(M545="No")+(J545="No")</f>
        <v>5</v>
      </c>
      <c r="AC545" s="15" t="str">
        <f aca="false">IF(AB545&gt;=5,"High",IF(AB545&gt;=3,"Medium","Low"))</f>
        <v>High</v>
      </c>
    </row>
    <row r="546" customFormat="false" ht="15" hidden="false" customHeight="false" outlineLevel="0" collapsed="false">
      <c r="A546" s="15" t="s">
        <v>643</v>
      </c>
      <c r="B546" s="15" t="s">
        <v>98</v>
      </c>
      <c r="C546" s="15" t="n">
        <v>0</v>
      </c>
      <c r="D546" s="15" t="s">
        <v>24</v>
      </c>
      <c r="E546" s="15" t="s">
        <v>24</v>
      </c>
      <c r="F546" s="15" t="n">
        <v>13</v>
      </c>
      <c r="G546" s="15" t="s">
        <v>24</v>
      </c>
      <c r="H546" s="15" t="s">
        <v>95</v>
      </c>
      <c r="I546" s="15" t="s">
        <v>96</v>
      </c>
      <c r="J546" s="15" t="s">
        <v>26</v>
      </c>
      <c r="K546" s="15" t="s">
        <v>24</v>
      </c>
      <c r="L546" s="15" t="s">
        <v>24</v>
      </c>
      <c r="M546" s="15" t="s">
        <v>26</v>
      </c>
      <c r="N546" s="15" t="s">
        <v>26</v>
      </c>
      <c r="O546" s="15" t="s">
        <v>24</v>
      </c>
      <c r="P546" s="15" t="s">
        <v>25</v>
      </c>
      <c r="Q546" s="15" t="s">
        <v>26</v>
      </c>
      <c r="R546" s="15" t="s">
        <v>21</v>
      </c>
      <c r="S546" s="18" t="n">
        <v>45.55</v>
      </c>
      <c r="T546" s="15" t="n">
        <v>597</v>
      </c>
      <c r="U546" s="15" t="s">
        <v>26</v>
      </c>
      <c r="V546" s="18" t="n">
        <f aca="false">IF(ISNUMBER(T546),T546,0)</f>
        <v>597</v>
      </c>
      <c r="W546" s="15" t="n">
        <f aca="false">IF(U546="Yes",1,0)</f>
        <v>1</v>
      </c>
      <c r="X546" s="15" t="str">
        <f aca="false">IF(F546&lt;=12,"0-12 months",IF(F546&lt;=24,"13-24 months",IF(F546&lt;=48,"25-48 months","49-72 months")))</f>
        <v>13-24 months</v>
      </c>
      <c r="Y546" s="15" t="str">
        <f aca="false">IF(C546=1,"Yes","No")</f>
        <v>No</v>
      </c>
      <c r="Z546" s="15" t="n">
        <f aca="false">COUNTIF(J546:O546,"Yes")</f>
        <v>3</v>
      </c>
      <c r="AA546" s="18" t="n">
        <f aca="false">S546*W546</f>
        <v>45.55</v>
      </c>
      <c r="AB546" s="15" t="n">
        <f aca="false">(P546="Month-to-month")+(I546="Fiber optic")+(R546="Electronic check")+(F546&lt;=12)+(M546="No")+(J546="No")</f>
        <v>1</v>
      </c>
      <c r="AC546" s="15" t="str">
        <f aca="false">IF(AB546&gt;=5,"High",IF(AB546&gt;=3,"Medium","Low"))</f>
        <v>Low</v>
      </c>
    </row>
    <row r="547" customFormat="false" ht="15" hidden="false" customHeight="false" outlineLevel="0" collapsed="false">
      <c r="A547" s="15" t="s">
        <v>644</v>
      </c>
      <c r="B547" s="15" t="s">
        <v>98</v>
      </c>
      <c r="C547" s="15" t="n">
        <v>0</v>
      </c>
      <c r="D547" s="15" t="s">
        <v>26</v>
      </c>
      <c r="E547" s="15" t="s">
        <v>26</v>
      </c>
      <c r="F547" s="15" t="n">
        <v>34</v>
      </c>
      <c r="G547" s="15" t="s">
        <v>26</v>
      </c>
      <c r="H547" s="15" t="s">
        <v>24</v>
      </c>
      <c r="I547" s="15" t="s">
        <v>102</v>
      </c>
      <c r="J547" s="15" t="s">
        <v>24</v>
      </c>
      <c r="K547" s="15" t="s">
        <v>24</v>
      </c>
      <c r="L547" s="15" t="s">
        <v>24</v>
      </c>
      <c r="M547" s="15" t="s">
        <v>24</v>
      </c>
      <c r="N547" s="15" t="s">
        <v>24</v>
      </c>
      <c r="O547" s="15" t="s">
        <v>26</v>
      </c>
      <c r="P547" s="15" t="s">
        <v>27</v>
      </c>
      <c r="Q547" s="15" t="s">
        <v>26</v>
      </c>
      <c r="R547" s="15" t="s">
        <v>19</v>
      </c>
      <c r="S547" s="18" t="n">
        <v>78.95</v>
      </c>
      <c r="T547" s="15" t="n">
        <v>2647.2</v>
      </c>
      <c r="U547" s="15" t="s">
        <v>24</v>
      </c>
      <c r="V547" s="18" t="n">
        <f aca="false">IF(ISNUMBER(T547),T547,0)</f>
        <v>2647.2</v>
      </c>
      <c r="W547" s="15" t="n">
        <f aca="false">IF(U547="Yes",1,0)</f>
        <v>0</v>
      </c>
      <c r="X547" s="15" t="str">
        <f aca="false">IF(F547&lt;=12,"0-12 months",IF(F547&lt;=24,"13-24 months",IF(F547&lt;=48,"25-48 months","49-72 months")))</f>
        <v>25-48 months</v>
      </c>
      <c r="Y547" s="15" t="str">
        <f aca="false">IF(C547=1,"Yes","No")</f>
        <v>No</v>
      </c>
      <c r="Z547" s="15" t="n">
        <f aca="false">COUNTIF(J547:O547,"Yes")</f>
        <v>1</v>
      </c>
      <c r="AA547" s="18" t="n">
        <f aca="false">S547*W547</f>
        <v>0</v>
      </c>
      <c r="AB547" s="15" t="n">
        <f aca="false">(P547="Month-to-month")+(I547="Fiber optic")+(R547="Electronic check")+(F547&lt;=12)+(M547="No")+(J547="No")</f>
        <v>3</v>
      </c>
      <c r="AC547" s="15" t="str">
        <f aca="false">IF(AB547&gt;=5,"High",IF(AB547&gt;=3,"Medium","Low"))</f>
        <v>Medium</v>
      </c>
    </row>
    <row r="548" customFormat="false" ht="15" hidden="false" customHeight="false" outlineLevel="0" collapsed="false">
      <c r="A548" s="15" t="s">
        <v>645</v>
      </c>
      <c r="B548" s="15" t="s">
        <v>98</v>
      </c>
      <c r="C548" s="15" t="n">
        <v>0</v>
      </c>
      <c r="D548" s="15" t="s">
        <v>26</v>
      </c>
      <c r="E548" s="15" t="s">
        <v>26</v>
      </c>
      <c r="F548" s="15" t="n">
        <v>39</v>
      </c>
      <c r="G548" s="15" t="s">
        <v>26</v>
      </c>
      <c r="H548" s="15" t="s">
        <v>24</v>
      </c>
      <c r="I548" s="15" t="s">
        <v>102</v>
      </c>
      <c r="J548" s="15" t="s">
        <v>24</v>
      </c>
      <c r="K548" s="15" t="s">
        <v>26</v>
      </c>
      <c r="L548" s="15" t="s">
        <v>24</v>
      </c>
      <c r="M548" s="15" t="s">
        <v>24</v>
      </c>
      <c r="N548" s="15" t="s">
        <v>26</v>
      </c>
      <c r="O548" s="15" t="s">
        <v>24</v>
      </c>
      <c r="P548" s="15" t="s">
        <v>25</v>
      </c>
      <c r="Q548" s="15" t="s">
        <v>26</v>
      </c>
      <c r="R548" s="15" t="s">
        <v>17</v>
      </c>
      <c r="S548" s="18" t="n">
        <v>86.3</v>
      </c>
      <c r="T548" s="15" t="n">
        <v>3266</v>
      </c>
      <c r="U548" s="15" t="s">
        <v>26</v>
      </c>
      <c r="V548" s="18" t="n">
        <f aca="false">IF(ISNUMBER(T548),T548,0)</f>
        <v>3266</v>
      </c>
      <c r="W548" s="15" t="n">
        <f aca="false">IF(U548="Yes",1,0)</f>
        <v>1</v>
      </c>
      <c r="X548" s="15" t="str">
        <f aca="false">IF(F548&lt;=12,"0-12 months",IF(F548&lt;=24,"13-24 months",IF(F548&lt;=48,"25-48 months","49-72 months")))</f>
        <v>25-48 months</v>
      </c>
      <c r="Y548" s="15" t="str">
        <f aca="false">IF(C548=1,"Yes","No")</f>
        <v>No</v>
      </c>
      <c r="Z548" s="15" t="n">
        <f aca="false">COUNTIF(J548:O548,"Yes")</f>
        <v>2</v>
      </c>
      <c r="AA548" s="18" t="n">
        <f aca="false">S548*W548</f>
        <v>86.3</v>
      </c>
      <c r="AB548" s="15" t="n">
        <f aca="false">(P548="Month-to-month")+(I548="Fiber optic")+(R548="Electronic check")+(F548&lt;=12)+(M548="No")+(J548="No")</f>
        <v>4</v>
      </c>
      <c r="AC548" s="15" t="str">
        <f aca="false">IF(AB548&gt;=5,"High",IF(AB548&gt;=3,"Medium","Low"))</f>
        <v>Medium</v>
      </c>
    </row>
    <row r="549" customFormat="false" ht="15" hidden="false" customHeight="false" outlineLevel="0" collapsed="false">
      <c r="A549" s="15" t="s">
        <v>646</v>
      </c>
      <c r="B549" s="15" t="s">
        <v>94</v>
      </c>
      <c r="C549" s="15" t="n">
        <v>0</v>
      </c>
      <c r="D549" s="15" t="s">
        <v>24</v>
      </c>
      <c r="E549" s="15" t="s">
        <v>24</v>
      </c>
      <c r="F549" s="15" t="n">
        <v>65</v>
      </c>
      <c r="G549" s="15" t="s">
        <v>26</v>
      </c>
      <c r="H549" s="15" t="s">
        <v>26</v>
      </c>
      <c r="I549" s="15" t="s">
        <v>102</v>
      </c>
      <c r="J549" s="15" t="s">
        <v>24</v>
      </c>
      <c r="K549" s="15" t="s">
        <v>26</v>
      </c>
      <c r="L549" s="15" t="s">
        <v>24</v>
      </c>
      <c r="M549" s="15" t="s">
        <v>26</v>
      </c>
      <c r="N549" s="15" t="s">
        <v>26</v>
      </c>
      <c r="O549" s="15" t="s">
        <v>26</v>
      </c>
      <c r="P549" s="15" t="s">
        <v>27</v>
      </c>
      <c r="Q549" s="15" t="s">
        <v>26</v>
      </c>
      <c r="R549" s="15" t="s">
        <v>19</v>
      </c>
      <c r="S549" s="18" t="n">
        <v>105.05</v>
      </c>
      <c r="T549" s="15" t="n">
        <v>6744.25</v>
      </c>
      <c r="U549" s="15" t="s">
        <v>24</v>
      </c>
      <c r="V549" s="18" t="n">
        <f aca="false">IF(ISNUMBER(T549),T549,0)</f>
        <v>6744.25</v>
      </c>
      <c r="W549" s="15" t="n">
        <f aca="false">IF(U549="Yes",1,0)</f>
        <v>0</v>
      </c>
      <c r="X549" s="15" t="str">
        <f aca="false">IF(F549&lt;=12,"0-12 months",IF(F549&lt;=24,"13-24 months",IF(F549&lt;=48,"25-48 months","49-72 months")))</f>
        <v>49-72 months</v>
      </c>
      <c r="Y549" s="15" t="str">
        <f aca="false">IF(C549=1,"Yes","No")</f>
        <v>No</v>
      </c>
      <c r="Z549" s="15" t="n">
        <f aca="false">COUNTIF(J549:O549,"Yes")</f>
        <v>4</v>
      </c>
      <c r="AA549" s="18" t="n">
        <f aca="false">S549*W549</f>
        <v>0</v>
      </c>
      <c r="AB549" s="15" t="n">
        <f aca="false">(P549="Month-to-month")+(I549="Fiber optic")+(R549="Electronic check")+(F549&lt;=12)+(M549="No")+(J549="No")</f>
        <v>2</v>
      </c>
      <c r="AC549" s="15" t="str">
        <f aca="false">IF(AB549&gt;=5,"High",IF(AB549&gt;=3,"Medium","Low"))</f>
        <v>Low</v>
      </c>
    </row>
    <row r="550" customFormat="false" ht="15" hidden="false" customHeight="false" outlineLevel="0" collapsed="false">
      <c r="A550" s="15" t="s">
        <v>647</v>
      </c>
      <c r="B550" s="15" t="s">
        <v>98</v>
      </c>
      <c r="C550" s="15" t="n">
        <v>1</v>
      </c>
      <c r="D550" s="15" t="s">
        <v>26</v>
      </c>
      <c r="E550" s="15" t="s">
        <v>24</v>
      </c>
      <c r="F550" s="15" t="n">
        <v>50</v>
      </c>
      <c r="G550" s="15" t="s">
        <v>26</v>
      </c>
      <c r="H550" s="15" t="s">
        <v>26</v>
      </c>
      <c r="I550" s="15" t="s">
        <v>102</v>
      </c>
      <c r="J550" s="15" t="s">
        <v>26</v>
      </c>
      <c r="K550" s="15" t="s">
        <v>26</v>
      </c>
      <c r="L550" s="15" t="s">
        <v>26</v>
      </c>
      <c r="M550" s="15" t="s">
        <v>24</v>
      </c>
      <c r="N550" s="15" t="s">
        <v>26</v>
      </c>
      <c r="O550" s="15" t="s">
        <v>24</v>
      </c>
      <c r="P550" s="15" t="s">
        <v>27</v>
      </c>
      <c r="Q550" s="15" t="s">
        <v>26</v>
      </c>
      <c r="R550" s="15" t="s">
        <v>19</v>
      </c>
      <c r="S550" s="18" t="n">
        <v>101.9</v>
      </c>
      <c r="T550" s="15" t="n">
        <v>5265.5</v>
      </c>
      <c r="U550" s="15" t="s">
        <v>24</v>
      </c>
      <c r="V550" s="18" t="n">
        <f aca="false">IF(ISNUMBER(T550),T550,0)</f>
        <v>5265.5</v>
      </c>
      <c r="W550" s="15" t="n">
        <f aca="false">IF(U550="Yes",1,0)</f>
        <v>0</v>
      </c>
      <c r="X550" s="15" t="str">
        <f aca="false">IF(F550&lt;=12,"0-12 months",IF(F550&lt;=24,"13-24 months",IF(F550&lt;=48,"25-48 months","49-72 months")))</f>
        <v>49-72 months</v>
      </c>
      <c r="Y550" s="15" t="str">
        <f aca="false">IF(C550=1,"Yes","No")</f>
        <v>Yes</v>
      </c>
      <c r="Z550" s="15" t="n">
        <f aca="false">COUNTIF(J550:O550,"Yes")</f>
        <v>4</v>
      </c>
      <c r="AA550" s="18" t="n">
        <f aca="false">S550*W550</f>
        <v>0</v>
      </c>
      <c r="AB550" s="15" t="n">
        <f aca="false">(P550="Month-to-month")+(I550="Fiber optic")+(R550="Electronic check")+(F550&lt;=12)+(M550="No")+(J550="No")</f>
        <v>2</v>
      </c>
      <c r="AC550" s="15" t="str">
        <f aca="false">IF(AB550&gt;=5,"High",IF(AB550&gt;=3,"Medium","Low"))</f>
        <v>Low</v>
      </c>
    </row>
    <row r="551" customFormat="false" ht="15" hidden="false" customHeight="false" outlineLevel="0" collapsed="false">
      <c r="A551" s="15" t="s">
        <v>648</v>
      </c>
      <c r="B551" s="15" t="s">
        <v>98</v>
      </c>
      <c r="C551" s="15" t="n">
        <v>0</v>
      </c>
      <c r="D551" s="15" t="s">
        <v>24</v>
      </c>
      <c r="E551" s="15" t="s">
        <v>24</v>
      </c>
      <c r="F551" s="15" t="n">
        <v>15</v>
      </c>
      <c r="G551" s="15" t="s">
        <v>26</v>
      </c>
      <c r="H551" s="15" t="s">
        <v>24</v>
      </c>
      <c r="I551" s="15" t="s">
        <v>24</v>
      </c>
      <c r="J551" s="15" t="s">
        <v>28</v>
      </c>
      <c r="K551" s="15" t="s">
        <v>28</v>
      </c>
      <c r="L551" s="15" t="s">
        <v>28</v>
      </c>
      <c r="M551" s="15" t="s">
        <v>28</v>
      </c>
      <c r="N551" s="15" t="s">
        <v>28</v>
      </c>
      <c r="O551" s="15" t="s">
        <v>28</v>
      </c>
      <c r="P551" s="15" t="s">
        <v>25</v>
      </c>
      <c r="Q551" s="15" t="s">
        <v>24</v>
      </c>
      <c r="R551" s="15" t="s">
        <v>17</v>
      </c>
      <c r="S551" s="18" t="n">
        <v>19.75</v>
      </c>
      <c r="T551" s="15" t="n">
        <v>311.6</v>
      </c>
      <c r="U551" s="15" t="s">
        <v>24</v>
      </c>
      <c r="V551" s="18" t="n">
        <f aca="false">IF(ISNUMBER(T551),T551,0)</f>
        <v>311.6</v>
      </c>
      <c r="W551" s="15" t="n">
        <f aca="false">IF(U551="Yes",1,0)</f>
        <v>0</v>
      </c>
      <c r="X551" s="15" t="str">
        <f aca="false">IF(F551&lt;=12,"0-12 months",IF(F551&lt;=24,"13-24 months",IF(F551&lt;=48,"25-48 months","49-72 months")))</f>
        <v>13-24 months</v>
      </c>
      <c r="Y551" s="15" t="str">
        <f aca="false">IF(C551=1,"Yes","No")</f>
        <v>No</v>
      </c>
      <c r="Z551" s="15" t="n">
        <f aca="false">COUNTIF(J551:O551,"Yes")</f>
        <v>0</v>
      </c>
      <c r="AA551" s="18" t="n">
        <f aca="false">S551*W551</f>
        <v>0</v>
      </c>
      <c r="AB551" s="15" t="n">
        <f aca="false">(P551="Month-to-month")+(I551="Fiber optic")+(R551="Electronic check")+(F551&lt;=12)+(M551="No")+(J551="No")</f>
        <v>1</v>
      </c>
      <c r="AC551" s="15" t="str">
        <f aca="false">IF(AB551&gt;=5,"High",IF(AB551&gt;=3,"Medium","Low"))</f>
        <v>Low</v>
      </c>
    </row>
    <row r="552" customFormat="false" ht="15" hidden="false" customHeight="false" outlineLevel="0" collapsed="false">
      <c r="A552" s="15" t="s">
        <v>649</v>
      </c>
      <c r="B552" s="15" t="s">
        <v>98</v>
      </c>
      <c r="C552" s="15" t="n">
        <v>0</v>
      </c>
      <c r="D552" s="15" t="s">
        <v>26</v>
      </c>
      <c r="E552" s="15" t="s">
        <v>26</v>
      </c>
      <c r="F552" s="15" t="n">
        <v>72</v>
      </c>
      <c r="G552" s="15" t="s">
        <v>26</v>
      </c>
      <c r="H552" s="15" t="s">
        <v>26</v>
      </c>
      <c r="I552" s="15" t="s">
        <v>102</v>
      </c>
      <c r="J552" s="15" t="s">
        <v>26</v>
      </c>
      <c r="K552" s="15" t="s">
        <v>26</v>
      </c>
      <c r="L552" s="15" t="s">
        <v>26</v>
      </c>
      <c r="M552" s="15" t="s">
        <v>24</v>
      </c>
      <c r="N552" s="15" t="s">
        <v>26</v>
      </c>
      <c r="O552" s="15" t="s">
        <v>26</v>
      </c>
      <c r="P552" s="15" t="s">
        <v>29</v>
      </c>
      <c r="Q552" s="15" t="s">
        <v>26</v>
      </c>
      <c r="R552" s="15" t="s">
        <v>19</v>
      </c>
      <c r="S552" s="18" t="n">
        <v>110.3</v>
      </c>
      <c r="T552" s="15" t="n">
        <v>7966.9</v>
      </c>
      <c r="U552" s="15" t="s">
        <v>24</v>
      </c>
      <c r="V552" s="18" t="n">
        <f aca="false">IF(ISNUMBER(T552),T552,0)</f>
        <v>7966.9</v>
      </c>
      <c r="W552" s="15" t="n">
        <f aca="false">IF(U552="Yes",1,0)</f>
        <v>0</v>
      </c>
      <c r="X552" s="15" t="str">
        <f aca="false">IF(F552&lt;=12,"0-12 months",IF(F552&lt;=24,"13-24 months",IF(F552&lt;=48,"25-48 months","49-72 months")))</f>
        <v>49-72 months</v>
      </c>
      <c r="Y552" s="15" t="str">
        <f aca="false">IF(C552=1,"Yes","No")</f>
        <v>No</v>
      </c>
      <c r="Z552" s="15" t="n">
        <f aca="false">COUNTIF(J552:O552,"Yes")</f>
        <v>5</v>
      </c>
      <c r="AA552" s="18" t="n">
        <f aca="false">S552*W552</f>
        <v>0</v>
      </c>
      <c r="AB552" s="15" t="n">
        <f aca="false">(P552="Month-to-month")+(I552="Fiber optic")+(R552="Electronic check")+(F552&lt;=12)+(M552="No")+(J552="No")</f>
        <v>2</v>
      </c>
      <c r="AC552" s="15" t="str">
        <f aca="false">IF(AB552&gt;=5,"High",IF(AB552&gt;=3,"Medium","Low"))</f>
        <v>Low</v>
      </c>
    </row>
    <row r="553" customFormat="false" ht="15" hidden="false" customHeight="false" outlineLevel="0" collapsed="false">
      <c r="A553" s="15" t="s">
        <v>650</v>
      </c>
      <c r="B553" s="15" t="s">
        <v>94</v>
      </c>
      <c r="C553" s="15" t="n">
        <v>0</v>
      </c>
      <c r="D553" s="15" t="s">
        <v>26</v>
      </c>
      <c r="E553" s="15" t="s">
        <v>26</v>
      </c>
      <c r="F553" s="15" t="n">
        <v>72</v>
      </c>
      <c r="G553" s="15" t="s">
        <v>26</v>
      </c>
      <c r="H553" s="15" t="s">
        <v>26</v>
      </c>
      <c r="I553" s="15" t="s">
        <v>102</v>
      </c>
      <c r="J553" s="15" t="s">
        <v>26</v>
      </c>
      <c r="K553" s="15" t="s">
        <v>26</v>
      </c>
      <c r="L553" s="15" t="s">
        <v>26</v>
      </c>
      <c r="M553" s="15" t="s">
        <v>26</v>
      </c>
      <c r="N553" s="15" t="s">
        <v>26</v>
      </c>
      <c r="O553" s="15" t="s">
        <v>26</v>
      </c>
      <c r="P553" s="15" t="s">
        <v>29</v>
      </c>
      <c r="Q553" s="15" t="s">
        <v>26</v>
      </c>
      <c r="R553" s="15" t="s">
        <v>19</v>
      </c>
      <c r="S553" s="18" t="n">
        <v>115.6</v>
      </c>
      <c r="T553" s="15" t="n">
        <v>8220.4</v>
      </c>
      <c r="U553" s="15" t="s">
        <v>24</v>
      </c>
      <c r="V553" s="18" t="n">
        <f aca="false">IF(ISNUMBER(T553),T553,0)</f>
        <v>8220.4</v>
      </c>
      <c r="W553" s="15" t="n">
        <f aca="false">IF(U553="Yes",1,0)</f>
        <v>0</v>
      </c>
      <c r="X553" s="15" t="str">
        <f aca="false">IF(F553&lt;=12,"0-12 months",IF(F553&lt;=24,"13-24 months",IF(F553&lt;=48,"25-48 months","49-72 months")))</f>
        <v>49-72 months</v>
      </c>
      <c r="Y553" s="15" t="str">
        <f aca="false">IF(C553=1,"Yes","No")</f>
        <v>No</v>
      </c>
      <c r="Z553" s="15" t="n">
        <f aca="false">COUNTIF(J553:O553,"Yes")</f>
        <v>6</v>
      </c>
      <c r="AA553" s="18" t="n">
        <f aca="false">S553*W553</f>
        <v>0</v>
      </c>
      <c r="AB553" s="15" t="n">
        <f aca="false">(P553="Month-to-month")+(I553="Fiber optic")+(R553="Electronic check")+(F553&lt;=12)+(M553="No")+(J553="No")</f>
        <v>1</v>
      </c>
      <c r="AC553" s="15" t="str">
        <f aca="false">IF(AB553&gt;=5,"High",IF(AB553&gt;=3,"Medium","Low"))</f>
        <v>Low</v>
      </c>
    </row>
    <row r="554" customFormat="false" ht="15" hidden="false" customHeight="false" outlineLevel="0" collapsed="false">
      <c r="A554" s="15" t="s">
        <v>651</v>
      </c>
      <c r="B554" s="15" t="s">
        <v>98</v>
      </c>
      <c r="C554" s="15" t="n">
        <v>0</v>
      </c>
      <c r="D554" s="15" t="s">
        <v>26</v>
      </c>
      <c r="E554" s="15" t="s">
        <v>26</v>
      </c>
      <c r="F554" s="15" t="n">
        <v>55</v>
      </c>
      <c r="G554" s="15" t="s">
        <v>26</v>
      </c>
      <c r="H554" s="15" t="s">
        <v>24</v>
      </c>
      <c r="I554" s="15" t="s">
        <v>24</v>
      </c>
      <c r="J554" s="15" t="s">
        <v>28</v>
      </c>
      <c r="K554" s="15" t="s">
        <v>28</v>
      </c>
      <c r="L554" s="15" t="s">
        <v>28</v>
      </c>
      <c r="M554" s="15" t="s">
        <v>28</v>
      </c>
      <c r="N554" s="15" t="s">
        <v>28</v>
      </c>
      <c r="O554" s="15" t="s">
        <v>28</v>
      </c>
      <c r="P554" s="15" t="s">
        <v>29</v>
      </c>
      <c r="Q554" s="15" t="s">
        <v>24</v>
      </c>
      <c r="R554" s="15" t="s">
        <v>19</v>
      </c>
      <c r="S554" s="18" t="n">
        <v>19.35</v>
      </c>
      <c r="T554" s="15" t="n">
        <v>1153.25</v>
      </c>
      <c r="U554" s="15" t="s">
        <v>24</v>
      </c>
      <c r="V554" s="18" t="n">
        <f aca="false">IF(ISNUMBER(T554),T554,0)</f>
        <v>1153.25</v>
      </c>
      <c r="W554" s="15" t="n">
        <f aca="false">IF(U554="Yes",1,0)</f>
        <v>0</v>
      </c>
      <c r="X554" s="15" t="str">
        <f aca="false">IF(F554&lt;=12,"0-12 months",IF(F554&lt;=24,"13-24 months",IF(F554&lt;=48,"25-48 months","49-72 months")))</f>
        <v>49-72 months</v>
      </c>
      <c r="Y554" s="15" t="str">
        <f aca="false">IF(C554=1,"Yes","No")</f>
        <v>No</v>
      </c>
      <c r="Z554" s="15" t="n">
        <f aca="false">COUNTIF(J554:O554,"Yes")</f>
        <v>0</v>
      </c>
      <c r="AA554" s="18" t="n">
        <f aca="false">S554*W554</f>
        <v>0</v>
      </c>
      <c r="AB554" s="15" t="n">
        <f aca="false">(P554="Month-to-month")+(I554="Fiber optic")+(R554="Electronic check")+(F554&lt;=12)+(M554="No")+(J554="No")</f>
        <v>0</v>
      </c>
      <c r="AC554" s="15" t="str">
        <f aca="false">IF(AB554&gt;=5,"High",IF(AB554&gt;=3,"Medium","Low"))</f>
        <v>Low</v>
      </c>
    </row>
    <row r="555" customFormat="false" ht="15" hidden="false" customHeight="false" outlineLevel="0" collapsed="false">
      <c r="A555" s="15" t="s">
        <v>652</v>
      </c>
      <c r="B555" s="15" t="s">
        <v>94</v>
      </c>
      <c r="C555" s="15" t="n">
        <v>0</v>
      </c>
      <c r="D555" s="15" t="s">
        <v>26</v>
      </c>
      <c r="E555" s="15" t="s">
        <v>26</v>
      </c>
      <c r="F555" s="15" t="n">
        <v>23</v>
      </c>
      <c r="G555" s="15" t="s">
        <v>26</v>
      </c>
      <c r="H555" s="15" t="s">
        <v>26</v>
      </c>
      <c r="I555" s="15" t="s">
        <v>24</v>
      </c>
      <c r="J555" s="15" t="s">
        <v>28</v>
      </c>
      <c r="K555" s="15" t="s">
        <v>28</v>
      </c>
      <c r="L555" s="15" t="s">
        <v>28</v>
      </c>
      <c r="M555" s="15" t="s">
        <v>28</v>
      </c>
      <c r="N555" s="15" t="s">
        <v>28</v>
      </c>
      <c r="O555" s="15" t="s">
        <v>28</v>
      </c>
      <c r="P555" s="15" t="s">
        <v>29</v>
      </c>
      <c r="Q555" s="15" t="s">
        <v>26</v>
      </c>
      <c r="R555" s="15" t="s">
        <v>21</v>
      </c>
      <c r="S555" s="18" t="n">
        <v>25.6</v>
      </c>
      <c r="T555" s="15" t="n">
        <v>514.75</v>
      </c>
      <c r="U555" s="15" t="s">
        <v>24</v>
      </c>
      <c r="V555" s="18" t="n">
        <f aca="false">IF(ISNUMBER(T555),T555,0)</f>
        <v>514.75</v>
      </c>
      <c r="W555" s="15" t="n">
        <f aca="false">IF(U555="Yes",1,0)</f>
        <v>0</v>
      </c>
      <c r="X555" s="15" t="str">
        <f aca="false">IF(F555&lt;=12,"0-12 months",IF(F555&lt;=24,"13-24 months",IF(F555&lt;=48,"25-48 months","49-72 months")))</f>
        <v>13-24 months</v>
      </c>
      <c r="Y555" s="15" t="str">
        <f aca="false">IF(C555=1,"Yes","No")</f>
        <v>No</v>
      </c>
      <c r="Z555" s="15" t="n">
        <f aca="false">COUNTIF(J555:O555,"Yes")</f>
        <v>0</v>
      </c>
      <c r="AA555" s="18" t="n">
        <f aca="false">S555*W555</f>
        <v>0</v>
      </c>
      <c r="AB555" s="15" t="n">
        <f aca="false">(P555="Month-to-month")+(I555="Fiber optic")+(R555="Electronic check")+(F555&lt;=12)+(M555="No")+(J555="No")</f>
        <v>0</v>
      </c>
      <c r="AC555" s="15" t="str">
        <f aca="false">IF(AB555&gt;=5,"High",IF(AB555&gt;=3,"Medium","Low"))</f>
        <v>Low</v>
      </c>
    </row>
    <row r="556" customFormat="false" ht="15" hidden="false" customHeight="false" outlineLevel="0" collapsed="false">
      <c r="A556" s="15" t="s">
        <v>653</v>
      </c>
      <c r="B556" s="15" t="s">
        <v>98</v>
      </c>
      <c r="C556" s="15" t="n">
        <v>0</v>
      </c>
      <c r="D556" s="15" t="s">
        <v>24</v>
      </c>
      <c r="E556" s="15" t="s">
        <v>24</v>
      </c>
      <c r="F556" s="15" t="n">
        <v>32</v>
      </c>
      <c r="G556" s="15" t="s">
        <v>26</v>
      </c>
      <c r="H556" s="15" t="s">
        <v>26</v>
      </c>
      <c r="I556" s="15" t="s">
        <v>102</v>
      </c>
      <c r="J556" s="15" t="s">
        <v>24</v>
      </c>
      <c r="K556" s="15" t="s">
        <v>26</v>
      </c>
      <c r="L556" s="15" t="s">
        <v>24</v>
      </c>
      <c r="M556" s="15" t="s">
        <v>24</v>
      </c>
      <c r="N556" s="15" t="s">
        <v>24</v>
      </c>
      <c r="O556" s="15" t="s">
        <v>24</v>
      </c>
      <c r="P556" s="15" t="s">
        <v>25</v>
      </c>
      <c r="Q556" s="15" t="s">
        <v>26</v>
      </c>
      <c r="R556" s="15" t="s">
        <v>19</v>
      </c>
      <c r="S556" s="18" t="n">
        <v>80.35</v>
      </c>
      <c r="T556" s="15" t="n">
        <v>2596.15</v>
      </c>
      <c r="U556" s="15" t="s">
        <v>26</v>
      </c>
      <c r="V556" s="18" t="n">
        <f aca="false">IF(ISNUMBER(T556),T556,0)</f>
        <v>2596.15</v>
      </c>
      <c r="W556" s="15" t="n">
        <f aca="false">IF(U556="Yes",1,0)</f>
        <v>1</v>
      </c>
      <c r="X556" s="15" t="str">
        <f aca="false">IF(F556&lt;=12,"0-12 months",IF(F556&lt;=24,"13-24 months",IF(F556&lt;=48,"25-48 months","49-72 months")))</f>
        <v>25-48 months</v>
      </c>
      <c r="Y556" s="15" t="str">
        <f aca="false">IF(C556=1,"Yes","No")</f>
        <v>No</v>
      </c>
      <c r="Z556" s="15" t="n">
        <f aca="false">COUNTIF(J556:O556,"Yes")</f>
        <v>1</v>
      </c>
      <c r="AA556" s="18" t="n">
        <f aca="false">S556*W556</f>
        <v>80.35</v>
      </c>
      <c r="AB556" s="15" t="n">
        <f aca="false">(P556="Month-to-month")+(I556="Fiber optic")+(R556="Electronic check")+(F556&lt;=12)+(M556="No")+(J556="No")</f>
        <v>4</v>
      </c>
      <c r="AC556" s="15" t="str">
        <f aca="false">IF(AB556&gt;=5,"High",IF(AB556&gt;=3,"Medium","Low"))</f>
        <v>Medium</v>
      </c>
    </row>
    <row r="557" customFormat="false" ht="15" hidden="false" customHeight="false" outlineLevel="0" collapsed="false">
      <c r="A557" s="15" t="s">
        <v>654</v>
      </c>
      <c r="B557" s="15" t="s">
        <v>94</v>
      </c>
      <c r="C557" s="15" t="n">
        <v>0</v>
      </c>
      <c r="D557" s="15" t="s">
        <v>26</v>
      </c>
      <c r="E557" s="15" t="s">
        <v>26</v>
      </c>
      <c r="F557" s="15" t="n">
        <v>56</v>
      </c>
      <c r="G557" s="15" t="s">
        <v>26</v>
      </c>
      <c r="H557" s="15" t="s">
        <v>26</v>
      </c>
      <c r="I557" s="15" t="s">
        <v>96</v>
      </c>
      <c r="J557" s="15" t="s">
        <v>26</v>
      </c>
      <c r="K557" s="15" t="s">
        <v>24</v>
      </c>
      <c r="L557" s="15" t="s">
        <v>26</v>
      </c>
      <c r="M557" s="15" t="s">
        <v>24</v>
      </c>
      <c r="N557" s="15" t="s">
        <v>24</v>
      </c>
      <c r="O557" s="15" t="s">
        <v>26</v>
      </c>
      <c r="P557" s="15" t="s">
        <v>27</v>
      </c>
      <c r="Q557" s="15" t="s">
        <v>26</v>
      </c>
      <c r="R557" s="15" t="s">
        <v>19</v>
      </c>
      <c r="S557" s="18" t="n">
        <v>68.75</v>
      </c>
      <c r="T557" s="15" t="n">
        <v>3808</v>
      </c>
      <c r="U557" s="15" t="s">
        <v>24</v>
      </c>
      <c r="V557" s="18" t="n">
        <f aca="false">IF(ISNUMBER(T557),T557,0)</f>
        <v>3808</v>
      </c>
      <c r="W557" s="15" t="n">
        <f aca="false">IF(U557="Yes",1,0)</f>
        <v>0</v>
      </c>
      <c r="X557" s="15" t="str">
        <f aca="false">IF(F557&lt;=12,"0-12 months",IF(F557&lt;=24,"13-24 months",IF(F557&lt;=48,"25-48 months","49-72 months")))</f>
        <v>49-72 months</v>
      </c>
      <c r="Y557" s="15" t="str">
        <f aca="false">IF(C557=1,"Yes","No")</f>
        <v>No</v>
      </c>
      <c r="Z557" s="15" t="n">
        <f aca="false">COUNTIF(J557:O557,"Yes")</f>
        <v>3</v>
      </c>
      <c r="AA557" s="18" t="n">
        <f aca="false">S557*W557</f>
        <v>0</v>
      </c>
      <c r="AB557" s="15" t="n">
        <f aca="false">(P557="Month-to-month")+(I557="Fiber optic")+(R557="Electronic check")+(F557&lt;=12)+(M557="No")+(J557="No")</f>
        <v>1</v>
      </c>
      <c r="AC557" s="15" t="str">
        <f aca="false">IF(AB557&gt;=5,"High",IF(AB557&gt;=3,"Medium","Low"))</f>
        <v>Low</v>
      </c>
    </row>
    <row r="558" customFormat="false" ht="15" hidden="false" customHeight="false" outlineLevel="0" collapsed="false">
      <c r="A558" s="15" t="s">
        <v>655</v>
      </c>
      <c r="B558" s="15" t="s">
        <v>94</v>
      </c>
      <c r="C558" s="15" t="n">
        <v>0</v>
      </c>
      <c r="D558" s="15" t="s">
        <v>24</v>
      </c>
      <c r="E558" s="15" t="s">
        <v>24</v>
      </c>
      <c r="F558" s="15" t="n">
        <v>1</v>
      </c>
      <c r="G558" s="15" t="s">
        <v>26</v>
      </c>
      <c r="H558" s="15" t="s">
        <v>24</v>
      </c>
      <c r="I558" s="15" t="s">
        <v>24</v>
      </c>
      <c r="J558" s="15" t="s">
        <v>28</v>
      </c>
      <c r="K558" s="15" t="s">
        <v>28</v>
      </c>
      <c r="L558" s="15" t="s">
        <v>28</v>
      </c>
      <c r="M558" s="15" t="s">
        <v>28</v>
      </c>
      <c r="N558" s="15" t="s">
        <v>28</v>
      </c>
      <c r="O558" s="15" t="s">
        <v>28</v>
      </c>
      <c r="P558" s="15" t="s">
        <v>25</v>
      </c>
      <c r="Q558" s="15" t="s">
        <v>24</v>
      </c>
      <c r="R558" s="15" t="s">
        <v>19</v>
      </c>
      <c r="S558" s="18" t="n">
        <v>19.9</v>
      </c>
      <c r="T558" s="15" t="n">
        <v>19.9</v>
      </c>
      <c r="U558" s="15" t="s">
        <v>24</v>
      </c>
      <c r="V558" s="18" t="n">
        <f aca="false">IF(ISNUMBER(T558),T558,0)</f>
        <v>19.9</v>
      </c>
      <c r="W558" s="15" t="n">
        <f aca="false">IF(U558="Yes",1,0)</f>
        <v>0</v>
      </c>
      <c r="X558" s="15" t="str">
        <f aca="false">IF(F558&lt;=12,"0-12 months",IF(F558&lt;=24,"13-24 months",IF(F558&lt;=48,"25-48 months","49-72 months")))</f>
        <v>0-12 months</v>
      </c>
      <c r="Y558" s="15" t="str">
        <f aca="false">IF(C558=1,"Yes","No")</f>
        <v>No</v>
      </c>
      <c r="Z558" s="15" t="n">
        <f aca="false">COUNTIF(J558:O558,"Yes")</f>
        <v>0</v>
      </c>
      <c r="AA558" s="18" t="n">
        <f aca="false">S558*W558</f>
        <v>0</v>
      </c>
      <c r="AB558" s="15" t="n">
        <f aca="false">(P558="Month-to-month")+(I558="Fiber optic")+(R558="Electronic check")+(F558&lt;=12)+(M558="No")+(J558="No")</f>
        <v>2</v>
      </c>
      <c r="AC558" s="15" t="str">
        <f aca="false">IF(AB558&gt;=5,"High",IF(AB558&gt;=3,"Medium","Low"))</f>
        <v>Low</v>
      </c>
    </row>
    <row r="559" customFormat="false" ht="15" hidden="false" customHeight="false" outlineLevel="0" collapsed="false">
      <c r="A559" s="15" t="s">
        <v>656</v>
      </c>
      <c r="B559" s="15" t="s">
        <v>98</v>
      </c>
      <c r="C559" s="15" t="n">
        <v>0</v>
      </c>
      <c r="D559" s="15" t="s">
        <v>24</v>
      </c>
      <c r="E559" s="15" t="s">
        <v>24</v>
      </c>
      <c r="F559" s="15" t="n">
        <v>38</v>
      </c>
      <c r="G559" s="15" t="s">
        <v>26</v>
      </c>
      <c r="H559" s="15" t="s">
        <v>24</v>
      </c>
      <c r="I559" s="15" t="s">
        <v>96</v>
      </c>
      <c r="J559" s="15" t="s">
        <v>26</v>
      </c>
      <c r="K559" s="15" t="s">
        <v>26</v>
      </c>
      <c r="L559" s="15" t="s">
        <v>24</v>
      </c>
      <c r="M559" s="15" t="s">
        <v>26</v>
      </c>
      <c r="N559" s="15" t="s">
        <v>26</v>
      </c>
      <c r="O559" s="15" t="s">
        <v>24</v>
      </c>
      <c r="P559" s="15" t="s">
        <v>27</v>
      </c>
      <c r="Q559" s="15" t="s">
        <v>24</v>
      </c>
      <c r="R559" s="15" t="s">
        <v>17</v>
      </c>
      <c r="S559" s="18" t="n">
        <v>70.6</v>
      </c>
      <c r="T559" s="15" t="n">
        <v>2708.2</v>
      </c>
      <c r="U559" s="15" t="s">
        <v>24</v>
      </c>
      <c r="V559" s="18" t="n">
        <f aca="false">IF(ISNUMBER(T559),T559,0)</f>
        <v>2708.2</v>
      </c>
      <c r="W559" s="15" t="n">
        <f aca="false">IF(U559="Yes",1,0)</f>
        <v>0</v>
      </c>
      <c r="X559" s="15" t="str">
        <f aca="false">IF(F559&lt;=12,"0-12 months",IF(F559&lt;=24,"13-24 months",IF(F559&lt;=48,"25-48 months","49-72 months")))</f>
        <v>25-48 months</v>
      </c>
      <c r="Y559" s="15" t="str">
        <f aca="false">IF(C559=1,"Yes","No")</f>
        <v>No</v>
      </c>
      <c r="Z559" s="15" t="n">
        <f aca="false">COUNTIF(J559:O559,"Yes")</f>
        <v>4</v>
      </c>
      <c r="AA559" s="18" t="n">
        <f aca="false">S559*W559</f>
        <v>0</v>
      </c>
      <c r="AB559" s="15" t="n">
        <f aca="false">(P559="Month-to-month")+(I559="Fiber optic")+(R559="Electronic check")+(F559&lt;=12)+(M559="No")+(J559="No")</f>
        <v>0</v>
      </c>
      <c r="AC559" s="15" t="str">
        <f aca="false">IF(AB559&gt;=5,"High",IF(AB559&gt;=3,"Medium","Low"))</f>
        <v>Low</v>
      </c>
    </row>
    <row r="560" customFormat="false" ht="15" hidden="false" customHeight="false" outlineLevel="0" collapsed="false">
      <c r="A560" s="15" t="s">
        <v>657</v>
      </c>
      <c r="B560" s="15" t="s">
        <v>98</v>
      </c>
      <c r="C560" s="15" t="n">
        <v>0</v>
      </c>
      <c r="D560" s="15" t="s">
        <v>24</v>
      </c>
      <c r="E560" s="15" t="s">
        <v>24</v>
      </c>
      <c r="F560" s="15" t="n">
        <v>11</v>
      </c>
      <c r="G560" s="15" t="s">
        <v>26</v>
      </c>
      <c r="H560" s="15" t="s">
        <v>24</v>
      </c>
      <c r="I560" s="15" t="s">
        <v>102</v>
      </c>
      <c r="J560" s="15" t="s">
        <v>24</v>
      </c>
      <c r="K560" s="15" t="s">
        <v>24</v>
      </c>
      <c r="L560" s="15" t="s">
        <v>24</v>
      </c>
      <c r="M560" s="15" t="s">
        <v>24</v>
      </c>
      <c r="N560" s="15" t="s">
        <v>24</v>
      </c>
      <c r="O560" s="15" t="s">
        <v>24</v>
      </c>
      <c r="P560" s="15" t="s">
        <v>25</v>
      </c>
      <c r="Q560" s="15" t="s">
        <v>24</v>
      </c>
      <c r="R560" s="15" t="s">
        <v>15</v>
      </c>
      <c r="S560" s="18" t="n">
        <v>70.2</v>
      </c>
      <c r="T560" s="15" t="n">
        <v>760.05</v>
      </c>
      <c r="U560" s="15" t="s">
        <v>24</v>
      </c>
      <c r="V560" s="18" t="n">
        <f aca="false">IF(ISNUMBER(T560),T560,0)</f>
        <v>760.05</v>
      </c>
      <c r="W560" s="15" t="n">
        <f aca="false">IF(U560="Yes",1,0)</f>
        <v>0</v>
      </c>
      <c r="X560" s="15" t="str">
        <f aca="false">IF(F560&lt;=12,"0-12 months",IF(F560&lt;=24,"13-24 months",IF(F560&lt;=48,"25-48 months","49-72 months")))</f>
        <v>0-12 months</v>
      </c>
      <c r="Y560" s="15" t="str">
        <f aca="false">IF(C560=1,"Yes","No")</f>
        <v>No</v>
      </c>
      <c r="Z560" s="15" t="n">
        <f aca="false">COUNTIF(J560:O560,"Yes")</f>
        <v>0</v>
      </c>
      <c r="AA560" s="18" t="n">
        <f aca="false">S560*W560</f>
        <v>0</v>
      </c>
      <c r="AB560" s="15" t="n">
        <f aca="false">(P560="Month-to-month")+(I560="Fiber optic")+(R560="Electronic check")+(F560&lt;=12)+(M560="No")+(J560="No")</f>
        <v>6</v>
      </c>
      <c r="AC560" s="15" t="str">
        <f aca="false">IF(AB560&gt;=5,"High",IF(AB560&gt;=3,"Medium","Low"))</f>
        <v>High</v>
      </c>
    </row>
    <row r="561" customFormat="false" ht="15" hidden="false" customHeight="false" outlineLevel="0" collapsed="false">
      <c r="A561" s="15" t="s">
        <v>658</v>
      </c>
      <c r="B561" s="15" t="s">
        <v>98</v>
      </c>
      <c r="C561" s="15" t="n">
        <v>0</v>
      </c>
      <c r="D561" s="15" t="s">
        <v>24</v>
      </c>
      <c r="E561" s="15" t="s">
        <v>24</v>
      </c>
      <c r="F561" s="15" t="n">
        <v>1</v>
      </c>
      <c r="G561" s="15" t="s">
        <v>26</v>
      </c>
      <c r="H561" s="15" t="s">
        <v>24</v>
      </c>
      <c r="I561" s="15" t="s">
        <v>96</v>
      </c>
      <c r="J561" s="15" t="s">
        <v>24</v>
      </c>
      <c r="K561" s="15" t="s">
        <v>24</v>
      </c>
      <c r="L561" s="15" t="s">
        <v>24</v>
      </c>
      <c r="M561" s="15" t="s">
        <v>26</v>
      </c>
      <c r="N561" s="15" t="s">
        <v>24</v>
      </c>
      <c r="O561" s="15" t="s">
        <v>24</v>
      </c>
      <c r="P561" s="15" t="s">
        <v>25</v>
      </c>
      <c r="Q561" s="15" t="s">
        <v>26</v>
      </c>
      <c r="R561" s="15" t="s">
        <v>15</v>
      </c>
      <c r="S561" s="18" t="n">
        <v>49.3</v>
      </c>
      <c r="T561" s="15" t="n">
        <v>49.3</v>
      </c>
      <c r="U561" s="15" t="s">
        <v>24</v>
      </c>
      <c r="V561" s="18" t="n">
        <f aca="false">IF(ISNUMBER(T561),T561,0)</f>
        <v>49.3</v>
      </c>
      <c r="W561" s="15" t="n">
        <f aca="false">IF(U561="Yes",1,0)</f>
        <v>0</v>
      </c>
      <c r="X561" s="15" t="str">
        <f aca="false">IF(F561&lt;=12,"0-12 months",IF(F561&lt;=24,"13-24 months",IF(F561&lt;=48,"25-48 months","49-72 months")))</f>
        <v>0-12 months</v>
      </c>
      <c r="Y561" s="15" t="str">
        <f aca="false">IF(C561=1,"Yes","No")</f>
        <v>No</v>
      </c>
      <c r="Z561" s="15" t="n">
        <f aca="false">COUNTIF(J561:O561,"Yes")</f>
        <v>1</v>
      </c>
      <c r="AA561" s="18" t="n">
        <f aca="false">S561*W561</f>
        <v>0</v>
      </c>
      <c r="AB561" s="15" t="n">
        <f aca="false">(P561="Month-to-month")+(I561="Fiber optic")+(R561="Electronic check")+(F561&lt;=12)+(M561="No")+(J561="No")</f>
        <v>4</v>
      </c>
      <c r="AC561" s="15" t="str">
        <f aca="false">IF(AB561&gt;=5,"High",IF(AB561&gt;=3,"Medium","Low"))</f>
        <v>Medium</v>
      </c>
    </row>
    <row r="562" customFormat="false" ht="15" hidden="false" customHeight="false" outlineLevel="0" collapsed="false">
      <c r="A562" s="15" t="s">
        <v>659</v>
      </c>
      <c r="B562" s="15" t="s">
        <v>98</v>
      </c>
      <c r="C562" s="15" t="n">
        <v>0</v>
      </c>
      <c r="D562" s="15" t="s">
        <v>26</v>
      </c>
      <c r="E562" s="15" t="s">
        <v>24</v>
      </c>
      <c r="F562" s="15" t="n">
        <v>56</v>
      </c>
      <c r="G562" s="15" t="s">
        <v>26</v>
      </c>
      <c r="H562" s="15" t="s">
        <v>26</v>
      </c>
      <c r="I562" s="15" t="s">
        <v>102</v>
      </c>
      <c r="J562" s="15" t="s">
        <v>24</v>
      </c>
      <c r="K562" s="15" t="s">
        <v>26</v>
      </c>
      <c r="L562" s="15" t="s">
        <v>24</v>
      </c>
      <c r="M562" s="15" t="s">
        <v>26</v>
      </c>
      <c r="N562" s="15" t="s">
        <v>26</v>
      </c>
      <c r="O562" s="15" t="s">
        <v>26</v>
      </c>
      <c r="P562" s="15" t="s">
        <v>27</v>
      </c>
      <c r="Q562" s="15" t="s">
        <v>26</v>
      </c>
      <c r="R562" s="15" t="s">
        <v>15</v>
      </c>
      <c r="S562" s="18" t="n">
        <v>107.25</v>
      </c>
      <c r="T562" s="15" t="n">
        <v>6033.3</v>
      </c>
      <c r="U562" s="15" t="s">
        <v>24</v>
      </c>
      <c r="V562" s="18" t="n">
        <f aca="false">IF(ISNUMBER(T562),T562,0)</f>
        <v>6033.3</v>
      </c>
      <c r="W562" s="15" t="n">
        <f aca="false">IF(U562="Yes",1,0)</f>
        <v>0</v>
      </c>
      <c r="X562" s="15" t="str">
        <f aca="false">IF(F562&lt;=12,"0-12 months",IF(F562&lt;=24,"13-24 months",IF(F562&lt;=48,"25-48 months","49-72 months")))</f>
        <v>49-72 months</v>
      </c>
      <c r="Y562" s="15" t="str">
        <f aca="false">IF(C562=1,"Yes","No")</f>
        <v>No</v>
      </c>
      <c r="Z562" s="15" t="n">
        <f aca="false">COUNTIF(J562:O562,"Yes")</f>
        <v>4</v>
      </c>
      <c r="AA562" s="18" t="n">
        <f aca="false">S562*W562</f>
        <v>0</v>
      </c>
      <c r="AB562" s="15" t="n">
        <f aca="false">(P562="Month-to-month")+(I562="Fiber optic")+(R562="Electronic check")+(F562&lt;=12)+(M562="No")+(J562="No")</f>
        <v>3</v>
      </c>
      <c r="AC562" s="15" t="str">
        <f aca="false">IF(AB562&gt;=5,"High",IF(AB562&gt;=3,"Medium","Low"))</f>
        <v>Medium</v>
      </c>
    </row>
    <row r="563" customFormat="false" ht="15" hidden="false" customHeight="false" outlineLevel="0" collapsed="false">
      <c r="A563" s="15" t="s">
        <v>660</v>
      </c>
      <c r="B563" s="15" t="s">
        <v>98</v>
      </c>
      <c r="C563" s="15" t="n">
        <v>0</v>
      </c>
      <c r="D563" s="15" t="s">
        <v>26</v>
      </c>
      <c r="E563" s="15" t="s">
        <v>24</v>
      </c>
      <c r="F563" s="15" t="n">
        <v>3</v>
      </c>
      <c r="G563" s="15" t="s">
        <v>26</v>
      </c>
      <c r="H563" s="15" t="s">
        <v>26</v>
      </c>
      <c r="I563" s="15" t="s">
        <v>24</v>
      </c>
      <c r="J563" s="15" t="s">
        <v>28</v>
      </c>
      <c r="K563" s="15" t="s">
        <v>28</v>
      </c>
      <c r="L563" s="15" t="s">
        <v>28</v>
      </c>
      <c r="M563" s="15" t="s">
        <v>28</v>
      </c>
      <c r="N563" s="15" t="s">
        <v>28</v>
      </c>
      <c r="O563" s="15" t="s">
        <v>28</v>
      </c>
      <c r="P563" s="15" t="s">
        <v>25</v>
      </c>
      <c r="Q563" s="15" t="s">
        <v>26</v>
      </c>
      <c r="R563" s="15" t="s">
        <v>17</v>
      </c>
      <c r="S563" s="18" t="n">
        <v>23.6</v>
      </c>
      <c r="T563" s="15" t="n">
        <v>89.05</v>
      </c>
      <c r="U563" s="15" t="s">
        <v>24</v>
      </c>
      <c r="V563" s="18" t="n">
        <f aca="false">IF(ISNUMBER(T563),T563,0)</f>
        <v>89.05</v>
      </c>
      <c r="W563" s="15" t="n">
        <f aca="false">IF(U563="Yes",1,0)</f>
        <v>0</v>
      </c>
      <c r="X563" s="15" t="str">
        <f aca="false">IF(F563&lt;=12,"0-12 months",IF(F563&lt;=24,"13-24 months",IF(F563&lt;=48,"25-48 months","49-72 months")))</f>
        <v>0-12 months</v>
      </c>
      <c r="Y563" s="15" t="str">
        <f aca="false">IF(C563=1,"Yes","No")</f>
        <v>No</v>
      </c>
      <c r="Z563" s="15" t="n">
        <f aca="false">COUNTIF(J563:O563,"Yes")</f>
        <v>0</v>
      </c>
      <c r="AA563" s="18" t="n">
        <f aca="false">S563*W563</f>
        <v>0</v>
      </c>
      <c r="AB563" s="15" t="n">
        <f aca="false">(P563="Month-to-month")+(I563="Fiber optic")+(R563="Electronic check")+(F563&lt;=12)+(M563="No")+(J563="No")</f>
        <v>2</v>
      </c>
      <c r="AC563" s="15" t="str">
        <f aca="false">IF(AB563&gt;=5,"High",IF(AB563&gt;=3,"Medium","Low"))</f>
        <v>Low</v>
      </c>
    </row>
    <row r="564" customFormat="false" ht="15" hidden="false" customHeight="false" outlineLevel="0" collapsed="false">
      <c r="A564" s="15" t="s">
        <v>661</v>
      </c>
      <c r="B564" s="15" t="s">
        <v>98</v>
      </c>
      <c r="C564" s="15" t="n">
        <v>0</v>
      </c>
      <c r="D564" s="15" t="s">
        <v>26</v>
      </c>
      <c r="E564" s="15" t="s">
        <v>26</v>
      </c>
      <c r="F564" s="15" t="n">
        <v>7</v>
      </c>
      <c r="G564" s="15" t="s">
        <v>26</v>
      </c>
      <c r="H564" s="15" t="s">
        <v>24</v>
      </c>
      <c r="I564" s="15" t="s">
        <v>96</v>
      </c>
      <c r="J564" s="15" t="s">
        <v>26</v>
      </c>
      <c r="K564" s="15" t="s">
        <v>24</v>
      </c>
      <c r="L564" s="15" t="s">
        <v>24</v>
      </c>
      <c r="M564" s="15" t="s">
        <v>24</v>
      </c>
      <c r="N564" s="15" t="s">
        <v>26</v>
      </c>
      <c r="O564" s="15" t="s">
        <v>26</v>
      </c>
      <c r="P564" s="15" t="s">
        <v>25</v>
      </c>
      <c r="Q564" s="15" t="s">
        <v>24</v>
      </c>
      <c r="R564" s="15" t="s">
        <v>21</v>
      </c>
      <c r="S564" s="18" t="n">
        <v>69.7</v>
      </c>
      <c r="T564" s="15" t="n">
        <v>516.15</v>
      </c>
      <c r="U564" s="15" t="s">
        <v>24</v>
      </c>
      <c r="V564" s="18" t="n">
        <f aca="false">IF(ISNUMBER(T564),T564,0)</f>
        <v>516.15</v>
      </c>
      <c r="W564" s="15" t="n">
        <f aca="false">IF(U564="Yes",1,0)</f>
        <v>0</v>
      </c>
      <c r="X564" s="15" t="str">
        <f aca="false">IF(F564&lt;=12,"0-12 months",IF(F564&lt;=24,"13-24 months",IF(F564&lt;=48,"25-48 months","49-72 months")))</f>
        <v>0-12 months</v>
      </c>
      <c r="Y564" s="15" t="str">
        <f aca="false">IF(C564=1,"Yes","No")</f>
        <v>No</v>
      </c>
      <c r="Z564" s="15" t="n">
        <f aca="false">COUNTIF(J564:O564,"Yes")</f>
        <v>3</v>
      </c>
      <c r="AA564" s="18" t="n">
        <f aca="false">S564*W564</f>
        <v>0</v>
      </c>
      <c r="AB564" s="15" t="n">
        <f aca="false">(P564="Month-to-month")+(I564="Fiber optic")+(R564="Electronic check")+(F564&lt;=12)+(M564="No")+(J564="No")</f>
        <v>3</v>
      </c>
      <c r="AC564" s="15" t="str">
        <f aca="false">IF(AB564&gt;=5,"High",IF(AB564&gt;=3,"Medium","Low"))</f>
        <v>Medium</v>
      </c>
    </row>
    <row r="565" customFormat="false" ht="15" hidden="false" customHeight="false" outlineLevel="0" collapsed="false">
      <c r="A565" s="15" t="s">
        <v>662</v>
      </c>
      <c r="B565" s="15" t="s">
        <v>98</v>
      </c>
      <c r="C565" s="15" t="n">
        <v>0</v>
      </c>
      <c r="D565" s="15" t="s">
        <v>26</v>
      </c>
      <c r="E565" s="15" t="s">
        <v>26</v>
      </c>
      <c r="F565" s="15" t="n">
        <v>59</v>
      </c>
      <c r="G565" s="15" t="s">
        <v>26</v>
      </c>
      <c r="H565" s="15" t="s">
        <v>26</v>
      </c>
      <c r="I565" s="15" t="s">
        <v>102</v>
      </c>
      <c r="J565" s="15" t="s">
        <v>24</v>
      </c>
      <c r="K565" s="15" t="s">
        <v>24</v>
      </c>
      <c r="L565" s="15" t="s">
        <v>26</v>
      </c>
      <c r="M565" s="15" t="s">
        <v>24</v>
      </c>
      <c r="N565" s="15" t="s">
        <v>26</v>
      </c>
      <c r="O565" s="15" t="s">
        <v>26</v>
      </c>
      <c r="P565" s="15" t="s">
        <v>29</v>
      </c>
      <c r="Q565" s="15" t="s">
        <v>26</v>
      </c>
      <c r="R565" s="15" t="s">
        <v>21</v>
      </c>
      <c r="S565" s="18" t="n">
        <v>99.5</v>
      </c>
      <c r="T565" s="15" t="n">
        <v>5861.75</v>
      </c>
      <c r="U565" s="15" t="s">
        <v>24</v>
      </c>
      <c r="V565" s="18" t="n">
        <f aca="false">IF(ISNUMBER(T565),T565,0)</f>
        <v>5861.75</v>
      </c>
      <c r="W565" s="15" t="n">
        <f aca="false">IF(U565="Yes",1,0)</f>
        <v>0</v>
      </c>
      <c r="X565" s="15" t="str">
        <f aca="false">IF(F565&lt;=12,"0-12 months",IF(F565&lt;=24,"13-24 months",IF(F565&lt;=48,"25-48 months","49-72 months")))</f>
        <v>49-72 months</v>
      </c>
      <c r="Y565" s="15" t="str">
        <f aca="false">IF(C565=1,"Yes","No")</f>
        <v>No</v>
      </c>
      <c r="Z565" s="15" t="n">
        <f aca="false">COUNTIF(J565:O565,"Yes")</f>
        <v>3</v>
      </c>
      <c r="AA565" s="18" t="n">
        <f aca="false">S565*W565</f>
        <v>0</v>
      </c>
      <c r="AB565" s="15" t="n">
        <f aca="false">(P565="Month-to-month")+(I565="Fiber optic")+(R565="Electronic check")+(F565&lt;=12)+(M565="No")+(J565="No")</f>
        <v>3</v>
      </c>
      <c r="AC565" s="15" t="str">
        <f aca="false">IF(AB565&gt;=5,"High",IF(AB565&gt;=3,"Medium","Low"))</f>
        <v>Medium</v>
      </c>
    </row>
    <row r="566" customFormat="false" ht="15" hidden="false" customHeight="false" outlineLevel="0" collapsed="false">
      <c r="A566" s="15" t="s">
        <v>663</v>
      </c>
      <c r="B566" s="15" t="s">
        <v>98</v>
      </c>
      <c r="C566" s="15" t="n">
        <v>0</v>
      </c>
      <c r="D566" s="15" t="s">
        <v>24</v>
      </c>
      <c r="E566" s="15" t="s">
        <v>24</v>
      </c>
      <c r="F566" s="15" t="n">
        <v>7</v>
      </c>
      <c r="G566" s="15" t="s">
        <v>26</v>
      </c>
      <c r="H566" s="15" t="s">
        <v>24</v>
      </c>
      <c r="I566" s="15" t="s">
        <v>96</v>
      </c>
      <c r="J566" s="15" t="s">
        <v>24</v>
      </c>
      <c r="K566" s="15" t="s">
        <v>24</v>
      </c>
      <c r="L566" s="15" t="s">
        <v>26</v>
      </c>
      <c r="M566" s="15" t="s">
        <v>26</v>
      </c>
      <c r="N566" s="15" t="s">
        <v>26</v>
      </c>
      <c r="O566" s="15" t="s">
        <v>24</v>
      </c>
      <c r="P566" s="15" t="s">
        <v>25</v>
      </c>
      <c r="Q566" s="15" t="s">
        <v>24</v>
      </c>
      <c r="R566" s="15" t="s">
        <v>19</v>
      </c>
      <c r="S566" s="18" t="n">
        <v>64.3</v>
      </c>
      <c r="T566" s="15" t="n">
        <v>445.95</v>
      </c>
      <c r="U566" s="15" t="s">
        <v>24</v>
      </c>
      <c r="V566" s="18" t="n">
        <f aca="false">IF(ISNUMBER(T566),T566,0)</f>
        <v>445.95</v>
      </c>
      <c r="W566" s="15" t="n">
        <f aca="false">IF(U566="Yes",1,0)</f>
        <v>0</v>
      </c>
      <c r="X566" s="15" t="str">
        <f aca="false">IF(F566&lt;=12,"0-12 months",IF(F566&lt;=24,"13-24 months",IF(F566&lt;=48,"25-48 months","49-72 months")))</f>
        <v>0-12 months</v>
      </c>
      <c r="Y566" s="15" t="str">
        <f aca="false">IF(C566=1,"Yes","No")</f>
        <v>No</v>
      </c>
      <c r="Z566" s="15" t="n">
        <f aca="false">COUNTIF(J566:O566,"Yes")</f>
        <v>3</v>
      </c>
      <c r="AA566" s="18" t="n">
        <f aca="false">S566*W566</f>
        <v>0</v>
      </c>
      <c r="AB566" s="15" t="n">
        <f aca="false">(P566="Month-to-month")+(I566="Fiber optic")+(R566="Electronic check")+(F566&lt;=12)+(M566="No")+(J566="No")</f>
        <v>3</v>
      </c>
      <c r="AC566" s="15" t="str">
        <f aca="false">IF(AB566&gt;=5,"High",IF(AB566&gt;=3,"Medium","Low"))</f>
        <v>Medium</v>
      </c>
    </row>
    <row r="567" customFormat="false" ht="15" hidden="false" customHeight="false" outlineLevel="0" collapsed="false">
      <c r="A567" s="15" t="s">
        <v>664</v>
      </c>
      <c r="B567" s="15" t="s">
        <v>98</v>
      </c>
      <c r="C567" s="15" t="n">
        <v>0</v>
      </c>
      <c r="D567" s="15" t="s">
        <v>26</v>
      </c>
      <c r="E567" s="15" t="s">
        <v>26</v>
      </c>
      <c r="F567" s="15" t="n">
        <v>71</v>
      </c>
      <c r="G567" s="15" t="s">
        <v>26</v>
      </c>
      <c r="H567" s="15" t="s">
        <v>24</v>
      </c>
      <c r="I567" s="15" t="s">
        <v>96</v>
      </c>
      <c r="J567" s="15" t="s">
        <v>26</v>
      </c>
      <c r="K567" s="15" t="s">
        <v>24</v>
      </c>
      <c r="L567" s="15" t="s">
        <v>26</v>
      </c>
      <c r="M567" s="15" t="s">
        <v>26</v>
      </c>
      <c r="N567" s="15" t="s">
        <v>24</v>
      </c>
      <c r="O567" s="15" t="s">
        <v>26</v>
      </c>
      <c r="P567" s="15" t="s">
        <v>29</v>
      </c>
      <c r="Q567" s="15" t="s">
        <v>26</v>
      </c>
      <c r="R567" s="15" t="s">
        <v>21</v>
      </c>
      <c r="S567" s="18" t="n">
        <v>70.85</v>
      </c>
      <c r="T567" s="15" t="n">
        <v>4973.4</v>
      </c>
      <c r="U567" s="15" t="s">
        <v>24</v>
      </c>
      <c r="V567" s="18" t="n">
        <f aca="false">IF(ISNUMBER(T567),T567,0)</f>
        <v>4973.4</v>
      </c>
      <c r="W567" s="15" t="n">
        <f aca="false">IF(U567="Yes",1,0)</f>
        <v>0</v>
      </c>
      <c r="X567" s="15" t="str">
        <f aca="false">IF(F567&lt;=12,"0-12 months",IF(F567&lt;=24,"13-24 months",IF(F567&lt;=48,"25-48 months","49-72 months")))</f>
        <v>49-72 months</v>
      </c>
      <c r="Y567" s="15" t="str">
        <f aca="false">IF(C567=1,"Yes","No")</f>
        <v>No</v>
      </c>
      <c r="Z567" s="15" t="n">
        <f aca="false">COUNTIF(J567:O567,"Yes")</f>
        <v>4</v>
      </c>
      <c r="AA567" s="18" t="n">
        <f aca="false">S567*W567</f>
        <v>0</v>
      </c>
      <c r="AB567" s="15" t="n">
        <f aca="false">(P567="Month-to-month")+(I567="Fiber optic")+(R567="Electronic check")+(F567&lt;=12)+(M567="No")+(J567="No")</f>
        <v>0</v>
      </c>
      <c r="AC567" s="15" t="str">
        <f aca="false">IF(AB567&gt;=5,"High",IF(AB567&gt;=3,"Medium","Low"))</f>
        <v>Low</v>
      </c>
    </row>
    <row r="568" customFormat="false" ht="15" hidden="false" customHeight="false" outlineLevel="0" collapsed="false">
      <c r="A568" s="15" t="s">
        <v>665</v>
      </c>
      <c r="B568" s="15" t="s">
        <v>98</v>
      </c>
      <c r="C568" s="15" t="n">
        <v>0</v>
      </c>
      <c r="D568" s="15" t="s">
        <v>26</v>
      </c>
      <c r="E568" s="15" t="s">
        <v>26</v>
      </c>
      <c r="F568" s="15" t="n">
        <v>15</v>
      </c>
      <c r="G568" s="15" t="s">
        <v>26</v>
      </c>
      <c r="H568" s="15" t="s">
        <v>24</v>
      </c>
      <c r="I568" s="15" t="s">
        <v>102</v>
      </c>
      <c r="J568" s="15" t="s">
        <v>26</v>
      </c>
      <c r="K568" s="15" t="s">
        <v>24</v>
      </c>
      <c r="L568" s="15" t="s">
        <v>24</v>
      </c>
      <c r="M568" s="15" t="s">
        <v>26</v>
      </c>
      <c r="N568" s="15" t="s">
        <v>26</v>
      </c>
      <c r="O568" s="15" t="s">
        <v>26</v>
      </c>
      <c r="P568" s="15" t="s">
        <v>27</v>
      </c>
      <c r="Q568" s="15" t="s">
        <v>24</v>
      </c>
      <c r="R568" s="15" t="s">
        <v>15</v>
      </c>
      <c r="S568" s="18" t="n">
        <v>101.9</v>
      </c>
      <c r="T568" s="15" t="n">
        <v>1667.25</v>
      </c>
      <c r="U568" s="15" t="s">
        <v>24</v>
      </c>
      <c r="V568" s="18" t="n">
        <f aca="false">IF(ISNUMBER(T568),T568,0)</f>
        <v>1667.25</v>
      </c>
      <c r="W568" s="15" t="n">
        <f aca="false">IF(U568="Yes",1,0)</f>
        <v>0</v>
      </c>
      <c r="X568" s="15" t="str">
        <f aca="false">IF(F568&lt;=12,"0-12 months",IF(F568&lt;=24,"13-24 months",IF(F568&lt;=48,"25-48 months","49-72 months")))</f>
        <v>13-24 months</v>
      </c>
      <c r="Y568" s="15" t="str">
        <f aca="false">IF(C568=1,"Yes","No")</f>
        <v>No</v>
      </c>
      <c r="Z568" s="15" t="n">
        <f aca="false">COUNTIF(J568:O568,"Yes")</f>
        <v>4</v>
      </c>
      <c r="AA568" s="18" t="n">
        <f aca="false">S568*W568</f>
        <v>0</v>
      </c>
      <c r="AB568" s="15" t="n">
        <f aca="false">(P568="Month-to-month")+(I568="Fiber optic")+(R568="Electronic check")+(F568&lt;=12)+(M568="No")+(J568="No")</f>
        <v>2</v>
      </c>
      <c r="AC568" s="15" t="str">
        <f aca="false">IF(AB568&gt;=5,"High",IF(AB568&gt;=3,"Medium","Low"))</f>
        <v>Low</v>
      </c>
    </row>
    <row r="569" customFormat="false" ht="15" hidden="false" customHeight="false" outlineLevel="0" collapsed="false">
      <c r="A569" s="15" t="s">
        <v>666</v>
      </c>
      <c r="B569" s="15" t="s">
        <v>98</v>
      </c>
      <c r="C569" s="15" t="n">
        <v>0</v>
      </c>
      <c r="D569" s="15" t="s">
        <v>26</v>
      </c>
      <c r="E569" s="15" t="s">
        <v>24</v>
      </c>
      <c r="F569" s="15" t="n">
        <v>71</v>
      </c>
      <c r="G569" s="15" t="s">
        <v>26</v>
      </c>
      <c r="H569" s="15" t="s">
        <v>26</v>
      </c>
      <c r="I569" s="15" t="s">
        <v>96</v>
      </c>
      <c r="J569" s="15" t="s">
        <v>26</v>
      </c>
      <c r="K569" s="15" t="s">
        <v>26</v>
      </c>
      <c r="L569" s="15" t="s">
        <v>24</v>
      </c>
      <c r="M569" s="15" t="s">
        <v>26</v>
      </c>
      <c r="N569" s="15" t="s">
        <v>26</v>
      </c>
      <c r="O569" s="15" t="s">
        <v>24</v>
      </c>
      <c r="P569" s="15" t="s">
        <v>29</v>
      </c>
      <c r="Q569" s="15" t="s">
        <v>24</v>
      </c>
      <c r="R569" s="15" t="s">
        <v>21</v>
      </c>
      <c r="S569" s="18" t="n">
        <v>73.5</v>
      </c>
      <c r="T569" s="15" t="n">
        <v>5357.75</v>
      </c>
      <c r="U569" s="15" t="s">
        <v>24</v>
      </c>
      <c r="V569" s="18" t="n">
        <f aca="false">IF(ISNUMBER(T569),T569,0)</f>
        <v>5357.75</v>
      </c>
      <c r="W569" s="15" t="n">
        <f aca="false">IF(U569="Yes",1,0)</f>
        <v>0</v>
      </c>
      <c r="X569" s="15" t="str">
        <f aca="false">IF(F569&lt;=12,"0-12 months",IF(F569&lt;=24,"13-24 months",IF(F569&lt;=48,"25-48 months","49-72 months")))</f>
        <v>49-72 months</v>
      </c>
      <c r="Y569" s="15" t="str">
        <f aca="false">IF(C569=1,"Yes","No")</f>
        <v>No</v>
      </c>
      <c r="Z569" s="15" t="n">
        <f aca="false">COUNTIF(J569:O569,"Yes")</f>
        <v>4</v>
      </c>
      <c r="AA569" s="18" t="n">
        <f aca="false">S569*W569</f>
        <v>0</v>
      </c>
      <c r="AB569" s="15" t="n">
        <f aca="false">(P569="Month-to-month")+(I569="Fiber optic")+(R569="Electronic check")+(F569&lt;=12)+(M569="No")+(J569="No")</f>
        <v>0</v>
      </c>
      <c r="AC569" s="15" t="str">
        <f aca="false">IF(AB569&gt;=5,"High",IF(AB569&gt;=3,"Medium","Low"))</f>
        <v>Low</v>
      </c>
    </row>
    <row r="570" customFormat="false" ht="15" hidden="false" customHeight="false" outlineLevel="0" collapsed="false">
      <c r="A570" s="15" t="s">
        <v>667</v>
      </c>
      <c r="B570" s="15" t="s">
        <v>94</v>
      </c>
      <c r="C570" s="15" t="n">
        <v>0</v>
      </c>
      <c r="D570" s="15" t="s">
        <v>24</v>
      </c>
      <c r="E570" s="15" t="s">
        <v>24</v>
      </c>
      <c r="F570" s="15" t="n">
        <v>35</v>
      </c>
      <c r="G570" s="15" t="s">
        <v>26</v>
      </c>
      <c r="H570" s="15" t="s">
        <v>26</v>
      </c>
      <c r="I570" s="15" t="s">
        <v>102</v>
      </c>
      <c r="J570" s="15" t="s">
        <v>24</v>
      </c>
      <c r="K570" s="15" t="s">
        <v>24</v>
      </c>
      <c r="L570" s="15" t="s">
        <v>26</v>
      </c>
      <c r="M570" s="15" t="s">
        <v>24</v>
      </c>
      <c r="N570" s="15" t="s">
        <v>26</v>
      </c>
      <c r="O570" s="15" t="s">
        <v>26</v>
      </c>
      <c r="P570" s="15" t="s">
        <v>25</v>
      </c>
      <c r="Q570" s="15" t="s">
        <v>26</v>
      </c>
      <c r="R570" s="15" t="s">
        <v>15</v>
      </c>
      <c r="S570" s="18" t="n">
        <v>100.25</v>
      </c>
      <c r="T570" s="15" t="n">
        <v>3527.6</v>
      </c>
      <c r="U570" s="15" t="s">
        <v>26</v>
      </c>
      <c r="V570" s="18" t="n">
        <f aca="false">IF(ISNUMBER(T570),T570,0)</f>
        <v>3527.6</v>
      </c>
      <c r="W570" s="15" t="n">
        <f aca="false">IF(U570="Yes",1,0)</f>
        <v>1</v>
      </c>
      <c r="X570" s="15" t="str">
        <f aca="false">IF(F570&lt;=12,"0-12 months",IF(F570&lt;=24,"13-24 months",IF(F570&lt;=48,"25-48 months","49-72 months")))</f>
        <v>25-48 months</v>
      </c>
      <c r="Y570" s="15" t="str">
        <f aca="false">IF(C570=1,"Yes","No")</f>
        <v>No</v>
      </c>
      <c r="Z570" s="15" t="n">
        <f aca="false">COUNTIF(J570:O570,"Yes")</f>
        <v>3</v>
      </c>
      <c r="AA570" s="18" t="n">
        <f aca="false">S570*W570</f>
        <v>100.25</v>
      </c>
      <c r="AB570" s="15" t="n">
        <f aca="false">(P570="Month-to-month")+(I570="Fiber optic")+(R570="Electronic check")+(F570&lt;=12)+(M570="No")+(J570="No")</f>
        <v>5</v>
      </c>
      <c r="AC570" s="15" t="str">
        <f aca="false">IF(AB570&gt;=5,"High",IF(AB570&gt;=3,"Medium","Low"))</f>
        <v>High</v>
      </c>
    </row>
    <row r="571" customFormat="false" ht="15" hidden="false" customHeight="false" outlineLevel="0" collapsed="false">
      <c r="A571" s="15" t="s">
        <v>668</v>
      </c>
      <c r="B571" s="15" t="s">
        <v>94</v>
      </c>
      <c r="C571" s="15" t="n">
        <v>0</v>
      </c>
      <c r="D571" s="15" t="s">
        <v>24</v>
      </c>
      <c r="E571" s="15" t="s">
        <v>24</v>
      </c>
      <c r="F571" s="15" t="n">
        <v>11</v>
      </c>
      <c r="G571" s="15" t="s">
        <v>24</v>
      </c>
      <c r="H571" s="15" t="s">
        <v>95</v>
      </c>
      <c r="I571" s="15" t="s">
        <v>96</v>
      </c>
      <c r="J571" s="15" t="s">
        <v>24</v>
      </c>
      <c r="K571" s="15" t="s">
        <v>26</v>
      </c>
      <c r="L571" s="15" t="s">
        <v>26</v>
      </c>
      <c r="M571" s="15" t="s">
        <v>26</v>
      </c>
      <c r="N571" s="15" t="s">
        <v>24</v>
      </c>
      <c r="O571" s="15" t="s">
        <v>24</v>
      </c>
      <c r="P571" s="15" t="s">
        <v>27</v>
      </c>
      <c r="Q571" s="15" t="s">
        <v>26</v>
      </c>
      <c r="R571" s="15" t="s">
        <v>21</v>
      </c>
      <c r="S571" s="18" t="n">
        <v>40.4</v>
      </c>
      <c r="T571" s="15" t="n">
        <v>422.6</v>
      </c>
      <c r="U571" s="15" t="s">
        <v>24</v>
      </c>
      <c r="V571" s="18" t="n">
        <f aca="false">IF(ISNUMBER(T571),T571,0)</f>
        <v>422.6</v>
      </c>
      <c r="W571" s="15" t="n">
        <f aca="false">IF(U571="Yes",1,0)</f>
        <v>0</v>
      </c>
      <c r="X571" s="15" t="str">
        <f aca="false">IF(F571&lt;=12,"0-12 months",IF(F571&lt;=24,"13-24 months",IF(F571&lt;=48,"25-48 months","49-72 months")))</f>
        <v>0-12 months</v>
      </c>
      <c r="Y571" s="15" t="str">
        <f aca="false">IF(C571=1,"Yes","No")</f>
        <v>No</v>
      </c>
      <c r="Z571" s="15" t="n">
        <f aca="false">COUNTIF(J571:O571,"Yes")</f>
        <v>3</v>
      </c>
      <c r="AA571" s="18" t="n">
        <f aca="false">S571*W571</f>
        <v>0</v>
      </c>
      <c r="AB571" s="15" t="n">
        <f aca="false">(P571="Month-to-month")+(I571="Fiber optic")+(R571="Electronic check")+(F571&lt;=12)+(M571="No")+(J571="No")</f>
        <v>2</v>
      </c>
      <c r="AC571" s="15" t="str">
        <f aca="false">IF(AB571&gt;=5,"High",IF(AB571&gt;=3,"Medium","Low"))</f>
        <v>Low</v>
      </c>
    </row>
    <row r="572" customFormat="false" ht="15" hidden="false" customHeight="false" outlineLevel="0" collapsed="false">
      <c r="A572" s="15" t="s">
        <v>669</v>
      </c>
      <c r="B572" s="15" t="s">
        <v>94</v>
      </c>
      <c r="C572" s="15" t="n">
        <v>0</v>
      </c>
      <c r="D572" s="15" t="s">
        <v>26</v>
      </c>
      <c r="E572" s="15" t="s">
        <v>26</v>
      </c>
      <c r="F572" s="15" t="n">
        <v>60</v>
      </c>
      <c r="G572" s="15" t="s">
        <v>26</v>
      </c>
      <c r="H572" s="15" t="s">
        <v>24</v>
      </c>
      <c r="I572" s="15" t="s">
        <v>24</v>
      </c>
      <c r="J572" s="15" t="s">
        <v>28</v>
      </c>
      <c r="K572" s="15" t="s">
        <v>28</v>
      </c>
      <c r="L572" s="15" t="s">
        <v>28</v>
      </c>
      <c r="M572" s="15" t="s">
        <v>28</v>
      </c>
      <c r="N572" s="15" t="s">
        <v>28</v>
      </c>
      <c r="O572" s="15" t="s">
        <v>28</v>
      </c>
      <c r="P572" s="15" t="s">
        <v>29</v>
      </c>
      <c r="Q572" s="15" t="s">
        <v>26</v>
      </c>
      <c r="R572" s="15" t="s">
        <v>21</v>
      </c>
      <c r="S572" s="18" t="n">
        <v>19.25</v>
      </c>
      <c r="T572" s="15" t="n">
        <v>1103.25</v>
      </c>
      <c r="U572" s="15" t="s">
        <v>24</v>
      </c>
      <c r="V572" s="18" t="n">
        <f aca="false">IF(ISNUMBER(T572),T572,0)</f>
        <v>1103.25</v>
      </c>
      <c r="W572" s="15" t="n">
        <f aca="false">IF(U572="Yes",1,0)</f>
        <v>0</v>
      </c>
      <c r="X572" s="15" t="str">
        <f aca="false">IF(F572&lt;=12,"0-12 months",IF(F572&lt;=24,"13-24 months",IF(F572&lt;=48,"25-48 months","49-72 months")))</f>
        <v>49-72 months</v>
      </c>
      <c r="Y572" s="15" t="str">
        <f aca="false">IF(C572=1,"Yes","No")</f>
        <v>No</v>
      </c>
      <c r="Z572" s="15" t="n">
        <f aca="false">COUNTIF(J572:O572,"Yes")</f>
        <v>0</v>
      </c>
      <c r="AA572" s="18" t="n">
        <f aca="false">S572*W572</f>
        <v>0</v>
      </c>
      <c r="AB572" s="15" t="n">
        <f aca="false">(P572="Month-to-month")+(I572="Fiber optic")+(R572="Electronic check")+(F572&lt;=12)+(M572="No")+(J572="No")</f>
        <v>0</v>
      </c>
      <c r="AC572" s="15" t="str">
        <f aca="false">IF(AB572&gt;=5,"High",IF(AB572&gt;=3,"Medium","Low"))</f>
        <v>Low</v>
      </c>
    </row>
    <row r="573" customFormat="false" ht="15" hidden="false" customHeight="false" outlineLevel="0" collapsed="false">
      <c r="A573" s="15" t="s">
        <v>670</v>
      </c>
      <c r="B573" s="15" t="s">
        <v>98</v>
      </c>
      <c r="C573" s="15" t="n">
        <v>1</v>
      </c>
      <c r="D573" s="15" t="s">
        <v>24</v>
      </c>
      <c r="E573" s="15" t="s">
        <v>24</v>
      </c>
      <c r="F573" s="15" t="n">
        <v>47</v>
      </c>
      <c r="G573" s="15" t="s">
        <v>26</v>
      </c>
      <c r="H573" s="15" t="s">
        <v>26</v>
      </c>
      <c r="I573" s="15" t="s">
        <v>96</v>
      </c>
      <c r="J573" s="15" t="s">
        <v>24</v>
      </c>
      <c r="K573" s="15" t="s">
        <v>26</v>
      </c>
      <c r="L573" s="15" t="s">
        <v>24</v>
      </c>
      <c r="M573" s="15" t="s">
        <v>26</v>
      </c>
      <c r="N573" s="15" t="s">
        <v>24</v>
      </c>
      <c r="O573" s="15" t="s">
        <v>24</v>
      </c>
      <c r="P573" s="15" t="s">
        <v>29</v>
      </c>
      <c r="Q573" s="15" t="s">
        <v>24</v>
      </c>
      <c r="R573" s="15" t="s">
        <v>19</v>
      </c>
      <c r="S573" s="18" t="n">
        <v>59.6</v>
      </c>
      <c r="T573" s="15" t="n">
        <v>2754</v>
      </c>
      <c r="U573" s="15" t="s">
        <v>24</v>
      </c>
      <c r="V573" s="18" t="n">
        <f aca="false">IF(ISNUMBER(T573),T573,0)</f>
        <v>2754</v>
      </c>
      <c r="W573" s="15" t="n">
        <f aca="false">IF(U573="Yes",1,0)</f>
        <v>0</v>
      </c>
      <c r="X573" s="15" t="str">
        <f aca="false">IF(F573&lt;=12,"0-12 months",IF(F573&lt;=24,"13-24 months",IF(F573&lt;=48,"25-48 months","49-72 months")))</f>
        <v>25-48 months</v>
      </c>
      <c r="Y573" s="15" t="str">
        <f aca="false">IF(C573=1,"Yes","No")</f>
        <v>Yes</v>
      </c>
      <c r="Z573" s="15" t="n">
        <f aca="false">COUNTIF(J573:O573,"Yes")</f>
        <v>2</v>
      </c>
      <c r="AA573" s="18" t="n">
        <f aca="false">S573*W573</f>
        <v>0</v>
      </c>
      <c r="AB573" s="15" t="n">
        <f aca="false">(P573="Month-to-month")+(I573="Fiber optic")+(R573="Electronic check")+(F573&lt;=12)+(M573="No")+(J573="No")</f>
        <v>1</v>
      </c>
      <c r="AC573" s="15" t="str">
        <f aca="false">IF(AB573&gt;=5,"High",IF(AB573&gt;=3,"Medium","Low"))</f>
        <v>Low</v>
      </c>
    </row>
    <row r="574" customFormat="false" ht="15" hidden="false" customHeight="false" outlineLevel="0" collapsed="false">
      <c r="A574" s="15" t="s">
        <v>671</v>
      </c>
      <c r="B574" s="15" t="s">
        <v>94</v>
      </c>
      <c r="C574" s="15" t="n">
        <v>0</v>
      </c>
      <c r="D574" s="15" t="s">
        <v>24</v>
      </c>
      <c r="E574" s="15" t="s">
        <v>24</v>
      </c>
      <c r="F574" s="15" t="n">
        <v>11</v>
      </c>
      <c r="G574" s="15" t="s">
        <v>26</v>
      </c>
      <c r="H574" s="15" t="s">
        <v>24</v>
      </c>
      <c r="I574" s="15" t="s">
        <v>96</v>
      </c>
      <c r="J574" s="15" t="s">
        <v>24</v>
      </c>
      <c r="K574" s="15" t="s">
        <v>24</v>
      </c>
      <c r="L574" s="15" t="s">
        <v>26</v>
      </c>
      <c r="M574" s="15" t="s">
        <v>26</v>
      </c>
      <c r="N574" s="15" t="s">
        <v>24</v>
      </c>
      <c r="O574" s="15" t="s">
        <v>26</v>
      </c>
      <c r="P574" s="15" t="s">
        <v>27</v>
      </c>
      <c r="Q574" s="15" t="s">
        <v>24</v>
      </c>
      <c r="R574" s="15" t="s">
        <v>21</v>
      </c>
      <c r="S574" s="18" t="n">
        <v>64.9</v>
      </c>
      <c r="T574" s="15" t="n">
        <v>697.25</v>
      </c>
      <c r="U574" s="15" t="s">
        <v>24</v>
      </c>
      <c r="V574" s="18" t="n">
        <f aca="false">IF(ISNUMBER(T574),T574,0)</f>
        <v>697.25</v>
      </c>
      <c r="W574" s="15" t="n">
        <f aca="false">IF(U574="Yes",1,0)</f>
        <v>0</v>
      </c>
      <c r="X574" s="15" t="str">
        <f aca="false">IF(F574&lt;=12,"0-12 months",IF(F574&lt;=24,"13-24 months",IF(F574&lt;=48,"25-48 months","49-72 months")))</f>
        <v>0-12 months</v>
      </c>
      <c r="Y574" s="15" t="str">
        <f aca="false">IF(C574=1,"Yes","No")</f>
        <v>No</v>
      </c>
      <c r="Z574" s="15" t="n">
        <f aca="false">COUNTIF(J574:O574,"Yes")</f>
        <v>3</v>
      </c>
      <c r="AA574" s="18" t="n">
        <f aca="false">S574*W574</f>
        <v>0</v>
      </c>
      <c r="AB574" s="15" t="n">
        <f aca="false">(P574="Month-to-month")+(I574="Fiber optic")+(R574="Electronic check")+(F574&lt;=12)+(M574="No")+(J574="No")</f>
        <v>2</v>
      </c>
      <c r="AC574" s="15" t="str">
        <f aca="false">IF(AB574&gt;=5,"High",IF(AB574&gt;=3,"Medium","Low"))</f>
        <v>Low</v>
      </c>
    </row>
    <row r="575" customFormat="false" ht="15" hidden="false" customHeight="false" outlineLevel="0" collapsed="false">
      <c r="A575" s="15" t="s">
        <v>672</v>
      </c>
      <c r="B575" s="15" t="s">
        <v>98</v>
      </c>
      <c r="C575" s="15" t="n">
        <v>0</v>
      </c>
      <c r="D575" s="15" t="s">
        <v>26</v>
      </c>
      <c r="E575" s="15" t="s">
        <v>24</v>
      </c>
      <c r="F575" s="15" t="n">
        <v>56</v>
      </c>
      <c r="G575" s="15" t="s">
        <v>26</v>
      </c>
      <c r="H575" s="15" t="s">
        <v>26</v>
      </c>
      <c r="I575" s="15" t="s">
        <v>102</v>
      </c>
      <c r="J575" s="15" t="s">
        <v>24</v>
      </c>
      <c r="K575" s="15" t="s">
        <v>26</v>
      </c>
      <c r="L575" s="15" t="s">
        <v>24</v>
      </c>
      <c r="M575" s="15" t="s">
        <v>24</v>
      </c>
      <c r="N575" s="15" t="s">
        <v>26</v>
      </c>
      <c r="O575" s="15" t="s">
        <v>26</v>
      </c>
      <c r="P575" s="15" t="s">
        <v>27</v>
      </c>
      <c r="Q575" s="15" t="s">
        <v>24</v>
      </c>
      <c r="R575" s="15" t="s">
        <v>21</v>
      </c>
      <c r="S575" s="18" t="n">
        <v>100.3</v>
      </c>
      <c r="T575" s="15" t="n">
        <v>5614.45</v>
      </c>
      <c r="U575" s="15" t="s">
        <v>26</v>
      </c>
      <c r="V575" s="18" t="n">
        <f aca="false">IF(ISNUMBER(T575),T575,0)</f>
        <v>5614.45</v>
      </c>
      <c r="W575" s="15" t="n">
        <f aca="false">IF(U575="Yes",1,0)</f>
        <v>1</v>
      </c>
      <c r="X575" s="15" t="str">
        <f aca="false">IF(F575&lt;=12,"0-12 months",IF(F575&lt;=24,"13-24 months",IF(F575&lt;=48,"25-48 months","49-72 months")))</f>
        <v>49-72 months</v>
      </c>
      <c r="Y575" s="15" t="str">
        <f aca="false">IF(C575=1,"Yes","No")</f>
        <v>No</v>
      </c>
      <c r="Z575" s="15" t="n">
        <f aca="false">COUNTIF(J575:O575,"Yes")</f>
        <v>3</v>
      </c>
      <c r="AA575" s="18" t="n">
        <f aca="false">S575*W575</f>
        <v>100.3</v>
      </c>
      <c r="AB575" s="15" t="n">
        <f aca="false">(P575="Month-to-month")+(I575="Fiber optic")+(R575="Electronic check")+(F575&lt;=12)+(M575="No")+(J575="No")</f>
        <v>3</v>
      </c>
      <c r="AC575" s="15" t="str">
        <f aca="false">IF(AB575&gt;=5,"High",IF(AB575&gt;=3,"Medium","Low"))</f>
        <v>Medium</v>
      </c>
    </row>
    <row r="576" customFormat="false" ht="15" hidden="false" customHeight="false" outlineLevel="0" collapsed="false">
      <c r="A576" s="15" t="s">
        <v>673</v>
      </c>
      <c r="B576" s="15" t="s">
        <v>94</v>
      </c>
      <c r="C576" s="15" t="n">
        <v>1</v>
      </c>
      <c r="D576" s="15" t="s">
        <v>26</v>
      </c>
      <c r="E576" s="15" t="s">
        <v>24</v>
      </c>
      <c r="F576" s="15" t="n">
        <v>28</v>
      </c>
      <c r="G576" s="15" t="s">
        <v>26</v>
      </c>
      <c r="H576" s="15" t="s">
        <v>26</v>
      </c>
      <c r="I576" s="15" t="s">
        <v>102</v>
      </c>
      <c r="J576" s="15" t="s">
        <v>24</v>
      </c>
      <c r="K576" s="15" t="s">
        <v>26</v>
      </c>
      <c r="L576" s="15" t="s">
        <v>26</v>
      </c>
      <c r="M576" s="15" t="s">
        <v>26</v>
      </c>
      <c r="N576" s="15" t="s">
        <v>26</v>
      </c>
      <c r="O576" s="15" t="s">
        <v>26</v>
      </c>
      <c r="P576" s="15" t="s">
        <v>25</v>
      </c>
      <c r="Q576" s="15" t="s">
        <v>26</v>
      </c>
      <c r="R576" s="15" t="s">
        <v>15</v>
      </c>
      <c r="S576" s="18" t="n">
        <v>110.85</v>
      </c>
      <c r="T576" s="15" t="n">
        <v>3204.4</v>
      </c>
      <c r="U576" s="15" t="s">
        <v>24</v>
      </c>
      <c r="V576" s="18" t="n">
        <f aca="false">IF(ISNUMBER(T576),T576,0)</f>
        <v>3204.4</v>
      </c>
      <c r="W576" s="15" t="n">
        <f aca="false">IF(U576="Yes",1,0)</f>
        <v>0</v>
      </c>
      <c r="X576" s="15" t="str">
        <f aca="false">IF(F576&lt;=12,"0-12 months",IF(F576&lt;=24,"13-24 months",IF(F576&lt;=48,"25-48 months","49-72 months")))</f>
        <v>25-48 months</v>
      </c>
      <c r="Y576" s="15" t="str">
        <f aca="false">IF(C576=1,"Yes","No")</f>
        <v>Yes</v>
      </c>
      <c r="Z576" s="15" t="n">
        <f aca="false">COUNTIF(J576:O576,"Yes")</f>
        <v>5</v>
      </c>
      <c r="AA576" s="18" t="n">
        <f aca="false">S576*W576</f>
        <v>0</v>
      </c>
      <c r="AB576" s="15" t="n">
        <f aca="false">(P576="Month-to-month")+(I576="Fiber optic")+(R576="Electronic check")+(F576&lt;=12)+(M576="No")+(J576="No")</f>
        <v>4</v>
      </c>
      <c r="AC576" s="15" t="str">
        <f aca="false">IF(AB576&gt;=5,"High",IF(AB576&gt;=3,"Medium","Low"))</f>
        <v>Medium</v>
      </c>
    </row>
    <row r="577" customFormat="false" ht="15" hidden="false" customHeight="false" outlineLevel="0" collapsed="false">
      <c r="A577" s="15" t="s">
        <v>674</v>
      </c>
      <c r="B577" s="15" t="s">
        <v>98</v>
      </c>
      <c r="C577" s="15" t="n">
        <v>0</v>
      </c>
      <c r="D577" s="15" t="s">
        <v>26</v>
      </c>
      <c r="E577" s="15" t="s">
        <v>24</v>
      </c>
      <c r="F577" s="15" t="n">
        <v>61</v>
      </c>
      <c r="G577" s="15" t="s">
        <v>26</v>
      </c>
      <c r="H577" s="15" t="s">
        <v>24</v>
      </c>
      <c r="I577" s="15" t="s">
        <v>96</v>
      </c>
      <c r="J577" s="15" t="s">
        <v>26</v>
      </c>
      <c r="K577" s="15" t="s">
        <v>26</v>
      </c>
      <c r="L577" s="15" t="s">
        <v>24</v>
      </c>
      <c r="M577" s="15" t="s">
        <v>26</v>
      </c>
      <c r="N577" s="15" t="s">
        <v>26</v>
      </c>
      <c r="O577" s="15" t="s">
        <v>26</v>
      </c>
      <c r="P577" s="15" t="s">
        <v>29</v>
      </c>
      <c r="Q577" s="15" t="s">
        <v>26</v>
      </c>
      <c r="R577" s="15" t="s">
        <v>17</v>
      </c>
      <c r="S577" s="18" t="n">
        <v>81.05</v>
      </c>
      <c r="T577" s="15" t="n">
        <v>4747.65</v>
      </c>
      <c r="U577" s="15" t="s">
        <v>24</v>
      </c>
      <c r="V577" s="18" t="n">
        <f aca="false">IF(ISNUMBER(T577),T577,0)</f>
        <v>4747.65</v>
      </c>
      <c r="W577" s="15" t="n">
        <f aca="false">IF(U577="Yes",1,0)</f>
        <v>0</v>
      </c>
      <c r="X577" s="15" t="str">
        <f aca="false">IF(F577&lt;=12,"0-12 months",IF(F577&lt;=24,"13-24 months",IF(F577&lt;=48,"25-48 months","49-72 months")))</f>
        <v>49-72 months</v>
      </c>
      <c r="Y577" s="15" t="str">
        <f aca="false">IF(C577=1,"Yes","No")</f>
        <v>No</v>
      </c>
      <c r="Z577" s="15" t="n">
        <f aca="false">COUNTIF(J577:O577,"Yes")</f>
        <v>5</v>
      </c>
      <c r="AA577" s="18" t="n">
        <f aca="false">S577*W577</f>
        <v>0</v>
      </c>
      <c r="AB577" s="15" t="n">
        <f aca="false">(P577="Month-to-month")+(I577="Fiber optic")+(R577="Electronic check")+(F577&lt;=12)+(M577="No")+(J577="No")</f>
        <v>0</v>
      </c>
      <c r="AC577" s="15" t="str">
        <f aca="false">IF(AB577&gt;=5,"High",IF(AB577&gt;=3,"Medium","Low"))</f>
        <v>Low</v>
      </c>
    </row>
    <row r="578" customFormat="false" ht="15" hidden="false" customHeight="false" outlineLevel="0" collapsed="false">
      <c r="A578" s="15" t="s">
        <v>675</v>
      </c>
      <c r="B578" s="15" t="s">
        <v>98</v>
      </c>
      <c r="C578" s="15" t="n">
        <v>0</v>
      </c>
      <c r="D578" s="15" t="s">
        <v>26</v>
      </c>
      <c r="E578" s="15" t="s">
        <v>26</v>
      </c>
      <c r="F578" s="15" t="n">
        <v>31</v>
      </c>
      <c r="G578" s="15" t="s">
        <v>26</v>
      </c>
      <c r="H578" s="15" t="s">
        <v>26</v>
      </c>
      <c r="I578" s="15" t="s">
        <v>102</v>
      </c>
      <c r="J578" s="15" t="s">
        <v>26</v>
      </c>
      <c r="K578" s="15" t="s">
        <v>24</v>
      </c>
      <c r="L578" s="15" t="s">
        <v>26</v>
      </c>
      <c r="M578" s="15" t="s">
        <v>24</v>
      </c>
      <c r="N578" s="15" t="s">
        <v>26</v>
      </c>
      <c r="O578" s="15" t="s">
        <v>24</v>
      </c>
      <c r="P578" s="15" t="s">
        <v>27</v>
      </c>
      <c r="Q578" s="15" t="s">
        <v>24</v>
      </c>
      <c r="R578" s="15" t="s">
        <v>19</v>
      </c>
      <c r="S578" s="18" t="n">
        <v>98.05</v>
      </c>
      <c r="T578" s="15" t="n">
        <v>3082.1</v>
      </c>
      <c r="U578" s="15" t="s">
        <v>24</v>
      </c>
      <c r="V578" s="18" t="n">
        <f aca="false">IF(ISNUMBER(T578),T578,0)</f>
        <v>3082.1</v>
      </c>
      <c r="W578" s="15" t="n">
        <f aca="false">IF(U578="Yes",1,0)</f>
        <v>0</v>
      </c>
      <c r="X578" s="15" t="str">
        <f aca="false">IF(F578&lt;=12,"0-12 months",IF(F578&lt;=24,"13-24 months",IF(F578&lt;=48,"25-48 months","49-72 months")))</f>
        <v>25-48 months</v>
      </c>
      <c r="Y578" s="15" t="str">
        <f aca="false">IF(C578=1,"Yes","No")</f>
        <v>No</v>
      </c>
      <c r="Z578" s="15" t="n">
        <f aca="false">COUNTIF(J578:O578,"Yes")</f>
        <v>3</v>
      </c>
      <c r="AA578" s="18" t="n">
        <f aca="false">S578*W578</f>
        <v>0</v>
      </c>
      <c r="AB578" s="15" t="n">
        <f aca="false">(P578="Month-to-month")+(I578="Fiber optic")+(R578="Electronic check")+(F578&lt;=12)+(M578="No")+(J578="No")</f>
        <v>2</v>
      </c>
      <c r="AC578" s="15" t="str">
        <f aca="false">IF(AB578&gt;=5,"High",IF(AB578&gt;=3,"Medium","Low"))</f>
        <v>Low</v>
      </c>
    </row>
    <row r="579" customFormat="false" ht="15" hidden="false" customHeight="false" outlineLevel="0" collapsed="false">
      <c r="A579" s="15" t="s">
        <v>676</v>
      </c>
      <c r="B579" s="15" t="s">
        <v>98</v>
      </c>
      <c r="C579" s="15" t="n">
        <v>0</v>
      </c>
      <c r="D579" s="15" t="s">
        <v>24</v>
      </c>
      <c r="E579" s="15" t="s">
        <v>24</v>
      </c>
      <c r="F579" s="15" t="n">
        <v>9</v>
      </c>
      <c r="G579" s="15" t="s">
        <v>26</v>
      </c>
      <c r="H579" s="15" t="s">
        <v>24</v>
      </c>
      <c r="I579" s="15" t="s">
        <v>102</v>
      </c>
      <c r="J579" s="15" t="s">
        <v>24</v>
      </c>
      <c r="K579" s="15" t="s">
        <v>24</v>
      </c>
      <c r="L579" s="15" t="s">
        <v>24</v>
      </c>
      <c r="M579" s="15" t="s">
        <v>24</v>
      </c>
      <c r="N579" s="15" t="s">
        <v>24</v>
      </c>
      <c r="O579" s="15" t="s">
        <v>24</v>
      </c>
      <c r="P579" s="15" t="s">
        <v>25</v>
      </c>
      <c r="Q579" s="15" t="s">
        <v>26</v>
      </c>
      <c r="R579" s="15" t="s">
        <v>15</v>
      </c>
      <c r="S579" s="18" t="n">
        <v>70.5</v>
      </c>
      <c r="T579" s="15" t="n">
        <v>597.9</v>
      </c>
      <c r="U579" s="15" t="s">
        <v>24</v>
      </c>
      <c r="V579" s="18" t="n">
        <f aca="false">IF(ISNUMBER(T579),T579,0)</f>
        <v>597.9</v>
      </c>
      <c r="W579" s="15" t="n">
        <f aca="false">IF(U579="Yes",1,0)</f>
        <v>0</v>
      </c>
      <c r="X579" s="15" t="str">
        <f aca="false">IF(F579&lt;=12,"0-12 months",IF(F579&lt;=24,"13-24 months",IF(F579&lt;=48,"25-48 months","49-72 months")))</f>
        <v>0-12 months</v>
      </c>
      <c r="Y579" s="15" t="str">
        <f aca="false">IF(C579=1,"Yes","No")</f>
        <v>No</v>
      </c>
      <c r="Z579" s="15" t="n">
        <f aca="false">COUNTIF(J579:O579,"Yes")</f>
        <v>0</v>
      </c>
      <c r="AA579" s="18" t="n">
        <f aca="false">S579*W579</f>
        <v>0</v>
      </c>
      <c r="AB579" s="15" t="n">
        <f aca="false">(P579="Month-to-month")+(I579="Fiber optic")+(R579="Electronic check")+(F579&lt;=12)+(M579="No")+(J579="No")</f>
        <v>6</v>
      </c>
      <c r="AC579" s="15" t="str">
        <f aca="false">IF(AB579&gt;=5,"High",IF(AB579&gt;=3,"Medium","Low"))</f>
        <v>High</v>
      </c>
    </row>
    <row r="580" customFormat="false" ht="15" hidden="false" customHeight="false" outlineLevel="0" collapsed="false">
      <c r="A580" s="15" t="s">
        <v>677</v>
      </c>
      <c r="B580" s="15" t="s">
        <v>98</v>
      </c>
      <c r="C580" s="15" t="n">
        <v>1</v>
      </c>
      <c r="D580" s="15" t="s">
        <v>26</v>
      </c>
      <c r="E580" s="15" t="s">
        <v>24</v>
      </c>
      <c r="F580" s="15" t="n">
        <v>35</v>
      </c>
      <c r="G580" s="15" t="s">
        <v>26</v>
      </c>
      <c r="H580" s="15" t="s">
        <v>26</v>
      </c>
      <c r="I580" s="15" t="s">
        <v>102</v>
      </c>
      <c r="J580" s="15" t="s">
        <v>26</v>
      </c>
      <c r="K580" s="15" t="s">
        <v>26</v>
      </c>
      <c r="L580" s="15" t="s">
        <v>24</v>
      </c>
      <c r="M580" s="15" t="s">
        <v>24</v>
      </c>
      <c r="N580" s="15" t="s">
        <v>24</v>
      </c>
      <c r="O580" s="15" t="s">
        <v>26</v>
      </c>
      <c r="P580" s="15" t="s">
        <v>25</v>
      </c>
      <c r="Q580" s="15" t="s">
        <v>26</v>
      </c>
      <c r="R580" s="15" t="s">
        <v>15</v>
      </c>
      <c r="S580" s="18" t="n">
        <v>94.55</v>
      </c>
      <c r="T580" s="15" t="n">
        <v>3365.4</v>
      </c>
      <c r="U580" s="15" t="s">
        <v>24</v>
      </c>
      <c r="V580" s="18" t="n">
        <f aca="false">IF(ISNUMBER(T580),T580,0)</f>
        <v>3365.4</v>
      </c>
      <c r="W580" s="15" t="n">
        <f aca="false">IF(U580="Yes",1,0)</f>
        <v>0</v>
      </c>
      <c r="X580" s="15" t="str">
        <f aca="false">IF(F580&lt;=12,"0-12 months",IF(F580&lt;=24,"13-24 months",IF(F580&lt;=48,"25-48 months","49-72 months")))</f>
        <v>25-48 months</v>
      </c>
      <c r="Y580" s="15" t="str">
        <f aca="false">IF(C580=1,"Yes","No")</f>
        <v>Yes</v>
      </c>
      <c r="Z580" s="15" t="n">
        <f aca="false">COUNTIF(J580:O580,"Yes")</f>
        <v>3</v>
      </c>
      <c r="AA580" s="18" t="n">
        <f aca="false">S580*W580</f>
        <v>0</v>
      </c>
      <c r="AB580" s="15" t="n">
        <f aca="false">(P580="Month-to-month")+(I580="Fiber optic")+(R580="Electronic check")+(F580&lt;=12)+(M580="No")+(J580="No")</f>
        <v>4</v>
      </c>
      <c r="AC580" s="15" t="str">
        <f aca="false">IF(AB580&gt;=5,"High",IF(AB580&gt;=3,"Medium","Low"))</f>
        <v>Medium</v>
      </c>
    </row>
    <row r="581" customFormat="false" ht="15" hidden="false" customHeight="false" outlineLevel="0" collapsed="false">
      <c r="A581" s="15" t="s">
        <v>678</v>
      </c>
      <c r="B581" s="15" t="s">
        <v>98</v>
      </c>
      <c r="C581" s="15" t="n">
        <v>0</v>
      </c>
      <c r="D581" s="15" t="s">
        <v>24</v>
      </c>
      <c r="E581" s="15" t="s">
        <v>24</v>
      </c>
      <c r="F581" s="15" t="n">
        <v>2</v>
      </c>
      <c r="G581" s="15" t="s">
        <v>26</v>
      </c>
      <c r="H581" s="15" t="s">
        <v>24</v>
      </c>
      <c r="I581" s="15" t="s">
        <v>24</v>
      </c>
      <c r="J581" s="15" t="s">
        <v>28</v>
      </c>
      <c r="K581" s="15" t="s">
        <v>28</v>
      </c>
      <c r="L581" s="15" t="s">
        <v>28</v>
      </c>
      <c r="M581" s="15" t="s">
        <v>28</v>
      </c>
      <c r="N581" s="15" t="s">
        <v>28</v>
      </c>
      <c r="O581" s="15" t="s">
        <v>28</v>
      </c>
      <c r="P581" s="15" t="s">
        <v>25</v>
      </c>
      <c r="Q581" s="15" t="s">
        <v>26</v>
      </c>
      <c r="R581" s="15" t="s">
        <v>17</v>
      </c>
      <c r="S581" s="18" t="n">
        <v>19.65</v>
      </c>
      <c r="T581" s="15" t="n">
        <v>38.8</v>
      </c>
      <c r="U581" s="15" t="s">
        <v>24</v>
      </c>
      <c r="V581" s="18" t="n">
        <f aca="false">IF(ISNUMBER(T581),T581,0)</f>
        <v>38.8</v>
      </c>
      <c r="W581" s="15" t="n">
        <f aca="false">IF(U581="Yes",1,0)</f>
        <v>0</v>
      </c>
      <c r="X581" s="15" t="str">
        <f aca="false">IF(F581&lt;=12,"0-12 months",IF(F581&lt;=24,"13-24 months",IF(F581&lt;=48,"25-48 months","49-72 months")))</f>
        <v>0-12 months</v>
      </c>
      <c r="Y581" s="15" t="str">
        <f aca="false">IF(C581=1,"Yes","No")</f>
        <v>No</v>
      </c>
      <c r="Z581" s="15" t="n">
        <f aca="false">COUNTIF(J581:O581,"Yes")</f>
        <v>0</v>
      </c>
      <c r="AA581" s="18" t="n">
        <f aca="false">S581*W581</f>
        <v>0</v>
      </c>
      <c r="AB581" s="15" t="n">
        <f aca="false">(P581="Month-to-month")+(I581="Fiber optic")+(R581="Electronic check")+(F581&lt;=12)+(M581="No")+(J581="No")</f>
        <v>2</v>
      </c>
      <c r="AC581" s="15" t="str">
        <f aca="false">IF(AB581&gt;=5,"High",IF(AB581&gt;=3,"Medium","Low"))</f>
        <v>Low</v>
      </c>
    </row>
    <row r="582" customFormat="false" ht="15" hidden="false" customHeight="false" outlineLevel="0" collapsed="false">
      <c r="A582" s="15" t="s">
        <v>679</v>
      </c>
      <c r="B582" s="15" t="s">
        <v>94</v>
      </c>
      <c r="C582" s="15" t="n">
        <v>0</v>
      </c>
      <c r="D582" s="15" t="s">
        <v>26</v>
      </c>
      <c r="E582" s="15" t="s">
        <v>26</v>
      </c>
      <c r="F582" s="15" t="n">
        <v>12</v>
      </c>
      <c r="G582" s="15" t="s">
        <v>26</v>
      </c>
      <c r="H582" s="15" t="s">
        <v>24</v>
      </c>
      <c r="I582" s="15" t="s">
        <v>24</v>
      </c>
      <c r="J582" s="15" t="s">
        <v>28</v>
      </c>
      <c r="K582" s="15" t="s">
        <v>28</v>
      </c>
      <c r="L582" s="15" t="s">
        <v>28</v>
      </c>
      <c r="M582" s="15" t="s">
        <v>28</v>
      </c>
      <c r="N582" s="15" t="s">
        <v>28</v>
      </c>
      <c r="O582" s="15" t="s">
        <v>28</v>
      </c>
      <c r="P582" s="15" t="s">
        <v>25</v>
      </c>
      <c r="Q582" s="15" t="s">
        <v>24</v>
      </c>
      <c r="R582" s="15" t="s">
        <v>17</v>
      </c>
      <c r="S582" s="18" t="n">
        <v>19</v>
      </c>
      <c r="T582" s="15" t="n">
        <v>233.55</v>
      </c>
      <c r="U582" s="15" t="s">
        <v>26</v>
      </c>
      <c r="V582" s="18" t="n">
        <f aca="false">IF(ISNUMBER(T582),T582,0)</f>
        <v>233.55</v>
      </c>
      <c r="W582" s="15" t="n">
        <f aca="false">IF(U582="Yes",1,0)</f>
        <v>1</v>
      </c>
      <c r="X582" s="15" t="str">
        <f aca="false">IF(F582&lt;=12,"0-12 months",IF(F582&lt;=24,"13-24 months",IF(F582&lt;=48,"25-48 months","49-72 months")))</f>
        <v>0-12 months</v>
      </c>
      <c r="Y582" s="15" t="str">
        <f aca="false">IF(C582=1,"Yes","No")</f>
        <v>No</v>
      </c>
      <c r="Z582" s="15" t="n">
        <f aca="false">COUNTIF(J582:O582,"Yes")</f>
        <v>0</v>
      </c>
      <c r="AA582" s="18" t="n">
        <f aca="false">S582*W582</f>
        <v>19</v>
      </c>
      <c r="AB582" s="15" t="n">
        <f aca="false">(P582="Month-to-month")+(I582="Fiber optic")+(R582="Electronic check")+(F582&lt;=12)+(M582="No")+(J582="No")</f>
        <v>2</v>
      </c>
      <c r="AC582" s="15" t="str">
        <f aca="false">IF(AB582&gt;=5,"High",IF(AB582&gt;=3,"Medium","Low"))</f>
        <v>Low</v>
      </c>
    </row>
    <row r="583" customFormat="false" ht="15" hidden="false" customHeight="false" outlineLevel="0" collapsed="false">
      <c r="A583" s="15" t="s">
        <v>680</v>
      </c>
      <c r="B583" s="15" t="s">
        <v>94</v>
      </c>
      <c r="C583" s="15" t="n">
        <v>0</v>
      </c>
      <c r="D583" s="15" t="s">
        <v>24</v>
      </c>
      <c r="E583" s="15" t="s">
        <v>24</v>
      </c>
      <c r="F583" s="15" t="n">
        <v>1</v>
      </c>
      <c r="G583" s="15" t="s">
        <v>26</v>
      </c>
      <c r="H583" s="15" t="s">
        <v>24</v>
      </c>
      <c r="I583" s="15" t="s">
        <v>102</v>
      </c>
      <c r="J583" s="15" t="s">
        <v>26</v>
      </c>
      <c r="K583" s="15" t="s">
        <v>24</v>
      </c>
      <c r="L583" s="15" t="s">
        <v>24</v>
      </c>
      <c r="M583" s="15" t="s">
        <v>24</v>
      </c>
      <c r="N583" s="15" t="s">
        <v>24</v>
      </c>
      <c r="O583" s="15" t="s">
        <v>24</v>
      </c>
      <c r="P583" s="15" t="s">
        <v>25</v>
      </c>
      <c r="Q583" s="15" t="s">
        <v>24</v>
      </c>
      <c r="R583" s="15" t="s">
        <v>17</v>
      </c>
      <c r="S583" s="18" t="n">
        <v>75.3</v>
      </c>
      <c r="T583" s="15" t="n">
        <v>75.3</v>
      </c>
      <c r="U583" s="15" t="s">
        <v>26</v>
      </c>
      <c r="V583" s="18" t="n">
        <f aca="false">IF(ISNUMBER(T583),T583,0)</f>
        <v>75.3</v>
      </c>
      <c r="W583" s="15" t="n">
        <f aca="false">IF(U583="Yes",1,0)</f>
        <v>1</v>
      </c>
      <c r="X583" s="15" t="str">
        <f aca="false">IF(F583&lt;=12,"0-12 months",IF(F583&lt;=24,"13-24 months",IF(F583&lt;=48,"25-48 months","49-72 months")))</f>
        <v>0-12 months</v>
      </c>
      <c r="Y583" s="15" t="str">
        <f aca="false">IF(C583=1,"Yes","No")</f>
        <v>No</v>
      </c>
      <c r="Z583" s="15" t="n">
        <f aca="false">COUNTIF(J583:O583,"Yes")</f>
        <v>1</v>
      </c>
      <c r="AA583" s="18" t="n">
        <f aca="false">S583*W583</f>
        <v>75.3</v>
      </c>
      <c r="AB583" s="15" t="n">
        <f aca="false">(P583="Month-to-month")+(I583="Fiber optic")+(R583="Electronic check")+(F583&lt;=12)+(M583="No")+(J583="No")</f>
        <v>4</v>
      </c>
      <c r="AC583" s="15" t="str">
        <f aca="false">IF(AB583&gt;=5,"High",IF(AB583&gt;=3,"Medium","Low"))</f>
        <v>Medium</v>
      </c>
    </row>
    <row r="584" customFormat="false" ht="15" hidden="false" customHeight="false" outlineLevel="0" collapsed="false">
      <c r="A584" s="15" t="s">
        <v>681</v>
      </c>
      <c r="B584" s="15" t="s">
        <v>94</v>
      </c>
      <c r="C584" s="15" t="n">
        <v>1</v>
      </c>
      <c r="D584" s="15" t="s">
        <v>24</v>
      </c>
      <c r="E584" s="15" t="s">
        <v>24</v>
      </c>
      <c r="F584" s="15" t="n">
        <v>4</v>
      </c>
      <c r="G584" s="15" t="s">
        <v>26</v>
      </c>
      <c r="H584" s="15" t="s">
        <v>26</v>
      </c>
      <c r="I584" s="15" t="s">
        <v>102</v>
      </c>
      <c r="J584" s="15" t="s">
        <v>24</v>
      </c>
      <c r="K584" s="15" t="s">
        <v>24</v>
      </c>
      <c r="L584" s="15" t="s">
        <v>26</v>
      </c>
      <c r="M584" s="15" t="s">
        <v>24</v>
      </c>
      <c r="N584" s="15" t="s">
        <v>26</v>
      </c>
      <c r="O584" s="15" t="s">
        <v>24</v>
      </c>
      <c r="P584" s="15" t="s">
        <v>25</v>
      </c>
      <c r="Q584" s="15" t="s">
        <v>26</v>
      </c>
      <c r="R584" s="15" t="s">
        <v>15</v>
      </c>
      <c r="S584" s="18" t="n">
        <v>89.2</v>
      </c>
      <c r="T584" s="15" t="n">
        <v>346.2</v>
      </c>
      <c r="U584" s="15" t="s">
        <v>26</v>
      </c>
      <c r="V584" s="18" t="n">
        <f aca="false">IF(ISNUMBER(T584),T584,0)</f>
        <v>346.2</v>
      </c>
      <c r="W584" s="15" t="n">
        <f aca="false">IF(U584="Yes",1,0)</f>
        <v>1</v>
      </c>
      <c r="X584" s="15" t="str">
        <f aca="false">IF(F584&lt;=12,"0-12 months",IF(F584&lt;=24,"13-24 months",IF(F584&lt;=48,"25-48 months","49-72 months")))</f>
        <v>0-12 months</v>
      </c>
      <c r="Y584" s="15" t="str">
        <f aca="false">IF(C584=1,"Yes","No")</f>
        <v>Yes</v>
      </c>
      <c r="Z584" s="15" t="n">
        <f aca="false">COUNTIF(J584:O584,"Yes")</f>
        <v>2</v>
      </c>
      <c r="AA584" s="18" t="n">
        <f aca="false">S584*W584</f>
        <v>89.2</v>
      </c>
      <c r="AB584" s="15" t="n">
        <f aca="false">(P584="Month-to-month")+(I584="Fiber optic")+(R584="Electronic check")+(F584&lt;=12)+(M584="No")+(J584="No")</f>
        <v>6</v>
      </c>
      <c r="AC584" s="15" t="str">
        <f aca="false">IF(AB584&gt;=5,"High",IF(AB584&gt;=3,"Medium","Low"))</f>
        <v>High</v>
      </c>
    </row>
    <row r="585" customFormat="false" ht="15" hidden="false" customHeight="false" outlineLevel="0" collapsed="false">
      <c r="A585" s="15" t="s">
        <v>682</v>
      </c>
      <c r="B585" s="15" t="s">
        <v>94</v>
      </c>
      <c r="C585" s="15" t="n">
        <v>0</v>
      </c>
      <c r="D585" s="15" t="s">
        <v>26</v>
      </c>
      <c r="E585" s="15" t="s">
        <v>26</v>
      </c>
      <c r="F585" s="15" t="n">
        <v>1</v>
      </c>
      <c r="G585" s="15" t="s">
        <v>26</v>
      </c>
      <c r="H585" s="15" t="s">
        <v>24</v>
      </c>
      <c r="I585" s="15" t="s">
        <v>24</v>
      </c>
      <c r="J585" s="15" t="s">
        <v>28</v>
      </c>
      <c r="K585" s="15" t="s">
        <v>28</v>
      </c>
      <c r="L585" s="15" t="s">
        <v>28</v>
      </c>
      <c r="M585" s="15" t="s">
        <v>28</v>
      </c>
      <c r="N585" s="15" t="s">
        <v>28</v>
      </c>
      <c r="O585" s="15" t="s">
        <v>28</v>
      </c>
      <c r="P585" s="15" t="s">
        <v>25</v>
      </c>
      <c r="Q585" s="15" t="s">
        <v>26</v>
      </c>
      <c r="R585" s="15" t="s">
        <v>17</v>
      </c>
      <c r="S585" s="18" t="n">
        <v>19</v>
      </c>
      <c r="T585" s="15" t="n">
        <v>19</v>
      </c>
      <c r="U585" s="15" t="s">
        <v>24</v>
      </c>
      <c r="V585" s="18" t="n">
        <f aca="false">IF(ISNUMBER(T585),T585,0)</f>
        <v>19</v>
      </c>
      <c r="W585" s="15" t="n">
        <f aca="false">IF(U585="Yes",1,0)</f>
        <v>0</v>
      </c>
      <c r="X585" s="15" t="str">
        <f aca="false">IF(F585&lt;=12,"0-12 months",IF(F585&lt;=24,"13-24 months",IF(F585&lt;=48,"25-48 months","49-72 months")))</f>
        <v>0-12 months</v>
      </c>
      <c r="Y585" s="15" t="str">
        <f aca="false">IF(C585=1,"Yes","No")</f>
        <v>No</v>
      </c>
      <c r="Z585" s="15" t="n">
        <f aca="false">COUNTIF(J585:O585,"Yes")</f>
        <v>0</v>
      </c>
      <c r="AA585" s="18" t="n">
        <f aca="false">S585*W585</f>
        <v>0</v>
      </c>
      <c r="AB585" s="15" t="n">
        <f aca="false">(P585="Month-to-month")+(I585="Fiber optic")+(R585="Electronic check")+(F585&lt;=12)+(M585="No")+(J585="No")</f>
        <v>2</v>
      </c>
      <c r="AC585" s="15" t="str">
        <f aca="false">IF(AB585&gt;=5,"High",IF(AB585&gt;=3,"Medium","Low"))</f>
        <v>Low</v>
      </c>
    </row>
    <row r="586" customFormat="false" ht="15" hidden="false" customHeight="false" outlineLevel="0" collapsed="false">
      <c r="A586" s="15" t="s">
        <v>683</v>
      </c>
      <c r="B586" s="15" t="s">
        <v>94</v>
      </c>
      <c r="C586" s="15" t="n">
        <v>0</v>
      </c>
      <c r="D586" s="15" t="s">
        <v>24</v>
      </c>
      <c r="E586" s="15" t="s">
        <v>24</v>
      </c>
      <c r="F586" s="15" t="n">
        <v>3</v>
      </c>
      <c r="G586" s="15" t="s">
        <v>26</v>
      </c>
      <c r="H586" s="15" t="s">
        <v>24</v>
      </c>
      <c r="I586" s="15" t="s">
        <v>24</v>
      </c>
      <c r="J586" s="15" t="s">
        <v>28</v>
      </c>
      <c r="K586" s="15" t="s">
        <v>28</v>
      </c>
      <c r="L586" s="15" t="s">
        <v>28</v>
      </c>
      <c r="M586" s="15" t="s">
        <v>28</v>
      </c>
      <c r="N586" s="15" t="s">
        <v>28</v>
      </c>
      <c r="O586" s="15" t="s">
        <v>28</v>
      </c>
      <c r="P586" s="15" t="s">
        <v>25</v>
      </c>
      <c r="Q586" s="15" t="s">
        <v>26</v>
      </c>
      <c r="R586" s="15" t="s">
        <v>17</v>
      </c>
      <c r="S586" s="18" t="n">
        <v>20</v>
      </c>
      <c r="T586" s="15" t="n">
        <v>61.7</v>
      </c>
      <c r="U586" s="15" t="s">
        <v>24</v>
      </c>
      <c r="V586" s="18" t="n">
        <f aca="false">IF(ISNUMBER(T586),T586,0)</f>
        <v>61.7</v>
      </c>
      <c r="W586" s="15" t="n">
        <f aca="false">IF(U586="Yes",1,0)</f>
        <v>0</v>
      </c>
      <c r="X586" s="15" t="str">
        <f aca="false">IF(F586&lt;=12,"0-12 months",IF(F586&lt;=24,"13-24 months",IF(F586&lt;=48,"25-48 months","49-72 months")))</f>
        <v>0-12 months</v>
      </c>
      <c r="Y586" s="15" t="str">
        <f aca="false">IF(C586=1,"Yes","No")</f>
        <v>No</v>
      </c>
      <c r="Z586" s="15" t="n">
        <f aca="false">COUNTIF(J586:O586,"Yes")</f>
        <v>0</v>
      </c>
      <c r="AA586" s="18" t="n">
        <f aca="false">S586*W586</f>
        <v>0</v>
      </c>
      <c r="AB586" s="15" t="n">
        <f aca="false">(P586="Month-to-month")+(I586="Fiber optic")+(R586="Electronic check")+(F586&lt;=12)+(M586="No")+(J586="No")</f>
        <v>2</v>
      </c>
      <c r="AC586" s="15" t="str">
        <f aca="false">IF(AB586&gt;=5,"High",IF(AB586&gt;=3,"Medium","Low"))</f>
        <v>Low</v>
      </c>
    </row>
    <row r="587" customFormat="false" ht="15" hidden="false" customHeight="false" outlineLevel="0" collapsed="false">
      <c r="A587" s="15" t="s">
        <v>684</v>
      </c>
      <c r="B587" s="15" t="s">
        <v>94</v>
      </c>
      <c r="C587" s="15" t="n">
        <v>1</v>
      </c>
      <c r="D587" s="15" t="s">
        <v>24</v>
      </c>
      <c r="E587" s="15" t="s">
        <v>24</v>
      </c>
      <c r="F587" s="15" t="n">
        <v>1</v>
      </c>
      <c r="G587" s="15" t="s">
        <v>26</v>
      </c>
      <c r="H587" s="15" t="s">
        <v>26</v>
      </c>
      <c r="I587" s="15" t="s">
        <v>102</v>
      </c>
      <c r="J587" s="15" t="s">
        <v>24</v>
      </c>
      <c r="K587" s="15" t="s">
        <v>24</v>
      </c>
      <c r="L587" s="15" t="s">
        <v>24</v>
      </c>
      <c r="M587" s="15" t="s">
        <v>24</v>
      </c>
      <c r="N587" s="15" t="s">
        <v>26</v>
      </c>
      <c r="O587" s="15" t="s">
        <v>24</v>
      </c>
      <c r="P587" s="15" t="s">
        <v>25</v>
      </c>
      <c r="Q587" s="15" t="s">
        <v>26</v>
      </c>
      <c r="R587" s="15" t="s">
        <v>15</v>
      </c>
      <c r="S587" s="18" t="n">
        <v>85.7</v>
      </c>
      <c r="T587" s="15" t="n">
        <v>85.7</v>
      </c>
      <c r="U587" s="15" t="s">
        <v>26</v>
      </c>
      <c r="V587" s="18" t="n">
        <f aca="false">IF(ISNUMBER(T587),T587,0)</f>
        <v>85.7</v>
      </c>
      <c r="W587" s="15" t="n">
        <f aca="false">IF(U587="Yes",1,0)</f>
        <v>1</v>
      </c>
      <c r="X587" s="15" t="str">
        <f aca="false">IF(F587&lt;=12,"0-12 months",IF(F587&lt;=24,"13-24 months",IF(F587&lt;=48,"25-48 months","49-72 months")))</f>
        <v>0-12 months</v>
      </c>
      <c r="Y587" s="15" t="str">
        <f aca="false">IF(C587=1,"Yes","No")</f>
        <v>Yes</v>
      </c>
      <c r="Z587" s="15" t="n">
        <f aca="false">COUNTIF(J587:O587,"Yes")</f>
        <v>1</v>
      </c>
      <c r="AA587" s="18" t="n">
        <f aca="false">S587*W587</f>
        <v>85.7</v>
      </c>
      <c r="AB587" s="15" t="n">
        <f aca="false">(P587="Month-to-month")+(I587="Fiber optic")+(R587="Electronic check")+(F587&lt;=12)+(M587="No")+(J587="No")</f>
        <v>6</v>
      </c>
      <c r="AC587" s="15" t="str">
        <f aca="false">IF(AB587&gt;=5,"High",IF(AB587&gt;=3,"Medium","Low"))</f>
        <v>High</v>
      </c>
    </row>
    <row r="588" customFormat="false" ht="15" hidden="false" customHeight="false" outlineLevel="0" collapsed="false">
      <c r="A588" s="15" t="s">
        <v>685</v>
      </c>
      <c r="B588" s="15" t="s">
        <v>98</v>
      </c>
      <c r="C588" s="15" t="n">
        <v>0</v>
      </c>
      <c r="D588" s="15" t="s">
        <v>24</v>
      </c>
      <c r="E588" s="15" t="s">
        <v>24</v>
      </c>
      <c r="F588" s="15" t="n">
        <v>52</v>
      </c>
      <c r="G588" s="15" t="s">
        <v>26</v>
      </c>
      <c r="H588" s="15" t="s">
        <v>24</v>
      </c>
      <c r="I588" s="15" t="s">
        <v>96</v>
      </c>
      <c r="J588" s="15" t="s">
        <v>26</v>
      </c>
      <c r="K588" s="15" t="s">
        <v>26</v>
      </c>
      <c r="L588" s="15" t="s">
        <v>24</v>
      </c>
      <c r="M588" s="15" t="s">
        <v>24</v>
      </c>
      <c r="N588" s="15" t="s">
        <v>26</v>
      </c>
      <c r="O588" s="15" t="s">
        <v>24</v>
      </c>
      <c r="P588" s="15" t="s">
        <v>29</v>
      </c>
      <c r="Q588" s="15" t="s">
        <v>26</v>
      </c>
      <c r="R588" s="15" t="s">
        <v>21</v>
      </c>
      <c r="S588" s="18" t="n">
        <v>63.25</v>
      </c>
      <c r="T588" s="15" t="n">
        <v>3342.45</v>
      </c>
      <c r="U588" s="15" t="s">
        <v>24</v>
      </c>
      <c r="V588" s="18" t="n">
        <f aca="false">IF(ISNUMBER(T588),T588,0)</f>
        <v>3342.45</v>
      </c>
      <c r="W588" s="15" t="n">
        <f aca="false">IF(U588="Yes",1,0)</f>
        <v>0</v>
      </c>
      <c r="X588" s="15" t="str">
        <f aca="false">IF(F588&lt;=12,"0-12 months",IF(F588&lt;=24,"13-24 months",IF(F588&lt;=48,"25-48 months","49-72 months")))</f>
        <v>49-72 months</v>
      </c>
      <c r="Y588" s="15" t="str">
        <f aca="false">IF(C588=1,"Yes","No")</f>
        <v>No</v>
      </c>
      <c r="Z588" s="15" t="n">
        <f aca="false">COUNTIF(J588:O588,"Yes")</f>
        <v>3</v>
      </c>
      <c r="AA588" s="18" t="n">
        <f aca="false">S588*W588</f>
        <v>0</v>
      </c>
      <c r="AB588" s="15" t="n">
        <f aca="false">(P588="Month-to-month")+(I588="Fiber optic")+(R588="Electronic check")+(F588&lt;=12)+(M588="No")+(J588="No")</f>
        <v>1</v>
      </c>
      <c r="AC588" s="15" t="str">
        <f aca="false">IF(AB588&gt;=5,"High",IF(AB588&gt;=3,"Medium","Low"))</f>
        <v>Low</v>
      </c>
    </row>
    <row r="589" customFormat="false" ht="15" hidden="false" customHeight="false" outlineLevel="0" collapsed="false">
      <c r="A589" s="15" t="s">
        <v>686</v>
      </c>
      <c r="B589" s="15" t="s">
        <v>98</v>
      </c>
      <c r="C589" s="15" t="n">
        <v>0</v>
      </c>
      <c r="D589" s="15" t="s">
        <v>26</v>
      </c>
      <c r="E589" s="15" t="s">
        <v>26</v>
      </c>
      <c r="F589" s="15" t="n">
        <v>5</v>
      </c>
      <c r="G589" s="15" t="s">
        <v>26</v>
      </c>
      <c r="H589" s="15" t="s">
        <v>24</v>
      </c>
      <c r="I589" s="15" t="s">
        <v>24</v>
      </c>
      <c r="J589" s="15" t="s">
        <v>28</v>
      </c>
      <c r="K589" s="15" t="s">
        <v>28</v>
      </c>
      <c r="L589" s="15" t="s">
        <v>28</v>
      </c>
      <c r="M589" s="15" t="s">
        <v>28</v>
      </c>
      <c r="N589" s="15" t="s">
        <v>28</v>
      </c>
      <c r="O589" s="15" t="s">
        <v>28</v>
      </c>
      <c r="P589" s="15" t="s">
        <v>27</v>
      </c>
      <c r="Q589" s="15" t="s">
        <v>24</v>
      </c>
      <c r="R589" s="15" t="s">
        <v>17</v>
      </c>
      <c r="S589" s="18" t="n">
        <v>20.1</v>
      </c>
      <c r="T589" s="15" t="n">
        <v>85.1</v>
      </c>
      <c r="U589" s="15" t="s">
        <v>24</v>
      </c>
      <c r="V589" s="18" t="n">
        <f aca="false">IF(ISNUMBER(T589),T589,0)</f>
        <v>85.1</v>
      </c>
      <c r="W589" s="15" t="n">
        <f aca="false">IF(U589="Yes",1,0)</f>
        <v>0</v>
      </c>
      <c r="X589" s="15" t="str">
        <f aca="false">IF(F589&lt;=12,"0-12 months",IF(F589&lt;=24,"13-24 months",IF(F589&lt;=48,"25-48 months","49-72 months")))</f>
        <v>0-12 months</v>
      </c>
      <c r="Y589" s="15" t="str">
        <f aca="false">IF(C589=1,"Yes","No")</f>
        <v>No</v>
      </c>
      <c r="Z589" s="15" t="n">
        <f aca="false">COUNTIF(J589:O589,"Yes")</f>
        <v>0</v>
      </c>
      <c r="AA589" s="18" t="n">
        <f aca="false">S589*W589</f>
        <v>0</v>
      </c>
      <c r="AB589" s="15" t="n">
        <f aca="false">(P589="Month-to-month")+(I589="Fiber optic")+(R589="Electronic check")+(F589&lt;=12)+(M589="No")+(J589="No")</f>
        <v>1</v>
      </c>
      <c r="AC589" s="15" t="str">
        <f aca="false">IF(AB589&gt;=5,"High",IF(AB589&gt;=3,"Medium","Low"))</f>
        <v>Low</v>
      </c>
    </row>
    <row r="590" customFormat="false" ht="15" hidden="false" customHeight="false" outlineLevel="0" collapsed="false">
      <c r="A590" s="15" t="s">
        <v>687</v>
      </c>
      <c r="B590" s="15" t="s">
        <v>98</v>
      </c>
      <c r="C590" s="15" t="n">
        <v>0</v>
      </c>
      <c r="D590" s="15" t="s">
        <v>26</v>
      </c>
      <c r="E590" s="15" t="s">
        <v>24</v>
      </c>
      <c r="F590" s="15" t="n">
        <v>72</v>
      </c>
      <c r="G590" s="15" t="s">
        <v>26</v>
      </c>
      <c r="H590" s="15" t="s">
        <v>26</v>
      </c>
      <c r="I590" s="15" t="s">
        <v>102</v>
      </c>
      <c r="J590" s="15" t="s">
        <v>26</v>
      </c>
      <c r="K590" s="15" t="s">
        <v>26</v>
      </c>
      <c r="L590" s="15" t="s">
        <v>26</v>
      </c>
      <c r="M590" s="15" t="s">
        <v>24</v>
      </c>
      <c r="N590" s="15" t="s">
        <v>24</v>
      </c>
      <c r="O590" s="15" t="s">
        <v>26</v>
      </c>
      <c r="P590" s="15" t="s">
        <v>29</v>
      </c>
      <c r="Q590" s="15" t="s">
        <v>26</v>
      </c>
      <c r="R590" s="15" t="s">
        <v>15</v>
      </c>
      <c r="S590" s="18" t="n">
        <v>99.15</v>
      </c>
      <c r="T590" s="15" t="n">
        <v>7422.1</v>
      </c>
      <c r="U590" s="15" t="s">
        <v>24</v>
      </c>
      <c r="V590" s="18" t="n">
        <f aca="false">IF(ISNUMBER(T590),T590,0)</f>
        <v>7422.1</v>
      </c>
      <c r="W590" s="15" t="n">
        <f aca="false">IF(U590="Yes",1,0)</f>
        <v>0</v>
      </c>
      <c r="X590" s="15" t="str">
        <f aca="false">IF(F590&lt;=12,"0-12 months",IF(F590&lt;=24,"13-24 months",IF(F590&lt;=48,"25-48 months","49-72 months")))</f>
        <v>49-72 months</v>
      </c>
      <c r="Y590" s="15" t="str">
        <f aca="false">IF(C590=1,"Yes","No")</f>
        <v>No</v>
      </c>
      <c r="Z590" s="15" t="n">
        <f aca="false">COUNTIF(J590:O590,"Yes")</f>
        <v>4</v>
      </c>
      <c r="AA590" s="18" t="n">
        <f aca="false">S590*W590</f>
        <v>0</v>
      </c>
      <c r="AB590" s="15" t="n">
        <f aca="false">(P590="Month-to-month")+(I590="Fiber optic")+(R590="Electronic check")+(F590&lt;=12)+(M590="No")+(J590="No")</f>
        <v>3</v>
      </c>
      <c r="AC590" s="15" t="str">
        <f aca="false">IF(AB590&gt;=5,"High",IF(AB590&gt;=3,"Medium","Low"))</f>
        <v>Medium</v>
      </c>
    </row>
    <row r="591" customFormat="false" ht="15" hidden="false" customHeight="false" outlineLevel="0" collapsed="false">
      <c r="A591" s="15" t="s">
        <v>688</v>
      </c>
      <c r="B591" s="15" t="s">
        <v>98</v>
      </c>
      <c r="C591" s="15" t="n">
        <v>0</v>
      </c>
      <c r="D591" s="15" t="s">
        <v>26</v>
      </c>
      <c r="E591" s="15" t="s">
        <v>26</v>
      </c>
      <c r="F591" s="15" t="n">
        <v>71</v>
      </c>
      <c r="G591" s="15" t="s">
        <v>26</v>
      </c>
      <c r="H591" s="15" t="s">
        <v>26</v>
      </c>
      <c r="I591" s="15" t="s">
        <v>96</v>
      </c>
      <c r="J591" s="15" t="s">
        <v>26</v>
      </c>
      <c r="K591" s="15" t="s">
        <v>26</v>
      </c>
      <c r="L591" s="15" t="s">
        <v>26</v>
      </c>
      <c r="M591" s="15" t="s">
        <v>26</v>
      </c>
      <c r="N591" s="15" t="s">
        <v>26</v>
      </c>
      <c r="O591" s="15" t="s">
        <v>26</v>
      </c>
      <c r="P591" s="15" t="s">
        <v>29</v>
      </c>
      <c r="Q591" s="15" t="s">
        <v>24</v>
      </c>
      <c r="R591" s="15" t="s">
        <v>15</v>
      </c>
      <c r="S591" s="18" t="n">
        <v>90.4</v>
      </c>
      <c r="T591" s="15" t="n">
        <v>6668.05</v>
      </c>
      <c r="U591" s="15" t="s">
        <v>24</v>
      </c>
      <c r="V591" s="18" t="n">
        <f aca="false">IF(ISNUMBER(T591),T591,0)</f>
        <v>6668.05</v>
      </c>
      <c r="W591" s="15" t="n">
        <f aca="false">IF(U591="Yes",1,0)</f>
        <v>0</v>
      </c>
      <c r="X591" s="15" t="str">
        <f aca="false">IF(F591&lt;=12,"0-12 months",IF(F591&lt;=24,"13-24 months",IF(F591&lt;=48,"25-48 months","49-72 months")))</f>
        <v>49-72 months</v>
      </c>
      <c r="Y591" s="15" t="str">
        <f aca="false">IF(C591=1,"Yes","No")</f>
        <v>No</v>
      </c>
      <c r="Z591" s="15" t="n">
        <f aca="false">COUNTIF(J591:O591,"Yes")</f>
        <v>6</v>
      </c>
      <c r="AA591" s="18" t="n">
        <f aca="false">S591*W591</f>
        <v>0</v>
      </c>
      <c r="AB591" s="15" t="n">
        <f aca="false">(P591="Month-to-month")+(I591="Fiber optic")+(R591="Electronic check")+(F591&lt;=12)+(M591="No")+(J591="No")</f>
        <v>1</v>
      </c>
      <c r="AC591" s="15" t="str">
        <f aca="false">IF(AB591&gt;=5,"High",IF(AB591&gt;=3,"Medium","Low"))</f>
        <v>Low</v>
      </c>
    </row>
    <row r="592" customFormat="false" ht="15" hidden="false" customHeight="false" outlineLevel="0" collapsed="false">
      <c r="A592" s="15" t="s">
        <v>689</v>
      </c>
      <c r="B592" s="15" t="s">
        <v>98</v>
      </c>
      <c r="C592" s="15" t="n">
        <v>0</v>
      </c>
      <c r="D592" s="15" t="s">
        <v>26</v>
      </c>
      <c r="E592" s="15" t="s">
        <v>24</v>
      </c>
      <c r="F592" s="15" t="n">
        <v>72</v>
      </c>
      <c r="G592" s="15" t="s">
        <v>26</v>
      </c>
      <c r="H592" s="15" t="s">
        <v>26</v>
      </c>
      <c r="I592" s="15" t="s">
        <v>102</v>
      </c>
      <c r="J592" s="15" t="s">
        <v>26</v>
      </c>
      <c r="K592" s="15" t="s">
        <v>24</v>
      </c>
      <c r="L592" s="15" t="s">
        <v>26</v>
      </c>
      <c r="M592" s="15" t="s">
        <v>26</v>
      </c>
      <c r="N592" s="15" t="s">
        <v>26</v>
      </c>
      <c r="O592" s="15" t="s">
        <v>26</v>
      </c>
      <c r="P592" s="15" t="s">
        <v>29</v>
      </c>
      <c r="Q592" s="15" t="s">
        <v>26</v>
      </c>
      <c r="R592" s="15" t="s">
        <v>21</v>
      </c>
      <c r="S592" s="18" t="n">
        <v>111.9</v>
      </c>
      <c r="T592" s="15" t="n">
        <v>8071.05</v>
      </c>
      <c r="U592" s="15" t="s">
        <v>24</v>
      </c>
      <c r="V592" s="18" t="n">
        <f aca="false">IF(ISNUMBER(T592),T592,0)</f>
        <v>8071.05</v>
      </c>
      <c r="W592" s="15" t="n">
        <f aca="false">IF(U592="Yes",1,0)</f>
        <v>0</v>
      </c>
      <c r="X592" s="15" t="str">
        <f aca="false">IF(F592&lt;=12,"0-12 months",IF(F592&lt;=24,"13-24 months",IF(F592&lt;=48,"25-48 months","49-72 months")))</f>
        <v>49-72 months</v>
      </c>
      <c r="Y592" s="15" t="str">
        <f aca="false">IF(C592=1,"Yes","No")</f>
        <v>No</v>
      </c>
      <c r="Z592" s="15" t="n">
        <f aca="false">COUNTIF(J592:O592,"Yes")</f>
        <v>5</v>
      </c>
      <c r="AA592" s="18" t="n">
        <f aca="false">S592*W592</f>
        <v>0</v>
      </c>
      <c r="AB592" s="15" t="n">
        <f aca="false">(P592="Month-to-month")+(I592="Fiber optic")+(R592="Electronic check")+(F592&lt;=12)+(M592="No")+(J592="No")</f>
        <v>1</v>
      </c>
      <c r="AC592" s="15" t="str">
        <f aca="false">IF(AB592&gt;=5,"High",IF(AB592&gt;=3,"Medium","Low"))</f>
        <v>Low</v>
      </c>
    </row>
    <row r="593" customFormat="false" ht="15" hidden="false" customHeight="false" outlineLevel="0" collapsed="false">
      <c r="A593" s="15" t="s">
        <v>690</v>
      </c>
      <c r="B593" s="15" t="s">
        <v>98</v>
      </c>
      <c r="C593" s="15" t="n">
        <v>0</v>
      </c>
      <c r="D593" s="15" t="s">
        <v>26</v>
      </c>
      <c r="E593" s="15" t="s">
        <v>26</v>
      </c>
      <c r="F593" s="15" t="n">
        <v>46</v>
      </c>
      <c r="G593" s="15" t="s">
        <v>26</v>
      </c>
      <c r="H593" s="15" t="s">
        <v>26</v>
      </c>
      <c r="I593" s="15" t="s">
        <v>24</v>
      </c>
      <c r="J593" s="15" t="s">
        <v>28</v>
      </c>
      <c r="K593" s="15" t="s">
        <v>28</v>
      </c>
      <c r="L593" s="15" t="s">
        <v>28</v>
      </c>
      <c r="M593" s="15" t="s">
        <v>28</v>
      </c>
      <c r="N593" s="15" t="s">
        <v>28</v>
      </c>
      <c r="O593" s="15" t="s">
        <v>28</v>
      </c>
      <c r="P593" s="15" t="s">
        <v>27</v>
      </c>
      <c r="Q593" s="15" t="s">
        <v>24</v>
      </c>
      <c r="R593" s="15" t="s">
        <v>15</v>
      </c>
      <c r="S593" s="18" t="n">
        <v>24.9</v>
      </c>
      <c r="T593" s="15" t="n">
        <v>1174.8</v>
      </c>
      <c r="U593" s="15" t="s">
        <v>24</v>
      </c>
      <c r="V593" s="18" t="n">
        <f aca="false">IF(ISNUMBER(T593),T593,0)</f>
        <v>1174.8</v>
      </c>
      <c r="W593" s="15" t="n">
        <f aca="false">IF(U593="Yes",1,0)</f>
        <v>0</v>
      </c>
      <c r="X593" s="15" t="str">
        <f aca="false">IF(F593&lt;=12,"0-12 months",IF(F593&lt;=24,"13-24 months",IF(F593&lt;=48,"25-48 months","49-72 months")))</f>
        <v>25-48 months</v>
      </c>
      <c r="Y593" s="15" t="str">
        <f aca="false">IF(C593=1,"Yes","No")</f>
        <v>No</v>
      </c>
      <c r="Z593" s="15" t="n">
        <f aca="false">COUNTIF(J593:O593,"Yes")</f>
        <v>0</v>
      </c>
      <c r="AA593" s="18" t="n">
        <f aca="false">S593*W593</f>
        <v>0</v>
      </c>
      <c r="AB593" s="15" t="n">
        <f aca="false">(P593="Month-to-month")+(I593="Fiber optic")+(R593="Electronic check")+(F593&lt;=12)+(M593="No")+(J593="No")</f>
        <v>1</v>
      </c>
      <c r="AC593" s="15" t="str">
        <f aca="false">IF(AB593&gt;=5,"High",IF(AB593&gt;=3,"Medium","Low"))</f>
        <v>Low</v>
      </c>
    </row>
    <row r="594" customFormat="false" ht="15" hidden="false" customHeight="false" outlineLevel="0" collapsed="false">
      <c r="A594" s="15" t="s">
        <v>691</v>
      </c>
      <c r="B594" s="15" t="s">
        <v>98</v>
      </c>
      <c r="C594" s="15" t="n">
        <v>0</v>
      </c>
      <c r="D594" s="15" t="s">
        <v>26</v>
      </c>
      <c r="E594" s="15" t="s">
        <v>26</v>
      </c>
      <c r="F594" s="15" t="n">
        <v>63</v>
      </c>
      <c r="G594" s="15" t="s">
        <v>26</v>
      </c>
      <c r="H594" s="15" t="s">
        <v>26</v>
      </c>
      <c r="I594" s="15" t="s">
        <v>96</v>
      </c>
      <c r="J594" s="15" t="s">
        <v>26</v>
      </c>
      <c r="K594" s="15" t="s">
        <v>26</v>
      </c>
      <c r="L594" s="15" t="s">
        <v>26</v>
      </c>
      <c r="M594" s="15" t="s">
        <v>24</v>
      </c>
      <c r="N594" s="15" t="s">
        <v>26</v>
      </c>
      <c r="O594" s="15" t="s">
        <v>26</v>
      </c>
      <c r="P594" s="15" t="s">
        <v>29</v>
      </c>
      <c r="Q594" s="15" t="s">
        <v>24</v>
      </c>
      <c r="R594" s="15" t="s">
        <v>21</v>
      </c>
      <c r="S594" s="18" t="n">
        <v>83.5</v>
      </c>
      <c r="T594" s="15" t="n">
        <v>5435</v>
      </c>
      <c r="U594" s="15" t="s">
        <v>24</v>
      </c>
      <c r="V594" s="18" t="n">
        <f aca="false">IF(ISNUMBER(T594),T594,0)</f>
        <v>5435</v>
      </c>
      <c r="W594" s="15" t="n">
        <f aca="false">IF(U594="Yes",1,0)</f>
        <v>0</v>
      </c>
      <c r="X594" s="15" t="str">
        <f aca="false">IF(F594&lt;=12,"0-12 months",IF(F594&lt;=24,"13-24 months",IF(F594&lt;=48,"25-48 months","49-72 months")))</f>
        <v>49-72 months</v>
      </c>
      <c r="Y594" s="15" t="str">
        <f aca="false">IF(C594=1,"Yes","No")</f>
        <v>No</v>
      </c>
      <c r="Z594" s="15" t="n">
        <f aca="false">COUNTIF(J594:O594,"Yes")</f>
        <v>5</v>
      </c>
      <c r="AA594" s="18" t="n">
        <f aca="false">S594*W594</f>
        <v>0</v>
      </c>
      <c r="AB594" s="15" t="n">
        <f aca="false">(P594="Month-to-month")+(I594="Fiber optic")+(R594="Electronic check")+(F594&lt;=12)+(M594="No")+(J594="No")</f>
        <v>1</v>
      </c>
      <c r="AC594" s="15" t="str">
        <f aca="false">IF(AB594&gt;=5,"High",IF(AB594&gt;=3,"Medium","Low"))</f>
        <v>Low</v>
      </c>
    </row>
    <row r="595" customFormat="false" ht="15" hidden="false" customHeight="false" outlineLevel="0" collapsed="false">
      <c r="A595" s="15" t="s">
        <v>692</v>
      </c>
      <c r="B595" s="15" t="s">
        <v>98</v>
      </c>
      <c r="C595" s="15" t="n">
        <v>0</v>
      </c>
      <c r="D595" s="15" t="s">
        <v>24</v>
      </c>
      <c r="E595" s="15" t="s">
        <v>24</v>
      </c>
      <c r="F595" s="15" t="n">
        <v>30</v>
      </c>
      <c r="G595" s="15" t="s">
        <v>26</v>
      </c>
      <c r="H595" s="15" t="s">
        <v>24</v>
      </c>
      <c r="I595" s="15" t="s">
        <v>102</v>
      </c>
      <c r="J595" s="15" t="s">
        <v>26</v>
      </c>
      <c r="K595" s="15" t="s">
        <v>26</v>
      </c>
      <c r="L595" s="15" t="s">
        <v>26</v>
      </c>
      <c r="M595" s="15" t="s">
        <v>24</v>
      </c>
      <c r="N595" s="15" t="s">
        <v>24</v>
      </c>
      <c r="O595" s="15" t="s">
        <v>24</v>
      </c>
      <c r="P595" s="15" t="s">
        <v>25</v>
      </c>
      <c r="Q595" s="15" t="s">
        <v>26</v>
      </c>
      <c r="R595" s="15" t="s">
        <v>21</v>
      </c>
      <c r="S595" s="18" t="n">
        <v>84.3</v>
      </c>
      <c r="T595" s="15" t="n">
        <v>2438.6</v>
      </c>
      <c r="U595" s="15" t="s">
        <v>24</v>
      </c>
      <c r="V595" s="18" t="n">
        <f aca="false">IF(ISNUMBER(T595),T595,0)</f>
        <v>2438.6</v>
      </c>
      <c r="W595" s="15" t="n">
        <f aca="false">IF(U595="Yes",1,0)</f>
        <v>0</v>
      </c>
      <c r="X595" s="15" t="str">
        <f aca="false">IF(F595&lt;=12,"0-12 months",IF(F595&lt;=24,"13-24 months",IF(F595&lt;=48,"25-48 months","49-72 months")))</f>
        <v>25-48 months</v>
      </c>
      <c r="Y595" s="15" t="str">
        <f aca="false">IF(C595=1,"Yes","No")</f>
        <v>No</v>
      </c>
      <c r="Z595" s="15" t="n">
        <f aca="false">COUNTIF(J595:O595,"Yes")</f>
        <v>3</v>
      </c>
      <c r="AA595" s="18" t="n">
        <f aca="false">S595*W595</f>
        <v>0</v>
      </c>
      <c r="AB595" s="15" t="n">
        <f aca="false">(P595="Month-to-month")+(I595="Fiber optic")+(R595="Electronic check")+(F595&lt;=12)+(M595="No")+(J595="No")</f>
        <v>3</v>
      </c>
      <c r="AC595" s="15" t="str">
        <f aca="false">IF(AB595&gt;=5,"High",IF(AB595&gt;=3,"Medium","Low"))</f>
        <v>Medium</v>
      </c>
    </row>
    <row r="596" customFormat="false" ht="15" hidden="false" customHeight="false" outlineLevel="0" collapsed="false">
      <c r="A596" s="15" t="s">
        <v>693</v>
      </c>
      <c r="B596" s="15" t="s">
        <v>98</v>
      </c>
      <c r="C596" s="15" t="n">
        <v>0</v>
      </c>
      <c r="D596" s="15" t="s">
        <v>24</v>
      </c>
      <c r="E596" s="15" t="s">
        <v>24</v>
      </c>
      <c r="F596" s="15" t="n">
        <v>1</v>
      </c>
      <c r="G596" s="15" t="s">
        <v>26</v>
      </c>
      <c r="H596" s="15" t="s">
        <v>24</v>
      </c>
      <c r="I596" s="15" t="s">
        <v>96</v>
      </c>
      <c r="J596" s="15" t="s">
        <v>24</v>
      </c>
      <c r="K596" s="15" t="s">
        <v>24</v>
      </c>
      <c r="L596" s="15" t="s">
        <v>24</v>
      </c>
      <c r="M596" s="15" t="s">
        <v>24</v>
      </c>
      <c r="N596" s="15" t="s">
        <v>24</v>
      </c>
      <c r="O596" s="15" t="s">
        <v>24</v>
      </c>
      <c r="P596" s="15" t="s">
        <v>25</v>
      </c>
      <c r="Q596" s="15" t="s">
        <v>24</v>
      </c>
      <c r="R596" s="15" t="s">
        <v>17</v>
      </c>
      <c r="S596" s="18" t="n">
        <v>45.6</v>
      </c>
      <c r="T596" s="15" t="n">
        <v>45.6</v>
      </c>
      <c r="U596" s="15" t="s">
        <v>24</v>
      </c>
      <c r="V596" s="18" t="n">
        <f aca="false">IF(ISNUMBER(T596),T596,0)</f>
        <v>45.6</v>
      </c>
      <c r="W596" s="15" t="n">
        <f aca="false">IF(U596="Yes",1,0)</f>
        <v>0</v>
      </c>
      <c r="X596" s="15" t="str">
        <f aca="false">IF(F596&lt;=12,"0-12 months",IF(F596&lt;=24,"13-24 months",IF(F596&lt;=48,"25-48 months","49-72 months")))</f>
        <v>0-12 months</v>
      </c>
      <c r="Y596" s="15" t="str">
        <f aca="false">IF(C596=1,"Yes","No")</f>
        <v>No</v>
      </c>
      <c r="Z596" s="15" t="n">
        <f aca="false">COUNTIF(J596:O596,"Yes")</f>
        <v>0</v>
      </c>
      <c r="AA596" s="18" t="n">
        <f aca="false">S596*W596</f>
        <v>0</v>
      </c>
      <c r="AB596" s="15" t="n">
        <f aca="false">(P596="Month-to-month")+(I596="Fiber optic")+(R596="Electronic check")+(F596&lt;=12)+(M596="No")+(J596="No")</f>
        <v>4</v>
      </c>
      <c r="AC596" s="15" t="str">
        <f aca="false">IF(AB596&gt;=5,"High",IF(AB596&gt;=3,"Medium","Low"))</f>
        <v>Medium</v>
      </c>
    </row>
    <row r="597" customFormat="false" ht="15" hidden="false" customHeight="false" outlineLevel="0" collapsed="false">
      <c r="A597" s="15" t="s">
        <v>694</v>
      </c>
      <c r="B597" s="15" t="s">
        <v>94</v>
      </c>
      <c r="C597" s="15" t="n">
        <v>0</v>
      </c>
      <c r="D597" s="15" t="s">
        <v>24</v>
      </c>
      <c r="E597" s="15" t="s">
        <v>24</v>
      </c>
      <c r="F597" s="15" t="n">
        <v>12</v>
      </c>
      <c r="G597" s="15" t="s">
        <v>26</v>
      </c>
      <c r="H597" s="15" t="s">
        <v>26</v>
      </c>
      <c r="I597" s="15" t="s">
        <v>96</v>
      </c>
      <c r="J597" s="15" t="s">
        <v>26</v>
      </c>
      <c r="K597" s="15" t="s">
        <v>24</v>
      </c>
      <c r="L597" s="15" t="s">
        <v>26</v>
      </c>
      <c r="M597" s="15" t="s">
        <v>26</v>
      </c>
      <c r="N597" s="15" t="s">
        <v>24</v>
      </c>
      <c r="O597" s="15" t="s">
        <v>24</v>
      </c>
      <c r="P597" s="15" t="s">
        <v>25</v>
      </c>
      <c r="Q597" s="15" t="s">
        <v>26</v>
      </c>
      <c r="R597" s="15" t="s">
        <v>17</v>
      </c>
      <c r="S597" s="18" t="n">
        <v>61.65</v>
      </c>
      <c r="T597" s="15" t="n">
        <v>713.75</v>
      </c>
      <c r="U597" s="15" t="s">
        <v>26</v>
      </c>
      <c r="V597" s="18" t="n">
        <f aca="false">IF(ISNUMBER(T597),T597,0)</f>
        <v>713.75</v>
      </c>
      <c r="W597" s="15" t="n">
        <f aca="false">IF(U597="Yes",1,0)</f>
        <v>1</v>
      </c>
      <c r="X597" s="15" t="str">
        <f aca="false">IF(F597&lt;=12,"0-12 months",IF(F597&lt;=24,"13-24 months",IF(F597&lt;=48,"25-48 months","49-72 months")))</f>
        <v>0-12 months</v>
      </c>
      <c r="Y597" s="15" t="str">
        <f aca="false">IF(C597=1,"Yes","No")</f>
        <v>No</v>
      </c>
      <c r="Z597" s="15" t="n">
        <f aca="false">COUNTIF(J597:O597,"Yes")</f>
        <v>3</v>
      </c>
      <c r="AA597" s="18" t="n">
        <f aca="false">S597*W597</f>
        <v>61.65</v>
      </c>
      <c r="AB597" s="15" t="n">
        <f aca="false">(P597="Month-to-month")+(I597="Fiber optic")+(R597="Electronic check")+(F597&lt;=12)+(M597="No")+(J597="No")</f>
        <v>2</v>
      </c>
      <c r="AC597" s="15" t="str">
        <f aca="false">IF(AB597&gt;=5,"High",IF(AB597&gt;=3,"Medium","Low"))</f>
        <v>Low</v>
      </c>
    </row>
    <row r="598" customFormat="false" ht="15" hidden="false" customHeight="false" outlineLevel="0" collapsed="false">
      <c r="A598" s="15" t="s">
        <v>695</v>
      </c>
      <c r="B598" s="15" t="s">
        <v>98</v>
      </c>
      <c r="C598" s="15" t="n">
        <v>0</v>
      </c>
      <c r="D598" s="15" t="s">
        <v>24</v>
      </c>
      <c r="E598" s="15" t="s">
        <v>24</v>
      </c>
      <c r="F598" s="15" t="n">
        <v>16</v>
      </c>
      <c r="G598" s="15" t="s">
        <v>24</v>
      </c>
      <c r="H598" s="15" t="s">
        <v>95</v>
      </c>
      <c r="I598" s="15" t="s">
        <v>96</v>
      </c>
      <c r="J598" s="15" t="s">
        <v>26</v>
      </c>
      <c r="K598" s="15" t="s">
        <v>26</v>
      </c>
      <c r="L598" s="15" t="s">
        <v>26</v>
      </c>
      <c r="M598" s="15" t="s">
        <v>26</v>
      </c>
      <c r="N598" s="15" t="s">
        <v>26</v>
      </c>
      <c r="O598" s="15" t="s">
        <v>24</v>
      </c>
      <c r="P598" s="15" t="s">
        <v>29</v>
      </c>
      <c r="Q598" s="15" t="s">
        <v>24</v>
      </c>
      <c r="R598" s="15" t="s">
        <v>17</v>
      </c>
      <c r="S598" s="18" t="n">
        <v>54.85</v>
      </c>
      <c r="T598" s="15" t="n">
        <v>916.15</v>
      </c>
      <c r="U598" s="15" t="s">
        <v>24</v>
      </c>
      <c r="V598" s="18" t="n">
        <f aca="false">IF(ISNUMBER(T598),T598,0)</f>
        <v>916.15</v>
      </c>
      <c r="W598" s="15" t="n">
        <f aca="false">IF(U598="Yes",1,0)</f>
        <v>0</v>
      </c>
      <c r="X598" s="15" t="str">
        <f aca="false">IF(F598&lt;=12,"0-12 months",IF(F598&lt;=24,"13-24 months",IF(F598&lt;=48,"25-48 months","49-72 months")))</f>
        <v>13-24 months</v>
      </c>
      <c r="Y598" s="15" t="str">
        <f aca="false">IF(C598=1,"Yes","No")</f>
        <v>No</v>
      </c>
      <c r="Z598" s="15" t="n">
        <f aca="false">COUNTIF(J598:O598,"Yes")</f>
        <v>5</v>
      </c>
      <c r="AA598" s="18" t="n">
        <f aca="false">S598*W598</f>
        <v>0</v>
      </c>
      <c r="AB598" s="15" t="n">
        <f aca="false">(P598="Month-to-month")+(I598="Fiber optic")+(R598="Electronic check")+(F598&lt;=12)+(M598="No")+(J598="No")</f>
        <v>0</v>
      </c>
      <c r="AC598" s="15" t="str">
        <f aca="false">IF(AB598&gt;=5,"High",IF(AB598&gt;=3,"Medium","Low"))</f>
        <v>Low</v>
      </c>
    </row>
    <row r="599" customFormat="false" ht="15" hidden="false" customHeight="false" outlineLevel="0" collapsed="false">
      <c r="A599" s="15" t="s">
        <v>696</v>
      </c>
      <c r="B599" s="15" t="s">
        <v>98</v>
      </c>
      <c r="C599" s="15" t="n">
        <v>0</v>
      </c>
      <c r="D599" s="15" t="s">
        <v>24</v>
      </c>
      <c r="E599" s="15" t="s">
        <v>24</v>
      </c>
      <c r="F599" s="15" t="n">
        <v>4</v>
      </c>
      <c r="G599" s="15" t="s">
        <v>26</v>
      </c>
      <c r="H599" s="15" t="s">
        <v>26</v>
      </c>
      <c r="I599" s="15" t="s">
        <v>96</v>
      </c>
      <c r="J599" s="15" t="s">
        <v>24</v>
      </c>
      <c r="K599" s="15" t="s">
        <v>24</v>
      </c>
      <c r="L599" s="15" t="s">
        <v>24</v>
      </c>
      <c r="M599" s="15" t="s">
        <v>26</v>
      </c>
      <c r="N599" s="15" t="s">
        <v>24</v>
      </c>
      <c r="O599" s="15" t="s">
        <v>26</v>
      </c>
      <c r="P599" s="15" t="s">
        <v>25</v>
      </c>
      <c r="Q599" s="15" t="s">
        <v>24</v>
      </c>
      <c r="R599" s="15" t="s">
        <v>17</v>
      </c>
      <c r="S599" s="18" t="n">
        <v>65.55</v>
      </c>
      <c r="T599" s="15" t="n">
        <v>237.2</v>
      </c>
      <c r="U599" s="15" t="s">
        <v>24</v>
      </c>
      <c r="V599" s="18" t="n">
        <f aca="false">IF(ISNUMBER(T599),T599,0)</f>
        <v>237.2</v>
      </c>
      <c r="W599" s="15" t="n">
        <f aca="false">IF(U599="Yes",1,0)</f>
        <v>0</v>
      </c>
      <c r="X599" s="15" t="str">
        <f aca="false">IF(F599&lt;=12,"0-12 months",IF(F599&lt;=24,"13-24 months",IF(F599&lt;=48,"25-48 months","49-72 months")))</f>
        <v>0-12 months</v>
      </c>
      <c r="Y599" s="15" t="str">
        <f aca="false">IF(C599=1,"Yes","No")</f>
        <v>No</v>
      </c>
      <c r="Z599" s="15" t="n">
        <f aca="false">COUNTIF(J599:O599,"Yes")</f>
        <v>2</v>
      </c>
      <c r="AA599" s="18" t="n">
        <f aca="false">S599*W599</f>
        <v>0</v>
      </c>
      <c r="AB599" s="15" t="n">
        <f aca="false">(P599="Month-to-month")+(I599="Fiber optic")+(R599="Electronic check")+(F599&lt;=12)+(M599="No")+(J599="No")</f>
        <v>3</v>
      </c>
      <c r="AC599" s="15" t="str">
        <f aca="false">IF(AB599&gt;=5,"High",IF(AB599&gt;=3,"Medium","Low"))</f>
        <v>Medium</v>
      </c>
    </row>
    <row r="600" customFormat="false" ht="15" hidden="false" customHeight="false" outlineLevel="0" collapsed="false">
      <c r="A600" s="15" t="s">
        <v>697</v>
      </c>
      <c r="B600" s="15" t="s">
        <v>98</v>
      </c>
      <c r="C600" s="15" t="n">
        <v>0</v>
      </c>
      <c r="D600" s="15" t="s">
        <v>26</v>
      </c>
      <c r="E600" s="15" t="s">
        <v>24</v>
      </c>
      <c r="F600" s="15" t="n">
        <v>51</v>
      </c>
      <c r="G600" s="15" t="s">
        <v>26</v>
      </c>
      <c r="H600" s="15" t="s">
        <v>26</v>
      </c>
      <c r="I600" s="15" t="s">
        <v>102</v>
      </c>
      <c r="J600" s="15" t="s">
        <v>24</v>
      </c>
      <c r="K600" s="15" t="s">
        <v>26</v>
      </c>
      <c r="L600" s="15" t="s">
        <v>24</v>
      </c>
      <c r="M600" s="15" t="s">
        <v>24</v>
      </c>
      <c r="N600" s="15" t="s">
        <v>24</v>
      </c>
      <c r="O600" s="15" t="s">
        <v>26</v>
      </c>
      <c r="P600" s="15" t="s">
        <v>27</v>
      </c>
      <c r="Q600" s="15" t="s">
        <v>26</v>
      </c>
      <c r="R600" s="15" t="s">
        <v>21</v>
      </c>
      <c r="S600" s="18" t="n">
        <v>90.35</v>
      </c>
      <c r="T600" s="15" t="n">
        <v>4614.55</v>
      </c>
      <c r="U600" s="15" t="s">
        <v>24</v>
      </c>
      <c r="V600" s="18" t="n">
        <f aca="false">IF(ISNUMBER(T600),T600,0)</f>
        <v>4614.55</v>
      </c>
      <c r="W600" s="15" t="n">
        <f aca="false">IF(U600="Yes",1,0)</f>
        <v>0</v>
      </c>
      <c r="X600" s="15" t="str">
        <f aca="false">IF(F600&lt;=12,"0-12 months",IF(F600&lt;=24,"13-24 months",IF(F600&lt;=48,"25-48 months","49-72 months")))</f>
        <v>49-72 months</v>
      </c>
      <c r="Y600" s="15" t="str">
        <f aca="false">IF(C600=1,"Yes","No")</f>
        <v>No</v>
      </c>
      <c r="Z600" s="15" t="n">
        <f aca="false">COUNTIF(J600:O600,"Yes")</f>
        <v>2</v>
      </c>
      <c r="AA600" s="18" t="n">
        <f aca="false">S600*W600</f>
        <v>0</v>
      </c>
      <c r="AB600" s="15" t="n">
        <f aca="false">(P600="Month-to-month")+(I600="Fiber optic")+(R600="Electronic check")+(F600&lt;=12)+(M600="No")+(J600="No")</f>
        <v>3</v>
      </c>
      <c r="AC600" s="15" t="str">
        <f aca="false">IF(AB600&gt;=5,"High",IF(AB600&gt;=3,"Medium","Low"))</f>
        <v>Medium</v>
      </c>
    </row>
    <row r="601" customFormat="false" ht="15" hidden="false" customHeight="false" outlineLevel="0" collapsed="false">
      <c r="A601" s="15" t="s">
        <v>698</v>
      </c>
      <c r="B601" s="15" t="s">
        <v>98</v>
      </c>
      <c r="C601" s="15" t="n">
        <v>0</v>
      </c>
      <c r="D601" s="15" t="s">
        <v>26</v>
      </c>
      <c r="E601" s="15" t="s">
        <v>24</v>
      </c>
      <c r="F601" s="15" t="n">
        <v>65</v>
      </c>
      <c r="G601" s="15" t="s">
        <v>26</v>
      </c>
      <c r="H601" s="15" t="s">
        <v>24</v>
      </c>
      <c r="I601" s="15" t="s">
        <v>24</v>
      </c>
      <c r="J601" s="15" t="s">
        <v>28</v>
      </c>
      <c r="K601" s="15" t="s">
        <v>28</v>
      </c>
      <c r="L601" s="15" t="s">
        <v>28</v>
      </c>
      <c r="M601" s="15" t="s">
        <v>28</v>
      </c>
      <c r="N601" s="15" t="s">
        <v>28</v>
      </c>
      <c r="O601" s="15" t="s">
        <v>28</v>
      </c>
      <c r="P601" s="15" t="s">
        <v>29</v>
      </c>
      <c r="Q601" s="15" t="s">
        <v>26</v>
      </c>
      <c r="R601" s="15" t="s">
        <v>21</v>
      </c>
      <c r="S601" s="18" t="n">
        <v>20.4</v>
      </c>
      <c r="T601" s="15" t="n">
        <v>1414.45</v>
      </c>
      <c r="U601" s="15" t="s">
        <v>24</v>
      </c>
      <c r="V601" s="18" t="n">
        <f aca="false">IF(ISNUMBER(T601),T601,0)</f>
        <v>1414.45</v>
      </c>
      <c r="W601" s="15" t="n">
        <f aca="false">IF(U601="Yes",1,0)</f>
        <v>0</v>
      </c>
      <c r="X601" s="15" t="str">
        <f aca="false">IF(F601&lt;=12,"0-12 months",IF(F601&lt;=24,"13-24 months",IF(F601&lt;=48,"25-48 months","49-72 months")))</f>
        <v>49-72 months</v>
      </c>
      <c r="Y601" s="15" t="str">
        <f aca="false">IF(C601=1,"Yes","No")</f>
        <v>No</v>
      </c>
      <c r="Z601" s="15" t="n">
        <f aca="false">COUNTIF(J601:O601,"Yes")</f>
        <v>0</v>
      </c>
      <c r="AA601" s="18" t="n">
        <f aca="false">S601*W601</f>
        <v>0</v>
      </c>
      <c r="AB601" s="15" t="n">
        <f aca="false">(P601="Month-to-month")+(I601="Fiber optic")+(R601="Electronic check")+(F601&lt;=12)+(M601="No")+(J601="No")</f>
        <v>0</v>
      </c>
      <c r="AC601" s="15" t="str">
        <f aca="false">IF(AB601&gt;=5,"High",IF(AB601&gt;=3,"Medium","Low"))</f>
        <v>Low</v>
      </c>
    </row>
    <row r="602" customFormat="false" ht="15" hidden="false" customHeight="false" outlineLevel="0" collapsed="false">
      <c r="A602" s="15" t="s">
        <v>699</v>
      </c>
      <c r="B602" s="15" t="s">
        <v>98</v>
      </c>
      <c r="C602" s="15" t="n">
        <v>0</v>
      </c>
      <c r="D602" s="15" t="s">
        <v>24</v>
      </c>
      <c r="E602" s="15" t="s">
        <v>24</v>
      </c>
      <c r="F602" s="15" t="n">
        <v>16</v>
      </c>
      <c r="G602" s="15" t="s">
        <v>26</v>
      </c>
      <c r="H602" s="15" t="s">
        <v>24</v>
      </c>
      <c r="I602" s="15" t="s">
        <v>102</v>
      </c>
      <c r="J602" s="15" t="s">
        <v>24</v>
      </c>
      <c r="K602" s="15" t="s">
        <v>24</v>
      </c>
      <c r="L602" s="15" t="s">
        <v>24</v>
      </c>
      <c r="M602" s="15" t="s">
        <v>26</v>
      </c>
      <c r="N602" s="15" t="s">
        <v>24</v>
      </c>
      <c r="O602" s="15" t="s">
        <v>24</v>
      </c>
      <c r="P602" s="15" t="s">
        <v>25</v>
      </c>
      <c r="Q602" s="15" t="s">
        <v>26</v>
      </c>
      <c r="R602" s="15" t="s">
        <v>21</v>
      </c>
      <c r="S602" s="18" t="n">
        <v>74.55</v>
      </c>
      <c r="T602" s="15" t="n">
        <v>1170.5</v>
      </c>
      <c r="U602" s="15" t="s">
        <v>24</v>
      </c>
      <c r="V602" s="18" t="n">
        <f aca="false">IF(ISNUMBER(T602),T602,0)</f>
        <v>1170.5</v>
      </c>
      <c r="W602" s="15" t="n">
        <f aca="false">IF(U602="Yes",1,0)</f>
        <v>0</v>
      </c>
      <c r="X602" s="15" t="str">
        <f aca="false">IF(F602&lt;=12,"0-12 months",IF(F602&lt;=24,"13-24 months",IF(F602&lt;=48,"25-48 months","49-72 months")))</f>
        <v>13-24 months</v>
      </c>
      <c r="Y602" s="15" t="str">
        <f aca="false">IF(C602=1,"Yes","No")</f>
        <v>No</v>
      </c>
      <c r="Z602" s="15" t="n">
        <f aca="false">COUNTIF(J602:O602,"Yes")</f>
        <v>1</v>
      </c>
      <c r="AA602" s="18" t="n">
        <f aca="false">S602*W602</f>
        <v>0</v>
      </c>
      <c r="AB602" s="15" t="n">
        <f aca="false">(P602="Month-to-month")+(I602="Fiber optic")+(R602="Electronic check")+(F602&lt;=12)+(M602="No")+(J602="No")</f>
        <v>3</v>
      </c>
      <c r="AC602" s="15" t="str">
        <f aca="false">IF(AB602&gt;=5,"High",IF(AB602&gt;=3,"Medium","Low"))</f>
        <v>Medium</v>
      </c>
    </row>
    <row r="603" customFormat="false" ht="15" hidden="false" customHeight="false" outlineLevel="0" collapsed="false">
      <c r="A603" s="15" t="s">
        <v>700</v>
      </c>
      <c r="B603" s="15" t="s">
        <v>98</v>
      </c>
      <c r="C603" s="15" t="n">
        <v>0</v>
      </c>
      <c r="D603" s="15" t="s">
        <v>24</v>
      </c>
      <c r="E603" s="15" t="s">
        <v>24</v>
      </c>
      <c r="F603" s="15" t="n">
        <v>2</v>
      </c>
      <c r="G603" s="15" t="s">
        <v>26</v>
      </c>
      <c r="H603" s="15" t="s">
        <v>24</v>
      </c>
      <c r="I603" s="15" t="s">
        <v>24</v>
      </c>
      <c r="J603" s="15" t="s">
        <v>28</v>
      </c>
      <c r="K603" s="15" t="s">
        <v>28</v>
      </c>
      <c r="L603" s="15" t="s">
        <v>28</v>
      </c>
      <c r="M603" s="15" t="s">
        <v>28</v>
      </c>
      <c r="N603" s="15" t="s">
        <v>28</v>
      </c>
      <c r="O603" s="15" t="s">
        <v>28</v>
      </c>
      <c r="P603" s="15" t="s">
        <v>27</v>
      </c>
      <c r="Q603" s="15" t="s">
        <v>24</v>
      </c>
      <c r="R603" s="15" t="s">
        <v>17</v>
      </c>
      <c r="S603" s="18" t="n">
        <v>19.95</v>
      </c>
      <c r="T603" s="15" t="n">
        <v>47.7</v>
      </c>
      <c r="U603" s="15" t="s">
        <v>24</v>
      </c>
      <c r="V603" s="18" t="n">
        <f aca="false">IF(ISNUMBER(T603),T603,0)</f>
        <v>47.7</v>
      </c>
      <c r="W603" s="15" t="n">
        <f aca="false">IF(U603="Yes",1,0)</f>
        <v>0</v>
      </c>
      <c r="X603" s="15" t="str">
        <f aca="false">IF(F603&lt;=12,"0-12 months",IF(F603&lt;=24,"13-24 months",IF(F603&lt;=48,"25-48 months","49-72 months")))</f>
        <v>0-12 months</v>
      </c>
      <c r="Y603" s="15" t="str">
        <f aca="false">IF(C603=1,"Yes","No")</f>
        <v>No</v>
      </c>
      <c r="Z603" s="15" t="n">
        <f aca="false">COUNTIF(J603:O603,"Yes")</f>
        <v>0</v>
      </c>
      <c r="AA603" s="18" t="n">
        <f aca="false">S603*W603</f>
        <v>0</v>
      </c>
      <c r="AB603" s="15" t="n">
        <f aca="false">(P603="Month-to-month")+(I603="Fiber optic")+(R603="Electronic check")+(F603&lt;=12)+(M603="No")+(J603="No")</f>
        <v>1</v>
      </c>
      <c r="AC603" s="15" t="str">
        <f aca="false">IF(AB603&gt;=5,"High",IF(AB603&gt;=3,"Medium","Low"))</f>
        <v>Low</v>
      </c>
    </row>
    <row r="604" customFormat="false" ht="15" hidden="false" customHeight="false" outlineLevel="0" collapsed="false">
      <c r="A604" s="15" t="s">
        <v>701</v>
      </c>
      <c r="B604" s="15" t="s">
        <v>94</v>
      </c>
      <c r="C604" s="15" t="n">
        <v>0</v>
      </c>
      <c r="D604" s="15" t="s">
        <v>26</v>
      </c>
      <c r="E604" s="15" t="s">
        <v>26</v>
      </c>
      <c r="F604" s="15" t="n">
        <v>66</v>
      </c>
      <c r="G604" s="15" t="s">
        <v>26</v>
      </c>
      <c r="H604" s="15" t="s">
        <v>26</v>
      </c>
      <c r="I604" s="15" t="s">
        <v>102</v>
      </c>
      <c r="J604" s="15" t="s">
        <v>24</v>
      </c>
      <c r="K604" s="15" t="s">
        <v>24</v>
      </c>
      <c r="L604" s="15" t="s">
        <v>24</v>
      </c>
      <c r="M604" s="15" t="s">
        <v>24</v>
      </c>
      <c r="N604" s="15" t="s">
        <v>24</v>
      </c>
      <c r="O604" s="15" t="s">
        <v>24</v>
      </c>
      <c r="P604" s="15" t="s">
        <v>27</v>
      </c>
      <c r="Q604" s="15" t="s">
        <v>26</v>
      </c>
      <c r="R604" s="15" t="s">
        <v>19</v>
      </c>
      <c r="S604" s="18" t="n">
        <v>74.25</v>
      </c>
      <c r="T604" s="15" t="n">
        <v>4859.25</v>
      </c>
      <c r="U604" s="15" t="s">
        <v>24</v>
      </c>
      <c r="V604" s="18" t="n">
        <f aca="false">IF(ISNUMBER(T604),T604,0)</f>
        <v>4859.25</v>
      </c>
      <c r="W604" s="15" t="n">
        <f aca="false">IF(U604="Yes",1,0)</f>
        <v>0</v>
      </c>
      <c r="X604" s="15" t="str">
        <f aca="false">IF(F604&lt;=12,"0-12 months",IF(F604&lt;=24,"13-24 months",IF(F604&lt;=48,"25-48 months","49-72 months")))</f>
        <v>49-72 months</v>
      </c>
      <c r="Y604" s="15" t="str">
        <f aca="false">IF(C604=1,"Yes","No")</f>
        <v>No</v>
      </c>
      <c r="Z604" s="15" t="n">
        <f aca="false">COUNTIF(J604:O604,"Yes")</f>
        <v>0</v>
      </c>
      <c r="AA604" s="18" t="n">
        <f aca="false">S604*W604</f>
        <v>0</v>
      </c>
      <c r="AB604" s="15" t="n">
        <f aca="false">(P604="Month-to-month")+(I604="Fiber optic")+(R604="Electronic check")+(F604&lt;=12)+(M604="No")+(J604="No")</f>
        <v>3</v>
      </c>
      <c r="AC604" s="15" t="str">
        <f aca="false">IF(AB604&gt;=5,"High",IF(AB604&gt;=3,"Medium","Low"))</f>
        <v>Medium</v>
      </c>
    </row>
    <row r="605" customFormat="false" ht="15" hidden="false" customHeight="false" outlineLevel="0" collapsed="false">
      <c r="A605" s="15" t="s">
        <v>702</v>
      </c>
      <c r="B605" s="15" t="s">
        <v>98</v>
      </c>
      <c r="C605" s="15" t="n">
        <v>0</v>
      </c>
      <c r="D605" s="15" t="s">
        <v>24</v>
      </c>
      <c r="E605" s="15" t="s">
        <v>24</v>
      </c>
      <c r="F605" s="15" t="n">
        <v>46</v>
      </c>
      <c r="G605" s="15" t="s">
        <v>26</v>
      </c>
      <c r="H605" s="15" t="s">
        <v>26</v>
      </c>
      <c r="I605" s="15" t="s">
        <v>102</v>
      </c>
      <c r="J605" s="15" t="s">
        <v>24</v>
      </c>
      <c r="K605" s="15" t="s">
        <v>26</v>
      </c>
      <c r="L605" s="15" t="s">
        <v>26</v>
      </c>
      <c r="M605" s="15" t="s">
        <v>26</v>
      </c>
      <c r="N605" s="15" t="s">
        <v>26</v>
      </c>
      <c r="O605" s="15" t="s">
        <v>26</v>
      </c>
      <c r="P605" s="15" t="s">
        <v>29</v>
      </c>
      <c r="Q605" s="15" t="s">
        <v>24</v>
      </c>
      <c r="R605" s="15" t="s">
        <v>15</v>
      </c>
      <c r="S605" s="18" t="n">
        <v>108.65</v>
      </c>
      <c r="T605" s="15" t="n">
        <v>4903.2</v>
      </c>
      <c r="U605" s="15" t="s">
        <v>24</v>
      </c>
      <c r="V605" s="18" t="n">
        <f aca="false">IF(ISNUMBER(T605),T605,0)</f>
        <v>4903.2</v>
      </c>
      <c r="W605" s="15" t="n">
        <f aca="false">IF(U605="Yes",1,0)</f>
        <v>0</v>
      </c>
      <c r="X605" s="15" t="str">
        <f aca="false">IF(F605&lt;=12,"0-12 months",IF(F605&lt;=24,"13-24 months",IF(F605&lt;=48,"25-48 months","49-72 months")))</f>
        <v>25-48 months</v>
      </c>
      <c r="Y605" s="15" t="str">
        <f aca="false">IF(C605=1,"Yes","No")</f>
        <v>No</v>
      </c>
      <c r="Z605" s="15" t="n">
        <f aca="false">COUNTIF(J605:O605,"Yes")</f>
        <v>5</v>
      </c>
      <c r="AA605" s="18" t="n">
        <f aca="false">S605*W605</f>
        <v>0</v>
      </c>
      <c r="AB605" s="15" t="n">
        <f aca="false">(P605="Month-to-month")+(I605="Fiber optic")+(R605="Electronic check")+(F605&lt;=12)+(M605="No")+(J605="No")</f>
        <v>3</v>
      </c>
      <c r="AC605" s="15" t="str">
        <f aca="false">IF(AB605&gt;=5,"High",IF(AB605&gt;=3,"Medium","Low"))</f>
        <v>Medium</v>
      </c>
    </row>
    <row r="606" customFormat="false" ht="15" hidden="false" customHeight="false" outlineLevel="0" collapsed="false">
      <c r="A606" s="15" t="s">
        <v>703</v>
      </c>
      <c r="B606" s="15" t="s">
        <v>94</v>
      </c>
      <c r="C606" s="15" t="n">
        <v>0</v>
      </c>
      <c r="D606" s="15" t="s">
        <v>24</v>
      </c>
      <c r="E606" s="15" t="s">
        <v>24</v>
      </c>
      <c r="F606" s="15" t="n">
        <v>32</v>
      </c>
      <c r="G606" s="15" t="s">
        <v>26</v>
      </c>
      <c r="H606" s="15" t="s">
        <v>26</v>
      </c>
      <c r="I606" s="15" t="s">
        <v>102</v>
      </c>
      <c r="J606" s="15" t="s">
        <v>26</v>
      </c>
      <c r="K606" s="15" t="s">
        <v>24</v>
      </c>
      <c r="L606" s="15" t="s">
        <v>26</v>
      </c>
      <c r="M606" s="15" t="s">
        <v>26</v>
      </c>
      <c r="N606" s="15" t="s">
        <v>26</v>
      </c>
      <c r="O606" s="15" t="s">
        <v>26</v>
      </c>
      <c r="P606" s="15" t="s">
        <v>27</v>
      </c>
      <c r="Q606" s="15" t="s">
        <v>26</v>
      </c>
      <c r="R606" s="15" t="s">
        <v>19</v>
      </c>
      <c r="S606" s="18" t="n">
        <v>109.55</v>
      </c>
      <c r="T606" s="15" t="n">
        <v>3608</v>
      </c>
      <c r="U606" s="15" t="s">
        <v>24</v>
      </c>
      <c r="V606" s="18" t="n">
        <f aca="false">IF(ISNUMBER(T606),T606,0)</f>
        <v>3608</v>
      </c>
      <c r="W606" s="15" t="n">
        <f aca="false">IF(U606="Yes",1,0)</f>
        <v>0</v>
      </c>
      <c r="X606" s="15" t="str">
        <f aca="false">IF(F606&lt;=12,"0-12 months",IF(F606&lt;=24,"13-24 months",IF(F606&lt;=48,"25-48 months","49-72 months")))</f>
        <v>25-48 months</v>
      </c>
      <c r="Y606" s="15" t="str">
        <f aca="false">IF(C606=1,"Yes","No")</f>
        <v>No</v>
      </c>
      <c r="Z606" s="15" t="n">
        <f aca="false">COUNTIF(J606:O606,"Yes")</f>
        <v>5</v>
      </c>
      <c r="AA606" s="18" t="n">
        <f aca="false">S606*W606</f>
        <v>0</v>
      </c>
      <c r="AB606" s="15" t="n">
        <f aca="false">(P606="Month-to-month")+(I606="Fiber optic")+(R606="Electronic check")+(F606&lt;=12)+(M606="No")+(J606="No")</f>
        <v>1</v>
      </c>
      <c r="AC606" s="15" t="str">
        <f aca="false">IF(AB606&gt;=5,"High",IF(AB606&gt;=3,"Medium","Low"))</f>
        <v>Low</v>
      </c>
    </row>
    <row r="607" customFormat="false" ht="15" hidden="false" customHeight="false" outlineLevel="0" collapsed="false">
      <c r="A607" s="15" t="s">
        <v>704</v>
      </c>
      <c r="B607" s="15" t="s">
        <v>98</v>
      </c>
      <c r="C607" s="15" t="n">
        <v>0</v>
      </c>
      <c r="D607" s="15" t="s">
        <v>26</v>
      </c>
      <c r="E607" s="15" t="s">
        <v>24</v>
      </c>
      <c r="F607" s="15" t="n">
        <v>72</v>
      </c>
      <c r="G607" s="15" t="s">
        <v>26</v>
      </c>
      <c r="H607" s="15" t="s">
        <v>26</v>
      </c>
      <c r="I607" s="15" t="s">
        <v>96</v>
      </c>
      <c r="J607" s="15" t="s">
        <v>26</v>
      </c>
      <c r="K607" s="15" t="s">
        <v>24</v>
      </c>
      <c r="L607" s="15" t="s">
        <v>26</v>
      </c>
      <c r="M607" s="15" t="s">
        <v>26</v>
      </c>
      <c r="N607" s="15" t="s">
        <v>26</v>
      </c>
      <c r="O607" s="15" t="s">
        <v>26</v>
      </c>
      <c r="P607" s="15" t="s">
        <v>29</v>
      </c>
      <c r="Q607" s="15" t="s">
        <v>24</v>
      </c>
      <c r="R607" s="15" t="s">
        <v>21</v>
      </c>
      <c r="S607" s="18" t="n">
        <v>86.65</v>
      </c>
      <c r="T607" s="15" t="n">
        <v>6094.25</v>
      </c>
      <c r="U607" s="15" t="s">
        <v>24</v>
      </c>
      <c r="V607" s="18" t="n">
        <f aca="false">IF(ISNUMBER(T607),T607,0)</f>
        <v>6094.25</v>
      </c>
      <c r="W607" s="15" t="n">
        <f aca="false">IF(U607="Yes",1,0)</f>
        <v>0</v>
      </c>
      <c r="X607" s="15" t="str">
        <f aca="false">IF(F607&lt;=12,"0-12 months",IF(F607&lt;=24,"13-24 months",IF(F607&lt;=48,"25-48 months","49-72 months")))</f>
        <v>49-72 months</v>
      </c>
      <c r="Y607" s="15" t="str">
        <f aca="false">IF(C607=1,"Yes","No")</f>
        <v>No</v>
      </c>
      <c r="Z607" s="15" t="n">
        <f aca="false">COUNTIF(J607:O607,"Yes")</f>
        <v>5</v>
      </c>
      <c r="AA607" s="18" t="n">
        <f aca="false">S607*W607</f>
        <v>0</v>
      </c>
      <c r="AB607" s="15" t="n">
        <f aca="false">(P607="Month-to-month")+(I607="Fiber optic")+(R607="Electronic check")+(F607&lt;=12)+(M607="No")+(J607="No")</f>
        <v>0</v>
      </c>
      <c r="AC607" s="15" t="str">
        <f aca="false">IF(AB607&gt;=5,"High",IF(AB607&gt;=3,"Medium","Low"))</f>
        <v>Low</v>
      </c>
    </row>
    <row r="608" customFormat="false" ht="15" hidden="false" customHeight="false" outlineLevel="0" collapsed="false">
      <c r="A608" s="15" t="s">
        <v>705</v>
      </c>
      <c r="B608" s="15" t="s">
        <v>98</v>
      </c>
      <c r="C608" s="15" t="n">
        <v>0</v>
      </c>
      <c r="D608" s="15" t="s">
        <v>26</v>
      </c>
      <c r="E608" s="15" t="s">
        <v>26</v>
      </c>
      <c r="F608" s="15" t="n">
        <v>38</v>
      </c>
      <c r="G608" s="15" t="s">
        <v>26</v>
      </c>
      <c r="H608" s="15" t="s">
        <v>24</v>
      </c>
      <c r="I608" s="15" t="s">
        <v>96</v>
      </c>
      <c r="J608" s="15" t="s">
        <v>26</v>
      </c>
      <c r="K608" s="15" t="s">
        <v>24</v>
      </c>
      <c r="L608" s="15" t="s">
        <v>26</v>
      </c>
      <c r="M608" s="15" t="s">
        <v>26</v>
      </c>
      <c r="N608" s="15" t="s">
        <v>26</v>
      </c>
      <c r="O608" s="15" t="s">
        <v>26</v>
      </c>
      <c r="P608" s="15" t="s">
        <v>29</v>
      </c>
      <c r="Q608" s="15" t="s">
        <v>24</v>
      </c>
      <c r="R608" s="15" t="s">
        <v>21</v>
      </c>
      <c r="S608" s="18" t="n">
        <v>81</v>
      </c>
      <c r="T608" s="15" t="n">
        <v>3084.9</v>
      </c>
      <c r="U608" s="15" t="s">
        <v>24</v>
      </c>
      <c r="V608" s="18" t="n">
        <f aca="false">IF(ISNUMBER(T608),T608,0)</f>
        <v>3084.9</v>
      </c>
      <c r="W608" s="15" t="n">
        <f aca="false">IF(U608="Yes",1,0)</f>
        <v>0</v>
      </c>
      <c r="X608" s="15" t="str">
        <f aca="false">IF(F608&lt;=12,"0-12 months",IF(F608&lt;=24,"13-24 months",IF(F608&lt;=48,"25-48 months","49-72 months")))</f>
        <v>25-48 months</v>
      </c>
      <c r="Y608" s="15" t="str">
        <f aca="false">IF(C608=1,"Yes","No")</f>
        <v>No</v>
      </c>
      <c r="Z608" s="15" t="n">
        <f aca="false">COUNTIF(J608:O608,"Yes")</f>
        <v>5</v>
      </c>
      <c r="AA608" s="18" t="n">
        <f aca="false">S608*W608</f>
        <v>0</v>
      </c>
      <c r="AB608" s="15" t="n">
        <f aca="false">(P608="Month-to-month")+(I608="Fiber optic")+(R608="Electronic check")+(F608&lt;=12)+(M608="No")+(J608="No")</f>
        <v>0</v>
      </c>
      <c r="AC608" s="15" t="str">
        <f aca="false">IF(AB608&gt;=5,"High",IF(AB608&gt;=3,"Medium","Low"))</f>
        <v>Low</v>
      </c>
    </row>
    <row r="609" customFormat="false" ht="15" hidden="false" customHeight="false" outlineLevel="0" collapsed="false">
      <c r="A609" s="15" t="s">
        <v>706</v>
      </c>
      <c r="B609" s="15" t="s">
        <v>98</v>
      </c>
      <c r="C609" s="15" t="n">
        <v>0</v>
      </c>
      <c r="D609" s="15" t="s">
        <v>24</v>
      </c>
      <c r="E609" s="15" t="s">
        <v>26</v>
      </c>
      <c r="F609" s="15" t="n">
        <v>51</v>
      </c>
      <c r="G609" s="15" t="s">
        <v>26</v>
      </c>
      <c r="H609" s="15" t="s">
        <v>24</v>
      </c>
      <c r="I609" s="15" t="s">
        <v>96</v>
      </c>
      <c r="J609" s="15" t="s">
        <v>24</v>
      </c>
      <c r="K609" s="15" t="s">
        <v>24</v>
      </c>
      <c r="L609" s="15" t="s">
        <v>24</v>
      </c>
      <c r="M609" s="15" t="s">
        <v>26</v>
      </c>
      <c r="N609" s="15" t="s">
        <v>24</v>
      </c>
      <c r="O609" s="15" t="s">
        <v>24</v>
      </c>
      <c r="P609" s="15" t="s">
        <v>27</v>
      </c>
      <c r="Q609" s="15" t="s">
        <v>24</v>
      </c>
      <c r="R609" s="15" t="s">
        <v>21</v>
      </c>
      <c r="S609" s="18" t="n">
        <v>47.85</v>
      </c>
      <c r="T609" s="15" t="n">
        <v>2356.75</v>
      </c>
      <c r="U609" s="15" t="s">
        <v>24</v>
      </c>
      <c r="V609" s="18" t="n">
        <f aca="false">IF(ISNUMBER(T609),T609,0)</f>
        <v>2356.75</v>
      </c>
      <c r="W609" s="15" t="n">
        <f aca="false">IF(U609="Yes",1,0)</f>
        <v>0</v>
      </c>
      <c r="X609" s="15" t="str">
        <f aca="false">IF(F609&lt;=12,"0-12 months",IF(F609&lt;=24,"13-24 months",IF(F609&lt;=48,"25-48 months","49-72 months")))</f>
        <v>49-72 months</v>
      </c>
      <c r="Y609" s="15" t="str">
        <f aca="false">IF(C609=1,"Yes","No")</f>
        <v>No</v>
      </c>
      <c r="Z609" s="15" t="n">
        <f aca="false">COUNTIF(J609:O609,"Yes")</f>
        <v>1</v>
      </c>
      <c r="AA609" s="18" t="n">
        <f aca="false">S609*W609</f>
        <v>0</v>
      </c>
      <c r="AB609" s="15" t="n">
        <f aca="false">(P609="Month-to-month")+(I609="Fiber optic")+(R609="Electronic check")+(F609&lt;=12)+(M609="No")+(J609="No")</f>
        <v>1</v>
      </c>
      <c r="AC609" s="15" t="str">
        <f aca="false">IF(AB609&gt;=5,"High",IF(AB609&gt;=3,"Medium","Low"))</f>
        <v>Low</v>
      </c>
    </row>
    <row r="610" customFormat="false" ht="15" hidden="false" customHeight="false" outlineLevel="0" collapsed="false">
      <c r="A610" s="15" t="s">
        <v>707</v>
      </c>
      <c r="B610" s="15" t="s">
        <v>98</v>
      </c>
      <c r="C610" s="15" t="n">
        <v>0</v>
      </c>
      <c r="D610" s="15" t="s">
        <v>26</v>
      </c>
      <c r="E610" s="15" t="s">
        <v>26</v>
      </c>
      <c r="F610" s="15" t="n">
        <v>72</v>
      </c>
      <c r="G610" s="15" t="s">
        <v>26</v>
      </c>
      <c r="H610" s="15" t="s">
        <v>26</v>
      </c>
      <c r="I610" s="15" t="s">
        <v>102</v>
      </c>
      <c r="J610" s="15" t="s">
        <v>26</v>
      </c>
      <c r="K610" s="15" t="s">
        <v>26</v>
      </c>
      <c r="L610" s="15" t="s">
        <v>26</v>
      </c>
      <c r="M610" s="15" t="s">
        <v>26</v>
      </c>
      <c r="N610" s="15" t="s">
        <v>26</v>
      </c>
      <c r="O610" s="15" t="s">
        <v>26</v>
      </c>
      <c r="P610" s="15" t="s">
        <v>29</v>
      </c>
      <c r="Q610" s="15" t="s">
        <v>24</v>
      </c>
      <c r="R610" s="15" t="s">
        <v>19</v>
      </c>
      <c r="S610" s="18" t="n">
        <v>114.55</v>
      </c>
      <c r="T610" s="15" t="n">
        <v>8306.05</v>
      </c>
      <c r="U610" s="15" t="s">
        <v>24</v>
      </c>
      <c r="V610" s="18" t="n">
        <f aca="false">IF(ISNUMBER(T610),T610,0)</f>
        <v>8306.05</v>
      </c>
      <c r="W610" s="15" t="n">
        <f aca="false">IF(U610="Yes",1,0)</f>
        <v>0</v>
      </c>
      <c r="X610" s="15" t="str">
        <f aca="false">IF(F610&lt;=12,"0-12 months",IF(F610&lt;=24,"13-24 months",IF(F610&lt;=48,"25-48 months","49-72 months")))</f>
        <v>49-72 months</v>
      </c>
      <c r="Y610" s="15" t="str">
        <f aca="false">IF(C610=1,"Yes","No")</f>
        <v>No</v>
      </c>
      <c r="Z610" s="15" t="n">
        <f aca="false">COUNTIF(J610:O610,"Yes")</f>
        <v>6</v>
      </c>
      <c r="AA610" s="18" t="n">
        <f aca="false">S610*W610</f>
        <v>0</v>
      </c>
      <c r="AB610" s="15" t="n">
        <f aca="false">(P610="Month-to-month")+(I610="Fiber optic")+(R610="Electronic check")+(F610&lt;=12)+(M610="No")+(J610="No")</f>
        <v>1</v>
      </c>
      <c r="AC610" s="15" t="str">
        <f aca="false">IF(AB610&gt;=5,"High",IF(AB610&gt;=3,"Medium","Low"))</f>
        <v>Low</v>
      </c>
    </row>
    <row r="611" customFormat="false" ht="15" hidden="false" customHeight="false" outlineLevel="0" collapsed="false">
      <c r="A611" s="15" t="s">
        <v>708</v>
      </c>
      <c r="B611" s="15" t="s">
        <v>94</v>
      </c>
      <c r="C611" s="15" t="n">
        <v>1</v>
      </c>
      <c r="D611" s="15" t="s">
        <v>26</v>
      </c>
      <c r="E611" s="15" t="s">
        <v>24</v>
      </c>
      <c r="F611" s="15" t="n">
        <v>65</v>
      </c>
      <c r="G611" s="15" t="s">
        <v>26</v>
      </c>
      <c r="H611" s="15" t="s">
        <v>26</v>
      </c>
      <c r="I611" s="15" t="s">
        <v>102</v>
      </c>
      <c r="J611" s="15" t="s">
        <v>26</v>
      </c>
      <c r="K611" s="15" t="s">
        <v>24</v>
      </c>
      <c r="L611" s="15" t="s">
        <v>26</v>
      </c>
      <c r="M611" s="15" t="s">
        <v>24</v>
      </c>
      <c r="N611" s="15" t="s">
        <v>26</v>
      </c>
      <c r="O611" s="15" t="s">
        <v>26</v>
      </c>
      <c r="P611" s="15" t="s">
        <v>25</v>
      </c>
      <c r="Q611" s="15" t="s">
        <v>24</v>
      </c>
      <c r="R611" s="15" t="s">
        <v>19</v>
      </c>
      <c r="S611" s="18" t="n">
        <v>105.25</v>
      </c>
      <c r="T611" s="15" t="n">
        <v>6786.4</v>
      </c>
      <c r="U611" s="15" t="s">
        <v>26</v>
      </c>
      <c r="V611" s="18" t="n">
        <f aca="false">IF(ISNUMBER(T611),T611,0)</f>
        <v>6786.4</v>
      </c>
      <c r="W611" s="15" t="n">
        <f aca="false">IF(U611="Yes",1,0)</f>
        <v>1</v>
      </c>
      <c r="X611" s="15" t="str">
        <f aca="false">IF(F611&lt;=12,"0-12 months",IF(F611&lt;=24,"13-24 months",IF(F611&lt;=48,"25-48 months","49-72 months")))</f>
        <v>49-72 months</v>
      </c>
      <c r="Y611" s="15" t="str">
        <f aca="false">IF(C611=1,"Yes","No")</f>
        <v>Yes</v>
      </c>
      <c r="Z611" s="15" t="n">
        <f aca="false">COUNTIF(J611:O611,"Yes")</f>
        <v>4</v>
      </c>
      <c r="AA611" s="18" t="n">
        <f aca="false">S611*W611</f>
        <v>105.25</v>
      </c>
      <c r="AB611" s="15" t="n">
        <f aca="false">(P611="Month-to-month")+(I611="Fiber optic")+(R611="Electronic check")+(F611&lt;=12)+(M611="No")+(J611="No")</f>
        <v>3</v>
      </c>
      <c r="AC611" s="15" t="str">
        <f aca="false">IF(AB611&gt;=5,"High",IF(AB611&gt;=3,"Medium","Low"))</f>
        <v>Medium</v>
      </c>
    </row>
    <row r="612" customFormat="false" ht="15" hidden="false" customHeight="false" outlineLevel="0" collapsed="false">
      <c r="A612" s="15" t="s">
        <v>709</v>
      </c>
      <c r="B612" s="15" t="s">
        <v>98</v>
      </c>
      <c r="C612" s="15" t="n">
        <v>0</v>
      </c>
      <c r="D612" s="15" t="s">
        <v>26</v>
      </c>
      <c r="E612" s="15" t="s">
        <v>26</v>
      </c>
      <c r="F612" s="15" t="n">
        <v>9</v>
      </c>
      <c r="G612" s="15" t="s">
        <v>24</v>
      </c>
      <c r="H612" s="15" t="s">
        <v>95</v>
      </c>
      <c r="I612" s="15" t="s">
        <v>96</v>
      </c>
      <c r="J612" s="15" t="s">
        <v>24</v>
      </c>
      <c r="K612" s="15" t="s">
        <v>26</v>
      </c>
      <c r="L612" s="15" t="s">
        <v>24</v>
      </c>
      <c r="M612" s="15" t="s">
        <v>24</v>
      </c>
      <c r="N612" s="15" t="s">
        <v>24</v>
      </c>
      <c r="O612" s="15" t="s">
        <v>24</v>
      </c>
      <c r="P612" s="15" t="s">
        <v>25</v>
      </c>
      <c r="Q612" s="15" t="s">
        <v>26</v>
      </c>
      <c r="R612" s="15" t="s">
        <v>15</v>
      </c>
      <c r="S612" s="18" t="n">
        <v>29.95</v>
      </c>
      <c r="T612" s="15" t="n">
        <v>248.95</v>
      </c>
      <c r="U612" s="15" t="s">
        <v>26</v>
      </c>
      <c r="V612" s="18" t="n">
        <f aca="false">IF(ISNUMBER(T612),T612,0)</f>
        <v>248.95</v>
      </c>
      <c r="W612" s="15" t="n">
        <f aca="false">IF(U612="Yes",1,0)</f>
        <v>1</v>
      </c>
      <c r="X612" s="15" t="str">
        <f aca="false">IF(F612&lt;=12,"0-12 months",IF(F612&lt;=24,"13-24 months",IF(F612&lt;=48,"25-48 months","49-72 months")))</f>
        <v>0-12 months</v>
      </c>
      <c r="Y612" s="15" t="str">
        <f aca="false">IF(C612=1,"Yes","No")</f>
        <v>No</v>
      </c>
      <c r="Z612" s="15" t="n">
        <f aca="false">COUNTIF(J612:O612,"Yes")</f>
        <v>1</v>
      </c>
      <c r="AA612" s="18" t="n">
        <f aca="false">S612*W612</f>
        <v>29.95</v>
      </c>
      <c r="AB612" s="15" t="n">
        <f aca="false">(P612="Month-to-month")+(I612="Fiber optic")+(R612="Electronic check")+(F612&lt;=12)+(M612="No")+(J612="No")</f>
        <v>5</v>
      </c>
      <c r="AC612" s="15" t="str">
        <f aca="false">IF(AB612&gt;=5,"High",IF(AB612&gt;=3,"Medium","Low"))</f>
        <v>High</v>
      </c>
    </row>
    <row r="613" customFormat="false" ht="15" hidden="false" customHeight="false" outlineLevel="0" collapsed="false">
      <c r="A613" s="15" t="s">
        <v>710</v>
      </c>
      <c r="B613" s="15" t="s">
        <v>94</v>
      </c>
      <c r="C613" s="15" t="n">
        <v>0</v>
      </c>
      <c r="D613" s="15" t="s">
        <v>26</v>
      </c>
      <c r="E613" s="15" t="s">
        <v>26</v>
      </c>
      <c r="F613" s="15" t="n">
        <v>9</v>
      </c>
      <c r="G613" s="15" t="s">
        <v>26</v>
      </c>
      <c r="H613" s="15" t="s">
        <v>24</v>
      </c>
      <c r="I613" s="15" t="s">
        <v>96</v>
      </c>
      <c r="J613" s="15" t="s">
        <v>26</v>
      </c>
      <c r="K613" s="15" t="s">
        <v>26</v>
      </c>
      <c r="L613" s="15" t="s">
        <v>26</v>
      </c>
      <c r="M613" s="15" t="s">
        <v>26</v>
      </c>
      <c r="N613" s="15" t="s">
        <v>24</v>
      </c>
      <c r="O613" s="15" t="s">
        <v>24</v>
      </c>
      <c r="P613" s="15" t="s">
        <v>25</v>
      </c>
      <c r="Q613" s="15" t="s">
        <v>24</v>
      </c>
      <c r="R613" s="15" t="s">
        <v>17</v>
      </c>
      <c r="S613" s="18" t="n">
        <v>65</v>
      </c>
      <c r="T613" s="15" t="n">
        <v>663.05</v>
      </c>
      <c r="U613" s="15" t="s">
        <v>26</v>
      </c>
      <c r="V613" s="18" t="n">
        <f aca="false">IF(ISNUMBER(T613),T613,0)</f>
        <v>663.05</v>
      </c>
      <c r="W613" s="15" t="n">
        <f aca="false">IF(U613="Yes",1,0)</f>
        <v>1</v>
      </c>
      <c r="X613" s="15" t="str">
        <f aca="false">IF(F613&lt;=12,"0-12 months",IF(F613&lt;=24,"13-24 months",IF(F613&lt;=48,"25-48 months","49-72 months")))</f>
        <v>0-12 months</v>
      </c>
      <c r="Y613" s="15" t="str">
        <f aca="false">IF(C613=1,"Yes","No")</f>
        <v>No</v>
      </c>
      <c r="Z613" s="15" t="n">
        <f aca="false">COUNTIF(J613:O613,"Yes")</f>
        <v>4</v>
      </c>
      <c r="AA613" s="18" t="n">
        <f aca="false">S613*W613</f>
        <v>65</v>
      </c>
      <c r="AB613" s="15" t="n">
        <f aca="false">(P613="Month-to-month")+(I613="Fiber optic")+(R613="Electronic check")+(F613&lt;=12)+(M613="No")+(J613="No")</f>
        <v>2</v>
      </c>
      <c r="AC613" s="15" t="str">
        <f aca="false">IF(AB613&gt;=5,"High",IF(AB613&gt;=3,"Medium","Low"))</f>
        <v>Low</v>
      </c>
    </row>
    <row r="614" customFormat="false" ht="15" hidden="false" customHeight="false" outlineLevel="0" collapsed="false">
      <c r="A614" s="15" t="s">
        <v>711</v>
      </c>
      <c r="B614" s="15" t="s">
        <v>98</v>
      </c>
      <c r="C614" s="15" t="n">
        <v>0</v>
      </c>
      <c r="D614" s="15" t="s">
        <v>24</v>
      </c>
      <c r="E614" s="15" t="s">
        <v>26</v>
      </c>
      <c r="F614" s="15" t="n">
        <v>66</v>
      </c>
      <c r="G614" s="15" t="s">
        <v>26</v>
      </c>
      <c r="H614" s="15" t="s">
        <v>24</v>
      </c>
      <c r="I614" s="15" t="s">
        <v>24</v>
      </c>
      <c r="J614" s="15" t="s">
        <v>28</v>
      </c>
      <c r="K614" s="15" t="s">
        <v>28</v>
      </c>
      <c r="L614" s="15" t="s">
        <v>28</v>
      </c>
      <c r="M614" s="15" t="s">
        <v>28</v>
      </c>
      <c r="N614" s="15" t="s">
        <v>28</v>
      </c>
      <c r="O614" s="15" t="s">
        <v>28</v>
      </c>
      <c r="P614" s="15" t="s">
        <v>29</v>
      </c>
      <c r="Q614" s="15" t="s">
        <v>24</v>
      </c>
      <c r="R614" s="15" t="s">
        <v>17</v>
      </c>
      <c r="S614" s="18" t="n">
        <v>20.55</v>
      </c>
      <c r="T614" s="15" t="n">
        <v>1357.1</v>
      </c>
      <c r="U614" s="15" t="s">
        <v>24</v>
      </c>
      <c r="V614" s="18" t="n">
        <f aca="false">IF(ISNUMBER(T614),T614,0)</f>
        <v>1357.1</v>
      </c>
      <c r="W614" s="15" t="n">
        <f aca="false">IF(U614="Yes",1,0)</f>
        <v>0</v>
      </c>
      <c r="X614" s="15" t="str">
        <f aca="false">IF(F614&lt;=12,"0-12 months",IF(F614&lt;=24,"13-24 months",IF(F614&lt;=48,"25-48 months","49-72 months")))</f>
        <v>49-72 months</v>
      </c>
      <c r="Y614" s="15" t="str">
        <f aca="false">IF(C614=1,"Yes","No")</f>
        <v>No</v>
      </c>
      <c r="Z614" s="15" t="n">
        <f aca="false">COUNTIF(J614:O614,"Yes")</f>
        <v>0</v>
      </c>
      <c r="AA614" s="18" t="n">
        <f aca="false">S614*W614</f>
        <v>0</v>
      </c>
      <c r="AB614" s="15" t="n">
        <f aca="false">(P614="Month-to-month")+(I614="Fiber optic")+(R614="Electronic check")+(F614&lt;=12)+(M614="No")+(J614="No")</f>
        <v>0</v>
      </c>
      <c r="AC614" s="15" t="str">
        <f aca="false">IF(AB614&gt;=5,"High",IF(AB614&gt;=3,"Medium","Low"))</f>
        <v>Low</v>
      </c>
    </row>
    <row r="615" customFormat="false" ht="15" hidden="false" customHeight="false" outlineLevel="0" collapsed="false">
      <c r="A615" s="15" t="s">
        <v>712</v>
      </c>
      <c r="B615" s="15" t="s">
        <v>94</v>
      </c>
      <c r="C615" s="15" t="n">
        <v>1</v>
      </c>
      <c r="D615" s="15" t="s">
        <v>24</v>
      </c>
      <c r="E615" s="15" t="s">
        <v>24</v>
      </c>
      <c r="F615" s="15" t="n">
        <v>44</v>
      </c>
      <c r="G615" s="15" t="s">
        <v>26</v>
      </c>
      <c r="H615" s="15" t="s">
        <v>26</v>
      </c>
      <c r="I615" s="15" t="s">
        <v>102</v>
      </c>
      <c r="J615" s="15" t="s">
        <v>26</v>
      </c>
      <c r="K615" s="15" t="s">
        <v>26</v>
      </c>
      <c r="L615" s="15" t="s">
        <v>26</v>
      </c>
      <c r="M615" s="15" t="s">
        <v>24</v>
      </c>
      <c r="N615" s="15" t="s">
        <v>26</v>
      </c>
      <c r="O615" s="15" t="s">
        <v>26</v>
      </c>
      <c r="P615" s="15" t="s">
        <v>27</v>
      </c>
      <c r="Q615" s="15" t="s">
        <v>26</v>
      </c>
      <c r="R615" s="15" t="s">
        <v>21</v>
      </c>
      <c r="S615" s="18" t="n">
        <v>109.8</v>
      </c>
      <c r="T615" s="15" t="n">
        <v>4860.35</v>
      </c>
      <c r="U615" s="15" t="s">
        <v>24</v>
      </c>
      <c r="V615" s="18" t="n">
        <f aca="false">IF(ISNUMBER(T615),T615,0)</f>
        <v>4860.35</v>
      </c>
      <c r="W615" s="15" t="n">
        <f aca="false">IF(U615="Yes",1,0)</f>
        <v>0</v>
      </c>
      <c r="X615" s="15" t="str">
        <f aca="false">IF(F615&lt;=12,"0-12 months",IF(F615&lt;=24,"13-24 months",IF(F615&lt;=48,"25-48 months","49-72 months")))</f>
        <v>25-48 months</v>
      </c>
      <c r="Y615" s="15" t="str">
        <f aca="false">IF(C615=1,"Yes","No")</f>
        <v>Yes</v>
      </c>
      <c r="Z615" s="15" t="n">
        <f aca="false">COUNTIF(J615:O615,"Yes")</f>
        <v>5</v>
      </c>
      <c r="AA615" s="18" t="n">
        <f aca="false">S615*W615</f>
        <v>0</v>
      </c>
      <c r="AB615" s="15" t="n">
        <f aca="false">(P615="Month-to-month")+(I615="Fiber optic")+(R615="Electronic check")+(F615&lt;=12)+(M615="No")+(J615="No")</f>
        <v>2</v>
      </c>
      <c r="AC615" s="15" t="str">
        <f aca="false">IF(AB615&gt;=5,"High",IF(AB615&gt;=3,"Medium","Low"))</f>
        <v>Low</v>
      </c>
    </row>
    <row r="616" customFormat="false" ht="15" hidden="false" customHeight="false" outlineLevel="0" collapsed="false">
      <c r="A616" s="15" t="s">
        <v>713</v>
      </c>
      <c r="B616" s="15" t="s">
        <v>98</v>
      </c>
      <c r="C616" s="15" t="n">
        <v>0</v>
      </c>
      <c r="D616" s="15" t="s">
        <v>24</v>
      </c>
      <c r="E616" s="15" t="s">
        <v>24</v>
      </c>
      <c r="F616" s="15" t="n">
        <v>50</v>
      </c>
      <c r="G616" s="15" t="s">
        <v>26</v>
      </c>
      <c r="H616" s="15" t="s">
        <v>26</v>
      </c>
      <c r="I616" s="15" t="s">
        <v>96</v>
      </c>
      <c r="J616" s="15" t="s">
        <v>24</v>
      </c>
      <c r="K616" s="15" t="s">
        <v>24</v>
      </c>
      <c r="L616" s="15" t="s">
        <v>26</v>
      </c>
      <c r="M616" s="15" t="s">
        <v>26</v>
      </c>
      <c r="N616" s="15" t="s">
        <v>24</v>
      </c>
      <c r="O616" s="15" t="s">
        <v>26</v>
      </c>
      <c r="P616" s="15" t="s">
        <v>29</v>
      </c>
      <c r="Q616" s="15" t="s">
        <v>24</v>
      </c>
      <c r="R616" s="15" t="s">
        <v>19</v>
      </c>
      <c r="S616" s="18" t="n">
        <v>69.5</v>
      </c>
      <c r="T616" s="15" t="n">
        <v>3418.2</v>
      </c>
      <c r="U616" s="15" t="s">
        <v>24</v>
      </c>
      <c r="V616" s="18" t="n">
        <f aca="false">IF(ISNUMBER(T616),T616,0)</f>
        <v>3418.2</v>
      </c>
      <c r="W616" s="15" t="n">
        <f aca="false">IF(U616="Yes",1,0)</f>
        <v>0</v>
      </c>
      <c r="X616" s="15" t="str">
        <f aca="false">IF(F616&lt;=12,"0-12 months",IF(F616&lt;=24,"13-24 months",IF(F616&lt;=48,"25-48 months","49-72 months")))</f>
        <v>49-72 months</v>
      </c>
      <c r="Y616" s="15" t="str">
        <f aca="false">IF(C616=1,"Yes","No")</f>
        <v>No</v>
      </c>
      <c r="Z616" s="15" t="n">
        <f aca="false">COUNTIF(J616:O616,"Yes")</f>
        <v>3</v>
      </c>
      <c r="AA616" s="18" t="n">
        <f aca="false">S616*W616</f>
        <v>0</v>
      </c>
      <c r="AB616" s="15" t="n">
        <f aca="false">(P616="Month-to-month")+(I616="Fiber optic")+(R616="Electronic check")+(F616&lt;=12)+(M616="No")+(J616="No")</f>
        <v>1</v>
      </c>
      <c r="AC616" s="15" t="str">
        <f aca="false">IF(AB616&gt;=5,"High",IF(AB616&gt;=3,"Medium","Low"))</f>
        <v>Low</v>
      </c>
    </row>
    <row r="617" customFormat="false" ht="15" hidden="false" customHeight="false" outlineLevel="0" collapsed="false">
      <c r="A617" s="15" t="s">
        <v>714</v>
      </c>
      <c r="B617" s="15" t="s">
        <v>94</v>
      </c>
      <c r="C617" s="15" t="n">
        <v>0</v>
      </c>
      <c r="D617" s="15" t="s">
        <v>24</v>
      </c>
      <c r="E617" s="15" t="s">
        <v>24</v>
      </c>
      <c r="F617" s="15" t="n">
        <v>15</v>
      </c>
      <c r="G617" s="15" t="s">
        <v>26</v>
      </c>
      <c r="H617" s="15" t="s">
        <v>26</v>
      </c>
      <c r="I617" s="15" t="s">
        <v>96</v>
      </c>
      <c r="J617" s="15" t="s">
        <v>24</v>
      </c>
      <c r="K617" s="15" t="s">
        <v>24</v>
      </c>
      <c r="L617" s="15" t="s">
        <v>24</v>
      </c>
      <c r="M617" s="15" t="s">
        <v>24</v>
      </c>
      <c r="N617" s="15" t="s">
        <v>24</v>
      </c>
      <c r="O617" s="15" t="s">
        <v>24</v>
      </c>
      <c r="P617" s="15" t="s">
        <v>25</v>
      </c>
      <c r="Q617" s="15" t="s">
        <v>24</v>
      </c>
      <c r="R617" s="15" t="s">
        <v>17</v>
      </c>
      <c r="S617" s="18" t="n">
        <v>48.85</v>
      </c>
      <c r="T617" s="15" t="n">
        <v>631.4</v>
      </c>
      <c r="U617" s="15" t="s">
        <v>24</v>
      </c>
      <c r="V617" s="18" t="n">
        <f aca="false">IF(ISNUMBER(T617),T617,0)</f>
        <v>631.4</v>
      </c>
      <c r="W617" s="15" t="n">
        <f aca="false">IF(U617="Yes",1,0)</f>
        <v>0</v>
      </c>
      <c r="X617" s="15" t="str">
        <f aca="false">IF(F617&lt;=12,"0-12 months",IF(F617&lt;=24,"13-24 months",IF(F617&lt;=48,"25-48 months","49-72 months")))</f>
        <v>13-24 months</v>
      </c>
      <c r="Y617" s="15" t="str">
        <f aca="false">IF(C617=1,"Yes","No")</f>
        <v>No</v>
      </c>
      <c r="Z617" s="15" t="n">
        <f aca="false">COUNTIF(J617:O617,"Yes")</f>
        <v>0</v>
      </c>
      <c r="AA617" s="18" t="n">
        <f aca="false">S617*W617</f>
        <v>0</v>
      </c>
      <c r="AB617" s="15" t="n">
        <f aca="false">(P617="Month-to-month")+(I617="Fiber optic")+(R617="Electronic check")+(F617&lt;=12)+(M617="No")+(J617="No")</f>
        <v>3</v>
      </c>
      <c r="AC617" s="15" t="str">
        <f aca="false">IF(AB617&gt;=5,"High",IF(AB617&gt;=3,"Medium","Low"))</f>
        <v>Medium</v>
      </c>
    </row>
    <row r="618" customFormat="false" ht="15" hidden="false" customHeight="false" outlineLevel="0" collapsed="false">
      <c r="A618" s="15" t="s">
        <v>715</v>
      </c>
      <c r="B618" s="15" t="s">
        <v>98</v>
      </c>
      <c r="C618" s="15" t="n">
        <v>0</v>
      </c>
      <c r="D618" s="15" t="s">
        <v>24</v>
      </c>
      <c r="E618" s="15" t="s">
        <v>24</v>
      </c>
      <c r="F618" s="15" t="n">
        <v>8</v>
      </c>
      <c r="G618" s="15" t="s">
        <v>24</v>
      </c>
      <c r="H618" s="15" t="s">
        <v>95</v>
      </c>
      <c r="I618" s="15" t="s">
        <v>96</v>
      </c>
      <c r="J618" s="15" t="s">
        <v>24</v>
      </c>
      <c r="K618" s="15" t="s">
        <v>24</v>
      </c>
      <c r="L618" s="15" t="s">
        <v>24</v>
      </c>
      <c r="M618" s="15" t="s">
        <v>24</v>
      </c>
      <c r="N618" s="15" t="s">
        <v>24</v>
      </c>
      <c r="O618" s="15" t="s">
        <v>24</v>
      </c>
      <c r="P618" s="15" t="s">
        <v>25</v>
      </c>
      <c r="Q618" s="15" t="s">
        <v>26</v>
      </c>
      <c r="R618" s="15" t="s">
        <v>21</v>
      </c>
      <c r="S618" s="18" t="n">
        <v>25.25</v>
      </c>
      <c r="T618" s="15" t="n">
        <v>186.3</v>
      </c>
      <c r="U618" s="15" t="s">
        <v>24</v>
      </c>
      <c r="V618" s="18" t="n">
        <f aca="false">IF(ISNUMBER(T618),T618,0)</f>
        <v>186.3</v>
      </c>
      <c r="W618" s="15" t="n">
        <f aca="false">IF(U618="Yes",1,0)</f>
        <v>0</v>
      </c>
      <c r="X618" s="15" t="str">
        <f aca="false">IF(F618&lt;=12,"0-12 months",IF(F618&lt;=24,"13-24 months",IF(F618&lt;=48,"25-48 months","49-72 months")))</f>
        <v>0-12 months</v>
      </c>
      <c r="Y618" s="15" t="str">
        <f aca="false">IF(C618=1,"Yes","No")</f>
        <v>No</v>
      </c>
      <c r="Z618" s="15" t="n">
        <f aca="false">COUNTIF(J618:O618,"Yes")</f>
        <v>0</v>
      </c>
      <c r="AA618" s="18" t="n">
        <f aca="false">S618*W618</f>
        <v>0</v>
      </c>
      <c r="AB618" s="15" t="n">
        <f aca="false">(P618="Month-to-month")+(I618="Fiber optic")+(R618="Electronic check")+(F618&lt;=12)+(M618="No")+(J618="No")</f>
        <v>4</v>
      </c>
      <c r="AC618" s="15" t="str">
        <f aca="false">IF(AB618&gt;=5,"High",IF(AB618&gt;=3,"Medium","Low"))</f>
        <v>Medium</v>
      </c>
    </row>
    <row r="619" customFormat="false" ht="15" hidden="false" customHeight="false" outlineLevel="0" collapsed="false">
      <c r="A619" s="15" t="s">
        <v>716</v>
      </c>
      <c r="B619" s="15" t="s">
        <v>94</v>
      </c>
      <c r="C619" s="15" t="n">
        <v>1</v>
      </c>
      <c r="D619" s="15" t="s">
        <v>24</v>
      </c>
      <c r="E619" s="15" t="s">
        <v>24</v>
      </c>
      <c r="F619" s="15" t="n">
        <v>66</v>
      </c>
      <c r="G619" s="15" t="s">
        <v>26</v>
      </c>
      <c r="H619" s="15" t="s">
        <v>26</v>
      </c>
      <c r="I619" s="15" t="s">
        <v>102</v>
      </c>
      <c r="J619" s="15" t="s">
        <v>24</v>
      </c>
      <c r="K619" s="15" t="s">
        <v>24</v>
      </c>
      <c r="L619" s="15" t="s">
        <v>26</v>
      </c>
      <c r="M619" s="15" t="s">
        <v>26</v>
      </c>
      <c r="N619" s="15" t="s">
        <v>26</v>
      </c>
      <c r="O619" s="15" t="s">
        <v>26</v>
      </c>
      <c r="P619" s="15" t="s">
        <v>27</v>
      </c>
      <c r="Q619" s="15" t="s">
        <v>26</v>
      </c>
      <c r="R619" s="15" t="s">
        <v>21</v>
      </c>
      <c r="S619" s="18" t="n">
        <v>102.85</v>
      </c>
      <c r="T619" s="15" t="n">
        <v>6976.75</v>
      </c>
      <c r="U619" s="15" t="s">
        <v>24</v>
      </c>
      <c r="V619" s="18" t="n">
        <f aca="false">IF(ISNUMBER(T619),T619,0)</f>
        <v>6976.75</v>
      </c>
      <c r="W619" s="15" t="n">
        <f aca="false">IF(U619="Yes",1,0)</f>
        <v>0</v>
      </c>
      <c r="X619" s="15" t="str">
        <f aca="false">IF(F619&lt;=12,"0-12 months",IF(F619&lt;=24,"13-24 months",IF(F619&lt;=48,"25-48 months","49-72 months")))</f>
        <v>49-72 months</v>
      </c>
      <c r="Y619" s="15" t="str">
        <f aca="false">IF(C619=1,"Yes","No")</f>
        <v>Yes</v>
      </c>
      <c r="Z619" s="15" t="n">
        <f aca="false">COUNTIF(J619:O619,"Yes")</f>
        <v>4</v>
      </c>
      <c r="AA619" s="18" t="n">
        <f aca="false">S619*W619</f>
        <v>0</v>
      </c>
      <c r="AB619" s="15" t="n">
        <f aca="false">(P619="Month-to-month")+(I619="Fiber optic")+(R619="Electronic check")+(F619&lt;=12)+(M619="No")+(J619="No")</f>
        <v>2</v>
      </c>
      <c r="AC619" s="15" t="str">
        <f aca="false">IF(AB619&gt;=5,"High",IF(AB619&gt;=3,"Medium","Low"))</f>
        <v>Low</v>
      </c>
    </row>
    <row r="620" customFormat="false" ht="15" hidden="false" customHeight="false" outlineLevel="0" collapsed="false">
      <c r="A620" s="15" t="s">
        <v>717</v>
      </c>
      <c r="B620" s="15" t="s">
        <v>94</v>
      </c>
      <c r="C620" s="15" t="n">
        <v>0</v>
      </c>
      <c r="D620" s="15" t="s">
        <v>24</v>
      </c>
      <c r="E620" s="15" t="s">
        <v>24</v>
      </c>
      <c r="F620" s="15" t="n">
        <v>57</v>
      </c>
      <c r="G620" s="15" t="s">
        <v>26</v>
      </c>
      <c r="H620" s="15" t="s">
        <v>26</v>
      </c>
      <c r="I620" s="15" t="s">
        <v>102</v>
      </c>
      <c r="J620" s="15" t="s">
        <v>26</v>
      </c>
      <c r="K620" s="15" t="s">
        <v>26</v>
      </c>
      <c r="L620" s="15" t="s">
        <v>24</v>
      </c>
      <c r="M620" s="15" t="s">
        <v>26</v>
      </c>
      <c r="N620" s="15" t="s">
        <v>24</v>
      </c>
      <c r="O620" s="15" t="s">
        <v>24</v>
      </c>
      <c r="P620" s="15" t="s">
        <v>25</v>
      </c>
      <c r="Q620" s="15" t="s">
        <v>26</v>
      </c>
      <c r="R620" s="15" t="s">
        <v>19</v>
      </c>
      <c r="S620" s="18" t="n">
        <v>87.55</v>
      </c>
      <c r="T620" s="15" t="n">
        <v>4884.85</v>
      </c>
      <c r="U620" s="15" t="s">
        <v>24</v>
      </c>
      <c r="V620" s="18" t="n">
        <f aca="false">IF(ISNUMBER(T620),T620,0)</f>
        <v>4884.85</v>
      </c>
      <c r="W620" s="15" t="n">
        <f aca="false">IF(U620="Yes",1,0)</f>
        <v>0</v>
      </c>
      <c r="X620" s="15" t="str">
        <f aca="false">IF(F620&lt;=12,"0-12 months",IF(F620&lt;=24,"13-24 months",IF(F620&lt;=48,"25-48 months","49-72 months")))</f>
        <v>49-72 months</v>
      </c>
      <c r="Y620" s="15" t="str">
        <f aca="false">IF(C620=1,"Yes","No")</f>
        <v>No</v>
      </c>
      <c r="Z620" s="15" t="n">
        <f aca="false">COUNTIF(J620:O620,"Yes")</f>
        <v>3</v>
      </c>
      <c r="AA620" s="18" t="n">
        <f aca="false">S620*W620</f>
        <v>0</v>
      </c>
      <c r="AB620" s="15" t="n">
        <f aca="false">(P620="Month-to-month")+(I620="Fiber optic")+(R620="Electronic check")+(F620&lt;=12)+(M620="No")+(J620="No")</f>
        <v>2</v>
      </c>
      <c r="AC620" s="15" t="str">
        <f aca="false">IF(AB620&gt;=5,"High",IF(AB620&gt;=3,"Medium","Low"))</f>
        <v>Low</v>
      </c>
    </row>
    <row r="621" customFormat="false" ht="15" hidden="false" customHeight="false" outlineLevel="0" collapsed="false">
      <c r="A621" s="15" t="s">
        <v>718</v>
      </c>
      <c r="B621" s="15" t="s">
        <v>94</v>
      </c>
      <c r="C621" s="15" t="n">
        <v>0</v>
      </c>
      <c r="D621" s="15" t="s">
        <v>24</v>
      </c>
      <c r="E621" s="15" t="s">
        <v>24</v>
      </c>
      <c r="F621" s="15" t="n">
        <v>7</v>
      </c>
      <c r="G621" s="15" t="s">
        <v>26</v>
      </c>
      <c r="H621" s="15" t="s">
        <v>26</v>
      </c>
      <c r="I621" s="15" t="s">
        <v>102</v>
      </c>
      <c r="J621" s="15" t="s">
        <v>24</v>
      </c>
      <c r="K621" s="15" t="s">
        <v>26</v>
      </c>
      <c r="L621" s="15" t="s">
        <v>24</v>
      </c>
      <c r="M621" s="15" t="s">
        <v>24</v>
      </c>
      <c r="N621" s="15" t="s">
        <v>24</v>
      </c>
      <c r="O621" s="15" t="s">
        <v>24</v>
      </c>
      <c r="P621" s="15" t="s">
        <v>25</v>
      </c>
      <c r="Q621" s="15" t="s">
        <v>26</v>
      </c>
      <c r="R621" s="15" t="s">
        <v>19</v>
      </c>
      <c r="S621" s="18" t="n">
        <v>78.55</v>
      </c>
      <c r="T621" s="15" t="n">
        <v>522.95</v>
      </c>
      <c r="U621" s="15" t="s">
        <v>24</v>
      </c>
      <c r="V621" s="18" t="n">
        <f aca="false">IF(ISNUMBER(T621),T621,0)</f>
        <v>522.95</v>
      </c>
      <c r="W621" s="15" t="n">
        <f aca="false">IF(U621="Yes",1,0)</f>
        <v>0</v>
      </c>
      <c r="X621" s="15" t="str">
        <f aca="false">IF(F621&lt;=12,"0-12 months",IF(F621&lt;=24,"13-24 months",IF(F621&lt;=48,"25-48 months","49-72 months")))</f>
        <v>0-12 months</v>
      </c>
      <c r="Y621" s="15" t="str">
        <f aca="false">IF(C621=1,"Yes","No")</f>
        <v>No</v>
      </c>
      <c r="Z621" s="15" t="n">
        <f aca="false">COUNTIF(J621:O621,"Yes")</f>
        <v>1</v>
      </c>
      <c r="AA621" s="18" t="n">
        <f aca="false">S621*W621</f>
        <v>0</v>
      </c>
      <c r="AB621" s="15" t="n">
        <f aca="false">(P621="Month-to-month")+(I621="Fiber optic")+(R621="Electronic check")+(F621&lt;=12)+(M621="No")+(J621="No")</f>
        <v>5</v>
      </c>
      <c r="AC621" s="15" t="str">
        <f aca="false">IF(AB621&gt;=5,"High",IF(AB621&gt;=3,"Medium","Low"))</f>
        <v>High</v>
      </c>
    </row>
    <row r="622" customFormat="false" ht="15" hidden="false" customHeight="false" outlineLevel="0" collapsed="false">
      <c r="A622" s="15" t="s">
        <v>719</v>
      </c>
      <c r="B622" s="15" t="s">
        <v>98</v>
      </c>
      <c r="C622" s="15" t="n">
        <v>1</v>
      </c>
      <c r="D622" s="15" t="s">
        <v>26</v>
      </c>
      <c r="E622" s="15" t="s">
        <v>26</v>
      </c>
      <c r="F622" s="15" t="n">
        <v>10</v>
      </c>
      <c r="G622" s="15" t="s">
        <v>24</v>
      </c>
      <c r="H622" s="15" t="s">
        <v>95</v>
      </c>
      <c r="I622" s="15" t="s">
        <v>96</v>
      </c>
      <c r="J622" s="15" t="s">
        <v>24</v>
      </c>
      <c r="K622" s="15" t="s">
        <v>24</v>
      </c>
      <c r="L622" s="15" t="s">
        <v>24</v>
      </c>
      <c r="M622" s="15" t="s">
        <v>24</v>
      </c>
      <c r="N622" s="15" t="s">
        <v>24</v>
      </c>
      <c r="O622" s="15" t="s">
        <v>26</v>
      </c>
      <c r="P622" s="15" t="s">
        <v>25</v>
      </c>
      <c r="Q622" s="15" t="s">
        <v>26</v>
      </c>
      <c r="R622" s="15" t="s">
        <v>19</v>
      </c>
      <c r="S622" s="18" t="n">
        <v>34.55</v>
      </c>
      <c r="T622" s="15" t="n">
        <v>362.6</v>
      </c>
      <c r="U622" s="15" t="s">
        <v>24</v>
      </c>
      <c r="V622" s="18" t="n">
        <f aca="false">IF(ISNUMBER(T622),T622,0)</f>
        <v>362.6</v>
      </c>
      <c r="W622" s="15" t="n">
        <f aca="false">IF(U622="Yes",1,0)</f>
        <v>0</v>
      </c>
      <c r="X622" s="15" t="str">
        <f aca="false">IF(F622&lt;=12,"0-12 months",IF(F622&lt;=24,"13-24 months",IF(F622&lt;=48,"25-48 months","49-72 months")))</f>
        <v>0-12 months</v>
      </c>
      <c r="Y622" s="15" t="str">
        <f aca="false">IF(C622=1,"Yes","No")</f>
        <v>Yes</v>
      </c>
      <c r="Z622" s="15" t="n">
        <f aca="false">COUNTIF(J622:O622,"Yes")</f>
        <v>1</v>
      </c>
      <c r="AA622" s="18" t="n">
        <f aca="false">S622*W622</f>
        <v>0</v>
      </c>
      <c r="AB622" s="15" t="n">
        <f aca="false">(P622="Month-to-month")+(I622="Fiber optic")+(R622="Electronic check")+(F622&lt;=12)+(M622="No")+(J622="No")</f>
        <v>4</v>
      </c>
      <c r="AC622" s="15" t="str">
        <f aca="false">IF(AB622&gt;=5,"High",IF(AB622&gt;=3,"Medium","Low"))</f>
        <v>Medium</v>
      </c>
    </row>
    <row r="623" customFormat="false" ht="15" hidden="false" customHeight="false" outlineLevel="0" collapsed="false">
      <c r="A623" s="15" t="s">
        <v>720</v>
      </c>
      <c r="B623" s="15" t="s">
        <v>94</v>
      </c>
      <c r="C623" s="15" t="n">
        <v>0</v>
      </c>
      <c r="D623" s="15" t="s">
        <v>24</v>
      </c>
      <c r="E623" s="15" t="s">
        <v>24</v>
      </c>
      <c r="F623" s="15" t="n">
        <v>62</v>
      </c>
      <c r="G623" s="15" t="s">
        <v>26</v>
      </c>
      <c r="H623" s="15" t="s">
        <v>26</v>
      </c>
      <c r="I623" s="15" t="s">
        <v>102</v>
      </c>
      <c r="J623" s="15" t="s">
        <v>26</v>
      </c>
      <c r="K623" s="15" t="s">
        <v>26</v>
      </c>
      <c r="L623" s="15" t="s">
        <v>26</v>
      </c>
      <c r="M623" s="15" t="s">
        <v>24</v>
      </c>
      <c r="N623" s="15" t="s">
        <v>24</v>
      </c>
      <c r="O623" s="15" t="s">
        <v>24</v>
      </c>
      <c r="P623" s="15" t="s">
        <v>27</v>
      </c>
      <c r="Q623" s="15" t="s">
        <v>26</v>
      </c>
      <c r="R623" s="15" t="s">
        <v>15</v>
      </c>
      <c r="S623" s="18" t="n">
        <v>92.05</v>
      </c>
      <c r="T623" s="15" t="n">
        <v>5755.8</v>
      </c>
      <c r="U623" s="15" t="s">
        <v>24</v>
      </c>
      <c r="V623" s="18" t="n">
        <f aca="false">IF(ISNUMBER(T623),T623,0)</f>
        <v>5755.8</v>
      </c>
      <c r="W623" s="15" t="n">
        <f aca="false">IF(U623="Yes",1,0)</f>
        <v>0</v>
      </c>
      <c r="X623" s="15" t="str">
        <f aca="false">IF(F623&lt;=12,"0-12 months",IF(F623&lt;=24,"13-24 months",IF(F623&lt;=48,"25-48 months","49-72 months")))</f>
        <v>49-72 months</v>
      </c>
      <c r="Y623" s="15" t="str">
        <f aca="false">IF(C623=1,"Yes","No")</f>
        <v>No</v>
      </c>
      <c r="Z623" s="15" t="n">
        <f aca="false">COUNTIF(J623:O623,"Yes")</f>
        <v>3</v>
      </c>
      <c r="AA623" s="18" t="n">
        <f aca="false">S623*W623</f>
        <v>0</v>
      </c>
      <c r="AB623" s="15" t="n">
        <f aca="false">(P623="Month-to-month")+(I623="Fiber optic")+(R623="Electronic check")+(F623&lt;=12)+(M623="No")+(J623="No")</f>
        <v>3</v>
      </c>
      <c r="AC623" s="15" t="str">
        <f aca="false">IF(AB623&gt;=5,"High",IF(AB623&gt;=3,"Medium","Low"))</f>
        <v>Medium</v>
      </c>
    </row>
    <row r="624" customFormat="false" ht="15" hidden="false" customHeight="false" outlineLevel="0" collapsed="false">
      <c r="A624" s="15" t="s">
        <v>721</v>
      </c>
      <c r="B624" s="15" t="s">
        <v>98</v>
      </c>
      <c r="C624" s="15" t="n">
        <v>0</v>
      </c>
      <c r="D624" s="15" t="s">
        <v>26</v>
      </c>
      <c r="E624" s="15" t="s">
        <v>26</v>
      </c>
      <c r="F624" s="15" t="n">
        <v>40</v>
      </c>
      <c r="G624" s="15" t="s">
        <v>26</v>
      </c>
      <c r="H624" s="15" t="s">
        <v>24</v>
      </c>
      <c r="I624" s="15" t="s">
        <v>102</v>
      </c>
      <c r="J624" s="15" t="s">
        <v>24</v>
      </c>
      <c r="K624" s="15" t="s">
        <v>24</v>
      </c>
      <c r="L624" s="15" t="s">
        <v>26</v>
      </c>
      <c r="M624" s="15" t="s">
        <v>24</v>
      </c>
      <c r="N624" s="15" t="s">
        <v>26</v>
      </c>
      <c r="O624" s="15" t="s">
        <v>24</v>
      </c>
      <c r="P624" s="15" t="s">
        <v>27</v>
      </c>
      <c r="Q624" s="15" t="s">
        <v>26</v>
      </c>
      <c r="R624" s="15" t="s">
        <v>15</v>
      </c>
      <c r="S624" s="18" t="n">
        <v>85.05</v>
      </c>
      <c r="T624" s="15" t="n">
        <v>3355.65</v>
      </c>
      <c r="U624" s="15" t="s">
        <v>24</v>
      </c>
      <c r="V624" s="18" t="n">
        <f aca="false">IF(ISNUMBER(T624),T624,0)</f>
        <v>3355.65</v>
      </c>
      <c r="W624" s="15" t="n">
        <f aca="false">IF(U624="Yes",1,0)</f>
        <v>0</v>
      </c>
      <c r="X624" s="15" t="str">
        <f aca="false">IF(F624&lt;=12,"0-12 months",IF(F624&lt;=24,"13-24 months",IF(F624&lt;=48,"25-48 months","49-72 months")))</f>
        <v>25-48 months</v>
      </c>
      <c r="Y624" s="15" t="str">
        <f aca="false">IF(C624=1,"Yes","No")</f>
        <v>No</v>
      </c>
      <c r="Z624" s="15" t="n">
        <f aca="false">COUNTIF(J624:O624,"Yes")</f>
        <v>2</v>
      </c>
      <c r="AA624" s="18" t="n">
        <f aca="false">S624*W624</f>
        <v>0</v>
      </c>
      <c r="AB624" s="15" t="n">
        <f aca="false">(P624="Month-to-month")+(I624="Fiber optic")+(R624="Electronic check")+(F624&lt;=12)+(M624="No")+(J624="No")</f>
        <v>4</v>
      </c>
      <c r="AC624" s="15" t="str">
        <f aca="false">IF(AB624&gt;=5,"High",IF(AB624&gt;=3,"Medium","Low"))</f>
        <v>Medium</v>
      </c>
    </row>
    <row r="625" customFormat="false" ht="15" hidden="false" customHeight="false" outlineLevel="0" collapsed="false">
      <c r="A625" s="15" t="s">
        <v>722</v>
      </c>
      <c r="B625" s="15" t="s">
        <v>94</v>
      </c>
      <c r="C625" s="15" t="n">
        <v>0</v>
      </c>
      <c r="D625" s="15" t="s">
        <v>24</v>
      </c>
      <c r="E625" s="15" t="s">
        <v>24</v>
      </c>
      <c r="F625" s="15" t="n">
        <v>20</v>
      </c>
      <c r="G625" s="15" t="s">
        <v>26</v>
      </c>
      <c r="H625" s="15" t="s">
        <v>24</v>
      </c>
      <c r="I625" s="15" t="s">
        <v>24</v>
      </c>
      <c r="J625" s="15" t="s">
        <v>28</v>
      </c>
      <c r="K625" s="15" t="s">
        <v>28</v>
      </c>
      <c r="L625" s="15" t="s">
        <v>28</v>
      </c>
      <c r="M625" s="15" t="s">
        <v>28</v>
      </c>
      <c r="N625" s="15" t="s">
        <v>28</v>
      </c>
      <c r="O625" s="15" t="s">
        <v>28</v>
      </c>
      <c r="P625" s="15" t="s">
        <v>29</v>
      </c>
      <c r="Q625" s="15" t="s">
        <v>24</v>
      </c>
      <c r="R625" s="15" t="s">
        <v>17</v>
      </c>
      <c r="S625" s="18" t="n">
        <v>19.7</v>
      </c>
      <c r="T625" s="15" t="n">
        <v>406.95</v>
      </c>
      <c r="U625" s="15" t="s">
        <v>24</v>
      </c>
      <c r="V625" s="18" t="n">
        <f aca="false">IF(ISNUMBER(T625),T625,0)</f>
        <v>406.95</v>
      </c>
      <c r="W625" s="15" t="n">
        <f aca="false">IF(U625="Yes",1,0)</f>
        <v>0</v>
      </c>
      <c r="X625" s="15" t="str">
        <f aca="false">IF(F625&lt;=12,"0-12 months",IF(F625&lt;=24,"13-24 months",IF(F625&lt;=48,"25-48 months","49-72 months")))</f>
        <v>13-24 months</v>
      </c>
      <c r="Y625" s="15" t="str">
        <f aca="false">IF(C625=1,"Yes","No")</f>
        <v>No</v>
      </c>
      <c r="Z625" s="15" t="n">
        <f aca="false">COUNTIF(J625:O625,"Yes")</f>
        <v>0</v>
      </c>
      <c r="AA625" s="18" t="n">
        <f aca="false">S625*W625</f>
        <v>0</v>
      </c>
      <c r="AB625" s="15" t="n">
        <f aca="false">(P625="Month-to-month")+(I625="Fiber optic")+(R625="Electronic check")+(F625&lt;=12)+(M625="No")+(J625="No")</f>
        <v>0</v>
      </c>
      <c r="AC625" s="15" t="str">
        <f aca="false">IF(AB625&gt;=5,"High",IF(AB625&gt;=3,"Medium","Low"))</f>
        <v>Low</v>
      </c>
    </row>
    <row r="626" customFormat="false" ht="15" hidden="false" customHeight="false" outlineLevel="0" collapsed="false">
      <c r="A626" s="15" t="s">
        <v>723</v>
      </c>
      <c r="B626" s="15" t="s">
        <v>94</v>
      </c>
      <c r="C626" s="15" t="n">
        <v>0</v>
      </c>
      <c r="D626" s="15" t="s">
        <v>24</v>
      </c>
      <c r="E626" s="15" t="s">
        <v>24</v>
      </c>
      <c r="F626" s="15" t="n">
        <v>7</v>
      </c>
      <c r="G626" s="15" t="s">
        <v>26</v>
      </c>
      <c r="H626" s="15" t="s">
        <v>24</v>
      </c>
      <c r="I626" s="15" t="s">
        <v>24</v>
      </c>
      <c r="J626" s="15" t="s">
        <v>28</v>
      </c>
      <c r="K626" s="15" t="s">
        <v>28</v>
      </c>
      <c r="L626" s="15" t="s">
        <v>28</v>
      </c>
      <c r="M626" s="15" t="s">
        <v>28</v>
      </c>
      <c r="N626" s="15" t="s">
        <v>28</v>
      </c>
      <c r="O626" s="15" t="s">
        <v>28</v>
      </c>
      <c r="P626" s="15" t="s">
        <v>25</v>
      </c>
      <c r="Q626" s="15" t="s">
        <v>24</v>
      </c>
      <c r="R626" s="15" t="s">
        <v>19</v>
      </c>
      <c r="S626" s="18" t="n">
        <v>20</v>
      </c>
      <c r="T626" s="15" t="n">
        <v>137.6</v>
      </c>
      <c r="U626" s="15" t="s">
        <v>26</v>
      </c>
      <c r="V626" s="18" t="n">
        <f aca="false">IF(ISNUMBER(T626),T626,0)</f>
        <v>137.6</v>
      </c>
      <c r="W626" s="15" t="n">
        <f aca="false">IF(U626="Yes",1,0)</f>
        <v>1</v>
      </c>
      <c r="X626" s="15" t="str">
        <f aca="false">IF(F626&lt;=12,"0-12 months",IF(F626&lt;=24,"13-24 months",IF(F626&lt;=48,"25-48 months","49-72 months")))</f>
        <v>0-12 months</v>
      </c>
      <c r="Y626" s="15" t="str">
        <f aca="false">IF(C626=1,"Yes","No")</f>
        <v>No</v>
      </c>
      <c r="Z626" s="15" t="n">
        <f aca="false">COUNTIF(J626:O626,"Yes")</f>
        <v>0</v>
      </c>
      <c r="AA626" s="18" t="n">
        <f aca="false">S626*W626</f>
        <v>20</v>
      </c>
      <c r="AB626" s="15" t="n">
        <f aca="false">(P626="Month-to-month")+(I626="Fiber optic")+(R626="Electronic check")+(F626&lt;=12)+(M626="No")+(J626="No")</f>
        <v>2</v>
      </c>
      <c r="AC626" s="15" t="str">
        <f aca="false">IF(AB626&gt;=5,"High",IF(AB626&gt;=3,"Medium","Low"))</f>
        <v>Low</v>
      </c>
    </row>
    <row r="627" customFormat="false" ht="15" hidden="false" customHeight="false" outlineLevel="0" collapsed="false">
      <c r="A627" s="15" t="s">
        <v>724</v>
      </c>
      <c r="B627" s="15" t="s">
        <v>94</v>
      </c>
      <c r="C627" s="15" t="n">
        <v>0</v>
      </c>
      <c r="D627" s="15" t="s">
        <v>26</v>
      </c>
      <c r="E627" s="15" t="s">
        <v>24</v>
      </c>
      <c r="F627" s="15" t="n">
        <v>25</v>
      </c>
      <c r="G627" s="15" t="s">
        <v>26</v>
      </c>
      <c r="H627" s="15" t="s">
        <v>24</v>
      </c>
      <c r="I627" s="15" t="s">
        <v>102</v>
      </c>
      <c r="J627" s="15" t="s">
        <v>24</v>
      </c>
      <c r="K627" s="15" t="s">
        <v>24</v>
      </c>
      <c r="L627" s="15" t="s">
        <v>24</v>
      </c>
      <c r="M627" s="15" t="s">
        <v>26</v>
      </c>
      <c r="N627" s="15" t="s">
        <v>26</v>
      </c>
      <c r="O627" s="15" t="s">
        <v>26</v>
      </c>
      <c r="P627" s="15" t="s">
        <v>25</v>
      </c>
      <c r="Q627" s="15" t="s">
        <v>26</v>
      </c>
      <c r="R627" s="15" t="s">
        <v>15</v>
      </c>
      <c r="S627" s="18" t="n">
        <v>95.15</v>
      </c>
      <c r="T627" s="15" t="n">
        <v>2395.7</v>
      </c>
      <c r="U627" s="15" t="s">
        <v>24</v>
      </c>
      <c r="V627" s="18" t="n">
        <f aca="false">IF(ISNUMBER(T627),T627,0)</f>
        <v>2395.7</v>
      </c>
      <c r="W627" s="15" t="n">
        <f aca="false">IF(U627="Yes",1,0)</f>
        <v>0</v>
      </c>
      <c r="X627" s="15" t="str">
        <f aca="false">IF(F627&lt;=12,"0-12 months",IF(F627&lt;=24,"13-24 months",IF(F627&lt;=48,"25-48 months","49-72 months")))</f>
        <v>25-48 months</v>
      </c>
      <c r="Y627" s="15" t="str">
        <f aca="false">IF(C627=1,"Yes","No")</f>
        <v>No</v>
      </c>
      <c r="Z627" s="15" t="n">
        <f aca="false">COUNTIF(J627:O627,"Yes")</f>
        <v>3</v>
      </c>
      <c r="AA627" s="18" t="n">
        <f aca="false">S627*W627</f>
        <v>0</v>
      </c>
      <c r="AB627" s="15" t="n">
        <f aca="false">(P627="Month-to-month")+(I627="Fiber optic")+(R627="Electronic check")+(F627&lt;=12)+(M627="No")+(J627="No")</f>
        <v>4</v>
      </c>
      <c r="AC627" s="15" t="str">
        <f aca="false">IF(AB627&gt;=5,"High",IF(AB627&gt;=3,"Medium","Low"))</f>
        <v>Medium</v>
      </c>
    </row>
    <row r="628" customFormat="false" ht="15" hidden="false" customHeight="false" outlineLevel="0" collapsed="false">
      <c r="A628" s="15" t="s">
        <v>725</v>
      </c>
      <c r="B628" s="15" t="s">
        <v>98</v>
      </c>
      <c r="C628" s="15" t="n">
        <v>0</v>
      </c>
      <c r="D628" s="15" t="s">
        <v>26</v>
      </c>
      <c r="E628" s="15" t="s">
        <v>24</v>
      </c>
      <c r="F628" s="15" t="n">
        <v>23</v>
      </c>
      <c r="G628" s="15" t="s">
        <v>26</v>
      </c>
      <c r="H628" s="15" t="s">
        <v>26</v>
      </c>
      <c r="I628" s="15" t="s">
        <v>102</v>
      </c>
      <c r="J628" s="15" t="s">
        <v>24</v>
      </c>
      <c r="K628" s="15" t="s">
        <v>26</v>
      </c>
      <c r="L628" s="15" t="s">
        <v>26</v>
      </c>
      <c r="M628" s="15" t="s">
        <v>24</v>
      </c>
      <c r="N628" s="15" t="s">
        <v>24</v>
      </c>
      <c r="O628" s="15" t="s">
        <v>24</v>
      </c>
      <c r="P628" s="15" t="s">
        <v>25</v>
      </c>
      <c r="Q628" s="15" t="s">
        <v>24</v>
      </c>
      <c r="R628" s="15" t="s">
        <v>15</v>
      </c>
      <c r="S628" s="18" t="n">
        <v>84.25</v>
      </c>
      <c r="T628" s="15" t="n">
        <v>1968.1</v>
      </c>
      <c r="U628" s="15" t="s">
        <v>24</v>
      </c>
      <c r="V628" s="18" t="n">
        <f aca="false">IF(ISNUMBER(T628),T628,0)</f>
        <v>1968.1</v>
      </c>
      <c r="W628" s="15" t="n">
        <f aca="false">IF(U628="Yes",1,0)</f>
        <v>0</v>
      </c>
      <c r="X628" s="15" t="str">
        <f aca="false">IF(F628&lt;=12,"0-12 months",IF(F628&lt;=24,"13-24 months",IF(F628&lt;=48,"25-48 months","49-72 months")))</f>
        <v>13-24 months</v>
      </c>
      <c r="Y628" s="15" t="str">
        <f aca="false">IF(C628=1,"Yes","No")</f>
        <v>No</v>
      </c>
      <c r="Z628" s="15" t="n">
        <f aca="false">COUNTIF(J628:O628,"Yes")</f>
        <v>2</v>
      </c>
      <c r="AA628" s="18" t="n">
        <f aca="false">S628*W628</f>
        <v>0</v>
      </c>
      <c r="AB628" s="15" t="n">
        <f aca="false">(P628="Month-to-month")+(I628="Fiber optic")+(R628="Electronic check")+(F628&lt;=12)+(M628="No")+(J628="No")</f>
        <v>5</v>
      </c>
      <c r="AC628" s="15" t="str">
        <f aca="false">IF(AB628&gt;=5,"High",IF(AB628&gt;=3,"Medium","Low"))</f>
        <v>High</v>
      </c>
    </row>
    <row r="629" customFormat="false" ht="15" hidden="false" customHeight="false" outlineLevel="0" collapsed="false">
      <c r="A629" s="15" t="s">
        <v>726</v>
      </c>
      <c r="B629" s="15" t="s">
        <v>94</v>
      </c>
      <c r="C629" s="15" t="n">
        <v>1</v>
      </c>
      <c r="D629" s="15" t="s">
        <v>26</v>
      </c>
      <c r="E629" s="15" t="s">
        <v>24</v>
      </c>
      <c r="F629" s="15" t="n">
        <v>66</v>
      </c>
      <c r="G629" s="15" t="s">
        <v>26</v>
      </c>
      <c r="H629" s="15" t="s">
        <v>26</v>
      </c>
      <c r="I629" s="15" t="s">
        <v>102</v>
      </c>
      <c r="J629" s="15" t="s">
        <v>24</v>
      </c>
      <c r="K629" s="15" t="s">
        <v>26</v>
      </c>
      <c r="L629" s="15" t="s">
        <v>26</v>
      </c>
      <c r="M629" s="15" t="s">
        <v>24</v>
      </c>
      <c r="N629" s="15" t="s">
        <v>26</v>
      </c>
      <c r="O629" s="15" t="s">
        <v>26</v>
      </c>
      <c r="P629" s="15" t="s">
        <v>27</v>
      </c>
      <c r="Q629" s="15" t="s">
        <v>24</v>
      </c>
      <c r="R629" s="15" t="s">
        <v>21</v>
      </c>
      <c r="S629" s="18" t="n">
        <v>104.6</v>
      </c>
      <c r="T629" s="15" t="n">
        <v>6819.45</v>
      </c>
      <c r="U629" s="15" t="s">
        <v>24</v>
      </c>
      <c r="V629" s="18" t="n">
        <f aca="false">IF(ISNUMBER(T629),T629,0)</f>
        <v>6819.45</v>
      </c>
      <c r="W629" s="15" t="n">
        <f aca="false">IF(U629="Yes",1,0)</f>
        <v>0</v>
      </c>
      <c r="X629" s="15" t="str">
        <f aca="false">IF(F629&lt;=12,"0-12 months",IF(F629&lt;=24,"13-24 months",IF(F629&lt;=48,"25-48 months","49-72 months")))</f>
        <v>49-72 months</v>
      </c>
      <c r="Y629" s="15" t="str">
        <f aca="false">IF(C629=1,"Yes","No")</f>
        <v>Yes</v>
      </c>
      <c r="Z629" s="15" t="n">
        <f aca="false">COUNTIF(J629:O629,"Yes")</f>
        <v>4</v>
      </c>
      <c r="AA629" s="18" t="n">
        <f aca="false">S629*W629</f>
        <v>0</v>
      </c>
      <c r="AB629" s="15" t="n">
        <f aca="false">(P629="Month-to-month")+(I629="Fiber optic")+(R629="Electronic check")+(F629&lt;=12)+(M629="No")+(J629="No")</f>
        <v>3</v>
      </c>
      <c r="AC629" s="15" t="str">
        <f aca="false">IF(AB629&gt;=5,"High",IF(AB629&gt;=3,"Medium","Low"))</f>
        <v>Medium</v>
      </c>
    </row>
    <row r="630" customFormat="false" ht="15" hidden="false" customHeight="false" outlineLevel="0" collapsed="false">
      <c r="A630" s="15" t="s">
        <v>727</v>
      </c>
      <c r="B630" s="15" t="s">
        <v>94</v>
      </c>
      <c r="C630" s="15" t="n">
        <v>1</v>
      </c>
      <c r="D630" s="15" t="s">
        <v>24</v>
      </c>
      <c r="E630" s="15" t="s">
        <v>24</v>
      </c>
      <c r="F630" s="15" t="n">
        <v>72</v>
      </c>
      <c r="G630" s="15" t="s">
        <v>26</v>
      </c>
      <c r="H630" s="15" t="s">
        <v>26</v>
      </c>
      <c r="I630" s="15" t="s">
        <v>102</v>
      </c>
      <c r="J630" s="15" t="s">
        <v>24</v>
      </c>
      <c r="K630" s="15" t="s">
        <v>26</v>
      </c>
      <c r="L630" s="15" t="s">
        <v>26</v>
      </c>
      <c r="M630" s="15" t="s">
        <v>26</v>
      </c>
      <c r="N630" s="15" t="s">
        <v>26</v>
      </c>
      <c r="O630" s="15" t="s">
        <v>26</v>
      </c>
      <c r="P630" s="15" t="s">
        <v>29</v>
      </c>
      <c r="Q630" s="15" t="s">
        <v>24</v>
      </c>
      <c r="R630" s="15" t="s">
        <v>15</v>
      </c>
      <c r="S630" s="18" t="n">
        <v>111.65</v>
      </c>
      <c r="T630" s="15" t="n">
        <v>7943.45</v>
      </c>
      <c r="U630" s="15" t="s">
        <v>24</v>
      </c>
      <c r="V630" s="18" t="n">
        <f aca="false">IF(ISNUMBER(T630),T630,0)</f>
        <v>7943.45</v>
      </c>
      <c r="W630" s="15" t="n">
        <f aca="false">IF(U630="Yes",1,0)</f>
        <v>0</v>
      </c>
      <c r="X630" s="15" t="str">
        <f aca="false">IF(F630&lt;=12,"0-12 months",IF(F630&lt;=24,"13-24 months",IF(F630&lt;=48,"25-48 months","49-72 months")))</f>
        <v>49-72 months</v>
      </c>
      <c r="Y630" s="15" t="str">
        <f aca="false">IF(C630=1,"Yes","No")</f>
        <v>Yes</v>
      </c>
      <c r="Z630" s="15" t="n">
        <f aca="false">COUNTIF(J630:O630,"Yes")</f>
        <v>5</v>
      </c>
      <c r="AA630" s="18" t="n">
        <f aca="false">S630*W630</f>
        <v>0</v>
      </c>
      <c r="AB630" s="15" t="n">
        <f aca="false">(P630="Month-to-month")+(I630="Fiber optic")+(R630="Electronic check")+(F630&lt;=12)+(M630="No")+(J630="No")</f>
        <v>3</v>
      </c>
      <c r="AC630" s="15" t="str">
        <f aca="false">IF(AB630&gt;=5,"High",IF(AB630&gt;=3,"Medium","Low"))</f>
        <v>Medium</v>
      </c>
    </row>
    <row r="631" customFormat="false" ht="15" hidden="false" customHeight="false" outlineLevel="0" collapsed="false">
      <c r="A631" s="15" t="s">
        <v>728</v>
      </c>
      <c r="B631" s="15" t="s">
        <v>98</v>
      </c>
      <c r="C631" s="15" t="n">
        <v>1</v>
      </c>
      <c r="D631" s="15" t="s">
        <v>26</v>
      </c>
      <c r="E631" s="15" t="s">
        <v>24</v>
      </c>
      <c r="F631" s="15" t="n">
        <v>49</v>
      </c>
      <c r="G631" s="15" t="s">
        <v>26</v>
      </c>
      <c r="H631" s="15" t="s">
        <v>26</v>
      </c>
      <c r="I631" s="15" t="s">
        <v>102</v>
      </c>
      <c r="J631" s="15" t="s">
        <v>24</v>
      </c>
      <c r="K631" s="15" t="s">
        <v>26</v>
      </c>
      <c r="L631" s="15" t="s">
        <v>24</v>
      </c>
      <c r="M631" s="15" t="s">
        <v>24</v>
      </c>
      <c r="N631" s="15" t="s">
        <v>24</v>
      </c>
      <c r="O631" s="15" t="s">
        <v>26</v>
      </c>
      <c r="P631" s="15" t="s">
        <v>25</v>
      </c>
      <c r="Q631" s="15" t="s">
        <v>24</v>
      </c>
      <c r="R631" s="15" t="s">
        <v>21</v>
      </c>
      <c r="S631" s="18" t="n">
        <v>90.05</v>
      </c>
      <c r="T631" s="15" t="n">
        <v>4547.25</v>
      </c>
      <c r="U631" s="15" t="s">
        <v>26</v>
      </c>
      <c r="V631" s="18" t="n">
        <f aca="false">IF(ISNUMBER(T631),T631,0)</f>
        <v>4547.25</v>
      </c>
      <c r="W631" s="15" t="n">
        <f aca="false">IF(U631="Yes",1,0)</f>
        <v>1</v>
      </c>
      <c r="X631" s="15" t="str">
        <f aca="false">IF(F631&lt;=12,"0-12 months",IF(F631&lt;=24,"13-24 months",IF(F631&lt;=48,"25-48 months","49-72 months")))</f>
        <v>49-72 months</v>
      </c>
      <c r="Y631" s="15" t="str">
        <f aca="false">IF(C631=1,"Yes","No")</f>
        <v>Yes</v>
      </c>
      <c r="Z631" s="15" t="n">
        <f aca="false">COUNTIF(J631:O631,"Yes")</f>
        <v>2</v>
      </c>
      <c r="AA631" s="18" t="n">
        <f aca="false">S631*W631</f>
        <v>90.05</v>
      </c>
      <c r="AB631" s="15" t="n">
        <f aca="false">(P631="Month-to-month")+(I631="Fiber optic")+(R631="Electronic check")+(F631&lt;=12)+(M631="No")+(J631="No")</f>
        <v>4</v>
      </c>
      <c r="AC631" s="15" t="str">
        <f aca="false">IF(AB631&gt;=5,"High",IF(AB631&gt;=3,"Medium","Low"))</f>
        <v>Medium</v>
      </c>
    </row>
    <row r="632" customFormat="false" ht="15" hidden="false" customHeight="false" outlineLevel="0" collapsed="false">
      <c r="A632" s="15" t="s">
        <v>729</v>
      </c>
      <c r="B632" s="15" t="s">
        <v>98</v>
      </c>
      <c r="C632" s="15" t="n">
        <v>1</v>
      </c>
      <c r="D632" s="15" t="s">
        <v>26</v>
      </c>
      <c r="E632" s="15" t="s">
        <v>26</v>
      </c>
      <c r="F632" s="15" t="n">
        <v>43</v>
      </c>
      <c r="G632" s="15" t="s">
        <v>26</v>
      </c>
      <c r="H632" s="15" t="s">
        <v>26</v>
      </c>
      <c r="I632" s="15" t="s">
        <v>102</v>
      </c>
      <c r="J632" s="15" t="s">
        <v>24</v>
      </c>
      <c r="K632" s="15" t="s">
        <v>26</v>
      </c>
      <c r="L632" s="15" t="s">
        <v>26</v>
      </c>
      <c r="M632" s="15" t="s">
        <v>26</v>
      </c>
      <c r="N632" s="15" t="s">
        <v>26</v>
      </c>
      <c r="O632" s="15" t="s">
        <v>26</v>
      </c>
      <c r="P632" s="15" t="s">
        <v>25</v>
      </c>
      <c r="Q632" s="15" t="s">
        <v>26</v>
      </c>
      <c r="R632" s="15" t="s">
        <v>19</v>
      </c>
      <c r="S632" s="18" t="n">
        <v>110.75</v>
      </c>
      <c r="T632" s="15" t="n">
        <v>4687.9</v>
      </c>
      <c r="U632" s="15" t="s">
        <v>26</v>
      </c>
      <c r="V632" s="18" t="n">
        <f aca="false">IF(ISNUMBER(T632),T632,0)</f>
        <v>4687.9</v>
      </c>
      <c r="W632" s="15" t="n">
        <f aca="false">IF(U632="Yes",1,0)</f>
        <v>1</v>
      </c>
      <c r="X632" s="15" t="str">
        <f aca="false">IF(F632&lt;=12,"0-12 months",IF(F632&lt;=24,"13-24 months",IF(F632&lt;=48,"25-48 months","49-72 months")))</f>
        <v>25-48 months</v>
      </c>
      <c r="Y632" s="15" t="str">
        <f aca="false">IF(C632=1,"Yes","No")</f>
        <v>Yes</v>
      </c>
      <c r="Z632" s="15" t="n">
        <f aca="false">COUNTIF(J632:O632,"Yes")</f>
        <v>5</v>
      </c>
      <c r="AA632" s="18" t="n">
        <f aca="false">S632*W632</f>
        <v>110.75</v>
      </c>
      <c r="AB632" s="15" t="n">
        <f aca="false">(P632="Month-to-month")+(I632="Fiber optic")+(R632="Electronic check")+(F632&lt;=12)+(M632="No")+(J632="No")</f>
        <v>3</v>
      </c>
      <c r="AC632" s="15" t="str">
        <f aca="false">IF(AB632&gt;=5,"High",IF(AB632&gt;=3,"Medium","Low"))</f>
        <v>Medium</v>
      </c>
    </row>
    <row r="633" customFormat="false" ht="15" hidden="false" customHeight="false" outlineLevel="0" collapsed="false">
      <c r="A633" s="15" t="s">
        <v>730</v>
      </c>
      <c r="B633" s="15" t="s">
        <v>94</v>
      </c>
      <c r="C633" s="15" t="n">
        <v>0</v>
      </c>
      <c r="D633" s="15" t="s">
        <v>26</v>
      </c>
      <c r="E633" s="15" t="s">
        <v>24</v>
      </c>
      <c r="F633" s="15" t="n">
        <v>46</v>
      </c>
      <c r="G633" s="15" t="s">
        <v>26</v>
      </c>
      <c r="H633" s="15" t="s">
        <v>26</v>
      </c>
      <c r="I633" s="15" t="s">
        <v>96</v>
      </c>
      <c r="J633" s="15" t="s">
        <v>26</v>
      </c>
      <c r="K633" s="15" t="s">
        <v>24</v>
      </c>
      <c r="L633" s="15" t="s">
        <v>24</v>
      </c>
      <c r="M633" s="15" t="s">
        <v>24</v>
      </c>
      <c r="N633" s="15" t="s">
        <v>24</v>
      </c>
      <c r="O633" s="15" t="s">
        <v>24</v>
      </c>
      <c r="P633" s="15" t="s">
        <v>25</v>
      </c>
      <c r="Q633" s="15" t="s">
        <v>24</v>
      </c>
      <c r="R633" s="15" t="s">
        <v>19</v>
      </c>
      <c r="S633" s="18" t="n">
        <v>55</v>
      </c>
      <c r="T633" s="15" t="n">
        <v>2473.95</v>
      </c>
      <c r="U633" s="15" t="s">
        <v>24</v>
      </c>
      <c r="V633" s="18" t="n">
        <f aca="false">IF(ISNUMBER(T633),T633,0)</f>
        <v>2473.95</v>
      </c>
      <c r="W633" s="15" t="n">
        <f aca="false">IF(U633="Yes",1,0)</f>
        <v>0</v>
      </c>
      <c r="X633" s="15" t="str">
        <f aca="false">IF(F633&lt;=12,"0-12 months",IF(F633&lt;=24,"13-24 months",IF(F633&lt;=48,"25-48 months","49-72 months")))</f>
        <v>25-48 months</v>
      </c>
      <c r="Y633" s="15" t="str">
        <f aca="false">IF(C633=1,"Yes","No")</f>
        <v>No</v>
      </c>
      <c r="Z633" s="15" t="n">
        <f aca="false">COUNTIF(J633:O633,"Yes")</f>
        <v>1</v>
      </c>
      <c r="AA633" s="18" t="n">
        <f aca="false">S633*W633</f>
        <v>0</v>
      </c>
      <c r="AB633" s="15" t="n">
        <f aca="false">(P633="Month-to-month")+(I633="Fiber optic")+(R633="Electronic check")+(F633&lt;=12)+(M633="No")+(J633="No")</f>
        <v>2</v>
      </c>
      <c r="AC633" s="15" t="str">
        <f aca="false">IF(AB633&gt;=5,"High",IF(AB633&gt;=3,"Medium","Low"))</f>
        <v>Low</v>
      </c>
    </row>
    <row r="634" customFormat="false" ht="15" hidden="false" customHeight="false" outlineLevel="0" collapsed="false">
      <c r="A634" s="15" t="s">
        <v>731</v>
      </c>
      <c r="B634" s="15" t="s">
        <v>98</v>
      </c>
      <c r="C634" s="15" t="n">
        <v>0</v>
      </c>
      <c r="D634" s="15" t="s">
        <v>26</v>
      </c>
      <c r="E634" s="15" t="s">
        <v>26</v>
      </c>
      <c r="F634" s="15" t="n">
        <v>72</v>
      </c>
      <c r="G634" s="15" t="s">
        <v>26</v>
      </c>
      <c r="H634" s="15" t="s">
        <v>26</v>
      </c>
      <c r="I634" s="15" t="s">
        <v>96</v>
      </c>
      <c r="J634" s="15" t="s">
        <v>26</v>
      </c>
      <c r="K634" s="15" t="s">
        <v>26</v>
      </c>
      <c r="L634" s="15" t="s">
        <v>26</v>
      </c>
      <c r="M634" s="15" t="s">
        <v>26</v>
      </c>
      <c r="N634" s="15" t="s">
        <v>26</v>
      </c>
      <c r="O634" s="15" t="s">
        <v>26</v>
      </c>
      <c r="P634" s="15" t="s">
        <v>29</v>
      </c>
      <c r="Q634" s="15" t="s">
        <v>24</v>
      </c>
      <c r="R634" s="15" t="s">
        <v>21</v>
      </c>
      <c r="S634" s="18" t="n">
        <v>89.85</v>
      </c>
      <c r="T634" s="15" t="n">
        <v>6562.9</v>
      </c>
      <c r="U634" s="15" t="s">
        <v>24</v>
      </c>
      <c r="V634" s="18" t="n">
        <f aca="false">IF(ISNUMBER(T634),T634,0)</f>
        <v>6562.9</v>
      </c>
      <c r="W634" s="15" t="n">
        <f aca="false">IF(U634="Yes",1,0)</f>
        <v>0</v>
      </c>
      <c r="X634" s="15" t="str">
        <f aca="false">IF(F634&lt;=12,"0-12 months",IF(F634&lt;=24,"13-24 months",IF(F634&lt;=48,"25-48 months","49-72 months")))</f>
        <v>49-72 months</v>
      </c>
      <c r="Y634" s="15" t="str">
        <f aca="false">IF(C634=1,"Yes","No")</f>
        <v>No</v>
      </c>
      <c r="Z634" s="15" t="n">
        <f aca="false">COUNTIF(J634:O634,"Yes")</f>
        <v>6</v>
      </c>
      <c r="AA634" s="18" t="n">
        <f aca="false">S634*W634</f>
        <v>0</v>
      </c>
      <c r="AB634" s="15" t="n">
        <f aca="false">(P634="Month-to-month")+(I634="Fiber optic")+(R634="Electronic check")+(F634&lt;=12)+(M634="No")+(J634="No")</f>
        <v>0</v>
      </c>
      <c r="AC634" s="15" t="str">
        <f aca="false">IF(AB634&gt;=5,"High",IF(AB634&gt;=3,"Medium","Low"))</f>
        <v>Low</v>
      </c>
    </row>
    <row r="635" customFormat="false" ht="15" hidden="false" customHeight="false" outlineLevel="0" collapsed="false">
      <c r="A635" s="15" t="s">
        <v>732</v>
      </c>
      <c r="B635" s="15" t="s">
        <v>98</v>
      </c>
      <c r="C635" s="15" t="n">
        <v>0</v>
      </c>
      <c r="D635" s="15" t="s">
        <v>24</v>
      </c>
      <c r="E635" s="15" t="s">
        <v>24</v>
      </c>
      <c r="F635" s="15" t="n">
        <v>10</v>
      </c>
      <c r="G635" s="15" t="s">
        <v>26</v>
      </c>
      <c r="H635" s="15" t="s">
        <v>24</v>
      </c>
      <c r="I635" s="15" t="s">
        <v>24</v>
      </c>
      <c r="J635" s="15" t="s">
        <v>28</v>
      </c>
      <c r="K635" s="15" t="s">
        <v>28</v>
      </c>
      <c r="L635" s="15" t="s">
        <v>28</v>
      </c>
      <c r="M635" s="15" t="s">
        <v>28</v>
      </c>
      <c r="N635" s="15" t="s">
        <v>28</v>
      </c>
      <c r="O635" s="15" t="s">
        <v>28</v>
      </c>
      <c r="P635" s="15" t="s">
        <v>27</v>
      </c>
      <c r="Q635" s="15" t="s">
        <v>24</v>
      </c>
      <c r="R635" s="15" t="s">
        <v>17</v>
      </c>
      <c r="S635" s="18" t="n">
        <v>20.35</v>
      </c>
      <c r="T635" s="15" t="n">
        <v>176.3</v>
      </c>
      <c r="U635" s="15" t="s">
        <v>24</v>
      </c>
      <c r="V635" s="18" t="n">
        <f aca="false">IF(ISNUMBER(T635),T635,0)</f>
        <v>176.3</v>
      </c>
      <c r="W635" s="15" t="n">
        <f aca="false">IF(U635="Yes",1,0)</f>
        <v>0</v>
      </c>
      <c r="X635" s="15" t="str">
        <f aca="false">IF(F635&lt;=12,"0-12 months",IF(F635&lt;=24,"13-24 months",IF(F635&lt;=48,"25-48 months","49-72 months")))</f>
        <v>0-12 months</v>
      </c>
      <c r="Y635" s="15" t="str">
        <f aca="false">IF(C635=1,"Yes","No")</f>
        <v>No</v>
      </c>
      <c r="Z635" s="15" t="n">
        <f aca="false">COUNTIF(J635:O635,"Yes")</f>
        <v>0</v>
      </c>
      <c r="AA635" s="18" t="n">
        <f aca="false">S635*W635</f>
        <v>0</v>
      </c>
      <c r="AB635" s="15" t="n">
        <f aca="false">(P635="Month-to-month")+(I635="Fiber optic")+(R635="Electronic check")+(F635&lt;=12)+(M635="No")+(J635="No")</f>
        <v>1</v>
      </c>
      <c r="AC635" s="15" t="str">
        <f aca="false">IF(AB635&gt;=5,"High",IF(AB635&gt;=3,"Medium","Low"))</f>
        <v>Low</v>
      </c>
    </row>
    <row r="636" customFormat="false" ht="15" hidden="false" customHeight="false" outlineLevel="0" collapsed="false">
      <c r="A636" s="15" t="s">
        <v>733</v>
      </c>
      <c r="B636" s="15" t="s">
        <v>94</v>
      </c>
      <c r="C636" s="15" t="n">
        <v>0</v>
      </c>
      <c r="D636" s="15" t="s">
        <v>24</v>
      </c>
      <c r="E636" s="15" t="s">
        <v>24</v>
      </c>
      <c r="F636" s="15" t="n">
        <v>40</v>
      </c>
      <c r="G636" s="15" t="s">
        <v>24</v>
      </c>
      <c r="H636" s="15" t="s">
        <v>95</v>
      </c>
      <c r="I636" s="15" t="s">
        <v>96</v>
      </c>
      <c r="J636" s="15" t="s">
        <v>26</v>
      </c>
      <c r="K636" s="15" t="s">
        <v>24</v>
      </c>
      <c r="L636" s="15" t="s">
        <v>24</v>
      </c>
      <c r="M636" s="15" t="s">
        <v>26</v>
      </c>
      <c r="N636" s="15" t="s">
        <v>26</v>
      </c>
      <c r="O636" s="15" t="s">
        <v>26</v>
      </c>
      <c r="P636" s="15" t="s">
        <v>27</v>
      </c>
      <c r="Q636" s="15" t="s">
        <v>26</v>
      </c>
      <c r="R636" s="15" t="s">
        <v>19</v>
      </c>
      <c r="S636" s="18" t="n">
        <v>54.55</v>
      </c>
      <c r="T636" s="15" t="n">
        <v>2236.2</v>
      </c>
      <c r="U636" s="15" t="s">
        <v>24</v>
      </c>
      <c r="V636" s="18" t="n">
        <f aca="false">IF(ISNUMBER(T636),T636,0)</f>
        <v>2236.2</v>
      </c>
      <c r="W636" s="15" t="n">
        <f aca="false">IF(U636="Yes",1,0)</f>
        <v>0</v>
      </c>
      <c r="X636" s="15" t="str">
        <f aca="false">IF(F636&lt;=12,"0-12 months",IF(F636&lt;=24,"13-24 months",IF(F636&lt;=48,"25-48 months","49-72 months")))</f>
        <v>25-48 months</v>
      </c>
      <c r="Y636" s="15" t="str">
        <f aca="false">IF(C636=1,"Yes","No")</f>
        <v>No</v>
      </c>
      <c r="Z636" s="15" t="n">
        <f aca="false">COUNTIF(J636:O636,"Yes")</f>
        <v>4</v>
      </c>
      <c r="AA636" s="18" t="n">
        <f aca="false">S636*W636</f>
        <v>0</v>
      </c>
      <c r="AB636" s="15" t="n">
        <f aca="false">(P636="Month-to-month")+(I636="Fiber optic")+(R636="Electronic check")+(F636&lt;=12)+(M636="No")+(J636="No")</f>
        <v>0</v>
      </c>
      <c r="AC636" s="15" t="str">
        <f aca="false">IF(AB636&gt;=5,"High",IF(AB636&gt;=3,"Medium","Low"))</f>
        <v>Low</v>
      </c>
    </row>
    <row r="637" customFormat="false" ht="15" hidden="false" customHeight="false" outlineLevel="0" collapsed="false">
      <c r="A637" s="15" t="s">
        <v>734</v>
      </c>
      <c r="B637" s="15" t="s">
        <v>94</v>
      </c>
      <c r="C637" s="15" t="n">
        <v>0</v>
      </c>
      <c r="D637" s="15" t="s">
        <v>26</v>
      </c>
      <c r="E637" s="15" t="s">
        <v>26</v>
      </c>
      <c r="F637" s="15" t="n">
        <v>65</v>
      </c>
      <c r="G637" s="15" t="s">
        <v>26</v>
      </c>
      <c r="H637" s="15" t="s">
        <v>26</v>
      </c>
      <c r="I637" s="15" t="s">
        <v>102</v>
      </c>
      <c r="J637" s="15" t="s">
        <v>24</v>
      </c>
      <c r="K637" s="15" t="s">
        <v>26</v>
      </c>
      <c r="L637" s="15" t="s">
        <v>26</v>
      </c>
      <c r="M637" s="15" t="s">
        <v>24</v>
      </c>
      <c r="N637" s="15" t="s">
        <v>26</v>
      </c>
      <c r="O637" s="15" t="s">
        <v>26</v>
      </c>
      <c r="P637" s="15" t="s">
        <v>25</v>
      </c>
      <c r="Q637" s="15" t="s">
        <v>26</v>
      </c>
      <c r="R637" s="15" t="s">
        <v>15</v>
      </c>
      <c r="S637" s="18" t="n">
        <v>105.5</v>
      </c>
      <c r="T637" s="15" t="n">
        <v>6985.65</v>
      </c>
      <c r="U637" s="15" t="s">
        <v>26</v>
      </c>
      <c r="V637" s="18" t="n">
        <f aca="false">IF(ISNUMBER(T637),T637,0)</f>
        <v>6985.65</v>
      </c>
      <c r="W637" s="15" t="n">
        <f aca="false">IF(U637="Yes",1,0)</f>
        <v>1</v>
      </c>
      <c r="X637" s="15" t="str">
        <f aca="false">IF(F637&lt;=12,"0-12 months",IF(F637&lt;=24,"13-24 months",IF(F637&lt;=48,"25-48 months","49-72 months")))</f>
        <v>49-72 months</v>
      </c>
      <c r="Y637" s="15" t="str">
        <f aca="false">IF(C637=1,"Yes","No")</f>
        <v>No</v>
      </c>
      <c r="Z637" s="15" t="n">
        <f aca="false">COUNTIF(J637:O637,"Yes")</f>
        <v>4</v>
      </c>
      <c r="AA637" s="18" t="n">
        <f aca="false">S637*W637</f>
        <v>105.5</v>
      </c>
      <c r="AB637" s="15" t="n">
        <f aca="false">(P637="Month-to-month")+(I637="Fiber optic")+(R637="Electronic check")+(F637&lt;=12)+(M637="No")+(J637="No")</f>
        <v>5</v>
      </c>
      <c r="AC637" s="15" t="str">
        <f aca="false">IF(AB637&gt;=5,"High",IF(AB637&gt;=3,"Medium","Low"))</f>
        <v>High</v>
      </c>
    </row>
    <row r="638" customFormat="false" ht="15" hidden="false" customHeight="false" outlineLevel="0" collapsed="false">
      <c r="A638" s="15" t="s">
        <v>735</v>
      </c>
      <c r="B638" s="15" t="s">
        <v>98</v>
      </c>
      <c r="C638" s="15" t="n">
        <v>0</v>
      </c>
      <c r="D638" s="15" t="s">
        <v>24</v>
      </c>
      <c r="E638" s="15" t="s">
        <v>24</v>
      </c>
      <c r="F638" s="15" t="n">
        <v>31</v>
      </c>
      <c r="G638" s="15" t="s">
        <v>26</v>
      </c>
      <c r="H638" s="15" t="s">
        <v>24</v>
      </c>
      <c r="I638" s="15" t="s">
        <v>102</v>
      </c>
      <c r="J638" s="15" t="s">
        <v>24</v>
      </c>
      <c r="K638" s="15" t="s">
        <v>24</v>
      </c>
      <c r="L638" s="15" t="s">
        <v>26</v>
      </c>
      <c r="M638" s="15" t="s">
        <v>26</v>
      </c>
      <c r="N638" s="15" t="s">
        <v>26</v>
      </c>
      <c r="O638" s="15" t="s">
        <v>26</v>
      </c>
      <c r="P638" s="15" t="s">
        <v>29</v>
      </c>
      <c r="Q638" s="15" t="s">
        <v>24</v>
      </c>
      <c r="R638" s="15" t="s">
        <v>19</v>
      </c>
      <c r="S638" s="18" t="n">
        <v>99.45</v>
      </c>
      <c r="T638" s="15" t="n">
        <v>3109.9</v>
      </c>
      <c r="U638" s="15" t="s">
        <v>24</v>
      </c>
      <c r="V638" s="18" t="n">
        <f aca="false">IF(ISNUMBER(T638),T638,0)</f>
        <v>3109.9</v>
      </c>
      <c r="W638" s="15" t="n">
        <f aca="false">IF(U638="Yes",1,0)</f>
        <v>0</v>
      </c>
      <c r="X638" s="15" t="str">
        <f aca="false">IF(F638&lt;=12,"0-12 months",IF(F638&lt;=24,"13-24 months",IF(F638&lt;=48,"25-48 months","49-72 months")))</f>
        <v>25-48 months</v>
      </c>
      <c r="Y638" s="15" t="str">
        <f aca="false">IF(C638=1,"Yes","No")</f>
        <v>No</v>
      </c>
      <c r="Z638" s="15" t="n">
        <f aca="false">COUNTIF(J638:O638,"Yes")</f>
        <v>4</v>
      </c>
      <c r="AA638" s="18" t="n">
        <f aca="false">S638*W638</f>
        <v>0</v>
      </c>
      <c r="AB638" s="15" t="n">
        <f aca="false">(P638="Month-to-month")+(I638="Fiber optic")+(R638="Electronic check")+(F638&lt;=12)+(M638="No")+(J638="No")</f>
        <v>2</v>
      </c>
      <c r="AC638" s="15" t="str">
        <f aca="false">IF(AB638&gt;=5,"High",IF(AB638&gt;=3,"Medium","Low"))</f>
        <v>Low</v>
      </c>
    </row>
    <row r="639" customFormat="false" ht="15" hidden="false" customHeight="false" outlineLevel="0" collapsed="false">
      <c r="A639" s="15" t="s">
        <v>736</v>
      </c>
      <c r="B639" s="15" t="s">
        <v>94</v>
      </c>
      <c r="C639" s="15" t="n">
        <v>0</v>
      </c>
      <c r="D639" s="15" t="s">
        <v>26</v>
      </c>
      <c r="E639" s="15" t="s">
        <v>24</v>
      </c>
      <c r="F639" s="15" t="n">
        <v>68</v>
      </c>
      <c r="G639" s="15" t="s">
        <v>26</v>
      </c>
      <c r="H639" s="15" t="s">
        <v>26</v>
      </c>
      <c r="I639" s="15" t="s">
        <v>96</v>
      </c>
      <c r="J639" s="15" t="s">
        <v>26</v>
      </c>
      <c r="K639" s="15" t="s">
        <v>26</v>
      </c>
      <c r="L639" s="15" t="s">
        <v>26</v>
      </c>
      <c r="M639" s="15" t="s">
        <v>26</v>
      </c>
      <c r="N639" s="15" t="s">
        <v>24</v>
      </c>
      <c r="O639" s="15" t="s">
        <v>24</v>
      </c>
      <c r="P639" s="15" t="s">
        <v>29</v>
      </c>
      <c r="Q639" s="15" t="s">
        <v>24</v>
      </c>
      <c r="R639" s="15" t="s">
        <v>21</v>
      </c>
      <c r="S639" s="18" t="n">
        <v>70.9</v>
      </c>
      <c r="T639" s="15" t="n">
        <v>4911.35</v>
      </c>
      <c r="U639" s="15" t="s">
        <v>24</v>
      </c>
      <c r="V639" s="18" t="n">
        <f aca="false">IF(ISNUMBER(T639),T639,0)</f>
        <v>4911.35</v>
      </c>
      <c r="W639" s="15" t="n">
        <f aca="false">IF(U639="Yes",1,0)</f>
        <v>0</v>
      </c>
      <c r="X639" s="15" t="str">
        <f aca="false">IF(F639&lt;=12,"0-12 months",IF(F639&lt;=24,"13-24 months",IF(F639&lt;=48,"25-48 months","49-72 months")))</f>
        <v>49-72 months</v>
      </c>
      <c r="Y639" s="15" t="str">
        <f aca="false">IF(C639=1,"Yes","No")</f>
        <v>No</v>
      </c>
      <c r="Z639" s="15" t="n">
        <f aca="false">COUNTIF(J639:O639,"Yes")</f>
        <v>4</v>
      </c>
      <c r="AA639" s="18" t="n">
        <f aca="false">S639*W639</f>
        <v>0</v>
      </c>
      <c r="AB639" s="15" t="n">
        <f aca="false">(P639="Month-to-month")+(I639="Fiber optic")+(R639="Electronic check")+(F639&lt;=12)+(M639="No")+(J639="No")</f>
        <v>0</v>
      </c>
      <c r="AC639" s="15" t="str">
        <f aca="false">IF(AB639&gt;=5,"High",IF(AB639&gt;=3,"Medium","Low"))</f>
        <v>Low</v>
      </c>
    </row>
    <row r="640" customFormat="false" ht="15" hidden="false" customHeight="false" outlineLevel="0" collapsed="false">
      <c r="A640" s="15" t="s">
        <v>737</v>
      </c>
      <c r="B640" s="15" t="s">
        <v>98</v>
      </c>
      <c r="C640" s="15" t="n">
        <v>1</v>
      </c>
      <c r="D640" s="15" t="s">
        <v>26</v>
      </c>
      <c r="E640" s="15" t="s">
        <v>26</v>
      </c>
      <c r="F640" s="15" t="n">
        <v>56</v>
      </c>
      <c r="G640" s="15" t="s">
        <v>26</v>
      </c>
      <c r="H640" s="15" t="s">
        <v>26</v>
      </c>
      <c r="I640" s="15" t="s">
        <v>102</v>
      </c>
      <c r="J640" s="15" t="s">
        <v>26</v>
      </c>
      <c r="K640" s="15" t="s">
        <v>24</v>
      </c>
      <c r="L640" s="15" t="s">
        <v>26</v>
      </c>
      <c r="M640" s="15" t="s">
        <v>24</v>
      </c>
      <c r="N640" s="15" t="s">
        <v>26</v>
      </c>
      <c r="O640" s="15" t="s">
        <v>26</v>
      </c>
      <c r="P640" s="15" t="s">
        <v>27</v>
      </c>
      <c r="Q640" s="15" t="s">
        <v>26</v>
      </c>
      <c r="R640" s="15" t="s">
        <v>19</v>
      </c>
      <c r="S640" s="18" t="n">
        <v>104.55</v>
      </c>
      <c r="T640" s="15" t="n">
        <v>5794.65</v>
      </c>
      <c r="U640" s="15" t="s">
        <v>26</v>
      </c>
      <c r="V640" s="18" t="n">
        <f aca="false">IF(ISNUMBER(T640),T640,0)</f>
        <v>5794.65</v>
      </c>
      <c r="W640" s="15" t="n">
        <f aca="false">IF(U640="Yes",1,0)</f>
        <v>1</v>
      </c>
      <c r="X640" s="15" t="str">
        <f aca="false">IF(F640&lt;=12,"0-12 months",IF(F640&lt;=24,"13-24 months",IF(F640&lt;=48,"25-48 months","49-72 months")))</f>
        <v>49-72 months</v>
      </c>
      <c r="Y640" s="15" t="str">
        <f aca="false">IF(C640=1,"Yes","No")</f>
        <v>Yes</v>
      </c>
      <c r="Z640" s="15" t="n">
        <f aca="false">COUNTIF(J640:O640,"Yes")</f>
        <v>4</v>
      </c>
      <c r="AA640" s="18" t="n">
        <f aca="false">S640*W640</f>
        <v>104.55</v>
      </c>
      <c r="AB640" s="15" t="n">
        <f aca="false">(P640="Month-to-month")+(I640="Fiber optic")+(R640="Electronic check")+(F640&lt;=12)+(M640="No")+(J640="No")</f>
        <v>2</v>
      </c>
      <c r="AC640" s="15" t="str">
        <f aca="false">IF(AB640&gt;=5,"High",IF(AB640&gt;=3,"Medium","Low"))</f>
        <v>Low</v>
      </c>
    </row>
    <row r="641" customFormat="false" ht="15" hidden="false" customHeight="false" outlineLevel="0" collapsed="false">
      <c r="A641" s="15" t="s">
        <v>738</v>
      </c>
      <c r="B641" s="15" t="s">
        <v>98</v>
      </c>
      <c r="C641" s="15" t="n">
        <v>0</v>
      </c>
      <c r="D641" s="15" t="s">
        <v>26</v>
      </c>
      <c r="E641" s="15" t="s">
        <v>24</v>
      </c>
      <c r="F641" s="15" t="n">
        <v>10</v>
      </c>
      <c r="G641" s="15" t="s">
        <v>26</v>
      </c>
      <c r="H641" s="15" t="s">
        <v>26</v>
      </c>
      <c r="I641" s="15" t="s">
        <v>102</v>
      </c>
      <c r="J641" s="15" t="s">
        <v>24</v>
      </c>
      <c r="K641" s="15" t="s">
        <v>24</v>
      </c>
      <c r="L641" s="15" t="s">
        <v>24</v>
      </c>
      <c r="M641" s="15" t="s">
        <v>24</v>
      </c>
      <c r="N641" s="15" t="s">
        <v>24</v>
      </c>
      <c r="O641" s="15" t="s">
        <v>26</v>
      </c>
      <c r="P641" s="15" t="s">
        <v>25</v>
      </c>
      <c r="Q641" s="15" t="s">
        <v>26</v>
      </c>
      <c r="R641" s="15" t="s">
        <v>15</v>
      </c>
      <c r="S641" s="18" t="n">
        <v>85.25</v>
      </c>
      <c r="T641" s="15" t="n">
        <v>855.3</v>
      </c>
      <c r="U641" s="15" t="s">
        <v>26</v>
      </c>
      <c r="V641" s="18" t="n">
        <f aca="false">IF(ISNUMBER(T641),T641,0)</f>
        <v>855.3</v>
      </c>
      <c r="W641" s="15" t="n">
        <f aca="false">IF(U641="Yes",1,0)</f>
        <v>1</v>
      </c>
      <c r="X641" s="15" t="str">
        <f aca="false">IF(F641&lt;=12,"0-12 months",IF(F641&lt;=24,"13-24 months",IF(F641&lt;=48,"25-48 months","49-72 months")))</f>
        <v>0-12 months</v>
      </c>
      <c r="Y641" s="15" t="str">
        <f aca="false">IF(C641=1,"Yes","No")</f>
        <v>No</v>
      </c>
      <c r="Z641" s="15" t="n">
        <f aca="false">COUNTIF(J641:O641,"Yes")</f>
        <v>1</v>
      </c>
      <c r="AA641" s="18" t="n">
        <f aca="false">S641*W641</f>
        <v>85.25</v>
      </c>
      <c r="AB641" s="15" t="n">
        <f aca="false">(P641="Month-to-month")+(I641="Fiber optic")+(R641="Electronic check")+(F641&lt;=12)+(M641="No")+(J641="No")</f>
        <v>6</v>
      </c>
      <c r="AC641" s="15" t="str">
        <f aca="false">IF(AB641&gt;=5,"High",IF(AB641&gt;=3,"Medium","Low"))</f>
        <v>High</v>
      </c>
    </row>
    <row r="642" customFormat="false" ht="15" hidden="false" customHeight="false" outlineLevel="0" collapsed="false">
      <c r="A642" s="15" t="s">
        <v>739</v>
      </c>
      <c r="B642" s="15" t="s">
        <v>98</v>
      </c>
      <c r="C642" s="15" t="n">
        <v>0</v>
      </c>
      <c r="D642" s="15" t="s">
        <v>26</v>
      </c>
      <c r="E642" s="15" t="s">
        <v>26</v>
      </c>
      <c r="F642" s="15" t="n">
        <v>68</v>
      </c>
      <c r="G642" s="15" t="s">
        <v>26</v>
      </c>
      <c r="H642" s="15" t="s">
        <v>26</v>
      </c>
      <c r="I642" s="15" t="s">
        <v>24</v>
      </c>
      <c r="J642" s="15" t="s">
        <v>28</v>
      </c>
      <c r="K642" s="15" t="s">
        <v>28</v>
      </c>
      <c r="L642" s="15" t="s">
        <v>28</v>
      </c>
      <c r="M642" s="15" t="s">
        <v>28</v>
      </c>
      <c r="N642" s="15" t="s">
        <v>28</v>
      </c>
      <c r="O642" s="15" t="s">
        <v>28</v>
      </c>
      <c r="P642" s="15" t="s">
        <v>29</v>
      </c>
      <c r="Q642" s="15" t="s">
        <v>24</v>
      </c>
      <c r="R642" s="15" t="s">
        <v>19</v>
      </c>
      <c r="S642" s="18" t="n">
        <v>25.4</v>
      </c>
      <c r="T642" s="15" t="n">
        <v>1620.2</v>
      </c>
      <c r="U642" s="15" t="s">
        <v>24</v>
      </c>
      <c r="V642" s="18" t="n">
        <f aca="false">IF(ISNUMBER(T642),T642,0)</f>
        <v>1620.2</v>
      </c>
      <c r="W642" s="15" t="n">
        <f aca="false">IF(U642="Yes",1,0)</f>
        <v>0</v>
      </c>
      <c r="X642" s="15" t="str">
        <f aca="false">IF(F642&lt;=12,"0-12 months",IF(F642&lt;=24,"13-24 months",IF(F642&lt;=48,"25-48 months","49-72 months")))</f>
        <v>49-72 months</v>
      </c>
      <c r="Y642" s="15" t="str">
        <f aca="false">IF(C642=1,"Yes","No")</f>
        <v>No</v>
      </c>
      <c r="Z642" s="15" t="n">
        <f aca="false">COUNTIF(J642:O642,"Yes")</f>
        <v>0</v>
      </c>
      <c r="AA642" s="18" t="n">
        <f aca="false">S642*W642</f>
        <v>0</v>
      </c>
      <c r="AB642" s="15" t="n">
        <f aca="false">(P642="Month-to-month")+(I642="Fiber optic")+(R642="Electronic check")+(F642&lt;=12)+(M642="No")+(J642="No")</f>
        <v>0</v>
      </c>
      <c r="AC642" s="15" t="str">
        <f aca="false">IF(AB642&gt;=5,"High",IF(AB642&gt;=3,"Medium","Low"))</f>
        <v>Low</v>
      </c>
    </row>
    <row r="643" customFormat="false" ht="15" hidden="false" customHeight="false" outlineLevel="0" collapsed="false">
      <c r="A643" s="15" t="s">
        <v>740</v>
      </c>
      <c r="B643" s="15" t="s">
        <v>94</v>
      </c>
      <c r="C643" s="15" t="n">
        <v>0</v>
      </c>
      <c r="D643" s="15" t="s">
        <v>26</v>
      </c>
      <c r="E643" s="15" t="s">
        <v>26</v>
      </c>
      <c r="F643" s="15" t="n">
        <v>43</v>
      </c>
      <c r="G643" s="15" t="s">
        <v>26</v>
      </c>
      <c r="H643" s="15" t="s">
        <v>24</v>
      </c>
      <c r="I643" s="15" t="s">
        <v>96</v>
      </c>
      <c r="J643" s="15" t="s">
        <v>24</v>
      </c>
      <c r="K643" s="15" t="s">
        <v>24</v>
      </c>
      <c r="L643" s="15" t="s">
        <v>24</v>
      </c>
      <c r="M643" s="15" t="s">
        <v>24</v>
      </c>
      <c r="N643" s="15" t="s">
        <v>26</v>
      </c>
      <c r="O643" s="15" t="s">
        <v>24</v>
      </c>
      <c r="P643" s="15" t="s">
        <v>25</v>
      </c>
      <c r="Q643" s="15" t="s">
        <v>24</v>
      </c>
      <c r="R643" s="15" t="s">
        <v>15</v>
      </c>
      <c r="S643" s="18" t="n">
        <v>56.15</v>
      </c>
      <c r="T643" s="15" t="n">
        <v>2499.3</v>
      </c>
      <c r="U643" s="15" t="s">
        <v>26</v>
      </c>
      <c r="V643" s="18" t="n">
        <f aca="false">IF(ISNUMBER(T643),T643,0)</f>
        <v>2499.3</v>
      </c>
      <c r="W643" s="15" t="n">
        <f aca="false">IF(U643="Yes",1,0)</f>
        <v>1</v>
      </c>
      <c r="X643" s="15" t="str">
        <f aca="false">IF(F643&lt;=12,"0-12 months",IF(F643&lt;=24,"13-24 months",IF(F643&lt;=48,"25-48 months","49-72 months")))</f>
        <v>25-48 months</v>
      </c>
      <c r="Y643" s="15" t="str">
        <f aca="false">IF(C643=1,"Yes","No")</f>
        <v>No</v>
      </c>
      <c r="Z643" s="15" t="n">
        <f aca="false">COUNTIF(J643:O643,"Yes")</f>
        <v>1</v>
      </c>
      <c r="AA643" s="18" t="n">
        <f aca="false">S643*W643</f>
        <v>56.15</v>
      </c>
      <c r="AB643" s="15" t="n">
        <f aca="false">(P643="Month-to-month")+(I643="Fiber optic")+(R643="Electronic check")+(F643&lt;=12)+(M643="No")+(J643="No")</f>
        <v>4</v>
      </c>
      <c r="AC643" s="15" t="str">
        <f aca="false">IF(AB643&gt;=5,"High",IF(AB643&gt;=3,"Medium","Low"))</f>
        <v>Medium</v>
      </c>
    </row>
    <row r="644" customFormat="false" ht="15" hidden="false" customHeight="false" outlineLevel="0" collapsed="false">
      <c r="A644" s="15" t="s">
        <v>741</v>
      </c>
      <c r="B644" s="15" t="s">
        <v>98</v>
      </c>
      <c r="C644" s="15" t="n">
        <v>0</v>
      </c>
      <c r="D644" s="15" t="s">
        <v>24</v>
      </c>
      <c r="E644" s="15" t="s">
        <v>24</v>
      </c>
      <c r="F644" s="15" t="n">
        <v>1</v>
      </c>
      <c r="G644" s="15" t="s">
        <v>26</v>
      </c>
      <c r="H644" s="15" t="s">
        <v>24</v>
      </c>
      <c r="I644" s="15" t="s">
        <v>102</v>
      </c>
      <c r="J644" s="15" t="s">
        <v>24</v>
      </c>
      <c r="K644" s="15" t="s">
        <v>24</v>
      </c>
      <c r="L644" s="15" t="s">
        <v>24</v>
      </c>
      <c r="M644" s="15" t="s">
        <v>24</v>
      </c>
      <c r="N644" s="15" t="s">
        <v>26</v>
      </c>
      <c r="O644" s="15" t="s">
        <v>26</v>
      </c>
      <c r="P644" s="15" t="s">
        <v>25</v>
      </c>
      <c r="Q644" s="15" t="s">
        <v>26</v>
      </c>
      <c r="R644" s="15" t="s">
        <v>15</v>
      </c>
      <c r="S644" s="18" t="n">
        <v>89.55</v>
      </c>
      <c r="T644" s="15" t="n">
        <v>89.55</v>
      </c>
      <c r="U644" s="15" t="s">
        <v>26</v>
      </c>
      <c r="V644" s="18" t="n">
        <f aca="false">IF(ISNUMBER(T644),T644,0)</f>
        <v>89.55</v>
      </c>
      <c r="W644" s="15" t="n">
        <f aca="false">IF(U644="Yes",1,0)</f>
        <v>1</v>
      </c>
      <c r="X644" s="15" t="str">
        <f aca="false">IF(F644&lt;=12,"0-12 months",IF(F644&lt;=24,"13-24 months",IF(F644&lt;=48,"25-48 months","49-72 months")))</f>
        <v>0-12 months</v>
      </c>
      <c r="Y644" s="15" t="str">
        <f aca="false">IF(C644=1,"Yes","No")</f>
        <v>No</v>
      </c>
      <c r="Z644" s="15" t="n">
        <f aca="false">COUNTIF(J644:O644,"Yes")</f>
        <v>2</v>
      </c>
      <c r="AA644" s="18" t="n">
        <f aca="false">S644*W644</f>
        <v>89.55</v>
      </c>
      <c r="AB644" s="15" t="n">
        <f aca="false">(P644="Month-to-month")+(I644="Fiber optic")+(R644="Electronic check")+(F644&lt;=12)+(M644="No")+(J644="No")</f>
        <v>6</v>
      </c>
      <c r="AC644" s="15" t="str">
        <f aca="false">IF(AB644&gt;=5,"High",IF(AB644&gt;=3,"Medium","Low"))</f>
        <v>High</v>
      </c>
    </row>
    <row r="645" customFormat="false" ht="15" hidden="false" customHeight="false" outlineLevel="0" collapsed="false">
      <c r="A645" s="15" t="s">
        <v>742</v>
      </c>
      <c r="B645" s="15" t="s">
        <v>94</v>
      </c>
      <c r="C645" s="15" t="n">
        <v>1</v>
      </c>
      <c r="D645" s="15" t="s">
        <v>24</v>
      </c>
      <c r="E645" s="15" t="s">
        <v>24</v>
      </c>
      <c r="F645" s="15" t="n">
        <v>49</v>
      </c>
      <c r="G645" s="15" t="s">
        <v>26</v>
      </c>
      <c r="H645" s="15" t="s">
        <v>24</v>
      </c>
      <c r="I645" s="15" t="s">
        <v>102</v>
      </c>
      <c r="J645" s="15" t="s">
        <v>24</v>
      </c>
      <c r="K645" s="15" t="s">
        <v>26</v>
      </c>
      <c r="L645" s="15" t="s">
        <v>26</v>
      </c>
      <c r="M645" s="15" t="s">
        <v>24</v>
      </c>
      <c r="N645" s="15" t="s">
        <v>24</v>
      </c>
      <c r="O645" s="15" t="s">
        <v>26</v>
      </c>
      <c r="P645" s="15" t="s">
        <v>27</v>
      </c>
      <c r="Q645" s="15" t="s">
        <v>26</v>
      </c>
      <c r="R645" s="15" t="s">
        <v>19</v>
      </c>
      <c r="S645" s="18" t="n">
        <v>89.85</v>
      </c>
      <c r="T645" s="15" t="n">
        <v>4287.2</v>
      </c>
      <c r="U645" s="15" t="s">
        <v>24</v>
      </c>
      <c r="V645" s="18" t="n">
        <f aca="false">IF(ISNUMBER(T645),T645,0)</f>
        <v>4287.2</v>
      </c>
      <c r="W645" s="15" t="n">
        <f aca="false">IF(U645="Yes",1,0)</f>
        <v>0</v>
      </c>
      <c r="X645" s="15" t="str">
        <f aca="false">IF(F645&lt;=12,"0-12 months",IF(F645&lt;=24,"13-24 months",IF(F645&lt;=48,"25-48 months","49-72 months")))</f>
        <v>49-72 months</v>
      </c>
      <c r="Y645" s="15" t="str">
        <f aca="false">IF(C645=1,"Yes","No")</f>
        <v>Yes</v>
      </c>
      <c r="Z645" s="15" t="n">
        <f aca="false">COUNTIF(J645:O645,"Yes")</f>
        <v>3</v>
      </c>
      <c r="AA645" s="18" t="n">
        <f aca="false">S645*W645</f>
        <v>0</v>
      </c>
      <c r="AB645" s="15" t="n">
        <f aca="false">(P645="Month-to-month")+(I645="Fiber optic")+(R645="Electronic check")+(F645&lt;=12)+(M645="No")+(J645="No")</f>
        <v>3</v>
      </c>
      <c r="AC645" s="15" t="str">
        <f aca="false">IF(AB645&gt;=5,"High",IF(AB645&gt;=3,"Medium","Low"))</f>
        <v>Medium</v>
      </c>
    </row>
    <row r="646" customFormat="false" ht="15" hidden="false" customHeight="false" outlineLevel="0" collapsed="false">
      <c r="A646" s="15" t="s">
        <v>743</v>
      </c>
      <c r="B646" s="15" t="s">
        <v>94</v>
      </c>
      <c r="C646" s="15" t="n">
        <v>0</v>
      </c>
      <c r="D646" s="15" t="s">
        <v>26</v>
      </c>
      <c r="E646" s="15" t="s">
        <v>26</v>
      </c>
      <c r="F646" s="15" t="n">
        <v>15</v>
      </c>
      <c r="G646" s="15" t="s">
        <v>26</v>
      </c>
      <c r="H646" s="15" t="s">
        <v>26</v>
      </c>
      <c r="I646" s="15" t="s">
        <v>24</v>
      </c>
      <c r="J646" s="15" t="s">
        <v>28</v>
      </c>
      <c r="K646" s="15" t="s">
        <v>28</v>
      </c>
      <c r="L646" s="15" t="s">
        <v>28</v>
      </c>
      <c r="M646" s="15" t="s">
        <v>28</v>
      </c>
      <c r="N646" s="15" t="s">
        <v>28</v>
      </c>
      <c r="O646" s="15" t="s">
        <v>28</v>
      </c>
      <c r="P646" s="15" t="s">
        <v>25</v>
      </c>
      <c r="Q646" s="15" t="s">
        <v>26</v>
      </c>
      <c r="R646" s="15" t="s">
        <v>15</v>
      </c>
      <c r="S646" s="18" t="n">
        <v>25.25</v>
      </c>
      <c r="T646" s="15" t="n">
        <v>394.85</v>
      </c>
      <c r="U646" s="15" t="s">
        <v>24</v>
      </c>
      <c r="V646" s="18" t="n">
        <f aca="false">IF(ISNUMBER(T646),T646,0)</f>
        <v>394.85</v>
      </c>
      <c r="W646" s="15" t="n">
        <f aca="false">IF(U646="Yes",1,0)</f>
        <v>0</v>
      </c>
      <c r="X646" s="15" t="str">
        <f aca="false">IF(F646&lt;=12,"0-12 months",IF(F646&lt;=24,"13-24 months",IF(F646&lt;=48,"25-48 months","49-72 months")))</f>
        <v>13-24 months</v>
      </c>
      <c r="Y646" s="15" t="str">
        <f aca="false">IF(C646=1,"Yes","No")</f>
        <v>No</v>
      </c>
      <c r="Z646" s="15" t="n">
        <f aca="false">COUNTIF(J646:O646,"Yes")</f>
        <v>0</v>
      </c>
      <c r="AA646" s="18" t="n">
        <f aca="false">S646*W646</f>
        <v>0</v>
      </c>
      <c r="AB646" s="15" t="n">
        <f aca="false">(P646="Month-to-month")+(I646="Fiber optic")+(R646="Electronic check")+(F646&lt;=12)+(M646="No")+(J646="No")</f>
        <v>2</v>
      </c>
      <c r="AC646" s="15" t="str">
        <f aca="false">IF(AB646&gt;=5,"High",IF(AB646&gt;=3,"Medium","Low"))</f>
        <v>Low</v>
      </c>
    </row>
    <row r="647" customFormat="false" ht="15" hidden="false" customHeight="false" outlineLevel="0" collapsed="false">
      <c r="A647" s="15" t="s">
        <v>744</v>
      </c>
      <c r="B647" s="15" t="s">
        <v>98</v>
      </c>
      <c r="C647" s="15" t="n">
        <v>1</v>
      </c>
      <c r="D647" s="15" t="s">
        <v>26</v>
      </c>
      <c r="E647" s="15" t="s">
        <v>24</v>
      </c>
      <c r="F647" s="15" t="n">
        <v>20</v>
      </c>
      <c r="G647" s="15" t="s">
        <v>26</v>
      </c>
      <c r="H647" s="15" t="s">
        <v>26</v>
      </c>
      <c r="I647" s="15" t="s">
        <v>102</v>
      </c>
      <c r="J647" s="15" t="s">
        <v>24</v>
      </c>
      <c r="K647" s="15" t="s">
        <v>24</v>
      </c>
      <c r="L647" s="15" t="s">
        <v>24</v>
      </c>
      <c r="M647" s="15" t="s">
        <v>24</v>
      </c>
      <c r="N647" s="15" t="s">
        <v>26</v>
      </c>
      <c r="O647" s="15" t="s">
        <v>26</v>
      </c>
      <c r="P647" s="15" t="s">
        <v>25</v>
      </c>
      <c r="Q647" s="15" t="s">
        <v>26</v>
      </c>
      <c r="R647" s="15" t="s">
        <v>15</v>
      </c>
      <c r="S647" s="18" t="n">
        <v>94.55</v>
      </c>
      <c r="T647" s="15" t="n">
        <v>1899.65</v>
      </c>
      <c r="U647" s="15" t="s">
        <v>26</v>
      </c>
      <c r="V647" s="18" t="n">
        <f aca="false">IF(ISNUMBER(T647),T647,0)</f>
        <v>1899.65</v>
      </c>
      <c r="W647" s="15" t="n">
        <f aca="false">IF(U647="Yes",1,0)</f>
        <v>1</v>
      </c>
      <c r="X647" s="15" t="str">
        <f aca="false">IF(F647&lt;=12,"0-12 months",IF(F647&lt;=24,"13-24 months",IF(F647&lt;=48,"25-48 months","49-72 months")))</f>
        <v>13-24 months</v>
      </c>
      <c r="Y647" s="15" t="str">
        <f aca="false">IF(C647=1,"Yes","No")</f>
        <v>Yes</v>
      </c>
      <c r="Z647" s="15" t="n">
        <f aca="false">COUNTIF(J647:O647,"Yes")</f>
        <v>2</v>
      </c>
      <c r="AA647" s="18" t="n">
        <f aca="false">S647*W647</f>
        <v>94.55</v>
      </c>
      <c r="AB647" s="15" t="n">
        <f aca="false">(P647="Month-to-month")+(I647="Fiber optic")+(R647="Electronic check")+(F647&lt;=12)+(M647="No")+(J647="No")</f>
        <v>5</v>
      </c>
      <c r="AC647" s="15" t="str">
        <f aca="false">IF(AB647&gt;=5,"High",IF(AB647&gt;=3,"Medium","Low"))</f>
        <v>High</v>
      </c>
    </row>
    <row r="648" customFormat="false" ht="15" hidden="false" customHeight="false" outlineLevel="0" collapsed="false">
      <c r="A648" s="15" t="s">
        <v>745</v>
      </c>
      <c r="B648" s="15" t="s">
        <v>98</v>
      </c>
      <c r="C648" s="15" t="n">
        <v>0</v>
      </c>
      <c r="D648" s="15" t="s">
        <v>24</v>
      </c>
      <c r="E648" s="15" t="s">
        <v>24</v>
      </c>
      <c r="F648" s="15" t="n">
        <v>1</v>
      </c>
      <c r="G648" s="15" t="s">
        <v>26</v>
      </c>
      <c r="H648" s="15" t="s">
        <v>24</v>
      </c>
      <c r="I648" s="15" t="s">
        <v>96</v>
      </c>
      <c r="J648" s="15" t="s">
        <v>24</v>
      </c>
      <c r="K648" s="15" t="s">
        <v>24</v>
      </c>
      <c r="L648" s="15" t="s">
        <v>24</v>
      </c>
      <c r="M648" s="15" t="s">
        <v>24</v>
      </c>
      <c r="N648" s="15" t="s">
        <v>24</v>
      </c>
      <c r="O648" s="15" t="s">
        <v>24</v>
      </c>
      <c r="P648" s="15" t="s">
        <v>25</v>
      </c>
      <c r="Q648" s="15" t="s">
        <v>26</v>
      </c>
      <c r="R648" s="15" t="s">
        <v>17</v>
      </c>
      <c r="S648" s="18" t="n">
        <v>45.7</v>
      </c>
      <c r="T648" s="15" t="n">
        <v>45.7</v>
      </c>
      <c r="U648" s="15" t="s">
        <v>26</v>
      </c>
      <c r="V648" s="18" t="n">
        <f aca="false">IF(ISNUMBER(T648),T648,0)</f>
        <v>45.7</v>
      </c>
      <c r="W648" s="15" t="n">
        <f aca="false">IF(U648="Yes",1,0)</f>
        <v>1</v>
      </c>
      <c r="X648" s="15" t="str">
        <f aca="false">IF(F648&lt;=12,"0-12 months",IF(F648&lt;=24,"13-24 months",IF(F648&lt;=48,"25-48 months","49-72 months")))</f>
        <v>0-12 months</v>
      </c>
      <c r="Y648" s="15" t="str">
        <f aca="false">IF(C648=1,"Yes","No")</f>
        <v>No</v>
      </c>
      <c r="Z648" s="15" t="n">
        <f aca="false">COUNTIF(J648:O648,"Yes")</f>
        <v>0</v>
      </c>
      <c r="AA648" s="18" t="n">
        <f aca="false">S648*W648</f>
        <v>45.7</v>
      </c>
      <c r="AB648" s="15" t="n">
        <f aca="false">(P648="Month-to-month")+(I648="Fiber optic")+(R648="Electronic check")+(F648&lt;=12)+(M648="No")+(J648="No")</f>
        <v>4</v>
      </c>
      <c r="AC648" s="15" t="str">
        <f aca="false">IF(AB648&gt;=5,"High",IF(AB648&gt;=3,"Medium","Low"))</f>
        <v>Medium</v>
      </c>
    </row>
    <row r="649" customFormat="false" ht="15" hidden="false" customHeight="false" outlineLevel="0" collapsed="false">
      <c r="A649" s="15" t="s">
        <v>746</v>
      </c>
      <c r="B649" s="15" t="s">
        <v>98</v>
      </c>
      <c r="C649" s="15" t="n">
        <v>0</v>
      </c>
      <c r="D649" s="15" t="s">
        <v>26</v>
      </c>
      <c r="E649" s="15" t="s">
        <v>26</v>
      </c>
      <c r="F649" s="15" t="n">
        <v>50</v>
      </c>
      <c r="G649" s="15" t="s">
        <v>26</v>
      </c>
      <c r="H649" s="15" t="s">
        <v>26</v>
      </c>
      <c r="I649" s="15" t="s">
        <v>96</v>
      </c>
      <c r="J649" s="15" t="s">
        <v>24</v>
      </c>
      <c r="K649" s="15" t="s">
        <v>24</v>
      </c>
      <c r="L649" s="15" t="s">
        <v>26</v>
      </c>
      <c r="M649" s="15" t="s">
        <v>26</v>
      </c>
      <c r="N649" s="15" t="s">
        <v>26</v>
      </c>
      <c r="O649" s="15" t="s">
        <v>24</v>
      </c>
      <c r="P649" s="15" t="s">
        <v>27</v>
      </c>
      <c r="Q649" s="15" t="s">
        <v>26</v>
      </c>
      <c r="R649" s="15" t="s">
        <v>15</v>
      </c>
      <c r="S649" s="18" t="n">
        <v>69.65</v>
      </c>
      <c r="T649" s="15" t="n">
        <v>3442.15</v>
      </c>
      <c r="U649" s="15" t="s">
        <v>24</v>
      </c>
      <c r="V649" s="18" t="n">
        <f aca="false">IF(ISNUMBER(T649),T649,0)</f>
        <v>3442.15</v>
      </c>
      <c r="W649" s="15" t="n">
        <f aca="false">IF(U649="Yes",1,0)</f>
        <v>0</v>
      </c>
      <c r="X649" s="15" t="str">
        <f aca="false">IF(F649&lt;=12,"0-12 months",IF(F649&lt;=24,"13-24 months",IF(F649&lt;=48,"25-48 months","49-72 months")))</f>
        <v>49-72 months</v>
      </c>
      <c r="Y649" s="15" t="str">
        <f aca="false">IF(C649=1,"Yes","No")</f>
        <v>No</v>
      </c>
      <c r="Z649" s="15" t="n">
        <f aca="false">COUNTIF(J649:O649,"Yes")</f>
        <v>3</v>
      </c>
      <c r="AA649" s="18" t="n">
        <f aca="false">S649*W649</f>
        <v>0</v>
      </c>
      <c r="AB649" s="15" t="n">
        <f aca="false">(P649="Month-to-month")+(I649="Fiber optic")+(R649="Electronic check")+(F649&lt;=12)+(M649="No")+(J649="No")</f>
        <v>2</v>
      </c>
      <c r="AC649" s="15" t="str">
        <f aca="false">IF(AB649&gt;=5,"High",IF(AB649&gt;=3,"Medium","Low"))</f>
        <v>Low</v>
      </c>
    </row>
    <row r="650" customFormat="false" ht="15" hidden="false" customHeight="false" outlineLevel="0" collapsed="false">
      <c r="A650" s="15" t="s">
        <v>747</v>
      </c>
      <c r="B650" s="15" t="s">
        <v>94</v>
      </c>
      <c r="C650" s="15" t="n">
        <v>1</v>
      </c>
      <c r="D650" s="15" t="s">
        <v>24</v>
      </c>
      <c r="E650" s="15" t="s">
        <v>24</v>
      </c>
      <c r="F650" s="15" t="n">
        <v>2</v>
      </c>
      <c r="G650" s="15" t="s">
        <v>26</v>
      </c>
      <c r="H650" s="15" t="s">
        <v>26</v>
      </c>
      <c r="I650" s="15" t="s">
        <v>102</v>
      </c>
      <c r="J650" s="15" t="s">
        <v>24</v>
      </c>
      <c r="K650" s="15" t="s">
        <v>26</v>
      </c>
      <c r="L650" s="15" t="s">
        <v>24</v>
      </c>
      <c r="M650" s="15" t="s">
        <v>24</v>
      </c>
      <c r="N650" s="15" t="s">
        <v>24</v>
      </c>
      <c r="O650" s="15" t="s">
        <v>26</v>
      </c>
      <c r="P650" s="15" t="s">
        <v>25</v>
      </c>
      <c r="Q650" s="15" t="s">
        <v>24</v>
      </c>
      <c r="R650" s="15" t="s">
        <v>15</v>
      </c>
      <c r="S650" s="18" t="n">
        <v>89.5</v>
      </c>
      <c r="T650" s="15" t="n">
        <v>161.5</v>
      </c>
      <c r="U650" s="15" t="s">
        <v>26</v>
      </c>
      <c r="V650" s="18" t="n">
        <f aca="false">IF(ISNUMBER(T650),T650,0)</f>
        <v>161.5</v>
      </c>
      <c r="W650" s="15" t="n">
        <f aca="false">IF(U650="Yes",1,0)</f>
        <v>1</v>
      </c>
      <c r="X650" s="15" t="str">
        <f aca="false">IF(F650&lt;=12,"0-12 months",IF(F650&lt;=24,"13-24 months",IF(F650&lt;=48,"25-48 months","49-72 months")))</f>
        <v>0-12 months</v>
      </c>
      <c r="Y650" s="15" t="str">
        <f aca="false">IF(C650=1,"Yes","No")</f>
        <v>Yes</v>
      </c>
      <c r="Z650" s="15" t="n">
        <f aca="false">COUNTIF(J650:O650,"Yes")</f>
        <v>2</v>
      </c>
      <c r="AA650" s="18" t="n">
        <f aca="false">S650*W650</f>
        <v>89.5</v>
      </c>
      <c r="AB650" s="15" t="n">
        <f aca="false">(P650="Month-to-month")+(I650="Fiber optic")+(R650="Electronic check")+(F650&lt;=12)+(M650="No")+(J650="No")</f>
        <v>6</v>
      </c>
      <c r="AC650" s="15" t="str">
        <f aca="false">IF(AB650&gt;=5,"High",IF(AB650&gt;=3,"Medium","Low"))</f>
        <v>High</v>
      </c>
    </row>
    <row r="651" customFormat="false" ht="15" hidden="false" customHeight="false" outlineLevel="0" collapsed="false">
      <c r="A651" s="15" t="s">
        <v>748</v>
      </c>
      <c r="B651" s="15" t="s">
        <v>98</v>
      </c>
      <c r="C651" s="15" t="n">
        <v>1</v>
      </c>
      <c r="D651" s="15" t="s">
        <v>24</v>
      </c>
      <c r="E651" s="15" t="s">
        <v>24</v>
      </c>
      <c r="F651" s="15" t="n">
        <v>24</v>
      </c>
      <c r="G651" s="15" t="s">
        <v>26</v>
      </c>
      <c r="H651" s="15" t="s">
        <v>24</v>
      </c>
      <c r="I651" s="15" t="s">
        <v>102</v>
      </c>
      <c r="J651" s="15" t="s">
        <v>24</v>
      </c>
      <c r="K651" s="15" t="s">
        <v>24</v>
      </c>
      <c r="L651" s="15" t="s">
        <v>24</v>
      </c>
      <c r="M651" s="15" t="s">
        <v>24</v>
      </c>
      <c r="N651" s="15" t="s">
        <v>24</v>
      </c>
      <c r="O651" s="15" t="s">
        <v>24</v>
      </c>
      <c r="P651" s="15" t="s">
        <v>25</v>
      </c>
      <c r="Q651" s="15" t="s">
        <v>24</v>
      </c>
      <c r="R651" s="15" t="s">
        <v>21</v>
      </c>
      <c r="S651" s="18" t="n">
        <v>70</v>
      </c>
      <c r="T651" s="15" t="n">
        <v>1732.6</v>
      </c>
      <c r="U651" s="15" t="s">
        <v>24</v>
      </c>
      <c r="V651" s="18" t="n">
        <f aca="false">IF(ISNUMBER(T651),T651,0)</f>
        <v>1732.6</v>
      </c>
      <c r="W651" s="15" t="n">
        <f aca="false">IF(U651="Yes",1,0)</f>
        <v>0</v>
      </c>
      <c r="X651" s="15" t="str">
        <f aca="false">IF(F651&lt;=12,"0-12 months",IF(F651&lt;=24,"13-24 months",IF(F651&lt;=48,"25-48 months","49-72 months")))</f>
        <v>13-24 months</v>
      </c>
      <c r="Y651" s="15" t="str">
        <f aca="false">IF(C651=1,"Yes","No")</f>
        <v>Yes</v>
      </c>
      <c r="Z651" s="15" t="n">
        <f aca="false">COUNTIF(J651:O651,"Yes")</f>
        <v>0</v>
      </c>
      <c r="AA651" s="18" t="n">
        <f aca="false">S651*W651</f>
        <v>0</v>
      </c>
      <c r="AB651" s="15" t="n">
        <f aca="false">(P651="Month-to-month")+(I651="Fiber optic")+(R651="Electronic check")+(F651&lt;=12)+(M651="No")+(J651="No")</f>
        <v>4</v>
      </c>
      <c r="AC651" s="15" t="str">
        <f aca="false">IF(AB651&gt;=5,"High",IF(AB651&gt;=3,"Medium","Low"))</f>
        <v>Medium</v>
      </c>
    </row>
    <row r="652" customFormat="false" ht="15" hidden="false" customHeight="false" outlineLevel="0" collapsed="false">
      <c r="A652" s="15" t="s">
        <v>749</v>
      </c>
      <c r="B652" s="15" t="s">
        <v>94</v>
      </c>
      <c r="C652" s="15" t="n">
        <v>0</v>
      </c>
      <c r="D652" s="15" t="s">
        <v>24</v>
      </c>
      <c r="E652" s="15" t="s">
        <v>24</v>
      </c>
      <c r="F652" s="15" t="n">
        <v>3</v>
      </c>
      <c r="G652" s="15" t="s">
        <v>26</v>
      </c>
      <c r="H652" s="15" t="s">
        <v>24</v>
      </c>
      <c r="I652" s="15" t="s">
        <v>102</v>
      </c>
      <c r="J652" s="15" t="s">
        <v>24</v>
      </c>
      <c r="K652" s="15" t="s">
        <v>24</v>
      </c>
      <c r="L652" s="15" t="s">
        <v>24</v>
      </c>
      <c r="M652" s="15" t="s">
        <v>24</v>
      </c>
      <c r="N652" s="15" t="s">
        <v>24</v>
      </c>
      <c r="O652" s="15" t="s">
        <v>24</v>
      </c>
      <c r="P652" s="15" t="s">
        <v>25</v>
      </c>
      <c r="Q652" s="15" t="s">
        <v>26</v>
      </c>
      <c r="R652" s="15" t="s">
        <v>19</v>
      </c>
      <c r="S652" s="18" t="n">
        <v>69.55</v>
      </c>
      <c r="T652" s="15" t="n">
        <v>222.3</v>
      </c>
      <c r="U652" s="15" t="s">
        <v>26</v>
      </c>
      <c r="V652" s="18" t="n">
        <f aca="false">IF(ISNUMBER(T652),T652,0)</f>
        <v>222.3</v>
      </c>
      <c r="W652" s="15" t="n">
        <f aca="false">IF(U652="Yes",1,0)</f>
        <v>1</v>
      </c>
      <c r="X652" s="15" t="str">
        <f aca="false">IF(F652&lt;=12,"0-12 months",IF(F652&lt;=24,"13-24 months",IF(F652&lt;=48,"25-48 months","49-72 months")))</f>
        <v>0-12 months</v>
      </c>
      <c r="Y652" s="15" t="str">
        <f aca="false">IF(C652=1,"Yes","No")</f>
        <v>No</v>
      </c>
      <c r="Z652" s="15" t="n">
        <f aca="false">COUNTIF(J652:O652,"Yes")</f>
        <v>0</v>
      </c>
      <c r="AA652" s="18" t="n">
        <f aca="false">S652*W652</f>
        <v>69.55</v>
      </c>
      <c r="AB652" s="15" t="n">
        <f aca="false">(P652="Month-to-month")+(I652="Fiber optic")+(R652="Electronic check")+(F652&lt;=12)+(M652="No")+(J652="No")</f>
        <v>5</v>
      </c>
      <c r="AC652" s="15" t="str">
        <f aca="false">IF(AB652&gt;=5,"High",IF(AB652&gt;=3,"Medium","Low"))</f>
        <v>High</v>
      </c>
    </row>
    <row r="653" customFormat="false" ht="15" hidden="false" customHeight="false" outlineLevel="0" collapsed="false">
      <c r="A653" s="15" t="s">
        <v>750</v>
      </c>
      <c r="B653" s="15" t="s">
        <v>94</v>
      </c>
      <c r="C653" s="15" t="n">
        <v>0</v>
      </c>
      <c r="D653" s="15" t="s">
        <v>24</v>
      </c>
      <c r="E653" s="15" t="s">
        <v>24</v>
      </c>
      <c r="F653" s="15" t="n">
        <v>1</v>
      </c>
      <c r="G653" s="15" t="s">
        <v>26</v>
      </c>
      <c r="H653" s="15" t="s">
        <v>24</v>
      </c>
      <c r="I653" s="15" t="s">
        <v>102</v>
      </c>
      <c r="J653" s="15" t="s">
        <v>24</v>
      </c>
      <c r="K653" s="15" t="s">
        <v>24</v>
      </c>
      <c r="L653" s="15" t="s">
        <v>26</v>
      </c>
      <c r="M653" s="15" t="s">
        <v>24</v>
      </c>
      <c r="N653" s="15" t="s">
        <v>24</v>
      </c>
      <c r="O653" s="15" t="s">
        <v>24</v>
      </c>
      <c r="P653" s="15" t="s">
        <v>25</v>
      </c>
      <c r="Q653" s="15" t="s">
        <v>26</v>
      </c>
      <c r="R653" s="15" t="s">
        <v>17</v>
      </c>
      <c r="S653" s="18" t="n">
        <v>74.6</v>
      </c>
      <c r="T653" s="15" t="n">
        <v>74.6</v>
      </c>
      <c r="U653" s="15" t="s">
        <v>26</v>
      </c>
      <c r="V653" s="18" t="n">
        <f aca="false">IF(ISNUMBER(T653),T653,0)</f>
        <v>74.6</v>
      </c>
      <c r="W653" s="15" t="n">
        <f aca="false">IF(U653="Yes",1,0)</f>
        <v>1</v>
      </c>
      <c r="X653" s="15" t="str">
        <f aca="false">IF(F653&lt;=12,"0-12 months",IF(F653&lt;=24,"13-24 months",IF(F653&lt;=48,"25-48 months","49-72 months")))</f>
        <v>0-12 months</v>
      </c>
      <c r="Y653" s="15" t="str">
        <f aca="false">IF(C653=1,"Yes","No")</f>
        <v>No</v>
      </c>
      <c r="Z653" s="15" t="n">
        <f aca="false">COUNTIF(J653:O653,"Yes")</f>
        <v>1</v>
      </c>
      <c r="AA653" s="18" t="n">
        <f aca="false">S653*W653</f>
        <v>74.6</v>
      </c>
      <c r="AB653" s="15" t="n">
        <f aca="false">(P653="Month-to-month")+(I653="Fiber optic")+(R653="Electronic check")+(F653&lt;=12)+(M653="No")+(J653="No")</f>
        <v>5</v>
      </c>
      <c r="AC653" s="15" t="str">
        <f aca="false">IF(AB653&gt;=5,"High",IF(AB653&gt;=3,"Medium","Low"))</f>
        <v>High</v>
      </c>
    </row>
    <row r="654" customFormat="false" ht="15" hidden="false" customHeight="false" outlineLevel="0" collapsed="false">
      <c r="A654" s="15" t="s">
        <v>751</v>
      </c>
      <c r="B654" s="15" t="s">
        <v>98</v>
      </c>
      <c r="C654" s="15" t="n">
        <v>0</v>
      </c>
      <c r="D654" s="15" t="s">
        <v>26</v>
      </c>
      <c r="E654" s="15" t="s">
        <v>26</v>
      </c>
      <c r="F654" s="15" t="n">
        <v>35</v>
      </c>
      <c r="G654" s="15" t="s">
        <v>26</v>
      </c>
      <c r="H654" s="15" t="s">
        <v>24</v>
      </c>
      <c r="I654" s="15" t="s">
        <v>24</v>
      </c>
      <c r="J654" s="15" t="s">
        <v>28</v>
      </c>
      <c r="K654" s="15" t="s">
        <v>28</v>
      </c>
      <c r="L654" s="15" t="s">
        <v>28</v>
      </c>
      <c r="M654" s="15" t="s">
        <v>28</v>
      </c>
      <c r="N654" s="15" t="s">
        <v>28</v>
      </c>
      <c r="O654" s="15" t="s">
        <v>28</v>
      </c>
      <c r="P654" s="15" t="s">
        <v>29</v>
      </c>
      <c r="Q654" s="15" t="s">
        <v>24</v>
      </c>
      <c r="R654" s="15" t="s">
        <v>17</v>
      </c>
      <c r="S654" s="18" t="n">
        <v>20.1</v>
      </c>
      <c r="T654" s="15" t="n">
        <v>655.3</v>
      </c>
      <c r="U654" s="15" t="s">
        <v>24</v>
      </c>
      <c r="V654" s="18" t="n">
        <f aca="false">IF(ISNUMBER(T654),T654,0)</f>
        <v>655.3</v>
      </c>
      <c r="W654" s="15" t="n">
        <f aca="false">IF(U654="Yes",1,0)</f>
        <v>0</v>
      </c>
      <c r="X654" s="15" t="str">
        <f aca="false">IF(F654&lt;=12,"0-12 months",IF(F654&lt;=24,"13-24 months",IF(F654&lt;=48,"25-48 months","49-72 months")))</f>
        <v>25-48 months</v>
      </c>
      <c r="Y654" s="15" t="str">
        <f aca="false">IF(C654=1,"Yes","No")</f>
        <v>No</v>
      </c>
      <c r="Z654" s="15" t="n">
        <f aca="false">COUNTIF(J654:O654,"Yes")</f>
        <v>0</v>
      </c>
      <c r="AA654" s="18" t="n">
        <f aca="false">S654*W654</f>
        <v>0</v>
      </c>
      <c r="AB654" s="15" t="n">
        <f aca="false">(P654="Month-to-month")+(I654="Fiber optic")+(R654="Electronic check")+(F654&lt;=12)+(M654="No")+(J654="No")</f>
        <v>0</v>
      </c>
      <c r="AC654" s="15" t="str">
        <f aca="false">IF(AB654&gt;=5,"High",IF(AB654&gt;=3,"Medium","Low"))</f>
        <v>Low</v>
      </c>
    </row>
    <row r="655" customFormat="false" ht="15" hidden="false" customHeight="false" outlineLevel="0" collapsed="false">
      <c r="A655" s="15" t="s">
        <v>752</v>
      </c>
      <c r="B655" s="15" t="s">
        <v>94</v>
      </c>
      <c r="C655" s="15" t="n">
        <v>0</v>
      </c>
      <c r="D655" s="15" t="s">
        <v>24</v>
      </c>
      <c r="E655" s="15" t="s">
        <v>24</v>
      </c>
      <c r="F655" s="15" t="n">
        <v>17</v>
      </c>
      <c r="G655" s="15" t="s">
        <v>26</v>
      </c>
      <c r="H655" s="15" t="s">
        <v>26</v>
      </c>
      <c r="I655" s="15" t="s">
        <v>24</v>
      </c>
      <c r="J655" s="15" t="s">
        <v>28</v>
      </c>
      <c r="K655" s="15" t="s">
        <v>28</v>
      </c>
      <c r="L655" s="15" t="s">
        <v>28</v>
      </c>
      <c r="M655" s="15" t="s">
        <v>28</v>
      </c>
      <c r="N655" s="15" t="s">
        <v>28</v>
      </c>
      <c r="O655" s="15" t="s">
        <v>28</v>
      </c>
      <c r="P655" s="15" t="s">
        <v>25</v>
      </c>
      <c r="Q655" s="15" t="s">
        <v>24</v>
      </c>
      <c r="R655" s="15" t="s">
        <v>17</v>
      </c>
      <c r="S655" s="18" t="n">
        <v>24.8</v>
      </c>
      <c r="T655" s="15" t="n">
        <v>475.25</v>
      </c>
      <c r="U655" s="15" t="s">
        <v>24</v>
      </c>
      <c r="V655" s="18" t="n">
        <f aca="false">IF(ISNUMBER(T655),T655,0)</f>
        <v>475.25</v>
      </c>
      <c r="W655" s="15" t="n">
        <f aca="false">IF(U655="Yes",1,0)</f>
        <v>0</v>
      </c>
      <c r="X655" s="15" t="str">
        <f aca="false">IF(F655&lt;=12,"0-12 months",IF(F655&lt;=24,"13-24 months",IF(F655&lt;=48,"25-48 months","49-72 months")))</f>
        <v>13-24 months</v>
      </c>
      <c r="Y655" s="15" t="str">
        <f aca="false">IF(C655=1,"Yes","No")</f>
        <v>No</v>
      </c>
      <c r="Z655" s="15" t="n">
        <f aca="false">COUNTIF(J655:O655,"Yes")</f>
        <v>0</v>
      </c>
      <c r="AA655" s="18" t="n">
        <f aca="false">S655*W655</f>
        <v>0</v>
      </c>
      <c r="AB655" s="15" t="n">
        <f aca="false">(P655="Month-to-month")+(I655="Fiber optic")+(R655="Electronic check")+(F655&lt;=12)+(M655="No")+(J655="No")</f>
        <v>1</v>
      </c>
      <c r="AC655" s="15" t="str">
        <f aca="false">IF(AB655&gt;=5,"High",IF(AB655&gt;=3,"Medium","Low"))</f>
        <v>Low</v>
      </c>
    </row>
    <row r="656" customFormat="false" ht="15" hidden="false" customHeight="false" outlineLevel="0" collapsed="false">
      <c r="A656" s="15" t="s">
        <v>753</v>
      </c>
      <c r="B656" s="15" t="s">
        <v>94</v>
      </c>
      <c r="C656" s="15" t="n">
        <v>1</v>
      </c>
      <c r="D656" s="15" t="s">
        <v>24</v>
      </c>
      <c r="E656" s="15" t="s">
        <v>24</v>
      </c>
      <c r="F656" s="15" t="n">
        <v>8</v>
      </c>
      <c r="G656" s="15" t="s">
        <v>26</v>
      </c>
      <c r="H656" s="15" t="s">
        <v>24</v>
      </c>
      <c r="I656" s="15" t="s">
        <v>24</v>
      </c>
      <c r="J656" s="15" t="s">
        <v>28</v>
      </c>
      <c r="K656" s="15" t="s">
        <v>28</v>
      </c>
      <c r="L656" s="15" t="s">
        <v>28</v>
      </c>
      <c r="M656" s="15" t="s">
        <v>28</v>
      </c>
      <c r="N656" s="15" t="s">
        <v>28</v>
      </c>
      <c r="O656" s="15" t="s">
        <v>28</v>
      </c>
      <c r="P656" s="15" t="s">
        <v>25</v>
      </c>
      <c r="Q656" s="15" t="s">
        <v>24</v>
      </c>
      <c r="R656" s="15" t="s">
        <v>15</v>
      </c>
      <c r="S656" s="18" t="n">
        <v>19.65</v>
      </c>
      <c r="T656" s="15" t="n">
        <v>164.3</v>
      </c>
      <c r="U656" s="15" t="s">
        <v>26</v>
      </c>
      <c r="V656" s="18" t="n">
        <f aca="false">IF(ISNUMBER(T656),T656,0)</f>
        <v>164.3</v>
      </c>
      <c r="W656" s="15" t="n">
        <f aca="false">IF(U656="Yes",1,0)</f>
        <v>1</v>
      </c>
      <c r="X656" s="15" t="str">
        <f aca="false">IF(F656&lt;=12,"0-12 months",IF(F656&lt;=24,"13-24 months",IF(F656&lt;=48,"25-48 months","49-72 months")))</f>
        <v>0-12 months</v>
      </c>
      <c r="Y656" s="15" t="str">
        <f aca="false">IF(C656=1,"Yes","No")</f>
        <v>Yes</v>
      </c>
      <c r="Z656" s="15" t="n">
        <f aca="false">COUNTIF(J656:O656,"Yes")</f>
        <v>0</v>
      </c>
      <c r="AA656" s="18" t="n">
        <f aca="false">S656*W656</f>
        <v>19.65</v>
      </c>
      <c r="AB656" s="15" t="n">
        <f aca="false">(P656="Month-to-month")+(I656="Fiber optic")+(R656="Electronic check")+(F656&lt;=12)+(M656="No")+(J656="No")</f>
        <v>3</v>
      </c>
      <c r="AC656" s="15" t="str">
        <f aca="false">IF(AB656&gt;=5,"High",IF(AB656&gt;=3,"Medium","Low"))</f>
        <v>Medium</v>
      </c>
    </row>
    <row r="657" customFormat="false" ht="15" hidden="false" customHeight="false" outlineLevel="0" collapsed="false">
      <c r="A657" s="15" t="s">
        <v>754</v>
      </c>
      <c r="B657" s="15" t="s">
        <v>98</v>
      </c>
      <c r="C657" s="15" t="n">
        <v>0</v>
      </c>
      <c r="D657" s="15" t="s">
        <v>24</v>
      </c>
      <c r="E657" s="15" t="s">
        <v>24</v>
      </c>
      <c r="F657" s="15" t="n">
        <v>10</v>
      </c>
      <c r="G657" s="15" t="s">
        <v>26</v>
      </c>
      <c r="H657" s="15" t="s">
        <v>24</v>
      </c>
      <c r="I657" s="15" t="s">
        <v>102</v>
      </c>
      <c r="J657" s="15" t="s">
        <v>24</v>
      </c>
      <c r="K657" s="15" t="s">
        <v>24</v>
      </c>
      <c r="L657" s="15" t="s">
        <v>24</v>
      </c>
      <c r="M657" s="15" t="s">
        <v>26</v>
      </c>
      <c r="N657" s="15" t="s">
        <v>26</v>
      </c>
      <c r="O657" s="15" t="s">
        <v>26</v>
      </c>
      <c r="P657" s="15" t="s">
        <v>25</v>
      </c>
      <c r="Q657" s="15" t="s">
        <v>26</v>
      </c>
      <c r="R657" s="15" t="s">
        <v>21</v>
      </c>
      <c r="S657" s="18" t="n">
        <v>95.1</v>
      </c>
      <c r="T657" s="15" t="n">
        <v>865.1</v>
      </c>
      <c r="U657" s="15" t="s">
        <v>24</v>
      </c>
      <c r="V657" s="18" t="n">
        <f aca="false">IF(ISNUMBER(T657),T657,0)</f>
        <v>865.1</v>
      </c>
      <c r="W657" s="15" t="n">
        <f aca="false">IF(U657="Yes",1,0)</f>
        <v>0</v>
      </c>
      <c r="X657" s="15" t="str">
        <f aca="false">IF(F657&lt;=12,"0-12 months",IF(F657&lt;=24,"13-24 months",IF(F657&lt;=48,"25-48 months","49-72 months")))</f>
        <v>0-12 months</v>
      </c>
      <c r="Y657" s="15" t="str">
        <f aca="false">IF(C657=1,"Yes","No")</f>
        <v>No</v>
      </c>
      <c r="Z657" s="15" t="n">
        <f aca="false">COUNTIF(J657:O657,"Yes")</f>
        <v>3</v>
      </c>
      <c r="AA657" s="18" t="n">
        <f aca="false">S657*W657</f>
        <v>0</v>
      </c>
      <c r="AB657" s="15" t="n">
        <f aca="false">(P657="Month-to-month")+(I657="Fiber optic")+(R657="Electronic check")+(F657&lt;=12)+(M657="No")+(J657="No")</f>
        <v>4</v>
      </c>
      <c r="AC657" s="15" t="str">
        <f aca="false">IF(AB657&gt;=5,"High",IF(AB657&gt;=3,"Medium","Low"))</f>
        <v>Medium</v>
      </c>
    </row>
    <row r="658" customFormat="false" ht="15" hidden="false" customHeight="false" outlineLevel="0" collapsed="false">
      <c r="A658" s="15" t="s">
        <v>755</v>
      </c>
      <c r="B658" s="15" t="s">
        <v>98</v>
      </c>
      <c r="C658" s="15" t="n">
        <v>0</v>
      </c>
      <c r="D658" s="15" t="s">
        <v>26</v>
      </c>
      <c r="E658" s="15" t="s">
        <v>26</v>
      </c>
      <c r="F658" s="15" t="n">
        <v>68</v>
      </c>
      <c r="G658" s="15" t="s">
        <v>26</v>
      </c>
      <c r="H658" s="15" t="s">
        <v>26</v>
      </c>
      <c r="I658" s="15" t="s">
        <v>96</v>
      </c>
      <c r="J658" s="15" t="s">
        <v>26</v>
      </c>
      <c r="K658" s="15" t="s">
        <v>26</v>
      </c>
      <c r="L658" s="15" t="s">
        <v>26</v>
      </c>
      <c r="M658" s="15" t="s">
        <v>26</v>
      </c>
      <c r="N658" s="15" t="s">
        <v>26</v>
      </c>
      <c r="O658" s="15" t="s">
        <v>26</v>
      </c>
      <c r="P658" s="15" t="s">
        <v>29</v>
      </c>
      <c r="Q658" s="15" t="s">
        <v>26</v>
      </c>
      <c r="R658" s="15" t="s">
        <v>21</v>
      </c>
      <c r="S658" s="18" t="n">
        <v>88.85</v>
      </c>
      <c r="T658" s="15" t="n">
        <v>6132.7</v>
      </c>
      <c r="U658" s="15" t="s">
        <v>24</v>
      </c>
      <c r="V658" s="18" t="n">
        <f aca="false">IF(ISNUMBER(T658),T658,0)</f>
        <v>6132.7</v>
      </c>
      <c r="W658" s="15" t="n">
        <f aca="false">IF(U658="Yes",1,0)</f>
        <v>0</v>
      </c>
      <c r="X658" s="15" t="str">
        <f aca="false">IF(F658&lt;=12,"0-12 months",IF(F658&lt;=24,"13-24 months",IF(F658&lt;=48,"25-48 months","49-72 months")))</f>
        <v>49-72 months</v>
      </c>
      <c r="Y658" s="15" t="str">
        <f aca="false">IF(C658=1,"Yes","No")</f>
        <v>No</v>
      </c>
      <c r="Z658" s="15" t="n">
        <f aca="false">COUNTIF(J658:O658,"Yes")</f>
        <v>6</v>
      </c>
      <c r="AA658" s="18" t="n">
        <f aca="false">S658*W658</f>
        <v>0</v>
      </c>
      <c r="AB658" s="15" t="n">
        <f aca="false">(P658="Month-to-month")+(I658="Fiber optic")+(R658="Electronic check")+(F658&lt;=12)+(M658="No")+(J658="No")</f>
        <v>0</v>
      </c>
      <c r="AC658" s="15" t="str">
        <f aca="false">IF(AB658&gt;=5,"High",IF(AB658&gt;=3,"Medium","Low"))</f>
        <v>Low</v>
      </c>
    </row>
    <row r="659" customFormat="false" ht="15" hidden="false" customHeight="false" outlineLevel="0" collapsed="false">
      <c r="A659" s="15" t="s">
        <v>756</v>
      </c>
      <c r="B659" s="15" t="s">
        <v>98</v>
      </c>
      <c r="C659" s="15" t="n">
        <v>0</v>
      </c>
      <c r="D659" s="15" t="s">
        <v>26</v>
      </c>
      <c r="E659" s="15" t="s">
        <v>24</v>
      </c>
      <c r="F659" s="15" t="n">
        <v>45</v>
      </c>
      <c r="G659" s="15" t="s">
        <v>26</v>
      </c>
      <c r="H659" s="15" t="s">
        <v>24</v>
      </c>
      <c r="I659" s="15" t="s">
        <v>96</v>
      </c>
      <c r="J659" s="15" t="s">
        <v>26</v>
      </c>
      <c r="K659" s="15" t="s">
        <v>26</v>
      </c>
      <c r="L659" s="15" t="s">
        <v>26</v>
      </c>
      <c r="M659" s="15" t="s">
        <v>24</v>
      </c>
      <c r="N659" s="15" t="s">
        <v>26</v>
      </c>
      <c r="O659" s="15" t="s">
        <v>26</v>
      </c>
      <c r="P659" s="15" t="s">
        <v>27</v>
      </c>
      <c r="Q659" s="15" t="s">
        <v>24</v>
      </c>
      <c r="R659" s="15" t="s">
        <v>19</v>
      </c>
      <c r="S659" s="18" t="n">
        <v>78.8</v>
      </c>
      <c r="T659" s="15" t="n">
        <v>3597.5</v>
      </c>
      <c r="U659" s="15" t="s">
        <v>24</v>
      </c>
      <c r="V659" s="18" t="n">
        <f aca="false">IF(ISNUMBER(T659),T659,0)</f>
        <v>3597.5</v>
      </c>
      <c r="W659" s="15" t="n">
        <f aca="false">IF(U659="Yes",1,0)</f>
        <v>0</v>
      </c>
      <c r="X659" s="15" t="str">
        <f aca="false">IF(F659&lt;=12,"0-12 months",IF(F659&lt;=24,"13-24 months",IF(F659&lt;=48,"25-48 months","49-72 months")))</f>
        <v>25-48 months</v>
      </c>
      <c r="Y659" s="15" t="str">
        <f aca="false">IF(C659=1,"Yes","No")</f>
        <v>No</v>
      </c>
      <c r="Z659" s="15" t="n">
        <f aca="false">COUNTIF(J659:O659,"Yes")</f>
        <v>5</v>
      </c>
      <c r="AA659" s="18" t="n">
        <f aca="false">S659*W659</f>
        <v>0</v>
      </c>
      <c r="AB659" s="15" t="n">
        <f aca="false">(P659="Month-to-month")+(I659="Fiber optic")+(R659="Electronic check")+(F659&lt;=12)+(M659="No")+(J659="No")</f>
        <v>1</v>
      </c>
      <c r="AC659" s="15" t="str">
        <f aca="false">IF(AB659&gt;=5,"High",IF(AB659&gt;=3,"Medium","Low"))</f>
        <v>Low</v>
      </c>
    </row>
    <row r="660" customFormat="false" ht="15" hidden="false" customHeight="false" outlineLevel="0" collapsed="false">
      <c r="A660" s="15" t="s">
        <v>757</v>
      </c>
      <c r="B660" s="15" t="s">
        <v>98</v>
      </c>
      <c r="C660" s="15" t="n">
        <v>0</v>
      </c>
      <c r="D660" s="15" t="s">
        <v>26</v>
      </c>
      <c r="E660" s="15" t="s">
        <v>26</v>
      </c>
      <c r="F660" s="15" t="n">
        <v>2</v>
      </c>
      <c r="G660" s="15" t="s">
        <v>26</v>
      </c>
      <c r="H660" s="15" t="s">
        <v>24</v>
      </c>
      <c r="I660" s="15" t="s">
        <v>24</v>
      </c>
      <c r="J660" s="15" t="s">
        <v>28</v>
      </c>
      <c r="K660" s="15" t="s">
        <v>28</v>
      </c>
      <c r="L660" s="15" t="s">
        <v>28</v>
      </c>
      <c r="M660" s="15" t="s">
        <v>28</v>
      </c>
      <c r="N660" s="15" t="s">
        <v>28</v>
      </c>
      <c r="O660" s="15" t="s">
        <v>28</v>
      </c>
      <c r="P660" s="15" t="s">
        <v>27</v>
      </c>
      <c r="Q660" s="15" t="s">
        <v>24</v>
      </c>
      <c r="R660" s="15" t="s">
        <v>17</v>
      </c>
      <c r="S660" s="18" t="n">
        <v>19.85</v>
      </c>
      <c r="T660" s="15" t="n">
        <v>35.9</v>
      </c>
      <c r="U660" s="15" t="s">
        <v>26</v>
      </c>
      <c r="V660" s="18" t="n">
        <f aca="false">IF(ISNUMBER(T660),T660,0)</f>
        <v>35.9</v>
      </c>
      <c r="W660" s="15" t="n">
        <f aca="false">IF(U660="Yes",1,0)</f>
        <v>1</v>
      </c>
      <c r="X660" s="15" t="str">
        <f aca="false">IF(F660&lt;=12,"0-12 months",IF(F660&lt;=24,"13-24 months",IF(F660&lt;=48,"25-48 months","49-72 months")))</f>
        <v>0-12 months</v>
      </c>
      <c r="Y660" s="15" t="str">
        <f aca="false">IF(C660=1,"Yes","No")</f>
        <v>No</v>
      </c>
      <c r="Z660" s="15" t="n">
        <f aca="false">COUNTIF(J660:O660,"Yes")</f>
        <v>0</v>
      </c>
      <c r="AA660" s="18" t="n">
        <f aca="false">S660*W660</f>
        <v>19.85</v>
      </c>
      <c r="AB660" s="15" t="n">
        <f aca="false">(P660="Month-to-month")+(I660="Fiber optic")+(R660="Electronic check")+(F660&lt;=12)+(M660="No")+(J660="No")</f>
        <v>1</v>
      </c>
      <c r="AC660" s="15" t="str">
        <f aca="false">IF(AB660&gt;=5,"High",IF(AB660&gt;=3,"Medium","Low"))</f>
        <v>Low</v>
      </c>
    </row>
    <row r="661" customFormat="false" ht="15" hidden="false" customHeight="false" outlineLevel="0" collapsed="false">
      <c r="A661" s="15" t="s">
        <v>758</v>
      </c>
      <c r="B661" s="15" t="s">
        <v>98</v>
      </c>
      <c r="C661" s="15" t="n">
        <v>0</v>
      </c>
      <c r="D661" s="15" t="s">
        <v>26</v>
      </c>
      <c r="E661" s="15" t="s">
        <v>24</v>
      </c>
      <c r="F661" s="15" t="n">
        <v>37</v>
      </c>
      <c r="G661" s="15" t="s">
        <v>26</v>
      </c>
      <c r="H661" s="15" t="s">
        <v>24</v>
      </c>
      <c r="I661" s="15" t="s">
        <v>24</v>
      </c>
      <c r="J661" s="15" t="s">
        <v>28</v>
      </c>
      <c r="K661" s="15" t="s">
        <v>28</v>
      </c>
      <c r="L661" s="15" t="s">
        <v>28</v>
      </c>
      <c r="M661" s="15" t="s">
        <v>28</v>
      </c>
      <c r="N661" s="15" t="s">
        <v>28</v>
      </c>
      <c r="O661" s="15" t="s">
        <v>28</v>
      </c>
      <c r="P661" s="15" t="s">
        <v>25</v>
      </c>
      <c r="Q661" s="15" t="s">
        <v>24</v>
      </c>
      <c r="R661" s="15" t="s">
        <v>19</v>
      </c>
      <c r="S661" s="18" t="n">
        <v>20.35</v>
      </c>
      <c r="T661" s="15" t="n">
        <v>697.65</v>
      </c>
      <c r="U661" s="15" t="s">
        <v>24</v>
      </c>
      <c r="V661" s="18" t="n">
        <f aca="false">IF(ISNUMBER(T661),T661,0)</f>
        <v>697.65</v>
      </c>
      <c r="W661" s="15" t="n">
        <f aca="false">IF(U661="Yes",1,0)</f>
        <v>0</v>
      </c>
      <c r="X661" s="15" t="str">
        <f aca="false">IF(F661&lt;=12,"0-12 months",IF(F661&lt;=24,"13-24 months",IF(F661&lt;=48,"25-48 months","49-72 months")))</f>
        <v>25-48 months</v>
      </c>
      <c r="Y661" s="15" t="str">
        <f aca="false">IF(C661=1,"Yes","No")</f>
        <v>No</v>
      </c>
      <c r="Z661" s="15" t="n">
        <f aca="false">COUNTIF(J661:O661,"Yes")</f>
        <v>0</v>
      </c>
      <c r="AA661" s="18" t="n">
        <f aca="false">S661*W661</f>
        <v>0</v>
      </c>
      <c r="AB661" s="15" t="n">
        <f aca="false">(P661="Month-to-month")+(I661="Fiber optic")+(R661="Electronic check")+(F661&lt;=12)+(M661="No")+(J661="No")</f>
        <v>1</v>
      </c>
      <c r="AC661" s="15" t="str">
        <f aca="false">IF(AB661&gt;=5,"High",IF(AB661&gt;=3,"Medium","Low"))</f>
        <v>Low</v>
      </c>
    </row>
    <row r="662" customFormat="false" ht="15" hidden="false" customHeight="false" outlineLevel="0" collapsed="false">
      <c r="A662" s="15" t="s">
        <v>759</v>
      </c>
      <c r="B662" s="15" t="s">
        <v>94</v>
      </c>
      <c r="C662" s="15" t="n">
        <v>0</v>
      </c>
      <c r="D662" s="15" t="s">
        <v>24</v>
      </c>
      <c r="E662" s="15" t="s">
        <v>24</v>
      </c>
      <c r="F662" s="15" t="n">
        <v>4</v>
      </c>
      <c r="G662" s="15" t="s">
        <v>24</v>
      </c>
      <c r="H662" s="15" t="s">
        <v>95</v>
      </c>
      <c r="I662" s="15" t="s">
        <v>96</v>
      </c>
      <c r="J662" s="15" t="s">
        <v>24</v>
      </c>
      <c r="K662" s="15" t="s">
        <v>24</v>
      </c>
      <c r="L662" s="15" t="s">
        <v>24</v>
      </c>
      <c r="M662" s="15" t="s">
        <v>24</v>
      </c>
      <c r="N662" s="15" t="s">
        <v>24</v>
      </c>
      <c r="O662" s="15" t="s">
        <v>24</v>
      </c>
      <c r="P662" s="15" t="s">
        <v>25</v>
      </c>
      <c r="Q662" s="15" t="s">
        <v>26</v>
      </c>
      <c r="R662" s="15" t="s">
        <v>17</v>
      </c>
      <c r="S662" s="18" t="n">
        <v>24.25</v>
      </c>
      <c r="T662" s="15" t="n">
        <v>96.05</v>
      </c>
      <c r="U662" s="15" t="s">
        <v>26</v>
      </c>
      <c r="V662" s="18" t="n">
        <f aca="false">IF(ISNUMBER(T662),T662,0)</f>
        <v>96.05</v>
      </c>
      <c r="W662" s="15" t="n">
        <f aca="false">IF(U662="Yes",1,0)</f>
        <v>1</v>
      </c>
      <c r="X662" s="15" t="str">
        <f aca="false">IF(F662&lt;=12,"0-12 months",IF(F662&lt;=24,"13-24 months",IF(F662&lt;=48,"25-48 months","49-72 months")))</f>
        <v>0-12 months</v>
      </c>
      <c r="Y662" s="15" t="str">
        <f aca="false">IF(C662=1,"Yes","No")</f>
        <v>No</v>
      </c>
      <c r="Z662" s="15" t="n">
        <f aca="false">COUNTIF(J662:O662,"Yes")</f>
        <v>0</v>
      </c>
      <c r="AA662" s="18" t="n">
        <f aca="false">S662*W662</f>
        <v>24.25</v>
      </c>
      <c r="AB662" s="15" t="n">
        <f aca="false">(P662="Month-to-month")+(I662="Fiber optic")+(R662="Electronic check")+(F662&lt;=12)+(M662="No")+(J662="No")</f>
        <v>4</v>
      </c>
      <c r="AC662" s="15" t="str">
        <f aca="false">IF(AB662&gt;=5,"High",IF(AB662&gt;=3,"Medium","Low"))</f>
        <v>Medium</v>
      </c>
    </row>
    <row r="663" customFormat="false" ht="15" hidden="false" customHeight="false" outlineLevel="0" collapsed="false">
      <c r="A663" s="15" t="s">
        <v>760</v>
      </c>
      <c r="B663" s="15" t="s">
        <v>94</v>
      </c>
      <c r="C663" s="15" t="n">
        <v>0</v>
      </c>
      <c r="D663" s="15" t="s">
        <v>24</v>
      </c>
      <c r="E663" s="15" t="s">
        <v>24</v>
      </c>
      <c r="F663" s="15" t="n">
        <v>10</v>
      </c>
      <c r="G663" s="15" t="s">
        <v>26</v>
      </c>
      <c r="H663" s="15" t="s">
        <v>24</v>
      </c>
      <c r="I663" s="15" t="s">
        <v>96</v>
      </c>
      <c r="J663" s="15" t="s">
        <v>24</v>
      </c>
      <c r="K663" s="15" t="s">
        <v>24</v>
      </c>
      <c r="L663" s="15" t="s">
        <v>24</v>
      </c>
      <c r="M663" s="15" t="s">
        <v>24</v>
      </c>
      <c r="N663" s="15" t="s">
        <v>24</v>
      </c>
      <c r="O663" s="15" t="s">
        <v>24</v>
      </c>
      <c r="P663" s="15" t="s">
        <v>25</v>
      </c>
      <c r="Q663" s="15" t="s">
        <v>24</v>
      </c>
      <c r="R663" s="15" t="s">
        <v>17</v>
      </c>
      <c r="S663" s="18" t="n">
        <v>45.25</v>
      </c>
      <c r="T663" s="15" t="n">
        <v>428.7</v>
      </c>
      <c r="U663" s="15" t="s">
        <v>24</v>
      </c>
      <c r="V663" s="18" t="n">
        <f aca="false">IF(ISNUMBER(T663),T663,0)</f>
        <v>428.7</v>
      </c>
      <c r="W663" s="15" t="n">
        <f aca="false">IF(U663="Yes",1,0)</f>
        <v>0</v>
      </c>
      <c r="X663" s="15" t="str">
        <f aca="false">IF(F663&lt;=12,"0-12 months",IF(F663&lt;=24,"13-24 months",IF(F663&lt;=48,"25-48 months","49-72 months")))</f>
        <v>0-12 months</v>
      </c>
      <c r="Y663" s="15" t="str">
        <f aca="false">IF(C663=1,"Yes","No")</f>
        <v>No</v>
      </c>
      <c r="Z663" s="15" t="n">
        <f aca="false">COUNTIF(J663:O663,"Yes")</f>
        <v>0</v>
      </c>
      <c r="AA663" s="18" t="n">
        <f aca="false">S663*W663</f>
        <v>0</v>
      </c>
      <c r="AB663" s="15" t="n">
        <f aca="false">(P663="Month-to-month")+(I663="Fiber optic")+(R663="Electronic check")+(F663&lt;=12)+(M663="No")+(J663="No")</f>
        <v>4</v>
      </c>
      <c r="AC663" s="15" t="str">
        <f aca="false">IF(AB663&gt;=5,"High",IF(AB663&gt;=3,"Medium","Low"))</f>
        <v>Medium</v>
      </c>
    </row>
    <row r="664" customFormat="false" ht="15" hidden="false" customHeight="false" outlineLevel="0" collapsed="false">
      <c r="A664" s="15" t="s">
        <v>761</v>
      </c>
      <c r="B664" s="15" t="s">
        <v>98</v>
      </c>
      <c r="C664" s="15" t="n">
        <v>0</v>
      </c>
      <c r="D664" s="15" t="s">
        <v>24</v>
      </c>
      <c r="E664" s="15" t="s">
        <v>24</v>
      </c>
      <c r="F664" s="15" t="n">
        <v>1</v>
      </c>
      <c r="G664" s="15" t="s">
        <v>26</v>
      </c>
      <c r="H664" s="15" t="s">
        <v>24</v>
      </c>
      <c r="I664" s="15" t="s">
        <v>24</v>
      </c>
      <c r="J664" s="15" t="s">
        <v>28</v>
      </c>
      <c r="K664" s="15" t="s">
        <v>28</v>
      </c>
      <c r="L664" s="15" t="s">
        <v>28</v>
      </c>
      <c r="M664" s="15" t="s">
        <v>28</v>
      </c>
      <c r="N664" s="15" t="s">
        <v>28</v>
      </c>
      <c r="O664" s="15" t="s">
        <v>28</v>
      </c>
      <c r="P664" s="15" t="s">
        <v>25</v>
      </c>
      <c r="Q664" s="15" t="s">
        <v>24</v>
      </c>
      <c r="R664" s="15" t="s">
        <v>17</v>
      </c>
      <c r="S664" s="18" t="n">
        <v>20.05</v>
      </c>
      <c r="T664" s="15" t="n">
        <v>20.05</v>
      </c>
      <c r="U664" s="15" t="s">
        <v>24</v>
      </c>
      <c r="V664" s="18" t="n">
        <f aca="false">IF(ISNUMBER(T664),T664,0)</f>
        <v>20.05</v>
      </c>
      <c r="W664" s="15" t="n">
        <f aca="false">IF(U664="Yes",1,0)</f>
        <v>0</v>
      </c>
      <c r="X664" s="15" t="str">
        <f aca="false">IF(F664&lt;=12,"0-12 months",IF(F664&lt;=24,"13-24 months",IF(F664&lt;=48,"25-48 months","49-72 months")))</f>
        <v>0-12 months</v>
      </c>
      <c r="Y664" s="15" t="str">
        <f aca="false">IF(C664=1,"Yes","No")</f>
        <v>No</v>
      </c>
      <c r="Z664" s="15" t="n">
        <f aca="false">COUNTIF(J664:O664,"Yes")</f>
        <v>0</v>
      </c>
      <c r="AA664" s="18" t="n">
        <f aca="false">S664*W664</f>
        <v>0</v>
      </c>
      <c r="AB664" s="15" t="n">
        <f aca="false">(P664="Month-to-month")+(I664="Fiber optic")+(R664="Electronic check")+(F664&lt;=12)+(M664="No")+(J664="No")</f>
        <v>2</v>
      </c>
      <c r="AC664" s="15" t="str">
        <f aca="false">IF(AB664&gt;=5,"High",IF(AB664&gt;=3,"Medium","Low"))</f>
        <v>Low</v>
      </c>
    </row>
    <row r="665" customFormat="false" ht="15" hidden="false" customHeight="false" outlineLevel="0" collapsed="false">
      <c r="A665" s="15" t="s">
        <v>762</v>
      </c>
      <c r="B665" s="15" t="s">
        <v>98</v>
      </c>
      <c r="C665" s="15" t="n">
        <v>0</v>
      </c>
      <c r="D665" s="15" t="s">
        <v>26</v>
      </c>
      <c r="E665" s="15" t="s">
        <v>26</v>
      </c>
      <c r="F665" s="15" t="n">
        <v>65</v>
      </c>
      <c r="G665" s="15" t="s">
        <v>26</v>
      </c>
      <c r="H665" s="15" t="s">
        <v>26</v>
      </c>
      <c r="I665" s="15" t="s">
        <v>96</v>
      </c>
      <c r="J665" s="15" t="s">
        <v>26</v>
      </c>
      <c r="K665" s="15" t="s">
        <v>26</v>
      </c>
      <c r="L665" s="15" t="s">
        <v>24</v>
      </c>
      <c r="M665" s="15" t="s">
        <v>24</v>
      </c>
      <c r="N665" s="15" t="s">
        <v>24</v>
      </c>
      <c r="O665" s="15" t="s">
        <v>26</v>
      </c>
      <c r="P665" s="15" t="s">
        <v>29</v>
      </c>
      <c r="Q665" s="15" t="s">
        <v>26</v>
      </c>
      <c r="R665" s="15" t="s">
        <v>17</v>
      </c>
      <c r="S665" s="18" t="n">
        <v>69.55</v>
      </c>
      <c r="T665" s="15" t="n">
        <v>4459.15</v>
      </c>
      <c r="U665" s="15" t="s">
        <v>24</v>
      </c>
      <c r="V665" s="18" t="n">
        <f aca="false">IF(ISNUMBER(T665),T665,0)</f>
        <v>4459.15</v>
      </c>
      <c r="W665" s="15" t="n">
        <f aca="false">IF(U665="Yes",1,0)</f>
        <v>0</v>
      </c>
      <c r="X665" s="15" t="str">
        <f aca="false">IF(F665&lt;=12,"0-12 months",IF(F665&lt;=24,"13-24 months",IF(F665&lt;=48,"25-48 months","49-72 months")))</f>
        <v>49-72 months</v>
      </c>
      <c r="Y665" s="15" t="str">
        <f aca="false">IF(C665=1,"Yes","No")</f>
        <v>No</v>
      </c>
      <c r="Z665" s="15" t="n">
        <f aca="false">COUNTIF(J665:O665,"Yes")</f>
        <v>3</v>
      </c>
      <c r="AA665" s="18" t="n">
        <f aca="false">S665*W665</f>
        <v>0</v>
      </c>
      <c r="AB665" s="15" t="n">
        <f aca="false">(P665="Month-to-month")+(I665="Fiber optic")+(R665="Electronic check")+(F665&lt;=12)+(M665="No")+(J665="No")</f>
        <v>1</v>
      </c>
      <c r="AC665" s="15" t="str">
        <f aca="false">IF(AB665&gt;=5,"High",IF(AB665&gt;=3,"Medium","Low"))</f>
        <v>Low</v>
      </c>
    </row>
    <row r="666" customFormat="false" ht="15" hidden="false" customHeight="false" outlineLevel="0" collapsed="false">
      <c r="A666" s="15" t="s">
        <v>763</v>
      </c>
      <c r="B666" s="15" t="s">
        <v>94</v>
      </c>
      <c r="C666" s="15" t="n">
        <v>0</v>
      </c>
      <c r="D666" s="15" t="s">
        <v>26</v>
      </c>
      <c r="E666" s="15" t="s">
        <v>26</v>
      </c>
      <c r="F666" s="15" t="n">
        <v>57</v>
      </c>
      <c r="G666" s="15" t="s">
        <v>26</v>
      </c>
      <c r="H666" s="15" t="s">
        <v>24</v>
      </c>
      <c r="I666" s="15" t="s">
        <v>24</v>
      </c>
      <c r="J666" s="15" t="s">
        <v>28</v>
      </c>
      <c r="K666" s="15" t="s">
        <v>28</v>
      </c>
      <c r="L666" s="15" t="s">
        <v>28</v>
      </c>
      <c r="M666" s="15" t="s">
        <v>28</v>
      </c>
      <c r="N666" s="15" t="s">
        <v>28</v>
      </c>
      <c r="O666" s="15" t="s">
        <v>28</v>
      </c>
      <c r="P666" s="15" t="s">
        <v>29</v>
      </c>
      <c r="Q666" s="15" t="s">
        <v>24</v>
      </c>
      <c r="R666" s="15" t="s">
        <v>19</v>
      </c>
      <c r="S666" s="18" t="n">
        <v>19.5</v>
      </c>
      <c r="T666" s="15" t="n">
        <v>1167.6</v>
      </c>
      <c r="U666" s="15" t="s">
        <v>24</v>
      </c>
      <c r="V666" s="18" t="n">
        <f aca="false">IF(ISNUMBER(T666),T666,0)</f>
        <v>1167.6</v>
      </c>
      <c r="W666" s="15" t="n">
        <f aca="false">IF(U666="Yes",1,0)</f>
        <v>0</v>
      </c>
      <c r="X666" s="15" t="str">
        <f aca="false">IF(F666&lt;=12,"0-12 months",IF(F666&lt;=24,"13-24 months",IF(F666&lt;=48,"25-48 months","49-72 months")))</f>
        <v>49-72 months</v>
      </c>
      <c r="Y666" s="15" t="str">
        <f aca="false">IF(C666=1,"Yes","No")</f>
        <v>No</v>
      </c>
      <c r="Z666" s="15" t="n">
        <f aca="false">COUNTIF(J666:O666,"Yes")</f>
        <v>0</v>
      </c>
      <c r="AA666" s="18" t="n">
        <f aca="false">S666*W666</f>
        <v>0</v>
      </c>
      <c r="AB666" s="15" t="n">
        <f aca="false">(P666="Month-to-month")+(I666="Fiber optic")+(R666="Electronic check")+(F666&lt;=12)+(M666="No")+(J666="No")</f>
        <v>0</v>
      </c>
      <c r="AC666" s="15" t="str">
        <f aca="false">IF(AB666&gt;=5,"High",IF(AB666&gt;=3,"Medium","Low"))</f>
        <v>Low</v>
      </c>
    </row>
    <row r="667" customFormat="false" ht="15" hidden="false" customHeight="false" outlineLevel="0" collapsed="false">
      <c r="A667" s="15" t="s">
        <v>764</v>
      </c>
      <c r="B667" s="15" t="s">
        <v>94</v>
      </c>
      <c r="C667" s="15" t="n">
        <v>0</v>
      </c>
      <c r="D667" s="15" t="s">
        <v>24</v>
      </c>
      <c r="E667" s="15" t="s">
        <v>24</v>
      </c>
      <c r="F667" s="15" t="n">
        <v>3</v>
      </c>
      <c r="G667" s="15" t="s">
        <v>26</v>
      </c>
      <c r="H667" s="15" t="s">
        <v>24</v>
      </c>
      <c r="I667" s="15" t="s">
        <v>102</v>
      </c>
      <c r="J667" s="15" t="s">
        <v>24</v>
      </c>
      <c r="K667" s="15" t="s">
        <v>24</v>
      </c>
      <c r="L667" s="15" t="s">
        <v>26</v>
      </c>
      <c r="M667" s="15" t="s">
        <v>24</v>
      </c>
      <c r="N667" s="15" t="s">
        <v>24</v>
      </c>
      <c r="O667" s="15" t="s">
        <v>24</v>
      </c>
      <c r="P667" s="15" t="s">
        <v>25</v>
      </c>
      <c r="Q667" s="15" t="s">
        <v>26</v>
      </c>
      <c r="R667" s="15" t="s">
        <v>17</v>
      </c>
      <c r="S667" s="18" t="n">
        <v>74.75</v>
      </c>
      <c r="T667" s="15" t="n">
        <v>238.1</v>
      </c>
      <c r="U667" s="15" t="s">
        <v>24</v>
      </c>
      <c r="V667" s="18" t="n">
        <f aca="false">IF(ISNUMBER(T667),T667,0)</f>
        <v>238.1</v>
      </c>
      <c r="W667" s="15" t="n">
        <f aca="false">IF(U667="Yes",1,0)</f>
        <v>0</v>
      </c>
      <c r="X667" s="15" t="str">
        <f aca="false">IF(F667&lt;=12,"0-12 months",IF(F667&lt;=24,"13-24 months",IF(F667&lt;=48,"25-48 months","49-72 months")))</f>
        <v>0-12 months</v>
      </c>
      <c r="Y667" s="15" t="str">
        <f aca="false">IF(C667=1,"Yes","No")</f>
        <v>No</v>
      </c>
      <c r="Z667" s="15" t="n">
        <f aca="false">COUNTIF(J667:O667,"Yes")</f>
        <v>1</v>
      </c>
      <c r="AA667" s="18" t="n">
        <f aca="false">S667*W667</f>
        <v>0</v>
      </c>
      <c r="AB667" s="15" t="n">
        <f aca="false">(P667="Month-to-month")+(I667="Fiber optic")+(R667="Electronic check")+(F667&lt;=12)+(M667="No")+(J667="No")</f>
        <v>5</v>
      </c>
      <c r="AC667" s="15" t="str">
        <f aca="false">IF(AB667&gt;=5,"High",IF(AB667&gt;=3,"Medium","Low"))</f>
        <v>High</v>
      </c>
    </row>
    <row r="668" customFormat="false" ht="15" hidden="false" customHeight="false" outlineLevel="0" collapsed="false">
      <c r="A668" s="15" t="s">
        <v>765</v>
      </c>
      <c r="B668" s="15" t="s">
        <v>94</v>
      </c>
      <c r="C668" s="15" t="n">
        <v>0</v>
      </c>
      <c r="D668" s="15" t="s">
        <v>24</v>
      </c>
      <c r="E668" s="15" t="s">
        <v>24</v>
      </c>
      <c r="F668" s="15" t="n">
        <v>2</v>
      </c>
      <c r="G668" s="15" t="s">
        <v>26</v>
      </c>
      <c r="H668" s="15" t="s">
        <v>24</v>
      </c>
      <c r="I668" s="15" t="s">
        <v>102</v>
      </c>
      <c r="J668" s="15" t="s">
        <v>24</v>
      </c>
      <c r="K668" s="15" t="s">
        <v>24</v>
      </c>
      <c r="L668" s="15" t="s">
        <v>24</v>
      </c>
      <c r="M668" s="15" t="s">
        <v>24</v>
      </c>
      <c r="N668" s="15" t="s">
        <v>24</v>
      </c>
      <c r="O668" s="15" t="s">
        <v>24</v>
      </c>
      <c r="P668" s="15" t="s">
        <v>25</v>
      </c>
      <c r="Q668" s="15" t="s">
        <v>24</v>
      </c>
      <c r="R668" s="15" t="s">
        <v>15</v>
      </c>
      <c r="S668" s="18" t="n">
        <v>69.65</v>
      </c>
      <c r="T668" s="15" t="n">
        <v>145.15</v>
      </c>
      <c r="U668" s="15" t="s">
        <v>26</v>
      </c>
      <c r="V668" s="18" t="n">
        <f aca="false">IF(ISNUMBER(T668),T668,0)</f>
        <v>145.15</v>
      </c>
      <c r="W668" s="15" t="n">
        <f aca="false">IF(U668="Yes",1,0)</f>
        <v>1</v>
      </c>
      <c r="X668" s="15" t="str">
        <f aca="false">IF(F668&lt;=12,"0-12 months",IF(F668&lt;=24,"13-24 months",IF(F668&lt;=48,"25-48 months","49-72 months")))</f>
        <v>0-12 months</v>
      </c>
      <c r="Y668" s="15" t="str">
        <f aca="false">IF(C668=1,"Yes","No")</f>
        <v>No</v>
      </c>
      <c r="Z668" s="15" t="n">
        <f aca="false">COUNTIF(J668:O668,"Yes")</f>
        <v>0</v>
      </c>
      <c r="AA668" s="18" t="n">
        <f aca="false">S668*W668</f>
        <v>69.65</v>
      </c>
      <c r="AB668" s="15" t="n">
        <f aca="false">(P668="Month-to-month")+(I668="Fiber optic")+(R668="Electronic check")+(F668&lt;=12)+(M668="No")+(J668="No")</f>
        <v>6</v>
      </c>
      <c r="AC668" s="15" t="str">
        <f aca="false">IF(AB668&gt;=5,"High",IF(AB668&gt;=3,"Medium","Low"))</f>
        <v>High</v>
      </c>
    </row>
    <row r="669" customFormat="false" ht="15" hidden="false" customHeight="false" outlineLevel="0" collapsed="false">
      <c r="A669" s="15" t="s">
        <v>766</v>
      </c>
      <c r="B669" s="15" t="s">
        <v>98</v>
      </c>
      <c r="C669" s="15" t="n">
        <v>0</v>
      </c>
      <c r="D669" s="15" t="s">
        <v>24</v>
      </c>
      <c r="E669" s="15" t="s">
        <v>24</v>
      </c>
      <c r="F669" s="15" t="n">
        <v>49</v>
      </c>
      <c r="G669" s="15" t="s">
        <v>24</v>
      </c>
      <c r="H669" s="15" t="s">
        <v>95</v>
      </c>
      <c r="I669" s="15" t="s">
        <v>96</v>
      </c>
      <c r="J669" s="15" t="s">
        <v>24</v>
      </c>
      <c r="K669" s="15" t="s">
        <v>24</v>
      </c>
      <c r="L669" s="15" t="s">
        <v>26</v>
      </c>
      <c r="M669" s="15" t="s">
        <v>24</v>
      </c>
      <c r="N669" s="15" t="s">
        <v>24</v>
      </c>
      <c r="O669" s="15" t="s">
        <v>24</v>
      </c>
      <c r="P669" s="15" t="s">
        <v>25</v>
      </c>
      <c r="Q669" s="15" t="s">
        <v>26</v>
      </c>
      <c r="R669" s="15" t="s">
        <v>19</v>
      </c>
      <c r="S669" s="18" t="n">
        <v>30.2</v>
      </c>
      <c r="T669" s="15" t="n">
        <v>1453.1</v>
      </c>
      <c r="U669" s="15" t="s">
        <v>24</v>
      </c>
      <c r="V669" s="18" t="n">
        <f aca="false">IF(ISNUMBER(T669),T669,0)</f>
        <v>1453.1</v>
      </c>
      <c r="W669" s="15" t="n">
        <f aca="false">IF(U669="Yes",1,0)</f>
        <v>0</v>
      </c>
      <c r="X669" s="15" t="str">
        <f aca="false">IF(F669&lt;=12,"0-12 months",IF(F669&lt;=24,"13-24 months",IF(F669&lt;=48,"25-48 months","49-72 months")))</f>
        <v>49-72 months</v>
      </c>
      <c r="Y669" s="15" t="str">
        <f aca="false">IF(C669=1,"Yes","No")</f>
        <v>No</v>
      </c>
      <c r="Z669" s="15" t="n">
        <f aca="false">COUNTIF(J669:O669,"Yes")</f>
        <v>1</v>
      </c>
      <c r="AA669" s="18" t="n">
        <f aca="false">S669*W669</f>
        <v>0</v>
      </c>
      <c r="AB669" s="15" t="n">
        <f aca="false">(P669="Month-to-month")+(I669="Fiber optic")+(R669="Electronic check")+(F669&lt;=12)+(M669="No")+(J669="No")</f>
        <v>3</v>
      </c>
      <c r="AC669" s="15" t="str">
        <f aca="false">IF(AB669&gt;=5,"High",IF(AB669&gt;=3,"Medium","Low"))</f>
        <v>Medium</v>
      </c>
    </row>
    <row r="670" customFormat="false" ht="15" hidden="false" customHeight="false" outlineLevel="0" collapsed="false">
      <c r="A670" s="15" t="s">
        <v>767</v>
      </c>
      <c r="B670" s="15" t="s">
        <v>94</v>
      </c>
      <c r="C670" s="15" t="n">
        <v>0</v>
      </c>
      <c r="D670" s="15" t="s">
        <v>24</v>
      </c>
      <c r="E670" s="15" t="s">
        <v>24</v>
      </c>
      <c r="F670" s="15" t="n">
        <v>4</v>
      </c>
      <c r="G670" s="15" t="s">
        <v>26</v>
      </c>
      <c r="H670" s="15" t="s">
        <v>24</v>
      </c>
      <c r="I670" s="15" t="s">
        <v>96</v>
      </c>
      <c r="J670" s="15" t="s">
        <v>24</v>
      </c>
      <c r="K670" s="15" t="s">
        <v>24</v>
      </c>
      <c r="L670" s="15" t="s">
        <v>24</v>
      </c>
      <c r="M670" s="15" t="s">
        <v>24</v>
      </c>
      <c r="N670" s="15" t="s">
        <v>24</v>
      </c>
      <c r="O670" s="15" t="s">
        <v>24</v>
      </c>
      <c r="P670" s="15" t="s">
        <v>25</v>
      </c>
      <c r="Q670" s="15" t="s">
        <v>24</v>
      </c>
      <c r="R670" s="15" t="s">
        <v>17</v>
      </c>
      <c r="S670" s="18" t="n">
        <v>45.65</v>
      </c>
      <c r="T670" s="15" t="n">
        <v>191.05</v>
      </c>
      <c r="U670" s="15" t="s">
        <v>26</v>
      </c>
      <c r="V670" s="18" t="n">
        <f aca="false">IF(ISNUMBER(T670),T670,0)</f>
        <v>191.05</v>
      </c>
      <c r="W670" s="15" t="n">
        <f aca="false">IF(U670="Yes",1,0)</f>
        <v>1</v>
      </c>
      <c r="X670" s="15" t="str">
        <f aca="false">IF(F670&lt;=12,"0-12 months",IF(F670&lt;=24,"13-24 months",IF(F670&lt;=48,"25-48 months","49-72 months")))</f>
        <v>0-12 months</v>
      </c>
      <c r="Y670" s="15" t="str">
        <f aca="false">IF(C670=1,"Yes","No")</f>
        <v>No</v>
      </c>
      <c r="Z670" s="15" t="n">
        <f aca="false">COUNTIF(J670:O670,"Yes")</f>
        <v>0</v>
      </c>
      <c r="AA670" s="18" t="n">
        <f aca="false">S670*W670</f>
        <v>45.65</v>
      </c>
      <c r="AB670" s="15" t="n">
        <f aca="false">(P670="Month-to-month")+(I670="Fiber optic")+(R670="Electronic check")+(F670&lt;=12)+(M670="No")+(J670="No")</f>
        <v>4</v>
      </c>
      <c r="AC670" s="15" t="str">
        <f aca="false">IF(AB670&gt;=5,"High",IF(AB670&gt;=3,"Medium","Low"))</f>
        <v>Medium</v>
      </c>
    </row>
    <row r="671" customFormat="false" ht="15" hidden="false" customHeight="false" outlineLevel="0" collapsed="false">
      <c r="A671" s="15" t="s">
        <v>768</v>
      </c>
      <c r="B671" s="15" t="s">
        <v>94</v>
      </c>
      <c r="C671" s="15" t="n">
        <v>0</v>
      </c>
      <c r="D671" s="15" t="s">
        <v>26</v>
      </c>
      <c r="E671" s="15" t="s">
        <v>24</v>
      </c>
      <c r="F671" s="15" t="n">
        <v>70</v>
      </c>
      <c r="G671" s="15" t="s">
        <v>24</v>
      </c>
      <c r="H671" s="15" t="s">
        <v>95</v>
      </c>
      <c r="I671" s="15" t="s">
        <v>96</v>
      </c>
      <c r="J671" s="15" t="s">
        <v>24</v>
      </c>
      <c r="K671" s="15" t="s">
        <v>26</v>
      </c>
      <c r="L671" s="15" t="s">
        <v>26</v>
      </c>
      <c r="M671" s="15" t="s">
        <v>26</v>
      </c>
      <c r="N671" s="15" t="s">
        <v>26</v>
      </c>
      <c r="O671" s="15" t="s">
        <v>26</v>
      </c>
      <c r="P671" s="15" t="s">
        <v>29</v>
      </c>
      <c r="Q671" s="15" t="s">
        <v>24</v>
      </c>
      <c r="R671" s="15" t="s">
        <v>19</v>
      </c>
      <c r="S671" s="18" t="n">
        <v>57.8</v>
      </c>
      <c r="T671" s="15" t="n">
        <v>4039.3</v>
      </c>
      <c r="U671" s="15" t="s">
        <v>24</v>
      </c>
      <c r="V671" s="18" t="n">
        <f aca="false">IF(ISNUMBER(T671),T671,0)</f>
        <v>4039.3</v>
      </c>
      <c r="W671" s="15" t="n">
        <f aca="false">IF(U671="Yes",1,0)</f>
        <v>0</v>
      </c>
      <c r="X671" s="15" t="str">
        <f aca="false">IF(F671&lt;=12,"0-12 months",IF(F671&lt;=24,"13-24 months",IF(F671&lt;=48,"25-48 months","49-72 months")))</f>
        <v>49-72 months</v>
      </c>
      <c r="Y671" s="15" t="str">
        <f aca="false">IF(C671=1,"Yes","No")</f>
        <v>No</v>
      </c>
      <c r="Z671" s="15" t="n">
        <f aca="false">COUNTIF(J671:O671,"Yes")</f>
        <v>5</v>
      </c>
      <c r="AA671" s="18" t="n">
        <f aca="false">S671*W671</f>
        <v>0</v>
      </c>
      <c r="AB671" s="15" t="n">
        <f aca="false">(P671="Month-to-month")+(I671="Fiber optic")+(R671="Electronic check")+(F671&lt;=12)+(M671="No")+(J671="No")</f>
        <v>1</v>
      </c>
      <c r="AC671" s="15" t="str">
        <f aca="false">IF(AB671&gt;=5,"High",IF(AB671&gt;=3,"Medium","Low"))</f>
        <v>Low</v>
      </c>
    </row>
    <row r="672" customFormat="false" ht="15" hidden="false" customHeight="false" outlineLevel="0" collapsed="false">
      <c r="A672" s="15" t="s">
        <v>769</v>
      </c>
      <c r="B672" s="15" t="s">
        <v>94</v>
      </c>
      <c r="C672" s="15" t="n">
        <v>0</v>
      </c>
      <c r="D672" s="15" t="s">
        <v>26</v>
      </c>
      <c r="E672" s="15" t="s">
        <v>26</v>
      </c>
      <c r="F672" s="15" t="n">
        <v>53</v>
      </c>
      <c r="G672" s="15" t="s">
        <v>26</v>
      </c>
      <c r="H672" s="15" t="s">
        <v>24</v>
      </c>
      <c r="I672" s="15" t="s">
        <v>24</v>
      </c>
      <c r="J672" s="15" t="s">
        <v>28</v>
      </c>
      <c r="K672" s="15" t="s">
        <v>28</v>
      </c>
      <c r="L672" s="15" t="s">
        <v>28</v>
      </c>
      <c r="M672" s="15" t="s">
        <v>28</v>
      </c>
      <c r="N672" s="15" t="s">
        <v>28</v>
      </c>
      <c r="O672" s="15" t="s">
        <v>28</v>
      </c>
      <c r="P672" s="15" t="s">
        <v>27</v>
      </c>
      <c r="Q672" s="15" t="s">
        <v>26</v>
      </c>
      <c r="R672" s="15" t="s">
        <v>19</v>
      </c>
      <c r="S672" s="18" t="n">
        <v>19.85</v>
      </c>
      <c r="T672" s="15" t="n">
        <v>1039.45</v>
      </c>
      <c r="U672" s="15" t="s">
        <v>24</v>
      </c>
      <c r="V672" s="18" t="n">
        <f aca="false">IF(ISNUMBER(T672),T672,0)</f>
        <v>1039.45</v>
      </c>
      <c r="W672" s="15" t="n">
        <f aca="false">IF(U672="Yes",1,0)</f>
        <v>0</v>
      </c>
      <c r="X672" s="15" t="str">
        <f aca="false">IF(F672&lt;=12,"0-12 months",IF(F672&lt;=24,"13-24 months",IF(F672&lt;=48,"25-48 months","49-72 months")))</f>
        <v>49-72 months</v>
      </c>
      <c r="Y672" s="15" t="str">
        <f aca="false">IF(C672=1,"Yes","No")</f>
        <v>No</v>
      </c>
      <c r="Z672" s="15" t="n">
        <f aca="false">COUNTIF(J672:O672,"Yes")</f>
        <v>0</v>
      </c>
      <c r="AA672" s="18" t="n">
        <f aca="false">S672*W672</f>
        <v>0</v>
      </c>
      <c r="AB672" s="15" t="n">
        <f aca="false">(P672="Month-to-month")+(I672="Fiber optic")+(R672="Electronic check")+(F672&lt;=12)+(M672="No")+(J672="No")</f>
        <v>0</v>
      </c>
      <c r="AC672" s="15" t="str">
        <f aca="false">IF(AB672&gt;=5,"High",IF(AB672&gt;=3,"Medium","Low"))</f>
        <v>Low</v>
      </c>
    </row>
    <row r="673" customFormat="false" ht="15" hidden="false" customHeight="false" outlineLevel="0" collapsed="false">
      <c r="A673" s="15" t="s">
        <v>770</v>
      </c>
      <c r="B673" s="15" t="s">
        <v>98</v>
      </c>
      <c r="C673" s="15" t="n">
        <v>0</v>
      </c>
      <c r="D673" s="15" t="s">
        <v>26</v>
      </c>
      <c r="E673" s="15" t="s">
        <v>26</v>
      </c>
      <c r="F673" s="15" t="n">
        <v>53</v>
      </c>
      <c r="G673" s="15" t="s">
        <v>26</v>
      </c>
      <c r="H673" s="15" t="s">
        <v>26</v>
      </c>
      <c r="I673" s="15" t="s">
        <v>24</v>
      </c>
      <c r="J673" s="15" t="s">
        <v>28</v>
      </c>
      <c r="K673" s="15" t="s">
        <v>28</v>
      </c>
      <c r="L673" s="15" t="s">
        <v>28</v>
      </c>
      <c r="M673" s="15" t="s">
        <v>28</v>
      </c>
      <c r="N673" s="15" t="s">
        <v>28</v>
      </c>
      <c r="O673" s="15" t="s">
        <v>28</v>
      </c>
      <c r="P673" s="15" t="s">
        <v>29</v>
      </c>
      <c r="Q673" s="15" t="s">
        <v>24</v>
      </c>
      <c r="R673" s="15" t="s">
        <v>21</v>
      </c>
      <c r="S673" s="18" t="n">
        <v>25.55</v>
      </c>
      <c r="T673" s="15" t="n">
        <v>1336.1</v>
      </c>
      <c r="U673" s="15" t="s">
        <v>24</v>
      </c>
      <c r="V673" s="18" t="n">
        <f aca="false">IF(ISNUMBER(T673),T673,0)</f>
        <v>1336.1</v>
      </c>
      <c r="W673" s="15" t="n">
        <f aca="false">IF(U673="Yes",1,0)</f>
        <v>0</v>
      </c>
      <c r="X673" s="15" t="str">
        <f aca="false">IF(F673&lt;=12,"0-12 months",IF(F673&lt;=24,"13-24 months",IF(F673&lt;=48,"25-48 months","49-72 months")))</f>
        <v>49-72 months</v>
      </c>
      <c r="Y673" s="15" t="str">
        <f aca="false">IF(C673=1,"Yes","No")</f>
        <v>No</v>
      </c>
      <c r="Z673" s="15" t="n">
        <f aca="false">COUNTIF(J673:O673,"Yes")</f>
        <v>0</v>
      </c>
      <c r="AA673" s="18" t="n">
        <f aca="false">S673*W673</f>
        <v>0</v>
      </c>
      <c r="AB673" s="15" t="n">
        <f aca="false">(P673="Month-to-month")+(I673="Fiber optic")+(R673="Electronic check")+(F673&lt;=12)+(M673="No")+(J673="No")</f>
        <v>0</v>
      </c>
      <c r="AC673" s="15" t="str">
        <f aca="false">IF(AB673&gt;=5,"High",IF(AB673&gt;=3,"Medium","Low"))</f>
        <v>Low</v>
      </c>
    </row>
    <row r="674" customFormat="false" ht="15" hidden="false" customHeight="false" outlineLevel="0" collapsed="false">
      <c r="A674" s="15" t="s">
        <v>771</v>
      </c>
      <c r="B674" s="15" t="s">
        <v>94</v>
      </c>
      <c r="C674" s="15" t="n">
        <v>0</v>
      </c>
      <c r="D674" s="15" t="s">
        <v>24</v>
      </c>
      <c r="E674" s="15" t="s">
        <v>24</v>
      </c>
      <c r="F674" s="15" t="n">
        <v>1</v>
      </c>
      <c r="G674" s="15" t="s">
        <v>26</v>
      </c>
      <c r="H674" s="15" t="s">
        <v>26</v>
      </c>
      <c r="I674" s="15" t="s">
        <v>102</v>
      </c>
      <c r="J674" s="15" t="s">
        <v>24</v>
      </c>
      <c r="K674" s="15" t="s">
        <v>24</v>
      </c>
      <c r="L674" s="15" t="s">
        <v>24</v>
      </c>
      <c r="M674" s="15" t="s">
        <v>24</v>
      </c>
      <c r="N674" s="15" t="s">
        <v>24</v>
      </c>
      <c r="O674" s="15" t="s">
        <v>24</v>
      </c>
      <c r="P674" s="15" t="s">
        <v>25</v>
      </c>
      <c r="Q674" s="15" t="s">
        <v>26</v>
      </c>
      <c r="R674" s="15" t="s">
        <v>17</v>
      </c>
      <c r="S674" s="18" t="n">
        <v>75.05</v>
      </c>
      <c r="T674" s="15" t="n">
        <v>75.05</v>
      </c>
      <c r="U674" s="15" t="s">
        <v>26</v>
      </c>
      <c r="V674" s="18" t="n">
        <f aca="false">IF(ISNUMBER(T674),T674,0)</f>
        <v>75.05</v>
      </c>
      <c r="W674" s="15" t="n">
        <f aca="false">IF(U674="Yes",1,0)</f>
        <v>1</v>
      </c>
      <c r="X674" s="15" t="str">
        <f aca="false">IF(F674&lt;=12,"0-12 months",IF(F674&lt;=24,"13-24 months",IF(F674&lt;=48,"25-48 months","49-72 months")))</f>
        <v>0-12 months</v>
      </c>
      <c r="Y674" s="15" t="str">
        <f aca="false">IF(C674=1,"Yes","No")</f>
        <v>No</v>
      </c>
      <c r="Z674" s="15" t="n">
        <f aca="false">COUNTIF(J674:O674,"Yes")</f>
        <v>0</v>
      </c>
      <c r="AA674" s="18" t="n">
        <f aca="false">S674*W674</f>
        <v>75.05</v>
      </c>
      <c r="AB674" s="15" t="n">
        <f aca="false">(P674="Month-to-month")+(I674="Fiber optic")+(R674="Electronic check")+(F674&lt;=12)+(M674="No")+(J674="No")</f>
        <v>5</v>
      </c>
      <c r="AC674" s="15" t="str">
        <f aca="false">IF(AB674&gt;=5,"High",IF(AB674&gt;=3,"Medium","Low"))</f>
        <v>High</v>
      </c>
    </row>
    <row r="675" customFormat="false" ht="15" hidden="false" customHeight="false" outlineLevel="0" collapsed="false">
      <c r="A675" s="15" t="s">
        <v>772</v>
      </c>
      <c r="B675" s="15" t="s">
        <v>98</v>
      </c>
      <c r="C675" s="15" t="n">
        <v>0</v>
      </c>
      <c r="D675" s="15" t="s">
        <v>24</v>
      </c>
      <c r="E675" s="15" t="s">
        <v>24</v>
      </c>
      <c r="F675" s="15" t="n">
        <v>22</v>
      </c>
      <c r="G675" s="15" t="s">
        <v>26</v>
      </c>
      <c r="H675" s="15" t="s">
        <v>26</v>
      </c>
      <c r="I675" s="15" t="s">
        <v>24</v>
      </c>
      <c r="J675" s="15" t="s">
        <v>28</v>
      </c>
      <c r="K675" s="15" t="s">
        <v>28</v>
      </c>
      <c r="L675" s="15" t="s">
        <v>28</v>
      </c>
      <c r="M675" s="15" t="s">
        <v>28</v>
      </c>
      <c r="N675" s="15" t="s">
        <v>28</v>
      </c>
      <c r="O675" s="15" t="s">
        <v>28</v>
      </c>
      <c r="P675" s="15" t="s">
        <v>25</v>
      </c>
      <c r="Q675" s="15" t="s">
        <v>26</v>
      </c>
      <c r="R675" s="15" t="s">
        <v>21</v>
      </c>
      <c r="S675" s="18" t="n">
        <v>24.85</v>
      </c>
      <c r="T675" s="15" t="n">
        <v>493.4</v>
      </c>
      <c r="U675" s="15" t="s">
        <v>24</v>
      </c>
      <c r="V675" s="18" t="n">
        <f aca="false">IF(ISNUMBER(T675),T675,0)</f>
        <v>493.4</v>
      </c>
      <c r="W675" s="15" t="n">
        <f aca="false">IF(U675="Yes",1,0)</f>
        <v>0</v>
      </c>
      <c r="X675" s="15" t="str">
        <f aca="false">IF(F675&lt;=12,"0-12 months",IF(F675&lt;=24,"13-24 months",IF(F675&lt;=48,"25-48 months","49-72 months")))</f>
        <v>13-24 months</v>
      </c>
      <c r="Y675" s="15" t="str">
        <f aca="false">IF(C675=1,"Yes","No")</f>
        <v>No</v>
      </c>
      <c r="Z675" s="15" t="n">
        <f aca="false">COUNTIF(J675:O675,"Yes")</f>
        <v>0</v>
      </c>
      <c r="AA675" s="18" t="n">
        <f aca="false">S675*W675</f>
        <v>0</v>
      </c>
      <c r="AB675" s="15" t="n">
        <f aca="false">(P675="Month-to-month")+(I675="Fiber optic")+(R675="Electronic check")+(F675&lt;=12)+(M675="No")+(J675="No")</f>
        <v>1</v>
      </c>
      <c r="AC675" s="15" t="str">
        <f aca="false">IF(AB675&gt;=5,"High",IF(AB675&gt;=3,"Medium","Low"))</f>
        <v>Low</v>
      </c>
    </row>
    <row r="676" customFormat="false" ht="15" hidden="false" customHeight="false" outlineLevel="0" collapsed="false">
      <c r="A676" s="15" t="s">
        <v>773</v>
      </c>
      <c r="B676" s="15" t="s">
        <v>98</v>
      </c>
      <c r="C676" s="15" t="n">
        <v>1</v>
      </c>
      <c r="D676" s="15" t="s">
        <v>24</v>
      </c>
      <c r="E676" s="15" t="s">
        <v>24</v>
      </c>
      <c r="F676" s="15" t="n">
        <v>52</v>
      </c>
      <c r="G676" s="15" t="s">
        <v>24</v>
      </c>
      <c r="H676" s="15" t="s">
        <v>95</v>
      </c>
      <c r="I676" s="15" t="s">
        <v>96</v>
      </c>
      <c r="J676" s="15" t="s">
        <v>24</v>
      </c>
      <c r="K676" s="15" t="s">
        <v>26</v>
      </c>
      <c r="L676" s="15" t="s">
        <v>24</v>
      </c>
      <c r="M676" s="15" t="s">
        <v>24</v>
      </c>
      <c r="N676" s="15" t="s">
        <v>26</v>
      </c>
      <c r="O676" s="15" t="s">
        <v>26</v>
      </c>
      <c r="P676" s="15" t="s">
        <v>25</v>
      </c>
      <c r="Q676" s="15" t="s">
        <v>26</v>
      </c>
      <c r="R676" s="15" t="s">
        <v>15</v>
      </c>
      <c r="S676" s="18" t="n">
        <v>49.15</v>
      </c>
      <c r="T676" s="15" t="n">
        <v>2550.9</v>
      </c>
      <c r="U676" s="15" t="s">
        <v>26</v>
      </c>
      <c r="V676" s="18" t="n">
        <f aca="false">IF(ISNUMBER(T676),T676,0)</f>
        <v>2550.9</v>
      </c>
      <c r="W676" s="15" t="n">
        <f aca="false">IF(U676="Yes",1,0)</f>
        <v>1</v>
      </c>
      <c r="X676" s="15" t="str">
        <f aca="false">IF(F676&lt;=12,"0-12 months",IF(F676&lt;=24,"13-24 months",IF(F676&lt;=48,"25-48 months","49-72 months")))</f>
        <v>49-72 months</v>
      </c>
      <c r="Y676" s="15" t="str">
        <f aca="false">IF(C676=1,"Yes","No")</f>
        <v>Yes</v>
      </c>
      <c r="Z676" s="15" t="n">
        <f aca="false">COUNTIF(J676:O676,"Yes")</f>
        <v>3</v>
      </c>
      <c r="AA676" s="18" t="n">
        <f aca="false">S676*W676</f>
        <v>49.15</v>
      </c>
      <c r="AB676" s="15" t="n">
        <f aca="false">(P676="Month-to-month")+(I676="Fiber optic")+(R676="Electronic check")+(F676&lt;=12)+(M676="No")+(J676="No")</f>
        <v>4</v>
      </c>
      <c r="AC676" s="15" t="str">
        <f aca="false">IF(AB676&gt;=5,"High",IF(AB676&gt;=3,"Medium","Low"))</f>
        <v>Medium</v>
      </c>
    </row>
    <row r="677" customFormat="false" ht="15" hidden="false" customHeight="false" outlineLevel="0" collapsed="false">
      <c r="A677" s="15" t="s">
        <v>774</v>
      </c>
      <c r="B677" s="15" t="s">
        <v>98</v>
      </c>
      <c r="C677" s="15" t="n">
        <v>1</v>
      </c>
      <c r="D677" s="15" t="s">
        <v>24</v>
      </c>
      <c r="E677" s="15" t="s">
        <v>24</v>
      </c>
      <c r="F677" s="15" t="n">
        <v>65</v>
      </c>
      <c r="G677" s="15" t="s">
        <v>26</v>
      </c>
      <c r="H677" s="15" t="s">
        <v>26</v>
      </c>
      <c r="I677" s="15" t="s">
        <v>102</v>
      </c>
      <c r="J677" s="15" t="s">
        <v>26</v>
      </c>
      <c r="K677" s="15" t="s">
        <v>24</v>
      </c>
      <c r="L677" s="15" t="s">
        <v>26</v>
      </c>
      <c r="M677" s="15" t="s">
        <v>26</v>
      </c>
      <c r="N677" s="15" t="s">
        <v>26</v>
      </c>
      <c r="O677" s="15" t="s">
        <v>26</v>
      </c>
      <c r="P677" s="15" t="s">
        <v>29</v>
      </c>
      <c r="Q677" s="15" t="s">
        <v>26</v>
      </c>
      <c r="R677" s="15" t="s">
        <v>15</v>
      </c>
      <c r="S677" s="18" t="n">
        <v>110.35</v>
      </c>
      <c r="T677" s="15" t="n">
        <v>7246.15</v>
      </c>
      <c r="U677" s="15" t="s">
        <v>24</v>
      </c>
      <c r="V677" s="18" t="n">
        <f aca="false">IF(ISNUMBER(T677),T677,0)</f>
        <v>7246.15</v>
      </c>
      <c r="W677" s="15" t="n">
        <f aca="false">IF(U677="Yes",1,0)</f>
        <v>0</v>
      </c>
      <c r="X677" s="15" t="str">
        <f aca="false">IF(F677&lt;=12,"0-12 months",IF(F677&lt;=24,"13-24 months",IF(F677&lt;=48,"25-48 months","49-72 months")))</f>
        <v>49-72 months</v>
      </c>
      <c r="Y677" s="15" t="str">
        <f aca="false">IF(C677=1,"Yes","No")</f>
        <v>Yes</v>
      </c>
      <c r="Z677" s="15" t="n">
        <f aca="false">COUNTIF(J677:O677,"Yes")</f>
        <v>5</v>
      </c>
      <c r="AA677" s="18" t="n">
        <f aca="false">S677*W677</f>
        <v>0</v>
      </c>
      <c r="AB677" s="15" t="n">
        <f aca="false">(P677="Month-to-month")+(I677="Fiber optic")+(R677="Electronic check")+(F677&lt;=12)+(M677="No")+(J677="No")</f>
        <v>2</v>
      </c>
      <c r="AC677" s="15" t="str">
        <f aca="false">IF(AB677&gt;=5,"High",IF(AB677&gt;=3,"Medium","Low"))</f>
        <v>Low</v>
      </c>
    </row>
    <row r="678" customFormat="false" ht="15" hidden="false" customHeight="false" outlineLevel="0" collapsed="false">
      <c r="A678" s="15" t="s">
        <v>775</v>
      </c>
      <c r="B678" s="15" t="s">
        <v>94</v>
      </c>
      <c r="C678" s="15" t="n">
        <v>0</v>
      </c>
      <c r="D678" s="15" t="s">
        <v>24</v>
      </c>
      <c r="E678" s="15" t="s">
        <v>24</v>
      </c>
      <c r="F678" s="15" t="n">
        <v>48</v>
      </c>
      <c r="G678" s="15" t="s">
        <v>26</v>
      </c>
      <c r="H678" s="15" t="s">
        <v>26</v>
      </c>
      <c r="I678" s="15" t="s">
        <v>24</v>
      </c>
      <c r="J678" s="15" t="s">
        <v>28</v>
      </c>
      <c r="K678" s="15" t="s">
        <v>28</v>
      </c>
      <c r="L678" s="15" t="s">
        <v>28</v>
      </c>
      <c r="M678" s="15" t="s">
        <v>28</v>
      </c>
      <c r="N678" s="15" t="s">
        <v>28</v>
      </c>
      <c r="O678" s="15" t="s">
        <v>28</v>
      </c>
      <c r="P678" s="15" t="s">
        <v>27</v>
      </c>
      <c r="Q678" s="15" t="s">
        <v>24</v>
      </c>
      <c r="R678" s="15" t="s">
        <v>19</v>
      </c>
      <c r="S678" s="18" t="n">
        <v>24.55</v>
      </c>
      <c r="T678" s="15" t="n">
        <v>1203.95</v>
      </c>
      <c r="U678" s="15" t="s">
        <v>24</v>
      </c>
      <c r="V678" s="18" t="n">
        <f aca="false">IF(ISNUMBER(T678),T678,0)</f>
        <v>1203.95</v>
      </c>
      <c r="W678" s="15" t="n">
        <f aca="false">IF(U678="Yes",1,0)</f>
        <v>0</v>
      </c>
      <c r="X678" s="15" t="str">
        <f aca="false">IF(F678&lt;=12,"0-12 months",IF(F678&lt;=24,"13-24 months",IF(F678&lt;=48,"25-48 months","49-72 months")))</f>
        <v>25-48 months</v>
      </c>
      <c r="Y678" s="15" t="str">
        <f aca="false">IF(C678=1,"Yes","No")</f>
        <v>No</v>
      </c>
      <c r="Z678" s="15" t="n">
        <f aca="false">COUNTIF(J678:O678,"Yes")</f>
        <v>0</v>
      </c>
      <c r="AA678" s="18" t="n">
        <f aca="false">S678*W678</f>
        <v>0</v>
      </c>
      <c r="AB678" s="15" t="n">
        <f aca="false">(P678="Month-to-month")+(I678="Fiber optic")+(R678="Electronic check")+(F678&lt;=12)+(M678="No")+(J678="No")</f>
        <v>0</v>
      </c>
      <c r="AC678" s="15" t="str">
        <f aca="false">IF(AB678&gt;=5,"High",IF(AB678&gt;=3,"Medium","Low"))</f>
        <v>Low</v>
      </c>
    </row>
    <row r="679" customFormat="false" ht="15" hidden="false" customHeight="false" outlineLevel="0" collapsed="false">
      <c r="A679" s="15" t="s">
        <v>776</v>
      </c>
      <c r="B679" s="15" t="s">
        <v>94</v>
      </c>
      <c r="C679" s="15" t="n">
        <v>0</v>
      </c>
      <c r="D679" s="15" t="s">
        <v>24</v>
      </c>
      <c r="E679" s="15" t="s">
        <v>24</v>
      </c>
      <c r="F679" s="15" t="n">
        <v>2</v>
      </c>
      <c r="G679" s="15" t="s">
        <v>24</v>
      </c>
      <c r="H679" s="15" t="s">
        <v>95</v>
      </c>
      <c r="I679" s="15" t="s">
        <v>96</v>
      </c>
      <c r="J679" s="15" t="s">
        <v>24</v>
      </c>
      <c r="K679" s="15" t="s">
        <v>24</v>
      </c>
      <c r="L679" s="15" t="s">
        <v>24</v>
      </c>
      <c r="M679" s="15" t="s">
        <v>24</v>
      </c>
      <c r="N679" s="15" t="s">
        <v>24</v>
      </c>
      <c r="O679" s="15" t="s">
        <v>26</v>
      </c>
      <c r="P679" s="15" t="s">
        <v>25</v>
      </c>
      <c r="Q679" s="15" t="s">
        <v>26</v>
      </c>
      <c r="R679" s="15" t="s">
        <v>15</v>
      </c>
      <c r="S679" s="18" t="n">
        <v>34.7</v>
      </c>
      <c r="T679" s="15" t="n">
        <v>62.25</v>
      </c>
      <c r="U679" s="15" t="s">
        <v>26</v>
      </c>
      <c r="V679" s="18" t="n">
        <f aca="false">IF(ISNUMBER(T679),T679,0)</f>
        <v>62.25</v>
      </c>
      <c r="W679" s="15" t="n">
        <f aca="false">IF(U679="Yes",1,0)</f>
        <v>1</v>
      </c>
      <c r="X679" s="15" t="str">
        <f aca="false">IF(F679&lt;=12,"0-12 months",IF(F679&lt;=24,"13-24 months",IF(F679&lt;=48,"25-48 months","49-72 months")))</f>
        <v>0-12 months</v>
      </c>
      <c r="Y679" s="15" t="str">
        <f aca="false">IF(C679=1,"Yes","No")</f>
        <v>No</v>
      </c>
      <c r="Z679" s="15" t="n">
        <f aca="false">COUNTIF(J679:O679,"Yes")</f>
        <v>1</v>
      </c>
      <c r="AA679" s="18" t="n">
        <f aca="false">S679*W679</f>
        <v>34.7</v>
      </c>
      <c r="AB679" s="15" t="n">
        <f aca="false">(P679="Month-to-month")+(I679="Fiber optic")+(R679="Electronic check")+(F679&lt;=12)+(M679="No")+(J679="No")</f>
        <v>5</v>
      </c>
      <c r="AC679" s="15" t="str">
        <f aca="false">IF(AB679&gt;=5,"High",IF(AB679&gt;=3,"Medium","Low"))</f>
        <v>High</v>
      </c>
    </row>
    <row r="680" customFormat="false" ht="15" hidden="false" customHeight="false" outlineLevel="0" collapsed="false">
      <c r="A680" s="15" t="s">
        <v>777</v>
      </c>
      <c r="B680" s="15" t="s">
        <v>98</v>
      </c>
      <c r="C680" s="15" t="n">
        <v>0</v>
      </c>
      <c r="D680" s="15" t="s">
        <v>24</v>
      </c>
      <c r="E680" s="15" t="s">
        <v>24</v>
      </c>
      <c r="F680" s="15" t="n">
        <v>3</v>
      </c>
      <c r="G680" s="15" t="s">
        <v>26</v>
      </c>
      <c r="H680" s="15" t="s">
        <v>26</v>
      </c>
      <c r="I680" s="15" t="s">
        <v>102</v>
      </c>
      <c r="J680" s="15" t="s">
        <v>24</v>
      </c>
      <c r="K680" s="15" t="s">
        <v>26</v>
      </c>
      <c r="L680" s="15" t="s">
        <v>26</v>
      </c>
      <c r="M680" s="15" t="s">
        <v>24</v>
      </c>
      <c r="N680" s="15" t="s">
        <v>26</v>
      </c>
      <c r="O680" s="15" t="s">
        <v>26</v>
      </c>
      <c r="P680" s="15" t="s">
        <v>25</v>
      </c>
      <c r="Q680" s="15" t="s">
        <v>24</v>
      </c>
      <c r="R680" s="15" t="s">
        <v>17</v>
      </c>
      <c r="S680" s="18" t="n">
        <v>107.95</v>
      </c>
      <c r="T680" s="15" t="n">
        <v>313.6</v>
      </c>
      <c r="U680" s="15" t="s">
        <v>24</v>
      </c>
      <c r="V680" s="18" t="n">
        <f aca="false">IF(ISNUMBER(T680),T680,0)</f>
        <v>313.6</v>
      </c>
      <c r="W680" s="15" t="n">
        <f aca="false">IF(U680="Yes",1,0)</f>
        <v>0</v>
      </c>
      <c r="X680" s="15" t="str">
        <f aca="false">IF(F680&lt;=12,"0-12 months",IF(F680&lt;=24,"13-24 months",IF(F680&lt;=48,"25-48 months","49-72 months")))</f>
        <v>0-12 months</v>
      </c>
      <c r="Y680" s="15" t="str">
        <f aca="false">IF(C680=1,"Yes","No")</f>
        <v>No</v>
      </c>
      <c r="Z680" s="15" t="n">
        <f aca="false">COUNTIF(J680:O680,"Yes")</f>
        <v>4</v>
      </c>
      <c r="AA680" s="18" t="n">
        <f aca="false">S680*W680</f>
        <v>0</v>
      </c>
      <c r="AB680" s="15" t="n">
        <f aca="false">(P680="Month-to-month")+(I680="Fiber optic")+(R680="Electronic check")+(F680&lt;=12)+(M680="No")+(J680="No")</f>
        <v>5</v>
      </c>
      <c r="AC680" s="15" t="str">
        <f aca="false">IF(AB680&gt;=5,"High",IF(AB680&gt;=3,"Medium","Low"))</f>
        <v>High</v>
      </c>
    </row>
    <row r="681" customFormat="false" ht="15" hidden="false" customHeight="false" outlineLevel="0" collapsed="false">
      <c r="A681" s="15" t="s">
        <v>778</v>
      </c>
      <c r="B681" s="15" t="s">
        <v>98</v>
      </c>
      <c r="C681" s="15" t="n">
        <v>0</v>
      </c>
      <c r="D681" s="15" t="s">
        <v>26</v>
      </c>
      <c r="E681" s="15" t="s">
        <v>24</v>
      </c>
      <c r="F681" s="15" t="n">
        <v>45</v>
      </c>
      <c r="G681" s="15" t="s">
        <v>26</v>
      </c>
      <c r="H681" s="15" t="s">
        <v>26</v>
      </c>
      <c r="I681" s="15" t="s">
        <v>102</v>
      </c>
      <c r="J681" s="15" t="s">
        <v>24</v>
      </c>
      <c r="K681" s="15" t="s">
        <v>26</v>
      </c>
      <c r="L681" s="15" t="s">
        <v>24</v>
      </c>
      <c r="M681" s="15" t="s">
        <v>24</v>
      </c>
      <c r="N681" s="15" t="s">
        <v>24</v>
      </c>
      <c r="O681" s="15" t="s">
        <v>24</v>
      </c>
      <c r="P681" s="15" t="s">
        <v>25</v>
      </c>
      <c r="Q681" s="15" t="s">
        <v>24</v>
      </c>
      <c r="R681" s="15" t="s">
        <v>19</v>
      </c>
      <c r="S681" s="18" t="n">
        <v>81.4</v>
      </c>
      <c r="T681" s="15" t="n">
        <v>3775.85</v>
      </c>
      <c r="U681" s="15" t="s">
        <v>24</v>
      </c>
      <c r="V681" s="18" t="n">
        <f aca="false">IF(ISNUMBER(T681),T681,0)</f>
        <v>3775.85</v>
      </c>
      <c r="W681" s="15" t="n">
        <f aca="false">IF(U681="Yes",1,0)</f>
        <v>0</v>
      </c>
      <c r="X681" s="15" t="str">
        <f aca="false">IF(F681&lt;=12,"0-12 months",IF(F681&lt;=24,"13-24 months",IF(F681&lt;=48,"25-48 months","49-72 months")))</f>
        <v>25-48 months</v>
      </c>
      <c r="Y681" s="15" t="str">
        <f aca="false">IF(C681=1,"Yes","No")</f>
        <v>No</v>
      </c>
      <c r="Z681" s="15" t="n">
        <f aca="false">COUNTIF(J681:O681,"Yes")</f>
        <v>1</v>
      </c>
      <c r="AA681" s="18" t="n">
        <f aca="false">S681*W681</f>
        <v>0</v>
      </c>
      <c r="AB681" s="15" t="n">
        <f aca="false">(P681="Month-to-month")+(I681="Fiber optic")+(R681="Electronic check")+(F681&lt;=12)+(M681="No")+(J681="No")</f>
        <v>4</v>
      </c>
      <c r="AC681" s="15" t="str">
        <f aca="false">IF(AB681&gt;=5,"High",IF(AB681&gt;=3,"Medium","Low"))</f>
        <v>Medium</v>
      </c>
    </row>
    <row r="682" customFormat="false" ht="15" hidden="false" customHeight="false" outlineLevel="0" collapsed="false">
      <c r="A682" s="15" t="s">
        <v>779</v>
      </c>
      <c r="B682" s="15" t="s">
        <v>98</v>
      </c>
      <c r="C682" s="15" t="n">
        <v>0</v>
      </c>
      <c r="D682" s="15" t="s">
        <v>26</v>
      </c>
      <c r="E682" s="15" t="s">
        <v>26</v>
      </c>
      <c r="F682" s="15" t="n">
        <v>1</v>
      </c>
      <c r="G682" s="15" t="s">
        <v>26</v>
      </c>
      <c r="H682" s="15" t="s">
        <v>24</v>
      </c>
      <c r="I682" s="15" t="s">
        <v>102</v>
      </c>
      <c r="J682" s="15" t="s">
        <v>24</v>
      </c>
      <c r="K682" s="15" t="s">
        <v>24</v>
      </c>
      <c r="L682" s="15" t="s">
        <v>24</v>
      </c>
      <c r="M682" s="15" t="s">
        <v>24</v>
      </c>
      <c r="N682" s="15" t="s">
        <v>24</v>
      </c>
      <c r="O682" s="15" t="s">
        <v>26</v>
      </c>
      <c r="P682" s="15" t="s">
        <v>25</v>
      </c>
      <c r="Q682" s="15" t="s">
        <v>24</v>
      </c>
      <c r="R682" s="15" t="s">
        <v>15</v>
      </c>
      <c r="S682" s="18" t="n">
        <v>80</v>
      </c>
      <c r="T682" s="15" t="n">
        <v>80</v>
      </c>
      <c r="U682" s="15" t="s">
        <v>26</v>
      </c>
      <c r="V682" s="18" t="n">
        <f aca="false">IF(ISNUMBER(T682),T682,0)</f>
        <v>80</v>
      </c>
      <c r="W682" s="15" t="n">
        <f aca="false">IF(U682="Yes",1,0)</f>
        <v>1</v>
      </c>
      <c r="X682" s="15" t="str">
        <f aca="false">IF(F682&lt;=12,"0-12 months",IF(F682&lt;=24,"13-24 months",IF(F682&lt;=48,"25-48 months","49-72 months")))</f>
        <v>0-12 months</v>
      </c>
      <c r="Y682" s="15" t="str">
        <f aca="false">IF(C682=1,"Yes","No")</f>
        <v>No</v>
      </c>
      <c r="Z682" s="15" t="n">
        <f aca="false">COUNTIF(J682:O682,"Yes")</f>
        <v>1</v>
      </c>
      <c r="AA682" s="18" t="n">
        <f aca="false">S682*W682</f>
        <v>80</v>
      </c>
      <c r="AB682" s="15" t="n">
        <f aca="false">(P682="Month-to-month")+(I682="Fiber optic")+(R682="Electronic check")+(F682&lt;=12)+(M682="No")+(J682="No")</f>
        <v>6</v>
      </c>
      <c r="AC682" s="15" t="str">
        <f aca="false">IF(AB682&gt;=5,"High",IF(AB682&gt;=3,"Medium","Low"))</f>
        <v>High</v>
      </c>
    </row>
    <row r="683" customFormat="false" ht="15" hidden="false" customHeight="false" outlineLevel="0" collapsed="false">
      <c r="A683" s="15" t="s">
        <v>780</v>
      </c>
      <c r="B683" s="15" t="s">
        <v>94</v>
      </c>
      <c r="C683" s="15" t="n">
        <v>0</v>
      </c>
      <c r="D683" s="15" t="s">
        <v>26</v>
      </c>
      <c r="E683" s="15" t="s">
        <v>26</v>
      </c>
      <c r="F683" s="15" t="n">
        <v>61</v>
      </c>
      <c r="G683" s="15" t="s">
        <v>26</v>
      </c>
      <c r="H683" s="15" t="s">
        <v>24</v>
      </c>
      <c r="I683" s="15" t="s">
        <v>96</v>
      </c>
      <c r="J683" s="15" t="s">
        <v>24</v>
      </c>
      <c r="K683" s="15" t="s">
        <v>24</v>
      </c>
      <c r="L683" s="15" t="s">
        <v>26</v>
      </c>
      <c r="M683" s="15" t="s">
        <v>26</v>
      </c>
      <c r="N683" s="15" t="s">
        <v>26</v>
      </c>
      <c r="O683" s="15" t="s">
        <v>26</v>
      </c>
      <c r="P683" s="15" t="s">
        <v>29</v>
      </c>
      <c r="Q683" s="15" t="s">
        <v>26</v>
      </c>
      <c r="R683" s="15" t="s">
        <v>19</v>
      </c>
      <c r="S683" s="18" t="n">
        <v>73.8</v>
      </c>
      <c r="T683" s="15" t="n">
        <v>4616.05</v>
      </c>
      <c r="U683" s="15" t="s">
        <v>24</v>
      </c>
      <c r="V683" s="18" t="n">
        <f aca="false">IF(ISNUMBER(T683),T683,0)</f>
        <v>4616.05</v>
      </c>
      <c r="W683" s="15" t="n">
        <f aca="false">IF(U683="Yes",1,0)</f>
        <v>0</v>
      </c>
      <c r="X683" s="15" t="str">
        <f aca="false">IF(F683&lt;=12,"0-12 months",IF(F683&lt;=24,"13-24 months",IF(F683&lt;=48,"25-48 months","49-72 months")))</f>
        <v>49-72 months</v>
      </c>
      <c r="Y683" s="15" t="str">
        <f aca="false">IF(C683=1,"Yes","No")</f>
        <v>No</v>
      </c>
      <c r="Z683" s="15" t="n">
        <f aca="false">COUNTIF(J683:O683,"Yes")</f>
        <v>4</v>
      </c>
      <c r="AA683" s="18" t="n">
        <f aca="false">S683*W683</f>
        <v>0</v>
      </c>
      <c r="AB683" s="15" t="n">
        <f aca="false">(P683="Month-to-month")+(I683="Fiber optic")+(R683="Electronic check")+(F683&lt;=12)+(M683="No")+(J683="No")</f>
        <v>1</v>
      </c>
      <c r="AC683" s="15" t="str">
        <f aca="false">IF(AB683&gt;=5,"High",IF(AB683&gt;=3,"Medium","Low"))</f>
        <v>Low</v>
      </c>
    </row>
    <row r="684" customFormat="false" ht="15" hidden="false" customHeight="false" outlineLevel="0" collapsed="false">
      <c r="A684" s="15" t="s">
        <v>781</v>
      </c>
      <c r="B684" s="15" t="s">
        <v>98</v>
      </c>
      <c r="C684" s="15" t="n">
        <v>0</v>
      </c>
      <c r="D684" s="15" t="s">
        <v>24</v>
      </c>
      <c r="E684" s="15" t="s">
        <v>24</v>
      </c>
      <c r="F684" s="15" t="n">
        <v>3</v>
      </c>
      <c r="G684" s="15" t="s">
        <v>26</v>
      </c>
      <c r="H684" s="15" t="s">
        <v>24</v>
      </c>
      <c r="I684" s="15" t="s">
        <v>96</v>
      </c>
      <c r="J684" s="15" t="s">
        <v>26</v>
      </c>
      <c r="K684" s="15" t="s">
        <v>24</v>
      </c>
      <c r="L684" s="15" t="s">
        <v>24</v>
      </c>
      <c r="M684" s="15" t="s">
        <v>26</v>
      </c>
      <c r="N684" s="15" t="s">
        <v>26</v>
      </c>
      <c r="O684" s="15" t="s">
        <v>24</v>
      </c>
      <c r="P684" s="15" t="s">
        <v>25</v>
      </c>
      <c r="Q684" s="15" t="s">
        <v>26</v>
      </c>
      <c r="R684" s="15" t="s">
        <v>21</v>
      </c>
      <c r="S684" s="18" t="n">
        <v>64.4</v>
      </c>
      <c r="T684" s="15" t="n">
        <v>195.65</v>
      </c>
      <c r="U684" s="15" t="s">
        <v>24</v>
      </c>
      <c r="V684" s="18" t="n">
        <f aca="false">IF(ISNUMBER(T684),T684,0)</f>
        <v>195.65</v>
      </c>
      <c r="W684" s="15" t="n">
        <f aca="false">IF(U684="Yes",1,0)</f>
        <v>0</v>
      </c>
      <c r="X684" s="15" t="str">
        <f aca="false">IF(F684&lt;=12,"0-12 months",IF(F684&lt;=24,"13-24 months",IF(F684&lt;=48,"25-48 months","49-72 months")))</f>
        <v>0-12 months</v>
      </c>
      <c r="Y684" s="15" t="str">
        <f aca="false">IF(C684=1,"Yes","No")</f>
        <v>No</v>
      </c>
      <c r="Z684" s="15" t="n">
        <f aca="false">COUNTIF(J684:O684,"Yes")</f>
        <v>3</v>
      </c>
      <c r="AA684" s="18" t="n">
        <f aca="false">S684*W684</f>
        <v>0</v>
      </c>
      <c r="AB684" s="15" t="n">
        <f aca="false">(P684="Month-to-month")+(I684="Fiber optic")+(R684="Electronic check")+(F684&lt;=12)+(M684="No")+(J684="No")</f>
        <v>2</v>
      </c>
      <c r="AC684" s="15" t="str">
        <f aca="false">IF(AB684&gt;=5,"High",IF(AB684&gt;=3,"Medium","Low"))</f>
        <v>Low</v>
      </c>
    </row>
    <row r="685" customFormat="false" ht="15" hidden="false" customHeight="false" outlineLevel="0" collapsed="false">
      <c r="A685" s="15" t="s">
        <v>782</v>
      </c>
      <c r="B685" s="15" t="s">
        <v>94</v>
      </c>
      <c r="C685" s="15" t="n">
        <v>1</v>
      </c>
      <c r="D685" s="15" t="s">
        <v>24</v>
      </c>
      <c r="E685" s="15" t="s">
        <v>24</v>
      </c>
      <c r="F685" s="15" t="n">
        <v>40</v>
      </c>
      <c r="G685" s="15" t="s">
        <v>26</v>
      </c>
      <c r="H685" s="15" t="s">
        <v>26</v>
      </c>
      <c r="I685" s="15" t="s">
        <v>102</v>
      </c>
      <c r="J685" s="15" t="s">
        <v>24</v>
      </c>
      <c r="K685" s="15" t="s">
        <v>24</v>
      </c>
      <c r="L685" s="15" t="s">
        <v>26</v>
      </c>
      <c r="M685" s="15" t="s">
        <v>26</v>
      </c>
      <c r="N685" s="15" t="s">
        <v>26</v>
      </c>
      <c r="O685" s="15" t="s">
        <v>26</v>
      </c>
      <c r="P685" s="15" t="s">
        <v>27</v>
      </c>
      <c r="Q685" s="15" t="s">
        <v>26</v>
      </c>
      <c r="R685" s="15" t="s">
        <v>21</v>
      </c>
      <c r="S685" s="18" t="n">
        <v>103.75</v>
      </c>
      <c r="T685" s="15" t="n">
        <v>4188.4</v>
      </c>
      <c r="U685" s="15" t="s">
        <v>24</v>
      </c>
      <c r="V685" s="18" t="n">
        <f aca="false">IF(ISNUMBER(T685),T685,0)</f>
        <v>4188.4</v>
      </c>
      <c r="W685" s="15" t="n">
        <f aca="false">IF(U685="Yes",1,0)</f>
        <v>0</v>
      </c>
      <c r="X685" s="15" t="str">
        <f aca="false">IF(F685&lt;=12,"0-12 months",IF(F685&lt;=24,"13-24 months",IF(F685&lt;=48,"25-48 months","49-72 months")))</f>
        <v>25-48 months</v>
      </c>
      <c r="Y685" s="15" t="str">
        <f aca="false">IF(C685=1,"Yes","No")</f>
        <v>Yes</v>
      </c>
      <c r="Z685" s="15" t="n">
        <f aca="false">COUNTIF(J685:O685,"Yes")</f>
        <v>4</v>
      </c>
      <c r="AA685" s="18" t="n">
        <f aca="false">S685*W685</f>
        <v>0</v>
      </c>
      <c r="AB685" s="15" t="n">
        <f aca="false">(P685="Month-to-month")+(I685="Fiber optic")+(R685="Electronic check")+(F685&lt;=12)+(M685="No")+(J685="No")</f>
        <v>2</v>
      </c>
      <c r="AC685" s="15" t="str">
        <f aca="false">IF(AB685&gt;=5,"High",IF(AB685&gt;=3,"Medium","Low"))</f>
        <v>Low</v>
      </c>
    </row>
    <row r="686" customFormat="false" ht="15" hidden="false" customHeight="false" outlineLevel="0" collapsed="false">
      <c r="A686" s="15" t="s">
        <v>783</v>
      </c>
      <c r="B686" s="15" t="s">
        <v>94</v>
      </c>
      <c r="C686" s="15" t="n">
        <v>0</v>
      </c>
      <c r="D686" s="15" t="s">
        <v>24</v>
      </c>
      <c r="E686" s="15" t="s">
        <v>24</v>
      </c>
      <c r="F686" s="15" t="n">
        <v>1</v>
      </c>
      <c r="G686" s="15" t="s">
        <v>26</v>
      </c>
      <c r="H686" s="15" t="s">
        <v>24</v>
      </c>
      <c r="I686" s="15" t="s">
        <v>102</v>
      </c>
      <c r="J686" s="15" t="s">
        <v>24</v>
      </c>
      <c r="K686" s="15" t="s">
        <v>24</v>
      </c>
      <c r="L686" s="15" t="s">
        <v>24</v>
      </c>
      <c r="M686" s="15" t="s">
        <v>24</v>
      </c>
      <c r="N686" s="15" t="s">
        <v>24</v>
      </c>
      <c r="O686" s="15" t="s">
        <v>24</v>
      </c>
      <c r="P686" s="15" t="s">
        <v>25</v>
      </c>
      <c r="Q686" s="15" t="s">
        <v>24</v>
      </c>
      <c r="R686" s="15" t="s">
        <v>17</v>
      </c>
      <c r="S686" s="18" t="n">
        <v>71.1</v>
      </c>
      <c r="T686" s="15" t="n">
        <v>71.1</v>
      </c>
      <c r="U686" s="15" t="s">
        <v>24</v>
      </c>
      <c r="V686" s="18" t="n">
        <f aca="false">IF(ISNUMBER(T686),T686,0)</f>
        <v>71.1</v>
      </c>
      <c r="W686" s="15" t="n">
        <f aca="false">IF(U686="Yes",1,0)</f>
        <v>0</v>
      </c>
      <c r="X686" s="15" t="str">
        <f aca="false">IF(F686&lt;=12,"0-12 months",IF(F686&lt;=24,"13-24 months",IF(F686&lt;=48,"25-48 months","49-72 months")))</f>
        <v>0-12 months</v>
      </c>
      <c r="Y686" s="15" t="str">
        <f aca="false">IF(C686=1,"Yes","No")</f>
        <v>No</v>
      </c>
      <c r="Z686" s="15" t="n">
        <f aca="false">COUNTIF(J686:O686,"Yes")</f>
        <v>0</v>
      </c>
      <c r="AA686" s="18" t="n">
        <f aca="false">S686*W686</f>
        <v>0</v>
      </c>
      <c r="AB686" s="15" t="n">
        <f aca="false">(P686="Month-to-month")+(I686="Fiber optic")+(R686="Electronic check")+(F686&lt;=12)+(M686="No")+(J686="No")</f>
        <v>5</v>
      </c>
      <c r="AC686" s="15" t="str">
        <f aca="false">IF(AB686&gt;=5,"High",IF(AB686&gt;=3,"Medium","Low"))</f>
        <v>High</v>
      </c>
    </row>
    <row r="687" customFormat="false" ht="15" hidden="false" customHeight="false" outlineLevel="0" collapsed="false">
      <c r="A687" s="15" t="s">
        <v>784</v>
      </c>
      <c r="B687" s="15" t="s">
        <v>94</v>
      </c>
      <c r="C687" s="15" t="n">
        <v>0</v>
      </c>
      <c r="D687" s="15" t="s">
        <v>24</v>
      </c>
      <c r="E687" s="15" t="s">
        <v>24</v>
      </c>
      <c r="F687" s="15" t="n">
        <v>1</v>
      </c>
      <c r="G687" s="15" t="s">
        <v>26</v>
      </c>
      <c r="H687" s="15" t="s">
        <v>24</v>
      </c>
      <c r="I687" s="15" t="s">
        <v>96</v>
      </c>
      <c r="J687" s="15" t="s">
        <v>24</v>
      </c>
      <c r="K687" s="15" t="s">
        <v>24</v>
      </c>
      <c r="L687" s="15" t="s">
        <v>24</v>
      </c>
      <c r="M687" s="15" t="s">
        <v>26</v>
      </c>
      <c r="N687" s="15" t="s">
        <v>24</v>
      </c>
      <c r="O687" s="15" t="s">
        <v>24</v>
      </c>
      <c r="P687" s="15" t="s">
        <v>25</v>
      </c>
      <c r="Q687" s="15" t="s">
        <v>26</v>
      </c>
      <c r="R687" s="15" t="s">
        <v>15</v>
      </c>
      <c r="S687" s="18" t="n">
        <v>49.9</v>
      </c>
      <c r="T687" s="15" t="n">
        <v>49.9</v>
      </c>
      <c r="U687" s="15" t="s">
        <v>24</v>
      </c>
      <c r="V687" s="18" t="n">
        <f aca="false">IF(ISNUMBER(T687),T687,0)</f>
        <v>49.9</v>
      </c>
      <c r="W687" s="15" t="n">
        <f aca="false">IF(U687="Yes",1,0)</f>
        <v>0</v>
      </c>
      <c r="X687" s="15" t="str">
        <f aca="false">IF(F687&lt;=12,"0-12 months",IF(F687&lt;=24,"13-24 months",IF(F687&lt;=48,"25-48 months","49-72 months")))</f>
        <v>0-12 months</v>
      </c>
      <c r="Y687" s="15" t="str">
        <f aca="false">IF(C687=1,"Yes","No")</f>
        <v>No</v>
      </c>
      <c r="Z687" s="15" t="n">
        <f aca="false">COUNTIF(J687:O687,"Yes")</f>
        <v>1</v>
      </c>
      <c r="AA687" s="18" t="n">
        <f aca="false">S687*W687</f>
        <v>0</v>
      </c>
      <c r="AB687" s="15" t="n">
        <f aca="false">(P687="Month-to-month")+(I687="Fiber optic")+(R687="Electronic check")+(F687&lt;=12)+(M687="No")+(J687="No")</f>
        <v>4</v>
      </c>
      <c r="AC687" s="15" t="str">
        <f aca="false">IF(AB687&gt;=5,"High",IF(AB687&gt;=3,"Medium","Low"))</f>
        <v>Medium</v>
      </c>
    </row>
    <row r="688" customFormat="false" ht="15" hidden="false" customHeight="false" outlineLevel="0" collapsed="false">
      <c r="A688" s="15" t="s">
        <v>785</v>
      </c>
      <c r="B688" s="15" t="s">
        <v>98</v>
      </c>
      <c r="C688" s="15" t="n">
        <v>0</v>
      </c>
      <c r="D688" s="15" t="s">
        <v>24</v>
      </c>
      <c r="E688" s="15" t="s">
        <v>24</v>
      </c>
      <c r="F688" s="15" t="n">
        <v>51</v>
      </c>
      <c r="G688" s="15" t="s">
        <v>26</v>
      </c>
      <c r="H688" s="15" t="s">
        <v>26</v>
      </c>
      <c r="I688" s="15" t="s">
        <v>24</v>
      </c>
      <c r="J688" s="15" t="s">
        <v>28</v>
      </c>
      <c r="K688" s="15" t="s">
        <v>28</v>
      </c>
      <c r="L688" s="15" t="s">
        <v>28</v>
      </c>
      <c r="M688" s="15" t="s">
        <v>28</v>
      </c>
      <c r="N688" s="15" t="s">
        <v>28</v>
      </c>
      <c r="O688" s="15" t="s">
        <v>28</v>
      </c>
      <c r="P688" s="15" t="s">
        <v>27</v>
      </c>
      <c r="Q688" s="15" t="s">
        <v>26</v>
      </c>
      <c r="R688" s="15" t="s">
        <v>19</v>
      </c>
      <c r="S688" s="18" t="n">
        <v>24.6</v>
      </c>
      <c r="T688" s="15" t="n">
        <v>1266.4</v>
      </c>
      <c r="U688" s="15" t="s">
        <v>24</v>
      </c>
      <c r="V688" s="18" t="n">
        <f aca="false">IF(ISNUMBER(T688),T688,0)</f>
        <v>1266.4</v>
      </c>
      <c r="W688" s="15" t="n">
        <f aca="false">IF(U688="Yes",1,0)</f>
        <v>0</v>
      </c>
      <c r="X688" s="15" t="str">
        <f aca="false">IF(F688&lt;=12,"0-12 months",IF(F688&lt;=24,"13-24 months",IF(F688&lt;=48,"25-48 months","49-72 months")))</f>
        <v>49-72 months</v>
      </c>
      <c r="Y688" s="15" t="str">
        <f aca="false">IF(C688=1,"Yes","No")</f>
        <v>No</v>
      </c>
      <c r="Z688" s="15" t="n">
        <f aca="false">COUNTIF(J688:O688,"Yes")</f>
        <v>0</v>
      </c>
      <c r="AA688" s="18" t="n">
        <f aca="false">S688*W688</f>
        <v>0</v>
      </c>
      <c r="AB688" s="15" t="n">
        <f aca="false">(P688="Month-to-month")+(I688="Fiber optic")+(R688="Electronic check")+(F688&lt;=12)+(M688="No")+(J688="No")</f>
        <v>0</v>
      </c>
      <c r="AC688" s="15" t="str">
        <f aca="false">IF(AB688&gt;=5,"High",IF(AB688&gt;=3,"Medium","Low"))</f>
        <v>Low</v>
      </c>
    </row>
    <row r="689" customFormat="false" ht="15" hidden="false" customHeight="false" outlineLevel="0" collapsed="false">
      <c r="A689" s="15" t="s">
        <v>786</v>
      </c>
      <c r="B689" s="15" t="s">
        <v>98</v>
      </c>
      <c r="C689" s="15" t="n">
        <v>1</v>
      </c>
      <c r="D689" s="15" t="s">
        <v>24</v>
      </c>
      <c r="E689" s="15" t="s">
        <v>24</v>
      </c>
      <c r="F689" s="15" t="n">
        <v>2</v>
      </c>
      <c r="G689" s="15" t="s">
        <v>26</v>
      </c>
      <c r="H689" s="15" t="s">
        <v>24</v>
      </c>
      <c r="I689" s="15" t="s">
        <v>96</v>
      </c>
      <c r="J689" s="15" t="s">
        <v>26</v>
      </c>
      <c r="K689" s="15" t="s">
        <v>24</v>
      </c>
      <c r="L689" s="15" t="s">
        <v>24</v>
      </c>
      <c r="M689" s="15" t="s">
        <v>24</v>
      </c>
      <c r="N689" s="15" t="s">
        <v>24</v>
      </c>
      <c r="O689" s="15" t="s">
        <v>24</v>
      </c>
      <c r="P689" s="15" t="s">
        <v>25</v>
      </c>
      <c r="Q689" s="15" t="s">
        <v>26</v>
      </c>
      <c r="R689" s="15" t="s">
        <v>15</v>
      </c>
      <c r="S689" s="18" t="n">
        <v>49.25</v>
      </c>
      <c r="T689" s="15" t="n">
        <v>91.1</v>
      </c>
      <c r="U689" s="15" t="s">
        <v>26</v>
      </c>
      <c r="V689" s="18" t="n">
        <f aca="false">IF(ISNUMBER(T689),T689,0)</f>
        <v>91.1</v>
      </c>
      <c r="W689" s="15" t="n">
        <f aca="false">IF(U689="Yes",1,0)</f>
        <v>1</v>
      </c>
      <c r="X689" s="15" t="str">
        <f aca="false">IF(F689&lt;=12,"0-12 months",IF(F689&lt;=24,"13-24 months",IF(F689&lt;=48,"25-48 months","49-72 months")))</f>
        <v>0-12 months</v>
      </c>
      <c r="Y689" s="15" t="str">
        <f aca="false">IF(C689=1,"Yes","No")</f>
        <v>Yes</v>
      </c>
      <c r="Z689" s="15" t="n">
        <f aca="false">COUNTIF(J689:O689,"Yes")</f>
        <v>1</v>
      </c>
      <c r="AA689" s="18" t="n">
        <f aca="false">S689*W689</f>
        <v>49.25</v>
      </c>
      <c r="AB689" s="15" t="n">
        <f aca="false">(P689="Month-to-month")+(I689="Fiber optic")+(R689="Electronic check")+(F689&lt;=12)+(M689="No")+(J689="No")</f>
        <v>4</v>
      </c>
      <c r="AC689" s="15" t="str">
        <f aca="false">IF(AB689&gt;=5,"High",IF(AB689&gt;=3,"Medium","Low"))</f>
        <v>Medium</v>
      </c>
    </row>
    <row r="690" customFormat="false" ht="15" hidden="false" customHeight="false" outlineLevel="0" collapsed="false">
      <c r="A690" s="15" t="s">
        <v>787</v>
      </c>
      <c r="B690" s="15" t="s">
        <v>98</v>
      </c>
      <c r="C690" s="15" t="n">
        <v>0</v>
      </c>
      <c r="D690" s="15" t="s">
        <v>24</v>
      </c>
      <c r="E690" s="15" t="s">
        <v>24</v>
      </c>
      <c r="F690" s="15" t="n">
        <v>52</v>
      </c>
      <c r="G690" s="15" t="s">
        <v>24</v>
      </c>
      <c r="H690" s="15" t="s">
        <v>95</v>
      </c>
      <c r="I690" s="15" t="s">
        <v>96</v>
      </c>
      <c r="J690" s="15" t="s">
        <v>24</v>
      </c>
      <c r="K690" s="15" t="s">
        <v>26</v>
      </c>
      <c r="L690" s="15" t="s">
        <v>24</v>
      </c>
      <c r="M690" s="15" t="s">
        <v>24</v>
      </c>
      <c r="N690" s="15" t="s">
        <v>24</v>
      </c>
      <c r="O690" s="15" t="s">
        <v>24</v>
      </c>
      <c r="P690" s="15" t="s">
        <v>27</v>
      </c>
      <c r="Q690" s="15" t="s">
        <v>24</v>
      </c>
      <c r="R690" s="15" t="s">
        <v>17</v>
      </c>
      <c r="S690" s="18" t="n">
        <v>30.1</v>
      </c>
      <c r="T690" s="15" t="n">
        <v>1623.4</v>
      </c>
      <c r="U690" s="15" t="s">
        <v>24</v>
      </c>
      <c r="V690" s="18" t="n">
        <f aca="false">IF(ISNUMBER(T690),T690,0)</f>
        <v>1623.4</v>
      </c>
      <c r="W690" s="15" t="n">
        <f aca="false">IF(U690="Yes",1,0)</f>
        <v>0</v>
      </c>
      <c r="X690" s="15" t="str">
        <f aca="false">IF(F690&lt;=12,"0-12 months",IF(F690&lt;=24,"13-24 months",IF(F690&lt;=48,"25-48 months","49-72 months")))</f>
        <v>49-72 months</v>
      </c>
      <c r="Y690" s="15" t="str">
        <f aca="false">IF(C690=1,"Yes","No")</f>
        <v>No</v>
      </c>
      <c r="Z690" s="15" t="n">
        <f aca="false">COUNTIF(J690:O690,"Yes")</f>
        <v>1</v>
      </c>
      <c r="AA690" s="18" t="n">
        <f aca="false">S690*W690</f>
        <v>0</v>
      </c>
      <c r="AB690" s="15" t="n">
        <f aca="false">(P690="Month-to-month")+(I690="Fiber optic")+(R690="Electronic check")+(F690&lt;=12)+(M690="No")+(J690="No")</f>
        <v>2</v>
      </c>
      <c r="AC690" s="15" t="str">
        <f aca="false">IF(AB690&gt;=5,"High",IF(AB690&gt;=3,"Medium","Low"))</f>
        <v>Low</v>
      </c>
    </row>
    <row r="691" customFormat="false" ht="15" hidden="false" customHeight="false" outlineLevel="0" collapsed="false">
      <c r="A691" s="15" t="s">
        <v>788</v>
      </c>
      <c r="B691" s="15" t="s">
        <v>98</v>
      </c>
      <c r="C691" s="15" t="n">
        <v>0</v>
      </c>
      <c r="D691" s="15" t="s">
        <v>24</v>
      </c>
      <c r="E691" s="15" t="s">
        <v>24</v>
      </c>
      <c r="F691" s="15" t="n">
        <v>51</v>
      </c>
      <c r="G691" s="15" t="s">
        <v>26</v>
      </c>
      <c r="H691" s="15" t="s">
        <v>26</v>
      </c>
      <c r="I691" s="15" t="s">
        <v>102</v>
      </c>
      <c r="J691" s="15" t="s">
        <v>24</v>
      </c>
      <c r="K691" s="15" t="s">
        <v>24</v>
      </c>
      <c r="L691" s="15" t="s">
        <v>24</v>
      </c>
      <c r="M691" s="15" t="s">
        <v>24</v>
      </c>
      <c r="N691" s="15" t="s">
        <v>24</v>
      </c>
      <c r="O691" s="15" t="s">
        <v>26</v>
      </c>
      <c r="P691" s="15" t="s">
        <v>25</v>
      </c>
      <c r="Q691" s="15" t="s">
        <v>24</v>
      </c>
      <c r="R691" s="15" t="s">
        <v>19</v>
      </c>
      <c r="S691" s="18" t="n">
        <v>83.4</v>
      </c>
      <c r="T691" s="15" t="n">
        <v>4149.45</v>
      </c>
      <c r="U691" s="15" t="s">
        <v>24</v>
      </c>
      <c r="V691" s="18" t="n">
        <f aca="false">IF(ISNUMBER(T691),T691,0)</f>
        <v>4149.45</v>
      </c>
      <c r="W691" s="15" t="n">
        <f aca="false">IF(U691="Yes",1,0)</f>
        <v>0</v>
      </c>
      <c r="X691" s="15" t="str">
        <f aca="false">IF(F691&lt;=12,"0-12 months",IF(F691&lt;=24,"13-24 months",IF(F691&lt;=48,"25-48 months","49-72 months")))</f>
        <v>49-72 months</v>
      </c>
      <c r="Y691" s="15" t="str">
        <f aca="false">IF(C691=1,"Yes","No")</f>
        <v>No</v>
      </c>
      <c r="Z691" s="15" t="n">
        <f aca="false">COUNTIF(J691:O691,"Yes")</f>
        <v>1</v>
      </c>
      <c r="AA691" s="18" t="n">
        <f aca="false">S691*W691</f>
        <v>0</v>
      </c>
      <c r="AB691" s="15" t="n">
        <f aca="false">(P691="Month-to-month")+(I691="Fiber optic")+(R691="Electronic check")+(F691&lt;=12)+(M691="No")+(J691="No")</f>
        <v>4</v>
      </c>
      <c r="AC691" s="15" t="str">
        <f aca="false">IF(AB691&gt;=5,"High",IF(AB691&gt;=3,"Medium","Low"))</f>
        <v>Medium</v>
      </c>
    </row>
    <row r="692" customFormat="false" ht="15" hidden="false" customHeight="false" outlineLevel="0" collapsed="false">
      <c r="A692" s="15" t="s">
        <v>789</v>
      </c>
      <c r="B692" s="15" t="s">
        <v>98</v>
      </c>
      <c r="C692" s="15" t="n">
        <v>0</v>
      </c>
      <c r="D692" s="15" t="s">
        <v>24</v>
      </c>
      <c r="E692" s="15" t="s">
        <v>24</v>
      </c>
      <c r="F692" s="15" t="n">
        <v>1</v>
      </c>
      <c r="G692" s="15" t="s">
        <v>26</v>
      </c>
      <c r="H692" s="15" t="s">
        <v>24</v>
      </c>
      <c r="I692" s="15" t="s">
        <v>24</v>
      </c>
      <c r="J692" s="15" t="s">
        <v>28</v>
      </c>
      <c r="K692" s="15" t="s">
        <v>28</v>
      </c>
      <c r="L692" s="15" t="s">
        <v>28</v>
      </c>
      <c r="M692" s="15" t="s">
        <v>28</v>
      </c>
      <c r="N692" s="15" t="s">
        <v>28</v>
      </c>
      <c r="O692" s="15" t="s">
        <v>28</v>
      </c>
      <c r="P692" s="15" t="s">
        <v>25</v>
      </c>
      <c r="Q692" s="15" t="s">
        <v>26</v>
      </c>
      <c r="R692" s="15" t="s">
        <v>17</v>
      </c>
      <c r="S692" s="18" t="n">
        <v>20.45</v>
      </c>
      <c r="T692" s="15" t="n">
        <v>20.45</v>
      </c>
      <c r="U692" s="15" t="s">
        <v>24</v>
      </c>
      <c r="V692" s="18" t="n">
        <f aca="false">IF(ISNUMBER(T692),T692,0)</f>
        <v>20.45</v>
      </c>
      <c r="W692" s="15" t="n">
        <f aca="false">IF(U692="Yes",1,0)</f>
        <v>0</v>
      </c>
      <c r="X692" s="15" t="str">
        <f aca="false">IF(F692&lt;=12,"0-12 months",IF(F692&lt;=24,"13-24 months",IF(F692&lt;=48,"25-48 months","49-72 months")))</f>
        <v>0-12 months</v>
      </c>
      <c r="Y692" s="15" t="str">
        <f aca="false">IF(C692=1,"Yes","No")</f>
        <v>No</v>
      </c>
      <c r="Z692" s="15" t="n">
        <f aca="false">COUNTIF(J692:O692,"Yes")</f>
        <v>0</v>
      </c>
      <c r="AA692" s="18" t="n">
        <f aca="false">S692*W692</f>
        <v>0</v>
      </c>
      <c r="AB692" s="15" t="n">
        <f aca="false">(P692="Month-to-month")+(I692="Fiber optic")+(R692="Electronic check")+(F692&lt;=12)+(M692="No")+(J692="No")</f>
        <v>2</v>
      </c>
      <c r="AC692" s="15" t="str">
        <f aca="false">IF(AB692&gt;=5,"High",IF(AB692&gt;=3,"Medium","Low"))</f>
        <v>Low</v>
      </c>
    </row>
    <row r="693" customFormat="false" ht="15" hidden="false" customHeight="false" outlineLevel="0" collapsed="false">
      <c r="A693" s="15" t="s">
        <v>790</v>
      </c>
      <c r="B693" s="15" t="s">
        <v>98</v>
      </c>
      <c r="C693" s="15" t="n">
        <v>0</v>
      </c>
      <c r="D693" s="15" t="s">
        <v>26</v>
      </c>
      <c r="E693" s="15" t="s">
        <v>26</v>
      </c>
      <c r="F693" s="15" t="n">
        <v>31</v>
      </c>
      <c r="G693" s="15" t="s">
        <v>26</v>
      </c>
      <c r="H693" s="15" t="s">
        <v>26</v>
      </c>
      <c r="I693" s="15" t="s">
        <v>96</v>
      </c>
      <c r="J693" s="15" t="s">
        <v>26</v>
      </c>
      <c r="K693" s="15" t="s">
        <v>26</v>
      </c>
      <c r="L693" s="15" t="s">
        <v>24</v>
      </c>
      <c r="M693" s="15" t="s">
        <v>26</v>
      </c>
      <c r="N693" s="15" t="s">
        <v>24</v>
      </c>
      <c r="O693" s="15" t="s">
        <v>26</v>
      </c>
      <c r="P693" s="15" t="s">
        <v>27</v>
      </c>
      <c r="Q693" s="15" t="s">
        <v>26</v>
      </c>
      <c r="R693" s="15" t="s">
        <v>19</v>
      </c>
      <c r="S693" s="18" t="n">
        <v>75.25</v>
      </c>
      <c r="T693" s="15" t="n">
        <v>2344.5</v>
      </c>
      <c r="U693" s="15" t="s">
        <v>24</v>
      </c>
      <c r="V693" s="18" t="n">
        <f aca="false">IF(ISNUMBER(T693),T693,0)</f>
        <v>2344.5</v>
      </c>
      <c r="W693" s="15" t="n">
        <f aca="false">IF(U693="Yes",1,0)</f>
        <v>0</v>
      </c>
      <c r="X693" s="15" t="str">
        <f aca="false">IF(F693&lt;=12,"0-12 months",IF(F693&lt;=24,"13-24 months",IF(F693&lt;=48,"25-48 months","49-72 months")))</f>
        <v>25-48 months</v>
      </c>
      <c r="Y693" s="15" t="str">
        <f aca="false">IF(C693=1,"Yes","No")</f>
        <v>No</v>
      </c>
      <c r="Z693" s="15" t="n">
        <f aca="false">COUNTIF(J693:O693,"Yes")</f>
        <v>4</v>
      </c>
      <c r="AA693" s="18" t="n">
        <f aca="false">S693*W693</f>
        <v>0</v>
      </c>
      <c r="AB693" s="15" t="n">
        <f aca="false">(P693="Month-to-month")+(I693="Fiber optic")+(R693="Electronic check")+(F693&lt;=12)+(M693="No")+(J693="No")</f>
        <v>0</v>
      </c>
      <c r="AC693" s="15" t="str">
        <f aca="false">IF(AB693&gt;=5,"High",IF(AB693&gt;=3,"Medium","Low"))</f>
        <v>Low</v>
      </c>
    </row>
    <row r="694" customFormat="false" ht="15" hidden="false" customHeight="false" outlineLevel="0" collapsed="false">
      <c r="A694" s="15" t="s">
        <v>791</v>
      </c>
      <c r="B694" s="15" t="s">
        <v>98</v>
      </c>
      <c r="C694" s="15" t="n">
        <v>0</v>
      </c>
      <c r="D694" s="15" t="s">
        <v>24</v>
      </c>
      <c r="E694" s="15" t="s">
        <v>26</v>
      </c>
      <c r="F694" s="15" t="n">
        <v>47</v>
      </c>
      <c r="G694" s="15" t="s">
        <v>26</v>
      </c>
      <c r="H694" s="15" t="s">
        <v>24</v>
      </c>
      <c r="I694" s="15" t="s">
        <v>24</v>
      </c>
      <c r="J694" s="15" t="s">
        <v>28</v>
      </c>
      <c r="K694" s="15" t="s">
        <v>28</v>
      </c>
      <c r="L694" s="15" t="s">
        <v>28</v>
      </c>
      <c r="M694" s="15" t="s">
        <v>28</v>
      </c>
      <c r="N694" s="15" t="s">
        <v>28</v>
      </c>
      <c r="O694" s="15" t="s">
        <v>28</v>
      </c>
      <c r="P694" s="15" t="s">
        <v>27</v>
      </c>
      <c r="Q694" s="15" t="s">
        <v>24</v>
      </c>
      <c r="R694" s="15" t="s">
        <v>21</v>
      </c>
      <c r="S694" s="18" t="n">
        <v>20.55</v>
      </c>
      <c r="T694" s="15" t="n">
        <v>1013.05</v>
      </c>
      <c r="U694" s="15" t="s">
        <v>24</v>
      </c>
      <c r="V694" s="18" t="n">
        <f aca="false">IF(ISNUMBER(T694),T694,0)</f>
        <v>1013.05</v>
      </c>
      <c r="W694" s="15" t="n">
        <f aca="false">IF(U694="Yes",1,0)</f>
        <v>0</v>
      </c>
      <c r="X694" s="15" t="str">
        <f aca="false">IF(F694&lt;=12,"0-12 months",IF(F694&lt;=24,"13-24 months",IF(F694&lt;=48,"25-48 months","49-72 months")))</f>
        <v>25-48 months</v>
      </c>
      <c r="Y694" s="15" t="str">
        <f aca="false">IF(C694=1,"Yes","No")</f>
        <v>No</v>
      </c>
      <c r="Z694" s="15" t="n">
        <f aca="false">COUNTIF(J694:O694,"Yes")</f>
        <v>0</v>
      </c>
      <c r="AA694" s="18" t="n">
        <f aca="false">S694*W694</f>
        <v>0</v>
      </c>
      <c r="AB694" s="15" t="n">
        <f aca="false">(P694="Month-to-month")+(I694="Fiber optic")+(R694="Electronic check")+(F694&lt;=12)+(M694="No")+(J694="No")</f>
        <v>0</v>
      </c>
      <c r="AC694" s="15" t="str">
        <f aca="false">IF(AB694&gt;=5,"High",IF(AB694&gt;=3,"Medium","Low"))</f>
        <v>Low</v>
      </c>
    </row>
    <row r="695" customFormat="false" ht="15" hidden="false" customHeight="false" outlineLevel="0" collapsed="false">
      <c r="A695" s="15" t="s">
        <v>792</v>
      </c>
      <c r="B695" s="15" t="s">
        <v>94</v>
      </c>
      <c r="C695" s="15" t="n">
        <v>0</v>
      </c>
      <c r="D695" s="15" t="s">
        <v>24</v>
      </c>
      <c r="E695" s="15" t="s">
        <v>24</v>
      </c>
      <c r="F695" s="15" t="n">
        <v>3</v>
      </c>
      <c r="G695" s="15" t="s">
        <v>26</v>
      </c>
      <c r="H695" s="15" t="s">
        <v>26</v>
      </c>
      <c r="I695" s="15" t="s">
        <v>102</v>
      </c>
      <c r="J695" s="15" t="s">
        <v>24</v>
      </c>
      <c r="K695" s="15" t="s">
        <v>24</v>
      </c>
      <c r="L695" s="15" t="s">
        <v>24</v>
      </c>
      <c r="M695" s="15" t="s">
        <v>24</v>
      </c>
      <c r="N695" s="15" t="s">
        <v>24</v>
      </c>
      <c r="O695" s="15" t="s">
        <v>24</v>
      </c>
      <c r="P695" s="15" t="s">
        <v>25</v>
      </c>
      <c r="Q695" s="15" t="s">
        <v>26</v>
      </c>
      <c r="R695" s="15" t="s">
        <v>21</v>
      </c>
      <c r="S695" s="18" t="n">
        <v>75.1</v>
      </c>
      <c r="T695" s="15" t="n">
        <v>270.7</v>
      </c>
      <c r="U695" s="15" t="s">
        <v>26</v>
      </c>
      <c r="V695" s="18" t="n">
        <f aca="false">IF(ISNUMBER(T695),T695,0)</f>
        <v>270.7</v>
      </c>
      <c r="W695" s="15" t="n">
        <f aca="false">IF(U695="Yes",1,0)</f>
        <v>1</v>
      </c>
      <c r="X695" s="15" t="str">
        <f aca="false">IF(F695&lt;=12,"0-12 months",IF(F695&lt;=24,"13-24 months",IF(F695&lt;=48,"25-48 months","49-72 months")))</f>
        <v>0-12 months</v>
      </c>
      <c r="Y695" s="15" t="str">
        <f aca="false">IF(C695=1,"Yes","No")</f>
        <v>No</v>
      </c>
      <c r="Z695" s="15" t="n">
        <f aca="false">COUNTIF(J695:O695,"Yes")</f>
        <v>0</v>
      </c>
      <c r="AA695" s="18" t="n">
        <f aca="false">S695*W695</f>
        <v>75.1</v>
      </c>
      <c r="AB695" s="15" t="n">
        <f aca="false">(P695="Month-to-month")+(I695="Fiber optic")+(R695="Electronic check")+(F695&lt;=12)+(M695="No")+(J695="No")</f>
        <v>5</v>
      </c>
      <c r="AC695" s="15" t="str">
        <f aca="false">IF(AB695&gt;=5,"High",IF(AB695&gt;=3,"Medium","Low"))</f>
        <v>High</v>
      </c>
    </row>
    <row r="696" customFormat="false" ht="15" hidden="false" customHeight="false" outlineLevel="0" collapsed="false">
      <c r="A696" s="15" t="s">
        <v>793</v>
      </c>
      <c r="B696" s="15" t="s">
        <v>94</v>
      </c>
      <c r="C696" s="15" t="n">
        <v>1</v>
      </c>
      <c r="D696" s="15" t="s">
        <v>24</v>
      </c>
      <c r="E696" s="15" t="s">
        <v>24</v>
      </c>
      <c r="F696" s="15" t="n">
        <v>22</v>
      </c>
      <c r="G696" s="15" t="s">
        <v>26</v>
      </c>
      <c r="H696" s="15" t="s">
        <v>24</v>
      </c>
      <c r="I696" s="15" t="s">
        <v>24</v>
      </c>
      <c r="J696" s="15" t="s">
        <v>28</v>
      </c>
      <c r="K696" s="15" t="s">
        <v>28</v>
      </c>
      <c r="L696" s="15" t="s">
        <v>28</v>
      </c>
      <c r="M696" s="15" t="s">
        <v>28</v>
      </c>
      <c r="N696" s="15" t="s">
        <v>28</v>
      </c>
      <c r="O696" s="15" t="s">
        <v>28</v>
      </c>
      <c r="P696" s="15" t="s">
        <v>27</v>
      </c>
      <c r="Q696" s="15" t="s">
        <v>26</v>
      </c>
      <c r="R696" s="15" t="s">
        <v>17</v>
      </c>
      <c r="S696" s="18" t="n">
        <v>20.05</v>
      </c>
      <c r="T696" s="15" t="n">
        <v>417</v>
      </c>
      <c r="U696" s="15" t="s">
        <v>24</v>
      </c>
      <c r="V696" s="18" t="n">
        <f aca="false">IF(ISNUMBER(T696),T696,0)</f>
        <v>417</v>
      </c>
      <c r="W696" s="15" t="n">
        <f aca="false">IF(U696="Yes",1,0)</f>
        <v>0</v>
      </c>
      <c r="X696" s="15" t="str">
        <f aca="false">IF(F696&lt;=12,"0-12 months",IF(F696&lt;=24,"13-24 months",IF(F696&lt;=48,"25-48 months","49-72 months")))</f>
        <v>13-24 months</v>
      </c>
      <c r="Y696" s="15" t="str">
        <f aca="false">IF(C696=1,"Yes","No")</f>
        <v>Yes</v>
      </c>
      <c r="Z696" s="15" t="n">
        <f aca="false">COUNTIF(J696:O696,"Yes")</f>
        <v>0</v>
      </c>
      <c r="AA696" s="18" t="n">
        <f aca="false">S696*W696</f>
        <v>0</v>
      </c>
      <c r="AB696" s="15" t="n">
        <f aca="false">(P696="Month-to-month")+(I696="Fiber optic")+(R696="Electronic check")+(F696&lt;=12)+(M696="No")+(J696="No")</f>
        <v>0</v>
      </c>
      <c r="AC696" s="15" t="str">
        <f aca="false">IF(AB696&gt;=5,"High",IF(AB696&gt;=3,"Medium","Low"))</f>
        <v>Low</v>
      </c>
    </row>
    <row r="697" customFormat="false" ht="15" hidden="false" customHeight="false" outlineLevel="0" collapsed="false">
      <c r="A697" s="15" t="s">
        <v>794</v>
      </c>
      <c r="B697" s="15" t="s">
        <v>94</v>
      </c>
      <c r="C697" s="15" t="n">
        <v>0</v>
      </c>
      <c r="D697" s="15" t="s">
        <v>26</v>
      </c>
      <c r="E697" s="15" t="s">
        <v>24</v>
      </c>
      <c r="F697" s="15" t="n">
        <v>1</v>
      </c>
      <c r="G697" s="15" t="s">
        <v>26</v>
      </c>
      <c r="H697" s="15" t="s">
        <v>24</v>
      </c>
      <c r="I697" s="15" t="s">
        <v>24</v>
      </c>
      <c r="J697" s="15" t="s">
        <v>28</v>
      </c>
      <c r="K697" s="15" t="s">
        <v>28</v>
      </c>
      <c r="L697" s="15" t="s">
        <v>28</v>
      </c>
      <c r="M697" s="15" t="s">
        <v>28</v>
      </c>
      <c r="N697" s="15" t="s">
        <v>28</v>
      </c>
      <c r="O697" s="15" t="s">
        <v>28</v>
      </c>
      <c r="P697" s="15" t="s">
        <v>25</v>
      </c>
      <c r="Q697" s="15" t="s">
        <v>26</v>
      </c>
      <c r="R697" s="15" t="s">
        <v>17</v>
      </c>
      <c r="S697" s="18" t="n">
        <v>20.65</v>
      </c>
      <c r="T697" s="15" t="n">
        <v>20.65</v>
      </c>
      <c r="U697" s="15" t="s">
        <v>24</v>
      </c>
      <c r="V697" s="18" t="n">
        <f aca="false">IF(ISNUMBER(T697),T697,0)</f>
        <v>20.65</v>
      </c>
      <c r="W697" s="15" t="n">
        <f aca="false">IF(U697="Yes",1,0)</f>
        <v>0</v>
      </c>
      <c r="X697" s="15" t="str">
        <f aca="false">IF(F697&lt;=12,"0-12 months",IF(F697&lt;=24,"13-24 months",IF(F697&lt;=48,"25-48 months","49-72 months")))</f>
        <v>0-12 months</v>
      </c>
      <c r="Y697" s="15" t="str">
        <f aca="false">IF(C697=1,"Yes","No")</f>
        <v>No</v>
      </c>
      <c r="Z697" s="15" t="n">
        <f aca="false">COUNTIF(J697:O697,"Yes")</f>
        <v>0</v>
      </c>
      <c r="AA697" s="18" t="n">
        <f aca="false">S697*W697</f>
        <v>0</v>
      </c>
      <c r="AB697" s="15" t="n">
        <f aca="false">(P697="Month-to-month")+(I697="Fiber optic")+(R697="Electronic check")+(F697&lt;=12)+(M697="No")+(J697="No")</f>
        <v>2</v>
      </c>
      <c r="AC697" s="15" t="str">
        <f aca="false">IF(AB697&gt;=5,"High",IF(AB697&gt;=3,"Medium","Low"))</f>
        <v>Low</v>
      </c>
    </row>
    <row r="698" customFormat="false" ht="15" hidden="false" customHeight="false" outlineLevel="0" collapsed="false">
      <c r="A698" s="15" t="s">
        <v>795</v>
      </c>
      <c r="B698" s="15" t="s">
        <v>98</v>
      </c>
      <c r="C698" s="15" t="n">
        <v>0</v>
      </c>
      <c r="D698" s="15" t="s">
        <v>26</v>
      </c>
      <c r="E698" s="15" t="s">
        <v>24</v>
      </c>
      <c r="F698" s="15" t="n">
        <v>72</v>
      </c>
      <c r="G698" s="15" t="s">
        <v>26</v>
      </c>
      <c r="H698" s="15" t="s">
        <v>26</v>
      </c>
      <c r="I698" s="15" t="s">
        <v>96</v>
      </c>
      <c r="J698" s="15" t="s">
        <v>24</v>
      </c>
      <c r="K698" s="15" t="s">
        <v>26</v>
      </c>
      <c r="L698" s="15" t="s">
        <v>26</v>
      </c>
      <c r="M698" s="15" t="s">
        <v>26</v>
      </c>
      <c r="N698" s="15" t="s">
        <v>26</v>
      </c>
      <c r="O698" s="15" t="s">
        <v>26</v>
      </c>
      <c r="P698" s="15" t="s">
        <v>29</v>
      </c>
      <c r="Q698" s="15" t="s">
        <v>26</v>
      </c>
      <c r="R698" s="15" t="s">
        <v>19</v>
      </c>
      <c r="S698" s="18" t="n">
        <v>85.15</v>
      </c>
      <c r="T698" s="15" t="n">
        <v>6316.2</v>
      </c>
      <c r="U698" s="15" t="s">
        <v>24</v>
      </c>
      <c r="V698" s="18" t="n">
        <f aca="false">IF(ISNUMBER(T698),T698,0)</f>
        <v>6316.2</v>
      </c>
      <c r="W698" s="15" t="n">
        <f aca="false">IF(U698="Yes",1,0)</f>
        <v>0</v>
      </c>
      <c r="X698" s="15" t="str">
        <f aca="false">IF(F698&lt;=12,"0-12 months",IF(F698&lt;=24,"13-24 months",IF(F698&lt;=48,"25-48 months","49-72 months")))</f>
        <v>49-72 months</v>
      </c>
      <c r="Y698" s="15" t="str">
        <f aca="false">IF(C698=1,"Yes","No")</f>
        <v>No</v>
      </c>
      <c r="Z698" s="15" t="n">
        <f aca="false">COUNTIF(J698:O698,"Yes")</f>
        <v>5</v>
      </c>
      <c r="AA698" s="18" t="n">
        <f aca="false">S698*W698</f>
        <v>0</v>
      </c>
      <c r="AB698" s="15" t="n">
        <f aca="false">(P698="Month-to-month")+(I698="Fiber optic")+(R698="Electronic check")+(F698&lt;=12)+(M698="No")+(J698="No")</f>
        <v>1</v>
      </c>
      <c r="AC698" s="15" t="str">
        <f aca="false">IF(AB698&gt;=5,"High",IF(AB698&gt;=3,"Medium","Low"))</f>
        <v>Low</v>
      </c>
    </row>
    <row r="699" customFormat="false" ht="15" hidden="false" customHeight="false" outlineLevel="0" collapsed="false">
      <c r="A699" s="15" t="s">
        <v>796</v>
      </c>
      <c r="B699" s="15" t="s">
        <v>98</v>
      </c>
      <c r="C699" s="15" t="n">
        <v>0</v>
      </c>
      <c r="D699" s="15" t="s">
        <v>26</v>
      </c>
      <c r="E699" s="15" t="s">
        <v>26</v>
      </c>
      <c r="F699" s="15" t="n">
        <v>3</v>
      </c>
      <c r="G699" s="15" t="s">
        <v>26</v>
      </c>
      <c r="H699" s="15" t="s">
        <v>24</v>
      </c>
      <c r="I699" s="15" t="s">
        <v>96</v>
      </c>
      <c r="J699" s="15" t="s">
        <v>24</v>
      </c>
      <c r="K699" s="15" t="s">
        <v>24</v>
      </c>
      <c r="L699" s="15" t="s">
        <v>26</v>
      </c>
      <c r="M699" s="15" t="s">
        <v>24</v>
      </c>
      <c r="N699" s="15" t="s">
        <v>24</v>
      </c>
      <c r="O699" s="15" t="s">
        <v>24</v>
      </c>
      <c r="P699" s="15" t="s">
        <v>25</v>
      </c>
      <c r="Q699" s="15" t="s">
        <v>26</v>
      </c>
      <c r="R699" s="15" t="s">
        <v>15</v>
      </c>
      <c r="S699" s="18" t="n">
        <v>50.15</v>
      </c>
      <c r="T699" s="15" t="n">
        <v>168.15</v>
      </c>
      <c r="U699" s="15" t="s">
        <v>26</v>
      </c>
      <c r="V699" s="18" t="n">
        <f aca="false">IF(ISNUMBER(T699),T699,0)</f>
        <v>168.15</v>
      </c>
      <c r="W699" s="15" t="n">
        <f aca="false">IF(U699="Yes",1,0)</f>
        <v>1</v>
      </c>
      <c r="X699" s="15" t="str">
        <f aca="false">IF(F699&lt;=12,"0-12 months",IF(F699&lt;=24,"13-24 months",IF(F699&lt;=48,"25-48 months","49-72 months")))</f>
        <v>0-12 months</v>
      </c>
      <c r="Y699" s="15" t="str">
        <f aca="false">IF(C699=1,"Yes","No")</f>
        <v>No</v>
      </c>
      <c r="Z699" s="15" t="n">
        <f aca="false">COUNTIF(J699:O699,"Yes")</f>
        <v>1</v>
      </c>
      <c r="AA699" s="18" t="n">
        <f aca="false">S699*W699</f>
        <v>50.15</v>
      </c>
      <c r="AB699" s="15" t="n">
        <f aca="false">(P699="Month-to-month")+(I699="Fiber optic")+(R699="Electronic check")+(F699&lt;=12)+(M699="No")+(J699="No")</f>
        <v>5</v>
      </c>
      <c r="AC699" s="15" t="str">
        <f aca="false">IF(AB699&gt;=5,"High",IF(AB699&gt;=3,"Medium","Low"))</f>
        <v>High</v>
      </c>
    </row>
    <row r="700" customFormat="false" ht="15" hidden="false" customHeight="false" outlineLevel="0" collapsed="false">
      <c r="A700" s="15" t="s">
        <v>797</v>
      </c>
      <c r="B700" s="15" t="s">
        <v>98</v>
      </c>
      <c r="C700" s="15" t="n">
        <v>1</v>
      </c>
      <c r="D700" s="15" t="s">
        <v>26</v>
      </c>
      <c r="E700" s="15" t="s">
        <v>26</v>
      </c>
      <c r="F700" s="15" t="n">
        <v>47</v>
      </c>
      <c r="G700" s="15" t="s">
        <v>26</v>
      </c>
      <c r="H700" s="15" t="s">
        <v>24</v>
      </c>
      <c r="I700" s="15" t="s">
        <v>102</v>
      </c>
      <c r="J700" s="15" t="s">
        <v>24</v>
      </c>
      <c r="K700" s="15" t="s">
        <v>26</v>
      </c>
      <c r="L700" s="15" t="s">
        <v>24</v>
      </c>
      <c r="M700" s="15" t="s">
        <v>24</v>
      </c>
      <c r="N700" s="15" t="s">
        <v>26</v>
      </c>
      <c r="O700" s="15" t="s">
        <v>24</v>
      </c>
      <c r="P700" s="15" t="s">
        <v>27</v>
      </c>
      <c r="Q700" s="15" t="s">
        <v>26</v>
      </c>
      <c r="R700" s="15" t="s">
        <v>19</v>
      </c>
      <c r="S700" s="18" t="n">
        <v>84.95</v>
      </c>
      <c r="T700" s="15" t="n">
        <v>4018.05</v>
      </c>
      <c r="U700" s="15" t="s">
        <v>24</v>
      </c>
      <c r="V700" s="18" t="n">
        <f aca="false">IF(ISNUMBER(T700),T700,0)</f>
        <v>4018.05</v>
      </c>
      <c r="W700" s="15" t="n">
        <f aca="false">IF(U700="Yes",1,0)</f>
        <v>0</v>
      </c>
      <c r="X700" s="15" t="str">
        <f aca="false">IF(F700&lt;=12,"0-12 months",IF(F700&lt;=24,"13-24 months",IF(F700&lt;=48,"25-48 months","49-72 months")))</f>
        <v>25-48 months</v>
      </c>
      <c r="Y700" s="15" t="str">
        <f aca="false">IF(C700=1,"Yes","No")</f>
        <v>Yes</v>
      </c>
      <c r="Z700" s="15" t="n">
        <f aca="false">COUNTIF(J700:O700,"Yes")</f>
        <v>2</v>
      </c>
      <c r="AA700" s="18" t="n">
        <f aca="false">S700*W700</f>
        <v>0</v>
      </c>
      <c r="AB700" s="15" t="n">
        <f aca="false">(P700="Month-to-month")+(I700="Fiber optic")+(R700="Electronic check")+(F700&lt;=12)+(M700="No")+(J700="No")</f>
        <v>3</v>
      </c>
      <c r="AC700" s="15" t="str">
        <f aca="false">IF(AB700&gt;=5,"High",IF(AB700&gt;=3,"Medium","Low"))</f>
        <v>Medium</v>
      </c>
    </row>
    <row r="701" customFormat="false" ht="15" hidden="false" customHeight="false" outlineLevel="0" collapsed="false">
      <c r="A701" s="15" t="s">
        <v>798</v>
      </c>
      <c r="B701" s="15" t="s">
        <v>98</v>
      </c>
      <c r="C701" s="15" t="n">
        <v>0</v>
      </c>
      <c r="D701" s="15" t="s">
        <v>26</v>
      </c>
      <c r="E701" s="15" t="s">
        <v>26</v>
      </c>
      <c r="F701" s="15" t="n">
        <v>72</v>
      </c>
      <c r="G701" s="15" t="s">
        <v>26</v>
      </c>
      <c r="H701" s="15" t="s">
        <v>26</v>
      </c>
      <c r="I701" s="15" t="s">
        <v>96</v>
      </c>
      <c r="J701" s="15" t="s">
        <v>26</v>
      </c>
      <c r="K701" s="15" t="s">
        <v>24</v>
      </c>
      <c r="L701" s="15" t="s">
        <v>26</v>
      </c>
      <c r="M701" s="15" t="s">
        <v>26</v>
      </c>
      <c r="N701" s="15" t="s">
        <v>24</v>
      </c>
      <c r="O701" s="15" t="s">
        <v>24</v>
      </c>
      <c r="P701" s="15" t="s">
        <v>29</v>
      </c>
      <c r="Q701" s="15" t="s">
        <v>26</v>
      </c>
      <c r="R701" s="15" t="s">
        <v>21</v>
      </c>
      <c r="S701" s="18" t="n">
        <v>66.5</v>
      </c>
      <c r="T701" s="15" t="n">
        <v>4811.6</v>
      </c>
      <c r="U701" s="15" t="s">
        <v>24</v>
      </c>
      <c r="V701" s="18" t="n">
        <f aca="false">IF(ISNUMBER(T701),T701,0)</f>
        <v>4811.6</v>
      </c>
      <c r="W701" s="15" t="n">
        <f aca="false">IF(U701="Yes",1,0)</f>
        <v>0</v>
      </c>
      <c r="X701" s="15" t="str">
        <f aca="false">IF(F701&lt;=12,"0-12 months",IF(F701&lt;=24,"13-24 months",IF(F701&lt;=48,"25-48 months","49-72 months")))</f>
        <v>49-72 months</v>
      </c>
      <c r="Y701" s="15" t="str">
        <f aca="false">IF(C701=1,"Yes","No")</f>
        <v>No</v>
      </c>
      <c r="Z701" s="15" t="n">
        <f aca="false">COUNTIF(J701:O701,"Yes")</f>
        <v>3</v>
      </c>
      <c r="AA701" s="18" t="n">
        <f aca="false">S701*W701</f>
        <v>0</v>
      </c>
      <c r="AB701" s="15" t="n">
        <f aca="false">(P701="Month-to-month")+(I701="Fiber optic")+(R701="Electronic check")+(F701&lt;=12)+(M701="No")+(J701="No")</f>
        <v>0</v>
      </c>
      <c r="AC701" s="15" t="str">
        <f aca="false">IF(AB701&gt;=5,"High",IF(AB701&gt;=3,"Medium","Low"))</f>
        <v>Low</v>
      </c>
    </row>
    <row r="702" customFormat="false" ht="15" hidden="false" customHeight="false" outlineLevel="0" collapsed="false">
      <c r="A702" s="15" t="s">
        <v>799</v>
      </c>
      <c r="B702" s="15" t="s">
        <v>98</v>
      </c>
      <c r="C702" s="15" t="n">
        <v>0</v>
      </c>
      <c r="D702" s="15" t="s">
        <v>26</v>
      </c>
      <c r="E702" s="15" t="s">
        <v>26</v>
      </c>
      <c r="F702" s="15" t="n">
        <v>66</v>
      </c>
      <c r="G702" s="15" t="s">
        <v>26</v>
      </c>
      <c r="H702" s="15" t="s">
        <v>26</v>
      </c>
      <c r="I702" s="15" t="s">
        <v>96</v>
      </c>
      <c r="J702" s="15" t="s">
        <v>24</v>
      </c>
      <c r="K702" s="15" t="s">
        <v>24</v>
      </c>
      <c r="L702" s="15" t="s">
        <v>26</v>
      </c>
      <c r="M702" s="15" t="s">
        <v>24</v>
      </c>
      <c r="N702" s="15" t="s">
        <v>26</v>
      </c>
      <c r="O702" s="15" t="s">
        <v>24</v>
      </c>
      <c r="P702" s="15" t="s">
        <v>29</v>
      </c>
      <c r="Q702" s="15" t="s">
        <v>26</v>
      </c>
      <c r="R702" s="15" t="s">
        <v>19</v>
      </c>
      <c r="S702" s="18" t="n">
        <v>63.3</v>
      </c>
      <c r="T702" s="15" t="n">
        <v>4189.7</v>
      </c>
      <c r="U702" s="15" t="s">
        <v>24</v>
      </c>
      <c r="V702" s="18" t="n">
        <f aca="false">IF(ISNUMBER(T702),T702,0)</f>
        <v>4189.7</v>
      </c>
      <c r="W702" s="15" t="n">
        <f aca="false">IF(U702="Yes",1,0)</f>
        <v>0</v>
      </c>
      <c r="X702" s="15" t="str">
        <f aca="false">IF(F702&lt;=12,"0-12 months",IF(F702&lt;=24,"13-24 months",IF(F702&lt;=48,"25-48 months","49-72 months")))</f>
        <v>49-72 months</v>
      </c>
      <c r="Y702" s="15" t="str">
        <f aca="false">IF(C702=1,"Yes","No")</f>
        <v>No</v>
      </c>
      <c r="Z702" s="15" t="n">
        <f aca="false">COUNTIF(J702:O702,"Yes")</f>
        <v>2</v>
      </c>
      <c r="AA702" s="18" t="n">
        <f aca="false">S702*W702</f>
        <v>0</v>
      </c>
      <c r="AB702" s="15" t="n">
        <f aca="false">(P702="Month-to-month")+(I702="Fiber optic")+(R702="Electronic check")+(F702&lt;=12)+(M702="No")+(J702="No")</f>
        <v>2</v>
      </c>
      <c r="AC702" s="15" t="str">
        <f aca="false">IF(AB702&gt;=5,"High",IF(AB702&gt;=3,"Medium","Low"))</f>
        <v>Low</v>
      </c>
    </row>
    <row r="703" customFormat="false" ht="15" hidden="false" customHeight="false" outlineLevel="0" collapsed="false">
      <c r="A703" s="15" t="s">
        <v>800</v>
      </c>
      <c r="B703" s="15" t="s">
        <v>98</v>
      </c>
      <c r="C703" s="15" t="n">
        <v>0</v>
      </c>
      <c r="D703" s="15" t="s">
        <v>24</v>
      </c>
      <c r="E703" s="15" t="s">
        <v>24</v>
      </c>
      <c r="F703" s="15" t="n">
        <v>35</v>
      </c>
      <c r="G703" s="15" t="s">
        <v>26</v>
      </c>
      <c r="H703" s="15" t="s">
        <v>26</v>
      </c>
      <c r="I703" s="15" t="s">
        <v>102</v>
      </c>
      <c r="J703" s="15" t="s">
        <v>24</v>
      </c>
      <c r="K703" s="15" t="s">
        <v>24</v>
      </c>
      <c r="L703" s="15" t="s">
        <v>24</v>
      </c>
      <c r="M703" s="15" t="s">
        <v>24</v>
      </c>
      <c r="N703" s="15" t="s">
        <v>26</v>
      </c>
      <c r="O703" s="15" t="s">
        <v>24</v>
      </c>
      <c r="P703" s="15" t="s">
        <v>25</v>
      </c>
      <c r="Q703" s="15" t="s">
        <v>24</v>
      </c>
      <c r="R703" s="15" t="s">
        <v>15</v>
      </c>
      <c r="S703" s="18" t="n">
        <v>83.15</v>
      </c>
      <c r="T703" s="15" t="n">
        <v>2848.45</v>
      </c>
      <c r="U703" s="15" t="s">
        <v>24</v>
      </c>
      <c r="V703" s="18" t="n">
        <f aca="false">IF(ISNUMBER(T703),T703,0)</f>
        <v>2848.45</v>
      </c>
      <c r="W703" s="15" t="n">
        <f aca="false">IF(U703="Yes",1,0)</f>
        <v>0</v>
      </c>
      <c r="X703" s="15" t="str">
        <f aca="false">IF(F703&lt;=12,"0-12 months",IF(F703&lt;=24,"13-24 months",IF(F703&lt;=48,"25-48 months","49-72 months")))</f>
        <v>25-48 months</v>
      </c>
      <c r="Y703" s="15" t="str">
        <f aca="false">IF(C703=1,"Yes","No")</f>
        <v>No</v>
      </c>
      <c r="Z703" s="15" t="n">
        <f aca="false">COUNTIF(J703:O703,"Yes")</f>
        <v>1</v>
      </c>
      <c r="AA703" s="18" t="n">
        <f aca="false">S703*W703</f>
        <v>0</v>
      </c>
      <c r="AB703" s="15" t="n">
        <f aca="false">(P703="Month-to-month")+(I703="Fiber optic")+(R703="Electronic check")+(F703&lt;=12)+(M703="No")+(J703="No")</f>
        <v>5</v>
      </c>
      <c r="AC703" s="15" t="str">
        <f aca="false">IF(AB703&gt;=5,"High",IF(AB703&gt;=3,"Medium","Low"))</f>
        <v>High</v>
      </c>
    </row>
    <row r="704" customFormat="false" ht="15" hidden="false" customHeight="false" outlineLevel="0" collapsed="false">
      <c r="A704" s="15" t="s">
        <v>801</v>
      </c>
      <c r="B704" s="15" t="s">
        <v>98</v>
      </c>
      <c r="C704" s="15" t="n">
        <v>0</v>
      </c>
      <c r="D704" s="15" t="s">
        <v>24</v>
      </c>
      <c r="E704" s="15" t="s">
        <v>24</v>
      </c>
      <c r="F704" s="15" t="n">
        <v>29</v>
      </c>
      <c r="G704" s="15" t="s">
        <v>26</v>
      </c>
      <c r="H704" s="15" t="s">
        <v>26</v>
      </c>
      <c r="I704" s="15" t="s">
        <v>102</v>
      </c>
      <c r="J704" s="15" t="s">
        <v>24</v>
      </c>
      <c r="K704" s="15" t="s">
        <v>24</v>
      </c>
      <c r="L704" s="15" t="s">
        <v>24</v>
      </c>
      <c r="M704" s="15" t="s">
        <v>24</v>
      </c>
      <c r="N704" s="15" t="s">
        <v>24</v>
      </c>
      <c r="O704" s="15" t="s">
        <v>26</v>
      </c>
      <c r="P704" s="15" t="s">
        <v>25</v>
      </c>
      <c r="Q704" s="15" t="s">
        <v>26</v>
      </c>
      <c r="R704" s="15" t="s">
        <v>15</v>
      </c>
      <c r="S704" s="18" t="n">
        <v>84.9</v>
      </c>
      <c r="T704" s="15" t="n">
        <v>2516.2</v>
      </c>
      <c r="U704" s="15" t="s">
        <v>24</v>
      </c>
      <c r="V704" s="18" t="n">
        <f aca="false">IF(ISNUMBER(T704),T704,0)</f>
        <v>2516.2</v>
      </c>
      <c r="W704" s="15" t="n">
        <f aca="false">IF(U704="Yes",1,0)</f>
        <v>0</v>
      </c>
      <c r="X704" s="15" t="str">
        <f aca="false">IF(F704&lt;=12,"0-12 months",IF(F704&lt;=24,"13-24 months",IF(F704&lt;=48,"25-48 months","49-72 months")))</f>
        <v>25-48 months</v>
      </c>
      <c r="Y704" s="15" t="str">
        <f aca="false">IF(C704=1,"Yes","No")</f>
        <v>No</v>
      </c>
      <c r="Z704" s="15" t="n">
        <f aca="false">COUNTIF(J704:O704,"Yes")</f>
        <v>1</v>
      </c>
      <c r="AA704" s="18" t="n">
        <f aca="false">S704*W704</f>
        <v>0</v>
      </c>
      <c r="AB704" s="15" t="n">
        <f aca="false">(P704="Month-to-month")+(I704="Fiber optic")+(R704="Electronic check")+(F704&lt;=12)+(M704="No")+(J704="No")</f>
        <v>5</v>
      </c>
      <c r="AC704" s="15" t="str">
        <f aca="false">IF(AB704&gt;=5,"High",IF(AB704&gt;=3,"Medium","Low"))</f>
        <v>High</v>
      </c>
    </row>
    <row r="705" customFormat="false" ht="15" hidden="false" customHeight="false" outlineLevel="0" collapsed="false">
      <c r="A705" s="15" t="s">
        <v>802</v>
      </c>
      <c r="B705" s="15" t="s">
        <v>94</v>
      </c>
      <c r="C705" s="15" t="n">
        <v>0</v>
      </c>
      <c r="D705" s="15" t="s">
        <v>24</v>
      </c>
      <c r="E705" s="15" t="s">
        <v>24</v>
      </c>
      <c r="F705" s="15" t="n">
        <v>2</v>
      </c>
      <c r="G705" s="15" t="s">
        <v>26</v>
      </c>
      <c r="H705" s="15" t="s">
        <v>24</v>
      </c>
      <c r="I705" s="15" t="s">
        <v>24</v>
      </c>
      <c r="J705" s="15" t="s">
        <v>28</v>
      </c>
      <c r="K705" s="15" t="s">
        <v>28</v>
      </c>
      <c r="L705" s="15" t="s">
        <v>28</v>
      </c>
      <c r="M705" s="15" t="s">
        <v>28</v>
      </c>
      <c r="N705" s="15" t="s">
        <v>28</v>
      </c>
      <c r="O705" s="15" t="s">
        <v>28</v>
      </c>
      <c r="P705" s="15" t="s">
        <v>25</v>
      </c>
      <c r="Q705" s="15" t="s">
        <v>26</v>
      </c>
      <c r="R705" s="15" t="s">
        <v>17</v>
      </c>
      <c r="S705" s="18" t="n">
        <v>20.55</v>
      </c>
      <c r="T705" s="15" t="n">
        <v>33.6</v>
      </c>
      <c r="U705" s="15" t="s">
        <v>24</v>
      </c>
      <c r="V705" s="18" t="n">
        <f aca="false">IF(ISNUMBER(T705),T705,0)</f>
        <v>33.6</v>
      </c>
      <c r="W705" s="15" t="n">
        <f aca="false">IF(U705="Yes",1,0)</f>
        <v>0</v>
      </c>
      <c r="X705" s="15" t="str">
        <f aca="false">IF(F705&lt;=12,"0-12 months",IF(F705&lt;=24,"13-24 months",IF(F705&lt;=48,"25-48 months","49-72 months")))</f>
        <v>0-12 months</v>
      </c>
      <c r="Y705" s="15" t="str">
        <f aca="false">IF(C705=1,"Yes","No")</f>
        <v>No</v>
      </c>
      <c r="Z705" s="15" t="n">
        <f aca="false">COUNTIF(J705:O705,"Yes")</f>
        <v>0</v>
      </c>
      <c r="AA705" s="18" t="n">
        <f aca="false">S705*W705</f>
        <v>0</v>
      </c>
      <c r="AB705" s="15" t="n">
        <f aca="false">(P705="Month-to-month")+(I705="Fiber optic")+(R705="Electronic check")+(F705&lt;=12)+(M705="No")+(J705="No")</f>
        <v>2</v>
      </c>
      <c r="AC705" s="15" t="str">
        <f aca="false">IF(AB705&gt;=5,"High",IF(AB705&gt;=3,"Medium","Low"))</f>
        <v>Low</v>
      </c>
    </row>
    <row r="706" customFormat="false" ht="15" hidden="false" customHeight="false" outlineLevel="0" collapsed="false">
      <c r="A706" s="15" t="s">
        <v>803</v>
      </c>
      <c r="B706" s="15" t="s">
        <v>98</v>
      </c>
      <c r="C706" s="15" t="n">
        <v>0</v>
      </c>
      <c r="D706" s="15" t="s">
        <v>24</v>
      </c>
      <c r="E706" s="15" t="s">
        <v>24</v>
      </c>
      <c r="F706" s="15" t="n">
        <v>4</v>
      </c>
      <c r="G706" s="15" t="s">
        <v>26</v>
      </c>
      <c r="H706" s="15" t="s">
        <v>24</v>
      </c>
      <c r="I706" s="15" t="s">
        <v>96</v>
      </c>
      <c r="J706" s="15" t="s">
        <v>24</v>
      </c>
      <c r="K706" s="15" t="s">
        <v>26</v>
      </c>
      <c r="L706" s="15" t="s">
        <v>24</v>
      </c>
      <c r="M706" s="15" t="s">
        <v>24</v>
      </c>
      <c r="N706" s="15" t="s">
        <v>24</v>
      </c>
      <c r="O706" s="15" t="s">
        <v>24</v>
      </c>
      <c r="P706" s="15" t="s">
        <v>25</v>
      </c>
      <c r="Q706" s="15" t="s">
        <v>24</v>
      </c>
      <c r="R706" s="15" t="s">
        <v>17</v>
      </c>
      <c r="S706" s="18" t="n">
        <v>49.25</v>
      </c>
      <c r="T706" s="15" t="n">
        <v>208.45</v>
      </c>
      <c r="U706" s="15" t="s">
        <v>24</v>
      </c>
      <c r="V706" s="18" t="n">
        <f aca="false">IF(ISNUMBER(T706),T706,0)</f>
        <v>208.45</v>
      </c>
      <c r="W706" s="15" t="n">
        <f aca="false">IF(U706="Yes",1,0)</f>
        <v>0</v>
      </c>
      <c r="X706" s="15" t="str">
        <f aca="false">IF(F706&lt;=12,"0-12 months",IF(F706&lt;=24,"13-24 months",IF(F706&lt;=48,"25-48 months","49-72 months")))</f>
        <v>0-12 months</v>
      </c>
      <c r="Y706" s="15" t="str">
        <f aca="false">IF(C706=1,"Yes","No")</f>
        <v>No</v>
      </c>
      <c r="Z706" s="15" t="n">
        <f aca="false">COUNTIF(J706:O706,"Yes")</f>
        <v>1</v>
      </c>
      <c r="AA706" s="18" t="n">
        <f aca="false">S706*W706</f>
        <v>0</v>
      </c>
      <c r="AB706" s="15" t="n">
        <f aca="false">(P706="Month-to-month")+(I706="Fiber optic")+(R706="Electronic check")+(F706&lt;=12)+(M706="No")+(J706="No")</f>
        <v>4</v>
      </c>
      <c r="AC706" s="15" t="str">
        <f aca="false">IF(AB706&gt;=5,"High",IF(AB706&gt;=3,"Medium","Low"))</f>
        <v>Medium</v>
      </c>
    </row>
    <row r="707" customFormat="false" ht="15" hidden="false" customHeight="false" outlineLevel="0" collapsed="false">
      <c r="A707" s="15" t="s">
        <v>804</v>
      </c>
      <c r="B707" s="15" t="s">
        <v>94</v>
      </c>
      <c r="C707" s="15" t="n">
        <v>0</v>
      </c>
      <c r="D707" s="15" t="s">
        <v>24</v>
      </c>
      <c r="E707" s="15" t="s">
        <v>24</v>
      </c>
      <c r="F707" s="15" t="n">
        <v>25</v>
      </c>
      <c r="G707" s="15" t="s">
        <v>26</v>
      </c>
      <c r="H707" s="15" t="s">
        <v>24</v>
      </c>
      <c r="I707" s="15" t="s">
        <v>102</v>
      </c>
      <c r="J707" s="15" t="s">
        <v>26</v>
      </c>
      <c r="K707" s="15" t="s">
        <v>26</v>
      </c>
      <c r="L707" s="15" t="s">
        <v>24</v>
      </c>
      <c r="M707" s="15" t="s">
        <v>24</v>
      </c>
      <c r="N707" s="15" t="s">
        <v>24</v>
      </c>
      <c r="O707" s="15" t="s">
        <v>24</v>
      </c>
      <c r="P707" s="15" t="s">
        <v>25</v>
      </c>
      <c r="Q707" s="15" t="s">
        <v>26</v>
      </c>
      <c r="R707" s="15" t="s">
        <v>19</v>
      </c>
      <c r="S707" s="18" t="n">
        <v>79.85</v>
      </c>
      <c r="T707" s="15" t="n">
        <v>2015.35</v>
      </c>
      <c r="U707" s="15" t="s">
        <v>26</v>
      </c>
      <c r="V707" s="18" t="n">
        <f aca="false">IF(ISNUMBER(T707),T707,0)</f>
        <v>2015.35</v>
      </c>
      <c r="W707" s="15" t="n">
        <f aca="false">IF(U707="Yes",1,0)</f>
        <v>1</v>
      </c>
      <c r="X707" s="15" t="str">
        <f aca="false">IF(F707&lt;=12,"0-12 months",IF(F707&lt;=24,"13-24 months",IF(F707&lt;=48,"25-48 months","49-72 months")))</f>
        <v>25-48 months</v>
      </c>
      <c r="Y707" s="15" t="str">
        <f aca="false">IF(C707=1,"Yes","No")</f>
        <v>No</v>
      </c>
      <c r="Z707" s="15" t="n">
        <f aca="false">COUNTIF(J707:O707,"Yes")</f>
        <v>2</v>
      </c>
      <c r="AA707" s="18" t="n">
        <f aca="false">S707*W707</f>
        <v>79.85</v>
      </c>
      <c r="AB707" s="15" t="n">
        <f aca="false">(P707="Month-to-month")+(I707="Fiber optic")+(R707="Electronic check")+(F707&lt;=12)+(M707="No")+(J707="No")</f>
        <v>3</v>
      </c>
      <c r="AC707" s="15" t="str">
        <f aca="false">IF(AB707&gt;=5,"High",IF(AB707&gt;=3,"Medium","Low"))</f>
        <v>Medium</v>
      </c>
    </row>
    <row r="708" customFormat="false" ht="15" hidden="false" customHeight="false" outlineLevel="0" collapsed="false">
      <c r="A708" s="15" t="s">
        <v>805</v>
      </c>
      <c r="B708" s="15" t="s">
        <v>94</v>
      </c>
      <c r="C708" s="15" t="n">
        <v>0</v>
      </c>
      <c r="D708" s="15" t="s">
        <v>24</v>
      </c>
      <c r="E708" s="15" t="s">
        <v>24</v>
      </c>
      <c r="F708" s="15" t="n">
        <v>65</v>
      </c>
      <c r="G708" s="15" t="s">
        <v>26</v>
      </c>
      <c r="H708" s="15" t="s">
        <v>24</v>
      </c>
      <c r="I708" s="15" t="s">
        <v>96</v>
      </c>
      <c r="J708" s="15" t="s">
        <v>26</v>
      </c>
      <c r="K708" s="15" t="s">
        <v>26</v>
      </c>
      <c r="L708" s="15" t="s">
        <v>24</v>
      </c>
      <c r="M708" s="15" t="s">
        <v>26</v>
      </c>
      <c r="N708" s="15" t="s">
        <v>24</v>
      </c>
      <c r="O708" s="15" t="s">
        <v>24</v>
      </c>
      <c r="P708" s="15" t="s">
        <v>29</v>
      </c>
      <c r="Q708" s="15" t="s">
        <v>26</v>
      </c>
      <c r="R708" s="15" t="s">
        <v>17</v>
      </c>
      <c r="S708" s="18" t="n">
        <v>59.6</v>
      </c>
      <c r="T708" s="15" t="n">
        <v>3739.8</v>
      </c>
      <c r="U708" s="15" t="s">
        <v>24</v>
      </c>
      <c r="V708" s="18" t="n">
        <f aca="false">IF(ISNUMBER(T708),T708,0)</f>
        <v>3739.8</v>
      </c>
      <c r="W708" s="15" t="n">
        <f aca="false">IF(U708="Yes",1,0)</f>
        <v>0</v>
      </c>
      <c r="X708" s="15" t="str">
        <f aca="false">IF(F708&lt;=12,"0-12 months",IF(F708&lt;=24,"13-24 months",IF(F708&lt;=48,"25-48 months","49-72 months")))</f>
        <v>49-72 months</v>
      </c>
      <c r="Y708" s="15" t="str">
        <f aca="false">IF(C708=1,"Yes","No")</f>
        <v>No</v>
      </c>
      <c r="Z708" s="15" t="n">
        <f aca="false">COUNTIF(J708:O708,"Yes")</f>
        <v>3</v>
      </c>
      <c r="AA708" s="18" t="n">
        <f aca="false">S708*W708</f>
        <v>0</v>
      </c>
      <c r="AB708" s="15" t="n">
        <f aca="false">(P708="Month-to-month")+(I708="Fiber optic")+(R708="Electronic check")+(F708&lt;=12)+(M708="No")+(J708="No")</f>
        <v>0</v>
      </c>
      <c r="AC708" s="15" t="str">
        <f aca="false">IF(AB708&gt;=5,"High",IF(AB708&gt;=3,"Medium","Low"))</f>
        <v>Low</v>
      </c>
    </row>
    <row r="709" customFormat="false" ht="15" hidden="false" customHeight="false" outlineLevel="0" collapsed="false">
      <c r="A709" s="15" t="s">
        <v>806</v>
      </c>
      <c r="B709" s="15" t="s">
        <v>98</v>
      </c>
      <c r="C709" s="15" t="n">
        <v>1</v>
      </c>
      <c r="D709" s="15" t="s">
        <v>24</v>
      </c>
      <c r="E709" s="15" t="s">
        <v>24</v>
      </c>
      <c r="F709" s="15" t="n">
        <v>27</v>
      </c>
      <c r="G709" s="15" t="s">
        <v>26</v>
      </c>
      <c r="H709" s="15" t="s">
        <v>26</v>
      </c>
      <c r="I709" s="15" t="s">
        <v>102</v>
      </c>
      <c r="J709" s="15" t="s">
        <v>24</v>
      </c>
      <c r="K709" s="15" t="s">
        <v>26</v>
      </c>
      <c r="L709" s="15" t="s">
        <v>24</v>
      </c>
      <c r="M709" s="15" t="s">
        <v>26</v>
      </c>
      <c r="N709" s="15" t="s">
        <v>26</v>
      </c>
      <c r="O709" s="15" t="s">
        <v>26</v>
      </c>
      <c r="P709" s="15" t="s">
        <v>27</v>
      </c>
      <c r="Q709" s="15" t="s">
        <v>26</v>
      </c>
      <c r="R709" s="15" t="s">
        <v>19</v>
      </c>
      <c r="S709" s="18" t="n">
        <v>104.65</v>
      </c>
      <c r="T709" s="15" t="n">
        <v>2964</v>
      </c>
      <c r="U709" s="15" t="s">
        <v>24</v>
      </c>
      <c r="V709" s="18" t="n">
        <f aca="false">IF(ISNUMBER(T709),T709,0)</f>
        <v>2964</v>
      </c>
      <c r="W709" s="15" t="n">
        <f aca="false">IF(U709="Yes",1,0)</f>
        <v>0</v>
      </c>
      <c r="X709" s="15" t="str">
        <f aca="false">IF(F709&lt;=12,"0-12 months",IF(F709&lt;=24,"13-24 months",IF(F709&lt;=48,"25-48 months","49-72 months")))</f>
        <v>25-48 months</v>
      </c>
      <c r="Y709" s="15" t="str">
        <f aca="false">IF(C709=1,"Yes","No")</f>
        <v>Yes</v>
      </c>
      <c r="Z709" s="15" t="n">
        <f aca="false">COUNTIF(J709:O709,"Yes")</f>
        <v>4</v>
      </c>
      <c r="AA709" s="18" t="n">
        <f aca="false">S709*W709</f>
        <v>0</v>
      </c>
      <c r="AB709" s="15" t="n">
        <f aca="false">(P709="Month-to-month")+(I709="Fiber optic")+(R709="Electronic check")+(F709&lt;=12)+(M709="No")+(J709="No")</f>
        <v>2</v>
      </c>
      <c r="AC709" s="15" t="str">
        <f aca="false">IF(AB709&gt;=5,"High",IF(AB709&gt;=3,"Medium","Low"))</f>
        <v>Low</v>
      </c>
    </row>
    <row r="710" customFormat="false" ht="15" hidden="false" customHeight="false" outlineLevel="0" collapsed="false">
      <c r="A710" s="15" t="s">
        <v>807</v>
      </c>
      <c r="B710" s="15" t="s">
        <v>98</v>
      </c>
      <c r="C710" s="15" t="n">
        <v>0</v>
      </c>
      <c r="D710" s="15" t="s">
        <v>26</v>
      </c>
      <c r="E710" s="15" t="s">
        <v>24</v>
      </c>
      <c r="F710" s="15" t="n">
        <v>29</v>
      </c>
      <c r="G710" s="15" t="s">
        <v>26</v>
      </c>
      <c r="H710" s="15" t="s">
        <v>24</v>
      </c>
      <c r="I710" s="15" t="s">
        <v>102</v>
      </c>
      <c r="J710" s="15" t="s">
        <v>24</v>
      </c>
      <c r="K710" s="15" t="s">
        <v>24</v>
      </c>
      <c r="L710" s="15" t="s">
        <v>26</v>
      </c>
      <c r="M710" s="15" t="s">
        <v>24</v>
      </c>
      <c r="N710" s="15" t="s">
        <v>24</v>
      </c>
      <c r="O710" s="15" t="s">
        <v>24</v>
      </c>
      <c r="P710" s="15" t="s">
        <v>25</v>
      </c>
      <c r="Q710" s="15" t="s">
        <v>26</v>
      </c>
      <c r="R710" s="15" t="s">
        <v>21</v>
      </c>
      <c r="S710" s="18" t="n">
        <v>75.3</v>
      </c>
      <c r="T710" s="15" t="n">
        <v>2263.4</v>
      </c>
      <c r="U710" s="15" t="s">
        <v>24</v>
      </c>
      <c r="V710" s="18" t="n">
        <f aca="false">IF(ISNUMBER(T710),T710,0)</f>
        <v>2263.4</v>
      </c>
      <c r="W710" s="15" t="n">
        <f aca="false">IF(U710="Yes",1,0)</f>
        <v>0</v>
      </c>
      <c r="X710" s="15" t="str">
        <f aca="false">IF(F710&lt;=12,"0-12 months",IF(F710&lt;=24,"13-24 months",IF(F710&lt;=48,"25-48 months","49-72 months")))</f>
        <v>25-48 months</v>
      </c>
      <c r="Y710" s="15" t="str">
        <f aca="false">IF(C710=1,"Yes","No")</f>
        <v>No</v>
      </c>
      <c r="Z710" s="15" t="n">
        <f aca="false">COUNTIF(J710:O710,"Yes")</f>
        <v>1</v>
      </c>
      <c r="AA710" s="18" t="n">
        <f aca="false">S710*W710</f>
        <v>0</v>
      </c>
      <c r="AB710" s="15" t="n">
        <f aca="false">(P710="Month-to-month")+(I710="Fiber optic")+(R710="Electronic check")+(F710&lt;=12)+(M710="No")+(J710="No")</f>
        <v>4</v>
      </c>
      <c r="AC710" s="15" t="str">
        <f aca="false">IF(AB710&gt;=5,"High",IF(AB710&gt;=3,"Medium","Low"))</f>
        <v>Medium</v>
      </c>
    </row>
    <row r="711" customFormat="false" ht="15" hidden="false" customHeight="false" outlineLevel="0" collapsed="false">
      <c r="A711" s="15" t="s">
        <v>808</v>
      </c>
      <c r="B711" s="15" t="s">
        <v>98</v>
      </c>
      <c r="C711" s="15" t="n">
        <v>0</v>
      </c>
      <c r="D711" s="15" t="s">
        <v>26</v>
      </c>
      <c r="E711" s="15" t="s">
        <v>26</v>
      </c>
      <c r="F711" s="15" t="n">
        <v>29</v>
      </c>
      <c r="G711" s="15" t="s">
        <v>26</v>
      </c>
      <c r="H711" s="15" t="s">
        <v>26</v>
      </c>
      <c r="I711" s="15" t="s">
        <v>96</v>
      </c>
      <c r="J711" s="15" t="s">
        <v>24</v>
      </c>
      <c r="K711" s="15" t="s">
        <v>26</v>
      </c>
      <c r="L711" s="15" t="s">
        <v>26</v>
      </c>
      <c r="M711" s="15" t="s">
        <v>24</v>
      </c>
      <c r="N711" s="15" t="s">
        <v>26</v>
      </c>
      <c r="O711" s="15" t="s">
        <v>26</v>
      </c>
      <c r="P711" s="15" t="s">
        <v>25</v>
      </c>
      <c r="Q711" s="15" t="s">
        <v>24</v>
      </c>
      <c r="R711" s="15" t="s">
        <v>21</v>
      </c>
      <c r="S711" s="18" t="n">
        <v>80.1</v>
      </c>
      <c r="T711" s="15" t="n">
        <v>2211.8</v>
      </c>
      <c r="U711" s="15" t="s">
        <v>24</v>
      </c>
      <c r="V711" s="18" t="n">
        <f aca="false">IF(ISNUMBER(T711),T711,0)</f>
        <v>2211.8</v>
      </c>
      <c r="W711" s="15" t="n">
        <f aca="false">IF(U711="Yes",1,0)</f>
        <v>0</v>
      </c>
      <c r="X711" s="15" t="str">
        <f aca="false">IF(F711&lt;=12,"0-12 months",IF(F711&lt;=24,"13-24 months",IF(F711&lt;=48,"25-48 months","49-72 months")))</f>
        <v>25-48 months</v>
      </c>
      <c r="Y711" s="15" t="str">
        <f aca="false">IF(C711=1,"Yes","No")</f>
        <v>No</v>
      </c>
      <c r="Z711" s="15" t="n">
        <f aca="false">COUNTIF(J711:O711,"Yes")</f>
        <v>4</v>
      </c>
      <c r="AA711" s="18" t="n">
        <f aca="false">S711*W711</f>
        <v>0</v>
      </c>
      <c r="AB711" s="15" t="n">
        <f aca="false">(P711="Month-to-month")+(I711="Fiber optic")+(R711="Electronic check")+(F711&lt;=12)+(M711="No")+(J711="No")</f>
        <v>3</v>
      </c>
      <c r="AC711" s="15" t="str">
        <f aca="false">IF(AB711&gt;=5,"High",IF(AB711&gt;=3,"Medium","Low"))</f>
        <v>Medium</v>
      </c>
    </row>
    <row r="712" customFormat="false" ht="15" hidden="false" customHeight="false" outlineLevel="0" collapsed="false">
      <c r="A712" s="15" t="s">
        <v>809</v>
      </c>
      <c r="B712" s="15" t="s">
        <v>98</v>
      </c>
      <c r="C712" s="15" t="n">
        <v>0</v>
      </c>
      <c r="D712" s="15" t="s">
        <v>24</v>
      </c>
      <c r="E712" s="15" t="s">
        <v>24</v>
      </c>
      <c r="F712" s="15" t="n">
        <v>1</v>
      </c>
      <c r="G712" s="15" t="s">
        <v>26</v>
      </c>
      <c r="H712" s="15" t="s">
        <v>24</v>
      </c>
      <c r="I712" s="15" t="s">
        <v>24</v>
      </c>
      <c r="J712" s="15" t="s">
        <v>28</v>
      </c>
      <c r="K712" s="15" t="s">
        <v>28</v>
      </c>
      <c r="L712" s="15" t="s">
        <v>28</v>
      </c>
      <c r="M712" s="15" t="s">
        <v>28</v>
      </c>
      <c r="N712" s="15" t="s">
        <v>28</v>
      </c>
      <c r="O712" s="15" t="s">
        <v>28</v>
      </c>
      <c r="P712" s="15" t="s">
        <v>25</v>
      </c>
      <c r="Q712" s="15" t="s">
        <v>24</v>
      </c>
      <c r="R712" s="15" t="s">
        <v>17</v>
      </c>
      <c r="S712" s="18" t="n">
        <v>19.55</v>
      </c>
      <c r="T712" s="15" t="n">
        <v>19.55</v>
      </c>
      <c r="U712" s="15" t="s">
        <v>26</v>
      </c>
      <c r="V712" s="18" t="n">
        <f aca="false">IF(ISNUMBER(T712),T712,0)</f>
        <v>19.55</v>
      </c>
      <c r="W712" s="15" t="n">
        <f aca="false">IF(U712="Yes",1,0)</f>
        <v>1</v>
      </c>
      <c r="X712" s="15" t="str">
        <f aca="false">IF(F712&lt;=12,"0-12 months",IF(F712&lt;=24,"13-24 months",IF(F712&lt;=48,"25-48 months","49-72 months")))</f>
        <v>0-12 months</v>
      </c>
      <c r="Y712" s="15" t="str">
        <f aca="false">IF(C712=1,"Yes","No")</f>
        <v>No</v>
      </c>
      <c r="Z712" s="15" t="n">
        <f aca="false">COUNTIF(J712:O712,"Yes")</f>
        <v>0</v>
      </c>
      <c r="AA712" s="18" t="n">
        <f aca="false">S712*W712</f>
        <v>19.55</v>
      </c>
      <c r="AB712" s="15" t="n">
        <f aca="false">(P712="Month-to-month")+(I712="Fiber optic")+(R712="Electronic check")+(F712&lt;=12)+(M712="No")+(J712="No")</f>
        <v>2</v>
      </c>
      <c r="AC712" s="15" t="str">
        <f aca="false">IF(AB712&gt;=5,"High",IF(AB712&gt;=3,"Medium","Low"))</f>
        <v>Low</v>
      </c>
    </row>
    <row r="713" customFormat="false" ht="15" hidden="false" customHeight="false" outlineLevel="0" collapsed="false">
      <c r="A713" s="15" t="s">
        <v>810</v>
      </c>
      <c r="B713" s="15" t="s">
        <v>94</v>
      </c>
      <c r="C713" s="15" t="n">
        <v>0</v>
      </c>
      <c r="D713" s="15" t="s">
        <v>26</v>
      </c>
      <c r="E713" s="15" t="s">
        <v>24</v>
      </c>
      <c r="F713" s="15" t="n">
        <v>20</v>
      </c>
      <c r="G713" s="15" t="s">
        <v>26</v>
      </c>
      <c r="H713" s="15" t="s">
        <v>24</v>
      </c>
      <c r="I713" s="15" t="s">
        <v>102</v>
      </c>
      <c r="J713" s="15" t="s">
        <v>24</v>
      </c>
      <c r="K713" s="15" t="s">
        <v>24</v>
      </c>
      <c r="L713" s="15" t="s">
        <v>26</v>
      </c>
      <c r="M713" s="15" t="s">
        <v>26</v>
      </c>
      <c r="N713" s="15" t="s">
        <v>24</v>
      </c>
      <c r="O713" s="15" t="s">
        <v>24</v>
      </c>
      <c r="P713" s="15" t="s">
        <v>25</v>
      </c>
      <c r="Q713" s="15" t="s">
        <v>26</v>
      </c>
      <c r="R713" s="15" t="s">
        <v>17</v>
      </c>
      <c r="S713" s="18" t="n">
        <v>81</v>
      </c>
      <c r="T713" s="15" t="n">
        <v>1683.7</v>
      </c>
      <c r="U713" s="15" t="s">
        <v>24</v>
      </c>
      <c r="V713" s="18" t="n">
        <f aca="false">IF(ISNUMBER(T713),T713,0)</f>
        <v>1683.7</v>
      </c>
      <c r="W713" s="15" t="n">
        <f aca="false">IF(U713="Yes",1,0)</f>
        <v>0</v>
      </c>
      <c r="X713" s="15" t="str">
        <f aca="false">IF(F713&lt;=12,"0-12 months",IF(F713&lt;=24,"13-24 months",IF(F713&lt;=48,"25-48 months","49-72 months")))</f>
        <v>13-24 months</v>
      </c>
      <c r="Y713" s="15" t="str">
        <f aca="false">IF(C713=1,"Yes","No")</f>
        <v>No</v>
      </c>
      <c r="Z713" s="15" t="n">
        <f aca="false">COUNTIF(J713:O713,"Yes")</f>
        <v>2</v>
      </c>
      <c r="AA713" s="18" t="n">
        <f aca="false">S713*W713</f>
        <v>0</v>
      </c>
      <c r="AB713" s="15" t="n">
        <f aca="false">(P713="Month-to-month")+(I713="Fiber optic")+(R713="Electronic check")+(F713&lt;=12)+(M713="No")+(J713="No")</f>
        <v>3</v>
      </c>
      <c r="AC713" s="15" t="str">
        <f aca="false">IF(AB713&gt;=5,"High",IF(AB713&gt;=3,"Medium","Low"))</f>
        <v>Medium</v>
      </c>
    </row>
    <row r="714" customFormat="false" ht="15" hidden="false" customHeight="false" outlineLevel="0" collapsed="false">
      <c r="A714" s="15" t="s">
        <v>811</v>
      </c>
      <c r="B714" s="15" t="s">
        <v>94</v>
      </c>
      <c r="C714" s="15" t="n">
        <v>0</v>
      </c>
      <c r="D714" s="15" t="s">
        <v>24</v>
      </c>
      <c r="E714" s="15" t="s">
        <v>24</v>
      </c>
      <c r="F714" s="15" t="n">
        <v>58</v>
      </c>
      <c r="G714" s="15" t="s">
        <v>26</v>
      </c>
      <c r="H714" s="15" t="s">
        <v>26</v>
      </c>
      <c r="I714" s="15" t="s">
        <v>24</v>
      </c>
      <c r="J714" s="15" t="s">
        <v>28</v>
      </c>
      <c r="K714" s="15" t="s">
        <v>28</v>
      </c>
      <c r="L714" s="15" t="s">
        <v>28</v>
      </c>
      <c r="M714" s="15" t="s">
        <v>28</v>
      </c>
      <c r="N714" s="15" t="s">
        <v>28</v>
      </c>
      <c r="O714" s="15" t="s">
        <v>28</v>
      </c>
      <c r="P714" s="15" t="s">
        <v>29</v>
      </c>
      <c r="Q714" s="15" t="s">
        <v>26</v>
      </c>
      <c r="R714" s="15" t="s">
        <v>21</v>
      </c>
      <c r="S714" s="18" t="n">
        <v>24.7</v>
      </c>
      <c r="T714" s="15" t="n">
        <v>1519</v>
      </c>
      <c r="U714" s="15" t="s">
        <v>24</v>
      </c>
      <c r="V714" s="18" t="n">
        <f aca="false">IF(ISNUMBER(T714),T714,0)</f>
        <v>1519</v>
      </c>
      <c r="W714" s="15" t="n">
        <f aca="false">IF(U714="Yes",1,0)</f>
        <v>0</v>
      </c>
      <c r="X714" s="15" t="str">
        <f aca="false">IF(F714&lt;=12,"0-12 months",IF(F714&lt;=24,"13-24 months",IF(F714&lt;=48,"25-48 months","49-72 months")))</f>
        <v>49-72 months</v>
      </c>
      <c r="Y714" s="15" t="str">
        <f aca="false">IF(C714=1,"Yes","No")</f>
        <v>No</v>
      </c>
      <c r="Z714" s="15" t="n">
        <f aca="false">COUNTIF(J714:O714,"Yes")</f>
        <v>0</v>
      </c>
      <c r="AA714" s="18" t="n">
        <f aca="false">S714*W714</f>
        <v>0</v>
      </c>
      <c r="AB714" s="15" t="n">
        <f aca="false">(P714="Month-to-month")+(I714="Fiber optic")+(R714="Electronic check")+(F714&lt;=12)+(M714="No")+(J714="No")</f>
        <v>0</v>
      </c>
      <c r="AC714" s="15" t="str">
        <f aca="false">IF(AB714&gt;=5,"High",IF(AB714&gt;=3,"Medium","Low"))</f>
        <v>Low</v>
      </c>
    </row>
    <row r="715" customFormat="false" ht="15" hidden="false" customHeight="false" outlineLevel="0" collapsed="false">
      <c r="A715" s="15" t="s">
        <v>812</v>
      </c>
      <c r="B715" s="15" t="s">
        <v>94</v>
      </c>
      <c r="C715" s="15" t="n">
        <v>0</v>
      </c>
      <c r="D715" s="15" t="s">
        <v>24</v>
      </c>
      <c r="E715" s="15" t="s">
        <v>26</v>
      </c>
      <c r="F715" s="15" t="n">
        <v>14</v>
      </c>
      <c r="G715" s="15" t="s">
        <v>26</v>
      </c>
      <c r="H715" s="15" t="s">
        <v>26</v>
      </c>
      <c r="I715" s="15" t="s">
        <v>102</v>
      </c>
      <c r="J715" s="15" t="s">
        <v>26</v>
      </c>
      <c r="K715" s="15" t="s">
        <v>24</v>
      </c>
      <c r="L715" s="15" t="s">
        <v>24</v>
      </c>
      <c r="M715" s="15" t="s">
        <v>26</v>
      </c>
      <c r="N715" s="15" t="s">
        <v>24</v>
      </c>
      <c r="O715" s="15" t="s">
        <v>24</v>
      </c>
      <c r="P715" s="15" t="s">
        <v>25</v>
      </c>
      <c r="Q715" s="15" t="s">
        <v>26</v>
      </c>
      <c r="R715" s="15" t="s">
        <v>17</v>
      </c>
      <c r="S715" s="18" t="n">
        <v>86</v>
      </c>
      <c r="T715" s="15" t="n">
        <v>1164.05</v>
      </c>
      <c r="U715" s="15" t="s">
        <v>24</v>
      </c>
      <c r="V715" s="18" t="n">
        <f aca="false">IF(ISNUMBER(T715),T715,0)</f>
        <v>1164.05</v>
      </c>
      <c r="W715" s="15" t="n">
        <f aca="false">IF(U715="Yes",1,0)</f>
        <v>0</v>
      </c>
      <c r="X715" s="15" t="str">
        <f aca="false">IF(F715&lt;=12,"0-12 months",IF(F715&lt;=24,"13-24 months",IF(F715&lt;=48,"25-48 months","49-72 months")))</f>
        <v>13-24 months</v>
      </c>
      <c r="Y715" s="15" t="str">
        <f aca="false">IF(C715=1,"Yes","No")</f>
        <v>No</v>
      </c>
      <c r="Z715" s="15" t="n">
        <f aca="false">COUNTIF(J715:O715,"Yes")</f>
        <v>2</v>
      </c>
      <c r="AA715" s="18" t="n">
        <f aca="false">S715*W715</f>
        <v>0</v>
      </c>
      <c r="AB715" s="15" t="n">
        <f aca="false">(P715="Month-to-month")+(I715="Fiber optic")+(R715="Electronic check")+(F715&lt;=12)+(M715="No")+(J715="No")</f>
        <v>2</v>
      </c>
      <c r="AC715" s="15" t="str">
        <f aca="false">IF(AB715&gt;=5,"High",IF(AB715&gt;=3,"Medium","Low"))</f>
        <v>Low</v>
      </c>
    </row>
    <row r="716" customFormat="false" ht="15" hidden="false" customHeight="false" outlineLevel="0" collapsed="false">
      <c r="A716" s="15" t="s">
        <v>813</v>
      </c>
      <c r="B716" s="15" t="s">
        <v>98</v>
      </c>
      <c r="C716" s="15" t="n">
        <v>0</v>
      </c>
      <c r="D716" s="15" t="s">
        <v>26</v>
      </c>
      <c r="E716" s="15" t="s">
        <v>24</v>
      </c>
      <c r="F716" s="15" t="n">
        <v>72</v>
      </c>
      <c r="G716" s="15" t="s">
        <v>26</v>
      </c>
      <c r="H716" s="15" t="s">
        <v>26</v>
      </c>
      <c r="I716" s="15" t="s">
        <v>24</v>
      </c>
      <c r="J716" s="15" t="s">
        <v>28</v>
      </c>
      <c r="K716" s="15" t="s">
        <v>28</v>
      </c>
      <c r="L716" s="15" t="s">
        <v>28</v>
      </c>
      <c r="M716" s="15" t="s">
        <v>28</v>
      </c>
      <c r="N716" s="15" t="s">
        <v>28</v>
      </c>
      <c r="O716" s="15" t="s">
        <v>28</v>
      </c>
      <c r="P716" s="15" t="s">
        <v>29</v>
      </c>
      <c r="Q716" s="15" t="s">
        <v>24</v>
      </c>
      <c r="R716" s="15" t="s">
        <v>17</v>
      </c>
      <c r="S716" s="18" t="n">
        <v>25.4</v>
      </c>
      <c r="T716" s="15" t="n">
        <v>1710.9</v>
      </c>
      <c r="U716" s="15" t="s">
        <v>24</v>
      </c>
      <c r="V716" s="18" t="n">
        <f aca="false">IF(ISNUMBER(T716),T716,0)</f>
        <v>1710.9</v>
      </c>
      <c r="W716" s="15" t="n">
        <f aca="false">IF(U716="Yes",1,0)</f>
        <v>0</v>
      </c>
      <c r="X716" s="15" t="str">
        <f aca="false">IF(F716&lt;=12,"0-12 months",IF(F716&lt;=24,"13-24 months",IF(F716&lt;=48,"25-48 months","49-72 months")))</f>
        <v>49-72 months</v>
      </c>
      <c r="Y716" s="15" t="str">
        <f aca="false">IF(C716=1,"Yes","No")</f>
        <v>No</v>
      </c>
      <c r="Z716" s="15" t="n">
        <f aca="false">COUNTIF(J716:O716,"Yes")</f>
        <v>0</v>
      </c>
      <c r="AA716" s="18" t="n">
        <f aca="false">S716*W716</f>
        <v>0</v>
      </c>
      <c r="AB716" s="15" t="n">
        <f aca="false">(P716="Month-to-month")+(I716="Fiber optic")+(R716="Electronic check")+(F716&lt;=12)+(M716="No")+(J716="No")</f>
        <v>0</v>
      </c>
      <c r="AC716" s="15" t="str">
        <f aca="false">IF(AB716&gt;=5,"High",IF(AB716&gt;=3,"Medium","Low"))</f>
        <v>Low</v>
      </c>
    </row>
    <row r="717" customFormat="false" ht="15" hidden="false" customHeight="false" outlineLevel="0" collapsed="false">
      <c r="A717" s="15" t="s">
        <v>814</v>
      </c>
      <c r="B717" s="15" t="s">
        <v>98</v>
      </c>
      <c r="C717" s="15" t="n">
        <v>0</v>
      </c>
      <c r="D717" s="15" t="s">
        <v>24</v>
      </c>
      <c r="E717" s="15" t="s">
        <v>24</v>
      </c>
      <c r="F717" s="15" t="n">
        <v>46</v>
      </c>
      <c r="G717" s="15" t="s">
        <v>26</v>
      </c>
      <c r="H717" s="15" t="s">
        <v>26</v>
      </c>
      <c r="I717" s="15" t="s">
        <v>102</v>
      </c>
      <c r="J717" s="15" t="s">
        <v>26</v>
      </c>
      <c r="K717" s="15" t="s">
        <v>24</v>
      </c>
      <c r="L717" s="15" t="s">
        <v>24</v>
      </c>
      <c r="M717" s="15" t="s">
        <v>24</v>
      </c>
      <c r="N717" s="15" t="s">
        <v>26</v>
      </c>
      <c r="O717" s="15" t="s">
        <v>24</v>
      </c>
      <c r="P717" s="15" t="s">
        <v>25</v>
      </c>
      <c r="Q717" s="15" t="s">
        <v>26</v>
      </c>
      <c r="R717" s="15" t="s">
        <v>21</v>
      </c>
      <c r="S717" s="18" t="n">
        <v>89.15</v>
      </c>
      <c r="T717" s="15" t="n">
        <v>4245.55</v>
      </c>
      <c r="U717" s="15" t="s">
        <v>24</v>
      </c>
      <c r="V717" s="18" t="n">
        <f aca="false">IF(ISNUMBER(T717),T717,0)</f>
        <v>4245.55</v>
      </c>
      <c r="W717" s="15" t="n">
        <f aca="false">IF(U717="Yes",1,0)</f>
        <v>0</v>
      </c>
      <c r="X717" s="15" t="str">
        <f aca="false">IF(F717&lt;=12,"0-12 months",IF(F717&lt;=24,"13-24 months",IF(F717&lt;=48,"25-48 months","49-72 months")))</f>
        <v>25-48 months</v>
      </c>
      <c r="Y717" s="15" t="str">
        <f aca="false">IF(C717=1,"Yes","No")</f>
        <v>No</v>
      </c>
      <c r="Z717" s="15" t="n">
        <f aca="false">COUNTIF(J717:O717,"Yes")</f>
        <v>2</v>
      </c>
      <c r="AA717" s="18" t="n">
        <f aca="false">S717*W717</f>
        <v>0</v>
      </c>
      <c r="AB717" s="15" t="n">
        <f aca="false">(P717="Month-to-month")+(I717="Fiber optic")+(R717="Electronic check")+(F717&lt;=12)+(M717="No")+(J717="No")</f>
        <v>3</v>
      </c>
      <c r="AC717" s="15" t="str">
        <f aca="false">IF(AB717&gt;=5,"High",IF(AB717&gt;=3,"Medium","Low"))</f>
        <v>Medium</v>
      </c>
    </row>
    <row r="718" customFormat="false" ht="15" hidden="false" customHeight="false" outlineLevel="0" collapsed="false">
      <c r="A718" s="15" t="s">
        <v>815</v>
      </c>
      <c r="B718" s="15" t="s">
        <v>94</v>
      </c>
      <c r="C718" s="15" t="n">
        <v>0</v>
      </c>
      <c r="D718" s="15" t="s">
        <v>26</v>
      </c>
      <c r="E718" s="15" t="s">
        <v>24</v>
      </c>
      <c r="F718" s="15" t="n">
        <v>71</v>
      </c>
      <c r="G718" s="15" t="s">
        <v>24</v>
      </c>
      <c r="H718" s="15" t="s">
        <v>95</v>
      </c>
      <c r="I718" s="15" t="s">
        <v>96</v>
      </c>
      <c r="J718" s="15" t="s">
        <v>24</v>
      </c>
      <c r="K718" s="15" t="s">
        <v>26</v>
      </c>
      <c r="L718" s="15" t="s">
        <v>26</v>
      </c>
      <c r="M718" s="15" t="s">
        <v>26</v>
      </c>
      <c r="N718" s="15" t="s">
        <v>26</v>
      </c>
      <c r="O718" s="15" t="s">
        <v>26</v>
      </c>
      <c r="P718" s="15" t="s">
        <v>29</v>
      </c>
      <c r="Q718" s="15" t="s">
        <v>24</v>
      </c>
      <c r="R718" s="15" t="s">
        <v>19</v>
      </c>
      <c r="S718" s="18" t="n">
        <v>58.25</v>
      </c>
      <c r="T718" s="15" t="n">
        <v>4145.9</v>
      </c>
      <c r="U718" s="15" t="s">
        <v>24</v>
      </c>
      <c r="V718" s="18" t="n">
        <f aca="false">IF(ISNUMBER(T718),T718,0)</f>
        <v>4145.9</v>
      </c>
      <c r="W718" s="15" t="n">
        <f aca="false">IF(U718="Yes",1,0)</f>
        <v>0</v>
      </c>
      <c r="X718" s="15" t="str">
        <f aca="false">IF(F718&lt;=12,"0-12 months",IF(F718&lt;=24,"13-24 months",IF(F718&lt;=48,"25-48 months","49-72 months")))</f>
        <v>49-72 months</v>
      </c>
      <c r="Y718" s="15" t="str">
        <f aca="false">IF(C718=1,"Yes","No")</f>
        <v>No</v>
      </c>
      <c r="Z718" s="15" t="n">
        <f aca="false">COUNTIF(J718:O718,"Yes")</f>
        <v>5</v>
      </c>
      <c r="AA718" s="18" t="n">
        <f aca="false">S718*W718</f>
        <v>0</v>
      </c>
      <c r="AB718" s="15" t="n">
        <f aca="false">(P718="Month-to-month")+(I718="Fiber optic")+(R718="Electronic check")+(F718&lt;=12)+(M718="No")+(J718="No")</f>
        <v>1</v>
      </c>
      <c r="AC718" s="15" t="str">
        <f aca="false">IF(AB718&gt;=5,"High",IF(AB718&gt;=3,"Medium","Low"))</f>
        <v>Low</v>
      </c>
    </row>
    <row r="719" customFormat="false" ht="15" hidden="false" customHeight="false" outlineLevel="0" collapsed="false">
      <c r="A719" s="15" t="s">
        <v>816</v>
      </c>
      <c r="B719" s="15" t="s">
        <v>98</v>
      </c>
      <c r="C719" s="15" t="n">
        <v>0</v>
      </c>
      <c r="D719" s="15" t="s">
        <v>24</v>
      </c>
      <c r="E719" s="15" t="s">
        <v>24</v>
      </c>
      <c r="F719" s="15" t="n">
        <v>32</v>
      </c>
      <c r="G719" s="15" t="s">
        <v>26</v>
      </c>
      <c r="H719" s="15" t="s">
        <v>26</v>
      </c>
      <c r="I719" s="15" t="s">
        <v>102</v>
      </c>
      <c r="J719" s="15" t="s">
        <v>24</v>
      </c>
      <c r="K719" s="15" t="s">
        <v>24</v>
      </c>
      <c r="L719" s="15" t="s">
        <v>24</v>
      </c>
      <c r="M719" s="15" t="s">
        <v>24</v>
      </c>
      <c r="N719" s="15" t="s">
        <v>24</v>
      </c>
      <c r="O719" s="15" t="s">
        <v>26</v>
      </c>
      <c r="P719" s="15" t="s">
        <v>25</v>
      </c>
      <c r="Q719" s="15" t="s">
        <v>26</v>
      </c>
      <c r="R719" s="15" t="s">
        <v>19</v>
      </c>
      <c r="S719" s="18" t="n">
        <v>85.65</v>
      </c>
      <c r="T719" s="15" t="n">
        <v>2664.3</v>
      </c>
      <c r="U719" s="15" t="s">
        <v>24</v>
      </c>
      <c r="V719" s="18" t="n">
        <f aca="false">IF(ISNUMBER(T719),T719,0)</f>
        <v>2664.3</v>
      </c>
      <c r="W719" s="15" t="n">
        <f aca="false">IF(U719="Yes",1,0)</f>
        <v>0</v>
      </c>
      <c r="X719" s="15" t="str">
        <f aca="false">IF(F719&lt;=12,"0-12 months",IF(F719&lt;=24,"13-24 months",IF(F719&lt;=48,"25-48 months","49-72 months")))</f>
        <v>25-48 months</v>
      </c>
      <c r="Y719" s="15" t="str">
        <f aca="false">IF(C719=1,"Yes","No")</f>
        <v>No</v>
      </c>
      <c r="Z719" s="15" t="n">
        <f aca="false">COUNTIF(J719:O719,"Yes")</f>
        <v>1</v>
      </c>
      <c r="AA719" s="18" t="n">
        <f aca="false">S719*W719</f>
        <v>0</v>
      </c>
      <c r="AB719" s="15" t="n">
        <f aca="false">(P719="Month-to-month")+(I719="Fiber optic")+(R719="Electronic check")+(F719&lt;=12)+(M719="No")+(J719="No")</f>
        <v>4</v>
      </c>
      <c r="AC719" s="15" t="str">
        <f aca="false">IF(AB719&gt;=5,"High",IF(AB719&gt;=3,"Medium","Low"))</f>
        <v>Medium</v>
      </c>
    </row>
    <row r="720" customFormat="false" ht="15" hidden="false" customHeight="false" outlineLevel="0" collapsed="false">
      <c r="A720" s="15" t="s">
        <v>817</v>
      </c>
      <c r="B720" s="15" t="s">
        <v>94</v>
      </c>
      <c r="C720" s="15" t="n">
        <v>0</v>
      </c>
      <c r="D720" s="15" t="s">
        <v>24</v>
      </c>
      <c r="E720" s="15" t="s">
        <v>24</v>
      </c>
      <c r="F720" s="15" t="n">
        <v>26</v>
      </c>
      <c r="G720" s="15" t="s">
        <v>24</v>
      </c>
      <c r="H720" s="15" t="s">
        <v>95</v>
      </c>
      <c r="I720" s="15" t="s">
        <v>96</v>
      </c>
      <c r="J720" s="15" t="s">
        <v>24</v>
      </c>
      <c r="K720" s="15" t="s">
        <v>24</v>
      </c>
      <c r="L720" s="15" t="s">
        <v>26</v>
      </c>
      <c r="M720" s="15" t="s">
        <v>24</v>
      </c>
      <c r="N720" s="15" t="s">
        <v>26</v>
      </c>
      <c r="O720" s="15" t="s">
        <v>26</v>
      </c>
      <c r="P720" s="15" t="s">
        <v>25</v>
      </c>
      <c r="Q720" s="15" t="s">
        <v>26</v>
      </c>
      <c r="R720" s="15" t="s">
        <v>21</v>
      </c>
      <c r="S720" s="18" t="n">
        <v>50.35</v>
      </c>
      <c r="T720" s="15" t="n">
        <v>1277.5</v>
      </c>
      <c r="U720" s="15" t="s">
        <v>24</v>
      </c>
      <c r="V720" s="18" t="n">
        <f aca="false">IF(ISNUMBER(T720),T720,0)</f>
        <v>1277.5</v>
      </c>
      <c r="W720" s="15" t="n">
        <f aca="false">IF(U720="Yes",1,0)</f>
        <v>0</v>
      </c>
      <c r="X720" s="15" t="str">
        <f aca="false">IF(F720&lt;=12,"0-12 months",IF(F720&lt;=24,"13-24 months",IF(F720&lt;=48,"25-48 months","49-72 months")))</f>
        <v>25-48 months</v>
      </c>
      <c r="Y720" s="15" t="str">
        <f aca="false">IF(C720=1,"Yes","No")</f>
        <v>No</v>
      </c>
      <c r="Z720" s="15" t="n">
        <f aca="false">COUNTIF(J720:O720,"Yes")</f>
        <v>3</v>
      </c>
      <c r="AA720" s="18" t="n">
        <f aca="false">S720*W720</f>
        <v>0</v>
      </c>
      <c r="AB720" s="15" t="n">
        <f aca="false">(P720="Month-to-month")+(I720="Fiber optic")+(R720="Electronic check")+(F720&lt;=12)+(M720="No")+(J720="No")</f>
        <v>3</v>
      </c>
      <c r="AC720" s="15" t="str">
        <f aca="false">IF(AB720&gt;=5,"High",IF(AB720&gt;=3,"Medium","Low"))</f>
        <v>Medium</v>
      </c>
    </row>
    <row r="721" customFormat="false" ht="15" hidden="false" customHeight="false" outlineLevel="0" collapsed="false">
      <c r="A721" s="15" t="s">
        <v>818</v>
      </c>
      <c r="B721" s="15" t="s">
        <v>98</v>
      </c>
      <c r="C721" s="15" t="n">
        <v>1</v>
      </c>
      <c r="D721" s="15" t="s">
        <v>26</v>
      </c>
      <c r="E721" s="15" t="s">
        <v>24</v>
      </c>
      <c r="F721" s="15" t="n">
        <v>68</v>
      </c>
      <c r="G721" s="15" t="s">
        <v>26</v>
      </c>
      <c r="H721" s="15" t="s">
        <v>26</v>
      </c>
      <c r="I721" s="15" t="s">
        <v>102</v>
      </c>
      <c r="J721" s="15" t="s">
        <v>24</v>
      </c>
      <c r="K721" s="15" t="s">
        <v>24</v>
      </c>
      <c r="L721" s="15" t="s">
        <v>26</v>
      </c>
      <c r="M721" s="15" t="s">
        <v>24</v>
      </c>
      <c r="N721" s="15" t="s">
        <v>24</v>
      </c>
      <c r="O721" s="15" t="s">
        <v>24</v>
      </c>
      <c r="P721" s="15" t="s">
        <v>25</v>
      </c>
      <c r="Q721" s="15" t="s">
        <v>26</v>
      </c>
      <c r="R721" s="15" t="s">
        <v>21</v>
      </c>
      <c r="S721" s="18" t="n">
        <v>80.35</v>
      </c>
      <c r="T721" s="15" t="n">
        <v>5589.3</v>
      </c>
      <c r="U721" s="15" t="s">
        <v>24</v>
      </c>
      <c r="V721" s="18" t="n">
        <f aca="false">IF(ISNUMBER(T721),T721,0)</f>
        <v>5589.3</v>
      </c>
      <c r="W721" s="15" t="n">
        <f aca="false">IF(U721="Yes",1,0)</f>
        <v>0</v>
      </c>
      <c r="X721" s="15" t="str">
        <f aca="false">IF(F721&lt;=12,"0-12 months",IF(F721&lt;=24,"13-24 months",IF(F721&lt;=48,"25-48 months","49-72 months")))</f>
        <v>49-72 months</v>
      </c>
      <c r="Y721" s="15" t="str">
        <f aca="false">IF(C721=1,"Yes","No")</f>
        <v>Yes</v>
      </c>
      <c r="Z721" s="15" t="n">
        <f aca="false">COUNTIF(J721:O721,"Yes")</f>
        <v>1</v>
      </c>
      <c r="AA721" s="18" t="n">
        <f aca="false">S721*W721</f>
        <v>0</v>
      </c>
      <c r="AB721" s="15" t="n">
        <f aca="false">(P721="Month-to-month")+(I721="Fiber optic")+(R721="Electronic check")+(F721&lt;=12)+(M721="No")+(J721="No")</f>
        <v>4</v>
      </c>
      <c r="AC721" s="15" t="str">
        <f aca="false">IF(AB721&gt;=5,"High",IF(AB721&gt;=3,"Medium","Low"))</f>
        <v>Medium</v>
      </c>
    </row>
    <row r="722" customFormat="false" ht="15" hidden="false" customHeight="false" outlineLevel="0" collapsed="false">
      <c r="A722" s="15" t="s">
        <v>819</v>
      </c>
      <c r="B722" s="15" t="s">
        <v>98</v>
      </c>
      <c r="C722" s="15" t="n">
        <v>0</v>
      </c>
      <c r="D722" s="15" t="s">
        <v>26</v>
      </c>
      <c r="E722" s="15" t="s">
        <v>26</v>
      </c>
      <c r="F722" s="15" t="n">
        <v>2</v>
      </c>
      <c r="G722" s="15" t="s">
        <v>26</v>
      </c>
      <c r="H722" s="15" t="s">
        <v>24</v>
      </c>
      <c r="I722" s="15" t="s">
        <v>24</v>
      </c>
      <c r="J722" s="15" t="s">
        <v>28</v>
      </c>
      <c r="K722" s="15" t="s">
        <v>28</v>
      </c>
      <c r="L722" s="15" t="s">
        <v>28</v>
      </c>
      <c r="M722" s="15" t="s">
        <v>28</v>
      </c>
      <c r="N722" s="15" t="s">
        <v>28</v>
      </c>
      <c r="O722" s="15" t="s">
        <v>28</v>
      </c>
      <c r="P722" s="15" t="s">
        <v>27</v>
      </c>
      <c r="Q722" s="15" t="s">
        <v>24</v>
      </c>
      <c r="R722" s="15" t="s">
        <v>17</v>
      </c>
      <c r="S722" s="18" t="n">
        <v>20.2</v>
      </c>
      <c r="T722" s="15" t="n">
        <v>34.75</v>
      </c>
      <c r="U722" s="15" t="s">
        <v>24</v>
      </c>
      <c r="V722" s="18" t="n">
        <f aca="false">IF(ISNUMBER(T722),T722,0)</f>
        <v>34.75</v>
      </c>
      <c r="W722" s="15" t="n">
        <f aca="false">IF(U722="Yes",1,0)</f>
        <v>0</v>
      </c>
      <c r="X722" s="15" t="str">
        <f aca="false">IF(F722&lt;=12,"0-12 months",IF(F722&lt;=24,"13-24 months",IF(F722&lt;=48,"25-48 months","49-72 months")))</f>
        <v>0-12 months</v>
      </c>
      <c r="Y722" s="15" t="str">
        <f aca="false">IF(C722=1,"Yes","No")</f>
        <v>No</v>
      </c>
      <c r="Z722" s="15" t="n">
        <f aca="false">COUNTIF(J722:O722,"Yes")</f>
        <v>0</v>
      </c>
      <c r="AA722" s="18" t="n">
        <f aca="false">S722*W722</f>
        <v>0</v>
      </c>
      <c r="AB722" s="15" t="n">
        <f aca="false">(P722="Month-to-month")+(I722="Fiber optic")+(R722="Electronic check")+(F722&lt;=12)+(M722="No")+(J722="No")</f>
        <v>1</v>
      </c>
      <c r="AC722" s="15" t="str">
        <f aca="false">IF(AB722&gt;=5,"High",IF(AB722&gt;=3,"Medium","Low"))</f>
        <v>Low</v>
      </c>
    </row>
    <row r="723" customFormat="false" ht="15" hidden="false" customHeight="false" outlineLevel="0" collapsed="false">
      <c r="A723" s="15" t="s">
        <v>820</v>
      </c>
      <c r="B723" s="15" t="s">
        <v>98</v>
      </c>
      <c r="C723" s="15" t="n">
        <v>0</v>
      </c>
      <c r="D723" s="15" t="s">
        <v>26</v>
      </c>
      <c r="E723" s="15" t="s">
        <v>26</v>
      </c>
      <c r="F723" s="15" t="n">
        <v>61</v>
      </c>
      <c r="G723" s="15" t="s">
        <v>26</v>
      </c>
      <c r="H723" s="15" t="s">
        <v>24</v>
      </c>
      <c r="I723" s="15" t="s">
        <v>24</v>
      </c>
      <c r="J723" s="15" t="s">
        <v>28</v>
      </c>
      <c r="K723" s="15" t="s">
        <v>28</v>
      </c>
      <c r="L723" s="15" t="s">
        <v>28</v>
      </c>
      <c r="M723" s="15" t="s">
        <v>28</v>
      </c>
      <c r="N723" s="15" t="s">
        <v>28</v>
      </c>
      <c r="O723" s="15" t="s">
        <v>28</v>
      </c>
      <c r="P723" s="15" t="s">
        <v>29</v>
      </c>
      <c r="Q723" s="15" t="s">
        <v>24</v>
      </c>
      <c r="R723" s="15" t="s">
        <v>21</v>
      </c>
      <c r="S723" s="18" t="n">
        <v>20.55</v>
      </c>
      <c r="T723" s="15" t="n">
        <v>1305.95</v>
      </c>
      <c r="U723" s="15" t="s">
        <v>24</v>
      </c>
      <c r="V723" s="18" t="n">
        <f aca="false">IF(ISNUMBER(T723),T723,0)</f>
        <v>1305.95</v>
      </c>
      <c r="W723" s="15" t="n">
        <f aca="false">IF(U723="Yes",1,0)</f>
        <v>0</v>
      </c>
      <c r="X723" s="15" t="str">
        <f aca="false">IF(F723&lt;=12,"0-12 months",IF(F723&lt;=24,"13-24 months",IF(F723&lt;=48,"25-48 months","49-72 months")))</f>
        <v>49-72 months</v>
      </c>
      <c r="Y723" s="15" t="str">
        <f aca="false">IF(C723=1,"Yes","No")</f>
        <v>No</v>
      </c>
      <c r="Z723" s="15" t="n">
        <f aca="false">COUNTIF(J723:O723,"Yes")</f>
        <v>0</v>
      </c>
      <c r="AA723" s="18" t="n">
        <f aca="false">S723*W723</f>
        <v>0</v>
      </c>
      <c r="AB723" s="15" t="n">
        <f aca="false">(P723="Month-to-month")+(I723="Fiber optic")+(R723="Electronic check")+(F723&lt;=12)+(M723="No")+(J723="No")</f>
        <v>0</v>
      </c>
      <c r="AC723" s="15" t="str">
        <f aca="false">IF(AB723&gt;=5,"High",IF(AB723&gt;=3,"Medium","Low"))</f>
        <v>Low</v>
      </c>
    </row>
    <row r="724" customFormat="false" ht="15" hidden="false" customHeight="false" outlineLevel="0" collapsed="false">
      <c r="A724" s="15" t="s">
        <v>821</v>
      </c>
      <c r="B724" s="15" t="s">
        <v>94</v>
      </c>
      <c r="C724" s="15" t="n">
        <v>0</v>
      </c>
      <c r="D724" s="15" t="s">
        <v>26</v>
      </c>
      <c r="E724" s="15" t="s">
        <v>26</v>
      </c>
      <c r="F724" s="15" t="n">
        <v>4</v>
      </c>
      <c r="G724" s="15" t="s">
        <v>26</v>
      </c>
      <c r="H724" s="15" t="s">
        <v>26</v>
      </c>
      <c r="I724" s="15" t="s">
        <v>102</v>
      </c>
      <c r="J724" s="15" t="s">
        <v>24</v>
      </c>
      <c r="K724" s="15" t="s">
        <v>24</v>
      </c>
      <c r="L724" s="15" t="s">
        <v>24</v>
      </c>
      <c r="M724" s="15" t="s">
        <v>24</v>
      </c>
      <c r="N724" s="15" t="s">
        <v>24</v>
      </c>
      <c r="O724" s="15" t="s">
        <v>26</v>
      </c>
      <c r="P724" s="15" t="s">
        <v>25</v>
      </c>
      <c r="Q724" s="15" t="s">
        <v>26</v>
      </c>
      <c r="R724" s="15" t="s">
        <v>15</v>
      </c>
      <c r="S724" s="18" t="n">
        <v>85.95</v>
      </c>
      <c r="T724" s="15" t="n">
        <v>381.3</v>
      </c>
      <c r="U724" s="15" t="s">
        <v>26</v>
      </c>
      <c r="V724" s="18" t="n">
        <f aca="false">IF(ISNUMBER(T724),T724,0)</f>
        <v>381.3</v>
      </c>
      <c r="W724" s="15" t="n">
        <f aca="false">IF(U724="Yes",1,0)</f>
        <v>1</v>
      </c>
      <c r="X724" s="15" t="str">
        <f aca="false">IF(F724&lt;=12,"0-12 months",IF(F724&lt;=24,"13-24 months",IF(F724&lt;=48,"25-48 months","49-72 months")))</f>
        <v>0-12 months</v>
      </c>
      <c r="Y724" s="15" t="str">
        <f aca="false">IF(C724=1,"Yes","No")</f>
        <v>No</v>
      </c>
      <c r="Z724" s="15" t="n">
        <f aca="false">COUNTIF(J724:O724,"Yes")</f>
        <v>1</v>
      </c>
      <c r="AA724" s="18" t="n">
        <f aca="false">S724*W724</f>
        <v>85.95</v>
      </c>
      <c r="AB724" s="15" t="n">
        <f aca="false">(P724="Month-to-month")+(I724="Fiber optic")+(R724="Electronic check")+(F724&lt;=12)+(M724="No")+(J724="No")</f>
        <v>6</v>
      </c>
      <c r="AC724" s="15" t="str">
        <f aca="false">IF(AB724&gt;=5,"High",IF(AB724&gt;=3,"Medium","Low"))</f>
        <v>High</v>
      </c>
    </row>
    <row r="725" customFormat="false" ht="15" hidden="false" customHeight="false" outlineLevel="0" collapsed="false">
      <c r="A725" s="15" t="s">
        <v>822</v>
      </c>
      <c r="B725" s="15" t="s">
        <v>98</v>
      </c>
      <c r="C725" s="15" t="n">
        <v>0</v>
      </c>
      <c r="D725" s="15" t="s">
        <v>24</v>
      </c>
      <c r="E725" s="15" t="s">
        <v>24</v>
      </c>
      <c r="F725" s="15" t="n">
        <v>3</v>
      </c>
      <c r="G725" s="15" t="s">
        <v>26</v>
      </c>
      <c r="H725" s="15" t="s">
        <v>24</v>
      </c>
      <c r="I725" s="15" t="s">
        <v>96</v>
      </c>
      <c r="J725" s="15" t="s">
        <v>24</v>
      </c>
      <c r="K725" s="15" t="s">
        <v>24</v>
      </c>
      <c r="L725" s="15" t="s">
        <v>24</v>
      </c>
      <c r="M725" s="15" t="s">
        <v>24</v>
      </c>
      <c r="N725" s="15" t="s">
        <v>24</v>
      </c>
      <c r="O725" s="15" t="s">
        <v>24</v>
      </c>
      <c r="P725" s="15" t="s">
        <v>25</v>
      </c>
      <c r="Q725" s="15" t="s">
        <v>26</v>
      </c>
      <c r="R725" s="15" t="s">
        <v>15</v>
      </c>
      <c r="S725" s="18" t="n">
        <v>45.35</v>
      </c>
      <c r="T725" s="15" t="n">
        <v>141.5</v>
      </c>
      <c r="U725" s="15" t="s">
        <v>26</v>
      </c>
      <c r="V725" s="18" t="n">
        <f aca="false">IF(ISNUMBER(T725),T725,0)</f>
        <v>141.5</v>
      </c>
      <c r="W725" s="15" t="n">
        <f aca="false">IF(U725="Yes",1,0)</f>
        <v>1</v>
      </c>
      <c r="X725" s="15" t="str">
        <f aca="false">IF(F725&lt;=12,"0-12 months",IF(F725&lt;=24,"13-24 months",IF(F725&lt;=48,"25-48 months","49-72 months")))</f>
        <v>0-12 months</v>
      </c>
      <c r="Y725" s="15" t="str">
        <f aca="false">IF(C725=1,"Yes","No")</f>
        <v>No</v>
      </c>
      <c r="Z725" s="15" t="n">
        <f aca="false">COUNTIF(J725:O725,"Yes")</f>
        <v>0</v>
      </c>
      <c r="AA725" s="18" t="n">
        <f aca="false">S725*W725</f>
        <v>45.35</v>
      </c>
      <c r="AB725" s="15" t="n">
        <f aca="false">(P725="Month-to-month")+(I725="Fiber optic")+(R725="Electronic check")+(F725&lt;=12)+(M725="No")+(J725="No")</f>
        <v>5</v>
      </c>
      <c r="AC725" s="15" t="str">
        <f aca="false">IF(AB725&gt;=5,"High",IF(AB725&gt;=3,"Medium","Low"))</f>
        <v>High</v>
      </c>
    </row>
    <row r="726" customFormat="false" ht="15" hidden="false" customHeight="false" outlineLevel="0" collapsed="false">
      <c r="A726" s="15" t="s">
        <v>823</v>
      </c>
      <c r="B726" s="15" t="s">
        <v>98</v>
      </c>
      <c r="C726" s="15" t="n">
        <v>1</v>
      </c>
      <c r="D726" s="15" t="s">
        <v>26</v>
      </c>
      <c r="E726" s="15" t="s">
        <v>24</v>
      </c>
      <c r="F726" s="15" t="n">
        <v>33</v>
      </c>
      <c r="G726" s="15" t="s">
        <v>26</v>
      </c>
      <c r="H726" s="15" t="s">
        <v>26</v>
      </c>
      <c r="I726" s="15" t="s">
        <v>102</v>
      </c>
      <c r="J726" s="15" t="s">
        <v>24</v>
      </c>
      <c r="K726" s="15" t="s">
        <v>24</v>
      </c>
      <c r="L726" s="15" t="s">
        <v>24</v>
      </c>
      <c r="M726" s="15" t="s">
        <v>24</v>
      </c>
      <c r="N726" s="15" t="s">
        <v>26</v>
      </c>
      <c r="O726" s="15" t="s">
        <v>26</v>
      </c>
      <c r="P726" s="15" t="s">
        <v>25</v>
      </c>
      <c r="Q726" s="15" t="s">
        <v>26</v>
      </c>
      <c r="R726" s="15" t="s">
        <v>15</v>
      </c>
      <c r="S726" s="18" t="n">
        <v>94.5</v>
      </c>
      <c r="T726" s="15" t="n">
        <v>3105.55</v>
      </c>
      <c r="U726" s="15" t="s">
        <v>26</v>
      </c>
      <c r="V726" s="18" t="n">
        <f aca="false">IF(ISNUMBER(T726),T726,0)</f>
        <v>3105.55</v>
      </c>
      <c r="W726" s="15" t="n">
        <f aca="false">IF(U726="Yes",1,0)</f>
        <v>1</v>
      </c>
      <c r="X726" s="15" t="str">
        <f aca="false">IF(F726&lt;=12,"0-12 months",IF(F726&lt;=24,"13-24 months",IF(F726&lt;=48,"25-48 months","49-72 months")))</f>
        <v>25-48 months</v>
      </c>
      <c r="Y726" s="15" t="str">
        <f aca="false">IF(C726=1,"Yes","No")</f>
        <v>Yes</v>
      </c>
      <c r="Z726" s="15" t="n">
        <f aca="false">COUNTIF(J726:O726,"Yes")</f>
        <v>2</v>
      </c>
      <c r="AA726" s="18" t="n">
        <f aca="false">S726*W726</f>
        <v>94.5</v>
      </c>
      <c r="AB726" s="15" t="n">
        <f aca="false">(P726="Month-to-month")+(I726="Fiber optic")+(R726="Electronic check")+(F726&lt;=12)+(M726="No")+(J726="No")</f>
        <v>5</v>
      </c>
      <c r="AC726" s="15" t="str">
        <f aca="false">IF(AB726&gt;=5,"High",IF(AB726&gt;=3,"Medium","Low"))</f>
        <v>High</v>
      </c>
    </row>
    <row r="727" customFormat="false" ht="15" hidden="false" customHeight="false" outlineLevel="0" collapsed="false">
      <c r="A727" s="15" t="s">
        <v>824</v>
      </c>
      <c r="B727" s="15" t="s">
        <v>98</v>
      </c>
      <c r="C727" s="15" t="n">
        <v>1</v>
      </c>
      <c r="D727" s="15" t="s">
        <v>26</v>
      </c>
      <c r="E727" s="15" t="s">
        <v>24</v>
      </c>
      <c r="F727" s="15" t="n">
        <v>9</v>
      </c>
      <c r="G727" s="15" t="s">
        <v>26</v>
      </c>
      <c r="H727" s="15" t="s">
        <v>24</v>
      </c>
      <c r="I727" s="15" t="s">
        <v>24</v>
      </c>
      <c r="J727" s="15" t="s">
        <v>28</v>
      </c>
      <c r="K727" s="15" t="s">
        <v>28</v>
      </c>
      <c r="L727" s="15" t="s">
        <v>28</v>
      </c>
      <c r="M727" s="15" t="s">
        <v>28</v>
      </c>
      <c r="N727" s="15" t="s">
        <v>28</v>
      </c>
      <c r="O727" s="15" t="s">
        <v>28</v>
      </c>
      <c r="P727" s="15" t="s">
        <v>25</v>
      </c>
      <c r="Q727" s="15" t="s">
        <v>26</v>
      </c>
      <c r="R727" s="15" t="s">
        <v>17</v>
      </c>
      <c r="S727" s="18" t="n">
        <v>21.25</v>
      </c>
      <c r="T727" s="15" t="n">
        <v>204.55</v>
      </c>
      <c r="U727" s="15" t="s">
        <v>24</v>
      </c>
      <c r="V727" s="18" t="n">
        <f aca="false">IF(ISNUMBER(T727),T727,0)</f>
        <v>204.55</v>
      </c>
      <c r="W727" s="15" t="n">
        <f aca="false">IF(U727="Yes",1,0)</f>
        <v>0</v>
      </c>
      <c r="X727" s="15" t="str">
        <f aca="false">IF(F727&lt;=12,"0-12 months",IF(F727&lt;=24,"13-24 months",IF(F727&lt;=48,"25-48 months","49-72 months")))</f>
        <v>0-12 months</v>
      </c>
      <c r="Y727" s="15" t="str">
        <f aca="false">IF(C727=1,"Yes","No")</f>
        <v>Yes</v>
      </c>
      <c r="Z727" s="15" t="n">
        <f aca="false">COUNTIF(J727:O727,"Yes")</f>
        <v>0</v>
      </c>
      <c r="AA727" s="18" t="n">
        <f aca="false">S727*W727</f>
        <v>0</v>
      </c>
      <c r="AB727" s="15" t="n">
        <f aca="false">(P727="Month-to-month")+(I727="Fiber optic")+(R727="Electronic check")+(F727&lt;=12)+(M727="No")+(J727="No")</f>
        <v>2</v>
      </c>
      <c r="AC727" s="15" t="str">
        <f aca="false">IF(AB727&gt;=5,"High",IF(AB727&gt;=3,"Medium","Low"))</f>
        <v>Low</v>
      </c>
    </row>
    <row r="728" customFormat="false" ht="15" hidden="false" customHeight="false" outlineLevel="0" collapsed="false">
      <c r="A728" s="15" t="s">
        <v>825</v>
      </c>
      <c r="B728" s="15" t="s">
        <v>94</v>
      </c>
      <c r="C728" s="15" t="n">
        <v>0</v>
      </c>
      <c r="D728" s="15" t="s">
        <v>24</v>
      </c>
      <c r="E728" s="15" t="s">
        <v>24</v>
      </c>
      <c r="F728" s="15" t="n">
        <v>22</v>
      </c>
      <c r="G728" s="15" t="s">
        <v>26</v>
      </c>
      <c r="H728" s="15" t="s">
        <v>26</v>
      </c>
      <c r="I728" s="15" t="s">
        <v>24</v>
      </c>
      <c r="J728" s="15" t="s">
        <v>28</v>
      </c>
      <c r="K728" s="15" t="s">
        <v>28</v>
      </c>
      <c r="L728" s="15" t="s">
        <v>28</v>
      </c>
      <c r="M728" s="15" t="s">
        <v>28</v>
      </c>
      <c r="N728" s="15" t="s">
        <v>28</v>
      </c>
      <c r="O728" s="15" t="s">
        <v>28</v>
      </c>
      <c r="P728" s="15" t="s">
        <v>29</v>
      </c>
      <c r="Q728" s="15" t="s">
        <v>24</v>
      </c>
      <c r="R728" s="15" t="s">
        <v>17</v>
      </c>
      <c r="S728" s="18" t="n">
        <v>26.25</v>
      </c>
      <c r="T728" s="15" t="n">
        <v>605.9</v>
      </c>
      <c r="U728" s="15" t="s">
        <v>24</v>
      </c>
      <c r="V728" s="18" t="n">
        <f aca="false">IF(ISNUMBER(T728),T728,0)</f>
        <v>605.9</v>
      </c>
      <c r="W728" s="15" t="n">
        <f aca="false">IF(U728="Yes",1,0)</f>
        <v>0</v>
      </c>
      <c r="X728" s="15" t="str">
        <f aca="false">IF(F728&lt;=12,"0-12 months",IF(F728&lt;=24,"13-24 months",IF(F728&lt;=48,"25-48 months","49-72 months")))</f>
        <v>13-24 months</v>
      </c>
      <c r="Y728" s="15" t="str">
        <f aca="false">IF(C728=1,"Yes","No")</f>
        <v>No</v>
      </c>
      <c r="Z728" s="15" t="n">
        <f aca="false">COUNTIF(J728:O728,"Yes")</f>
        <v>0</v>
      </c>
      <c r="AA728" s="18" t="n">
        <f aca="false">S728*W728</f>
        <v>0</v>
      </c>
      <c r="AB728" s="15" t="n">
        <f aca="false">(P728="Month-to-month")+(I728="Fiber optic")+(R728="Electronic check")+(F728&lt;=12)+(M728="No")+(J728="No")</f>
        <v>0</v>
      </c>
      <c r="AC728" s="15" t="str">
        <f aca="false">IF(AB728&gt;=5,"High",IF(AB728&gt;=3,"Medium","Low"))</f>
        <v>Low</v>
      </c>
    </row>
    <row r="729" customFormat="false" ht="15" hidden="false" customHeight="false" outlineLevel="0" collapsed="false">
      <c r="A729" s="15" t="s">
        <v>826</v>
      </c>
      <c r="B729" s="15" t="s">
        <v>94</v>
      </c>
      <c r="C729" s="15" t="n">
        <v>0</v>
      </c>
      <c r="D729" s="15" t="s">
        <v>26</v>
      </c>
      <c r="E729" s="15" t="s">
        <v>26</v>
      </c>
      <c r="F729" s="15" t="n">
        <v>5</v>
      </c>
      <c r="G729" s="15" t="s">
        <v>26</v>
      </c>
      <c r="H729" s="15" t="s">
        <v>24</v>
      </c>
      <c r="I729" s="15" t="s">
        <v>102</v>
      </c>
      <c r="J729" s="15" t="s">
        <v>24</v>
      </c>
      <c r="K729" s="15" t="s">
        <v>24</v>
      </c>
      <c r="L729" s="15" t="s">
        <v>24</v>
      </c>
      <c r="M729" s="15" t="s">
        <v>24</v>
      </c>
      <c r="N729" s="15" t="s">
        <v>26</v>
      </c>
      <c r="O729" s="15" t="s">
        <v>24</v>
      </c>
      <c r="P729" s="15" t="s">
        <v>25</v>
      </c>
      <c r="Q729" s="15" t="s">
        <v>26</v>
      </c>
      <c r="R729" s="15" t="s">
        <v>15</v>
      </c>
      <c r="S729" s="18" t="n">
        <v>80.85</v>
      </c>
      <c r="T729" s="15" t="n">
        <v>356.1</v>
      </c>
      <c r="U729" s="15" t="s">
        <v>24</v>
      </c>
      <c r="V729" s="18" t="n">
        <f aca="false">IF(ISNUMBER(T729),T729,0)</f>
        <v>356.1</v>
      </c>
      <c r="W729" s="15" t="n">
        <f aca="false">IF(U729="Yes",1,0)</f>
        <v>0</v>
      </c>
      <c r="X729" s="15" t="str">
        <f aca="false">IF(F729&lt;=12,"0-12 months",IF(F729&lt;=24,"13-24 months",IF(F729&lt;=48,"25-48 months","49-72 months")))</f>
        <v>0-12 months</v>
      </c>
      <c r="Y729" s="15" t="str">
        <f aca="false">IF(C729=1,"Yes","No")</f>
        <v>No</v>
      </c>
      <c r="Z729" s="15" t="n">
        <f aca="false">COUNTIF(J729:O729,"Yes")</f>
        <v>1</v>
      </c>
      <c r="AA729" s="18" t="n">
        <f aca="false">S729*W729</f>
        <v>0</v>
      </c>
      <c r="AB729" s="15" t="n">
        <f aca="false">(P729="Month-to-month")+(I729="Fiber optic")+(R729="Electronic check")+(F729&lt;=12)+(M729="No")+(J729="No")</f>
        <v>6</v>
      </c>
      <c r="AC729" s="15" t="str">
        <f aca="false">IF(AB729&gt;=5,"High",IF(AB729&gt;=3,"Medium","Low"))</f>
        <v>High</v>
      </c>
    </row>
    <row r="730" customFormat="false" ht="15" hidden="false" customHeight="false" outlineLevel="0" collapsed="false">
      <c r="A730" s="15" t="s">
        <v>827</v>
      </c>
      <c r="B730" s="15" t="s">
        <v>94</v>
      </c>
      <c r="C730" s="15" t="n">
        <v>1</v>
      </c>
      <c r="D730" s="15" t="s">
        <v>24</v>
      </c>
      <c r="E730" s="15" t="s">
        <v>24</v>
      </c>
      <c r="F730" s="15" t="n">
        <v>30</v>
      </c>
      <c r="G730" s="15" t="s">
        <v>26</v>
      </c>
      <c r="H730" s="15" t="s">
        <v>26</v>
      </c>
      <c r="I730" s="15" t="s">
        <v>102</v>
      </c>
      <c r="J730" s="15" t="s">
        <v>26</v>
      </c>
      <c r="K730" s="15" t="s">
        <v>26</v>
      </c>
      <c r="L730" s="15" t="s">
        <v>26</v>
      </c>
      <c r="M730" s="15" t="s">
        <v>24</v>
      </c>
      <c r="N730" s="15" t="s">
        <v>24</v>
      </c>
      <c r="O730" s="15" t="s">
        <v>24</v>
      </c>
      <c r="P730" s="15" t="s">
        <v>25</v>
      </c>
      <c r="Q730" s="15" t="s">
        <v>24</v>
      </c>
      <c r="R730" s="15" t="s">
        <v>21</v>
      </c>
      <c r="S730" s="18" t="n">
        <v>91.7</v>
      </c>
      <c r="T730" s="15" t="n">
        <v>2758.15</v>
      </c>
      <c r="U730" s="15" t="s">
        <v>26</v>
      </c>
      <c r="V730" s="18" t="n">
        <f aca="false">IF(ISNUMBER(T730),T730,0)</f>
        <v>2758.15</v>
      </c>
      <c r="W730" s="15" t="n">
        <f aca="false">IF(U730="Yes",1,0)</f>
        <v>1</v>
      </c>
      <c r="X730" s="15" t="str">
        <f aca="false">IF(F730&lt;=12,"0-12 months",IF(F730&lt;=24,"13-24 months",IF(F730&lt;=48,"25-48 months","49-72 months")))</f>
        <v>25-48 months</v>
      </c>
      <c r="Y730" s="15" t="str">
        <f aca="false">IF(C730=1,"Yes","No")</f>
        <v>Yes</v>
      </c>
      <c r="Z730" s="15" t="n">
        <f aca="false">COUNTIF(J730:O730,"Yes")</f>
        <v>3</v>
      </c>
      <c r="AA730" s="18" t="n">
        <f aca="false">S730*W730</f>
        <v>91.7</v>
      </c>
      <c r="AB730" s="15" t="n">
        <f aca="false">(P730="Month-to-month")+(I730="Fiber optic")+(R730="Electronic check")+(F730&lt;=12)+(M730="No")+(J730="No")</f>
        <v>3</v>
      </c>
      <c r="AC730" s="15" t="str">
        <f aca="false">IF(AB730&gt;=5,"High",IF(AB730&gt;=3,"Medium","Low"))</f>
        <v>Medium</v>
      </c>
    </row>
    <row r="731" customFormat="false" ht="15" hidden="false" customHeight="false" outlineLevel="0" collapsed="false">
      <c r="A731" s="15" t="s">
        <v>828</v>
      </c>
      <c r="B731" s="15" t="s">
        <v>98</v>
      </c>
      <c r="C731" s="15" t="n">
        <v>0</v>
      </c>
      <c r="D731" s="15" t="s">
        <v>24</v>
      </c>
      <c r="E731" s="15" t="s">
        <v>24</v>
      </c>
      <c r="F731" s="15" t="n">
        <v>65</v>
      </c>
      <c r="G731" s="15" t="s">
        <v>26</v>
      </c>
      <c r="H731" s="15" t="s">
        <v>26</v>
      </c>
      <c r="I731" s="15" t="s">
        <v>96</v>
      </c>
      <c r="J731" s="15" t="s">
        <v>24</v>
      </c>
      <c r="K731" s="15" t="s">
        <v>26</v>
      </c>
      <c r="L731" s="15" t="s">
        <v>26</v>
      </c>
      <c r="M731" s="15" t="s">
        <v>26</v>
      </c>
      <c r="N731" s="15" t="s">
        <v>24</v>
      </c>
      <c r="O731" s="15" t="s">
        <v>26</v>
      </c>
      <c r="P731" s="15" t="s">
        <v>29</v>
      </c>
      <c r="Q731" s="15" t="s">
        <v>26</v>
      </c>
      <c r="R731" s="15" t="s">
        <v>21</v>
      </c>
      <c r="S731" s="18" t="n">
        <v>74.2</v>
      </c>
      <c r="T731" s="15" t="n">
        <v>4805.65</v>
      </c>
      <c r="U731" s="15" t="s">
        <v>24</v>
      </c>
      <c r="V731" s="18" t="n">
        <f aca="false">IF(ISNUMBER(T731),T731,0)</f>
        <v>4805.65</v>
      </c>
      <c r="W731" s="15" t="n">
        <f aca="false">IF(U731="Yes",1,0)</f>
        <v>0</v>
      </c>
      <c r="X731" s="15" t="str">
        <f aca="false">IF(F731&lt;=12,"0-12 months",IF(F731&lt;=24,"13-24 months",IF(F731&lt;=48,"25-48 months","49-72 months")))</f>
        <v>49-72 months</v>
      </c>
      <c r="Y731" s="15" t="str">
        <f aca="false">IF(C731=1,"Yes","No")</f>
        <v>No</v>
      </c>
      <c r="Z731" s="15" t="n">
        <f aca="false">COUNTIF(J731:O731,"Yes")</f>
        <v>4</v>
      </c>
      <c r="AA731" s="18" t="n">
        <f aca="false">S731*W731</f>
        <v>0</v>
      </c>
      <c r="AB731" s="15" t="n">
        <f aca="false">(P731="Month-to-month")+(I731="Fiber optic")+(R731="Electronic check")+(F731&lt;=12)+(M731="No")+(J731="No")</f>
        <v>1</v>
      </c>
      <c r="AC731" s="15" t="str">
        <f aca="false">IF(AB731&gt;=5,"High",IF(AB731&gt;=3,"Medium","Low"))</f>
        <v>Low</v>
      </c>
    </row>
    <row r="732" customFormat="false" ht="15" hidden="false" customHeight="false" outlineLevel="0" collapsed="false">
      <c r="A732" s="15" t="s">
        <v>829</v>
      </c>
      <c r="B732" s="15" t="s">
        <v>94</v>
      </c>
      <c r="C732" s="15" t="n">
        <v>0</v>
      </c>
      <c r="D732" s="15" t="s">
        <v>24</v>
      </c>
      <c r="E732" s="15" t="s">
        <v>24</v>
      </c>
      <c r="F732" s="15" t="n">
        <v>45</v>
      </c>
      <c r="G732" s="15" t="s">
        <v>26</v>
      </c>
      <c r="H732" s="15" t="s">
        <v>26</v>
      </c>
      <c r="I732" s="15" t="s">
        <v>102</v>
      </c>
      <c r="J732" s="15" t="s">
        <v>24</v>
      </c>
      <c r="K732" s="15" t="s">
        <v>24</v>
      </c>
      <c r="L732" s="15" t="s">
        <v>26</v>
      </c>
      <c r="M732" s="15" t="s">
        <v>26</v>
      </c>
      <c r="N732" s="15" t="s">
        <v>24</v>
      </c>
      <c r="O732" s="15" t="s">
        <v>24</v>
      </c>
      <c r="P732" s="15" t="s">
        <v>25</v>
      </c>
      <c r="Q732" s="15" t="s">
        <v>26</v>
      </c>
      <c r="R732" s="15" t="s">
        <v>15</v>
      </c>
      <c r="S732" s="18" t="n">
        <v>87.25</v>
      </c>
      <c r="T732" s="15" t="n">
        <v>3941.7</v>
      </c>
      <c r="U732" s="15" t="s">
        <v>26</v>
      </c>
      <c r="V732" s="18" t="n">
        <f aca="false">IF(ISNUMBER(T732),T732,0)</f>
        <v>3941.7</v>
      </c>
      <c r="W732" s="15" t="n">
        <f aca="false">IF(U732="Yes",1,0)</f>
        <v>1</v>
      </c>
      <c r="X732" s="15" t="str">
        <f aca="false">IF(F732&lt;=12,"0-12 months",IF(F732&lt;=24,"13-24 months",IF(F732&lt;=48,"25-48 months","49-72 months")))</f>
        <v>25-48 months</v>
      </c>
      <c r="Y732" s="15" t="str">
        <f aca="false">IF(C732=1,"Yes","No")</f>
        <v>No</v>
      </c>
      <c r="Z732" s="15" t="n">
        <f aca="false">COUNTIF(J732:O732,"Yes")</f>
        <v>2</v>
      </c>
      <c r="AA732" s="18" t="n">
        <f aca="false">S732*W732</f>
        <v>87.25</v>
      </c>
      <c r="AB732" s="15" t="n">
        <f aca="false">(P732="Month-to-month")+(I732="Fiber optic")+(R732="Electronic check")+(F732&lt;=12)+(M732="No")+(J732="No")</f>
        <v>4</v>
      </c>
      <c r="AC732" s="15" t="str">
        <f aca="false">IF(AB732&gt;=5,"High",IF(AB732&gt;=3,"Medium","Low"))</f>
        <v>Medium</v>
      </c>
    </row>
    <row r="733" customFormat="false" ht="15" hidden="false" customHeight="false" outlineLevel="0" collapsed="false">
      <c r="A733" s="15" t="s">
        <v>830</v>
      </c>
      <c r="B733" s="15" t="s">
        <v>98</v>
      </c>
      <c r="C733" s="15" t="n">
        <v>0</v>
      </c>
      <c r="D733" s="15" t="s">
        <v>24</v>
      </c>
      <c r="E733" s="15" t="s">
        <v>24</v>
      </c>
      <c r="F733" s="15" t="n">
        <v>5</v>
      </c>
      <c r="G733" s="15" t="s">
        <v>26</v>
      </c>
      <c r="H733" s="15" t="s">
        <v>24</v>
      </c>
      <c r="I733" s="15" t="s">
        <v>24</v>
      </c>
      <c r="J733" s="15" t="s">
        <v>28</v>
      </c>
      <c r="K733" s="15" t="s">
        <v>28</v>
      </c>
      <c r="L733" s="15" t="s">
        <v>28</v>
      </c>
      <c r="M733" s="15" t="s">
        <v>28</v>
      </c>
      <c r="N733" s="15" t="s">
        <v>28</v>
      </c>
      <c r="O733" s="15" t="s">
        <v>28</v>
      </c>
      <c r="P733" s="15" t="s">
        <v>25</v>
      </c>
      <c r="Q733" s="15" t="s">
        <v>24</v>
      </c>
      <c r="R733" s="15" t="s">
        <v>17</v>
      </c>
      <c r="S733" s="18" t="n">
        <v>20.35</v>
      </c>
      <c r="T733" s="15" t="n">
        <v>92.75</v>
      </c>
      <c r="U733" s="15" t="s">
        <v>24</v>
      </c>
      <c r="V733" s="18" t="n">
        <f aca="false">IF(ISNUMBER(T733),T733,0)</f>
        <v>92.75</v>
      </c>
      <c r="W733" s="15" t="n">
        <f aca="false">IF(U733="Yes",1,0)</f>
        <v>0</v>
      </c>
      <c r="X733" s="15" t="str">
        <f aca="false">IF(F733&lt;=12,"0-12 months",IF(F733&lt;=24,"13-24 months",IF(F733&lt;=48,"25-48 months","49-72 months")))</f>
        <v>0-12 months</v>
      </c>
      <c r="Y733" s="15" t="str">
        <f aca="false">IF(C733=1,"Yes","No")</f>
        <v>No</v>
      </c>
      <c r="Z733" s="15" t="n">
        <f aca="false">COUNTIF(J733:O733,"Yes")</f>
        <v>0</v>
      </c>
      <c r="AA733" s="18" t="n">
        <f aca="false">S733*W733</f>
        <v>0</v>
      </c>
      <c r="AB733" s="15" t="n">
        <f aca="false">(P733="Month-to-month")+(I733="Fiber optic")+(R733="Electronic check")+(F733&lt;=12)+(M733="No")+(J733="No")</f>
        <v>2</v>
      </c>
      <c r="AC733" s="15" t="str">
        <f aca="false">IF(AB733&gt;=5,"High",IF(AB733&gt;=3,"Medium","Low"))</f>
        <v>Low</v>
      </c>
    </row>
    <row r="734" customFormat="false" ht="15" hidden="false" customHeight="false" outlineLevel="0" collapsed="false">
      <c r="A734" s="15" t="s">
        <v>831</v>
      </c>
      <c r="B734" s="15" t="s">
        <v>98</v>
      </c>
      <c r="C734" s="15" t="n">
        <v>0</v>
      </c>
      <c r="D734" s="15" t="s">
        <v>26</v>
      </c>
      <c r="E734" s="15" t="s">
        <v>26</v>
      </c>
      <c r="F734" s="15" t="n">
        <v>25</v>
      </c>
      <c r="G734" s="15" t="s">
        <v>26</v>
      </c>
      <c r="H734" s="15" t="s">
        <v>24</v>
      </c>
      <c r="I734" s="15" t="s">
        <v>102</v>
      </c>
      <c r="J734" s="15" t="s">
        <v>24</v>
      </c>
      <c r="K734" s="15" t="s">
        <v>26</v>
      </c>
      <c r="L734" s="15" t="s">
        <v>24</v>
      </c>
      <c r="M734" s="15" t="s">
        <v>24</v>
      </c>
      <c r="N734" s="15" t="s">
        <v>24</v>
      </c>
      <c r="O734" s="15" t="s">
        <v>24</v>
      </c>
      <c r="P734" s="15" t="s">
        <v>25</v>
      </c>
      <c r="Q734" s="15" t="s">
        <v>26</v>
      </c>
      <c r="R734" s="15" t="s">
        <v>15</v>
      </c>
      <c r="S734" s="18" t="n">
        <v>75.5</v>
      </c>
      <c r="T734" s="15" t="n">
        <v>1901.05</v>
      </c>
      <c r="U734" s="15" t="s">
        <v>24</v>
      </c>
      <c r="V734" s="18" t="n">
        <f aca="false">IF(ISNUMBER(T734),T734,0)</f>
        <v>1901.05</v>
      </c>
      <c r="W734" s="15" t="n">
        <f aca="false">IF(U734="Yes",1,0)</f>
        <v>0</v>
      </c>
      <c r="X734" s="15" t="str">
        <f aca="false">IF(F734&lt;=12,"0-12 months",IF(F734&lt;=24,"13-24 months",IF(F734&lt;=48,"25-48 months","49-72 months")))</f>
        <v>25-48 months</v>
      </c>
      <c r="Y734" s="15" t="str">
        <f aca="false">IF(C734=1,"Yes","No")</f>
        <v>No</v>
      </c>
      <c r="Z734" s="15" t="n">
        <f aca="false">COUNTIF(J734:O734,"Yes")</f>
        <v>1</v>
      </c>
      <c r="AA734" s="18" t="n">
        <f aca="false">S734*W734</f>
        <v>0</v>
      </c>
      <c r="AB734" s="15" t="n">
        <f aca="false">(P734="Month-to-month")+(I734="Fiber optic")+(R734="Electronic check")+(F734&lt;=12)+(M734="No")+(J734="No")</f>
        <v>5</v>
      </c>
      <c r="AC734" s="15" t="str">
        <f aca="false">IF(AB734&gt;=5,"High",IF(AB734&gt;=3,"Medium","Low"))</f>
        <v>High</v>
      </c>
    </row>
    <row r="735" customFormat="false" ht="15" hidden="false" customHeight="false" outlineLevel="0" collapsed="false">
      <c r="A735" s="15" t="s">
        <v>832</v>
      </c>
      <c r="B735" s="15" t="s">
        <v>94</v>
      </c>
      <c r="C735" s="15" t="n">
        <v>0</v>
      </c>
      <c r="D735" s="15" t="s">
        <v>26</v>
      </c>
      <c r="E735" s="15" t="s">
        <v>26</v>
      </c>
      <c r="F735" s="15" t="n">
        <v>72</v>
      </c>
      <c r="G735" s="15" t="s">
        <v>26</v>
      </c>
      <c r="H735" s="15" t="s">
        <v>26</v>
      </c>
      <c r="I735" s="15" t="s">
        <v>102</v>
      </c>
      <c r="J735" s="15" t="s">
        <v>26</v>
      </c>
      <c r="K735" s="15" t="s">
        <v>24</v>
      </c>
      <c r="L735" s="15" t="s">
        <v>24</v>
      </c>
      <c r="M735" s="15" t="s">
        <v>24</v>
      </c>
      <c r="N735" s="15" t="s">
        <v>24</v>
      </c>
      <c r="O735" s="15" t="s">
        <v>24</v>
      </c>
      <c r="P735" s="15" t="s">
        <v>29</v>
      </c>
      <c r="Q735" s="15" t="s">
        <v>24</v>
      </c>
      <c r="R735" s="15" t="s">
        <v>19</v>
      </c>
      <c r="S735" s="18" t="n">
        <v>79.05</v>
      </c>
      <c r="T735" s="15" t="n">
        <v>5730.7</v>
      </c>
      <c r="U735" s="15" t="s">
        <v>24</v>
      </c>
      <c r="V735" s="18" t="n">
        <f aca="false">IF(ISNUMBER(T735),T735,0)</f>
        <v>5730.7</v>
      </c>
      <c r="W735" s="15" t="n">
        <f aca="false">IF(U735="Yes",1,0)</f>
        <v>0</v>
      </c>
      <c r="X735" s="15" t="str">
        <f aca="false">IF(F735&lt;=12,"0-12 months",IF(F735&lt;=24,"13-24 months",IF(F735&lt;=48,"25-48 months","49-72 months")))</f>
        <v>49-72 months</v>
      </c>
      <c r="Y735" s="15" t="str">
        <f aca="false">IF(C735=1,"Yes","No")</f>
        <v>No</v>
      </c>
      <c r="Z735" s="15" t="n">
        <f aca="false">COUNTIF(J735:O735,"Yes")</f>
        <v>1</v>
      </c>
      <c r="AA735" s="18" t="n">
        <f aca="false">S735*W735</f>
        <v>0</v>
      </c>
      <c r="AB735" s="15" t="n">
        <f aca="false">(P735="Month-to-month")+(I735="Fiber optic")+(R735="Electronic check")+(F735&lt;=12)+(M735="No")+(J735="No")</f>
        <v>2</v>
      </c>
      <c r="AC735" s="15" t="str">
        <f aca="false">IF(AB735&gt;=5,"High",IF(AB735&gt;=3,"Medium","Low"))</f>
        <v>Low</v>
      </c>
    </row>
    <row r="736" customFormat="false" ht="15" hidden="false" customHeight="false" outlineLevel="0" collapsed="false">
      <c r="A736" s="15" t="s">
        <v>833</v>
      </c>
      <c r="B736" s="15" t="s">
        <v>94</v>
      </c>
      <c r="C736" s="15" t="n">
        <v>0</v>
      </c>
      <c r="D736" s="15" t="s">
        <v>26</v>
      </c>
      <c r="E736" s="15" t="s">
        <v>24</v>
      </c>
      <c r="F736" s="15" t="n">
        <v>27</v>
      </c>
      <c r="G736" s="15" t="s">
        <v>26</v>
      </c>
      <c r="H736" s="15" t="s">
        <v>26</v>
      </c>
      <c r="I736" s="15" t="s">
        <v>102</v>
      </c>
      <c r="J736" s="15" t="s">
        <v>24</v>
      </c>
      <c r="K736" s="15" t="s">
        <v>24</v>
      </c>
      <c r="L736" s="15" t="s">
        <v>26</v>
      </c>
      <c r="M736" s="15" t="s">
        <v>24</v>
      </c>
      <c r="N736" s="15" t="s">
        <v>24</v>
      </c>
      <c r="O736" s="15" t="s">
        <v>26</v>
      </c>
      <c r="P736" s="15" t="s">
        <v>25</v>
      </c>
      <c r="Q736" s="15" t="s">
        <v>24</v>
      </c>
      <c r="R736" s="15" t="s">
        <v>19</v>
      </c>
      <c r="S736" s="18" t="n">
        <v>90.15</v>
      </c>
      <c r="T736" s="15" t="n">
        <v>2423.4</v>
      </c>
      <c r="U736" s="15" t="s">
        <v>24</v>
      </c>
      <c r="V736" s="18" t="n">
        <f aca="false">IF(ISNUMBER(T736),T736,0)</f>
        <v>2423.4</v>
      </c>
      <c r="W736" s="15" t="n">
        <f aca="false">IF(U736="Yes",1,0)</f>
        <v>0</v>
      </c>
      <c r="X736" s="15" t="str">
        <f aca="false">IF(F736&lt;=12,"0-12 months",IF(F736&lt;=24,"13-24 months",IF(F736&lt;=48,"25-48 months","49-72 months")))</f>
        <v>25-48 months</v>
      </c>
      <c r="Y736" s="15" t="str">
        <f aca="false">IF(C736=1,"Yes","No")</f>
        <v>No</v>
      </c>
      <c r="Z736" s="15" t="n">
        <f aca="false">COUNTIF(J736:O736,"Yes")</f>
        <v>2</v>
      </c>
      <c r="AA736" s="18" t="n">
        <f aca="false">S736*W736</f>
        <v>0</v>
      </c>
      <c r="AB736" s="15" t="n">
        <f aca="false">(P736="Month-to-month")+(I736="Fiber optic")+(R736="Electronic check")+(F736&lt;=12)+(M736="No")+(J736="No")</f>
        <v>4</v>
      </c>
      <c r="AC736" s="15" t="str">
        <f aca="false">IF(AB736&gt;=5,"High",IF(AB736&gt;=3,"Medium","Low"))</f>
        <v>Medium</v>
      </c>
    </row>
    <row r="737" customFormat="false" ht="15" hidden="false" customHeight="false" outlineLevel="0" collapsed="false">
      <c r="A737" s="15" t="s">
        <v>834</v>
      </c>
      <c r="B737" s="15" t="s">
        <v>98</v>
      </c>
      <c r="C737" s="15" t="n">
        <v>0</v>
      </c>
      <c r="D737" s="15" t="s">
        <v>26</v>
      </c>
      <c r="E737" s="15" t="s">
        <v>26</v>
      </c>
      <c r="F737" s="15" t="n">
        <v>32</v>
      </c>
      <c r="G737" s="15" t="s">
        <v>24</v>
      </c>
      <c r="H737" s="15" t="s">
        <v>95</v>
      </c>
      <c r="I737" s="15" t="s">
        <v>96</v>
      </c>
      <c r="J737" s="15" t="s">
        <v>24</v>
      </c>
      <c r="K737" s="15" t="s">
        <v>24</v>
      </c>
      <c r="L737" s="15" t="s">
        <v>26</v>
      </c>
      <c r="M737" s="15" t="s">
        <v>24</v>
      </c>
      <c r="N737" s="15" t="s">
        <v>26</v>
      </c>
      <c r="O737" s="15" t="s">
        <v>26</v>
      </c>
      <c r="P737" s="15" t="s">
        <v>25</v>
      </c>
      <c r="Q737" s="15" t="s">
        <v>24</v>
      </c>
      <c r="R737" s="15" t="s">
        <v>21</v>
      </c>
      <c r="S737" s="18" t="n">
        <v>50.6</v>
      </c>
      <c r="T737" s="15" t="n">
        <v>1653.45</v>
      </c>
      <c r="U737" s="15" t="s">
        <v>24</v>
      </c>
      <c r="V737" s="18" t="n">
        <f aca="false">IF(ISNUMBER(T737),T737,0)</f>
        <v>1653.45</v>
      </c>
      <c r="W737" s="15" t="n">
        <f aca="false">IF(U737="Yes",1,0)</f>
        <v>0</v>
      </c>
      <c r="X737" s="15" t="str">
        <f aca="false">IF(F737&lt;=12,"0-12 months",IF(F737&lt;=24,"13-24 months",IF(F737&lt;=48,"25-48 months","49-72 months")))</f>
        <v>25-48 months</v>
      </c>
      <c r="Y737" s="15" t="str">
        <f aca="false">IF(C737=1,"Yes","No")</f>
        <v>No</v>
      </c>
      <c r="Z737" s="15" t="n">
        <f aca="false">COUNTIF(J737:O737,"Yes")</f>
        <v>3</v>
      </c>
      <c r="AA737" s="18" t="n">
        <f aca="false">S737*W737</f>
        <v>0</v>
      </c>
      <c r="AB737" s="15" t="n">
        <f aca="false">(P737="Month-to-month")+(I737="Fiber optic")+(R737="Electronic check")+(F737&lt;=12)+(M737="No")+(J737="No")</f>
        <v>3</v>
      </c>
      <c r="AC737" s="15" t="str">
        <f aca="false">IF(AB737&gt;=5,"High",IF(AB737&gt;=3,"Medium","Low"))</f>
        <v>Medium</v>
      </c>
    </row>
    <row r="738" customFormat="false" ht="15" hidden="false" customHeight="false" outlineLevel="0" collapsed="false">
      <c r="A738" s="15" t="s">
        <v>835</v>
      </c>
      <c r="B738" s="15" t="s">
        <v>94</v>
      </c>
      <c r="C738" s="15" t="n">
        <v>0</v>
      </c>
      <c r="D738" s="15" t="s">
        <v>24</v>
      </c>
      <c r="E738" s="15" t="s">
        <v>24</v>
      </c>
      <c r="F738" s="15" t="n">
        <v>30</v>
      </c>
      <c r="G738" s="15" t="s">
        <v>26</v>
      </c>
      <c r="H738" s="15" t="s">
        <v>26</v>
      </c>
      <c r="I738" s="15" t="s">
        <v>102</v>
      </c>
      <c r="J738" s="15" t="s">
        <v>24</v>
      </c>
      <c r="K738" s="15" t="s">
        <v>26</v>
      </c>
      <c r="L738" s="15" t="s">
        <v>26</v>
      </c>
      <c r="M738" s="15" t="s">
        <v>26</v>
      </c>
      <c r="N738" s="15" t="s">
        <v>26</v>
      </c>
      <c r="O738" s="15" t="s">
        <v>26</v>
      </c>
      <c r="P738" s="15" t="s">
        <v>27</v>
      </c>
      <c r="Q738" s="15" t="s">
        <v>24</v>
      </c>
      <c r="R738" s="15" t="s">
        <v>21</v>
      </c>
      <c r="S738" s="18" t="n">
        <v>110.45</v>
      </c>
      <c r="T738" s="15" t="n">
        <v>3327.05</v>
      </c>
      <c r="U738" s="15" t="s">
        <v>24</v>
      </c>
      <c r="V738" s="18" t="n">
        <f aca="false">IF(ISNUMBER(T738),T738,0)</f>
        <v>3327.05</v>
      </c>
      <c r="W738" s="15" t="n">
        <f aca="false">IF(U738="Yes",1,0)</f>
        <v>0</v>
      </c>
      <c r="X738" s="15" t="str">
        <f aca="false">IF(F738&lt;=12,"0-12 months",IF(F738&lt;=24,"13-24 months",IF(F738&lt;=48,"25-48 months","49-72 months")))</f>
        <v>25-48 months</v>
      </c>
      <c r="Y738" s="15" t="str">
        <f aca="false">IF(C738=1,"Yes","No")</f>
        <v>No</v>
      </c>
      <c r="Z738" s="15" t="n">
        <f aca="false">COUNTIF(J738:O738,"Yes")</f>
        <v>5</v>
      </c>
      <c r="AA738" s="18" t="n">
        <f aca="false">S738*W738</f>
        <v>0</v>
      </c>
      <c r="AB738" s="15" t="n">
        <f aca="false">(P738="Month-to-month")+(I738="Fiber optic")+(R738="Electronic check")+(F738&lt;=12)+(M738="No")+(J738="No")</f>
        <v>2</v>
      </c>
      <c r="AC738" s="15" t="str">
        <f aca="false">IF(AB738&gt;=5,"High",IF(AB738&gt;=3,"Medium","Low"))</f>
        <v>Low</v>
      </c>
    </row>
    <row r="739" customFormat="false" ht="15" hidden="false" customHeight="false" outlineLevel="0" collapsed="false">
      <c r="A739" s="15" t="s">
        <v>836</v>
      </c>
      <c r="B739" s="15" t="s">
        <v>98</v>
      </c>
      <c r="C739" s="15" t="n">
        <v>0</v>
      </c>
      <c r="D739" s="15" t="s">
        <v>26</v>
      </c>
      <c r="E739" s="15" t="s">
        <v>24</v>
      </c>
      <c r="F739" s="15" t="n">
        <v>70</v>
      </c>
      <c r="G739" s="15" t="s">
        <v>26</v>
      </c>
      <c r="H739" s="15" t="s">
        <v>24</v>
      </c>
      <c r="I739" s="15" t="s">
        <v>102</v>
      </c>
      <c r="J739" s="15" t="s">
        <v>26</v>
      </c>
      <c r="K739" s="15" t="s">
        <v>26</v>
      </c>
      <c r="L739" s="15" t="s">
        <v>26</v>
      </c>
      <c r="M739" s="15" t="s">
        <v>26</v>
      </c>
      <c r="N739" s="15" t="s">
        <v>24</v>
      </c>
      <c r="O739" s="15" t="s">
        <v>26</v>
      </c>
      <c r="P739" s="15" t="s">
        <v>29</v>
      </c>
      <c r="Q739" s="15" t="s">
        <v>24</v>
      </c>
      <c r="R739" s="15" t="s">
        <v>21</v>
      </c>
      <c r="S739" s="18" t="n">
        <v>101</v>
      </c>
      <c r="T739" s="15" t="n">
        <v>7085.5</v>
      </c>
      <c r="U739" s="15" t="s">
        <v>24</v>
      </c>
      <c r="V739" s="18" t="n">
        <f aca="false">IF(ISNUMBER(T739),T739,0)</f>
        <v>7085.5</v>
      </c>
      <c r="W739" s="15" t="n">
        <f aca="false">IF(U739="Yes",1,0)</f>
        <v>0</v>
      </c>
      <c r="X739" s="15" t="str">
        <f aca="false">IF(F739&lt;=12,"0-12 months",IF(F739&lt;=24,"13-24 months",IF(F739&lt;=48,"25-48 months","49-72 months")))</f>
        <v>49-72 months</v>
      </c>
      <c r="Y739" s="15" t="str">
        <f aca="false">IF(C739=1,"Yes","No")</f>
        <v>No</v>
      </c>
      <c r="Z739" s="15" t="n">
        <f aca="false">COUNTIF(J739:O739,"Yes")</f>
        <v>5</v>
      </c>
      <c r="AA739" s="18" t="n">
        <f aca="false">S739*W739</f>
        <v>0</v>
      </c>
      <c r="AB739" s="15" t="n">
        <f aca="false">(P739="Month-to-month")+(I739="Fiber optic")+(R739="Electronic check")+(F739&lt;=12)+(M739="No")+(J739="No")</f>
        <v>1</v>
      </c>
      <c r="AC739" s="15" t="str">
        <f aca="false">IF(AB739&gt;=5,"High",IF(AB739&gt;=3,"Medium","Low"))</f>
        <v>Low</v>
      </c>
    </row>
    <row r="740" customFormat="false" ht="15" hidden="false" customHeight="false" outlineLevel="0" collapsed="false">
      <c r="A740" s="15" t="s">
        <v>837</v>
      </c>
      <c r="B740" s="15" t="s">
        <v>98</v>
      </c>
      <c r="C740" s="15" t="n">
        <v>1</v>
      </c>
      <c r="D740" s="15" t="s">
        <v>24</v>
      </c>
      <c r="E740" s="15" t="s">
        <v>24</v>
      </c>
      <c r="F740" s="15" t="n">
        <v>42</v>
      </c>
      <c r="G740" s="15" t="s">
        <v>26</v>
      </c>
      <c r="H740" s="15" t="s">
        <v>26</v>
      </c>
      <c r="I740" s="15" t="s">
        <v>102</v>
      </c>
      <c r="J740" s="15" t="s">
        <v>24</v>
      </c>
      <c r="K740" s="15" t="s">
        <v>26</v>
      </c>
      <c r="L740" s="15" t="s">
        <v>24</v>
      </c>
      <c r="M740" s="15" t="s">
        <v>24</v>
      </c>
      <c r="N740" s="15" t="s">
        <v>24</v>
      </c>
      <c r="O740" s="15" t="s">
        <v>24</v>
      </c>
      <c r="P740" s="15" t="s">
        <v>25</v>
      </c>
      <c r="Q740" s="15" t="s">
        <v>26</v>
      </c>
      <c r="R740" s="15" t="s">
        <v>19</v>
      </c>
      <c r="S740" s="18" t="n">
        <v>79.35</v>
      </c>
      <c r="T740" s="15" t="n">
        <v>3344.1</v>
      </c>
      <c r="U740" s="15" t="s">
        <v>24</v>
      </c>
      <c r="V740" s="18" t="n">
        <f aca="false">IF(ISNUMBER(T740),T740,0)</f>
        <v>3344.1</v>
      </c>
      <c r="W740" s="15" t="n">
        <f aca="false">IF(U740="Yes",1,0)</f>
        <v>0</v>
      </c>
      <c r="X740" s="15" t="str">
        <f aca="false">IF(F740&lt;=12,"0-12 months",IF(F740&lt;=24,"13-24 months",IF(F740&lt;=48,"25-48 months","49-72 months")))</f>
        <v>25-48 months</v>
      </c>
      <c r="Y740" s="15" t="str">
        <f aca="false">IF(C740=1,"Yes","No")</f>
        <v>Yes</v>
      </c>
      <c r="Z740" s="15" t="n">
        <f aca="false">COUNTIF(J740:O740,"Yes")</f>
        <v>1</v>
      </c>
      <c r="AA740" s="18" t="n">
        <f aca="false">S740*W740</f>
        <v>0</v>
      </c>
      <c r="AB740" s="15" t="n">
        <f aca="false">(P740="Month-to-month")+(I740="Fiber optic")+(R740="Electronic check")+(F740&lt;=12)+(M740="No")+(J740="No")</f>
        <v>4</v>
      </c>
      <c r="AC740" s="15" t="str">
        <f aca="false">IF(AB740&gt;=5,"High",IF(AB740&gt;=3,"Medium","Low"))</f>
        <v>Medium</v>
      </c>
    </row>
    <row r="741" customFormat="false" ht="15" hidden="false" customHeight="false" outlineLevel="0" collapsed="false">
      <c r="A741" s="15" t="s">
        <v>838</v>
      </c>
      <c r="B741" s="15" t="s">
        <v>94</v>
      </c>
      <c r="C741" s="15" t="n">
        <v>1</v>
      </c>
      <c r="D741" s="15" t="s">
        <v>26</v>
      </c>
      <c r="E741" s="15" t="s">
        <v>24</v>
      </c>
      <c r="F741" s="15" t="n">
        <v>72</v>
      </c>
      <c r="G741" s="15" t="s">
        <v>26</v>
      </c>
      <c r="H741" s="15" t="s">
        <v>26</v>
      </c>
      <c r="I741" s="15" t="s">
        <v>96</v>
      </c>
      <c r="J741" s="15" t="s">
        <v>26</v>
      </c>
      <c r="K741" s="15" t="s">
        <v>26</v>
      </c>
      <c r="L741" s="15" t="s">
        <v>26</v>
      </c>
      <c r="M741" s="15" t="s">
        <v>26</v>
      </c>
      <c r="N741" s="15" t="s">
        <v>26</v>
      </c>
      <c r="O741" s="15" t="s">
        <v>26</v>
      </c>
      <c r="P741" s="15" t="s">
        <v>29</v>
      </c>
      <c r="Q741" s="15" t="s">
        <v>26</v>
      </c>
      <c r="R741" s="15" t="s">
        <v>19</v>
      </c>
      <c r="S741" s="18" t="n">
        <v>89.85</v>
      </c>
      <c r="T741" s="15" t="n">
        <v>6697.35</v>
      </c>
      <c r="U741" s="15" t="s">
        <v>24</v>
      </c>
      <c r="V741" s="18" t="n">
        <f aca="false">IF(ISNUMBER(T741),T741,0)</f>
        <v>6697.35</v>
      </c>
      <c r="W741" s="15" t="n">
        <f aca="false">IF(U741="Yes",1,0)</f>
        <v>0</v>
      </c>
      <c r="X741" s="15" t="str">
        <f aca="false">IF(F741&lt;=12,"0-12 months",IF(F741&lt;=24,"13-24 months",IF(F741&lt;=48,"25-48 months","49-72 months")))</f>
        <v>49-72 months</v>
      </c>
      <c r="Y741" s="15" t="str">
        <f aca="false">IF(C741=1,"Yes","No")</f>
        <v>Yes</v>
      </c>
      <c r="Z741" s="15" t="n">
        <f aca="false">COUNTIF(J741:O741,"Yes")</f>
        <v>6</v>
      </c>
      <c r="AA741" s="18" t="n">
        <f aca="false">S741*W741</f>
        <v>0</v>
      </c>
      <c r="AB741" s="15" t="n">
        <f aca="false">(P741="Month-to-month")+(I741="Fiber optic")+(R741="Electronic check")+(F741&lt;=12)+(M741="No")+(J741="No")</f>
        <v>0</v>
      </c>
      <c r="AC741" s="15" t="str">
        <f aca="false">IF(AB741&gt;=5,"High",IF(AB741&gt;=3,"Medium","Low"))</f>
        <v>Low</v>
      </c>
    </row>
    <row r="742" customFormat="false" ht="15" hidden="false" customHeight="false" outlineLevel="0" collapsed="false">
      <c r="A742" s="15" t="s">
        <v>839</v>
      </c>
      <c r="B742" s="15" t="s">
        <v>94</v>
      </c>
      <c r="C742" s="15" t="n">
        <v>0</v>
      </c>
      <c r="D742" s="15" t="s">
        <v>24</v>
      </c>
      <c r="E742" s="15" t="s">
        <v>24</v>
      </c>
      <c r="F742" s="15" t="n">
        <v>47</v>
      </c>
      <c r="G742" s="15" t="s">
        <v>26</v>
      </c>
      <c r="H742" s="15" t="s">
        <v>26</v>
      </c>
      <c r="I742" s="15" t="s">
        <v>96</v>
      </c>
      <c r="J742" s="15" t="s">
        <v>26</v>
      </c>
      <c r="K742" s="15" t="s">
        <v>24</v>
      </c>
      <c r="L742" s="15" t="s">
        <v>26</v>
      </c>
      <c r="M742" s="15" t="s">
        <v>26</v>
      </c>
      <c r="N742" s="15" t="s">
        <v>24</v>
      </c>
      <c r="O742" s="15" t="s">
        <v>24</v>
      </c>
      <c r="P742" s="15" t="s">
        <v>29</v>
      </c>
      <c r="Q742" s="15" t="s">
        <v>26</v>
      </c>
      <c r="R742" s="15" t="s">
        <v>17</v>
      </c>
      <c r="S742" s="18" t="n">
        <v>65</v>
      </c>
      <c r="T742" s="15" t="n">
        <v>2879.9</v>
      </c>
      <c r="U742" s="15" t="s">
        <v>24</v>
      </c>
      <c r="V742" s="18" t="n">
        <f aca="false">IF(ISNUMBER(T742),T742,0)</f>
        <v>2879.9</v>
      </c>
      <c r="W742" s="15" t="n">
        <f aca="false">IF(U742="Yes",1,0)</f>
        <v>0</v>
      </c>
      <c r="X742" s="15" t="str">
        <f aca="false">IF(F742&lt;=12,"0-12 months",IF(F742&lt;=24,"13-24 months",IF(F742&lt;=48,"25-48 months","49-72 months")))</f>
        <v>25-48 months</v>
      </c>
      <c r="Y742" s="15" t="str">
        <f aca="false">IF(C742=1,"Yes","No")</f>
        <v>No</v>
      </c>
      <c r="Z742" s="15" t="n">
        <f aca="false">COUNTIF(J742:O742,"Yes")</f>
        <v>3</v>
      </c>
      <c r="AA742" s="18" t="n">
        <f aca="false">S742*W742</f>
        <v>0</v>
      </c>
      <c r="AB742" s="15" t="n">
        <f aca="false">(P742="Month-to-month")+(I742="Fiber optic")+(R742="Electronic check")+(F742&lt;=12)+(M742="No")+(J742="No")</f>
        <v>0</v>
      </c>
      <c r="AC742" s="15" t="str">
        <f aca="false">IF(AB742&gt;=5,"High",IF(AB742&gt;=3,"Medium","Low"))</f>
        <v>Low</v>
      </c>
    </row>
    <row r="743" customFormat="false" ht="15" hidden="false" customHeight="false" outlineLevel="0" collapsed="false">
      <c r="A743" s="15" t="s">
        <v>840</v>
      </c>
      <c r="B743" s="15" t="s">
        <v>94</v>
      </c>
      <c r="C743" s="15" t="n">
        <v>0</v>
      </c>
      <c r="D743" s="15" t="s">
        <v>24</v>
      </c>
      <c r="E743" s="15" t="s">
        <v>24</v>
      </c>
      <c r="F743" s="15" t="n">
        <v>2</v>
      </c>
      <c r="G743" s="15" t="s">
        <v>26</v>
      </c>
      <c r="H743" s="15" t="s">
        <v>24</v>
      </c>
      <c r="I743" s="15" t="s">
        <v>102</v>
      </c>
      <c r="J743" s="15" t="s">
        <v>26</v>
      </c>
      <c r="K743" s="15" t="s">
        <v>24</v>
      </c>
      <c r="L743" s="15" t="s">
        <v>26</v>
      </c>
      <c r="M743" s="15" t="s">
        <v>24</v>
      </c>
      <c r="N743" s="15" t="s">
        <v>24</v>
      </c>
      <c r="O743" s="15" t="s">
        <v>24</v>
      </c>
      <c r="P743" s="15" t="s">
        <v>25</v>
      </c>
      <c r="Q743" s="15" t="s">
        <v>26</v>
      </c>
      <c r="R743" s="15" t="s">
        <v>15</v>
      </c>
      <c r="S743" s="18" t="n">
        <v>80.45</v>
      </c>
      <c r="T743" s="15" t="n">
        <v>137.1</v>
      </c>
      <c r="U743" s="15" t="s">
        <v>24</v>
      </c>
      <c r="V743" s="18" t="n">
        <f aca="false">IF(ISNUMBER(T743),T743,0)</f>
        <v>137.1</v>
      </c>
      <c r="W743" s="15" t="n">
        <f aca="false">IF(U743="Yes",1,0)</f>
        <v>0</v>
      </c>
      <c r="X743" s="15" t="str">
        <f aca="false">IF(F743&lt;=12,"0-12 months",IF(F743&lt;=24,"13-24 months",IF(F743&lt;=48,"25-48 months","49-72 months")))</f>
        <v>0-12 months</v>
      </c>
      <c r="Y743" s="15" t="str">
        <f aca="false">IF(C743=1,"Yes","No")</f>
        <v>No</v>
      </c>
      <c r="Z743" s="15" t="n">
        <f aca="false">COUNTIF(J743:O743,"Yes")</f>
        <v>2</v>
      </c>
      <c r="AA743" s="18" t="n">
        <f aca="false">S743*W743</f>
        <v>0</v>
      </c>
      <c r="AB743" s="15" t="n">
        <f aca="false">(P743="Month-to-month")+(I743="Fiber optic")+(R743="Electronic check")+(F743&lt;=12)+(M743="No")+(J743="No")</f>
        <v>5</v>
      </c>
      <c r="AC743" s="15" t="str">
        <f aca="false">IF(AB743&gt;=5,"High",IF(AB743&gt;=3,"Medium","Low"))</f>
        <v>High</v>
      </c>
    </row>
    <row r="744" customFormat="false" ht="15" hidden="false" customHeight="false" outlineLevel="0" collapsed="false">
      <c r="A744" s="15" t="s">
        <v>841</v>
      </c>
      <c r="B744" s="15" t="s">
        <v>98</v>
      </c>
      <c r="C744" s="15" t="n">
        <v>0</v>
      </c>
      <c r="D744" s="15" t="s">
        <v>24</v>
      </c>
      <c r="E744" s="15" t="s">
        <v>24</v>
      </c>
      <c r="F744" s="15" t="n">
        <v>10</v>
      </c>
      <c r="G744" s="15" t="s">
        <v>26</v>
      </c>
      <c r="H744" s="15" t="s">
        <v>26</v>
      </c>
      <c r="I744" s="15" t="s">
        <v>102</v>
      </c>
      <c r="J744" s="15" t="s">
        <v>26</v>
      </c>
      <c r="K744" s="15" t="s">
        <v>24</v>
      </c>
      <c r="L744" s="15" t="s">
        <v>24</v>
      </c>
      <c r="M744" s="15" t="s">
        <v>24</v>
      </c>
      <c r="N744" s="15" t="s">
        <v>26</v>
      </c>
      <c r="O744" s="15" t="s">
        <v>26</v>
      </c>
      <c r="P744" s="15" t="s">
        <v>25</v>
      </c>
      <c r="Q744" s="15" t="s">
        <v>24</v>
      </c>
      <c r="R744" s="15" t="s">
        <v>15</v>
      </c>
      <c r="S744" s="18" t="n">
        <v>98.55</v>
      </c>
      <c r="T744" s="15" t="n">
        <v>1008.55</v>
      </c>
      <c r="U744" s="15" t="s">
        <v>26</v>
      </c>
      <c r="V744" s="18" t="n">
        <f aca="false">IF(ISNUMBER(T744),T744,0)</f>
        <v>1008.55</v>
      </c>
      <c r="W744" s="15" t="n">
        <f aca="false">IF(U744="Yes",1,0)</f>
        <v>1</v>
      </c>
      <c r="X744" s="15" t="str">
        <f aca="false">IF(F744&lt;=12,"0-12 months",IF(F744&lt;=24,"13-24 months",IF(F744&lt;=48,"25-48 months","49-72 months")))</f>
        <v>0-12 months</v>
      </c>
      <c r="Y744" s="15" t="str">
        <f aca="false">IF(C744=1,"Yes","No")</f>
        <v>No</v>
      </c>
      <c r="Z744" s="15" t="n">
        <f aca="false">COUNTIF(J744:O744,"Yes")</f>
        <v>3</v>
      </c>
      <c r="AA744" s="18" t="n">
        <f aca="false">S744*W744</f>
        <v>98.55</v>
      </c>
      <c r="AB744" s="15" t="n">
        <f aca="false">(P744="Month-to-month")+(I744="Fiber optic")+(R744="Electronic check")+(F744&lt;=12)+(M744="No")+(J744="No")</f>
        <v>5</v>
      </c>
      <c r="AC744" s="15" t="str">
        <f aca="false">IF(AB744&gt;=5,"High",IF(AB744&gt;=3,"Medium","Low"))</f>
        <v>High</v>
      </c>
    </row>
    <row r="745" customFormat="false" ht="15" hidden="false" customHeight="false" outlineLevel="0" collapsed="false">
      <c r="A745" s="15" t="s">
        <v>842</v>
      </c>
      <c r="B745" s="15" t="s">
        <v>94</v>
      </c>
      <c r="C745" s="15" t="n">
        <v>0</v>
      </c>
      <c r="D745" s="15" t="s">
        <v>26</v>
      </c>
      <c r="E745" s="15" t="s">
        <v>26</v>
      </c>
      <c r="F745" s="15" t="n">
        <v>61</v>
      </c>
      <c r="G745" s="15" t="s">
        <v>26</v>
      </c>
      <c r="H745" s="15" t="s">
        <v>26</v>
      </c>
      <c r="I745" s="15" t="s">
        <v>24</v>
      </c>
      <c r="J745" s="15" t="s">
        <v>28</v>
      </c>
      <c r="K745" s="15" t="s">
        <v>28</v>
      </c>
      <c r="L745" s="15" t="s">
        <v>28</v>
      </c>
      <c r="M745" s="15" t="s">
        <v>28</v>
      </c>
      <c r="N745" s="15" t="s">
        <v>28</v>
      </c>
      <c r="O745" s="15" t="s">
        <v>28</v>
      </c>
      <c r="P745" s="15" t="s">
        <v>29</v>
      </c>
      <c r="Q745" s="15" t="s">
        <v>26</v>
      </c>
      <c r="R745" s="15" t="s">
        <v>17</v>
      </c>
      <c r="S745" s="18" t="n">
        <v>24.1</v>
      </c>
      <c r="T745" s="15" t="n">
        <v>1551.6</v>
      </c>
      <c r="U745" s="15" t="s">
        <v>24</v>
      </c>
      <c r="V745" s="18" t="n">
        <f aca="false">IF(ISNUMBER(T745),T745,0)</f>
        <v>1551.6</v>
      </c>
      <c r="W745" s="15" t="n">
        <f aca="false">IF(U745="Yes",1,0)</f>
        <v>0</v>
      </c>
      <c r="X745" s="15" t="str">
        <f aca="false">IF(F745&lt;=12,"0-12 months",IF(F745&lt;=24,"13-24 months",IF(F745&lt;=48,"25-48 months","49-72 months")))</f>
        <v>49-72 months</v>
      </c>
      <c r="Y745" s="15" t="str">
        <f aca="false">IF(C745=1,"Yes","No")</f>
        <v>No</v>
      </c>
      <c r="Z745" s="15" t="n">
        <f aca="false">COUNTIF(J745:O745,"Yes")</f>
        <v>0</v>
      </c>
      <c r="AA745" s="18" t="n">
        <f aca="false">S745*W745</f>
        <v>0</v>
      </c>
      <c r="AB745" s="15" t="n">
        <f aca="false">(P745="Month-to-month")+(I745="Fiber optic")+(R745="Electronic check")+(F745&lt;=12)+(M745="No")+(J745="No")</f>
        <v>0</v>
      </c>
      <c r="AC745" s="15" t="str">
        <f aca="false">IF(AB745&gt;=5,"High",IF(AB745&gt;=3,"Medium","Low"))</f>
        <v>Low</v>
      </c>
    </row>
    <row r="746" customFormat="false" ht="15" hidden="false" customHeight="false" outlineLevel="0" collapsed="false">
      <c r="A746" s="15" t="s">
        <v>843</v>
      </c>
      <c r="B746" s="15" t="s">
        <v>94</v>
      </c>
      <c r="C746" s="15" t="n">
        <v>0</v>
      </c>
      <c r="D746" s="15" t="s">
        <v>24</v>
      </c>
      <c r="E746" s="15" t="s">
        <v>24</v>
      </c>
      <c r="F746" s="15" t="n">
        <v>5</v>
      </c>
      <c r="G746" s="15" t="s">
        <v>26</v>
      </c>
      <c r="H746" s="15" t="s">
        <v>24</v>
      </c>
      <c r="I746" s="15" t="s">
        <v>96</v>
      </c>
      <c r="J746" s="15" t="s">
        <v>24</v>
      </c>
      <c r="K746" s="15" t="s">
        <v>24</v>
      </c>
      <c r="L746" s="15" t="s">
        <v>24</v>
      </c>
      <c r="M746" s="15" t="s">
        <v>24</v>
      </c>
      <c r="N746" s="15" t="s">
        <v>24</v>
      </c>
      <c r="O746" s="15" t="s">
        <v>24</v>
      </c>
      <c r="P746" s="15" t="s">
        <v>25</v>
      </c>
      <c r="Q746" s="15" t="s">
        <v>26</v>
      </c>
      <c r="R746" s="15" t="s">
        <v>21</v>
      </c>
      <c r="S746" s="18" t="n">
        <v>44.05</v>
      </c>
      <c r="T746" s="15" t="n">
        <v>202.15</v>
      </c>
      <c r="U746" s="15" t="s">
        <v>24</v>
      </c>
      <c r="V746" s="18" t="n">
        <f aca="false">IF(ISNUMBER(T746),T746,0)</f>
        <v>202.15</v>
      </c>
      <c r="W746" s="15" t="n">
        <f aca="false">IF(U746="Yes",1,0)</f>
        <v>0</v>
      </c>
      <c r="X746" s="15" t="str">
        <f aca="false">IF(F746&lt;=12,"0-12 months",IF(F746&lt;=24,"13-24 months",IF(F746&lt;=48,"25-48 months","49-72 months")))</f>
        <v>0-12 months</v>
      </c>
      <c r="Y746" s="15" t="str">
        <f aca="false">IF(C746=1,"Yes","No")</f>
        <v>No</v>
      </c>
      <c r="Z746" s="15" t="n">
        <f aca="false">COUNTIF(J746:O746,"Yes")</f>
        <v>0</v>
      </c>
      <c r="AA746" s="18" t="n">
        <f aca="false">S746*W746</f>
        <v>0</v>
      </c>
      <c r="AB746" s="15" t="n">
        <f aca="false">(P746="Month-to-month")+(I746="Fiber optic")+(R746="Electronic check")+(F746&lt;=12)+(M746="No")+(J746="No")</f>
        <v>4</v>
      </c>
      <c r="AC746" s="15" t="str">
        <f aca="false">IF(AB746&gt;=5,"High",IF(AB746&gt;=3,"Medium","Low"))</f>
        <v>Medium</v>
      </c>
    </row>
    <row r="747" customFormat="false" ht="15" hidden="false" customHeight="false" outlineLevel="0" collapsed="false">
      <c r="A747" s="15" t="s">
        <v>844</v>
      </c>
      <c r="B747" s="15" t="s">
        <v>94</v>
      </c>
      <c r="C747" s="15" t="n">
        <v>1</v>
      </c>
      <c r="D747" s="15" t="s">
        <v>26</v>
      </c>
      <c r="E747" s="15" t="s">
        <v>24</v>
      </c>
      <c r="F747" s="15" t="n">
        <v>72</v>
      </c>
      <c r="G747" s="15" t="s">
        <v>26</v>
      </c>
      <c r="H747" s="15" t="s">
        <v>26</v>
      </c>
      <c r="I747" s="15" t="s">
        <v>102</v>
      </c>
      <c r="J747" s="15" t="s">
        <v>24</v>
      </c>
      <c r="K747" s="15" t="s">
        <v>26</v>
      </c>
      <c r="L747" s="15" t="s">
        <v>26</v>
      </c>
      <c r="M747" s="15" t="s">
        <v>26</v>
      </c>
      <c r="N747" s="15" t="s">
        <v>26</v>
      </c>
      <c r="O747" s="15" t="s">
        <v>26</v>
      </c>
      <c r="P747" s="15" t="s">
        <v>29</v>
      </c>
      <c r="Q747" s="15" t="s">
        <v>26</v>
      </c>
      <c r="R747" s="15" t="s">
        <v>21</v>
      </c>
      <c r="S747" s="18" t="n">
        <v>110.8</v>
      </c>
      <c r="T747" s="15" t="n">
        <v>7882.25</v>
      </c>
      <c r="U747" s="15" t="s">
        <v>24</v>
      </c>
      <c r="V747" s="18" t="n">
        <f aca="false">IF(ISNUMBER(T747),T747,0)</f>
        <v>7882.25</v>
      </c>
      <c r="W747" s="15" t="n">
        <f aca="false">IF(U747="Yes",1,0)</f>
        <v>0</v>
      </c>
      <c r="X747" s="15" t="str">
        <f aca="false">IF(F747&lt;=12,"0-12 months",IF(F747&lt;=24,"13-24 months",IF(F747&lt;=48,"25-48 months","49-72 months")))</f>
        <v>49-72 months</v>
      </c>
      <c r="Y747" s="15" t="str">
        <f aca="false">IF(C747=1,"Yes","No")</f>
        <v>Yes</v>
      </c>
      <c r="Z747" s="15" t="n">
        <f aca="false">COUNTIF(J747:O747,"Yes")</f>
        <v>5</v>
      </c>
      <c r="AA747" s="18" t="n">
        <f aca="false">S747*W747</f>
        <v>0</v>
      </c>
      <c r="AB747" s="15" t="n">
        <f aca="false">(P747="Month-to-month")+(I747="Fiber optic")+(R747="Electronic check")+(F747&lt;=12)+(M747="No")+(J747="No")</f>
        <v>2</v>
      </c>
      <c r="AC747" s="15" t="str">
        <f aca="false">IF(AB747&gt;=5,"High",IF(AB747&gt;=3,"Medium","Low"))</f>
        <v>Low</v>
      </c>
    </row>
    <row r="748" customFormat="false" ht="15" hidden="false" customHeight="false" outlineLevel="0" collapsed="false">
      <c r="A748" s="15" t="s">
        <v>845</v>
      </c>
      <c r="B748" s="15" t="s">
        <v>98</v>
      </c>
      <c r="C748" s="15" t="n">
        <v>1</v>
      </c>
      <c r="D748" s="15" t="s">
        <v>26</v>
      </c>
      <c r="E748" s="15" t="s">
        <v>26</v>
      </c>
      <c r="F748" s="15" t="n">
        <v>72</v>
      </c>
      <c r="G748" s="15" t="s">
        <v>26</v>
      </c>
      <c r="H748" s="15" t="s">
        <v>26</v>
      </c>
      <c r="I748" s="15" t="s">
        <v>102</v>
      </c>
      <c r="J748" s="15" t="s">
        <v>26</v>
      </c>
      <c r="K748" s="15" t="s">
        <v>26</v>
      </c>
      <c r="L748" s="15" t="s">
        <v>26</v>
      </c>
      <c r="M748" s="15" t="s">
        <v>26</v>
      </c>
      <c r="N748" s="15" t="s">
        <v>26</v>
      </c>
      <c r="O748" s="15" t="s">
        <v>26</v>
      </c>
      <c r="P748" s="15" t="s">
        <v>29</v>
      </c>
      <c r="Q748" s="15" t="s">
        <v>26</v>
      </c>
      <c r="R748" s="15" t="s">
        <v>19</v>
      </c>
      <c r="S748" s="18" t="n">
        <v>114.95</v>
      </c>
      <c r="T748" s="15" t="n">
        <v>8196.4</v>
      </c>
      <c r="U748" s="15" t="s">
        <v>24</v>
      </c>
      <c r="V748" s="18" t="n">
        <f aca="false">IF(ISNUMBER(T748),T748,0)</f>
        <v>8196.4</v>
      </c>
      <c r="W748" s="15" t="n">
        <f aca="false">IF(U748="Yes",1,0)</f>
        <v>0</v>
      </c>
      <c r="X748" s="15" t="str">
        <f aca="false">IF(F748&lt;=12,"0-12 months",IF(F748&lt;=24,"13-24 months",IF(F748&lt;=48,"25-48 months","49-72 months")))</f>
        <v>49-72 months</v>
      </c>
      <c r="Y748" s="15" t="str">
        <f aca="false">IF(C748=1,"Yes","No")</f>
        <v>Yes</v>
      </c>
      <c r="Z748" s="15" t="n">
        <f aca="false">COUNTIF(J748:O748,"Yes")</f>
        <v>6</v>
      </c>
      <c r="AA748" s="18" t="n">
        <f aca="false">S748*W748</f>
        <v>0</v>
      </c>
      <c r="AB748" s="15" t="n">
        <f aca="false">(P748="Month-to-month")+(I748="Fiber optic")+(R748="Electronic check")+(F748&lt;=12)+(M748="No")+(J748="No")</f>
        <v>1</v>
      </c>
      <c r="AC748" s="15" t="str">
        <f aca="false">IF(AB748&gt;=5,"High",IF(AB748&gt;=3,"Medium","Low"))</f>
        <v>Low</v>
      </c>
    </row>
    <row r="749" customFormat="false" ht="15" hidden="false" customHeight="false" outlineLevel="0" collapsed="false">
      <c r="A749" s="15" t="s">
        <v>846</v>
      </c>
      <c r="B749" s="15" t="s">
        <v>94</v>
      </c>
      <c r="C749" s="15" t="n">
        <v>1</v>
      </c>
      <c r="D749" s="15" t="s">
        <v>24</v>
      </c>
      <c r="E749" s="15" t="s">
        <v>24</v>
      </c>
      <c r="F749" s="15" t="n">
        <v>3</v>
      </c>
      <c r="G749" s="15" t="s">
        <v>26</v>
      </c>
      <c r="H749" s="15" t="s">
        <v>24</v>
      </c>
      <c r="I749" s="15" t="s">
        <v>102</v>
      </c>
      <c r="J749" s="15" t="s">
        <v>24</v>
      </c>
      <c r="K749" s="15" t="s">
        <v>24</v>
      </c>
      <c r="L749" s="15" t="s">
        <v>26</v>
      </c>
      <c r="M749" s="15" t="s">
        <v>24</v>
      </c>
      <c r="N749" s="15" t="s">
        <v>24</v>
      </c>
      <c r="O749" s="15" t="s">
        <v>24</v>
      </c>
      <c r="P749" s="15" t="s">
        <v>25</v>
      </c>
      <c r="Q749" s="15" t="s">
        <v>24</v>
      </c>
      <c r="R749" s="15" t="s">
        <v>17</v>
      </c>
      <c r="S749" s="18" t="n">
        <v>75.05</v>
      </c>
      <c r="T749" s="15" t="n">
        <v>202.9</v>
      </c>
      <c r="U749" s="15" t="s">
        <v>24</v>
      </c>
      <c r="V749" s="18" t="n">
        <f aca="false">IF(ISNUMBER(T749),T749,0)</f>
        <v>202.9</v>
      </c>
      <c r="W749" s="15" t="n">
        <f aca="false">IF(U749="Yes",1,0)</f>
        <v>0</v>
      </c>
      <c r="X749" s="15" t="str">
        <f aca="false">IF(F749&lt;=12,"0-12 months",IF(F749&lt;=24,"13-24 months",IF(F749&lt;=48,"25-48 months","49-72 months")))</f>
        <v>0-12 months</v>
      </c>
      <c r="Y749" s="15" t="str">
        <f aca="false">IF(C749=1,"Yes","No")</f>
        <v>Yes</v>
      </c>
      <c r="Z749" s="15" t="n">
        <f aca="false">COUNTIF(J749:O749,"Yes")</f>
        <v>1</v>
      </c>
      <c r="AA749" s="18" t="n">
        <f aca="false">S749*W749</f>
        <v>0</v>
      </c>
      <c r="AB749" s="15" t="n">
        <f aca="false">(P749="Month-to-month")+(I749="Fiber optic")+(R749="Electronic check")+(F749&lt;=12)+(M749="No")+(J749="No")</f>
        <v>5</v>
      </c>
      <c r="AC749" s="15" t="str">
        <f aca="false">IF(AB749&gt;=5,"High",IF(AB749&gt;=3,"Medium","Low"))</f>
        <v>High</v>
      </c>
    </row>
    <row r="750" customFormat="false" ht="15" hidden="false" customHeight="false" outlineLevel="0" collapsed="false">
      <c r="A750" s="15" t="s">
        <v>847</v>
      </c>
      <c r="B750" s="15" t="s">
        <v>98</v>
      </c>
      <c r="C750" s="15" t="n">
        <v>0</v>
      </c>
      <c r="D750" s="15" t="s">
        <v>26</v>
      </c>
      <c r="E750" s="15" t="s">
        <v>24</v>
      </c>
      <c r="F750" s="15" t="n">
        <v>48</v>
      </c>
      <c r="G750" s="15" t="s">
        <v>26</v>
      </c>
      <c r="H750" s="15" t="s">
        <v>24</v>
      </c>
      <c r="I750" s="15" t="s">
        <v>24</v>
      </c>
      <c r="J750" s="15" t="s">
        <v>28</v>
      </c>
      <c r="K750" s="15" t="s">
        <v>28</v>
      </c>
      <c r="L750" s="15" t="s">
        <v>28</v>
      </c>
      <c r="M750" s="15" t="s">
        <v>28</v>
      </c>
      <c r="N750" s="15" t="s">
        <v>28</v>
      </c>
      <c r="O750" s="15" t="s">
        <v>28</v>
      </c>
      <c r="P750" s="15" t="s">
        <v>29</v>
      </c>
      <c r="Q750" s="15" t="s">
        <v>24</v>
      </c>
      <c r="R750" s="15" t="s">
        <v>17</v>
      </c>
      <c r="S750" s="18" t="n">
        <v>19.25</v>
      </c>
      <c r="T750" s="15" t="n">
        <v>855.1</v>
      </c>
      <c r="U750" s="15" t="s">
        <v>24</v>
      </c>
      <c r="V750" s="18" t="n">
        <f aca="false">IF(ISNUMBER(T750),T750,0)</f>
        <v>855.1</v>
      </c>
      <c r="W750" s="15" t="n">
        <f aca="false">IF(U750="Yes",1,0)</f>
        <v>0</v>
      </c>
      <c r="X750" s="15" t="str">
        <f aca="false">IF(F750&lt;=12,"0-12 months",IF(F750&lt;=24,"13-24 months",IF(F750&lt;=48,"25-48 months","49-72 months")))</f>
        <v>25-48 months</v>
      </c>
      <c r="Y750" s="15" t="str">
        <f aca="false">IF(C750=1,"Yes","No")</f>
        <v>No</v>
      </c>
      <c r="Z750" s="15" t="n">
        <f aca="false">COUNTIF(J750:O750,"Yes")</f>
        <v>0</v>
      </c>
      <c r="AA750" s="18" t="n">
        <f aca="false">S750*W750</f>
        <v>0</v>
      </c>
      <c r="AB750" s="15" t="n">
        <f aca="false">(P750="Month-to-month")+(I750="Fiber optic")+(R750="Electronic check")+(F750&lt;=12)+(M750="No")+(J750="No")</f>
        <v>0</v>
      </c>
      <c r="AC750" s="15" t="str">
        <f aca="false">IF(AB750&gt;=5,"High",IF(AB750&gt;=3,"Medium","Low"))</f>
        <v>Low</v>
      </c>
    </row>
    <row r="751" customFormat="false" ht="15" hidden="false" customHeight="false" outlineLevel="0" collapsed="false">
      <c r="A751" s="15" t="s">
        <v>848</v>
      </c>
      <c r="B751" s="15" t="s">
        <v>94</v>
      </c>
      <c r="C751" s="15" t="n">
        <v>0</v>
      </c>
      <c r="D751" s="15" t="s">
        <v>24</v>
      </c>
      <c r="E751" s="15" t="s">
        <v>24</v>
      </c>
      <c r="F751" s="15" t="n">
        <v>63</v>
      </c>
      <c r="G751" s="15" t="s">
        <v>26</v>
      </c>
      <c r="H751" s="15" t="s">
        <v>24</v>
      </c>
      <c r="I751" s="15" t="s">
        <v>102</v>
      </c>
      <c r="J751" s="15" t="s">
        <v>24</v>
      </c>
      <c r="K751" s="15" t="s">
        <v>24</v>
      </c>
      <c r="L751" s="15" t="s">
        <v>26</v>
      </c>
      <c r="M751" s="15" t="s">
        <v>26</v>
      </c>
      <c r="N751" s="15" t="s">
        <v>26</v>
      </c>
      <c r="O751" s="15" t="s">
        <v>24</v>
      </c>
      <c r="P751" s="15" t="s">
        <v>27</v>
      </c>
      <c r="Q751" s="15" t="s">
        <v>26</v>
      </c>
      <c r="R751" s="15" t="s">
        <v>21</v>
      </c>
      <c r="S751" s="18" t="n">
        <v>90.05</v>
      </c>
      <c r="T751" s="15" t="n">
        <v>5817</v>
      </c>
      <c r="U751" s="15" t="s">
        <v>24</v>
      </c>
      <c r="V751" s="18" t="n">
        <f aca="false">IF(ISNUMBER(T751),T751,0)</f>
        <v>5817</v>
      </c>
      <c r="W751" s="15" t="n">
        <f aca="false">IF(U751="Yes",1,0)</f>
        <v>0</v>
      </c>
      <c r="X751" s="15" t="str">
        <f aca="false">IF(F751&lt;=12,"0-12 months",IF(F751&lt;=24,"13-24 months",IF(F751&lt;=48,"25-48 months","49-72 months")))</f>
        <v>49-72 months</v>
      </c>
      <c r="Y751" s="15" t="str">
        <f aca="false">IF(C751=1,"Yes","No")</f>
        <v>No</v>
      </c>
      <c r="Z751" s="15" t="n">
        <f aca="false">COUNTIF(J751:O751,"Yes")</f>
        <v>3</v>
      </c>
      <c r="AA751" s="18" t="n">
        <f aca="false">S751*W751</f>
        <v>0</v>
      </c>
      <c r="AB751" s="15" t="n">
        <f aca="false">(P751="Month-to-month")+(I751="Fiber optic")+(R751="Electronic check")+(F751&lt;=12)+(M751="No")+(J751="No")</f>
        <v>2</v>
      </c>
      <c r="AC751" s="15" t="str">
        <f aca="false">IF(AB751&gt;=5,"High",IF(AB751&gt;=3,"Medium","Low"))</f>
        <v>Low</v>
      </c>
    </row>
    <row r="752" customFormat="false" ht="15" hidden="false" customHeight="false" outlineLevel="0" collapsed="false">
      <c r="A752" s="15" t="s">
        <v>849</v>
      </c>
      <c r="B752" s="15" t="s">
        <v>94</v>
      </c>
      <c r="C752" s="15" t="n">
        <v>0</v>
      </c>
      <c r="D752" s="15" t="s">
        <v>24</v>
      </c>
      <c r="E752" s="15" t="s">
        <v>24</v>
      </c>
      <c r="F752" s="15" t="n">
        <v>27</v>
      </c>
      <c r="G752" s="15" t="s">
        <v>26</v>
      </c>
      <c r="H752" s="15" t="s">
        <v>24</v>
      </c>
      <c r="I752" s="15" t="s">
        <v>96</v>
      </c>
      <c r="J752" s="15" t="s">
        <v>26</v>
      </c>
      <c r="K752" s="15" t="s">
        <v>26</v>
      </c>
      <c r="L752" s="15" t="s">
        <v>24</v>
      </c>
      <c r="M752" s="15" t="s">
        <v>24</v>
      </c>
      <c r="N752" s="15" t="s">
        <v>24</v>
      </c>
      <c r="O752" s="15" t="s">
        <v>24</v>
      </c>
      <c r="P752" s="15" t="s">
        <v>25</v>
      </c>
      <c r="Q752" s="15" t="s">
        <v>26</v>
      </c>
      <c r="R752" s="15" t="s">
        <v>17</v>
      </c>
      <c r="S752" s="18" t="n">
        <v>56.7</v>
      </c>
      <c r="T752" s="15" t="n">
        <v>1652.95</v>
      </c>
      <c r="U752" s="15" t="s">
        <v>24</v>
      </c>
      <c r="V752" s="18" t="n">
        <f aca="false">IF(ISNUMBER(T752),T752,0)</f>
        <v>1652.95</v>
      </c>
      <c r="W752" s="15" t="n">
        <f aca="false">IF(U752="Yes",1,0)</f>
        <v>0</v>
      </c>
      <c r="X752" s="15" t="str">
        <f aca="false">IF(F752&lt;=12,"0-12 months",IF(F752&lt;=24,"13-24 months",IF(F752&lt;=48,"25-48 months","49-72 months")))</f>
        <v>25-48 months</v>
      </c>
      <c r="Y752" s="15" t="str">
        <f aca="false">IF(C752=1,"Yes","No")</f>
        <v>No</v>
      </c>
      <c r="Z752" s="15" t="n">
        <f aca="false">COUNTIF(J752:O752,"Yes")</f>
        <v>2</v>
      </c>
      <c r="AA752" s="18" t="n">
        <f aca="false">S752*W752</f>
        <v>0</v>
      </c>
      <c r="AB752" s="15" t="n">
        <f aca="false">(P752="Month-to-month")+(I752="Fiber optic")+(R752="Electronic check")+(F752&lt;=12)+(M752="No")+(J752="No")</f>
        <v>2</v>
      </c>
      <c r="AC752" s="15" t="str">
        <f aca="false">IF(AB752&gt;=5,"High",IF(AB752&gt;=3,"Medium","Low"))</f>
        <v>Low</v>
      </c>
    </row>
    <row r="753" customFormat="false" ht="15" hidden="false" customHeight="false" outlineLevel="0" collapsed="false">
      <c r="A753" s="15" t="s">
        <v>850</v>
      </c>
      <c r="B753" s="15" t="s">
        <v>98</v>
      </c>
      <c r="C753" s="15" t="n">
        <v>0</v>
      </c>
      <c r="D753" s="15" t="s">
        <v>26</v>
      </c>
      <c r="E753" s="15" t="s">
        <v>26</v>
      </c>
      <c r="F753" s="15" t="n">
        <v>70</v>
      </c>
      <c r="G753" s="15" t="s">
        <v>26</v>
      </c>
      <c r="H753" s="15" t="s">
        <v>24</v>
      </c>
      <c r="I753" s="15" t="s">
        <v>96</v>
      </c>
      <c r="J753" s="15" t="s">
        <v>26</v>
      </c>
      <c r="K753" s="15" t="s">
        <v>26</v>
      </c>
      <c r="L753" s="15" t="s">
        <v>26</v>
      </c>
      <c r="M753" s="15" t="s">
        <v>24</v>
      </c>
      <c r="N753" s="15" t="s">
        <v>26</v>
      </c>
      <c r="O753" s="15" t="s">
        <v>26</v>
      </c>
      <c r="P753" s="15" t="s">
        <v>29</v>
      </c>
      <c r="Q753" s="15" t="s">
        <v>26</v>
      </c>
      <c r="R753" s="15" t="s">
        <v>21</v>
      </c>
      <c r="S753" s="18" t="n">
        <v>80.15</v>
      </c>
      <c r="T753" s="15" t="n">
        <v>5600.15</v>
      </c>
      <c r="U753" s="15" t="s">
        <v>24</v>
      </c>
      <c r="V753" s="18" t="n">
        <f aca="false">IF(ISNUMBER(T753),T753,0)</f>
        <v>5600.15</v>
      </c>
      <c r="W753" s="15" t="n">
        <f aca="false">IF(U753="Yes",1,0)</f>
        <v>0</v>
      </c>
      <c r="X753" s="15" t="str">
        <f aca="false">IF(F753&lt;=12,"0-12 months",IF(F753&lt;=24,"13-24 months",IF(F753&lt;=48,"25-48 months","49-72 months")))</f>
        <v>49-72 months</v>
      </c>
      <c r="Y753" s="15" t="str">
        <f aca="false">IF(C753=1,"Yes","No")</f>
        <v>No</v>
      </c>
      <c r="Z753" s="15" t="n">
        <f aca="false">COUNTIF(J753:O753,"Yes")</f>
        <v>5</v>
      </c>
      <c r="AA753" s="18" t="n">
        <f aca="false">S753*W753</f>
        <v>0</v>
      </c>
      <c r="AB753" s="15" t="n">
        <f aca="false">(P753="Month-to-month")+(I753="Fiber optic")+(R753="Electronic check")+(F753&lt;=12)+(M753="No")+(J753="No")</f>
        <v>1</v>
      </c>
      <c r="AC753" s="15" t="str">
        <f aca="false">IF(AB753&gt;=5,"High",IF(AB753&gt;=3,"Medium","Low"))</f>
        <v>Low</v>
      </c>
    </row>
    <row r="754" customFormat="false" ht="15" hidden="false" customHeight="false" outlineLevel="0" collapsed="false">
      <c r="A754" s="15" t="s">
        <v>851</v>
      </c>
      <c r="B754" s="15" t="s">
        <v>98</v>
      </c>
      <c r="C754" s="15" t="n">
        <v>0</v>
      </c>
      <c r="D754" s="15" t="s">
        <v>26</v>
      </c>
      <c r="E754" s="15" t="s">
        <v>26</v>
      </c>
      <c r="F754" s="15" t="n">
        <v>7</v>
      </c>
      <c r="G754" s="15" t="s">
        <v>26</v>
      </c>
      <c r="H754" s="15" t="s">
        <v>24</v>
      </c>
      <c r="I754" s="15" t="s">
        <v>96</v>
      </c>
      <c r="J754" s="15" t="s">
        <v>26</v>
      </c>
      <c r="K754" s="15" t="s">
        <v>24</v>
      </c>
      <c r="L754" s="15" t="s">
        <v>26</v>
      </c>
      <c r="M754" s="15" t="s">
        <v>26</v>
      </c>
      <c r="N754" s="15" t="s">
        <v>24</v>
      </c>
      <c r="O754" s="15" t="s">
        <v>26</v>
      </c>
      <c r="P754" s="15" t="s">
        <v>25</v>
      </c>
      <c r="Q754" s="15" t="s">
        <v>26</v>
      </c>
      <c r="R754" s="15" t="s">
        <v>21</v>
      </c>
      <c r="S754" s="18" t="n">
        <v>71.35</v>
      </c>
      <c r="T754" s="15" t="n">
        <v>515.75</v>
      </c>
      <c r="U754" s="15" t="s">
        <v>24</v>
      </c>
      <c r="V754" s="18" t="n">
        <f aca="false">IF(ISNUMBER(T754),T754,0)</f>
        <v>515.75</v>
      </c>
      <c r="W754" s="15" t="n">
        <f aca="false">IF(U754="Yes",1,0)</f>
        <v>0</v>
      </c>
      <c r="X754" s="15" t="str">
        <f aca="false">IF(F754&lt;=12,"0-12 months",IF(F754&lt;=24,"13-24 months",IF(F754&lt;=48,"25-48 months","49-72 months")))</f>
        <v>0-12 months</v>
      </c>
      <c r="Y754" s="15" t="str">
        <f aca="false">IF(C754=1,"Yes","No")</f>
        <v>No</v>
      </c>
      <c r="Z754" s="15" t="n">
        <f aca="false">COUNTIF(J754:O754,"Yes")</f>
        <v>4</v>
      </c>
      <c r="AA754" s="18" t="n">
        <f aca="false">S754*W754</f>
        <v>0</v>
      </c>
      <c r="AB754" s="15" t="n">
        <f aca="false">(P754="Month-to-month")+(I754="Fiber optic")+(R754="Electronic check")+(F754&lt;=12)+(M754="No")+(J754="No")</f>
        <v>2</v>
      </c>
      <c r="AC754" s="15" t="str">
        <f aca="false">IF(AB754&gt;=5,"High",IF(AB754&gt;=3,"Medium","Low"))</f>
        <v>Low</v>
      </c>
    </row>
    <row r="755" customFormat="false" ht="15" hidden="false" customHeight="false" outlineLevel="0" collapsed="false">
      <c r="A755" s="15" t="s">
        <v>852</v>
      </c>
      <c r="B755" s="15" t="s">
        <v>98</v>
      </c>
      <c r="C755" s="15" t="n">
        <v>0</v>
      </c>
      <c r="D755" s="15" t="s">
        <v>24</v>
      </c>
      <c r="E755" s="15" t="s">
        <v>26</v>
      </c>
      <c r="F755" s="15" t="n">
        <v>0</v>
      </c>
      <c r="G755" s="15" t="s">
        <v>26</v>
      </c>
      <c r="H755" s="15" t="s">
        <v>24</v>
      </c>
      <c r="I755" s="15" t="s">
        <v>24</v>
      </c>
      <c r="J755" s="15" t="s">
        <v>28</v>
      </c>
      <c r="K755" s="15" t="s">
        <v>28</v>
      </c>
      <c r="L755" s="15" t="s">
        <v>28</v>
      </c>
      <c r="M755" s="15" t="s">
        <v>28</v>
      </c>
      <c r="N755" s="15" t="s">
        <v>28</v>
      </c>
      <c r="O755" s="15" t="s">
        <v>28</v>
      </c>
      <c r="P755" s="15" t="s">
        <v>29</v>
      </c>
      <c r="Q755" s="15" t="s">
        <v>24</v>
      </c>
      <c r="R755" s="15" t="s">
        <v>17</v>
      </c>
      <c r="S755" s="18" t="n">
        <v>20.25</v>
      </c>
      <c r="T755" s="15" t="s">
        <v>587</v>
      </c>
      <c r="U755" s="15" t="s">
        <v>24</v>
      </c>
      <c r="V755" s="18" t="n">
        <f aca="false">IF(ISNUMBER(T755),T755,0)</f>
        <v>0</v>
      </c>
      <c r="W755" s="15" t="n">
        <f aca="false">IF(U755="Yes",1,0)</f>
        <v>0</v>
      </c>
      <c r="X755" s="15" t="str">
        <f aca="false">IF(F755&lt;=12,"0-12 months",IF(F755&lt;=24,"13-24 months",IF(F755&lt;=48,"25-48 months","49-72 months")))</f>
        <v>0-12 months</v>
      </c>
      <c r="Y755" s="15" t="str">
        <f aca="false">IF(C755=1,"Yes","No")</f>
        <v>No</v>
      </c>
      <c r="Z755" s="15" t="n">
        <f aca="false">COUNTIF(J755:O755,"Yes")</f>
        <v>0</v>
      </c>
      <c r="AA755" s="18" t="n">
        <f aca="false">S755*W755</f>
        <v>0</v>
      </c>
      <c r="AB755" s="15" t="n">
        <f aca="false">(P755="Month-to-month")+(I755="Fiber optic")+(R755="Electronic check")+(F755&lt;=12)+(M755="No")+(J755="No")</f>
        <v>1</v>
      </c>
      <c r="AC755" s="15" t="str">
        <f aca="false">IF(AB755&gt;=5,"High",IF(AB755&gt;=3,"Medium","Low"))</f>
        <v>Low</v>
      </c>
    </row>
    <row r="756" customFormat="false" ht="15" hidden="false" customHeight="false" outlineLevel="0" collapsed="false">
      <c r="A756" s="15" t="s">
        <v>853</v>
      </c>
      <c r="B756" s="15" t="s">
        <v>94</v>
      </c>
      <c r="C756" s="15" t="n">
        <v>0</v>
      </c>
      <c r="D756" s="15" t="s">
        <v>26</v>
      </c>
      <c r="E756" s="15" t="s">
        <v>24</v>
      </c>
      <c r="F756" s="15" t="n">
        <v>2</v>
      </c>
      <c r="G756" s="15" t="s">
        <v>26</v>
      </c>
      <c r="H756" s="15" t="s">
        <v>24</v>
      </c>
      <c r="I756" s="15" t="s">
        <v>102</v>
      </c>
      <c r="J756" s="15" t="s">
        <v>26</v>
      </c>
      <c r="K756" s="15" t="s">
        <v>26</v>
      </c>
      <c r="L756" s="15" t="s">
        <v>24</v>
      </c>
      <c r="M756" s="15" t="s">
        <v>24</v>
      </c>
      <c r="N756" s="15" t="s">
        <v>26</v>
      </c>
      <c r="O756" s="15" t="s">
        <v>24</v>
      </c>
      <c r="P756" s="15" t="s">
        <v>25</v>
      </c>
      <c r="Q756" s="15" t="s">
        <v>24</v>
      </c>
      <c r="R756" s="15" t="s">
        <v>15</v>
      </c>
      <c r="S756" s="18" t="n">
        <v>90.35</v>
      </c>
      <c r="T756" s="15" t="n">
        <v>190.5</v>
      </c>
      <c r="U756" s="15" t="s">
        <v>24</v>
      </c>
      <c r="V756" s="18" t="n">
        <f aca="false">IF(ISNUMBER(T756),T756,0)</f>
        <v>190.5</v>
      </c>
      <c r="W756" s="15" t="n">
        <f aca="false">IF(U756="Yes",1,0)</f>
        <v>0</v>
      </c>
      <c r="X756" s="15" t="str">
        <f aca="false">IF(F756&lt;=12,"0-12 months",IF(F756&lt;=24,"13-24 months",IF(F756&lt;=48,"25-48 months","49-72 months")))</f>
        <v>0-12 months</v>
      </c>
      <c r="Y756" s="15" t="str">
        <f aca="false">IF(C756=1,"Yes","No")</f>
        <v>No</v>
      </c>
      <c r="Z756" s="15" t="n">
        <f aca="false">COUNTIF(J756:O756,"Yes")</f>
        <v>3</v>
      </c>
      <c r="AA756" s="18" t="n">
        <f aca="false">S756*W756</f>
        <v>0</v>
      </c>
      <c r="AB756" s="15" t="n">
        <f aca="false">(P756="Month-to-month")+(I756="Fiber optic")+(R756="Electronic check")+(F756&lt;=12)+(M756="No")+(J756="No")</f>
        <v>5</v>
      </c>
      <c r="AC756" s="15" t="str">
        <f aca="false">IF(AB756&gt;=5,"High",IF(AB756&gt;=3,"Medium","Low"))</f>
        <v>High</v>
      </c>
    </row>
    <row r="757" customFormat="false" ht="15" hidden="false" customHeight="false" outlineLevel="0" collapsed="false">
      <c r="A757" s="15" t="s">
        <v>854</v>
      </c>
      <c r="B757" s="15" t="s">
        <v>98</v>
      </c>
      <c r="C757" s="15" t="n">
        <v>1</v>
      </c>
      <c r="D757" s="15" t="s">
        <v>24</v>
      </c>
      <c r="E757" s="15" t="s">
        <v>24</v>
      </c>
      <c r="F757" s="15" t="n">
        <v>20</v>
      </c>
      <c r="G757" s="15" t="s">
        <v>26</v>
      </c>
      <c r="H757" s="15" t="s">
        <v>26</v>
      </c>
      <c r="I757" s="15" t="s">
        <v>102</v>
      </c>
      <c r="J757" s="15" t="s">
        <v>24</v>
      </c>
      <c r="K757" s="15" t="s">
        <v>24</v>
      </c>
      <c r="L757" s="15" t="s">
        <v>26</v>
      </c>
      <c r="M757" s="15" t="s">
        <v>24</v>
      </c>
      <c r="N757" s="15" t="s">
        <v>26</v>
      </c>
      <c r="O757" s="15" t="s">
        <v>26</v>
      </c>
      <c r="P757" s="15" t="s">
        <v>25</v>
      </c>
      <c r="Q757" s="15" t="s">
        <v>26</v>
      </c>
      <c r="R757" s="15" t="s">
        <v>15</v>
      </c>
      <c r="S757" s="18" t="n">
        <v>98.55</v>
      </c>
      <c r="T757" s="15" t="n">
        <v>1842.8</v>
      </c>
      <c r="U757" s="15" t="s">
        <v>26</v>
      </c>
      <c r="V757" s="18" t="n">
        <f aca="false">IF(ISNUMBER(T757),T757,0)</f>
        <v>1842.8</v>
      </c>
      <c r="W757" s="15" t="n">
        <f aca="false">IF(U757="Yes",1,0)</f>
        <v>1</v>
      </c>
      <c r="X757" s="15" t="str">
        <f aca="false">IF(F757&lt;=12,"0-12 months",IF(F757&lt;=24,"13-24 months",IF(F757&lt;=48,"25-48 months","49-72 months")))</f>
        <v>13-24 months</v>
      </c>
      <c r="Y757" s="15" t="str">
        <f aca="false">IF(C757=1,"Yes","No")</f>
        <v>Yes</v>
      </c>
      <c r="Z757" s="15" t="n">
        <f aca="false">COUNTIF(J757:O757,"Yes")</f>
        <v>3</v>
      </c>
      <c r="AA757" s="18" t="n">
        <f aca="false">S757*W757</f>
        <v>98.55</v>
      </c>
      <c r="AB757" s="15" t="n">
        <f aca="false">(P757="Month-to-month")+(I757="Fiber optic")+(R757="Electronic check")+(F757&lt;=12)+(M757="No")+(J757="No")</f>
        <v>5</v>
      </c>
      <c r="AC757" s="15" t="str">
        <f aca="false">IF(AB757&gt;=5,"High",IF(AB757&gt;=3,"Medium","Low"))</f>
        <v>High</v>
      </c>
    </row>
    <row r="758" customFormat="false" ht="15" hidden="false" customHeight="false" outlineLevel="0" collapsed="false">
      <c r="A758" s="15" t="s">
        <v>855</v>
      </c>
      <c r="B758" s="15" t="s">
        <v>98</v>
      </c>
      <c r="C758" s="15" t="n">
        <v>0</v>
      </c>
      <c r="D758" s="15" t="s">
        <v>24</v>
      </c>
      <c r="E758" s="15" t="s">
        <v>24</v>
      </c>
      <c r="F758" s="15" t="n">
        <v>66</v>
      </c>
      <c r="G758" s="15" t="s">
        <v>26</v>
      </c>
      <c r="H758" s="15" t="s">
        <v>24</v>
      </c>
      <c r="I758" s="15" t="s">
        <v>24</v>
      </c>
      <c r="J758" s="15" t="s">
        <v>28</v>
      </c>
      <c r="K758" s="15" t="s">
        <v>28</v>
      </c>
      <c r="L758" s="15" t="s">
        <v>28</v>
      </c>
      <c r="M758" s="15" t="s">
        <v>28</v>
      </c>
      <c r="N758" s="15" t="s">
        <v>28</v>
      </c>
      <c r="O758" s="15" t="s">
        <v>28</v>
      </c>
      <c r="P758" s="15" t="s">
        <v>29</v>
      </c>
      <c r="Q758" s="15" t="s">
        <v>24</v>
      </c>
      <c r="R758" s="15" t="s">
        <v>19</v>
      </c>
      <c r="S758" s="18" t="n">
        <v>19.7</v>
      </c>
      <c r="T758" s="15" t="n">
        <v>1253.8</v>
      </c>
      <c r="U758" s="15" t="s">
        <v>24</v>
      </c>
      <c r="V758" s="18" t="n">
        <f aca="false">IF(ISNUMBER(T758),T758,0)</f>
        <v>1253.8</v>
      </c>
      <c r="W758" s="15" t="n">
        <f aca="false">IF(U758="Yes",1,0)</f>
        <v>0</v>
      </c>
      <c r="X758" s="15" t="str">
        <f aca="false">IF(F758&lt;=12,"0-12 months",IF(F758&lt;=24,"13-24 months",IF(F758&lt;=48,"25-48 months","49-72 months")))</f>
        <v>49-72 months</v>
      </c>
      <c r="Y758" s="15" t="str">
        <f aca="false">IF(C758=1,"Yes","No")</f>
        <v>No</v>
      </c>
      <c r="Z758" s="15" t="n">
        <f aca="false">COUNTIF(J758:O758,"Yes")</f>
        <v>0</v>
      </c>
      <c r="AA758" s="18" t="n">
        <f aca="false">S758*W758</f>
        <v>0</v>
      </c>
      <c r="AB758" s="15" t="n">
        <f aca="false">(P758="Month-to-month")+(I758="Fiber optic")+(R758="Electronic check")+(F758&lt;=12)+(M758="No")+(J758="No")</f>
        <v>0</v>
      </c>
      <c r="AC758" s="15" t="str">
        <f aca="false">IF(AB758&gt;=5,"High",IF(AB758&gt;=3,"Medium","Low"))</f>
        <v>Low</v>
      </c>
    </row>
    <row r="759" customFormat="false" ht="15" hidden="false" customHeight="false" outlineLevel="0" collapsed="false">
      <c r="A759" s="15" t="s">
        <v>856</v>
      </c>
      <c r="B759" s="15" t="s">
        <v>94</v>
      </c>
      <c r="C759" s="15" t="n">
        <v>0</v>
      </c>
      <c r="D759" s="15" t="s">
        <v>24</v>
      </c>
      <c r="E759" s="15" t="s">
        <v>24</v>
      </c>
      <c r="F759" s="15" t="n">
        <v>3</v>
      </c>
      <c r="G759" s="15" t="s">
        <v>26</v>
      </c>
      <c r="H759" s="15" t="s">
        <v>24</v>
      </c>
      <c r="I759" s="15" t="s">
        <v>24</v>
      </c>
      <c r="J759" s="15" t="s">
        <v>28</v>
      </c>
      <c r="K759" s="15" t="s">
        <v>28</v>
      </c>
      <c r="L759" s="15" t="s">
        <v>28</v>
      </c>
      <c r="M759" s="15" t="s">
        <v>28</v>
      </c>
      <c r="N759" s="15" t="s">
        <v>28</v>
      </c>
      <c r="O759" s="15" t="s">
        <v>28</v>
      </c>
      <c r="P759" s="15" t="s">
        <v>25</v>
      </c>
      <c r="Q759" s="15" t="s">
        <v>24</v>
      </c>
      <c r="R759" s="15" t="s">
        <v>17</v>
      </c>
      <c r="S759" s="18" t="n">
        <v>19.85</v>
      </c>
      <c r="T759" s="15" t="n">
        <v>57.2</v>
      </c>
      <c r="U759" s="15" t="s">
        <v>24</v>
      </c>
      <c r="V759" s="18" t="n">
        <f aca="false">IF(ISNUMBER(T759),T759,0)</f>
        <v>57.2</v>
      </c>
      <c r="W759" s="15" t="n">
        <f aca="false">IF(U759="Yes",1,0)</f>
        <v>0</v>
      </c>
      <c r="X759" s="15" t="str">
        <f aca="false">IF(F759&lt;=12,"0-12 months",IF(F759&lt;=24,"13-24 months",IF(F759&lt;=48,"25-48 months","49-72 months")))</f>
        <v>0-12 months</v>
      </c>
      <c r="Y759" s="15" t="str">
        <f aca="false">IF(C759=1,"Yes","No")</f>
        <v>No</v>
      </c>
      <c r="Z759" s="15" t="n">
        <f aca="false">COUNTIF(J759:O759,"Yes")</f>
        <v>0</v>
      </c>
      <c r="AA759" s="18" t="n">
        <f aca="false">S759*W759</f>
        <v>0</v>
      </c>
      <c r="AB759" s="15" t="n">
        <f aca="false">(P759="Month-to-month")+(I759="Fiber optic")+(R759="Electronic check")+(F759&lt;=12)+(M759="No")+(J759="No")</f>
        <v>2</v>
      </c>
      <c r="AC759" s="15" t="str">
        <f aca="false">IF(AB759&gt;=5,"High",IF(AB759&gt;=3,"Medium","Low"))</f>
        <v>Low</v>
      </c>
    </row>
    <row r="760" customFormat="false" ht="15" hidden="false" customHeight="false" outlineLevel="0" collapsed="false">
      <c r="A760" s="15" t="s">
        <v>857</v>
      </c>
      <c r="B760" s="15" t="s">
        <v>94</v>
      </c>
      <c r="C760" s="15" t="n">
        <v>0</v>
      </c>
      <c r="D760" s="15" t="s">
        <v>24</v>
      </c>
      <c r="E760" s="15" t="s">
        <v>26</v>
      </c>
      <c r="F760" s="15" t="n">
        <v>15</v>
      </c>
      <c r="G760" s="15" t="s">
        <v>26</v>
      </c>
      <c r="H760" s="15" t="s">
        <v>24</v>
      </c>
      <c r="I760" s="15" t="s">
        <v>102</v>
      </c>
      <c r="J760" s="15" t="s">
        <v>24</v>
      </c>
      <c r="K760" s="15" t="s">
        <v>26</v>
      </c>
      <c r="L760" s="15" t="s">
        <v>24</v>
      </c>
      <c r="M760" s="15" t="s">
        <v>24</v>
      </c>
      <c r="N760" s="15" t="s">
        <v>24</v>
      </c>
      <c r="O760" s="15" t="s">
        <v>26</v>
      </c>
      <c r="P760" s="15" t="s">
        <v>25</v>
      </c>
      <c r="Q760" s="15" t="s">
        <v>26</v>
      </c>
      <c r="R760" s="15" t="s">
        <v>19</v>
      </c>
      <c r="S760" s="18" t="n">
        <v>85.9</v>
      </c>
      <c r="T760" s="15" t="n">
        <v>1269.55</v>
      </c>
      <c r="U760" s="15" t="s">
        <v>26</v>
      </c>
      <c r="V760" s="18" t="n">
        <f aca="false">IF(ISNUMBER(T760),T760,0)</f>
        <v>1269.55</v>
      </c>
      <c r="W760" s="15" t="n">
        <f aca="false">IF(U760="Yes",1,0)</f>
        <v>1</v>
      </c>
      <c r="X760" s="15" t="str">
        <f aca="false">IF(F760&lt;=12,"0-12 months",IF(F760&lt;=24,"13-24 months",IF(F760&lt;=48,"25-48 months","49-72 months")))</f>
        <v>13-24 months</v>
      </c>
      <c r="Y760" s="15" t="str">
        <f aca="false">IF(C760=1,"Yes","No")</f>
        <v>No</v>
      </c>
      <c r="Z760" s="15" t="n">
        <f aca="false">COUNTIF(J760:O760,"Yes")</f>
        <v>2</v>
      </c>
      <c r="AA760" s="18" t="n">
        <f aca="false">S760*W760</f>
        <v>85.9</v>
      </c>
      <c r="AB760" s="15" t="n">
        <f aca="false">(P760="Month-to-month")+(I760="Fiber optic")+(R760="Electronic check")+(F760&lt;=12)+(M760="No")+(J760="No")</f>
        <v>4</v>
      </c>
      <c r="AC760" s="15" t="str">
        <f aca="false">IF(AB760&gt;=5,"High",IF(AB760&gt;=3,"Medium","Low"))</f>
        <v>Medium</v>
      </c>
    </row>
    <row r="761" customFormat="false" ht="15" hidden="false" customHeight="false" outlineLevel="0" collapsed="false">
      <c r="A761" s="15" t="s">
        <v>858</v>
      </c>
      <c r="B761" s="15" t="s">
        <v>94</v>
      </c>
      <c r="C761" s="15" t="n">
        <v>0</v>
      </c>
      <c r="D761" s="15" t="s">
        <v>26</v>
      </c>
      <c r="E761" s="15" t="s">
        <v>26</v>
      </c>
      <c r="F761" s="15" t="n">
        <v>72</v>
      </c>
      <c r="G761" s="15" t="s">
        <v>26</v>
      </c>
      <c r="H761" s="15" t="s">
        <v>26</v>
      </c>
      <c r="I761" s="15" t="s">
        <v>102</v>
      </c>
      <c r="J761" s="15" t="s">
        <v>26</v>
      </c>
      <c r="K761" s="15" t="s">
        <v>26</v>
      </c>
      <c r="L761" s="15" t="s">
        <v>24</v>
      </c>
      <c r="M761" s="15" t="s">
        <v>26</v>
      </c>
      <c r="N761" s="15" t="s">
        <v>24</v>
      </c>
      <c r="O761" s="15" t="s">
        <v>24</v>
      </c>
      <c r="P761" s="15" t="s">
        <v>29</v>
      </c>
      <c r="Q761" s="15" t="s">
        <v>26</v>
      </c>
      <c r="R761" s="15" t="s">
        <v>19</v>
      </c>
      <c r="S761" s="18" t="n">
        <v>90.35</v>
      </c>
      <c r="T761" s="15" t="n">
        <v>6563.4</v>
      </c>
      <c r="U761" s="15" t="s">
        <v>24</v>
      </c>
      <c r="V761" s="18" t="n">
        <f aca="false">IF(ISNUMBER(T761),T761,0)</f>
        <v>6563.4</v>
      </c>
      <c r="W761" s="15" t="n">
        <f aca="false">IF(U761="Yes",1,0)</f>
        <v>0</v>
      </c>
      <c r="X761" s="15" t="str">
        <f aca="false">IF(F761&lt;=12,"0-12 months",IF(F761&lt;=24,"13-24 months",IF(F761&lt;=48,"25-48 months","49-72 months")))</f>
        <v>49-72 months</v>
      </c>
      <c r="Y761" s="15" t="str">
        <f aca="false">IF(C761=1,"Yes","No")</f>
        <v>No</v>
      </c>
      <c r="Z761" s="15" t="n">
        <f aca="false">COUNTIF(J761:O761,"Yes")</f>
        <v>3</v>
      </c>
      <c r="AA761" s="18" t="n">
        <f aca="false">S761*W761</f>
        <v>0</v>
      </c>
      <c r="AB761" s="15" t="n">
        <f aca="false">(P761="Month-to-month")+(I761="Fiber optic")+(R761="Electronic check")+(F761&lt;=12)+(M761="No")+(J761="No")</f>
        <v>1</v>
      </c>
      <c r="AC761" s="15" t="str">
        <f aca="false">IF(AB761&gt;=5,"High",IF(AB761&gt;=3,"Medium","Low"))</f>
        <v>Low</v>
      </c>
    </row>
    <row r="762" customFormat="false" ht="15" hidden="false" customHeight="false" outlineLevel="0" collapsed="false">
      <c r="A762" s="15" t="s">
        <v>859</v>
      </c>
      <c r="B762" s="15" t="s">
        <v>98</v>
      </c>
      <c r="C762" s="15" t="n">
        <v>0</v>
      </c>
      <c r="D762" s="15" t="s">
        <v>24</v>
      </c>
      <c r="E762" s="15" t="s">
        <v>24</v>
      </c>
      <c r="F762" s="15" t="n">
        <v>1</v>
      </c>
      <c r="G762" s="15" t="s">
        <v>26</v>
      </c>
      <c r="H762" s="15" t="s">
        <v>24</v>
      </c>
      <c r="I762" s="15" t="s">
        <v>24</v>
      </c>
      <c r="J762" s="15" t="s">
        <v>28</v>
      </c>
      <c r="K762" s="15" t="s">
        <v>28</v>
      </c>
      <c r="L762" s="15" t="s">
        <v>28</v>
      </c>
      <c r="M762" s="15" t="s">
        <v>28</v>
      </c>
      <c r="N762" s="15" t="s">
        <v>28</v>
      </c>
      <c r="O762" s="15" t="s">
        <v>28</v>
      </c>
      <c r="P762" s="15" t="s">
        <v>25</v>
      </c>
      <c r="Q762" s="15" t="s">
        <v>24</v>
      </c>
      <c r="R762" s="15" t="s">
        <v>17</v>
      </c>
      <c r="S762" s="18" t="n">
        <v>20.8</v>
      </c>
      <c r="T762" s="15" t="n">
        <v>20.8</v>
      </c>
      <c r="U762" s="15" t="s">
        <v>24</v>
      </c>
      <c r="V762" s="18" t="n">
        <f aca="false">IF(ISNUMBER(T762),T762,0)</f>
        <v>20.8</v>
      </c>
      <c r="W762" s="15" t="n">
        <f aca="false">IF(U762="Yes",1,0)</f>
        <v>0</v>
      </c>
      <c r="X762" s="15" t="str">
        <f aca="false">IF(F762&lt;=12,"0-12 months",IF(F762&lt;=24,"13-24 months",IF(F762&lt;=48,"25-48 months","49-72 months")))</f>
        <v>0-12 months</v>
      </c>
      <c r="Y762" s="15" t="str">
        <f aca="false">IF(C762=1,"Yes","No")</f>
        <v>No</v>
      </c>
      <c r="Z762" s="15" t="n">
        <f aca="false">COUNTIF(J762:O762,"Yes")</f>
        <v>0</v>
      </c>
      <c r="AA762" s="18" t="n">
        <f aca="false">S762*W762</f>
        <v>0</v>
      </c>
      <c r="AB762" s="15" t="n">
        <f aca="false">(P762="Month-to-month")+(I762="Fiber optic")+(R762="Electronic check")+(F762&lt;=12)+(M762="No")+(J762="No")</f>
        <v>2</v>
      </c>
      <c r="AC762" s="15" t="str">
        <f aca="false">IF(AB762&gt;=5,"High",IF(AB762&gt;=3,"Medium","Low"))</f>
        <v>Low</v>
      </c>
    </row>
    <row r="763" customFormat="false" ht="15" hidden="false" customHeight="false" outlineLevel="0" collapsed="false">
      <c r="A763" s="15" t="s">
        <v>860</v>
      </c>
      <c r="B763" s="15" t="s">
        <v>94</v>
      </c>
      <c r="C763" s="15" t="n">
        <v>0</v>
      </c>
      <c r="D763" s="15" t="s">
        <v>24</v>
      </c>
      <c r="E763" s="15" t="s">
        <v>24</v>
      </c>
      <c r="F763" s="15" t="n">
        <v>22</v>
      </c>
      <c r="G763" s="15" t="s">
        <v>26</v>
      </c>
      <c r="H763" s="15" t="s">
        <v>24</v>
      </c>
      <c r="I763" s="15" t="s">
        <v>102</v>
      </c>
      <c r="J763" s="15" t="s">
        <v>24</v>
      </c>
      <c r="K763" s="15" t="s">
        <v>24</v>
      </c>
      <c r="L763" s="15" t="s">
        <v>24</v>
      </c>
      <c r="M763" s="15" t="s">
        <v>24</v>
      </c>
      <c r="N763" s="15" t="s">
        <v>26</v>
      </c>
      <c r="O763" s="15" t="s">
        <v>26</v>
      </c>
      <c r="P763" s="15" t="s">
        <v>25</v>
      </c>
      <c r="Q763" s="15" t="s">
        <v>24</v>
      </c>
      <c r="R763" s="15" t="s">
        <v>15</v>
      </c>
      <c r="S763" s="18" t="n">
        <v>89.25</v>
      </c>
      <c r="T763" s="15" t="n">
        <v>1907.85</v>
      </c>
      <c r="U763" s="15" t="s">
        <v>26</v>
      </c>
      <c r="V763" s="18" t="n">
        <f aca="false">IF(ISNUMBER(T763),T763,0)</f>
        <v>1907.85</v>
      </c>
      <c r="W763" s="15" t="n">
        <f aca="false">IF(U763="Yes",1,0)</f>
        <v>1</v>
      </c>
      <c r="X763" s="15" t="str">
        <f aca="false">IF(F763&lt;=12,"0-12 months",IF(F763&lt;=24,"13-24 months",IF(F763&lt;=48,"25-48 months","49-72 months")))</f>
        <v>13-24 months</v>
      </c>
      <c r="Y763" s="15" t="str">
        <f aca="false">IF(C763=1,"Yes","No")</f>
        <v>No</v>
      </c>
      <c r="Z763" s="15" t="n">
        <f aca="false">COUNTIF(J763:O763,"Yes")</f>
        <v>2</v>
      </c>
      <c r="AA763" s="18" t="n">
        <f aca="false">S763*W763</f>
        <v>89.25</v>
      </c>
      <c r="AB763" s="15" t="n">
        <f aca="false">(P763="Month-to-month")+(I763="Fiber optic")+(R763="Electronic check")+(F763&lt;=12)+(M763="No")+(J763="No")</f>
        <v>5</v>
      </c>
      <c r="AC763" s="15" t="str">
        <f aca="false">IF(AB763&gt;=5,"High",IF(AB763&gt;=3,"Medium","Low"))</f>
        <v>High</v>
      </c>
    </row>
    <row r="764" customFormat="false" ht="15" hidden="false" customHeight="false" outlineLevel="0" collapsed="false">
      <c r="A764" s="15" t="s">
        <v>861</v>
      </c>
      <c r="B764" s="15" t="s">
        <v>98</v>
      </c>
      <c r="C764" s="15" t="n">
        <v>0</v>
      </c>
      <c r="D764" s="15" t="s">
        <v>26</v>
      </c>
      <c r="E764" s="15" t="s">
        <v>24</v>
      </c>
      <c r="F764" s="15" t="n">
        <v>3</v>
      </c>
      <c r="G764" s="15" t="s">
        <v>26</v>
      </c>
      <c r="H764" s="15" t="s">
        <v>24</v>
      </c>
      <c r="I764" s="15" t="s">
        <v>102</v>
      </c>
      <c r="J764" s="15" t="s">
        <v>24</v>
      </c>
      <c r="K764" s="15" t="s">
        <v>24</v>
      </c>
      <c r="L764" s="15" t="s">
        <v>24</v>
      </c>
      <c r="M764" s="15" t="s">
        <v>24</v>
      </c>
      <c r="N764" s="15" t="s">
        <v>24</v>
      </c>
      <c r="O764" s="15" t="s">
        <v>24</v>
      </c>
      <c r="P764" s="15" t="s">
        <v>25</v>
      </c>
      <c r="Q764" s="15" t="s">
        <v>26</v>
      </c>
      <c r="R764" s="15" t="s">
        <v>15</v>
      </c>
      <c r="S764" s="18" t="n">
        <v>70.3</v>
      </c>
      <c r="T764" s="15" t="n">
        <v>208.85</v>
      </c>
      <c r="U764" s="15" t="s">
        <v>26</v>
      </c>
      <c r="V764" s="18" t="n">
        <f aca="false">IF(ISNUMBER(T764),T764,0)</f>
        <v>208.85</v>
      </c>
      <c r="W764" s="15" t="n">
        <f aca="false">IF(U764="Yes",1,0)</f>
        <v>1</v>
      </c>
      <c r="X764" s="15" t="str">
        <f aca="false">IF(F764&lt;=12,"0-12 months",IF(F764&lt;=24,"13-24 months",IF(F764&lt;=48,"25-48 months","49-72 months")))</f>
        <v>0-12 months</v>
      </c>
      <c r="Y764" s="15" t="str">
        <f aca="false">IF(C764=1,"Yes","No")</f>
        <v>No</v>
      </c>
      <c r="Z764" s="15" t="n">
        <f aca="false">COUNTIF(J764:O764,"Yes")</f>
        <v>0</v>
      </c>
      <c r="AA764" s="18" t="n">
        <f aca="false">S764*W764</f>
        <v>70.3</v>
      </c>
      <c r="AB764" s="15" t="n">
        <f aca="false">(P764="Month-to-month")+(I764="Fiber optic")+(R764="Electronic check")+(F764&lt;=12)+(M764="No")+(J764="No")</f>
        <v>6</v>
      </c>
      <c r="AC764" s="15" t="str">
        <f aca="false">IF(AB764&gt;=5,"High",IF(AB764&gt;=3,"Medium","Low"))</f>
        <v>High</v>
      </c>
    </row>
    <row r="765" customFormat="false" ht="15" hidden="false" customHeight="false" outlineLevel="0" collapsed="false">
      <c r="A765" s="15" t="s">
        <v>862</v>
      </c>
      <c r="B765" s="15" t="s">
        <v>94</v>
      </c>
      <c r="C765" s="15" t="n">
        <v>0</v>
      </c>
      <c r="D765" s="15" t="s">
        <v>26</v>
      </c>
      <c r="E765" s="15" t="s">
        <v>26</v>
      </c>
      <c r="F765" s="15" t="n">
        <v>72</v>
      </c>
      <c r="G765" s="15" t="s">
        <v>26</v>
      </c>
      <c r="H765" s="15" t="s">
        <v>26</v>
      </c>
      <c r="I765" s="15" t="s">
        <v>96</v>
      </c>
      <c r="J765" s="15" t="s">
        <v>26</v>
      </c>
      <c r="K765" s="15" t="s">
        <v>24</v>
      </c>
      <c r="L765" s="15" t="s">
        <v>26</v>
      </c>
      <c r="M765" s="15" t="s">
        <v>26</v>
      </c>
      <c r="N765" s="15" t="s">
        <v>24</v>
      </c>
      <c r="O765" s="15" t="s">
        <v>24</v>
      </c>
      <c r="P765" s="15" t="s">
        <v>29</v>
      </c>
      <c r="Q765" s="15" t="s">
        <v>24</v>
      </c>
      <c r="R765" s="15" t="s">
        <v>19</v>
      </c>
      <c r="S765" s="18" t="n">
        <v>66.85</v>
      </c>
      <c r="T765" s="15" t="n">
        <v>4758.8</v>
      </c>
      <c r="U765" s="15" t="s">
        <v>24</v>
      </c>
      <c r="V765" s="18" t="n">
        <f aca="false">IF(ISNUMBER(T765),T765,0)</f>
        <v>4758.8</v>
      </c>
      <c r="W765" s="15" t="n">
        <f aca="false">IF(U765="Yes",1,0)</f>
        <v>0</v>
      </c>
      <c r="X765" s="15" t="str">
        <f aca="false">IF(F765&lt;=12,"0-12 months",IF(F765&lt;=24,"13-24 months",IF(F765&lt;=48,"25-48 months","49-72 months")))</f>
        <v>49-72 months</v>
      </c>
      <c r="Y765" s="15" t="str">
        <f aca="false">IF(C765=1,"Yes","No")</f>
        <v>No</v>
      </c>
      <c r="Z765" s="15" t="n">
        <f aca="false">COUNTIF(J765:O765,"Yes")</f>
        <v>3</v>
      </c>
      <c r="AA765" s="18" t="n">
        <f aca="false">S765*W765</f>
        <v>0</v>
      </c>
      <c r="AB765" s="15" t="n">
        <f aca="false">(P765="Month-to-month")+(I765="Fiber optic")+(R765="Electronic check")+(F765&lt;=12)+(M765="No")+(J765="No")</f>
        <v>0</v>
      </c>
      <c r="AC765" s="15" t="str">
        <f aca="false">IF(AB765&gt;=5,"High",IF(AB765&gt;=3,"Medium","Low"))</f>
        <v>Low</v>
      </c>
    </row>
    <row r="766" customFormat="false" ht="15" hidden="false" customHeight="false" outlineLevel="0" collapsed="false">
      <c r="A766" s="15" t="s">
        <v>863</v>
      </c>
      <c r="B766" s="15" t="s">
        <v>98</v>
      </c>
      <c r="C766" s="15" t="n">
        <v>0</v>
      </c>
      <c r="D766" s="15" t="s">
        <v>26</v>
      </c>
      <c r="E766" s="15" t="s">
        <v>26</v>
      </c>
      <c r="F766" s="15" t="n">
        <v>65</v>
      </c>
      <c r="G766" s="15" t="s">
        <v>26</v>
      </c>
      <c r="H766" s="15" t="s">
        <v>24</v>
      </c>
      <c r="I766" s="15" t="s">
        <v>24</v>
      </c>
      <c r="J766" s="15" t="s">
        <v>28</v>
      </c>
      <c r="K766" s="15" t="s">
        <v>28</v>
      </c>
      <c r="L766" s="15" t="s">
        <v>28</v>
      </c>
      <c r="M766" s="15" t="s">
        <v>28</v>
      </c>
      <c r="N766" s="15" t="s">
        <v>28</v>
      </c>
      <c r="O766" s="15" t="s">
        <v>28</v>
      </c>
      <c r="P766" s="15" t="s">
        <v>29</v>
      </c>
      <c r="Q766" s="15" t="s">
        <v>24</v>
      </c>
      <c r="R766" s="15" t="s">
        <v>17</v>
      </c>
      <c r="S766" s="18" t="n">
        <v>19.9</v>
      </c>
      <c r="T766" s="15" t="n">
        <v>1292.6</v>
      </c>
      <c r="U766" s="15" t="s">
        <v>24</v>
      </c>
      <c r="V766" s="18" t="n">
        <f aca="false">IF(ISNUMBER(T766),T766,0)</f>
        <v>1292.6</v>
      </c>
      <c r="W766" s="15" t="n">
        <f aca="false">IF(U766="Yes",1,0)</f>
        <v>0</v>
      </c>
      <c r="X766" s="15" t="str">
        <f aca="false">IF(F766&lt;=12,"0-12 months",IF(F766&lt;=24,"13-24 months",IF(F766&lt;=48,"25-48 months","49-72 months")))</f>
        <v>49-72 months</v>
      </c>
      <c r="Y766" s="15" t="str">
        <f aca="false">IF(C766=1,"Yes","No")</f>
        <v>No</v>
      </c>
      <c r="Z766" s="15" t="n">
        <f aca="false">COUNTIF(J766:O766,"Yes")</f>
        <v>0</v>
      </c>
      <c r="AA766" s="18" t="n">
        <f aca="false">S766*W766</f>
        <v>0</v>
      </c>
      <c r="AB766" s="15" t="n">
        <f aca="false">(P766="Month-to-month")+(I766="Fiber optic")+(R766="Electronic check")+(F766&lt;=12)+(M766="No")+(J766="No")</f>
        <v>0</v>
      </c>
      <c r="AC766" s="15" t="str">
        <f aca="false">IF(AB766&gt;=5,"High",IF(AB766&gt;=3,"Medium","Low"))</f>
        <v>Low</v>
      </c>
    </row>
    <row r="767" customFormat="false" ht="15" hidden="false" customHeight="false" outlineLevel="0" collapsed="false">
      <c r="A767" s="15" t="s">
        <v>864</v>
      </c>
      <c r="B767" s="15" t="s">
        <v>94</v>
      </c>
      <c r="C767" s="15" t="n">
        <v>0</v>
      </c>
      <c r="D767" s="15" t="s">
        <v>24</v>
      </c>
      <c r="E767" s="15" t="s">
        <v>24</v>
      </c>
      <c r="F767" s="15" t="n">
        <v>11</v>
      </c>
      <c r="G767" s="15" t="s">
        <v>24</v>
      </c>
      <c r="H767" s="15" t="s">
        <v>95</v>
      </c>
      <c r="I767" s="15" t="s">
        <v>96</v>
      </c>
      <c r="J767" s="15" t="s">
        <v>24</v>
      </c>
      <c r="K767" s="15" t="s">
        <v>24</v>
      </c>
      <c r="L767" s="15" t="s">
        <v>24</v>
      </c>
      <c r="M767" s="15" t="s">
        <v>24</v>
      </c>
      <c r="N767" s="15" t="s">
        <v>26</v>
      </c>
      <c r="O767" s="15" t="s">
        <v>24</v>
      </c>
      <c r="P767" s="15" t="s">
        <v>25</v>
      </c>
      <c r="Q767" s="15" t="s">
        <v>26</v>
      </c>
      <c r="R767" s="15" t="s">
        <v>17</v>
      </c>
      <c r="S767" s="18" t="n">
        <v>35.8</v>
      </c>
      <c r="T767" s="15" t="n">
        <v>363.15</v>
      </c>
      <c r="U767" s="15" t="s">
        <v>24</v>
      </c>
      <c r="V767" s="18" t="n">
        <f aca="false">IF(ISNUMBER(T767),T767,0)</f>
        <v>363.15</v>
      </c>
      <c r="W767" s="15" t="n">
        <f aca="false">IF(U767="Yes",1,0)</f>
        <v>0</v>
      </c>
      <c r="X767" s="15" t="str">
        <f aca="false">IF(F767&lt;=12,"0-12 months",IF(F767&lt;=24,"13-24 months",IF(F767&lt;=48,"25-48 months","49-72 months")))</f>
        <v>0-12 months</v>
      </c>
      <c r="Y767" s="15" t="str">
        <f aca="false">IF(C767=1,"Yes","No")</f>
        <v>No</v>
      </c>
      <c r="Z767" s="15" t="n">
        <f aca="false">COUNTIF(J767:O767,"Yes")</f>
        <v>1</v>
      </c>
      <c r="AA767" s="18" t="n">
        <f aca="false">S767*W767</f>
        <v>0</v>
      </c>
      <c r="AB767" s="15" t="n">
        <f aca="false">(P767="Month-to-month")+(I767="Fiber optic")+(R767="Electronic check")+(F767&lt;=12)+(M767="No")+(J767="No")</f>
        <v>4</v>
      </c>
      <c r="AC767" s="15" t="str">
        <f aca="false">IF(AB767&gt;=5,"High",IF(AB767&gt;=3,"Medium","Low"))</f>
        <v>Medium</v>
      </c>
    </row>
    <row r="768" customFormat="false" ht="15" hidden="false" customHeight="false" outlineLevel="0" collapsed="false">
      <c r="A768" s="15" t="s">
        <v>865</v>
      </c>
      <c r="B768" s="15" t="s">
        <v>98</v>
      </c>
      <c r="C768" s="15" t="n">
        <v>0</v>
      </c>
      <c r="D768" s="15" t="s">
        <v>24</v>
      </c>
      <c r="E768" s="15" t="s">
        <v>24</v>
      </c>
      <c r="F768" s="15" t="n">
        <v>22</v>
      </c>
      <c r="G768" s="15" t="s">
        <v>26</v>
      </c>
      <c r="H768" s="15" t="s">
        <v>26</v>
      </c>
      <c r="I768" s="15" t="s">
        <v>102</v>
      </c>
      <c r="J768" s="15" t="s">
        <v>24</v>
      </c>
      <c r="K768" s="15" t="s">
        <v>26</v>
      </c>
      <c r="L768" s="15" t="s">
        <v>24</v>
      </c>
      <c r="M768" s="15" t="s">
        <v>24</v>
      </c>
      <c r="N768" s="15" t="s">
        <v>24</v>
      </c>
      <c r="O768" s="15" t="s">
        <v>24</v>
      </c>
      <c r="P768" s="15" t="s">
        <v>25</v>
      </c>
      <c r="Q768" s="15" t="s">
        <v>26</v>
      </c>
      <c r="R768" s="15" t="s">
        <v>17</v>
      </c>
      <c r="S768" s="18" t="n">
        <v>78.85</v>
      </c>
      <c r="T768" s="15" t="n">
        <v>1600.25</v>
      </c>
      <c r="U768" s="15" t="s">
        <v>24</v>
      </c>
      <c r="V768" s="18" t="n">
        <f aca="false">IF(ISNUMBER(T768),T768,0)</f>
        <v>1600.25</v>
      </c>
      <c r="W768" s="15" t="n">
        <f aca="false">IF(U768="Yes",1,0)</f>
        <v>0</v>
      </c>
      <c r="X768" s="15" t="str">
        <f aca="false">IF(F768&lt;=12,"0-12 months",IF(F768&lt;=24,"13-24 months",IF(F768&lt;=48,"25-48 months","49-72 months")))</f>
        <v>13-24 months</v>
      </c>
      <c r="Y768" s="15" t="str">
        <f aca="false">IF(C768=1,"Yes","No")</f>
        <v>No</v>
      </c>
      <c r="Z768" s="15" t="n">
        <f aca="false">COUNTIF(J768:O768,"Yes")</f>
        <v>1</v>
      </c>
      <c r="AA768" s="18" t="n">
        <f aca="false">S768*W768</f>
        <v>0</v>
      </c>
      <c r="AB768" s="15" t="n">
        <f aca="false">(P768="Month-to-month")+(I768="Fiber optic")+(R768="Electronic check")+(F768&lt;=12)+(M768="No")+(J768="No")</f>
        <v>4</v>
      </c>
      <c r="AC768" s="15" t="str">
        <f aca="false">IF(AB768&gt;=5,"High",IF(AB768&gt;=3,"Medium","Low"))</f>
        <v>Medium</v>
      </c>
    </row>
    <row r="769" customFormat="false" ht="15" hidden="false" customHeight="false" outlineLevel="0" collapsed="false">
      <c r="A769" s="15" t="s">
        <v>866</v>
      </c>
      <c r="B769" s="15" t="s">
        <v>98</v>
      </c>
      <c r="C769" s="15" t="n">
        <v>0</v>
      </c>
      <c r="D769" s="15" t="s">
        <v>24</v>
      </c>
      <c r="E769" s="15" t="s">
        <v>24</v>
      </c>
      <c r="F769" s="15" t="n">
        <v>14</v>
      </c>
      <c r="G769" s="15" t="s">
        <v>26</v>
      </c>
      <c r="H769" s="15" t="s">
        <v>24</v>
      </c>
      <c r="I769" s="15" t="s">
        <v>24</v>
      </c>
      <c r="J769" s="15" t="s">
        <v>28</v>
      </c>
      <c r="K769" s="15" t="s">
        <v>28</v>
      </c>
      <c r="L769" s="15" t="s">
        <v>28</v>
      </c>
      <c r="M769" s="15" t="s">
        <v>28</v>
      </c>
      <c r="N769" s="15" t="s">
        <v>28</v>
      </c>
      <c r="O769" s="15" t="s">
        <v>28</v>
      </c>
      <c r="P769" s="15" t="s">
        <v>27</v>
      </c>
      <c r="Q769" s="15" t="s">
        <v>24</v>
      </c>
      <c r="R769" s="15" t="s">
        <v>19</v>
      </c>
      <c r="S769" s="18" t="n">
        <v>20.4</v>
      </c>
      <c r="T769" s="15" t="n">
        <v>275.7</v>
      </c>
      <c r="U769" s="15" t="s">
        <v>24</v>
      </c>
      <c r="V769" s="18" t="n">
        <f aca="false">IF(ISNUMBER(T769),T769,0)</f>
        <v>275.7</v>
      </c>
      <c r="W769" s="15" t="n">
        <f aca="false">IF(U769="Yes",1,0)</f>
        <v>0</v>
      </c>
      <c r="X769" s="15" t="str">
        <f aca="false">IF(F769&lt;=12,"0-12 months",IF(F769&lt;=24,"13-24 months",IF(F769&lt;=48,"25-48 months","49-72 months")))</f>
        <v>13-24 months</v>
      </c>
      <c r="Y769" s="15" t="str">
        <f aca="false">IF(C769=1,"Yes","No")</f>
        <v>No</v>
      </c>
      <c r="Z769" s="15" t="n">
        <f aca="false">COUNTIF(J769:O769,"Yes")</f>
        <v>0</v>
      </c>
      <c r="AA769" s="18" t="n">
        <f aca="false">S769*W769</f>
        <v>0</v>
      </c>
      <c r="AB769" s="15" t="n">
        <f aca="false">(P769="Month-to-month")+(I769="Fiber optic")+(R769="Electronic check")+(F769&lt;=12)+(M769="No")+(J769="No")</f>
        <v>0</v>
      </c>
      <c r="AC769" s="15" t="str">
        <f aca="false">IF(AB769&gt;=5,"High",IF(AB769&gt;=3,"Medium","Low"))</f>
        <v>Low</v>
      </c>
    </row>
    <row r="770" customFormat="false" ht="15" hidden="false" customHeight="false" outlineLevel="0" collapsed="false">
      <c r="A770" s="15" t="s">
        <v>867</v>
      </c>
      <c r="B770" s="15" t="s">
        <v>98</v>
      </c>
      <c r="C770" s="15" t="n">
        <v>0</v>
      </c>
      <c r="D770" s="15" t="s">
        <v>24</v>
      </c>
      <c r="E770" s="15" t="s">
        <v>24</v>
      </c>
      <c r="F770" s="15" t="n">
        <v>41</v>
      </c>
      <c r="G770" s="15" t="s">
        <v>26</v>
      </c>
      <c r="H770" s="15" t="s">
        <v>24</v>
      </c>
      <c r="I770" s="15" t="s">
        <v>102</v>
      </c>
      <c r="J770" s="15" t="s">
        <v>24</v>
      </c>
      <c r="K770" s="15" t="s">
        <v>24</v>
      </c>
      <c r="L770" s="15" t="s">
        <v>24</v>
      </c>
      <c r="M770" s="15" t="s">
        <v>26</v>
      </c>
      <c r="N770" s="15" t="s">
        <v>24</v>
      </c>
      <c r="O770" s="15" t="s">
        <v>24</v>
      </c>
      <c r="P770" s="15" t="s">
        <v>25</v>
      </c>
      <c r="Q770" s="15" t="s">
        <v>26</v>
      </c>
      <c r="R770" s="15" t="s">
        <v>15</v>
      </c>
      <c r="S770" s="18" t="n">
        <v>74.25</v>
      </c>
      <c r="T770" s="15" t="n">
        <v>3089.1</v>
      </c>
      <c r="U770" s="15" t="s">
        <v>24</v>
      </c>
      <c r="V770" s="18" t="n">
        <f aca="false">IF(ISNUMBER(T770),T770,0)</f>
        <v>3089.1</v>
      </c>
      <c r="W770" s="15" t="n">
        <f aca="false">IF(U770="Yes",1,0)</f>
        <v>0</v>
      </c>
      <c r="X770" s="15" t="str">
        <f aca="false">IF(F770&lt;=12,"0-12 months",IF(F770&lt;=24,"13-24 months",IF(F770&lt;=48,"25-48 months","49-72 months")))</f>
        <v>25-48 months</v>
      </c>
      <c r="Y770" s="15" t="str">
        <f aca="false">IF(C770=1,"Yes","No")</f>
        <v>No</v>
      </c>
      <c r="Z770" s="15" t="n">
        <f aca="false">COUNTIF(J770:O770,"Yes")</f>
        <v>1</v>
      </c>
      <c r="AA770" s="18" t="n">
        <f aca="false">S770*W770</f>
        <v>0</v>
      </c>
      <c r="AB770" s="15" t="n">
        <f aca="false">(P770="Month-to-month")+(I770="Fiber optic")+(R770="Electronic check")+(F770&lt;=12)+(M770="No")+(J770="No")</f>
        <v>4</v>
      </c>
      <c r="AC770" s="15" t="str">
        <f aca="false">IF(AB770&gt;=5,"High",IF(AB770&gt;=3,"Medium","Low"))</f>
        <v>Medium</v>
      </c>
    </row>
    <row r="771" customFormat="false" ht="15" hidden="false" customHeight="false" outlineLevel="0" collapsed="false">
      <c r="A771" s="15" t="s">
        <v>868</v>
      </c>
      <c r="B771" s="15" t="s">
        <v>98</v>
      </c>
      <c r="C771" s="15" t="n">
        <v>0</v>
      </c>
      <c r="D771" s="15" t="s">
        <v>26</v>
      </c>
      <c r="E771" s="15" t="s">
        <v>24</v>
      </c>
      <c r="F771" s="15" t="n">
        <v>17</v>
      </c>
      <c r="G771" s="15" t="s">
        <v>26</v>
      </c>
      <c r="H771" s="15" t="s">
        <v>24</v>
      </c>
      <c r="I771" s="15" t="s">
        <v>96</v>
      </c>
      <c r="J771" s="15" t="s">
        <v>26</v>
      </c>
      <c r="K771" s="15" t="s">
        <v>26</v>
      </c>
      <c r="L771" s="15" t="s">
        <v>24</v>
      </c>
      <c r="M771" s="15" t="s">
        <v>24</v>
      </c>
      <c r="N771" s="15" t="s">
        <v>24</v>
      </c>
      <c r="O771" s="15" t="s">
        <v>26</v>
      </c>
      <c r="P771" s="15" t="s">
        <v>27</v>
      </c>
      <c r="Q771" s="15" t="s">
        <v>24</v>
      </c>
      <c r="R771" s="15" t="s">
        <v>17</v>
      </c>
      <c r="S771" s="18" t="n">
        <v>64.8</v>
      </c>
      <c r="T771" s="15" t="n">
        <v>1175.6</v>
      </c>
      <c r="U771" s="15" t="s">
        <v>24</v>
      </c>
      <c r="V771" s="18" t="n">
        <f aca="false">IF(ISNUMBER(T771),T771,0)</f>
        <v>1175.6</v>
      </c>
      <c r="W771" s="15" t="n">
        <f aca="false">IF(U771="Yes",1,0)</f>
        <v>0</v>
      </c>
      <c r="X771" s="15" t="str">
        <f aca="false">IF(F771&lt;=12,"0-12 months",IF(F771&lt;=24,"13-24 months",IF(F771&lt;=48,"25-48 months","49-72 months")))</f>
        <v>13-24 months</v>
      </c>
      <c r="Y771" s="15" t="str">
        <f aca="false">IF(C771=1,"Yes","No")</f>
        <v>No</v>
      </c>
      <c r="Z771" s="15" t="n">
        <f aca="false">COUNTIF(J771:O771,"Yes")</f>
        <v>3</v>
      </c>
      <c r="AA771" s="18" t="n">
        <f aca="false">S771*W771</f>
        <v>0</v>
      </c>
      <c r="AB771" s="15" t="n">
        <f aca="false">(P771="Month-to-month")+(I771="Fiber optic")+(R771="Electronic check")+(F771&lt;=12)+(M771="No")+(J771="No")</f>
        <v>1</v>
      </c>
      <c r="AC771" s="15" t="str">
        <f aca="false">IF(AB771&gt;=5,"High",IF(AB771&gt;=3,"Medium","Low"))</f>
        <v>Low</v>
      </c>
    </row>
    <row r="772" customFormat="false" ht="15" hidden="false" customHeight="false" outlineLevel="0" collapsed="false">
      <c r="A772" s="15" t="s">
        <v>869</v>
      </c>
      <c r="B772" s="15" t="s">
        <v>98</v>
      </c>
      <c r="C772" s="15" t="n">
        <v>0</v>
      </c>
      <c r="D772" s="15" t="s">
        <v>24</v>
      </c>
      <c r="E772" s="15" t="s">
        <v>24</v>
      </c>
      <c r="F772" s="15" t="n">
        <v>11</v>
      </c>
      <c r="G772" s="15" t="s">
        <v>26</v>
      </c>
      <c r="H772" s="15" t="s">
        <v>24</v>
      </c>
      <c r="I772" s="15" t="s">
        <v>24</v>
      </c>
      <c r="J772" s="15" t="s">
        <v>28</v>
      </c>
      <c r="K772" s="15" t="s">
        <v>28</v>
      </c>
      <c r="L772" s="15" t="s">
        <v>28</v>
      </c>
      <c r="M772" s="15" t="s">
        <v>28</v>
      </c>
      <c r="N772" s="15" t="s">
        <v>28</v>
      </c>
      <c r="O772" s="15" t="s">
        <v>28</v>
      </c>
      <c r="P772" s="15" t="s">
        <v>25</v>
      </c>
      <c r="Q772" s="15" t="s">
        <v>26</v>
      </c>
      <c r="R772" s="15" t="s">
        <v>21</v>
      </c>
      <c r="S772" s="18" t="n">
        <v>20.45</v>
      </c>
      <c r="T772" s="15" t="n">
        <v>237.3</v>
      </c>
      <c r="U772" s="15" t="s">
        <v>24</v>
      </c>
      <c r="V772" s="18" t="n">
        <f aca="false">IF(ISNUMBER(T772),T772,0)</f>
        <v>237.3</v>
      </c>
      <c r="W772" s="15" t="n">
        <f aca="false">IF(U772="Yes",1,0)</f>
        <v>0</v>
      </c>
      <c r="X772" s="15" t="str">
        <f aca="false">IF(F772&lt;=12,"0-12 months",IF(F772&lt;=24,"13-24 months",IF(F772&lt;=48,"25-48 months","49-72 months")))</f>
        <v>0-12 months</v>
      </c>
      <c r="Y772" s="15" t="str">
        <f aca="false">IF(C772=1,"Yes","No")</f>
        <v>No</v>
      </c>
      <c r="Z772" s="15" t="n">
        <f aca="false">COUNTIF(J772:O772,"Yes")</f>
        <v>0</v>
      </c>
      <c r="AA772" s="18" t="n">
        <f aca="false">S772*W772</f>
        <v>0</v>
      </c>
      <c r="AB772" s="15" t="n">
        <f aca="false">(P772="Month-to-month")+(I772="Fiber optic")+(R772="Electronic check")+(F772&lt;=12)+(M772="No")+(J772="No")</f>
        <v>2</v>
      </c>
      <c r="AC772" s="15" t="str">
        <f aca="false">IF(AB772&gt;=5,"High",IF(AB772&gt;=3,"Medium","Low"))</f>
        <v>Low</v>
      </c>
    </row>
    <row r="773" customFormat="false" ht="15" hidden="false" customHeight="false" outlineLevel="0" collapsed="false">
      <c r="A773" s="15" t="s">
        <v>870</v>
      </c>
      <c r="B773" s="15" t="s">
        <v>98</v>
      </c>
      <c r="C773" s="15" t="n">
        <v>0</v>
      </c>
      <c r="D773" s="15" t="s">
        <v>24</v>
      </c>
      <c r="E773" s="15" t="s">
        <v>24</v>
      </c>
      <c r="F773" s="15" t="n">
        <v>15</v>
      </c>
      <c r="G773" s="15" t="s">
        <v>26</v>
      </c>
      <c r="H773" s="15" t="s">
        <v>26</v>
      </c>
      <c r="I773" s="15" t="s">
        <v>102</v>
      </c>
      <c r="J773" s="15" t="s">
        <v>24</v>
      </c>
      <c r="K773" s="15" t="s">
        <v>24</v>
      </c>
      <c r="L773" s="15" t="s">
        <v>24</v>
      </c>
      <c r="M773" s="15" t="s">
        <v>24</v>
      </c>
      <c r="N773" s="15" t="s">
        <v>26</v>
      </c>
      <c r="O773" s="15" t="s">
        <v>26</v>
      </c>
      <c r="P773" s="15" t="s">
        <v>25</v>
      </c>
      <c r="Q773" s="15" t="s">
        <v>26</v>
      </c>
      <c r="R773" s="15" t="s">
        <v>15</v>
      </c>
      <c r="S773" s="18" t="n">
        <v>93.35</v>
      </c>
      <c r="T773" s="15" t="n">
        <v>1444.65</v>
      </c>
      <c r="U773" s="15" t="s">
        <v>26</v>
      </c>
      <c r="V773" s="18" t="n">
        <f aca="false">IF(ISNUMBER(T773),T773,0)</f>
        <v>1444.65</v>
      </c>
      <c r="W773" s="15" t="n">
        <f aca="false">IF(U773="Yes",1,0)</f>
        <v>1</v>
      </c>
      <c r="X773" s="15" t="str">
        <f aca="false">IF(F773&lt;=12,"0-12 months",IF(F773&lt;=24,"13-24 months",IF(F773&lt;=48,"25-48 months","49-72 months")))</f>
        <v>13-24 months</v>
      </c>
      <c r="Y773" s="15" t="str">
        <f aca="false">IF(C773=1,"Yes","No")</f>
        <v>No</v>
      </c>
      <c r="Z773" s="15" t="n">
        <f aca="false">COUNTIF(J773:O773,"Yes")</f>
        <v>2</v>
      </c>
      <c r="AA773" s="18" t="n">
        <f aca="false">S773*W773</f>
        <v>93.35</v>
      </c>
      <c r="AB773" s="15" t="n">
        <f aca="false">(P773="Month-to-month")+(I773="Fiber optic")+(R773="Electronic check")+(F773&lt;=12)+(M773="No")+(J773="No")</f>
        <v>5</v>
      </c>
      <c r="AC773" s="15" t="str">
        <f aca="false">IF(AB773&gt;=5,"High",IF(AB773&gt;=3,"Medium","Low"))</f>
        <v>High</v>
      </c>
    </row>
    <row r="774" customFormat="false" ht="15" hidden="false" customHeight="false" outlineLevel="0" collapsed="false">
      <c r="A774" s="15" t="s">
        <v>871</v>
      </c>
      <c r="B774" s="15" t="s">
        <v>94</v>
      </c>
      <c r="C774" s="15" t="n">
        <v>0</v>
      </c>
      <c r="D774" s="15" t="s">
        <v>24</v>
      </c>
      <c r="E774" s="15" t="s">
        <v>24</v>
      </c>
      <c r="F774" s="15" t="n">
        <v>1</v>
      </c>
      <c r="G774" s="15" t="s">
        <v>26</v>
      </c>
      <c r="H774" s="15" t="s">
        <v>24</v>
      </c>
      <c r="I774" s="15" t="s">
        <v>24</v>
      </c>
      <c r="J774" s="15" t="s">
        <v>28</v>
      </c>
      <c r="K774" s="15" t="s">
        <v>28</v>
      </c>
      <c r="L774" s="15" t="s">
        <v>28</v>
      </c>
      <c r="M774" s="15" t="s">
        <v>28</v>
      </c>
      <c r="N774" s="15" t="s">
        <v>28</v>
      </c>
      <c r="O774" s="15" t="s">
        <v>28</v>
      </c>
      <c r="P774" s="15" t="s">
        <v>25</v>
      </c>
      <c r="Q774" s="15" t="s">
        <v>24</v>
      </c>
      <c r="R774" s="15" t="s">
        <v>17</v>
      </c>
      <c r="S774" s="18" t="n">
        <v>19.9</v>
      </c>
      <c r="T774" s="15" t="n">
        <v>19.9</v>
      </c>
      <c r="U774" s="15" t="s">
        <v>26</v>
      </c>
      <c r="V774" s="18" t="n">
        <f aca="false">IF(ISNUMBER(T774),T774,0)</f>
        <v>19.9</v>
      </c>
      <c r="W774" s="15" t="n">
        <f aca="false">IF(U774="Yes",1,0)</f>
        <v>1</v>
      </c>
      <c r="X774" s="15" t="str">
        <f aca="false">IF(F774&lt;=12,"0-12 months",IF(F774&lt;=24,"13-24 months",IF(F774&lt;=48,"25-48 months","49-72 months")))</f>
        <v>0-12 months</v>
      </c>
      <c r="Y774" s="15" t="str">
        <f aca="false">IF(C774=1,"Yes","No")</f>
        <v>No</v>
      </c>
      <c r="Z774" s="15" t="n">
        <f aca="false">COUNTIF(J774:O774,"Yes")</f>
        <v>0</v>
      </c>
      <c r="AA774" s="18" t="n">
        <f aca="false">S774*W774</f>
        <v>19.9</v>
      </c>
      <c r="AB774" s="15" t="n">
        <f aca="false">(P774="Month-to-month")+(I774="Fiber optic")+(R774="Electronic check")+(F774&lt;=12)+(M774="No")+(J774="No")</f>
        <v>2</v>
      </c>
      <c r="AC774" s="15" t="str">
        <f aca="false">IF(AB774&gt;=5,"High",IF(AB774&gt;=3,"Medium","Low"))</f>
        <v>Low</v>
      </c>
    </row>
    <row r="775" customFormat="false" ht="15" hidden="false" customHeight="false" outlineLevel="0" collapsed="false">
      <c r="A775" s="15" t="s">
        <v>872</v>
      </c>
      <c r="B775" s="15" t="s">
        <v>94</v>
      </c>
      <c r="C775" s="15" t="n">
        <v>0</v>
      </c>
      <c r="D775" s="15" t="s">
        <v>26</v>
      </c>
      <c r="E775" s="15" t="s">
        <v>24</v>
      </c>
      <c r="F775" s="15" t="n">
        <v>5</v>
      </c>
      <c r="G775" s="15" t="s">
        <v>26</v>
      </c>
      <c r="H775" s="15" t="s">
        <v>24</v>
      </c>
      <c r="I775" s="15" t="s">
        <v>102</v>
      </c>
      <c r="J775" s="15" t="s">
        <v>26</v>
      </c>
      <c r="K775" s="15" t="s">
        <v>24</v>
      </c>
      <c r="L775" s="15" t="s">
        <v>26</v>
      </c>
      <c r="M775" s="15" t="s">
        <v>24</v>
      </c>
      <c r="N775" s="15" t="s">
        <v>24</v>
      </c>
      <c r="O775" s="15" t="s">
        <v>26</v>
      </c>
      <c r="P775" s="15" t="s">
        <v>25</v>
      </c>
      <c r="Q775" s="15" t="s">
        <v>26</v>
      </c>
      <c r="R775" s="15" t="s">
        <v>17</v>
      </c>
      <c r="S775" s="18" t="n">
        <v>88.9</v>
      </c>
      <c r="T775" s="15" t="n">
        <v>454.15</v>
      </c>
      <c r="U775" s="15" t="s">
        <v>26</v>
      </c>
      <c r="V775" s="18" t="n">
        <f aca="false">IF(ISNUMBER(T775),T775,0)</f>
        <v>454.15</v>
      </c>
      <c r="W775" s="15" t="n">
        <f aca="false">IF(U775="Yes",1,0)</f>
        <v>1</v>
      </c>
      <c r="X775" s="15" t="str">
        <f aca="false">IF(F775&lt;=12,"0-12 months",IF(F775&lt;=24,"13-24 months",IF(F775&lt;=48,"25-48 months","49-72 months")))</f>
        <v>0-12 months</v>
      </c>
      <c r="Y775" s="15" t="str">
        <f aca="false">IF(C775=1,"Yes","No")</f>
        <v>No</v>
      </c>
      <c r="Z775" s="15" t="n">
        <f aca="false">COUNTIF(J775:O775,"Yes")</f>
        <v>3</v>
      </c>
      <c r="AA775" s="18" t="n">
        <f aca="false">S775*W775</f>
        <v>88.9</v>
      </c>
      <c r="AB775" s="15" t="n">
        <f aca="false">(P775="Month-to-month")+(I775="Fiber optic")+(R775="Electronic check")+(F775&lt;=12)+(M775="No")+(J775="No")</f>
        <v>4</v>
      </c>
      <c r="AC775" s="15" t="str">
        <f aca="false">IF(AB775&gt;=5,"High",IF(AB775&gt;=3,"Medium","Low"))</f>
        <v>Medium</v>
      </c>
    </row>
    <row r="776" customFormat="false" ht="15" hidden="false" customHeight="false" outlineLevel="0" collapsed="false">
      <c r="A776" s="15" t="s">
        <v>873</v>
      </c>
      <c r="B776" s="15" t="s">
        <v>98</v>
      </c>
      <c r="C776" s="15" t="n">
        <v>0</v>
      </c>
      <c r="D776" s="15" t="s">
        <v>26</v>
      </c>
      <c r="E776" s="15" t="s">
        <v>24</v>
      </c>
      <c r="F776" s="15" t="n">
        <v>33</v>
      </c>
      <c r="G776" s="15" t="s">
        <v>26</v>
      </c>
      <c r="H776" s="15" t="s">
        <v>24</v>
      </c>
      <c r="I776" s="15" t="s">
        <v>102</v>
      </c>
      <c r="J776" s="15" t="s">
        <v>24</v>
      </c>
      <c r="K776" s="15" t="s">
        <v>24</v>
      </c>
      <c r="L776" s="15" t="s">
        <v>26</v>
      </c>
      <c r="M776" s="15" t="s">
        <v>24</v>
      </c>
      <c r="N776" s="15" t="s">
        <v>26</v>
      </c>
      <c r="O776" s="15" t="s">
        <v>26</v>
      </c>
      <c r="P776" s="15" t="s">
        <v>27</v>
      </c>
      <c r="Q776" s="15" t="s">
        <v>26</v>
      </c>
      <c r="R776" s="15" t="s">
        <v>15</v>
      </c>
      <c r="S776" s="18" t="n">
        <v>95.8</v>
      </c>
      <c r="T776" s="15" t="n">
        <v>3036.75</v>
      </c>
      <c r="U776" s="15" t="s">
        <v>26</v>
      </c>
      <c r="V776" s="18" t="n">
        <f aca="false">IF(ISNUMBER(T776),T776,0)</f>
        <v>3036.75</v>
      </c>
      <c r="W776" s="15" t="n">
        <f aca="false">IF(U776="Yes",1,0)</f>
        <v>1</v>
      </c>
      <c r="X776" s="15" t="str">
        <f aca="false">IF(F776&lt;=12,"0-12 months",IF(F776&lt;=24,"13-24 months",IF(F776&lt;=48,"25-48 months","49-72 months")))</f>
        <v>25-48 months</v>
      </c>
      <c r="Y776" s="15" t="str">
        <f aca="false">IF(C776=1,"Yes","No")</f>
        <v>No</v>
      </c>
      <c r="Z776" s="15" t="n">
        <f aca="false">COUNTIF(J776:O776,"Yes")</f>
        <v>3</v>
      </c>
      <c r="AA776" s="18" t="n">
        <f aca="false">S776*W776</f>
        <v>95.8</v>
      </c>
      <c r="AB776" s="15" t="n">
        <f aca="false">(P776="Month-to-month")+(I776="Fiber optic")+(R776="Electronic check")+(F776&lt;=12)+(M776="No")+(J776="No")</f>
        <v>4</v>
      </c>
      <c r="AC776" s="15" t="str">
        <f aca="false">IF(AB776&gt;=5,"High",IF(AB776&gt;=3,"Medium","Low"))</f>
        <v>Medium</v>
      </c>
    </row>
    <row r="777" customFormat="false" ht="15" hidden="false" customHeight="false" outlineLevel="0" collapsed="false">
      <c r="A777" s="15" t="s">
        <v>874</v>
      </c>
      <c r="B777" s="15" t="s">
        <v>94</v>
      </c>
      <c r="C777" s="15" t="n">
        <v>0</v>
      </c>
      <c r="D777" s="15" t="s">
        <v>26</v>
      </c>
      <c r="E777" s="15" t="s">
        <v>24</v>
      </c>
      <c r="F777" s="15" t="n">
        <v>72</v>
      </c>
      <c r="G777" s="15" t="s">
        <v>26</v>
      </c>
      <c r="H777" s="15" t="s">
        <v>26</v>
      </c>
      <c r="I777" s="15" t="s">
        <v>102</v>
      </c>
      <c r="J777" s="15" t="s">
        <v>26</v>
      </c>
      <c r="K777" s="15" t="s">
        <v>26</v>
      </c>
      <c r="L777" s="15" t="s">
        <v>26</v>
      </c>
      <c r="M777" s="15" t="s">
        <v>24</v>
      </c>
      <c r="N777" s="15" t="s">
        <v>26</v>
      </c>
      <c r="O777" s="15" t="s">
        <v>26</v>
      </c>
      <c r="P777" s="15" t="s">
        <v>29</v>
      </c>
      <c r="Q777" s="15" t="s">
        <v>26</v>
      </c>
      <c r="R777" s="15" t="s">
        <v>21</v>
      </c>
      <c r="S777" s="18" t="n">
        <v>110.65</v>
      </c>
      <c r="T777" s="15" t="n">
        <v>8065.65</v>
      </c>
      <c r="U777" s="15" t="s">
        <v>24</v>
      </c>
      <c r="V777" s="18" t="n">
        <f aca="false">IF(ISNUMBER(T777),T777,0)</f>
        <v>8065.65</v>
      </c>
      <c r="W777" s="15" t="n">
        <f aca="false">IF(U777="Yes",1,0)</f>
        <v>0</v>
      </c>
      <c r="X777" s="15" t="str">
        <f aca="false">IF(F777&lt;=12,"0-12 months",IF(F777&lt;=24,"13-24 months",IF(F777&lt;=48,"25-48 months","49-72 months")))</f>
        <v>49-72 months</v>
      </c>
      <c r="Y777" s="15" t="str">
        <f aca="false">IF(C777=1,"Yes","No")</f>
        <v>No</v>
      </c>
      <c r="Z777" s="15" t="n">
        <f aca="false">COUNTIF(J777:O777,"Yes")</f>
        <v>5</v>
      </c>
      <c r="AA777" s="18" t="n">
        <f aca="false">S777*W777</f>
        <v>0</v>
      </c>
      <c r="AB777" s="15" t="n">
        <f aca="false">(P777="Month-to-month")+(I777="Fiber optic")+(R777="Electronic check")+(F777&lt;=12)+(M777="No")+(J777="No")</f>
        <v>2</v>
      </c>
      <c r="AC777" s="15" t="str">
        <f aca="false">IF(AB777&gt;=5,"High",IF(AB777&gt;=3,"Medium","Low"))</f>
        <v>Low</v>
      </c>
    </row>
    <row r="778" customFormat="false" ht="15" hidden="false" customHeight="false" outlineLevel="0" collapsed="false">
      <c r="A778" s="15" t="s">
        <v>875</v>
      </c>
      <c r="B778" s="15" t="s">
        <v>94</v>
      </c>
      <c r="C778" s="15" t="n">
        <v>0</v>
      </c>
      <c r="D778" s="15" t="s">
        <v>26</v>
      </c>
      <c r="E778" s="15" t="s">
        <v>26</v>
      </c>
      <c r="F778" s="15" t="n">
        <v>3</v>
      </c>
      <c r="G778" s="15" t="s">
        <v>24</v>
      </c>
      <c r="H778" s="15" t="s">
        <v>95</v>
      </c>
      <c r="I778" s="15" t="s">
        <v>96</v>
      </c>
      <c r="J778" s="15" t="s">
        <v>24</v>
      </c>
      <c r="K778" s="15" t="s">
        <v>26</v>
      </c>
      <c r="L778" s="15" t="s">
        <v>24</v>
      </c>
      <c r="M778" s="15" t="s">
        <v>24</v>
      </c>
      <c r="N778" s="15" t="s">
        <v>24</v>
      </c>
      <c r="O778" s="15" t="s">
        <v>26</v>
      </c>
      <c r="P778" s="15" t="s">
        <v>25</v>
      </c>
      <c r="Q778" s="15" t="s">
        <v>24</v>
      </c>
      <c r="R778" s="15" t="s">
        <v>17</v>
      </c>
      <c r="S778" s="18" t="n">
        <v>40.3</v>
      </c>
      <c r="T778" s="15" t="n">
        <v>92.5</v>
      </c>
      <c r="U778" s="15" t="s">
        <v>24</v>
      </c>
      <c r="V778" s="18" t="n">
        <f aca="false">IF(ISNUMBER(T778),T778,0)</f>
        <v>92.5</v>
      </c>
      <c r="W778" s="15" t="n">
        <f aca="false">IF(U778="Yes",1,0)</f>
        <v>0</v>
      </c>
      <c r="X778" s="15" t="str">
        <f aca="false">IF(F778&lt;=12,"0-12 months",IF(F778&lt;=24,"13-24 months",IF(F778&lt;=48,"25-48 months","49-72 months")))</f>
        <v>0-12 months</v>
      </c>
      <c r="Y778" s="15" t="str">
        <f aca="false">IF(C778=1,"Yes","No")</f>
        <v>No</v>
      </c>
      <c r="Z778" s="15" t="n">
        <f aca="false">COUNTIF(J778:O778,"Yes")</f>
        <v>2</v>
      </c>
      <c r="AA778" s="18" t="n">
        <f aca="false">S778*W778</f>
        <v>0</v>
      </c>
      <c r="AB778" s="15" t="n">
        <f aca="false">(P778="Month-to-month")+(I778="Fiber optic")+(R778="Electronic check")+(F778&lt;=12)+(M778="No")+(J778="No")</f>
        <v>4</v>
      </c>
      <c r="AC778" s="15" t="str">
        <f aca="false">IF(AB778&gt;=5,"High",IF(AB778&gt;=3,"Medium","Low"))</f>
        <v>Medium</v>
      </c>
    </row>
    <row r="779" customFormat="false" ht="15" hidden="false" customHeight="false" outlineLevel="0" collapsed="false">
      <c r="A779" s="15" t="s">
        <v>876</v>
      </c>
      <c r="B779" s="15" t="s">
        <v>98</v>
      </c>
      <c r="C779" s="15" t="n">
        <v>0</v>
      </c>
      <c r="D779" s="15" t="s">
        <v>24</v>
      </c>
      <c r="E779" s="15" t="s">
        <v>24</v>
      </c>
      <c r="F779" s="15" t="n">
        <v>2</v>
      </c>
      <c r="G779" s="15" t="s">
        <v>26</v>
      </c>
      <c r="H779" s="15" t="s">
        <v>26</v>
      </c>
      <c r="I779" s="15" t="s">
        <v>102</v>
      </c>
      <c r="J779" s="15" t="s">
        <v>24</v>
      </c>
      <c r="K779" s="15" t="s">
        <v>26</v>
      </c>
      <c r="L779" s="15" t="s">
        <v>24</v>
      </c>
      <c r="M779" s="15" t="s">
        <v>24</v>
      </c>
      <c r="N779" s="15" t="s">
        <v>24</v>
      </c>
      <c r="O779" s="15" t="s">
        <v>24</v>
      </c>
      <c r="P779" s="15" t="s">
        <v>25</v>
      </c>
      <c r="Q779" s="15" t="s">
        <v>26</v>
      </c>
      <c r="R779" s="15" t="s">
        <v>15</v>
      </c>
      <c r="S779" s="18" t="n">
        <v>82</v>
      </c>
      <c r="T779" s="15" t="n">
        <v>184.65</v>
      </c>
      <c r="U779" s="15" t="s">
        <v>26</v>
      </c>
      <c r="V779" s="18" t="n">
        <f aca="false">IF(ISNUMBER(T779),T779,0)</f>
        <v>184.65</v>
      </c>
      <c r="W779" s="15" t="n">
        <f aca="false">IF(U779="Yes",1,0)</f>
        <v>1</v>
      </c>
      <c r="X779" s="15" t="str">
        <f aca="false">IF(F779&lt;=12,"0-12 months",IF(F779&lt;=24,"13-24 months",IF(F779&lt;=48,"25-48 months","49-72 months")))</f>
        <v>0-12 months</v>
      </c>
      <c r="Y779" s="15" t="str">
        <f aca="false">IF(C779=1,"Yes","No")</f>
        <v>No</v>
      </c>
      <c r="Z779" s="15" t="n">
        <f aca="false">COUNTIF(J779:O779,"Yes")</f>
        <v>1</v>
      </c>
      <c r="AA779" s="18" t="n">
        <f aca="false">S779*W779</f>
        <v>82</v>
      </c>
      <c r="AB779" s="15" t="n">
        <f aca="false">(P779="Month-to-month")+(I779="Fiber optic")+(R779="Electronic check")+(F779&lt;=12)+(M779="No")+(J779="No")</f>
        <v>6</v>
      </c>
      <c r="AC779" s="15" t="str">
        <f aca="false">IF(AB779&gt;=5,"High",IF(AB779&gt;=3,"Medium","Low"))</f>
        <v>High</v>
      </c>
    </row>
    <row r="780" customFormat="false" ht="15" hidden="false" customHeight="false" outlineLevel="0" collapsed="false">
      <c r="A780" s="15" t="s">
        <v>877</v>
      </c>
      <c r="B780" s="15" t="s">
        <v>94</v>
      </c>
      <c r="C780" s="15" t="n">
        <v>0</v>
      </c>
      <c r="D780" s="15" t="s">
        <v>26</v>
      </c>
      <c r="E780" s="15" t="s">
        <v>24</v>
      </c>
      <c r="F780" s="15" t="n">
        <v>59</v>
      </c>
      <c r="G780" s="15" t="s">
        <v>26</v>
      </c>
      <c r="H780" s="15" t="s">
        <v>26</v>
      </c>
      <c r="I780" s="15" t="s">
        <v>102</v>
      </c>
      <c r="J780" s="15" t="s">
        <v>26</v>
      </c>
      <c r="K780" s="15" t="s">
        <v>26</v>
      </c>
      <c r="L780" s="15" t="s">
        <v>26</v>
      </c>
      <c r="M780" s="15" t="s">
        <v>26</v>
      </c>
      <c r="N780" s="15" t="s">
        <v>24</v>
      </c>
      <c r="O780" s="15" t="s">
        <v>26</v>
      </c>
      <c r="P780" s="15" t="s">
        <v>27</v>
      </c>
      <c r="Q780" s="15" t="s">
        <v>26</v>
      </c>
      <c r="R780" s="15" t="s">
        <v>21</v>
      </c>
      <c r="S780" s="18" t="n">
        <v>107</v>
      </c>
      <c r="T780" s="15" t="n">
        <v>6152.3</v>
      </c>
      <c r="U780" s="15" t="s">
        <v>24</v>
      </c>
      <c r="V780" s="18" t="n">
        <f aca="false">IF(ISNUMBER(T780),T780,0)</f>
        <v>6152.3</v>
      </c>
      <c r="W780" s="15" t="n">
        <f aca="false">IF(U780="Yes",1,0)</f>
        <v>0</v>
      </c>
      <c r="X780" s="15" t="str">
        <f aca="false">IF(F780&lt;=12,"0-12 months",IF(F780&lt;=24,"13-24 months",IF(F780&lt;=48,"25-48 months","49-72 months")))</f>
        <v>49-72 months</v>
      </c>
      <c r="Y780" s="15" t="str">
        <f aca="false">IF(C780=1,"Yes","No")</f>
        <v>No</v>
      </c>
      <c r="Z780" s="15" t="n">
        <f aca="false">COUNTIF(J780:O780,"Yes")</f>
        <v>5</v>
      </c>
      <c r="AA780" s="18" t="n">
        <f aca="false">S780*W780</f>
        <v>0</v>
      </c>
      <c r="AB780" s="15" t="n">
        <f aca="false">(P780="Month-to-month")+(I780="Fiber optic")+(R780="Electronic check")+(F780&lt;=12)+(M780="No")+(J780="No")</f>
        <v>1</v>
      </c>
      <c r="AC780" s="15" t="str">
        <f aca="false">IF(AB780&gt;=5,"High",IF(AB780&gt;=3,"Medium","Low"))</f>
        <v>Low</v>
      </c>
    </row>
    <row r="781" customFormat="false" ht="15" hidden="false" customHeight="false" outlineLevel="0" collapsed="false">
      <c r="A781" s="15" t="s">
        <v>878</v>
      </c>
      <c r="B781" s="15" t="s">
        <v>98</v>
      </c>
      <c r="C781" s="15" t="n">
        <v>0</v>
      </c>
      <c r="D781" s="15" t="s">
        <v>24</v>
      </c>
      <c r="E781" s="15" t="s">
        <v>24</v>
      </c>
      <c r="F781" s="15" t="n">
        <v>2</v>
      </c>
      <c r="G781" s="15" t="s">
        <v>26</v>
      </c>
      <c r="H781" s="15" t="s">
        <v>24</v>
      </c>
      <c r="I781" s="15" t="s">
        <v>96</v>
      </c>
      <c r="J781" s="15" t="s">
        <v>24</v>
      </c>
      <c r="K781" s="15" t="s">
        <v>24</v>
      </c>
      <c r="L781" s="15" t="s">
        <v>24</v>
      </c>
      <c r="M781" s="15" t="s">
        <v>24</v>
      </c>
      <c r="N781" s="15" t="s">
        <v>24</v>
      </c>
      <c r="O781" s="15" t="s">
        <v>24</v>
      </c>
      <c r="P781" s="15" t="s">
        <v>25</v>
      </c>
      <c r="Q781" s="15" t="s">
        <v>24</v>
      </c>
      <c r="R781" s="15" t="s">
        <v>15</v>
      </c>
      <c r="S781" s="18" t="n">
        <v>45.35</v>
      </c>
      <c r="T781" s="15" t="n">
        <v>89.5</v>
      </c>
      <c r="U781" s="15" t="s">
        <v>26</v>
      </c>
      <c r="V781" s="18" t="n">
        <f aca="false">IF(ISNUMBER(T781),T781,0)</f>
        <v>89.5</v>
      </c>
      <c r="W781" s="15" t="n">
        <f aca="false">IF(U781="Yes",1,0)</f>
        <v>1</v>
      </c>
      <c r="X781" s="15" t="str">
        <f aca="false">IF(F781&lt;=12,"0-12 months",IF(F781&lt;=24,"13-24 months",IF(F781&lt;=48,"25-48 months","49-72 months")))</f>
        <v>0-12 months</v>
      </c>
      <c r="Y781" s="15" t="str">
        <f aca="false">IF(C781=1,"Yes","No")</f>
        <v>No</v>
      </c>
      <c r="Z781" s="15" t="n">
        <f aca="false">COUNTIF(J781:O781,"Yes")</f>
        <v>0</v>
      </c>
      <c r="AA781" s="18" t="n">
        <f aca="false">S781*W781</f>
        <v>45.35</v>
      </c>
      <c r="AB781" s="15" t="n">
        <f aca="false">(P781="Month-to-month")+(I781="Fiber optic")+(R781="Electronic check")+(F781&lt;=12)+(M781="No")+(J781="No")</f>
        <v>5</v>
      </c>
      <c r="AC781" s="15" t="str">
        <f aca="false">IF(AB781&gt;=5,"High",IF(AB781&gt;=3,"Medium","Low"))</f>
        <v>High</v>
      </c>
    </row>
    <row r="782" customFormat="false" ht="15" hidden="false" customHeight="false" outlineLevel="0" collapsed="false">
      <c r="A782" s="15" t="s">
        <v>879</v>
      </c>
      <c r="B782" s="15" t="s">
        <v>98</v>
      </c>
      <c r="C782" s="15" t="n">
        <v>0</v>
      </c>
      <c r="D782" s="15" t="s">
        <v>26</v>
      </c>
      <c r="E782" s="15" t="s">
        <v>26</v>
      </c>
      <c r="F782" s="15" t="n">
        <v>71</v>
      </c>
      <c r="G782" s="15" t="s">
        <v>26</v>
      </c>
      <c r="H782" s="15" t="s">
        <v>24</v>
      </c>
      <c r="I782" s="15" t="s">
        <v>96</v>
      </c>
      <c r="J782" s="15" t="s">
        <v>24</v>
      </c>
      <c r="K782" s="15" t="s">
        <v>26</v>
      </c>
      <c r="L782" s="15" t="s">
        <v>24</v>
      </c>
      <c r="M782" s="15" t="s">
        <v>26</v>
      </c>
      <c r="N782" s="15" t="s">
        <v>26</v>
      </c>
      <c r="O782" s="15" t="s">
        <v>26</v>
      </c>
      <c r="P782" s="15" t="s">
        <v>29</v>
      </c>
      <c r="Q782" s="15" t="s">
        <v>26</v>
      </c>
      <c r="R782" s="15" t="s">
        <v>21</v>
      </c>
      <c r="S782" s="18" t="n">
        <v>73.35</v>
      </c>
      <c r="T782" s="15" t="n">
        <v>5154.5</v>
      </c>
      <c r="U782" s="15" t="s">
        <v>24</v>
      </c>
      <c r="V782" s="18" t="n">
        <f aca="false">IF(ISNUMBER(T782),T782,0)</f>
        <v>5154.5</v>
      </c>
      <c r="W782" s="15" t="n">
        <f aca="false">IF(U782="Yes",1,0)</f>
        <v>0</v>
      </c>
      <c r="X782" s="15" t="str">
        <f aca="false">IF(F782&lt;=12,"0-12 months",IF(F782&lt;=24,"13-24 months",IF(F782&lt;=48,"25-48 months","49-72 months")))</f>
        <v>49-72 months</v>
      </c>
      <c r="Y782" s="15" t="str">
        <f aca="false">IF(C782=1,"Yes","No")</f>
        <v>No</v>
      </c>
      <c r="Z782" s="15" t="n">
        <f aca="false">COUNTIF(J782:O782,"Yes")</f>
        <v>4</v>
      </c>
      <c r="AA782" s="18" t="n">
        <f aca="false">S782*W782</f>
        <v>0</v>
      </c>
      <c r="AB782" s="15" t="n">
        <f aca="false">(P782="Month-to-month")+(I782="Fiber optic")+(R782="Electronic check")+(F782&lt;=12)+(M782="No")+(J782="No")</f>
        <v>1</v>
      </c>
      <c r="AC782" s="15" t="str">
        <f aca="false">IF(AB782&gt;=5,"High",IF(AB782&gt;=3,"Medium","Low"))</f>
        <v>Low</v>
      </c>
    </row>
    <row r="783" customFormat="false" ht="15" hidden="false" customHeight="false" outlineLevel="0" collapsed="false">
      <c r="A783" s="15" t="s">
        <v>880</v>
      </c>
      <c r="B783" s="15" t="s">
        <v>94</v>
      </c>
      <c r="C783" s="15" t="n">
        <v>0</v>
      </c>
      <c r="D783" s="15" t="s">
        <v>26</v>
      </c>
      <c r="E783" s="15" t="s">
        <v>26</v>
      </c>
      <c r="F783" s="15" t="n">
        <v>5</v>
      </c>
      <c r="G783" s="15" t="s">
        <v>26</v>
      </c>
      <c r="H783" s="15" t="s">
        <v>24</v>
      </c>
      <c r="I783" s="15" t="s">
        <v>96</v>
      </c>
      <c r="J783" s="15" t="s">
        <v>24</v>
      </c>
      <c r="K783" s="15" t="s">
        <v>24</v>
      </c>
      <c r="L783" s="15" t="s">
        <v>24</v>
      </c>
      <c r="M783" s="15" t="s">
        <v>24</v>
      </c>
      <c r="N783" s="15" t="s">
        <v>24</v>
      </c>
      <c r="O783" s="15" t="s">
        <v>24</v>
      </c>
      <c r="P783" s="15" t="s">
        <v>25</v>
      </c>
      <c r="Q783" s="15" t="s">
        <v>24</v>
      </c>
      <c r="R783" s="15" t="s">
        <v>17</v>
      </c>
      <c r="S783" s="18" t="n">
        <v>44.8</v>
      </c>
      <c r="T783" s="15" t="n">
        <v>220.45</v>
      </c>
      <c r="U783" s="15" t="s">
        <v>24</v>
      </c>
      <c r="V783" s="18" t="n">
        <f aca="false">IF(ISNUMBER(T783),T783,0)</f>
        <v>220.45</v>
      </c>
      <c r="W783" s="15" t="n">
        <f aca="false">IF(U783="Yes",1,0)</f>
        <v>0</v>
      </c>
      <c r="X783" s="15" t="str">
        <f aca="false">IF(F783&lt;=12,"0-12 months",IF(F783&lt;=24,"13-24 months",IF(F783&lt;=48,"25-48 months","49-72 months")))</f>
        <v>0-12 months</v>
      </c>
      <c r="Y783" s="15" t="str">
        <f aca="false">IF(C783=1,"Yes","No")</f>
        <v>No</v>
      </c>
      <c r="Z783" s="15" t="n">
        <f aca="false">COUNTIF(J783:O783,"Yes")</f>
        <v>0</v>
      </c>
      <c r="AA783" s="18" t="n">
        <f aca="false">S783*W783</f>
        <v>0</v>
      </c>
      <c r="AB783" s="15" t="n">
        <f aca="false">(P783="Month-to-month")+(I783="Fiber optic")+(R783="Electronic check")+(F783&lt;=12)+(M783="No")+(J783="No")</f>
        <v>4</v>
      </c>
      <c r="AC783" s="15" t="str">
        <f aca="false">IF(AB783&gt;=5,"High",IF(AB783&gt;=3,"Medium","Low"))</f>
        <v>Medium</v>
      </c>
    </row>
    <row r="784" customFormat="false" ht="15" hidden="false" customHeight="false" outlineLevel="0" collapsed="false">
      <c r="A784" s="15" t="s">
        <v>881</v>
      </c>
      <c r="B784" s="15" t="s">
        <v>98</v>
      </c>
      <c r="C784" s="15" t="n">
        <v>0</v>
      </c>
      <c r="D784" s="15" t="s">
        <v>26</v>
      </c>
      <c r="E784" s="15" t="s">
        <v>26</v>
      </c>
      <c r="F784" s="15" t="n">
        <v>27</v>
      </c>
      <c r="G784" s="15" t="s">
        <v>26</v>
      </c>
      <c r="H784" s="15" t="s">
        <v>24</v>
      </c>
      <c r="I784" s="15" t="s">
        <v>96</v>
      </c>
      <c r="J784" s="15" t="s">
        <v>26</v>
      </c>
      <c r="K784" s="15" t="s">
        <v>26</v>
      </c>
      <c r="L784" s="15" t="s">
        <v>24</v>
      </c>
      <c r="M784" s="15" t="s">
        <v>24</v>
      </c>
      <c r="N784" s="15" t="s">
        <v>24</v>
      </c>
      <c r="O784" s="15" t="s">
        <v>24</v>
      </c>
      <c r="P784" s="15" t="s">
        <v>25</v>
      </c>
      <c r="Q784" s="15" t="s">
        <v>26</v>
      </c>
      <c r="R784" s="15" t="s">
        <v>21</v>
      </c>
      <c r="S784" s="18" t="n">
        <v>54.75</v>
      </c>
      <c r="T784" s="15" t="n">
        <v>1510.3</v>
      </c>
      <c r="U784" s="15" t="s">
        <v>24</v>
      </c>
      <c r="V784" s="18" t="n">
        <f aca="false">IF(ISNUMBER(T784),T784,0)</f>
        <v>1510.3</v>
      </c>
      <c r="W784" s="15" t="n">
        <f aca="false">IF(U784="Yes",1,0)</f>
        <v>0</v>
      </c>
      <c r="X784" s="15" t="str">
        <f aca="false">IF(F784&lt;=12,"0-12 months",IF(F784&lt;=24,"13-24 months",IF(F784&lt;=48,"25-48 months","49-72 months")))</f>
        <v>25-48 months</v>
      </c>
      <c r="Y784" s="15" t="str">
        <f aca="false">IF(C784=1,"Yes","No")</f>
        <v>No</v>
      </c>
      <c r="Z784" s="15" t="n">
        <f aca="false">COUNTIF(J784:O784,"Yes")</f>
        <v>2</v>
      </c>
      <c r="AA784" s="18" t="n">
        <f aca="false">S784*W784</f>
        <v>0</v>
      </c>
      <c r="AB784" s="15" t="n">
        <f aca="false">(P784="Month-to-month")+(I784="Fiber optic")+(R784="Electronic check")+(F784&lt;=12)+(M784="No")+(J784="No")</f>
        <v>2</v>
      </c>
      <c r="AC784" s="15" t="str">
        <f aca="false">IF(AB784&gt;=5,"High",IF(AB784&gt;=3,"Medium","Low"))</f>
        <v>Low</v>
      </c>
    </row>
    <row r="785" customFormat="false" ht="15" hidden="false" customHeight="false" outlineLevel="0" collapsed="false">
      <c r="A785" s="15" t="s">
        <v>882</v>
      </c>
      <c r="B785" s="15" t="s">
        <v>94</v>
      </c>
      <c r="C785" s="15" t="n">
        <v>0</v>
      </c>
      <c r="D785" s="15" t="s">
        <v>24</v>
      </c>
      <c r="E785" s="15" t="s">
        <v>24</v>
      </c>
      <c r="F785" s="15" t="n">
        <v>1</v>
      </c>
      <c r="G785" s="15" t="s">
        <v>26</v>
      </c>
      <c r="H785" s="15" t="s">
        <v>24</v>
      </c>
      <c r="I785" s="15" t="s">
        <v>96</v>
      </c>
      <c r="J785" s="15" t="s">
        <v>24</v>
      </c>
      <c r="K785" s="15" t="s">
        <v>24</v>
      </c>
      <c r="L785" s="15" t="s">
        <v>24</v>
      </c>
      <c r="M785" s="15" t="s">
        <v>26</v>
      </c>
      <c r="N785" s="15" t="s">
        <v>24</v>
      </c>
      <c r="O785" s="15" t="s">
        <v>24</v>
      </c>
      <c r="P785" s="15" t="s">
        <v>25</v>
      </c>
      <c r="Q785" s="15" t="s">
        <v>26</v>
      </c>
      <c r="R785" s="15" t="s">
        <v>15</v>
      </c>
      <c r="S785" s="18" t="n">
        <v>52.2</v>
      </c>
      <c r="T785" s="15" t="n">
        <v>52.2</v>
      </c>
      <c r="U785" s="15" t="s">
        <v>26</v>
      </c>
      <c r="V785" s="18" t="n">
        <f aca="false">IF(ISNUMBER(T785),T785,0)</f>
        <v>52.2</v>
      </c>
      <c r="W785" s="15" t="n">
        <f aca="false">IF(U785="Yes",1,0)</f>
        <v>1</v>
      </c>
      <c r="X785" s="15" t="str">
        <f aca="false">IF(F785&lt;=12,"0-12 months",IF(F785&lt;=24,"13-24 months",IF(F785&lt;=48,"25-48 months","49-72 months")))</f>
        <v>0-12 months</v>
      </c>
      <c r="Y785" s="15" t="str">
        <f aca="false">IF(C785=1,"Yes","No")</f>
        <v>No</v>
      </c>
      <c r="Z785" s="15" t="n">
        <f aca="false">COUNTIF(J785:O785,"Yes")</f>
        <v>1</v>
      </c>
      <c r="AA785" s="18" t="n">
        <f aca="false">S785*W785</f>
        <v>52.2</v>
      </c>
      <c r="AB785" s="15" t="n">
        <f aca="false">(P785="Month-to-month")+(I785="Fiber optic")+(R785="Electronic check")+(F785&lt;=12)+(M785="No")+(J785="No")</f>
        <v>4</v>
      </c>
      <c r="AC785" s="15" t="str">
        <f aca="false">IF(AB785&gt;=5,"High",IF(AB785&gt;=3,"Medium","Low"))</f>
        <v>Medium</v>
      </c>
    </row>
    <row r="786" customFormat="false" ht="15" hidden="false" customHeight="false" outlineLevel="0" collapsed="false">
      <c r="A786" s="15" t="s">
        <v>883</v>
      </c>
      <c r="B786" s="15" t="s">
        <v>98</v>
      </c>
      <c r="C786" s="15" t="n">
        <v>0</v>
      </c>
      <c r="D786" s="15" t="s">
        <v>24</v>
      </c>
      <c r="E786" s="15" t="s">
        <v>26</v>
      </c>
      <c r="F786" s="15" t="n">
        <v>63</v>
      </c>
      <c r="G786" s="15" t="s">
        <v>24</v>
      </c>
      <c r="H786" s="15" t="s">
        <v>95</v>
      </c>
      <c r="I786" s="15" t="s">
        <v>96</v>
      </c>
      <c r="J786" s="15" t="s">
        <v>26</v>
      </c>
      <c r="K786" s="15" t="s">
        <v>26</v>
      </c>
      <c r="L786" s="15" t="s">
        <v>24</v>
      </c>
      <c r="M786" s="15" t="s">
        <v>26</v>
      </c>
      <c r="N786" s="15" t="s">
        <v>24</v>
      </c>
      <c r="O786" s="15" t="s">
        <v>24</v>
      </c>
      <c r="P786" s="15" t="s">
        <v>27</v>
      </c>
      <c r="Q786" s="15" t="s">
        <v>26</v>
      </c>
      <c r="R786" s="15" t="s">
        <v>19</v>
      </c>
      <c r="S786" s="18" t="n">
        <v>40.6</v>
      </c>
      <c r="T786" s="15" t="n">
        <v>2588.95</v>
      </c>
      <c r="U786" s="15" t="s">
        <v>24</v>
      </c>
      <c r="V786" s="18" t="n">
        <f aca="false">IF(ISNUMBER(T786),T786,0)</f>
        <v>2588.95</v>
      </c>
      <c r="W786" s="15" t="n">
        <f aca="false">IF(U786="Yes",1,0)</f>
        <v>0</v>
      </c>
      <c r="X786" s="15" t="str">
        <f aca="false">IF(F786&lt;=12,"0-12 months",IF(F786&lt;=24,"13-24 months",IF(F786&lt;=48,"25-48 months","49-72 months")))</f>
        <v>49-72 months</v>
      </c>
      <c r="Y786" s="15" t="str">
        <f aca="false">IF(C786=1,"Yes","No")</f>
        <v>No</v>
      </c>
      <c r="Z786" s="15" t="n">
        <f aca="false">COUNTIF(J786:O786,"Yes")</f>
        <v>3</v>
      </c>
      <c r="AA786" s="18" t="n">
        <f aca="false">S786*W786</f>
        <v>0</v>
      </c>
      <c r="AB786" s="15" t="n">
        <f aca="false">(P786="Month-to-month")+(I786="Fiber optic")+(R786="Electronic check")+(F786&lt;=12)+(M786="No")+(J786="No")</f>
        <v>0</v>
      </c>
      <c r="AC786" s="15" t="str">
        <f aca="false">IF(AB786&gt;=5,"High",IF(AB786&gt;=3,"Medium","Low"))</f>
        <v>Low</v>
      </c>
    </row>
    <row r="787" customFormat="false" ht="15" hidden="false" customHeight="false" outlineLevel="0" collapsed="false">
      <c r="A787" s="15" t="s">
        <v>884</v>
      </c>
      <c r="B787" s="15" t="s">
        <v>94</v>
      </c>
      <c r="C787" s="15" t="n">
        <v>1</v>
      </c>
      <c r="D787" s="15" t="s">
        <v>24</v>
      </c>
      <c r="E787" s="15" t="s">
        <v>24</v>
      </c>
      <c r="F787" s="15" t="n">
        <v>46</v>
      </c>
      <c r="G787" s="15" t="s">
        <v>26</v>
      </c>
      <c r="H787" s="15" t="s">
        <v>26</v>
      </c>
      <c r="I787" s="15" t="s">
        <v>102</v>
      </c>
      <c r="J787" s="15" t="s">
        <v>26</v>
      </c>
      <c r="K787" s="15" t="s">
        <v>26</v>
      </c>
      <c r="L787" s="15" t="s">
        <v>26</v>
      </c>
      <c r="M787" s="15" t="s">
        <v>24</v>
      </c>
      <c r="N787" s="15" t="s">
        <v>26</v>
      </c>
      <c r="O787" s="15" t="s">
        <v>26</v>
      </c>
      <c r="P787" s="15" t="s">
        <v>27</v>
      </c>
      <c r="Q787" s="15" t="s">
        <v>26</v>
      </c>
      <c r="R787" s="15" t="s">
        <v>15</v>
      </c>
      <c r="S787" s="18" t="n">
        <v>110</v>
      </c>
      <c r="T787" s="15" t="n">
        <v>4874.8</v>
      </c>
      <c r="U787" s="15" t="s">
        <v>26</v>
      </c>
      <c r="V787" s="18" t="n">
        <f aca="false">IF(ISNUMBER(T787),T787,0)</f>
        <v>4874.8</v>
      </c>
      <c r="W787" s="15" t="n">
        <f aca="false">IF(U787="Yes",1,0)</f>
        <v>1</v>
      </c>
      <c r="X787" s="15" t="str">
        <f aca="false">IF(F787&lt;=12,"0-12 months",IF(F787&lt;=24,"13-24 months",IF(F787&lt;=48,"25-48 months","49-72 months")))</f>
        <v>25-48 months</v>
      </c>
      <c r="Y787" s="15" t="str">
        <f aca="false">IF(C787=1,"Yes","No")</f>
        <v>Yes</v>
      </c>
      <c r="Z787" s="15" t="n">
        <f aca="false">COUNTIF(J787:O787,"Yes")</f>
        <v>5</v>
      </c>
      <c r="AA787" s="18" t="n">
        <f aca="false">S787*W787</f>
        <v>110</v>
      </c>
      <c r="AB787" s="15" t="n">
        <f aca="false">(P787="Month-to-month")+(I787="Fiber optic")+(R787="Electronic check")+(F787&lt;=12)+(M787="No")+(J787="No")</f>
        <v>3</v>
      </c>
      <c r="AC787" s="15" t="str">
        <f aca="false">IF(AB787&gt;=5,"High",IF(AB787&gt;=3,"Medium","Low"))</f>
        <v>Medium</v>
      </c>
    </row>
    <row r="788" customFormat="false" ht="15" hidden="false" customHeight="false" outlineLevel="0" collapsed="false">
      <c r="A788" s="15" t="s">
        <v>885</v>
      </c>
      <c r="B788" s="15" t="s">
        <v>98</v>
      </c>
      <c r="C788" s="15" t="n">
        <v>0</v>
      </c>
      <c r="D788" s="15" t="s">
        <v>26</v>
      </c>
      <c r="E788" s="15" t="s">
        <v>26</v>
      </c>
      <c r="F788" s="15" t="n">
        <v>72</v>
      </c>
      <c r="G788" s="15" t="s">
        <v>26</v>
      </c>
      <c r="H788" s="15" t="s">
        <v>26</v>
      </c>
      <c r="I788" s="15" t="s">
        <v>96</v>
      </c>
      <c r="J788" s="15" t="s">
        <v>26</v>
      </c>
      <c r="K788" s="15" t="s">
        <v>24</v>
      </c>
      <c r="L788" s="15" t="s">
        <v>24</v>
      </c>
      <c r="M788" s="15" t="s">
        <v>24</v>
      </c>
      <c r="N788" s="15" t="s">
        <v>24</v>
      </c>
      <c r="O788" s="15" t="s">
        <v>24</v>
      </c>
      <c r="P788" s="15" t="s">
        <v>29</v>
      </c>
      <c r="Q788" s="15" t="s">
        <v>24</v>
      </c>
      <c r="R788" s="15" t="s">
        <v>19</v>
      </c>
      <c r="S788" s="18" t="n">
        <v>55.3</v>
      </c>
      <c r="T788" s="15" t="n">
        <v>3983.6</v>
      </c>
      <c r="U788" s="15" t="s">
        <v>24</v>
      </c>
      <c r="V788" s="18" t="n">
        <f aca="false">IF(ISNUMBER(T788),T788,0)</f>
        <v>3983.6</v>
      </c>
      <c r="W788" s="15" t="n">
        <f aca="false">IF(U788="Yes",1,0)</f>
        <v>0</v>
      </c>
      <c r="X788" s="15" t="str">
        <f aca="false">IF(F788&lt;=12,"0-12 months",IF(F788&lt;=24,"13-24 months",IF(F788&lt;=48,"25-48 months","49-72 months")))</f>
        <v>49-72 months</v>
      </c>
      <c r="Y788" s="15" t="str">
        <f aca="false">IF(C788=1,"Yes","No")</f>
        <v>No</v>
      </c>
      <c r="Z788" s="15" t="n">
        <f aca="false">COUNTIF(J788:O788,"Yes")</f>
        <v>1</v>
      </c>
      <c r="AA788" s="18" t="n">
        <f aca="false">S788*W788</f>
        <v>0</v>
      </c>
      <c r="AB788" s="15" t="n">
        <f aca="false">(P788="Month-to-month")+(I788="Fiber optic")+(R788="Electronic check")+(F788&lt;=12)+(M788="No")+(J788="No")</f>
        <v>1</v>
      </c>
      <c r="AC788" s="15" t="str">
        <f aca="false">IF(AB788&gt;=5,"High",IF(AB788&gt;=3,"Medium","Low"))</f>
        <v>Low</v>
      </c>
    </row>
    <row r="789" customFormat="false" ht="15" hidden="false" customHeight="false" outlineLevel="0" collapsed="false">
      <c r="A789" s="15" t="s">
        <v>886</v>
      </c>
      <c r="B789" s="15" t="s">
        <v>94</v>
      </c>
      <c r="C789" s="15" t="n">
        <v>0</v>
      </c>
      <c r="D789" s="15" t="s">
        <v>26</v>
      </c>
      <c r="E789" s="15" t="s">
        <v>24</v>
      </c>
      <c r="F789" s="15" t="n">
        <v>34</v>
      </c>
      <c r="G789" s="15" t="s">
        <v>26</v>
      </c>
      <c r="H789" s="15" t="s">
        <v>26</v>
      </c>
      <c r="I789" s="15" t="s">
        <v>96</v>
      </c>
      <c r="J789" s="15" t="s">
        <v>26</v>
      </c>
      <c r="K789" s="15" t="s">
        <v>24</v>
      </c>
      <c r="L789" s="15" t="s">
        <v>24</v>
      </c>
      <c r="M789" s="15" t="s">
        <v>26</v>
      </c>
      <c r="N789" s="15" t="s">
        <v>24</v>
      </c>
      <c r="O789" s="15" t="s">
        <v>24</v>
      </c>
      <c r="P789" s="15" t="s">
        <v>25</v>
      </c>
      <c r="Q789" s="15" t="s">
        <v>26</v>
      </c>
      <c r="R789" s="15" t="s">
        <v>19</v>
      </c>
      <c r="S789" s="18" t="n">
        <v>60.85</v>
      </c>
      <c r="T789" s="15" t="n">
        <v>2003.6</v>
      </c>
      <c r="U789" s="15" t="s">
        <v>24</v>
      </c>
      <c r="V789" s="18" t="n">
        <f aca="false">IF(ISNUMBER(T789),T789,0)</f>
        <v>2003.6</v>
      </c>
      <c r="W789" s="15" t="n">
        <f aca="false">IF(U789="Yes",1,0)</f>
        <v>0</v>
      </c>
      <c r="X789" s="15" t="str">
        <f aca="false">IF(F789&lt;=12,"0-12 months",IF(F789&lt;=24,"13-24 months",IF(F789&lt;=48,"25-48 months","49-72 months")))</f>
        <v>25-48 months</v>
      </c>
      <c r="Y789" s="15" t="str">
        <f aca="false">IF(C789=1,"Yes","No")</f>
        <v>No</v>
      </c>
      <c r="Z789" s="15" t="n">
        <f aca="false">COUNTIF(J789:O789,"Yes")</f>
        <v>2</v>
      </c>
      <c r="AA789" s="18" t="n">
        <f aca="false">S789*W789</f>
        <v>0</v>
      </c>
      <c r="AB789" s="15" t="n">
        <f aca="false">(P789="Month-to-month")+(I789="Fiber optic")+(R789="Electronic check")+(F789&lt;=12)+(M789="No")+(J789="No")</f>
        <v>1</v>
      </c>
      <c r="AC789" s="15" t="str">
        <f aca="false">IF(AB789&gt;=5,"High",IF(AB789&gt;=3,"Medium","Low"))</f>
        <v>Low</v>
      </c>
    </row>
    <row r="790" customFormat="false" ht="15" hidden="false" customHeight="false" outlineLevel="0" collapsed="false">
      <c r="A790" s="15" t="s">
        <v>887</v>
      </c>
      <c r="B790" s="15" t="s">
        <v>94</v>
      </c>
      <c r="C790" s="15" t="n">
        <v>0</v>
      </c>
      <c r="D790" s="15" t="s">
        <v>26</v>
      </c>
      <c r="E790" s="15" t="s">
        <v>26</v>
      </c>
      <c r="F790" s="15" t="n">
        <v>24</v>
      </c>
      <c r="G790" s="15" t="s">
        <v>26</v>
      </c>
      <c r="H790" s="15" t="s">
        <v>26</v>
      </c>
      <c r="I790" s="15" t="s">
        <v>96</v>
      </c>
      <c r="J790" s="15" t="s">
        <v>26</v>
      </c>
      <c r="K790" s="15" t="s">
        <v>26</v>
      </c>
      <c r="L790" s="15" t="s">
        <v>24</v>
      </c>
      <c r="M790" s="15" t="s">
        <v>24</v>
      </c>
      <c r="N790" s="15" t="s">
        <v>26</v>
      </c>
      <c r="O790" s="15" t="s">
        <v>26</v>
      </c>
      <c r="P790" s="15" t="s">
        <v>27</v>
      </c>
      <c r="Q790" s="15" t="s">
        <v>24</v>
      </c>
      <c r="R790" s="15" t="s">
        <v>15</v>
      </c>
      <c r="S790" s="18" t="n">
        <v>78.4</v>
      </c>
      <c r="T790" s="15" t="n">
        <v>1832.4</v>
      </c>
      <c r="U790" s="15" t="s">
        <v>24</v>
      </c>
      <c r="V790" s="18" t="n">
        <f aca="false">IF(ISNUMBER(T790),T790,0)</f>
        <v>1832.4</v>
      </c>
      <c r="W790" s="15" t="n">
        <f aca="false">IF(U790="Yes",1,0)</f>
        <v>0</v>
      </c>
      <c r="X790" s="15" t="str">
        <f aca="false">IF(F790&lt;=12,"0-12 months",IF(F790&lt;=24,"13-24 months",IF(F790&lt;=48,"25-48 months","49-72 months")))</f>
        <v>13-24 months</v>
      </c>
      <c r="Y790" s="15" t="str">
        <f aca="false">IF(C790=1,"Yes","No")</f>
        <v>No</v>
      </c>
      <c r="Z790" s="15" t="n">
        <f aca="false">COUNTIF(J790:O790,"Yes")</f>
        <v>4</v>
      </c>
      <c r="AA790" s="18" t="n">
        <f aca="false">S790*W790</f>
        <v>0</v>
      </c>
      <c r="AB790" s="15" t="n">
        <f aca="false">(P790="Month-to-month")+(I790="Fiber optic")+(R790="Electronic check")+(F790&lt;=12)+(M790="No")+(J790="No")</f>
        <v>2</v>
      </c>
      <c r="AC790" s="15" t="str">
        <f aca="false">IF(AB790&gt;=5,"High",IF(AB790&gt;=3,"Medium","Low"))</f>
        <v>Low</v>
      </c>
    </row>
    <row r="791" customFormat="false" ht="15" hidden="false" customHeight="false" outlineLevel="0" collapsed="false">
      <c r="A791" s="15" t="s">
        <v>888</v>
      </c>
      <c r="B791" s="15" t="s">
        <v>98</v>
      </c>
      <c r="C791" s="15" t="n">
        <v>0</v>
      </c>
      <c r="D791" s="15" t="s">
        <v>24</v>
      </c>
      <c r="E791" s="15" t="s">
        <v>24</v>
      </c>
      <c r="F791" s="15" t="n">
        <v>72</v>
      </c>
      <c r="G791" s="15" t="s">
        <v>26</v>
      </c>
      <c r="H791" s="15" t="s">
        <v>26</v>
      </c>
      <c r="I791" s="15" t="s">
        <v>96</v>
      </c>
      <c r="J791" s="15" t="s">
        <v>26</v>
      </c>
      <c r="K791" s="15" t="s">
        <v>26</v>
      </c>
      <c r="L791" s="15" t="s">
        <v>26</v>
      </c>
      <c r="M791" s="15" t="s">
        <v>26</v>
      </c>
      <c r="N791" s="15" t="s">
        <v>24</v>
      </c>
      <c r="O791" s="15" t="s">
        <v>24</v>
      </c>
      <c r="P791" s="15" t="s">
        <v>29</v>
      </c>
      <c r="Q791" s="15" t="s">
        <v>24</v>
      </c>
      <c r="R791" s="15" t="s">
        <v>19</v>
      </c>
      <c r="S791" s="18" t="n">
        <v>69.65</v>
      </c>
      <c r="T791" s="15" t="n">
        <v>4908.25</v>
      </c>
      <c r="U791" s="15" t="s">
        <v>24</v>
      </c>
      <c r="V791" s="18" t="n">
        <f aca="false">IF(ISNUMBER(T791),T791,0)</f>
        <v>4908.25</v>
      </c>
      <c r="W791" s="15" t="n">
        <f aca="false">IF(U791="Yes",1,0)</f>
        <v>0</v>
      </c>
      <c r="X791" s="15" t="str">
        <f aca="false">IF(F791&lt;=12,"0-12 months",IF(F791&lt;=24,"13-24 months",IF(F791&lt;=48,"25-48 months","49-72 months")))</f>
        <v>49-72 months</v>
      </c>
      <c r="Y791" s="15" t="str">
        <f aca="false">IF(C791=1,"Yes","No")</f>
        <v>No</v>
      </c>
      <c r="Z791" s="15" t="n">
        <f aca="false">COUNTIF(J791:O791,"Yes")</f>
        <v>4</v>
      </c>
      <c r="AA791" s="18" t="n">
        <f aca="false">S791*W791</f>
        <v>0</v>
      </c>
      <c r="AB791" s="15" t="n">
        <f aca="false">(P791="Month-to-month")+(I791="Fiber optic")+(R791="Electronic check")+(F791&lt;=12)+(M791="No")+(J791="No")</f>
        <v>0</v>
      </c>
      <c r="AC791" s="15" t="str">
        <f aca="false">IF(AB791&gt;=5,"High",IF(AB791&gt;=3,"Medium","Low"))</f>
        <v>Low</v>
      </c>
    </row>
    <row r="792" customFormat="false" ht="15" hidden="false" customHeight="false" outlineLevel="0" collapsed="false">
      <c r="A792" s="15" t="s">
        <v>889</v>
      </c>
      <c r="B792" s="15" t="s">
        <v>94</v>
      </c>
      <c r="C792" s="15" t="n">
        <v>0</v>
      </c>
      <c r="D792" s="15" t="s">
        <v>26</v>
      </c>
      <c r="E792" s="15" t="s">
        <v>26</v>
      </c>
      <c r="F792" s="15" t="n">
        <v>60</v>
      </c>
      <c r="G792" s="15" t="s">
        <v>24</v>
      </c>
      <c r="H792" s="15" t="s">
        <v>95</v>
      </c>
      <c r="I792" s="15" t="s">
        <v>96</v>
      </c>
      <c r="J792" s="15" t="s">
        <v>26</v>
      </c>
      <c r="K792" s="15" t="s">
        <v>24</v>
      </c>
      <c r="L792" s="15" t="s">
        <v>26</v>
      </c>
      <c r="M792" s="15" t="s">
        <v>26</v>
      </c>
      <c r="N792" s="15" t="s">
        <v>26</v>
      </c>
      <c r="O792" s="15" t="s">
        <v>26</v>
      </c>
      <c r="P792" s="15" t="s">
        <v>29</v>
      </c>
      <c r="Q792" s="15" t="s">
        <v>24</v>
      </c>
      <c r="R792" s="15" t="s">
        <v>21</v>
      </c>
      <c r="S792" s="18" t="n">
        <v>59.85</v>
      </c>
      <c r="T792" s="15" t="n">
        <v>3590.2</v>
      </c>
      <c r="U792" s="15" t="s">
        <v>24</v>
      </c>
      <c r="V792" s="18" t="n">
        <f aca="false">IF(ISNUMBER(T792),T792,0)</f>
        <v>3590.2</v>
      </c>
      <c r="W792" s="15" t="n">
        <f aca="false">IF(U792="Yes",1,0)</f>
        <v>0</v>
      </c>
      <c r="X792" s="15" t="str">
        <f aca="false">IF(F792&lt;=12,"0-12 months",IF(F792&lt;=24,"13-24 months",IF(F792&lt;=48,"25-48 months","49-72 months")))</f>
        <v>49-72 months</v>
      </c>
      <c r="Y792" s="15" t="str">
        <f aca="false">IF(C792=1,"Yes","No")</f>
        <v>No</v>
      </c>
      <c r="Z792" s="15" t="n">
        <f aca="false">COUNTIF(J792:O792,"Yes")</f>
        <v>5</v>
      </c>
      <c r="AA792" s="18" t="n">
        <f aca="false">S792*W792</f>
        <v>0</v>
      </c>
      <c r="AB792" s="15" t="n">
        <f aca="false">(P792="Month-to-month")+(I792="Fiber optic")+(R792="Electronic check")+(F792&lt;=12)+(M792="No")+(J792="No")</f>
        <v>0</v>
      </c>
      <c r="AC792" s="15" t="str">
        <f aca="false">IF(AB792&gt;=5,"High",IF(AB792&gt;=3,"Medium","Low"))</f>
        <v>Low</v>
      </c>
    </row>
    <row r="793" customFormat="false" ht="15" hidden="false" customHeight="false" outlineLevel="0" collapsed="false">
      <c r="A793" s="15" t="s">
        <v>890</v>
      </c>
      <c r="B793" s="15" t="s">
        <v>98</v>
      </c>
      <c r="C793" s="15" t="n">
        <v>0</v>
      </c>
      <c r="D793" s="15" t="s">
        <v>24</v>
      </c>
      <c r="E793" s="15" t="s">
        <v>24</v>
      </c>
      <c r="F793" s="15" t="n">
        <v>68</v>
      </c>
      <c r="G793" s="15" t="s">
        <v>26</v>
      </c>
      <c r="H793" s="15" t="s">
        <v>26</v>
      </c>
      <c r="I793" s="15" t="s">
        <v>96</v>
      </c>
      <c r="J793" s="15" t="s">
        <v>26</v>
      </c>
      <c r="K793" s="15" t="s">
        <v>26</v>
      </c>
      <c r="L793" s="15" t="s">
        <v>26</v>
      </c>
      <c r="M793" s="15" t="s">
        <v>24</v>
      </c>
      <c r="N793" s="15" t="s">
        <v>24</v>
      </c>
      <c r="O793" s="15" t="s">
        <v>26</v>
      </c>
      <c r="P793" s="15" t="s">
        <v>27</v>
      </c>
      <c r="Q793" s="15" t="s">
        <v>26</v>
      </c>
      <c r="R793" s="15" t="s">
        <v>21</v>
      </c>
      <c r="S793" s="18" t="n">
        <v>76.9</v>
      </c>
      <c r="T793" s="15" t="n">
        <v>5023</v>
      </c>
      <c r="U793" s="15" t="s">
        <v>24</v>
      </c>
      <c r="V793" s="18" t="n">
        <f aca="false">IF(ISNUMBER(T793),T793,0)</f>
        <v>5023</v>
      </c>
      <c r="W793" s="15" t="n">
        <f aca="false">IF(U793="Yes",1,0)</f>
        <v>0</v>
      </c>
      <c r="X793" s="15" t="str">
        <f aca="false">IF(F793&lt;=12,"0-12 months",IF(F793&lt;=24,"13-24 months",IF(F793&lt;=48,"25-48 months","49-72 months")))</f>
        <v>49-72 months</v>
      </c>
      <c r="Y793" s="15" t="str">
        <f aca="false">IF(C793=1,"Yes","No")</f>
        <v>No</v>
      </c>
      <c r="Z793" s="15" t="n">
        <f aca="false">COUNTIF(J793:O793,"Yes")</f>
        <v>4</v>
      </c>
      <c r="AA793" s="18" t="n">
        <f aca="false">S793*W793</f>
        <v>0</v>
      </c>
      <c r="AB793" s="15" t="n">
        <f aca="false">(P793="Month-to-month")+(I793="Fiber optic")+(R793="Electronic check")+(F793&lt;=12)+(M793="No")+(J793="No")</f>
        <v>1</v>
      </c>
      <c r="AC793" s="15" t="str">
        <f aca="false">IF(AB793&gt;=5,"High",IF(AB793&gt;=3,"Medium","Low"))</f>
        <v>Low</v>
      </c>
    </row>
    <row r="794" customFormat="false" ht="15" hidden="false" customHeight="false" outlineLevel="0" collapsed="false">
      <c r="A794" s="15" t="s">
        <v>891</v>
      </c>
      <c r="B794" s="15" t="s">
        <v>94</v>
      </c>
      <c r="C794" s="15" t="n">
        <v>0</v>
      </c>
      <c r="D794" s="15" t="s">
        <v>26</v>
      </c>
      <c r="E794" s="15" t="s">
        <v>26</v>
      </c>
      <c r="F794" s="15" t="n">
        <v>8</v>
      </c>
      <c r="G794" s="15" t="s">
        <v>26</v>
      </c>
      <c r="H794" s="15" t="s">
        <v>24</v>
      </c>
      <c r="I794" s="15" t="s">
        <v>24</v>
      </c>
      <c r="J794" s="15" t="s">
        <v>28</v>
      </c>
      <c r="K794" s="15" t="s">
        <v>28</v>
      </c>
      <c r="L794" s="15" t="s">
        <v>28</v>
      </c>
      <c r="M794" s="15" t="s">
        <v>28</v>
      </c>
      <c r="N794" s="15" t="s">
        <v>28</v>
      </c>
      <c r="O794" s="15" t="s">
        <v>28</v>
      </c>
      <c r="P794" s="15" t="s">
        <v>29</v>
      </c>
      <c r="Q794" s="15" t="s">
        <v>26</v>
      </c>
      <c r="R794" s="15" t="s">
        <v>17</v>
      </c>
      <c r="S794" s="18" t="n">
        <v>19.85</v>
      </c>
      <c r="T794" s="15" t="n">
        <v>146.6</v>
      </c>
      <c r="U794" s="15" t="s">
        <v>24</v>
      </c>
      <c r="V794" s="18" t="n">
        <f aca="false">IF(ISNUMBER(T794),T794,0)</f>
        <v>146.6</v>
      </c>
      <c r="W794" s="15" t="n">
        <f aca="false">IF(U794="Yes",1,0)</f>
        <v>0</v>
      </c>
      <c r="X794" s="15" t="str">
        <f aca="false">IF(F794&lt;=12,"0-12 months",IF(F794&lt;=24,"13-24 months",IF(F794&lt;=48,"25-48 months","49-72 months")))</f>
        <v>0-12 months</v>
      </c>
      <c r="Y794" s="15" t="str">
        <f aca="false">IF(C794=1,"Yes","No")</f>
        <v>No</v>
      </c>
      <c r="Z794" s="15" t="n">
        <f aca="false">COUNTIF(J794:O794,"Yes")</f>
        <v>0</v>
      </c>
      <c r="AA794" s="18" t="n">
        <f aca="false">S794*W794</f>
        <v>0</v>
      </c>
      <c r="AB794" s="15" t="n">
        <f aca="false">(P794="Month-to-month")+(I794="Fiber optic")+(R794="Electronic check")+(F794&lt;=12)+(M794="No")+(J794="No")</f>
        <v>1</v>
      </c>
      <c r="AC794" s="15" t="str">
        <f aca="false">IF(AB794&gt;=5,"High",IF(AB794&gt;=3,"Medium","Low"))</f>
        <v>Low</v>
      </c>
    </row>
    <row r="795" customFormat="false" ht="15" hidden="false" customHeight="false" outlineLevel="0" collapsed="false">
      <c r="A795" s="15" t="s">
        <v>892</v>
      </c>
      <c r="B795" s="15" t="s">
        <v>94</v>
      </c>
      <c r="C795" s="15" t="n">
        <v>0</v>
      </c>
      <c r="D795" s="15" t="s">
        <v>24</v>
      </c>
      <c r="E795" s="15" t="s">
        <v>26</v>
      </c>
      <c r="F795" s="15" t="n">
        <v>34</v>
      </c>
      <c r="G795" s="15" t="s">
        <v>26</v>
      </c>
      <c r="H795" s="15" t="s">
        <v>24</v>
      </c>
      <c r="I795" s="15" t="s">
        <v>96</v>
      </c>
      <c r="J795" s="15" t="s">
        <v>26</v>
      </c>
      <c r="K795" s="15" t="s">
        <v>24</v>
      </c>
      <c r="L795" s="15" t="s">
        <v>26</v>
      </c>
      <c r="M795" s="15" t="s">
        <v>26</v>
      </c>
      <c r="N795" s="15" t="s">
        <v>26</v>
      </c>
      <c r="O795" s="15" t="s">
        <v>24</v>
      </c>
      <c r="P795" s="15" t="s">
        <v>29</v>
      </c>
      <c r="Q795" s="15" t="s">
        <v>24</v>
      </c>
      <c r="R795" s="15" t="s">
        <v>21</v>
      </c>
      <c r="S795" s="18" t="n">
        <v>67.65</v>
      </c>
      <c r="T795" s="15" t="n">
        <v>2339.3</v>
      </c>
      <c r="U795" s="15" t="s">
        <v>24</v>
      </c>
      <c r="V795" s="18" t="n">
        <f aca="false">IF(ISNUMBER(T795),T795,0)</f>
        <v>2339.3</v>
      </c>
      <c r="W795" s="15" t="n">
        <f aca="false">IF(U795="Yes",1,0)</f>
        <v>0</v>
      </c>
      <c r="X795" s="15" t="str">
        <f aca="false">IF(F795&lt;=12,"0-12 months",IF(F795&lt;=24,"13-24 months",IF(F795&lt;=48,"25-48 months","49-72 months")))</f>
        <v>25-48 months</v>
      </c>
      <c r="Y795" s="15" t="str">
        <f aca="false">IF(C795=1,"Yes","No")</f>
        <v>No</v>
      </c>
      <c r="Z795" s="15" t="n">
        <f aca="false">COUNTIF(J795:O795,"Yes")</f>
        <v>4</v>
      </c>
      <c r="AA795" s="18" t="n">
        <f aca="false">S795*W795</f>
        <v>0</v>
      </c>
      <c r="AB795" s="15" t="n">
        <f aca="false">(P795="Month-to-month")+(I795="Fiber optic")+(R795="Electronic check")+(F795&lt;=12)+(M795="No")+(J795="No")</f>
        <v>0</v>
      </c>
      <c r="AC795" s="15" t="str">
        <f aca="false">IF(AB795&gt;=5,"High",IF(AB795&gt;=3,"Medium","Low"))</f>
        <v>Low</v>
      </c>
    </row>
    <row r="796" customFormat="false" ht="15" hidden="false" customHeight="false" outlineLevel="0" collapsed="false">
      <c r="A796" s="15" t="s">
        <v>893</v>
      </c>
      <c r="B796" s="15" t="s">
        <v>94</v>
      </c>
      <c r="C796" s="15" t="n">
        <v>0</v>
      </c>
      <c r="D796" s="15" t="s">
        <v>24</v>
      </c>
      <c r="E796" s="15" t="s">
        <v>24</v>
      </c>
      <c r="F796" s="15" t="n">
        <v>6</v>
      </c>
      <c r="G796" s="15" t="s">
        <v>24</v>
      </c>
      <c r="H796" s="15" t="s">
        <v>95</v>
      </c>
      <c r="I796" s="15" t="s">
        <v>96</v>
      </c>
      <c r="J796" s="15" t="s">
        <v>24</v>
      </c>
      <c r="K796" s="15" t="s">
        <v>24</v>
      </c>
      <c r="L796" s="15" t="s">
        <v>24</v>
      </c>
      <c r="M796" s="15" t="s">
        <v>24</v>
      </c>
      <c r="N796" s="15" t="s">
        <v>26</v>
      </c>
      <c r="O796" s="15" t="s">
        <v>26</v>
      </c>
      <c r="P796" s="15" t="s">
        <v>25</v>
      </c>
      <c r="Q796" s="15" t="s">
        <v>24</v>
      </c>
      <c r="R796" s="15" t="s">
        <v>21</v>
      </c>
      <c r="S796" s="18" t="n">
        <v>45</v>
      </c>
      <c r="T796" s="15" t="n">
        <v>298.7</v>
      </c>
      <c r="U796" s="15" t="s">
        <v>24</v>
      </c>
      <c r="V796" s="18" t="n">
        <f aca="false">IF(ISNUMBER(T796),T796,0)</f>
        <v>298.7</v>
      </c>
      <c r="W796" s="15" t="n">
        <f aca="false">IF(U796="Yes",1,0)</f>
        <v>0</v>
      </c>
      <c r="X796" s="15" t="str">
        <f aca="false">IF(F796&lt;=12,"0-12 months",IF(F796&lt;=24,"13-24 months",IF(F796&lt;=48,"25-48 months","49-72 months")))</f>
        <v>0-12 months</v>
      </c>
      <c r="Y796" s="15" t="str">
        <f aca="false">IF(C796=1,"Yes","No")</f>
        <v>No</v>
      </c>
      <c r="Z796" s="15" t="n">
        <f aca="false">COUNTIF(J796:O796,"Yes")</f>
        <v>2</v>
      </c>
      <c r="AA796" s="18" t="n">
        <f aca="false">S796*W796</f>
        <v>0</v>
      </c>
      <c r="AB796" s="15" t="n">
        <f aca="false">(P796="Month-to-month")+(I796="Fiber optic")+(R796="Electronic check")+(F796&lt;=12)+(M796="No")+(J796="No")</f>
        <v>4</v>
      </c>
      <c r="AC796" s="15" t="str">
        <f aca="false">IF(AB796&gt;=5,"High",IF(AB796&gt;=3,"Medium","Low"))</f>
        <v>Medium</v>
      </c>
    </row>
    <row r="797" customFormat="false" ht="15" hidden="false" customHeight="false" outlineLevel="0" collapsed="false">
      <c r="A797" s="15" t="s">
        <v>894</v>
      </c>
      <c r="B797" s="15" t="s">
        <v>98</v>
      </c>
      <c r="C797" s="15" t="n">
        <v>0</v>
      </c>
      <c r="D797" s="15" t="s">
        <v>26</v>
      </c>
      <c r="E797" s="15" t="s">
        <v>24</v>
      </c>
      <c r="F797" s="15" t="n">
        <v>2</v>
      </c>
      <c r="G797" s="15" t="s">
        <v>26</v>
      </c>
      <c r="H797" s="15" t="s">
        <v>24</v>
      </c>
      <c r="I797" s="15" t="s">
        <v>96</v>
      </c>
      <c r="J797" s="15" t="s">
        <v>24</v>
      </c>
      <c r="K797" s="15" t="s">
        <v>26</v>
      </c>
      <c r="L797" s="15" t="s">
        <v>24</v>
      </c>
      <c r="M797" s="15" t="s">
        <v>26</v>
      </c>
      <c r="N797" s="15" t="s">
        <v>24</v>
      </c>
      <c r="O797" s="15" t="s">
        <v>26</v>
      </c>
      <c r="P797" s="15" t="s">
        <v>25</v>
      </c>
      <c r="Q797" s="15" t="s">
        <v>26</v>
      </c>
      <c r="R797" s="15" t="s">
        <v>17</v>
      </c>
      <c r="S797" s="18" t="n">
        <v>64.2</v>
      </c>
      <c r="T797" s="15" t="n">
        <v>143.65</v>
      </c>
      <c r="U797" s="15" t="s">
        <v>24</v>
      </c>
      <c r="V797" s="18" t="n">
        <f aca="false">IF(ISNUMBER(T797),T797,0)</f>
        <v>143.65</v>
      </c>
      <c r="W797" s="15" t="n">
        <f aca="false">IF(U797="Yes",1,0)</f>
        <v>0</v>
      </c>
      <c r="X797" s="15" t="str">
        <f aca="false">IF(F797&lt;=12,"0-12 months",IF(F797&lt;=24,"13-24 months",IF(F797&lt;=48,"25-48 months","49-72 months")))</f>
        <v>0-12 months</v>
      </c>
      <c r="Y797" s="15" t="str">
        <f aca="false">IF(C797=1,"Yes","No")</f>
        <v>No</v>
      </c>
      <c r="Z797" s="15" t="n">
        <f aca="false">COUNTIF(J797:O797,"Yes")</f>
        <v>3</v>
      </c>
      <c r="AA797" s="18" t="n">
        <f aca="false">S797*W797</f>
        <v>0</v>
      </c>
      <c r="AB797" s="15" t="n">
        <f aca="false">(P797="Month-to-month")+(I797="Fiber optic")+(R797="Electronic check")+(F797&lt;=12)+(M797="No")+(J797="No")</f>
        <v>3</v>
      </c>
      <c r="AC797" s="15" t="str">
        <f aca="false">IF(AB797&gt;=5,"High",IF(AB797&gt;=3,"Medium","Low"))</f>
        <v>Medium</v>
      </c>
    </row>
    <row r="798" customFormat="false" ht="15" hidden="false" customHeight="false" outlineLevel="0" collapsed="false">
      <c r="A798" s="15" t="s">
        <v>895</v>
      </c>
      <c r="B798" s="15" t="s">
        <v>98</v>
      </c>
      <c r="C798" s="15" t="n">
        <v>0</v>
      </c>
      <c r="D798" s="15" t="s">
        <v>24</v>
      </c>
      <c r="E798" s="15" t="s">
        <v>24</v>
      </c>
      <c r="F798" s="15" t="n">
        <v>31</v>
      </c>
      <c r="G798" s="15" t="s">
        <v>26</v>
      </c>
      <c r="H798" s="15" t="s">
        <v>26</v>
      </c>
      <c r="I798" s="15" t="s">
        <v>102</v>
      </c>
      <c r="J798" s="15" t="s">
        <v>24</v>
      </c>
      <c r="K798" s="15" t="s">
        <v>24</v>
      </c>
      <c r="L798" s="15" t="s">
        <v>24</v>
      </c>
      <c r="M798" s="15" t="s">
        <v>26</v>
      </c>
      <c r="N798" s="15" t="s">
        <v>24</v>
      </c>
      <c r="O798" s="15" t="s">
        <v>24</v>
      </c>
      <c r="P798" s="15" t="s">
        <v>27</v>
      </c>
      <c r="Q798" s="15" t="s">
        <v>24</v>
      </c>
      <c r="R798" s="15" t="s">
        <v>21</v>
      </c>
      <c r="S798" s="18" t="n">
        <v>81.7</v>
      </c>
      <c r="T798" s="15" t="n">
        <v>2548.65</v>
      </c>
      <c r="U798" s="15" t="s">
        <v>24</v>
      </c>
      <c r="V798" s="18" t="n">
        <f aca="false">IF(ISNUMBER(T798),T798,0)</f>
        <v>2548.65</v>
      </c>
      <c r="W798" s="15" t="n">
        <f aca="false">IF(U798="Yes",1,0)</f>
        <v>0</v>
      </c>
      <c r="X798" s="15" t="str">
        <f aca="false">IF(F798&lt;=12,"0-12 months",IF(F798&lt;=24,"13-24 months",IF(F798&lt;=48,"25-48 months","49-72 months")))</f>
        <v>25-48 months</v>
      </c>
      <c r="Y798" s="15" t="str">
        <f aca="false">IF(C798=1,"Yes","No")</f>
        <v>No</v>
      </c>
      <c r="Z798" s="15" t="n">
        <f aca="false">COUNTIF(J798:O798,"Yes")</f>
        <v>1</v>
      </c>
      <c r="AA798" s="18" t="n">
        <f aca="false">S798*W798</f>
        <v>0</v>
      </c>
      <c r="AB798" s="15" t="n">
        <f aca="false">(P798="Month-to-month")+(I798="Fiber optic")+(R798="Electronic check")+(F798&lt;=12)+(M798="No")+(J798="No")</f>
        <v>2</v>
      </c>
      <c r="AC798" s="15" t="str">
        <f aca="false">IF(AB798&gt;=5,"High",IF(AB798&gt;=3,"Medium","Low"))</f>
        <v>Low</v>
      </c>
    </row>
    <row r="799" customFormat="false" ht="15" hidden="false" customHeight="false" outlineLevel="0" collapsed="false">
      <c r="A799" s="15" t="s">
        <v>896</v>
      </c>
      <c r="B799" s="15" t="s">
        <v>94</v>
      </c>
      <c r="C799" s="15" t="n">
        <v>0</v>
      </c>
      <c r="D799" s="15" t="s">
        <v>26</v>
      </c>
      <c r="E799" s="15" t="s">
        <v>26</v>
      </c>
      <c r="F799" s="15" t="n">
        <v>20</v>
      </c>
      <c r="G799" s="15" t="s">
        <v>26</v>
      </c>
      <c r="H799" s="15" t="s">
        <v>26</v>
      </c>
      <c r="I799" s="15" t="s">
        <v>24</v>
      </c>
      <c r="J799" s="15" t="s">
        <v>28</v>
      </c>
      <c r="K799" s="15" t="s">
        <v>28</v>
      </c>
      <c r="L799" s="15" t="s">
        <v>28</v>
      </c>
      <c r="M799" s="15" t="s">
        <v>28</v>
      </c>
      <c r="N799" s="15" t="s">
        <v>28</v>
      </c>
      <c r="O799" s="15" t="s">
        <v>28</v>
      </c>
      <c r="P799" s="15" t="s">
        <v>25</v>
      </c>
      <c r="Q799" s="15" t="s">
        <v>26</v>
      </c>
      <c r="R799" s="15" t="s">
        <v>19</v>
      </c>
      <c r="S799" s="18" t="n">
        <v>25.55</v>
      </c>
      <c r="T799" s="15" t="n">
        <v>507.4</v>
      </c>
      <c r="U799" s="15" t="s">
        <v>24</v>
      </c>
      <c r="V799" s="18" t="n">
        <f aca="false">IF(ISNUMBER(T799),T799,0)</f>
        <v>507.4</v>
      </c>
      <c r="W799" s="15" t="n">
        <f aca="false">IF(U799="Yes",1,0)</f>
        <v>0</v>
      </c>
      <c r="X799" s="15" t="str">
        <f aca="false">IF(F799&lt;=12,"0-12 months",IF(F799&lt;=24,"13-24 months",IF(F799&lt;=48,"25-48 months","49-72 months")))</f>
        <v>13-24 months</v>
      </c>
      <c r="Y799" s="15" t="str">
        <f aca="false">IF(C799=1,"Yes","No")</f>
        <v>No</v>
      </c>
      <c r="Z799" s="15" t="n">
        <f aca="false">COUNTIF(J799:O799,"Yes")</f>
        <v>0</v>
      </c>
      <c r="AA799" s="18" t="n">
        <f aca="false">S799*W799</f>
        <v>0</v>
      </c>
      <c r="AB799" s="15" t="n">
        <f aca="false">(P799="Month-to-month")+(I799="Fiber optic")+(R799="Electronic check")+(F799&lt;=12)+(M799="No")+(J799="No")</f>
        <v>1</v>
      </c>
      <c r="AC799" s="15" t="str">
        <f aca="false">IF(AB799&gt;=5,"High",IF(AB799&gt;=3,"Medium","Low"))</f>
        <v>Low</v>
      </c>
    </row>
    <row r="800" customFormat="false" ht="15" hidden="false" customHeight="false" outlineLevel="0" collapsed="false">
      <c r="A800" s="15" t="s">
        <v>897</v>
      </c>
      <c r="B800" s="15" t="s">
        <v>94</v>
      </c>
      <c r="C800" s="15" t="n">
        <v>0</v>
      </c>
      <c r="D800" s="15" t="s">
        <v>26</v>
      </c>
      <c r="E800" s="15" t="s">
        <v>26</v>
      </c>
      <c r="F800" s="15" t="n">
        <v>1</v>
      </c>
      <c r="G800" s="15" t="s">
        <v>26</v>
      </c>
      <c r="H800" s="15" t="s">
        <v>24</v>
      </c>
      <c r="I800" s="15" t="s">
        <v>24</v>
      </c>
      <c r="J800" s="15" t="s">
        <v>28</v>
      </c>
      <c r="K800" s="15" t="s">
        <v>28</v>
      </c>
      <c r="L800" s="15" t="s">
        <v>28</v>
      </c>
      <c r="M800" s="15" t="s">
        <v>28</v>
      </c>
      <c r="N800" s="15" t="s">
        <v>28</v>
      </c>
      <c r="O800" s="15" t="s">
        <v>28</v>
      </c>
      <c r="P800" s="15" t="s">
        <v>25</v>
      </c>
      <c r="Q800" s="15" t="s">
        <v>24</v>
      </c>
      <c r="R800" s="15" t="s">
        <v>15</v>
      </c>
      <c r="S800" s="18" t="n">
        <v>20</v>
      </c>
      <c r="T800" s="15" t="n">
        <v>20</v>
      </c>
      <c r="U800" s="15" t="s">
        <v>24</v>
      </c>
      <c r="V800" s="18" t="n">
        <f aca="false">IF(ISNUMBER(T800),T800,0)</f>
        <v>20</v>
      </c>
      <c r="W800" s="15" t="n">
        <f aca="false">IF(U800="Yes",1,0)</f>
        <v>0</v>
      </c>
      <c r="X800" s="15" t="str">
        <f aca="false">IF(F800&lt;=12,"0-12 months",IF(F800&lt;=24,"13-24 months",IF(F800&lt;=48,"25-48 months","49-72 months")))</f>
        <v>0-12 months</v>
      </c>
      <c r="Y800" s="15" t="str">
        <f aca="false">IF(C800=1,"Yes","No")</f>
        <v>No</v>
      </c>
      <c r="Z800" s="15" t="n">
        <f aca="false">COUNTIF(J800:O800,"Yes")</f>
        <v>0</v>
      </c>
      <c r="AA800" s="18" t="n">
        <f aca="false">S800*W800</f>
        <v>0</v>
      </c>
      <c r="AB800" s="15" t="n">
        <f aca="false">(P800="Month-to-month")+(I800="Fiber optic")+(R800="Electronic check")+(F800&lt;=12)+(M800="No")+(J800="No")</f>
        <v>3</v>
      </c>
      <c r="AC800" s="15" t="str">
        <f aca="false">IF(AB800&gt;=5,"High",IF(AB800&gt;=3,"Medium","Low"))</f>
        <v>Medium</v>
      </c>
    </row>
    <row r="801" customFormat="false" ht="15" hidden="false" customHeight="false" outlineLevel="0" collapsed="false">
      <c r="A801" s="15" t="s">
        <v>898</v>
      </c>
      <c r="B801" s="15" t="s">
        <v>98</v>
      </c>
      <c r="C801" s="15" t="n">
        <v>0</v>
      </c>
      <c r="D801" s="15" t="s">
        <v>24</v>
      </c>
      <c r="E801" s="15" t="s">
        <v>24</v>
      </c>
      <c r="F801" s="15" t="n">
        <v>62</v>
      </c>
      <c r="G801" s="15" t="s">
        <v>26</v>
      </c>
      <c r="H801" s="15" t="s">
        <v>26</v>
      </c>
      <c r="I801" s="15" t="s">
        <v>102</v>
      </c>
      <c r="J801" s="15" t="s">
        <v>24</v>
      </c>
      <c r="K801" s="15" t="s">
        <v>24</v>
      </c>
      <c r="L801" s="15" t="s">
        <v>26</v>
      </c>
      <c r="M801" s="15" t="s">
        <v>24</v>
      </c>
      <c r="N801" s="15" t="s">
        <v>26</v>
      </c>
      <c r="O801" s="15" t="s">
        <v>26</v>
      </c>
      <c r="P801" s="15" t="s">
        <v>27</v>
      </c>
      <c r="Q801" s="15" t="s">
        <v>26</v>
      </c>
      <c r="R801" s="15" t="s">
        <v>15</v>
      </c>
      <c r="S801" s="18" t="n">
        <v>96.75</v>
      </c>
      <c r="T801" s="15" t="n">
        <v>6125.4</v>
      </c>
      <c r="U801" s="15" t="s">
        <v>26</v>
      </c>
      <c r="V801" s="18" t="n">
        <f aca="false">IF(ISNUMBER(T801),T801,0)</f>
        <v>6125.4</v>
      </c>
      <c r="W801" s="15" t="n">
        <f aca="false">IF(U801="Yes",1,0)</f>
        <v>1</v>
      </c>
      <c r="X801" s="15" t="str">
        <f aca="false">IF(F801&lt;=12,"0-12 months",IF(F801&lt;=24,"13-24 months",IF(F801&lt;=48,"25-48 months","49-72 months")))</f>
        <v>49-72 months</v>
      </c>
      <c r="Y801" s="15" t="str">
        <f aca="false">IF(C801=1,"Yes","No")</f>
        <v>No</v>
      </c>
      <c r="Z801" s="15" t="n">
        <f aca="false">COUNTIF(J801:O801,"Yes")</f>
        <v>3</v>
      </c>
      <c r="AA801" s="18" t="n">
        <f aca="false">S801*W801</f>
        <v>96.75</v>
      </c>
      <c r="AB801" s="15" t="n">
        <f aca="false">(P801="Month-to-month")+(I801="Fiber optic")+(R801="Electronic check")+(F801&lt;=12)+(M801="No")+(J801="No")</f>
        <v>4</v>
      </c>
      <c r="AC801" s="15" t="str">
        <f aca="false">IF(AB801&gt;=5,"High",IF(AB801&gt;=3,"Medium","Low"))</f>
        <v>Medium</v>
      </c>
    </row>
    <row r="802" customFormat="false" ht="15" hidden="false" customHeight="false" outlineLevel="0" collapsed="false">
      <c r="A802" s="15" t="s">
        <v>899</v>
      </c>
      <c r="B802" s="15" t="s">
        <v>94</v>
      </c>
      <c r="C802" s="15" t="n">
        <v>1</v>
      </c>
      <c r="D802" s="15" t="s">
        <v>26</v>
      </c>
      <c r="E802" s="15" t="s">
        <v>24</v>
      </c>
      <c r="F802" s="15" t="n">
        <v>70</v>
      </c>
      <c r="G802" s="15" t="s">
        <v>26</v>
      </c>
      <c r="H802" s="15" t="s">
        <v>26</v>
      </c>
      <c r="I802" s="15" t="s">
        <v>102</v>
      </c>
      <c r="J802" s="15" t="s">
        <v>24</v>
      </c>
      <c r="K802" s="15" t="s">
        <v>24</v>
      </c>
      <c r="L802" s="15" t="s">
        <v>24</v>
      </c>
      <c r="M802" s="15" t="s">
        <v>24</v>
      </c>
      <c r="N802" s="15" t="s">
        <v>24</v>
      </c>
      <c r="O802" s="15" t="s">
        <v>24</v>
      </c>
      <c r="P802" s="15" t="s">
        <v>29</v>
      </c>
      <c r="Q802" s="15" t="s">
        <v>26</v>
      </c>
      <c r="R802" s="15" t="s">
        <v>21</v>
      </c>
      <c r="S802" s="18" t="n">
        <v>75.65</v>
      </c>
      <c r="T802" s="15" t="n">
        <v>5411.4</v>
      </c>
      <c r="U802" s="15" t="s">
        <v>24</v>
      </c>
      <c r="V802" s="18" t="n">
        <f aca="false">IF(ISNUMBER(T802),T802,0)</f>
        <v>5411.4</v>
      </c>
      <c r="W802" s="15" t="n">
        <f aca="false">IF(U802="Yes",1,0)</f>
        <v>0</v>
      </c>
      <c r="X802" s="15" t="str">
        <f aca="false">IF(F802&lt;=12,"0-12 months",IF(F802&lt;=24,"13-24 months",IF(F802&lt;=48,"25-48 months","49-72 months")))</f>
        <v>49-72 months</v>
      </c>
      <c r="Y802" s="15" t="str">
        <f aca="false">IF(C802=1,"Yes","No")</f>
        <v>Yes</v>
      </c>
      <c r="Z802" s="15" t="n">
        <f aca="false">COUNTIF(J802:O802,"Yes")</f>
        <v>0</v>
      </c>
      <c r="AA802" s="18" t="n">
        <f aca="false">S802*W802</f>
        <v>0</v>
      </c>
      <c r="AB802" s="15" t="n">
        <f aca="false">(P802="Month-to-month")+(I802="Fiber optic")+(R802="Electronic check")+(F802&lt;=12)+(M802="No")+(J802="No")</f>
        <v>3</v>
      </c>
      <c r="AC802" s="15" t="str">
        <f aca="false">IF(AB802&gt;=5,"High",IF(AB802&gt;=3,"Medium","Low"))</f>
        <v>Medium</v>
      </c>
    </row>
    <row r="803" customFormat="false" ht="15" hidden="false" customHeight="false" outlineLevel="0" collapsed="false">
      <c r="A803" s="15" t="s">
        <v>900</v>
      </c>
      <c r="B803" s="15" t="s">
        <v>94</v>
      </c>
      <c r="C803" s="15" t="n">
        <v>0</v>
      </c>
      <c r="D803" s="15" t="s">
        <v>24</v>
      </c>
      <c r="E803" s="15" t="s">
        <v>24</v>
      </c>
      <c r="F803" s="15" t="n">
        <v>10</v>
      </c>
      <c r="G803" s="15" t="s">
        <v>26</v>
      </c>
      <c r="H803" s="15" t="s">
        <v>26</v>
      </c>
      <c r="I803" s="15" t="s">
        <v>102</v>
      </c>
      <c r="J803" s="15" t="s">
        <v>24</v>
      </c>
      <c r="K803" s="15" t="s">
        <v>24</v>
      </c>
      <c r="L803" s="15" t="s">
        <v>24</v>
      </c>
      <c r="M803" s="15" t="s">
        <v>26</v>
      </c>
      <c r="N803" s="15" t="s">
        <v>26</v>
      </c>
      <c r="O803" s="15" t="s">
        <v>26</v>
      </c>
      <c r="P803" s="15" t="s">
        <v>25</v>
      </c>
      <c r="Q803" s="15" t="s">
        <v>26</v>
      </c>
      <c r="R803" s="15" t="s">
        <v>15</v>
      </c>
      <c r="S803" s="18" t="n">
        <v>98.5</v>
      </c>
      <c r="T803" s="15" t="n">
        <v>1058.25</v>
      </c>
      <c r="U803" s="15" t="s">
        <v>26</v>
      </c>
      <c r="V803" s="18" t="n">
        <f aca="false">IF(ISNUMBER(T803),T803,0)</f>
        <v>1058.25</v>
      </c>
      <c r="W803" s="15" t="n">
        <f aca="false">IF(U803="Yes",1,0)</f>
        <v>1</v>
      </c>
      <c r="X803" s="15" t="str">
        <f aca="false">IF(F803&lt;=12,"0-12 months",IF(F803&lt;=24,"13-24 months",IF(F803&lt;=48,"25-48 months","49-72 months")))</f>
        <v>0-12 months</v>
      </c>
      <c r="Y803" s="15" t="str">
        <f aca="false">IF(C803=1,"Yes","No")</f>
        <v>No</v>
      </c>
      <c r="Z803" s="15" t="n">
        <f aca="false">COUNTIF(J803:O803,"Yes")</f>
        <v>3</v>
      </c>
      <c r="AA803" s="18" t="n">
        <f aca="false">S803*W803</f>
        <v>98.5</v>
      </c>
      <c r="AB803" s="15" t="n">
        <f aca="false">(P803="Month-to-month")+(I803="Fiber optic")+(R803="Electronic check")+(F803&lt;=12)+(M803="No")+(J803="No")</f>
        <v>5</v>
      </c>
      <c r="AC803" s="15" t="str">
        <f aca="false">IF(AB803&gt;=5,"High",IF(AB803&gt;=3,"Medium","Low"))</f>
        <v>High</v>
      </c>
    </row>
    <row r="804" customFormat="false" ht="15" hidden="false" customHeight="false" outlineLevel="0" collapsed="false">
      <c r="A804" s="15" t="s">
        <v>901</v>
      </c>
      <c r="B804" s="15" t="s">
        <v>98</v>
      </c>
      <c r="C804" s="15" t="n">
        <v>0</v>
      </c>
      <c r="D804" s="15" t="s">
        <v>26</v>
      </c>
      <c r="E804" s="15" t="s">
        <v>26</v>
      </c>
      <c r="F804" s="15" t="n">
        <v>39</v>
      </c>
      <c r="G804" s="15" t="s">
        <v>26</v>
      </c>
      <c r="H804" s="15" t="s">
        <v>26</v>
      </c>
      <c r="I804" s="15" t="s">
        <v>24</v>
      </c>
      <c r="J804" s="15" t="s">
        <v>28</v>
      </c>
      <c r="K804" s="15" t="s">
        <v>28</v>
      </c>
      <c r="L804" s="15" t="s">
        <v>28</v>
      </c>
      <c r="M804" s="15" t="s">
        <v>28</v>
      </c>
      <c r="N804" s="15" t="s">
        <v>28</v>
      </c>
      <c r="O804" s="15" t="s">
        <v>28</v>
      </c>
      <c r="P804" s="15" t="s">
        <v>29</v>
      </c>
      <c r="Q804" s="15" t="s">
        <v>26</v>
      </c>
      <c r="R804" s="15" t="s">
        <v>17</v>
      </c>
      <c r="S804" s="18" t="n">
        <v>23.8</v>
      </c>
      <c r="T804" s="15" t="n">
        <v>903.8</v>
      </c>
      <c r="U804" s="15" t="s">
        <v>24</v>
      </c>
      <c r="V804" s="18" t="n">
        <f aca="false">IF(ISNUMBER(T804),T804,0)</f>
        <v>903.8</v>
      </c>
      <c r="W804" s="15" t="n">
        <f aca="false">IF(U804="Yes",1,0)</f>
        <v>0</v>
      </c>
      <c r="X804" s="15" t="str">
        <f aca="false">IF(F804&lt;=12,"0-12 months",IF(F804&lt;=24,"13-24 months",IF(F804&lt;=48,"25-48 months","49-72 months")))</f>
        <v>25-48 months</v>
      </c>
      <c r="Y804" s="15" t="str">
        <f aca="false">IF(C804=1,"Yes","No")</f>
        <v>No</v>
      </c>
      <c r="Z804" s="15" t="n">
        <f aca="false">COUNTIF(J804:O804,"Yes")</f>
        <v>0</v>
      </c>
      <c r="AA804" s="18" t="n">
        <f aca="false">S804*W804</f>
        <v>0</v>
      </c>
      <c r="AB804" s="15" t="n">
        <f aca="false">(P804="Month-to-month")+(I804="Fiber optic")+(R804="Electronic check")+(F804&lt;=12)+(M804="No")+(J804="No")</f>
        <v>0</v>
      </c>
      <c r="AC804" s="15" t="str">
        <f aca="false">IF(AB804&gt;=5,"High",IF(AB804&gt;=3,"Medium","Low"))</f>
        <v>Low</v>
      </c>
    </row>
    <row r="805" customFormat="false" ht="15" hidden="false" customHeight="false" outlineLevel="0" collapsed="false">
      <c r="A805" s="15" t="s">
        <v>902</v>
      </c>
      <c r="B805" s="15" t="s">
        <v>94</v>
      </c>
      <c r="C805" s="15" t="n">
        <v>0</v>
      </c>
      <c r="D805" s="15" t="s">
        <v>26</v>
      </c>
      <c r="E805" s="15" t="s">
        <v>24</v>
      </c>
      <c r="F805" s="15" t="n">
        <v>46</v>
      </c>
      <c r="G805" s="15" t="s">
        <v>26</v>
      </c>
      <c r="H805" s="15" t="s">
        <v>24</v>
      </c>
      <c r="I805" s="15" t="s">
        <v>96</v>
      </c>
      <c r="J805" s="15" t="s">
        <v>24</v>
      </c>
      <c r="K805" s="15" t="s">
        <v>26</v>
      </c>
      <c r="L805" s="15" t="s">
        <v>24</v>
      </c>
      <c r="M805" s="15" t="s">
        <v>26</v>
      </c>
      <c r="N805" s="15" t="s">
        <v>26</v>
      </c>
      <c r="O805" s="15" t="s">
        <v>24</v>
      </c>
      <c r="P805" s="15" t="s">
        <v>29</v>
      </c>
      <c r="Q805" s="15" t="s">
        <v>26</v>
      </c>
      <c r="R805" s="15" t="s">
        <v>21</v>
      </c>
      <c r="S805" s="18" t="n">
        <v>64.2</v>
      </c>
      <c r="T805" s="15" t="n">
        <v>3009.5</v>
      </c>
      <c r="U805" s="15" t="s">
        <v>24</v>
      </c>
      <c r="V805" s="18" t="n">
        <f aca="false">IF(ISNUMBER(T805),T805,0)</f>
        <v>3009.5</v>
      </c>
      <c r="W805" s="15" t="n">
        <f aca="false">IF(U805="Yes",1,0)</f>
        <v>0</v>
      </c>
      <c r="X805" s="15" t="str">
        <f aca="false">IF(F805&lt;=12,"0-12 months",IF(F805&lt;=24,"13-24 months",IF(F805&lt;=48,"25-48 months","49-72 months")))</f>
        <v>25-48 months</v>
      </c>
      <c r="Y805" s="15" t="str">
        <f aca="false">IF(C805=1,"Yes","No")</f>
        <v>No</v>
      </c>
      <c r="Z805" s="15" t="n">
        <f aca="false">COUNTIF(J805:O805,"Yes")</f>
        <v>3</v>
      </c>
      <c r="AA805" s="18" t="n">
        <f aca="false">S805*W805</f>
        <v>0</v>
      </c>
      <c r="AB805" s="15" t="n">
        <f aca="false">(P805="Month-to-month")+(I805="Fiber optic")+(R805="Electronic check")+(F805&lt;=12)+(M805="No")+(J805="No")</f>
        <v>1</v>
      </c>
      <c r="AC805" s="15" t="str">
        <f aca="false">IF(AB805&gt;=5,"High",IF(AB805&gt;=3,"Medium","Low"))</f>
        <v>Low</v>
      </c>
    </row>
    <row r="806" customFormat="false" ht="15" hidden="false" customHeight="false" outlineLevel="0" collapsed="false">
      <c r="A806" s="15" t="s">
        <v>903</v>
      </c>
      <c r="B806" s="15" t="s">
        <v>98</v>
      </c>
      <c r="C806" s="15" t="n">
        <v>0</v>
      </c>
      <c r="D806" s="15" t="s">
        <v>24</v>
      </c>
      <c r="E806" s="15" t="s">
        <v>24</v>
      </c>
      <c r="F806" s="15" t="n">
        <v>6</v>
      </c>
      <c r="G806" s="15" t="s">
        <v>26</v>
      </c>
      <c r="H806" s="15" t="s">
        <v>24</v>
      </c>
      <c r="I806" s="15" t="s">
        <v>102</v>
      </c>
      <c r="J806" s="15" t="s">
        <v>24</v>
      </c>
      <c r="K806" s="15" t="s">
        <v>26</v>
      </c>
      <c r="L806" s="15" t="s">
        <v>24</v>
      </c>
      <c r="M806" s="15" t="s">
        <v>24</v>
      </c>
      <c r="N806" s="15" t="s">
        <v>26</v>
      </c>
      <c r="O806" s="15" t="s">
        <v>24</v>
      </c>
      <c r="P806" s="15" t="s">
        <v>25</v>
      </c>
      <c r="Q806" s="15" t="s">
        <v>26</v>
      </c>
      <c r="R806" s="15" t="s">
        <v>15</v>
      </c>
      <c r="S806" s="18" t="n">
        <v>85.35</v>
      </c>
      <c r="T806" s="15" t="n">
        <v>489.45</v>
      </c>
      <c r="U806" s="15" t="s">
        <v>26</v>
      </c>
      <c r="V806" s="18" t="n">
        <f aca="false">IF(ISNUMBER(T806),T806,0)</f>
        <v>489.45</v>
      </c>
      <c r="W806" s="15" t="n">
        <f aca="false">IF(U806="Yes",1,0)</f>
        <v>1</v>
      </c>
      <c r="X806" s="15" t="str">
        <f aca="false">IF(F806&lt;=12,"0-12 months",IF(F806&lt;=24,"13-24 months",IF(F806&lt;=48,"25-48 months","49-72 months")))</f>
        <v>0-12 months</v>
      </c>
      <c r="Y806" s="15" t="str">
        <f aca="false">IF(C806=1,"Yes","No")</f>
        <v>No</v>
      </c>
      <c r="Z806" s="15" t="n">
        <f aca="false">COUNTIF(J806:O806,"Yes")</f>
        <v>2</v>
      </c>
      <c r="AA806" s="18" t="n">
        <f aca="false">S806*W806</f>
        <v>85.35</v>
      </c>
      <c r="AB806" s="15" t="n">
        <f aca="false">(P806="Month-to-month")+(I806="Fiber optic")+(R806="Electronic check")+(F806&lt;=12)+(M806="No")+(J806="No")</f>
        <v>6</v>
      </c>
      <c r="AC806" s="15" t="str">
        <f aca="false">IF(AB806&gt;=5,"High",IF(AB806&gt;=3,"Medium","Low"))</f>
        <v>High</v>
      </c>
    </row>
    <row r="807" customFormat="false" ht="15" hidden="false" customHeight="false" outlineLevel="0" collapsed="false">
      <c r="A807" s="15" t="s">
        <v>904</v>
      </c>
      <c r="B807" s="15" t="s">
        <v>94</v>
      </c>
      <c r="C807" s="15" t="n">
        <v>0</v>
      </c>
      <c r="D807" s="15" t="s">
        <v>26</v>
      </c>
      <c r="E807" s="15" t="s">
        <v>26</v>
      </c>
      <c r="F807" s="15" t="n">
        <v>72</v>
      </c>
      <c r="G807" s="15" t="s">
        <v>26</v>
      </c>
      <c r="H807" s="15" t="s">
        <v>26</v>
      </c>
      <c r="I807" s="15" t="s">
        <v>96</v>
      </c>
      <c r="J807" s="15" t="s">
        <v>24</v>
      </c>
      <c r="K807" s="15" t="s">
        <v>24</v>
      </c>
      <c r="L807" s="15" t="s">
        <v>26</v>
      </c>
      <c r="M807" s="15" t="s">
        <v>24</v>
      </c>
      <c r="N807" s="15" t="s">
        <v>26</v>
      </c>
      <c r="O807" s="15" t="s">
        <v>26</v>
      </c>
      <c r="P807" s="15" t="s">
        <v>29</v>
      </c>
      <c r="Q807" s="15" t="s">
        <v>26</v>
      </c>
      <c r="R807" s="15" t="s">
        <v>19</v>
      </c>
      <c r="S807" s="18" t="n">
        <v>76.8</v>
      </c>
      <c r="T807" s="15" t="n">
        <v>5468.45</v>
      </c>
      <c r="U807" s="15" t="s">
        <v>24</v>
      </c>
      <c r="V807" s="18" t="n">
        <f aca="false">IF(ISNUMBER(T807),T807,0)</f>
        <v>5468.45</v>
      </c>
      <c r="W807" s="15" t="n">
        <f aca="false">IF(U807="Yes",1,0)</f>
        <v>0</v>
      </c>
      <c r="X807" s="15" t="str">
        <f aca="false">IF(F807&lt;=12,"0-12 months",IF(F807&lt;=24,"13-24 months",IF(F807&lt;=48,"25-48 months","49-72 months")))</f>
        <v>49-72 months</v>
      </c>
      <c r="Y807" s="15" t="str">
        <f aca="false">IF(C807=1,"Yes","No")</f>
        <v>No</v>
      </c>
      <c r="Z807" s="15" t="n">
        <f aca="false">COUNTIF(J807:O807,"Yes")</f>
        <v>3</v>
      </c>
      <c r="AA807" s="18" t="n">
        <f aca="false">S807*W807</f>
        <v>0</v>
      </c>
      <c r="AB807" s="15" t="n">
        <f aca="false">(P807="Month-to-month")+(I807="Fiber optic")+(R807="Electronic check")+(F807&lt;=12)+(M807="No")+(J807="No")</f>
        <v>2</v>
      </c>
      <c r="AC807" s="15" t="str">
        <f aca="false">IF(AB807&gt;=5,"High",IF(AB807&gt;=3,"Medium","Low"))</f>
        <v>Low</v>
      </c>
    </row>
    <row r="808" customFormat="false" ht="15" hidden="false" customHeight="false" outlineLevel="0" collapsed="false">
      <c r="A808" s="15" t="s">
        <v>905</v>
      </c>
      <c r="B808" s="15" t="s">
        <v>98</v>
      </c>
      <c r="C808" s="15" t="n">
        <v>0</v>
      </c>
      <c r="D808" s="15" t="s">
        <v>24</v>
      </c>
      <c r="E808" s="15" t="s">
        <v>24</v>
      </c>
      <c r="F808" s="15" t="n">
        <v>18</v>
      </c>
      <c r="G808" s="15" t="s">
        <v>26</v>
      </c>
      <c r="H808" s="15" t="s">
        <v>24</v>
      </c>
      <c r="I808" s="15" t="s">
        <v>96</v>
      </c>
      <c r="J808" s="15" t="s">
        <v>24</v>
      </c>
      <c r="K808" s="15" t="s">
        <v>24</v>
      </c>
      <c r="L808" s="15" t="s">
        <v>26</v>
      </c>
      <c r="M808" s="15" t="s">
        <v>26</v>
      </c>
      <c r="N808" s="15" t="s">
        <v>24</v>
      </c>
      <c r="O808" s="15" t="s">
        <v>24</v>
      </c>
      <c r="P808" s="15" t="s">
        <v>25</v>
      </c>
      <c r="Q808" s="15" t="s">
        <v>24</v>
      </c>
      <c r="R808" s="15" t="s">
        <v>21</v>
      </c>
      <c r="S808" s="18" t="n">
        <v>55.2</v>
      </c>
      <c r="T808" s="15" t="n">
        <v>1058.1</v>
      </c>
      <c r="U808" s="15" t="s">
        <v>24</v>
      </c>
      <c r="V808" s="18" t="n">
        <f aca="false">IF(ISNUMBER(T808),T808,0)</f>
        <v>1058.1</v>
      </c>
      <c r="W808" s="15" t="n">
        <f aca="false">IF(U808="Yes",1,0)</f>
        <v>0</v>
      </c>
      <c r="X808" s="15" t="str">
        <f aca="false">IF(F808&lt;=12,"0-12 months",IF(F808&lt;=24,"13-24 months",IF(F808&lt;=48,"25-48 months","49-72 months")))</f>
        <v>13-24 months</v>
      </c>
      <c r="Y808" s="15" t="str">
        <f aca="false">IF(C808=1,"Yes","No")</f>
        <v>No</v>
      </c>
      <c r="Z808" s="15" t="n">
        <f aca="false">COUNTIF(J808:O808,"Yes")</f>
        <v>2</v>
      </c>
      <c r="AA808" s="18" t="n">
        <f aca="false">S808*W808</f>
        <v>0</v>
      </c>
      <c r="AB808" s="15" t="n">
        <f aca="false">(P808="Month-to-month")+(I808="Fiber optic")+(R808="Electronic check")+(F808&lt;=12)+(M808="No")+(J808="No")</f>
        <v>2</v>
      </c>
      <c r="AC808" s="15" t="str">
        <f aca="false">IF(AB808&gt;=5,"High",IF(AB808&gt;=3,"Medium","Low"))</f>
        <v>Low</v>
      </c>
    </row>
    <row r="809" customFormat="false" ht="15" hidden="false" customHeight="false" outlineLevel="0" collapsed="false">
      <c r="A809" s="15" t="s">
        <v>906</v>
      </c>
      <c r="B809" s="15" t="s">
        <v>98</v>
      </c>
      <c r="C809" s="15" t="n">
        <v>0</v>
      </c>
      <c r="D809" s="15" t="s">
        <v>26</v>
      </c>
      <c r="E809" s="15" t="s">
        <v>24</v>
      </c>
      <c r="F809" s="15" t="n">
        <v>71</v>
      </c>
      <c r="G809" s="15" t="s">
        <v>26</v>
      </c>
      <c r="H809" s="15" t="s">
        <v>26</v>
      </c>
      <c r="I809" s="15" t="s">
        <v>102</v>
      </c>
      <c r="J809" s="15" t="s">
        <v>26</v>
      </c>
      <c r="K809" s="15" t="s">
        <v>24</v>
      </c>
      <c r="L809" s="15" t="s">
        <v>26</v>
      </c>
      <c r="M809" s="15" t="s">
        <v>26</v>
      </c>
      <c r="N809" s="15" t="s">
        <v>26</v>
      </c>
      <c r="O809" s="15" t="s">
        <v>26</v>
      </c>
      <c r="P809" s="15" t="s">
        <v>29</v>
      </c>
      <c r="Q809" s="15" t="s">
        <v>26</v>
      </c>
      <c r="R809" s="15" t="s">
        <v>21</v>
      </c>
      <c r="S809" s="18" t="n">
        <v>108.55</v>
      </c>
      <c r="T809" s="15" t="n">
        <v>7616</v>
      </c>
      <c r="U809" s="15" t="s">
        <v>24</v>
      </c>
      <c r="V809" s="18" t="n">
        <f aca="false">IF(ISNUMBER(T809),T809,0)</f>
        <v>7616</v>
      </c>
      <c r="W809" s="15" t="n">
        <f aca="false">IF(U809="Yes",1,0)</f>
        <v>0</v>
      </c>
      <c r="X809" s="15" t="str">
        <f aca="false">IF(F809&lt;=12,"0-12 months",IF(F809&lt;=24,"13-24 months",IF(F809&lt;=48,"25-48 months","49-72 months")))</f>
        <v>49-72 months</v>
      </c>
      <c r="Y809" s="15" t="str">
        <f aca="false">IF(C809=1,"Yes","No")</f>
        <v>No</v>
      </c>
      <c r="Z809" s="15" t="n">
        <f aca="false">COUNTIF(J809:O809,"Yes")</f>
        <v>5</v>
      </c>
      <c r="AA809" s="18" t="n">
        <f aca="false">S809*W809</f>
        <v>0</v>
      </c>
      <c r="AB809" s="15" t="n">
        <f aca="false">(P809="Month-to-month")+(I809="Fiber optic")+(R809="Electronic check")+(F809&lt;=12)+(M809="No")+(J809="No")</f>
        <v>1</v>
      </c>
      <c r="AC809" s="15" t="str">
        <f aca="false">IF(AB809&gt;=5,"High",IF(AB809&gt;=3,"Medium","Low"))</f>
        <v>Low</v>
      </c>
    </row>
    <row r="810" customFormat="false" ht="15" hidden="false" customHeight="false" outlineLevel="0" collapsed="false">
      <c r="A810" s="15" t="s">
        <v>907</v>
      </c>
      <c r="B810" s="15" t="s">
        <v>98</v>
      </c>
      <c r="C810" s="15" t="n">
        <v>0</v>
      </c>
      <c r="D810" s="15" t="s">
        <v>26</v>
      </c>
      <c r="E810" s="15" t="s">
        <v>24</v>
      </c>
      <c r="F810" s="15" t="n">
        <v>40</v>
      </c>
      <c r="G810" s="15" t="s">
        <v>26</v>
      </c>
      <c r="H810" s="15" t="s">
        <v>26</v>
      </c>
      <c r="I810" s="15" t="s">
        <v>102</v>
      </c>
      <c r="J810" s="15" t="s">
        <v>24</v>
      </c>
      <c r="K810" s="15" t="s">
        <v>26</v>
      </c>
      <c r="L810" s="15" t="s">
        <v>24</v>
      </c>
      <c r="M810" s="15" t="s">
        <v>24</v>
      </c>
      <c r="N810" s="15" t="s">
        <v>26</v>
      </c>
      <c r="O810" s="15" t="s">
        <v>26</v>
      </c>
      <c r="P810" s="15" t="s">
        <v>25</v>
      </c>
      <c r="Q810" s="15" t="s">
        <v>26</v>
      </c>
      <c r="R810" s="15" t="s">
        <v>15</v>
      </c>
      <c r="S810" s="18" t="n">
        <v>101.3</v>
      </c>
      <c r="T810" s="15" t="n">
        <v>4113.1</v>
      </c>
      <c r="U810" s="15" t="s">
        <v>26</v>
      </c>
      <c r="V810" s="18" t="n">
        <f aca="false">IF(ISNUMBER(T810),T810,0)</f>
        <v>4113.1</v>
      </c>
      <c r="W810" s="15" t="n">
        <f aca="false">IF(U810="Yes",1,0)</f>
        <v>1</v>
      </c>
      <c r="X810" s="15" t="str">
        <f aca="false">IF(F810&lt;=12,"0-12 months",IF(F810&lt;=24,"13-24 months",IF(F810&lt;=48,"25-48 months","49-72 months")))</f>
        <v>25-48 months</v>
      </c>
      <c r="Y810" s="15" t="str">
        <f aca="false">IF(C810=1,"Yes","No")</f>
        <v>No</v>
      </c>
      <c r="Z810" s="15" t="n">
        <f aca="false">COUNTIF(J810:O810,"Yes")</f>
        <v>3</v>
      </c>
      <c r="AA810" s="18" t="n">
        <f aca="false">S810*W810</f>
        <v>101.3</v>
      </c>
      <c r="AB810" s="15" t="n">
        <f aca="false">(P810="Month-to-month")+(I810="Fiber optic")+(R810="Electronic check")+(F810&lt;=12)+(M810="No")+(J810="No")</f>
        <v>5</v>
      </c>
      <c r="AC810" s="15" t="str">
        <f aca="false">IF(AB810&gt;=5,"High",IF(AB810&gt;=3,"Medium","Low"))</f>
        <v>High</v>
      </c>
    </row>
    <row r="811" customFormat="false" ht="15" hidden="false" customHeight="false" outlineLevel="0" collapsed="false">
      <c r="A811" s="15" t="s">
        <v>908</v>
      </c>
      <c r="B811" s="15" t="s">
        <v>98</v>
      </c>
      <c r="C811" s="15" t="n">
        <v>0</v>
      </c>
      <c r="D811" s="15" t="s">
        <v>24</v>
      </c>
      <c r="E811" s="15" t="s">
        <v>24</v>
      </c>
      <c r="F811" s="15" t="n">
        <v>1</v>
      </c>
      <c r="G811" s="15" t="s">
        <v>26</v>
      </c>
      <c r="H811" s="15" t="s">
        <v>24</v>
      </c>
      <c r="I811" s="15" t="s">
        <v>102</v>
      </c>
      <c r="J811" s="15" t="s">
        <v>24</v>
      </c>
      <c r="K811" s="15" t="s">
        <v>24</v>
      </c>
      <c r="L811" s="15" t="s">
        <v>24</v>
      </c>
      <c r="M811" s="15" t="s">
        <v>24</v>
      </c>
      <c r="N811" s="15" t="s">
        <v>24</v>
      </c>
      <c r="O811" s="15" t="s">
        <v>24</v>
      </c>
      <c r="P811" s="15" t="s">
        <v>25</v>
      </c>
      <c r="Q811" s="15" t="s">
        <v>26</v>
      </c>
      <c r="R811" s="15" t="s">
        <v>15</v>
      </c>
      <c r="S811" s="18" t="n">
        <v>69.55</v>
      </c>
      <c r="T811" s="15" t="n">
        <v>69.55</v>
      </c>
      <c r="U811" s="15" t="s">
        <v>26</v>
      </c>
      <c r="V811" s="18" t="n">
        <f aca="false">IF(ISNUMBER(T811),T811,0)</f>
        <v>69.55</v>
      </c>
      <c r="W811" s="15" t="n">
        <f aca="false">IF(U811="Yes",1,0)</f>
        <v>1</v>
      </c>
      <c r="X811" s="15" t="str">
        <f aca="false">IF(F811&lt;=12,"0-12 months",IF(F811&lt;=24,"13-24 months",IF(F811&lt;=48,"25-48 months","49-72 months")))</f>
        <v>0-12 months</v>
      </c>
      <c r="Y811" s="15" t="str">
        <f aca="false">IF(C811=1,"Yes","No")</f>
        <v>No</v>
      </c>
      <c r="Z811" s="15" t="n">
        <f aca="false">COUNTIF(J811:O811,"Yes")</f>
        <v>0</v>
      </c>
      <c r="AA811" s="18" t="n">
        <f aca="false">S811*W811</f>
        <v>69.55</v>
      </c>
      <c r="AB811" s="15" t="n">
        <f aca="false">(P811="Month-to-month")+(I811="Fiber optic")+(R811="Electronic check")+(F811&lt;=12)+(M811="No")+(J811="No")</f>
        <v>6</v>
      </c>
      <c r="AC811" s="15" t="str">
        <f aca="false">IF(AB811&gt;=5,"High",IF(AB811&gt;=3,"Medium","Low"))</f>
        <v>High</v>
      </c>
    </row>
    <row r="812" customFormat="false" ht="15" hidden="false" customHeight="false" outlineLevel="0" collapsed="false">
      <c r="A812" s="15" t="s">
        <v>909</v>
      </c>
      <c r="B812" s="15" t="s">
        <v>98</v>
      </c>
      <c r="C812" s="15" t="n">
        <v>0</v>
      </c>
      <c r="D812" s="15" t="s">
        <v>24</v>
      </c>
      <c r="E812" s="15" t="s">
        <v>24</v>
      </c>
      <c r="F812" s="15" t="n">
        <v>58</v>
      </c>
      <c r="G812" s="15" t="s">
        <v>26</v>
      </c>
      <c r="H812" s="15" t="s">
        <v>26</v>
      </c>
      <c r="I812" s="15" t="s">
        <v>102</v>
      </c>
      <c r="J812" s="15" t="s">
        <v>24</v>
      </c>
      <c r="K812" s="15" t="s">
        <v>26</v>
      </c>
      <c r="L812" s="15" t="s">
        <v>26</v>
      </c>
      <c r="M812" s="15" t="s">
        <v>24</v>
      </c>
      <c r="N812" s="15" t="s">
        <v>26</v>
      </c>
      <c r="O812" s="15" t="s">
        <v>26</v>
      </c>
      <c r="P812" s="15" t="s">
        <v>27</v>
      </c>
      <c r="Q812" s="15" t="s">
        <v>26</v>
      </c>
      <c r="R812" s="15" t="s">
        <v>19</v>
      </c>
      <c r="S812" s="18" t="n">
        <v>103.25</v>
      </c>
      <c r="T812" s="15" t="n">
        <v>6017.65</v>
      </c>
      <c r="U812" s="15" t="s">
        <v>26</v>
      </c>
      <c r="V812" s="18" t="n">
        <f aca="false">IF(ISNUMBER(T812),T812,0)</f>
        <v>6017.65</v>
      </c>
      <c r="W812" s="15" t="n">
        <f aca="false">IF(U812="Yes",1,0)</f>
        <v>1</v>
      </c>
      <c r="X812" s="15" t="str">
        <f aca="false">IF(F812&lt;=12,"0-12 months",IF(F812&lt;=24,"13-24 months",IF(F812&lt;=48,"25-48 months","49-72 months")))</f>
        <v>49-72 months</v>
      </c>
      <c r="Y812" s="15" t="str">
        <f aca="false">IF(C812=1,"Yes","No")</f>
        <v>No</v>
      </c>
      <c r="Z812" s="15" t="n">
        <f aca="false">COUNTIF(J812:O812,"Yes")</f>
        <v>4</v>
      </c>
      <c r="AA812" s="18" t="n">
        <f aca="false">S812*W812</f>
        <v>103.25</v>
      </c>
      <c r="AB812" s="15" t="n">
        <f aca="false">(P812="Month-to-month")+(I812="Fiber optic")+(R812="Electronic check")+(F812&lt;=12)+(M812="No")+(J812="No")</f>
        <v>3</v>
      </c>
      <c r="AC812" s="15" t="str">
        <f aca="false">IF(AB812&gt;=5,"High",IF(AB812&gt;=3,"Medium","Low"))</f>
        <v>Medium</v>
      </c>
    </row>
    <row r="813" customFormat="false" ht="15" hidden="false" customHeight="false" outlineLevel="0" collapsed="false">
      <c r="A813" s="15" t="s">
        <v>910</v>
      </c>
      <c r="B813" s="15" t="s">
        <v>98</v>
      </c>
      <c r="C813" s="15" t="n">
        <v>0</v>
      </c>
      <c r="D813" s="15" t="s">
        <v>24</v>
      </c>
      <c r="E813" s="15" t="s">
        <v>24</v>
      </c>
      <c r="F813" s="15" t="n">
        <v>70</v>
      </c>
      <c r="G813" s="15" t="s">
        <v>26</v>
      </c>
      <c r="H813" s="15" t="s">
        <v>26</v>
      </c>
      <c r="I813" s="15" t="s">
        <v>102</v>
      </c>
      <c r="J813" s="15" t="s">
        <v>26</v>
      </c>
      <c r="K813" s="15" t="s">
        <v>24</v>
      </c>
      <c r="L813" s="15" t="s">
        <v>24</v>
      </c>
      <c r="M813" s="15" t="s">
        <v>26</v>
      </c>
      <c r="N813" s="15" t="s">
        <v>26</v>
      </c>
      <c r="O813" s="15" t="s">
        <v>26</v>
      </c>
      <c r="P813" s="15" t="s">
        <v>29</v>
      </c>
      <c r="Q813" s="15" t="s">
        <v>26</v>
      </c>
      <c r="R813" s="15" t="s">
        <v>21</v>
      </c>
      <c r="S813" s="18" t="n">
        <v>104</v>
      </c>
      <c r="T813" s="15" t="n">
        <v>7250.15</v>
      </c>
      <c r="U813" s="15" t="s">
        <v>26</v>
      </c>
      <c r="V813" s="18" t="n">
        <f aca="false">IF(ISNUMBER(T813),T813,0)</f>
        <v>7250.15</v>
      </c>
      <c r="W813" s="15" t="n">
        <f aca="false">IF(U813="Yes",1,0)</f>
        <v>1</v>
      </c>
      <c r="X813" s="15" t="str">
        <f aca="false">IF(F813&lt;=12,"0-12 months",IF(F813&lt;=24,"13-24 months",IF(F813&lt;=48,"25-48 months","49-72 months")))</f>
        <v>49-72 months</v>
      </c>
      <c r="Y813" s="15" t="str">
        <f aca="false">IF(C813=1,"Yes","No")</f>
        <v>No</v>
      </c>
      <c r="Z813" s="15" t="n">
        <f aca="false">COUNTIF(J813:O813,"Yes")</f>
        <v>4</v>
      </c>
      <c r="AA813" s="18" t="n">
        <f aca="false">S813*W813</f>
        <v>104</v>
      </c>
      <c r="AB813" s="15" t="n">
        <f aca="false">(P813="Month-to-month")+(I813="Fiber optic")+(R813="Electronic check")+(F813&lt;=12)+(M813="No")+(J813="No")</f>
        <v>1</v>
      </c>
      <c r="AC813" s="15" t="str">
        <f aca="false">IF(AB813&gt;=5,"High",IF(AB813&gt;=3,"Medium","Low"))</f>
        <v>Low</v>
      </c>
    </row>
    <row r="814" customFormat="false" ht="15" hidden="false" customHeight="false" outlineLevel="0" collapsed="false">
      <c r="A814" s="15" t="s">
        <v>911</v>
      </c>
      <c r="B814" s="15" t="s">
        <v>94</v>
      </c>
      <c r="C814" s="15" t="n">
        <v>0</v>
      </c>
      <c r="D814" s="15" t="s">
        <v>26</v>
      </c>
      <c r="E814" s="15" t="s">
        <v>24</v>
      </c>
      <c r="F814" s="15" t="n">
        <v>42</v>
      </c>
      <c r="G814" s="15" t="s">
        <v>26</v>
      </c>
      <c r="H814" s="15" t="s">
        <v>26</v>
      </c>
      <c r="I814" s="15" t="s">
        <v>24</v>
      </c>
      <c r="J814" s="15" t="s">
        <v>28</v>
      </c>
      <c r="K814" s="15" t="s">
        <v>28</v>
      </c>
      <c r="L814" s="15" t="s">
        <v>28</v>
      </c>
      <c r="M814" s="15" t="s">
        <v>28</v>
      </c>
      <c r="N814" s="15" t="s">
        <v>28</v>
      </c>
      <c r="O814" s="15" t="s">
        <v>28</v>
      </c>
      <c r="P814" s="15" t="s">
        <v>29</v>
      </c>
      <c r="Q814" s="15" t="s">
        <v>24</v>
      </c>
      <c r="R814" s="15" t="s">
        <v>15</v>
      </c>
      <c r="S814" s="18" t="n">
        <v>25.25</v>
      </c>
      <c r="T814" s="15" t="n">
        <v>1108.2</v>
      </c>
      <c r="U814" s="15" t="s">
        <v>24</v>
      </c>
      <c r="V814" s="18" t="n">
        <f aca="false">IF(ISNUMBER(T814),T814,0)</f>
        <v>1108.2</v>
      </c>
      <c r="W814" s="15" t="n">
        <f aca="false">IF(U814="Yes",1,0)</f>
        <v>0</v>
      </c>
      <c r="X814" s="15" t="str">
        <f aca="false">IF(F814&lt;=12,"0-12 months",IF(F814&lt;=24,"13-24 months",IF(F814&lt;=48,"25-48 months","49-72 months")))</f>
        <v>25-48 months</v>
      </c>
      <c r="Y814" s="15" t="str">
        <f aca="false">IF(C814=1,"Yes","No")</f>
        <v>No</v>
      </c>
      <c r="Z814" s="15" t="n">
        <f aca="false">COUNTIF(J814:O814,"Yes")</f>
        <v>0</v>
      </c>
      <c r="AA814" s="18" t="n">
        <f aca="false">S814*W814</f>
        <v>0</v>
      </c>
      <c r="AB814" s="15" t="n">
        <f aca="false">(P814="Month-to-month")+(I814="Fiber optic")+(R814="Electronic check")+(F814&lt;=12)+(M814="No")+(J814="No")</f>
        <v>1</v>
      </c>
      <c r="AC814" s="15" t="str">
        <f aca="false">IF(AB814&gt;=5,"High",IF(AB814&gt;=3,"Medium","Low"))</f>
        <v>Low</v>
      </c>
    </row>
    <row r="815" customFormat="false" ht="15" hidden="false" customHeight="false" outlineLevel="0" collapsed="false">
      <c r="A815" s="15" t="s">
        <v>912</v>
      </c>
      <c r="B815" s="15" t="s">
        <v>98</v>
      </c>
      <c r="C815" s="15" t="n">
        <v>0</v>
      </c>
      <c r="D815" s="15" t="s">
        <v>26</v>
      </c>
      <c r="E815" s="15" t="s">
        <v>26</v>
      </c>
      <c r="F815" s="15" t="n">
        <v>34</v>
      </c>
      <c r="G815" s="15" t="s">
        <v>24</v>
      </c>
      <c r="H815" s="15" t="s">
        <v>95</v>
      </c>
      <c r="I815" s="15" t="s">
        <v>96</v>
      </c>
      <c r="J815" s="15" t="s">
        <v>26</v>
      </c>
      <c r="K815" s="15" t="s">
        <v>24</v>
      </c>
      <c r="L815" s="15" t="s">
        <v>24</v>
      </c>
      <c r="M815" s="15" t="s">
        <v>24</v>
      </c>
      <c r="N815" s="15" t="s">
        <v>24</v>
      </c>
      <c r="O815" s="15" t="s">
        <v>24</v>
      </c>
      <c r="P815" s="15" t="s">
        <v>27</v>
      </c>
      <c r="Q815" s="15" t="s">
        <v>24</v>
      </c>
      <c r="R815" s="15" t="s">
        <v>19</v>
      </c>
      <c r="S815" s="18" t="n">
        <v>30.4</v>
      </c>
      <c r="T815" s="15" t="n">
        <v>938.65</v>
      </c>
      <c r="U815" s="15" t="s">
        <v>24</v>
      </c>
      <c r="V815" s="18" t="n">
        <f aca="false">IF(ISNUMBER(T815),T815,0)</f>
        <v>938.65</v>
      </c>
      <c r="W815" s="15" t="n">
        <f aca="false">IF(U815="Yes",1,0)</f>
        <v>0</v>
      </c>
      <c r="X815" s="15" t="str">
        <f aca="false">IF(F815&lt;=12,"0-12 months",IF(F815&lt;=24,"13-24 months",IF(F815&lt;=48,"25-48 months","49-72 months")))</f>
        <v>25-48 months</v>
      </c>
      <c r="Y815" s="15" t="str">
        <f aca="false">IF(C815=1,"Yes","No")</f>
        <v>No</v>
      </c>
      <c r="Z815" s="15" t="n">
        <f aca="false">COUNTIF(J815:O815,"Yes")</f>
        <v>1</v>
      </c>
      <c r="AA815" s="18" t="n">
        <f aca="false">S815*W815</f>
        <v>0</v>
      </c>
      <c r="AB815" s="15" t="n">
        <f aca="false">(P815="Month-to-month")+(I815="Fiber optic")+(R815="Electronic check")+(F815&lt;=12)+(M815="No")+(J815="No")</f>
        <v>1</v>
      </c>
      <c r="AC815" s="15" t="str">
        <f aca="false">IF(AB815&gt;=5,"High",IF(AB815&gt;=3,"Medium","Low"))</f>
        <v>Low</v>
      </c>
    </row>
    <row r="816" customFormat="false" ht="15" hidden="false" customHeight="false" outlineLevel="0" collapsed="false">
      <c r="A816" s="15" t="s">
        <v>913</v>
      </c>
      <c r="B816" s="15" t="s">
        <v>98</v>
      </c>
      <c r="C816" s="15" t="n">
        <v>1</v>
      </c>
      <c r="D816" s="15" t="s">
        <v>24</v>
      </c>
      <c r="E816" s="15" t="s">
        <v>24</v>
      </c>
      <c r="F816" s="15" t="n">
        <v>5</v>
      </c>
      <c r="G816" s="15" t="s">
        <v>26</v>
      </c>
      <c r="H816" s="15" t="s">
        <v>24</v>
      </c>
      <c r="I816" s="15" t="s">
        <v>24</v>
      </c>
      <c r="J816" s="15" t="s">
        <v>28</v>
      </c>
      <c r="K816" s="15" t="s">
        <v>28</v>
      </c>
      <c r="L816" s="15" t="s">
        <v>28</v>
      </c>
      <c r="M816" s="15" t="s">
        <v>28</v>
      </c>
      <c r="N816" s="15" t="s">
        <v>28</v>
      </c>
      <c r="O816" s="15" t="s">
        <v>28</v>
      </c>
      <c r="P816" s="15" t="s">
        <v>25</v>
      </c>
      <c r="Q816" s="15" t="s">
        <v>24</v>
      </c>
      <c r="R816" s="15" t="s">
        <v>19</v>
      </c>
      <c r="S816" s="18" t="n">
        <v>20.05</v>
      </c>
      <c r="T816" s="15" t="n">
        <v>94.15</v>
      </c>
      <c r="U816" s="15" t="s">
        <v>24</v>
      </c>
      <c r="V816" s="18" t="n">
        <f aca="false">IF(ISNUMBER(T816),T816,0)</f>
        <v>94.15</v>
      </c>
      <c r="W816" s="15" t="n">
        <f aca="false">IF(U816="Yes",1,0)</f>
        <v>0</v>
      </c>
      <c r="X816" s="15" t="str">
        <f aca="false">IF(F816&lt;=12,"0-12 months",IF(F816&lt;=24,"13-24 months",IF(F816&lt;=48,"25-48 months","49-72 months")))</f>
        <v>0-12 months</v>
      </c>
      <c r="Y816" s="15" t="str">
        <f aca="false">IF(C816=1,"Yes","No")</f>
        <v>Yes</v>
      </c>
      <c r="Z816" s="15" t="n">
        <f aca="false">COUNTIF(J816:O816,"Yes")</f>
        <v>0</v>
      </c>
      <c r="AA816" s="18" t="n">
        <f aca="false">S816*W816</f>
        <v>0</v>
      </c>
      <c r="AB816" s="15" t="n">
        <f aca="false">(P816="Month-to-month")+(I816="Fiber optic")+(R816="Electronic check")+(F816&lt;=12)+(M816="No")+(J816="No")</f>
        <v>2</v>
      </c>
      <c r="AC816" s="15" t="str">
        <f aca="false">IF(AB816&gt;=5,"High",IF(AB816&gt;=3,"Medium","Low"))</f>
        <v>Low</v>
      </c>
    </row>
    <row r="817" customFormat="false" ht="15" hidden="false" customHeight="false" outlineLevel="0" collapsed="false">
      <c r="A817" s="15" t="s">
        <v>914</v>
      </c>
      <c r="B817" s="15" t="s">
        <v>94</v>
      </c>
      <c r="C817" s="15" t="n">
        <v>0</v>
      </c>
      <c r="D817" s="15" t="s">
        <v>24</v>
      </c>
      <c r="E817" s="15" t="s">
        <v>24</v>
      </c>
      <c r="F817" s="15" t="n">
        <v>25</v>
      </c>
      <c r="G817" s="15" t="s">
        <v>26</v>
      </c>
      <c r="H817" s="15" t="s">
        <v>26</v>
      </c>
      <c r="I817" s="15" t="s">
        <v>102</v>
      </c>
      <c r="J817" s="15" t="s">
        <v>24</v>
      </c>
      <c r="K817" s="15" t="s">
        <v>24</v>
      </c>
      <c r="L817" s="15" t="s">
        <v>24</v>
      </c>
      <c r="M817" s="15" t="s">
        <v>24</v>
      </c>
      <c r="N817" s="15" t="s">
        <v>26</v>
      </c>
      <c r="O817" s="15" t="s">
        <v>24</v>
      </c>
      <c r="P817" s="15" t="s">
        <v>25</v>
      </c>
      <c r="Q817" s="15" t="s">
        <v>26</v>
      </c>
      <c r="R817" s="15" t="s">
        <v>17</v>
      </c>
      <c r="S817" s="18" t="n">
        <v>84.6</v>
      </c>
      <c r="T817" s="15" t="n">
        <v>2088.05</v>
      </c>
      <c r="U817" s="15" t="s">
        <v>24</v>
      </c>
      <c r="V817" s="18" t="n">
        <f aca="false">IF(ISNUMBER(T817),T817,0)</f>
        <v>2088.05</v>
      </c>
      <c r="W817" s="15" t="n">
        <f aca="false">IF(U817="Yes",1,0)</f>
        <v>0</v>
      </c>
      <c r="X817" s="15" t="str">
        <f aca="false">IF(F817&lt;=12,"0-12 months",IF(F817&lt;=24,"13-24 months",IF(F817&lt;=48,"25-48 months","49-72 months")))</f>
        <v>25-48 months</v>
      </c>
      <c r="Y817" s="15" t="str">
        <f aca="false">IF(C817=1,"Yes","No")</f>
        <v>No</v>
      </c>
      <c r="Z817" s="15" t="n">
        <f aca="false">COUNTIF(J817:O817,"Yes")</f>
        <v>1</v>
      </c>
      <c r="AA817" s="18" t="n">
        <f aca="false">S817*W817</f>
        <v>0</v>
      </c>
      <c r="AB817" s="15" t="n">
        <f aca="false">(P817="Month-to-month")+(I817="Fiber optic")+(R817="Electronic check")+(F817&lt;=12)+(M817="No")+(J817="No")</f>
        <v>4</v>
      </c>
      <c r="AC817" s="15" t="str">
        <f aca="false">IF(AB817&gt;=5,"High",IF(AB817&gt;=3,"Medium","Low"))</f>
        <v>Medium</v>
      </c>
    </row>
    <row r="818" customFormat="false" ht="15" hidden="false" customHeight="false" outlineLevel="0" collapsed="false">
      <c r="A818" s="15" t="s">
        <v>915</v>
      </c>
      <c r="B818" s="15" t="s">
        <v>94</v>
      </c>
      <c r="C818" s="15" t="n">
        <v>0</v>
      </c>
      <c r="D818" s="15" t="s">
        <v>24</v>
      </c>
      <c r="E818" s="15" t="s">
        <v>24</v>
      </c>
      <c r="F818" s="15" t="n">
        <v>2</v>
      </c>
      <c r="G818" s="15" t="s">
        <v>26</v>
      </c>
      <c r="H818" s="15" t="s">
        <v>24</v>
      </c>
      <c r="I818" s="15" t="s">
        <v>102</v>
      </c>
      <c r="J818" s="15" t="s">
        <v>24</v>
      </c>
      <c r="K818" s="15" t="s">
        <v>24</v>
      </c>
      <c r="L818" s="15" t="s">
        <v>26</v>
      </c>
      <c r="M818" s="15" t="s">
        <v>24</v>
      </c>
      <c r="N818" s="15" t="s">
        <v>24</v>
      </c>
      <c r="O818" s="15" t="s">
        <v>26</v>
      </c>
      <c r="P818" s="15" t="s">
        <v>25</v>
      </c>
      <c r="Q818" s="15" t="s">
        <v>26</v>
      </c>
      <c r="R818" s="15" t="s">
        <v>17</v>
      </c>
      <c r="S818" s="18" t="n">
        <v>86.2</v>
      </c>
      <c r="T818" s="15" t="n">
        <v>178.7</v>
      </c>
      <c r="U818" s="15" t="s">
        <v>26</v>
      </c>
      <c r="V818" s="18" t="n">
        <f aca="false">IF(ISNUMBER(T818),T818,0)</f>
        <v>178.7</v>
      </c>
      <c r="W818" s="15" t="n">
        <f aca="false">IF(U818="Yes",1,0)</f>
        <v>1</v>
      </c>
      <c r="X818" s="15" t="str">
        <f aca="false">IF(F818&lt;=12,"0-12 months",IF(F818&lt;=24,"13-24 months",IF(F818&lt;=48,"25-48 months","49-72 months")))</f>
        <v>0-12 months</v>
      </c>
      <c r="Y818" s="15" t="str">
        <f aca="false">IF(C818=1,"Yes","No")</f>
        <v>No</v>
      </c>
      <c r="Z818" s="15" t="n">
        <f aca="false">COUNTIF(J818:O818,"Yes")</f>
        <v>2</v>
      </c>
      <c r="AA818" s="18" t="n">
        <f aca="false">S818*W818</f>
        <v>86.2</v>
      </c>
      <c r="AB818" s="15" t="n">
        <f aca="false">(P818="Month-to-month")+(I818="Fiber optic")+(R818="Electronic check")+(F818&lt;=12)+(M818="No")+(J818="No")</f>
        <v>5</v>
      </c>
      <c r="AC818" s="15" t="str">
        <f aca="false">IF(AB818&gt;=5,"High",IF(AB818&gt;=3,"Medium","Low"))</f>
        <v>High</v>
      </c>
    </row>
    <row r="819" customFormat="false" ht="15" hidden="false" customHeight="false" outlineLevel="0" collapsed="false">
      <c r="A819" s="15" t="s">
        <v>916</v>
      </c>
      <c r="B819" s="15" t="s">
        <v>94</v>
      </c>
      <c r="C819" s="15" t="n">
        <v>0</v>
      </c>
      <c r="D819" s="15" t="s">
        <v>26</v>
      </c>
      <c r="E819" s="15" t="s">
        <v>26</v>
      </c>
      <c r="F819" s="15" t="n">
        <v>55</v>
      </c>
      <c r="G819" s="15" t="s">
        <v>26</v>
      </c>
      <c r="H819" s="15" t="s">
        <v>24</v>
      </c>
      <c r="I819" s="15" t="s">
        <v>102</v>
      </c>
      <c r="J819" s="15" t="s">
        <v>24</v>
      </c>
      <c r="K819" s="15" t="s">
        <v>26</v>
      </c>
      <c r="L819" s="15" t="s">
        <v>26</v>
      </c>
      <c r="M819" s="15" t="s">
        <v>26</v>
      </c>
      <c r="N819" s="15" t="s">
        <v>26</v>
      </c>
      <c r="O819" s="15" t="s">
        <v>26</v>
      </c>
      <c r="P819" s="15" t="s">
        <v>27</v>
      </c>
      <c r="Q819" s="15" t="s">
        <v>26</v>
      </c>
      <c r="R819" s="15" t="s">
        <v>19</v>
      </c>
      <c r="S819" s="18" t="n">
        <v>103.7</v>
      </c>
      <c r="T819" s="15" t="n">
        <v>5656.75</v>
      </c>
      <c r="U819" s="15" t="s">
        <v>24</v>
      </c>
      <c r="V819" s="18" t="n">
        <f aca="false">IF(ISNUMBER(T819),T819,0)</f>
        <v>5656.75</v>
      </c>
      <c r="W819" s="15" t="n">
        <f aca="false">IF(U819="Yes",1,0)</f>
        <v>0</v>
      </c>
      <c r="X819" s="15" t="str">
        <f aca="false">IF(F819&lt;=12,"0-12 months",IF(F819&lt;=24,"13-24 months",IF(F819&lt;=48,"25-48 months","49-72 months")))</f>
        <v>49-72 months</v>
      </c>
      <c r="Y819" s="15" t="str">
        <f aca="false">IF(C819=1,"Yes","No")</f>
        <v>No</v>
      </c>
      <c r="Z819" s="15" t="n">
        <f aca="false">COUNTIF(J819:O819,"Yes")</f>
        <v>5</v>
      </c>
      <c r="AA819" s="18" t="n">
        <f aca="false">S819*W819</f>
        <v>0</v>
      </c>
      <c r="AB819" s="15" t="n">
        <f aca="false">(P819="Month-to-month")+(I819="Fiber optic")+(R819="Electronic check")+(F819&lt;=12)+(M819="No")+(J819="No")</f>
        <v>2</v>
      </c>
      <c r="AC819" s="15" t="str">
        <f aca="false">IF(AB819&gt;=5,"High",IF(AB819&gt;=3,"Medium","Low"))</f>
        <v>Low</v>
      </c>
    </row>
    <row r="820" customFormat="false" ht="15" hidden="false" customHeight="false" outlineLevel="0" collapsed="false">
      <c r="A820" s="15" t="s">
        <v>917</v>
      </c>
      <c r="B820" s="15" t="s">
        <v>98</v>
      </c>
      <c r="C820" s="15" t="n">
        <v>0</v>
      </c>
      <c r="D820" s="15" t="s">
        <v>26</v>
      </c>
      <c r="E820" s="15" t="s">
        <v>24</v>
      </c>
      <c r="F820" s="15" t="n">
        <v>21</v>
      </c>
      <c r="G820" s="15" t="s">
        <v>26</v>
      </c>
      <c r="H820" s="15" t="s">
        <v>26</v>
      </c>
      <c r="I820" s="15" t="s">
        <v>102</v>
      </c>
      <c r="J820" s="15" t="s">
        <v>24</v>
      </c>
      <c r="K820" s="15" t="s">
        <v>26</v>
      </c>
      <c r="L820" s="15" t="s">
        <v>26</v>
      </c>
      <c r="M820" s="15" t="s">
        <v>26</v>
      </c>
      <c r="N820" s="15" t="s">
        <v>26</v>
      </c>
      <c r="O820" s="15" t="s">
        <v>26</v>
      </c>
      <c r="P820" s="15" t="s">
        <v>25</v>
      </c>
      <c r="Q820" s="15" t="s">
        <v>26</v>
      </c>
      <c r="R820" s="15" t="s">
        <v>15</v>
      </c>
      <c r="S820" s="18" t="n">
        <v>111.2</v>
      </c>
      <c r="T820" s="15" t="n">
        <v>2317.1</v>
      </c>
      <c r="U820" s="15" t="s">
        <v>26</v>
      </c>
      <c r="V820" s="18" t="n">
        <f aca="false">IF(ISNUMBER(T820),T820,0)</f>
        <v>2317.1</v>
      </c>
      <c r="W820" s="15" t="n">
        <f aca="false">IF(U820="Yes",1,0)</f>
        <v>1</v>
      </c>
      <c r="X820" s="15" t="str">
        <f aca="false">IF(F820&lt;=12,"0-12 months",IF(F820&lt;=24,"13-24 months",IF(F820&lt;=48,"25-48 months","49-72 months")))</f>
        <v>13-24 months</v>
      </c>
      <c r="Y820" s="15" t="str">
        <f aca="false">IF(C820=1,"Yes","No")</f>
        <v>No</v>
      </c>
      <c r="Z820" s="15" t="n">
        <f aca="false">COUNTIF(J820:O820,"Yes")</f>
        <v>5</v>
      </c>
      <c r="AA820" s="18" t="n">
        <f aca="false">S820*W820</f>
        <v>111.2</v>
      </c>
      <c r="AB820" s="15" t="n">
        <f aca="false">(P820="Month-to-month")+(I820="Fiber optic")+(R820="Electronic check")+(F820&lt;=12)+(M820="No")+(J820="No")</f>
        <v>4</v>
      </c>
      <c r="AC820" s="15" t="str">
        <f aca="false">IF(AB820&gt;=5,"High",IF(AB820&gt;=3,"Medium","Low"))</f>
        <v>Medium</v>
      </c>
    </row>
    <row r="821" customFormat="false" ht="15" hidden="false" customHeight="false" outlineLevel="0" collapsed="false">
      <c r="A821" s="15" t="s">
        <v>918</v>
      </c>
      <c r="B821" s="15" t="s">
        <v>98</v>
      </c>
      <c r="C821" s="15" t="n">
        <v>0</v>
      </c>
      <c r="D821" s="15" t="s">
        <v>26</v>
      </c>
      <c r="E821" s="15" t="s">
        <v>24</v>
      </c>
      <c r="F821" s="15" t="n">
        <v>70</v>
      </c>
      <c r="G821" s="15" t="s">
        <v>26</v>
      </c>
      <c r="H821" s="15" t="s">
        <v>26</v>
      </c>
      <c r="I821" s="15" t="s">
        <v>102</v>
      </c>
      <c r="J821" s="15" t="s">
        <v>26</v>
      </c>
      <c r="K821" s="15" t="s">
        <v>26</v>
      </c>
      <c r="L821" s="15" t="s">
        <v>24</v>
      </c>
      <c r="M821" s="15" t="s">
        <v>26</v>
      </c>
      <c r="N821" s="15" t="s">
        <v>24</v>
      </c>
      <c r="O821" s="15" t="s">
        <v>24</v>
      </c>
      <c r="P821" s="15" t="s">
        <v>29</v>
      </c>
      <c r="Q821" s="15" t="s">
        <v>26</v>
      </c>
      <c r="R821" s="15" t="s">
        <v>21</v>
      </c>
      <c r="S821" s="18" t="n">
        <v>88</v>
      </c>
      <c r="T821" s="15" t="n">
        <v>5986.45</v>
      </c>
      <c r="U821" s="15" t="s">
        <v>24</v>
      </c>
      <c r="V821" s="18" t="n">
        <f aca="false">IF(ISNUMBER(T821),T821,0)</f>
        <v>5986.45</v>
      </c>
      <c r="W821" s="15" t="n">
        <f aca="false">IF(U821="Yes",1,0)</f>
        <v>0</v>
      </c>
      <c r="X821" s="15" t="str">
        <f aca="false">IF(F821&lt;=12,"0-12 months",IF(F821&lt;=24,"13-24 months",IF(F821&lt;=48,"25-48 months","49-72 months")))</f>
        <v>49-72 months</v>
      </c>
      <c r="Y821" s="15" t="str">
        <f aca="false">IF(C821=1,"Yes","No")</f>
        <v>No</v>
      </c>
      <c r="Z821" s="15" t="n">
        <f aca="false">COUNTIF(J821:O821,"Yes")</f>
        <v>3</v>
      </c>
      <c r="AA821" s="18" t="n">
        <f aca="false">S821*W821</f>
        <v>0</v>
      </c>
      <c r="AB821" s="15" t="n">
        <f aca="false">(P821="Month-to-month")+(I821="Fiber optic")+(R821="Electronic check")+(F821&lt;=12)+(M821="No")+(J821="No")</f>
        <v>1</v>
      </c>
      <c r="AC821" s="15" t="str">
        <f aca="false">IF(AB821&gt;=5,"High",IF(AB821&gt;=3,"Medium","Low"))</f>
        <v>Low</v>
      </c>
    </row>
    <row r="822" customFormat="false" ht="15" hidden="false" customHeight="false" outlineLevel="0" collapsed="false">
      <c r="A822" s="15" t="s">
        <v>919</v>
      </c>
      <c r="B822" s="15" t="s">
        <v>94</v>
      </c>
      <c r="C822" s="15" t="n">
        <v>0</v>
      </c>
      <c r="D822" s="15" t="s">
        <v>26</v>
      </c>
      <c r="E822" s="15" t="s">
        <v>24</v>
      </c>
      <c r="F822" s="15" t="n">
        <v>61</v>
      </c>
      <c r="G822" s="15" t="s">
        <v>26</v>
      </c>
      <c r="H822" s="15" t="s">
        <v>26</v>
      </c>
      <c r="I822" s="15" t="s">
        <v>102</v>
      </c>
      <c r="J822" s="15" t="s">
        <v>24</v>
      </c>
      <c r="K822" s="15" t="s">
        <v>24</v>
      </c>
      <c r="L822" s="15" t="s">
        <v>26</v>
      </c>
      <c r="M822" s="15" t="s">
        <v>26</v>
      </c>
      <c r="N822" s="15" t="s">
        <v>26</v>
      </c>
      <c r="O822" s="15" t="s">
        <v>26</v>
      </c>
      <c r="P822" s="15" t="s">
        <v>25</v>
      </c>
      <c r="Q822" s="15" t="s">
        <v>26</v>
      </c>
      <c r="R822" s="15" t="s">
        <v>15</v>
      </c>
      <c r="S822" s="18" t="n">
        <v>106.35</v>
      </c>
      <c r="T822" s="15" t="n">
        <v>6751.35</v>
      </c>
      <c r="U822" s="15" t="s">
        <v>24</v>
      </c>
      <c r="V822" s="18" t="n">
        <f aca="false">IF(ISNUMBER(T822),T822,0)</f>
        <v>6751.35</v>
      </c>
      <c r="W822" s="15" t="n">
        <f aca="false">IF(U822="Yes",1,0)</f>
        <v>0</v>
      </c>
      <c r="X822" s="15" t="str">
        <f aca="false">IF(F822&lt;=12,"0-12 months",IF(F822&lt;=24,"13-24 months",IF(F822&lt;=48,"25-48 months","49-72 months")))</f>
        <v>49-72 months</v>
      </c>
      <c r="Y822" s="15" t="str">
        <f aca="false">IF(C822=1,"Yes","No")</f>
        <v>No</v>
      </c>
      <c r="Z822" s="15" t="n">
        <f aca="false">COUNTIF(J822:O822,"Yes")</f>
        <v>4</v>
      </c>
      <c r="AA822" s="18" t="n">
        <f aca="false">S822*W822</f>
        <v>0</v>
      </c>
      <c r="AB822" s="15" t="n">
        <f aca="false">(P822="Month-to-month")+(I822="Fiber optic")+(R822="Electronic check")+(F822&lt;=12)+(M822="No")+(J822="No")</f>
        <v>4</v>
      </c>
      <c r="AC822" s="15" t="str">
        <f aca="false">IF(AB822&gt;=5,"High",IF(AB822&gt;=3,"Medium","Low"))</f>
        <v>Medium</v>
      </c>
    </row>
    <row r="823" customFormat="false" ht="15" hidden="false" customHeight="false" outlineLevel="0" collapsed="false">
      <c r="A823" s="15" t="s">
        <v>920</v>
      </c>
      <c r="B823" s="15" t="s">
        <v>98</v>
      </c>
      <c r="C823" s="15" t="n">
        <v>0</v>
      </c>
      <c r="D823" s="15" t="s">
        <v>26</v>
      </c>
      <c r="E823" s="15" t="s">
        <v>26</v>
      </c>
      <c r="F823" s="15" t="n">
        <v>43</v>
      </c>
      <c r="G823" s="15" t="s">
        <v>26</v>
      </c>
      <c r="H823" s="15" t="s">
        <v>24</v>
      </c>
      <c r="I823" s="15" t="s">
        <v>96</v>
      </c>
      <c r="J823" s="15" t="s">
        <v>26</v>
      </c>
      <c r="K823" s="15" t="s">
        <v>24</v>
      </c>
      <c r="L823" s="15" t="s">
        <v>26</v>
      </c>
      <c r="M823" s="15" t="s">
        <v>26</v>
      </c>
      <c r="N823" s="15" t="s">
        <v>26</v>
      </c>
      <c r="O823" s="15" t="s">
        <v>26</v>
      </c>
      <c r="P823" s="15" t="s">
        <v>29</v>
      </c>
      <c r="Q823" s="15" t="s">
        <v>26</v>
      </c>
      <c r="R823" s="15" t="s">
        <v>21</v>
      </c>
      <c r="S823" s="18" t="n">
        <v>79.15</v>
      </c>
      <c r="T823" s="15" t="n">
        <v>3566.6</v>
      </c>
      <c r="U823" s="15" t="s">
        <v>24</v>
      </c>
      <c r="V823" s="18" t="n">
        <f aca="false">IF(ISNUMBER(T823),T823,0)</f>
        <v>3566.6</v>
      </c>
      <c r="W823" s="15" t="n">
        <f aca="false">IF(U823="Yes",1,0)</f>
        <v>0</v>
      </c>
      <c r="X823" s="15" t="str">
        <f aca="false">IF(F823&lt;=12,"0-12 months",IF(F823&lt;=24,"13-24 months",IF(F823&lt;=48,"25-48 months","49-72 months")))</f>
        <v>25-48 months</v>
      </c>
      <c r="Y823" s="15" t="str">
        <f aca="false">IF(C823=1,"Yes","No")</f>
        <v>No</v>
      </c>
      <c r="Z823" s="15" t="n">
        <f aca="false">COUNTIF(J823:O823,"Yes")</f>
        <v>5</v>
      </c>
      <c r="AA823" s="18" t="n">
        <f aca="false">S823*W823</f>
        <v>0</v>
      </c>
      <c r="AB823" s="15" t="n">
        <f aca="false">(P823="Month-to-month")+(I823="Fiber optic")+(R823="Electronic check")+(F823&lt;=12)+(M823="No")+(J823="No")</f>
        <v>0</v>
      </c>
      <c r="AC823" s="15" t="str">
        <f aca="false">IF(AB823&gt;=5,"High",IF(AB823&gt;=3,"Medium","Low"))</f>
        <v>Low</v>
      </c>
    </row>
    <row r="824" customFormat="false" ht="15" hidden="false" customHeight="false" outlineLevel="0" collapsed="false">
      <c r="A824" s="15" t="s">
        <v>921</v>
      </c>
      <c r="B824" s="15" t="s">
        <v>98</v>
      </c>
      <c r="C824" s="15" t="n">
        <v>0</v>
      </c>
      <c r="D824" s="15" t="s">
        <v>24</v>
      </c>
      <c r="E824" s="15" t="s">
        <v>24</v>
      </c>
      <c r="F824" s="15" t="n">
        <v>47</v>
      </c>
      <c r="G824" s="15" t="s">
        <v>26</v>
      </c>
      <c r="H824" s="15" t="s">
        <v>26</v>
      </c>
      <c r="I824" s="15" t="s">
        <v>102</v>
      </c>
      <c r="J824" s="15" t="s">
        <v>24</v>
      </c>
      <c r="K824" s="15" t="s">
        <v>26</v>
      </c>
      <c r="L824" s="15" t="s">
        <v>26</v>
      </c>
      <c r="M824" s="15" t="s">
        <v>24</v>
      </c>
      <c r="N824" s="15" t="s">
        <v>26</v>
      </c>
      <c r="O824" s="15" t="s">
        <v>26</v>
      </c>
      <c r="P824" s="15" t="s">
        <v>27</v>
      </c>
      <c r="Q824" s="15" t="s">
        <v>26</v>
      </c>
      <c r="R824" s="15" t="s">
        <v>15</v>
      </c>
      <c r="S824" s="18" t="n">
        <v>103.1</v>
      </c>
      <c r="T824" s="15" t="n">
        <v>4889.3</v>
      </c>
      <c r="U824" s="15" t="s">
        <v>24</v>
      </c>
      <c r="V824" s="18" t="n">
        <f aca="false">IF(ISNUMBER(T824),T824,0)</f>
        <v>4889.3</v>
      </c>
      <c r="W824" s="15" t="n">
        <f aca="false">IF(U824="Yes",1,0)</f>
        <v>0</v>
      </c>
      <c r="X824" s="15" t="str">
        <f aca="false">IF(F824&lt;=12,"0-12 months",IF(F824&lt;=24,"13-24 months",IF(F824&lt;=48,"25-48 months","49-72 months")))</f>
        <v>25-48 months</v>
      </c>
      <c r="Y824" s="15" t="str">
        <f aca="false">IF(C824=1,"Yes","No")</f>
        <v>No</v>
      </c>
      <c r="Z824" s="15" t="n">
        <f aca="false">COUNTIF(J824:O824,"Yes")</f>
        <v>4</v>
      </c>
      <c r="AA824" s="18" t="n">
        <f aca="false">S824*W824</f>
        <v>0</v>
      </c>
      <c r="AB824" s="15" t="n">
        <f aca="false">(P824="Month-to-month")+(I824="Fiber optic")+(R824="Electronic check")+(F824&lt;=12)+(M824="No")+(J824="No")</f>
        <v>4</v>
      </c>
      <c r="AC824" s="15" t="str">
        <f aca="false">IF(AB824&gt;=5,"High",IF(AB824&gt;=3,"Medium","Low"))</f>
        <v>Medium</v>
      </c>
    </row>
    <row r="825" customFormat="false" ht="15" hidden="false" customHeight="false" outlineLevel="0" collapsed="false">
      <c r="A825" s="15" t="s">
        <v>922</v>
      </c>
      <c r="B825" s="15" t="s">
        <v>98</v>
      </c>
      <c r="C825" s="15" t="n">
        <v>0</v>
      </c>
      <c r="D825" s="15" t="s">
        <v>24</v>
      </c>
      <c r="E825" s="15" t="s">
        <v>24</v>
      </c>
      <c r="F825" s="15" t="n">
        <v>5</v>
      </c>
      <c r="G825" s="15" t="s">
        <v>26</v>
      </c>
      <c r="H825" s="15" t="s">
        <v>24</v>
      </c>
      <c r="I825" s="15" t="s">
        <v>96</v>
      </c>
      <c r="J825" s="15" t="s">
        <v>24</v>
      </c>
      <c r="K825" s="15" t="s">
        <v>24</v>
      </c>
      <c r="L825" s="15" t="s">
        <v>26</v>
      </c>
      <c r="M825" s="15" t="s">
        <v>26</v>
      </c>
      <c r="N825" s="15" t="s">
        <v>26</v>
      </c>
      <c r="O825" s="15" t="s">
        <v>24</v>
      </c>
      <c r="P825" s="15" t="s">
        <v>25</v>
      </c>
      <c r="Q825" s="15" t="s">
        <v>26</v>
      </c>
      <c r="R825" s="15" t="s">
        <v>21</v>
      </c>
      <c r="S825" s="18" t="n">
        <v>63.95</v>
      </c>
      <c r="T825" s="15" t="n">
        <v>318.1</v>
      </c>
      <c r="U825" s="15" t="s">
        <v>24</v>
      </c>
      <c r="V825" s="18" t="n">
        <f aca="false">IF(ISNUMBER(T825),T825,0)</f>
        <v>318.1</v>
      </c>
      <c r="W825" s="15" t="n">
        <f aca="false">IF(U825="Yes",1,0)</f>
        <v>0</v>
      </c>
      <c r="X825" s="15" t="str">
        <f aca="false">IF(F825&lt;=12,"0-12 months",IF(F825&lt;=24,"13-24 months",IF(F825&lt;=48,"25-48 months","49-72 months")))</f>
        <v>0-12 months</v>
      </c>
      <c r="Y825" s="15" t="str">
        <f aca="false">IF(C825=1,"Yes","No")</f>
        <v>No</v>
      </c>
      <c r="Z825" s="15" t="n">
        <f aca="false">COUNTIF(J825:O825,"Yes")</f>
        <v>3</v>
      </c>
      <c r="AA825" s="18" t="n">
        <f aca="false">S825*W825</f>
        <v>0</v>
      </c>
      <c r="AB825" s="15" t="n">
        <f aca="false">(P825="Month-to-month")+(I825="Fiber optic")+(R825="Electronic check")+(F825&lt;=12)+(M825="No")+(J825="No")</f>
        <v>3</v>
      </c>
      <c r="AC825" s="15" t="str">
        <f aca="false">IF(AB825&gt;=5,"High",IF(AB825&gt;=3,"Medium","Low"))</f>
        <v>Medium</v>
      </c>
    </row>
    <row r="826" customFormat="false" ht="15" hidden="false" customHeight="false" outlineLevel="0" collapsed="false">
      <c r="A826" s="15" t="s">
        <v>923</v>
      </c>
      <c r="B826" s="15" t="s">
        <v>94</v>
      </c>
      <c r="C826" s="15" t="n">
        <v>0</v>
      </c>
      <c r="D826" s="15" t="s">
        <v>24</v>
      </c>
      <c r="E826" s="15" t="s">
        <v>24</v>
      </c>
      <c r="F826" s="15" t="n">
        <v>62</v>
      </c>
      <c r="G826" s="15" t="s">
        <v>26</v>
      </c>
      <c r="H826" s="15" t="s">
        <v>26</v>
      </c>
      <c r="I826" s="15" t="s">
        <v>24</v>
      </c>
      <c r="J826" s="15" t="s">
        <v>28</v>
      </c>
      <c r="K826" s="15" t="s">
        <v>28</v>
      </c>
      <c r="L826" s="15" t="s">
        <v>28</v>
      </c>
      <c r="M826" s="15" t="s">
        <v>28</v>
      </c>
      <c r="N826" s="15" t="s">
        <v>28</v>
      </c>
      <c r="O826" s="15" t="s">
        <v>28</v>
      </c>
      <c r="P826" s="15" t="s">
        <v>29</v>
      </c>
      <c r="Q826" s="15" t="s">
        <v>26</v>
      </c>
      <c r="R826" s="15" t="s">
        <v>21</v>
      </c>
      <c r="S826" s="18" t="n">
        <v>25.8</v>
      </c>
      <c r="T826" s="15" t="n">
        <v>1563.95</v>
      </c>
      <c r="U826" s="15" t="s">
        <v>24</v>
      </c>
      <c r="V826" s="18" t="n">
        <f aca="false">IF(ISNUMBER(T826),T826,0)</f>
        <v>1563.95</v>
      </c>
      <c r="W826" s="15" t="n">
        <f aca="false">IF(U826="Yes",1,0)</f>
        <v>0</v>
      </c>
      <c r="X826" s="15" t="str">
        <f aca="false">IF(F826&lt;=12,"0-12 months",IF(F826&lt;=24,"13-24 months",IF(F826&lt;=48,"25-48 months","49-72 months")))</f>
        <v>49-72 months</v>
      </c>
      <c r="Y826" s="15" t="str">
        <f aca="false">IF(C826=1,"Yes","No")</f>
        <v>No</v>
      </c>
      <c r="Z826" s="15" t="n">
        <f aca="false">COUNTIF(J826:O826,"Yes")</f>
        <v>0</v>
      </c>
      <c r="AA826" s="18" t="n">
        <f aca="false">S826*W826</f>
        <v>0</v>
      </c>
      <c r="AB826" s="15" t="n">
        <f aca="false">(P826="Month-to-month")+(I826="Fiber optic")+(R826="Electronic check")+(F826&lt;=12)+(M826="No")+(J826="No")</f>
        <v>0</v>
      </c>
      <c r="AC826" s="15" t="str">
        <f aca="false">IF(AB826&gt;=5,"High",IF(AB826&gt;=3,"Medium","Low"))</f>
        <v>Low</v>
      </c>
    </row>
    <row r="827" customFormat="false" ht="15" hidden="false" customHeight="false" outlineLevel="0" collapsed="false">
      <c r="A827" s="15" t="s">
        <v>924</v>
      </c>
      <c r="B827" s="15" t="s">
        <v>94</v>
      </c>
      <c r="C827" s="15" t="n">
        <v>0</v>
      </c>
      <c r="D827" s="15" t="s">
        <v>26</v>
      </c>
      <c r="E827" s="15" t="s">
        <v>26</v>
      </c>
      <c r="F827" s="15" t="n">
        <v>16</v>
      </c>
      <c r="G827" s="15" t="s">
        <v>26</v>
      </c>
      <c r="H827" s="15" t="s">
        <v>24</v>
      </c>
      <c r="I827" s="15" t="s">
        <v>102</v>
      </c>
      <c r="J827" s="15" t="s">
        <v>24</v>
      </c>
      <c r="K827" s="15" t="s">
        <v>26</v>
      </c>
      <c r="L827" s="15" t="s">
        <v>26</v>
      </c>
      <c r="M827" s="15" t="s">
        <v>24</v>
      </c>
      <c r="N827" s="15" t="s">
        <v>26</v>
      </c>
      <c r="O827" s="15" t="s">
        <v>24</v>
      </c>
      <c r="P827" s="15" t="s">
        <v>25</v>
      </c>
      <c r="Q827" s="15" t="s">
        <v>26</v>
      </c>
      <c r="R827" s="15" t="s">
        <v>21</v>
      </c>
      <c r="S827" s="18" t="n">
        <v>89.45</v>
      </c>
      <c r="T827" s="15" t="n">
        <v>1430.25</v>
      </c>
      <c r="U827" s="15" t="s">
        <v>26</v>
      </c>
      <c r="V827" s="18" t="n">
        <f aca="false">IF(ISNUMBER(T827),T827,0)</f>
        <v>1430.25</v>
      </c>
      <c r="W827" s="15" t="n">
        <f aca="false">IF(U827="Yes",1,0)</f>
        <v>1</v>
      </c>
      <c r="X827" s="15" t="str">
        <f aca="false">IF(F827&lt;=12,"0-12 months",IF(F827&lt;=24,"13-24 months",IF(F827&lt;=48,"25-48 months","49-72 months")))</f>
        <v>13-24 months</v>
      </c>
      <c r="Y827" s="15" t="str">
        <f aca="false">IF(C827=1,"Yes","No")</f>
        <v>No</v>
      </c>
      <c r="Z827" s="15" t="n">
        <f aca="false">COUNTIF(J827:O827,"Yes")</f>
        <v>3</v>
      </c>
      <c r="AA827" s="18" t="n">
        <f aca="false">S827*W827</f>
        <v>89.45</v>
      </c>
      <c r="AB827" s="15" t="n">
        <f aca="false">(P827="Month-to-month")+(I827="Fiber optic")+(R827="Electronic check")+(F827&lt;=12)+(M827="No")+(J827="No")</f>
        <v>4</v>
      </c>
      <c r="AC827" s="15" t="str">
        <f aca="false">IF(AB827&gt;=5,"High",IF(AB827&gt;=3,"Medium","Low"))</f>
        <v>Medium</v>
      </c>
    </row>
    <row r="828" customFormat="false" ht="15" hidden="false" customHeight="false" outlineLevel="0" collapsed="false">
      <c r="A828" s="15" t="s">
        <v>925</v>
      </c>
      <c r="B828" s="15" t="s">
        <v>98</v>
      </c>
      <c r="C828" s="15" t="n">
        <v>1</v>
      </c>
      <c r="D828" s="15" t="s">
        <v>26</v>
      </c>
      <c r="E828" s="15" t="s">
        <v>24</v>
      </c>
      <c r="F828" s="15" t="n">
        <v>7</v>
      </c>
      <c r="G828" s="15" t="s">
        <v>26</v>
      </c>
      <c r="H828" s="15" t="s">
        <v>26</v>
      </c>
      <c r="I828" s="15" t="s">
        <v>102</v>
      </c>
      <c r="J828" s="15" t="s">
        <v>24</v>
      </c>
      <c r="K828" s="15" t="s">
        <v>24</v>
      </c>
      <c r="L828" s="15" t="s">
        <v>24</v>
      </c>
      <c r="M828" s="15" t="s">
        <v>24</v>
      </c>
      <c r="N828" s="15" t="s">
        <v>26</v>
      </c>
      <c r="O828" s="15" t="s">
        <v>26</v>
      </c>
      <c r="P828" s="15" t="s">
        <v>25</v>
      </c>
      <c r="Q828" s="15" t="s">
        <v>26</v>
      </c>
      <c r="R828" s="15" t="s">
        <v>19</v>
      </c>
      <c r="S828" s="18" t="n">
        <v>95.6</v>
      </c>
      <c r="T828" s="15" t="n">
        <v>644.35</v>
      </c>
      <c r="U828" s="15" t="s">
        <v>26</v>
      </c>
      <c r="V828" s="18" t="n">
        <f aca="false">IF(ISNUMBER(T828),T828,0)</f>
        <v>644.35</v>
      </c>
      <c r="W828" s="15" t="n">
        <f aca="false">IF(U828="Yes",1,0)</f>
        <v>1</v>
      </c>
      <c r="X828" s="15" t="str">
        <f aca="false">IF(F828&lt;=12,"0-12 months",IF(F828&lt;=24,"13-24 months",IF(F828&lt;=48,"25-48 months","49-72 months")))</f>
        <v>0-12 months</v>
      </c>
      <c r="Y828" s="15" t="str">
        <f aca="false">IF(C828=1,"Yes","No")</f>
        <v>Yes</v>
      </c>
      <c r="Z828" s="15" t="n">
        <f aca="false">COUNTIF(J828:O828,"Yes")</f>
        <v>2</v>
      </c>
      <c r="AA828" s="18" t="n">
        <f aca="false">S828*W828</f>
        <v>95.6</v>
      </c>
      <c r="AB828" s="15" t="n">
        <f aca="false">(P828="Month-to-month")+(I828="Fiber optic")+(R828="Electronic check")+(F828&lt;=12)+(M828="No")+(J828="No")</f>
        <v>5</v>
      </c>
      <c r="AC828" s="15" t="str">
        <f aca="false">IF(AB828&gt;=5,"High",IF(AB828&gt;=3,"Medium","Low"))</f>
        <v>High</v>
      </c>
    </row>
    <row r="829" customFormat="false" ht="15" hidden="false" customHeight="false" outlineLevel="0" collapsed="false">
      <c r="A829" s="15" t="s">
        <v>926</v>
      </c>
      <c r="B829" s="15" t="s">
        <v>94</v>
      </c>
      <c r="C829" s="15" t="n">
        <v>0</v>
      </c>
      <c r="D829" s="15" t="s">
        <v>26</v>
      </c>
      <c r="E829" s="15" t="s">
        <v>26</v>
      </c>
      <c r="F829" s="15" t="n">
        <v>14</v>
      </c>
      <c r="G829" s="15" t="s">
        <v>26</v>
      </c>
      <c r="H829" s="15" t="s">
        <v>26</v>
      </c>
      <c r="I829" s="15" t="s">
        <v>24</v>
      </c>
      <c r="J829" s="15" t="s">
        <v>28</v>
      </c>
      <c r="K829" s="15" t="s">
        <v>28</v>
      </c>
      <c r="L829" s="15" t="s">
        <v>28</v>
      </c>
      <c r="M829" s="15" t="s">
        <v>28</v>
      </c>
      <c r="N829" s="15" t="s">
        <v>28</v>
      </c>
      <c r="O829" s="15" t="s">
        <v>28</v>
      </c>
      <c r="P829" s="15" t="s">
        <v>25</v>
      </c>
      <c r="Q829" s="15" t="s">
        <v>24</v>
      </c>
      <c r="R829" s="15" t="s">
        <v>17</v>
      </c>
      <c r="S829" s="18" t="n">
        <v>25.55</v>
      </c>
      <c r="T829" s="15" t="n">
        <v>372.45</v>
      </c>
      <c r="U829" s="15" t="s">
        <v>24</v>
      </c>
      <c r="V829" s="18" t="n">
        <f aca="false">IF(ISNUMBER(T829),T829,0)</f>
        <v>372.45</v>
      </c>
      <c r="W829" s="15" t="n">
        <f aca="false">IF(U829="Yes",1,0)</f>
        <v>0</v>
      </c>
      <c r="X829" s="15" t="str">
        <f aca="false">IF(F829&lt;=12,"0-12 months",IF(F829&lt;=24,"13-24 months",IF(F829&lt;=48,"25-48 months","49-72 months")))</f>
        <v>13-24 months</v>
      </c>
      <c r="Y829" s="15" t="str">
        <f aca="false">IF(C829=1,"Yes","No")</f>
        <v>No</v>
      </c>
      <c r="Z829" s="15" t="n">
        <f aca="false">COUNTIF(J829:O829,"Yes")</f>
        <v>0</v>
      </c>
      <c r="AA829" s="18" t="n">
        <f aca="false">S829*W829</f>
        <v>0</v>
      </c>
      <c r="AB829" s="15" t="n">
        <f aca="false">(P829="Month-to-month")+(I829="Fiber optic")+(R829="Electronic check")+(F829&lt;=12)+(M829="No")+(J829="No")</f>
        <v>1</v>
      </c>
      <c r="AC829" s="15" t="str">
        <f aca="false">IF(AB829&gt;=5,"High",IF(AB829&gt;=3,"Medium","Low"))</f>
        <v>Low</v>
      </c>
    </row>
    <row r="830" customFormat="false" ht="15" hidden="false" customHeight="false" outlineLevel="0" collapsed="false">
      <c r="A830" s="15" t="s">
        <v>927</v>
      </c>
      <c r="B830" s="15" t="s">
        <v>98</v>
      </c>
      <c r="C830" s="15" t="n">
        <v>0</v>
      </c>
      <c r="D830" s="15" t="s">
        <v>26</v>
      </c>
      <c r="E830" s="15" t="s">
        <v>26</v>
      </c>
      <c r="F830" s="15" t="n">
        <v>60</v>
      </c>
      <c r="G830" s="15" t="s">
        <v>26</v>
      </c>
      <c r="H830" s="15" t="s">
        <v>24</v>
      </c>
      <c r="I830" s="15" t="s">
        <v>102</v>
      </c>
      <c r="J830" s="15" t="s">
        <v>24</v>
      </c>
      <c r="K830" s="15" t="s">
        <v>26</v>
      </c>
      <c r="L830" s="15" t="s">
        <v>26</v>
      </c>
      <c r="M830" s="15" t="s">
        <v>24</v>
      </c>
      <c r="N830" s="15" t="s">
        <v>26</v>
      </c>
      <c r="O830" s="15" t="s">
        <v>24</v>
      </c>
      <c r="P830" s="15" t="s">
        <v>27</v>
      </c>
      <c r="Q830" s="15" t="s">
        <v>24</v>
      </c>
      <c r="R830" s="15" t="s">
        <v>15</v>
      </c>
      <c r="S830" s="18" t="n">
        <v>90.95</v>
      </c>
      <c r="T830" s="15" t="n">
        <v>5453.4</v>
      </c>
      <c r="U830" s="15" t="s">
        <v>26</v>
      </c>
      <c r="V830" s="18" t="n">
        <f aca="false">IF(ISNUMBER(T830),T830,0)</f>
        <v>5453.4</v>
      </c>
      <c r="W830" s="15" t="n">
        <f aca="false">IF(U830="Yes",1,0)</f>
        <v>1</v>
      </c>
      <c r="X830" s="15" t="str">
        <f aca="false">IF(F830&lt;=12,"0-12 months",IF(F830&lt;=24,"13-24 months",IF(F830&lt;=48,"25-48 months","49-72 months")))</f>
        <v>49-72 months</v>
      </c>
      <c r="Y830" s="15" t="str">
        <f aca="false">IF(C830=1,"Yes","No")</f>
        <v>No</v>
      </c>
      <c r="Z830" s="15" t="n">
        <f aca="false">COUNTIF(J830:O830,"Yes")</f>
        <v>3</v>
      </c>
      <c r="AA830" s="18" t="n">
        <f aca="false">S830*W830</f>
        <v>90.95</v>
      </c>
      <c r="AB830" s="15" t="n">
        <f aca="false">(P830="Month-to-month")+(I830="Fiber optic")+(R830="Electronic check")+(F830&lt;=12)+(M830="No")+(J830="No")</f>
        <v>4</v>
      </c>
      <c r="AC830" s="15" t="str">
        <f aca="false">IF(AB830&gt;=5,"High",IF(AB830&gt;=3,"Medium","Low"))</f>
        <v>Medium</v>
      </c>
    </row>
    <row r="831" customFormat="false" ht="15" hidden="false" customHeight="false" outlineLevel="0" collapsed="false">
      <c r="A831" s="15" t="s">
        <v>928</v>
      </c>
      <c r="B831" s="15" t="s">
        <v>98</v>
      </c>
      <c r="C831" s="15" t="n">
        <v>0</v>
      </c>
      <c r="D831" s="15" t="s">
        <v>26</v>
      </c>
      <c r="E831" s="15" t="s">
        <v>26</v>
      </c>
      <c r="F831" s="15" t="n">
        <v>34</v>
      </c>
      <c r="G831" s="15" t="s">
        <v>24</v>
      </c>
      <c r="H831" s="15" t="s">
        <v>95</v>
      </c>
      <c r="I831" s="15" t="s">
        <v>96</v>
      </c>
      <c r="J831" s="15" t="s">
        <v>24</v>
      </c>
      <c r="K831" s="15" t="s">
        <v>24</v>
      </c>
      <c r="L831" s="15" t="s">
        <v>26</v>
      </c>
      <c r="M831" s="15" t="s">
        <v>26</v>
      </c>
      <c r="N831" s="15" t="s">
        <v>26</v>
      </c>
      <c r="O831" s="15" t="s">
        <v>24</v>
      </c>
      <c r="P831" s="15" t="s">
        <v>25</v>
      </c>
      <c r="Q831" s="15" t="s">
        <v>26</v>
      </c>
      <c r="R831" s="15" t="s">
        <v>15</v>
      </c>
      <c r="S831" s="18" t="n">
        <v>44.85</v>
      </c>
      <c r="T831" s="15" t="n">
        <v>1442.6</v>
      </c>
      <c r="U831" s="15" t="s">
        <v>24</v>
      </c>
      <c r="V831" s="18" t="n">
        <f aca="false">IF(ISNUMBER(T831),T831,0)</f>
        <v>1442.6</v>
      </c>
      <c r="W831" s="15" t="n">
        <f aca="false">IF(U831="Yes",1,0)</f>
        <v>0</v>
      </c>
      <c r="X831" s="15" t="str">
        <f aca="false">IF(F831&lt;=12,"0-12 months",IF(F831&lt;=24,"13-24 months",IF(F831&lt;=48,"25-48 months","49-72 months")))</f>
        <v>25-48 months</v>
      </c>
      <c r="Y831" s="15" t="str">
        <f aca="false">IF(C831=1,"Yes","No")</f>
        <v>No</v>
      </c>
      <c r="Z831" s="15" t="n">
        <f aca="false">COUNTIF(J831:O831,"Yes")</f>
        <v>3</v>
      </c>
      <c r="AA831" s="18" t="n">
        <f aca="false">S831*W831</f>
        <v>0</v>
      </c>
      <c r="AB831" s="15" t="n">
        <f aca="false">(P831="Month-to-month")+(I831="Fiber optic")+(R831="Electronic check")+(F831&lt;=12)+(M831="No")+(J831="No")</f>
        <v>3</v>
      </c>
      <c r="AC831" s="15" t="str">
        <f aca="false">IF(AB831&gt;=5,"High",IF(AB831&gt;=3,"Medium","Low"))</f>
        <v>Medium</v>
      </c>
    </row>
    <row r="832" customFormat="false" ht="15" hidden="false" customHeight="false" outlineLevel="0" collapsed="false">
      <c r="A832" s="15" t="s">
        <v>929</v>
      </c>
      <c r="B832" s="15" t="s">
        <v>94</v>
      </c>
      <c r="C832" s="15" t="n">
        <v>0</v>
      </c>
      <c r="D832" s="15" t="s">
        <v>26</v>
      </c>
      <c r="E832" s="15" t="s">
        <v>24</v>
      </c>
      <c r="F832" s="15" t="n">
        <v>50</v>
      </c>
      <c r="G832" s="15" t="s">
        <v>26</v>
      </c>
      <c r="H832" s="15" t="s">
        <v>26</v>
      </c>
      <c r="I832" s="15" t="s">
        <v>102</v>
      </c>
      <c r="J832" s="15" t="s">
        <v>26</v>
      </c>
      <c r="K832" s="15" t="s">
        <v>26</v>
      </c>
      <c r="L832" s="15" t="s">
        <v>24</v>
      </c>
      <c r="M832" s="15" t="s">
        <v>26</v>
      </c>
      <c r="N832" s="15" t="s">
        <v>26</v>
      </c>
      <c r="O832" s="15" t="s">
        <v>26</v>
      </c>
      <c r="P832" s="15" t="s">
        <v>27</v>
      </c>
      <c r="Q832" s="15" t="s">
        <v>24</v>
      </c>
      <c r="R832" s="15" t="s">
        <v>15</v>
      </c>
      <c r="S832" s="18" t="n">
        <v>108.55</v>
      </c>
      <c r="T832" s="15" t="n">
        <v>5610.7</v>
      </c>
      <c r="U832" s="15" t="s">
        <v>26</v>
      </c>
      <c r="V832" s="18" t="n">
        <f aca="false">IF(ISNUMBER(T832),T832,0)</f>
        <v>5610.7</v>
      </c>
      <c r="W832" s="15" t="n">
        <f aca="false">IF(U832="Yes",1,0)</f>
        <v>1</v>
      </c>
      <c r="X832" s="15" t="str">
        <f aca="false">IF(F832&lt;=12,"0-12 months",IF(F832&lt;=24,"13-24 months",IF(F832&lt;=48,"25-48 months","49-72 months")))</f>
        <v>49-72 months</v>
      </c>
      <c r="Y832" s="15" t="str">
        <f aca="false">IF(C832=1,"Yes","No")</f>
        <v>No</v>
      </c>
      <c r="Z832" s="15" t="n">
        <f aca="false">COUNTIF(J832:O832,"Yes")</f>
        <v>5</v>
      </c>
      <c r="AA832" s="18" t="n">
        <f aca="false">S832*W832</f>
        <v>108.55</v>
      </c>
      <c r="AB832" s="15" t="n">
        <f aca="false">(P832="Month-to-month")+(I832="Fiber optic")+(R832="Electronic check")+(F832&lt;=12)+(M832="No")+(J832="No")</f>
        <v>2</v>
      </c>
      <c r="AC832" s="15" t="str">
        <f aca="false">IF(AB832&gt;=5,"High",IF(AB832&gt;=3,"Medium","Low"))</f>
        <v>Low</v>
      </c>
    </row>
    <row r="833" customFormat="false" ht="15" hidden="false" customHeight="false" outlineLevel="0" collapsed="false">
      <c r="A833" s="15" t="s">
        <v>930</v>
      </c>
      <c r="B833" s="15" t="s">
        <v>98</v>
      </c>
      <c r="C833" s="15" t="n">
        <v>0</v>
      </c>
      <c r="D833" s="15" t="s">
        <v>26</v>
      </c>
      <c r="E833" s="15" t="s">
        <v>26</v>
      </c>
      <c r="F833" s="15" t="n">
        <v>38</v>
      </c>
      <c r="G833" s="15" t="s">
        <v>26</v>
      </c>
      <c r="H833" s="15" t="s">
        <v>26</v>
      </c>
      <c r="I833" s="15" t="s">
        <v>24</v>
      </c>
      <c r="J833" s="15" t="s">
        <v>28</v>
      </c>
      <c r="K833" s="15" t="s">
        <v>28</v>
      </c>
      <c r="L833" s="15" t="s">
        <v>28</v>
      </c>
      <c r="M833" s="15" t="s">
        <v>28</v>
      </c>
      <c r="N833" s="15" t="s">
        <v>28</v>
      </c>
      <c r="O833" s="15" t="s">
        <v>28</v>
      </c>
      <c r="P833" s="15" t="s">
        <v>29</v>
      </c>
      <c r="Q833" s="15" t="s">
        <v>24</v>
      </c>
      <c r="R833" s="15" t="s">
        <v>21</v>
      </c>
      <c r="S833" s="18" t="n">
        <v>25.05</v>
      </c>
      <c r="T833" s="15" t="n">
        <v>963.95</v>
      </c>
      <c r="U833" s="15" t="s">
        <v>24</v>
      </c>
      <c r="V833" s="18" t="n">
        <f aca="false">IF(ISNUMBER(T833),T833,0)</f>
        <v>963.95</v>
      </c>
      <c r="W833" s="15" t="n">
        <f aca="false">IF(U833="Yes",1,0)</f>
        <v>0</v>
      </c>
      <c r="X833" s="15" t="str">
        <f aca="false">IF(F833&lt;=12,"0-12 months",IF(F833&lt;=24,"13-24 months",IF(F833&lt;=48,"25-48 months","49-72 months")))</f>
        <v>25-48 months</v>
      </c>
      <c r="Y833" s="15" t="str">
        <f aca="false">IF(C833=1,"Yes","No")</f>
        <v>No</v>
      </c>
      <c r="Z833" s="15" t="n">
        <f aca="false">COUNTIF(J833:O833,"Yes")</f>
        <v>0</v>
      </c>
      <c r="AA833" s="18" t="n">
        <f aca="false">S833*W833</f>
        <v>0</v>
      </c>
      <c r="AB833" s="15" t="n">
        <f aca="false">(P833="Month-to-month")+(I833="Fiber optic")+(R833="Electronic check")+(F833&lt;=12)+(M833="No")+(J833="No")</f>
        <v>0</v>
      </c>
      <c r="AC833" s="15" t="str">
        <f aca="false">IF(AB833&gt;=5,"High",IF(AB833&gt;=3,"Medium","Low"))</f>
        <v>Low</v>
      </c>
    </row>
    <row r="834" customFormat="false" ht="15" hidden="false" customHeight="false" outlineLevel="0" collapsed="false">
      <c r="A834" s="15" t="s">
        <v>931</v>
      </c>
      <c r="B834" s="15" t="s">
        <v>94</v>
      </c>
      <c r="C834" s="15" t="n">
        <v>0</v>
      </c>
      <c r="D834" s="15" t="s">
        <v>26</v>
      </c>
      <c r="E834" s="15" t="s">
        <v>26</v>
      </c>
      <c r="F834" s="15" t="n">
        <v>70</v>
      </c>
      <c r="G834" s="15" t="s">
        <v>26</v>
      </c>
      <c r="H834" s="15" t="s">
        <v>24</v>
      </c>
      <c r="I834" s="15" t="s">
        <v>96</v>
      </c>
      <c r="J834" s="15" t="s">
        <v>26</v>
      </c>
      <c r="K834" s="15" t="s">
        <v>26</v>
      </c>
      <c r="L834" s="15" t="s">
        <v>26</v>
      </c>
      <c r="M834" s="15" t="s">
        <v>26</v>
      </c>
      <c r="N834" s="15" t="s">
        <v>24</v>
      </c>
      <c r="O834" s="15" t="s">
        <v>26</v>
      </c>
      <c r="P834" s="15" t="s">
        <v>27</v>
      </c>
      <c r="Q834" s="15" t="s">
        <v>24</v>
      </c>
      <c r="R834" s="15" t="s">
        <v>21</v>
      </c>
      <c r="S834" s="18" t="n">
        <v>74.1</v>
      </c>
      <c r="T834" s="15" t="n">
        <v>5222.3</v>
      </c>
      <c r="U834" s="15" t="s">
        <v>24</v>
      </c>
      <c r="V834" s="18" t="n">
        <f aca="false">IF(ISNUMBER(T834),T834,0)</f>
        <v>5222.3</v>
      </c>
      <c r="W834" s="15" t="n">
        <f aca="false">IF(U834="Yes",1,0)</f>
        <v>0</v>
      </c>
      <c r="X834" s="15" t="str">
        <f aca="false">IF(F834&lt;=12,"0-12 months",IF(F834&lt;=24,"13-24 months",IF(F834&lt;=48,"25-48 months","49-72 months")))</f>
        <v>49-72 months</v>
      </c>
      <c r="Y834" s="15" t="str">
        <f aca="false">IF(C834=1,"Yes","No")</f>
        <v>No</v>
      </c>
      <c r="Z834" s="15" t="n">
        <f aca="false">COUNTIF(J834:O834,"Yes")</f>
        <v>5</v>
      </c>
      <c r="AA834" s="18" t="n">
        <f aca="false">S834*W834</f>
        <v>0</v>
      </c>
      <c r="AB834" s="15" t="n">
        <f aca="false">(P834="Month-to-month")+(I834="Fiber optic")+(R834="Electronic check")+(F834&lt;=12)+(M834="No")+(J834="No")</f>
        <v>0</v>
      </c>
      <c r="AC834" s="15" t="str">
        <f aca="false">IF(AB834&gt;=5,"High",IF(AB834&gt;=3,"Medium","Low"))</f>
        <v>Low</v>
      </c>
    </row>
    <row r="835" customFormat="false" ht="15" hidden="false" customHeight="false" outlineLevel="0" collapsed="false">
      <c r="A835" s="15" t="s">
        <v>932</v>
      </c>
      <c r="B835" s="15" t="s">
        <v>94</v>
      </c>
      <c r="C835" s="15" t="n">
        <v>0</v>
      </c>
      <c r="D835" s="15" t="s">
        <v>26</v>
      </c>
      <c r="E835" s="15" t="s">
        <v>26</v>
      </c>
      <c r="F835" s="15" t="n">
        <v>37</v>
      </c>
      <c r="G835" s="15" t="s">
        <v>26</v>
      </c>
      <c r="H835" s="15" t="s">
        <v>26</v>
      </c>
      <c r="I835" s="15" t="s">
        <v>102</v>
      </c>
      <c r="J835" s="15" t="s">
        <v>24</v>
      </c>
      <c r="K835" s="15" t="s">
        <v>26</v>
      </c>
      <c r="L835" s="15" t="s">
        <v>24</v>
      </c>
      <c r="M835" s="15" t="s">
        <v>24</v>
      </c>
      <c r="N835" s="15" t="s">
        <v>26</v>
      </c>
      <c r="O835" s="15" t="s">
        <v>24</v>
      </c>
      <c r="P835" s="15" t="s">
        <v>25</v>
      </c>
      <c r="Q835" s="15" t="s">
        <v>26</v>
      </c>
      <c r="R835" s="15" t="s">
        <v>15</v>
      </c>
      <c r="S835" s="18" t="n">
        <v>88.8</v>
      </c>
      <c r="T835" s="15" t="n">
        <v>3340.55</v>
      </c>
      <c r="U835" s="15" t="s">
        <v>24</v>
      </c>
      <c r="V835" s="18" t="n">
        <f aca="false">IF(ISNUMBER(T835),T835,0)</f>
        <v>3340.55</v>
      </c>
      <c r="W835" s="15" t="n">
        <f aca="false">IF(U835="Yes",1,0)</f>
        <v>0</v>
      </c>
      <c r="X835" s="15" t="str">
        <f aca="false">IF(F835&lt;=12,"0-12 months",IF(F835&lt;=24,"13-24 months",IF(F835&lt;=48,"25-48 months","49-72 months")))</f>
        <v>25-48 months</v>
      </c>
      <c r="Y835" s="15" t="str">
        <f aca="false">IF(C835=1,"Yes","No")</f>
        <v>No</v>
      </c>
      <c r="Z835" s="15" t="n">
        <f aca="false">COUNTIF(J835:O835,"Yes")</f>
        <v>2</v>
      </c>
      <c r="AA835" s="18" t="n">
        <f aca="false">S835*W835</f>
        <v>0</v>
      </c>
      <c r="AB835" s="15" t="n">
        <f aca="false">(P835="Month-to-month")+(I835="Fiber optic")+(R835="Electronic check")+(F835&lt;=12)+(M835="No")+(J835="No")</f>
        <v>5</v>
      </c>
      <c r="AC835" s="15" t="str">
        <f aca="false">IF(AB835&gt;=5,"High",IF(AB835&gt;=3,"Medium","Low"))</f>
        <v>High</v>
      </c>
    </row>
    <row r="836" customFormat="false" ht="15" hidden="false" customHeight="false" outlineLevel="0" collapsed="false">
      <c r="A836" s="15" t="s">
        <v>933</v>
      </c>
      <c r="B836" s="15" t="s">
        <v>94</v>
      </c>
      <c r="C836" s="15" t="n">
        <v>1</v>
      </c>
      <c r="D836" s="15" t="s">
        <v>24</v>
      </c>
      <c r="E836" s="15" t="s">
        <v>24</v>
      </c>
      <c r="F836" s="15" t="n">
        <v>4</v>
      </c>
      <c r="G836" s="15" t="s">
        <v>26</v>
      </c>
      <c r="H836" s="15" t="s">
        <v>24</v>
      </c>
      <c r="I836" s="15" t="s">
        <v>102</v>
      </c>
      <c r="J836" s="15" t="s">
        <v>24</v>
      </c>
      <c r="K836" s="15" t="s">
        <v>24</v>
      </c>
      <c r="L836" s="15" t="s">
        <v>24</v>
      </c>
      <c r="M836" s="15" t="s">
        <v>24</v>
      </c>
      <c r="N836" s="15" t="s">
        <v>26</v>
      </c>
      <c r="O836" s="15" t="s">
        <v>24</v>
      </c>
      <c r="P836" s="15" t="s">
        <v>25</v>
      </c>
      <c r="Q836" s="15" t="s">
        <v>26</v>
      </c>
      <c r="R836" s="15" t="s">
        <v>15</v>
      </c>
      <c r="S836" s="18" t="n">
        <v>78.85</v>
      </c>
      <c r="T836" s="15" t="n">
        <v>292.8</v>
      </c>
      <c r="U836" s="15" t="s">
        <v>26</v>
      </c>
      <c r="V836" s="18" t="n">
        <f aca="false">IF(ISNUMBER(T836),T836,0)</f>
        <v>292.8</v>
      </c>
      <c r="W836" s="15" t="n">
        <f aca="false">IF(U836="Yes",1,0)</f>
        <v>1</v>
      </c>
      <c r="X836" s="15" t="str">
        <f aca="false">IF(F836&lt;=12,"0-12 months",IF(F836&lt;=24,"13-24 months",IF(F836&lt;=48,"25-48 months","49-72 months")))</f>
        <v>0-12 months</v>
      </c>
      <c r="Y836" s="15" t="str">
        <f aca="false">IF(C836=1,"Yes","No")</f>
        <v>Yes</v>
      </c>
      <c r="Z836" s="15" t="n">
        <f aca="false">COUNTIF(J836:O836,"Yes")</f>
        <v>1</v>
      </c>
      <c r="AA836" s="18" t="n">
        <f aca="false">S836*W836</f>
        <v>78.85</v>
      </c>
      <c r="AB836" s="15" t="n">
        <f aca="false">(P836="Month-to-month")+(I836="Fiber optic")+(R836="Electronic check")+(F836&lt;=12)+(M836="No")+(J836="No")</f>
        <v>6</v>
      </c>
      <c r="AC836" s="15" t="str">
        <f aca="false">IF(AB836&gt;=5,"High",IF(AB836&gt;=3,"Medium","Low"))</f>
        <v>High</v>
      </c>
    </row>
    <row r="837" customFormat="false" ht="15" hidden="false" customHeight="false" outlineLevel="0" collapsed="false">
      <c r="A837" s="15" t="s">
        <v>934</v>
      </c>
      <c r="B837" s="15" t="s">
        <v>98</v>
      </c>
      <c r="C837" s="15" t="n">
        <v>1</v>
      </c>
      <c r="D837" s="15" t="s">
        <v>26</v>
      </c>
      <c r="E837" s="15" t="s">
        <v>26</v>
      </c>
      <c r="F837" s="15" t="n">
        <v>60</v>
      </c>
      <c r="G837" s="15" t="s">
        <v>26</v>
      </c>
      <c r="H837" s="15" t="s">
        <v>26</v>
      </c>
      <c r="I837" s="15" t="s">
        <v>102</v>
      </c>
      <c r="J837" s="15" t="s">
        <v>26</v>
      </c>
      <c r="K837" s="15" t="s">
        <v>26</v>
      </c>
      <c r="L837" s="15" t="s">
        <v>24</v>
      </c>
      <c r="M837" s="15" t="s">
        <v>24</v>
      </c>
      <c r="N837" s="15" t="s">
        <v>24</v>
      </c>
      <c r="O837" s="15" t="s">
        <v>26</v>
      </c>
      <c r="P837" s="15" t="s">
        <v>25</v>
      </c>
      <c r="Q837" s="15" t="s">
        <v>26</v>
      </c>
      <c r="R837" s="15" t="s">
        <v>15</v>
      </c>
      <c r="S837" s="18" t="n">
        <v>93.25</v>
      </c>
      <c r="T837" s="15" t="n">
        <v>5774.55</v>
      </c>
      <c r="U837" s="15" t="s">
        <v>24</v>
      </c>
      <c r="V837" s="18" t="n">
        <f aca="false">IF(ISNUMBER(T837),T837,0)</f>
        <v>5774.55</v>
      </c>
      <c r="W837" s="15" t="n">
        <f aca="false">IF(U837="Yes",1,0)</f>
        <v>0</v>
      </c>
      <c r="X837" s="15" t="str">
        <f aca="false">IF(F837&lt;=12,"0-12 months",IF(F837&lt;=24,"13-24 months",IF(F837&lt;=48,"25-48 months","49-72 months")))</f>
        <v>49-72 months</v>
      </c>
      <c r="Y837" s="15" t="str">
        <f aca="false">IF(C837=1,"Yes","No")</f>
        <v>Yes</v>
      </c>
      <c r="Z837" s="15" t="n">
        <f aca="false">COUNTIF(J837:O837,"Yes")</f>
        <v>3</v>
      </c>
      <c r="AA837" s="18" t="n">
        <f aca="false">S837*W837</f>
        <v>0</v>
      </c>
      <c r="AB837" s="15" t="n">
        <f aca="false">(P837="Month-to-month")+(I837="Fiber optic")+(R837="Electronic check")+(F837&lt;=12)+(M837="No")+(J837="No")</f>
        <v>4</v>
      </c>
      <c r="AC837" s="15" t="str">
        <f aca="false">IF(AB837&gt;=5,"High",IF(AB837&gt;=3,"Medium","Low"))</f>
        <v>Medium</v>
      </c>
    </row>
    <row r="838" customFormat="false" ht="15" hidden="false" customHeight="false" outlineLevel="0" collapsed="false">
      <c r="A838" s="15" t="s">
        <v>935</v>
      </c>
      <c r="B838" s="15" t="s">
        <v>98</v>
      </c>
      <c r="C838" s="15" t="n">
        <v>0</v>
      </c>
      <c r="D838" s="15" t="s">
        <v>26</v>
      </c>
      <c r="E838" s="15" t="s">
        <v>26</v>
      </c>
      <c r="F838" s="15" t="n">
        <v>62</v>
      </c>
      <c r="G838" s="15" t="s">
        <v>26</v>
      </c>
      <c r="H838" s="15" t="s">
        <v>24</v>
      </c>
      <c r="I838" s="15" t="s">
        <v>96</v>
      </c>
      <c r="J838" s="15" t="s">
        <v>26</v>
      </c>
      <c r="K838" s="15" t="s">
        <v>24</v>
      </c>
      <c r="L838" s="15" t="s">
        <v>26</v>
      </c>
      <c r="M838" s="15" t="s">
        <v>26</v>
      </c>
      <c r="N838" s="15" t="s">
        <v>24</v>
      </c>
      <c r="O838" s="15" t="s">
        <v>26</v>
      </c>
      <c r="P838" s="15" t="s">
        <v>27</v>
      </c>
      <c r="Q838" s="15" t="s">
        <v>24</v>
      </c>
      <c r="R838" s="15" t="s">
        <v>21</v>
      </c>
      <c r="S838" s="18" t="n">
        <v>71.4</v>
      </c>
      <c r="T838" s="15" t="n">
        <v>4487.3</v>
      </c>
      <c r="U838" s="15" t="s">
        <v>24</v>
      </c>
      <c r="V838" s="18" t="n">
        <f aca="false">IF(ISNUMBER(T838),T838,0)</f>
        <v>4487.3</v>
      </c>
      <c r="W838" s="15" t="n">
        <f aca="false">IF(U838="Yes",1,0)</f>
        <v>0</v>
      </c>
      <c r="X838" s="15" t="str">
        <f aca="false">IF(F838&lt;=12,"0-12 months",IF(F838&lt;=24,"13-24 months",IF(F838&lt;=48,"25-48 months","49-72 months")))</f>
        <v>49-72 months</v>
      </c>
      <c r="Y838" s="15" t="str">
        <f aca="false">IF(C838=1,"Yes","No")</f>
        <v>No</v>
      </c>
      <c r="Z838" s="15" t="n">
        <f aca="false">COUNTIF(J838:O838,"Yes")</f>
        <v>4</v>
      </c>
      <c r="AA838" s="18" t="n">
        <f aca="false">S838*W838</f>
        <v>0</v>
      </c>
      <c r="AB838" s="15" t="n">
        <f aca="false">(P838="Month-to-month")+(I838="Fiber optic")+(R838="Electronic check")+(F838&lt;=12)+(M838="No")+(J838="No")</f>
        <v>0</v>
      </c>
      <c r="AC838" s="15" t="str">
        <f aca="false">IF(AB838&gt;=5,"High",IF(AB838&gt;=3,"Medium","Low"))</f>
        <v>Low</v>
      </c>
    </row>
    <row r="839" customFormat="false" ht="15" hidden="false" customHeight="false" outlineLevel="0" collapsed="false">
      <c r="A839" s="15" t="s">
        <v>936</v>
      </c>
      <c r="B839" s="15" t="s">
        <v>98</v>
      </c>
      <c r="C839" s="15" t="n">
        <v>0</v>
      </c>
      <c r="D839" s="15" t="s">
        <v>24</v>
      </c>
      <c r="E839" s="15" t="s">
        <v>24</v>
      </c>
      <c r="F839" s="15" t="n">
        <v>1</v>
      </c>
      <c r="G839" s="15" t="s">
        <v>26</v>
      </c>
      <c r="H839" s="15" t="s">
        <v>24</v>
      </c>
      <c r="I839" s="15" t="s">
        <v>96</v>
      </c>
      <c r="J839" s="15" t="s">
        <v>24</v>
      </c>
      <c r="K839" s="15" t="s">
        <v>24</v>
      </c>
      <c r="L839" s="15" t="s">
        <v>24</v>
      </c>
      <c r="M839" s="15" t="s">
        <v>24</v>
      </c>
      <c r="N839" s="15" t="s">
        <v>24</v>
      </c>
      <c r="O839" s="15" t="s">
        <v>24</v>
      </c>
      <c r="P839" s="15" t="s">
        <v>25</v>
      </c>
      <c r="Q839" s="15" t="s">
        <v>24</v>
      </c>
      <c r="R839" s="15" t="s">
        <v>17</v>
      </c>
      <c r="S839" s="18" t="n">
        <v>44.4</v>
      </c>
      <c r="T839" s="15" t="n">
        <v>44.4</v>
      </c>
      <c r="U839" s="15" t="s">
        <v>26</v>
      </c>
      <c r="V839" s="18" t="n">
        <f aca="false">IF(ISNUMBER(T839),T839,0)</f>
        <v>44.4</v>
      </c>
      <c r="W839" s="15" t="n">
        <f aca="false">IF(U839="Yes",1,0)</f>
        <v>1</v>
      </c>
      <c r="X839" s="15" t="str">
        <f aca="false">IF(F839&lt;=12,"0-12 months",IF(F839&lt;=24,"13-24 months",IF(F839&lt;=48,"25-48 months","49-72 months")))</f>
        <v>0-12 months</v>
      </c>
      <c r="Y839" s="15" t="str">
        <f aca="false">IF(C839=1,"Yes","No")</f>
        <v>No</v>
      </c>
      <c r="Z839" s="15" t="n">
        <f aca="false">COUNTIF(J839:O839,"Yes")</f>
        <v>0</v>
      </c>
      <c r="AA839" s="18" t="n">
        <f aca="false">S839*W839</f>
        <v>44.4</v>
      </c>
      <c r="AB839" s="15" t="n">
        <f aca="false">(P839="Month-to-month")+(I839="Fiber optic")+(R839="Electronic check")+(F839&lt;=12)+(M839="No")+(J839="No")</f>
        <v>4</v>
      </c>
      <c r="AC839" s="15" t="str">
        <f aca="false">IF(AB839&gt;=5,"High",IF(AB839&gt;=3,"Medium","Low"))</f>
        <v>Medium</v>
      </c>
    </row>
    <row r="840" customFormat="false" ht="15" hidden="false" customHeight="false" outlineLevel="0" collapsed="false">
      <c r="A840" s="15" t="s">
        <v>937</v>
      </c>
      <c r="B840" s="15" t="s">
        <v>98</v>
      </c>
      <c r="C840" s="15" t="n">
        <v>0</v>
      </c>
      <c r="D840" s="15" t="s">
        <v>24</v>
      </c>
      <c r="E840" s="15" t="s">
        <v>24</v>
      </c>
      <c r="F840" s="15" t="n">
        <v>36</v>
      </c>
      <c r="G840" s="15" t="s">
        <v>26</v>
      </c>
      <c r="H840" s="15" t="s">
        <v>24</v>
      </c>
      <c r="I840" s="15" t="s">
        <v>96</v>
      </c>
      <c r="J840" s="15" t="s">
        <v>26</v>
      </c>
      <c r="K840" s="15" t="s">
        <v>24</v>
      </c>
      <c r="L840" s="15" t="s">
        <v>26</v>
      </c>
      <c r="M840" s="15" t="s">
        <v>26</v>
      </c>
      <c r="N840" s="15" t="s">
        <v>26</v>
      </c>
      <c r="O840" s="15" t="s">
        <v>26</v>
      </c>
      <c r="P840" s="15" t="s">
        <v>25</v>
      </c>
      <c r="Q840" s="15" t="s">
        <v>26</v>
      </c>
      <c r="R840" s="15" t="s">
        <v>21</v>
      </c>
      <c r="S840" s="18" t="n">
        <v>79.2</v>
      </c>
      <c r="T840" s="15" t="n">
        <v>2854.95</v>
      </c>
      <c r="U840" s="15" t="s">
        <v>24</v>
      </c>
      <c r="V840" s="18" t="n">
        <f aca="false">IF(ISNUMBER(T840),T840,0)</f>
        <v>2854.95</v>
      </c>
      <c r="W840" s="15" t="n">
        <f aca="false">IF(U840="Yes",1,0)</f>
        <v>0</v>
      </c>
      <c r="X840" s="15" t="str">
        <f aca="false">IF(F840&lt;=12,"0-12 months",IF(F840&lt;=24,"13-24 months",IF(F840&lt;=48,"25-48 months","49-72 months")))</f>
        <v>25-48 months</v>
      </c>
      <c r="Y840" s="15" t="str">
        <f aca="false">IF(C840=1,"Yes","No")</f>
        <v>No</v>
      </c>
      <c r="Z840" s="15" t="n">
        <f aca="false">COUNTIF(J840:O840,"Yes")</f>
        <v>5</v>
      </c>
      <c r="AA840" s="18" t="n">
        <f aca="false">S840*W840</f>
        <v>0</v>
      </c>
      <c r="AB840" s="15" t="n">
        <f aca="false">(P840="Month-to-month")+(I840="Fiber optic")+(R840="Electronic check")+(F840&lt;=12)+(M840="No")+(J840="No")</f>
        <v>1</v>
      </c>
      <c r="AC840" s="15" t="str">
        <f aca="false">IF(AB840&gt;=5,"High",IF(AB840&gt;=3,"Medium","Low"))</f>
        <v>Low</v>
      </c>
    </row>
    <row r="841" customFormat="false" ht="15" hidden="false" customHeight="false" outlineLevel="0" collapsed="false">
      <c r="A841" s="15" t="s">
        <v>938</v>
      </c>
      <c r="B841" s="15" t="s">
        <v>98</v>
      </c>
      <c r="C841" s="15" t="n">
        <v>0</v>
      </c>
      <c r="D841" s="15" t="s">
        <v>24</v>
      </c>
      <c r="E841" s="15" t="s">
        <v>24</v>
      </c>
      <c r="F841" s="15" t="n">
        <v>44</v>
      </c>
      <c r="G841" s="15" t="s">
        <v>26</v>
      </c>
      <c r="H841" s="15" t="s">
        <v>24</v>
      </c>
      <c r="I841" s="15" t="s">
        <v>24</v>
      </c>
      <c r="J841" s="15" t="s">
        <v>28</v>
      </c>
      <c r="K841" s="15" t="s">
        <v>28</v>
      </c>
      <c r="L841" s="15" t="s">
        <v>28</v>
      </c>
      <c r="M841" s="15" t="s">
        <v>28</v>
      </c>
      <c r="N841" s="15" t="s">
        <v>28</v>
      </c>
      <c r="O841" s="15" t="s">
        <v>28</v>
      </c>
      <c r="P841" s="15" t="s">
        <v>29</v>
      </c>
      <c r="Q841" s="15" t="s">
        <v>24</v>
      </c>
      <c r="R841" s="15" t="s">
        <v>21</v>
      </c>
      <c r="S841" s="18" t="n">
        <v>20.4</v>
      </c>
      <c r="T841" s="15" t="n">
        <v>905.55</v>
      </c>
      <c r="U841" s="15" t="s">
        <v>24</v>
      </c>
      <c r="V841" s="18" t="n">
        <f aca="false">IF(ISNUMBER(T841),T841,0)</f>
        <v>905.55</v>
      </c>
      <c r="W841" s="15" t="n">
        <f aca="false">IF(U841="Yes",1,0)</f>
        <v>0</v>
      </c>
      <c r="X841" s="15" t="str">
        <f aca="false">IF(F841&lt;=12,"0-12 months",IF(F841&lt;=24,"13-24 months",IF(F841&lt;=48,"25-48 months","49-72 months")))</f>
        <v>25-48 months</v>
      </c>
      <c r="Y841" s="15" t="str">
        <f aca="false">IF(C841=1,"Yes","No")</f>
        <v>No</v>
      </c>
      <c r="Z841" s="15" t="n">
        <f aca="false">COUNTIF(J841:O841,"Yes")</f>
        <v>0</v>
      </c>
      <c r="AA841" s="18" t="n">
        <f aca="false">S841*W841</f>
        <v>0</v>
      </c>
      <c r="AB841" s="15" t="n">
        <f aca="false">(P841="Month-to-month")+(I841="Fiber optic")+(R841="Electronic check")+(F841&lt;=12)+(M841="No")+(J841="No")</f>
        <v>0</v>
      </c>
      <c r="AC841" s="15" t="str">
        <f aca="false">IF(AB841&gt;=5,"High",IF(AB841&gt;=3,"Medium","Low"))</f>
        <v>Low</v>
      </c>
    </row>
    <row r="842" customFormat="false" ht="15" hidden="false" customHeight="false" outlineLevel="0" collapsed="false">
      <c r="A842" s="15" t="s">
        <v>939</v>
      </c>
      <c r="B842" s="15" t="s">
        <v>94</v>
      </c>
      <c r="C842" s="15" t="n">
        <v>1</v>
      </c>
      <c r="D842" s="15" t="s">
        <v>24</v>
      </c>
      <c r="E842" s="15" t="s">
        <v>24</v>
      </c>
      <c r="F842" s="15" t="n">
        <v>55</v>
      </c>
      <c r="G842" s="15" t="s">
        <v>26</v>
      </c>
      <c r="H842" s="15" t="s">
        <v>26</v>
      </c>
      <c r="I842" s="15" t="s">
        <v>102</v>
      </c>
      <c r="J842" s="15" t="s">
        <v>24</v>
      </c>
      <c r="K842" s="15" t="s">
        <v>24</v>
      </c>
      <c r="L842" s="15" t="s">
        <v>26</v>
      </c>
      <c r="M842" s="15" t="s">
        <v>24</v>
      </c>
      <c r="N842" s="15" t="s">
        <v>26</v>
      </c>
      <c r="O842" s="15" t="s">
        <v>26</v>
      </c>
      <c r="P842" s="15" t="s">
        <v>27</v>
      </c>
      <c r="Q842" s="15" t="s">
        <v>26</v>
      </c>
      <c r="R842" s="15" t="s">
        <v>15</v>
      </c>
      <c r="S842" s="18" t="n">
        <v>100</v>
      </c>
      <c r="T842" s="15" t="n">
        <v>5509.3</v>
      </c>
      <c r="U842" s="15" t="s">
        <v>26</v>
      </c>
      <c r="V842" s="18" t="n">
        <f aca="false">IF(ISNUMBER(T842),T842,0)</f>
        <v>5509.3</v>
      </c>
      <c r="W842" s="15" t="n">
        <f aca="false">IF(U842="Yes",1,0)</f>
        <v>1</v>
      </c>
      <c r="X842" s="15" t="str">
        <f aca="false">IF(F842&lt;=12,"0-12 months",IF(F842&lt;=24,"13-24 months",IF(F842&lt;=48,"25-48 months","49-72 months")))</f>
        <v>49-72 months</v>
      </c>
      <c r="Y842" s="15" t="str">
        <f aca="false">IF(C842=1,"Yes","No")</f>
        <v>Yes</v>
      </c>
      <c r="Z842" s="15" t="n">
        <f aca="false">COUNTIF(J842:O842,"Yes")</f>
        <v>3</v>
      </c>
      <c r="AA842" s="18" t="n">
        <f aca="false">S842*W842</f>
        <v>100</v>
      </c>
      <c r="AB842" s="15" t="n">
        <f aca="false">(P842="Month-to-month")+(I842="Fiber optic")+(R842="Electronic check")+(F842&lt;=12)+(M842="No")+(J842="No")</f>
        <v>4</v>
      </c>
      <c r="AC842" s="15" t="str">
        <f aca="false">IF(AB842&gt;=5,"High",IF(AB842&gt;=3,"Medium","Low"))</f>
        <v>Medium</v>
      </c>
    </row>
    <row r="843" customFormat="false" ht="15" hidden="false" customHeight="false" outlineLevel="0" collapsed="false">
      <c r="A843" s="15" t="s">
        <v>940</v>
      </c>
      <c r="B843" s="15" t="s">
        <v>94</v>
      </c>
      <c r="C843" s="15" t="n">
        <v>0</v>
      </c>
      <c r="D843" s="15" t="s">
        <v>26</v>
      </c>
      <c r="E843" s="15" t="s">
        <v>24</v>
      </c>
      <c r="F843" s="15" t="n">
        <v>72</v>
      </c>
      <c r="G843" s="15" t="s">
        <v>26</v>
      </c>
      <c r="H843" s="15" t="s">
        <v>26</v>
      </c>
      <c r="I843" s="15" t="s">
        <v>102</v>
      </c>
      <c r="J843" s="15" t="s">
        <v>26</v>
      </c>
      <c r="K843" s="15" t="s">
        <v>24</v>
      </c>
      <c r="L843" s="15" t="s">
        <v>26</v>
      </c>
      <c r="M843" s="15" t="s">
        <v>24</v>
      </c>
      <c r="N843" s="15" t="s">
        <v>26</v>
      </c>
      <c r="O843" s="15" t="s">
        <v>26</v>
      </c>
      <c r="P843" s="15" t="s">
        <v>29</v>
      </c>
      <c r="Q843" s="15" t="s">
        <v>26</v>
      </c>
      <c r="R843" s="15" t="s">
        <v>21</v>
      </c>
      <c r="S843" s="18" t="n">
        <v>105</v>
      </c>
      <c r="T843" s="15" t="n">
        <v>7589.8</v>
      </c>
      <c r="U843" s="15" t="s">
        <v>24</v>
      </c>
      <c r="V843" s="18" t="n">
        <f aca="false">IF(ISNUMBER(T843),T843,0)</f>
        <v>7589.8</v>
      </c>
      <c r="W843" s="15" t="n">
        <f aca="false">IF(U843="Yes",1,0)</f>
        <v>0</v>
      </c>
      <c r="X843" s="15" t="str">
        <f aca="false">IF(F843&lt;=12,"0-12 months",IF(F843&lt;=24,"13-24 months",IF(F843&lt;=48,"25-48 months","49-72 months")))</f>
        <v>49-72 months</v>
      </c>
      <c r="Y843" s="15" t="str">
        <f aca="false">IF(C843=1,"Yes","No")</f>
        <v>No</v>
      </c>
      <c r="Z843" s="15" t="n">
        <f aca="false">COUNTIF(J843:O843,"Yes")</f>
        <v>4</v>
      </c>
      <c r="AA843" s="18" t="n">
        <f aca="false">S843*W843</f>
        <v>0</v>
      </c>
      <c r="AB843" s="15" t="n">
        <f aca="false">(P843="Month-to-month")+(I843="Fiber optic")+(R843="Electronic check")+(F843&lt;=12)+(M843="No")+(J843="No")</f>
        <v>2</v>
      </c>
      <c r="AC843" s="15" t="str">
        <f aca="false">IF(AB843&gt;=5,"High",IF(AB843&gt;=3,"Medium","Low"))</f>
        <v>Low</v>
      </c>
    </row>
    <row r="844" customFormat="false" ht="15" hidden="false" customHeight="false" outlineLevel="0" collapsed="false">
      <c r="A844" s="15" t="s">
        <v>941</v>
      </c>
      <c r="B844" s="15" t="s">
        <v>94</v>
      </c>
      <c r="C844" s="15" t="n">
        <v>0</v>
      </c>
      <c r="D844" s="15" t="s">
        <v>26</v>
      </c>
      <c r="E844" s="15" t="s">
        <v>26</v>
      </c>
      <c r="F844" s="15" t="n">
        <v>12</v>
      </c>
      <c r="G844" s="15" t="s">
        <v>26</v>
      </c>
      <c r="H844" s="15" t="s">
        <v>24</v>
      </c>
      <c r="I844" s="15" t="s">
        <v>24</v>
      </c>
      <c r="J844" s="15" t="s">
        <v>28</v>
      </c>
      <c r="K844" s="15" t="s">
        <v>28</v>
      </c>
      <c r="L844" s="15" t="s">
        <v>28</v>
      </c>
      <c r="M844" s="15" t="s">
        <v>28</v>
      </c>
      <c r="N844" s="15" t="s">
        <v>28</v>
      </c>
      <c r="O844" s="15" t="s">
        <v>28</v>
      </c>
      <c r="P844" s="15" t="s">
        <v>27</v>
      </c>
      <c r="Q844" s="15" t="s">
        <v>24</v>
      </c>
      <c r="R844" s="15" t="s">
        <v>19</v>
      </c>
      <c r="S844" s="18" t="n">
        <v>19.8</v>
      </c>
      <c r="T844" s="15" t="n">
        <v>229.6</v>
      </c>
      <c r="U844" s="15" t="s">
        <v>26</v>
      </c>
      <c r="V844" s="18" t="n">
        <f aca="false">IF(ISNUMBER(T844),T844,0)</f>
        <v>229.6</v>
      </c>
      <c r="W844" s="15" t="n">
        <f aca="false">IF(U844="Yes",1,0)</f>
        <v>1</v>
      </c>
      <c r="X844" s="15" t="str">
        <f aca="false">IF(F844&lt;=12,"0-12 months",IF(F844&lt;=24,"13-24 months",IF(F844&lt;=48,"25-48 months","49-72 months")))</f>
        <v>0-12 months</v>
      </c>
      <c r="Y844" s="15" t="str">
        <f aca="false">IF(C844=1,"Yes","No")</f>
        <v>No</v>
      </c>
      <c r="Z844" s="15" t="n">
        <f aca="false">COUNTIF(J844:O844,"Yes")</f>
        <v>0</v>
      </c>
      <c r="AA844" s="18" t="n">
        <f aca="false">S844*W844</f>
        <v>19.8</v>
      </c>
      <c r="AB844" s="15" t="n">
        <f aca="false">(P844="Month-to-month")+(I844="Fiber optic")+(R844="Electronic check")+(F844&lt;=12)+(M844="No")+(J844="No")</f>
        <v>1</v>
      </c>
      <c r="AC844" s="15" t="str">
        <f aca="false">IF(AB844&gt;=5,"High",IF(AB844&gt;=3,"Medium","Low"))</f>
        <v>Low</v>
      </c>
    </row>
    <row r="845" customFormat="false" ht="15" hidden="false" customHeight="false" outlineLevel="0" collapsed="false">
      <c r="A845" s="15" t="s">
        <v>942</v>
      </c>
      <c r="B845" s="15" t="s">
        <v>94</v>
      </c>
      <c r="C845" s="15" t="n">
        <v>0</v>
      </c>
      <c r="D845" s="15" t="s">
        <v>24</v>
      </c>
      <c r="E845" s="15" t="s">
        <v>24</v>
      </c>
      <c r="F845" s="15" t="n">
        <v>13</v>
      </c>
      <c r="G845" s="15" t="s">
        <v>24</v>
      </c>
      <c r="H845" s="15" t="s">
        <v>95</v>
      </c>
      <c r="I845" s="15" t="s">
        <v>96</v>
      </c>
      <c r="J845" s="15" t="s">
        <v>26</v>
      </c>
      <c r="K845" s="15" t="s">
        <v>24</v>
      </c>
      <c r="L845" s="15" t="s">
        <v>24</v>
      </c>
      <c r="M845" s="15" t="s">
        <v>24</v>
      </c>
      <c r="N845" s="15" t="s">
        <v>24</v>
      </c>
      <c r="O845" s="15" t="s">
        <v>24</v>
      </c>
      <c r="P845" s="15" t="s">
        <v>25</v>
      </c>
      <c r="Q845" s="15" t="s">
        <v>26</v>
      </c>
      <c r="R845" s="15" t="s">
        <v>19</v>
      </c>
      <c r="S845" s="18" t="n">
        <v>30.85</v>
      </c>
      <c r="T845" s="15" t="n">
        <v>394.1</v>
      </c>
      <c r="U845" s="15" t="s">
        <v>24</v>
      </c>
      <c r="V845" s="18" t="n">
        <f aca="false">IF(ISNUMBER(T845),T845,0)</f>
        <v>394.1</v>
      </c>
      <c r="W845" s="15" t="n">
        <f aca="false">IF(U845="Yes",1,0)</f>
        <v>0</v>
      </c>
      <c r="X845" s="15" t="str">
        <f aca="false">IF(F845&lt;=12,"0-12 months",IF(F845&lt;=24,"13-24 months",IF(F845&lt;=48,"25-48 months","49-72 months")))</f>
        <v>13-24 months</v>
      </c>
      <c r="Y845" s="15" t="str">
        <f aca="false">IF(C845=1,"Yes","No")</f>
        <v>No</v>
      </c>
      <c r="Z845" s="15" t="n">
        <f aca="false">COUNTIF(J845:O845,"Yes")</f>
        <v>1</v>
      </c>
      <c r="AA845" s="18" t="n">
        <f aca="false">S845*W845</f>
        <v>0</v>
      </c>
      <c r="AB845" s="15" t="n">
        <f aca="false">(P845="Month-to-month")+(I845="Fiber optic")+(R845="Electronic check")+(F845&lt;=12)+(M845="No")+(J845="No")</f>
        <v>2</v>
      </c>
      <c r="AC845" s="15" t="str">
        <f aca="false">IF(AB845&gt;=5,"High",IF(AB845&gt;=3,"Medium","Low"))</f>
        <v>Low</v>
      </c>
    </row>
    <row r="846" customFormat="false" ht="15" hidden="false" customHeight="false" outlineLevel="0" collapsed="false">
      <c r="A846" s="15" t="s">
        <v>943</v>
      </c>
      <c r="B846" s="15" t="s">
        <v>98</v>
      </c>
      <c r="C846" s="15" t="n">
        <v>0</v>
      </c>
      <c r="D846" s="15" t="s">
        <v>24</v>
      </c>
      <c r="E846" s="15" t="s">
        <v>24</v>
      </c>
      <c r="F846" s="15" t="n">
        <v>1</v>
      </c>
      <c r="G846" s="15" t="s">
        <v>26</v>
      </c>
      <c r="H846" s="15" t="s">
        <v>24</v>
      </c>
      <c r="I846" s="15" t="s">
        <v>102</v>
      </c>
      <c r="J846" s="15" t="s">
        <v>24</v>
      </c>
      <c r="K846" s="15" t="s">
        <v>24</v>
      </c>
      <c r="L846" s="15" t="s">
        <v>24</v>
      </c>
      <c r="M846" s="15" t="s">
        <v>24</v>
      </c>
      <c r="N846" s="15" t="s">
        <v>26</v>
      </c>
      <c r="O846" s="15" t="s">
        <v>26</v>
      </c>
      <c r="P846" s="15" t="s">
        <v>25</v>
      </c>
      <c r="Q846" s="15" t="s">
        <v>26</v>
      </c>
      <c r="R846" s="15" t="s">
        <v>15</v>
      </c>
      <c r="S846" s="18" t="n">
        <v>89.9</v>
      </c>
      <c r="T846" s="15" t="n">
        <v>89.9</v>
      </c>
      <c r="U846" s="15" t="s">
        <v>26</v>
      </c>
      <c r="V846" s="18" t="n">
        <f aca="false">IF(ISNUMBER(T846),T846,0)</f>
        <v>89.9</v>
      </c>
      <c r="W846" s="15" t="n">
        <f aca="false">IF(U846="Yes",1,0)</f>
        <v>1</v>
      </c>
      <c r="X846" s="15" t="str">
        <f aca="false">IF(F846&lt;=12,"0-12 months",IF(F846&lt;=24,"13-24 months",IF(F846&lt;=48,"25-48 months","49-72 months")))</f>
        <v>0-12 months</v>
      </c>
      <c r="Y846" s="15" t="str">
        <f aca="false">IF(C846=1,"Yes","No")</f>
        <v>No</v>
      </c>
      <c r="Z846" s="15" t="n">
        <f aca="false">COUNTIF(J846:O846,"Yes")</f>
        <v>2</v>
      </c>
      <c r="AA846" s="18" t="n">
        <f aca="false">S846*W846</f>
        <v>89.9</v>
      </c>
      <c r="AB846" s="15" t="n">
        <f aca="false">(P846="Month-to-month")+(I846="Fiber optic")+(R846="Electronic check")+(F846&lt;=12)+(M846="No")+(J846="No")</f>
        <v>6</v>
      </c>
      <c r="AC846" s="15" t="str">
        <f aca="false">IF(AB846&gt;=5,"High",IF(AB846&gt;=3,"Medium","Low"))</f>
        <v>High</v>
      </c>
    </row>
    <row r="847" customFormat="false" ht="15" hidden="false" customHeight="false" outlineLevel="0" collapsed="false">
      <c r="A847" s="15" t="s">
        <v>944</v>
      </c>
      <c r="B847" s="15" t="s">
        <v>94</v>
      </c>
      <c r="C847" s="15" t="n">
        <v>0</v>
      </c>
      <c r="D847" s="15" t="s">
        <v>26</v>
      </c>
      <c r="E847" s="15" t="s">
        <v>26</v>
      </c>
      <c r="F847" s="15" t="n">
        <v>15</v>
      </c>
      <c r="G847" s="15" t="s">
        <v>26</v>
      </c>
      <c r="H847" s="15" t="s">
        <v>24</v>
      </c>
      <c r="I847" s="15" t="s">
        <v>24</v>
      </c>
      <c r="J847" s="15" t="s">
        <v>28</v>
      </c>
      <c r="K847" s="15" t="s">
        <v>28</v>
      </c>
      <c r="L847" s="15" t="s">
        <v>28</v>
      </c>
      <c r="M847" s="15" t="s">
        <v>28</v>
      </c>
      <c r="N847" s="15" t="s">
        <v>28</v>
      </c>
      <c r="O847" s="15" t="s">
        <v>28</v>
      </c>
      <c r="P847" s="15" t="s">
        <v>27</v>
      </c>
      <c r="Q847" s="15" t="s">
        <v>24</v>
      </c>
      <c r="R847" s="15" t="s">
        <v>17</v>
      </c>
      <c r="S847" s="18" t="n">
        <v>20.55</v>
      </c>
      <c r="T847" s="15" t="n">
        <v>295.95</v>
      </c>
      <c r="U847" s="15" t="s">
        <v>24</v>
      </c>
      <c r="V847" s="18" t="n">
        <f aca="false">IF(ISNUMBER(T847),T847,0)</f>
        <v>295.95</v>
      </c>
      <c r="W847" s="15" t="n">
        <f aca="false">IF(U847="Yes",1,0)</f>
        <v>0</v>
      </c>
      <c r="X847" s="15" t="str">
        <f aca="false">IF(F847&lt;=12,"0-12 months",IF(F847&lt;=24,"13-24 months",IF(F847&lt;=48,"25-48 months","49-72 months")))</f>
        <v>13-24 months</v>
      </c>
      <c r="Y847" s="15" t="str">
        <f aca="false">IF(C847=1,"Yes","No")</f>
        <v>No</v>
      </c>
      <c r="Z847" s="15" t="n">
        <f aca="false">COUNTIF(J847:O847,"Yes")</f>
        <v>0</v>
      </c>
      <c r="AA847" s="18" t="n">
        <f aca="false">S847*W847</f>
        <v>0</v>
      </c>
      <c r="AB847" s="15" t="n">
        <f aca="false">(P847="Month-to-month")+(I847="Fiber optic")+(R847="Electronic check")+(F847&lt;=12)+(M847="No")+(J847="No")</f>
        <v>0</v>
      </c>
      <c r="AC847" s="15" t="str">
        <f aca="false">IF(AB847&gt;=5,"High",IF(AB847&gt;=3,"Medium","Low"))</f>
        <v>Low</v>
      </c>
    </row>
    <row r="848" customFormat="false" ht="15" hidden="false" customHeight="false" outlineLevel="0" collapsed="false">
      <c r="A848" s="15" t="s">
        <v>945</v>
      </c>
      <c r="B848" s="15" t="s">
        <v>94</v>
      </c>
      <c r="C848" s="15" t="n">
        <v>0</v>
      </c>
      <c r="D848" s="15" t="s">
        <v>24</v>
      </c>
      <c r="E848" s="15" t="s">
        <v>24</v>
      </c>
      <c r="F848" s="15" t="n">
        <v>65</v>
      </c>
      <c r="G848" s="15" t="s">
        <v>26</v>
      </c>
      <c r="H848" s="15" t="s">
        <v>24</v>
      </c>
      <c r="I848" s="15" t="s">
        <v>96</v>
      </c>
      <c r="J848" s="15" t="s">
        <v>26</v>
      </c>
      <c r="K848" s="15" t="s">
        <v>26</v>
      </c>
      <c r="L848" s="15" t="s">
        <v>26</v>
      </c>
      <c r="M848" s="15" t="s">
        <v>26</v>
      </c>
      <c r="N848" s="15" t="s">
        <v>26</v>
      </c>
      <c r="O848" s="15" t="s">
        <v>26</v>
      </c>
      <c r="P848" s="15" t="s">
        <v>29</v>
      </c>
      <c r="Q848" s="15" t="s">
        <v>26</v>
      </c>
      <c r="R848" s="15" t="s">
        <v>19</v>
      </c>
      <c r="S848" s="18" t="n">
        <v>84.85</v>
      </c>
      <c r="T848" s="15" t="n">
        <v>5459.2</v>
      </c>
      <c r="U848" s="15" t="s">
        <v>24</v>
      </c>
      <c r="V848" s="18" t="n">
        <f aca="false">IF(ISNUMBER(T848),T848,0)</f>
        <v>5459.2</v>
      </c>
      <c r="W848" s="15" t="n">
        <f aca="false">IF(U848="Yes",1,0)</f>
        <v>0</v>
      </c>
      <c r="X848" s="15" t="str">
        <f aca="false">IF(F848&lt;=12,"0-12 months",IF(F848&lt;=24,"13-24 months",IF(F848&lt;=48,"25-48 months","49-72 months")))</f>
        <v>49-72 months</v>
      </c>
      <c r="Y848" s="15" t="str">
        <f aca="false">IF(C848=1,"Yes","No")</f>
        <v>No</v>
      </c>
      <c r="Z848" s="15" t="n">
        <f aca="false">COUNTIF(J848:O848,"Yes")</f>
        <v>6</v>
      </c>
      <c r="AA848" s="18" t="n">
        <f aca="false">S848*W848</f>
        <v>0</v>
      </c>
      <c r="AB848" s="15" t="n">
        <f aca="false">(P848="Month-to-month")+(I848="Fiber optic")+(R848="Electronic check")+(F848&lt;=12)+(M848="No")+(J848="No")</f>
        <v>0</v>
      </c>
      <c r="AC848" s="15" t="str">
        <f aca="false">IF(AB848&gt;=5,"High",IF(AB848&gt;=3,"Medium","Low"))</f>
        <v>Low</v>
      </c>
    </row>
    <row r="849" customFormat="false" ht="15" hidden="false" customHeight="false" outlineLevel="0" collapsed="false">
      <c r="A849" s="15" t="s">
        <v>946</v>
      </c>
      <c r="B849" s="15" t="s">
        <v>94</v>
      </c>
      <c r="C849" s="15" t="n">
        <v>0</v>
      </c>
      <c r="D849" s="15" t="s">
        <v>26</v>
      </c>
      <c r="E849" s="15" t="s">
        <v>26</v>
      </c>
      <c r="F849" s="15" t="n">
        <v>12</v>
      </c>
      <c r="G849" s="15" t="s">
        <v>24</v>
      </c>
      <c r="H849" s="15" t="s">
        <v>95</v>
      </c>
      <c r="I849" s="15" t="s">
        <v>96</v>
      </c>
      <c r="J849" s="15" t="s">
        <v>26</v>
      </c>
      <c r="K849" s="15" t="s">
        <v>24</v>
      </c>
      <c r="L849" s="15" t="s">
        <v>24</v>
      </c>
      <c r="M849" s="15" t="s">
        <v>26</v>
      </c>
      <c r="N849" s="15" t="s">
        <v>24</v>
      </c>
      <c r="O849" s="15" t="s">
        <v>24</v>
      </c>
      <c r="P849" s="15" t="s">
        <v>27</v>
      </c>
      <c r="Q849" s="15" t="s">
        <v>24</v>
      </c>
      <c r="R849" s="15" t="s">
        <v>21</v>
      </c>
      <c r="S849" s="18" t="n">
        <v>33.15</v>
      </c>
      <c r="T849" s="15" t="n">
        <v>444.75</v>
      </c>
      <c r="U849" s="15" t="s">
        <v>24</v>
      </c>
      <c r="V849" s="18" t="n">
        <f aca="false">IF(ISNUMBER(T849),T849,0)</f>
        <v>444.75</v>
      </c>
      <c r="W849" s="15" t="n">
        <f aca="false">IF(U849="Yes",1,0)</f>
        <v>0</v>
      </c>
      <c r="X849" s="15" t="str">
        <f aca="false">IF(F849&lt;=12,"0-12 months",IF(F849&lt;=24,"13-24 months",IF(F849&lt;=48,"25-48 months","49-72 months")))</f>
        <v>0-12 months</v>
      </c>
      <c r="Y849" s="15" t="str">
        <f aca="false">IF(C849=1,"Yes","No")</f>
        <v>No</v>
      </c>
      <c r="Z849" s="15" t="n">
        <f aca="false">COUNTIF(J849:O849,"Yes")</f>
        <v>2</v>
      </c>
      <c r="AA849" s="18" t="n">
        <f aca="false">S849*W849</f>
        <v>0</v>
      </c>
      <c r="AB849" s="15" t="n">
        <f aca="false">(P849="Month-to-month")+(I849="Fiber optic")+(R849="Electronic check")+(F849&lt;=12)+(M849="No")+(J849="No")</f>
        <v>1</v>
      </c>
      <c r="AC849" s="15" t="str">
        <f aca="false">IF(AB849&gt;=5,"High",IF(AB849&gt;=3,"Medium","Low"))</f>
        <v>Low</v>
      </c>
    </row>
    <row r="850" customFormat="false" ht="15" hidden="false" customHeight="false" outlineLevel="0" collapsed="false">
      <c r="A850" s="15" t="s">
        <v>947</v>
      </c>
      <c r="B850" s="15" t="s">
        <v>98</v>
      </c>
      <c r="C850" s="15" t="n">
        <v>0</v>
      </c>
      <c r="D850" s="15" t="s">
        <v>26</v>
      </c>
      <c r="E850" s="15" t="s">
        <v>24</v>
      </c>
      <c r="F850" s="15" t="n">
        <v>72</v>
      </c>
      <c r="G850" s="15" t="s">
        <v>26</v>
      </c>
      <c r="H850" s="15" t="s">
        <v>26</v>
      </c>
      <c r="I850" s="15" t="s">
        <v>96</v>
      </c>
      <c r="J850" s="15" t="s">
        <v>26</v>
      </c>
      <c r="K850" s="15" t="s">
        <v>26</v>
      </c>
      <c r="L850" s="15" t="s">
        <v>26</v>
      </c>
      <c r="M850" s="15" t="s">
        <v>26</v>
      </c>
      <c r="N850" s="15" t="s">
        <v>26</v>
      </c>
      <c r="O850" s="15" t="s">
        <v>26</v>
      </c>
      <c r="P850" s="15" t="s">
        <v>29</v>
      </c>
      <c r="Q850" s="15" t="s">
        <v>26</v>
      </c>
      <c r="R850" s="15" t="s">
        <v>21</v>
      </c>
      <c r="S850" s="18" t="n">
        <v>92</v>
      </c>
      <c r="T850" s="15" t="n">
        <v>6782.15</v>
      </c>
      <c r="U850" s="15" t="s">
        <v>24</v>
      </c>
      <c r="V850" s="18" t="n">
        <f aca="false">IF(ISNUMBER(T850),T850,0)</f>
        <v>6782.15</v>
      </c>
      <c r="W850" s="15" t="n">
        <f aca="false">IF(U850="Yes",1,0)</f>
        <v>0</v>
      </c>
      <c r="X850" s="15" t="str">
        <f aca="false">IF(F850&lt;=12,"0-12 months",IF(F850&lt;=24,"13-24 months",IF(F850&lt;=48,"25-48 months","49-72 months")))</f>
        <v>49-72 months</v>
      </c>
      <c r="Y850" s="15" t="str">
        <f aca="false">IF(C850=1,"Yes","No")</f>
        <v>No</v>
      </c>
      <c r="Z850" s="15" t="n">
        <f aca="false">COUNTIF(J850:O850,"Yes")</f>
        <v>6</v>
      </c>
      <c r="AA850" s="18" t="n">
        <f aca="false">S850*W850</f>
        <v>0</v>
      </c>
      <c r="AB850" s="15" t="n">
        <f aca="false">(P850="Month-to-month")+(I850="Fiber optic")+(R850="Electronic check")+(F850&lt;=12)+(M850="No")+(J850="No")</f>
        <v>0</v>
      </c>
      <c r="AC850" s="15" t="str">
        <f aca="false">IF(AB850&gt;=5,"High",IF(AB850&gt;=3,"Medium","Low"))</f>
        <v>Low</v>
      </c>
    </row>
    <row r="851" customFormat="false" ht="15" hidden="false" customHeight="false" outlineLevel="0" collapsed="false">
      <c r="A851" s="15" t="s">
        <v>948</v>
      </c>
      <c r="B851" s="15" t="s">
        <v>94</v>
      </c>
      <c r="C851" s="15" t="n">
        <v>0</v>
      </c>
      <c r="D851" s="15" t="s">
        <v>26</v>
      </c>
      <c r="E851" s="15" t="s">
        <v>26</v>
      </c>
      <c r="F851" s="15" t="n">
        <v>72</v>
      </c>
      <c r="G851" s="15" t="s">
        <v>26</v>
      </c>
      <c r="H851" s="15" t="s">
        <v>26</v>
      </c>
      <c r="I851" s="15" t="s">
        <v>96</v>
      </c>
      <c r="J851" s="15" t="s">
        <v>26</v>
      </c>
      <c r="K851" s="15" t="s">
        <v>26</v>
      </c>
      <c r="L851" s="15" t="s">
        <v>26</v>
      </c>
      <c r="M851" s="15" t="s">
        <v>26</v>
      </c>
      <c r="N851" s="15" t="s">
        <v>26</v>
      </c>
      <c r="O851" s="15" t="s">
        <v>26</v>
      </c>
      <c r="P851" s="15" t="s">
        <v>29</v>
      </c>
      <c r="Q851" s="15" t="s">
        <v>24</v>
      </c>
      <c r="R851" s="15" t="s">
        <v>21</v>
      </c>
      <c r="S851" s="18" t="n">
        <v>89.8</v>
      </c>
      <c r="T851" s="15" t="n">
        <v>6510.45</v>
      </c>
      <c r="U851" s="15" t="s">
        <v>24</v>
      </c>
      <c r="V851" s="18" t="n">
        <f aca="false">IF(ISNUMBER(T851),T851,0)</f>
        <v>6510.45</v>
      </c>
      <c r="W851" s="15" t="n">
        <f aca="false">IF(U851="Yes",1,0)</f>
        <v>0</v>
      </c>
      <c r="X851" s="15" t="str">
        <f aca="false">IF(F851&lt;=12,"0-12 months",IF(F851&lt;=24,"13-24 months",IF(F851&lt;=48,"25-48 months","49-72 months")))</f>
        <v>49-72 months</v>
      </c>
      <c r="Y851" s="15" t="str">
        <f aca="false">IF(C851=1,"Yes","No")</f>
        <v>No</v>
      </c>
      <c r="Z851" s="15" t="n">
        <f aca="false">COUNTIF(J851:O851,"Yes")</f>
        <v>6</v>
      </c>
      <c r="AA851" s="18" t="n">
        <f aca="false">S851*W851</f>
        <v>0</v>
      </c>
      <c r="AB851" s="15" t="n">
        <f aca="false">(P851="Month-to-month")+(I851="Fiber optic")+(R851="Electronic check")+(F851&lt;=12)+(M851="No")+(J851="No")</f>
        <v>0</v>
      </c>
      <c r="AC851" s="15" t="str">
        <f aca="false">IF(AB851&gt;=5,"High",IF(AB851&gt;=3,"Medium","Low"))</f>
        <v>Low</v>
      </c>
    </row>
    <row r="852" customFormat="false" ht="15" hidden="false" customHeight="false" outlineLevel="0" collapsed="false">
      <c r="A852" s="15" t="s">
        <v>949</v>
      </c>
      <c r="B852" s="15" t="s">
        <v>94</v>
      </c>
      <c r="C852" s="15" t="n">
        <v>0</v>
      </c>
      <c r="D852" s="15" t="s">
        <v>26</v>
      </c>
      <c r="E852" s="15" t="s">
        <v>26</v>
      </c>
      <c r="F852" s="15" t="n">
        <v>72</v>
      </c>
      <c r="G852" s="15" t="s">
        <v>26</v>
      </c>
      <c r="H852" s="15" t="s">
        <v>26</v>
      </c>
      <c r="I852" s="15" t="s">
        <v>102</v>
      </c>
      <c r="J852" s="15" t="s">
        <v>26</v>
      </c>
      <c r="K852" s="15" t="s">
        <v>26</v>
      </c>
      <c r="L852" s="15" t="s">
        <v>26</v>
      </c>
      <c r="M852" s="15" t="s">
        <v>26</v>
      </c>
      <c r="N852" s="15" t="s">
        <v>26</v>
      </c>
      <c r="O852" s="15" t="s">
        <v>26</v>
      </c>
      <c r="P852" s="15" t="s">
        <v>29</v>
      </c>
      <c r="Q852" s="15" t="s">
        <v>26</v>
      </c>
      <c r="R852" s="15" t="s">
        <v>19</v>
      </c>
      <c r="S852" s="18" t="n">
        <v>115.8</v>
      </c>
      <c r="T852" s="15" t="n">
        <v>8476.5</v>
      </c>
      <c r="U852" s="15" t="s">
        <v>24</v>
      </c>
      <c r="V852" s="18" t="n">
        <f aca="false">IF(ISNUMBER(T852),T852,0)</f>
        <v>8476.5</v>
      </c>
      <c r="W852" s="15" t="n">
        <f aca="false">IF(U852="Yes",1,0)</f>
        <v>0</v>
      </c>
      <c r="X852" s="15" t="str">
        <f aca="false">IF(F852&lt;=12,"0-12 months",IF(F852&lt;=24,"13-24 months",IF(F852&lt;=48,"25-48 months","49-72 months")))</f>
        <v>49-72 months</v>
      </c>
      <c r="Y852" s="15" t="str">
        <f aca="false">IF(C852=1,"Yes","No")</f>
        <v>No</v>
      </c>
      <c r="Z852" s="15" t="n">
        <f aca="false">COUNTIF(J852:O852,"Yes")</f>
        <v>6</v>
      </c>
      <c r="AA852" s="18" t="n">
        <f aca="false">S852*W852</f>
        <v>0</v>
      </c>
      <c r="AB852" s="15" t="n">
        <f aca="false">(P852="Month-to-month")+(I852="Fiber optic")+(R852="Electronic check")+(F852&lt;=12)+(M852="No")+(J852="No")</f>
        <v>1</v>
      </c>
      <c r="AC852" s="15" t="str">
        <f aca="false">IF(AB852&gt;=5,"High",IF(AB852&gt;=3,"Medium","Low"))</f>
        <v>Low</v>
      </c>
    </row>
    <row r="853" customFormat="false" ht="15" hidden="false" customHeight="false" outlineLevel="0" collapsed="false">
      <c r="A853" s="15" t="s">
        <v>950</v>
      </c>
      <c r="B853" s="15" t="s">
        <v>98</v>
      </c>
      <c r="C853" s="15" t="n">
        <v>0</v>
      </c>
      <c r="D853" s="15" t="s">
        <v>24</v>
      </c>
      <c r="E853" s="15" t="s">
        <v>26</v>
      </c>
      <c r="F853" s="15" t="n">
        <v>52</v>
      </c>
      <c r="G853" s="15" t="s">
        <v>26</v>
      </c>
      <c r="H853" s="15" t="s">
        <v>26</v>
      </c>
      <c r="I853" s="15" t="s">
        <v>96</v>
      </c>
      <c r="J853" s="15" t="s">
        <v>26</v>
      </c>
      <c r="K853" s="15" t="s">
        <v>26</v>
      </c>
      <c r="L853" s="15" t="s">
        <v>24</v>
      </c>
      <c r="M853" s="15" t="s">
        <v>26</v>
      </c>
      <c r="N853" s="15" t="s">
        <v>26</v>
      </c>
      <c r="O853" s="15" t="s">
        <v>26</v>
      </c>
      <c r="P853" s="15" t="s">
        <v>29</v>
      </c>
      <c r="Q853" s="15" t="s">
        <v>26</v>
      </c>
      <c r="R853" s="15" t="s">
        <v>17</v>
      </c>
      <c r="S853" s="18" t="n">
        <v>85.15</v>
      </c>
      <c r="T853" s="15" t="n">
        <v>4461.85</v>
      </c>
      <c r="U853" s="15" t="s">
        <v>24</v>
      </c>
      <c r="V853" s="18" t="n">
        <f aca="false">IF(ISNUMBER(T853),T853,0)</f>
        <v>4461.85</v>
      </c>
      <c r="W853" s="15" t="n">
        <f aca="false">IF(U853="Yes",1,0)</f>
        <v>0</v>
      </c>
      <c r="X853" s="15" t="str">
        <f aca="false">IF(F853&lt;=12,"0-12 months",IF(F853&lt;=24,"13-24 months",IF(F853&lt;=48,"25-48 months","49-72 months")))</f>
        <v>49-72 months</v>
      </c>
      <c r="Y853" s="15" t="str">
        <f aca="false">IF(C853=1,"Yes","No")</f>
        <v>No</v>
      </c>
      <c r="Z853" s="15" t="n">
        <f aca="false">COUNTIF(J853:O853,"Yes")</f>
        <v>5</v>
      </c>
      <c r="AA853" s="18" t="n">
        <f aca="false">S853*W853</f>
        <v>0</v>
      </c>
      <c r="AB853" s="15" t="n">
        <f aca="false">(P853="Month-to-month")+(I853="Fiber optic")+(R853="Electronic check")+(F853&lt;=12)+(M853="No")+(J853="No")</f>
        <v>0</v>
      </c>
      <c r="AC853" s="15" t="str">
        <f aca="false">IF(AB853&gt;=5,"High",IF(AB853&gt;=3,"Medium","Low"))</f>
        <v>Low</v>
      </c>
    </row>
    <row r="854" customFormat="false" ht="15" hidden="false" customHeight="false" outlineLevel="0" collapsed="false">
      <c r="A854" s="15" t="s">
        <v>951</v>
      </c>
      <c r="B854" s="15" t="s">
        <v>98</v>
      </c>
      <c r="C854" s="15" t="n">
        <v>0</v>
      </c>
      <c r="D854" s="15" t="s">
        <v>24</v>
      </c>
      <c r="E854" s="15" t="s">
        <v>24</v>
      </c>
      <c r="F854" s="15" t="n">
        <v>2</v>
      </c>
      <c r="G854" s="15" t="s">
        <v>26</v>
      </c>
      <c r="H854" s="15" t="s">
        <v>26</v>
      </c>
      <c r="I854" s="15" t="s">
        <v>24</v>
      </c>
      <c r="J854" s="15" t="s">
        <v>28</v>
      </c>
      <c r="K854" s="15" t="s">
        <v>28</v>
      </c>
      <c r="L854" s="15" t="s">
        <v>28</v>
      </c>
      <c r="M854" s="15" t="s">
        <v>28</v>
      </c>
      <c r="N854" s="15" t="s">
        <v>28</v>
      </c>
      <c r="O854" s="15" t="s">
        <v>28</v>
      </c>
      <c r="P854" s="15" t="s">
        <v>25</v>
      </c>
      <c r="Q854" s="15" t="s">
        <v>24</v>
      </c>
      <c r="R854" s="15" t="s">
        <v>17</v>
      </c>
      <c r="S854" s="18" t="n">
        <v>24.85</v>
      </c>
      <c r="T854" s="15" t="n">
        <v>62</v>
      </c>
      <c r="U854" s="15" t="s">
        <v>24</v>
      </c>
      <c r="V854" s="18" t="n">
        <f aca="false">IF(ISNUMBER(T854),T854,0)</f>
        <v>62</v>
      </c>
      <c r="W854" s="15" t="n">
        <f aca="false">IF(U854="Yes",1,0)</f>
        <v>0</v>
      </c>
      <c r="X854" s="15" t="str">
        <f aca="false">IF(F854&lt;=12,"0-12 months",IF(F854&lt;=24,"13-24 months",IF(F854&lt;=48,"25-48 months","49-72 months")))</f>
        <v>0-12 months</v>
      </c>
      <c r="Y854" s="15" t="str">
        <f aca="false">IF(C854=1,"Yes","No")</f>
        <v>No</v>
      </c>
      <c r="Z854" s="15" t="n">
        <f aca="false">COUNTIF(J854:O854,"Yes")</f>
        <v>0</v>
      </c>
      <c r="AA854" s="18" t="n">
        <f aca="false">S854*W854</f>
        <v>0</v>
      </c>
      <c r="AB854" s="15" t="n">
        <f aca="false">(P854="Month-to-month")+(I854="Fiber optic")+(R854="Electronic check")+(F854&lt;=12)+(M854="No")+(J854="No")</f>
        <v>2</v>
      </c>
      <c r="AC854" s="15" t="str">
        <f aca="false">IF(AB854&gt;=5,"High",IF(AB854&gt;=3,"Medium","Low"))</f>
        <v>Low</v>
      </c>
    </row>
    <row r="855" customFormat="false" ht="15" hidden="false" customHeight="false" outlineLevel="0" collapsed="false">
      <c r="A855" s="15" t="s">
        <v>952</v>
      </c>
      <c r="B855" s="15" t="s">
        <v>94</v>
      </c>
      <c r="C855" s="15" t="n">
        <v>0</v>
      </c>
      <c r="D855" s="15" t="s">
        <v>24</v>
      </c>
      <c r="E855" s="15" t="s">
        <v>24</v>
      </c>
      <c r="F855" s="15" t="n">
        <v>5</v>
      </c>
      <c r="G855" s="15" t="s">
        <v>26</v>
      </c>
      <c r="H855" s="15" t="s">
        <v>24</v>
      </c>
      <c r="I855" s="15" t="s">
        <v>96</v>
      </c>
      <c r="J855" s="15" t="s">
        <v>26</v>
      </c>
      <c r="K855" s="15" t="s">
        <v>24</v>
      </c>
      <c r="L855" s="15" t="s">
        <v>24</v>
      </c>
      <c r="M855" s="15" t="s">
        <v>26</v>
      </c>
      <c r="N855" s="15" t="s">
        <v>26</v>
      </c>
      <c r="O855" s="15" t="s">
        <v>24</v>
      </c>
      <c r="P855" s="15" t="s">
        <v>25</v>
      </c>
      <c r="Q855" s="15" t="s">
        <v>26</v>
      </c>
      <c r="R855" s="15" t="s">
        <v>15</v>
      </c>
      <c r="S855" s="18" t="n">
        <v>64.35</v>
      </c>
      <c r="T855" s="15" t="n">
        <v>352.65</v>
      </c>
      <c r="U855" s="15" t="s">
        <v>24</v>
      </c>
      <c r="V855" s="18" t="n">
        <f aca="false">IF(ISNUMBER(T855),T855,0)</f>
        <v>352.65</v>
      </c>
      <c r="W855" s="15" t="n">
        <f aca="false">IF(U855="Yes",1,0)</f>
        <v>0</v>
      </c>
      <c r="X855" s="15" t="str">
        <f aca="false">IF(F855&lt;=12,"0-12 months",IF(F855&lt;=24,"13-24 months",IF(F855&lt;=48,"25-48 months","49-72 months")))</f>
        <v>0-12 months</v>
      </c>
      <c r="Y855" s="15" t="str">
        <f aca="false">IF(C855=1,"Yes","No")</f>
        <v>No</v>
      </c>
      <c r="Z855" s="15" t="n">
        <f aca="false">COUNTIF(J855:O855,"Yes")</f>
        <v>3</v>
      </c>
      <c r="AA855" s="18" t="n">
        <f aca="false">S855*W855</f>
        <v>0</v>
      </c>
      <c r="AB855" s="15" t="n">
        <f aca="false">(P855="Month-to-month")+(I855="Fiber optic")+(R855="Electronic check")+(F855&lt;=12)+(M855="No")+(J855="No")</f>
        <v>3</v>
      </c>
      <c r="AC855" s="15" t="str">
        <f aca="false">IF(AB855&gt;=5,"High",IF(AB855&gt;=3,"Medium","Low"))</f>
        <v>Medium</v>
      </c>
    </row>
    <row r="856" customFormat="false" ht="15" hidden="false" customHeight="false" outlineLevel="0" collapsed="false">
      <c r="A856" s="15" t="s">
        <v>953</v>
      </c>
      <c r="B856" s="15" t="s">
        <v>94</v>
      </c>
      <c r="C856" s="15" t="n">
        <v>0</v>
      </c>
      <c r="D856" s="15" t="s">
        <v>24</v>
      </c>
      <c r="E856" s="15" t="s">
        <v>24</v>
      </c>
      <c r="F856" s="15" t="n">
        <v>68</v>
      </c>
      <c r="G856" s="15" t="s">
        <v>26</v>
      </c>
      <c r="H856" s="15" t="s">
        <v>24</v>
      </c>
      <c r="I856" s="15" t="s">
        <v>24</v>
      </c>
      <c r="J856" s="15" t="s">
        <v>28</v>
      </c>
      <c r="K856" s="15" t="s">
        <v>28</v>
      </c>
      <c r="L856" s="15" t="s">
        <v>28</v>
      </c>
      <c r="M856" s="15" t="s">
        <v>28</v>
      </c>
      <c r="N856" s="15" t="s">
        <v>28</v>
      </c>
      <c r="O856" s="15" t="s">
        <v>28</v>
      </c>
      <c r="P856" s="15" t="s">
        <v>29</v>
      </c>
      <c r="Q856" s="15" t="s">
        <v>24</v>
      </c>
      <c r="R856" s="15" t="s">
        <v>21</v>
      </c>
      <c r="S856" s="18" t="n">
        <v>20.5</v>
      </c>
      <c r="T856" s="15" t="n">
        <v>1424.9</v>
      </c>
      <c r="U856" s="15" t="s">
        <v>24</v>
      </c>
      <c r="V856" s="18" t="n">
        <f aca="false">IF(ISNUMBER(T856),T856,0)</f>
        <v>1424.9</v>
      </c>
      <c r="W856" s="15" t="n">
        <f aca="false">IF(U856="Yes",1,0)</f>
        <v>0</v>
      </c>
      <c r="X856" s="15" t="str">
        <f aca="false">IF(F856&lt;=12,"0-12 months",IF(F856&lt;=24,"13-24 months",IF(F856&lt;=48,"25-48 months","49-72 months")))</f>
        <v>49-72 months</v>
      </c>
      <c r="Y856" s="15" t="str">
        <f aca="false">IF(C856=1,"Yes","No")</f>
        <v>No</v>
      </c>
      <c r="Z856" s="15" t="n">
        <f aca="false">COUNTIF(J856:O856,"Yes")</f>
        <v>0</v>
      </c>
      <c r="AA856" s="18" t="n">
        <f aca="false">S856*W856</f>
        <v>0</v>
      </c>
      <c r="AB856" s="15" t="n">
        <f aca="false">(P856="Month-to-month")+(I856="Fiber optic")+(R856="Electronic check")+(F856&lt;=12)+(M856="No")+(J856="No")</f>
        <v>0</v>
      </c>
      <c r="AC856" s="15" t="str">
        <f aca="false">IF(AB856&gt;=5,"High",IF(AB856&gt;=3,"Medium","Low"))</f>
        <v>Low</v>
      </c>
    </row>
    <row r="857" customFormat="false" ht="15" hidden="false" customHeight="false" outlineLevel="0" collapsed="false">
      <c r="A857" s="15" t="s">
        <v>954</v>
      </c>
      <c r="B857" s="15" t="s">
        <v>94</v>
      </c>
      <c r="C857" s="15" t="n">
        <v>0</v>
      </c>
      <c r="D857" s="15" t="s">
        <v>24</v>
      </c>
      <c r="E857" s="15" t="s">
        <v>26</v>
      </c>
      <c r="F857" s="15" t="n">
        <v>62</v>
      </c>
      <c r="G857" s="15" t="s">
        <v>26</v>
      </c>
      <c r="H857" s="15" t="s">
        <v>26</v>
      </c>
      <c r="I857" s="15" t="s">
        <v>102</v>
      </c>
      <c r="J857" s="15" t="s">
        <v>24</v>
      </c>
      <c r="K857" s="15" t="s">
        <v>24</v>
      </c>
      <c r="L857" s="15" t="s">
        <v>26</v>
      </c>
      <c r="M857" s="15" t="s">
        <v>24</v>
      </c>
      <c r="N857" s="15" t="s">
        <v>26</v>
      </c>
      <c r="O857" s="15" t="s">
        <v>26</v>
      </c>
      <c r="P857" s="15" t="s">
        <v>27</v>
      </c>
      <c r="Q857" s="15" t="s">
        <v>26</v>
      </c>
      <c r="R857" s="15" t="s">
        <v>15</v>
      </c>
      <c r="S857" s="18" t="n">
        <v>100.15</v>
      </c>
      <c r="T857" s="15" t="n">
        <v>6413.65</v>
      </c>
      <c r="U857" s="15" t="s">
        <v>26</v>
      </c>
      <c r="V857" s="18" t="n">
        <f aca="false">IF(ISNUMBER(T857),T857,0)</f>
        <v>6413.65</v>
      </c>
      <c r="W857" s="15" t="n">
        <f aca="false">IF(U857="Yes",1,0)</f>
        <v>1</v>
      </c>
      <c r="X857" s="15" t="str">
        <f aca="false">IF(F857&lt;=12,"0-12 months",IF(F857&lt;=24,"13-24 months",IF(F857&lt;=48,"25-48 months","49-72 months")))</f>
        <v>49-72 months</v>
      </c>
      <c r="Y857" s="15" t="str">
        <f aca="false">IF(C857=1,"Yes","No")</f>
        <v>No</v>
      </c>
      <c r="Z857" s="15" t="n">
        <f aca="false">COUNTIF(J857:O857,"Yes")</f>
        <v>3</v>
      </c>
      <c r="AA857" s="18" t="n">
        <f aca="false">S857*W857</f>
        <v>100.15</v>
      </c>
      <c r="AB857" s="15" t="n">
        <f aca="false">(P857="Month-to-month")+(I857="Fiber optic")+(R857="Electronic check")+(F857&lt;=12)+(M857="No")+(J857="No")</f>
        <v>4</v>
      </c>
      <c r="AC857" s="15" t="str">
        <f aca="false">IF(AB857&gt;=5,"High",IF(AB857&gt;=3,"Medium","Low"))</f>
        <v>Medium</v>
      </c>
    </row>
    <row r="858" customFormat="false" ht="15" hidden="false" customHeight="false" outlineLevel="0" collapsed="false">
      <c r="A858" s="15" t="s">
        <v>955</v>
      </c>
      <c r="B858" s="15" t="s">
        <v>98</v>
      </c>
      <c r="C858" s="15" t="n">
        <v>0</v>
      </c>
      <c r="D858" s="15" t="s">
        <v>24</v>
      </c>
      <c r="E858" s="15" t="s">
        <v>24</v>
      </c>
      <c r="F858" s="15" t="n">
        <v>72</v>
      </c>
      <c r="G858" s="15" t="s">
        <v>26</v>
      </c>
      <c r="H858" s="15" t="s">
        <v>26</v>
      </c>
      <c r="I858" s="15" t="s">
        <v>96</v>
      </c>
      <c r="J858" s="15" t="s">
        <v>26</v>
      </c>
      <c r="K858" s="15" t="s">
        <v>26</v>
      </c>
      <c r="L858" s="15" t="s">
        <v>24</v>
      </c>
      <c r="M858" s="15" t="s">
        <v>26</v>
      </c>
      <c r="N858" s="15" t="s">
        <v>26</v>
      </c>
      <c r="O858" s="15" t="s">
        <v>26</v>
      </c>
      <c r="P858" s="15" t="s">
        <v>29</v>
      </c>
      <c r="Q858" s="15" t="s">
        <v>24</v>
      </c>
      <c r="R858" s="15" t="s">
        <v>21</v>
      </c>
      <c r="S858" s="18" t="n">
        <v>86.05</v>
      </c>
      <c r="T858" s="15" t="n">
        <v>6309.65</v>
      </c>
      <c r="U858" s="15" t="s">
        <v>24</v>
      </c>
      <c r="V858" s="18" t="n">
        <f aca="false">IF(ISNUMBER(T858),T858,0)</f>
        <v>6309.65</v>
      </c>
      <c r="W858" s="15" t="n">
        <f aca="false">IF(U858="Yes",1,0)</f>
        <v>0</v>
      </c>
      <c r="X858" s="15" t="str">
        <f aca="false">IF(F858&lt;=12,"0-12 months",IF(F858&lt;=24,"13-24 months",IF(F858&lt;=48,"25-48 months","49-72 months")))</f>
        <v>49-72 months</v>
      </c>
      <c r="Y858" s="15" t="str">
        <f aca="false">IF(C858=1,"Yes","No")</f>
        <v>No</v>
      </c>
      <c r="Z858" s="15" t="n">
        <f aca="false">COUNTIF(J858:O858,"Yes")</f>
        <v>5</v>
      </c>
      <c r="AA858" s="18" t="n">
        <f aca="false">S858*W858</f>
        <v>0</v>
      </c>
      <c r="AB858" s="15" t="n">
        <f aca="false">(P858="Month-to-month")+(I858="Fiber optic")+(R858="Electronic check")+(F858&lt;=12)+(M858="No")+(J858="No")</f>
        <v>0</v>
      </c>
      <c r="AC858" s="15" t="str">
        <f aca="false">IF(AB858&gt;=5,"High",IF(AB858&gt;=3,"Medium","Low"))</f>
        <v>Low</v>
      </c>
    </row>
    <row r="859" customFormat="false" ht="15" hidden="false" customHeight="false" outlineLevel="0" collapsed="false">
      <c r="A859" s="15" t="s">
        <v>956</v>
      </c>
      <c r="B859" s="15" t="s">
        <v>98</v>
      </c>
      <c r="C859" s="15" t="n">
        <v>0</v>
      </c>
      <c r="D859" s="15" t="s">
        <v>24</v>
      </c>
      <c r="E859" s="15" t="s">
        <v>24</v>
      </c>
      <c r="F859" s="15" t="n">
        <v>1</v>
      </c>
      <c r="G859" s="15" t="s">
        <v>26</v>
      </c>
      <c r="H859" s="15" t="s">
        <v>24</v>
      </c>
      <c r="I859" s="15" t="s">
        <v>96</v>
      </c>
      <c r="J859" s="15" t="s">
        <v>24</v>
      </c>
      <c r="K859" s="15" t="s">
        <v>26</v>
      </c>
      <c r="L859" s="15" t="s">
        <v>24</v>
      </c>
      <c r="M859" s="15" t="s">
        <v>24</v>
      </c>
      <c r="N859" s="15" t="s">
        <v>24</v>
      </c>
      <c r="O859" s="15" t="s">
        <v>24</v>
      </c>
      <c r="P859" s="15" t="s">
        <v>25</v>
      </c>
      <c r="Q859" s="15" t="s">
        <v>24</v>
      </c>
      <c r="R859" s="15" t="s">
        <v>15</v>
      </c>
      <c r="S859" s="18" t="n">
        <v>50.8</v>
      </c>
      <c r="T859" s="15" t="n">
        <v>50.8</v>
      </c>
      <c r="U859" s="15" t="s">
        <v>26</v>
      </c>
      <c r="V859" s="18" t="n">
        <f aca="false">IF(ISNUMBER(T859),T859,0)</f>
        <v>50.8</v>
      </c>
      <c r="W859" s="15" t="n">
        <f aca="false">IF(U859="Yes",1,0)</f>
        <v>1</v>
      </c>
      <c r="X859" s="15" t="str">
        <f aca="false">IF(F859&lt;=12,"0-12 months",IF(F859&lt;=24,"13-24 months",IF(F859&lt;=48,"25-48 months","49-72 months")))</f>
        <v>0-12 months</v>
      </c>
      <c r="Y859" s="15" t="str">
        <f aca="false">IF(C859=1,"Yes","No")</f>
        <v>No</v>
      </c>
      <c r="Z859" s="15" t="n">
        <f aca="false">COUNTIF(J859:O859,"Yes")</f>
        <v>1</v>
      </c>
      <c r="AA859" s="18" t="n">
        <f aca="false">S859*W859</f>
        <v>50.8</v>
      </c>
      <c r="AB859" s="15" t="n">
        <f aca="false">(P859="Month-to-month")+(I859="Fiber optic")+(R859="Electronic check")+(F859&lt;=12)+(M859="No")+(J859="No")</f>
        <v>5</v>
      </c>
      <c r="AC859" s="15" t="str">
        <f aca="false">IF(AB859&gt;=5,"High",IF(AB859&gt;=3,"Medium","Low"))</f>
        <v>High</v>
      </c>
    </row>
    <row r="860" customFormat="false" ht="15" hidden="false" customHeight="false" outlineLevel="0" collapsed="false">
      <c r="A860" s="15" t="s">
        <v>957</v>
      </c>
      <c r="B860" s="15" t="s">
        <v>94</v>
      </c>
      <c r="C860" s="15" t="n">
        <v>0</v>
      </c>
      <c r="D860" s="15" t="s">
        <v>26</v>
      </c>
      <c r="E860" s="15" t="s">
        <v>24</v>
      </c>
      <c r="F860" s="15" t="n">
        <v>66</v>
      </c>
      <c r="G860" s="15" t="s">
        <v>26</v>
      </c>
      <c r="H860" s="15" t="s">
        <v>26</v>
      </c>
      <c r="I860" s="15" t="s">
        <v>102</v>
      </c>
      <c r="J860" s="15" t="s">
        <v>26</v>
      </c>
      <c r="K860" s="15" t="s">
        <v>26</v>
      </c>
      <c r="L860" s="15" t="s">
        <v>24</v>
      </c>
      <c r="M860" s="15" t="s">
        <v>26</v>
      </c>
      <c r="N860" s="15" t="s">
        <v>24</v>
      </c>
      <c r="O860" s="15" t="s">
        <v>24</v>
      </c>
      <c r="P860" s="15" t="s">
        <v>27</v>
      </c>
      <c r="Q860" s="15" t="s">
        <v>24</v>
      </c>
      <c r="R860" s="15" t="s">
        <v>15</v>
      </c>
      <c r="S860" s="18" t="n">
        <v>89</v>
      </c>
      <c r="T860" s="15" t="n">
        <v>5898.6</v>
      </c>
      <c r="U860" s="15" t="s">
        <v>24</v>
      </c>
      <c r="V860" s="18" t="n">
        <f aca="false">IF(ISNUMBER(T860),T860,0)</f>
        <v>5898.6</v>
      </c>
      <c r="W860" s="15" t="n">
        <f aca="false">IF(U860="Yes",1,0)</f>
        <v>0</v>
      </c>
      <c r="X860" s="15" t="str">
        <f aca="false">IF(F860&lt;=12,"0-12 months",IF(F860&lt;=24,"13-24 months",IF(F860&lt;=48,"25-48 months","49-72 months")))</f>
        <v>49-72 months</v>
      </c>
      <c r="Y860" s="15" t="str">
        <f aca="false">IF(C860=1,"Yes","No")</f>
        <v>No</v>
      </c>
      <c r="Z860" s="15" t="n">
        <f aca="false">COUNTIF(J860:O860,"Yes")</f>
        <v>3</v>
      </c>
      <c r="AA860" s="18" t="n">
        <f aca="false">S860*W860</f>
        <v>0</v>
      </c>
      <c r="AB860" s="15" t="n">
        <f aca="false">(P860="Month-to-month")+(I860="Fiber optic")+(R860="Electronic check")+(F860&lt;=12)+(M860="No")+(J860="No")</f>
        <v>2</v>
      </c>
      <c r="AC860" s="15" t="str">
        <f aca="false">IF(AB860&gt;=5,"High",IF(AB860&gt;=3,"Medium","Low"))</f>
        <v>Low</v>
      </c>
    </row>
    <row r="861" customFormat="false" ht="15" hidden="false" customHeight="false" outlineLevel="0" collapsed="false">
      <c r="A861" s="15" t="s">
        <v>958</v>
      </c>
      <c r="B861" s="15" t="s">
        <v>98</v>
      </c>
      <c r="C861" s="15" t="n">
        <v>0</v>
      </c>
      <c r="D861" s="15" t="s">
        <v>26</v>
      </c>
      <c r="E861" s="15" t="s">
        <v>26</v>
      </c>
      <c r="F861" s="15" t="n">
        <v>72</v>
      </c>
      <c r="G861" s="15" t="s">
        <v>24</v>
      </c>
      <c r="H861" s="15" t="s">
        <v>95</v>
      </c>
      <c r="I861" s="15" t="s">
        <v>96</v>
      </c>
      <c r="J861" s="15" t="s">
        <v>26</v>
      </c>
      <c r="K861" s="15" t="s">
        <v>26</v>
      </c>
      <c r="L861" s="15" t="s">
        <v>26</v>
      </c>
      <c r="M861" s="15" t="s">
        <v>26</v>
      </c>
      <c r="N861" s="15" t="s">
        <v>26</v>
      </c>
      <c r="O861" s="15" t="s">
        <v>26</v>
      </c>
      <c r="P861" s="15" t="s">
        <v>29</v>
      </c>
      <c r="Q861" s="15" t="s">
        <v>26</v>
      </c>
      <c r="R861" s="15" t="s">
        <v>21</v>
      </c>
      <c r="S861" s="18" t="n">
        <v>64.8</v>
      </c>
      <c r="T861" s="15" t="n">
        <v>4719.75</v>
      </c>
      <c r="U861" s="15" t="s">
        <v>24</v>
      </c>
      <c r="V861" s="18" t="n">
        <f aca="false">IF(ISNUMBER(T861),T861,0)</f>
        <v>4719.75</v>
      </c>
      <c r="W861" s="15" t="n">
        <f aca="false">IF(U861="Yes",1,0)</f>
        <v>0</v>
      </c>
      <c r="X861" s="15" t="str">
        <f aca="false">IF(F861&lt;=12,"0-12 months",IF(F861&lt;=24,"13-24 months",IF(F861&lt;=48,"25-48 months","49-72 months")))</f>
        <v>49-72 months</v>
      </c>
      <c r="Y861" s="15" t="str">
        <f aca="false">IF(C861=1,"Yes","No")</f>
        <v>No</v>
      </c>
      <c r="Z861" s="15" t="n">
        <f aca="false">COUNTIF(J861:O861,"Yes")</f>
        <v>6</v>
      </c>
      <c r="AA861" s="18" t="n">
        <f aca="false">S861*W861</f>
        <v>0</v>
      </c>
      <c r="AB861" s="15" t="n">
        <f aca="false">(P861="Month-to-month")+(I861="Fiber optic")+(R861="Electronic check")+(F861&lt;=12)+(M861="No")+(J861="No")</f>
        <v>0</v>
      </c>
      <c r="AC861" s="15" t="str">
        <f aca="false">IF(AB861&gt;=5,"High",IF(AB861&gt;=3,"Medium","Low"))</f>
        <v>Low</v>
      </c>
    </row>
    <row r="862" customFormat="false" ht="15" hidden="false" customHeight="false" outlineLevel="0" collapsed="false">
      <c r="A862" s="15" t="s">
        <v>959</v>
      </c>
      <c r="B862" s="15" t="s">
        <v>98</v>
      </c>
      <c r="C862" s="15" t="n">
        <v>0</v>
      </c>
      <c r="D862" s="15" t="s">
        <v>24</v>
      </c>
      <c r="E862" s="15" t="s">
        <v>24</v>
      </c>
      <c r="F862" s="15" t="n">
        <v>26</v>
      </c>
      <c r="G862" s="15" t="s">
        <v>26</v>
      </c>
      <c r="H862" s="15" t="s">
        <v>24</v>
      </c>
      <c r="I862" s="15" t="s">
        <v>24</v>
      </c>
      <c r="J862" s="15" t="s">
        <v>28</v>
      </c>
      <c r="K862" s="15" t="s">
        <v>28</v>
      </c>
      <c r="L862" s="15" t="s">
        <v>28</v>
      </c>
      <c r="M862" s="15" t="s">
        <v>28</v>
      </c>
      <c r="N862" s="15" t="s">
        <v>28</v>
      </c>
      <c r="O862" s="15" t="s">
        <v>28</v>
      </c>
      <c r="P862" s="15" t="s">
        <v>27</v>
      </c>
      <c r="Q862" s="15" t="s">
        <v>24</v>
      </c>
      <c r="R862" s="15" t="s">
        <v>21</v>
      </c>
      <c r="S862" s="18" t="n">
        <v>19.8</v>
      </c>
      <c r="T862" s="15" t="n">
        <v>457.3</v>
      </c>
      <c r="U862" s="15" t="s">
        <v>24</v>
      </c>
      <c r="V862" s="18" t="n">
        <f aca="false">IF(ISNUMBER(T862),T862,0)</f>
        <v>457.3</v>
      </c>
      <c r="W862" s="15" t="n">
        <f aca="false">IF(U862="Yes",1,0)</f>
        <v>0</v>
      </c>
      <c r="X862" s="15" t="str">
        <f aca="false">IF(F862&lt;=12,"0-12 months",IF(F862&lt;=24,"13-24 months",IF(F862&lt;=48,"25-48 months","49-72 months")))</f>
        <v>25-48 months</v>
      </c>
      <c r="Y862" s="15" t="str">
        <f aca="false">IF(C862=1,"Yes","No")</f>
        <v>No</v>
      </c>
      <c r="Z862" s="15" t="n">
        <f aca="false">COUNTIF(J862:O862,"Yes")</f>
        <v>0</v>
      </c>
      <c r="AA862" s="18" t="n">
        <f aca="false">S862*W862</f>
        <v>0</v>
      </c>
      <c r="AB862" s="15" t="n">
        <f aca="false">(P862="Month-to-month")+(I862="Fiber optic")+(R862="Electronic check")+(F862&lt;=12)+(M862="No")+(J862="No")</f>
        <v>0</v>
      </c>
      <c r="AC862" s="15" t="str">
        <f aca="false">IF(AB862&gt;=5,"High",IF(AB862&gt;=3,"Medium","Low"))</f>
        <v>Low</v>
      </c>
    </row>
    <row r="863" customFormat="false" ht="15" hidden="false" customHeight="false" outlineLevel="0" collapsed="false">
      <c r="A863" s="15" t="s">
        <v>960</v>
      </c>
      <c r="B863" s="15" t="s">
        <v>98</v>
      </c>
      <c r="C863" s="15" t="n">
        <v>0</v>
      </c>
      <c r="D863" s="15" t="s">
        <v>26</v>
      </c>
      <c r="E863" s="15" t="s">
        <v>26</v>
      </c>
      <c r="F863" s="15" t="n">
        <v>64</v>
      </c>
      <c r="G863" s="15" t="s">
        <v>26</v>
      </c>
      <c r="H863" s="15" t="s">
        <v>26</v>
      </c>
      <c r="I863" s="15" t="s">
        <v>102</v>
      </c>
      <c r="J863" s="15" t="s">
        <v>26</v>
      </c>
      <c r="K863" s="15" t="s">
        <v>24</v>
      </c>
      <c r="L863" s="15" t="s">
        <v>26</v>
      </c>
      <c r="M863" s="15" t="s">
        <v>24</v>
      </c>
      <c r="N863" s="15" t="s">
        <v>24</v>
      </c>
      <c r="O863" s="15" t="s">
        <v>26</v>
      </c>
      <c r="P863" s="15" t="s">
        <v>29</v>
      </c>
      <c r="Q863" s="15" t="s">
        <v>24</v>
      </c>
      <c r="R863" s="15" t="s">
        <v>19</v>
      </c>
      <c r="S863" s="18" t="n">
        <v>93.4</v>
      </c>
      <c r="T863" s="15" t="n">
        <v>5822.3</v>
      </c>
      <c r="U863" s="15" t="s">
        <v>24</v>
      </c>
      <c r="V863" s="18" t="n">
        <f aca="false">IF(ISNUMBER(T863),T863,0)</f>
        <v>5822.3</v>
      </c>
      <c r="W863" s="15" t="n">
        <f aca="false">IF(U863="Yes",1,0)</f>
        <v>0</v>
      </c>
      <c r="X863" s="15" t="str">
        <f aca="false">IF(F863&lt;=12,"0-12 months",IF(F863&lt;=24,"13-24 months",IF(F863&lt;=48,"25-48 months","49-72 months")))</f>
        <v>49-72 months</v>
      </c>
      <c r="Y863" s="15" t="str">
        <f aca="false">IF(C863=1,"Yes","No")</f>
        <v>No</v>
      </c>
      <c r="Z863" s="15" t="n">
        <f aca="false">COUNTIF(J863:O863,"Yes")</f>
        <v>3</v>
      </c>
      <c r="AA863" s="18" t="n">
        <f aca="false">S863*W863</f>
        <v>0</v>
      </c>
      <c r="AB863" s="15" t="n">
        <f aca="false">(P863="Month-to-month")+(I863="Fiber optic")+(R863="Electronic check")+(F863&lt;=12)+(M863="No")+(J863="No")</f>
        <v>2</v>
      </c>
      <c r="AC863" s="15" t="str">
        <f aca="false">IF(AB863&gt;=5,"High",IF(AB863&gt;=3,"Medium","Low"))</f>
        <v>Low</v>
      </c>
    </row>
    <row r="864" customFormat="false" ht="15" hidden="false" customHeight="false" outlineLevel="0" collapsed="false">
      <c r="A864" s="15" t="s">
        <v>961</v>
      </c>
      <c r="B864" s="15" t="s">
        <v>98</v>
      </c>
      <c r="C864" s="15" t="n">
        <v>1</v>
      </c>
      <c r="D864" s="15" t="s">
        <v>26</v>
      </c>
      <c r="E864" s="15" t="s">
        <v>24</v>
      </c>
      <c r="F864" s="15" t="n">
        <v>20</v>
      </c>
      <c r="G864" s="15" t="s">
        <v>26</v>
      </c>
      <c r="H864" s="15" t="s">
        <v>24</v>
      </c>
      <c r="I864" s="15" t="s">
        <v>102</v>
      </c>
      <c r="J864" s="15" t="s">
        <v>24</v>
      </c>
      <c r="K864" s="15" t="s">
        <v>26</v>
      </c>
      <c r="L864" s="15" t="s">
        <v>24</v>
      </c>
      <c r="M864" s="15" t="s">
        <v>24</v>
      </c>
      <c r="N864" s="15" t="s">
        <v>24</v>
      </c>
      <c r="O864" s="15" t="s">
        <v>24</v>
      </c>
      <c r="P864" s="15" t="s">
        <v>25</v>
      </c>
      <c r="Q864" s="15" t="s">
        <v>26</v>
      </c>
      <c r="R864" s="15" t="s">
        <v>15</v>
      </c>
      <c r="S864" s="18" t="n">
        <v>73.65</v>
      </c>
      <c r="T864" s="15" t="n">
        <v>1463.5</v>
      </c>
      <c r="U864" s="15" t="s">
        <v>26</v>
      </c>
      <c r="V864" s="18" t="n">
        <f aca="false">IF(ISNUMBER(T864),T864,0)</f>
        <v>1463.5</v>
      </c>
      <c r="W864" s="15" t="n">
        <f aca="false">IF(U864="Yes",1,0)</f>
        <v>1</v>
      </c>
      <c r="X864" s="15" t="str">
        <f aca="false">IF(F864&lt;=12,"0-12 months",IF(F864&lt;=24,"13-24 months",IF(F864&lt;=48,"25-48 months","49-72 months")))</f>
        <v>13-24 months</v>
      </c>
      <c r="Y864" s="15" t="str">
        <f aca="false">IF(C864=1,"Yes","No")</f>
        <v>Yes</v>
      </c>
      <c r="Z864" s="15" t="n">
        <f aca="false">COUNTIF(J864:O864,"Yes")</f>
        <v>1</v>
      </c>
      <c r="AA864" s="18" t="n">
        <f aca="false">S864*W864</f>
        <v>73.65</v>
      </c>
      <c r="AB864" s="15" t="n">
        <f aca="false">(P864="Month-to-month")+(I864="Fiber optic")+(R864="Electronic check")+(F864&lt;=12)+(M864="No")+(J864="No")</f>
        <v>5</v>
      </c>
      <c r="AC864" s="15" t="str">
        <f aca="false">IF(AB864&gt;=5,"High",IF(AB864&gt;=3,"Medium","Low"))</f>
        <v>High</v>
      </c>
    </row>
    <row r="865" customFormat="false" ht="15" hidden="false" customHeight="false" outlineLevel="0" collapsed="false">
      <c r="A865" s="15" t="s">
        <v>962</v>
      </c>
      <c r="B865" s="15" t="s">
        <v>94</v>
      </c>
      <c r="C865" s="15" t="n">
        <v>0</v>
      </c>
      <c r="D865" s="15" t="s">
        <v>24</v>
      </c>
      <c r="E865" s="15" t="s">
        <v>24</v>
      </c>
      <c r="F865" s="15" t="n">
        <v>3</v>
      </c>
      <c r="G865" s="15" t="s">
        <v>26</v>
      </c>
      <c r="H865" s="15" t="s">
        <v>24</v>
      </c>
      <c r="I865" s="15" t="s">
        <v>102</v>
      </c>
      <c r="J865" s="15" t="s">
        <v>24</v>
      </c>
      <c r="K865" s="15" t="s">
        <v>26</v>
      </c>
      <c r="L865" s="15" t="s">
        <v>24</v>
      </c>
      <c r="M865" s="15" t="s">
        <v>24</v>
      </c>
      <c r="N865" s="15" t="s">
        <v>26</v>
      </c>
      <c r="O865" s="15" t="s">
        <v>26</v>
      </c>
      <c r="P865" s="15" t="s">
        <v>25</v>
      </c>
      <c r="Q865" s="15" t="s">
        <v>26</v>
      </c>
      <c r="R865" s="15" t="s">
        <v>15</v>
      </c>
      <c r="S865" s="18" t="n">
        <v>95.1</v>
      </c>
      <c r="T865" s="15" t="n">
        <v>307.4</v>
      </c>
      <c r="U865" s="15" t="s">
        <v>26</v>
      </c>
      <c r="V865" s="18" t="n">
        <f aca="false">IF(ISNUMBER(T865),T865,0)</f>
        <v>307.4</v>
      </c>
      <c r="W865" s="15" t="n">
        <f aca="false">IF(U865="Yes",1,0)</f>
        <v>1</v>
      </c>
      <c r="X865" s="15" t="str">
        <f aca="false">IF(F865&lt;=12,"0-12 months",IF(F865&lt;=24,"13-24 months",IF(F865&lt;=48,"25-48 months","49-72 months")))</f>
        <v>0-12 months</v>
      </c>
      <c r="Y865" s="15" t="str">
        <f aca="false">IF(C865=1,"Yes","No")</f>
        <v>No</v>
      </c>
      <c r="Z865" s="15" t="n">
        <f aca="false">COUNTIF(J865:O865,"Yes")</f>
        <v>3</v>
      </c>
      <c r="AA865" s="18" t="n">
        <f aca="false">S865*W865</f>
        <v>95.1</v>
      </c>
      <c r="AB865" s="15" t="n">
        <f aca="false">(P865="Month-to-month")+(I865="Fiber optic")+(R865="Electronic check")+(F865&lt;=12)+(M865="No")+(J865="No")</f>
        <v>6</v>
      </c>
      <c r="AC865" s="15" t="str">
        <f aca="false">IF(AB865&gt;=5,"High",IF(AB865&gt;=3,"Medium","Low"))</f>
        <v>High</v>
      </c>
    </row>
    <row r="866" customFormat="false" ht="15" hidden="false" customHeight="false" outlineLevel="0" collapsed="false">
      <c r="A866" s="15" t="s">
        <v>963</v>
      </c>
      <c r="B866" s="15" t="s">
        <v>98</v>
      </c>
      <c r="C866" s="15" t="n">
        <v>0</v>
      </c>
      <c r="D866" s="15" t="s">
        <v>24</v>
      </c>
      <c r="E866" s="15" t="s">
        <v>24</v>
      </c>
      <c r="F866" s="15" t="n">
        <v>22</v>
      </c>
      <c r="G866" s="15" t="s">
        <v>26</v>
      </c>
      <c r="H866" s="15" t="s">
        <v>26</v>
      </c>
      <c r="I866" s="15" t="s">
        <v>102</v>
      </c>
      <c r="J866" s="15" t="s">
        <v>24</v>
      </c>
      <c r="K866" s="15" t="s">
        <v>24</v>
      </c>
      <c r="L866" s="15" t="s">
        <v>24</v>
      </c>
      <c r="M866" s="15" t="s">
        <v>24</v>
      </c>
      <c r="N866" s="15" t="s">
        <v>26</v>
      </c>
      <c r="O866" s="15" t="s">
        <v>26</v>
      </c>
      <c r="P866" s="15" t="s">
        <v>25</v>
      </c>
      <c r="Q866" s="15" t="s">
        <v>26</v>
      </c>
      <c r="R866" s="15" t="s">
        <v>21</v>
      </c>
      <c r="S866" s="18" t="n">
        <v>94.65</v>
      </c>
      <c r="T866" s="15" t="n">
        <v>2104.55</v>
      </c>
      <c r="U866" s="15" t="s">
        <v>26</v>
      </c>
      <c r="V866" s="18" t="n">
        <f aca="false">IF(ISNUMBER(T866),T866,0)</f>
        <v>2104.55</v>
      </c>
      <c r="W866" s="15" t="n">
        <f aca="false">IF(U866="Yes",1,0)</f>
        <v>1</v>
      </c>
      <c r="X866" s="15" t="str">
        <f aca="false">IF(F866&lt;=12,"0-12 months",IF(F866&lt;=24,"13-24 months",IF(F866&lt;=48,"25-48 months","49-72 months")))</f>
        <v>13-24 months</v>
      </c>
      <c r="Y866" s="15" t="str">
        <f aca="false">IF(C866=1,"Yes","No")</f>
        <v>No</v>
      </c>
      <c r="Z866" s="15" t="n">
        <f aca="false">COUNTIF(J866:O866,"Yes")</f>
        <v>2</v>
      </c>
      <c r="AA866" s="18" t="n">
        <f aca="false">S866*W866</f>
        <v>94.65</v>
      </c>
      <c r="AB866" s="15" t="n">
        <f aca="false">(P866="Month-to-month")+(I866="Fiber optic")+(R866="Electronic check")+(F866&lt;=12)+(M866="No")+(J866="No")</f>
        <v>4</v>
      </c>
      <c r="AC866" s="15" t="str">
        <f aca="false">IF(AB866&gt;=5,"High",IF(AB866&gt;=3,"Medium","Low"))</f>
        <v>Medium</v>
      </c>
    </row>
    <row r="867" customFormat="false" ht="15" hidden="false" customHeight="false" outlineLevel="0" collapsed="false">
      <c r="A867" s="15" t="s">
        <v>964</v>
      </c>
      <c r="B867" s="15" t="s">
        <v>98</v>
      </c>
      <c r="C867" s="15" t="n">
        <v>0</v>
      </c>
      <c r="D867" s="15" t="s">
        <v>26</v>
      </c>
      <c r="E867" s="15" t="s">
        <v>24</v>
      </c>
      <c r="F867" s="15" t="n">
        <v>4</v>
      </c>
      <c r="G867" s="15" t="s">
        <v>26</v>
      </c>
      <c r="H867" s="15" t="s">
        <v>24</v>
      </c>
      <c r="I867" s="15" t="s">
        <v>102</v>
      </c>
      <c r="J867" s="15" t="s">
        <v>24</v>
      </c>
      <c r="K867" s="15" t="s">
        <v>24</v>
      </c>
      <c r="L867" s="15" t="s">
        <v>26</v>
      </c>
      <c r="M867" s="15" t="s">
        <v>26</v>
      </c>
      <c r="N867" s="15" t="s">
        <v>24</v>
      </c>
      <c r="O867" s="15" t="s">
        <v>24</v>
      </c>
      <c r="P867" s="15" t="s">
        <v>25</v>
      </c>
      <c r="Q867" s="15" t="s">
        <v>26</v>
      </c>
      <c r="R867" s="15" t="s">
        <v>17</v>
      </c>
      <c r="S867" s="18" t="n">
        <v>80.6</v>
      </c>
      <c r="T867" s="15" t="n">
        <v>319.15</v>
      </c>
      <c r="U867" s="15" t="s">
        <v>26</v>
      </c>
      <c r="V867" s="18" t="n">
        <f aca="false">IF(ISNUMBER(T867),T867,0)</f>
        <v>319.15</v>
      </c>
      <c r="W867" s="15" t="n">
        <f aca="false">IF(U867="Yes",1,0)</f>
        <v>1</v>
      </c>
      <c r="X867" s="15" t="str">
        <f aca="false">IF(F867&lt;=12,"0-12 months",IF(F867&lt;=24,"13-24 months",IF(F867&lt;=48,"25-48 months","49-72 months")))</f>
        <v>0-12 months</v>
      </c>
      <c r="Y867" s="15" t="str">
        <f aca="false">IF(C867=1,"Yes","No")</f>
        <v>No</v>
      </c>
      <c r="Z867" s="15" t="n">
        <f aca="false">COUNTIF(J867:O867,"Yes")</f>
        <v>2</v>
      </c>
      <c r="AA867" s="18" t="n">
        <f aca="false">S867*W867</f>
        <v>80.6</v>
      </c>
      <c r="AB867" s="15" t="n">
        <f aca="false">(P867="Month-to-month")+(I867="Fiber optic")+(R867="Electronic check")+(F867&lt;=12)+(M867="No")+(J867="No")</f>
        <v>4</v>
      </c>
      <c r="AC867" s="15" t="str">
        <f aca="false">IF(AB867&gt;=5,"High",IF(AB867&gt;=3,"Medium","Low"))</f>
        <v>Medium</v>
      </c>
    </row>
    <row r="868" customFormat="false" ht="15" hidden="false" customHeight="false" outlineLevel="0" collapsed="false">
      <c r="A868" s="15" t="s">
        <v>965</v>
      </c>
      <c r="B868" s="15" t="s">
        <v>98</v>
      </c>
      <c r="C868" s="15" t="n">
        <v>0</v>
      </c>
      <c r="D868" s="15" t="s">
        <v>26</v>
      </c>
      <c r="E868" s="15" t="s">
        <v>24</v>
      </c>
      <c r="F868" s="15" t="n">
        <v>62</v>
      </c>
      <c r="G868" s="15" t="s">
        <v>24</v>
      </c>
      <c r="H868" s="15" t="s">
        <v>95</v>
      </c>
      <c r="I868" s="15" t="s">
        <v>96</v>
      </c>
      <c r="J868" s="15" t="s">
        <v>24</v>
      </c>
      <c r="K868" s="15" t="s">
        <v>24</v>
      </c>
      <c r="L868" s="15" t="s">
        <v>24</v>
      </c>
      <c r="M868" s="15" t="s">
        <v>26</v>
      </c>
      <c r="N868" s="15" t="s">
        <v>26</v>
      </c>
      <c r="O868" s="15" t="s">
        <v>24</v>
      </c>
      <c r="P868" s="15" t="s">
        <v>29</v>
      </c>
      <c r="Q868" s="15" t="s">
        <v>26</v>
      </c>
      <c r="R868" s="15" t="s">
        <v>19</v>
      </c>
      <c r="S868" s="18" t="n">
        <v>39</v>
      </c>
      <c r="T868" s="15" t="n">
        <v>2337.45</v>
      </c>
      <c r="U868" s="15" t="s">
        <v>24</v>
      </c>
      <c r="V868" s="18" t="n">
        <f aca="false">IF(ISNUMBER(T868),T868,0)</f>
        <v>2337.45</v>
      </c>
      <c r="W868" s="15" t="n">
        <f aca="false">IF(U868="Yes",1,0)</f>
        <v>0</v>
      </c>
      <c r="X868" s="15" t="str">
        <f aca="false">IF(F868&lt;=12,"0-12 months",IF(F868&lt;=24,"13-24 months",IF(F868&lt;=48,"25-48 months","49-72 months")))</f>
        <v>49-72 months</v>
      </c>
      <c r="Y868" s="15" t="str">
        <f aca="false">IF(C868=1,"Yes","No")</f>
        <v>No</v>
      </c>
      <c r="Z868" s="15" t="n">
        <f aca="false">COUNTIF(J868:O868,"Yes")</f>
        <v>2</v>
      </c>
      <c r="AA868" s="18" t="n">
        <f aca="false">S868*W868</f>
        <v>0</v>
      </c>
      <c r="AB868" s="15" t="n">
        <f aca="false">(P868="Month-to-month")+(I868="Fiber optic")+(R868="Electronic check")+(F868&lt;=12)+(M868="No")+(J868="No")</f>
        <v>1</v>
      </c>
      <c r="AC868" s="15" t="str">
        <f aca="false">IF(AB868&gt;=5,"High",IF(AB868&gt;=3,"Medium","Low"))</f>
        <v>Low</v>
      </c>
    </row>
    <row r="869" customFormat="false" ht="15" hidden="false" customHeight="false" outlineLevel="0" collapsed="false">
      <c r="A869" s="15" t="s">
        <v>966</v>
      </c>
      <c r="B869" s="15" t="s">
        <v>94</v>
      </c>
      <c r="C869" s="15" t="n">
        <v>0</v>
      </c>
      <c r="D869" s="15" t="s">
        <v>24</v>
      </c>
      <c r="E869" s="15" t="s">
        <v>24</v>
      </c>
      <c r="F869" s="15" t="n">
        <v>5</v>
      </c>
      <c r="G869" s="15" t="s">
        <v>26</v>
      </c>
      <c r="H869" s="15" t="s">
        <v>24</v>
      </c>
      <c r="I869" s="15" t="s">
        <v>24</v>
      </c>
      <c r="J869" s="15" t="s">
        <v>28</v>
      </c>
      <c r="K869" s="15" t="s">
        <v>28</v>
      </c>
      <c r="L869" s="15" t="s">
        <v>28</v>
      </c>
      <c r="M869" s="15" t="s">
        <v>28</v>
      </c>
      <c r="N869" s="15" t="s">
        <v>28</v>
      </c>
      <c r="O869" s="15" t="s">
        <v>28</v>
      </c>
      <c r="P869" s="15" t="s">
        <v>25</v>
      </c>
      <c r="Q869" s="15" t="s">
        <v>26</v>
      </c>
      <c r="R869" s="15" t="s">
        <v>17</v>
      </c>
      <c r="S869" s="18" t="n">
        <v>20.5</v>
      </c>
      <c r="T869" s="15" t="n">
        <v>104.3</v>
      </c>
      <c r="U869" s="15" t="s">
        <v>24</v>
      </c>
      <c r="V869" s="18" t="n">
        <f aca="false">IF(ISNUMBER(T869),T869,0)</f>
        <v>104.3</v>
      </c>
      <c r="W869" s="15" t="n">
        <f aca="false">IF(U869="Yes",1,0)</f>
        <v>0</v>
      </c>
      <c r="X869" s="15" t="str">
        <f aca="false">IF(F869&lt;=12,"0-12 months",IF(F869&lt;=24,"13-24 months",IF(F869&lt;=48,"25-48 months","49-72 months")))</f>
        <v>0-12 months</v>
      </c>
      <c r="Y869" s="15" t="str">
        <f aca="false">IF(C869=1,"Yes","No")</f>
        <v>No</v>
      </c>
      <c r="Z869" s="15" t="n">
        <f aca="false">COUNTIF(J869:O869,"Yes")</f>
        <v>0</v>
      </c>
      <c r="AA869" s="18" t="n">
        <f aca="false">S869*W869</f>
        <v>0</v>
      </c>
      <c r="AB869" s="15" t="n">
        <f aca="false">(P869="Month-to-month")+(I869="Fiber optic")+(R869="Electronic check")+(F869&lt;=12)+(M869="No")+(J869="No")</f>
        <v>2</v>
      </c>
      <c r="AC869" s="15" t="str">
        <f aca="false">IF(AB869&gt;=5,"High",IF(AB869&gt;=3,"Medium","Low"))</f>
        <v>Low</v>
      </c>
    </row>
    <row r="870" customFormat="false" ht="15" hidden="false" customHeight="false" outlineLevel="0" collapsed="false">
      <c r="A870" s="15" t="s">
        <v>967</v>
      </c>
      <c r="B870" s="15" t="s">
        <v>98</v>
      </c>
      <c r="C870" s="15" t="n">
        <v>0</v>
      </c>
      <c r="D870" s="15" t="s">
        <v>26</v>
      </c>
      <c r="E870" s="15" t="s">
        <v>24</v>
      </c>
      <c r="F870" s="15" t="n">
        <v>59</v>
      </c>
      <c r="G870" s="15" t="s">
        <v>26</v>
      </c>
      <c r="H870" s="15" t="s">
        <v>26</v>
      </c>
      <c r="I870" s="15" t="s">
        <v>102</v>
      </c>
      <c r="J870" s="15" t="s">
        <v>24</v>
      </c>
      <c r="K870" s="15" t="s">
        <v>24</v>
      </c>
      <c r="L870" s="15" t="s">
        <v>24</v>
      </c>
      <c r="M870" s="15" t="s">
        <v>24</v>
      </c>
      <c r="N870" s="15" t="s">
        <v>24</v>
      </c>
      <c r="O870" s="15" t="s">
        <v>26</v>
      </c>
      <c r="P870" s="15" t="s">
        <v>27</v>
      </c>
      <c r="Q870" s="15" t="s">
        <v>24</v>
      </c>
      <c r="R870" s="15" t="s">
        <v>15</v>
      </c>
      <c r="S870" s="18" t="n">
        <v>85.55</v>
      </c>
      <c r="T870" s="15" t="n">
        <v>5084.65</v>
      </c>
      <c r="U870" s="15" t="s">
        <v>26</v>
      </c>
      <c r="V870" s="18" t="n">
        <f aca="false">IF(ISNUMBER(T870),T870,0)</f>
        <v>5084.65</v>
      </c>
      <c r="W870" s="15" t="n">
        <f aca="false">IF(U870="Yes",1,0)</f>
        <v>1</v>
      </c>
      <c r="X870" s="15" t="str">
        <f aca="false">IF(F870&lt;=12,"0-12 months",IF(F870&lt;=24,"13-24 months",IF(F870&lt;=48,"25-48 months","49-72 months")))</f>
        <v>49-72 months</v>
      </c>
      <c r="Y870" s="15" t="str">
        <f aca="false">IF(C870=1,"Yes","No")</f>
        <v>No</v>
      </c>
      <c r="Z870" s="15" t="n">
        <f aca="false">COUNTIF(J870:O870,"Yes")</f>
        <v>1</v>
      </c>
      <c r="AA870" s="18" t="n">
        <f aca="false">S870*W870</f>
        <v>85.55</v>
      </c>
      <c r="AB870" s="15" t="n">
        <f aca="false">(P870="Month-to-month")+(I870="Fiber optic")+(R870="Electronic check")+(F870&lt;=12)+(M870="No")+(J870="No")</f>
        <v>4</v>
      </c>
      <c r="AC870" s="15" t="str">
        <f aca="false">IF(AB870&gt;=5,"High",IF(AB870&gt;=3,"Medium","Low"))</f>
        <v>Medium</v>
      </c>
    </row>
    <row r="871" customFormat="false" ht="15" hidden="false" customHeight="false" outlineLevel="0" collapsed="false">
      <c r="A871" s="15" t="s">
        <v>968</v>
      </c>
      <c r="B871" s="15" t="s">
        <v>98</v>
      </c>
      <c r="C871" s="15" t="n">
        <v>0</v>
      </c>
      <c r="D871" s="15" t="s">
        <v>24</v>
      </c>
      <c r="E871" s="15" t="s">
        <v>26</v>
      </c>
      <c r="F871" s="15" t="n">
        <v>3</v>
      </c>
      <c r="G871" s="15" t="s">
        <v>26</v>
      </c>
      <c r="H871" s="15" t="s">
        <v>26</v>
      </c>
      <c r="I871" s="15" t="s">
        <v>24</v>
      </c>
      <c r="J871" s="15" t="s">
        <v>28</v>
      </c>
      <c r="K871" s="15" t="s">
        <v>28</v>
      </c>
      <c r="L871" s="15" t="s">
        <v>28</v>
      </c>
      <c r="M871" s="15" t="s">
        <v>28</v>
      </c>
      <c r="N871" s="15" t="s">
        <v>28</v>
      </c>
      <c r="O871" s="15" t="s">
        <v>28</v>
      </c>
      <c r="P871" s="15" t="s">
        <v>29</v>
      </c>
      <c r="Q871" s="15" t="s">
        <v>26</v>
      </c>
      <c r="R871" s="15" t="s">
        <v>17</v>
      </c>
      <c r="S871" s="18" t="n">
        <v>26.4</v>
      </c>
      <c r="T871" s="15" t="n">
        <v>121.25</v>
      </c>
      <c r="U871" s="15" t="s">
        <v>24</v>
      </c>
      <c r="V871" s="18" t="n">
        <f aca="false">IF(ISNUMBER(T871),T871,0)</f>
        <v>121.25</v>
      </c>
      <c r="W871" s="15" t="n">
        <f aca="false">IF(U871="Yes",1,0)</f>
        <v>0</v>
      </c>
      <c r="X871" s="15" t="str">
        <f aca="false">IF(F871&lt;=12,"0-12 months",IF(F871&lt;=24,"13-24 months",IF(F871&lt;=48,"25-48 months","49-72 months")))</f>
        <v>0-12 months</v>
      </c>
      <c r="Y871" s="15" t="str">
        <f aca="false">IF(C871=1,"Yes","No")</f>
        <v>No</v>
      </c>
      <c r="Z871" s="15" t="n">
        <f aca="false">COUNTIF(J871:O871,"Yes")</f>
        <v>0</v>
      </c>
      <c r="AA871" s="18" t="n">
        <f aca="false">S871*W871</f>
        <v>0</v>
      </c>
      <c r="AB871" s="15" t="n">
        <f aca="false">(P871="Month-to-month")+(I871="Fiber optic")+(R871="Electronic check")+(F871&lt;=12)+(M871="No")+(J871="No")</f>
        <v>1</v>
      </c>
      <c r="AC871" s="15" t="str">
        <f aca="false">IF(AB871&gt;=5,"High",IF(AB871&gt;=3,"Medium","Low"))</f>
        <v>Low</v>
      </c>
    </row>
    <row r="872" customFormat="false" ht="15" hidden="false" customHeight="false" outlineLevel="0" collapsed="false">
      <c r="A872" s="15" t="s">
        <v>969</v>
      </c>
      <c r="B872" s="15" t="s">
        <v>94</v>
      </c>
      <c r="C872" s="15" t="n">
        <v>0</v>
      </c>
      <c r="D872" s="15" t="s">
        <v>26</v>
      </c>
      <c r="E872" s="15" t="s">
        <v>24</v>
      </c>
      <c r="F872" s="15" t="n">
        <v>72</v>
      </c>
      <c r="G872" s="15" t="s">
        <v>26</v>
      </c>
      <c r="H872" s="15" t="s">
        <v>26</v>
      </c>
      <c r="I872" s="15" t="s">
        <v>102</v>
      </c>
      <c r="J872" s="15" t="s">
        <v>26</v>
      </c>
      <c r="K872" s="15" t="s">
        <v>24</v>
      </c>
      <c r="L872" s="15" t="s">
        <v>26</v>
      </c>
      <c r="M872" s="15" t="s">
        <v>26</v>
      </c>
      <c r="N872" s="15" t="s">
        <v>26</v>
      </c>
      <c r="O872" s="15" t="s">
        <v>24</v>
      </c>
      <c r="P872" s="15" t="s">
        <v>29</v>
      </c>
      <c r="Q872" s="15" t="s">
        <v>26</v>
      </c>
      <c r="R872" s="15" t="s">
        <v>19</v>
      </c>
      <c r="S872" s="18" t="n">
        <v>98.2</v>
      </c>
      <c r="T872" s="15" t="n">
        <v>7015.9</v>
      </c>
      <c r="U872" s="15" t="s">
        <v>24</v>
      </c>
      <c r="V872" s="18" t="n">
        <f aca="false">IF(ISNUMBER(T872),T872,0)</f>
        <v>7015.9</v>
      </c>
      <c r="W872" s="15" t="n">
        <f aca="false">IF(U872="Yes",1,0)</f>
        <v>0</v>
      </c>
      <c r="X872" s="15" t="str">
        <f aca="false">IF(F872&lt;=12,"0-12 months",IF(F872&lt;=24,"13-24 months",IF(F872&lt;=48,"25-48 months","49-72 months")))</f>
        <v>49-72 months</v>
      </c>
      <c r="Y872" s="15" t="str">
        <f aca="false">IF(C872=1,"Yes","No")</f>
        <v>No</v>
      </c>
      <c r="Z872" s="15" t="n">
        <f aca="false">COUNTIF(J872:O872,"Yes")</f>
        <v>4</v>
      </c>
      <c r="AA872" s="18" t="n">
        <f aca="false">S872*W872</f>
        <v>0</v>
      </c>
      <c r="AB872" s="15" t="n">
        <f aca="false">(P872="Month-to-month")+(I872="Fiber optic")+(R872="Electronic check")+(F872&lt;=12)+(M872="No")+(J872="No")</f>
        <v>1</v>
      </c>
      <c r="AC872" s="15" t="str">
        <f aca="false">IF(AB872&gt;=5,"High",IF(AB872&gt;=3,"Medium","Low"))</f>
        <v>Low</v>
      </c>
    </row>
    <row r="873" customFormat="false" ht="15" hidden="false" customHeight="false" outlineLevel="0" collapsed="false">
      <c r="A873" s="15" t="s">
        <v>970</v>
      </c>
      <c r="B873" s="15" t="s">
        <v>98</v>
      </c>
      <c r="C873" s="15" t="n">
        <v>0</v>
      </c>
      <c r="D873" s="15" t="s">
        <v>26</v>
      </c>
      <c r="E873" s="15" t="s">
        <v>26</v>
      </c>
      <c r="F873" s="15" t="n">
        <v>57</v>
      </c>
      <c r="G873" s="15" t="s">
        <v>26</v>
      </c>
      <c r="H873" s="15" t="s">
        <v>24</v>
      </c>
      <c r="I873" s="15" t="s">
        <v>102</v>
      </c>
      <c r="J873" s="15" t="s">
        <v>24</v>
      </c>
      <c r="K873" s="15" t="s">
        <v>26</v>
      </c>
      <c r="L873" s="15" t="s">
        <v>26</v>
      </c>
      <c r="M873" s="15" t="s">
        <v>24</v>
      </c>
      <c r="N873" s="15" t="s">
        <v>26</v>
      </c>
      <c r="O873" s="15" t="s">
        <v>26</v>
      </c>
      <c r="P873" s="15" t="s">
        <v>27</v>
      </c>
      <c r="Q873" s="15" t="s">
        <v>26</v>
      </c>
      <c r="R873" s="15" t="s">
        <v>21</v>
      </c>
      <c r="S873" s="18" t="n">
        <v>97.55</v>
      </c>
      <c r="T873" s="15" t="n">
        <v>5598</v>
      </c>
      <c r="U873" s="15" t="s">
        <v>24</v>
      </c>
      <c r="V873" s="18" t="n">
        <f aca="false">IF(ISNUMBER(T873),T873,0)</f>
        <v>5598</v>
      </c>
      <c r="W873" s="15" t="n">
        <f aca="false">IF(U873="Yes",1,0)</f>
        <v>0</v>
      </c>
      <c r="X873" s="15" t="str">
        <f aca="false">IF(F873&lt;=12,"0-12 months",IF(F873&lt;=24,"13-24 months",IF(F873&lt;=48,"25-48 months","49-72 months")))</f>
        <v>49-72 months</v>
      </c>
      <c r="Y873" s="15" t="str">
        <f aca="false">IF(C873=1,"Yes","No")</f>
        <v>No</v>
      </c>
      <c r="Z873" s="15" t="n">
        <f aca="false">COUNTIF(J873:O873,"Yes")</f>
        <v>4</v>
      </c>
      <c r="AA873" s="18" t="n">
        <f aca="false">S873*W873</f>
        <v>0</v>
      </c>
      <c r="AB873" s="15" t="n">
        <f aca="false">(P873="Month-to-month")+(I873="Fiber optic")+(R873="Electronic check")+(F873&lt;=12)+(M873="No")+(J873="No")</f>
        <v>3</v>
      </c>
      <c r="AC873" s="15" t="str">
        <f aca="false">IF(AB873&gt;=5,"High",IF(AB873&gt;=3,"Medium","Low"))</f>
        <v>Medium</v>
      </c>
    </row>
    <row r="874" customFormat="false" ht="15" hidden="false" customHeight="false" outlineLevel="0" collapsed="false">
      <c r="A874" s="15" t="s">
        <v>971</v>
      </c>
      <c r="B874" s="15" t="s">
        <v>98</v>
      </c>
      <c r="C874" s="15" t="n">
        <v>0</v>
      </c>
      <c r="D874" s="15" t="s">
        <v>24</v>
      </c>
      <c r="E874" s="15" t="s">
        <v>26</v>
      </c>
      <c r="F874" s="15" t="n">
        <v>66</v>
      </c>
      <c r="G874" s="15" t="s">
        <v>26</v>
      </c>
      <c r="H874" s="15" t="s">
        <v>24</v>
      </c>
      <c r="I874" s="15" t="s">
        <v>24</v>
      </c>
      <c r="J874" s="15" t="s">
        <v>28</v>
      </c>
      <c r="K874" s="15" t="s">
        <v>28</v>
      </c>
      <c r="L874" s="15" t="s">
        <v>28</v>
      </c>
      <c r="M874" s="15" t="s">
        <v>28</v>
      </c>
      <c r="N874" s="15" t="s">
        <v>28</v>
      </c>
      <c r="O874" s="15" t="s">
        <v>28</v>
      </c>
      <c r="P874" s="15" t="s">
        <v>29</v>
      </c>
      <c r="Q874" s="15" t="s">
        <v>24</v>
      </c>
      <c r="R874" s="15" t="s">
        <v>21</v>
      </c>
      <c r="S874" s="18" t="n">
        <v>19.95</v>
      </c>
      <c r="T874" s="15" t="n">
        <v>1269.1</v>
      </c>
      <c r="U874" s="15" t="s">
        <v>24</v>
      </c>
      <c r="V874" s="18" t="n">
        <f aca="false">IF(ISNUMBER(T874),T874,0)</f>
        <v>1269.1</v>
      </c>
      <c r="W874" s="15" t="n">
        <f aca="false">IF(U874="Yes",1,0)</f>
        <v>0</v>
      </c>
      <c r="X874" s="15" t="str">
        <f aca="false">IF(F874&lt;=12,"0-12 months",IF(F874&lt;=24,"13-24 months",IF(F874&lt;=48,"25-48 months","49-72 months")))</f>
        <v>49-72 months</v>
      </c>
      <c r="Y874" s="15" t="str">
        <f aca="false">IF(C874=1,"Yes","No")</f>
        <v>No</v>
      </c>
      <c r="Z874" s="15" t="n">
        <f aca="false">COUNTIF(J874:O874,"Yes")</f>
        <v>0</v>
      </c>
      <c r="AA874" s="18" t="n">
        <f aca="false">S874*W874</f>
        <v>0</v>
      </c>
      <c r="AB874" s="15" t="n">
        <f aca="false">(P874="Month-to-month")+(I874="Fiber optic")+(R874="Electronic check")+(F874&lt;=12)+(M874="No")+(J874="No")</f>
        <v>0</v>
      </c>
      <c r="AC874" s="15" t="str">
        <f aca="false">IF(AB874&gt;=5,"High",IF(AB874&gt;=3,"Medium","Low"))</f>
        <v>Low</v>
      </c>
    </row>
    <row r="875" customFormat="false" ht="15" hidden="false" customHeight="false" outlineLevel="0" collapsed="false">
      <c r="A875" s="15" t="s">
        <v>972</v>
      </c>
      <c r="B875" s="15" t="s">
        <v>94</v>
      </c>
      <c r="C875" s="15" t="n">
        <v>0</v>
      </c>
      <c r="D875" s="15" t="s">
        <v>24</v>
      </c>
      <c r="E875" s="15" t="s">
        <v>24</v>
      </c>
      <c r="F875" s="15" t="n">
        <v>60</v>
      </c>
      <c r="G875" s="15" t="s">
        <v>24</v>
      </c>
      <c r="H875" s="15" t="s">
        <v>95</v>
      </c>
      <c r="I875" s="15" t="s">
        <v>96</v>
      </c>
      <c r="J875" s="15" t="s">
        <v>24</v>
      </c>
      <c r="K875" s="15" t="s">
        <v>26</v>
      </c>
      <c r="L875" s="15" t="s">
        <v>24</v>
      </c>
      <c r="M875" s="15" t="s">
        <v>24</v>
      </c>
      <c r="N875" s="15" t="s">
        <v>26</v>
      </c>
      <c r="O875" s="15" t="s">
        <v>26</v>
      </c>
      <c r="P875" s="15" t="s">
        <v>25</v>
      </c>
      <c r="Q875" s="15" t="s">
        <v>26</v>
      </c>
      <c r="R875" s="15" t="s">
        <v>15</v>
      </c>
      <c r="S875" s="18" t="n">
        <v>50.8</v>
      </c>
      <c r="T875" s="15" t="n">
        <v>3027.4</v>
      </c>
      <c r="U875" s="15" t="s">
        <v>26</v>
      </c>
      <c r="V875" s="18" t="n">
        <f aca="false">IF(ISNUMBER(T875),T875,0)</f>
        <v>3027.4</v>
      </c>
      <c r="W875" s="15" t="n">
        <f aca="false">IF(U875="Yes",1,0)</f>
        <v>1</v>
      </c>
      <c r="X875" s="15" t="str">
        <f aca="false">IF(F875&lt;=12,"0-12 months",IF(F875&lt;=24,"13-24 months",IF(F875&lt;=48,"25-48 months","49-72 months")))</f>
        <v>49-72 months</v>
      </c>
      <c r="Y875" s="15" t="str">
        <f aca="false">IF(C875=1,"Yes","No")</f>
        <v>No</v>
      </c>
      <c r="Z875" s="15" t="n">
        <f aca="false">COUNTIF(J875:O875,"Yes")</f>
        <v>3</v>
      </c>
      <c r="AA875" s="18" t="n">
        <f aca="false">S875*W875</f>
        <v>50.8</v>
      </c>
      <c r="AB875" s="15" t="n">
        <f aca="false">(P875="Month-to-month")+(I875="Fiber optic")+(R875="Electronic check")+(F875&lt;=12)+(M875="No")+(J875="No")</f>
        <v>4</v>
      </c>
      <c r="AC875" s="15" t="str">
        <f aca="false">IF(AB875&gt;=5,"High",IF(AB875&gt;=3,"Medium","Low"))</f>
        <v>Medium</v>
      </c>
    </row>
    <row r="876" customFormat="false" ht="15" hidden="false" customHeight="false" outlineLevel="0" collapsed="false">
      <c r="A876" s="15" t="s">
        <v>973</v>
      </c>
      <c r="B876" s="15" t="s">
        <v>98</v>
      </c>
      <c r="C876" s="15" t="n">
        <v>0</v>
      </c>
      <c r="D876" s="15" t="s">
        <v>24</v>
      </c>
      <c r="E876" s="15" t="s">
        <v>26</v>
      </c>
      <c r="F876" s="15" t="n">
        <v>45</v>
      </c>
      <c r="G876" s="15" t="s">
        <v>26</v>
      </c>
      <c r="H876" s="15" t="s">
        <v>26</v>
      </c>
      <c r="I876" s="15" t="s">
        <v>102</v>
      </c>
      <c r="J876" s="15" t="s">
        <v>24</v>
      </c>
      <c r="K876" s="15" t="s">
        <v>24</v>
      </c>
      <c r="L876" s="15" t="s">
        <v>26</v>
      </c>
      <c r="M876" s="15" t="s">
        <v>24</v>
      </c>
      <c r="N876" s="15" t="s">
        <v>26</v>
      </c>
      <c r="O876" s="15" t="s">
        <v>26</v>
      </c>
      <c r="P876" s="15" t="s">
        <v>29</v>
      </c>
      <c r="Q876" s="15" t="s">
        <v>24</v>
      </c>
      <c r="R876" s="15" t="s">
        <v>19</v>
      </c>
      <c r="S876" s="18" t="n">
        <v>99.7</v>
      </c>
      <c r="T876" s="15" t="n">
        <v>4634.35</v>
      </c>
      <c r="U876" s="15" t="s">
        <v>24</v>
      </c>
      <c r="V876" s="18" t="n">
        <f aca="false">IF(ISNUMBER(T876),T876,0)</f>
        <v>4634.35</v>
      </c>
      <c r="W876" s="15" t="n">
        <f aca="false">IF(U876="Yes",1,0)</f>
        <v>0</v>
      </c>
      <c r="X876" s="15" t="str">
        <f aca="false">IF(F876&lt;=12,"0-12 months",IF(F876&lt;=24,"13-24 months",IF(F876&lt;=48,"25-48 months","49-72 months")))</f>
        <v>25-48 months</v>
      </c>
      <c r="Y876" s="15" t="str">
        <f aca="false">IF(C876=1,"Yes","No")</f>
        <v>No</v>
      </c>
      <c r="Z876" s="15" t="n">
        <f aca="false">COUNTIF(J876:O876,"Yes")</f>
        <v>3</v>
      </c>
      <c r="AA876" s="18" t="n">
        <f aca="false">S876*W876</f>
        <v>0</v>
      </c>
      <c r="AB876" s="15" t="n">
        <f aca="false">(P876="Month-to-month")+(I876="Fiber optic")+(R876="Electronic check")+(F876&lt;=12)+(M876="No")+(J876="No")</f>
        <v>3</v>
      </c>
      <c r="AC876" s="15" t="str">
        <f aca="false">IF(AB876&gt;=5,"High",IF(AB876&gt;=3,"Medium","Low"))</f>
        <v>Medium</v>
      </c>
    </row>
    <row r="877" customFormat="false" ht="15" hidden="false" customHeight="false" outlineLevel="0" collapsed="false">
      <c r="A877" s="15" t="s">
        <v>974</v>
      </c>
      <c r="B877" s="15" t="s">
        <v>94</v>
      </c>
      <c r="C877" s="15" t="n">
        <v>0</v>
      </c>
      <c r="D877" s="15" t="s">
        <v>24</v>
      </c>
      <c r="E877" s="15" t="s">
        <v>24</v>
      </c>
      <c r="F877" s="15" t="n">
        <v>3</v>
      </c>
      <c r="G877" s="15" t="s">
        <v>24</v>
      </c>
      <c r="H877" s="15" t="s">
        <v>95</v>
      </c>
      <c r="I877" s="15" t="s">
        <v>96</v>
      </c>
      <c r="J877" s="15" t="s">
        <v>24</v>
      </c>
      <c r="K877" s="15" t="s">
        <v>24</v>
      </c>
      <c r="L877" s="15" t="s">
        <v>24</v>
      </c>
      <c r="M877" s="15" t="s">
        <v>24</v>
      </c>
      <c r="N877" s="15" t="s">
        <v>26</v>
      </c>
      <c r="O877" s="15" t="s">
        <v>24</v>
      </c>
      <c r="P877" s="15" t="s">
        <v>25</v>
      </c>
      <c r="Q877" s="15" t="s">
        <v>26</v>
      </c>
      <c r="R877" s="15" t="s">
        <v>21</v>
      </c>
      <c r="S877" s="18" t="n">
        <v>34.8</v>
      </c>
      <c r="T877" s="15" t="n">
        <v>113.95</v>
      </c>
      <c r="U877" s="15" t="s">
        <v>24</v>
      </c>
      <c r="V877" s="18" t="n">
        <f aca="false">IF(ISNUMBER(T877),T877,0)</f>
        <v>113.95</v>
      </c>
      <c r="W877" s="15" t="n">
        <f aca="false">IF(U877="Yes",1,0)</f>
        <v>0</v>
      </c>
      <c r="X877" s="15" t="str">
        <f aca="false">IF(F877&lt;=12,"0-12 months",IF(F877&lt;=24,"13-24 months",IF(F877&lt;=48,"25-48 months","49-72 months")))</f>
        <v>0-12 months</v>
      </c>
      <c r="Y877" s="15" t="str">
        <f aca="false">IF(C877=1,"Yes","No")</f>
        <v>No</v>
      </c>
      <c r="Z877" s="15" t="n">
        <f aca="false">COUNTIF(J877:O877,"Yes")</f>
        <v>1</v>
      </c>
      <c r="AA877" s="18" t="n">
        <f aca="false">S877*W877</f>
        <v>0</v>
      </c>
      <c r="AB877" s="15" t="n">
        <f aca="false">(P877="Month-to-month")+(I877="Fiber optic")+(R877="Electronic check")+(F877&lt;=12)+(M877="No")+(J877="No")</f>
        <v>4</v>
      </c>
      <c r="AC877" s="15" t="str">
        <f aca="false">IF(AB877&gt;=5,"High",IF(AB877&gt;=3,"Medium","Low"))</f>
        <v>Medium</v>
      </c>
    </row>
    <row r="878" customFormat="false" ht="15" hidden="false" customHeight="false" outlineLevel="0" collapsed="false">
      <c r="A878" s="15" t="s">
        <v>975</v>
      </c>
      <c r="B878" s="15" t="s">
        <v>94</v>
      </c>
      <c r="C878" s="15" t="n">
        <v>0</v>
      </c>
      <c r="D878" s="15" t="s">
        <v>24</v>
      </c>
      <c r="E878" s="15" t="s">
        <v>24</v>
      </c>
      <c r="F878" s="15" t="n">
        <v>15</v>
      </c>
      <c r="G878" s="15" t="s">
        <v>26</v>
      </c>
      <c r="H878" s="15" t="s">
        <v>24</v>
      </c>
      <c r="I878" s="15" t="s">
        <v>102</v>
      </c>
      <c r="J878" s="15" t="s">
        <v>26</v>
      </c>
      <c r="K878" s="15" t="s">
        <v>24</v>
      </c>
      <c r="L878" s="15" t="s">
        <v>26</v>
      </c>
      <c r="M878" s="15" t="s">
        <v>26</v>
      </c>
      <c r="N878" s="15" t="s">
        <v>26</v>
      </c>
      <c r="O878" s="15" t="s">
        <v>26</v>
      </c>
      <c r="P878" s="15" t="s">
        <v>25</v>
      </c>
      <c r="Q878" s="15" t="s">
        <v>24</v>
      </c>
      <c r="R878" s="15" t="s">
        <v>15</v>
      </c>
      <c r="S878" s="18" t="n">
        <v>105.1</v>
      </c>
      <c r="T878" s="15" t="n">
        <v>1582.75</v>
      </c>
      <c r="U878" s="15" t="s">
        <v>26</v>
      </c>
      <c r="V878" s="18" t="n">
        <f aca="false">IF(ISNUMBER(T878),T878,0)</f>
        <v>1582.75</v>
      </c>
      <c r="W878" s="15" t="n">
        <f aca="false">IF(U878="Yes",1,0)</f>
        <v>1</v>
      </c>
      <c r="X878" s="15" t="str">
        <f aca="false">IF(F878&lt;=12,"0-12 months",IF(F878&lt;=24,"13-24 months",IF(F878&lt;=48,"25-48 months","49-72 months")))</f>
        <v>13-24 months</v>
      </c>
      <c r="Y878" s="15" t="str">
        <f aca="false">IF(C878=1,"Yes","No")</f>
        <v>No</v>
      </c>
      <c r="Z878" s="15" t="n">
        <f aca="false">COUNTIF(J878:O878,"Yes")</f>
        <v>5</v>
      </c>
      <c r="AA878" s="18" t="n">
        <f aca="false">S878*W878</f>
        <v>105.1</v>
      </c>
      <c r="AB878" s="15" t="n">
        <f aca="false">(P878="Month-to-month")+(I878="Fiber optic")+(R878="Electronic check")+(F878&lt;=12)+(M878="No")+(J878="No")</f>
        <v>3</v>
      </c>
      <c r="AC878" s="15" t="str">
        <f aca="false">IF(AB878&gt;=5,"High",IF(AB878&gt;=3,"Medium","Low"))</f>
        <v>Medium</v>
      </c>
    </row>
    <row r="879" customFormat="false" ht="15" hidden="false" customHeight="false" outlineLevel="0" collapsed="false">
      <c r="A879" s="15" t="s">
        <v>976</v>
      </c>
      <c r="B879" s="15" t="s">
        <v>94</v>
      </c>
      <c r="C879" s="15" t="n">
        <v>0</v>
      </c>
      <c r="D879" s="15" t="s">
        <v>24</v>
      </c>
      <c r="E879" s="15" t="s">
        <v>26</v>
      </c>
      <c r="F879" s="15" t="n">
        <v>51</v>
      </c>
      <c r="G879" s="15" t="s">
        <v>24</v>
      </c>
      <c r="H879" s="15" t="s">
        <v>95</v>
      </c>
      <c r="I879" s="15" t="s">
        <v>96</v>
      </c>
      <c r="J879" s="15" t="s">
        <v>26</v>
      </c>
      <c r="K879" s="15" t="s">
        <v>24</v>
      </c>
      <c r="L879" s="15" t="s">
        <v>26</v>
      </c>
      <c r="M879" s="15" t="s">
        <v>26</v>
      </c>
      <c r="N879" s="15" t="s">
        <v>26</v>
      </c>
      <c r="O879" s="15" t="s">
        <v>26</v>
      </c>
      <c r="P879" s="15" t="s">
        <v>27</v>
      </c>
      <c r="Q879" s="15" t="s">
        <v>24</v>
      </c>
      <c r="R879" s="15" t="s">
        <v>19</v>
      </c>
      <c r="S879" s="18" t="n">
        <v>60.15</v>
      </c>
      <c r="T879" s="15" t="n">
        <v>3077</v>
      </c>
      <c r="U879" s="15" t="s">
        <v>24</v>
      </c>
      <c r="V879" s="18" t="n">
        <f aca="false">IF(ISNUMBER(T879),T879,0)</f>
        <v>3077</v>
      </c>
      <c r="W879" s="15" t="n">
        <f aca="false">IF(U879="Yes",1,0)</f>
        <v>0</v>
      </c>
      <c r="X879" s="15" t="str">
        <f aca="false">IF(F879&lt;=12,"0-12 months",IF(F879&lt;=24,"13-24 months",IF(F879&lt;=48,"25-48 months","49-72 months")))</f>
        <v>49-72 months</v>
      </c>
      <c r="Y879" s="15" t="str">
        <f aca="false">IF(C879=1,"Yes","No")</f>
        <v>No</v>
      </c>
      <c r="Z879" s="15" t="n">
        <f aca="false">COUNTIF(J879:O879,"Yes")</f>
        <v>5</v>
      </c>
      <c r="AA879" s="18" t="n">
        <f aca="false">S879*W879</f>
        <v>0</v>
      </c>
      <c r="AB879" s="15" t="n">
        <f aca="false">(P879="Month-to-month")+(I879="Fiber optic")+(R879="Electronic check")+(F879&lt;=12)+(M879="No")+(J879="No")</f>
        <v>0</v>
      </c>
      <c r="AC879" s="15" t="str">
        <f aca="false">IF(AB879&gt;=5,"High",IF(AB879&gt;=3,"Medium","Low"))</f>
        <v>Low</v>
      </c>
    </row>
    <row r="880" customFormat="false" ht="15" hidden="false" customHeight="false" outlineLevel="0" collapsed="false">
      <c r="A880" s="15" t="s">
        <v>977</v>
      </c>
      <c r="B880" s="15" t="s">
        <v>94</v>
      </c>
      <c r="C880" s="15" t="n">
        <v>0</v>
      </c>
      <c r="D880" s="15" t="s">
        <v>24</v>
      </c>
      <c r="E880" s="15" t="s">
        <v>24</v>
      </c>
      <c r="F880" s="15" t="n">
        <v>60</v>
      </c>
      <c r="G880" s="15" t="s">
        <v>26</v>
      </c>
      <c r="H880" s="15" t="s">
        <v>26</v>
      </c>
      <c r="I880" s="15" t="s">
        <v>96</v>
      </c>
      <c r="J880" s="15" t="s">
        <v>26</v>
      </c>
      <c r="K880" s="15" t="s">
        <v>24</v>
      </c>
      <c r="L880" s="15" t="s">
        <v>26</v>
      </c>
      <c r="M880" s="15" t="s">
        <v>26</v>
      </c>
      <c r="N880" s="15" t="s">
        <v>24</v>
      </c>
      <c r="O880" s="15" t="s">
        <v>24</v>
      </c>
      <c r="P880" s="15" t="s">
        <v>27</v>
      </c>
      <c r="Q880" s="15" t="s">
        <v>24</v>
      </c>
      <c r="R880" s="15" t="s">
        <v>15</v>
      </c>
      <c r="S880" s="18" t="n">
        <v>64.75</v>
      </c>
      <c r="T880" s="15" t="n">
        <v>4039.5</v>
      </c>
      <c r="U880" s="15" t="s">
        <v>24</v>
      </c>
      <c r="V880" s="18" t="n">
        <f aca="false">IF(ISNUMBER(T880),T880,0)</f>
        <v>4039.5</v>
      </c>
      <c r="W880" s="15" t="n">
        <f aca="false">IF(U880="Yes",1,0)</f>
        <v>0</v>
      </c>
      <c r="X880" s="15" t="str">
        <f aca="false">IF(F880&lt;=12,"0-12 months",IF(F880&lt;=24,"13-24 months",IF(F880&lt;=48,"25-48 months","49-72 months")))</f>
        <v>49-72 months</v>
      </c>
      <c r="Y880" s="15" t="str">
        <f aca="false">IF(C880=1,"Yes","No")</f>
        <v>No</v>
      </c>
      <c r="Z880" s="15" t="n">
        <f aca="false">COUNTIF(J880:O880,"Yes")</f>
        <v>3</v>
      </c>
      <c r="AA880" s="18" t="n">
        <f aca="false">S880*W880</f>
        <v>0</v>
      </c>
      <c r="AB880" s="15" t="n">
        <f aca="false">(P880="Month-to-month")+(I880="Fiber optic")+(R880="Electronic check")+(F880&lt;=12)+(M880="No")+(J880="No")</f>
        <v>1</v>
      </c>
      <c r="AC880" s="15" t="str">
        <f aca="false">IF(AB880&gt;=5,"High",IF(AB880&gt;=3,"Medium","Low"))</f>
        <v>Low</v>
      </c>
    </row>
    <row r="881" customFormat="false" ht="15" hidden="false" customHeight="false" outlineLevel="0" collapsed="false">
      <c r="A881" s="15" t="s">
        <v>978</v>
      </c>
      <c r="B881" s="15" t="s">
        <v>98</v>
      </c>
      <c r="C881" s="15" t="n">
        <v>0</v>
      </c>
      <c r="D881" s="15" t="s">
        <v>24</v>
      </c>
      <c r="E881" s="15" t="s">
        <v>24</v>
      </c>
      <c r="F881" s="15" t="n">
        <v>33</v>
      </c>
      <c r="G881" s="15" t="s">
        <v>26</v>
      </c>
      <c r="H881" s="15" t="s">
        <v>26</v>
      </c>
      <c r="I881" s="15" t="s">
        <v>96</v>
      </c>
      <c r="J881" s="15" t="s">
        <v>24</v>
      </c>
      <c r="K881" s="15" t="s">
        <v>26</v>
      </c>
      <c r="L881" s="15" t="s">
        <v>24</v>
      </c>
      <c r="M881" s="15" t="s">
        <v>24</v>
      </c>
      <c r="N881" s="15" t="s">
        <v>24</v>
      </c>
      <c r="O881" s="15" t="s">
        <v>24</v>
      </c>
      <c r="P881" s="15" t="s">
        <v>25</v>
      </c>
      <c r="Q881" s="15" t="s">
        <v>26</v>
      </c>
      <c r="R881" s="15" t="s">
        <v>19</v>
      </c>
      <c r="S881" s="18" t="n">
        <v>54.65</v>
      </c>
      <c r="T881" s="15" t="n">
        <v>1665.2</v>
      </c>
      <c r="U881" s="15" t="s">
        <v>24</v>
      </c>
      <c r="V881" s="18" t="n">
        <f aca="false">IF(ISNUMBER(T881),T881,0)</f>
        <v>1665.2</v>
      </c>
      <c r="W881" s="15" t="n">
        <f aca="false">IF(U881="Yes",1,0)</f>
        <v>0</v>
      </c>
      <c r="X881" s="15" t="str">
        <f aca="false">IF(F881&lt;=12,"0-12 months",IF(F881&lt;=24,"13-24 months",IF(F881&lt;=48,"25-48 months","49-72 months")))</f>
        <v>25-48 months</v>
      </c>
      <c r="Y881" s="15" t="str">
        <f aca="false">IF(C881=1,"Yes","No")</f>
        <v>No</v>
      </c>
      <c r="Z881" s="15" t="n">
        <f aca="false">COUNTIF(J881:O881,"Yes")</f>
        <v>1</v>
      </c>
      <c r="AA881" s="18" t="n">
        <f aca="false">S881*W881</f>
        <v>0</v>
      </c>
      <c r="AB881" s="15" t="n">
        <f aca="false">(P881="Month-to-month")+(I881="Fiber optic")+(R881="Electronic check")+(F881&lt;=12)+(M881="No")+(J881="No")</f>
        <v>3</v>
      </c>
      <c r="AC881" s="15" t="str">
        <f aca="false">IF(AB881&gt;=5,"High",IF(AB881&gt;=3,"Medium","Low"))</f>
        <v>Medium</v>
      </c>
    </row>
    <row r="882" customFormat="false" ht="15" hidden="false" customHeight="false" outlineLevel="0" collapsed="false">
      <c r="A882" s="15" t="s">
        <v>979</v>
      </c>
      <c r="B882" s="15" t="s">
        <v>98</v>
      </c>
      <c r="C882" s="15" t="n">
        <v>0</v>
      </c>
      <c r="D882" s="15" t="s">
        <v>24</v>
      </c>
      <c r="E882" s="15" t="s">
        <v>24</v>
      </c>
      <c r="F882" s="15" t="n">
        <v>10</v>
      </c>
      <c r="G882" s="15" t="s">
        <v>26</v>
      </c>
      <c r="H882" s="15" t="s">
        <v>24</v>
      </c>
      <c r="I882" s="15" t="s">
        <v>102</v>
      </c>
      <c r="J882" s="15" t="s">
        <v>26</v>
      </c>
      <c r="K882" s="15" t="s">
        <v>26</v>
      </c>
      <c r="L882" s="15" t="s">
        <v>26</v>
      </c>
      <c r="M882" s="15" t="s">
        <v>26</v>
      </c>
      <c r="N882" s="15" t="s">
        <v>26</v>
      </c>
      <c r="O882" s="15" t="s">
        <v>26</v>
      </c>
      <c r="P882" s="15" t="s">
        <v>25</v>
      </c>
      <c r="Q882" s="15" t="s">
        <v>26</v>
      </c>
      <c r="R882" s="15" t="s">
        <v>15</v>
      </c>
      <c r="S882" s="18" t="n">
        <v>110.1</v>
      </c>
      <c r="T882" s="15" t="n">
        <v>1043.3</v>
      </c>
      <c r="U882" s="15" t="s">
        <v>26</v>
      </c>
      <c r="V882" s="18" t="n">
        <f aca="false">IF(ISNUMBER(T882),T882,0)</f>
        <v>1043.3</v>
      </c>
      <c r="W882" s="15" t="n">
        <f aca="false">IF(U882="Yes",1,0)</f>
        <v>1</v>
      </c>
      <c r="X882" s="15" t="str">
        <f aca="false">IF(F882&lt;=12,"0-12 months",IF(F882&lt;=24,"13-24 months",IF(F882&lt;=48,"25-48 months","49-72 months")))</f>
        <v>0-12 months</v>
      </c>
      <c r="Y882" s="15" t="str">
        <f aca="false">IF(C882=1,"Yes","No")</f>
        <v>No</v>
      </c>
      <c r="Z882" s="15" t="n">
        <f aca="false">COUNTIF(J882:O882,"Yes")</f>
        <v>6</v>
      </c>
      <c r="AA882" s="18" t="n">
        <f aca="false">S882*W882</f>
        <v>110.1</v>
      </c>
      <c r="AB882" s="15" t="n">
        <f aca="false">(P882="Month-to-month")+(I882="Fiber optic")+(R882="Electronic check")+(F882&lt;=12)+(M882="No")+(J882="No")</f>
        <v>4</v>
      </c>
      <c r="AC882" s="15" t="str">
        <f aca="false">IF(AB882&gt;=5,"High",IF(AB882&gt;=3,"Medium","Low"))</f>
        <v>Medium</v>
      </c>
    </row>
    <row r="883" customFormat="false" ht="15" hidden="false" customHeight="false" outlineLevel="0" collapsed="false">
      <c r="A883" s="15" t="s">
        <v>980</v>
      </c>
      <c r="B883" s="15" t="s">
        <v>98</v>
      </c>
      <c r="C883" s="15" t="n">
        <v>1</v>
      </c>
      <c r="D883" s="15" t="s">
        <v>24</v>
      </c>
      <c r="E883" s="15" t="s">
        <v>24</v>
      </c>
      <c r="F883" s="15" t="n">
        <v>26</v>
      </c>
      <c r="G883" s="15" t="s">
        <v>26</v>
      </c>
      <c r="H883" s="15" t="s">
        <v>24</v>
      </c>
      <c r="I883" s="15" t="s">
        <v>24</v>
      </c>
      <c r="J883" s="15" t="s">
        <v>28</v>
      </c>
      <c r="K883" s="15" t="s">
        <v>28</v>
      </c>
      <c r="L883" s="15" t="s">
        <v>28</v>
      </c>
      <c r="M883" s="15" t="s">
        <v>28</v>
      </c>
      <c r="N883" s="15" t="s">
        <v>28</v>
      </c>
      <c r="O883" s="15" t="s">
        <v>28</v>
      </c>
      <c r="P883" s="15" t="s">
        <v>27</v>
      </c>
      <c r="Q883" s="15" t="s">
        <v>24</v>
      </c>
      <c r="R883" s="15" t="s">
        <v>21</v>
      </c>
      <c r="S883" s="18" t="n">
        <v>19.3</v>
      </c>
      <c r="T883" s="15" t="n">
        <v>504.2</v>
      </c>
      <c r="U883" s="15" t="s">
        <v>24</v>
      </c>
      <c r="V883" s="18" t="n">
        <f aca="false">IF(ISNUMBER(T883),T883,0)</f>
        <v>504.2</v>
      </c>
      <c r="W883" s="15" t="n">
        <f aca="false">IF(U883="Yes",1,0)</f>
        <v>0</v>
      </c>
      <c r="X883" s="15" t="str">
        <f aca="false">IF(F883&lt;=12,"0-12 months",IF(F883&lt;=24,"13-24 months",IF(F883&lt;=48,"25-48 months","49-72 months")))</f>
        <v>25-48 months</v>
      </c>
      <c r="Y883" s="15" t="str">
        <f aca="false">IF(C883=1,"Yes","No")</f>
        <v>Yes</v>
      </c>
      <c r="Z883" s="15" t="n">
        <f aca="false">COUNTIF(J883:O883,"Yes")</f>
        <v>0</v>
      </c>
      <c r="AA883" s="18" t="n">
        <f aca="false">S883*W883</f>
        <v>0</v>
      </c>
      <c r="AB883" s="15" t="n">
        <f aca="false">(P883="Month-to-month")+(I883="Fiber optic")+(R883="Electronic check")+(F883&lt;=12)+(M883="No")+(J883="No")</f>
        <v>0</v>
      </c>
      <c r="AC883" s="15" t="str">
        <f aca="false">IF(AB883&gt;=5,"High",IF(AB883&gt;=3,"Medium","Low"))</f>
        <v>Low</v>
      </c>
    </row>
    <row r="884" customFormat="false" ht="15" hidden="false" customHeight="false" outlineLevel="0" collapsed="false">
      <c r="A884" s="15" t="s">
        <v>981</v>
      </c>
      <c r="B884" s="15" t="s">
        <v>94</v>
      </c>
      <c r="C884" s="15" t="n">
        <v>0</v>
      </c>
      <c r="D884" s="15" t="s">
        <v>24</v>
      </c>
      <c r="E884" s="15" t="s">
        <v>24</v>
      </c>
      <c r="F884" s="15" t="n">
        <v>6</v>
      </c>
      <c r="G884" s="15" t="s">
        <v>26</v>
      </c>
      <c r="H884" s="15" t="s">
        <v>24</v>
      </c>
      <c r="I884" s="15" t="s">
        <v>102</v>
      </c>
      <c r="J884" s="15" t="s">
        <v>24</v>
      </c>
      <c r="K884" s="15" t="s">
        <v>24</v>
      </c>
      <c r="L884" s="15" t="s">
        <v>26</v>
      </c>
      <c r="M884" s="15" t="s">
        <v>24</v>
      </c>
      <c r="N884" s="15" t="s">
        <v>24</v>
      </c>
      <c r="O884" s="15" t="s">
        <v>26</v>
      </c>
      <c r="P884" s="15" t="s">
        <v>25</v>
      </c>
      <c r="Q884" s="15" t="s">
        <v>24</v>
      </c>
      <c r="R884" s="15" t="s">
        <v>15</v>
      </c>
      <c r="S884" s="18" t="n">
        <v>83.9</v>
      </c>
      <c r="T884" s="15" t="n">
        <v>497.55</v>
      </c>
      <c r="U884" s="15" t="s">
        <v>26</v>
      </c>
      <c r="V884" s="18" t="n">
        <f aca="false">IF(ISNUMBER(T884),T884,0)</f>
        <v>497.55</v>
      </c>
      <c r="W884" s="15" t="n">
        <f aca="false">IF(U884="Yes",1,0)</f>
        <v>1</v>
      </c>
      <c r="X884" s="15" t="str">
        <f aca="false">IF(F884&lt;=12,"0-12 months",IF(F884&lt;=24,"13-24 months",IF(F884&lt;=48,"25-48 months","49-72 months")))</f>
        <v>0-12 months</v>
      </c>
      <c r="Y884" s="15" t="str">
        <f aca="false">IF(C884=1,"Yes","No")</f>
        <v>No</v>
      </c>
      <c r="Z884" s="15" t="n">
        <f aca="false">COUNTIF(J884:O884,"Yes")</f>
        <v>2</v>
      </c>
      <c r="AA884" s="18" t="n">
        <f aca="false">S884*W884</f>
        <v>83.9</v>
      </c>
      <c r="AB884" s="15" t="n">
        <f aca="false">(P884="Month-to-month")+(I884="Fiber optic")+(R884="Electronic check")+(F884&lt;=12)+(M884="No")+(J884="No")</f>
        <v>6</v>
      </c>
      <c r="AC884" s="15" t="str">
        <f aca="false">IF(AB884&gt;=5,"High",IF(AB884&gt;=3,"Medium","Low"))</f>
        <v>High</v>
      </c>
    </row>
    <row r="885" customFormat="false" ht="15" hidden="false" customHeight="false" outlineLevel="0" collapsed="false">
      <c r="A885" s="15" t="s">
        <v>982</v>
      </c>
      <c r="B885" s="15" t="s">
        <v>94</v>
      </c>
      <c r="C885" s="15" t="n">
        <v>0</v>
      </c>
      <c r="D885" s="15" t="s">
        <v>26</v>
      </c>
      <c r="E885" s="15" t="s">
        <v>24</v>
      </c>
      <c r="F885" s="15" t="n">
        <v>67</v>
      </c>
      <c r="G885" s="15" t="s">
        <v>26</v>
      </c>
      <c r="H885" s="15" t="s">
        <v>26</v>
      </c>
      <c r="I885" s="15" t="s">
        <v>102</v>
      </c>
      <c r="J885" s="15" t="s">
        <v>26</v>
      </c>
      <c r="K885" s="15" t="s">
        <v>24</v>
      </c>
      <c r="L885" s="15" t="s">
        <v>26</v>
      </c>
      <c r="M885" s="15" t="s">
        <v>26</v>
      </c>
      <c r="N885" s="15" t="s">
        <v>26</v>
      </c>
      <c r="O885" s="15" t="s">
        <v>26</v>
      </c>
      <c r="P885" s="15" t="s">
        <v>27</v>
      </c>
      <c r="Q885" s="15" t="s">
        <v>26</v>
      </c>
      <c r="R885" s="15" t="s">
        <v>15</v>
      </c>
      <c r="S885" s="18" t="n">
        <v>111.25</v>
      </c>
      <c r="T885" s="15" t="n">
        <v>7511.65</v>
      </c>
      <c r="U885" s="15" t="s">
        <v>24</v>
      </c>
      <c r="V885" s="18" t="n">
        <f aca="false">IF(ISNUMBER(T885),T885,0)</f>
        <v>7511.65</v>
      </c>
      <c r="W885" s="15" t="n">
        <f aca="false">IF(U885="Yes",1,0)</f>
        <v>0</v>
      </c>
      <c r="X885" s="15" t="str">
        <f aca="false">IF(F885&lt;=12,"0-12 months",IF(F885&lt;=24,"13-24 months",IF(F885&lt;=48,"25-48 months","49-72 months")))</f>
        <v>49-72 months</v>
      </c>
      <c r="Y885" s="15" t="str">
        <f aca="false">IF(C885=1,"Yes","No")</f>
        <v>No</v>
      </c>
      <c r="Z885" s="15" t="n">
        <f aca="false">COUNTIF(J885:O885,"Yes")</f>
        <v>5</v>
      </c>
      <c r="AA885" s="18" t="n">
        <f aca="false">S885*W885</f>
        <v>0</v>
      </c>
      <c r="AB885" s="15" t="n">
        <f aca="false">(P885="Month-to-month")+(I885="Fiber optic")+(R885="Electronic check")+(F885&lt;=12)+(M885="No")+(J885="No")</f>
        <v>2</v>
      </c>
      <c r="AC885" s="15" t="str">
        <f aca="false">IF(AB885&gt;=5,"High",IF(AB885&gt;=3,"Medium","Low"))</f>
        <v>Low</v>
      </c>
    </row>
    <row r="886" customFormat="false" ht="15" hidden="false" customHeight="false" outlineLevel="0" collapsed="false">
      <c r="A886" s="15" t="s">
        <v>983</v>
      </c>
      <c r="B886" s="15" t="s">
        <v>94</v>
      </c>
      <c r="C886" s="15" t="n">
        <v>0</v>
      </c>
      <c r="D886" s="15" t="s">
        <v>26</v>
      </c>
      <c r="E886" s="15" t="s">
        <v>26</v>
      </c>
      <c r="F886" s="15" t="n">
        <v>49</v>
      </c>
      <c r="G886" s="15" t="s">
        <v>24</v>
      </c>
      <c r="H886" s="15" t="s">
        <v>95</v>
      </c>
      <c r="I886" s="15" t="s">
        <v>96</v>
      </c>
      <c r="J886" s="15" t="s">
        <v>26</v>
      </c>
      <c r="K886" s="15" t="s">
        <v>24</v>
      </c>
      <c r="L886" s="15" t="s">
        <v>24</v>
      </c>
      <c r="M886" s="15" t="s">
        <v>26</v>
      </c>
      <c r="N886" s="15" t="s">
        <v>24</v>
      </c>
      <c r="O886" s="15" t="s">
        <v>24</v>
      </c>
      <c r="P886" s="15" t="s">
        <v>27</v>
      </c>
      <c r="Q886" s="15" t="s">
        <v>26</v>
      </c>
      <c r="R886" s="15" t="s">
        <v>21</v>
      </c>
      <c r="S886" s="18" t="n">
        <v>35.8</v>
      </c>
      <c r="T886" s="15" t="n">
        <v>1782</v>
      </c>
      <c r="U886" s="15" t="s">
        <v>24</v>
      </c>
      <c r="V886" s="18" t="n">
        <f aca="false">IF(ISNUMBER(T886),T886,0)</f>
        <v>1782</v>
      </c>
      <c r="W886" s="15" t="n">
        <f aca="false">IF(U886="Yes",1,0)</f>
        <v>0</v>
      </c>
      <c r="X886" s="15" t="str">
        <f aca="false">IF(F886&lt;=12,"0-12 months",IF(F886&lt;=24,"13-24 months",IF(F886&lt;=48,"25-48 months","49-72 months")))</f>
        <v>49-72 months</v>
      </c>
      <c r="Y886" s="15" t="str">
        <f aca="false">IF(C886=1,"Yes","No")</f>
        <v>No</v>
      </c>
      <c r="Z886" s="15" t="n">
        <f aca="false">COUNTIF(J886:O886,"Yes")</f>
        <v>2</v>
      </c>
      <c r="AA886" s="18" t="n">
        <f aca="false">S886*W886</f>
        <v>0</v>
      </c>
      <c r="AB886" s="15" t="n">
        <f aca="false">(P886="Month-to-month")+(I886="Fiber optic")+(R886="Electronic check")+(F886&lt;=12)+(M886="No")+(J886="No")</f>
        <v>0</v>
      </c>
      <c r="AC886" s="15" t="str">
        <f aca="false">IF(AB886&gt;=5,"High",IF(AB886&gt;=3,"Medium","Low"))</f>
        <v>Low</v>
      </c>
    </row>
    <row r="887" customFormat="false" ht="15" hidden="false" customHeight="false" outlineLevel="0" collapsed="false">
      <c r="A887" s="15" t="s">
        <v>984</v>
      </c>
      <c r="B887" s="15" t="s">
        <v>98</v>
      </c>
      <c r="C887" s="15" t="n">
        <v>0</v>
      </c>
      <c r="D887" s="15" t="s">
        <v>24</v>
      </c>
      <c r="E887" s="15" t="s">
        <v>24</v>
      </c>
      <c r="F887" s="15" t="n">
        <v>1</v>
      </c>
      <c r="G887" s="15" t="s">
        <v>26</v>
      </c>
      <c r="H887" s="15" t="s">
        <v>24</v>
      </c>
      <c r="I887" s="15" t="s">
        <v>24</v>
      </c>
      <c r="J887" s="15" t="s">
        <v>28</v>
      </c>
      <c r="K887" s="15" t="s">
        <v>28</v>
      </c>
      <c r="L887" s="15" t="s">
        <v>28</v>
      </c>
      <c r="M887" s="15" t="s">
        <v>28</v>
      </c>
      <c r="N887" s="15" t="s">
        <v>28</v>
      </c>
      <c r="O887" s="15" t="s">
        <v>28</v>
      </c>
      <c r="P887" s="15" t="s">
        <v>25</v>
      </c>
      <c r="Q887" s="15" t="s">
        <v>26</v>
      </c>
      <c r="R887" s="15" t="s">
        <v>17</v>
      </c>
      <c r="S887" s="18" t="n">
        <v>20.05</v>
      </c>
      <c r="T887" s="15" t="n">
        <v>20.05</v>
      </c>
      <c r="U887" s="15" t="s">
        <v>24</v>
      </c>
      <c r="V887" s="18" t="n">
        <f aca="false">IF(ISNUMBER(T887),T887,0)</f>
        <v>20.05</v>
      </c>
      <c r="W887" s="15" t="n">
        <f aca="false">IF(U887="Yes",1,0)</f>
        <v>0</v>
      </c>
      <c r="X887" s="15" t="str">
        <f aca="false">IF(F887&lt;=12,"0-12 months",IF(F887&lt;=24,"13-24 months",IF(F887&lt;=48,"25-48 months","49-72 months")))</f>
        <v>0-12 months</v>
      </c>
      <c r="Y887" s="15" t="str">
        <f aca="false">IF(C887=1,"Yes","No")</f>
        <v>No</v>
      </c>
      <c r="Z887" s="15" t="n">
        <f aca="false">COUNTIF(J887:O887,"Yes")</f>
        <v>0</v>
      </c>
      <c r="AA887" s="18" t="n">
        <f aca="false">S887*W887</f>
        <v>0</v>
      </c>
      <c r="AB887" s="15" t="n">
        <f aca="false">(P887="Month-to-month")+(I887="Fiber optic")+(R887="Electronic check")+(F887&lt;=12)+(M887="No")+(J887="No")</f>
        <v>2</v>
      </c>
      <c r="AC887" s="15" t="str">
        <f aca="false">IF(AB887&gt;=5,"High",IF(AB887&gt;=3,"Medium","Low"))</f>
        <v>Low</v>
      </c>
    </row>
    <row r="888" customFormat="false" ht="15" hidden="false" customHeight="false" outlineLevel="0" collapsed="false">
      <c r="A888" s="15" t="s">
        <v>985</v>
      </c>
      <c r="B888" s="15" t="s">
        <v>94</v>
      </c>
      <c r="C888" s="15" t="n">
        <v>1</v>
      </c>
      <c r="D888" s="15" t="s">
        <v>24</v>
      </c>
      <c r="E888" s="15" t="s">
        <v>24</v>
      </c>
      <c r="F888" s="15" t="n">
        <v>7</v>
      </c>
      <c r="G888" s="15" t="s">
        <v>26</v>
      </c>
      <c r="H888" s="15" t="s">
        <v>24</v>
      </c>
      <c r="I888" s="15" t="s">
        <v>102</v>
      </c>
      <c r="J888" s="15" t="s">
        <v>24</v>
      </c>
      <c r="K888" s="15" t="s">
        <v>24</v>
      </c>
      <c r="L888" s="15" t="s">
        <v>26</v>
      </c>
      <c r="M888" s="15" t="s">
        <v>24</v>
      </c>
      <c r="N888" s="15" t="s">
        <v>26</v>
      </c>
      <c r="O888" s="15" t="s">
        <v>24</v>
      </c>
      <c r="P888" s="15" t="s">
        <v>25</v>
      </c>
      <c r="Q888" s="15" t="s">
        <v>26</v>
      </c>
      <c r="R888" s="15" t="s">
        <v>15</v>
      </c>
      <c r="S888" s="18" t="n">
        <v>84.35</v>
      </c>
      <c r="T888" s="15" t="n">
        <v>609.65</v>
      </c>
      <c r="U888" s="15" t="s">
        <v>24</v>
      </c>
      <c r="V888" s="18" t="n">
        <f aca="false">IF(ISNUMBER(T888),T888,0)</f>
        <v>609.65</v>
      </c>
      <c r="W888" s="15" t="n">
        <f aca="false">IF(U888="Yes",1,0)</f>
        <v>0</v>
      </c>
      <c r="X888" s="15" t="str">
        <f aca="false">IF(F888&lt;=12,"0-12 months",IF(F888&lt;=24,"13-24 months",IF(F888&lt;=48,"25-48 months","49-72 months")))</f>
        <v>0-12 months</v>
      </c>
      <c r="Y888" s="15" t="str">
        <f aca="false">IF(C888=1,"Yes","No")</f>
        <v>Yes</v>
      </c>
      <c r="Z888" s="15" t="n">
        <f aca="false">COUNTIF(J888:O888,"Yes")</f>
        <v>2</v>
      </c>
      <c r="AA888" s="18" t="n">
        <f aca="false">S888*W888</f>
        <v>0</v>
      </c>
      <c r="AB888" s="15" t="n">
        <f aca="false">(P888="Month-to-month")+(I888="Fiber optic")+(R888="Electronic check")+(F888&lt;=12)+(M888="No")+(J888="No")</f>
        <v>6</v>
      </c>
      <c r="AC888" s="15" t="str">
        <f aca="false">IF(AB888&gt;=5,"High",IF(AB888&gt;=3,"Medium","Low"))</f>
        <v>High</v>
      </c>
    </row>
    <row r="889" customFormat="false" ht="15" hidden="false" customHeight="false" outlineLevel="0" collapsed="false">
      <c r="A889" s="15" t="s">
        <v>986</v>
      </c>
      <c r="B889" s="15" t="s">
        <v>94</v>
      </c>
      <c r="C889" s="15" t="n">
        <v>1</v>
      </c>
      <c r="D889" s="15" t="s">
        <v>24</v>
      </c>
      <c r="E889" s="15" t="s">
        <v>24</v>
      </c>
      <c r="F889" s="15" t="n">
        <v>27</v>
      </c>
      <c r="G889" s="15" t="s">
        <v>26</v>
      </c>
      <c r="H889" s="15" t="s">
        <v>26</v>
      </c>
      <c r="I889" s="15" t="s">
        <v>102</v>
      </c>
      <c r="J889" s="15" t="s">
        <v>26</v>
      </c>
      <c r="K889" s="15" t="s">
        <v>26</v>
      </c>
      <c r="L889" s="15" t="s">
        <v>26</v>
      </c>
      <c r="M889" s="15" t="s">
        <v>24</v>
      </c>
      <c r="N889" s="15" t="s">
        <v>26</v>
      </c>
      <c r="O889" s="15" t="s">
        <v>26</v>
      </c>
      <c r="P889" s="15" t="s">
        <v>27</v>
      </c>
      <c r="Q889" s="15" t="s">
        <v>26</v>
      </c>
      <c r="R889" s="15" t="s">
        <v>19</v>
      </c>
      <c r="S889" s="18" t="n">
        <v>110.5</v>
      </c>
      <c r="T889" s="15" t="n">
        <v>2857.6</v>
      </c>
      <c r="U889" s="15" t="s">
        <v>24</v>
      </c>
      <c r="V889" s="18" t="n">
        <f aca="false">IF(ISNUMBER(T889),T889,0)</f>
        <v>2857.6</v>
      </c>
      <c r="W889" s="15" t="n">
        <f aca="false">IF(U889="Yes",1,0)</f>
        <v>0</v>
      </c>
      <c r="X889" s="15" t="str">
        <f aca="false">IF(F889&lt;=12,"0-12 months",IF(F889&lt;=24,"13-24 months",IF(F889&lt;=48,"25-48 months","49-72 months")))</f>
        <v>25-48 months</v>
      </c>
      <c r="Y889" s="15" t="str">
        <f aca="false">IF(C889=1,"Yes","No")</f>
        <v>Yes</v>
      </c>
      <c r="Z889" s="15" t="n">
        <f aca="false">COUNTIF(J889:O889,"Yes")</f>
        <v>5</v>
      </c>
      <c r="AA889" s="18" t="n">
        <f aca="false">S889*W889</f>
        <v>0</v>
      </c>
      <c r="AB889" s="15" t="n">
        <f aca="false">(P889="Month-to-month")+(I889="Fiber optic")+(R889="Electronic check")+(F889&lt;=12)+(M889="No")+(J889="No")</f>
        <v>2</v>
      </c>
      <c r="AC889" s="15" t="str">
        <f aca="false">IF(AB889&gt;=5,"High",IF(AB889&gt;=3,"Medium","Low"))</f>
        <v>Low</v>
      </c>
    </row>
    <row r="890" customFormat="false" ht="15" hidden="false" customHeight="false" outlineLevel="0" collapsed="false">
      <c r="A890" s="15" t="s">
        <v>987</v>
      </c>
      <c r="B890" s="15" t="s">
        <v>98</v>
      </c>
      <c r="C890" s="15" t="n">
        <v>0</v>
      </c>
      <c r="D890" s="15" t="s">
        <v>26</v>
      </c>
      <c r="E890" s="15" t="s">
        <v>26</v>
      </c>
      <c r="F890" s="15" t="n">
        <v>37</v>
      </c>
      <c r="G890" s="15" t="s">
        <v>26</v>
      </c>
      <c r="H890" s="15" t="s">
        <v>24</v>
      </c>
      <c r="I890" s="15" t="s">
        <v>102</v>
      </c>
      <c r="J890" s="15" t="s">
        <v>24</v>
      </c>
      <c r="K890" s="15" t="s">
        <v>24</v>
      </c>
      <c r="L890" s="15" t="s">
        <v>24</v>
      </c>
      <c r="M890" s="15" t="s">
        <v>24</v>
      </c>
      <c r="N890" s="15" t="s">
        <v>26</v>
      </c>
      <c r="O890" s="15" t="s">
        <v>26</v>
      </c>
      <c r="P890" s="15" t="s">
        <v>27</v>
      </c>
      <c r="Q890" s="15" t="s">
        <v>24</v>
      </c>
      <c r="R890" s="15" t="s">
        <v>21</v>
      </c>
      <c r="S890" s="18" t="n">
        <v>91.2</v>
      </c>
      <c r="T890" s="15" t="n">
        <v>3247.55</v>
      </c>
      <c r="U890" s="15" t="s">
        <v>24</v>
      </c>
      <c r="V890" s="18" t="n">
        <f aca="false">IF(ISNUMBER(T890),T890,0)</f>
        <v>3247.55</v>
      </c>
      <c r="W890" s="15" t="n">
        <f aca="false">IF(U890="Yes",1,0)</f>
        <v>0</v>
      </c>
      <c r="X890" s="15" t="str">
        <f aca="false">IF(F890&lt;=12,"0-12 months",IF(F890&lt;=24,"13-24 months",IF(F890&lt;=48,"25-48 months","49-72 months")))</f>
        <v>25-48 months</v>
      </c>
      <c r="Y890" s="15" t="str">
        <f aca="false">IF(C890=1,"Yes","No")</f>
        <v>No</v>
      </c>
      <c r="Z890" s="15" t="n">
        <f aca="false">COUNTIF(J890:O890,"Yes")</f>
        <v>2</v>
      </c>
      <c r="AA890" s="18" t="n">
        <f aca="false">S890*W890</f>
        <v>0</v>
      </c>
      <c r="AB890" s="15" t="n">
        <f aca="false">(P890="Month-to-month")+(I890="Fiber optic")+(R890="Electronic check")+(F890&lt;=12)+(M890="No")+(J890="No")</f>
        <v>3</v>
      </c>
      <c r="AC890" s="15" t="str">
        <f aca="false">IF(AB890&gt;=5,"High",IF(AB890&gt;=3,"Medium","Low"))</f>
        <v>Medium</v>
      </c>
    </row>
    <row r="891" customFormat="false" ht="15" hidden="false" customHeight="false" outlineLevel="0" collapsed="false">
      <c r="A891" s="15" t="s">
        <v>988</v>
      </c>
      <c r="B891" s="15" t="s">
        <v>94</v>
      </c>
      <c r="C891" s="15" t="n">
        <v>0</v>
      </c>
      <c r="D891" s="15" t="s">
        <v>26</v>
      </c>
      <c r="E891" s="15" t="s">
        <v>26</v>
      </c>
      <c r="F891" s="15" t="n">
        <v>63</v>
      </c>
      <c r="G891" s="15" t="s">
        <v>26</v>
      </c>
      <c r="H891" s="15" t="s">
        <v>26</v>
      </c>
      <c r="I891" s="15" t="s">
        <v>102</v>
      </c>
      <c r="J891" s="15" t="s">
        <v>26</v>
      </c>
      <c r="K891" s="15" t="s">
        <v>26</v>
      </c>
      <c r="L891" s="15" t="s">
        <v>26</v>
      </c>
      <c r="M891" s="15" t="s">
        <v>24</v>
      </c>
      <c r="N891" s="15" t="s">
        <v>26</v>
      </c>
      <c r="O891" s="15" t="s">
        <v>24</v>
      </c>
      <c r="P891" s="15" t="s">
        <v>25</v>
      </c>
      <c r="Q891" s="15" t="s">
        <v>26</v>
      </c>
      <c r="R891" s="15" t="s">
        <v>15</v>
      </c>
      <c r="S891" s="18" t="n">
        <v>100.55</v>
      </c>
      <c r="T891" s="15" t="n">
        <v>6215.35</v>
      </c>
      <c r="U891" s="15" t="s">
        <v>26</v>
      </c>
      <c r="V891" s="18" t="n">
        <f aca="false">IF(ISNUMBER(T891),T891,0)</f>
        <v>6215.35</v>
      </c>
      <c r="W891" s="15" t="n">
        <f aca="false">IF(U891="Yes",1,0)</f>
        <v>1</v>
      </c>
      <c r="X891" s="15" t="str">
        <f aca="false">IF(F891&lt;=12,"0-12 months",IF(F891&lt;=24,"13-24 months",IF(F891&lt;=48,"25-48 months","49-72 months")))</f>
        <v>49-72 months</v>
      </c>
      <c r="Y891" s="15" t="str">
        <f aca="false">IF(C891=1,"Yes","No")</f>
        <v>No</v>
      </c>
      <c r="Z891" s="15" t="n">
        <f aca="false">COUNTIF(J891:O891,"Yes")</f>
        <v>4</v>
      </c>
      <c r="AA891" s="18" t="n">
        <f aca="false">S891*W891</f>
        <v>100.55</v>
      </c>
      <c r="AB891" s="15" t="n">
        <f aca="false">(P891="Month-to-month")+(I891="Fiber optic")+(R891="Electronic check")+(F891&lt;=12)+(M891="No")+(J891="No")</f>
        <v>4</v>
      </c>
      <c r="AC891" s="15" t="str">
        <f aca="false">IF(AB891&gt;=5,"High",IF(AB891&gt;=3,"Medium","Low"))</f>
        <v>Medium</v>
      </c>
    </row>
    <row r="892" customFormat="false" ht="15" hidden="false" customHeight="false" outlineLevel="0" collapsed="false">
      <c r="A892" s="15" t="s">
        <v>989</v>
      </c>
      <c r="B892" s="15" t="s">
        <v>98</v>
      </c>
      <c r="C892" s="15" t="n">
        <v>0</v>
      </c>
      <c r="D892" s="15" t="s">
        <v>26</v>
      </c>
      <c r="E892" s="15" t="s">
        <v>26</v>
      </c>
      <c r="F892" s="15" t="n">
        <v>31</v>
      </c>
      <c r="G892" s="15" t="s">
        <v>26</v>
      </c>
      <c r="H892" s="15" t="s">
        <v>26</v>
      </c>
      <c r="I892" s="15" t="s">
        <v>102</v>
      </c>
      <c r="J892" s="15" t="s">
        <v>26</v>
      </c>
      <c r="K892" s="15" t="s">
        <v>24</v>
      </c>
      <c r="L892" s="15" t="s">
        <v>26</v>
      </c>
      <c r="M892" s="15" t="s">
        <v>26</v>
      </c>
      <c r="N892" s="15" t="s">
        <v>24</v>
      </c>
      <c r="O892" s="15" t="s">
        <v>24</v>
      </c>
      <c r="P892" s="15" t="s">
        <v>25</v>
      </c>
      <c r="Q892" s="15" t="s">
        <v>24</v>
      </c>
      <c r="R892" s="15" t="s">
        <v>15</v>
      </c>
      <c r="S892" s="18" t="n">
        <v>89.3</v>
      </c>
      <c r="T892" s="15" t="n">
        <v>2823</v>
      </c>
      <c r="U892" s="15" t="s">
        <v>24</v>
      </c>
      <c r="V892" s="18" t="n">
        <f aca="false">IF(ISNUMBER(T892),T892,0)</f>
        <v>2823</v>
      </c>
      <c r="W892" s="15" t="n">
        <f aca="false">IF(U892="Yes",1,0)</f>
        <v>0</v>
      </c>
      <c r="X892" s="15" t="str">
        <f aca="false">IF(F892&lt;=12,"0-12 months",IF(F892&lt;=24,"13-24 months",IF(F892&lt;=48,"25-48 months","49-72 months")))</f>
        <v>25-48 months</v>
      </c>
      <c r="Y892" s="15" t="str">
        <f aca="false">IF(C892=1,"Yes","No")</f>
        <v>No</v>
      </c>
      <c r="Z892" s="15" t="n">
        <f aca="false">COUNTIF(J892:O892,"Yes")</f>
        <v>3</v>
      </c>
      <c r="AA892" s="18" t="n">
        <f aca="false">S892*W892</f>
        <v>0</v>
      </c>
      <c r="AB892" s="15" t="n">
        <f aca="false">(P892="Month-to-month")+(I892="Fiber optic")+(R892="Electronic check")+(F892&lt;=12)+(M892="No")+(J892="No")</f>
        <v>3</v>
      </c>
      <c r="AC892" s="15" t="str">
        <f aca="false">IF(AB892&gt;=5,"High",IF(AB892&gt;=3,"Medium","Low"))</f>
        <v>Medium</v>
      </c>
    </row>
    <row r="893" customFormat="false" ht="15" hidden="false" customHeight="false" outlineLevel="0" collapsed="false">
      <c r="A893" s="15" t="s">
        <v>990</v>
      </c>
      <c r="B893" s="15" t="s">
        <v>98</v>
      </c>
      <c r="C893" s="15" t="n">
        <v>0</v>
      </c>
      <c r="D893" s="15" t="s">
        <v>26</v>
      </c>
      <c r="E893" s="15" t="s">
        <v>26</v>
      </c>
      <c r="F893" s="15" t="n">
        <v>50</v>
      </c>
      <c r="G893" s="15" t="s">
        <v>26</v>
      </c>
      <c r="H893" s="15" t="s">
        <v>26</v>
      </c>
      <c r="I893" s="15" t="s">
        <v>102</v>
      </c>
      <c r="J893" s="15" t="s">
        <v>24</v>
      </c>
      <c r="K893" s="15" t="s">
        <v>26</v>
      </c>
      <c r="L893" s="15" t="s">
        <v>26</v>
      </c>
      <c r="M893" s="15" t="s">
        <v>24</v>
      </c>
      <c r="N893" s="15" t="s">
        <v>26</v>
      </c>
      <c r="O893" s="15" t="s">
        <v>26</v>
      </c>
      <c r="P893" s="15" t="s">
        <v>25</v>
      </c>
      <c r="Q893" s="15" t="s">
        <v>26</v>
      </c>
      <c r="R893" s="15" t="s">
        <v>19</v>
      </c>
      <c r="S893" s="18" t="n">
        <v>103.85</v>
      </c>
      <c r="T893" s="15" t="n">
        <v>5017.9</v>
      </c>
      <c r="U893" s="15" t="s">
        <v>26</v>
      </c>
      <c r="V893" s="18" t="n">
        <f aca="false">IF(ISNUMBER(T893),T893,0)</f>
        <v>5017.9</v>
      </c>
      <c r="W893" s="15" t="n">
        <f aca="false">IF(U893="Yes",1,0)</f>
        <v>1</v>
      </c>
      <c r="X893" s="15" t="str">
        <f aca="false">IF(F893&lt;=12,"0-12 months",IF(F893&lt;=24,"13-24 months",IF(F893&lt;=48,"25-48 months","49-72 months")))</f>
        <v>49-72 months</v>
      </c>
      <c r="Y893" s="15" t="str">
        <f aca="false">IF(C893=1,"Yes","No")</f>
        <v>No</v>
      </c>
      <c r="Z893" s="15" t="n">
        <f aca="false">COUNTIF(J893:O893,"Yes")</f>
        <v>4</v>
      </c>
      <c r="AA893" s="18" t="n">
        <f aca="false">S893*W893</f>
        <v>103.85</v>
      </c>
      <c r="AB893" s="15" t="n">
        <f aca="false">(P893="Month-to-month")+(I893="Fiber optic")+(R893="Electronic check")+(F893&lt;=12)+(M893="No")+(J893="No")</f>
        <v>4</v>
      </c>
      <c r="AC893" s="15" t="str">
        <f aca="false">IF(AB893&gt;=5,"High",IF(AB893&gt;=3,"Medium","Low"))</f>
        <v>Medium</v>
      </c>
    </row>
    <row r="894" customFormat="false" ht="15" hidden="false" customHeight="false" outlineLevel="0" collapsed="false">
      <c r="A894" s="15" t="s">
        <v>991</v>
      </c>
      <c r="B894" s="15" t="s">
        <v>98</v>
      </c>
      <c r="C894" s="15" t="n">
        <v>1</v>
      </c>
      <c r="D894" s="15" t="s">
        <v>24</v>
      </c>
      <c r="E894" s="15" t="s">
        <v>24</v>
      </c>
      <c r="F894" s="15" t="n">
        <v>32</v>
      </c>
      <c r="G894" s="15" t="s">
        <v>26</v>
      </c>
      <c r="H894" s="15" t="s">
        <v>26</v>
      </c>
      <c r="I894" s="15" t="s">
        <v>102</v>
      </c>
      <c r="J894" s="15" t="s">
        <v>24</v>
      </c>
      <c r="K894" s="15" t="s">
        <v>24</v>
      </c>
      <c r="L894" s="15" t="s">
        <v>26</v>
      </c>
      <c r="M894" s="15" t="s">
        <v>24</v>
      </c>
      <c r="N894" s="15" t="s">
        <v>24</v>
      </c>
      <c r="O894" s="15" t="s">
        <v>24</v>
      </c>
      <c r="P894" s="15" t="s">
        <v>25</v>
      </c>
      <c r="Q894" s="15" t="s">
        <v>26</v>
      </c>
      <c r="R894" s="15" t="s">
        <v>21</v>
      </c>
      <c r="S894" s="18" t="n">
        <v>81.1</v>
      </c>
      <c r="T894" s="15" t="n">
        <v>2619.25</v>
      </c>
      <c r="U894" s="15" t="s">
        <v>24</v>
      </c>
      <c r="V894" s="18" t="n">
        <f aca="false">IF(ISNUMBER(T894),T894,0)</f>
        <v>2619.25</v>
      </c>
      <c r="W894" s="15" t="n">
        <f aca="false">IF(U894="Yes",1,0)</f>
        <v>0</v>
      </c>
      <c r="X894" s="15" t="str">
        <f aca="false">IF(F894&lt;=12,"0-12 months",IF(F894&lt;=24,"13-24 months",IF(F894&lt;=48,"25-48 months","49-72 months")))</f>
        <v>25-48 months</v>
      </c>
      <c r="Y894" s="15" t="str">
        <f aca="false">IF(C894=1,"Yes","No")</f>
        <v>Yes</v>
      </c>
      <c r="Z894" s="15" t="n">
        <f aca="false">COUNTIF(J894:O894,"Yes")</f>
        <v>1</v>
      </c>
      <c r="AA894" s="18" t="n">
        <f aca="false">S894*W894</f>
        <v>0</v>
      </c>
      <c r="AB894" s="15" t="n">
        <f aca="false">(P894="Month-to-month")+(I894="Fiber optic")+(R894="Electronic check")+(F894&lt;=12)+(M894="No")+(J894="No")</f>
        <v>4</v>
      </c>
      <c r="AC894" s="15" t="str">
        <f aca="false">IF(AB894&gt;=5,"High",IF(AB894&gt;=3,"Medium","Low"))</f>
        <v>Medium</v>
      </c>
    </row>
    <row r="895" customFormat="false" ht="15" hidden="false" customHeight="false" outlineLevel="0" collapsed="false">
      <c r="A895" s="15" t="s">
        <v>992</v>
      </c>
      <c r="B895" s="15" t="s">
        <v>94</v>
      </c>
      <c r="C895" s="15" t="n">
        <v>0</v>
      </c>
      <c r="D895" s="15" t="s">
        <v>24</v>
      </c>
      <c r="E895" s="15" t="s">
        <v>24</v>
      </c>
      <c r="F895" s="15" t="n">
        <v>1</v>
      </c>
      <c r="G895" s="15" t="s">
        <v>24</v>
      </c>
      <c r="H895" s="15" t="s">
        <v>95</v>
      </c>
      <c r="I895" s="15" t="s">
        <v>96</v>
      </c>
      <c r="J895" s="15" t="s">
        <v>24</v>
      </c>
      <c r="K895" s="15" t="s">
        <v>24</v>
      </c>
      <c r="L895" s="15" t="s">
        <v>24</v>
      </c>
      <c r="M895" s="15" t="s">
        <v>24</v>
      </c>
      <c r="N895" s="15" t="s">
        <v>24</v>
      </c>
      <c r="O895" s="15" t="s">
        <v>24</v>
      </c>
      <c r="P895" s="15" t="s">
        <v>25</v>
      </c>
      <c r="Q895" s="15" t="s">
        <v>24</v>
      </c>
      <c r="R895" s="15" t="s">
        <v>15</v>
      </c>
      <c r="S895" s="18" t="n">
        <v>24.6</v>
      </c>
      <c r="T895" s="15" t="n">
        <v>24.6</v>
      </c>
      <c r="U895" s="15" t="s">
        <v>26</v>
      </c>
      <c r="V895" s="18" t="n">
        <f aca="false">IF(ISNUMBER(T895),T895,0)</f>
        <v>24.6</v>
      </c>
      <c r="W895" s="15" t="n">
        <f aca="false">IF(U895="Yes",1,0)</f>
        <v>1</v>
      </c>
      <c r="X895" s="15" t="str">
        <f aca="false">IF(F895&lt;=12,"0-12 months",IF(F895&lt;=24,"13-24 months",IF(F895&lt;=48,"25-48 months","49-72 months")))</f>
        <v>0-12 months</v>
      </c>
      <c r="Y895" s="15" t="str">
        <f aca="false">IF(C895=1,"Yes","No")</f>
        <v>No</v>
      </c>
      <c r="Z895" s="15" t="n">
        <f aca="false">COUNTIF(J895:O895,"Yes")</f>
        <v>0</v>
      </c>
      <c r="AA895" s="18" t="n">
        <f aca="false">S895*W895</f>
        <v>24.6</v>
      </c>
      <c r="AB895" s="15" t="n">
        <f aca="false">(P895="Month-to-month")+(I895="Fiber optic")+(R895="Electronic check")+(F895&lt;=12)+(M895="No")+(J895="No")</f>
        <v>5</v>
      </c>
      <c r="AC895" s="15" t="str">
        <f aca="false">IF(AB895&gt;=5,"High",IF(AB895&gt;=3,"Medium","Low"))</f>
        <v>High</v>
      </c>
    </row>
    <row r="896" customFormat="false" ht="15" hidden="false" customHeight="false" outlineLevel="0" collapsed="false">
      <c r="A896" s="15" t="s">
        <v>993</v>
      </c>
      <c r="B896" s="15" t="s">
        <v>94</v>
      </c>
      <c r="C896" s="15" t="n">
        <v>0</v>
      </c>
      <c r="D896" s="15" t="s">
        <v>26</v>
      </c>
      <c r="E896" s="15" t="s">
        <v>24</v>
      </c>
      <c r="F896" s="15" t="n">
        <v>63</v>
      </c>
      <c r="G896" s="15" t="s">
        <v>26</v>
      </c>
      <c r="H896" s="15" t="s">
        <v>26</v>
      </c>
      <c r="I896" s="15" t="s">
        <v>102</v>
      </c>
      <c r="J896" s="15" t="s">
        <v>24</v>
      </c>
      <c r="K896" s="15" t="s">
        <v>24</v>
      </c>
      <c r="L896" s="15" t="s">
        <v>24</v>
      </c>
      <c r="M896" s="15" t="s">
        <v>26</v>
      </c>
      <c r="N896" s="15" t="s">
        <v>24</v>
      </c>
      <c r="O896" s="15" t="s">
        <v>24</v>
      </c>
      <c r="P896" s="15" t="s">
        <v>27</v>
      </c>
      <c r="Q896" s="15" t="s">
        <v>26</v>
      </c>
      <c r="R896" s="15" t="s">
        <v>21</v>
      </c>
      <c r="S896" s="18" t="n">
        <v>81.2</v>
      </c>
      <c r="T896" s="15" t="n">
        <v>4965.1</v>
      </c>
      <c r="U896" s="15" t="s">
        <v>24</v>
      </c>
      <c r="V896" s="18" t="n">
        <f aca="false">IF(ISNUMBER(T896),T896,0)</f>
        <v>4965.1</v>
      </c>
      <c r="W896" s="15" t="n">
        <f aca="false">IF(U896="Yes",1,0)</f>
        <v>0</v>
      </c>
      <c r="X896" s="15" t="str">
        <f aca="false">IF(F896&lt;=12,"0-12 months",IF(F896&lt;=24,"13-24 months",IF(F896&lt;=48,"25-48 months","49-72 months")))</f>
        <v>49-72 months</v>
      </c>
      <c r="Y896" s="15" t="str">
        <f aca="false">IF(C896=1,"Yes","No")</f>
        <v>No</v>
      </c>
      <c r="Z896" s="15" t="n">
        <f aca="false">COUNTIF(J896:O896,"Yes")</f>
        <v>1</v>
      </c>
      <c r="AA896" s="18" t="n">
        <f aca="false">S896*W896</f>
        <v>0</v>
      </c>
      <c r="AB896" s="15" t="n">
        <f aca="false">(P896="Month-to-month")+(I896="Fiber optic")+(R896="Electronic check")+(F896&lt;=12)+(M896="No")+(J896="No")</f>
        <v>2</v>
      </c>
      <c r="AC896" s="15" t="str">
        <f aca="false">IF(AB896&gt;=5,"High",IF(AB896&gt;=3,"Medium","Low"))</f>
        <v>Low</v>
      </c>
    </row>
    <row r="897" customFormat="false" ht="15" hidden="false" customHeight="false" outlineLevel="0" collapsed="false">
      <c r="A897" s="15" t="s">
        <v>994</v>
      </c>
      <c r="B897" s="15" t="s">
        <v>98</v>
      </c>
      <c r="C897" s="15" t="n">
        <v>0</v>
      </c>
      <c r="D897" s="15" t="s">
        <v>24</v>
      </c>
      <c r="E897" s="15" t="s">
        <v>24</v>
      </c>
      <c r="F897" s="15" t="n">
        <v>30</v>
      </c>
      <c r="G897" s="15" t="s">
        <v>26</v>
      </c>
      <c r="H897" s="15" t="s">
        <v>26</v>
      </c>
      <c r="I897" s="15" t="s">
        <v>102</v>
      </c>
      <c r="J897" s="15" t="s">
        <v>26</v>
      </c>
      <c r="K897" s="15" t="s">
        <v>26</v>
      </c>
      <c r="L897" s="15" t="s">
        <v>24</v>
      </c>
      <c r="M897" s="15" t="s">
        <v>24</v>
      </c>
      <c r="N897" s="15" t="s">
        <v>24</v>
      </c>
      <c r="O897" s="15" t="s">
        <v>26</v>
      </c>
      <c r="P897" s="15" t="s">
        <v>25</v>
      </c>
      <c r="Q897" s="15" t="s">
        <v>26</v>
      </c>
      <c r="R897" s="15" t="s">
        <v>21</v>
      </c>
      <c r="S897" s="18" t="n">
        <v>94.3</v>
      </c>
      <c r="T897" s="15" t="n">
        <v>2679.7</v>
      </c>
      <c r="U897" s="15" t="s">
        <v>24</v>
      </c>
      <c r="V897" s="18" t="n">
        <f aca="false">IF(ISNUMBER(T897),T897,0)</f>
        <v>2679.7</v>
      </c>
      <c r="W897" s="15" t="n">
        <f aca="false">IF(U897="Yes",1,0)</f>
        <v>0</v>
      </c>
      <c r="X897" s="15" t="str">
        <f aca="false">IF(F897&lt;=12,"0-12 months",IF(F897&lt;=24,"13-24 months",IF(F897&lt;=48,"25-48 months","49-72 months")))</f>
        <v>25-48 months</v>
      </c>
      <c r="Y897" s="15" t="str">
        <f aca="false">IF(C897=1,"Yes","No")</f>
        <v>No</v>
      </c>
      <c r="Z897" s="15" t="n">
        <f aca="false">COUNTIF(J897:O897,"Yes")</f>
        <v>3</v>
      </c>
      <c r="AA897" s="18" t="n">
        <f aca="false">S897*W897</f>
        <v>0</v>
      </c>
      <c r="AB897" s="15" t="n">
        <f aca="false">(P897="Month-to-month")+(I897="Fiber optic")+(R897="Electronic check")+(F897&lt;=12)+(M897="No")+(J897="No")</f>
        <v>3</v>
      </c>
      <c r="AC897" s="15" t="str">
        <f aca="false">IF(AB897&gt;=5,"High",IF(AB897&gt;=3,"Medium","Low"))</f>
        <v>Medium</v>
      </c>
    </row>
    <row r="898" customFormat="false" ht="15" hidden="false" customHeight="false" outlineLevel="0" collapsed="false">
      <c r="A898" s="15" t="s">
        <v>995</v>
      </c>
      <c r="B898" s="15" t="s">
        <v>98</v>
      </c>
      <c r="C898" s="15" t="n">
        <v>0</v>
      </c>
      <c r="D898" s="15" t="s">
        <v>26</v>
      </c>
      <c r="E898" s="15" t="s">
        <v>24</v>
      </c>
      <c r="F898" s="15" t="n">
        <v>71</v>
      </c>
      <c r="G898" s="15" t="s">
        <v>26</v>
      </c>
      <c r="H898" s="15" t="s">
        <v>26</v>
      </c>
      <c r="I898" s="15" t="s">
        <v>102</v>
      </c>
      <c r="J898" s="15" t="s">
        <v>26</v>
      </c>
      <c r="K898" s="15" t="s">
        <v>26</v>
      </c>
      <c r="L898" s="15" t="s">
        <v>26</v>
      </c>
      <c r="M898" s="15" t="s">
        <v>26</v>
      </c>
      <c r="N898" s="15" t="s">
        <v>26</v>
      </c>
      <c r="O898" s="15" t="s">
        <v>26</v>
      </c>
      <c r="P898" s="15" t="s">
        <v>29</v>
      </c>
      <c r="Q898" s="15" t="s">
        <v>26</v>
      </c>
      <c r="R898" s="15" t="s">
        <v>19</v>
      </c>
      <c r="S898" s="18" t="n">
        <v>116.1</v>
      </c>
      <c r="T898" s="15" t="n">
        <v>8310.55</v>
      </c>
      <c r="U898" s="15" t="s">
        <v>24</v>
      </c>
      <c r="V898" s="18" t="n">
        <f aca="false">IF(ISNUMBER(T898),T898,0)</f>
        <v>8310.55</v>
      </c>
      <c r="W898" s="15" t="n">
        <f aca="false">IF(U898="Yes",1,0)</f>
        <v>0</v>
      </c>
      <c r="X898" s="15" t="str">
        <f aca="false">IF(F898&lt;=12,"0-12 months",IF(F898&lt;=24,"13-24 months",IF(F898&lt;=48,"25-48 months","49-72 months")))</f>
        <v>49-72 months</v>
      </c>
      <c r="Y898" s="15" t="str">
        <f aca="false">IF(C898=1,"Yes","No")</f>
        <v>No</v>
      </c>
      <c r="Z898" s="15" t="n">
        <f aca="false">COUNTIF(J898:O898,"Yes")</f>
        <v>6</v>
      </c>
      <c r="AA898" s="18" t="n">
        <f aca="false">S898*W898</f>
        <v>0</v>
      </c>
      <c r="AB898" s="15" t="n">
        <f aca="false">(P898="Month-to-month")+(I898="Fiber optic")+(R898="Electronic check")+(F898&lt;=12)+(M898="No")+(J898="No")</f>
        <v>1</v>
      </c>
      <c r="AC898" s="15" t="str">
        <f aca="false">IF(AB898&gt;=5,"High",IF(AB898&gt;=3,"Medium","Low"))</f>
        <v>Low</v>
      </c>
    </row>
    <row r="899" customFormat="false" ht="15" hidden="false" customHeight="false" outlineLevel="0" collapsed="false">
      <c r="A899" s="15" t="s">
        <v>996</v>
      </c>
      <c r="B899" s="15" t="s">
        <v>94</v>
      </c>
      <c r="C899" s="15" t="n">
        <v>0</v>
      </c>
      <c r="D899" s="15" t="s">
        <v>24</v>
      </c>
      <c r="E899" s="15" t="s">
        <v>24</v>
      </c>
      <c r="F899" s="15" t="n">
        <v>53</v>
      </c>
      <c r="G899" s="15" t="s">
        <v>26</v>
      </c>
      <c r="H899" s="15" t="s">
        <v>26</v>
      </c>
      <c r="I899" s="15" t="s">
        <v>102</v>
      </c>
      <c r="J899" s="15" t="s">
        <v>24</v>
      </c>
      <c r="K899" s="15" t="s">
        <v>26</v>
      </c>
      <c r="L899" s="15" t="s">
        <v>26</v>
      </c>
      <c r="M899" s="15" t="s">
        <v>24</v>
      </c>
      <c r="N899" s="15" t="s">
        <v>26</v>
      </c>
      <c r="O899" s="15" t="s">
        <v>26</v>
      </c>
      <c r="P899" s="15" t="s">
        <v>29</v>
      </c>
      <c r="Q899" s="15" t="s">
        <v>24</v>
      </c>
      <c r="R899" s="15" t="s">
        <v>15</v>
      </c>
      <c r="S899" s="18" t="n">
        <v>105.55</v>
      </c>
      <c r="T899" s="15" t="n">
        <v>5682.25</v>
      </c>
      <c r="U899" s="15" t="s">
        <v>24</v>
      </c>
      <c r="V899" s="18" t="n">
        <f aca="false">IF(ISNUMBER(T899),T899,0)</f>
        <v>5682.25</v>
      </c>
      <c r="W899" s="15" t="n">
        <f aca="false">IF(U899="Yes",1,0)</f>
        <v>0</v>
      </c>
      <c r="X899" s="15" t="str">
        <f aca="false">IF(F899&lt;=12,"0-12 months",IF(F899&lt;=24,"13-24 months",IF(F899&lt;=48,"25-48 months","49-72 months")))</f>
        <v>49-72 months</v>
      </c>
      <c r="Y899" s="15" t="str">
        <f aca="false">IF(C899=1,"Yes","No")</f>
        <v>No</v>
      </c>
      <c r="Z899" s="15" t="n">
        <f aca="false">COUNTIF(J899:O899,"Yes")</f>
        <v>4</v>
      </c>
      <c r="AA899" s="18" t="n">
        <f aca="false">S899*W899</f>
        <v>0</v>
      </c>
      <c r="AB899" s="15" t="n">
        <f aca="false">(P899="Month-to-month")+(I899="Fiber optic")+(R899="Electronic check")+(F899&lt;=12)+(M899="No")+(J899="No")</f>
        <v>4</v>
      </c>
      <c r="AC899" s="15" t="str">
        <f aca="false">IF(AB899&gt;=5,"High",IF(AB899&gt;=3,"Medium","Low"))</f>
        <v>Medium</v>
      </c>
    </row>
    <row r="900" customFormat="false" ht="15" hidden="false" customHeight="false" outlineLevel="0" collapsed="false">
      <c r="A900" s="15" t="s">
        <v>997</v>
      </c>
      <c r="B900" s="15" t="s">
        <v>94</v>
      </c>
      <c r="C900" s="15" t="n">
        <v>0</v>
      </c>
      <c r="D900" s="15" t="s">
        <v>24</v>
      </c>
      <c r="E900" s="15" t="s">
        <v>24</v>
      </c>
      <c r="F900" s="15" t="n">
        <v>12</v>
      </c>
      <c r="G900" s="15" t="s">
        <v>26</v>
      </c>
      <c r="H900" s="15" t="s">
        <v>24</v>
      </c>
      <c r="I900" s="15" t="s">
        <v>102</v>
      </c>
      <c r="J900" s="15" t="s">
        <v>26</v>
      </c>
      <c r="K900" s="15" t="s">
        <v>24</v>
      </c>
      <c r="L900" s="15" t="s">
        <v>24</v>
      </c>
      <c r="M900" s="15" t="s">
        <v>26</v>
      </c>
      <c r="N900" s="15" t="s">
        <v>26</v>
      </c>
      <c r="O900" s="15" t="s">
        <v>26</v>
      </c>
      <c r="P900" s="15" t="s">
        <v>25</v>
      </c>
      <c r="Q900" s="15" t="s">
        <v>26</v>
      </c>
      <c r="R900" s="15" t="s">
        <v>19</v>
      </c>
      <c r="S900" s="18" t="n">
        <v>98.9</v>
      </c>
      <c r="T900" s="15" t="n">
        <v>1120.95</v>
      </c>
      <c r="U900" s="15" t="s">
        <v>26</v>
      </c>
      <c r="V900" s="18" t="n">
        <f aca="false">IF(ISNUMBER(T900),T900,0)</f>
        <v>1120.95</v>
      </c>
      <c r="W900" s="15" t="n">
        <f aca="false">IF(U900="Yes",1,0)</f>
        <v>1</v>
      </c>
      <c r="X900" s="15" t="str">
        <f aca="false">IF(F900&lt;=12,"0-12 months",IF(F900&lt;=24,"13-24 months",IF(F900&lt;=48,"25-48 months","49-72 months")))</f>
        <v>0-12 months</v>
      </c>
      <c r="Y900" s="15" t="str">
        <f aca="false">IF(C900=1,"Yes","No")</f>
        <v>No</v>
      </c>
      <c r="Z900" s="15" t="n">
        <f aca="false">COUNTIF(J900:O900,"Yes")</f>
        <v>4</v>
      </c>
      <c r="AA900" s="18" t="n">
        <f aca="false">S900*W900</f>
        <v>98.9</v>
      </c>
      <c r="AB900" s="15" t="n">
        <f aca="false">(P900="Month-to-month")+(I900="Fiber optic")+(R900="Electronic check")+(F900&lt;=12)+(M900="No")+(J900="No")</f>
        <v>3</v>
      </c>
      <c r="AC900" s="15" t="str">
        <f aca="false">IF(AB900&gt;=5,"High",IF(AB900&gt;=3,"Medium","Low"))</f>
        <v>Medium</v>
      </c>
    </row>
    <row r="901" customFormat="false" ht="15" hidden="false" customHeight="false" outlineLevel="0" collapsed="false">
      <c r="A901" s="15" t="s">
        <v>998</v>
      </c>
      <c r="B901" s="15" t="s">
        <v>98</v>
      </c>
      <c r="C901" s="15" t="n">
        <v>0</v>
      </c>
      <c r="D901" s="15" t="s">
        <v>26</v>
      </c>
      <c r="E901" s="15" t="s">
        <v>24</v>
      </c>
      <c r="F901" s="15" t="n">
        <v>50</v>
      </c>
      <c r="G901" s="15" t="s">
        <v>26</v>
      </c>
      <c r="H901" s="15" t="s">
        <v>26</v>
      </c>
      <c r="I901" s="15" t="s">
        <v>102</v>
      </c>
      <c r="J901" s="15" t="s">
        <v>26</v>
      </c>
      <c r="K901" s="15" t="s">
        <v>26</v>
      </c>
      <c r="L901" s="15" t="s">
        <v>24</v>
      </c>
      <c r="M901" s="15" t="s">
        <v>24</v>
      </c>
      <c r="N901" s="15" t="s">
        <v>24</v>
      </c>
      <c r="O901" s="15" t="s">
        <v>26</v>
      </c>
      <c r="P901" s="15" t="s">
        <v>25</v>
      </c>
      <c r="Q901" s="15" t="s">
        <v>26</v>
      </c>
      <c r="R901" s="15" t="s">
        <v>21</v>
      </c>
      <c r="S901" s="18" t="n">
        <v>94.4</v>
      </c>
      <c r="T901" s="15" t="n">
        <v>4914.9</v>
      </c>
      <c r="U901" s="15" t="s">
        <v>24</v>
      </c>
      <c r="V901" s="18" t="n">
        <f aca="false">IF(ISNUMBER(T901),T901,0)</f>
        <v>4914.9</v>
      </c>
      <c r="W901" s="15" t="n">
        <f aca="false">IF(U901="Yes",1,0)</f>
        <v>0</v>
      </c>
      <c r="X901" s="15" t="str">
        <f aca="false">IF(F901&lt;=12,"0-12 months",IF(F901&lt;=24,"13-24 months",IF(F901&lt;=48,"25-48 months","49-72 months")))</f>
        <v>49-72 months</v>
      </c>
      <c r="Y901" s="15" t="str">
        <f aca="false">IF(C901=1,"Yes","No")</f>
        <v>No</v>
      </c>
      <c r="Z901" s="15" t="n">
        <f aca="false">COUNTIF(J901:O901,"Yes")</f>
        <v>3</v>
      </c>
      <c r="AA901" s="18" t="n">
        <f aca="false">S901*W901</f>
        <v>0</v>
      </c>
      <c r="AB901" s="15" t="n">
        <f aca="false">(P901="Month-to-month")+(I901="Fiber optic")+(R901="Electronic check")+(F901&lt;=12)+(M901="No")+(J901="No")</f>
        <v>3</v>
      </c>
      <c r="AC901" s="15" t="str">
        <f aca="false">IF(AB901&gt;=5,"High",IF(AB901&gt;=3,"Medium","Low"))</f>
        <v>Medium</v>
      </c>
    </row>
    <row r="902" customFormat="false" ht="15" hidden="false" customHeight="false" outlineLevel="0" collapsed="false">
      <c r="A902" s="15" t="s">
        <v>999</v>
      </c>
      <c r="B902" s="15" t="s">
        <v>94</v>
      </c>
      <c r="C902" s="15" t="n">
        <v>0</v>
      </c>
      <c r="D902" s="15" t="s">
        <v>24</v>
      </c>
      <c r="E902" s="15" t="s">
        <v>24</v>
      </c>
      <c r="F902" s="15" t="n">
        <v>2</v>
      </c>
      <c r="G902" s="15" t="s">
        <v>26</v>
      </c>
      <c r="H902" s="15" t="s">
        <v>24</v>
      </c>
      <c r="I902" s="15" t="s">
        <v>24</v>
      </c>
      <c r="J902" s="15" t="s">
        <v>28</v>
      </c>
      <c r="K902" s="15" t="s">
        <v>28</v>
      </c>
      <c r="L902" s="15" t="s">
        <v>28</v>
      </c>
      <c r="M902" s="15" t="s">
        <v>28</v>
      </c>
      <c r="N902" s="15" t="s">
        <v>28</v>
      </c>
      <c r="O902" s="15" t="s">
        <v>28</v>
      </c>
      <c r="P902" s="15" t="s">
        <v>25</v>
      </c>
      <c r="Q902" s="15" t="s">
        <v>24</v>
      </c>
      <c r="R902" s="15" t="s">
        <v>17</v>
      </c>
      <c r="S902" s="18" t="n">
        <v>19.5</v>
      </c>
      <c r="T902" s="15" t="n">
        <v>27.55</v>
      </c>
      <c r="U902" s="15" t="s">
        <v>24</v>
      </c>
      <c r="V902" s="18" t="n">
        <f aca="false">IF(ISNUMBER(T902),T902,0)</f>
        <v>27.55</v>
      </c>
      <c r="W902" s="15" t="n">
        <f aca="false">IF(U902="Yes",1,0)</f>
        <v>0</v>
      </c>
      <c r="X902" s="15" t="str">
        <f aca="false">IF(F902&lt;=12,"0-12 months",IF(F902&lt;=24,"13-24 months",IF(F902&lt;=48,"25-48 months","49-72 months")))</f>
        <v>0-12 months</v>
      </c>
      <c r="Y902" s="15" t="str">
        <f aca="false">IF(C902=1,"Yes","No")</f>
        <v>No</v>
      </c>
      <c r="Z902" s="15" t="n">
        <f aca="false">COUNTIF(J902:O902,"Yes")</f>
        <v>0</v>
      </c>
      <c r="AA902" s="18" t="n">
        <f aca="false">S902*W902</f>
        <v>0</v>
      </c>
      <c r="AB902" s="15" t="n">
        <f aca="false">(P902="Month-to-month")+(I902="Fiber optic")+(R902="Electronic check")+(F902&lt;=12)+(M902="No")+(J902="No")</f>
        <v>2</v>
      </c>
      <c r="AC902" s="15" t="str">
        <f aca="false">IF(AB902&gt;=5,"High",IF(AB902&gt;=3,"Medium","Low"))</f>
        <v>Low</v>
      </c>
    </row>
    <row r="903" customFormat="false" ht="15" hidden="false" customHeight="false" outlineLevel="0" collapsed="false">
      <c r="A903" s="15" t="s">
        <v>1000</v>
      </c>
      <c r="B903" s="15" t="s">
        <v>94</v>
      </c>
      <c r="C903" s="15" t="n">
        <v>0</v>
      </c>
      <c r="D903" s="15" t="s">
        <v>24</v>
      </c>
      <c r="E903" s="15" t="s">
        <v>24</v>
      </c>
      <c r="F903" s="15" t="n">
        <v>9</v>
      </c>
      <c r="G903" s="15" t="s">
        <v>26</v>
      </c>
      <c r="H903" s="15" t="s">
        <v>26</v>
      </c>
      <c r="I903" s="15" t="s">
        <v>102</v>
      </c>
      <c r="J903" s="15" t="s">
        <v>24</v>
      </c>
      <c r="K903" s="15" t="s">
        <v>24</v>
      </c>
      <c r="L903" s="15" t="s">
        <v>26</v>
      </c>
      <c r="M903" s="15" t="s">
        <v>24</v>
      </c>
      <c r="N903" s="15" t="s">
        <v>26</v>
      </c>
      <c r="O903" s="15" t="s">
        <v>26</v>
      </c>
      <c r="P903" s="15" t="s">
        <v>25</v>
      </c>
      <c r="Q903" s="15" t="s">
        <v>24</v>
      </c>
      <c r="R903" s="15" t="s">
        <v>21</v>
      </c>
      <c r="S903" s="18" t="n">
        <v>98.3</v>
      </c>
      <c r="T903" s="15" t="n">
        <v>923.5</v>
      </c>
      <c r="U903" s="15" t="s">
        <v>26</v>
      </c>
      <c r="V903" s="18" t="n">
        <f aca="false">IF(ISNUMBER(T903),T903,0)</f>
        <v>923.5</v>
      </c>
      <c r="W903" s="15" t="n">
        <f aca="false">IF(U903="Yes",1,0)</f>
        <v>1</v>
      </c>
      <c r="X903" s="15" t="str">
        <f aca="false">IF(F903&lt;=12,"0-12 months",IF(F903&lt;=24,"13-24 months",IF(F903&lt;=48,"25-48 months","49-72 months")))</f>
        <v>0-12 months</v>
      </c>
      <c r="Y903" s="15" t="str">
        <f aca="false">IF(C903=1,"Yes","No")</f>
        <v>No</v>
      </c>
      <c r="Z903" s="15" t="n">
        <f aca="false">COUNTIF(J903:O903,"Yes")</f>
        <v>3</v>
      </c>
      <c r="AA903" s="18" t="n">
        <f aca="false">S903*W903</f>
        <v>98.3</v>
      </c>
      <c r="AB903" s="15" t="n">
        <f aca="false">(P903="Month-to-month")+(I903="Fiber optic")+(R903="Electronic check")+(F903&lt;=12)+(M903="No")+(J903="No")</f>
        <v>5</v>
      </c>
      <c r="AC903" s="15" t="str">
        <f aca="false">IF(AB903&gt;=5,"High",IF(AB903&gt;=3,"Medium","Low"))</f>
        <v>High</v>
      </c>
    </row>
    <row r="904" customFormat="false" ht="15" hidden="false" customHeight="false" outlineLevel="0" collapsed="false">
      <c r="A904" s="15" t="s">
        <v>1001</v>
      </c>
      <c r="B904" s="15" t="s">
        <v>98</v>
      </c>
      <c r="C904" s="15" t="n">
        <v>0</v>
      </c>
      <c r="D904" s="15" t="s">
        <v>24</v>
      </c>
      <c r="E904" s="15" t="s">
        <v>24</v>
      </c>
      <c r="F904" s="15" t="n">
        <v>17</v>
      </c>
      <c r="G904" s="15" t="s">
        <v>26</v>
      </c>
      <c r="H904" s="15" t="s">
        <v>24</v>
      </c>
      <c r="I904" s="15" t="s">
        <v>102</v>
      </c>
      <c r="J904" s="15" t="s">
        <v>26</v>
      </c>
      <c r="K904" s="15" t="s">
        <v>24</v>
      </c>
      <c r="L904" s="15" t="s">
        <v>24</v>
      </c>
      <c r="M904" s="15" t="s">
        <v>24</v>
      </c>
      <c r="N904" s="15" t="s">
        <v>26</v>
      </c>
      <c r="O904" s="15" t="s">
        <v>26</v>
      </c>
      <c r="P904" s="15" t="s">
        <v>25</v>
      </c>
      <c r="Q904" s="15" t="s">
        <v>24</v>
      </c>
      <c r="R904" s="15" t="s">
        <v>15</v>
      </c>
      <c r="S904" s="18" t="n">
        <v>93.85</v>
      </c>
      <c r="T904" s="15" t="n">
        <v>1625.65</v>
      </c>
      <c r="U904" s="15" t="s">
        <v>26</v>
      </c>
      <c r="V904" s="18" t="n">
        <f aca="false">IF(ISNUMBER(T904),T904,0)</f>
        <v>1625.65</v>
      </c>
      <c r="W904" s="15" t="n">
        <f aca="false">IF(U904="Yes",1,0)</f>
        <v>1</v>
      </c>
      <c r="X904" s="15" t="str">
        <f aca="false">IF(F904&lt;=12,"0-12 months",IF(F904&lt;=24,"13-24 months",IF(F904&lt;=48,"25-48 months","49-72 months")))</f>
        <v>13-24 months</v>
      </c>
      <c r="Y904" s="15" t="str">
        <f aca="false">IF(C904=1,"Yes","No")</f>
        <v>No</v>
      </c>
      <c r="Z904" s="15" t="n">
        <f aca="false">COUNTIF(J904:O904,"Yes")</f>
        <v>3</v>
      </c>
      <c r="AA904" s="18" t="n">
        <f aca="false">S904*W904</f>
        <v>93.85</v>
      </c>
      <c r="AB904" s="15" t="n">
        <f aca="false">(P904="Month-to-month")+(I904="Fiber optic")+(R904="Electronic check")+(F904&lt;=12)+(M904="No")+(J904="No")</f>
        <v>4</v>
      </c>
      <c r="AC904" s="15" t="str">
        <f aca="false">IF(AB904&gt;=5,"High",IF(AB904&gt;=3,"Medium","Low"))</f>
        <v>Medium</v>
      </c>
    </row>
    <row r="905" customFormat="false" ht="15" hidden="false" customHeight="false" outlineLevel="0" collapsed="false">
      <c r="A905" s="15" t="s">
        <v>1002</v>
      </c>
      <c r="B905" s="15" t="s">
        <v>94</v>
      </c>
      <c r="C905" s="15" t="n">
        <v>0</v>
      </c>
      <c r="D905" s="15" t="s">
        <v>26</v>
      </c>
      <c r="E905" s="15" t="s">
        <v>24</v>
      </c>
      <c r="F905" s="15" t="n">
        <v>56</v>
      </c>
      <c r="G905" s="15" t="s">
        <v>26</v>
      </c>
      <c r="H905" s="15" t="s">
        <v>24</v>
      </c>
      <c r="I905" s="15" t="s">
        <v>102</v>
      </c>
      <c r="J905" s="15" t="s">
        <v>26</v>
      </c>
      <c r="K905" s="15" t="s">
        <v>26</v>
      </c>
      <c r="L905" s="15" t="s">
        <v>26</v>
      </c>
      <c r="M905" s="15" t="s">
        <v>24</v>
      </c>
      <c r="N905" s="15" t="s">
        <v>26</v>
      </c>
      <c r="O905" s="15" t="s">
        <v>26</v>
      </c>
      <c r="P905" s="15" t="s">
        <v>27</v>
      </c>
      <c r="Q905" s="15" t="s">
        <v>26</v>
      </c>
      <c r="R905" s="15" t="s">
        <v>21</v>
      </c>
      <c r="S905" s="18" t="n">
        <v>105.6</v>
      </c>
      <c r="T905" s="15" t="n">
        <v>6068.65</v>
      </c>
      <c r="U905" s="15" t="s">
        <v>24</v>
      </c>
      <c r="V905" s="18" t="n">
        <f aca="false">IF(ISNUMBER(T905),T905,0)</f>
        <v>6068.65</v>
      </c>
      <c r="W905" s="15" t="n">
        <f aca="false">IF(U905="Yes",1,0)</f>
        <v>0</v>
      </c>
      <c r="X905" s="15" t="str">
        <f aca="false">IF(F905&lt;=12,"0-12 months",IF(F905&lt;=24,"13-24 months",IF(F905&lt;=48,"25-48 months","49-72 months")))</f>
        <v>49-72 months</v>
      </c>
      <c r="Y905" s="15" t="str">
        <f aca="false">IF(C905=1,"Yes","No")</f>
        <v>No</v>
      </c>
      <c r="Z905" s="15" t="n">
        <f aca="false">COUNTIF(J905:O905,"Yes")</f>
        <v>5</v>
      </c>
      <c r="AA905" s="18" t="n">
        <f aca="false">S905*W905</f>
        <v>0</v>
      </c>
      <c r="AB905" s="15" t="n">
        <f aca="false">(P905="Month-to-month")+(I905="Fiber optic")+(R905="Electronic check")+(F905&lt;=12)+(M905="No")+(J905="No")</f>
        <v>2</v>
      </c>
      <c r="AC905" s="15" t="str">
        <f aca="false">IF(AB905&gt;=5,"High",IF(AB905&gt;=3,"Medium","Low"))</f>
        <v>Low</v>
      </c>
    </row>
    <row r="906" customFormat="false" ht="15" hidden="false" customHeight="false" outlineLevel="0" collapsed="false">
      <c r="A906" s="15" t="s">
        <v>1003</v>
      </c>
      <c r="B906" s="15" t="s">
        <v>98</v>
      </c>
      <c r="C906" s="15" t="n">
        <v>0</v>
      </c>
      <c r="D906" s="15" t="s">
        <v>26</v>
      </c>
      <c r="E906" s="15" t="s">
        <v>26</v>
      </c>
      <c r="F906" s="15" t="n">
        <v>67</v>
      </c>
      <c r="G906" s="15" t="s">
        <v>26</v>
      </c>
      <c r="H906" s="15" t="s">
        <v>24</v>
      </c>
      <c r="I906" s="15" t="s">
        <v>96</v>
      </c>
      <c r="J906" s="15" t="s">
        <v>26</v>
      </c>
      <c r="K906" s="15" t="s">
        <v>26</v>
      </c>
      <c r="L906" s="15" t="s">
        <v>26</v>
      </c>
      <c r="M906" s="15" t="s">
        <v>24</v>
      </c>
      <c r="N906" s="15" t="s">
        <v>26</v>
      </c>
      <c r="O906" s="15" t="s">
        <v>26</v>
      </c>
      <c r="P906" s="15" t="s">
        <v>29</v>
      </c>
      <c r="Q906" s="15" t="s">
        <v>24</v>
      </c>
      <c r="R906" s="15" t="s">
        <v>21</v>
      </c>
      <c r="S906" s="18" t="n">
        <v>81.35</v>
      </c>
      <c r="T906" s="15" t="n">
        <v>5398.6</v>
      </c>
      <c r="U906" s="15" t="s">
        <v>24</v>
      </c>
      <c r="V906" s="18" t="n">
        <f aca="false">IF(ISNUMBER(T906),T906,0)</f>
        <v>5398.6</v>
      </c>
      <c r="W906" s="15" t="n">
        <f aca="false">IF(U906="Yes",1,0)</f>
        <v>0</v>
      </c>
      <c r="X906" s="15" t="str">
        <f aca="false">IF(F906&lt;=12,"0-12 months",IF(F906&lt;=24,"13-24 months",IF(F906&lt;=48,"25-48 months","49-72 months")))</f>
        <v>49-72 months</v>
      </c>
      <c r="Y906" s="15" t="str">
        <f aca="false">IF(C906=1,"Yes","No")</f>
        <v>No</v>
      </c>
      <c r="Z906" s="15" t="n">
        <f aca="false">COUNTIF(J906:O906,"Yes")</f>
        <v>5</v>
      </c>
      <c r="AA906" s="18" t="n">
        <f aca="false">S906*W906</f>
        <v>0</v>
      </c>
      <c r="AB906" s="15" t="n">
        <f aca="false">(P906="Month-to-month")+(I906="Fiber optic")+(R906="Electronic check")+(F906&lt;=12)+(M906="No")+(J906="No")</f>
        <v>1</v>
      </c>
      <c r="AC906" s="15" t="str">
        <f aca="false">IF(AB906&gt;=5,"High",IF(AB906&gt;=3,"Medium","Low"))</f>
        <v>Low</v>
      </c>
    </row>
    <row r="907" customFormat="false" ht="15" hidden="false" customHeight="false" outlineLevel="0" collapsed="false">
      <c r="A907" s="15" t="s">
        <v>1004</v>
      </c>
      <c r="B907" s="15" t="s">
        <v>98</v>
      </c>
      <c r="C907" s="15" t="n">
        <v>1</v>
      </c>
      <c r="D907" s="15" t="s">
        <v>24</v>
      </c>
      <c r="E907" s="15" t="s">
        <v>24</v>
      </c>
      <c r="F907" s="15" t="n">
        <v>9</v>
      </c>
      <c r="G907" s="15" t="s">
        <v>26</v>
      </c>
      <c r="H907" s="15" t="s">
        <v>26</v>
      </c>
      <c r="I907" s="15" t="s">
        <v>102</v>
      </c>
      <c r="J907" s="15" t="s">
        <v>24</v>
      </c>
      <c r="K907" s="15" t="s">
        <v>24</v>
      </c>
      <c r="L907" s="15" t="s">
        <v>26</v>
      </c>
      <c r="M907" s="15" t="s">
        <v>24</v>
      </c>
      <c r="N907" s="15" t="s">
        <v>26</v>
      </c>
      <c r="O907" s="15" t="s">
        <v>26</v>
      </c>
      <c r="P907" s="15" t="s">
        <v>25</v>
      </c>
      <c r="Q907" s="15" t="s">
        <v>26</v>
      </c>
      <c r="R907" s="15" t="s">
        <v>15</v>
      </c>
      <c r="S907" s="18" t="n">
        <v>100.5</v>
      </c>
      <c r="T907" s="15" t="n">
        <v>918.6</v>
      </c>
      <c r="U907" s="15" t="s">
        <v>26</v>
      </c>
      <c r="V907" s="18" t="n">
        <f aca="false">IF(ISNUMBER(T907),T907,0)</f>
        <v>918.6</v>
      </c>
      <c r="W907" s="15" t="n">
        <f aca="false">IF(U907="Yes",1,0)</f>
        <v>1</v>
      </c>
      <c r="X907" s="15" t="str">
        <f aca="false">IF(F907&lt;=12,"0-12 months",IF(F907&lt;=24,"13-24 months",IF(F907&lt;=48,"25-48 months","49-72 months")))</f>
        <v>0-12 months</v>
      </c>
      <c r="Y907" s="15" t="str">
        <f aca="false">IF(C907=1,"Yes","No")</f>
        <v>Yes</v>
      </c>
      <c r="Z907" s="15" t="n">
        <f aca="false">COUNTIF(J907:O907,"Yes")</f>
        <v>3</v>
      </c>
      <c r="AA907" s="18" t="n">
        <f aca="false">S907*W907</f>
        <v>100.5</v>
      </c>
      <c r="AB907" s="15" t="n">
        <f aca="false">(P907="Month-to-month")+(I907="Fiber optic")+(R907="Electronic check")+(F907&lt;=12)+(M907="No")+(J907="No")</f>
        <v>6</v>
      </c>
      <c r="AC907" s="15" t="str">
        <f aca="false">IF(AB907&gt;=5,"High",IF(AB907&gt;=3,"Medium","Low"))</f>
        <v>High</v>
      </c>
    </row>
    <row r="908" customFormat="false" ht="15" hidden="false" customHeight="false" outlineLevel="0" collapsed="false">
      <c r="A908" s="15" t="s">
        <v>1005</v>
      </c>
      <c r="B908" s="15" t="s">
        <v>98</v>
      </c>
      <c r="C908" s="15" t="n">
        <v>0</v>
      </c>
      <c r="D908" s="15" t="s">
        <v>24</v>
      </c>
      <c r="E908" s="15" t="s">
        <v>24</v>
      </c>
      <c r="F908" s="15" t="n">
        <v>4</v>
      </c>
      <c r="G908" s="15" t="s">
        <v>26</v>
      </c>
      <c r="H908" s="15" t="s">
        <v>24</v>
      </c>
      <c r="I908" s="15" t="s">
        <v>96</v>
      </c>
      <c r="J908" s="15" t="s">
        <v>24</v>
      </c>
      <c r="K908" s="15" t="s">
        <v>24</v>
      </c>
      <c r="L908" s="15" t="s">
        <v>24</v>
      </c>
      <c r="M908" s="15" t="s">
        <v>24</v>
      </c>
      <c r="N908" s="15" t="s">
        <v>26</v>
      </c>
      <c r="O908" s="15" t="s">
        <v>24</v>
      </c>
      <c r="P908" s="15" t="s">
        <v>25</v>
      </c>
      <c r="Q908" s="15" t="s">
        <v>26</v>
      </c>
      <c r="R908" s="15" t="s">
        <v>15</v>
      </c>
      <c r="S908" s="18" t="n">
        <v>56.4</v>
      </c>
      <c r="T908" s="15" t="n">
        <v>234.85</v>
      </c>
      <c r="U908" s="15" t="s">
        <v>24</v>
      </c>
      <c r="V908" s="18" t="n">
        <f aca="false">IF(ISNUMBER(T908),T908,0)</f>
        <v>234.85</v>
      </c>
      <c r="W908" s="15" t="n">
        <f aca="false">IF(U908="Yes",1,0)</f>
        <v>0</v>
      </c>
      <c r="X908" s="15" t="str">
        <f aca="false">IF(F908&lt;=12,"0-12 months",IF(F908&lt;=24,"13-24 months",IF(F908&lt;=48,"25-48 months","49-72 months")))</f>
        <v>0-12 months</v>
      </c>
      <c r="Y908" s="15" t="str">
        <f aca="false">IF(C908=1,"Yes","No")</f>
        <v>No</v>
      </c>
      <c r="Z908" s="15" t="n">
        <f aca="false">COUNTIF(J908:O908,"Yes")</f>
        <v>1</v>
      </c>
      <c r="AA908" s="18" t="n">
        <f aca="false">S908*W908</f>
        <v>0</v>
      </c>
      <c r="AB908" s="15" t="n">
        <f aca="false">(P908="Month-to-month")+(I908="Fiber optic")+(R908="Electronic check")+(F908&lt;=12)+(M908="No")+(J908="No")</f>
        <v>5</v>
      </c>
      <c r="AC908" s="15" t="str">
        <f aca="false">IF(AB908&gt;=5,"High",IF(AB908&gt;=3,"Medium","Low"))</f>
        <v>High</v>
      </c>
    </row>
    <row r="909" customFormat="false" ht="15" hidden="false" customHeight="false" outlineLevel="0" collapsed="false">
      <c r="A909" s="15" t="s">
        <v>1006</v>
      </c>
      <c r="B909" s="15" t="s">
        <v>98</v>
      </c>
      <c r="C909" s="15" t="n">
        <v>0</v>
      </c>
      <c r="D909" s="15" t="s">
        <v>24</v>
      </c>
      <c r="E909" s="15" t="s">
        <v>24</v>
      </c>
      <c r="F909" s="15" t="n">
        <v>19</v>
      </c>
      <c r="G909" s="15" t="s">
        <v>26</v>
      </c>
      <c r="H909" s="15" t="s">
        <v>24</v>
      </c>
      <c r="I909" s="15" t="s">
        <v>96</v>
      </c>
      <c r="J909" s="15" t="s">
        <v>24</v>
      </c>
      <c r="K909" s="15" t="s">
        <v>26</v>
      </c>
      <c r="L909" s="15" t="s">
        <v>24</v>
      </c>
      <c r="M909" s="15" t="s">
        <v>26</v>
      </c>
      <c r="N909" s="15" t="s">
        <v>24</v>
      </c>
      <c r="O909" s="15" t="s">
        <v>26</v>
      </c>
      <c r="P909" s="15" t="s">
        <v>27</v>
      </c>
      <c r="Q909" s="15" t="s">
        <v>26</v>
      </c>
      <c r="R909" s="15" t="s">
        <v>19</v>
      </c>
      <c r="S909" s="18" t="n">
        <v>65.35</v>
      </c>
      <c r="T909" s="15" t="n">
        <v>1231.85</v>
      </c>
      <c r="U909" s="15" t="s">
        <v>24</v>
      </c>
      <c r="V909" s="18" t="n">
        <f aca="false">IF(ISNUMBER(T909),T909,0)</f>
        <v>1231.85</v>
      </c>
      <c r="W909" s="15" t="n">
        <f aca="false">IF(U909="Yes",1,0)</f>
        <v>0</v>
      </c>
      <c r="X909" s="15" t="str">
        <f aca="false">IF(F909&lt;=12,"0-12 months",IF(F909&lt;=24,"13-24 months",IF(F909&lt;=48,"25-48 months","49-72 months")))</f>
        <v>13-24 months</v>
      </c>
      <c r="Y909" s="15" t="str">
        <f aca="false">IF(C909=1,"Yes","No")</f>
        <v>No</v>
      </c>
      <c r="Z909" s="15" t="n">
        <f aca="false">COUNTIF(J909:O909,"Yes")</f>
        <v>3</v>
      </c>
      <c r="AA909" s="18" t="n">
        <f aca="false">S909*W909</f>
        <v>0</v>
      </c>
      <c r="AB909" s="15" t="n">
        <f aca="false">(P909="Month-to-month")+(I909="Fiber optic")+(R909="Electronic check")+(F909&lt;=12)+(M909="No")+(J909="No")</f>
        <v>1</v>
      </c>
      <c r="AC909" s="15" t="str">
        <f aca="false">IF(AB909&gt;=5,"High",IF(AB909&gt;=3,"Medium","Low"))</f>
        <v>Low</v>
      </c>
    </row>
    <row r="910" customFormat="false" ht="15" hidden="false" customHeight="false" outlineLevel="0" collapsed="false">
      <c r="A910" s="15" t="s">
        <v>1007</v>
      </c>
      <c r="B910" s="15" t="s">
        <v>94</v>
      </c>
      <c r="C910" s="15" t="n">
        <v>0</v>
      </c>
      <c r="D910" s="15" t="s">
        <v>24</v>
      </c>
      <c r="E910" s="15" t="s">
        <v>26</v>
      </c>
      <c r="F910" s="15" t="n">
        <v>8</v>
      </c>
      <c r="G910" s="15" t="s">
        <v>26</v>
      </c>
      <c r="H910" s="15" t="s">
        <v>24</v>
      </c>
      <c r="I910" s="15" t="s">
        <v>24</v>
      </c>
      <c r="J910" s="15" t="s">
        <v>28</v>
      </c>
      <c r="K910" s="15" t="s">
        <v>28</v>
      </c>
      <c r="L910" s="15" t="s">
        <v>28</v>
      </c>
      <c r="M910" s="15" t="s">
        <v>28</v>
      </c>
      <c r="N910" s="15" t="s">
        <v>28</v>
      </c>
      <c r="O910" s="15" t="s">
        <v>28</v>
      </c>
      <c r="P910" s="15" t="s">
        <v>25</v>
      </c>
      <c r="Q910" s="15" t="s">
        <v>24</v>
      </c>
      <c r="R910" s="15" t="s">
        <v>17</v>
      </c>
      <c r="S910" s="18" t="n">
        <v>19.95</v>
      </c>
      <c r="T910" s="15" t="n">
        <v>170.9</v>
      </c>
      <c r="U910" s="15" t="s">
        <v>24</v>
      </c>
      <c r="V910" s="18" t="n">
        <f aca="false">IF(ISNUMBER(T910),T910,0)</f>
        <v>170.9</v>
      </c>
      <c r="W910" s="15" t="n">
        <f aca="false">IF(U910="Yes",1,0)</f>
        <v>0</v>
      </c>
      <c r="X910" s="15" t="str">
        <f aca="false">IF(F910&lt;=12,"0-12 months",IF(F910&lt;=24,"13-24 months",IF(F910&lt;=48,"25-48 months","49-72 months")))</f>
        <v>0-12 months</v>
      </c>
      <c r="Y910" s="15" t="str">
        <f aca="false">IF(C910=1,"Yes","No")</f>
        <v>No</v>
      </c>
      <c r="Z910" s="15" t="n">
        <f aca="false">COUNTIF(J910:O910,"Yes")</f>
        <v>0</v>
      </c>
      <c r="AA910" s="18" t="n">
        <f aca="false">S910*W910</f>
        <v>0</v>
      </c>
      <c r="AB910" s="15" t="n">
        <f aca="false">(P910="Month-to-month")+(I910="Fiber optic")+(R910="Electronic check")+(F910&lt;=12)+(M910="No")+(J910="No")</f>
        <v>2</v>
      </c>
      <c r="AC910" s="15" t="str">
        <f aca="false">IF(AB910&gt;=5,"High",IF(AB910&gt;=3,"Medium","Low"))</f>
        <v>Low</v>
      </c>
    </row>
    <row r="911" customFormat="false" ht="15" hidden="false" customHeight="false" outlineLevel="0" collapsed="false">
      <c r="A911" s="15" t="s">
        <v>1008</v>
      </c>
      <c r="B911" s="15" t="s">
        <v>94</v>
      </c>
      <c r="C911" s="15" t="n">
        <v>0</v>
      </c>
      <c r="D911" s="15" t="s">
        <v>24</v>
      </c>
      <c r="E911" s="15" t="s">
        <v>24</v>
      </c>
      <c r="F911" s="15" t="n">
        <v>71</v>
      </c>
      <c r="G911" s="15" t="s">
        <v>26</v>
      </c>
      <c r="H911" s="15" t="s">
        <v>26</v>
      </c>
      <c r="I911" s="15" t="s">
        <v>102</v>
      </c>
      <c r="J911" s="15" t="s">
        <v>24</v>
      </c>
      <c r="K911" s="15" t="s">
        <v>26</v>
      </c>
      <c r="L911" s="15" t="s">
        <v>26</v>
      </c>
      <c r="M911" s="15" t="s">
        <v>26</v>
      </c>
      <c r="N911" s="15" t="s">
        <v>26</v>
      </c>
      <c r="O911" s="15" t="s">
        <v>26</v>
      </c>
      <c r="P911" s="15" t="s">
        <v>29</v>
      </c>
      <c r="Q911" s="15" t="s">
        <v>26</v>
      </c>
      <c r="R911" s="15" t="s">
        <v>15</v>
      </c>
      <c r="S911" s="18" t="n">
        <v>111.25</v>
      </c>
      <c r="T911" s="15" t="n">
        <v>7984.15</v>
      </c>
      <c r="U911" s="15" t="s">
        <v>24</v>
      </c>
      <c r="V911" s="18" t="n">
        <f aca="false">IF(ISNUMBER(T911),T911,0)</f>
        <v>7984.15</v>
      </c>
      <c r="W911" s="15" t="n">
        <f aca="false">IF(U911="Yes",1,0)</f>
        <v>0</v>
      </c>
      <c r="X911" s="15" t="str">
        <f aca="false">IF(F911&lt;=12,"0-12 months",IF(F911&lt;=24,"13-24 months",IF(F911&lt;=48,"25-48 months","49-72 months")))</f>
        <v>49-72 months</v>
      </c>
      <c r="Y911" s="15" t="str">
        <f aca="false">IF(C911=1,"Yes","No")</f>
        <v>No</v>
      </c>
      <c r="Z911" s="15" t="n">
        <f aca="false">COUNTIF(J911:O911,"Yes")</f>
        <v>5</v>
      </c>
      <c r="AA911" s="18" t="n">
        <f aca="false">S911*W911</f>
        <v>0</v>
      </c>
      <c r="AB911" s="15" t="n">
        <f aca="false">(P911="Month-to-month")+(I911="Fiber optic")+(R911="Electronic check")+(F911&lt;=12)+(M911="No")+(J911="No")</f>
        <v>3</v>
      </c>
      <c r="AC911" s="15" t="str">
        <f aca="false">IF(AB911&gt;=5,"High",IF(AB911&gt;=3,"Medium","Low"))</f>
        <v>Medium</v>
      </c>
    </row>
    <row r="912" customFormat="false" ht="15" hidden="false" customHeight="false" outlineLevel="0" collapsed="false">
      <c r="A912" s="15" t="s">
        <v>1009</v>
      </c>
      <c r="B912" s="15" t="s">
        <v>98</v>
      </c>
      <c r="C912" s="15" t="n">
        <v>1</v>
      </c>
      <c r="D912" s="15" t="s">
        <v>24</v>
      </c>
      <c r="E912" s="15" t="s">
        <v>24</v>
      </c>
      <c r="F912" s="15" t="n">
        <v>10</v>
      </c>
      <c r="G912" s="15" t="s">
        <v>26</v>
      </c>
      <c r="H912" s="15" t="s">
        <v>24</v>
      </c>
      <c r="I912" s="15" t="s">
        <v>102</v>
      </c>
      <c r="J912" s="15" t="s">
        <v>24</v>
      </c>
      <c r="K912" s="15" t="s">
        <v>26</v>
      </c>
      <c r="L912" s="15" t="s">
        <v>24</v>
      </c>
      <c r="M912" s="15" t="s">
        <v>24</v>
      </c>
      <c r="N912" s="15" t="s">
        <v>24</v>
      </c>
      <c r="O912" s="15" t="s">
        <v>24</v>
      </c>
      <c r="P912" s="15" t="s">
        <v>25</v>
      </c>
      <c r="Q912" s="15" t="s">
        <v>26</v>
      </c>
      <c r="R912" s="15" t="s">
        <v>15</v>
      </c>
      <c r="S912" s="18" t="n">
        <v>72.85</v>
      </c>
      <c r="T912" s="15" t="n">
        <v>688.65</v>
      </c>
      <c r="U912" s="15" t="s">
        <v>26</v>
      </c>
      <c r="V912" s="18" t="n">
        <f aca="false">IF(ISNUMBER(T912),T912,0)</f>
        <v>688.65</v>
      </c>
      <c r="W912" s="15" t="n">
        <f aca="false">IF(U912="Yes",1,0)</f>
        <v>1</v>
      </c>
      <c r="X912" s="15" t="str">
        <f aca="false">IF(F912&lt;=12,"0-12 months",IF(F912&lt;=24,"13-24 months",IF(F912&lt;=48,"25-48 months","49-72 months")))</f>
        <v>0-12 months</v>
      </c>
      <c r="Y912" s="15" t="str">
        <f aca="false">IF(C912=1,"Yes","No")</f>
        <v>Yes</v>
      </c>
      <c r="Z912" s="15" t="n">
        <f aca="false">COUNTIF(J912:O912,"Yes")</f>
        <v>1</v>
      </c>
      <c r="AA912" s="18" t="n">
        <f aca="false">S912*W912</f>
        <v>72.85</v>
      </c>
      <c r="AB912" s="15" t="n">
        <f aca="false">(P912="Month-to-month")+(I912="Fiber optic")+(R912="Electronic check")+(F912&lt;=12)+(M912="No")+(J912="No")</f>
        <v>6</v>
      </c>
      <c r="AC912" s="15" t="str">
        <f aca="false">IF(AB912&gt;=5,"High",IF(AB912&gt;=3,"Medium","Low"))</f>
        <v>High</v>
      </c>
    </row>
    <row r="913" customFormat="false" ht="15" hidden="false" customHeight="false" outlineLevel="0" collapsed="false">
      <c r="A913" s="15" t="s">
        <v>1010</v>
      </c>
      <c r="B913" s="15" t="s">
        <v>94</v>
      </c>
      <c r="C913" s="15" t="n">
        <v>1</v>
      </c>
      <c r="D913" s="15" t="s">
        <v>24</v>
      </c>
      <c r="E913" s="15" t="s">
        <v>24</v>
      </c>
      <c r="F913" s="15" t="n">
        <v>15</v>
      </c>
      <c r="G913" s="15" t="s">
        <v>26</v>
      </c>
      <c r="H913" s="15" t="s">
        <v>26</v>
      </c>
      <c r="I913" s="15" t="s">
        <v>102</v>
      </c>
      <c r="J913" s="15" t="s">
        <v>24</v>
      </c>
      <c r="K913" s="15" t="s">
        <v>26</v>
      </c>
      <c r="L913" s="15" t="s">
        <v>24</v>
      </c>
      <c r="M913" s="15" t="s">
        <v>24</v>
      </c>
      <c r="N913" s="15" t="s">
        <v>26</v>
      </c>
      <c r="O913" s="15" t="s">
        <v>24</v>
      </c>
      <c r="P913" s="15" t="s">
        <v>25</v>
      </c>
      <c r="Q913" s="15" t="s">
        <v>24</v>
      </c>
      <c r="R913" s="15" t="s">
        <v>21</v>
      </c>
      <c r="S913" s="18" t="n">
        <v>89</v>
      </c>
      <c r="T913" s="15" t="n">
        <v>1288.3</v>
      </c>
      <c r="U913" s="15" t="s">
        <v>24</v>
      </c>
      <c r="V913" s="18" t="n">
        <f aca="false">IF(ISNUMBER(T913),T913,0)</f>
        <v>1288.3</v>
      </c>
      <c r="W913" s="15" t="n">
        <f aca="false">IF(U913="Yes",1,0)</f>
        <v>0</v>
      </c>
      <c r="X913" s="15" t="str">
        <f aca="false">IF(F913&lt;=12,"0-12 months",IF(F913&lt;=24,"13-24 months",IF(F913&lt;=48,"25-48 months","49-72 months")))</f>
        <v>13-24 months</v>
      </c>
      <c r="Y913" s="15" t="str">
        <f aca="false">IF(C913=1,"Yes","No")</f>
        <v>Yes</v>
      </c>
      <c r="Z913" s="15" t="n">
        <f aca="false">COUNTIF(J913:O913,"Yes")</f>
        <v>2</v>
      </c>
      <c r="AA913" s="18" t="n">
        <f aca="false">S913*W913</f>
        <v>0</v>
      </c>
      <c r="AB913" s="15" t="n">
        <f aca="false">(P913="Month-to-month")+(I913="Fiber optic")+(R913="Electronic check")+(F913&lt;=12)+(M913="No")+(J913="No")</f>
        <v>4</v>
      </c>
      <c r="AC913" s="15" t="str">
        <f aca="false">IF(AB913&gt;=5,"High",IF(AB913&gt;=3,"Medium","Low"))</f>
        <v>Medium</v>
      </c>
    </row>
    <row r="914" customFormat="false" ht="15" hidden="false" customHeight="false" outlineLevel="0" collapsed="false">
      <c r="A914" s="15" t="s">
        <v>1011</v>
      </c>
      <c r="B914" s="15" t="s">
        <v>98</v>
      </c>
      <c r="C914" s="15" t="n">
        <v>0</v>
      </c>
      <c r="D914" s="15" t="s">
        <v>26</v>
      </c>
      <c r="E914" s="15" t="s">
        <v>26</v>
      </c>
      <c r="F914" s="15" t="n">
        <v>72</v>
      </c>
      <c r="G914" s="15" t="s">
        <v>26</v>
      </c>
      <c r="H914" s="15" t="s">
        <v>26</v>
      </c>
      <c r="I914" s="15" t="s">
        <v>102</v>
      </c>
      <c r="J914" s="15" t="s">
        <v>26</v>
      </c>
      <c r="K914" s="15" t="s">
        <v>24</v>
      </c>
      <c r="L914" s="15" t="s">
        <v>26</v>
      </c>
      <c r="M914" s="15" t="s">
        <v>24</v>
      </c>
      <c r="N914" s="15" t="s">
        <v>26</v>
      </c>
      <c r="O914" s="15" t="s">
        <v>26</v>
      </c>
      <c r="P914" s="15" t="s">
        <v>27</v>
      </c>
      <c r="Q914" s="15" t="s">
        <v>26</v>
      </c>
      <c r="R914" s="15" t="s">
        <v>19</v>
      </c>
      <c r="S914" s="18" t="n">
        <v>106.1</v>
      </c>
      <c r="T914" s="15" t="n">
        <v>7848.5</v>
      </c>
      <c r="U914" s="15" t="s">
        <v>24</v>
      </c>
      <c r="V914" s="18" t="n">
        <f aca="false">IF(ISNUMBER(T914),T914,0)</f>
        <v>7848.5</v>
      </c>
      <c r="W914" s="15" t="n">
        <f aca="false">IF(U914="Yes",1,0)</f>
        <v>0</v>
      </c>
      <c r="X914" s="15" t="str">
        <f aca="false">IF(F914&lt;=12,"0-12 months",IF(F914&lt;=24,"13-24 months",IF(F914&lt;=48,"25-48 months","49-72 months")))</f>
        <v>49-72 months</v>
      </c>
      <c r="Y914" s="15" t="str">
        <f aca="false">IF(C914=1,"Yes","No")</f>
        <v>No</v>
      </c>
      <c r="Z914" s="15" t="n">
        <f aca="false">COUNTIF(J914:O914,"Yes")</f>
        <v>4</v>
      </c>
      <c r="AA914" s="18" t="n">
        <f aca="false">S914*W914</f>
        <v>0</v>
      </c>
      <c r="AB914" s="15" t="n">
        <f aca="false">(P914="Month-to-month")+(I914="Fiber optic")+(R914="Electronic check")+(F914&lt;=12)+(M914="No")+(J914="No")</f>
        <v>2</v>
      </c>
      <c r="AC914" s="15" t="str">
        <f aca="false">IF(AB914&gt;=5,"High",IF(AB914&gt;=3,"Medium","Low"))</f>
        <v>Low</v>
      </c>
    </row>
    <row r="915" customFormat="false" ht="15" hidden="false" customHeight="false" outlineLevel="0" collapsed="false">
      <c r="A915" s="15" t="s">
        <v>1012</v>
      </c>
      <c r="B915" s="15" t="s">
        <v>98</v>
      </c>
      <c r="C915" s="15" t="n">
        <v>0</v>
      </c>
      <c r="D915" s="15" t="s">
        <v>24</v>
      </c>
      <c r="E915" s="15" t="s">
        <v>24</v>
      </c>
      <c r="F915" s="15" t="n">
        <v>12</v>
      </c>
      <c r="G915" s="15" t="s">
        <v>26</v>
      </c>
      <c r="H915" s="15" t="s">
        <v>24</v>
      </c>
      <c r="I915" s="15" t="s">
        <v>24</v>
      </c>
      <c r="J915" s="15" t="s">
        <v>28</v>
      </c>
      <c r="K915" s="15" t="s">
        <v>28</v>
      </c>
      <c r="L915" s="15" t="s">
        <v>28</v>
      </c>
      <c r="M915" s="15" t="s">
        <v>28</v>
      </c>
      <c r="N915" s="15" t="s">
        <v>28</v>
      </c>
      <c r="O915" s="15" t="s">
        <v>28</v>
      </c>
      <c r="P915" s="15" t="s">
        <v>27</v>
      </c>
      <c r="Q915" s="15" t="s">
        <v>24</v>
      </c>
      <c r="R915" s="15" t="s">
        <v>21</v>
      </c>
      <c r="S915" s="18" t="n">
        <v>20.05</v>
      </c>
      <c r="T915" s="15" t="n">
        <v>267</v>
      </c>
      <c r="U915" s="15" t="s">
        <v>24</v>
      </c>
      <c r="V915" s="18" t="n">
        <f aca="false">IF(ISNUMBER(T915),T915,0)</f>
        <v>267</v>
      </c>
      <c r="W915" s="15" t="n">
        <f aca="false">IF(U915="Yes",1,0)</f>
        <v>0</v>
      </c>
      <c r="X915" s="15" t="str">
        <f aca="false">IF(F915&lt;=12,"0-12 months",IF(F915&lt;=24,"13-24 months",IF(F915&lt;=48,"25-48 months","49-72 months")))</f>
        <v>0-12 months</v>
      </c>
      <c r="Y915" s="15" t="str">
        <f aca="false">IF(C915=1,"Yes","No")</f>
        <v>No</v>
      </c>
      <c r="Z915" s="15" t="n">
        <f aca="false">COUNTIF(J915:O915,"Yes")</f>
        <v>0</v>
      </c>
      <c r="AA915" s="18" t="n">
        <f aca="false">S915*W915</f>
        <v>0</v>
      </c>
      <c r="AB915" s="15" t="n">
        <f aca="false">(P915="Month-to-month")+(I915="Fiber optic")+(R915="Electronic check")+(F915&lt;=12)+(M915="No")+(J915="No")</f>
        <v>1</v>
      </c>
      <c r="AC915" s="15" t="str">
        <f aca="false">IF(AB915&gt;=5,"High",IF(AB915&gt;=3,"Medium","Low"))</f>
        <v>Low</v>
      </c>
    </row>
    <row r="916" customFormat="false" ht="15" hidden="false" customHeight="false" outlineLevel="0" collapsed="false">
      <c r="A916" s="15" t="s">
        <v>1013</v>
      </c>
      <c r="B916" s="15" t="s">
        <v>98</v>
      </c>
      <c r="C916" s="15" t="n">
        <v>0</v>
      </c>
      <c r="D916" s="15" t="s">
        <v>26</v>
      </c>
      <c r="E916" s="15" t="s">
        <v>26</v>
      </c>
      <c r="F916" s="15" t="n">
        <v>72</v>
      </c>
      <c r="G916" s="15" t="s">
        <v>26</v>
      </c>
      <c r="H916" s="15" t="s">
        <v>26</v>
      </c>
      <c r="I916" s="15" t="s">
        <v>24</v>
      </c>
      <c r="J916" s="15" t="s">
        <v>28</v>
      </c>
      <c r="K916" s="15" t="s">
        <v>28</v>
      </c>
      <c r="L916" s="15" t="s">
        <v>28</v>
      </c>
      <c r="M916" s="15" t="s">
        <v>28</v>
      </c>
      <c r="N916" s="15" t="s">
        <v>28</v>
      </c>
      <c r="O916" s="15" t="s">
        <v>28</v>
      </c>
      <c r="P916" s="15" t="s">
        <v>29</v>
      </c>
      <c r="Q916" s="15" t="s">
        <v>26</v>
      </c>
      <c r="R916" s="15" t="s">
        <v>19</v>
      </c>
      <c r="S916" s="18" t="n">
        <v>25.2</v>
      </c>
      <c r="T916" s="15" t="n">
        <v>1798.9</v>
      </c>
      <c r="U916" s="15" t="s">
        <v>24</v>
      </c>
      <c r="V916" s="18" t="n">
        <f aca="false">IF(ISNUMBER(T916),T916,0)</f>
        <v>1798.9</v>
      </c>
      <c r="W916" s="15" t="n">
        <f aca="false">IF(U916="Yes",1,0)</f>
        <v>0</v>
      </c>
      <c r="X916" s="15" t="str">
        <f aca="false">IF(F916&lt;=12,"0-12 months",IF(F916&lt;=24,"13-24 months",IF(F916&lt;=48,"25-48 months","49-72 months")))</f>
        <v>49-72 months</v>
      </c>
      <c r="Y916" s="15" t="str">
        <f aca="false">IF(C916=1,"Yes","No")</f>
        <v>No</v>
      </c>
      <c r="Z916" s="15" t="n">
        <f aca="false">COUNTIF(J916:O916,"Yes")</f>
        <v>0</v>
      </c>
      <c r="AA916" s="18" t="n">
        <f aca="false">S916*W916</f>
        <v>0</v>
      </c>
      <c r="AB916" s="15" t="n">
        <f aca="false">(P916="Month-to-month")+(I916="Fiber optic")+(R916="Electronic check")+(F916&lt;=12)+(M916="No")+(J916="No")</f>
        <v>0</v>
      </c>
      <c r="AC916" s="15" t="str">
        <f aca="false">IF(AB916&gt;=5,"High",IF(AB916&gt;=3,"Medium","Low"))</f>
        <v>Low</v>
      </c>
    </row>
    <row r="917" customFormat="false" ht="15" hidden="false" customHeight="false" outlineLevel="0" collapsed="false">
      <c r="A917" s="15" t="s">
        <v>1014</v>
      </c>
      <c r="B917" s="15" t="s">
        <v>98</v>
      </c>
      <c r="C917" s="15" t="n">
        <v>1</v>
      </c>
      <c r="D917" s="15" t="s">
        <v>26</v>
      </c>
      <c r="E917" s="15" t="s">
        <v>24</v>
      </c>
      <c r="F917" s="15" t="n">
        <v>1</v>
      </c>
      <c r="G917" s="15" t="s">
        <v>26</v>
      </c>
      <c r="H917" s="15" t="s">
        <v>26</v>
      </c>
      <c r="I917" s="15" t="s">
        <v>102</v>
      </c>
      <c r="J917" s="15" t="s">
        <v>24</v>
      </c>
      <c r="K917" s="15" t="s">
        <v>24</v>
      </c>
      <c r="L917" s="15" t="s">
        <v>24</v>
      </c>
      <c r="M917" s="15" t="s">
        <v>24</v>
      </c>
      <c r="N917" s="15" t="s">
        <v>24</v>
      </c>
      <c r="O917" s="15" t="s">
        <v>24</v>
      </c>
      <c r="P917" s="15" t="s">
        <v>25</v>
      </c>
      <c r="Q917" s="15" t="s">
        <v>26</v>
      </c>
      <c r="R917" s="15" t="s">
        <v>15</v>
      </c>
      <c r="S917" s="18" t="n">
        <v>73.55</v>
      </c>
      <c r="T917" s="15" t="n">
        <v>73.55</v>
      </c>
      <c r="U917" s="15" t="s">
        <v>26</v>
      </c>
      <c r="V917" s="18" t="n">
        <f aca="false">IF(ISNUMBER(T917),T917,0)</f>
        <v>73.55</v>
      </c>
      <c r="W917" s="15" t="n">
        <f aca="false">IF(U917="Yes",1,0)</f>
        <v>1</v>
      </c>
      <c r="X917" s="15" t="str">
        <f aca="false">IF(F917&lt;=12,"0-12 months",IF(F917&lt;=24,"13-24 months",IF(F917&lt;=48,"25-48 months","49-72 months")))</f>
        <v>0-12 months</v>
      </c>
      <c r="Y917" s="15" t="str">
        <f aca="false">IF(C917=1,"Yes","No")</f>
        <v>Yes</v>
      </c>
      <c r="Z917" s="15" t="n">
        <f aca="false">COUNTIF(J917:O917,"Yes")</f>
        <v>0</v>
      </c>
      <c r="AA917" s="18" t="n">
        <f aca="false">S917*W917</f>
        <v>73.55</v>
      </c>
      <c r="AB917" s="15" t="n">
        <f aca="false">(P917="Month-to-month")+(I917="Fiber optic")+(R917="Electronic check")+(F917&lt;=12)+(M917="No")+(J917="No")</f>
        <v>6</v>
      </c>
      <c r="AC917" s="15" t="str">
        <f aca="false">IF(AB917&gt;=5,"High",IF(AB917&gt;=3,"Medium","Low"))</f>
        <v>High</v>
      </c>
    </row>
    <row r="918" customFormat="false" ht="15" hidden="false" customHeight="false" outlineLevel="0" collapsed="false">
      <c r="A918" s="15" t="s">
        <v>1015</v>
      </c>
      <c r="B918" s="15" t="s">
        <v>94</v>
      </c>
      <c r="C918" s="15" t="n">
        <v>1</v>
      </c>
      <c r="D918" s="15" t="s">
        <v>24</v>
      </c>
      <c r="E918" s="15" t="s">
        <v>24</v>
      </c>
      <c r="F918" s="15" t="n">
        <v>23</v>
      </c>
      <c r="G918" s="15" t="s">
        <v>26</v>
      </c>
      <c r="H918" s="15" t="s">
        <v>24</v>
      </c>
      <c r="I918" s="15" t="s">
        <v>102</v>
      </c>
      <c r="J918" s="15" t="s">
        <v>26</v>
      </c>
      <c r="K918" s="15" t="s">
        <v>24</v>
      </c>
      <c r="L918" s="15" t="s">
        <v>24</v>
      </c>
      <c r="M918" s="15" t="s">
        <v>24</v>
      </c>
      <c r="N918" s="15" t="s">
        <v>24</v>
      </c>
      <c r="O918" s="15" t="s">
        <v>24</v>
      </c>
      <c r="P918" s="15" t="s">
        <v>25</v>
      </c>
      <c r="Q918" s="15" t="s">
        <v>26</v>
      </c>
      <c r="R918" s="15" t="s">
        <v>19</v>
      </c>
      <c r="S918" s="18" t="n">
        <v>75.4</v>
      </c>
      <c r="T918" s="15" t="n">
        <v>1643.55</v>
      </c>
      <c r="U918" s="15" t="s">
        <v>24</v>
      </c>
      <c r="V918" s="18" t="n">
        <f aca="false">IF(ISNUMBER(T918),T918,0)</f>
        <v>1643.55</v>
      </c>
      <c r="W918" s="15" t="n">
        <f aca="false">IF(U918="Yes",1,0)</f>
        <v>0</v>
      </c>
      <c r="X918" s="15" t="str">
        <f aca="false">IF(F918&lt;=12,"0-12 months",IF(F918&lt;=24,"13-24 months",IF(F918&lt;=48,"25-48 months","49-72 months")))</f>
        <v>13-24 months</v>
      </c>
      <c r="Y918" s="15" t="str">
        <f aca="false">IF(C918=1,"Yes","No")</f>
        <v>Yes</v>
      </c>
      <c r="Z918" s="15" t="n">
        <f aca="false">COUNTIF(J918:O918,"Yes")</f>
        <v>1</v>
      </c>
      <c r="AA918" s="18" t="n">
        <f aca="false">S918*W918</f>
        <v>0</v>
      </c>
      <c r="AB918" s="15" t="n">
        <f aca="false">(P918="Month-to-month")+(I918="Fiber optic")+(R918="Electronic check")+(F918&lt;=12)+(M918="No")+(J918="No")</f>
        <v>3</v>
      </c>
      <c r="AC918" s="15" t="str">
        <f aca="false">IF(AB918&gt;=5,"High",IF(AB918&gt;=3,"Medium","Low"))</f>
        <v>Medium</v>
      </c>
    </row>
    <row r="919" customFormat="false" ht="15" hidden="false" customHeight="false" outlineLevel="0" collapsed="false">
      <c r="A919" s="15" t="s">
        <v>1016</v>
      </c>
      <c r="B919" s="15" t="s">
        <v>98</v>
      </c>
      <c r="C919" s="15" t="n">
        <v>0</v>
      </c>
      <c r="D919" s="15" t="s">
        <v>24</v>
      </c>
      <c r="E919" s="15" t="s">
        <v>24</v>
      </c>
      <c r="F919" s="15" t="n">
        <v>72</v>
      </c>
      <c r="G919" s="15" t="s">
        <v>24</v>
      </c>
      <c r="H919" s="15" t="s">
        <v>95</v>
      </c>
      <c r="I919" s="15" t="s">
        <v>96</v>
      </c>
      <c r="J919" s="15" t="s">
        <v>26</v>
      </c>
      <c r="K919" s="15" t="s">
        <v>26</v>
      </c>
      <c r="L919" s="15" t="s">
        <v>26</v>
      </c>
      <c r="M919" s="15" t="s">
        <v>26</v>
      </c>
      <c r="N919" s="15" t="s">
        <v>26</v>
      </c>
      <c r="O919" s="15" t="s">
        <v>26</v>
      </c>
      <c r="P919" s="15" t="s">
        <v>29</v>
      </c>
      <c r="Q919" s="15" t="s">
        <v>26</v>
      </c>
      <c r="R919" s="15" t="s">
        <v>19</v>
      </c>
      <c r="S919" s="18" t="n">
        <v>65.55</v>
      </c>
      <c r="T919" s="15" t="n">
        <v>4807.45</v>
      </c>
      <c r="U919" s="15" t="s">
        <v>24</v>
      </c>
      <c r="V919" s="18" t="n">
        <f aca="false">IF(ISNUMBER(T919),T919,0)</f>
        <v>4807.45</v>
      </c>
      <c r="W919" s="15" t="n">
        <f aca="false">IF(U919="Yes",1,0)</f>
        <v>0</v>
      </c>
      <c r="X919" s="15" t="str">
        <f aca="false">IF(F919&lt;=12,"0-12 months",IF(F919&lt;=24,"13-24 months",IF(F919&lt;=48,"25-48 months","49-72 months")))</f>
        <v>49-72 months</v>
      </c>
      <c r="Y919" s="15" t="str">
        <f aca="false">IF(C919=1,"Yes","No")</f>
        <v>No</v>
      </c>
      <c r="Z919" s="15" t="n">
        <f aca="false">COUNTIF(J919:O919,"Yes")</f>
        <v>6</v>
      </c>
      <c r="AA919" s="18" t="n">
        <f aca="false">S919*W919</f>
        <v>0</v>
      </c>
      <c r="AB919" s="15" t="n">
        <f aca="false">(P919="Month-to-month")+(I919="Fiber optic")+(R919="Electronic check")+(F919&lt;=12)+(M919="No")+(J919="No")</f>
        <v>0</v>
      </c>
      <c r="AC919" s="15" t="str">
        <f aca="false">IF(AB919&gt;=5,"High",IF(AB919&gt;=3,"Medium","Low"))</f>
        <v>Low</v>
      </c>
    </row>
    <row r="920" customFormat="false" ht="15" hidden="false" customHeight="false" outlineLevel="0" collapsed="false">
      <c r="A920" s="15" t="s">
        <v>1017</v>
      </c>
      <c r="B920" s="15" t="s">
        <v>94</v>
      </c>
      <c r="C920" s="15" t="n">
        <v>0</v>
      </c>
      <c r="D920" s="15" t="s">
        <v>24</v>
      </c>
      <c r="E920" s="15" t="s">
        <v>24</v>
      </c>
      <c r="F920" s="15" t="n">
        <v>26</v>
      </c>
      <c r="G920" s="15" t="s">
        <v>26</v>
      </c>
      <c r="H920" s="15" t="s">
        <v>26</v>
      </c>
      <c r="I920" s="15" t="s">
        <v>102</v>
      </c>
      <c r="J920" s="15" t="s">
        <v>24</v>
      </c>
      <c r="K920" s="15" t="s">
        <v>24</v>
      </c>
      <c r="L920" s="15" t="s">
        <v>26</v>
      </c>
      <c r="M920" s="15" t="s">
        <v>24</v>
      </c>
      <c r="N920" s="15" t="s">
        <v>24</v>
      </c>
      <c r="O920" s="15" t="s">
        <v>24</v>
      </c>
      <c r="P920" s="15" t="s">
        <v>25</v>
      </c>
      <c r="Q920" s="15" t="s">
        <v>26</v>
      </c>
      <c r="R920" s="15" t="s">
        <v>15</v>
      </c>
      <c r="S920" s="18" t="n">
        <v>80.7</v>
      </c>
      <c r="T920" s="15" t="n">
        <v>2193</v>
      </c>
      <c r="U920" s="15" t="s">
        <v>24</v>
      </c>
      <c r="V920" s="18" t="n">
        <f aca="false">IF(ISNUMBER(T920),T920,0)</f>
        <v>2193</v>
      </c>
      <c r="W920" s="15" t="n">
        <f aca="false">IF(U920="Yes",1,0)</f>
        <v>0</v>
      </c>
      <c r="X920" s="15" t="str">
        <f aca="false">IF(F920&lt;=12,"0-12 months",IF(F920&lt;=24,"13-24 months",IF(F920&lt;=48,"25-48 months","49-72 months")))</f>
        <v>25-48 months</v>
      </c>
      <c r="Y920" s="15" t="str">
        <f aca="false">IF(C920=1,"Yes","No")</f>
        <v>No</v>
      </c>
      <c r="Z920" s="15" t="n">
        <f aca="false">COUNTIF(J920:O920,"Yes")</f>
        <v>1</v>
      </c>
      <c r="AA920" s="18" t="n">
        <f aca="false">S920*W920</f>
        <v>0</v>
      </c>
      <c r="AB920" s="15" t="n">
        <f aca="false">(P920="Month-to-month")+(I920="Fiber optic")+(R920="Electronic check")+(F920&lt;=12)+(M920="No")+(J920="No")</f>
        <v>5</v>
      </c>
      <c r="AC920" s="15" t="str">
        <f aca="false">IF(AB920&gt;=5,"High",IF(AB920&gt;=3,"Medium","Low"))</f>
        <v>High</v>
      </c>
    </row>
    <row r="921" customFormat="false" ht="15" hidden="false" customHeight="false" outlineLevel="0" collapsed="false">
      <c r="A921" s="15" t="s">
        <v>1018</v>
      </c>
      <c r="B921" s="15" t="s">
        <v>94</v>
      </c>
      <c r="C921" s="15" t="n">
        <v>0</v>
      </c>
      <c r="D921" s="15" t="s">
        <v>24</v>
      </c>
      <c r="E921" s="15" t="s">
        <v>24</v>
      </c>
      <c r="F921" s="15" t="n">
        <v>21</v>
      </c>
      <c r="G921" s="15" t="s">
        <v>26</v>
      </c>
      <c r="H921" s="15" t="s">
        <v>24</v>
      </c>
      <c r="I921" s="15" t="s">
        <v>102</v>
      </c>
      <c r="J921" s="15" t="s">
        <v>24</v>
      </c>
      <c r="K921" s="15" t="s">
        <v>26</v>
      </c>
      <c r="L921" s="15" t="s">
        <v>26</v>
      </c>
      <c r="M921" s="15" t="s">
        <v>26</v>
      </c>
      <c r="N921" s="15" t="s">
        <v>26</v>
      </c>
      <c r="O921" s="15" t="s">
        <v>26</v>
      </c>
      <c r="P921" s="15" t="s">
        <v>27</v>
      </c>
      <c r="Q921" s="15" t="s">
        <v>26</v>
      </c>
      <c r="R921" s="15" t="s">
        <v>17</v>
      </c>
      <c r="S921" s="18" t="n">
        <v>104.55</v>
      </c>
      <c r="T921" s="15" t="n">
        <v>2239.4</v>
      </c>
      <c r="U921" s="15" t="s">
        <v>24</v>
      </c>
      <c r="V921" s="18" t="n">
        <f aca="false">IF(ISNUMBER(T921),T921,0)</f>
        <v>2239.4</v>
      </c>
      <c r="W921" s="15" t="n">
        <f aca="false">IF(U921="Yes",1,0)</f>
        <v>0</v>
      </c>
      <c r="X921" s="15" t="str">
        <f aca="false">IF(F921&lt;=12,"0-12 months",IF(F921&lt;=24,"13-24 months",IF(F921&lt;=48,"25-48 months","49-72 months")))</f>
        <v>13-24 months</v>
      </c>
      <c r="Y921" s="15" t="str">
        <f aca="false">IF(C921=1,"Yes","No")</f>
        <v>No</v>
      </c>
      <c r="Z921" s="15" t="n">
        <f aca="false">COUNTIF(J921:O921,"Yes")</f>
        <v>5</v>
      </c>
      <c r="AA921" s="18" t="n">
        <f aca="false">S921*W921</f>
        <v>0</v>
      </c>
      <c r="AB921" s="15" t="n">
        <f aca="false">(P921="Month-to-month")+(I921="Fiber optic")+(R921="Electronic check")+(F921&lt;=12)+(M921="No")+(J921="No")</f>
        <v>2</v>
      </c>
      <c r="AC921" s="15" t="str">
        <f aca="false">IF(AB921&gt;=5,"High",IF(AB921&gt;=3,"Medium","Low"))</f>
        <v>Low</v>
      </c>
    </row>
    <row r="922" customFormat="false" ht="15" hidden="false" customHeight="false" outlineLevel="0" collapsed="false">
      <c r="A922" s="15" t="s">
        <v>1019</v>
      </c>
      <c r="B922" s="15" t="s">
        <v>98</v>
      </c>
      <c r="C922" s="15" t="n">
        <v>0</v>
      </c>
      <c r="D922" s="15" t="s">
        <v>26</v>
      </c>
      <c r="E922" s="15" t="s">
        <v>24</v>
      </c>
      <c r="F922" s="15" t="n">
        <v>60</v>
      </c>
      <c r="G922" s="15" t="s">
        <v>26</v>
      </c>
      <c r="H922" s="15" t="s">
        <v>26</v>
      </c>
      <c r="I922" s="15" t="s">
        <v>24</v>
      </c>
      <c r="J922" s="15" t="s">
        <v>28</v>
      </c>
      <c r="K922" s="15" t="s">
        <v>28</v>
      </c>
      <c r="L922" s="15" t="s">
        <v>28</v>
      </c>
      <c r="M922" s="15" t="s">
        <v>28</v>
      </c>
      <c r="N922" s="15" t="s">
        <v>28</v>
      </c>
      <c r="O922" s="15" t="s">
        <v>28</v>
      </c>
      <c r="P922" s="15" t="s">
        <v>27</v>
      </c>
      <c r="Q922" s="15" t="s">
        <v>24</v>
      </c>
      <c r="R922" s="15" t="s">
        <v>19</v>
      </c>
      <c r="S922" s="18" t="n">
        <v>24.15</v>
      </c>
      <c r="T922" s="15" t="n">
        <v>1505.9</v>
      </c>
      <c r="U922" s="15" t="s">
        <v>24</v>
      </c>
      <c r="V922" s="18" t="n">
        <f aca="false">IF(ISNUMBER(T922),T922,0)</f>
        <v>1505.9</v>
      </c>
      <c r="W922" s="15" t="n">
        <f aca="false">IF(U922="Yes",1,0)</f>
        <v>0</v>
      </c>
      <c r="X922" s="15" t="str">
        <f aca="false">IF(F922&lt;=12,"0-12 months",IF(F922&lt;=24,"13-24 months",IF(F922&lt;=48,"25-48 months","49-72 months")))</f>
        <v>49-72 months</v>
      </c>
      <c r="Y922" s="15" t="str">
        <f aca="false">IF(C922=1,"Yes","No")</f>
        <v>No</v>
      </c>
      <c r="Z922" s="15" t="n">
        <f aca="false">COUNTIF(J922:O922,"Yes")</f>
        <v>0</v>
      </c>
      <c r="AA922" s="18" t="n">
        <f aca="false">S922*W922</f>
        <v>0</v>
      </c>
      <c r="AB922" s="15" t="n">
        <f aca="false">(P922="Month-to-month")+(I922="Fiber optic")+(R922="Electronic check")+(F922&lt;=12)+(M922="No")+(J922="No")</f>
        <v>0</v>
      </c>
      <c r="AC922" s="15" t="str">
        <f aca="false">IF(AB922&gt;=5,"High",IF(AB922&gt;=3,"Medium","Low"))</f>
        <v>Low</v>
      </c>
    </row>
    <row r="923" customFormat="false" ht="15" hidden="false" customHeight="false" outlineLevel="0" collapsed="false">
      <c r="A923" s="15" t="s">
        <v>1020</v>
      </c>
      <c r="B923" s="15" t="s">
        <v>98</v>
      </c>
      <c r="C923" s="15" t="n">
        <v>0</v>
      </c>
      <c r="D923" s="15" t="s">
        <v>24</v>
      </c>
      <c r="E923" s="15" t="s">
        <v>24</v>
      </c>
      <c r="F923" s="15" t="n">
        <v>12</v>
      </c>
      <c r="G923" s="15" t="s">
        <v>26</v>
      </c>
      <c r="H923" s="15" t="s">
        <v>24</v>
      </c>
      <c r="I923" s="15" t="s">
        <v>24</v>
      </c>
      <c r="J923" s="15" t="s">
        <v>28</v>
      </c>
      <c r="K923" s="15" t="s">
        <v>28</v>
      </c>
      <c r="L923" s="15" t="s">
        <v>28</v>
      </c>
      <c r="M923" s="15" t="s">
        <v>28</v>
      </c>
      <c r="N923" s="15" t="s">
        <v>28</v>
      </c>
      <c r="O923" s="15" t="s">
        <v>28</v>
      </c>
      <c r="P923" s="15" t="s">
        <v>25</v>
      </c>
      <c r="Q923" s="15" t="s">
        <v>24</v>
      </c>
      <c r="R923" s="15" t="s">
        <v>17</v>
      </c>
      <c r="S923" s="18" t="n">
        <v>20.45</v>
      </c>
      <c r="T923" s="15" t="n">
        <v>255.35</v>
      </c>
      <c r="U923" s="15" t="s">
        <v>24</v>
      </c>
      <c r="V923" s="18" t="n">
        <f aca="false">IF(ISNUMBER(T923),T923,0)</f>
        <v>255.35</v>
      </c>
      <c r="W923" s="15" t="n">
        <f aca="false">IF(U923="Yes",1,0)</f>
        <v>0</v>
      </c>
      <c r="X923" s="15" t="str">
        <f aca="false">IF(F923&lt;=12,"0-12 months",IF(F923&lt;=24,"13-24 months",IF(F923&lt;=48,"25-48 months","49-72 months")))</f>
        <v>0-12 months</v>
      </c>
      <c r="Y923" s="15" t="str">
        <f aca="false">IF(C923=1,"Yes","No")</f>
        <v>No</v>
      </c>
      <c r="Z923" s="15" t="n">
        <f aca="false">COUNTIF(J923:O923,"Yes")</f>
        <v>0</v>
      </c>
      <c r="AA923" s="18" t="n">
        <f aca="false">S923*W923</f>
        <v>0</v>
      </c>
      <c r="AB923" s="15" t="n">
        <f aca="false">(P923="Month-to-month")+(I923="Fiber optic")+(R923="Electronic check")+(F923&lt;=12)+(M923="No")+(J923="No")</f>
        <v>2</v>
      </c>
      <c r="AC923" s="15" t="str">
        <f aca="false">IF(AB923&gt;=5,"High",IF(AB923&gt;=3,"Medium","Low"))</f>
        <v>Low</v>
      </c>
    </row>
    <row r="924" customFormat="false" ht="15" hidden="false" customHeight="false" outlineLevel="0" collapsed="false">
      <c r="A924" s="15" t="s">
        <v>1021</v>
      </c>
      <c r="B924" s="15" t="s">
        <v>98</v>
      </c>
      <c r="C924" s="15" t="n">
        <v>0</v>
      </c>
      <c r="D924" s="15" t="s">
        <v>26</v>
      </c>
      <c r="E924" s="15" t="s">
        <v>24</v>
      </c>
      <c r="F924" s="15" t="n">
        <v>16</v>
      </c>
      <c r="G924" s="15" t="s">
        <v>26</v>
      </c>
      <c r="H924" s="15" t="s">
        <v>26</v>
      </c>
      <c r="I924" s="15" t="s">
        <v>102</v>
      </c>
      <c r="J924" s="15" t="s">
        <v>24</v>
      </c>
      <c r="K924" s="15" t="s">
        <v>24</v>
      </c>
      <c r="L924" s="15" t="s">
        <v>24</v>
      </c>
      <c r="M924" s="15" t="s">
        <v>24</v>
      </c>
      <c r="N924" s="15" t="s">
        <v>24</v>
      </c>
      <c r="O924" s="15" t="s">
        <v>24</v>
      </c>
      <c r="P924" s="15" t="s">
        <v>25</v>
      </c>
      <c r="Q924" s="15" t="s">
        <v>26</v>
      </c>
      <c r="R924" s="15" t="s">
        <v>15</v>
      </c>
      <c r="S924" s="18" t="n">
        <v>75.4</v>
      </c>
      <c r="T924" s="15" t="n">
        <v>1189.4</v>
      </c>
      <c r="U924" s="15" t="s">
        <v>24</v>
      </c>
      <c r="V924" s="18" t="n">
        <f aca="false">IF(ISNUMBER(T924),T924,0)</f>
        <v>1189.4</v>
      </c>
      <c r="W924" s="15" t="n">
        <f aca="false">IF(U924="Yes",1,0)</f>
        <v>0</v>
      </c>
      <c r="X924" s="15" t="str">
        <f aca="false">IF(F924&lt;=12,"0-12 months",IF(F924&lt;=24,"13-24 months",IF(F924&lt;=48,"25-48 months","49-72 months")))</f>
        <v>13-24 months</v>
      </c>
      <c r="Y924" s="15" t="str">
        <f aca="false">IF(C924=1,"Yes","No")</f>
        <v>No</v>
      </c>
      <c r="Z924" s="15" t="n">
        <f aca="false">COUNTIF(J924:O924,"Yes")</f>
        <v>0</v>
      </c>
      <c r="AA924" s="18" t="n">
        <f aca="false">S924*W924</f>
        <v>0</v>
      </c>
      <c r="AB924" s="15" t="n">
        <f aca="false">(P924="Month-to-month")+(I924="Fiber optic")+(R924="Electronic check")+(F924&lt;=12)+(M924="No")+(J924="No")</f>
        <v>5</v>
      </c>
      <c r="AC924" s="15" t="str">
        <f aca="false">IF(AB924&gt;=5,"High",IF(AB924&gt;=3,"Medium","Low"))</f>
        <v>High</v>
      </c>
    </row>
    <row r="925" customFormat="false" ht="15" hidden="false" customHeight="false" outlineLevel="0" collapsed="false">
      <c r="A925" s="15" t="s">
        <v>1022</v>
      </c>
      <c r="B925" s="15" t="s">
        <v>94</v>
      </c>
      <c r="C925" s="15" t="n">
        <v>0</v>
      </c>
      <c r="D925" s="15" t="s">
        <v>26</v>
      </c>
      <c r="E925" s="15" t="s">
        <v>24</v>
      </c>
      <c r="F925" s="15" t="n">
        <v>63</v>
      </c>
      <c r="G925" s="15" t="s">
        <v>26</v>
      </c>
      <c r="H925" s="15" t="s">
        <v>26</v>
      </c>
      <c r="I925" s="15" t="s">
        <v>96</v>
      </c>
      <c r="J925" s="15" t="s">
        <v>26</v>
      </c>
      <c r="K925" s="15" t="s">
        <v>26</v>
      </c>
      <c r="L925" s="15" t="s">
        <v>24</v>
      </c>
      <c r="M925" s="15" t="s">
        <v>24</v>
      </c>
      <c r="N925" s="15" t="s">
        <v>26</v>
      </c>
      <c r="O925" s="15" t="s">
        <v>26</v>
      </c>
      <c r="P925" s="15" t="s">
        <v>27</v>
      </c>
      <c r="Q925" s="15" t="s">
        <v>26</v>
      </c>
      <c r="R925" s="15" t="s">
        <v>21</v>
      </c>
      <c r="S925" s="18" t="n">
        <v>79.7</v>
      </c>
      <c r="T925" s="15" t="n">
        <v>4786.15</v>
      </c>
      <c r="U925" s="15" t="s">
        <v>24</v>
      </c>
      <c r="V925" s="18" t="n">
        <f aca="false">IF(ISNUMBER(T925),T925,0)</f>
        <v>4786.15</v>
      </c>
      <c r="W925" s="15" t="n">
        <f aca="false">IF(U925="Yes",1,0)</f>
        <v>0</v>
      </c>
      <c r="X925" s="15" t="str">
        <f aca="false">IF(F925&lt;=12,"0-12 months",IF(F925&lt;=24,"13-24 months",IF(F925&lt;=48,"25-48 months","49-72 months")))</f>
        <v>49-72 months</v>
      </c>
      <c r="Y925" s="15" t="str">
        <f aca="false">IF(C925=1,"Yes","No")</f>
        <v>No</v>
      </c>
      <c r="Z925" s="15" t="n">
        <f aca="false">COUNTIF(J925:O925,"Yes")</f>
        <v>4</v>
      </c>
      <c r="AA925" s="18" t="n">
        <f aca="false">S925*W925</f>
        <v>0</v>
      </c>
      <c r="AB925" s="15" t="n">
        <f aca="false">(P925="Month-to-month")+(I925="Fiber optic")+(R925="Electronic check")+(F925&lt;=12)+(M925="No")+(J925="No")</f>
        <v>1</v>
      </c>
      <c r="AC925" s="15" t="str">
        <f aca="false">IF(AB925&gt;=5,"High",IF(AB925&gt;=3,"Medium","Low"))</f>
        <v>Low</v>
      </c>
    </row>
    <row r="926" customFormat="false" ht="15" hidden="false" customHeight="false" outlineLevel="0" collapsed="false">
      <c r="A926" s="15" t="s">
        <v>1023</v>
      </c>
      <c r="B926" s="15" t="s">
        <v>94</v>
      </c>
      <c r="C926" s="15" t="n">
        <v>1</v>
      </c>
      <c r="D926" s="15" t="s">
        <v>24</v>
      </c>
      <c r="E926" s="15" t="s">
        <v>24</v>
      </c>
      <c r="F926" s="15" t="n">
        <v>22</v>
      </c>
      <c r="G926" s="15" t="s">
        <v>26</v>
      </c>
      <c r="H926" s="15" t="s">
        <v>24</v>
      </c>
      <c r="I926" s="15" t="s">
        <v>102</v>
      </c>
      <c r="J926" s="15" t="s">
        <v>26</v>
      </c>
      <c r="K926" s="15" t="s">
        <v>26</v>
      </c>
      <c r="L926" s="15" t="s">
        <v>24</v>
      </c>
      <c r="M926" s="15" t="s">
        <v>24</v>
      </c>
      <c r="N926" s="15" t="s">
        <v>24</v>
      </c>
      <c r="O926" s="15" t="s">
        <v>24</v>
      </c>
      <c r="P926" s="15" t="s">
        <v>25</v>
      </c>
      <c r="Q926" s="15" t="s">
        <v>24</v>
      </c>
      <c r="R926" s="15" t="s">
        <v>15</v>
      </c>
      <c r="S926" s="18" t="n">
        <v>81.7</v>
      </c>
      <c r="T926" s="15" t="n">
        <v>1820.9</v>
      </c>
      <c r="U926" s="15" t="s">
        <v>24</v>
      </c>
      <c r="V926" s="18" t="n">
        <f aca="false">IF(ISNUMBER(T926),T926,0)</f>
        <v>1820.9</v>
      </c>
      <c r="W926" s="15" t="n">
        <f aca="false">IF(U926="Yes",1,0)</f>
        <v>0</v>
      </c>
      <c r="X926" s="15" t="str">
        <f aca="false">IF(F926&lt;=12,"0-12 months",IF(F926&lt;=24,"13-24 months",IF(F926&lt;=48,"25-48 months","49-72 months")))</f>
        <v>13-24 months</v>
      </c>
      <c r="Y926" s="15" t="str">
        <f aca="false">IF(C926=1,"Yes","No")</f>
        <v>Yes</v>
      </c>
      <c r="Z926" s="15" t="n">
        <f aca="false">COUNTIF(J926:O926,"Yes")</f>
        <v>2</v>
      </c>
      <c r="AA926" s="18" t="n">
        <f aca="false">S926*W926</f>
        <v>0</v>
      </c>
      <c r="AB926" s="15" t="n">
        <f aca="false">(P926="Month-to-month")+(I926="Fiber optic")+(R926="Electronic check")+(F926&lt;=12)+(M926="No")+(J926="No")</f>
        <v>4</v>
      </c>
      <c r="AC926" s="15" t="str">
        <f aca="false">IF(AB926&gt;=5,"High",IF(AB926&gt;=3,"Medium","Low"))</f>
        <v>Medium</v>
      </c>
    </row>
    <row r="927" customFormat="false" ht="15" hidden="false" customHeight="false" outlineLevel="0" collapsed="false">
      <c r="A927" s="15" t="s">
        <v>1024</v>
      </c>
      <c r="B927" s="15" t="s">
        <v>94</v>
      </c>
      <c r="C927" s="15" t="n">
        <v>0</v>
      </c>
      <c r="D927" s="15" t="s">
        <v>26</v>
      </c>
      <c r="E927" s="15" t="s">
        <v>26</v>
      </c>
      <c r="F927" s="15" t="n">
        <v>32</v>
      </c>
      <c r="G927" s="15" t="s">
        <v>26</v>
      </c>
      <c r="H927" s="15" t="s">
        <v>24</v>
      </c>
      <c r="I927" s="15" t="s">
        <v>96</v>
      </c>
      <c r="J927" s="15" t="s">
        <v>26</v>
      </c>
      <c r="K927" s="15" t="s">
        <v>26</v>
      </c>
      <c r="L927" s="15" t="s">
        <v>26</v>
      </c>
      <c r="M927" s="15" t="s">
        <v>26</v>
      </c>
      <c r="N927" s="15" t="s">
        <v>24</v>
      </c>
      <c r="O927" s="15" t="s">
        <v>26</v>
      </c>
      <c r="P927" s="15" t="s">
        <v>25</v>
      </c>
      <c r="Q927" s="15" t="s">
        <v>24</v>
      </c>
      <c r="R927" s="15" t="s">
        <v>19</v>
      </c>
      <c r="S927" s="18" t="n">
        <v>76.3</v>
      </c>
      <c r="T927" s="15" t="n">
        <v>2404.15</v>
      </c>
      <c r="U927" s="15" t="s">
        <v>24</v>
      </c>
      <c r="V927" s="18" t="n">
        <f aca="false">IF(ISNUMBER(T927),T927,0)</f>
        <v>2404.15</v>
      </c>
      <c r="W927" s="15" t="n">
        <f aca="false">IF(U927="Yes",1,0)</f>
        <v>0</v>
      </c>
      <c r="X927" s="15" t="str">
        <f aca="false">IF(F927&lt;=12,"0-12 months",IF(F927&lt;=24,"13-24 months",IF(F927&lt;=48,"25-48 months","49-72 months")))</f>
        <v>25-48 months</v>
      </c>
      <c r="Y927" s="15" t="str">
        <f aca="false">IF(C927=1,"Yes","No")</f>
        <v>No</v>
      </c>
      <c r="Z927" s="15" t="n">
        <f aca="false">COUNTIF(J927:O927,"Yes")</f>
        <v>5</v>
      </c>
      <c r="AA927" s="18" t="n">
        <f aca="false">S927*W927</f>
        <v>0</v>
      </c>
      <c r="AB927" s="15" t="n">
        <f aca="false">(P927="Month-to-month")+(I927="Fiber optic")+(R927="Electronic check")+(F927&lt;=12)+(M927="No")+(J927="No")</f>
        <v>1</v>
      </c>
      <c r="AC927" s="15" t="str">
        <f aca="false">IF(AB927&gt;=5,"High",IF(AB927&gt;=3,"Medium","Low"))</f>
        <v>Low</v>
      </c>
    </row>
    <row r="928" customFormat="false" ht="15" hidden="false" customHeight="false" outlineLevel="0" collapsed="false">
      <c r="A928" s="15" t="s">
        <v>1025</v>
      </c>
      <c r="B928" s="15" t="s">
        <v>94</v>
      </c>
      <c r="C928" s="15" t="n">
        <v>1</v>
      </c>
      <c r="D928" s="15" t="s">
        <v>24</v>
      </c>
      <c r="E928" s="15" t="s">
        <v>24</v>
      </c>
      <c r="F928" s="15" t="n">
        <v>3</v>
      </c>
      <c r="G928" s="15" t="s">
        <v>26</v>
      </c>
      <c r="H928" s="15" t="s">
        <v>26</v>
      </c>
      <c r="I928" s="15" t="s">
        <v>102</v>
      </c>
      <c r="J928" s="15" t="s">
        <v>24</v>
      </c>
      <c r="K928" s="15" t="s">
        <v>26</v>
      </c>
      <c r="L928" s="15" t="s">
        <v>24</v>
      </c>
      <c r="M928" s="15" t="s">
        <v>24</v>
      </c>
      <c r="N928" s="15" t="s">
        <v>24</v>
      </c>
      <c r="O928" s="15" t="s">
        <v>24</v>
      </c>
      <c r="P928" s="15" t="s">
        <v>25</v>
      </c>
      <c r="Q928" s="15" t="s">
        <v>26</v>
      </c>
      <c r="R928" s="15" t="s">
        <v>15</v>
      </c>
      <c r="S928" s="18" t="n">
        <v>79.4</v>
      </c>
      <c r="T928" s="15" t="n">
        <v>205.05</v>
      </c>
      <c r="U928" s="15" t="s">
        <v>26</v>
      </c>
      <c r="V928" s="18" t="n">
        <f aca="false">IF(ISNUMBER(T928),T928,0)</f>
        <v>205.05</v>
      </c>
      <c r="W928" s="15" t="n">
        <f aca="false">IF(U928="Yes",1,0)</f>
        <v>1</v>
      </c>
      <c r="X928" s="15" t="str">
        <f aca="false">IF(F928&lt;=12,"0-12 months",IF(F928&lt;=24,"13-24 months",IF(F928&lt;=48,"25-48 months","49-72 months")))</f>
        <v>0-12 months</v>
      </c>
      <c r="Y928" s="15" t="str">
        <f aca="false">IF(C928=1,"Yes","No")</f>
        <v>Yes</v>
      </c>
      <c r="Z928" s="15" t="n">
        <f aca="false">COUNTIF(J928:O928,"Yes")</f>
        <v>1</v>
      </c>
      <c r="AA928" s="18" t="n">
        <f aca="false">S928*W928</f>
        <v>79.4</v>
      </c>
      <c r="AB928" s="15" t="n">
        <f aca="false">(P928="Month-to-month")+(I928="Fiber optic")+(R928="Electronic check")+(F928&lt;=12)+(M928="No")+(J928="No")</f>
        <v>6</v>
      </c>
      <c r="AC928" s="15" t="str">
        <f aca="false">IF(AB928&gt;=5,"High",IF(AB928&gt;=3,"Medium","Low"))</f>
        <v>High</v>
      </c>
    </row>
    <row r="929" customFormat="false" ht="15" hidden="false" customHeight="false" outlineLevel="0" collapsed="false">
      <c r="A929" s="15" t="s">
        <v>1026</v>
      </c>
      <c r="B929" s="15" t="s">
        <v>94</v>
      </c>
      <c r="C929" s="15" t="n">
        <v>0</v>
      </c>
      <c r="D929" s="15" t="s">
        <v>24</v>
      </c>
      <c r="E929" s="15" t="s">
        <v>24</v>
      </c>
      <c r="F929" s="15" t="n">
        <v>13</v>
      </c>
      <c r="G929" s="15" t="s">
        <v>26</v>
      </c>
      <c r="H929" s="15" t="s">
        <v>24</v>
      </c>
      <c r="I929" s="15" t="s">
        <v>102</v>
      </c>
      <c r="J929" s="15" t="s">
        <v>24</v>
      </c>
      <c r="K929" s="15" t="s">
        <v>26</v>
      </c>
      <c r="L929" s="15" t="s">
        <v>26</v>
      </c>
      <c r="M929" s="15" t="s">
        <v>24</v>
      </c>
      <c r="N929" s="15" t="s">
        <v>24</v>
      </c>
      <c r="O929" s="15" t="s">
        <v>24</v>
      </c>
      <c r="P929" s="15" t="s">
        <v>25</v>
      </c>
      <c r="Q929" s="15" t="s">
        <v>26</v>
      </c>
      <c r="R929" s="15" t="s">
        <v>15</v>
      </c>
      <c r="S929" s="18" t="n">
        <v>81.15</v>
      </c>
      <c r="T929" s="15" t="n">
        <v>952.3</v>
      </c>
      <c r="U929" s="15" t="s">
        <v>26</v>
      </c>
      <c r="V929" s="18" t="n">
        <f aca="false">IF(ISNUMBER(T929),T929,0)</f>
        <v>952.3</v>
      </c>
      <c r="W929" s="15" t="n">
        <f aca="false">IF(U929="Yes",1,0)</f>
        <v>1</v>
      </c>
      <c r="X929" s="15" t="str">
        <f aca="false">IF(F929&lt;=12,"0-12 months",IF(F929&lt;=24,"13-24 months",IF(F929&lt;=48,"25-48 months","49-72 months")))</f>
        <v>13-24 months</v>
      </c>
      <c r="Y929" s="15" t="str">
        <f aca="false">IF(C929=1,"Yes","No")</f>
        <v>No</v>
      </c>
      <c r="Z929" s="15" t="n">
        <f aca="false">COUNTIF(J929:O929,"Yes")</f>
        <v>2</v>
      </c>
      <c r="AA929" s="18" t="n">
        <f aca="false">S929*W929</f>
        <v>81.15</v>
      </c>
      <c r="AB929" s="15" t="n">
        <f aca="false">(P929="Month-to-month")+(I929="Fiber optic")+(R929="Electronic check")+(F929&lt;=12)+(M929="No")+(J929="No")</f>
        <v>5</v>
      </c>
      <c r="AC929" s="15" t="str">
        <f aca="false">IF(AB929&gt;=5,"High",IF(AB929&gt;=3,"Medium","Low"))</f>
        <v>High</v>
      </c>
    </row>
    <row r="930" customFormat="false" ht="15" hidden="false" customHeight="false" outlineLevel="0" collapsed="false">
      <c r="A930" s="15" t="s">
        <v>1027</v>
      </c>
      <c r="B930" s="15" t="s">
        <v>94</v>
      </c>
      <c r="C930" s="15" t="n">
        <v>0</v>
      </c>
      <c r="D930" s="15" t="s">
        <v>26</v>
      </c>
      <c r="E930" s="15" t="s">
        <v>26</v>
      </c>
      <c r="F930" s="15" t="n">
        <v>68</v>
      </c>
      <c r="G930" s="15" t="s">
        <v>26</v>
      </c>
      <c r="H930" s="15" t="s">
        <v>26</v>
      </c>
      <c r="I930" s="15" t="s">
        <v>102</v>
      </c>
      <c r="J930" s="15" t="s">
        <v>24</v>
      </c>
      <c r="K930" s="15" t="s">
        <v>26</v>
      </c>
      <c r="L930" s="15" t="s">
        <v>24</v>
      </c>
      <c r="M930" s="15" t="s">
        <v>26</v>
      </c>
      <c r="N930" s="15" t="s">
        <v>26</v>
      </c>
      <c r="O930" s="15" t="s">
        <v>26</v>
      </c>
      <c r="P930" s="15" t="s">
        <v>29</v>
      </c>
      <c r="Q930" s="15" t="s">
        <v>26</v>
      </c>
      <c r="R930" s="15" t="s">
        <v>21</v>
      </c>
      <c r="S930" s="18" t="n">
        <v>103.75</v>
      </c>
      <c r="T930" s="15" t="n">
        <v>7039.45</v>
      </c>
      <c r="U930" s="15" t="s">
        <v>24</v>
      </c>
      <c r="V930" s="18" t="n">
        <f aca="false">IF(ISNUMBER(T930),T930,0)</f>
        <v>7039.45</v>
      </c>
      <c r="W930" s="15" t="n">
        <f aca="false">IF(U930="Yes",1,0)</f>
        <v>0</v>
      </c>
      <c r="X930" s="15" t="str">
        <f aca="false">IF(F930&lt;=12,"0-12 months",IF(F930&lt;=24,"13-24 months",IF(F930&lt;=48,"25-48 months","49-72 months")))</f>
        <v>49-72 months</v>
      </c>
      <c r="Y930" s="15" t="str">
        <f aca="false">IF(C930=1,"Yes","No")</f>
        <v>No</v>
      </c>
      <c r="Z930" s="15" t="n">
        <f aca="false">COUNTIF(J930:O930,"Yes")</f>
        <v>4</v>
      </c>
      <c r="AA930" s="18" t="n">
        <f aca="false">S930*W930</f>
        <v>0</v>
      </c>
      <c r="AB930" s="15" t="n">
        <f aca="false">(P930="Month-to-month")+(I930="Fiber optic")+(R930="Electronic check")+(F930&lt;=12)+(M930="No")+(J930="No")</f>
        <v>2</v>
      </c>
      <c r="AC930" s="15" t="str">
        <f aca="false">IF(AB930&gt;=5,"High",IF(AB930&gt;=3,"Medium","Low"))</f>
        <v>Low</v>
      </c>
    </row>
    <row r="931" customFormat="false" ht="15" hidden="false" customHeight="false" outlineLevel="0" collapsed="false">
      <c r="A931" s="15" t="s">
        <v>1028</v>
      </c>
      <c r="B931" s="15" t="s">
        <v>94</v>
      </c>
      <c r="C931" s="15" t="n">
        <v>0</v>
      </c>
      <c r="D931" s="15" t="s">
        <v>26</v>
      </c>
      <c r="E931" s="15" t="s">
        <v>26</v>
      </c>
      <c r="F931" s="15" t="n">
        <v>30</v>
      </c>
      <c r="G931" s="15" t="s">
        <v>26</v>
      </c>
      <c r="H931" s="15" t="s">
        <v>24</v>
      </c>
      <c r="I931" s="15" t="s">
        <v>102</v>
      </c>
      <c r="J931" s="15" t="s">
        <v>24</v>
      </c>
      <c r="K931" s="15" t="s">
        <v>24</v>
      </c>
      <c r="L931" s="15" t="s">
        <v>26</v>
      </c>
      <c r="M931" s="15" t="s">
        <v>24</v>
      </c>
      <c r="N931" s="15" t="s">
        <v>24</v>
      </c>
      <c r="O931" s="15" t="s">
        <v>26</v>
      </c>
      <c r="P931" s="15" t="s">
        <v>27</v>
      </c>
      <c r="Q931" s="15" t="s">
        <v>24</v>
      </c>
      <c r="R931" s="15" t="s">
        <v>15</v>
      </c>
      <c r="S931" s="18" t="n">
        <v>86.45</v>
      </c>
      <c r="T931" s="15" t="n">
        <v>2538.05</v>
      </c>
      <c r="U931" s="15" t="s">
        <v>24</v>
      </c>
      <c r="V931" s="18" t="n">
        <f aca="false">IF(ISNUMBER(T931),T931,0)</f>
        <v>2538.05</v>
      </c>
      <c r="W931" s="15" t="n">
        <f aca="false">IF(U931="Yes",1,0)</f>
        <v>0</v>
      </c>
      <c r="X931" s="15" t="str">
        <f aca="false">IF(F931&lt;=12,"0-12 months",IF(F931&lt;=24,"13-24 months",IF(F931&lt;=48,"25-48 months","49-72 months")))</f>
        <v>25-48 months</v>
      </c>
      <c r="Y931" s="15" t="str">
        <f aca="false">IF(C931=1,"Yes","No")</f>
        <v>No</v>
      </c>
      <c r="Z931" s="15" t="n">
        <f aca="false">COUNTIF(J931:O931,"Yes")</f>
        <v>2</v>
      </c>
      <c r="AA931" s="18" t="n">
        <f aca="false">S931*W931</f>
        <v>0</v>
      </c>
      <c r="AB931" s="15" t="n">
        <f aca="false">(P931="Month-to-month")+(I931="Fiber optic")+(R931="Electronic check")+(F931&lt;=12)+(M931="No")+(J931="No")</f>
        <v>4</v>
      </c>
      <c r="AC931" s="15" t="str">
        <f aca="false">IF(AB931&gt;=5,"High",IF(AB931&gt;=3,"Medium","Low"))</f>
        <v>Medium</v>
      </c>
    </row>
    <row r="932" customFormat="false" ht="15" hidden="false" customHeight="false" outlineLevel="0" collapsed="false">
      <c r="A932" s="15" t="s">
        <v>1029</v>
      </c>
      <c r="B932" s="15" t="s">
        <v>94</v>
      </c>
      <c r="C932" s="15" t="n">
        <v>0</v>
      </c>
      <c r="D932" s="15" t="s">
        <v>24</v>
      </c>
      <c r="E932" s="15" t="s">
        <v>24</v>
      </c>
      <c r="F932" s="15" t="n">
        <v>16</v>
      </c>
      <c r="G932" s="15" t="s">
        <v>26</v>
      </c>
      <c r="H932" s="15" t="s">
        <v>24</v>
      </c>
      <c r="I932" s="15" t="s">
        <v>102</v>
      </c>
      <c r="J932" s="15" t="s">
        <v>24</v>
      </c>
      <c r="K932" s="15" t="s">
        <v>26</v>
      </c>
      <c r="L932" s="15" t="s">
        <v>24</v>
      </c>
      <c r="M932" s="15" t="s">
        <v>24</v>
      </c>
      <c r="N932" s="15" t="s">
        <v>24</v>
      </c>
      <c r="O932" s="15" t="s">
        <v>24</v>
      </c>
      <c r="P932" s="15" t="s">
        <v>25</v>
      </c>
      <c r="Q932" s="15" t="s">
        <v>24</v>
      </c>
      <c r="R932" s="15" t="s">
        <v>19</v>
      </c>
      <c r="S932" s="18" t="n">
        <v>75.1</v>
      </c>
      <c r="T932" s="15" t="n">
        <v>1212.85</v>
      </c>
      <c r="U932" s="15" t="s">
        <v>24</v>
      </c>
      <c r="V932" s="18" t="n">
        <f aca="false">IF(ISNUMBER(T932),T932,0)</f>
        <v>1212.85</v>
      </c>
      <c r="W932" s="15" t="n">
        <f aca="false">IF(U932="Yes",1,0)</f>
        <v>0</v>
      </c>
      <c r="X932" s="15" t="str">
        <f aca="false">IF(F932&lt;=12,"0-12 months",IF(F932&lt;=24,"13-24 months",IF(F932&lt;=48,"25-48 months","49-72 months")))</f>
        <v>13-24 months</v>
      </c>
      <c r="Y932" s="15" t="str">
        <f aca="false">IF(C932=1,"Yes","No")</f>
        <v>No</v>
      </c>
      <c r="Z932" s="15" t="n">
        <f aca="false">COUNTIF(J932:O932,"Yes")</f>
        <v>1</v>
      </c>
      <c r="AA932" s="18" t="n">
        <f aca="false">S932*W932</f>
        <v>0</v>
      </c>
      <c r="AB932" s="15" t="n">
        <f aca="false">(P932="Month-to-month")+(I932="Fiber optic")+(R932="Electronic check")+(F932&lt;=12)+(M932="No")+(J932="No")</f>
        <v>4</v>
      </c>
      <c r="AC932" s="15" t="str">
        <f aca="false">IF(AB932&gt;=5,"High",IF(AB932&gt;=3,"Medium","Low"))</f>
        <v>Medium</v>
      </c>
    </row>
    <row r="933" customFormat="false" ht="15" hidden="false" customHeight="false" outlineLevel="0" collapsed="false">
      <c r="A933" s="15" t="s">
        <v>1030</v>
      </c>
      <c r="B933" s="15" t="s">
        <v>98</v>
      </c>
      <c r="C933" s="15" t="n">
        <v>0</v>
      </c>
      <c r="D933" s="15" t="s">
        <v>24</v>
      </c>
      <c r="E933" s="15" t="s">
        <v>24</v>
      </c>
      <c r="F933" s="15" t="n">
        <v>33</v>
      </c>
      <c r="G933" s="15" t="s">
        <v>26</v>
      </c>
      <c r="H933" s="15" t="s">
        <v>24</v>
      </c>
      <c r="I933" s="15" t="s">
        <v>102</v>
      </c>
      <c r="J933" s="15" t="s">
        <v>24</v>
      </c>
      <c r="K933" s="15" t="s">
        <v>26</v>
      </c>
      <c r="L933" s="15" t="s">
        <v>24</v>
      </c>
      <c r="M933" s="15" t="s">
        <v>26</v>
      </c>
      <c r="N933" s="15" t="s">
        <v>24</v>
      </c>
      <c r="O933" s="15" t="s">
        <v>24</v>
      </c>
      <c r="P933" s="15" t="s">
        <v>29</v>
      </c>
      <c r="Q933" s="15" t="s">
        <v>24</v>
      </c>
      <c r="R933" s="15" t="s">
        <v>19</v>
      </c>
      <c r="S933" s="18" t="n">
        <v>80.6</v>
      </c>
      <c r="T933" s="15" t="n">
        <v>2651.1</v>
      </c>
      <c r="U933" s="15" t="s">
        <v>24</v>
      </c>
      <c r="V933" s="18" t="n">
        <f aca="false">IF(ISNUMBER(T933),T933,0)</f>
        <v>2651.1</v>
      </c>
      <c r="W933" s="15" t="n">
        <f aca="false">IF(U933="Yes",1,0)</f>
        <v>0</v>
      </c>
      <c r="X933" s="15" t="str">
        <f aca="false">IF(F933&lt;=12,"0-12 months",IF(F933&lt;=24,"13-24 months",IF(F933&lt;=48,"25-48 months","49-72 months")))</f>
        <v>25-48 months</v>
      </c>
      <c r="Y933" s="15" t="str">
        <f aca="false">IF(C933=1,"Yes","No")</f>
        <v>No</v>
      </c>
      <c r="Z933" s="15" t="n">
        <f aca="false">COUNTIF(J933:O933,"Yes")</f>
        <v>2</v>
      </c>
      <c r="AA933" s="18" t="n">
        <f aca="false">S933*W933</f>
        <v>0</v>
      </c>
      <c r="AB933" s="15" t="n">
        <f aca="false">(P933="Month-to-month")+(I933="Fiber optic")+(R933="Electronic check")+(F933&lt;=12)+(M933="No")+(J933="No")</f>
        <v>2</v>
      </c>
      <c r="AC933" s="15" t="str">
        <f aca="false">IF(AB933&gt;=5,"High",IF(AB933&gt;=3,"Medium","Low"))</f>
        <v>Low</v>
      </c>
    </row>
    <row r="934" customFormat="false" ht="15" hidden="false" customHeight="false" outlineLevel="0" collapsed="false">
      <c r="A934" s="15" t="s">
        <v>1031</v>
      </c>
      <c r="B934" s="15" t="s">
        <v>98</v>
      </c>
      <c r="C934" s="15" t="n">
        <v>0</v>
      </c>
      <c r="D934" s="15" t="s">
        <v>26</v>
      </c>
      <c r="E934" s="15" t="s">
        <v>24</v>
      </c>
      <c r="F934" s="15" t="n">
        <v>72</v>
      </c>
      <c r="G934" s="15" t="s">
        <v>26</v>
      </c>
      <c r="H934" s="15" t="s">
        <v>24</v>
      </c>
      <c r="I934" s="15" t="s">
        <v>24</v>
      </c>
      <c r="J934" s="15" t="s">
        <v>28</v>
      </c>
      <c r="K934" s="15" t="s">
        <v>28</v>
      </c>
      <c r="L934" s="15" t="s">
        <v>28</v>
      </c>
      <c r="M934" s="15" t="s">
        <v>28</v>
      </c>
      <c r="N934" s="15" t="s">
        <v>28</v>
      </c>
      <c r="O934" s="15" t="s">
        <v>28</v>
      </c>
      <c r="P934" s="15" t="s">
        <v>29</v>
      </c>
      <c r="Q934" s="15" t="s">
        <v>24</v>
      </c>
      <c r="R934" s="15" t="s">
        <v>21</v>
      </c>
      <c r="S934" s="18" t="n">
        <v>19.3</v>
      </c>
      <c r="T934" s="15" t="n">
        <v>1304.8</v>
      </c>
      <c r="U934" s="15" t="s">
        <v>24</v>
      </c>
      <c r="V934" s="18" t="n">
        <f aca="false">IF(ISNUMBER(T934),T934,0)</f>
        <v>1304.8</v>
      </c>
      <c r="W934" s="15" t="n">
        <f aca="false">IF(U934="Yes",1,0)</f>
        <v>0</v>
      </c>
      <c r="X934" s="15" t="str">
        <f aca="false">IF(F934&lt;=12,"0-12 months",IF(F934&lt;=24,"13-24 months",IF(F934&lt;=48,"25-48 months","49-72 months")))</f>
        <v>49-72 months</v>
      </c>
      <c r="Y934" s="15" t="str">
        <f aca="false">IF(C934=1,"Yes","No")</f>
        <v>No</v>
      </c>
      <c r="Z934" s="15" t="n">
        <f aca="false">COUNTIF(J934:O934,"Yes")</f>
        <v>0</v>
      </c>
      <c r="AA934" s="18" t="n">
        <f aca="false">S934*W934</f>
        <v>0</v>
      </c>
      <c r="AB934" s="15" t="n">
        <f aca="false">(P934="Month-to-month")+(I934="Fiber optic")+(R934="Electronic check")+(F934&lt;=12)+(M934="No")+(J934="No")</f>
        <v>0</v>
      </c>
      <c r="AC934" s="15" t="str">
        <f aca="false">IF(AB934&gt;=5,"High",IF(AB934&gt;=3,"Medium","Low"))</f>
        <v>Low</v>
      </c>
    </row>
    <row r="935" customFormat="false" ht="15" hidden="false" customHeight="false" outlineLevel="0" collapsed="false">
      <c r="A935" s="15" t="s">
        <v>1032</v>
      </c>
      <c r="B935" s="15" t="s">
        <v>94</v>
      </c>
      <c r="C935" s="15" t="n">
        <v>1</v>
      </c>
      <c r="D935" s="15" t="s">
        <v>24</v>
      </c>
      <c r="E935" s="15" t="s">
        <v>24</v>
      </c>
      <c r="F935" s="15" t="n">
        <v>4</v>
      </c>
      <c r="G935" s="15" t="s">
        <v>26</v>
      </c>
      <c r="H935" s="15" t="s">
        <v>26</v>
      </c>
      <c r="I935" s="15" t="s">
        <v>102</v>
      </c>
      <c r="J935" s="15" t="s">
        <v>24</v>
      </c>
      <c r="K935" s="15" t="s">
        <v>24</v>
      </c>
      <c r="L935" s="15" t="s">
        <v>24</v>
      </c>
      <c r="M935" s="15" t="s">
        <v>24</v>
      </c>
      <c r="N935" s="15" t="s">
        <v>24</v>
      </c>
      <c r="O935" s="15" t="s">
        <v>26</v>
      </c>
      <c r="P935" s="15" t="s">
        <v>25</v>
      </c>
      <c r="Q935" s="15" t="s">
        <v>26</v>
      </c>
      <c r="R935" s="15" t="s">
        <v>15</v>
      </c>
      <c r="S935" s="18" t="n">
        <v>84.6</v>
      </c>
      <c r="T935" s="15" t="n">
        <v>360.1</v>
      </c>
      <c r="U935" s="15" t="s">
        <v>26</v>
      </c>
      <c r="V935" s="18" t="n">
        <f aca="false">IF(ISNUMBER(T935),T935,0)</f>
        <v>360.1</v>
      </c>
      <c r="W935" s="15" t="n">
        <f aca="false">IF(U935="Yes",1,0)</f>
        <v>1</v>
      </c>
      <c r="X935" s="15" t="str">
        <f aca="false">IF(F935&lt;=12,"0-12 months",IF(F935&lt;=24,"13-24 months",IF(F935&lt;=48,"25-48 months","49-72 months")))</f>
        <v>0-12 months</v>
      </c>
      <c r="Y935" s="15" t="str">
        <f aca="false">IF(C935=1,"Yes","No")</f>
        <v>Yes</v>
      </c>
      <c r="Z935" s="15" t="n">
        <f aca="false">COUNTIF(J935:O935,"Yes")</f>
        <v>1</v>
      </c>
      <c r="AA935" s="18" t="n">
        <f aca="false">S935*W935</f>
        <v>84.6</v>
      </c>
      <c r="AB935" s="15" t="n">
        <f aca="false">(P935="Month-to-month")+(I935="Fiber optic")+(R935="Electronic check")+(F935&lt;=12)+(M935="No")+(J935="No")</f>
        <v>6</v>
      </c>
      <c r="AC935" s="15" t="str">
        <f aca="false">IF(AB935&gt;=5,"High",IF(AB935&gt;=3,"Medium","Low"))</f>
        <v>High</v>
      </c>
    </row>
    <row r="936" customFormat="false" ht="15" hidden="false" customHeight="false" outlineLevel="0" collapsed="false">
      <c r="A936" s="15" t="s">
        <v>1033</v>
      </c>
      <c r="B936" s="15" t="s">
        <v>94</v>
      </c>
      <c r="C936" s="15" t="n">
        <v>0</v>
      </c>
      <c r="D936" s="15" t="s">
        <v>24</v>
      </c>
      <c r="E936" s="15" t="s">
        <v>24</v>
      </c>
      <c r="F936" s="15" t="n">
        <v>12</v>
      </c>
      <c r="G936" s="15" t="s">
        <v>24</v>
      </c>
      <c r="H936" s="15" t="s">
        <v>95</v>
      </c>
      <c r="I936" s="15" t="s">
        <v>96</v>
      </c>
      <c r="J936" s="15" t="s">
        <v>26</v>
      </c>
      <c r="K936" s="15" t="s">
        <v>24</v>
      </c>
      <c r="L936" s="15" t="s">
        <v>24</v>
      </c>
      <c r="M936" s="15" t="s">
        <v>26</v>
      </c>
      <c r="N936" s="15" t="s">
        <v>24</v>
      </c>
      <c r="O936" s="15" t="s">
        <v>24</v>
      </c>
      <c r="P936" s="15" t="s">
        <v>27</v>
      </c>
      <c r="Q936" s="15" t="s">
        <v>26</v>
      </c>
      <c r="R936" s="15" t="s">
        <v>17</v>
      </c>
      <c r="S936" s="18" t="n">
        <v>33.6</v>
      </c>
      <c r="T936" s="15" t="n">
        <v>435.45</v>
      </c>
      <c r="U936" s="15" t="s">
        <v>24</v>
      </c>
      <c r="V936" s="18" t="n">
        <f aca="false">IF(ISNUMBER(T936),T936,0)</f>
        <v>435.45</v>
      </c>
      <c r="W936" s="15" t="n">
        <f aca="false">IF(U936="Yes",1,0)</f>
        <v>0</v>
      </c>
      <c r="X936" s="15" t="str">
        <f aca="false">IF(F936&lt;=12,"0-12 months",IF(F936&lt;=24,"13-24 months",IF(F936&lt;=48,"25-48 months","49-72 months")))</f>
        <v>0-12 months</v>
      </c>
      <c r="Y936" s="15" t="str">
        <f aca="false">IF(C936=1,"Yes","No")</f>
        <v>No</v>
      </c>
      <c r="Z936" s="15" t="n">
        <f aca="false">COUNTIF(J936:O936,"Yes")</f>
        <v>2</v>
      </c>
      <c r="AA936" s="18" t="n">
        <f aca="false">S936*W936</f>
        <v>0</v>
      </c>
      <c r="AB936" s="15" t="n">
        <f aca="false">(P936="Month-to-month")+(I936="Fiber optic")+(R936="Electronic check")+(F936&lt;=12)+(M936="No")+(J936="No")</f>
        <v>1</v>
      </c>
      <c r="AC936" s="15" t="str">
        <f aca="false">IF(AB936&gt;=5,"High",IF(AB936&gt;=3,"Medium","Low"))</f>
        <v>Low</v>
      </c>
    </row>
    <row r="937" customFormat="false" ht="15" hidden="false" customHeight="false" outlineLevel="0" collapsed="false">
      <c r="A937" s="15" t="s">
        <v>1034</v>
      </c>
      <c r="B937" s="15" t="s">
        <v>94</v>
      </c>
      <c r="C937" s="15" t="n">
        <v>1</v>
      </c>
      <c r="D937" s="15" t="s">
        <v>26</v>
      </c>
      <c r="E937" s="15" t="s">
        <v>24</v>
      </c>
      <c r="F937" s="15" t="n">
        <v>4</v>
      </c>
      <c r="G937" s="15" t="s">
        <v>26</v>
      </c>
      <c r="H937" s="15" t="s">
        <v>26</v>
      </c>
      <c r="I937" s="15" t="s">
        <v>102</v>
      </c>
      <c r="J937" s="15" t="s">
        <v>24</v>
      </c>
      <c r="K937" s="15" t="s">
        <v>24</v>
      </c>
      <c r="L937" s="15" t="s">
        <v>24</v>
      </c>
      <c r="M937" s="15" t="s">
        <v>24</v>
      </c>
      <c r="N937" s="15" t="s">
        <v>26</v>
      </c>
      <c r="O937" s="15" t="s">
        <v>24</v>
      </c>
      <c r="P937" s="15" t="s">
        <v>25</v>
      </c>
      <c r="Q937" s="15" t="s">
        <v>26</v>
      </c>
      <c r="R937" s="15" t="s">
        <v>15</v>
      </c>
      <c r="S937" s="18" t="n">
        <v>83.25</v>
      </c>
      <c r="T937" s="15" t="n">
        <v>308.05</v>
      </c>
      <c r="U937" s="15" t="s">
        <v>24</v>
      </c>
      <c r="V937" s="18" t="n">
        <f aca="false">IF(ISNUMBER(T937),T937,0)</f>
        <v>308.05</v>
      </c>
      <c r="W937" s="15" t="n">
        <f aca="false">IF(U937="Yes",1,0)</f>
        <v>0</v>
      </c>
      <c r="X937" s="15" t="str">
        <f aca="false">IF(F937&lt;=12,"0-12 months",IF(F937&lt;=24,"13-24 months",IF(F937&lt;=48,"25-48 months","49-72 months")))</f>
        <v>0-12 months</v>
      </c>
      <c r="Y937" s="15" t="str">
        <f aca="false">IF(C937=1,"Yes","No")</f>
        <v>Yes</v>
      </c>
      <c r="Z937" s="15" t="n">
        <f aca="false">COUNTIF(J937:O937,"Yes")</f>
        <v>1</v>
      </c>
      <c r="AA937" s="18" t="n">
        <f aca="false">S937*W937</f>
        <v>0</v>
      </c>
      <c r="AB937" s="15" t="n">
        <f aca="false">(P937="Month-to-month")+(I937="Fiber optic")+(R937="Electronic check")+(F937&lt;=12)+(M937="No")+(J937="No")</f>
        <v>6</v>
      </c>
      <c r="AC937" s="15" t="str">
        <f aca="false">IF(AB937&gt;=5,"High",IF(AB937&gt;=3,"Medium","Low"))</f>
        <v>High</v>
      </c>
    </row>
    <row r="938" customFormat="false" ht="15" hidden="false" customHeight="false" outlineLevel="0" collapsed="false">
      <c r="A938" s="15" t="s">
        <v>1035</v>
      </c>
      <c r="B938" s="15" t="s">
        <v>94</v>
      </c>
      <c r="C938" s="15" t="n">
        <v>0</v>
      </c>
      <c r="D938" s="15" t="s">
        <v>26</v>
      </c>
      <c r="E938" s="15" t="s">
        <v>26</v>
      </c>
      <c r="F938" s="15" t="n">
        <v>0</v>
      </c>
      <c r="G938" s="15" t="s">
        <v>26</v>
      </c>
      <c r="H938" s="15" t="s">
        <v>24</v>
      </c>
      <c r="I938" s="15" t="s">
        <v>96</v>
      </c>
      <c r="J938" s="15" t="s">
        <v>26</v>
      </c>
      <c r="K938" s="15" t="s">
        <v>26</v>
      </c>
      <c r="L938" s="15" t="s">
        <v>26</v>
      </c>
      <c r="M938" s="15" t="s">
        <v>24</v>
      </c>
      <c r="N938" s="15" t="s">
        <v>26</v>
      </c>
      <c r="O938" s="15" t="s">
        <v>26</v>
      </c>
      <c r="P938" s="15" t="s">
        <v>29</v>
      </c>
      <c r="Q938" s="15" t="s">
        <v>24</v>
      </c>
      <c r="R938" s="15" t="s">
        <v>17</v>
      </c>
      <c r="S938" s="18" t="n">
        <v>80.85</v>
      </c>
      <c r="T938" s="15" t="s">
        <v>587</v>
      </c>
      <c r="U938" s="15" t="s">
        <v>24</v>
      </c>
      <c r="V938" s="18" t="n">
        <f aca="false">IF(ISNUMBER(T938),T938,0)</f>
        <v>0</v>
      </c>
      <c r="W938" s="15" t="n">
        <f aca="false">IF(U938="Yes",1,0)</f>
        <v>0</v>
      </c>
      <c r="X938" s="15" t="str">
        <f aca="false">IF(F938&lt;=12,"0-12 months",IF(F938&lt;=24,"13-24 months",IF(F938&lt;=48,"25-48 months","49-72 months")))</f>
        <v>0-12 months</v>
      </c>
      <c r="Y938" s="15" t="str">
        <f aca="false">IF(C938=1,"Yes","No")</f>
        <v>No</v>
      </c>
      <c r="Z938" s="15" t="n">
        <f aca="false">COUNTIF(J938:O938,"Yes")</f>
        <v>5</v>
      </c>
      <c r="AA938" s="18" t="n">
        <f aca="false">S938*W938</f>
        <v>0</v>
      </c>
      <c r="AB938" s="15" t="n">
        <f aca="false">(P938="Month-to-month")+(I938="Fiber optic")+(R938="Electronic check")+(F938&lt;=12)+(M938="No")+(J938="No")</f>
        <v>2</v>
      </c>
      <c r="AC938" s="15" t="str">
        <f aca="false">IF(AB938&gt;=5,"High",IF(AB938&gt;=3,"Medium","Low"))</f>
        <v>Low</v>
      </c>
    </row>
    <row r="939" customFormat="false" ht="15" hidden="false" customHeight="false" outlineLevel="0" collapsed="false">
      <c r="A939" s="15" t="s">
        <v>1036</v>
      </c>
      <c r="B939" s="15" t="s">
        <v>94</v>
      </c>
      <c r="C939" s="15" t="n">
        <v>0</v>
      </c>
      <c r="D939" s="15" t="s">
        <v>24</v>
      </c>
      <c r="E939" s="15" t="s">
        <v>24</v>
      </c>
      <c r="F939" s="15" t="n">
        <v>6</v>
      </c>
      <c r="G939" s="15" t="s">
        <v>26</v>
      </c>
      <c r="H939" s="15" t="s">
        <v>26</v>
      </c>
      <c r="I939" s="15" t="s">
        <v>102</v>
      </c>
      <c r="J939" s="15" t="s">
        <v>26</v>
      </c>
      <c r="K939" s="15" t="s">
        <v>24</v>
      </c>
      <c r="L939" s="15" t="s">
        <v>24</v>
      </c>
      <c r="M939" s="15" t="s">
        <v>24</v>
      </c>
      <c r="N939" s="15" t="s">
        <v>24</v>
      </c>
      <c r="O939" s="15" t="s">
        <v>24</v>
      </c>
      <c r="P939" s="15" t="s">
        <v>25</v>
      </c>
      <c r="Q939" s="15" t="s">
        <v>26</v>
      </c>
      <c r="R939" s="15" t="s">
        <v>15</v>
      </c>
      <c r="S939" s="18" t="n">
        <v>79.05</v>
      </c>
      <c r="T939" s="15" t="n">
        <v>434.5</v>
      </c>
      <c r="U939" s="15" t="s">
        <v>26</v>
      </c>
      <c r="V939" s="18" t="n">
        <f aca="false">IF(ISNUMBER(T939),T939,0)</f>
        <v>434.5</v>
      </c>
      <c r="W939" s="15" t="n">
        <f aca="false">IF(U939="Yes",1,0)</f>
        <v>1</v>
      </c>
      <c r="X939" s="15" t="str">
        <f aca="false">IF(F939&lt;=12,"0-12 months",IF(F939&lt;=24,"13-24 months",IF(F939&lt;=48,"25-48 months","49-72 months")))</f>
        <v>0-12 months</v>
      </c>
      <c r="Y939" s="15" t="str">
        <f aca="false">IF(C939=1,"Yes","No")</f>
        <v>No</v>
      </c>
      <c r="Z939" s="15" t="n">
        <f aca="false">COUNTIF(J939:O939,"Yes")</f>
        <v>1</v>
      </c>
      <c r="AA939" s="18" t="n">
        <f aca="false">S939*W939</f>
        <v>79.05</v>
      </c>
      <c r="AB939" s="15" t="n">
        <f aca="false">(P939="Month-to-month")+(I939="Fiber optic")+(R939="Electronic check")+(F939&lt;=12)+(M939="No")+(J939="No")</f>
        <v>5</v>
      </c>
      <c r="AC939" s="15" t="str">
        <f aca="false">IF(AB939&gt;=5,"High",IF(AB939&gt;=3,"Medium","Low"))</f>
        <v>High</v>
      </c>
    </row>
    <row r="940" customFormat="false" ht="15" hidden="false" customHeight="false" outlineLevel="0" collapsed="false">
      <c r="A940" s="15" t="s">
        <v>1037</v>
      </c>
      <c r="B940" s="15" t="s">
        <v>94</v>
      </c>
      <c r="C940" s="15" t="n">
        <v>0</v>
      </c>
      <c r="D940" s="15" t="s">
        <v>26</v>
      </c>
      <c r="E940" s="15" t="s">
        <v>24</v>
      </c>
      <c r="F940" s="15" t="n">
        <v>65</v>
      </c>
      <c r="G940" s="15" t="s">
        <v>26</v>
      </c>
      <c r="H940" s="15" t="s">
        <v>26</v>
      </c>
      <c r="I940" s="15" t="s">
        <v>102</v>
      </c>
      <c r="J940" s="15" t="s">
        <v>24</v>
      </c>
      <c r="K940" s="15" t="s">
        <v>26</v>
      </c>
      <c r="L940" s="15" t="s">
        <v>26</v>
      </c>
      <c r="M940" s="15" t="s">
        <v>26</v>
      </c>
      <c r="N940" s="15" t="s">
        <v>26</v>
      </c>
      <c r="O940" s="15" t="s">
        <v>26</v>
      </c>
      <c r="P940" s="15" t="s">
        <v>27</v>
      </c>
      <c r="Q940" s="15" t="s">
        <v>26</v>
      </c>
      <c r="R940" s="15" t="s">
        <v>21</v>
      </c>
      <c r="S940" s="18" t="n">
        <v>108.05</v>
      </c>
      <c r="T940" s="15" t="n">
        <v>7118.9</v>
      </c>
      <c r="U940" s="15" t="s">
        <v>24</v>
      </c>
      <c r="V940" s="18" t="n">
        <f aca="false">IF(ISNUMBER(T940),T940,0)</f>
        <v>7118.9</v>
      </c>
      <c r="W940" s="15" t="n">
        <f aca="false">IF(U940="Yes",1,0)</f>
        <v>0</v>
      </c>
      <c r="X940" s="15" t="str">
        <f aca="false">IF(F940&lt;=12,"0-12 months",IF(F940&lt;=24,"13-24 months",IF(F940&lt;=48,"25-48 months","49-72 months")))</f>
        <v>49-72 months</v>
      </c>
      <c r="Y940" s="15" t="str">
        <f aca="false">IF(C940=1,"Yes","No")</f>
        <v>No</v>
      </c>
      <c r="Z940" s="15" t="n">
        <f aca="false">COUNTIF(J940:O940,"Yes")</f>
        <v>5</v>
      </c>
      <c r="AA940" s="18" t="n">
        <f aca="false">S940*W940</f>
        <v>0</v>
      </c>
      <c r="AB940" s="15" t="n">
        <f aca="false">(P940="Month-to-month")+(I940="Fiber optic")+(R940="Electronic check")+(F940&lt;=12)+(M940="No")+(J940="No")</f>
        <v>2</v>
      </c>
      <c r="AC940" s="15" t="str">
        <f aca="false">IF(AB940&gt;=5,"High",IF(AB940&gt;=3,"Medium","Low"))</f>
        <v>Low</v>
      </c>
    </row>
    <row r="941" customFormat="false" ht="15" hidden="false" customHeight="false" outlineLevel="0" collapsed="false">
      <c r="A941" s="15" t="s">
        <v>1038</v>
      </c>
      <c r="B941" s="15" t="s">
        <v>94</v>
      </c>
      <c r="C941" s="15" t="n">
        <v>0</v>
      </c>
      <c r="D941" s="15" t="s">
        <v>24</v>
      </c>
      <c r="E941" s="15" t="s">
        <v>24</v>
      </c>
      <c r="F941" s="15" t="n">
        <v>15</v>
      </c>
      <c r="G941" s="15" t="s">
        <v>26</v>
      </c>
      <c r="H941" s="15" t="s">
        <v>24</v>
      </c>
      <c r="I941" s="15" t="s">
        <v>24</v>
      </c>
      <c r="J941" s="15" t="s">
        <v>28</v>
      </c>
      <c r="K941" s="15" t="s">
        <v>28</v>
      </c>
      <c r="L941" s="15" t="s">
        <v>28</v>
      </c>
      <c r="M941" s="15" t="s">
        <v>28</v>
      </c>
      <c r="N941" s="15" t="s">
        <v>28</v>
      </c>
      <c r="O941" s="15" t="s">
        <v>28</v>
      </c>
      <c r="P941" s="15" t="s">
        <v>25</v>
      </c>
      <c r="Q941" s="15" t="s">
        <v>24</v>
      </c>
      <c r="R941" s="15" t="s">
        <v>17</v>
      </c>
      <c r="S941" s="18" t="n">
        <v>19.9</v>
      </c>
      <c r="T941" s="15" t="n">
        <v>320.45</v>
      </c>
      <c r="U941" s="15" t="s">
        <v>24</v>
      </c>
      <c r="V941" s="18" t="n">
        <f aca="false">IF(ISNUMBER(T941),T941,0)</f>
        <v>320.45</v>
      </c>
      <c r="W941" s="15" t="n">
        <f aca="false">IF(U941="Yes",1,0)</f>
        <v>0</v>
      </c>
      <c r="X941" s="15" t="str">
        <f aca="false">IF(F941&lt;=12,"0-12 months",IF(F941&lt;=24,"13-24 months",IF(F941&lt;=48,"25-48 months","49-72 months")))</f>
        <v>13-24 months</v>
      </c>
      <c r="Y941" s="15" t="str">
        <f aca="false">IF(C941=1,"Yes","No")</f>
        <v>No</v>
      </c>
      <c r="Z941" s="15" t="n">
        <f aca="false">COUNTIF(J941:O941,"Yes")</f>
        <v>0</v>
      </c>
      <c r="AA941" s="18" t="n">
        <f aca="false">S941*W941</f>
        <v>0</v>
      </c>
      <c r="AB941" s="15" t="n">
        <f aca="false">(P941="Month-to-month")+(I941="Fiber optic")+(R941="Electronic check")+(F941&lt;=12)+(M941="No")+(J941="No")</f>
        <v>1</v>
      </c>
      <c r="AC941" s="15" t="str">
        <f aca="false">IF(AB941&gt;=5,"High",IF(AB941&gt;=3,"Medium","Low"))</f>
        <v>Low</v>
      </c>
    </row>
    <row r="942" customFormat="false" ht="15" hidden="false" customHeight="false" outlineLevel="0" collapsed="false">
      <c r="A942" s="15" t="s">
        <v>1039</v>
      </c>
      <c r="B942" s="15" t="s">
        <v>94</v>
      </c>
      <c r="C942" s="15" t="n">
        <v>0</v>
      </c>
      <c r="D942" s="15" t="s">
        <v>24</v>
      </c>
      <c r="E942" s="15" t="s">
        <v>26</v>
      </c>
      <c r="F942" s="15" t="n">
        <v>24</v>
      </c>
      <c r="G942" s="15" t="s">
        <v>26</v>
      </c>
      <c r="H942" s="15" t="s">
        <v>24</v>
      </c>
      <c r="I942" s="15" t="s">
        <v>24</v>
      </c>
      <c r="J942" s="15" t="s">
        <v>28</v>
      </c>
      <c r="K942" s="15" t="s">
        <v>28</v>
      </c>
      <c r="L942" s="15" t="s">
        <v>28</v>
      </c>
      <c r="M942" s="15" t="s">
        <v>28</v>
      </c>
      <c r="N942" s="15" t="s">
        <v>28</v>
      </c>
      <c r="O942" s="15" t="s">
        <v>28</v>
      </c>
      <c r="P942" s="15" t="s">
        <v>27</v>
      </c>
      <c r="Q942" s="15" t="s">
        <v>24</v>
      </c>
      <c r="R942" s="15" t="s">
        <v>19</v>
      </c>
      <c r="S942" s="18" t="n">
        <v>21.05</v>
      </c>
      <c r="T942" s="15" t="n">
        <v>531.55</v>
      </c>
      <c r="U942" s="15" t="s">
        <v>24</v>
      </c>
      <c r="V942" s="18" t="n">
        <f aca="false">IF(ISNUMBER(T942),T942,0)</f>
        <v>531.55</v>
      </c>
      <c r="W942" s="15" t="n">
        <f aca="false">IF(U942="Yes",1,0)</f>
        <v>0</v>
      </c>
      <c r="X942" s="15" t="str">
        <f aca="false">IF(F942&lt;=12,"0-12 months",IF(F942&lt;=24,"13-24 months",IF(F942&lt;=48,"25-48 months","49-72 months")))</f>
        <v>13-24 months</v>
      </c>
      <c r="Y942" s="15" t="str">
        <f aca="false">IF(C942=1,"Yes","No")</f>
        <v>No</v>
      </c>
      <c r="Z942" s="15" t="n">
        <f aca="false">COUNTIF(J942:O942,"Yes")</f>
        <v>0</v>
      </c>
      <c r="AA942" s="18" t="n">
        <f aca="false">S942*W942</f>
        <v>0</v>
      </c>
      <c r="AB942" s="15" t="n">
        <f aca="false">(P942="Month-to-month")+(I942="Fiber optic")+(R942="Electronic check")+(F942&lt;=12)+(M942="No")+(J942="No")</f>
        <v>0</v>
      </c>
      <c r="AC942" s="15" t="str">
        <f aca="false">IF(AB942&gt;=5,"High",IF(AB942&gt;=3,"Medium","Low"))</f>
        <v>Low</v>
      </c>
    </row>
    <row r="943" customFormat="false" ht="15" hidden="false" customHeight="false" outlineLevel="0" collapsed="false">
      <c r="A943" s="15" t="s">
        <v>1040</v>
      </c>
      <c r="B943" s="15" t="s">
        <v>94</v>
      </c>
      <c r="C943" s="15" t="n">
        <v>0</v>
      </c>
      <c r="D943" s="15" t="s">
        <v>24</v>
      </c>
      <c r="E943" s="15" t="s">
        <v>26</v>
      </c>
      <c r="F943" s="15" t="n">
        <v>13</v>
      </c>
      <c r="G943" s="15" t="s">
        <v>24</v>
      </c>
      <c r="H943" s="15" t="s">
        <v>95</v>
      </c>
      <c r="I943" s="15" t="s">
        <v>96</v>
      </c>
      <c r="J943" s="15" t="s">
        <v>24</v>
      </c>
      <c r="K943" s="15" t="s">
        <v>26</v>
      </c>
      <c r="L943" s="15" t="s">
        <v>24</v>
      </c>
      <c r="M943" s="15" t="s">
        <v>24</v>
      </c>
      <c r="N943" s="15" t="s">
        <v>24</v>
      </c>
      <c r="O943" s="15" t="s">
        <v>24</v>
      </c>
      <c r="P943" s="15" t="s">
        <v>25</v>
      </c>
      <c r="Q943" s="15" t="s">
        <v>24</v>
      </c>
      <c r="R943" s="15" t="s">
        <v>15</v>
      </c>
      <c r="S943" s="18" t="n">
        <v>30.15</v>
      </c>
      <c r="T943" s="15" t="n">
        <v>382.2</v>
      </c>
      <c r="U943" s="15" t="s">
        <v>24</v>
      </c>
      <c r="V943" s="18" t="n">
        <f aca="false">IF(ISNUMBER(T943),T943,0)</f>
        <v>382.2</v>
      </c>
      <c r="W943" s="15" t="n">
        <f aca="false">IF(U943="Yes",1,0)</f>
        <v>0</v>
      </c>
      <c r="X943" s="15" t="str">
        <f aca="false">IF(F943&lt;=12,"0-12 months",IF(F943&lt;=24,"13-24 months",IF(F943&lt;=48,"25-48 months","49-72 months")))</f>
        <v>13-24 months</v>
      </c>
      <c r="Y943" s="15" t="str">
        <f aca="false">IF(C943=1,"Yes","No")</f>
        <v>No</v>
      </c>
      <c r="Z943" s="15" t="n">
        <f aca="false">COUNTIF(J943:O943,"Yes")</f>
        <v>1</v>
      </c>
      <c r="AA943" s="18" t="n">
        <f aca="false">S943*W943</f>
        <v>0</v>
      </c>
      <c r="AB943" s="15" t="n">
        <f aca="false">(P943="Month-to-month")+(I943="Fiber optic")+(R943="Electronic check")+(F943&lt;=12)+(M943="No")+(J943="No")</f>
        <v>4</v>
      </c>
      <c r="AC943" s="15" t="str">
        <f aca="false">IF(AB943&gt;=5,"High",IF(AB943&gt;=3,"Medium","Low"))</f>
        <v>Medium</v>
      </c>
    </row>
    <row r="944" customFormat="false" ht="15" hidden="false" customHeight="false" outlineLevel="0" collapsed="false">
      <c r="A944" s="15" t="s">
        <v>1041</v>
      </c>
      <c r="B944" s="15" t="s">
        <v>98</v>
      </c>
      <c r="C944" s="15" t="n">
        <v>0</v>
      </c>
      <c r="D944" s="15" t="s">
        <v>24</v>
      </c>
      <c r="E944" s="15" t="s">
        <v>24</v>
      </c>
      <c r="F944" s="15" t="n">
        <v>24</v>
      </c>
      <c r="G944" s="15" t="s">
        <v>26</v>
      </c>
      <c r="H944" s="15" t="s">
        <v>24</v>
      </c>
      <c r="I944" s="15" t="s">
        <v>102</v>
      </c>
      <c r="J944" s="15" t="s">
        <v>24</v>
      </c>
      <c r="K944" s="15" t="s">
        <v>24</v>
      </c>
      <c r="L944" s="15" t="s">
        <v>24</v>
      </c>
      <c r="M944" s="15" t="s">
        <v>24</v>
      </c>
      <c r="N944" s="15" t="s">
        <v>24</v>
      </c>
      <c r="O944" s="15" t="s">
        <v>26</v>
      </c>
      <c r="P944" s="15" t="s">
        <v>25</v>
      </c>
      <c r="Q944" s="15" t="s">
        <v>26</v>
      </c>
      <c r="R944" s="15" t="s">
        <v>21</v>
      </c>
      <c r="S944" s="18" t="n">
        <v>79.85</v>
      </c>
      <c r="T944" s="15" t="n">
        <v>2001</v>
      </c>
      <c r="U944" s="15" t="s">
        <v>24</v>
      </c>
      <c r="V944" s="18" t="n">
        <f aca="false">IF(ISNUMBER(T944),T944,0)</f>
        <v>2001</v>
      </c>
      <c r="W944" s="15" t="n">
        <f aca="false">IF(U944="Yes",1,0)</f>
        <v>0</v>
      </c>
      <c r="X944" s="15" t="str">
        <f aca="false">IF(F944&lt;=12,"0-12 months",IF(F944&lt;=24,"13-24 months",IF(F944&lt;=48,"25-48 months","49-72 months")))</f>
        <v>13-24 months</v>
      </c>
      <c r="Y944" s="15" t="str">
        <f aca="false">IF(C944=1,"Yes","No")</f>
        <v>No</v>
      </c>
      <c r="Z944" s="15" t="n">
        <f aca="false">COUNTIF(J944:O944,"Yes")</f>
        <v>1</v>
      </c>
      <c r="AA944" s="18" t="n">
        <f aca="false">S944*W944</f>
        <v>0</v>
      </c>
      <c r="AB944" s="15" t="n">
        <f aca="false">(P944="Month-to-month")+(I944="Fiber optic")+(R944="Electronic check")+(F944&lt;=12)+(M944="No")+(J944="No")</f>
        <v>4</v>
      </c>
      <c r="AC944" s="15" t="str">
        <f aca="false">IF(AB944&gt;=5,"High",IF(AB944&gt;=3,"Medium","Low"))</f>
        <v>Medium</v>
      </c>
    </row>
    <row r="945" customFormat="false" ht="15" hidden="false" customHeight="false" outlineLevel="0" collapsed="false">
      <c r="A945" s="15" t="s">
        <v>1042</v>
      </c>
      <c r="B945" s="15" t="s">
        <v>94</v>
      </c>
      <c r="C945" s="15" t="n">
        <v>0</v>
      </c>
      <c r="D945" s="15" t="s">
        <v>26</v>
      </c>
      <c r="E945" s="15" t="s">
        <v>24</v>
      </c>
      <c r="F945" s="15" t="n">
        <v>72</v>
      </c>
      <c r="G945" s="15" t="s">
        <v>24</v>
      </c>
      <c r="H945" s="15" t="s">
        <v>95</v>
      </c>
      <c r="I945" s="15" t="s">
        <v>96</v>
      </c>
      <c r="J945" s="15" t="s">
        <v>26</v>
      </c>
      <c r="K945" s="15" t="s">
        <v>26</v>
      </c>
      <c r="L945" s="15" t="s">
        <v>26</v>
      </c>
      <c r="M945" s="15" t="s">
        <v>26</v>
      </c>
      <c r="N945" s="15" t="s">
        <v>26</v>
      </c>
      <c r="O945" s="15" t="s">
        <v>26</v>
      </c>
      <c r="P945" s="15" t="s">
        <v>29</v>
      </c>
      <c r="Q945" s="15" t="s">
        <v>24</v>
      </c>
      <c r="R945" s="15" t="s">
        <v>19</v>
      </c>
      <c r="S945" s="18" t="n">
        <v>65.5</v>
      </c>
      <c r="T945" s="15" t="n">
        <v>4919.7</v>
      </c>
      <c r="U945" s="15" t="s">
        <v>24</v>
      </c>
      <c r="V945" s="18" t="n">
        <f aca="false">IF(ISNUMBER(T945),T945,0)</f>
        <v>4919.7</v>
      </c>
      <c r="W945" s="15" t="n">
        <f aca="false">IF(U945="Yes",1,0)</f>
        <v>0</v>
      </c>
      <c r="X945" s="15" t="str">
        <f aca="false">IF(F945&lt;=12,"0-12 months",IF(F945&lt;=24,"13-24 months",IF(F945&lt;=48,"25-48 months","49-72 months")))</f>
        <v>49-72 months</v>
      </c>
      <c r="Y945" s="15" t="str">
        <f aca="false">IF(C945=1,"Yes","No")</f>
        <v>No</v>
      </c>
      <c r="Z945" s="15" t="n">
        <f aca="false">COUNTIF(J945:O945,"Yes")</f>
        <v>6</v>
      </c>
      <c r="AA945" s="18" t="n">
        <f aca="false">S945*W945</f>
        <v>0</v>
      </c>
      <c r="AB945" s="15" t="n">
        <f aca="false">(P945="Month-to-month")+(I945="Fiber optic")+(R945="Electronic check")+(F945&lt;=12)+(M945="No")+(J945="No")</f>
        <v>0</v>
      </c>
      <c r="AC945" s="15" t="str">
        <f aca="false">IF(AB945&gt;=5,"High",IF(AB945&gt;=3,"Medium","Low"))</f>
        <v>Low</v>
      </c>
    </row>
    <row r="946" customFormat="false" ht="15" hidden="false" customHeight="false" outlineLevel="0" collapsed="false">
      <c r="A946" s="15" t="s">
        <v>1043</v>
      </c>
      <c r="B946" s="15" t="s">
        <v>94</v>
      </c>
      <c r="C946" s="15" t="n">
        <v>0</v>
      </c>
      <c r="D946" s="15" t="s">
        <v>26</v>
      </c>
      <c r="E946" s="15" t="s">
        <v>26</v>
      </c>
      <c r="F946" s="15" t="n">
        <v>54</v>
      </c>
      <c r="G946" s="15" t="s">
        <v>26</v>
      </c>
      <c r="H946" s="15" t="s">
        <v>26</v>
      </c>
      <c r="I946" s="15" t="s">
        <v>102</v>
      </c>
      <c r="J946" s="15" t="s">
        <v>26</v>
      </c>
      <c r="K946" s="15" t="s">
        <v>26</v>
      </c>
      <c r="L946" s="15" t="s">
        <v>24</v>
      </c>
      <c r="M946" s="15" t="s">
        <v>24</v>
      </c>
      <c r="N946" s="15" t="s">
        <v>26</v>
      </c>
      <c r="O946" s="15" t="s">
        <v>26</v>
      </c>
      <c r="P946" s="15" t="s">
        <v>25</v>
      </c>
      <c r="Q946" s="15" t="s">
        <v>26</v>
      </c>
      <c r="R946" s="15" t="s">
        <v>19</v>
      </c>
      <c r="S946" s="18" t="n">
        <v>104.1</v>
      </c>
      <c r="T946" s="15" t="n">
        <v>5645.8</v>
      </c>
      <c r="U946" s="15" t="s">
        <v>24</v>
      </c>
      <c r="V946" s="18" t="n">
        <f aca="false">IF(ISNUMBER(T946),T946,0)</f>
        <v>5645.8</v>
      </c>
      <c r="W946" s="15" t="n">
        <f aca="false">IF(U946="Yes",1,0)</f>
        <v>0</v>
      </c>
      <c r="X946" s="15" t="str">
        <f aca="false">IF(F946&lt;=12,"0-12 months",IF(F946&lt;=24,"13-24 months",IF(F946&lt;=48,"25-48 months","49-72 months")))</f>
        <v>49-72 months</v>
      </c>
      <c r="Y946" s="15" t="str">
        <f aca="false">IF(C946=1,"Yes","No")</f>
        <v>No</v>
      </c>
      <c r="Z946" s="15" t="n">
        <f aca="false">COUNTIF(J946:O946,"Yes")</f>
        <v>4</v>
      </c>
      <c r="AA946" s="18" t="n">
        <f aca="false">S946*W946</f>
        <v>0</v>
      </c>
      <c r="AB946" s="15" t="n">
        <f aca="false">(P946="Month-to-month")+(I946="Fiber optic")+(R946="Electronic check")+(F946&lt;=12)+(M946="No")+(J946="No")</f>
        <v>3</v>
      </c>
      <c r="AC946" s="15" t="str">
        <f aca="false">IF(AB946&gt;=5,"High",IF(AB946&gt;=3,"Medium","Low"))</f>
        <v>Medium</v>
      </c>
    </row>
    <row r="947" customFormat="false" ht="15" hidden="false" customHeight="false" outlineLevel="0" collapsed="false">
      <c r="A947" s="15" t="s">
        <v>1044</v>
      </c>
      <c r="B947" s="15" t="s">
        <v>94</v>
      </c>
      <c r="C947" s="15" t="n">
        <v>0</v>
      </c>
      <c r="D947" s="15" t="s">
        <v>24</v>
      </c>
      <c r="E947" s="15" t="s">
        <v>24</v>
      </c>
      <c r="F947" s="15" t="n">
        <v>3</v>
      </c>
      <c r="G947" s="15" t="s">
        <v>26</v>
      </c>
      <c r="H947" s="15" t="s">
        <v>26</v>
      </c>
      <c r="I947" s="15" t="s">
        <v>102</v>
      </c>
      <c r="J947" s="15" t="s">
        <v>24</v>
      </c>
      <c r="K947" s="15" t="s">
        <v>24</v>
      </c>
      <c r="L947" s="15" t="s">
        <v>24</v>
      </c>
      <c r="M947" s="15" t="s">
        <v>24</v>
      </c>
      <c r="N947" s="15" t="s">
        <v>24</v>
      </c>
      <c r="O947" s="15" t="s">
        <v>24</v>
      </c>
      <c r="P947" s="15" t="s">
        <v>25</v>
      </c>
      <c r="Q947" s="15" t="s">
        <v>24</v>
      </c>
      <c r="R947" s="15" t="s">
        <v>19</v>
      </c>
      <c r="S947" s="18" t="n">
        <v>74.4</v>
      </c>
      <c r="T947" s="15" t="n">
        <v>215.8</v>
      </c>
      <c r="U947" s="15" t="s">
        <v>26</v>
      </c>
      <c r="V947" s="18" t="n">
        <f aca="false">IF(ISNUMBER(T947),T947,0)</f>
        <v>215.8</v>
      </c>
      <c r="W947" s="15" t="n">
        <f aca="false">IF(U947="Yes",1,0)</f>
        <v>1</v>
      </c>
      <c r="X947" s="15" t="str">
        <f aca="false">IF(F947&lt;=12,"0-12 months",IF(F947&lt;=24,"13-24 months",IF(F947&lt;=48,"25-48 months","49-72 months")))</f>
        <v>0-12 months</v>
      </c>
      <c r="Y947" s="15" t="str">
        <f aca="false">IF(C947=1,"Yes","No")</f>
        <v>No</v>
      </c>
      <c r="Z947" s="15" t="n">
        <f aca="false">COUNTIF(J947:O947,"Yes")</f>
        <v>0</v>
      </c>
      <c r="AA947" s="18" t="n">
        <f aca="false">S947*W947</f>
        <v>74.4</v>
      </c>
      <c r="AB947" s="15" t="n">
        <f aca="false">(P947="Month-to-month")+(I947="Fiber optic")+(R947="Electronic check")+(F947&lt;=12)+(M947="No")+(J947="No")</f>
        <v>5</v>
      </c>
      <c r="AC947" s="15" t="str">
        <f aca="false">IF(AB947&gt;=5,"High",IF(AB947&gt;=3,"Medium","Low"))</f>
        <v>High</v>
      </c>
    </row>
    <row r="948" customFormat="false" ht="15" hidden="false" customHeight="false" outlineLevel="0" collapsed="false">
      <c r="A948" s="15" t="s">
        <v>1045</v>
      </c>
      <c r="B948" s="15" t="s">
        <v>98</v>
      </c>
      <c r="C948" s="15" t="n">
        <v>0</v>
      </c>
      <c r="D948" s="15" t="s">
        <v>26</v>
      </c>
      <c r="E948" s="15" t="s">
        <v>26</v>
      </c>
      <c r="F948" s="15" t="n">
        <v>4</v>
      </c>
      <c r="G948" s="15" t="s">
        <v>26</v>
      </c>
      <c r="H948" s="15" t="s">
        <v>24</v>
      </c>
      <c r="I948" s="15" t="s">
        <v>24</v>
      </c>
      <c r="J948" s="15" t="s">
        <v>28</v>
      </c>
      <c r="K948" s="15" t="s">
        <v>28</v>
      </c>
      <c r="L948" s="15" t="s">
        <v>28</v>
      </c>
      <c r="M948" s="15" t="s">
        <v>28</v>
      </c>
      <c r="N948" s="15" t="s">
        <v>28</v>
      </c>
      <c r="O948" s="15" t="s">
        <v>28</v>
      </c>
      <c r="P948" s="15" t="s">
        <v>25</v>
      </c>
      <c r="Q948" s="15" t="s">
        <v>26</v>
      </c>
      <c r="R948" s="15" t="s">
        <v>17</v>
      </c>
      <c r="S948" s="18" t="n">
        <v>20.5</v>
      </c>
      <c r="T948" s="15" t="n">
        <v>77.6</v>
      </c>
      <c r="U948" s="15" t="s">
        <v>24</v>
      </c>
      <c r="V948" s="18" t="n">
        <f aca="false">IF(ISNUMBER(T948),T948,0)</f>
        <v>77.6</v>
      </c>
      <c r="W948" s="15" t="n">
        <f aca="false">IF(U948="Yes",1,0)</f>
        <v>0</v>
      </c>
      <c r="X948" s="15" t="str">
        <f aca="false">IF(F948&lt;=12,"0-12 months",IF(F948&lt;=24,"13-24 months",IF(F948&lt;=48,"25-48 months","49-72 months")))</f>
        <v>0-12 months</v>
      </c>
      <c r="Y948" s="15" t="str">
        <f aca="false">IF(C948=1,"Yes","No")</f>
        <v>No</v>
      </c>
      <c r="Z948" s="15" t="n">
        <f aca="false">COUNTIF(J948:O948,"Yes")</f>
        <v>0</v>
      </c>
      <c r="AA948" s="18" t="n">
        <f aca="false">S948*W948</f>
        <v>0</v>
      </c>
      <c r="AB948" s="15" t="n">
        <f aca="false">(P948="Month-to-month")+(I948="Fiber optic")+(R948="Electronic check")+(F948&lt;=12)+(M948="No")+(J948="No")</f>
        <v>2</v>
      </c>
      <c r="AC948" s="15" t="str">
        <f aca="false">IF(AB948&gt;=5,"High",IF(AB948&gt;=3,"Medium","Low"))</f>
        <v>Low</v>
      </c>
    </row>
    <row r="949" customFormat="false" ht="15" hidden="false" customHeight="false" outlineLevel="0" collapsed="false">
      <c r="A949" s="15" t="s">
        <v>1046</v>
      </c>
      <c r="B949" s="15" t="s">
        <v>94</v>
      </c>
      <c r="C949" s="15" t="n">
        <v>1</v>
      </c>
      <c r="D949" s="15" t="s">
        <v>26</v>
      </c>
      <c r="E949" s="15" t="s">
        <v>26</v>
      </c>
      <c r="F949" s="15" t="n">
        <v>32</v>
      </c>
      <c r="G949" s="15" t="s">
        <v>26</v>
      </c>
      <c r="H949" s="15" t="s">
        <v>26</v>
      </c>
      <c r="I949" s="15" t="s">
        <v>102</v>
      </c>
      <c r="J949" s="15" t="s">
        <v>24</v>
      </c>
      <c r="K949" s="15" t="s">
        <v>24</v>
      </c>
      <c r="L949" s="15" t="s">
        <v>26</v>
      </c>
      <c r="M949" s="15" t="s">
        <v>24</v>
      </c>
      <c r="N949" s="15" t="s">
        <v>26</v>
      </c>
      <c r="O949" s="15" t="s">
        <v>24</v>
      </c>
      <c r="P949" s="15" t="s">
        <v>25</v>
      </c>
      <c r="Q949" s="15" t="s">
        <v>26</v>
      </c>
      <c r="R949" s="15" t="s">
        <v>17</v>
      </c>
      <c r="S949" s="18" t="n">
        <v>91.35</v>
      </c>
      <c r="T949" s="15" t="n">
        <v>2896.55</v>
      </c>
      <c r="U949" s="15" t="s">
        <v>24</v>
      </c>
      <c r="V949" s="18" t="n">
        <f aca="false">IF(ISNUMBER(T949),T949,0)</f>
        <v>2896.55</v>
      </c>
      <c r="W949" s="15" t="n">
        <f aca="false">IF(U949="Yes",1,0)</f>
        <v>0</v>
      </c>
      <c r="X949" s="15" t="str">
        <f aca="false">IF(F949&lt;=12,"0-12 months",IF(F949&lt;=24,"13-24 months",IF(F949&lt;=48,"25-48 months","49-72 months")))</f>
        <v>25-48 months</v>
      </c>
      <c r="Y949" s="15" t="str">
        <f aca="false">IF(C949=1,"Yes","No")</f>
        <v>Yes</v>
      </c>
      <c r="Z949" s="15" t="n">
        <f aca="false">COUNTIF(J949:O949,"Yes")</f>
        <v>2</v>
      </c>
      <c r="AA949" s="18" t="n">
        <f aca="false">S949*W949</f>
        <v>0</v>
      </c>
      <c r="AB949" s="15" t="n">
        <f aca="false">(P949="Month-to-month")+(I949="Fiber optic")+(R949="Electronic check")+(F949&lt;=12)+(M949="No")+(J949="No")</f>
        <v>4</v>
      </c>
      <c r="AC949" s="15" t="str">
        <f aca="false">IF(AB949&gt;=5,"High",IF(AB949&gt;=3,"Medium","Low"))</f>
        <v>Medium</v>
      </c>
    </row>
    <row r="950" customFormat="false" ht="15" hidden="false" customHeight="false" outlineLevel="0" collapsed="false">
      <c r="A950" s="15" t="s">
        <v>1047</v>
      </c>
      <c r="B950" s="15" t="s">
        <v>98</v>
      </c>
      <c r="C950" s="15" t="n">
        <v>1</v>
      </c>
      <c r="D950" s="15" t="s">
        <v>24</v>
      </c>
      <c r="E950" s="15" t="s">
        <v>24</v>
      </c>
      <c r="F950" s="15" t="n">
        <v>35</v>
      </c>
      <c r="G950" s="15" t="s">
        <v>26</v>
      </c>
      <c r="H950" s="15" t="s">
        <v>26</v>
      </c>
      <c r="I950" s="15" t="s">
        <v>102</v>
      </c>
      <c r="J950" s="15" t="s">
        <v>24</v>
      </c>
      <c r="K950" s="15" t="s">
        <v>24</v>
      </c>
      <c r="L950" s="15" t="s">
        <v>26</v>
      </c>
      <c r="M950" s="15" t="s">
        <v>24</v>
      </c>
      <c r="N950" s="15" t="s">
        <v>26</v>
      </c>
      <c r="O950" s="15" t="s">
        <v>26</v>
      </c>
      <c r="P950" s="15" t="s">
        <v>25</v>
      </c>
      <c r="Q950" s="15" t="s">
        <v>26</v>
      </c>
      <c r="R950" s="15" t="s">
        <v>15</v>
      </c>
      <c r="S950" s="18" t="n">
        <v>99.05</v>
      </c>
      <c r="T950" s="15" t="n">
        <v>3395.8</v>
      </c>
      <c r="U950" s="15" t="s">
        <v>26</v>
      </c>
      <c r="V950" s="18" t="n">
        <f aca="false">IF(ISNUMBER(T950),T950,0)</f>
        <v>3395.8</v>
      </c>
      <c r="W950" s="15" t="n">
        <f aca="false">IF(U950="Yes",1,0)</f>
        <v>1</v>
      </c>
      <c r="X950" s="15" t="str">
        <f aca="false">IF(F950&lt;=12,"0-12 months",IF(F950&lt;=24,"13-24 months",IF(F950&lt;=48,"25-48 months","49-72 months")))</f>
        <v>25-48 months</v>
      </c>
      <c r="Y950" s="15" t="str">
        <f aca="false">IF(C950=1,"Yes","No")</f>
        <v>Yes</v>
      </c>
      <c r="Z950" s="15" t="n">
        <f aca="false">COUNTIF(J950:O950,"Yes")</f>
        <v>3</v>
      </c>
      <c r="AA950" s="18" t="n">
        <f aca="false">S950*W950</f>
        <v>99.05</v>
      </c>
      <c r="AB950" s="15" t="n">
        <f aca="false">(P950="Month-to-month")+(I950="Fiber optic")+(R950="Electronic check")+(F950&lt;=12)+(M950="No")+(J950="No")</f>
        <v>5</v>
      </c>
      <c r="AC950" s="15" t="str">
        <f aca="false">IF(AB950&gt;=5,"High",IF(AB950&gt;=3,"Medium","Low"))</f>
        <v>High</v>
      </c>
    </row>
    <row r="951" customFormat="false" ht="15" hidden="false" customHeight="false" outlineLevel="0" collapsed="false">
      <c r="A951" s="15" t="s">
        <v>1048</v>
      </c>
      <c r="B951" s="15" t="s">
        <v>98</v>
      </c>
      <c r="C951" s="15" t="n">
        <v>0</v>
      </c>
      <c r="D951" s="15" t="s">
        <v>26</v>
      </c>
      <c r="E951" s="15" t="s">
        <v>26</v>
      </c>
      <c r="F951" s="15" t="n">
        <v>35</v>
      </c>
      <c r="G951" s="15" t="s">
        <v>26</v>
      </c>
      <c r="H951" s="15" t="s">
        <v>24</v>
      </c>
      <c r="I951" s="15" t="s">
        <v>24</v>
      </c>
      <c r="J951" s="15" t="s">
        <v>28</v>
      </c>
      <c r="K951" s="15" t="s">
        <v>28</v>
      </c>
      <c r="L951" s="15" t="s">
        <v>28</v>
      </c>
      <c r="M951" s="15" t="s">
        <v>28</v>
      </c>
      <c r="N951" s="15" t="s">
        <v>28</v>
      </c>
      <c r="O951" s="15" t="s">
        <v>28</v>
      </c>
      <c r="P951" s="15" t="s">
        <v>29</v>
      </c>
      <c r="Q951" s="15" t="s">
        <v>24</v>
      </c>
      <c r="R951" s="15" t="s">
        <v>19</v>
      </c>
      <c r="S951" s="18" t="n">
        <v>20.5</v>
      </c>
      <c r="T951" s="15" t="n">
        <v>759.35</v>
      </c>
      <c r="U951" s="15" t="s">
        <v>24</v>
      </c>
      <c r="V951" s="18" t="n">
        <f aca="false">IF(ISNUMBER(T951),T951,0)</f>
        <v>759.35</v>
      </c>
      <c r="W951" s="15" t="n">
        <f aca="false">IF(U951="Yes",1,0)</f>
        <v>0</v>
      </c>
      <c r="X951" s="15" t="str">
        <f aca="false">IF(F951&lt;=12,"0-12 months",IF(F951&lt;=24,"13-24 months",IF(F951&lt;=48,"25-48 months","49-72 months")))</f>
        <v>25-48 months</v>
      </c>
      <c r="Y951" s="15" t="str">
        <f aca="false">IF(C951=1,"Yes","No")</f>
        <v>No</v>
      </c>
      <c r="Z951" s="15" t="n">
        <f aca="false">COUNTIF(J951:O951,"Yes")</f>
        <v>0</v>
      </c>
      <c r="AA951" s="18" t="n">
        <f aca="false">S951*W951</f>
        <v>0</v>
      </c>
      <c r="AB951" s="15" t="n">
        <f aca="false">(P951="Month-to-month")+(I951="Fiber optic")+(R951="Electronic check")+(F951&lt;=12)+(M951="No")+(J951="No")</f>
        <v>0</v>
      </c>
      <c r="AC951" s="15" t="str">
        <f aca="false">IF(AB951&gt;=5,"High",IF(AB951&gt;=3,"Medium","Low"))</f>
        <v>Low</v>
      </c>
    </row>
    <row r="952" customFormat="false" ht="15" hidden="false" customHeight="false" outlineLevel="0" collapsed="false">
      <c r="A952" s="15" t="s">
        <v>1049</v>
      </c>
      <c r="B952" s="15" t="s">
        <v>98</v>
      </c>
      <c r="C952" s="15" t="n">
        <v>1</v>
      </c>
      <c r="D952" s="15" t="s">
        <v>24</v>
      </c>
      <c r="E952" s="15" t="s">
        <v>24</v>
      </c>
      <c r="F952" s="15" t="n">
        <v>2</v>
      </c>
      <c r="G952" s="15" t="s">
        <v>26</v>
      </c>
      <c r="H952" s="15" t="s">
        <v>24</v>
      </c>
      <c r="I952" s="15" t="s">
        <v>96</v>
      </c>
      <c r="J952" s="15" t="s">
        <v>24</v>
      </c>
      <c r="K952" s="15" t="s">
        <v>24</v>
      </c>
      <c r="L952" s="15" t="s">
        <v>24</v>
      </c>
      <c r="M952" s="15" t="s">
        <v>24</v>
      </c>
      <c r="N952" s="15" t="s">
        <v>24</v>
      </c>
      <c r="O952" s="15" t="s">
        <v>24</v>
      </c>
      <c r="P952" s="15" t="s">
        <v>25</v>
      </c>
      <c r="Q952" s="15" t="s">
        <v>24</v>
      </c>
      <c r="R952" s="15" t="s">
        <v>17</v>
      </c>
      <c r="S952" s="18" t="n">
        <v>44.95</v>
      </c>
      <c r="T952" s="15" t="n">
        <v>85.15</v>
      </c>
      <c r="U952" s="15" t="s">
        <v>26</v>
      </c>
      <c r="V952" s="18" t="n">
        <f aca="false">IF(ISNUMBER(T952),T952,0)</f>
        <v>85.15</v>
      </c>
      <c r="W952" s="15" t="n">
        <f aca="false">IF(U952="Yes",1,0)</f>
        <v>1</v>
      </c>
      <c r="X952" s="15" t="str">
        <f aca="false">IF(F952&lt;=12,"0-12 months",IF(F952&lt;=24,"13-24 months",IF(F952&lt;=48,"25-48 months","49-72 months")))</f>
        <v>0-12 months</v>
      </c>
      <c r="Y952" s="15" t="str">
        <f aca="false">IF(C952=1,"Yes","No")</f>
        <v>Yes</v>
      </c>
      <c r="Z952" s="15" t="n">
        <f aca="false">COUNTIF(J952:O952,"Yes")</f>
        <v>0</v>
      </c>
      <c r="AA952" s="18" t="n">
        <f aca="false">S952*W952</f>
        <v>44.95</v>
      </c>
      <c r="AB952" s="15" t="n">
        <f aca="false">(P952="Month-to-month")+(I952="Fiber optic")+(R952="Electronic check")+(F952&lt;=12)+(M952="No")+(J952="No")</f>
        <v>4</v>
      </c>
      <c r="AC952" s="15" t="str">
        <f aca="false">IF(AB952&gt;=5,"High",IF(AB952&gt;=3,"Medium","Low"))</f>
        <v>Medium</v>
      </c>
    </row>
    <row r="953" customFormat="false" ht="15" hidden="false" customHeight="false" outlineLevel="0" collapsed="false">
      <c r="A953" s="15" t="s">
        <v>1050</v>
      </c>
      <c r="B953" s="15" t="s">
        <v>94</v>
      </c>
      <c r="C953" s="15" t="n">
        <v>0</v>
      </c>
      <c r="D953" s="15" t="s">
        <v>24</v>
      </c>
      <c r="E953" s="15" t="s">
        <v>24</v>
      </c>
      <c r="F953" s="15" t="n">
        <v>8</v>
      </c>
      <c r="G953" s="15" t="s">
        <v>26</v>
      </c>
      <c r="H953" s="15" t="s">
        <v>24</v>
      </c>
      <c r="I953" s="15" t="s">
        <v>102</v>
      </c>
      <c r="J953" s="15" t="s">
        <v>24</v>
      </c>
      <c r="K953" s="15" t="s">
        <v>26</v>
      </c>
      <c r="L953" s="15" t="s">
        <v>24</v>
      </c>
      <c r="M953" s="15" t="s">
        <v>24</v>
      </c>
      <c r="N953" s="15" t="s">
        <v>24</v>
      </c>
      <c r="O953" s="15" t="s">
        <v>24</v>
      </c>
      <c r="P953" s="15" t="s">
        <v>25</v>
      </c>
      <c r="Q953" s="15" t="s">
        <v>24</v>
      </c>
      <c r="R953" s="15" t="s">
        <v>15</v>
      </c>
      <c r="S953" s="18" t="n">
        <v>75.6</v>
      </c>
      <c r="T953" s="15" t="n">
        <v>535.55</v>
      </c>
      <c r="U953" s="15" t="s">
        <v>24</v>
      </c>
      <c r="V953" s="18" t="n">
        <f aca="false">IF(ISNUMBER(T953),T953,0)</f>
        <v>535.55</v>
      </c>
      <c r="W953" s="15" t="n">
        <f aca="false">IF(U953="Yes",1,0)</f>
        <v>0</v>
      </c>
      <c r="X953" s="15" t="str">
        <f aca="false">IF(F953&lt;=12,"0-12 months",IF(F953&lt;=24,"13-24 months",IF(F953&lt;=48,"25-48 months","49-72 months")))</f>
        <v>0-12 months</v>
      </c>
      <c r="Y953" s="15" t="str">
        <f aca="false">IF(C953=1,"Yes","No")</f>
        <v>No</v>
      </c>
      <c r="Z953" s="15" t="n">
        <f aca="false">COUNTIF(J953:O953,"Yes")</f>
        <v>1</v>
      </c>
      <c r="AA953" s="18" t="n">
        <f aca="false">S953*W953</f>
        <v>0</v>
      </c>
      <c r="AB953" s="15" t="n">
        <f aca="false">(P953="Month-to-month")+(I953="Fiber optic")+(R953="Electronic check")+(F953&lt;=12)+(M953="No")+(J953="No")</f>
        <v>6</v>
      </c>
      <c r="AC953" s="15" t="str">
        <f aca="false">IF(AB953&gt;=5,"High",IF(AB953&gt;=3,"Medium","Low"))</f>
        <v>High</v>
      </c>
    </row>
    <row r="954" customFormat="false" ht="15" hidden="false" customHeight="false" outlineLevel="0" collapsed="false">
      <c r="A954" s="15" t="s">
        <v>1051</v>
      </c>
      <c r="B954" s="15" t="s">
        <v>98</v>
      </c>
      <c r="C954" s="15" t="n">
        <v>0</v>
      </c>
      <c r="D954" s="15" t="s">
        <v>24</v>
      </c>
      <c r="E954" s="15" t="s">
        <v>24</v>
      </c>
      <c r="F954" s="15" t="n">
        <v>22</v>
      </c>
      <c r="G954" s="15" t="s">
        <v>26</v>
      </c>
      <c r="H954" s="15" t="s">
        <v>24</v>
      </c>
      <c r="I954" s="15" t="s">
        <v>96</v>
      </c>
      <c r="J954" s="15" t="s">
        <v>26</v>
      </c>
      <c r="K954" s="15" t="s">
        <v>24</v>
      </c>
      <c r="L954" s="15" t="s">
        <v>24</v>
      </c>
      <c r="M954" s="15" t="s">
        <v>26</v>
      </c>
      <c r="N954" s="15" t="s">
        <v>24</v>
      </c>
      <c r="O954" s="15" t="s">
        <v>24</v>
      </c>
      <c r="P954" s="15" t="s">
        <v>25</v>
      </c>
      <c r="Q954" s="15" t="s">
        <v>24</v>
      </c>
      <c r="R954" s="15" t="s">
        <v>17</v>
      </c>
      <c r="S954" s="18" t="n">
        <v>55.1</v>
      </c>
      <c r="T954" s="15" t="n">
        <v>1253.15</v>
      </c>
      <c r="U954" s="15" t="s">
        <v>24</v>
      </c>
      <c r="V954" s="18" t="n">
        <f aca="false">IF(ISNUMBER(T954),T954,0)</f>
        <v>1253.15</v>
      </c>
      <c r="W954" s="15" t="n">
        <f aca="false">IF(U954="Yes",1,0)</f>
        <v>0</v>
      </c>
      <c r="X954" s="15" t="str">
        <f aca="false">IF(F954&lt;=12,"0-12 months",IF(F954&lt;=24,"13-24 months",IF(F954&lt;=48,"25-48 months","49-72 months")))</f>
        <v>13-24 months</v>
      </c>
      <c r="Y954" s="15" t="str">
        <f aca="false">IF(C954=1,"Yes","No")</f>
        <v>No</v>
      </c>
      <c r="Z954" s="15" t="n">
        <f aca="false">COUNTIF(J954:O954,"Yes")</f>
        <v>2</v>
      </c>
      <c r="AA954" s="18" t="n">
        <f aca="false">S954*W954</f>
        <v>0</v>
      </c>
      <c r="AB954" s="15" t="n">
        <f aca="false">(P954="Month-to-month")+(I954="Fiber optic")+(R954="Electronic check")+(F954&lt;=12)+(M954="No")+(J954="No")</f>
        <v>1</v>
      </c>
      <c r="AC954" s="15" t="str">
        <f aca="false">IF(AB954&gt;=5,"High",IF(AB954&gt;=3,"Medium","Low"))</f>
        <v>Low</v>
      </c>
    </row>
    <row r="955" customFormat="false" ht="15" hidden="false" customHeight="false" outlineLevel="0" collapsed="false">
      <c r="A955" s="15" t="s">
        <v>1052</v>
      </c>
      <c r="B955" s="15" t="s">
        <v>94</v>
      </c>
      <c r="C955" s="15" t="n">
        <v>0</v>
      </c>
      <c r="D955" s="15" t="s">
        <v>24</v>
      </c>
      <c r="E955" s="15" t="s">
        <v>24</v>
      </c>
      <c r="F955" s="15" t="n">
        <v>15</v>
      </c>
      <c r="G955" s="15" t="s">
        <v>26</v>
      </c>
      <c r="H955" s="15" t="s">
        <v>24</v>
      </c>
      <c r="I955" s="15" t="s">
        <v>96</v>
      </c>
      <c r="J955" s="15" t="s">
        <v>26</v>
      </c>
      <c r="K955" s="15" t="s">
        <v>24</v>
      </c>
      <c r="L955" s="15" t="s">
        <v>26</v>
      </c>
      <c r="M955" s="15" t="s">
        <v>26</v>
      </c>
      <c r="N955" s="15" t="s">
        <v>24</v>
      </c>
      <c r="O955" s="15" t="s">
        <v>24</v>
      </c>
      <c r="P955" s="15" t="s">
        <v>25</v>
      </c>
      <c r="Q955" s="15" t="s">
        <v>24</v>
      </c>
      <c r="R955" s="15" t="s">
        <v>15</v>
      </c>
      <c r="S955" s="18" t="n">
        <v>58.95</v>
      </c>
      <c r="T955" s="15" t="n">
        <v>955.15</v>
      </c>
      <c r="U955" s="15" t="s">
        <v>24</v>
      </c>
      <c r="V955" s="18" t="n">
        <f aca="false">IF(ISNUMBER(T955),T955,0)</f>
        <v>955.15</v>
      </c>
      <c r="W955" s="15" t="n">
        <f aca="false">IF(U955="Yes",1,0)</f>
        <v>0</v>
      </c>
      <c r="X955" s="15" t="str">
        <f aca="false">IF(F955&lt;=12,"0-12 months",IF(F955&lt;=24,"13-24 months",IF(F955&lt;=48,"25-48 months","49-72 months")))</f>
        <v>13-24 months</v>
      </c>
      <c r="Y955" s="15" t="str">
        <f aca="false">IF(C955=1,"Yes","No")</f>
        <v>No</v>
      </c>
      <c r="Z955" s="15" t="n">
        <f aca="false">COUNTIF(J955:O955,"Yes")</f>
        <v>3</v>
      </c>
      <c r="AA955" s="18" t="n">
        <f aca="false">S955*W955</f>
        <v>0</v>
      </c>
      <c r="AB955" s="15" t="n">
        <f aca="false">(P955="Month-to-month")+(I955="Fiber optic")+(R955="Electronic check")+(F955&lt;=12)+(M955="No")+(J955="No")</f>
        <v>2</v>
      </c>
      <c r="AC955" s="15" t="str">
        <f aca="false">IF(AB955&gt;=5,"High",IF(AB955&gt;=3,"Medium","Low"))</f>
        <v>Low</v>
      </c>
    </row>
    <row r="956" customFormat="false" ht="15" hidden="false" customHeight="false" outlineLevel="0" collapsed="false">
      <c r="A956" s="15" t="s">
        <v>1053</v>
      </c>
      <c r="B956" s="15" t="s">
        <v>98</v>
      </c>
      <c r="C956" s="15" t="n">
        <v>0</v>
      </c>
      <c r="D956" s="15" t="s">
        <v>24</v>
      </c>
      <c r="E956" s="15" t="s">
        <v>24</v>
      </c>
      <c r="F956" s="15" t="n">
        <v>22</v>
      </c>
      <c r="G956" s="15" t="s">
        <v>26</v>
      </c>
      <c r="H956" s="15" t="s">
        <v>26</v>
      </c>
      <c r="I956" s="15" t="s">
        <v>102</v>
      </c>
      <c r="J956" s="15" t="s">
        <v>24</v>
      </c>
      <c r="K956" s="15" t="s">
        <v>24</v>
      </c>
      <c r="L956" s="15" t="s">
        <v>24</v>
      </c>
      <c r="M956" s="15" t="s">
        <v>24</v>
      </c>
      <c r="N956" s="15" t="s">
        <v>26</v>
      </c>
      <c r="O956" s="15" t="s">
        <v>26</v>
      </c>
      <c r="P956" s="15" t="s">
        <v>25</v>
      </c>
      <c r="Q956" s="15" t="s">
        <v>26</v>
      </c>
      <c r="R956" s="15" t="s">
        <v>15</v>
      </c>
      <c r="S956" s="18" t="n">
        <v>95.1</v>
      </c>
      <c r="T956" s="15" t="n">
        <v>2162.6</v>
      </c>
      <c r="U956" s="15" t="s">
        <v>24</v>
      </c>
      <c r="V956" s="18" t="n">
        <f aca="false">IF(ISNUMBER(T956),T956,0)</f>
        <v>2162.6</v>
      </c>
      <c r="W956" s="15" t="n">
        <f aca="false">IF(U956="Yes",1,0)</f>
        <v>0</v>
      </c>
      <c r="X956" s="15" t="str">
        <f aca="false">IF(F956&lt;=12,"0-12 months",IF(F956&lt;=24,"13-24 months",IF(F956&lt;=48,"25-48 months","49-72 months")))</f>
        <v>13-24 months</v>
      </c>
      <c r="Y956" s="15" t="str">
        <f aca="false">IF(C956=1,"Yes","No")</f>
        <v>No</v>
      </c>
      <c r="Z956" s="15" t="n">
        <f aca="false">COUNTIF(J956:O956,"Yes")</f>
        <v>2</v>
      </c>
      <c r="AA956" s="18" t="n">
        <f aca="false">S956*W956</f>
        <v>0</v>
      </c>
      <c r="AB956" s="15" t="n">
        <f aca="false">(P956="Month-to-month")+(I956="Fiber optic")+(R956="Electronic check")+(F956&lt;=12)+(M956="No")+(J956="No")</f>
        <v>5</v>
      </c>
      <c r="AC956" s="15" t="str">
        <f aca="false">IF(AB956&gt;=5,"High",IF(AB956&gt;=3,"Medium","Low"))</f>
        <v>High</v>
      </c>
    </row>
    <row r="957" customFormat="false" ht="15" hidden="false" customHeight="false" outlineLevel="0" collapsed="false">
      <c r="A957" s="15" t="s">
        <v>1054</v>
      </c>
      <c r="B957" s="15" t="s">
        <v>98</v>
      </c>
      <c r="C957" s="15" t="n">
        <v>0</v>
      </c>
      <c r="D957" s="15" t="s">
        <v>26</v>
      </c>
      <c r="E957" s="15" t="s">
        <v>24</v>
      </c>
      <c r="F957" s="15" t="n">
        <v>1</v>
      </c>
      <c r="G957" s="15" t="s">
        <v>26</v>
      </c>
      <c r="H957" s="15" t="s">
        <v>24</v>
      </c>
      <c r="I957" s="15" t="s">
        <v>96</v>
      </c>
      <c r="J957" s="15" t="s">
        <v>24</v>
      </c>
      <c r="K957" s="15" t="s">
        <v>24</v>
      </c>
      <c r="L957" s="15" t="s">
        <v>24</v>
      </c>
      <c r="M957" s="15" t="s">
        <v>24</v>
      </c>
      <c r="N957" s="15" t="s">
        <v>24</v>
      </c>
      <c r="O957" s="15" t="s">
        <v>24</v>
      </c>
      <c r="P957" s="15" t="s">
        <v>25</v>
      </c>
      <c r="Q957" s="15" t="s">
        <v>24</v>
      </c>
      <c r="R957" s="15" t="s">
        <v>21</v>
      </c>
      <c r="S957" s="18" t="n">
        <v>44.7</v>
      </c>
      <c r="T957" s="15" t="n">
        <v>44.7</v>
      </c>
      <c r="U957" s="15" t="s">
        <v>26</v>
      </c>
      <c r="V957" s="18" t="n">
        <f aca="false">IF(ISNUMBER(T957),T957,0)</f>
        <v>44.7</v>
      </c>
      <c r="W957" s="15" t="n">
        <f aca="false">IF(U957="Yes",1,0)</f>
        <v>1</v>
      </c>
      <c r="X957" s="15" t="str">
        <f aca="false">IF(F957&lt;=12,"0-12 months",IF(F957&lt;=24,"13-24 months",IF(F957&lt;=48,"25-48 months","49-72 months")))</f>
        <v>0-12 months</v>
      </c>
      <c r="Y957" s="15" t="str">
        <f aca="false">IF(C957=1,"Yes","No")</f>
        <v>No</v>
      </c>
      <c r="Z957" s="15" t="n">
        <f aca="false">COUNTIF(J957:O957,"Yes")</f>
        <v>0</v>
      </c>
      <c r="AA957" s="18" t="n">
        <f aca="false">S957*W957</f>
        <v>44.7</v>
      </c>
      <c r="AB957" s="15" t="n">
        <f aca="false">(P957="Month-to-month")+(I957="Fiber optic")+(R957="Electronic check")+(F957&lt;=12)+(M957="No")+(J957="No")</f>
        <v>4</v>
      </c>
      <c r="AC957" s="15" t="str">
        <f aca="false">IF(AB957&gt;=5,"High",IF(AB957&gt;=3,"Medium","Low"))</f>
        <v>Medium</v>
      </c>
    </row>
    <row r="958" customFormat="false" ht="15" hidden="false" customHeight="false" outlineLevel="0" collapsed="false">
      <c r="A958" s="15" t="s">
        <v>1055</v>
      </c>
      <c r="B958" s="15" t="s">
        <v>94</v>
      </c>
      <c r="C958" s="15" t="n">
        <v>0</v>
      </c>
      <c r="D958" s="15" t="s">
        <v>26</v>
      </c>
      <c r="E958" s="15" t="s">
        <v>26</v>
      </c>
      <c r="F958" s="15" t="n">
        <v>71</v>
      </c>
      <c r="G958" s="15" t="s">
        <v>26</v>
      </c>
      <c r="H958" s="15" t="s">
        <v>26</v>
      </c>
      <c r="I958" s="15" t="s">
        <v>24</v>
      </c>
      <c r="J958" s="15" t="s">
        <v>28</v>
      </c>
      <c r="K958" s="15" t="s">
        <v>28</v>
      </c>
      <c r="L958" s="15" t="s">
        <v>28</v>
      </c>
      <c r="M958" s="15" t="s">
        <v>28</v>
      </c>
      <c r="N958" s="15" t="s">
        <v>28</v>
      </c>
      <c r="O958" s="15" t="s">
        <v>28</v>
      </c>
      <c r="P958" s="15" t="s">
        <v>29</v>
      </c>
      <c r="Q958" s="15" t="s">
        <v>24</v>
      </c>
      <c r="R958" s="15" t="s">
        <v>19</v>
      </c>
      <c r="S958" s="18" t="n">
        <v>25.45</v>
      </c>
      <c r="T958" s="15" t="n">
        <v>1813.35</v>
      </c>
      <c r="U958" s="15" t="s">
        <v>24</v>
      </c>
      <c r="V958" s="18" t="n">
        <f aca="false">IF(ISNUMBER(T958),T958,0)</f>
        <v>1813.35</v>
      </c>
      <c r="W958" s="15" t="n">
        <f aca="false">IF(U958="Yes",1,0)</f>
        <v>0</v>
      </c>
      <c r="X958" s="15" t="str">
        <f aca="false">IF(F958&lt;=12,"0-12 months",IF(F958&lt;=24,"13-24 months",IF(F958&lt;=48,"25-48 months","49-72 months")))</f>
        <v>49-72 months</v>
      </c>
      <c r="Y958" s="15" t="str">
        <f aca="false">IF(C958=1,"Yes","No")</f>
        <v>No</v>
      </c>
      <c r="Z958" s="15" t="n">
        <f aca="false">COUNTIF(J958:O958,"Yes")</f>
        <v>0</v>
      </c>
      <c r="AA958" s="18" t="n">
        <f aca="false">S958*W958</f>
        <v>0</v>
      </c>
      <c r="AB958" s="15" t="n">
        <f aca="false">(P958="Month-to-month")+(I958="Fiber optic")+(R958="Electronic check")+(F958&lt;=12)+(M958="No")+(J958="No")</f>
        <v>0</v>
      </c>
      <c r="AC958" s="15" t="str">
        <f aca="false">IF(AB958&gt;=5,"High",IF(AB958&gt;=3,"Medium","Low"))</f>
        <v>Low</v>
      </c>
    </row>
    <row r="959" customFormat="false" ht="15" hidden="false" customHeight="false" outlineLevel="0" collapsed="false">
      <c r="A959" s="15" t="s">
        <v>1056</v>
      </c>
      <c r="B959" s="15" t="s">
        <v>98</v>
      </c>
      <c r="C959" s="15" t="n">
        <v>0</v>
      </c>
      <c r="D959" s="15" t="s">
        <v>24</v>
      </c>
      <c r="E959" s="15" t="s">
        <v>24</v>
      </c>
      <c r="F959" s="15" t="n">
        <v>4</v>
      </c>
      <c r="G959" s="15" t="s">
        <v>26</v>
      </c>
      <c r="H959" s="15" t="s">
        <v>24</v>
      </c>
      <c r="I959" s="15" t="s">
        <v>96</v>
      </c>
      <c r="J959" s="15" t="s">
        <v>26</v>
      </c>
      <c r="K959" s="15" t="s">
        <v>24</v>
      </c>
      <c r="L959" s="15" t="s">
        <v>26</v>
      </c>
      <c r="M959" s="15" t="s">
        <v>24</v>
      </c>
      <c r="N959" s="15" t="s">
        <v>24</v>
      </c>
      <c r="O959" s="15" t="s">
        <v>24</v>
      </c>
      <c r="P959" s="15" t="s">
        <v>25</v>
      </c>
      <c r="Q959" s="15" t="s">
        <v>24</v>
      </c>
      <c r="R959" s="15" t="s">
        <v>15</v>
      </c>
      <c r="S959" s="18" t="n">
        <v>56.75</v>
      </c>
      <c r="T959" s="15" t="n">
        <v>245.15</v>
      </c>
      <c r="U959" s="15" t="s">
        <v>24</v>
      </c>
      <c r="V959" s="18" t="n">
        <f aca="false">IF(ISNUMBER(T959),T959,0)</f>
        <v>245.15</v>
      </c>
      <c r="W959" s="15" t="n">
        <f aca="false">IF(U959="Yes",1,0)</f>
        <v>0</v>
      </c>
      <c r="X959" s="15" t="str">
        <f aca="false">IF(F959&lt;=12,"0-12 months",IF(F959&lt;=24,"13-24 months",IF(F959&lt;=48,"25-48 months","49-72 months")))</f>
        <v>0-12 months</v>
      </c>
      <c r="Y959" s="15" t="str">
        <f aca="false">IF(C959=1,"Yes","No")</f>
        <v>No</v>
      </c>
      <c r="Z959" s="15" t="n">
        <f aca="false">COUNTIF(J959:O959,"Yes")</f>
        <v>2</v>
      </c>
      <c r="AA959" s="18" t="n">
        <f aca="false">S959*W959</f>
        <v>0</v>
      </c>
      <c r="AB959" s="15" t="n">
        <f aca="false">(P959="Month-to-month")+(I959="Fiber optic")+(R959="Electronic check")+(F959&lt;=12)+(M959="No")+(J959="No")</f>
        <v>4</v>
      </c>
      <c r="AC959" s="15" t="str">
        <f aca="false">IF(AB959&gt;=5,"High",IF(AB959&gt;=3,"Medium","Low"))</f>
        <v>Medium</v>
      </c>
    </row>
    <row r="960" customFormat="false" ht="15" hidden="false" customHeight="false" outlineLevel="0" collapsed="false">
      <c r="A960" s="15" t="s">
        <v>1057</v>
      </c>
      <c r="B960" s="15" t="s">
        <v>98</v>
      </c>
      <c r="C960" s="15" t="n">
        <v>0</v>
      </c>
      <c r="D960" s="15" t="s">
        <v>24</v>
      </c>
      <c r="E960" s="15" t="s">
        <v>24</v>
      </c>
      <c r="F960" s="15" t="n">
        <v>25</v>
      </c>
      <c r="G960" s="15" t="s">
        <v>26</v>
      </c>
      <c r="H960" s="15" t="s">
        <v>26</v>
      </c>
      <c r="I960" s="15" t="s">
        <v>96</v>
      </c>
      <c r="J960" s="15" t="s">
        <v>26</v>
      </c>
      <c r="K960" s="15" t="s">
        <v>26</v>
      </c>
      <c r="L960" s="15" t="s">
        <v>26</v>
      </c>
      <c r="M960" s="15" t="s">
        <v>26</v>
      </c>
      <c r="N960" s="15" t="s">
        <v>24</v>
      </c>
      <c r="O960" s="15" t="s">
        <v>26</v>
      </c>
      <c r="P960" s="15" t="s">
        <v>25</v>
      </c>
      <c r="Q960" s="15" t="s">
        <v>24</v>
      </c>
      <c r="R960" s="15" t="s">
        <v>19</v>
      </c>
      <c r="S960" s="18" t="n">
        <v>81.75</v>
      </c>
      <c r="T960" s="15" t="n">
        <v>2028.8</v>
      </c>
      <c r="U960" s="15" t="s">
        <v>24</v>
      </c>
      <c r="V960" s="18" t="n">
        <f aca="false">IF(ISNUMBER(T960),T960,0)</f>
        <v>2028.8</v>
      </c>
      <c r="W960" s="15" t="n">
        <f aca="false">IF(U960="Yes",1,0)</f>
        <v>0</v>
      </c>
      <c r="X960" s="15" t="str">
        <f aca="false">IF(F960&lt;=12,"0-12 months",IF(F960&lt;=24,"13-24 months",IF(F960&lt;=48,"25-48 months","49-72 months")))</f>
        <v>25-48 months</v>
      </c>
      <c r="Y960" s="15" t="str">
        <f aca="false">IF(C960=1,"Yes","No")</f>
        <v>No</v>
      </c>
      <c r="Z960" s="15" t="n">
        <f aca="false">COUNTIF(J960:O960,"Yes")</f>
        <v>5</v>
      </c>
      <c r="AA960" s="18" t="n">
        <f aca="false">S960*W960</f>
        <v>0</v>
      </c>
      <c r="AB960" s="15" t="n">
        <f aca="false">(P960="Month-to-month")+(I960="Fiber optic")+(R960="Electronic check")+(F960&lt;=12)+(M960="No")+(J960="No")</f>
        <v>1</v>
      </c>
      <c r="AC960" s="15" t="str">
        <f aca="false">IF(AB960&gt;=5,"High",IF(AB960&gt;=3,"Medium","Low"))</f>
        <v>Low</v>
      </c>
    </row>
    <row r="961" customFormat="false" ht="15" hidden="false" customHeight="false" outlineLevel="0" collapsed="false">
      <c r="A961" s="15" t="s">
        <v>1058</v>
      </c>
      <c r="B961" s="15" t="s">
        <v>94</v>
      </c>
      <c r="C961" s="15" t="n">
        <v>0</v>
      </c>
      <c r="D961" s="15" t="s">
        <v>26</v>
      </c>
      <c r="E961" s="15" t="s">
        <v>26</v>
      </c>
      <c r="F961" s="15" t="n">
        <v>32</v>
      </c>
      <c r="G961" s="15" t="s">
        <v>26</v>
      </c>
      <c r="H961" s="15" t="s">
        <v>24</v>
      </c>
      <c r="I961" s="15" t="s">
        <v>102</v>
      </c>
      <c r="J961" s="15" t="s">
        <v>24</v>
      </c>
      <c r="K961" s="15" t="s">
        <v>26</v>
      </c>
      <c r="L961" s="15" t="s">
        <v>24</v>
      </c>
      <c r="M961" s="15" t="s">
        <v>24</v>
      </c>
      <c r="N961" s="15" t="s">
        <v>26</v>
      </c>
      <c r="O961" s="15" t="s">
        <v>24</v>
      </c>
      <c r="P961" s="15" t="s">
        <v>25</v>
      </c>
      <c r="Q961" s="15" t="s">
        <v>26</v>
      </c>
      <c r="R961" s="15" t="s">
        <v>15</v>
      </c>
      <c r="S961" s="18" t="n">
        <v>86.1</v>
      </c>
      <c r="T961" s="15" t="n">
        <v>2723.75</v>
      </c>
      <c r="U961" s="15" t="s">
        <v>24</v>
      </c>
      <c r="V961" s="18" t="n">
        <f aca="false">IF(ISNUMBER(T961),T961,0)</f>
        <v>2723.75</v>
      </c>
      <c r="W961" s="15" t="n">
        <f aca="false">IF(U961="Yes",1,0)</f>
        <v>0</v>
      </c>
      <c r="X961" s="15" t="str">
        <f aca="false">IF(F961&lt;=12,"0-12 months",IF(F961&lt;=24,"13-24 months",IF(F961&lt;=48,"25-48 months","49-72 months")))</f>
        <v>25-48 months</v>
      </c>
      <c r="Y961" s="15" t="str">
        <f aca="false">IF(C961=1,"Yes","No")</f>
        <v>No</v>
      </c>
      <c r="Z961" s="15" t="n">
        <f aca="false">COUNTIF(J961:O961,"Yes")</f>
        <v>2</v>
      </c>
      <c r="AA961" s="18" t="n">
        <f aca="false">S961*W961</f>
        <v>0</v>
      </c>
      <c r="AB961" s="15" t="n">
        <f aca="false">(P961="Month-to-month")+(I961="Fiber optic")+(R961="Electronic check")+(F961&lt;=12)+(M961="No")+(J961="No")</f>
        <v>5</v>
      </c>
      <c r="AC961" s="15" t="str">
        <f aca="false">IF(AB961&gt;=5,"High",IF(AB961&gt;=3,"Medium","Low"))</f>
        <v>High</v>
      </c>
    </row>
    <row r="962" customFormat="false" ht="15" hidden="false" customHeight="false" outlineLevel="0" collapsed="false">
      <c r="A962" s="15" t="s">
        <v>1059</v>
      </c>
      <c r="B962" s="15" t="s">
        <v>98</v>
      </c>
      <c r="C962" s="15" t="n">
        <v>1</v>
      </c>
      <c r="D962" s="15" t="s">
        <v>26</v>
      </c>
      <c r="E962" s="15" t="s">
        <v>24</v>
      </c>
      <c r="F962" s="15" t="n">
        <v>7</v>
      </c>
      <c r="G962" s="15" t="s">
        <v>24</v>
      </c>
      <c r="H962" s="15" t="s">
        <v>95</v>
      </c>
      <c r="I962" s="15" t="s">
        <v>96</v>
      </c>
      <c r="J962" s="15" t="s">
        <v>26</v>
      </c>
      <c r="K962" s="15" t="s">
        <v>24</v>
      </c>
      <c r="L962" s="15" t="s">
        <v>24</v>
      </c>
      <c r="M962" s="15" t="s">
        <v>24</v>
      </c>
      <c r="N962" s="15" t="s">
        <v>24</v>
      </c>
      <c r="O962" s="15" t="s">
        <v>24</v>
      </c>
      <c r="P962" s="15" t="s">
        <v>25</v>
      </c>
      <c r="Q962" s="15" t="s">
        <v>24</v>
      </c>
      <c r="R962" s="15" t="s">
        <v>19</v>
      </c>
      <c r="S962" s="18" t="n">
        <v>29.8</v>
      </c>
      <c r="T962" s="15" t="n">
        <v>220.45</v>
      </c>
      <c r="U962" s="15" t="s">
        <v>24</v>
      </c>
      <c r="V962" s="18" t="n">
        <f aca="false">IF(ISNUMBER(T962),T962,0)</f>
        <v>220.45</v>
      </c>
      <c r="W962" s="15" t="n">
        <f aca="false">IF(U962="Yes",1,0)</f>
        <v>0</v>
      </c>
      <c r="X962" s="15" t="str">
        <f aca="false">IF(F962&lt;=12,"0-12 months",IF(F962&lt;=24,"13-24 months",IF(F962&lt;=48,"25-48 months","49-72 months")))</f>
        <v>0-12 months</v>
      </c>
      <c r="Y962" s="15" t="str">
        <f aca="false">IF(C962=1,"Yes","No")</f>
        <v>Yes</v>
      </c>
      <c r="Z962" s="15" t="n">
        <f aca="false">COUNTIF(J962:O962,"Yes")</f>
        <v>1</v>
      </c>
      <c r="AA962" s="18" t="n">
        <f aca="false">S962*W962</f>
        <v>0</v>
      </c>
      <c r="AB962" s="15" t="n">
        <f aca="false">(P962="Month-to-month")+(I962="Fiber optic")+(R962="Electronic check")+(F962&lt;=12)+(M962="No")+(J962="No")</f>
        <v>3</v>
      </c>
      <c r="AC962" s="15" t="str">
        <f aca="false">IF(AB962&gt;=5,"High",IF(AB962&gt;=3,"Medium","Low"))</f>
        <v>Medium</v>
      </c>
    </row>
    <row r="963" customFormat="false" ht="15" hidden="false" customHeight="false" outlineLevel="0" collapsed="false">
      <c r="A963" s="15" t="s">
        <v>1060</v>
      </c>
      <c r="B963" s="15" t="s">
        <v>98</v>
      </c>
      <c r="C963" s="15" t="n">
        <v>0</v>
      </c>
      <c r="D963" s="15" t="s">
        <v>24</v>
      </c>
      <c r="E963" s="15" t="s">
        <v>24</v>
      </c>
      <c r="F963" s="15" t="n">
        <v>17</v>
      </c>
      <c r="G963" s="15" t="s">
        <v>26</v>
      </c>
      <c r="H963" s="15" t="s">
        <v>24</v>
      </c>
      <c r="I963" s="15" t="s">
        <v>24</v>
      </c>
      <c r="J963" s="15" t="s">
        <v>28</v>
      </c>
      <c r="K963" s="15" t="s">
        <v>28</v>
      </c>
      <c r="L963" s="15" t="s">
        <v>28</v>
      </c>
      <c r="M963" s="15" t="s">
        <v>28</v>
      </c>
      <c r="N963" s="15" t="s">
        <v>28</v>
      </c>
      <c r="O963" s="15" t="s">
        <v>28</v>
      </c>
      <c r="P963" s="15" t="s">
        <v>27</v>
      </c>
      <c r="Q963" s="15" t="s">
        <v>26</v>
      </c>
      <c r="R963" s="15" t="s">
        <v>17</v>
      </c>
      <c r="S963" s="18" t="n">
        <v>20.5</v>
      </c>
      <c r="T963" s="15" t="n">
        <v>365.8</v>
      </c>
      <c r="U963" s="15" t="s">
        <v>24</v>
      </c>
      <c r="V963" s="18" t="n">
        <f aca="false">IF(ISNUMBER(T963),T963,0)</f>
        <v>365.8</v>
      </c>
      <c r="W963" s="15" t="n">
        <f aca="false">IF(U963="Yes",1,0)</f>
        <v>0</v>
      </c>
      <c r="X963" s="15" t="str">
        <f aca="false">IF(F963&lt;=12,"0-12 months",IF(F963&lt;=24,"13-24 months",IF(F963&lt;=48,"25-48 months","49-72 months")))</f>
        <v>13-24 months</v>
      </c>
      <c r="Y963" s="15" t="str">
        <f aca="false">IF(C963=1,"Yes","No")</f>
        <v>No</v>
      </c>
      <c r="Z963" s="15" t="n">
        <f aca="false">COUNTIF(J963:O963,"Yes")</f>
        <v>0</v>
      </c>
      <c r="AA963" s="18" t="n">
        <f aca="false">S963*W963</f>
        <v>0</v>
      </c>
      <c r="AB963" s="15" t="n">
        <f aca="false">(P963="Month-to-month")+(I963="Fiber optic")+(R963="Electronic check")+(F963&lt;=12)+(M963="No")+(J963="No")</f>
        <v>0</v>
      </c>
      <c r="AC963" s="15" t="str">
        <f aca="false">IF(AB963&gt;=5,"High",IF(AB963&gt;=3,"Medium","Low"))</f>
        <v>Low</v>
      </c>
    </row>
    <row r="964" customFormat="false" ht="15" hidden="false" customHeight="false" outlineLevel="0" collapsed="false">
      <c r="A964" s="15" t="s">
        <v>1061</v>
      </c>
      <c r="B964" s="15" t="s">
        <v>98</v>
      </c>
      <c r="C964" s="15" t="n">
        <v>1</v>
      </c>
      <c r="D964" s="15" t="s">
        <v>26</v>
      </c>
      <c r="E964" s="15" t="s">
        <v>24</v>
      </c>
      <c r="F964" s="15" t="n">
        <v>8</v>
      </c>
      <c r="G964" s="15" t="s">
        <v>26</v>
      </c>
      <c r="H964" s="15" t="s">
        <v>24</v>
      </c>
      <c r="I964" s="15" t="s">
        <v>96</v>
      </c>
      <c r="J964" s="15" t="s">
        <v>26</v>
      </c>
      <c r="K964" s="15" t="s">
        <v>24</v>
      </c>
      <c r="L964" s="15" t="s">
        <v>24</v>
      </c>
      <c r="M964" s="15" t="s">
        <v>24</v>
      </c>
      <c r="N964" s="15" t="s">
        <v>26</v>
      </c>
      <c r="O964" s="15" t="s">
        <v>24</v>
      </c>
      <c r="P964" s="15" t="s">
        <v>25</v>
      </c>
      <c r="Q964" s="15" t="s">
        <v>24</v>
      </c>
      <c r="R964" s="15" t="s">
        <v>19</v>
      </c>
      <c r="S964" s="18" t="n">
        <v>60.9</v>
      </c>
      <c r="T964" s="15" t="n">
        <v>551.95</v>
      </c>
      <c r="U964" s="15" t="s">
        <v>24</v>
      </c>
      <c r="V964" s="18" t="n">
        <f aca="false">IF(ISNUMBER(T964),T964,0)</f>
        <v>551.95</v>
      </c>
      <c r="W964" s="15" t="n">
        <f aca="false">IF(U964="Yes",1,0)</f>
        <v>0</v>
      </c>
      <c r="X964" s="15" t="str">
        <f aca="false">IF(F964&lt;=12,"0-12 months",IF(F964&lt;=24,"13-24 months",IF(F964&lt;=48,"25-48 months","49-72 months")))</f>
        <v>0-12 months</v>
      </c>
      <c r="Y964" s="15" t="str">
        <f aca="false">IF(C964=1,"Yes","No")</f>
        <v>Yes</v>
      </c>
      <c r="Z964" s="15" t="n">
        <f aca="false">COUNTIF(J964:O964,"Yes")</f>
        <v>2</v>
      </c>
      <c r="AA964" s="18" t="n">
        <f aca="false">S964*W964</f>
        <v>0</v>
      </c>
      <c r="AB964" s="15" t="n">
        <f aca="false">(P964="Month-to-month")+(I964="Fiber optic")+(R964="Electronic check")+(F964&lt;=12)+(M964="No")+(J964="No")</f>
        <v>3</v>
      </c>
      <c r="AC964" s="15" t="str">
        <f aca="false">IF(AB964&gt;=5,"High",IF(AB964&gt;=3,"Medium","Low"))</f>
        <v>Medium</v>
      </c>
    </row>
    <row r="965" customFormat="false" ht="15" hidden="false" customHeight="false" outlineLevel="0" collapsed="false">
      <c r="A965" s="15" t="s">
        <v>1062</v>
      </c>
      <c r="B965" s="15" t="s">
        <v>94</v>
      </c>
      <c r="C965" s="15" t="n">
        <v>1</v>
      </c>
      <c r="D965" s="15" t="s">
        <v>24</v>
      </c>
      <c r="E965" s="15" t="s">
        <v>24</v>
      </c>
      <c r="F965" s="15" t="n">
        <v>56</v>
      </c>
      <c r="G965" s="15" t="s">
        <v>26</v>
      </c>
      <c r="H965" s="15" t="s">
        <v>26</v>
      </c>
      <c r="I965" s="15" t="s">
        <v>96</v>
      </c>
      <c r="J965" s="15" t="s">
        <v>26</v>
      </c>
      <c r="K965" s="15" t="s">
        <v>24</v>
      </c>
      <c r="L965" s="15" t="s">
        <v>26</v>
      </c>
      <c r="M965" s="15" t="s">
        <v>26</v>
      </c>
      <c r="N965" s="15" t="s">
        <v>24</v>
      </c>
      <c r="O965" s="15" t="s">
        <v>26</v>
      </c>
      <c r="P965" s="15" t="s">
        <v>29</v>
      </c>
      <c r="Q965" s="15" t="s">
        <v>24</v>
      </c>
      <c r="R965" s="15" t="s">
        <v>19</v>
      </c>
      <c r="S965" s="18" t="n">
        <v>73.25</v>
      </c>
      <c r="T965" s="15" t="n">
        <v>4054.2</v>
      </c>
      <c r="U965" s="15" t="s">
        <v>24</v>
      </c>
      <c r="V965" s="18" t="n">
        <f aca="false">IF(ISNUMBER(T965),T965,0)</f>
        <v>4054.2</v>
      </c>
      <c r="W965" s="15" t="n">
        <f aca="false">IF(U965="Yes",1,0)</f>
        <v>0</v>
      </c>
      <c r="X965" s="15" t="str">
        <f aca="false">IF(F965&lt;=12,"0-12 months",IF(F965&lt;=24,"13-24 months",IF(F965&lt;=48,"25-48 months","49-72 months")))</f>
        <v>49-72 months</v>
      </c>
      <c r="Y965" s="15" t="str">
        <f aca="false">IF(C965=1,"Yes","No")</f>
        <v>Yes</v>
      </c>
      <c r="Z965" s="15" t="n">
        <f aca="false">COUNTIF(J965:O965,"Yes")</f>
        <v>4</v>
      </c>
      <c r="AA965" s="18" t="n">
        <f aca="false">S965*W965</f>
        <v>0</v>
      </c>
      <c r="AB965" s="15" t="n">
        <f aca="false">(P965="Month-to-month")+(I965="Fiber optic")+(R965="Electronic check")+(F965&lt;=12)+(M965="No")+(J965="No")</f>
        <v>0</v>
      </c>
      <c r="AC965" s="15" t="str">
        <f aca="false">IF(AB965&gt;=5,"High",IF(AB965&gt;=3,"Medium","Low"))</f>
        <v>Low</v>
      </c>
    </row>
    <row r="966" customFormat="false" ht="15" hidden="false" customHeight="false" outlineLevel="0" collapsed="false">
      <c r="A966" s="15" t="s">
        <v>1063</v>
      </c>
      <c r="B966" s="15" t="s">
        <v>98</v>
      </c>
      <c r="C966" s="15" t="n">
        <v>0</v>
      </c>
      <c r="D966" s="15" t="s">
        <v>24</v>
      </c>
      <c r="E966" s="15" t="s">
        <v>24</v>
      </c>
      <c r="F966" s="15" t="n">
        <v>1</v>
      </c>
      <c r="G966" s="15" t="s">
        <v>26</v>
      </c>
      <c r="H966" s="15" t="s">
        <v>24</v>
      </c>
      <c r="I966" s="15" t="s">
        <v>96</v>
      </c>
      <c r="J966" s="15" t="s">
        <v>24</v>
      </c>
      <c r="K966" s="15" t="s">
        <v>24</v>
      </c>
      <c r="L966" s="15" t="s">
        <v>24</v>
      </c>
      <c r="M966" s="15" t="s">
        <v>24</v>
      </c>
      <c r="N966" s="15" t="s">
        <v>24</v>
      </c>
      <c r="O966" s="15" t="s">
        <v>24</v>
      </c>
      <c r="P966" s="15" t="s">
        <v>25</v>
      </c>
      <c r="Q966" s="15" t="s">
        <v>26</v>
      </c>
      <c r="R966" s="15" t="s">
        <v>17</v>
      </c>
      <c r="S966" s="18" t="n">
        <v>45.7</v>
      </c>
      <c r="T966" s="15" t="n">
        <v>45.7</v>
      </c>
      <c r="U966" s="15" t="s">
        <v>26</v>
      </c>
      <c r="V966" s="18" t="n">
        <f aca="false">IF(ISNUMBER(T966),T966,0)</f>
        <v>45.7</v>
      </c>
      <c r="W966" s="15" t="n">
        <f aca="false">IF(U966="Yes",1,0)</f>
        <v>1</v>
      </c>
      <c r="X966" s="15" t="str">
        <f aca="false">IF(F966&lt;=12,"0-12 months",IF(F966&lt;=24,"13-24 months",IF(F966&lt;=48,"25-48 months","49-72 months")))</f>
        <v>0-12 months</v>
      </c>
      <c r="Y966" s="15" t="str">
        <f aca="false">IF(C966=1,"Yes","No")</f>
        <v>No</v>
      </c>
      <c r="Z966" s="15" t="n">
        <f aca="false">COUNTIF(J966:O966,"Yes")</f>
        <v>0</v>
      </c>
      <c r="AA966" s="18" t="n">
        <f aca="false">S966*W966</f>
        <v>45.7</v>
      </c>
      <c r="AB966" s="15" t="n">
        <f aca="false">(P966="Month-to-month")+(I966="Fiber optic")+(R966="Electronic check")+(F966&lt;=12)+(M966="No")+(J966="No")</f>
        <v>4</v>
      </c>
      <c r="AC966" s="15" t="str">
        <f aca="false">IF(AB966&gt;=5,"High",IF(AB966&gt;=3,"Medium","Low"))</f>
        <v>Medium</v>
      </c>
    </row>
    <row r="967" customFormat="false" ht="15" hidden="false" customHeight="false" outlineLevel="0" collapsed="false">
      <c r="A967" s="15" t="s">
        <v>1064</v>
      </c>
      <c r="B967" s="15" t="s">
        <v>98</v>
      </c>
      <c r="C967" s="15" t="n">
        <v>1</v>
      </c>
      <c r="D967" s="15" t="s">
        <v>24</v>
      </c>
      <c r="E967" s="15" t="s">
        <v>24</v>
      </c>
      <c r="F967" s="15" t="n">
        <v>8</v>
      </c>
      <c r="G967" s="15" t="s">
        <v>26</v>
      </c>
      <c r="H967" s="15" t="s">
        <v>24</v>
      </c>
      <c r="I967" s="15" t="s">
        <v>102</v>
      </c>
      <c r="J967" s="15" t="s">
        <v>26</v>
      </c>
      <c r="K967" s="15" t="s">
        <v>24</v>
      </c>
      <c r="L967" s="15" t="s">
        <v>24</v>
      </c>
      <c r="M967" s="15" t="s">
        <v>26</v>
      </c>
      <c r="N967" s="15" t="s">
        <v>26</v>
      </c>
      <c r="O967" s="15" t="s">
        <v>26</v>
      </c>
      <c r="P967" s="15" t="s">
        <v>25</v>
      </c>
      <c r="Q967" s="15" t="s">
        <v>24</v>
      </c>
      <c r="R967" s="15" t="s">
        <v>21</v>
      </c>
      <c r="S967" s="18" t="n">
        <v>100.3</v>
      </c>
      <c r="T967" s="15" t="n">
        <v>832.35</v>
      </c>
      <c r="U967" s="15" t="s">
        <v>26</v>
      </c>
      <c r="V967" s="18" t="n">
        <f aca="false">IF(ISNUMBER(T967),T967,0)</f>
        <v>832.35</v>
      </c>
      <c r="W967" s="15" t="n">
        <f aca="false">IF(U967="Yes",1,0)</f>
        <v>1</v>
      </c>
      <c r="X967" s="15" t="str">
        <f aca="false">IF(F967&lt;=12,"0-12 months",IF(F967&lt;=24,"13-24 months",IF(F967&lt;=48,"25-48 months","49-72 months")))</f>
        <v>0-12 months</v>
      </c>
      <c r="Y967" s="15" t="str">
        <f aca="false">IF(C967=1,"Yes","No")</f>
        <v>Yes</v>
      </c>
      <c r="Z967" s="15" t="n">
        <f aca="false">COUNTIF(J967:O967,"Yes")</f>
        <v>4</v>
      </c>
      <c r="AA967" s="18" t="n">
        <f aca="false">S967*W967</f>
        <v>100.3</v>
      </c>
      <c r="AB967" s="15" t="n">
        <f aca="false">(P967="Month-to-month")+(I967="Fiber optic")+(R967="Electronic check")+(F967&lt;=12)+(M967="No")+(J967="No")</f>
        <v>3</v>
      </c>
      <c r="AC967" s="15" t="str">
        <f aca="false">IF(AB967&gt;=5,"High",IF(AB967&gt;=3,"Medium","Low"))</f>
        <v>Medium</v>
      </c>
    </row>
    <row r="968" customFormat="false" ht="15" hidden="false" customHeight="false" outlineLevel="0" collapsed="false">
      <c r="A968" s="15" t="s">
        <v>1065</v>
      </c>
      <c r="B968" s="15" t="s">
        <v>98</v>
      </c>
      <c r="C968" s="15" t="n">
        <v>0</v>
      </c>
      <c r="D968" s="15" t="s">
        <v>24</v>
      </c>
      <c r="E968" s="15" t="s">
        <v>24</v>
      </c>
      <c r="F968" s="15" t="n">
        <v>7</v>
      </c>
      <c r="G968" s="15" t="s">
        <v>26</v>
      </c>
      <c r="H968" s="15" t="s">
        <v>24</v>
      </c>
      <c r="I968" s="15" t="s">
        <v>24</v>
      </c>
      <c r="J968" s="15" t="s">
        <v>28</v>
      </c>
      <c r="K968" s="15" t="s">
        <v>28</v>
      </c>
      <c r="L968" s="15" t="s">
        <v>28</v>
      </c>
      <c r="M968" s="15" t="s">
        <v>28</v>
      </c>
      <c r="N968" s="15" t="s">
        <v>28</v>
      </c>
      <c r="O968" s="15" t="s">
        <v>28</v>
      </c>
      <c r="P968" s="15" t="s">
        <v>25</v>
      </c>
      <c r="Q968" s="15" t="s">
        <v>24</v>
      </c>
      <c r="R968" s="15" t="s">
        <v>15</v>
      </c>
      <c r="S968" s="18" t="n">
        <v>19.25</v>
      </c>
      <c r="T968" s="15" t="n">
        <v>112.3</v>
      </c>
      <c r="U968" s="15" t="s">
        <v>26</v>
      </c>
      <c r="V968" s="18" t="n">
        <f aca="false">IF(ISNUMBER(T968),T968,0)</f>
        <v>112.3</v>
      </c>
      <c r="W968" s="15" t="n">
        <f aca="false">IF(U968="Yes",1,0)</f>
        <v>1</v>
      </c>
      <c r="X968" s="15" t="str">
        <f aca="false">IF(F968&lt;=12,"0-12 months",IF(F968&lt;=24,"13-24 months",IF(F968&lt;=48,"25-48 months","49-72 months")))</f>
        <v>0-12 months</v>
      </c>
      <c r="Y968" s="15" t="str">
        <f aca="false">IF(C968=1,"Yes","No")</f>
        <v>No</v>
      </c>
      <c r="Z968" s="15" t="n">
        <f aca="false">COUNTIF(J968:O968,"Yes")</f>
        <v>0</v>
      </c>
      <c r="AA968" s="18" t="n">
        <f aca="false">S968*W968</f>
        <v>19.25</v>
      </c>
      <c r="AB968" s="15" t="n">
        <f aca="false">(P968="Month-to-month")+(I968="Fiber optic")+(R968="Electronic check")+(F968&lt;=12)+(M968="No")+(J968="No")</f>
        <v>3</v>
      </c>
      <c r="AC968" s="15" t="str">
        <f aca="false">IF(AB968&gt;=5,"High",IF(AB968&gt;=3,"Medium","Low"))</f>
        <v>Medium</v>
      </c>
    </row>
    <row r="969" customFormat="false" ht="15" hidden="false" customHeight="false" outlineLevel="0" collapsed="false">
      <c r="A969" s="15" t="s">
        <v>1066</v>
      </c>
      <c r="B969" s="15" t="s">
        <v>98</v>
      </c>
      <c r="C969" s="15" t="n">
        <v>0</v>
      </c>
      <c r="D969" s="15" t="s">
        <v>24</v>
      </c>
      <c r="E969" s="15" t="s">
        <v>26</v>
      </c>
      <c r="F969" s="15" t="n">
        <v>3</v>
      </c>
      <c r="G969" s="15" t="s">
        <v>26</v>
      </c>
      <c r="H969" s="15" t="s">
        <v>24</v>
      </c>
      <c r="I969" s="15" t="s">
        <v>24</v>
      </c>
      <c r="J969" s="15" t="s">
        <v>28</v>
      </c>
      <c r="K969" s="15" t="s">
        <v>28</v>
      </c>
      <c r="L969" s="15" t="s">
        <v>28</v>
      </c>
      <c r="M969" s="15" t="s">
        <v>28</v>
      </c>
      <c r="N969" s="15" t="s">
        <v>28</v>
      </c>
      <c r="O969" s="15" t="s">
        <v>28</v>
      </c>
      <c r="P969" s="15" t="s">
        <v>25</v>
      </c>
      <c r="Q969" s="15" t="s">
        <v>24</v>
      </c>
      <c r="R969" s="15" t="s">
        <v>17</v>
      </c>
      <c r="S969" s="18" t="n">
        <v>20.85</v>
      </c>
      <c r="T969" s="15" t="n">
        <v>60.65</v>
      </c>
      <c r="U969" s="15" t="s">
        <v>24</v>
      </c>
      <c r="V969" s="18" t="n">
        <f aca="false">IF(ISNUMBER(T969),T969,0)</f>
        <v>60.65</v>
      </c>
      <c r="W969" s="15" t="n">
        <f aca="false">IF(U969="Yes",1,0)</f>
        <v>0</v>
      </c>
      <c r="X969" s="15" t="str">
        <f aca="false">IF(F969&lt;=12,"0-12 months",IF(F969&lt;=24,"13-24 months",IF(F969&lt;=48,"25-48 months","49-72 months")))</f>
        <v>0-12 months</v>
      </c>
      <c r="Y969" s="15" t="str">
        <f aca="false">IF(C969=1,"Yes","No")</f>
        <v>No</v>
      </c>
      <c r="Z969" s="15" t="n">
        <f aca="false">COUNTIF(J969:O969,"Yes")</f>
        <v>0</v>
      </c>
      <c r="AA969" s="18" t="n">
        <f aca="false">S969*W969</f>
        <v>0</v>
      </c>
      <c r="AB969" s="15" t="n">
        <f aca="false">(P969="Month-to-month")+(I969="Fiber optic")+(R969="Electronic check")+(F969&lt;=12)+(M969="No")+(J969="No")</f>
        <v>2</v>
      </c>
      <c r="AC969" s="15" t="str">
        <f aca="false">IF(AB969&gt;=5,"High",IF(AB969&gt;=3,"Medium","Low"))</f>
        <v>Low</v>
      </c>
    </row>
    <row r="970" customFormat="false" ht="15" hidden="false" customHeight="false" outlineLevel="0" collapsed="false">
      <c r="A970" s="15" t="s">
        <v>1067</v>
      </c>
      <c r="B970" s="15" t="s">
        <v>94</v>
      </c>
      <c r="C970" s="15" t="n">
        <v>0</v>
      </c>
      <c r="D970" s="15" t="s">
        <v>24</v>
      </c>
      <c r="E970" s="15" t="s">
        <v>24</v>
      </c>
      <c r="F970" s="15" t="n">
        <v>71</v>
      </c>
      <c r="G970" s="15" t="s">
        <v>26</v>
      </c>
      <c r="H970" s="15" t="s">
        <v>24</v>
      </c>
      <c r="I970" s="15" t="s">
        <v>96</v>
      </c>
      <c r="J970" s="15" t="s">
        <v>26</v>
      </c>
      <c r="K970" s="15" t="s">
        <v>26</v>
      </c>
      <c r="L970" s="15" t="s">
        <v>26</v>
      </c>
      <c r="M970" s="15" t="s">
        <v>26</v>
      </c>
      <c r="N970" s="15" t="s">
        <v>26</v>
      </c>
      <c r="O970" s="15" t="s">
        <v>24</v>
      </c>
      <c r="P970" s="15" t="s">
        <v>29</v>
      </c>
      <c r="Q970" s="15" t="s">
        <v>24</v>
      </c>
      <c r="R970" s="15" t="s">
        <v>21</v>
      </c>
      <c r="S970" s="18" t="n">
        <v>77.35</v>
      </c>
      <c r="T970" s="15" t="n">
        <v>5550.1</v>
      </c>
      <c r="U970" s="15" t="s">
        <v>24</v>
      </c>
      <c r="V970" s="18" t="n">
        <f aca="false">IF(ISNUMBER(T970),T970,0)</f>
        <v>5550.1</v>
      </c>
      <c r="W970" s="15" t="n">
        <f aca="false">IF(U970="Yes",1,0)</f>
        <v>0</v>
      </c>
      <c r="X970" s="15" t="str">
        <f aca="false">IF(F970&lt;=12,"0-12 months",IF(F970&lt;=24,"13-24 months",IF(F970&lt;=48,"25-48 months","49-72 months")))</f>
        <v>49-72 months</v>
      </c>
      <c r="Y970" s="15" t="str">
        <f aca="false">IF(C970=1,"Yes","No")</f>
        <v>No</v>
      </c>
      <c r="Z970" s="15" t="n">
        <f aca="false">COUNTIF(J970:O970,"Yes")</f>
        <v>5</v>
      </c>
      <c r="AA970" s="18" t="n">
        <f aca="false">S970*W970</f>
        <v>0</v>
      </c>
      <c r="AB970" s="15" t="n">
        <f aca="false">(P970="Month-to-month")+(I970="Fiber optic")+(R970="Electronic check")+(F970&lt;=12)+(M970="No")+(J970="No")</f>
        <v>0</v>
      </c>
      <c r="AC970" s="15" t="str">
        <f aca="false">IF(AB970&gt;=5,"High",IF(AB970&gt;=3,"Medium","Low"))</f>
        <v>Low</v>
      </c>
    </row>
    <row r="971" customFormat="false" ht="15" hidden="false" customHeight="false" outlineLevel="0" collapsed="false">
      <c r="A971" s="15" t="s">
        <v>1068</v>
      </c>
      <c r="B971" s="15" t="s">
        <v>94</v>
      </c>
      <c r="C971" s="15" t="n">
        <v>0</v>
      </c>
      <c r="D971" s="15" t="s">
        <v>24</v>
      </c>
      <c r="E971" s="15" t="s">
        <v>24</v>
      </c>
      <c r="F971" s="15" t="n">
        <v>2</v>
      </c>
      <c r="G971" s="15" t="s">
        <v>26</v>
      </c>
      <c r="H971" s="15" t="s">
        <v>26</v>
      </c>
      <c r="I971" s="15" t="s">
        <v>102</v>
      </c>
      <c r="J971" s="15" t="s">
        <v>24</v>
      </c>
      <c r="K971" s="15" t="s">
        <v>24</v>
      </c>
      <c r="L971" s="15" t="s">
        <v>24</v>
      </c>
      <c r="M971" s="15" t="s">
        <v>24</v>
      </c>
      <c r="N971" s="15" t="s">
        <v>26</v>
      </c>
      <c r="O971" s="15" t="s">
        <v>26</v>
      </c>
      <c r="P971" s="15" t="s">
        <v>25</v>
      </c>
      <c r="Q971" s="15" t="s">
        <v>26</v>
      </c>
      <c r="R971" s="15" t="s">
        <v>15</v>
      </c>
      <c r="S971" s="18" t="n">
        <v>96</v>
      </c>
      <c r="T971" s="15" t="n">
        <v>174.8</v>
      </c>
      <c r="U971" s="15" t="s">
        <v>26</v>
      </c>
      <c r="V971" s="18" t="n">
        <f aca="false">IF(ISNUMBER(T971),T971,0)</f>
        <v>174.8</v>
      </c>
      <c r="W971" s="15" t="n">
        <f aca="false">IF(U971="Yes",1,0)</f>
        <v>1</v>
      </c>
      <c r="X971" s="15" t="str">
        <f aca="false">IF(F971&lt;=12,"0-12 months",IF(F971&lt;=24,"13-24 months",IF(F971&lt;=48,"25-48 months","49-72 months")))</f>
        <v>0-12 months</v>
      </c>
      <c r="Y971" s="15" t="str">
        <f aca="false">IF(C971=1,"Yes","No")</f>
        <v>No</v>
      </c>
      <c r="Z971" s="15" t="n">
        <f aca="false">COUNTIF(J971:O971,"Yes")</f>
        <v>2</v>
      </c>
      <c r="AA971" s="18" t="n">
        <f aca="false">S971*W971</f>
        <v>96</v>
      </c>
      <c r="AB971" s="15" t="n">
        <f aca="false">(P971="Month-to-month")+(I971="Fiber optic")+(R971="Electronic check")+(F971&lt;=12)+(M971="No")+(J971="No")</f>
        <v>6</v>
      </c>
      <c r="AC971" s="15" t="str">
        <f aca="false">IF(AB971&gt;=5,"High",IF(AB971&gt;=3,"Medium","Low"))</f>
        <v>High</v>
      </c>
    </row>
    <row r="972" customFormat="false" ht="15" hidden="false" customHeight="false" outlineLevel="0" collapsed="false">
      <c r="A972" s="15" t="s">
        <v>1069</v>
      </c>
      <c r="B972" s="15" t="s">
        <v>94</v>
      </c>
      <c r="C972" s="15" t="n">
        <v>0</v>
      </c>
      <c r="D972" s="15" t="s">
        <v>24</v>
      </c>
      <c r="E972" s="15" t="s">
        <v>24</v>
      </c>
      <c r="F972" s="15" t="n">
        <v>1</v>
      </c>
      <c r="G972" s="15" t="s">
        <v>26</v>
      </c>
      <c r="H972" s="15" t="s">
        <v>24</v>
      </c>
      <c r="I972" s="15" t="s">
        <v>102</v>
      </c>
      <c r="J972" s="15" t="s">
        <v>24</v>
      </c>
      <c r="K972" s="15" t="s">
        <v>24</v>
      </c>
      <c r="L972" s="15" t="s">
        <v>24</v>
      </c>
      <c r="M972" s="15" t="s">
        <v>24</v>
      </c>
      <c r="N972" s="15" t="s">
        <v>26</v>
      </c>
      <c r="O972" s="15" t="s">
        <v>26</v>
      </c>
      <c r="P972" s="15" t="s">
        <v>25</v>
      </c>
      <c r="Q972" s="15" t="s">
        <v>24</v>
      </c>
      <c r="R972" s="15" t="s">
        <v>15</v>
      </c>
      <c r="S972" s="18" t="n">
        <v>90.55</v>
      </c>
      <c r="T972" s="15" t="n">
        <v>90.55</v>
      </c>
      <c r="U972" s="15" t="s">
        <v>26</v>
      </c>
      <c r="V972" s="18" t="n">
        <f aca="false">IF(ISNUMBER(T972),T972,0)</f>
        <v>90.55</v>
      </c>
      <c r="W972" s="15" t="n">
        <f aca="false">IF(U972="Yes",1,0)</f>
        <v>1</v>
      </c>
      <c r="X972" s="15" t="str">
        <f aca="false">IF(F972&lt;=12,"0-12 months",IF(F972&lt;=24,"13-24 months",IF(F972&lt;=48,"25-48 months","49-72 months")))</f>
        <v>0-12 months</v>
      </c>
      <c r="Y972" s="15" t="str">
        <f aca="false">IF(C972=1,"Yes","No")</f>
        <v>No</v>
      </c>
      <c r="Z972" s="15" t="n">
        <f aca="false">COUNTIF(J972:O972,"Yes")</f>
        <v>2</v>
      </c>
      <c r="AA972" s="18" t="n">
        <f aca="false">S972*W972</f>
        <v>90.55</v>
      </c>
      <c r="AB972" s="15" t="n">
        <f aca="false">(P972="Month-to-month")+(I972="Fiber optic")+(R972="Electronic check")+(F972&lt;=12)+(M972="No")+(J972="No")</f>
        <v>6</v>
      </c>
      <c r="AC972" s="15" t="str">
        <f aca="false">IF(AB972&gt;=5,"High",IF(AB972&gt;=3,"Medium","Low"))</f>
        <v>High</v>
      </c>
    </row>
    <row r="973" customFormat="false" ht="15" hidden="false" customHeight="false" outlineLevel="0" collapsed="false">
      <c r="A973" s="15" t="s">
        <v>1070</v>
      </c>
      <c r="B973" s="15" t="s">
        <v>98</v>
      </c>
      <c r="C973" s="15" t="n">
        <v>0</v>
      </c>
      <c r="D973" s="15" t="s">
        <v>26</v>
      </c>
      <c r="E973" s="15" t="s">
        <v>24</v>
      </c>
      <c r="F973" s="15" t="n">
        <v>49</v>
      </c>
      <c r="G973" s="15" t="s">
        <v>26</v>
      </c>
      <c r="H973" s="15" t="s">
        <v>26</v>
      </c>
      <c r="I973" s="15" t="s">
        <v>102</v>
      </c>
      <c r="J973" s="15" t="s">
        <v>26</v>
      </c>
      <c r="K973" s="15" t="s">
        <v>26</v>
      </c>
      <c r="L973" s="15" t="s">
        <v>24</v>
      </c>
      <c r="M973" s="15" t="s">
        <v>24</v>
      </c>
      <c r="N973" s="15" t="s">
        <v>26</v>
      </c>
      <c r="O973" s="15" t="s">
        <v>24</v>
      </c>
      <c r="P973" s="15" t="s">
        <v>25</v>
      </c>
      <c r="Q973" s="15" t="s">
        <v>26</v>
      </c>
      <c r="R973" s="15" t="s">
        <v>19</v>
      </c>
      <c r="S973" s="18" t="n">
        <v>93.85</v>
      </c>
      <c r="T973" s="15" t="n">
        <v>4733.1</v>
      </c>
      <c r="U973" s="15" t="s">
        <v>24</v>
      </c>
      <c r="V973" s="18" t="n">
        <f aca="false">IF(ISNUMBER(T973),T973,0)</f>
        <v>4733.1</v>
      </c>
      <c r="W973" s="15" t="n">
        <f aca="false">IF(U973="Yes",1,0)</f>
        <v>0</v>
      </c>
      <c r="X973" s="15" t="str">
        <f aca="false">IF(F973&lt;=12,"0-12 months",IF(F973&lt;=24,"13-24 months",IF(F973&lt;=48,"25-48 months","49-72 months")))</f>
        <v>49-72 months</v>
      </c>
      <c r="Y973" s="15" t="str">
        <f aca="false">IF(C973=1,"Yes","No")</f>
        <v>No</v>
      </c>
      <c r="Z973" s="15" t="n">
        <f aca="false">COUNTIF(J973:O973,"Yes")</f>
        <v>3</v>
      </c>
      <c r="AA973" s="18" t="n">
        <f aca="false">S973*W973</f>
        <v>0</v>
      </c>
      <c r="AB973" s="15" t="n">
        <f aca="false">(P973="Month-to-month")+(I973="Fiber optic")+(R973="Electronic check")+(F973&lt;=12)+(M973="No")+(J973="No")</f>
        <v>3</v>
      </c>
      <c r="AC973" s="15" t="str">
        <f aca="false">IF(AB973&gt;=5,"High",IF(AB973&gt;=3,"Medium","Low"))</f>
        <v>Medium</v>
      </c>
    </row>
    <row r="974" customFormat="false" ht="15" hidden="false" customHeight="false" outlineLevel="0" collapsed="false">
      <c r="A974" s="15" t="s">
        <v>1071</v>
      </c>
      <c r="B974" s="15" t="s">
        <v>98</v>
      </c>
      <c r="C974" s="15" t="n">
        <v>0</v>
      </c>
      <c r="D974" s="15" t="s">
        <v>24</v>
      </c>
      <c r="E974" s="15" t="s">
        <v>24</v>
      </c>
      <c r="F974" s="15" t="n">
        <v>58</v>
      </c>
      <c r="G974" s="15" t="s">
        <v>26</v>
      </c>
      <c r="H974" s="15" t="s">
        <v>24</v>
      </c>
      <c r="I974" s="15" t="s">
        <v>96</v>
      </c>
      <c r="J974" s="15" t="s">
        <v>24</v>
      </c>
      <c r="K974" s="15" t="s">
        <v>26</v>
      </c>
      <c r="L974" s="15" t="s">
        <v>26</v>
      </c>
      <c r="M974" s="15" t="s">
        <v>26</v>
      </c>
      <c r="N974" s="15" t="s">
        <v>26</v>
      </c>
      <c r="O974" s="15" t="s">
        <v>24</v>
      </c>
      <c r="P974" s="15" t="s">
        <v>29</v>
      </c>
      <c r="Q974" s="15" t="s">
        <v>24</v>
      </c>
      <c r="R974" s="15" t="s">
        <v>19</v>
      </c>
      <c r="S974" s="18" t="n">
        <v>70.1</v>
      </c>
      <c r="T974" s="15" t="n">
        <v>4048.95</v>
      </c>
      <c r="U974" s="15" t="s">
        <v>24</v>
      </c>
      <c r="V974" s="18" t="n">
        <f aca="false">IF(ISNUMBER(T974),T974,0)</f>
        <v>4048.95</v>
      </c>
      <c r="W974" s="15" t="n">
        <f aca="false">IF(U974="Yes",1,0)</f>
        <v>0</v>
      </c>
      <c r="X974" s="15" t="str">
        <f aca="false">IF(F974&lt;=12,"0-12 months",IF(F974&lt;=24,"13-24 months",IF(F974&lt;=48,"25-48 months","49-72 months")))</f>
        <v>49-72 months</v>
      </c>
      <c r="Y974" s="15" t="str">
        <f aca="false">IF(C974=1,"Yes","No")</f>
        <v>No</v>
      </c>
      <c r="Z974" s="15" t="n">
        <f aca="false">COUNTIF(J974:O974,"Yes")</f>
        <v>4</v>
      </c>
      <c r="AA974" s="18" t="n">
        <f aca="false">S974*W974</f>
        <v>0</v>
      </c>
      <c r="AB974" s="15" t="n">
        <f aca="false">(P974="Month-to-month")+(I974="Fiber optic")+(R974="Electronic check")+(F974&lt;=12)+(M974="No")+(J974="No")</f>
        <v>1</v>
      </c>
      <c r="AC974" s="15" t="str">
        <f aca="false">IF(AB974&gt;=5,"High",IF(AB974&gt;=3,"Medium","Low"))</f>
        <v>Low</v>
      </c>
    </row>
    <row r="975" customFormat="false" ht="15" hidden="false" customHeight="false" outlineLevel="0" collapsed="false">
      <c r="A975" s="15" t="s">
        <v>1072</v>
      </c>
      <c r="B975" s="15" t="s">
        <v>98</v>
      </c>
      <c r="C975" s="15" t="n">
        <v>1</v>
      </c>
      <c r="D975" s="15" t="s">
        <v>26</v>
      </c>
      <c r="E975" s="15" t="s">
        <v>24</v>
      </c>
      <c r="F975" s="15" t="n">
        <v>44</v>
      </c>
      <c r="G975" s="15" t="s">
        <v>24</v>
      </c>
      <c r="H975" s="15" t="s">
        <v>95</v>
      </c>
      <c r="I975" s="15" t="s">
        <v>96</v>
      </c>
      <c r="J975" s="15" t="s">
        <v>24</v>
      </c>
      <c r="K975" s="15" t="s">
        <v>26</v>
      </c>
      <c r="L975" s="15" t="s">
        <v>24</v>
      </c>
      <c r="M975" s="15" t="s">
        <v>24</v>
      </c>
      <c r="N975" s="15" t="s">
        <v>24</v>
      </c>
      <c r="O975" s="15" t="s">
        <v>24</v>
      </c>
      <c r="P975" s="15" t="s">
        <v>25</v>
      </c>
      <c r="Q975" s="15" t="s">
        <v>26</v>
      </c>
      <c r="R975" s="15" t="s">
        <v>15</v>
      </c>
      <c r="S975" s="18" t="n">
        <v>30.35</v>
      </c>
      <c r="T975" s="15" t="n">
        <v>1359.7</v>
      </c>
      <c r="U975" s="15" t="s">
        <v>26</v>
      </c>
      <c r="V975" s="18" t="n">
        <f aca="false">IF(ISNUMBER(T975),T975,0)</f>
        <v>1359.7</v>
      </c>
      <c r="W975" s="15" t="n">
        <f aca="false">IF(U975="Yes",1,0)</f>
        <v>1</v>
      </c>
      <c r="X975" s="15" t="str">
        <f aca="false">IF(F975&lt;=12,"0-12 months",IF(F975&lt;=24,"13-24 months",IF(F975&lt;=48,"25-48 months","49-72 months")))</f>
        <v>25-48 months</v>
      </c>
      <c r="Y975" s="15" t="str">
        <f aca="false">IF(C975=1,"Yes","No")</f>
        <v>Yes</v>
      </c>
      <c r="Z975" s="15" t="n">
        <f aca="false">COUNTIF(J975:O975,"Yes")</f>
        <v>1</v>
      </c>
      <c r="AA975" s="18" t="n">
        <f aca="false">S975*W975</f>
        <v>30.35</v>
      </c>
      <c r="AB975" s="15" t="n">
        <f aca="false">(P975="Month-to-month")+(I975="Fiber optic")+(R975="Electronic check")+(F975&lt;=12)+(M975="No")+(J975="No")</f>
        <v>4</v>
      </c>
      <c r="AC975" s="15" t="str">
        <f aca="false">IF(AB975&gt;=5,"High",IF(AB975&gt;=3,"Medium","Low"))</f>
        <v>Medium</v>
      </c>
    </row>
    <row r="976" customFormat="false" ht="15" hidden="false" customHeight="false" outlineLevel="0" collapsed="false">
      <c r="A976" s="15" t="s">
        <v>1073</v>
      </c>
      <c r="B976" s="15" t="s">
        <v>94</v>
      </c>
      <c r="C976" s="15" t="n">
        <v>0</v>
      </c>
      <c r="D976" s="15" t="s">
        <v>26</v>
      </c>
      <c r="E976" s="15" t="s">
        <v>26</v>
      </c>
      <c r="F976" s="15" t="n">
        <v>59</v>
      </c>
      <c r="G976" s="15" t="s">
        <v>26</v>
      </c>
      <c r="H976" s="15" t="s">
        <v>24</v>
      </c>
      <c r="I976" s="15" t="s">
        <v>96</v>
      </c>
      <c r="J976" s="15" t="s">
        <v>24</v>
      </c>
      <c r="K976" s="15" t="s">
        <v>26</v>
      </c>
      <c r="L976" s="15" t="s">
        <v>24</v>
      </c>
      <c r="M976" s="15" t="s">
        <v>26</v>
      </c>
      <c r="N976" s="15" t="s">
        <v>26</v>
      </c>
      <c r="O976" s="15" t="s">
        <v>26</v>
      </c>
      <c r="P976" s="15" t="s">
        <v>29</v>
      </c>
      <c r="Q976" s="15" t="s">
        <v>26</v>
      </c>
      <c r="R976" s="15" t="s">
        <v>21</v>
      </c>
      <c r="S976" s="18" t="n">
        <v>75.95</v>
      </c>
      <c r="T976" s="15" t="n">
        <v>4542.35</v>
      </c>
      <c r="U976" s="15" t="s">
        <v>24</v>
      </c>
      <c r="V976" s="18" t="n">
        <f aca="false">IF(ISNUMBER(T976),T976,0)</f>
        <v>4542.35</v>
      </c>
      <c r="W976" s="15" t="n">
        <f aca="false">IF(U976="Yes",1,0)</f>
        <v>0</v>
      </c>
      <c r="X976" s="15" t="str">
        <f aca="false">IF(F976&lt;=12,"0-12 months",IF(F976&lt;=24,"13-24 months",IF(F976&lt;=48,"25-48 months","49-72 months")))</f>
        <v>49-72 months</v>
      </c>
      <c r="Y976" s="15" t="str">
        <f aca="false">IF(C976=1,"Yes","No")</f>
        <v>No</v>
      </c>
      <c r="Z976" s="15" t="n">
        <f aca="false">COUNTIF(J976:O976,"Yes")</f>
        <v>4</v>
      </c>
      <c r="AA976" s="18" t="n">
        <f aca="false">S976*W976</f>
        <v>0</v>
      </c>
      <c r="AB976" s="15" t="n">
        <f aca="false">(P976="Month-to-month")+(I976="Fiber optic")+(R976="Electronic check")+(F976&lt;=12)+(M976="No")+(J976="No")</f>
        <v>1</v>
      </c>
      <c r="AC976" s="15" t="str">
        <f aca="false">IF(AB976&gt;=5,"High",IF(AB976&gt;=3,"Medium","Low"))</f>
        <v>Low</v>
      </c>
    </row>
    <row r="977" customFormat="false" ht="15" hidden="false" customHeight="false" outlineLevel="0" collapsed="false">
      <c r="A977" s="15" t="s">
        <v>1074</v>
      </c>
      <c r="B977" s="15" t="s">
        <v>98</v>
      </c>
      <c r="C977" s="15" t="n">
        <v>0</v>
      </c>
      <c r="D977" s="15" t="s">
        <v>24</v>
      </c>
      <c r="E977" s="15" t="s">
        <v>24</v>
      </c>
      <c r="F977" s="15" t="n">
        <v>71</v>
      </c>
      <c r="G977" s="15" t="s">
        <v>26</v>
      </c>
      <c r="H977" s="15" t="s">
        <v>26</v>
      </c>
      <c r="I977" s="15" t="s">
        <v>102</v>
      </c>
      <c r="J977" s="15" t="s">
        <v>26</v>
      </c>
      <c r="K977" s="15" t="s">
        <v>24</v>
      </c>
      <c r="L977" s="15" t="s">
        <v>26</v>
      </c>
      <c r="M977" s="15" t="s">
        <v>26</v>
      </c>
      <c r="N977" s="15" t="s">
        <v>26</v>
      </c>
      <c r="O977" s="15" t="s">
        <v>26</v>
      </c>
      <c r="P977" s="15" t="s">
        <v>29</v>
      </c>
      <c r="Q977" s="15" t="s">
        <v>26</v>
      </c>
      <c r="R977" s="15" t="s">
        <v>15</v>
      </c>
      <c r="S977" s="18" t="n">
        <v>108.05</v>
      </c>
      <c r="T977" s="15" t="n">
        <v>7532.15</v>
      </c>
      <c r="U977" s="15" t="s">
        <v>26</v>
      </c>
      <c r="V977" s="18" t="n">
        <f aca="false">IF(ISNUMBER(T977),T977,0)</f>
        <v>7532.15</v>
      </c>
      <c r="W977" s="15" t="n">
        <f aca="false">IF(U977="Yes",1,0)</f>
        <v>1</v>
      </c>
      <c r="X977" s="15" t="str">
        <f aca="false">IF(F977&lt;=12,"0-12 months",IF(F977&lt;=24,"13-24 months",IF(F977&lt;=48,"25-48 months","49-72 months")))</f>
        <v>49-72 months</v>
      </c>
      <c r="Y977" s="15" t="str">
        <f aca="false">IF(C977=1,"Yes","No")</f>
        <v>No</v>
      </c>
      <c r="Z977" s="15" t="n">
        <f aca="false">COUNTIF(J977:O977,"Yes")</f>
        <v>5</v>
      </c>
      <c r="AA977" s="18" t="n">
        <f aca="false">S977*W977</f>
        <v>108.05</v>
      </c>
      <c r="AB977" s="15" t="n">
        <f aca="false">(P977="Month-to-month")+(I977="Fiber optic")+(R977="Electronic check")+(F977&lt;=12)+(M977="No")+(J977="No")</f>
        <v>2</v>
      </c>
      <c r="AC977" s="15" t="str">
        <f aca="false">IF(AB977&gt;=5,"High",IF(AB977&gt;=3,"Medium","Low"))</f>
        <v>Low</v>
      </c>
    </row>
    <row r="978" customFormat="false" ht="15" hidden="false" customHeight="false" outlineLevel="0" collapsed="false">
      <c r="A978" s="15" t="s">
        <v>1075</v>
      </c>
      <c r="B978" s="15" t="s">
        <v>98</v>
      </c>
      <c r="C978" s="15" t="n">
        <v>0</v>
      </c>
      <c r="D978" s="15" t="s">
        <v>24</v>
      </c>
      <c r="E978" s="15" t="s">
        <v>24</v>
      </c>
      <c r="F978" s="15" t="n">
        <v>1</v>
      </c>
      <c r="G978" s="15" t="s">
        <v>26</v>
      </c>
      <c r="H978" s="15" t="s">
        <v>24</v>
      </c>
      <c r="I978" s="15" t="s">
        <v>102</v>
      </c>
      <c r="J978" s="15" t="s">
        <v>24</v>
      </c>
      <c r="K978" s="15" t="s">
        <v>24</v>
      </c>
      <c r="L978" s="15" t="s">
        <v>24</v>
      </c>
      <c r="M978" s="15" t="s">
        <v>24</v>
      </c>
      <c r="N978" s="15" t="s">
        <v>24</v>
      </c>
      <c r="O978" s="15" t="s">
        <v>24</v>
      </c>
      <c r="P978" s="15" t="s">
        <v>25</v>
      </c>
      <c r="Q978" s="15" t="s">
        <v>26</v>
      </c>
      <c r="R978" s="15" t="s">
        <v>15</v>
      </c>
      <c r="S978" s="18" t="n">
        <v>69.9</v>
      </c>
      <c r="T978" s="15" t="n">
        <v>69.9</v>
      </c>
      <c r="U978" s="15" t="s">
        <v>26</v>
      </c>
      <c r="V978" s="18" t="n">
        <f aca="false">IF(ISNUMBER(T978),T978,0)</f>
        <v>69.9</v>
      </c>
      <c r="W978" s="15" t="n">
        <f aca="false">IF(U978="Yes",1,0)</f>
        <v>1</v>
      </c>
      <c r="X978" s="15" t="str">
        <f aca="false">IF(F978&lt;=12,"0-12 months",IF(F978&lt;=24,"13-24 months",IF(F978&lt;=48,"25-48 months","49-72 months")))</f>
        <v>0-12 months</v>
      </c>
      <c r="Y978" s="15" t="str">
        <f aca="false">IF(C978=1,"Yes","No")</f>
        <v>No</v>
      </c>
      <c r="Z978" s="15" t="n">
        <f aca="false">COUNTIF(J978:O978,"Yes")</f>
        <v>0</v>
      </c>
      <c r="AA978" s="18" t="n">
        <f aca="false">S978*W978</f>
        <v>69.9</v>
      </c>
      <c r="AB978" s="15" t="n">
        <f aca="false">(P978="Month-to-month")+(I978="Fiber optic")+(R978="Electronic check")+(F978&lt;=12)+(M978="No")+(J978="No")</f>
        <v>6</v>
      </c>
      <c r="AC978" s="15" t="str">
        <f aca="false">IF(AB978&gt;=5,"High",IF(AB978&gt;=3,"Medium","Low"))</f>
        <v>High</v>
      </c>
    </row>
    <row r="979" customFormat="false" ht="15" hidden="false" customHeight="false" outlineLevel="0" collapsed="false">
      <c r="A979" s="15" t="s">
        <v>1076</v>
      </c>
      <c r="B979" s="15" t="s">
        <v>94</v>
      </c>
      <c r="C979" s="15" t="n">
        <v>0</v>
      </c>
      <c r="D979" s="15" t="s">
        <v>24</v>
      </c>
      <c r="E979" s="15" t="s">
        <v>24</v>
      </c>
      <c r="F979" s="15" t="n">
        <v>11</v>
      </c>
      <c r="G979" s="15" t="s">
        <v>26</v>
      </c>
      <c r="H979" s="15" t="s">
        <v>26</v>
      </c>
      <c r="I979" s="15" t="s">
        <v>102</v>
      </c>
      <c r="J979" s="15" t="s">
        <v>24</v>
      </c>
      <c r="K979" s="15" t="s">
        <v>24</v>
      </c>
      <c r="L979" s="15" t="s">
        <v>24</v>
      </c>
      <c r="M979" s="15" t="s">
        <v>24</v>
      </c>
      <c r="N979" s="15" t="s">
        <v>24</v>
      </c>
      <c r="O979" s="15" t="s">
        <v>24</v>
      </c>
      <c r="P979" s="15" t="s">
        <v>25</v>
      </c>
      <c r="Q979" s="15" t="s">
        <v>24</v>
      </c>
      <c r="R979" s="15" t="s">
        <v>15</v>
      </c>
      <c r="S979" s="18" t="n">
        <v>75.25</v>
      </c>
      <c r="T979" s="15" t="n">
        <v>888.65</v>
      </c>
      <c r="U979" s="15" t="s">
        <v>24</v>
      </c>
      <c r="V979" s="18" t="n">
        <f aca="false">IF(ISNUMBER(T979),T979,0)</f>
        <v>888.65</v>
      </c>
      <c r="W979" s="15" t="n">
        <f aca="false">IF(U979="Yes",1,0)</f>
        <v>0</v>
      </c>
      <c r="X979" s="15" t="str">
        <f aca="false">IF(F979&lt;=12,"0-12 months",IF(F979&lt;=24,"13-24 months",IF(F979&lt;=48,"25-48 months","49-72 months")))</f>
        <v>0-12 months</v>
      </c>
      <c r="Y979" s="15" t="str">
        <f aca="false">IF(C979=1,"Yes","No")</f>
        <v>No</v>
      </c>
      <c r="Z979" s="15" t="n">
        <f aca="false">COUNTIF(J979:O979,"Yes")</f>
        <v>0</v>
      </c>
      <c r="AA979" s="18" t="n">
        <f aca="false">S979*W979</f>
        <v>0</v>
      </c>
      <c r="AB979" s="15" t="n">
        <f aca="false">(P979="Month-to-month")+(I979="Fiber optic")+(R979="Electronic check")+(F979&lt;=12)+(M979="No")+(J979="No")</f>
        <v>6</v>
      </c>
      <c r="AC979" s="15" t="str">
        <f aca="false">IF(AB979&gt;=5,"High",IF(AB979&gt;=3,"Medium","Low"))</f>
        <v>High</v>
      </c>
    </row>
    <row r="980" customFormat="false" ht="15" hidden="false" customHeight="false" outlineLevel="0" collapsed="false">
      <c r="A980" s="15" t="s">
        <v>1077</v>
      </c>
      <c r="B980" s="15" t="s">
        <v>98</v>
      </c>
      <c r="C980" s="15" t="n">
        <v>1</v>
      </c>
      <c r="D980" s="15" t="s">
        <v>26</v>
      </c>
      <c r="E980" s="15" t="s">
        <v>24</v>
      </c>
      <c r="F980" s="15" t="n">
        <v>62</v>
      </c>
      <c r="G980" s="15" t="s">
        <v>26</v>
      </c>
      <c r="H980" s="15" t="s">
        <v>26</v>
      </c>
      <c r="I980" s="15" t="s">
        <v>102</v>
      </c>
      <c r="J980" s="15" t="s">
        <v>24</v>
      </c>
      <c r="K980" s="15" t="s">
        <v>26</v>
      </c>
      <c r="L980" s="15" t="s">
        <v>26</v>
      </c>
      <c r="M980" s="15" t="s">
        <v>24</v>
      </c>
      <c r="N980" s="15" t="s">
        <v>26</v>
      </c>
      <c r="O980" s="15" t="s">
        <v>26</v>
      </c>
      <c r="P980" s="15" t="s">
        <v>27</v>
      </c>
      <c r="Q980" s="15" t="s">
        <v>26</v>
      </c>
      <c r="R980" s="15" t="s">
        <v>15</v>
      </c>
      <c r="S980" s="18" t="n">
        <v>103.75</v>
      </c>
      <c r="T980" s="15" t="n">
        <v>6383.35</v>
      </c>
      <c r="U980" s="15" t="s">
        <v>26</v>
      </c>
      <c r="V980" s="18" t="n">
        <f aca="false">IF(ISNUMBER(T980),T980,0)</f>
        <v>6383.35</v>
      </c>
      <c r="W980" s="15" t="n">
        <f aca="false">IF(U980="Yes",1,0)</f>
        <v>1</v>
      </c>
      <c r="X980" s="15" t="str">
        <f aca="false">IF(F980&lt;=12,"0-12 months",IF(F980&lt;=24,"13-24 months",IF(F980&lt;=48,"25-48 months","49-72 months")))</f>
        <v>49-72 months</v>
      </c>
      <c r="Y980" s="15" t="str">
        <f aca="false">IF(C980=1,"Yes","No")</f>
        <v>Yes</v>
      </c>
      <c r="Z980" s="15" t="n">
        <f aca="false">COUNTIF(J980:O980,"Yes")</f>
        <v>4</v>
      </c>
      <c r="AA980" s="18" t="n">
        <f aca="false">S980*W980</f>
        <v>103.75</v>
      </c>
      <c r="AB980" s="15" t="n">
        <f aca="false">(P980="Month-to-month")+(I980="Fiber optic")+(R980="Electronic check")+(F980&lt;=12)+(M980="No")+(J980="No")</f>
        <v>4</v>
      </c>
      <c r="AC980" s="15" t="str">
        <f aca="false">IF(AB980&gt;=5,"High",IF(AB980&gt;=3,"Medium","Low"))</f>
        <v>Medium</v>
      </c>
    </row>
    <row r="981" customFormat="false" ht="15" hidden="false" customHeight="false" outlineLevel="0" collapsed="false">
      <c r="A981" s="15" t="s">
        <v>1078</v>
      </c>
      <c r="B981" s="15" t="s">
        <v>94</v>
      </c>
      <c r="C981" s="15" t="n">
        <v>0</v>
      </c>
      <c r="D981" s="15" t="s">
        <v>26</v>
      </c>
      <c r="E981" s="15" t="s">
        <v>26</v>
      </c>
      <c r="F981" s="15" t="n">
        <v>35</v>
      </c>
      <c r="G981" s="15" t="s">
        <v>26</v>
      </c>
      <c r="H981" s="15" t="s">
        <v>24</v>
      </c>
      <c r="I981" s="15" t="s">
        <v>96</v>
      </c>
      <c r="J981" s="15" t="s">
        <v>26</v>
      </c>
      <c r="K981" s="15" t="s">
        <v>24</v>
      </c>
      <c r="L981" s="15" t="s">
        <v>24</v>
      </c>
      <c r="M981" s="15" t="s">
        <v>26</v>
      </c>
      <c r="N981" s="15" t="s">
        <v>24</v>
      </c>
      <c r="O981" s="15" t="s">
        <v>24</v>
      </c>
      <c r="P981" s="15" t="s">
        <v>27</v>
      </c>
      <c r="Q981" s="15" t="s">
        <v>26</v>
      </c>
      <c r="R981" s="15" t="s">
        <v>19</v>
      </c>
      <c r="S981" s="18" t="n">
        <v>54.95</v>
      </c>
      <c r="T981" s="15" t="n">
        <v>1916</v>
      </c>
      <c r="U981" s="15" t="s">
        <v>24</v>
      </c>
      <c r="V981" s="18" t="n">
        <f aca="false">IF(ISNUMBER(T981),T981,0)</f>
        <v>1916</v>
      </c>
      <c r="W981" s="15" t="n">
        <f aca="false">IF(U981="Yes",1,0)</f>
        <v>0</v>
      </c>
      <c r="X981" s="15" t="str">
        <f aca="false">IF(F981&lt;=12,"0-12 months",IF(F981&lt;=24,"13-24 months",IF(F981&lt;=48,"25-48 months","49-72 months")))</f>
        <v>25-48 months</v>
      </c>
      <c r="Y981" s="15" t="str">
        <f aca="false">IF(C981=1,"Yes","No")</f>
        <v>No</v>
      </c>
      <c r="Z981" s="15" t="n">
        <f aca="false">COUNTIF(J981:O981,"Yes")</f>
        <v>2</v>
      </c>
      <c r="AA981" s="18" t="n">
        <f aca="false">S981*W981</f>
        <v>0</v>
      </c>
      <c r="AB981" s="15" t="n">
        <f aca="false">(P981="Month-to-month")+(I981="Fiber optic")+(R981="Electronic check")+(F981&lt;=12)+(M981="No")+(J981="No")</f>
        <v>0</v>
      </c>
      <c r="AC981" s="15" t="str">
        <f aca="false">IF(AB981&gt;=5,"High",IF(AB981&gt;=3,"Medium","Low"))</f>
        <v>Low</v>
      </c>
    </row>
    <row r="982" customFormat="false" ht="15" hidden="false" customHeight="false" outlineLevel="0" collapsed="false">
      <c r="A982" s="15" t="s">
        <v>1079</v>
      </c>
      <c r="B982" s="15" t="s">
        <v>94</v>
      </c>
      <c r="C982" s="15" t="n">
        <v>0</v>
      </c>
      <c r="D982" s="15" t="s">
        <v>24</v>
      </c>
      <c r="E982" s="15" t="s">
        <v>24</v>
      </c>
      <c r="F982" s="15" t="n">
        <v>20</v>
      </c>
      <c r="G982" s="15" t="s">
        <v>26</v>
      </c>
      <c r="H982" s="15" t="s">
        <v>24</v>
      </c>
      <c r="I982" s="15" t="s">
        <v>24</v>
      </c>
      <c r="J982" s="15" t="s">
        <v>28</v>
      </c>
      <c r="K982" s="15" t="s">
        <v>28</v>
      </c>
      <c r="L982" s="15" t="s">
        <v>28</v>
      </c>
      <c r="M982" s="15" t="s">
        <v>28</v>
      </c>
      <c r="N982" s="15" t="s">
        <v>28</v>
      </c>
      <c r="O982" s="15" t="s">
        <v>28</v>
      </c>
      <c r="P982" s="15" t="s">
        <v>25</v>
      </c>
      <c r="Q982" s="15" t="s">
        <v>26</v>
      </c>
      <c r="R982" s="15" t="s">
        <v>19</v>
      </c>
      <c r="S982" s="18" t="n">
        <v>19.5</v>
      </c>
      <c r="T982" s="15" t="n">
        <v>413</v>
      </c>
      <c r="U982" s="15" t="s">
        <v>24</v>
      </c>
      <c r="V982" s="18" t="n">
        <f aca="false">IF(ISNUMBER(T982),T982,0)</f>
        <v>413</v>
      </c>
      <c r="W982" s="15" t="n">
        <f aca="false">IF(U982="Yes",1,0)</f>
        <v>0</v>
      </c>
      <c r="X982" s="15" t="str">
        <f aca="false">IF(F982&lt;=12,"0-12 months",IF(F982&lt;=24,"13-24 months",IF(F982&lt;=48,"25-48 months","49-72 months")))</f>
        <v>13-24 months</v>
      </c>
      <c r="Y982" s="15" t="str">
        <f aca="false">IF(C982=1,"Yes","No")</f>
        <v>No</v>
      </c>
      <c r="Z982" s="15" t="n">
        <f aca="false">COUNTIF(J982:O982,"Yes")</f>
        <v>0</v>
      </c>
      <c r="AA982" s="18" t="n">
        <f aca="false">S982*W982</f>
        <v>0</v>
      </c>
      <c r="AB982" s="15" t="n">
        <f aca="false">(P982="Month-to-month")+(I982="Fiber optic")+(R982="Electronic check")+(F982&lt;=12)+(M982="No")+(J982="No")</f>
        <v>1</v>
      </c>
      <c r="AC982" s="15" t="str">
        <f aca="false">IF(AB982&gt;=5,"High",IF(AB982&gt;=3,"Medium","Low"))</f>
        <v>Low</v>
      </c>
    </row>
    <row r="983" customFormat="false" ht="15" hidden="false" customHeight="false" outlineLevel="0" collapsed="false">
      <c r="A983" s="15" t="s">
        <v>1080</v>
      </c>
      <c r="B983" s="15" t="s">
        <v>98</v>
      </c>
      <c r="C983" s="15" t="n">
        <v>0</v>
      </c>
      <c r="D983" s="15" t="s">
        <v>26</v>
      </c>
      <c r="E983" s="15" t="s">
        <v>26</v>
      </c>
      <c r="F983" s="15" t="n">
        <v>40</v>
      </c>
      <c r="G983" s="15" t="s">
        <v>26</v>
      </c>
      <c r="H983" s="15" t="s">
        <v>24</v>
      </c>
      <c r="I983" s="15" t="s">
        <v>24</v>
      </c>
      <c r="J983" s="15" t="s">
        <v>28</v>
      </c>
      <c r="K983" s="15" t="s">
        <v>28</v>
      </c>
      <c r="L983" s="15" t="s">
        <v>28</v>
      </c>
      <c r="M983" s="15" t="s">
        <v>28</v>
      </c>
      <c r="N983" s="15" t="s">
        <v>28</v>
      </c>
      <c r="O983" s="15" t="s">
        <v>28</v>
      </c>
      <c r="P983" s="15" t="s">
        <v>29</v>
      </c>
      <c r="Q983" s="15" t="s">
        <v>24</v>
      </c>
      <c r="R983" s="15" t="s">
        <v>17</v>
      </c>
      <c r="S983" s="18" t="n">
        <v>19.6</v>
      </c>
      <c r="T983" s="15" t="n">
        <v>808.95</v>
      </c>
      <c r="U983" s="15" t="s">
        <v>24</v>
      </c>
      <c r="V983" s="18" t="n">
        <f aca="false">IF(ISNUMBER(T983),T983,0)</f>
        <v>808.95</v>
      </c>
      <c r="W983" s="15" t="n">
        <f aca="false">IF(U983="Yes",1,0)</f>
        <v>0</v>
      </c>
      <c r="X983" s="15" t="str">
        <f aca="false">IF(F983&lt;=12,"0-12 months",IF(F983&lt;=24,"13-24 months",IF(F983&lt;=48,"25-48 months","49-72 months")))</f>
        <v>25-48 months</v>
      </c>
      <c r="Y983" s="15" t="str">
        <f aca="false">IF(C983=1,"Yes","No")</f>
        <v>No</v>
      </c>
      <c r="Z983" s="15" t="n">
        <f aca="false">COUNTIF(J983:O983,"Yes")</f>
        <v>0</v>
      </c>
      <c r="AA983" s="18" t="n">
        <f aca="false">S983*W983</f>
        <v>0</v>
      </c>
      <c r="AB983" s="15" t="n">
        <f aca="false">(P983="Month-to-month")+(I983="Fiber optic")+(R983="Electronic check")+(F983&lt;=12)+(M983="No")+(J983="No")</f>
        <v>0</v>
      </c>
      <c r="AC983" s="15" t="str">
        <f aca="false">IF(AB983&gt;=5,"High",IF(AB983&gt;=3,"Medium","Low"))</f>
        <v>Low</v>
      </c>
    </row>
    <row r="984" customFormat="false" ht="15" hidden="false" customHeight="false" outlineLevel="0" collapsed="false">
      <c r="A984" s="15" t="s">
        <v>1081</v>
      </c>
      <c r="B984" s="15" t="s">
        <v>94</v>
      </c>
      <c r="C984" s="15" t="n">
        <v>0</v>
      </c>
      <c r="D984" s="15" t="s">
        <v>24</v>
      </c>
      <c r="E984" s="15" t="s">
        <v>24</v>
      </c>
      <c r="F984" s="15" t="n">
        <v>39</v>
      </c>
      <c r="G984" s="15" t="s">
        <v>26</v>
      </c>
      <c r="H984" s="15" t="s">
        <v>24</v>
      </c>
      <c r="I984" s="15" t="s">
        <v>96</v>
      </c>
      <c r="J984" s="15" t="s">
        <v>26</v>
      </c>
      <c r="K984" s="15" t="s">
        <v>24</v>
      </c>
      <c r="L984" s="15" t="s">
        <v>24</v>
      </c>
      <c r="M984" s="15" t="s">
        <v>24</v>
      </c>
      <c r="N984" s="15" t="s">
        <v>24</v>
      </c>
      <c r="O984" s="15" t="s">
        <v>24</v>
      </c>
      <c r="P984" s="15" t="s">
        <v>27</v>
      </c>
      <c r="Q984" s="15" t="s">
        <v>26</v>
      </c>
      <c r="R984" s="15" t="s">
        <v>15</v>
      </c>
      <c r="S984" s="18" t="n">
        <v>47.85</v>
      </c>
      <c r="T984" s="15" t="n">
        <v>1886.4</v>
      </c>
      <c r="U984" s="15" t="s">
        <v>24</v>
      </c>
      <c r="V984" s="18" t="n">
        <f aca="false">IF(ISNUMBER(T984),T984,0)</f>
        <v>1886.4</v>
      </c>
      <c r="W984" s="15" t="n">
        <f aca="false">IF(U984="Yes",1,0)</f>
        <v>0</v>
      </c>
      <c r="X984" s="15" t="str">
        <f aca="false">IF(F984&lt;=12,"0-12 months",IF(F984&lt;=24,"13-24 months",IF(F984&lt;=48,"25-48 months","49-72 months")))</f>
        <v>25-48 months</v>
      </c>
      <c r="Y984" s="15" t="str">
        <f aca="false">IF(C984=1,"Yes","No")</f>
        <v>No</v>
      </c>
      <c r="Z984" s="15" t="n">
        <f aca="false">COUNTIF(J984:O984,"Yes")</f>
        <v>1</v>
      </c>
      <c r="AA984" s="18" t="n">
        <f aca="false">S984*W984</f>
        <v>0</v>
      </c>
      <c r="AB984" s="15" t="n">
        <f aca="false">(P984="Month-to-month")+(I984="Fiber optic")+(R984="Electronic check")+(F984&lt;=12)+(M984="No")+(J984="No")</f>
        <v>2</v>
      </c>
      <c r="AC984" s="15" t="str">
        <f aca="false">IF(AB984&gt;=5,"High",IF(AB984&gt;=3,"Medium","Low"))</f>
        <v>Low</v>
      </c>
    </row>
    <row r="985" customFormat="false" ht="15" hidden="false" customHeight="false" outlineLevel="0" collapsed="false">
      <c r="A985" s="15" t="s">
        <v>1082</v>
      </c>
      <c r="B985" s="15" t="s">
        <v>98</v>
      </c>
      <c r="C985" s="15" t="n">
        <v>0</v>
      </c>
      <c r="D985" s="15" t="s">
        <v>24</v>
      </c>
      <c r="E985" s="15" t="s">
        <v>24</v>
      </c>
      <c r="F985" s="15" t="n">
        <v>1</v>
      </c>
      <c r="G985" s="15" t="s">
        <v>26</v>
      </c>
      <c r="H985" s="15" t="s">
        <v>26</v>
      </c>
      <c r="I985" s="15" t="s">
        <v>102</v>
      </c>
      <c r="J985" s="15" t="s">
        <v>24</v>
      </c>
      <c r="K985" s="15" t="s">
        <v>24</v>
      </c>
      <c r="L985" s="15" t="s">
        <v>24</v>
      </c>
      <c r="M985" s="15" t="s">
        <v>24</v>
      </c>
      <c r="N985" s="15" t="s">
        <v>24</v>
      </c>
      <c r="O985" s="15" t="s">
        <v>26</v>
      </c>
      <c r="P985" s="15" t="s">
        <v>25</v>
      </c>
      <c r="Q985" s="15" t="s">
        <v>26</v>
      </c>
      <c r="R985" s="15" t="s">
        <v>15</v>
      </c>
      <c r="S985" s="18" t="n">
        <v>86.6</v>
      </c>
      <c r="T985" s="15" t="n">
        <v>86.6</v>
      </c>
      <c r="U985" s="15" t="s">
        <v>26</v>
      </c>
      <c r="V985" s="18" t="n">
        <f aca="false">IF(ISNUMBER(T985),T985,0)</f>
        <v>86.6</v>
      </c>
      <c r="W985" s="15" t="n">
        <f aca="false">IF(U985="Yes",1,0)</f>
        <v>1</v>
      </c>
      <c r="X985" s="15" t="str">
        <f aca="false">IF(F985&lt;=12,"0-12 months",IF(F985&lt;=24,"13-24 months",IF(F985&lt;=48,"25-48 months","49-72 months")))</f>
        <v>0-12 months</v>
      </c>
      <c r="Y985" s="15" t="str">
        <f aca="false">IF(C985=1,"Yes","No")</f>
        <v>No</v>
      </c>
      <c r="Z985" s="15" t="n">
        <f aca="false">COUNTIF(J985:O985,"Yes")</f>
        <v>1</v>
      </c>
      <c r="AA985" s="18" t="n">
        <f aca="false">S985*W985</f>
        <v>86.6</v>
      </c>
      <c r="AB985" s="15" t="n">
        <f aca="false">(P985="Month-to-month")+(I985="Fiber optic")+(R985="Electronic check")+(F985&lt;=12)+(M985="No")+(J985="No")</f>
        <v>6</v>
      </c>
      <c r="AC985" s="15" t="str">
        <f aca="false">IF(AB985&gt;=5,"High",IF(AB985&gt;=3,"Medium","Low"))</f>
        <v>High</v>
      </c>
    </row>
    <row r="986" customFormat="false" ht="15" hidden="false" customHeight="false" outlineLevel="0" collapsed="false">
      <c r="A986" s="15" t="s">
        <v>1083</v>
      </c>
      <c r="B986" s="15" t="s">
        <v>94</v>
      </c>
      <c r="C986" s="15" t="n">
        <v>0</v>
      </c>
      <c r="D986" s="15" t="s">
        <v>26</v>
      </c>
      <c r="E986" s="15" t="s">
        <v>26</v>
      </c>
      <c r="F986" s="15" t="n">
        <v>72</v>
      </c>
      <c r="G986" s="15" t="s">
        <v>26</v>
      </c>
      <c r="H986" s="15" t="s">
        <v>26</v>
      </c>
      <c r="I986" s="15" t="s">
        <v>24</v>
      </c>
      <c r="J986" s="15" t="s">
        <v>28</v>
      </c>
      <c r="K986" s="15" t="s">
        <v>28</v>
      </c>
      <c r="L986" s="15" t="s">
        <v>28</v>
      </c>
      <c r="M986" s="15" t="s">
        <v>28</v>
      </c>
      <c r="N986" s="15" t="s">
        <v>28</v>
      </c>
      <c r="O986" s="15" t="s">
        <v>28</v>
      </c>
      <c r="P986" s="15" t="s">
        <v>29</v>
      </c>
      <c r="Q986" s="15" t="s">
        <v>24</v>
      </c>
      <c r="R986" s="15" t="s">
        <v>19</v>
      </c>
      <c r="S986" s="18" t="n">
        <v>23.75</v>
      </c>
      <c r="T986" s="15" t="n">
        <v>1679.25</v>
      </c>
      <c r="U986" s="15" t="s">
        <v>24</v>
      </c>
      <c r="V986" s="18" t="n">
        <f aca="false">IF(ISNUMBER(T986),T986,0)</f>
        <v>1679.25</v>
      </c>
      <c r="W986" s="15" t="n">
        <f aca="false">IF(U986="Yes",1,0)</f>
        <v>0</v>
      </c>
      <c r="X986" s="15" t="str">
        <f aca="false">IF(F986&lt;=12,"0-12 months",IF(F986&lt;=24,"13-24 months",IF(F986&lt;=48,"25-48 months","49-72 months")))</f>
        <v>49-72 months</v>
      </c>
      <c r="Y986" s="15" t="str">
        <f aca="false">IF(C986=1,"Yes","No")</f>
        <v>No</v>
      </c>
      <c r="Z986" s="15" t="n">
        <f aca="false">COUNTIF(J986:O986,"Yes")</f>
        <v>0</v>
      </c>
      <c r="AA986" s="18" t="n">
        <f aca="false">S986*W986</f>
        <v>0</v>
      </c>
      <c r="AB986" s="15" t="n">
        <f aca="false">(P986="Month-to-month")+(I986="Fiber optic")+(R986="Electronic check")+(F986&lt;=12)+(M986="No")+(J986="No")</f>
        <v>0</v>
      </c>
      <c r="AC986" s="15" t="str">
        <f aca="false">IF(AB986&gt;=5,"High",IF(AB986&gt;=3,"Medium","Low"))</f>
        <v>Low</v>
      </c>
    </row>
    <row r="987" customFormat="false" ht="15" hidden="false" customHeight="false" outlineLevel="0" collapsed="false">
      <c r="A987" s="15" t="s">
        <v>1084</v>
      </c>
      <c r="B987" s="15" t="s">
        <v>94</v>
      </c>
      <c r="C987" s="15" t="n">
        <v>1</v>
      </c>
      <c r="D987" s="15" t="s">
        <v>26</v>
      </c>
      <c r="E987" s="15" t="s">
        <v>24</v>
      </c>
      <c r="F987" s="15" t="n">
        <v>33</v>
      </c>
      <c r="G987" s="15" t="s">
        <v>26</v>
      </c>
      <c r="H987" s="15" t="s">
        <v>26</v>
      </c>
      <c r="I987" s="15" t="s">
        <v>102</v>
      </c>
      <c r="J987" s="15" t="s">
        <v>24</v>
      </c>
      <c r="K987" s="15" t="s">
        <v>26</v>
      </c>
      <c r="L987" s="15" t="s">
        <v>24</v>
      </c>
      <c r="M987" s="15" t="s">
        <v>24</v>
      </c>
      <c r="N987" s="15" t="s">
        <v>24</v>
      </c>
      <c r="O987" s="15" t="s">
        <v>24</v>
      </c>
      <c r="P987" s="15" t="s">
        <v>25</v>
      </c>
      <c r="Q987" s="15" t="s">
        <v>26</v>
      </c>
      <c r="R987" s="15" t="s">
        <v>19</v>
      </c>
      <c r="S987" s="18" t="n">
        <v>80.6</v>
      </c>
      <c r="T987" s="15" t="n">
        <v>2656.5</v>
      </c>
      <c r="U987" s="15" t="s">
        <v>26</v>
      </c>
      <c r="V987" s="18" t="n">
        <f aca="false">IF(ISNUMBER(T987),T987,0)</f>
        <v>2656.5</v>
      </c>
      <c r="W987" s="15" t="n">
        <f aca="false">IF(U987="Yes",1,0)</f>
        <v>1</v>
      </c>
      <c r="X987" s="15" t="str">
        <f aca="false">IF(F987&lt;=12,"0-12 months",IF(F987&lt;=24,"13-24 months",IF(F987&lt;=48,"25-48 months","49-72 months")))</f>
        <v>25-48 months</v>
      </c>
      <c r="Y987" s="15" t="str">
        <f aca="false">IF(C987=1,"Yes","No")</f>
        <v>Yes</v>
      </c>
      <c r="Z987" s="15" t="n">
        <f aca="false">COUNTIF(J987:O987,"Yes")</f>
        <v>1</v>
      </c>
      <c r="AA987" s="18" t="n">
        <f aca="false">S987*W987</f>
        <v>80.6</v>
      </c>
      <c r="AB987" s="15" t="n">
        <f aca="false">(P987="Month-to-month")+(I987="Fiber optic")+(R987="Electronic check")+(F987&lt;=12)+(M987="No")+(J987="No")</f>
        <v>4</v>
      </c>
      <c r="AC987" s="15" t="str">
        <f aca="false">IF(AB987&gt;=5,"High",IF(AB987&gt;=3,"Medium","Low"))</f>
        <v>Medium</v>
      </c>
    </row>
    <row r="988" customFormat="false" ht="15" hidden="false" customHeight="false" outlineLevel="0" collapsed="false">
      <c r="A988" s="15" t="s">
        <v>1085</v>
      </c>
      <c r="B988" s="15" t="s">
        <v>94</v>
      </c>
      <c r="C988" s="15" t="n">
        <v>0</v>
      </c>
      <c r="D988" s="15" t="s">
        <v>24</v>
      </c>
      <c r="E988" s="15" t="s">
        <v>24</v>
      </c>
      <c r="F988" s="15" t="n">
        <v>12</v>
      </c>
      <c r="G988" s="15" t="s">
        <v>26</v>
      </c>
      <c r="H988" s="15" t="s">
        <v>24</v>
      </c>
      <c r="I988" s="15" t="s">
        <v>96</v>
      </c>
      <c r="J988" s="15" t="s">
        <v>24</v>
      </c>
      <c r="K988" s="15" t="s">
        <v>24</v>
      </c>
      <c r="L988" s="15" t="s">
        <v>24</v>
      </c>
      <c r="M988" s="15" t="s">
        <v>24</v>
      </c>
      <c r="N988" s="15" t="s">
        <v>24</v>
      </c>
      <c r="O988" s="15" t="s">
        <v>24</v>
      </c>
      <c r="P988" s="15" t="s">
        <v>25</v>
      </c>
      <c r="Q988" s="15" t="s">
        <v>24</v>
      </c>
      <c r="R988" s="15" t="s">
        <v>19</v>
      </c>
      <c r="S988" s="18" t="n">
        <v>43.8</v>
      </c>
      <c r="T988" s="15" t="n">
        <v>540.95</v>
      </c>
      <c r="U988" s="15" t="s">
        <v>24</v>
      </c>
      <c r="V988" s="18" t="n">
        <f aca="false">IF(ISNUMBER(T988),T988,0)</f>
        <v>540.95</v>
      </c>
      <c r="W988" s="15" t="n">
        <f aca="false">IF(U988="Yes",1,0)</f>
        <v>0</v>
      </c>
      <c r="X988" s="15" t="str">
        <f aca="false">IF(F988&lt;=12,"0-12 months",IF(F988&lt;=24,"13-24 months",IF(F988&lt;=48,"25-48 months","49-72 months")))</f>
        <v>0-12 months</v>
      </c>
      <c r="Y988" s="15" t="str">
        <f aca="false">IF(C988=1,"Yes","No")</f>
        <v>No</v>
      </c>
      <c r="Z988" s="15" t="n">
        <f aca="false">COUNTIF(J988:O988,"Yes")</f>
        <v>0</v>
      </c>
      <c r="AA988" s="18" t="n">
        <f aca="false">S988*W988</f>
        <v>0</v>
      </c>
      <c r="AB988" s="15" t="n">
        <f aca="false">(P988="Month-to-month")+(I988="Fiber optic")+(R988="Electronic check")+(F988&lt;=12)+(M988="No")+(J988="No")</f>
        <v>4</v>
      </c>
      <c r="AC988" s="15" t="str">
        <f aca="false">IF(AB988&gt;=5,"High",IF(AB988&gt;=3,"Medium","Low"))</f>
        <v>Medium</v>
      </c>
    </row>
    <row r="989" customFormat="false" ht="15" hidden="false" customHeight="false" outlineLevel="0" collapsed="false">
      <c r="A989" s="15" t="s">
        <v>1086</v>
      </c>
      <c r="B989" s="15" t="s">
        <v>98</v>
      </c>
      <c r="C989" s="15" t="n">
        <v>0</v>
      </c>
      <c r="D989" s="15" t="s">
        <v>24</v>
      </c>
      <c r="E989" s="15" t="s">
        <v>24</v>
      </c>
      <c r="F989" s="15" t="n">
        <v>1</v>
      </c>
      <c r="G989" s="15" t="s">
        <v>26</v>
      </c>
      <c r="H989" s="15" t="s">
        <v>24</v>
      </c>
      <c r="I989" s="15" t="s">
        <v>24</v>
      </c>
      <c r="J989" s="15" t="s">
        <v>28</v>
      </c>
      <c r="K989" s="15" t="s">
        <v>28</v>
      </c>
      <c r="L989" s="15" t="s">
        <v>28</v>
      </c>
      <c r="M989" s="15" t="s">
        <v>28</v>
      </c>
      <c r="N989" s="15" t="s">
        <v>28</v>
      </c>
      <c r="O989" s="15" t="s">
        <v>28</v>
      </c>
      <c r="P989" s="15" t="s">
        <v>25</v>
      </c>
      <c r="Q989" s="15" t="s">
        <v>24</v>
      </c>
      <c r="R989" s="15" t="s">
        <v>19</v>
      </c>
      <c r="S989" s="18" t="n">
        <v>19.75</v>
      </c>
      <c r="T989" s="15" t="n">
        <v>19.75</v>
      </c>
      <c r="U989" s="15" t="s">
        <v>24</v>
      </c>
      <c r="V989" s="18" t="n">
        <f aca="false">IF(ISNUMBER(T989),T989,0)</f>
        <v>19.75</v>
      </c>
      <c r="W989" s="15" t="n">
        <f aca="false">IF(U989="Yes",1,0)</f>
        <v>0</v>
      </c>
      <c r="X989" s="15" t="str">
        <f aca="false">IF(F989&lt;=12,"0-12 months",IF(F989&lt;=24,"13-24 months",IF(F989&lt;=48,"25-48 months","49-72 months")))</f>
        <v>0-12 months</v>
      </c>
      <c r="Y989" s="15" t="str">
        <f aca="false">IF(C989=1,"Yes","No")</f>
        <v>No</v>
      </c>
      <c r="Z989" s="15" t="n">
        <f aca="false">COUNTIF(J989:O989,"Yes")</f>
        <v>0</v>
      </c>
      <c r="AA989" s="18" t="n">
        <f aca="false">S989*W989</f>
        <v>0</v>
      </c>
      <c r="AB989" s="15" t="n">
        <f aca="false">(P989="Month-to-month")+(I989="Fiber optic")+(R989="Electronic check")+(F989&lt;=12)+(M989="No")+(J989="No")</f>
        <v>2</v>
      </c>
      <c r="AC989" s="15" t="str">
        <f aca="false">IF(AB989&gt;=5,"High",IF(AB989&gt;=3,"Medium","Low"))</f>
        <v>Low</v>
      </c>
    </row>
    <row r="990" customFormat="false" ht="15" hidden="false" customHeight="false" outlineLevel="0" collapsed="false">
      <c r="A990" s="15" t="s">
        <v>1087</v>
      </c>
      <c r="B990" s="15" t="s">
        <v>98</v>
      </c>
      <c r="C990" s="15" t="n">
        <v>0</v>
      </c>
      <c r="D990" s="15" t="s">
        <v>24</v>
      </c>
      <c r="E990" s="15" t="s">
        <v>26</v>
      </c>
      <c r="F990" s="15" t="n">
        <v>27</v>
      </c>
      <c r="G990" s="15" t="s">
        <v>26</v>
      </c>
      <c r="H990" s="15" t="s">
        <v>24</v>
      </c>
      <c r="I990" s="15" t="s">
        <v>24</v>
      </c>
      <c r="J990" s="15" t="s">
        <v>28</v>
      </c>
      <c r="K990" s="15" t="s">
        <v>28</v>
      </c>
      <c r="L990" s="15" t="s">
        <v>28</v>
      </c>
      <c r="M990" s="15" t="s">
        <v>28</v>
      </c>
      <c r="N990" s="15" t="s">
        <v>28</v>
      </c>
      <c r="O990" s="15" t="s">
        <v>28</v>
      </c>
      <c r="P990" s="15" t="s">
        <v>25</v>
      </c>
      <c r="Q990" s="15" t="s">
        <v>24</v>
      </c>
      <c r="R990" s="15" t="s">
        <v>17</v>
      </c>
      <c r="S990" s="18" t="n">
        <v>19.15</v>
      </c>
      <c r="T990" s="15" t="n">
        <v>537.35</v>
      </c>
      <c r="U990" s="15" t="s">
        <v>24</v>
      </c>
      <c r="V990" s="18" t="n">
        <f aca="false">IF(ISNUMBER(T990),T990,0)</f>
        <v>537.35</v>
      </c>
      <c r="W990" s="15" t="n">
        <f aca="false">IF(U990="Yes",1,0)</f>
        <v>0</v>
      </c>
      <c r="X990" s="15" t="str">
        <f aca="false">IF(F990&lt;=12,"0-12 months",IF(F990&lt;=24,"13-24 months",IF(F990&lt;=48,"25-48 months","49-72 months")))</f>
        <v>25-48 months</v>
      </c>
      <c r="Y990" s="15" t="str">
        <f aca="false">IF(C990=1,"Yes","No")</f>
        <v>No</v>
      </c>
      <c r="Z990" s="15" t="n">
        <f aca="false">COUNTIF(J990:O990,"Yes")</f>
        <v>0</v>
      </c>
      <c r="AA990" s="18" t="n">
        <f aca="false">S990*W990</f>
        <v>0</v>
      </c>
      <c r="AB990" s="15" t="n">
        <f aca="false">(P990="Month-to-month")+(I990="Fiber optic")+(R990="Electronic check")+(F990&lt;=12)+(M990="No")+(J990="No")</f>
        <v>1</v>
      </c>
      <c r="AC990" s="15" t="str">
        <f aca="false">IF(AB990&gt;=5,"High",IF(AB990&gt;=3,"Medium","Low"))</f>
        <v>Low</v>
      </c>
    </row>
    <row r="991" customFormat="false" ht="15" hidden="false" customHeight="false" outlineLevel="0" collapsed="false">
      <c r="A991" s="15" t="s">
        <v>1088</v>
      </c>
      <c r="B991" s="15" t="s">
        <v>98</v>
      </c>
      <c r="C991" s="15" t="n">
        <v>0</v>
      </c>
      <c r="D991" s="15" t="s">
        <v>26</v>
      </c>
      <c r="E991" s="15" t="s">
        <v>26</v>
      </c>
      <c r="F991" s="15" t="n">
        <v>34</v>
      </c>
      <c r="G991" s="15" t="s">
        <v>26</v>
      </c>
      <c r="H991" s="15" t="s">
        <v>24</v>
      </c>
      <c r="I991" s="15" t="s">
        <v>24</v>
      </c>
      <c r="J991" s="15" t="s">
        <v>28</v>
      </c>
      <c r="K991" s="15" t="s">
        <v>28</v>
      </c>
      <c r="L991" s="15" t="s">
        <v>28</v>
      </c>
      <c r="M991" s="15" t="s">
        <v>28</v>
      </c>
      <c r="N991" s="15" t="s">
        <v>28</v>
      </c>
      <c r="O991" s="15" t="s">
        <v>28</v>
      </c>
      <c r="P991" s="15" t="s">
        <v>27</v>
      </c>
      <c r="Q991" s="15" t="s">
        <v>24</v>
      </c>
      <c r="R991" s="15" t="s">
        <v>21</v>
      </c>
      <c r="S991" s="18" t="n">
        <v>19.6</v>
      </c>
      <c r="T991" s="15" t="n">
        <v>678.8</v>
      </c>
      <c r="U991" s="15" t="s">
        <v>24</v>
      </c>
      <c r="V991" s="18" t="n">
        <f aca="false">IF(ISNUMBER(T991),T991,0)</f>
        <v>678.8</v>
      </c>
      <c r="W991" s="15" t="n">
        <f aca="false">IF(U991="Yes",1,0)</f>
        <v>0</v>
      </c>
      <c r="X991" s="15" t="str">
        <f aca="false">IF(F991&lt;=12,"0-12 months",IF(F991&lt;=24,"13-24 months",IF(F991&lt;=48,"25-48 months","49-72 months")))</f>
        <v>25-48 months</v>
      </c>
      <c r="Y991" s="15" t="str">
        <f aca="false">IF(C991=1,"Yes","No")</f>
        <v>No</v>
      </c>
      <c r="Z991" s="15" t="n">
        <f aca="false">COUNTIF(J991:O991,"Yes")</f>
        <v>0</v>
      </c>
      <c r="AA991" s="18" t="n">
        <f aca="false">S991*W991</f>
        <v>0</v>
      </c>
      <c r="AB991" s="15" t="n">
        <f aca="false">(P991="Month-to-month")+(I991="Fiber optic")+(R991="Electronic check")+(F991&lt;=12)+(M991="No")+(J991="No")</f>
        <v>0</v>
      </c>
      <c r="AC991" s="15" t="str">
        <f aca="false">IF(AB991&gt;=5,"High",IF(AB991&gt;=3,"Medium","Low"))</f>
        <v>Low</v>
      </c>
    </row>
    <row r="992" customFormat="false" ht="15" hidden="false" customHeight="false" outlineLevel="0" collapsed="false">
      <c r="A992" s="15" t="s">
        <v>1089</v>
      </c>
      <c r="B992" s="15" t="s">
        <v>94</v>
      </c>
      <c r="C992" s="15" t="n">
        <v>0</v>
      </c>
      <c r="D992" s="15" t="s">
        <v>26</v>
      </c>
      <c r="E992" s="15" t="s">
        <v>24</v>
      </c>
      <c r="F992" s="15" t="n">
        <v>56</v>
      </c>
      <c r="G992" s="15" t="s">
        <v>26</v>
      </c>
      <c r="H992" s="15" t="s">
        <v>24</v>
      </c>
      <c r="I992" s="15" t="s">
        <v>102</v>
      </c>
      <c r="J992" s="15" t="s">
        <v>26</v>
      </c>
      <c r="K992" s="15" t="s">
        <v>24</v>
      </c>
      <c r="L992" s="15" t="s">
        <v>26</v>
      </c>
      <c r="M992" s="15" t="s">
        <v>24</v>
      </c>
      <c r="N992" s="15" t="s">
        <v>24</v>
      </c>
      <c r="O992" s="15" t="s">
        <v>24</v>
      </c>
      <c r="P992" s="15" t="s">
        <v>29</v>
      </c>
      <c r="Q992" s="15" t="s">
        <v>24</v>
      </c>
      <c r="R992" s="15" t="s">
        <v>19</v>
      </c>
      <c r="S992" s="18" t="n">
        <v>80.3</v>
      </c>
      <c r="T992" s="15" t="n">
        <v>4513.65</v>
      </c>
      <c r="U992" s="15" t="s">
        <v>24</v>
      </c>
      <c r="V992" s="18" t="n">
        <f aca="false">IF(ISNUMBER(T992),T992,0)</f>
        <v>4513.65</v>
      </c>
      <c r="W992" s="15" t="n">
        <f aca="false">IF(U992="Yes",1,0)</f>
        <v>0</v>
      </c>
      <c r="X992" s="15" t="str">
        <f aca="false">IF(F992&lt;=12,"0-12 months",IF(F992&lt;=24,"13-24 months",IF(F992&lt;=48,"25-48 months","49-72 months")))</f>
        <v>49-72 months</v>
      </c>
      <c r="Y992" s="15" t="str">
        <f aca="false">IF(C992=1,"Yes","No")</f>
        <v>No</v>
      </c>
      <c r="Z992" s="15" t="n">
        <f aca="false">COUNTIF(J992:O992,"Yes")</f>
        <v>2</v>
      </c>
      <c r="AA992" s="18" t="n">
        <f aca="false">S992*W992</f>
        <v>0</v>
      </c>
      <c r="AB992" s="15" t="n">
        <f aca="false">(P992="Month-to-month")+(I992="Fiber optic")+(R992="Electronic check")+(F992&lt;=12)+(M992="No")+(J992="No")</f>
        <v>2</v>
      </c>
      <c r="AC992" s="15" t="str">
        <f aca="false">IF(AB992&gt;=5,"High",IF(AB992&gt;=3,"Medium","Low"))</f>
        <v>Low</v>
      </c>
    </row>
    <row r="993" customFormat="false" ht="15" hidden="false" customHeight="false" outlineLevel="0" collapsed="false">
      <c r="A993" s="15" t="s">
        <v>1090</v>
      </c>
      <c r="B993" s="15" t="s">
        <v>94</v>
      </c>
      <c r="C993" s="15" t="n">
        <v>0</v>
      </c>
      <c r="D993" s="15" t="s">
        <v>24</v>
      </c>
      <c r="E993" s="15" t="s">
        <v>24</v>
      </c>
      <c r="F993" s="15" t="n">
        <v>58</v>
      </c>
      <c r="G993" s="15" t="s">
        <v>26</v>
      </c>
      <c r="H993" s="15" t="s">
        <v>26</v>
      </c>
      <c r="I993" s="15" t="s">
        <v>24</v>
      </c>
      <c r="J993" s="15" t="s">
        <v>28</v>
      </c>
      <c r="K993" s="15" t="s">
        <v>28</v>
      </c>
      <c r="L993" s="15" t="s">
        <v>28</v>
      </c>
      <c r="M993" s="15" t="s">
        <v>28</v>
      </c>
      <c r="N993" s="15" t="s">
        <v>28</v>
      </c>
      <c r="O993" s="15" t="s">
        <v>28</v>
      </c>
      <c r="P993" s="15" t="s">
        <v>29</v>
      </c>
      <c r="Q993" s="15" t="s">
        <v>24</v>
      </c>
      <c r="R993" s="15" t="s">
        <v>21</v>
      </c>
      <c r="S993" s="18" t="n">
        <v>24.35</v>
      </c>
      <c r="T993" s="15" t="n">
        <v>1423.85</v>
      </c>
      <c r="U993" s="15" t="s">
        <v>24</v>
      </c>
      <c r="V993" s="18" t="n">
        <f aca="false">IF(ISNUMBER(T993),T993,0)</f>
        <v>1423.85</v>
      </c>
      <c r="W993" s="15" t="n">
        <f aca="false">IF(U993="Yes",1,0)</f>
        <v>0</v>
      </c>
      <c r="X993" s="15" t="str">
        <f aca="false">IF(F993&lt;=12,"0-12 months",IF(F993&lt;=24,"13-24 months",IF(F993&lt;=48,"25-48 months","49-72 months")))</f>
        <v>49-72 months</v>
      </c>
      <c r="Y993" s="15" t="str">
        <f aca="false">IF(C993=1,"Yes","No")</f>
        <v>No</v>
      </c>
      <c r="Z993" s="15" t="n">
        <f aca="false">COUNTIF(J993:O993,"Yes")</f>
        <v>0</v>
      </c>
      <c r="AA993" s="18" t="n">
        <f aca="false">S993*W993</f>
        <v>0</v>
      </c>
      <c r="AB993" s="15" t="n">
        <f aca="false">(P993="Month-to-month")+(I993="Fiber optic")+(R993="Electronic check")+(F993&lt;=12)+(M993="No")+(J993="No")</f>
        <v>0</v>
      </c>
      <c r="AC993" s="15" t="str">
        <f aca="false">IF(AB993&gt;=5,"High",IF(AB993&gt;=3,"Medium","Low"))</f>
        <v>Low</v>
      </c>
    </row>
    <row r="994" customFormat="false" ht="15" hidden="false" customHeight="false" outlineLevel="0" collapsed="false">
      <c r="A994" s="15" t="s">
        <v>1091</v>
      </c>
      <c r="B994" s="15" t="s">
        <v>94</v>
      </c>
      <c r="C994" s="15" t="n">
        <v>0</v>
      </c>
      <c r="D994" s="15" t="s">
        <v>26</v>
      </c>
      <c r="E994" s="15" t="s">
        <v>26</v>
      </c>
      <c r="F994" s="15" t="n">
        <v>22</v>
      </c>
      <c r="G994" s="15" t="s">
        <v>26</v>
      </c>
      <c r="H994" s="15" t="s">
        <v>26</v>
      </c>
      <c r="I994" s="15" t="s">
        <v>24</v>
      </c>
      <c r="J994" s="15" t="s">
        <v>28</v>
      </c>
      <c r="K994" s="15" t="s">
        <v>28</v>
      </c>
      <c r="L994" s="15" t="s">
        <v>28</v>
      </c>
      <c r="M994" s="15" t="s">
        <v>28</v>
      </c>
      <c r="N994" s="15" t="s">
        <v>28</v>
      </c>
      <c r="O994" s="15" t="s">
        <v>28</v>
      </c>
      <c r="P994" s="15" t="s">
        <v>29</v>
      </c>
      <c r="Q994" s="15" t="s">
        <v>24</v>
      </c>
      <c r="R994" s="15" t="s">
        <v>21</v>
      </c>
      <c r="S994" s="18" t="n">
        <v>25.25</v>
      </c>
      <c r="T994" s="15" t="n">
        <v>555.4</v>
      </c>
      <c r="U994" s="15" t="s">
        <v>24</v>
      </c>
      <c r="V994" s="18" t="n">
        <f aca="false">IF(ISNUMBER(T994),T994,0)</f>
        <v>555.4</v>
      </c>
      <c r="W994" s="15" t="n">
        <f aca="false">IF(U994="Yes",1,0)</f>
        <v>0</v>
      </c>
      <c r="X994" s="15" t="str">
        <f aca="false">IF(F994&lt;=12,"0-12 months",IF(F994&lt;=24,"13-24 months",IF(F994&lt;=48,"25-48 months","49-72 months")))</f>
        <v>13-24 months</v>
      </c>
      <c r="Y994" s="15" t="str">
        <f aca="false">IF(C994=1,"Yes","No")</f>
        <v>No</v>
      </c>
      <c r="Z994" s="15" t="n">
        <f aca="false">COUNTIF(J994:O994,"Yes")</f>
        <v>0</v>
      </c>
      <c r="AA994" s="18" t="n">
        <f aca="false">S994*W994</f>
        <v>0</v>
      </c>
      <c r="AB994" s="15" t="n">
        <f aca="false">(P994="Month-to-month")+(I994="Fiber optic")+(R994="Electronic check")+(F994&lt;=12)+(M994="No")+(J994="No")</f>
        <v>0</v>
      </c>
      <c r="AC994" s="15" t="str">
        <f aca="false">IF(AB994&gt;=5,"High",IF(AB994&gt;=3,"Medium","Low"))</f>
        <v>Low</v>
      </c>
    </row>
    <row r="995" customFormat="false" ht="15" hidden="false" customHeight="false" outlineLevel="0" collapsed="false">
      <c r="A995" s="15" t="s">
        <v>1092</v>
      </c>
      <c r="B995" s="15" t="s">
        <v>94</v>
      </c>
      <c r="C995" s="15" t="n">
        <v>0</v>
      </c>
      <c r="D995" s="15" t="s">
        <v>26</v>
      </c>
      <c r="E995" s="15" t="s">
        <v>26</v>
      </c>
      <c r="F995" s="15" t="n">
        <v>10</v>
      </c>
      <c r="G995" s="15" t="s">
        <v>26</v>
      </c>
      <c r="H995" s="15" t="s">
        <v>26</v>
      </c>
      <c r="I995" s="15" t="s">
        <v>24</v>
      </c>
      <c r="J995" s="15" t="s">
        <v>28</v>
      </c>
      <c r="K995" s="15" t="s">
        <v>28</v>
      </c>
      <c r="L995" s="15" t="s">
        <v>28</v>
      </c>
      <c r="M995" s="15" t="s">
        <v>28</v>
      </c>
      <c r="N995" s="15" t="s">
        <v>28</v>
      </c>
      <c r="O995" s="15" t="s">
        <v>28</v>
      </c>
      <c r="P995" s="15" t="s">
        <v>29</v>
      </c>
      <c r="Q995" s="15" t="s">
        <v>24</v>
      </c>
      <c r="R995" s="15" t="s">
        <v>21</v>
      </c>
      <c r="S995" s="18" t="n">
        <v>26.1</v>
      </c>
      <c r="T995" s="15" t="n">
        <v>225.55</v>
      </c>
      <c r="U995" s="15" t="s">
        <v>24</v>
      </c>
      <c r="V995" s="18" t="n">
        <f aca="false">IF(ISNUMBER(T995),T995,0)</f>
        <v>225.55</v>
      </c>
      <c r="W995" s="15" t="n">
        <f aca="false">IF(U995="Yes",1,0)</f>
        <v>0</v>
      </c>
      <c r="X995" s="15" t="str">
        <f aca="false">IF(F995&lt;=12,"0-12 months",IF(F995&lt;=24,"13-24 months",IF(F995&lt;=48,"25-48 months","49-72 months")))</f>
        <v>0-12 months</v>
      </c>
      <c r="Y995" s="15" t="str">
        <f aca="false">IF(C995=1,"Yes","No")</f>
        <v>No</v>
      </c>
      <c r="Z995" s="15" t="n">
        <f aca="false">COUNTIF(J995:O995,"Yes")</f>
        <v>0</v>
      </c>
      <c r="AA995" s="18" t="n">
        <f aca="false">S995*W995</f>
        <v>0</v>
      </c>
      <c r="AB995" s="15" t="n">
        <f aca="false">(P995="Month-to-month")+(I995="Fiber optic")+(R995="Electronic check")+(F995&lt;=12)+(M995="No")+(J995="No")</f>
        <v>1</v>
      </c>
      <c r="AC995" s="15" t="str">
        <f aca="false">IF(AB995&gt;=5,"High",IF(AB995&gt;=3,"Medium","Low"))</f>
        <v>Low</v>
      </c>
    </row>
    <row r="996" customFormat="false" ht="15" hidden="false" customHeight="false" outlineLevel="0" collapsed="false">
      <c r="A996" s="15" t="s">
        <v>1093</v>
      </c>
      <c r="B996" s="15" t="s">
        <v>98</v>
      </c>
      <c r="C996" s="15" t="n">
        <v>0</v>
      </c>
      <c r="D996" s="15" t="s">
        <v>24</v>
      </c>
      <c r="E996" s="15" t="s">
        <v>24</v>
      </c>
      <c r="F996" s="15" t="n">
        <v>13</v>
      </c>
      <c r="G996" s="15" t="s">
        <v>26</v>
      </c>
      <c r="H996" s="15" t="s">
        <v>24</v>
      </c>
      <c r="I996" s="15" t="s">
        <v>24</v>
      </c>
      <c r="J996" s="15" t="s">
        <v>28</v>
      </c>
      <c r="K996" s="15" t="s">
        <v>28</v>
      </c>
      <c r="L996" s="15" t="s">
        <v>28</v>
      </c>
      <c r="M996" s="15" t="s">
        <v>28</v>
      </c>
      <c r="N996" s="15" t="s">
        <v>28</v>
      </c>
      <c r="O996" s="15" t="s">
        <v>28</v>
      </c>
      <c r="P996" s="15" t="s">
        <v>29</v>
      </c>
      <c r="Q996" s="15" t="s">
        <v>24</v>
      </c>
      <c r="R996" s="15" t="s">
        <v>21</v>
      </c>
      <c r="S996" s="18" t="n">
        <v>20</v>
      </c>
      <c r="T996" s="15" t="n">
        <v>268.45</v>
      </c>
      <c r="U996" s="15" t="s">
        <v>24</v>
      </c>
      <c r="V996" s="18" t="n">
        <f aca="false">IF(ISNUMBER(T996),T996,0)</f>
        <v>268.45</v>
      </c>
      <c r="W996" s="15" t="n">
        <f aca="false">IF(U996="Yes",1,0)</f>
        <v>0</v>
      </c>
      <c r="X996" s="15" t="str">
        <f aca="false">IF(F996&lt;=12,"0-12 months",IF(F996&lt;=24,"13-24 months",IF(F996&lt;=48,"25-48 months","49-72 months")))</f>
        <v>13-24 months</v>
      </c>
      <c r="Y996" s="15" t="str">
        <f aca="false">IF(C996=1,"Yes","No")</f>
        <v>No</v>
      </c>
      <c r="Z996" s="15" t="n">
        <f aca="false">COUNTIF(J996:O996,"Yes")</f>
        <v>0</v>
      </c>
      <c r="AA996" s="18" t="n">
        <f aca="false">S996*W996</f>
        <v>0</v>
      </c>
      <c r="AB996" s="15" t="n">
        <f aca="false">(P996="Month-to-month")+(I996="Fiber optic")+(R996="Electronic check")+(F996&lt;=12)+(M996="No")+(J996="No")</f>
        <v>0</v>
      </c>
      <c r="AC996" s="15" t="str">
        <f aca="false">IF(AB996&gt;=5,"High",IF(AB996&gt;=3,"Medium","Low"))</f>
        <v>Low</v>
      </c>
    </row>
    <row r="997" customFormat="false" ht="15" hidden="false" customHeight="false" outlineLevel="0" collapsed="false">
      <c r="A997" s="15" t="s">
        <v>1094</v>
      </c>
      <c r="B997" s="15" t="s">
        <v>94</v>
      </c>
      <c r="C997" s="15" t="n">
        <v>0</v>
      </c>
      <c r="D997" s="15" t="s">
        <v>24</v>
      </c>
      <c r="E997" s="15" t="s">
        <v>24</v>
      </c>
      <c r="F997" s="15" t="n">
        <v>35</v>
      </c>
      <c r="G997" s="15" t="s">
        <v>26</v>
      </c>
      <c r="H997" s="15" t="s">
        <v>26</v>
      </c>
      <c r="I997" s="15" t="s">
        <v>102</v>
      </c>
      <c r="J997" s="15" t="s">
        <v>24</v>
      </c>
      <c r="K997" s="15" t="s">
        <v>26</v>
      </c>
      <c r="L997" s="15" t="s">
        <v>24</v>
      </c>
      <c r="M997" s="15" t="s">
        <v>26</v>
      </c>
      <c r="N997" s="15" t="s">
        <v>24</v>
      </c>
      <c r="O997" s="15" t="s">
        <v>24</v>
      </c>
      <c r="P997" s="15" t="s">
        <v>25</v>
      </c>
      <c r="Q997" s="15" t="s">
        <v>24</v>
      </c>
      <c r="R997" s="15" t="s">
        <v>21</v>
      </c>
      <c r="S997" s="18" t="n">
        <v>85.3</v>
      </c>
      <c r="T997" s="15" t="n">
        <v>2917.5</v>
      </c>
      <c r="U997" s="15" t="s">
        <v>26</v>
      </c>
      <c r="V997" s="18" t="n">
        <f aca="false">IF(ISNUMBER(T997),T997,0)</f>
        <v>2917.5</v>
      </c>
      <c r="W997" s="15" t="n">
        <f aca="false">IF(U997="Yes",1,0)</f>
        <v>1</v>
      </c>
      <c r="X997" s="15" t="str">
        <f aca="false">IF(F997&lt;=12,"0-12 months",IF(F997&lt;=24,"13-24 months",IF(F997&lt;=48,"25-48 months","49-72 months")))</f>
        <v>25-48 months</v>
      </c>
      <c r="Y997" s="15" t="str">
        <f aca="false">IF(C997=1,"Yes","No")</f>
        <v>No</v>
      </c>
      <c r="Z997" s="15" t="n">
        <f aca="false">COUNTIF(J997:O997,"Yes")</f>
        <v>2</v>
      </c>
      <c r="AA997" s="18" t="n">
        <f aca="false">S997*W997</f>
        <v>85.3</v>
      </c>
      <c r="AB997" s="15" t="n">
        <f aca="false">(P997="Month-to-month")+(I997="Fiber optic")+(R997="Electronic check")+(F997&lt;=12)+(M997="No")+(J997="No")</f>
        <v>3</v>
      </c>
      <c r="AC997" s="15" t="str">
        <f aca="false">IF(AB997&gt;=5,"High",IF(AB997&gt;=3,"Medium","Low"))</f>
        <v>Medium</v>
      </c>
    </row>
    <row r="998" customFormat="false" ht="15" hidden="false" customHeight="false" outlineLevel="0" collapsed="false">
      <c r="A998" s="15" t="s">
        <v>1095</v>
      </c>
      <c r="B998" s="15" t="s">
        <v>94</v>
      </c>
      <c r="C998" s="15" t="n">
        <v>0</v>
      </c>
      <c r="D998" s="15" t="s">
        <v>24</v>
      </c>
      <c r="E998" s="15" t="s">
        <v>24</v>
      </c>
      <c r="F998" s="15" t="n">
        <v>34</v>
      </c>
      <c r="G998" s="15" t="s">
        <v>26</v>
      </c>
      <c r="H998" s="15" t="s">
        <v>24</v>
      </c>
      <c r="I998" s="15" t="s">
        <v>102</v>
      </c>
      <c r="J998" s="15" t="s">
        <v>24</v>
      </c>
      <c r="K998" s="15" t="s">
        <v>24</v>
      </c>
      <c r="L998" s="15" t="s">
        <v>24</v>
      </c>
      <c r="M998" s="15" t="s">
        <v>24</v>
      </c>
      <c r="N998" s="15" t="s">
        <v>24</v>
      </c>
      <c r="O998" s="15" t="s">
        <v>24</v>
      </c>
      <c r="P998" s="15" t="s">
        <v>25</v>
      </c>
      <c r="Q998" s="15" t="s">
        <v>26</v>
      </c>
      <c r="R998" s="15" t="s">
        <v>21</v>
      </c>
      <c r="S998" s="18" t="n">
        <v>70</v>
      </c>
      <c r="T998" s="15" t="n">
        <v>2416.1</v>
      </c>
      <c r="U998" s="15" t="s">
        <v>26</v>
      </c>
      <c r="V998" s="18" t="n">
        <f aca="false">IF(ISNUMBER(T998),T998,0)</f>
        <v>2416.1</v>
      </c>
      <c r="W998" s="15" t="n">
        <f aca="false">IF(U998="Yes",1,0)</f>
        <v>1</v>
      </c>
      <c r="X998" s="15" t="str">
        <f aca="false">IF(F998&lt;=12,"0-12 months",IF(F998&lt;=24,"13-24 months",IF(F998&lt;=48,"25-48 months","49-72 months")))</f>
        <v>25-48 months</v>
      </c>
      <c r="Y998" s="15" t="str">
        <f aca="false">IF(C998=1,"Yes","No")</f>
        <v>No</v>
      </c>
      <c r="Z998" s="15" t="n">
        <f aca="false">COUNTIF(J998:O998,"Yes")</f>
        <v>0</v>
      </c>
      <c r="AA998" s="18" t="n">
        <f aca="false">S998*W998</f>
        <v>70</v>
      </c>
      <c r="AB998" s="15" t="n">
        <f aca="false">(P998="Month-to-month")+(I998="Fiber optic")+(R998="Electronic check")+(F998&lt;=12)+(M998="No")+(J998="No")</f>
        <v>4</v>
      </c>
      <c r="AC998" s="15" t="str">
        <f aca="false">IF(AB998&gt;=5,"High",IF(AB998&gt;=3,"Medium","Low"))</f>
        <v>Medium</v>
      </c>
    </row>
    <row r="999" customFormat="false" ht="15" hidden="false" customHeight="false" outlineLevel="0" collapsed="false">
      <c r="A999" s="15" t="s">
        <v>1096</v>
      </c>
      <c r="B999" s="15" t="s">
        <v>94</v>
      </c>
      <c r="C999" s="15" t="n">
        <v>1</v>
      </c>
      <c r="D999" s="15" t="s">
        <v>24</v>
      </c>
      <c r="E999" s="15" t="s">
        <v>24</v>
      </c>
      <c r="F999" s="15" t="n">
        <v>4</v>
      </c>
      <c r="G999" s="15" t="s">
        <v>26</v>
      </c>
      <c r="H999" s="15" t="s">
        <v>26</v>
      </c>
      <c r="I999" s="15" t="s">
        <v>102</v>
      </c>
      <c r="J999" s="15" t="s">
        <v>24</v>
      </c>
      <c r="K999" s="15" t="s">
        <v>24</v>
      </c>
      <c r="L999" s="15" t="s">
        <v>24</v>
      </c>
      <c r="M999" s="15" t="s">
        <v>24</v>
      </c>
      <c r="N999" s="15" t="s">
        <v>26</v>
      </c>
      <c r="O999" s="15" t="s">
        <v>26</v>
      </c>
      <c r="P999" s="15" t="s">
        <v>25</v>
      </c>
      <c r="Q999" s="15" t="s">
        <v>26</v>
      </c>
      <c r="R999" s="15" t="s">
        <v>15</v>
      </c>
      <c r="S999" s="18" t="n">
        <v>94.3</v>
      </c>
      <c r="T999" s="15" t="n">
        <v>424.45</v>
      </c>
      <c r="U999" s="15" t="s">
        <v>26</v>
      </c>
      <c r="V999" s="18" t="n">
        <f aca="false">IF(ISNUMBER(T999),T999,0)</f>
        <v>424.45</v>
      </c>
      <c r="W999" s="15" t="n">
        <f aca="false">IF(U999="Yes",1,0)</f>
        <v>1</v>
      </c>
      <c r="X999" s="15" t="str">
        <f aca="false">IF(F999&lt;=12,"0-12 months",IF(F999&lt;=24,"13-24 months",IF(F999&lt;=48,"25-48 months","49-72 months")))</f>
        <v>0-12 months</v>
      </c>
      <c r="Y999" s="15" t="str">
        <f aca="false">IF(C999=1,"Yes","No")</f>
        <v>Yes</v>
      </c>
      <c r="Z999" s="15" t="n">
        <f aca="false">COUNTIF(J999:O999,"Yes")</f>
        <v>2</v>
      </c>
      <c r="AA999" s="18" t="n">
        <f aca="false">S999*W999</f>
        <v>94.3</v>
      </c>
      <c r="AB999" s="15" t="n">
        <f aca="false">(P999="Month-to-month")+(I999="Fiber optic")+(R999="Electronic check")+(F999&lt;=12)+(M999="No")+(J999="No")</f>
        <v>6</v>
      </c>
      <c r="AC999" s="15" t="str">
        <f aca="false">IF(AB999&gt;=5,"High",IF(AB999&gt;=3,"Medium","Low"))</f>
        <v>High</v>
      </c>
    </row>
    <row r="1000" customFormat="false" ht="15" hidden="false" customHeight="false" outlineLevel="0" collapsed="false">
      <c r="A1000" s="15" t="s">
        <v>1097</v>
      </c>
      <c r="B1000" s="15" t="s">
        <v>98</v>
      </c>
      <c r="C1000" s="15" t="n">
        <v>0</v>
      </c>
      <c r="D1000" s="15" t="s">
        <v>26</v>
      </c>
      <c r="E1000" s="15" t="s">
        <v>24</v>
      </c>
      <c r="F1000" s="15" t="n">
        <v>72</v>
      </c>
      <c r="G1000" s="15" t="s">
        <v>26</v>
      </c>
      <c r="H1000" s="15" t="s">
        <v>24</v>
      </c>
      <c r="I1000" s="15" t="s">
        <v>24</v>
      </c>
      <c r="J1000" s="15" t="s">
        <v>28</v>
      </c>
      <c r="K1000" s="15" t="s">
        <v>28</v>
      </c>
      <c r="L1000" s="15" t="s">
        <v>28</v>
      </c>
      <c r="M1000" s="15" t="s">
        <v>28</v>
      </c>
      <c r="N1000" s="15" t="s">
        <v>28</v>
      </c>
      <c r="O1000" s="15" t="s">
        <v>28</v>
      </c>
      <c r="P1000" s="15" t="s">
        <v>29</v>
      </c>
      <c r="Q1000" s="15" t="s">
        <v>24</v>
      </c>
      <c r="R1000" s="15" t="s">
        <v>19</v>
      </c>
      <c r="S1000" s="18" t="n">
        <v>20.7</v>
      </c>
      <c r="T1000" s="15" t="n">
        <v>1492.1</v>
      </c>
      <c r="U1000" s="15" t="s">
        <v>24</v>
      </c>
      <c r="V1000" s="18" t="n">
        <f aca="false">IF(ISNUMBER(T1000),T1000,0)</f>
        <v>1492.1</v>
      </c>
      <c r="W1000" s="15" t="n">
        <f aca="false">IF(U1000="Yes",1,0)</f>
        <v>0</v>
      </c>
      <c r="X1000" s="15" t="str">
        <f aca="false">IF(F1000&lt;=12,"0-12 months",IF(F1000&lt;=24,"13-24 months",IF(F1000&lt;=48,"25-48 months","49-72 months")))</f>
        <v>49-72 months</v>
      </c>
      <c r="Y1000" s="15" t="str">
        <f aca="false">IF(C1000=1,"Yes","No")</f>
        <v>No</v>
      </c>
      <c r="Z1000" s="15" t="n">
        <f aca="false">COUNTIF(J1000:O1000,"Yes")</f>
        <v>0</v>
      </c>
      <c r="AA1000" s="18" t="n">
        <f aca="false">S1000*W1000</f>
        <v>0</v>
      </c>
      <c r="AB1000" s="15" t="n">
        <f aca="false">(P1000="Month-to-month")+(I1000="Fiber optic")+(R1000="Electronic check")+(F1000&lt;=12)+(M1000="No")+(J1000="No")</f>
        <v>0</v>
      </c>
      <c r="AC1000" s="15" t="str">
        <f aca="false">IF(AB1000&gt;=5,"High",IF(AB1000&gt;=3,"Medium","Low"))</f>
        <v>Low</v>
      </c>
    </row>
    <row r="1001" customFormat="false" ht="15" hidden="false" customHeight="false" outlineLevel="0" collapsed="false">
      <c r="A1001" s="15" t="s">
        <v>1098</v>
      </c>
      <c r="B1001" s="15" t="s">
        <v>98</v>
      </c>
      <c r="C1001" s="15" t="n">
        <v>0</v>
      </c>
      <c r="D1001" s="15" t="s">
        <v>24</v>
      </c>
      <c r="E1001" s="15" t="s">
        <v>24</v>
      </c>
      <c r="F1001" s="15" t="n">
        <v>2</v>
      </c>
      <c r="G1001" s="15" t="s">
        <v>26</v>
      </c>
      <c r="H1001" s="15" t="s">
        <v>24</v>
      </c>
      <c r="I1001" s="15" t="s">
        <v>96</v>
      </c>
      <c r="J1001" s="15" t="s">
        <v>24</v>
      </c>
      <c r="K1001" s="15" t="s">
        <v>24</v>
      </c>
      <c r="L1001" s="15" t="s">
        <v>24</v>
      </c>
      <c r="M1001" s="15" t="s">
        <v>26</v>
      </c>
      <c r="N1001" s="15" t="s">
        <v>26</v>
      </c>
      <c r="O1001" s="15" t="s">
        <v>26</v>
      </c>
      <c r="P1001" s="15" t="s">
        <v>25</v>
      </c>
      <c r="Q1001" s="15" t="s">
        <v>24</v>
      </c>
      <c r="R1001" s="15" t="s">
        <v>15</v>
      </c>
      <c r="S1001" s="18" t="n">
        <v>70.3</v>
      </c>
      <c r="T1001" s="15" t="n">
        <v>132.4</v>
      </c>
      <c r="U1001" s="15" t="s">
        <v>24</v>
      </c>
      <c r="V1001" s="18" t="n">
        <f aca="false">IF(ISNUMBER(T1001),T1001,0)</f>
        <v>132.4</v>
      </c>
      <c r="W1001" s="15" t="n">
        <f aca="false">IF(U1001="Yes",1,0)</f>
        <v>0</v>
      </c>
      <c r="X1001" s="15" t="str">
        <f aca="false">IF(F1001&lt;=12,"0-12 months",IF(F1001&lt;=24,"13-24 months",IF(F1001&lt;=48,"25-48 months","49-72 months")))</f>
        <v>0-12 months</v>
      </c>
      <c r="Y1001" s="15" t="str">
        <f aca="false">IF(C1001=1,"Yes","No")</f>
        <v>No</v>
      </c>
      <c r="Z1001" s="15" t="n">
        <f aca="false">COUNTIF(J1001:O1001,"Yes")</f>
        <v>3</v>
      </c>
      <c r="AA1001" s="18" t="n">
        <f aca="false">S1001*W1001</f>
        <v>0</v>
      </c>
      <c r="AB1001" s="15" t="n">
        <f aca="false">(P1001="Month-to-month")+(I1001="Fiber optic")+(R1001="Electronic check")+(F1001&lt;=12)+(M1001="No")+(J1001="No")</f>
        <v>4</v>
      </c>
      <c r="AC1001" s="15" t="str">
        <f aca="false">IF(AB1001&gt;=5,"High",IF(AB1001&gt;=3,"Medium","Low"))</f>
        <v>Medium</v>
      </c>
    </row>
    <row r="1002" customFormat="false" ht="15" hidden="false" customHeight="false" outlineLevel="0" collapsed="false">
      <c r="A1002" s="15" t="s">
        <v>1099</v>
      </c>
      <c r="B1002" s="15" t="s">
        <v>94</v>
      </c>
      <c r="C1002" s="15" t="n">
        <v>0</v>
      </c>
      <c r="D1002" s="15" t="s">
        <v>24</v>
      </c>
      <c r="E1002" s="15" t="s">
        <v>24</v>
      </c>
      <c r="F1002" s="15" t="n">
        <v>7</v>
      </c>
      <c r="G1002" s="15" t="s">
        <v>26</v>
      </c>
      <c r="H1002" s="15" t="s">
        <v>24</v>
      </c>
      <c r="I1002" s="15" t="s">
        <v>102</v>
      </c>
      <c r="J1002" s="15" t="s">
        <v>24</v>
      </c>
      <c r="K1002" s="15" t="s">
        <v>24</v>
      </c>
      <c r="L1002" s="15" t="s">
        <v>26</v>
      </c>
      <c r="M1002" s="15" t="s">
        <v>24</v>
      </c>
      <c r="N1002" s="15" t="s">
        <v>26</v>
      </c>
      <c r="O1002" s="15" t="s">
        <v>26</v>
      </c>
      <c r="P1002" s="15" t="s">
        <v>25</v>
      </c>
      <c r="Q1002" s="15" t="s">
        <v>26</v>
      </c>
      <c r="R1002" s="15" t="s">
        <v>15</v>
      </c>
      <c r="S1002" s="18" t="n">
        <v>95.35</v>
      </c>
      <c r="T1002" s="15" t="n">
        <v>660.9</v>
      </c>
      <c r="U1002" s="15" t="s">
        <v>26</v>
      </c>
      <c r="V1002" s="18" t="n">
        <f aca="false">IF(ISNUMBER(T1002),T1002,0)</f>
        <v>660.9</v>
      </c>
      <c r="W1002" s="15" t="n">
        <f aca="false">IF(U1002="Yes",1,0)</f>
        <v>1</v>
      </c>
      <c r="X1002" s="15" t="str">
        <f aca="false">IF(F1002&lt;=12,"0-12 months",IF(F1002&lt;=24,"13-24 months",IF(F1002&lt;=48,"25-48 months","49-72 months")))</f>
        <v>0-12 months</v>
      </c>
      <c r="Y1002" s="15" t="str">
        <f aca="false">IF(C1002=1,"Yes","No")</f>
        <v>No</v>
      </c>
      <c r="Z1002" s="15" t="n">
        <f aca="false">COUNTIF(J1002:O1002,"Yes")</f>
        <v>3</v>
      </c>
      <c r="AA1002" s="18" t="n">
        <f aca="false">S1002*W1002</f>
        <v>95.35</v>
      </c>
      <c r="AB1002" s="15" t="n">
        <f aca="false">(P1002="Month-to-month")+(I1002="Fiber optic")+(R1002="Electronic check")+(F1002&lt;=12)+(M1002="No")+(J1002="No")</f>
        <v>6</v>
      </c>
      <c r="AC1002" s="15" t="str">
        <f aca="false">IF(AB1002&gt;=5,"High",IF(AB1002&gt;=3,"Medium","Low"))</f>
        <v>High</v>
      </c>
    </row>
    <row r="1003" customFormat="false" ht="15" hidden="false" customHeight="false" outlineLevel="0" collapsed="false">
      <c r="A1003" s="15" t="s">
        <v>1100</v>
      </c>
      <c r="B1003" s="15" t="s">
        <v>98</v>
      </c>
      <c r="C1003" s="15" t="n">
        <v>1</v>
      </c>
      <c r="D1003" s="15" t="s">
        <v>26</v>
      </c>
      <c r="E1003" s="15" t="s">
        <v>24</v>
      </c>
      <c r="F1003" s="15" t="n">
        <v>27</v>
      </c>
      <c r="G1003" s="15" t="s">
        <v>26</v>
      </c>
      <c r="H1003" s="15" t="s">
        <v>26</v>
      </c>
      <c r="I1003" s="15" t="s">
        <v>102</v>
      </c>
      <c r="J1003" s="15" t="s">
        <v>24</v>
      </c>
      <c r="K1003" s="15" t="s">
        <v>24</v>
      </c>
      <c r="L1003" s="15" t="s">
        <v>24</v>
      </c>
      <c r="M1003" s="15" t="s">
        <v>24</v>
      </c>
      <c r="N1003" s="15" t="s">
        <v>24</v>
      </c>
      <c r="O1003" s="15" t="s">
        <v>24</v>
      </c>
      <c r="P1003" s="15" t="s">
        <v>25</v>
      </c>
      <c r="Q1003" s="15" t="s">
        <v>26</v>
      </c>
      <c r="R1003" s="15" t="s">
        <v>15</v>
      </c>
      <c r="S1003" s="18" t="n">
        <v>75.5</v>
      </c>
      <c r="T1003" s="15" t="n">
        <v>1893.95</v>
      </c>
      <c r="U1003" s="15" t="s">
        <v>26</v>
      </c>
      <c r="V1003" s="18" t="n">
        <f aca="false">IF(ISNUMBER(T1003),T1003,0)</f>
        <v>1893.95</v>
      </c>
      <c r="W1003" s="15" t="n">
        <f aca="false">IF(U1003="Yes",1,0)</f>
        <v>1</v>
      </c>
      <c r="X1003" s="15" t="str">
        <f aca="false">IF(F1003&lt;=12,"0-12 months",IF(F1003&lt;=24,"13-24 months",IF(F1003&lt;=48,"25-48 months","49-72 months")))</f>
        <v>25-48 months</v>
      </c>
      <c r="Y1003" s="15" t="str">
        <f aca="false">IF(C1003=1,"Yes","No")</f>
        <v>Yes</v>
      </c>
      <c r="Z1003" s="15" t="n">
        <f aca="false">COUNTIF(J1003:O1003,"Yes")</f>
        <v>0</v>
      </c>
      <c r="AA1003" s="18" t="n">
        <f aca="false">S1003*W1003</f>
        <v>75.5</v>
      </c>
      <c r="AB1003" s="15" t="n">
        <f aca="false">(P1003="Month-to-month")+(I1003="Fiber optic")+(R1003="Electronic check")+(F1003&lt;=12)+(M1003="No")+(J1003="No")</f>
        <v>5</v>
      </c>
      <c r="AC1003" s="15" t="str">
        <f aca="false">IF(AB1003&gt;=5,"High",IF(AB1003&gt;=3,"Medium","Low"))</f>
        <v>High</v>
      </c>
    </row>
    <row r="1004" customFormat="false" ht="15" hidden="false" customHeight="false" outlineLevel="0" collapsed="false">
      <c r="A1004" s="15" t="s">
        <v>1101</v>
      </c>
      <c r="B1004" s="15" t="s">
        <v>98</v>
      </c>
      <c r="C1004" s="15" t="n">
        <v>0</v>
      </c>
      <c r="D1004" s="15" t="s">
        <v>26</v>
      </c>
      <c r="E1004" s="15" t="s">
        <v>26</v>
      </c>
      <c r="F1004" s="15" t="n">
        <v>4</v>
      </c>
      <c r="G1004" s="15" t="s">
        <v>26</v>
      </c>
      <c r="H1004" s="15" t="s">
        <v>24</v>
      </c>
      <c r="I1004" s="15" t="s">
        <v>102</v>
      </c>
      <c r="J1004" s="15" t="s">
        <v>24</v>
      </c>
      <c r="K1004" s="15" t="s">
        <v>24</v>
      </c>
      <c r="L1004" s="15" t="s">
        <v>24</v>
      </c>
      <c r="M1004" s="15" t="s">
        <v>24</v>
      </c>
      <c r="N1004" s="15" t="s">
        <v>24</v>
      </c>
      <c r="O1004" s="15" t="s">
        <v>24</v>
      </c>
      <c r="P1004" s="15" t="s">
        <v>25</v>
      </c>
      <c r="Q1004" s="15" t="s">
        <v>26</v>
      </c>
      <c r="R1004" s="15" t="s">
        <v>17</v>
      </c>
      <c r="S1004" s="18" t="n">
        <v>69.55</v>
      </c>
      <c r="T1004" s="15" t="n">
        <v>284.9</v>
      </c>
      <c r="U1004" s="15" t="s">
        <v>24</v>
      </c>
      <c r="V1004" s="18" t="n">
        <f aca="false">IF(ISNUMBER(T1004),T1004,0)</f>
        <v>284.9</v>
      </c>
      <c r="W1004" s="15" t="n">
        <f aca="false">IF(U1004="Yes",1,0)</f>
        <v>0</v>
      </c>
      <c r="X1004" s="15" t="str">
        <f aca="false">IF(F1004&lt;=12,"0-12 months",IF(F1004&lt;=24,"13-24 months",IF(F1004&lt;=48,"25-48 months","49-72 months")))</f>
        <v>0-12 months</v>
      </c>
      <c r="Y1004" s="15" t="str">
        <f aca="false">IF(C1004=1,"Yes","No")</f>
        <v>No</v>
      </c>
      <c r="Z1004" s="15" t="n">
        <f aca="false">COUNTIF(J1004:O1004,"Yes")</f>
        <v>0</v>
      </c>
      <c r="AA1004" s="18" t="n">
        <f aca="false">S1004*W1004</f>
        <v>0</v>
      </c>
      <c r="AB1004" s="15" t="n">
        <f aca="false">(P1004="Month-to-month")+(I1004="Fiber optic")+(R1004="Electronic check")+(F1004&lt;=12)+(M1004="No")+(J1004="No")</f>
        <v>5</v>
      </c>
      <c r="AC1004" s="15" t="str">
        <f aca="false">IF(AB1004&gt;=5,"High",IF(AB1004&gt;=3,"Medium","Low"))</f>
        <v>High</v>
      </c>
    </row>
    <row r="1005" customFormat="false" ht="15" hidden="false" customHeight="false" outlineLevel="0" collapsed="false">
      <c r="A1005" s="15" t="s">
        <v>1102</v>
      </c>
      <c r="B1005" s="15" t="s">
        <v>94</v>
      </c>
      <c r="C1005" s="15" t="n">
        <v>0</v>
      </c>
      <c r="D1005" s="15" t="s">
        <v>24</v>
      </c>
      <c r="E1005" s="15" t="s">
        <v>24</v>
      </c>
      <c r="F1005" s="15" t="n">
        <v>37</v>
      </c>
      <c r="G1005" s="15" t="s">
        <v>26</v>
      </c>
      <c r="H1005" s="15" t="s">
        <v>24</v>
      </c>
      <c r="I1005" s="15" t="s">
        <v>24</v>
      </c>
      <c r="J1005" s="15" t="s">
        <v>28</v>
      </c>
      <c r="K1005" s="15" t="s">
        <v>28</v>
      </c>
      <c r="L1005" s="15" t="s">
        <v>28</v>
      </c>
      <c r="M1005" s="15" t="s">
        <v>28</v>
      </c>
      <c r="N1005" s="15" t="s">
        <v>28</v>
      </c>
      <c r="O1005" s="15" t="s">
        <v>28</v>
      </c>
      <c r="P1005" s="15" t="s">
        <v>29</v>
      </c>
      <c r="Q1005" s="15" t="s">
        <v>24</v>
      </c>
      <c r="R1005" s="15" t="s">
        <v>17</v>
      </c>
      <c r="S1005" s="18" t="n">
        <v>19.85</v>
      </c>
      <c r="T1005" s="15" t="n">
        <v>784.25</v>
      </c>
      <c r="U1005" s="15" t="s">
        <v>24</v>
      </c>
      <c r="V1005" s="18" t="n">
        <f aca="false">IF(ISNUMBER(T1005),T1005,0)</f>
        <v>784.25</v>
      </c>
      <c r="W1005" s="15" t="n">
        <f aca="false">IF(U1005="Yes",1,0)</f>
        <v>0</v>
      </c>
      <c r="X1005" s="15" t="str">
        <f aca="false">IF(F1005&lt;=12,"0-12 months",IF(F1005&lt;=24,"13-24 months",IF(F1005&lt;=48,"25-48 months","49-72 months")))</f>
        <v>25-48 months</v>
      </c>
      <c r="Y1005" s="15" t="str">
        <f aca="false">IF(C1005=1,"Yes","No")</f>
        <v>No</v>
      </c>
      <c r="Z1005" s="15" t="n">
        <f aca="false">COUNTIF(J1005:O1005,"Yes")</f>
        <v>0</v>
      </c>
      <c r="AA1005" s="18" t="n">
        <f aca="false">S1005*W1005</f>
        <v>0</v>
      </c>
      <c r="AB1005" s="15" t="n">
        <f aca="false">(P1005="Month-to-month")+(I1005="Fiber optic")+(R1005="Electronic check")+(F1005&lt;=12)+(M1005="No")+(J1005="No")</f>
        <v>0</v>
      </c>
      <c r="AC1005" s="15" t="str">
        <f aca="false">IF(AB1005&gt;=5,"High",IF(AB1005&gt;=3,"Medium","Low"))</f>
        <v>Low</v>
      </c>
    </row>
    <row r="1006" customFormat="false" ht="15" hidden="false" customHeight="false" outlineLevel="0" collapsed="false">
      <c r="A1006" s="15" t="s">
        <v>1103</v>
      </c>
      <c r="B1006" s="15" t="s">
        <v>98</v>
      </c>
      <c r="C1006" s="15" t="n">
        <v>0</v>
      </c>
      <c r="D1006" s="15" t="s">
        <v>24</v>
      </c>
      <c r="E1006" s="15" t="s">
        <v>24</v>
      </c>
      <c r="F1006" s="15" t="n">
        <v>21</v>
      </c>
      <c r="G1006" s="15" t="s">
        <v>26</v>
      </c>
      <c r="H1006" s="15" t="s">
        <v>24</v>
      </c>
      <c r="I1006" s="15" t="s">
        <v>24</v>
      </c>
      <c r="J1006" s="15" t="s">
        <v>28</v>
      </c>
      <c r="K1006" s="15" t="s">
        <v>28</v>
      </c>
      <c r="L1006" s="15" t="s">
        <v>28</v>
      </c>
      <c r="M1006" s="15" t="s">
        <v>28</v>
      </c>
      <c r="N1006" s="15" t="s">
        <v>28</v>
      </c>
      <c r="O1006" s="15" t="s">
        <v>28</v>
      </c>
      <c r="P1006" s="15" t="s">
        <v>25</v>
      </c>
      <c r="Q1006" s="15" t="s">
        <v>24</v>
      </c>
      <c r="R1006" s="15" t="s">
        <v>17</v>
      </c>
      <c r="S1006" s="18" t="n">
        <v>20</v>
      </c>
      <c r="T1006" s="15" t="n">
        <v>417.7</v>
      </c>
      <c r="U1006" s="15" t="s">
        <v>24</v>
      </c>
      <c r="V1006" s="18" t="n">
        <f aca="false">IF(ISNUMBER(T1006),T1006,0)</f>
        <v>417.7</v>
      </c>
      <c r="W1006" s="15" t="n">
        <f aca="false">IF(U1006="Yes",1,0)</f>
        <v>0</v>
      </c>
      <c r="X1006" s="15" t="str">
        <f aca="false">IF(F1006&lt;=12,"0-12 months",IF(F1006&lt;=24,"13-24 months",IF(F1006&lt;=48,"25-48 months","49-72 months")))</f>
        <v>13-24 months</v>
      </c>
      <c r="Y1006" s="15" t="str">
        <f aca="false">IF(C1006=1,"Yes","No")</f>
        <v>No</v>
      </c>
      <c r="Z1006" s="15" t="n">
        <f aca="false">COUNTIF(J1006:O1006,"Yes")</f>
        <v>0</v>
      </c>
      <c r="AA1006" s="18" t="n">
        <f aca="false">S1006*W1006</f>
        <v>0</v>
      </c>
      <c r="AB1006" s="15" t="n">
        <f aca="false">(P1006="Month-to-month")+(I1006="Fiber optic")+(R1006="Electronic check")+(F1006&lt;=12)+(M1006="No")+(J1006="No")</f>
        <v>1</v>
      </c>
      <c r="AC1006" s="15" t="str">
        <f aca="false">IF(AB1006&gt;=5,"High",IF(AB1006&gt;=3,"Medium","Low"))</f>
        <v>Low</v>
      </c>
    </row>
    <row r="1007" customFormat="false" ht="15" hidden="false" customHeight="false" outlineLevel="0" collapsed="false">
      <c r="A1007" s="15" t="s">
        <v>1104</v>
      </c>
      <c r="B1007" s="15" t="s">
        <v>94</v>
      </c>
      <c r="C1007" s="15" t="n">
        <v>1</v>
      </c>
      <c r="D1007" s="15" t="s">
        <v>26</v>
      </c>
      <c r="E1007" s="15" t="s">
        <v>24</v>
      </c>
      <c r="F1007" s="15" t="n">
        <v>53</v>
      </c>
      <c r="G1007" s="15" t="s">
        <v>26</v>
      </c>
      <c r="H1007" s="15" t="s">
        <v>26</v>
      </c>
      <c r="I1007" s="15" t="s">
        <v>102</v>
      </c>
      <c r="J1007" s="15" t="s">
        <v>24</v>
      </c>
      <c r="K1007" s="15" t="s">
        <v>24</v>
      </c>
      <c r="L1007" s="15" t="s">
        <v>24</v>
      </c>
      <c r="M1007" s="15" t="s">
        <v>24</v>
      </c>
      <c r="N1007" s="15" t="s">
        <v>26</v>
      </c>
      <c r="O1007" s="15" t="s">
        <v>26</v>
      </c>
      <c r="P1007" s="15" t="s">
        <v>27</v>
      </c>
      <c r="Q1007" s="15" t="s">
        <v>26</v>
      </c>
      <c r="R1007" s="15" t="s">
        <v>21</v>
      </c>
      <c r="S1007" s="18" t="n">
        <v>95.85</v>
      </c>
      <c r="T1007" s="15" t="n">
        <v>5016.25</v>
      </c>
      <c r="U1007" s="15" t="s">
        <v>24</v>
      </c>
      <c r="V1007" s="18" t="n">
        <f aca="false">IF(ISNUMBER(T1007),T1007,0)</f>
        <v>5016.25</v>
      </c>
      <c r="W1007" s="15" t="n">
        <f aca="false">IF(U1007="Yes",1,0)</f>
        <v>0</v>
      </c>
      <c r="X1007" s="15" t="str">
        <f aca="false">IF(F1007&lt;=12,"0-12 months",IF(F1007&lt;=24,"13-24 months",IF(F1007&lt;=48,"25-48 months","49-72 months")))</f>
        <v>49-72 months</v>
      </c>
      <c r="Y1007" s="15" t="str">
        <f aca="false">IF(C1007=1,"Yes","No")</f>
        <v>Yes</v>
      </c>
      <c r="Z1007" s="15" t="n">
        <f aca="false">COUNTIF(J1007:O1007,"Yes")</f>
        <v>2</v>
      </c>
      <c r="AA1007" s="18" t="n">
        <f aca="false">S1007*W1007</f>
        <v>0</v>
      </c>
      <c r="AB1007" s="15" t="n">
        <f aca="false">(P1007="Month-to-month")+(I1007="Fiber optic")+(R1007="Electronic check")+(F1007&lt;=12)+(M1007="No")+(J1007="No")</f>
        <v>3</v>
      </c>
      <c r="AC1007" s="15" t="str">
        <f aca="false">IF(AB1007&gt;=5,"High",IF(AB1007&gt;=3,"Medium","Low"))</f>
        <v>Medium</v>
      </c>
    </row>
    <row r="1008" customFormat="false" ht="15" hidden="false" customHeight="false" outlineLevel="0" collapsed="false">
      <c r="A1008" s="15" t="s">
        <v>1105</v>
      </c>
      <c r="B1008" s="15" t="s">
        <v>94</v>
      </c>
      <c r="C1008" s="15" t="n">
        <v>0</v>
      </c>
      <c r="D1008" s="15" t="s">
        <v>24</v>
      </c>
      <c r="E1008" s="15" t="s">
        <v>24</v>
      </c>
      <c r="F1008" s="15" t="n">
        <v>18</v>
      </c>
      <c r="G1008" s="15" t="s">
        <v>26</v>
      </c>
      <c r="H1008" s="15" t="s">
        <v>26</v>
      </c>
      <c r="I1008" s="15" t="s">
        <v>102</v>
      </c>
      <c r="J1008" s="15" t="s">
        <v>24</v>
      </c>
      <c r="K1008" s="15" t="s">
        <v>24</v>
      </c>
      <c r="L1008" s="15" t="s">
        <v>24</v>
      </c>
      <c r="M1008" s="15" t="s">
        <v>26</v>
      </c>
      <c r="N1008" s="15" t="s">
        <v>24</v>
      </c>
      <c r="O1008" s="15" t="s">
        <v>26</v>
      </c>
      <c r="P1008" s="15" t="s">
        <v>25</v>
      </c>
      <c r="Q1008" s="15" t="s">
        <v>26</v>
      </c>
      <c r="R1008" s="15" t="s">
        <v>15</v>
      </c>
      <c r="S1008" s="18" t="n">
        <v>90.1</v>
      </c>
      <c r="T1008" s="15" t="n">
        <v>1612.75</v>
      </c>
      <c r="U1008" s="15" t="s">
        <v>26</v>
      </c>
      <c r="V1008" s="18" t="n">
        <f aca="false">IF(ISNUMBER(T1008),T1008,0)</f>
        <v>1612.75</v>
      </c>
      <c r="W1008" s="15" t="n">
        <f aca="false">IF(U1008="Yes",1,0)</f>
        <v>1</v>
      </c>
      <c r="X1008" s="15" t="str">
        <f aca="false">IF(F1008&lt;=12,"0-12 months",IF(F1008&lt;=24,"13-24 months",IF(F1008&lt;=48,"25-48 months","49-72 months")))</f>
        <v>13-24 months</v>
      </c>
      <c r="Y1008" s="15" t="str">
        <f aca="false">IF(C1008=1,"Yes","No")</f>
        <v>No</v>
      </c>
      <c r="Z1008" s="15" t="n">
        <f aca="false">COUNTIF(J1008:O1008,"Yes")</f>
        <v>2</v>
      </c>
      <c r="AA1008" s="18" t="n">
        <f aca="false">S1008*W1008</f>
        <v>90.1</v>
      </c>
      <c r="AB1008" s="15" t="n">
        <f aca="false">(P1008="Month-to-month")+(I1008="Fiber optic")+(R1008="Electronic check")+(F1008&lt;=12)+(M1008="No")+(J1008="No")</f>
        <v>4</v>
      </c>
      <c r="AC1008" s="15" t="str">
        <f aca="false">IF(AB1008&gt;=5,"High",IF(AB1008&gt;=3,"Medium","Low"))</f>
        <v>Medium</v>
      </c>
    </row>
    <row r="1009" customFormat="false" ht="15" hidden="false" customHeight="false" outlineLevel="0" collapsed="false">
      <c r="A1009" s="15" t="s">
        <v>1106</v>
      </c>
      <c r="B1009" s="15" t="s">
        <v>94</v>
      </c>
      <c r="C1009" s="15" t="n">
        <v>0</v>
      </c>
      <c r="D1009" s="15" t="s">
        <v>24</v>
      </c>
      <c r="E1009" s="15" t="s">
        <v>24</v>
      </c>
      <c r="F1009" s="15" t="n">
        <v>2</v>
      </c>
      <c r="G1009" s="15" t="s">
        <v>26</v>
      </c>
      <c r="H1009" s="15" t="s">
        <v>24</v>
      </c>
      <c r="I1009" s="15" t="s">
        <v>102</v>
      </c>
      <c r="J1009" s="15" t="s">
        <v>24</v>
      </c>
      <c r="K1009" s="15" t="s">
        <v>24</v>
      </c>
      <c r="L1009" s="15" t="s">
        <v>24</v>
      </c>
      <c r="M1009" s="15" t="s">
        <v>24</v>
      </c>
      <c r="N1009" s="15" t="s">
        <v>24</v>
      </c>
      <c r="O1009" s="15" t="s">
        <v>24</v>
      </c>
      <c r="P1009" s="15" t="s">
        <v>25</v>
      </c>
      <c r="Q1009" s="15" t="s">
        <v>24</v>
      </c>
      <c r="R1009" s="15" t="s">
        <v>15</v>
      </c>
      <c r="S1009" s="18" t="n">
        <v>68.95</v>
      </c>
      <c r="T1009" s="15" t="n">
        <v>119.75</v>
      </c>
      <c r="U1009" s="15" t="s">
        <v>26</v>
      </c>
      <c r="V1009" s="18" t="n">
        <f aca="false">IF(ISNUMBER(T1009),T1009,0)</f>
        <v>119.75</v>
      </c>
      <c r="W1009" s="15" t="n">
        <f aca="false">IF(U1009="Yes",1,0)</f>
        <v>1</v>
      </c>
      <c r="X1009" s="15" t="str">
        <f aca="false">IF(F1009&lt;=12,"0-12 months",IF(F1009&lt;=24,"13-24 months",IF(F1009&lt;=48,"25-48 months","49-72 months")))</f>
        <v>0-12 months</v>
      </c>
      <c r="Y1009" s="15" t="str">
        <f aca="false">IF(C1009=1,"Yes","No")</f>
        <v>No</v>
      </c>
      <c r="Z1009" s="15" t="n">
        <f aca="false">COUNTIF(J1009:O1009,"Yes")</f>
        <v>0</v>
      </c>
      <c r="AA1009" s="18" t="n">
        <f aca="false">S1009*W1009</f>
        <v>68.95</v>
      </c>
      <c r="AB1009" s="15" t="n">
        <f aca="false">(P1009="Month-to-month")+(I1009="Fiber optic")+(R1009="Electronic check")+(F1009&lt;=12)+(M1009="No")+(J1009="No")</f>
        <v>6</v>
      </c>
      <c r="AC1009" s="15" t="str">
        <f aca="false">IF(AB1009&gt;=5,"High",IF(AB1009&gt;=3,"Medium","Low"))</f>
        <v>High</v>
      </c>
    </row>
    <row r="1010" customFormat="false" ht="15" hidden="false" customHeight="false" outlineLevel="0" collapsed="false">
      <c r="A1010" s="15" t="s">
        <v>1107</v>
      </c>
      <c r="B1010" s="15" t="s">
        <v>98</v>
      </c>
      <c r="C1010" s="15" t="n">
        <v>0</v>
      </c>
      <c r="D1010" s="15" t="s">
        <v>26</v>
      </c>
      <c r="E1010" s="15" t="s">
        <v>26</v>
      </c>
      <c r="F1010" s="15" t="n">
        <v>32</v>
      </c>
      <c r="G1010" s="15" t="s">
        <v>26</v>
      </c>
      <c r="H1010" s="15" t="s">
        <v>26</v>
      </c>
      <c r="I1010" s="15" t="s">
        <v>102</v>
      </c>
      <c r="J1010" s="15" t="s">
        <v>26</v>
      </c>
      <c r="K1010" s="15" t="s">
        <v>24</v>
      </c>
      <c r="L1010" s="15" t="s">
        <v>24</v>
      </c>
      <c r="M1010" s="15" t="s">
        <v>24</v>
      </c>
      <c r="N1010" s="15" t="s">
        <v>26</v>
      </c>
      <c r="O1010" s="15" t="s">
        <v>26</v>
      </c>
      <c r="P1010" s="15" t="s">
        <v>25</v>
      </c>
      <c r="Q1010" s="15" t="s">
        <v>26</v>
      </c>
      <c r="R1010" s="15" t="s">
        <v>21</v>
      </c>
      <c r="S1010" s="18" t="n">
        <v>99.55</v>
      </c>
      <c r="T1010" s="15" t="n">
        <v>3204.65</v>
      </c>
      <c r="U1010" s="15" t="s">
        <v>26</v>
      </c>
      <c r="V1010" s="18" t="n">
        <f aca="false">IF(ISNUMBER(T1010),T1010,0)</f>
        <v>3204.65</v>
      </c>
      <c r="W1010" s="15" t="n">
        <f aca="false">IF(U1010="Yes",1,0)</f>
        <v>1</v>
      </c>
      <c r="X1010" s="15" t="str">
        <f aca="false">IF(F1010&lt;=12,"0-12 months",IF(F1010&lt;=24,"13-24 months",IF(F1010&lt;=48,"25-48 months","49-72 months")))</f>
        <v>25-48 months</v>
      </c>
      <c r="Y1010" s="15" t="str">
        <f aca="false">IF(C1010=1,"Yes","No")</f>
        <v>No</v>
      </c>
      <c r="Z1010" s="15" t="n">
        <f aca="false">COUNTIF(J1010:O1010,"Yes")</f>
        <v>3</v>
      </c>
      <c r="AA1010" s="18" t="n">
        <f aca="false">S1010*W1010</f>
        <v>99.55</v>
      </c>
      <c r="AB1010" s="15" t="n">
        <f aca="false">(P1010="Month-to-month")+(I1010="Fiber optic")+(R1010="Electronic check")+(F1010&lt;=12)+(M1010="No")+(J1010="No")</f>
        <v>3</v>
      </c>
      <c r="AC1010" s="15" t="str">
        <f aca="false">IF(AB1010&gt;=5,"High",IF(AB1010&gt;=3,"Medium","Low"))</f>
        <v>Medium</v>
      </c>
    </row>
    <row r="1011" customFormat="false" ht="15" hidden="false" customHeight="false" outlineLevel="0" collapsed="false">
      <c r="A1011" s="15" t="s">
        <v>1108</v>
      </c>
      <c r="B1011" s="15" t="s">
        <v>98</v>
      </c>
      <c r="C1011" s="15" t="n">
        <v>1</v>
      </c>
      <c r="D1011" s="15" t="s">
        <v>26</v>
      </c>
      <c r="E1011" s="15" t="s">
        <v>24</v>
      </c>
      <c r="F1011" s="15" t="n">
        <v>23</v>
      </c>
      <c r="G1011" s="15" t="s">
        <v>26</v>
      </c>
      <c r="H1011" s="15" t="s">
        <v>24</v>
      </c>
      <c r="I1011" s="15" t="s">
        <v>24</v>
      </c>
      <c r="J1011" s="15" t="s">
        <v>28</v>
      </c>
      <c r="K1011" s="15" t="s">
        <v>28</v>
      </c>
      <c r="L1011" s="15" t="s">
        <v>28</v>
      </c>
      <c r="M1011" s="15" t="s">
        <v>28</v>
      </c>
      <c r="N1011" s="15" t="s">
        <v>28</v>
      </c>
      <c r="O1011" s="15" t="s">
        <v>28</v>
      </c>
      <c r="P1011" s="15" t="s">
        <v>27</v>
      </c>
      <c r="Q1011" s="15" t="s">
        <v>26</v>
      </c>
      <c r="R1011" s="15" t="s">
        <v>15</v>
      </c>
      <c r="S1011" s="18" t="n">
        <v>20.75</v>
      </c>
      <c r="T1011" s="15" t="n">
        <v>485.2</v>
      </c>
      <c r="U1011" s="15" t="s">
        <v>24</v>
      </c>
      <c r="V1011" s="18" t="n">
        <f aca="false">IF(ISNUMBER(T1011),T1011,0)</f>
        <v>485.2</v>
      </c>
      <c r="W1011" s="15" t="n">
        <f aca="false">IF(U1011="Yes",1,0)</f>
        <v>0</v>
      </c>
      <c r="X1011" s="15" t="str">
        <f aca="false">IF(F1011&lt;=12,"0-12 months",IF(F1011&lt;=24,"13-24 months",IF(F1011&lt;=48,"25-48 months","49-72 months")))</f>
        <v>13-24 months</v>
      </c>
      <c r="Y1011" s="15" t="str">
        <f aca="false">IF(C1011=1,"Yes","No")</f>
        <v>Yes</v>
      </c>
      <c r="Z1011" s="15" t="n">
        <f aca="false">COUNTIF(J1011:O1011,"Yes")</f>
        <v>0</v>
      </c>
      <c r="AA1011" s="18" t="n">
        <f aca="false">S1011*W1011</f>
        <v>0</v>
      </c>
      <c r="AB1011" s="15" t="n">
        <f aca="false">(P1011="Month-to-month")+(I1011="Fiber optic")+(R1011="Electronic check")+(F1011&lt;=12)+(M1011="No")+(J1011="No")</f>
        <v>1</v>
      </c>
      <c r="AC1011" s="15" t="str">
        <f aca="false">IF(AB1011&gt;=5,"High",IF(AB1011&gt;=3,"Medium","Low"))</f>
        <v>Low</v>
      </c>
    </row>
    <row r="1012" customFormat="false" ht="15" hidden="false" customHeight="false" outlineLevel="0" collapsed="false">
      <c r="A1012" s="15" t="s">
        <v>1109</v>
      </c>
      <c r="B1012" s="15" t="s">
        <v>98</v>
      </c>
      <c r="C1012" s="15" t="n">
        <v>0</v>
      </c>
      <c r="D1012" s="15" t="s">
        <v>24</v>
      </c>
      <c r="E1012" s="15" t="s">
        <v>24</v>
      </c>
      <c r="F1012" s="15" t="n">
        <v>3</v>
      </c>
      <c r="G1012" s="15" t="s">
        <v>26</v>
      </c>
      <c r="H1012" s="15" t="s">
        <v>24</v>
      </c>
      <c r="I1012" s="15" t="s">
        <v>96</v>
      </c>
      <c r="J1012" s="15" t="s">
        <v>26</v>
      </c>
      <c r="K1012" s="15" t="s">
        <v>24</v>
      </c>
      <c r="L1012" s="15" t="s">
        <v>24</v>
      </c>
      <c r="M1012" s="15" t="s">
        <v>24</v>
      </c>
      <c r="N1012" s="15" t="s">
        <v>24</v>
      </c>
      <c r="O1012" s="15" t="s">
        <v>24</v>
      </c>
      <c r="P1012" s="15" t="s">
        <v>25</v>
      </c>
      <c r="Q1012" s="15" t="s">
        <v>26</v>
      </c>
      <c r="R1012" s="15" t="s">
        <v>17</v>
      </c>
      <c r="S1012" s="18" t="n">
        <v>50.15</v>
      </c>
      <c r="T1012" s="15" t="n">
        <v>160.85</v>
      </c>
      <c r="U1012" s="15" t="s">
        <v>24</v>
      </c>
      <c r="V1012" s="18" t="n">
        <f aca="false">IF(ISNUMBER(T1012),T1012,0)</f>
        <v>160.85</v>
      </c>
      <c r="W1012" s="15" t="n">
        <f aca="false">IF(U1012="Yes",1,0)</f>
        <v>0</v>
      </c>
      <c r="X1012" s="15" t="str">
        <f aca="false">IF(F1012&lt;=12,"0-12 months",IF(F1012&lt;=24,"13-24 months",IF(F1012&lt;=48,"25-48 months","49-72 months")))</f>
        <v>0-12 months</v>
      </c>
      <c r="Y1012" s="15" t="str">
        <f aca="false">IF(C1012=1,"Yes","No")</f>
        <v>No</v>
      </c>
      <c r="Z1012" s="15" t="n">
        <f aca="false">COUNTIF(J1012:O1012,"Yes")</f>
        <v>1</v>
      </c>
      <c r="AA1012" s="18" t="n">
        <f aca="false">S1012*W1012</f>
        <v>0</v>
      </c>
      <c r="AB1012" s="15" t="n">
        <f aca="false">(P1012="Month-to-month")+(I1012="Fiber optic")+(R1012="Electronic check")+(F1012&lt;=12)+(M1012="No")+(J1012="No")</f>
        <v>3</v>
      </c>
      <c r="AC1012" s="15" t="str">
        <f aca="false">IF(AB1012&gt;=5,"High",IF(AB1012&gt;=3,"Medium","Low"))</f>
        <v>Medium</v>
      </c>
    </row>
    <row r="1013" customFormat="false" ht="15" hidden="false" customHeight="false" outlineLevel="0" collapsed="false">
      <c r="A1013" s="15" t="s">
        <v>1110</v>
      </c>
      <c r="B1013" s="15" t="s">
        <v>94</v>
      </c>
      <c r="C1013" s="15" t="n">
        <v>0</v>
      </c>
      <c r="D1013" s="15" t="s">
        <v>26</v>
      </c>
      <c r="E1013" s="15" t="s">
        <v>26</v>
      </c>
      <c r="F1013" s="15" t="n">
        <v>71</v>
      </c>
      <c r="G1013" s="15" t="s">
        <v>24</v>
      </c>
      <c r="H1013" s="15" t="s">
        <v>95</v>
      </c>
      <c r="I1013" s="15" t="s">
        <v>96</v>
      </c>
      <c r="J1013" s="15" t="s">
        <v>26</v>
      </c>
      <c r="K1013" s="15" t="s">
        <v>26</v>
      </c>
      <c r="L1013" s="15" t="s">
        <v>24</v>
      </c>
      <c r="M1013" s="15" t="s">
        <v>26</v>
      </c>
      <c r="N1013" s="15" t="s">
        <v>26</v>
      </c>
      <c r="O1013" s="15" t="s">
        <v>26</v>
      </c>
      <c r="P1013" s="15" t="s">
        <v>29</v>
      </c>
      <c r="Q1013" s="15" t="s">
        <v>24</v>
      </c>
      <c r="R1013" s="15" t="s">
        <v>17</v>
      </c>
      <c r="S1013" s="18" t="n">
        <v>58.65</v>
      </c>
      <c r="T1013" s="15" t="n">
        <v>4145.25</v>
      </c>
      <c r="U1013" s="15" t="s">
        <v>24</v>
      </c>
      <c r="V1013" s="18" t="n">
        <f aca="false">IF(ISNUMBER(T1013),T1013,0)</f>
        <v>4145.25</v>
      </c>
      <c r="W1013" s="15" t="n">
        <f aca="false">IF(U1013="Yes",1,0)</f>
        <v>0</v>
      </c>
      <c r="X1013" s="15" t="str">
        <f aca="false">IF(F1013&lt;=12,"0-12 months",IF(F1013&lt;=24,"13-24 months",IF(F1013&lt;=48,"25-48 months","49-72 months")))</f>
        <v>49-72 months</v>
      </c>
      <c r="Y1013" s="15" t="str">
        <f aca="false">IF(C1013=1,"Yes","No")</f>
        <v>No</v>
      </c>
      <c r="Z1013" s="15" t="n">
        <f aca="false">COUNTIF(J1013:O1013,"Yes")</f>
        <v>5</v>
      </c>
      <c r="AA1013" s="18" t="n">
        <f aca="false">S1013*W1013</f>
        <v>0</v>
      </c>
      <c r="AB1013" s="15" t="n">
        <f aca="false">(P1013="Month-to-month")+(I1013="Fiber optic")+(R1013="Electronic check")+(F1013&lt;=12)+(M1013="No")+(J1013="No")</f>
        <v>0</v>
      </c>
      <c r="AC1013" s="15" t="str">
        <f aca="false">IF(AB1013&gt;=5,"High",IF(AB1013&gt;=3,"Medium","Low"))</f>
        <v>Low</v>
      </c>
    </row>
    <row r="1014" customFormat="false" ht="15" hidden="false" customHeight="false" outlineLevel="0" collapsed="false">
      <c r="A1014" s="15" t="s">
        <v>1111</v>
      </c>
      <c r="B1014" s="15" t="s">
        <v>98</v>
      </c>
      <c r="C1014" s="15" t="n">
        <v>0</v>
      </c>
      <c r="D1014" s="15" t="s">
        <v>24</v>
      </c>
      <c r="E1014" s="15" t="s">
        <v>24</v>
      </c>
      <c r="F1014" s="15" t="n">
        <v>9</v>
      </c>
      <c r="G1014" s="15" t="s">
        <v>26</v>
      </c>
      <c r="H1014" s="15" t="s">
        <v>24</v>
      </c>
      <c r="I1014" s="15" t="s">
        <v>102</v>
      </c>
      <c r="J1014" s="15" t="s">
        <v>24</v>
      </c>
      <c r="K1014" s="15" t="s">
        <v>24</v>
      </c>
      <c r="L1014" s="15" t="s">
        <v>24</v>
      </c>
      <c r="M1014" s="15" t="s">
        <v>26</v>
      </c>
      <c r="N1014" s="15" t="s">
        <v>26</v>
      </c>
      <c r="O1014" s="15" t="s">
        <v>26</v>
      </c>
      <c r="P1014" s="15" t="s">
        <v>25</v>
      </c>
      <c r="Q1014" s="15" t="s">
        <v>26</v>
      </c>
      <c r="R1014" s="15" t="s">
        <v>19</v>
      </c>
      <c r="S1014" s="18" t="n">
        <v>95.9</v>
      </c>
      <c r="T1014" s="15" t="n">
        <v>827.45</v>
      </c>
      <c r="U1014" s="15" t="s">
        <v>24</v>
      </c>
      <c r="V1014" s="18" t="n">
        <f aca="false">IF(ISNUMBER(T1014),T1014,0)</f>
        <v>827.45</v>
      </c>
      <c r="W1014" s="15" t="n">
        <f aca="false">IF(U1014="Yes",1,0)</f>
        <v>0</v>
      </c>
      <c r="X1014" s="15" t="str">
        <f aca="false">IF(F1014&lt;=12,"0-12 months",IF(F1014&lt;=24,"13-24 months",IF(F1014&lt;=48,"25-48 months","49-72 months")))</f>
        <v>0-12 months</v>
      </c>
      <c r="Y1014" s="15" t="str">
        <f aca="false">IF(C1014=1,"Yes","No")</f>
        <v>No</v>
      </c>
      <c r="Z1014" s="15" t="n">
        <f aca="false">COUNTIF(J1014:O1014,"Yes")</f>
        <v>3</v>
      </c>
      <c r="AA1014" s="18" t="n">
        <f aca="false">S1014*W1014</f>
        <v>0</v>
      </c>
      <c r="AB1014" s="15" t="n">
        <f aca="false">(P1014="Month-to-month")+(I1014="Fiber optic")+(R1014="Electronic check")+(F1014&lt;=12)+(M1014="No")+(J1014="No")</f>
        <v>4</v>
      </c>
      <c r="AC1014" s="15" t="str">
        <f aca="false">IF(AB1014&gt;=5,"High",IF(AB1014&gt;=3,"Medium","Low"))</f>
        <v>Medium</v>
      </c>
    </row>
    <row r="1015" customFormat="false" ht="15" hidden="false" customHeight="false" outlineLevel="0" collapsed="false">
      <c r="A1015" s="15" t="s">
        <v>1112</v>
      </c>
      <c r="B1015" s="15" t="s">
        <v>94</v>
      </c>
      <c r="C1015" s="15" t="n">
        <v>0</v>
      </c>
      <c r="D1015" s="15" t="s">
        <v>24</v>
      </c>
      <c r="E1015" s="15" t="s">
        <v>24</v>
      </c>
      <c r="F1015" s="15" t="n">
        <v>1</v>
      </c>
      <c r="G1015" s="15" t="s">
        <v>26</v>
      </c>
      <c r="H1015" s="15" t="s">
        <v>24</v>
      </c>
      <c r="I1015" s="15" t="s">
        <v>96</v>
      </c>
      <c r="J1015" s="15" t="s">
        <v>24</v>
      </c>
      <c r="K1015" s="15" t="s">
        <v>26</v>
      </c>
      <c r="L1015" s="15" t="s">
        <v>24</v>
      </c>
      <c r="M1015" s="15" t="s">
        <v>24</v>
      </c>
      <c r="N1015" s="15" t="s">
        <v>24</v>
      </c>
      <c r="O1015" s="15" t="s">
        <v>24</v>
      </c>
      <c r="P1015" s="15" t="s">
        <v>25</v>
      </c>
      <c r="Q1015" s="15" t="s">
        <v>24</v>
      </c>
      <c r="R1015" s="15" t="s">
        <v>15</v>
      </c>
      <c r="S1015" s="18" t="n">
        <v>49.5</v>
      </c>
      <c r="T1015" s="15" t="n">
        <v>49.5</v>
      </c>
      <c r="U1015" s="15" t="s">
        <v>24</v>
      </c>
      <c r="V1015" s="18" t="n">
        <f aca="false">IF(ISNUMBER(T1015),T1015,0)</f>
        <v>49.5</v>
      </c>
      <c r="W1015" s="15" t="n">
        <f aca="false">IF(U1015="Yes",1,0)</f>
        <v>0</v>
      </c>
      <c r="X1015" s="15" t="str">
        <f aca="false">IF(F1015&lt;=12,"0-12 months",IF(F1015&lt;=24,"13-24 months",IF(F1015&lt;=48,"25-48 months","49-72 months")))</f>
        <v>0-12 months</v>
      </c>
      <c r="Y1015" s="15" t="str">
        <f aca="false">IF(C1015=1,"Yes","No")</f>
        <v>No</v>
      </c>
      <c r="Z1015" s="15" t="n">
        <f aca="false">COUNTIF(J1015:O1015,"Yes")</f>
        <v>1</v>
      </c>
      <c r="AA1015" s="18" t="n">
        <f aca="false">S1015*W1015</f>
        <v>0</v>
      </c>
      <c r="AB1015" s="15" t="n">
        <f aca="false">(P1015="Month-to-month")+(I1015="Fiber optic")+(R1015="Electronic check")+(F1015&lt;=12)+(M1015="No")+(J1015="No")</f>
        <v>5</v>
      </c>
      <c r="AC1015" s="15" t="str">
        <f aca="false">IF(AB1015&gt;=5,"High",IF(AB1015&gt;=3,"Medium","Low"))</f>
        <v>High</v>
      </c>
    </row>
    <row r="1016" customFormat="false" ht="15" hidden="false" customHeight="false" outlineLevel="0" collapsed="false">
      <c r="A1016" s="15" t="s">
        <v>1113</v>
      </c>
      <c r="B1016" s="15" t="s">
        <v>98</v>
      </c>
      <c r="C1016" s="15" t="n">
        <v>0</v>
      </c>
      <c r="D1016" s="15" t="s">
        <v>26</v>
      </c>
      <c r="E1016" s="15" t="s">
        <v>26</v>
      </c>
      <c r="F1016" s="15" t="n">
        <v>18</v>
      </c>
      <c r="G1016" s="15" t="s">
        <v>26</v>
      </c>
      <c r="H1016" s="15" t="s">
        <v>24</v>
      </c>
      <c r="I1016" s="15" t="s">
        <v>96</v>
      </c>
      <c r="J1016" s="15" t="s">
        <v>24</v>
      </c>
      <c r="K1016" s="15" t="s">
        <v>24</v>
      </c>
      <c r="L1016" s="15" t="s">
        <v>26</v>
      </c>
      <c r="M1016" s="15" t="s">
        <v>24</v>
      </c>
      <c r="N1016" s="15" t="s">
        <v>24</v>
      </c>
      <c r="O1016" s="15" t="s">
        <v>26</v>
      </c>
      <c r="P1016" s="15" t="s">
        <v>25</v>
      </c>
      <c r="Q1016" s="15" t="s">
        <v>24</v>
      </c>
      <c r="R1016" s="15" t="s">
        <v>15</v>
      </c>
      <c r="S1016" s="18" t="n">
        <v>57.45</v>
      </c>
      <c r="T1016" s="15" t="n">
        <v>990.85</v>
      </c>
      <c r="U1016" s="15" t="s">
        <v>26</v>
      </c>
      <c r="V1016" s="18" t="n">
        <f aca="false">IF(ISNUMBER(T1016),T1016,0)</f>
        <v>990.85</v>
      </c>
      <c r="W1016" s="15" t="n">
        <f aca="false">IF(U1016="Yes",1,0)</f>
        <v>1</v>
      </c>
      <c r="X1016" s="15" t="str">
        <f aca="false">IF(F1016&lt;=12,"0-12 months",IF(F1016&lt;=24,"13-24 months",IF(F1016&lt;=48,"25-48 months","49-72 months")))</f>
        <v>13-24 months</v>
      </c>
      <c r="Y1016" s="15" t="str">
        <f aca="false">IF(C1016=1,"Yes","No")</f>
        <v>No</v>
      </c>
      <c r="Z1016" s="15" t="n">
        <f aca="false">COUNTIF(J1016:O1016,"Yes")</f>
        <v>2</v>
      </c>
      <c r="AA1016" s="18" t="n">
        <f aca="false">S1016*W1016</f>
        <v>57.45</v>
      </c>
      <c r="AB1016" s="15" t="n">
        <f aca="false">(P1016="Month-to-month")+(I1016="Fiber optic")+(R1016="Electronic check")+(F1016&lt;=12)+(M1016="No")+(J1016="No")</f>
        <v>4</v>
      </c>
      <c r="AC1016" s="15" t="str">
        <f aca="false">IF(AB1016&gt;=5,"High",IF(AB1016&gt;=3,"Medium","Low"))</f>
        <v>Medium</v>
      </c>
    </row>
    <row r="1017" customFormat="false" ht="15" hidden="false" customHeight="false" outlineLevel="0" collapsed="false">
      <c r="A1017" s="15" t="s">
        <v>1114</v>
      </c>
      <c r="B1017" s="15" t="s">
        <v>98</v>
      </c>
      <c r="C1017" s="15" t="n">
        <v>0</v>
      </c>
      <c r="D1017" s="15" t="s">
        <v>26</v>
      </c>
      <c r="E1017" s="15" t="s">
        <v>26</v>
      </c>
      <c r="F1017" s="15" t="n">
        <v>12</v>
      </c>
      <c r="G1017" s="15" t="s">
        <v>26</v>
      </c>
      <c r="H1017" s="15" t="s">
        <v>24</v>
      </c>
      <c r="I1017" s="15" t="s">
        <v>96</v>
      </c>
      <c r="J1017" s="15" t="s">
        <v>24</v>
      </c>
      <c r="K1017" s="15" t="s">
        <v>24</v>
      </c>
      <c r="L1017" s="15" t="s">
        <v>24</v>
      </c>
      <c r="M1017" s="15" t="s">
        <v>24</v>
      </c>
      <c r="N1017" s="15" t="s">
        <v>24</v>
      </c>
      <c r="O1017" s="15" t="s">
        <v>26</v>
      </c>
      <c r="P1017" s="15" t="s">
        <v>27</v>
      </c>
      <c r="Q1017" s="15" t="s">
        <v>24</v>
      </c>
      <c r="R1017" s="15" t="s">
        <v>21</v>
      </c>
      <c r="S1017" s="18" t="n">
        <v>53.65</v>
      </c>
      <c r="T1017" s="15" t="n">
        <v>696.35</v>
      </c>
      <c r="U1017" s="15" t="s">
        <v>26</v>
      </c>
      <c r="V1017" s="18" t="n">
        <f aca="false">IF(ISNUMBER(T1017),T1017,0)</f>
        <v>696.35</v>
      </c>
      <c r="W1017" s="15" t="n">
        <f aca="false">IF(U1017="Yes",1,0)</f>
        <v>1</v>
      </c>
      <c r="X1017" s="15" t="str">
        <f aca="false">IF(F1017&lt;=12,"0-12 months",IF(F1017&lt;=24,"13-24 months",IF(F1017&lt;=48,"25-48 months","49-72 months")))</f>
        <v>0-12 months</v>
      </c>
      <c r="Y1017" s="15" t="str">
        <f aca="false">IF(C1017=1,"Yes","No")</f>
        <v>No</v>
      </c>
      <c r="Z1017" s="15" t="n">
        <f aca="false">COUNTIF(J1017:O1017,"Yes")</f>
        <v>1</v>
      </c>
      <c r="AA1017" s="18" t="n">
        <f aca="false">S1017*W1017</f>
        <v>53.65</v>
      </c>
      <c r="AB1017" s="15" t="n">
        <f aca="false">(P1017="Month-to-month")+(I1017="Fiber optic")+(R1017="Electronic check")+(F1017&lt;=12)+(M1017="No")+(J1017="No")</f>
        <v>3</v>
      </c>
      <c r="AC1017" s="15" t="str">
        <f aca="false">IF(AB1017&gt;=5,"High",IF(AB1017&gt;=3,"Medium","Low"))</f>
        <v>Medium</v>
      </c>
    </row>
    <row r="1018" customFormat="false" ht="15" hidden="false" customHeight="false" outlineLevel="0" collapsed="false">
      <c r="A1018" s="15" t="s">
        <v>1115</v>
      </c>
      <c r="B1018" s="15" t="s">
        <v>98</v>
      </c>
      <c r="C1018" s="15" t="n">
        <v>0</v>
      </c>
      <c r="D1018" s="15" t="s">
        <v>26</v>
      </c>
      <c r="E1018" s="15" t="s">
        <v>24</v>
      </c>
      <c r="F1018" s="15" t="n">
        <v>71</v>
      </c>
      <c r="G1018" s="15" t="s">
        <v>26</v>
      </c>
      <c r="H1018" s="15" t="s">
        <v>26</v>
      </c>
      <c r="I1018" s="15" t="s">
        <v>96</v>
      </c>
      <c r="J1018" s="15" t="s">
        <v>26</v>
      </c>
      <c r="K1018" s="15" t="s">
        <v>26</v>
      </c>
      <c r="L1018" s="15" t="s">
        <v>26</v>
      </c>
      <c r="M1018" s="15" t="s">
        <v>26</v>
      </c>
      <c r="N1018" s="15" t="s">
        <v>24</v>
      </c>
      <c r="O1018" s="15" t="s">
        <v>26</v>
      </c>
      <c r="P1018" s="15" t="s">
        <v>29</v>
      </c>
      <c r="Q1018" s="15" t="s">
        <v>26</v>
      </c>
      <c r="R1018" s="15" t="s">
        <v>17</v>
      </c>
      <c r="S1018" s="18" t="n">
        <v>80.1</v>
      </c>
      <c r="T1018" s="15" t="n">
        <v>5585.4</v>
      </c>
      <c r="U1018" s="15" t="s">
        <v>24</v>
      </c>
      <c r="V1018" s="18" t="n">
        <f aca="false">IF(ISNUMBER(T1018),T1018,0)</f>
        <v>5585.4</v>
      </c>
      <c r="W1018" s="15" t="n">
        <f aca="false">IF(U1018="Yes",1,0)</f>
        <v>0</v>
      </c>
      <c r="X1018" s="15" t="str">
        <f aca="false">IF(F1018&lt;=12,"0-12 months",IF(F1018&lt;=24,"13-24 months",IF(F1018&lt;=48,"25-48 months","49-72 months")))</f>
        <v>49-72 months</v>
      </c>
      <c r="Y1018" s="15" t="str">
        <f aca="false">IF(C1018=1,"Yes","No")</f>
        <v>No</v>
      </c>
      <c r="Z1018" s="15" t="n">
        <f aca="false">COUNTIF(J1018:O1018,"Yes")</f>
        <v>5</v>
      </c>
      <c r="AA1018" s="18" t="n">
        <f aca="false">S1018*W1018</f>
        <v>0</v>
      </c>
      <c r="AB1018" s="15" t="n">
        <f aca="false">(P1018="Month-to-month")+(I1018="Fiber optic")+(R1018="Electronic check")+(F1018&lt;=12)+(M1018="No")+(J1018="No")</f>
        <v>0</v>
      </c>
      <c r="AC1018" s="15" t="str">
        <f aca="false">IF(AB1018&gt;=5,"High",IF(AB1018&gt;=3,"Medium","Low"))</f>
        <v>Low</v>
      </c>
    </row>
    <row r="1019" customFormat="false" ht="15" hidden="false" customHeight="false" outlineLevel="0" collapsed="false">
      <c r="A1019" s="15" t="s">
        <v>1116</v>
      </c>
      <c r="B1019" s="15" t="s">
        <v>94</v>
      </c>
      <c r="C1019" s="15" t="n">
        <v>0</v>
      </c>
      <c r="D1019" s="15" t="s">
        <v>24</v>
      </c>
      <c r="E1019" s="15" t="s">
        <v>24</v>
      </c>
      <c r="F1019" s="15" t="n">
        <v>64</v>
      </c>
      <c r="G1019" s="15" t="s">
        <v>26</v>
      </c>
      <c r="H1019" s="15" t="s">
        <v>26</v>
      </c>
      <c r="I1019" s="15" t="s">
        <v>24</v>
      </c>
      <c r="J1019" s="15" t="s">
        <v>28</v>
      </c>
      <c r="K1019" s="15" t="s">
        <v>28</v>
      </c>
      <c r="L1019" s="15" t="s">
        <v>28</v>
      </c>
      <c r="M1019" s="15" t="s">
        <v>28</v>
      </c>
      <c r="N1019" s="15" t="s">
        <v>28</v>
      </c>
      <c r="O1019" s="15" t="s">
        <v>28</v>
      </c>
      <c r="P1019" s="15" t="s">
        <v>27</v>
      </c>
      <c r="Q1019" s="15" t="s">
        <v>26</v>
      </c>
      <c r="R1019" s="15" t="s">
        <v>19</v>
      </c>
      <c r="S1019" s="18" t="n">
        <v>24.4</v>
      </c>
      <c r="T1019" s="15" t="n">
        <v>1601.2</v>
      </c>
      <c r="U1019" s="15" t="s">
        <v>24</v>
      </c>
      <c r="V1019" s="18" t="n">
        <f aca="false">IF(ISNUMBER(T1019),T1019,0)</f>
        <v>1601.2</v>
      </c>
      <c r="W1019" s="15" t="n">
        <f aca="false">IF(U1019="Yes",1,0)</f>
        <v>0</v>
      </c>
      <c r="X1019" s="15" t="str">
        <f aca="false">IF(F1019&lt;=12,"0-12 months",IF(F1019&lt;=24,"13-24 months",IF(F1019&lt;=48,"25-48 months","49-72 months")))</f>
        <v>49-72 months</v>
      </c>
      <c r="Y1019" s="15" t="str">
        <f aca="false">IF(C1019=1,"Yes","No")</f>
        <v>No</v>
      </c>
      <c r="Z1019" s="15" t="n">
        <f aca="false">COUNTIF(J1019:O1019,"Yes")</f>
        <v>0</v>
      </c>
      <c r="AA1019" s="18" t="n">
        <f aca="false">S1019*W1019</f>
        <v>0</v>
      </c>
      <c r="AB1019" s="15" t="n">
        <f aca="false">(P1019="Month-to-month")+(I1019="Fiber optic")+(R1019="Electronic check")+(F1019&lt;=12)+(M1019="No")+(J1019="No")</f>
        <v>0</v>
      </c>
      <c r="AC1019" s="15" t="str">
        <f aca="false">IF(AB1019&gt;=5,"High",IF(AB1019&gt;=3,"Medium","Low"))</f>
        <v>Low</v>
      </c>
    </row>
    <row r="1020" customFormat="false" ht="15" hidden="false" customHeight="false" outlineLevel="0" collapsed="false">
      <c r="A1020" s="15" t="s">
        <v>1117</v>
      </c>
      <c r="B1020" s="15" t="s">
        <v>98</v>
      </c>
      <c r="C1020" s="15" t="n">
        <v>0</v>
      </c>
      <c r="D1020" s="15" t="s">
        <v>24</v>
      </c>
      <c r="E1020" s="15" t="s">
        <v>24</v>
      </c>
      <c r="F1020" s="15" t="n">
        <v>4</v>
      </c>
      <c r="G1020" s="15" t="s">
        <v>24</v>
      </c>
      <c r="H1020" s="15" t="s">
        <v>95</v>
      </c>
      <c r="I1020" s="15" t="s">
        <v>96</v>
      </c>
      <c r="J1020" s="15" t="s">
        <v>24</v>
      </c>
      <c r="K1020" s="15" t="s">
        <v>24</v>
      </c>
      <c r="L1020" s="15" t="s">
        <v>24</v>
      </c>
      <c r="M1020" s="15" t="s">
        <v>26</v>
      </c>
      <c r="N1020" s="15" t="s">
        <v>24</v>
      </c>
      <c r="O1020" s="15" t="s">
        <v>26</v>
      </c>
      <c r="P1020" s="15" t="s">
        <v>25</v>
      </c>
      <c r="Q1020" s="15" t="s">
        <v>26</v>
      </c>
      <c r="R1020" s="15" t="s">
        <v>15</v>
      </c>
      <c r="S1020" s="18" t="n">
        <v>40.05</v>
      </c>
      <c r="T1020" s="15" t="n">
        <v>162.45</v>
      </c>
      <c r="U1020" s="15" t="s">
        <v>24</v>
      </c>
      <c r="V1020" s="18" t="n">
        <f aca="false">IF(ISNUMBER(T1020),T1020,0)</f>
        <v>162.45</v>
      </c>
      <c r="W1020" s="15" t="n">
        <f aca="false">IF(U1020="Yes",1,0)</f>
        <v>0</v>
      </c>
      <c r="X1020" s="15" t="str">
        <f aca="false">IF(F1020&lt;=12,"0-12 months",IF(F1020&lt;=24,"13-24 months",IF(F1020&lt;=48,"25-48 months","49-72 months")))</f>
        <v>0-12 months</v>
      </c>
      <c r="Y1020" s="15" t="str">
        <f aca="false">IF(C1020=1,"Yes","No")</f>
        <v>No</v>
      </c>
      <c r="Z1020" s="15" t="n">
        <f aca="false">COUNTIF(J1020:O1020,"Yes")</f>
        <v>2</v>
      </c>
      <c r="AA1020" s="18" t="n">
        <f aca="false">S1020*W1020</f>
        <v>0</v>
      </c>
      <c r="AB1020" s="15" t="n">
        <f aca="false">(P1020="Month-to-month")+(I1020="Fiber optic")+(R1020="Electronic check")+(F1020&lt;=12)+(M1020="No")+(J1020="No")</f>
        <v>4</v>
      </c>
      <c r="AC1020" s="15" t="str">
        <f aca="false">IF(AB1020&gt;=5,"High",IF(AB1020&gt;=3,"Medium","Low"))</f>
        <v>Medium</v>
      </c>
    </row>
    <row r="1021" customFormat="false" ht="15" hidden="false" customHeight="false" outlineLevel="0" collapsed="false">
      <c r="A1021" s="15" t="s">
        <v>1118</v>
      </c>
      <c r="B1021" s="15" t="s">
        <v>94</v>
      </c>
      <c r="C1021" s="15" t="n">
        <v>0</v>
      </c>
      <c r="D1021" s="15" t="s">
        <v>24</v>
      </c>
      <c r="E1021" s="15" t="s">
        <v>24</v>
      </c>
      <c r="F1021" s="15" t="n">
        <v>23</v>
      </c>
      <c r="G1021" s="15" t="s">
        <v>26</v>
      </c>
      <c r="H1021" s="15" t="s">
        <v>24</v>
      </c>
      <c r="I1021" s="15" t="s">
        <v>24</v>
      </c>
      <c r="J1021" s="15" t="s">
        <v>28</v>
      </c>
      <c r="K1021" s="15" t="s">
        <v>28</v>
      </c>
      <c r="L1021" s="15" t="s">
        <v>28</v>
      </c>
      <c r="M1021" s="15" t="s">
        <v>28</v>
      </c>
      <c r="N1021" s="15" t="s">
        <v>28</v>
      </c>
      <c r="O1021" s="15" t="s">
        <v>28</v>
      </c>
      <c r="P1021" s="15" t="s">
        <v>25</v>
      </c>
      <c r="Q1021" s="15" t="s">
        <v>26</v>
      </c>
      <c r="R1021" s="15" t="s">
        <v>17</v>
      </c>
      <c r="S1021" s="18" t="n">
        <v>19.5</v>
      </c>
      <c r="T1021" s="15" t="n">
        <v>470.2</v>
      </c>
      <c r="U1021" s="15" t="s">
        <v>24</v>
      </c>
      <c r="V1021" s="18" t="n">
        <f aca="false">IF(ISNUMBER(T1021),T1021,0)</f>
        <v>470.2</v>
      </c>
      <c r="W1021" s="15" t="n">
        <f aca="false">IF(U1021="Yes",1,0)</f>
        <v>0</v>
      </c>
      <c r="X1021" s="15" t="str">
        <f aca="false">IF(F1021&lt;=12,"0-12 months",IF(F1021&lt;=24,"13-24 months",IF(F1021&lt;=48,"25-48 months","49-72 months")))</f>
        <v>13-24 months</v>
      </c>
      <c r="Y1021" s="15" t="str">
        <f aca="false">IF(C1021=1,"Yes","No")</f>
        <v>No</v>
      </c>
      <c r="Z1021" s="15" t="n">
        <f aca="false">COUNTIF(J1021:O1021,"Yes")</f>
        <v>0</v>
      </c>
      <c r="AA1021" s="18" t="n">
        <f aca="false">S1021*W1021</f>
        <v>0</v>
      </c>
      <c r="AB1021" s="15" t="n">
        <f aca="false">(P1021="Month-to-month")+(I1021="Fiber optic")+(R1021="Electronic check")+(F1021&lt;=12)+(M1021="No")+(J1021="No")</f>
        <v>1</v>
      </c>
      <c r="AC1021" s="15" t="str">
        <f aca="false">IF(AB1021&gt;=5,"High",IF(AB1021&gt;=3,"Medium","Low"))</f>
        <v>Low</v>
      </c>
    </row>
    <row r="1022" customFormat="false" ht="15" hidden="false" customHeight="false" outlineLevel="0" collapsed="false">
      <c r="A1022" s="15" t="s">
        <v>1119</v>
      </c>
      <c r="B1022" s="15" t="s">
        <v>94</v>
      </c>
      <c r="C1022" s="15" t="n">
        <v>0</v>
      </c>
      <c r="D1022" s="15" t="s">
        <v>26</v>
      </c>
      <c r="E1022" s="15" t="s">
        <v>26</v>
      </c>
      <c r="F1022" s="15" t="n">
        <v>39</v>
      </c>
      <c r="G1022" s="15" t="s">
        <v>26</v>
      </c>
      <c r="H1022" s="15" t="s">
        <v>24</v>
      </c>
      <c r="I1022" s="15" t="s">
        <v>96</v>
      </c>
      <c r="J1022" s="15" t="s">
        <v>26</v>
      </c>
      <c r="K1022" s="15" t="s">
        <v>24</v>
      </c>
      <c r="L1022" s="15" t="s">
        <v>24</v>
      </c>
      <c r="M1022" s="15" t="s">
        <v>24</v>
      </c>
      <c r="N1022" s="15" t="s">
        <v>24</v>
      </c>
      <c r="O1022" s="15" t="s">
        <v>24</v>
      </c>
      <c r="P1022" s="15" t="s">
        <v>25</v>
      </c>
      <c r="Q1022" s="15" t="s">
        <v>24</v>
      </c>
      <c r="R1022" s="15" t="s">
        <v>21</v>
      </c>
      <c r="S1022" s="18" t="n">
        <v>51.05</v>
      </c>
      <c r="T1022" s="15" t="n">
        <v>2066</v>
      </c>
      <c r="U1022" s="15" t="s">
        <v>24</v>
      </c>
      <c r="V1022" s="18" t="n">
        <f aca="false">IF(ISNUMBER(T1022),T1022,0)</f>
        <v>2066</v>
      </c>
      <c r="W1022" s="15" t="n">
        <f aca="false">IF(U1022="Yes",1,0)</f>
        <v>0</v>
      </c>
      <c r="X1022" s="15" t="str">
        <f aca="false">IF(F1022&lt;=12,"0-12 months",IF(F1022&lt;=24,"13-24 months",IF(F1022&lt;=48,"25-48 months","49-72 months")))</f>
        <v>25-48 months</v>
      </c>
      <c r="Y1022" s="15" t="str">
        <f aca="false">IF(C1022=1,"Yes","No")</f>
        <v>No</v>
      </c>
      <c r="Z1022" s="15" t="n">
        <f aca="false">COUNTIF(J1022:O1022,"Yes")</f>
        <v>1</v>
      </c>
      <c r="AA1022" s="18" t="n">
        <f aca="false">S1022*W1022</f>
        <v>0</v>
      </c>
      <c r="AB1022" s="15" t="n">
        <f aca="false">(P1022="Month-to-month")+(I1022="Fiber optic")+(R1022="Electronic check")+(F1022&lt;=12)+(M1022="No")+(J1022="No")</f>
        <v>2</v>
      </c>
      <c r="AC1022" s="15" t="str">
        <f aca="false">IF(AB1022&gt;=5,"High",IF(AB1022&gt;=3,"Medium","Low"))</f>
        <v>Low</v>
      </c>
    </row>
    <row r="1023" customFormat="false" ht="15" hidden="false" customHeight="false" outlineLevel="0" collapsed="false">
      <c r="A1023" s="15" t="s">
        <v>1120</v>
      </c>
      <c r="B1023" s="15" t="s">
        <v>98</v>
      </c>
      <c r="C1023" s="15" t="n">
        <v>0</v>
      </c>
      <c r="D1023" s="15" t="s">
        <v>26</v>
      </c>
      <c r="E1023" s="15" t="s">
        <v>24</v>
      </c>
      <c r="F1023" s="15" t="n">
        <v>28</v>
      </c>
      <c r="G1023" s="15" t="s">
        <v>26</v>
      </c>
      <c r="H1023" s="15" t="s">
        <v>24</v>
      </c>
      <c r="I1023" s="15" t="s">
        <v>96</v>
      </c>
      <c r="J1023" s="15" t="s">
        <v>26</v>
      </c>
      <c r="K1023" s="15" t="s">
        <v>24</v>
      </c>
      <c r="L1023" s="15" t="s">
        <v>24</v>
      </c>
      <c r="M1023" s="15" t="s">
        <v>26</v>
      </c>
      <c r="N1023" s="15" t="s">
        <v>24</v>
      </c>
      <c r="O1023" s="15" t="s">
        <v>24</v>
      </c>
      <c r="P1023" s="15" t="s">
        <v>27</v>
      </c>
      <c r="Q1023" s="15" t="s">
        <v>24</v>
      </c>
      <c r="R1023" s="15" t="s">
        <v>17</v>
      </c>
      <c r="S1023" s="18" t="n">
        <v>54.35</v>
      </c>
      <c r="T1023" s="15" t="n">
        <v>1426.45</v>
      </c>
      <c r="U1023" s="15" t="s">
        <v>24</v>
      </c>
      <c r="V1023" s="18" t="n">
        <f aca="false">IF(ISNUMBER(T1023),T1023,0)</f>
        <v>1426.45</v>
      </c>
      <c r="W1023" s="15" t="n">
        <f aca="false">IF(U1023="Yes",1,0)</f>
        <v>0</v>
      </c>
      <c r="X1023" s="15" t="str">
        <f aca="false">IF(F1023&lt;=12,"0-12 months",IF(F1023&lt;=24,"13-24 months",IF(F1023&lt;=48,"25-48 months","49-72 months")))</f>
        <v>25-48 months</v>
      </c>
      <c r="Y1023" s="15" t="str">
        <f aca="false">IF(C1023=1,"Yes","No")</f>
        <v>No</v>
      </c>
      <c r="Z1023" s="15" t="n">
        <f aca="false">COUNTIF(J1023:O1023,"Yes")</f>
        <v>2</v>
      </c>
      <c r="AA1023" s="18" t="n">
        <f aca="false">S1023*W1023</f>
        <v>0</v>
      </c>
      <c r="AB1023" s="15" t="n">
        <f aca="false">(P1023="Month-to-month")+(I1023="Fiber optic")+(R1023="Electronic check")+(F1023&lt;=12)+(M1023="No")+(J1023="No")</f>
        <v>0</v>
      </c>
      <c r="AC1023" s="15" t="str">
        <f aca="false">IF(AB1023&gt;=5,"High",IF(AB1023&gt;=3,"Medium","Low"))</f>
        <v>Low</v>
      </c>
    </row>
    <row r="1024" customFormat="false" ht="15" hidden="false" customHeight="false" outlineLevel="0" collapsed="false">
      <c r="A1024" s="15" t="s">
        <v>1121</v>
      </c>
      <c r="B1024" s="15" t="s">
        <v>94</v>
      </c>
      <c r="C1024" s="15" t="n">
        <v>1</v>
      </c>
      <c r="D1024" s="15" t="s">
        <v>24</v>
      </c>
      <c r="E1024" s="15" t="s">
        <v>24</v>
      </c>
      <c r="F1024" s="15" t="n">
        <v>5</v>
      </c>
      <c r="G1024" s="15" t="s">
        <v>26</v>
      </c>
      <c r="H1024" s="15" t="s">
        <v>24</v>
      </c>
      <c r="I1024" s="15" t="s">
        <v>102</v>
      </c>
      <c r="J1024" s="15" t="s">
        <v>24</v>
      </c>
      <c r="K1024" s="15" t="s">
        <v>26</v>
      </c>
      <c r="L1024" s="15" t="s">
        <v>24</v>
      </c>
      <c r="M1024" s="15" t="s">
        <v>24</v>
      </c>
      <c r="N1024" s="15" t="s">
        <v>26</v>
      </c>
      <c r="O1024" s="15" t="s">
        <v>24</v>
      </c>
      <c r="P1024" s="15" t="s">
        <v>25</v>
      </c>
      <c r="Q1024" s="15" t="s">
        <v>26</v>
      </c>
      <c r="R1024" s="15" t="s">
        <v>15</v>
      </c>
      <c r="S1024" s="18" t="n">
        <v>84.7</v>
      </c>
      <c r="T1024" s="15" t="n">
        <v>392.5</v>
      </c>
      <c r="U1024" s="15" t="s">
        <v>24</v>
      </c>
      <c r="V1024" s="18" t="n">
        <f aca="false">IF(ISNUMBER(T1024),T1024,0)</f>
        <v>392.5</v>
      </c>
      <c r="W1024" s="15" t="n">
        <f aca="false">IF(U1024="Yes",1,0)</f>
        <v>0</v>
      </c>
      <c r="X1024" s="15" t="str">
        <f aca="false">IF(F1024&lt;=12,"0-12 months",IF(F1024&lt;=24,"13-24 months",IF(F1024&lt;=48,"25-48 months","49-72 months")))</f>
        <v>0-12 months</v>
      </c>
      <c r="Y1024" s="15" t="str">
        <f aca="false">IF(C1024=1,"Yes","No")</f>
        <v>Yes</v>
      </c>
      <c r="Z1024" s="15" t="n">
        <f aca="false">COUNTIF(J1024:O1024,"Yes")</f>
        <v>2</v>
      </c>
      <c r="AA1024" s="18" t="n">
        <f aca="false">S1024*W1024</f>
        <v>0</v>
      </c>
      <c r="AB1024" s="15" t="n">
        <f aca="false">(P1024="Month-to-month")+(I1024="Fiber optic")+(R1024="Electronic check")+(F1024&lt;=12)+(M1024="No")+(J1024="No")</f>
        <v>6</v>
      </c>
      <c r="AC1024" s="15" t="str">
        <f aca="false">IF(AB1024&gt;=5,"High",IF(AB1024&gt;=3,"Medium","Low"))</f>
        <v>High</v>
      </c>
    </row>
    <row r="1025" customFormat="false" ht="15" hidden="false" customHeight="false" outlineLevel="0" collapsed="false">
      <c r="A1025" s="15" t="s">
        <v>1122</v>
      </c>
      <c r="B1025" s="15" t="s">
        <v>94</v>
      </c>
      <c r="C1025" s="15" t="n">
        <v>1</v>
      </c>
      <c r="D1025" s="15" t="s">
        <v>26</v>
      </c>
      <c r="E1025" s="15" t="s">
        <v>24</v>
      </c>
      <c r="F1025" s="15" t="n">
        <v>45</v>
      </c>
      <c r="G1025" s="15" t="s">
        <v>26</v>
      </c>
      <c r="H1025" s="15" t="s">
        <v>24</v>
      </c>
      <c r="I1025" s="15" t="s">
        <v>102</v>
      </c>
      <c r="J1025" s="15" t="s">
        <v>24</v>
      </c>
      <c r="K1025" s="15" t="s">
        <v>24</v>
      </c>
      <c r="L1025" s="15" t="s">
        <v>26</v>
      </c>
      <c r="M1025" s="15" t="s">
        <v>24</v>
      </c>
      <c r="N1025" s="15" t="s">
        <v>24</v>
      </c>
      <c r="O1025" s="15" t="s">
        <v>26</v>
      </c>
      <c r="P1025" s="15" t="s">
        <v>25</v>
      </c>
      <c r="Q1025" s="15" t="s">
        <v>26</v>
      </c>
      <c r="R1025" s="15" t="s">
        <v>15</v>
      </c>
      <c r="S1025" s="18" t="n">
        <v>86.1</v>
      </c>
      <c r="T1025" s="15" t="n">
        <v>3861.45</v>
      </c>
      <c r="U1025" s="15" t="s">
        <v>24</v>
      </c>
      <c r="V1025" s="18" t="n">
        <f aca="false">IF(ISNUMBER(T1025),T1025,0)</f>
        <v>3861.45</v>
      </c>
      <c r="W1025" s="15" t="n">
        <f aca="false">IF(U1025="Yes",1,0)</f>
        <v>0</v>
      </c>
      <c r="X1025" s="15" t="str">
        <f aca="false">IF(F1025&lt;=12,"0-12 months",IF(F1025&lt;=24,"13-24 months",IF(F1025&lt;=48,"25-48 months","49-72 months")))</f>
        <v>25-48 months</v>
      </c>
      <c r="Y1025" s="15" t="str">
        <f aca="false">IF(C1025=1,"Yes","No")</f>
        <v>Yes</v>
      </c>
      <c r="Z1025" s="15" t="n">
        <f aca="false">COUNTIF(J1025:O1025,"Yes")</f>
        <v>2</v>
      </c>
      <c r="AA1025" s="18" t="n">
        <f aca="false">S1025*W1025</f>
        <v>0</v>
      </c>
      <c r="AB1025" s="15" t="n">
        <f aca="false">(P1025="Month-to-month")+(I1025="Fiber optic")+(R1025="Electronic check")+(F1025&lt;=12)+(M1025="No")+(J1025="No")</f>
        <v>5</v>
      </c>
      <c r="AC1025" s="15" t="str">
        <f aca="false">IF(AB1025&gt;=5,"High",IF(AB1025&gt;=3,"Medium","Low"))</f>
        <v>High</v>
      </c>
    </row>
    <row r="1026" customFormat="false" ht="15" hidden="false" customHeight="false" outlineLevel="0" collapsed="false">
      <c r="A1026" s="15" t="s">
        <v>1123</v>
      </c>
      <c r="B1026" s="15" t="s">
        <v>98</v>
      </c>
      <c r="C1026" s="15" t="n">
        <v>0</v>
      </c>
      <c r="D1026" s="15" t="s">
        <v>24</v>
      </c>
      <c r="E1026" s="15" t="s">
        <v>24</v>
      </c>
      <c r="F1026" s="15" t="n">
        <v>37</v>
      </c>
      <c r="G1026" s="15" t="s">
        <v>26</v>
      </c>
      <c r="H1026" s="15" t="s">
        <v>24</v>
      </c>
      <c r="I1026" s="15" t="s">
        <v>102</v>
      </c>
      <c r="J1026" s="15" t="s">
        <v>24</v>
      </c>
      <c r="K1026" s="15" t="s">
        <v>24</v>
      </c>
      <c r="L1026" s="15" t="s">
        <v>24</v>
      </c>
      <c r="M1026" s="15" t="s">
        <v>24</v>
      </c>
      <c r="N1026" s="15" t="s">
        <v>24</v>
      </c>
      <c r="O1026" s="15" t="s">
        <v>24</v>
      </c>
      <c r="P1026" s="15" t="s">
        <v>25</v>
      </c>
      <c r="Q1026" s="15" t="s">
        <v>26</v>
      </c>
      <c r="R1026" s="15" t="s">
        <v>17</v>
      </c>
      <c r="S1026" s="18" t="n">
        <v>70.35</v>
      </c>
      <c r="T1026" s="15" t="n">
        <v>2552.9</v>
      </c>
      <c r="U1026" s="15" t="s">
        <v>24</v>
      </c>
      <c r="V1026" s="18" t="n">
        <f aca="false">IF(ISNUMBER(T1026),T1026,0)</f>
        <v>2552.9</v>
      </c>
      <c r="W1026" s="15" t="n">
        <f aca="false">IF(U1026="Yes",1,0)</f>
        <v>0</v>
      </c>
      <c r="X1026" s="15" t="str">
        <f aca="false">IF(F1026&lt;=12,"0-12 months",IF(F1026&lt;=24,"13-24 months",IF(F1026&lt;=48,"25-48 months","49-72 months")))</f>
        <v>25-48 months</v>
      </c>
      <c r="Y1026" s="15" t="str">
        <f aca="false">IF(C1026=1,"Yes","No")</f>
        <v>No</v>
      </c>
      <c r="Z1026" s="15" t="n">
        <f aca="false">COUNTIF(J1026:O1026,"Yes")</f>
        <v>0</v>
      </c>
      <c r="AA1026" s="18" t="n">
        <f aca="false">S1026*W1026</f>
        <v>0</v>
      </c>
      <c r="AB1026" s="15" t="n">
        <f aca="false">(P1026="Month-to-month")+(I1026="Fiber optic")+(R1026="Electronic check")+(F1026&lt;=12)+(M1026="No")+(J1026="No")</f>
        <v>4</v>
      </c>
      <c r="AC1026" s="15" t="str">
        <f aca="false">IF(AB1026&gt;=5,"High",IF(AB1026&gt;=3,"Medium","Low"))</f>
        <v>Medium</v>
      </c>
    </row>
    <row r="1027" customFormat="false" ht="15" hidden="false" customHeight="false" outlineLevel="0" collapsed="false">
      <c r="A1027" s="15" t="s">
        <v>1124</v>
      </c>
      <c r="B1027" s="15" t="s">
        <v>94</v>
      </c>
      <c r="C1027" s="15" t="n">
        <v>1</v>
      </c>
      <c r="D1027" s="15" t="s">
        <v>26</v>
      </c>
      <c r="E1027" s="15" t="s">
        <v>24</v>
      </c>
      <c r="F1027" s="15" t="n">
        <v>60</v>
      </c>
      <c r="G1027" s="15" t="s">
        <v>26</v>
      </c>
      <c r="H1027" s="15" t="s">
        <v>24</v>
      </c>
      <c r="I1027" s="15" t="s">
        <v>102</v>
      </c>
      <c r="J1027" s="15" t="s">
        <v>26</v>
      </c>
      <c r="K1027" s="15" t="s">
        <v>26</v>
      </c>
      <c r="L1027" s="15" t="s">
        <v>26</v>
      </c>
      <c r="M1027" s="15" t="s">
        <v>26</v>
      </c>
      <c r="N1027" s="15" t="s">
        <v>26</v>
      </c>
      <c r="O1027" s="15" t="s">
        <v>26</v>
      </c>
      <c r="P1027" s="15" t="s">
        <v>29</v>
      </c>
      <c r="Q1027" s="15" t="s">
        <v>26</v>
      </c>
      <c r="R1027" s="15" t="s">
        <v>19</v>
      </c>
      <c r="S1027" s="18" t="n">
        <v>110</v>
      </c>
      <c r="T1027" s="15" t="n">
        <v>6668.35</v>
      </c>
      <c r="U1027" s="15" t="s">
        <v>24</v>
      </c>
      <c r="V1027" s="18" t="n">
        <f aca="false">IF(ISNUMBER(T1027),T1027,0)</f>
        <v>6668.35</v>
      </c>
      <c r="W1027" s="15" t="n">
        <f aca="false">IF(U1027="Yes",1,0)</f>
        <v>0</v>
      </c>
      <c r="X1027" s="15" t="str">
        <f aca="false">IF(F1027&lt;=12,"0-12 months",IF(F1027&lt;=24,"13-24 months",IF(F1027&lt;=48,"25-48 months","49-72 months")))</f>
        <v>49-72 months</v>
      </c>
      <c r="Y1027" s="15" t="str">
        <f aca="false">IF(C1027=1,"Yes","No")</f>
        <v>Yes</v>
      </c>
      <c r="Z1027" s="15" t="n">
        <f aca="false">COUNTIF(J1027:O1027,"Yes")</f>
        <v>6</v>
      </c>
      <c r="AA1027" s="18" t="n">
        <f aca="false">S1027*W1027</f>
        <v>0</v>
      </c>
      <c r="AB1027" s="15" t="n">
        <f aca="false">(P1027="Month-to-month")+(I1027="Fiber optic")+(R1027="Electronic check")+(F1027&lt;=12)+(M1027="No")+(J1027="No")</f>
        <v>1</v>
      </c>
      <c r="AC1027" s="15" t="str">
        <f aca="false">IF(AB1027&gt;=5,"High",IF(AB1027&gt;=3,"Medium","Low"))</f>
        <v>Low</v>
      </c>
    </row>
    <row r="1028" customFormat="false" ht="15" hidden="false" customHeight="false" outlineLevel="0" collapsed="false">
      <c r="A1028" s="15" t="s">
        <v>1125</v>
      </c>
      <c r="B1028" s="15" t="s">
        <v>98</v>
      </c>
      <c r="C1028" s="15" t="n">
        <v>1</v>
      </c>
      <c r="D1028" s="15" t="s">
        <v>24</v>
      </c>
      <c r="E1028" s="15" t="s">
        <v>24</v>
      </c>
      <c r="F1028" s="15" t="n">
        <v>8</v>
      </c>
      <c r="G1028" s="15" t="s">
        <v>26</v>
      </c>
      <c r="H1028" s="15" t="s">
        <v>26</v>
      </c>
      <c r="I1028" s="15" t="s">
        <v>102</v>
      </c>
      <c r="J1028" s="15" t="s">
        <v>24</v>
      </c>
      <c r="K1028" s="15" t="s">
        <v>24</v>
      </c>
      <c r="L1028" s="15" t="s">
        <v>26</v>
      </c>
      <c r="M1028" s="15" t="s">
        <v>24</v>
      </c>
      <c r="N1028" s="15" t="s">
        <v>26</v>
      </c>
      <c r="O1028" s="15" t="s">
        <v>26</v>
      </c>
      <c r="P1028" s="15" t="s">
        <v>25</v>
      </c>
      <c r="Q1028" s="15" t="s">
        <v>26</v>
      </c>
      <c r="R1028" s="15" t="s">
        <v>15</v>
      </c>
      <c r="S1028" s="18" t="n">
        <v>100.6</v>
      </c>
      <c r="T1028" s="15" t="n">
        <v>819.4</v>
      </c>
      <c r="U1028" s="15" t="s">
        <v>26</v>
      </c>
      <c r="V1028" s="18" t="n">
        <f aca="false">IF(ISNUMBER(T1028),T1028,0)</f>
        <v>819.4</v>
      </c>
      <c r="W1028" s="15" t="n">
        <f aca="false">IF(U1028="Yes",1,0)</f>
        <v>1</v>
      </c>
      <c r="X1028" s="15" t="str">
        <f aca="false">IF(F1028&lt;=12,"0-12 months",IF(F1028&lt;=24,"13-24 months",IF(F1028&lt;=48,"25-48 months","49-72 months")))</f>
        <v>0-12 months</v>
      </c>
      <c r="Y1028" s="15" t="str">
        <f aca="false">IF(C1028=1,"Yes","No")</f>
        <v>Yes</v>
      </c>
      <c r="Z1028" s="15" t="n">
        <f aca="false">COUNTIF(J1028:O1028,"Yes")</f>
        <v>3</v>
      </c>
      <c r="AA1028" s="18" t="n">
        <f aca="false">S1028*W1028</f>
        <v>100.6</v>
      </c>
      <c r="AB1028" s="15" t="n">
        <f aca="false">(P1028="Month-to-month")+(I1028="Fiber optic")+(R1028="Electronic check")+(F1028&lt;=12)+(M1028="No")+(J1028="No")</f>
        <v>6</v>
      </c>
      <c r="AC1028" s="15" t="str">
        <f aca="false">IF(AB1028&gt;=5,"High",IF(AB1028&gt;=3,"Medium","Low"))</f>
        <v>High</v>
      </c>
    </row>
    <row r="1029" customFormat="false" ht="15" hidden="false" customHeight="false" outlineLevel="0" collapsed="false">
      <c r="A1029" s="15" t="s">
        <v>1126</v>
      </c>
      <c r="B1029" s="15" t="s">
        <v>94</v>
      </c>
      <c r="C1029" s="15" t="n">
        <v>0</v>
      </c>
      <c r="D1029" s="15" t="s">
        <v>24</v>
      </c>
      <c r="E1029" s="15" t="s">
        <v>24</v>
      </c>
      <c r="F1029" s="15" t="n">
        <v>47</v>
      </c>
      <c r="G1029" s="15" t="s">
        <v>26</v>
      </c>
      <c r="H1029" s="15" t="s">
        <v>26</v>
      </c>
      <c r="I1029" s="15" t="s">
        <v>102</v>
      </c>
      <c r="J1029" s="15" t="s">
        <v>26</v>
      </c>
      <c r="K1029" s="15" t="s">
        <v>24</v>
      </c>
      <c r="L1029" s="15" t="s">
        <v>26</v>
      </c>
      <c r="M1029" s="15" t="s">
        <v>24</v>
      </c>
      <c r="N1029" s="15" t="s">
        <v>26</v>
      </c>
      <c r="O1029" s="15" t="s">
        <v>24</v>
      </c>
      <c r="P1029" s="15" t="s">
        <v>27</v>
      </c>
      <c r="Q1029" s="15" t="s">
        <v>24</v>
      </c>
      <c r="R1029" s="15" t="s">
        <v>21</v>
      </c>
      <c r="S1029" s="18" t="n">
        <v>94.9</v>
      </c>
      <c r="T1029" s="15" t="n">
        <v>4615.25</v>
      </c>
      <c r="U1029" s="15" t="s">
        <v>24</v>
      </c>
      <c r="V1029" s="18" t="n">
        <f aca="false">IF(ISNUMBER(T1029),T1029,0)</f>
        <v>4615.25</v>
      </c>
      <c r="W1029" s="15" t="n">
        <f aca="false">IF(U1029="Yes",1,0)</f>
        <v>0</v>
      </c>
      <c r="X1029" s="15" t="str">
        <f aca="false">IF(F1029&lt;=12,"0-12 months",IF(F1029&lt;=24,"13-24 months",IF(F1029&lt;=48,"25-48 months","49-72 months")))</f>
        <v>25-48 months</v>
      </c>
      <c r="Y1029" s="15" t="str">
        <f aca="false">IF(C1029=1,"Yes","No")</f>
        <v>No</v>
      </c>
      <c r="Z1029" s="15" t="n">
        <f aca="false">COUNTIF(J1029:O1029,"Yes")</f>
        <v>3</v>
      </c>
      <c r="AA1029" s="18" t="n">
        <f aca="false">S1029*W1029</f>
        <v>0</v>
      </c>
      <c r="AB1029" s="15" t="n">
        <f aca="false">(P1029="Month-to-month")+(I1029="Fiber optic")+(R1029="Electronic check")+(F1029&lt;=12)+(M1029="No")+(J1029="No")</f>
        <v>2</v>
      </c>
      <c r="AC1029" s="15" t="str">
        <f aca="false">IF(AB1029&gt;=5,"High",IF(AB1029&gt;=3,"Medium","Low"))</f>
        <v>Low</v>
      </c>
    </row>
    <row r="1030" customFormat="false" ht="15" hidden="false" customHeight="false" outlineLevel="0" collapsed="false">
      <c r="A1030" s="15" t="s">
        <v>1127</v>
      </c>
      <c r="B1030" s="15" t="s">
        <v>98</v>
      </c>
      <c r="C1030" s="15" t="n">
        <v>0</v>
      </c>
      <c r="D1030" s="15" t="s">
        <v>26</v>
      </c>
      <c r="E1030" s="15" t="s">
        <v>26</v>
      </c>
      <c r="F1030" s="15" t="n">
        <v>26</v>
      </c>
      <c r="G1030" s="15" t="s">
        <v>26</v>
      </c>
      <c r="H1030" s="15" t="s">
        <v>26</v>
      </c>
      <c r="I1030" s="15" t="s">
        <v>102</v>
      </c>
      <c r="J1030" s="15" t="s">
        <v>24</v>
      </c>
      <c r="K1030" s="15" t="s">
        <v>24</v>
      </c>
      <c r="L1030" s="15" t="s">
        <v>24</v>
      </c>
      <c r="M1030" s="15" t="s">
        <v>24</v>
      </c>
      <c r="N1030" s="15" t="s">
        <v>26</v>
      </c>
      <c r="O1030" s="15" t="s">
        <v>24</v>
      </c>
      <c r="P1030" s="15" t="s">
        <v>25</v>
      </c>
      <c r="Q1030" s="15" t="s">
        <v>26</v>
      </c>
      <c r="R1030" s="15" t="s">
        <v>15</v>
      </c>
      <c r="S1030" s="18" t="n">
        <v>83.75</v>
      </c>
      <c r="T1030" s="15" t="n">
        <v>2070.6</v>
      </c>
      <c r="U1030" s="15" t="s">
        <v>26</v>
      </c>
      <c r="V1030" s="18" t="n">
        <f aca="false">IF(ISNUMBER(T1030),T1030,0)</f>
        <v>2070.6</v>
      </c>
      <c r="W1030" s="15" t="n">
        <f aca="false">IF(U1030="Yes",1,0)</f>
        <v>1</v>
      </c>
      <c r="X1030" s="15" t="str">
        <f aca="false">IF(F1030&lt;=12,"0-12 months",IF(F1030&lt;=24,"13-24 months",IF(F1030&lt;=48,"25-48 months","49-72 months")))</f>
        <v>25-48 months</v>
      </c>
      <c r="Y1030" s="15" t="str">
        <f aca="false">IF(C1030=1,"Yes","No")</f>
        <v>No</v>
      </c>
      <c r="Z1030" s="15" t="n">
        <f aca="false">COUNTIF(J1030:O1030,"Yes")</f>
        <v>1</v>
      </c>
      <c r="AA1030" s="18" t="n">
        <f aca="false">S1030*W1030</f>
        <v>83.75</v>
      </c>
      <c r="AB1030" s="15" t="n">
        <f aca="false">(P1030="Month-to-month")+(I1030="Fiber optic")+(R1030="Electronic check")+(F1030&lt;=12)+(M1030="No")+(J1030="No")</f>
        <v>5</v>
      </c>
      <c r="AC1030" s="15" t="str">
        <f aca="false">IF(AB1030&gt;=5,"High",IF(AB1030&gt;=3,"Medium","Low"))</f>
        <v>High</v>
      </c>
    </row>
    <row r="1031" customFormat="false" ht="15" hidden="false" customHeight="false" outlineLevel="0" collapsed="false">
      <c r="A1031" s="15" t="s">
        <v>1128</v>
      </c>
      <c r="B1031" s="15" t="s">
        <v>94</v>
      </c>
      <c r="C1031" s="15" t="n">
        <v>1</v>
      </c>
      <c r="D1031" s="15" t="s">
        <v>26</v>
      </c>
      <c r="E1031" s="15" t="s">
        <v>26</v>
      </c>
      <c r="F1031" s="15" t="n">
        <v>3</v>
      </c>
      <c r="G1031" s="15" t="s">
        <v>26</v>
      </c>
      <c r="H1031" s="15" t="s">
        <v>24</v>
      </c>
      <c r="I1031" s="15" t="s">
        <v>102</v>
      </c>
      <c r="J1031" s="15" t="s">
        <v>26</v>
      </c>
      <c r="K1031" s="15" t="s">
        <v>24</v>
      </c>
      <c r="L1031" s="15" t="s">
        <v>24</v>
      </c>
      <c r="M1031" s="15" t="s">
        <v>26</v>
      </c>
      <c r="N1031" s="15" t="s">
        <v>26</v>
      </c>
      <c r="O1031" s="15" t="s">
        <v>24</v>
      </c>
      <c r="P1031" s="15" t="s">
        <v>25</v>
      </c>
      <c r="Q1031" s="15" t="s">
        <v>26</v>
      </c>
      <c r="R1031" s="15" t="s">
        <v>17</v>
      </c>
      <c r="S1031" s="18" t="n">
        <v>88.3</v>
      </c>
      <c r="T1031" s="15" t="n">
        <v>273.75</v>
      </c>
      <c r="U1031" s="15" t="s">
        <v>26</v>
      </c>
      <c r="V1031" s="18" t="n">
        <f aca="false">IF(ISNUMBER(T1031),T1031,0)</f>
        <v>273.75</v>
      </c>
      <c r="W1031" s="15" t="n">
        <f aca="false">IF(U1031="Yes",1,0)</f>
        <v>1</v>
      </c>
      <c r="X1031" s="15" t="str">
        <f aca="false">IF(F1031&lt;=12,"0-12 months",IF(F1031&lt;=24,"13-24 months",IF(F1031&lt;=48,"25-48 months","49-72 months")))</f>
        <v>0-12 months</v>
      </c>
      <c r="Y1031" s="15" t="str">
        <f aca="false">IF(C1031=1,"Yes","No")</f>
        <v>Yes</v>
      </c>
      <c r="Z1031" s="15" t="n">
        <f aca="false">COUNTIF(J1031:O1031,"Yes")</f>
        <v>3</v>
      </c>
      <c r="AA1031" s="18" t="n">
        <f aca="false">S1031*W1031</f>
        <v>88.3</v>
      </c>
      <c r="AB1031" s="15" t="n">
        <f aca="false">(P1031="Month-to-month")+(I1031="Fiber optic")+(R1031="Electronic check")+(F1031&lt;=12)+(M1031="No")+(J1031="No")</f>
        <v>3</v>
      </c>
      <c r="AC1031" s="15" t="str">
        <f aca="false">IF(AB1031&gt;=5,"High",IF(AB1031&gt;=3,"Medium","Low"))</f>
        <v>Medium</v>
      </c>
    </row>
    <row r="1032" customFormat="false" ht="15" hidden="false" customHeight="false" outlineLevel="0" collapsed="false">
      <c r="A1032" s="15" t="s">
        <v>1129</v>
      </c>
      <c r="B1032" s="15" t="s">
        <v>94</v>
      </c>
      <c r="C1032" s="15" t="n">
        <v>0</v>
      </c>
      <c r="D1032" s="15" t="s">
        <v>26</v>
      </c>
      <c r="E1032" s="15" t="s">
        <v>26</v>
      </c>
      <c r="F1032" s="15" t="n">
        <v>50</v>
      </c>
      <c r="G1032" s="15" t="s">
        <v>26</v>
      </c>
      <c r="H1032" s="15" t="s">
        <v>24</v>
      </c>
      <c r="I1032" s="15" t="s">
        <v>102</v>
      </c>
      <c r="J1032" s="15" t="s">
        <v>24</v>
      </c>
      <c r="K1032" s="15" t="s">
        <v>24</v>
      </c>
      <c r="L1032" s="15" t="s">
        <v>24</v>
      </c>
      <c r="M1032" s="15" t="s">
        <v>24</v>
      </c>
      <c r="N1032" s="15" t="s">
        <v>24</v>
      </c>
      <c r="O1032" s="15" t="s">
        <v>24</v>
      </c>
      <c r="P1032" s="15" t="s">
        <v>25</v>
      </c>
      <c r="Q1032" s="15" t="s">
        <v>26</v>
      </c>
      <c r="R1032" s="15" t="s">
        <v>19</v>
      </c>
      <c r="S1032" s="18" t="n">
        <v>69.75</v>
      </c>
      <c r="T1032" s="15" t="n">
        <v>3557.7</v>
      </c>
      <c r="U1032" s="15" t="s">
        <v>24</v>
      </c>
      <c r="V1032" s="18" t="n">
        <f aca="false">IF(ISNUMBER(T1032),T1032,0)</f>
        <v>3557.7</v>
      </c>
      <c r="W1032" s="15" t="n">
        <f aca="false">IF(U1032="Yes",1,0)</f>
        <v>0</v>
      </c>
      <c r="X1032" s="15" t="str">
        <f aca="false">IF(F1032&lt;=12,"0-12 months",IF(F1032&lt;=24,"13-24 months",IF(F1032&lt;=48,"25-48 months","49-72 months")))</f>
        <v>49-72 months</v>
      </c>
      <c r="Y1032" s="15" t="str">
        <f aca="false">IF(C1032=1,"Yes","No")</f>
        <v>No</v>
      </c>
      <c r="Z1032" s="15" t="n">
        <f aca="false">COUNTIF(J1032:O1032,"Yes")</f>
        <v>0</v>
      </c>
      <c r="AA1032" s="18" t="n">
        <f aca="false">S1032*W1032</f>
        <v>0</v>
      </c>
      <c r="AB1032" s="15" t="n">
        <f aca="false">(P1032="Month-to-month")+(I1032="Fiber optic")+(R1032="Electronic check")+(F1032&lt;=12)+(M1032="No")+(J1032="No")</f>
        <v>4</v>
      </c>
      <c r="AC1032" s="15" t="str">
        <f aca="false">IF(AB1032&gt;=5,"High",IF(AB1032&gt;=3,"Medium","Low"))</f>
        <v>Medium</v>
      </c>
    </row>
    <row r="1033" customFormat="false" ht="15" hidden="false" customHeight="false" outlineLevel="0" collapsed="false">
      <c r="A1033" s="15" t="s">
        <v>1130</v>
      </c>
      <c r="B1033" s="15" t="s">
        <v>98</v>
      </c>
      <c r="C1033" s="15" t="n">
        <v>0</v>
      </c>
      <c r="D1033" s="15" t="s">
        <v>26</v>
      </c>
      <c r="E1033" s="15" t="s">
        <v>26</v>
      </c>
      <c r="F1033" s="15" t="n">
        <v>27</v>
      </c>
      <c r="G1033" s="15" t="s">
        <v>26</v>
      </c>
      <c r="H1033" s="15" t="s">
        <v>26</v>
      </c>
      <c r="I1033" s="15" t="s">
        <v>96</v>
      </c>
      <c r="J1033" s="15" t="s">
        <v>24</v>
      </c>
      <c r="K1033" s="15" t="s">
        <v>24</v>
      </c>
      <c r="L1033" s="15" t="s">
        <v>24</v>
      </c>
      <c r="M1033" s="15" t="s">
        <v>26</v>
      </c>
      <c r="N1033" s="15" t="s">
        <v>26</v>
      </c>
      <c r="O1033" s="15" t="s">
        <v>26</v>
      </c>
      <c r="P1033" s="15" t="s">
        <v>25</v>
      </c>
      <c r="Q1033" s="15" t="s">
        <v>24</v>
      </c>
      <c r="R1033" s="15" t="s">
        <v>19</v>
      </c>
      <c r="S1033" s="18" t="n">
        <v>71.6</v>
      </c>
      <c r="T1033" s="15" t="n">
        <v>1957.1</v>
      </c>
      <c r="U1033" s="15" t="s">
        <v>24</v>
      </c>
      <c r="V1033" s="18" t="n">
        <f aca="false">IF(ISNUMBER(T1033),T1033,0)</f>
        <v>1957.1</v>
      </c>
      <c r="W1033" s="15" t="n">
        <f aca="false">IF(U1033="Yes",1,0)</f>
        <v>0</v>
      </c>
      <c r="X1033" s="15" t="str">
        <f aca="false">IF(F1033&lt;=12,"0-12 months",IF(F1033&lt;=24,"13-24 months",IF(F1033&lt;=48,"25-48 months","49-72 months")))</f>
        <v>25-48 months</v>
      </c>
      <c r="Y1033" s="15" t="str">
        <f aca="false">IF(C1033=1,"Yes","No")</f>
        <v>No</v>
      </c>
      <c r="Z1033" s="15" t="n">
        <f aca="false">COUNTIF(J1033:O1033,"Yes")</f>
        <v>3</v>
      </c>
      <c r="AA1033" s="18" t="n">
        <f aca="false">S1033*W1033</f>
        <v>0</v>
      </c>
      <c r="AB1033" s="15" t="n">
        <f aca="false">(P1033="Month-to-month")+(I1033="Fiber optic")+(R1033="Electronic check")+(F1033&lt;=12)+(M1033="No")+(J1033="No")</f>
        <v>2</v>
      </c>
      <c r="AC1033" s="15" t="str">
        <f aca="false">IF(AB1033&gt;=5,"High",IF(AB1033&gt;=3,"Medium","Low"))</f>
        <v>Low</v>
      </c>
    </row>
    <row r="1034" customFormat="false" ht="15" hidden="false" customHeight="false" outlineLevel="0" collapsed="false">
      <c r="A1034" s="15" t="s">
        <v>1131</v>
      </c>
      <c r="B1034" s="15" t="s">
        <v>94</v>
      </c>
      <c r="C1034" s="15" t="n">
        <v>1</v>
      </c>
      <c r="D1034" s="15" t="s">
        <v>24</v>
      </c>
      <c r="E1034" s="15" t="s">
        <v>24</v>
      </c>
      <c r="F1034" s="15" t="n">
        <v>8</v>
      </c>
      <c r="G1034" s="15" t="s">
        <v>26</v>
      </c>
      <c r="H1034" s="15" t="s">
        <v>24</v>
      </c>
      <c r="I1034" s="15" t="s">
        <v>102</v>
      </c>
      <c r="J1034" s="15" t="s">
        <v>24</v>
      </c>
      <c r="K1034" s="15" t="s">
        <v>24</v>
      </c>
      <c r="L1034" s="15" t="s">
        <v>26</v>
      </c>
      <c r="M1034" s="15" t="s">
        <v>24</v>
      </c>
      <c r="N1034" s="15" t="s">
        <v>26</v>
      </c>
      <c r="O1034" s="15" t="s">
        <v>26</v>
      </c>
      <c r="P1034" s="15" t="s">
        <v>25</v>
      </c>
      <c r="Q1034" s="15" t="s">
        <v>26</v>
      </c>
      <c r="R1034" s="15" t="s">
        <v>15</v>
      </c>
      <c r="S1034" s="18" t="n">
        <v>92.1</v>
      </c>
      <c r="T1034" s="15" t="n">
        <v>729.95</v>
      </c>
      <c r="U1034" s="15" t="s">
        <v>26</v>
      </c>
      <c r="V1034" s="18" t="n">
        <f aca="false">IF(ISNUMBER(T1034),T1034,0)</f>
        <v>729.95</v>
      </c>
      <c r="W1034" s="15" t="n">
        <f aca="false">IF(U1034="Yes",1,0)</f>
        <v>1</v>
      </c>
      <c r="X1034" s="15" t="str">
        <f aca="false">IF(F1034&lt;=12,"0-12 months",IF(F1034&lt;=24,"13-24 months",IF(F1034&lt;=48,"25-48 months","49-72 months")))</f>
        <v>0-12 months</v>
      </c>
      <c r="Y1034" s="15" t="str">
        <f aca="false">IF(C1034=1,"Yes","No")</f>
        <v>Yes</v>
      </c>
      <c r="Z1034" s="15" t="n">
        <f aca="false">COUNTIF(J1034:O1034,"Yes")</f>
        <v>3</v>
      </c>
      <c r="AA1034" s="18" t="n">
        <f aca="false">S1034*W1034</f>
        <v>92.1</v>
      </c>
      <c r="AB1034" s="15" t="n">
        <f aca="false">(P1034="Month-to-month")+(I1034="Fiber optic")+(R1034="Electronic check")+(F1034&lt;=12)+(M1034="No")+(J1034="No")</f>
        <v>6</v>
      </c>
      <c r="AC1034" s="15" t="str">
        <f aca="false">IF(AB1034&gt;=5,"High",IF(AB1034&gt;=3,"Medium","Low"))</f>
        <v>High</v>
      </c>
    </row>
    <row r="1035" customFormat="false" ht="15" hidden="false" customHeight="false" outlineLevel="0" collapsed="false">
      <c r="A1035" s="15" t="s">
        <v>1132</v>
      </c>
      <c r="B1035" s="15" t="s">
        <v>94</v>
      </c>
      <c r="C1035" s="15" t="n">
        <v>0</v>
      </c>
      <c r="D1035" s="15" t="s">
        <v>26</v>
      </c>
      <c r="E1035" s="15" t="s">
        <v>24</v>
      </c>
      <c r="F1035" s="15" t="n">
        <v>62</v>
      </c>
      <c r="G1035" s="15" t="s">
        <v>26</v>
      </c>
      <c r="H1035" s="15" t="s">
        <v>26</v>
      </c>
      <c r="I1035" s="15" t="s">
        <v>24</v>
      </c>
      <c r="J1035" s="15" t="s">
        <v>28</v>
      </c>
      <c r="K1035" s="15" t="s">
        <v>28</v>
      </c>
      <c r="L1035" s="15" t="s">
        <v>28</v>
      </c>
      <c r="M1035" s="15" t="s">
        <v>28</v>
      </c>
      <c r="N1035" s="15" t="s">
        <v>28</v>
      </c>
      <c r="O1035" s="15" t="s">
        <v>28</v>
      </c>
      <c r="P1035" s="15" t="s">
        <v>29</v>
      </c>
      <c r="Q1035" s="15" t="s">
        <v>24</v>
      </c>
      <c r="R1035" s="15" t="s">
        <v>19</v>
      </c>
      <c r="S1035" s="18" t="n">
        <v>23.65</v>
      </c>
      <c r="T1035" s="15" t="n">
        <v>1416.75</v>
      </c>
      <c r="U1035" s="15" t="s">
        <v>24</v>
      </c>
      <c r="V1035" s="18" t="n">
        <f aca="false">IF(ISNUMBER(T1035),T1035,0)</f>
        <v>1416.75</v>
      </c>
      <c r="W1035" s="15" t="n">
        <f aca="false">IF(U1035="Yes",1,0)</f>
        <v>0</v>
      </c>
      <c r="X1035" s="15" t="str">
        <f aca="false">IF(F1035&lt;=12,"0-12 months",IF(F1035&lt;=24,"13-24 months",IF(F1035&lt;=48,"25-48 months","49-72 months")))</f>
        <v>49-72 months</v>
      </c>
      <c r="Y1035" s="15" t="str">
        <f aca="false">IF(C1035=1,"Yes","No")</f>
        <v>No</v>
      </c>
      <c r="Z1035" s="15" t="n">
        <f aca="false">COUNTIF(J1035:O1035,"Yes")</f>
        <v>0</v>
      </c>
      <c r="AA1035" s="18" t="n">
        <f aca="false">S1035*W1035</f>
        <v>0</v>
      </c>
      <c r="AB1035" s="15" t="n">
        <f aca="false">(P1035="Month-to-month")+(I1035="Fiber optic")+(R1035="Electronic check")+(F1035&lt;=12)+(M1035="No")+(J1035="No")</f>
        <v>0</v>
      </c>
      <c r="AC1035" s="15" t="str">
        <f aca="false">IF(AB1035&gt;=5,"High",IF(AB1035&gt;=3,"Medium","Low"))</f>
        <v>Low</v>
      </c>
    </row>
    <row r="1036" customFormat="false" ht="15" hidden="false" customHeight="false" outlineLevel="0" collapsed="false">
      <c r="A1036" s="15" t="s">
        <v>1133</v>
      </c>
      <c r="B1036" s="15" t="s">
        <v>94</v>
      </c>
      <c r="C1036" s="15" t="n">
        <v>0</v>
      </c>
      <c r="D1036" s="15" t="s">
        <v>26</v>
      </c>
      <c r="E1036" s="15" t="s">
        <v>24</v>
      </c>
      <c r="F1036" s="15" t="n">
        <v>71</v>
      </c>
      <c r="G1036" s="15" t="s">
        <v>26</v>
      </c>
      <c r="H1036" s="15" t="s">
        <v>24</v>
      </c>
      <c r="I1036" s="15" t="s">
        <v>96</v>
      </c>
      <c r="J1036" s="15" t="s">
        <v>26</v>
      </c>
      <c r="K1036" s="15" t="s">
        <v>24</v>
      </c>
      <c r="L1036" s="15" t="s">
        <v>26</v>
      </c>
      <c r="M1036" s="15" t="s">
        <v>26</v>
      </c>
      <c r="N1036" s="15" t="s">
        <v>26</v>
      </c>
      <c r="O1036" s="15" t="s">
        <v>26</v>
      </c>
      <c r="P1036" s="15" t="s">
        <v>29</v>
      </c>
      <c r="Q1036" s="15" t="s">
        <v>24</v>
      </c>
      <c r="R1036" s="15" t="s">
        <v>19</v>
      </c>
      <c r="S1036" s="18" t="n">
        <v>81.85</v>
      </c>
      <c r="T1036" s="15" t="n">
        <v>5924.4</v>
      </c>
      <c r="U1036" s="15" t="s">
        <v>24</v>
      </c>
      <c r="V1036" s="18" t="n">
        <f aca="false">IF(ISNUMBER(T1036),T1036,0)</f>
        <v>5924.4</v>
      </c>
      <c r="W1036" s="15" t="n">
        <f aca="false">IF(U1036="Yes",1,0)</f>
        <v>0</v>
      </c>
      <c r="X1036" s="15" t="str">
        <f aca="false">IF(F1036&lt;=12,"0-12 months",IF(F1036&lt;=24,"13-24 months",IF(F1036&lt;=48,"25-48 months","49-72 months")))</f>
        <v>49-72 months</v>
      </c>
      <c r="Y1036" s="15" t="str">
        <f aca="false">IF(C1036=1,"Yes","No")</f>
        <v>No</v>
      </c>
      <c r="Z1036" s="15" t="n">
        <f aca="false">COUNTIF(J1036:O1036,"Yes")</f>
        <v>5</v>
      </c>
      <c r="AA1036" s="18" t="n">
        <f aca="false">S1036*W1036</f>
        <v>0</v>
      </c>
      <c r="AB1036" s="15" t="n">
        <f aca="false">(P1036="Month-to-month")+(I1036="Fiber optic")+(R1036="Electronic check")+(F1036&lt;=12)+(M1036="No")+(J1036="No")</f>
        <v>0</v>
      </c>
      <c r="AC1036" s="15" t="str">
        <f aca="false">IF(AB1036&gt;=5,"High",IF(AB1036&gt;=3,"Medium","Low"))</f>
        <v>Low</v>
      </c>
    </row>
    <row r="1037" customFormat="false" ht="15" hidden="false" customHeight="false" outlineLevel="0" collapsed="false">
      <c r="A1037" s="15" t="s">
        <v>1134</v>
      </c>
      <c r="B1037" s="15" t="s">
        <v>98</v>
      </c>
      <c r="C1037" s="15" t="n">
        <v>0</v>
      </c>
      <c r="D1037" s="15" t="s">
        <v>24</v>
      </c>
      <c r="E1037" s="15" t="s">
        <v>24</v>
      </c>
      <c r="F1037" s="15" t="n">
        <v>66</v>
      </c>
      <c r="G1037" s="15" t="s">
        <v>26</v>
      </c>
      <c r="H1037" s="15" t="s">
        <v>26</v>
      </c>
      <c r="I1037" s="15" t="s">
        <v>24</v>
      </c>
      <c r="J1037" s="15" t="s">
        <v>28</v>
      </c>
      <c r="K1037" s="15" t="s">
        <v>28</v>
      </c>
      <c r="L1037" s="15" t="s">
        <v>28</v>
      </c>
      <c r="M1037" s="15" t="s">
        <v>28</v>
      </c>
      <c r="N1037" s="15" t="s">
        <v>28</v>
      </c>
      <c r="O1037" s="15" t="s">
        <v>28</v>
      </c>
      <c r="P1037" s="15" t="s">
        <v>29</v>
      </c>
      <c r="Q1037" s="15" t="s">
        <v>24</v>
      </c>
      <c r="R1037" s="15" t="s">
        <v>17</v>
      </c>
      <c r="S1037" s="18" t="n">
        <v>25.1</v>
      </c>
      <c r="T1037" s="15" t="n">
        <v>1697.7</v>
      </c>
      <c r="U1037" s="15" t="s">
        <v>24</v>
      </c>
      <c r="V1037" s="18" t="n">
        <f aca="false">IF(ISNUMBER(T1037),T1037,0)</f>
        <v>1697.7</v>
      </c>
      <c r="W1037" s="15" t="n">
        <f aca="false">IF(U1037="Yes",1,0)</f>
        <v>0</v>
      </c>
      <c r="X1037" s="15" t="str">
        <f aca="false">IF(F1037&lt;=12,"0-12 months",IF(F1037&lt;=24,"13-24 months",IF(F1037&lt;=48,"25-48 months","49-72 months")))</f>
        <v>49-72 months</v>
      </c>
      <c r="Y1037" s="15" t="str">
        <f aca="false">IF(C1037=1,"Yes","No")</f>
        <v>No</v>
      </c>
      <c r="Z1037" s="15" t="n">
        <f aca="false">COUNTIF(J1037:O1037,"Yes")</f>
        <v>0</v>
      </c>
      <c r="AA1037" s="18" t="n">
        <f aca="false">S1037*W1037</f>
        <v>0</v>
      </c>
      <c r="AB1037" s="15" t="n">
        <f aca="false">(P1037="Month-to-month")+(I1037="Fiber optic")+(R1037="Electronic check")+(F1037&lt;=12)+(M1037="No")+(J1037="No")</f>
        <v>0</v>
      </c>
      <c r="AC1037" s="15" t="str">
        <f aca="false">IF(AB1037&gt;=5,"High",IF(AB1037&gt;=3,"Medium","Low"))</f>
        <v>Low</v>
      </c>
    </row>
    <row r="1038" customFormat="false" ht="15" hidden="false" customHeight="false" outlineLevel="0" collapsed="false">
      <c r="A1038" s="15" t="s">
        <v>1135</v>
      </c>
      <c r="B1038" s="15" t="s">
        <v>98</v>
      </c>
      <c r="C1038" s="15" t="n">
        <v>0</v>
      </c>
      <c r="D1038" s="15" t="s">
        <v>26</v>
      </c>
      <c r="E1038" s="15" t="s">
        <v>26</v>
      </c>
      <c r="F1038" s="15" t="n">
        <v>68</v>
      </c>
      <c r="G1038" s="15" t="s">
        <v>26</v>
      </c>
      <c r="H1038" s="15" t="s">
        <v>26</v>
      </c>
      <c r="I1038" s="15" t="s">
        <v>102</v>
      </c>
      <c r="J1038" s="15" t="s">
        <v>26</v>
      </c>
      <c r="K1038" s="15" t="s">
        <v>26</v>
      </c>
      <c r="L1038" s="15" t="s">
        <v>26</v>
      </c>
      <c r="M1038" s="15" t="s">
        <v>26</v>
      </c>
      <c r="N1038" s="15" t="s">
        <v>26</v>
      </c>
      <c r="O1038" s="15" t="s">
        <v>26</v>
      </c>
      <c r="P1038" s="15" t="s">
        <v>29</v>
      </c>
      <c r="Q1038" s="15" t="s">
        <v>26</v>
      </c>
      <c r="R1038" s="15" t="s">
        <v>19</v>
      </c>
      <c r="S1038" s="18" t="n">
        <v>114.7</v>
      </c>
      <c r="T1038" s="15" t="n">
        <v>7849.85</v>
      </c>
      <c r="U1038" s="15" t="s">
        <v>24</v>
      </c>
      <c r="V1038" s="18" t="n">
        <f aca="false">IF(ISNUMBER(T1038),T1038,0)</f>
        <v>7849.85</v>
      </c>
      <c r="W1038" s="15" t="n">
        <f aca="false">IF(U1038="Yes",1,0)</f>
        <v>0</v>
      </c>
      <c r="X1038" s="15" t="str">
        <f aca="false">IF(F1038&lt;=12,"0-12 months",IF(F1038&lt;=24,"13-24 months",IF(F1038&lt;=48,"25-48 months","49-72 months")))</f>
        <v>49-72 months</v>
      </c>
      <c r="Y1038" s="15" t="str">
        <f aca="false">IF(C1038=1,"Yes","No")</f>
        <v>No</v>
      </c>
      <c r="Z1038" s="15" t="n">
        <f aca="false">COUNTIF(J1038:O1038,"Yes")</f>
        <v>6</v>
      </c>
      <c r="AA1038" s="18" t="n">
        <f aca="false">S1038*W1038</f>
        <v>0</v>
      </c>
      <c r="AB1038" s="15" t="n">
        <f aca="false">(P1038="Month-to-month")+(I1038="Fiber optic")+(R1038="Electronic check")+(F1038&lt;=12)+(M1038="No")+(J1038="No")</f>
        <v>1</v>
      </c>
      <c r="AC1038" s="15" t="str">
        <f aca="false">IF(AB1038&gt;=5,"High",IF(AB1038&gt;=3,"Medium","Low"))</f>
        <v>Low</v>
      </c>
    </row>
    <row r="1039" customFormat="false" ht="15" hidden="false" customHeight="false" outlineLevel="0" collapsed="false">
      <c r="A1039" s="15" t="s">
        <v>1136</v>
      </c>
      <c r="B1039" s="15" t="s">
        <v>94</v>
      </c>
      <c r="C1039" s="15" t="n">
        <v>0</v>
      </c>
      <c r="D1039" s="15" t="s">
        <v>24</v>
      </c>
      <c r="E1039" s="15" t="s">
        <v>24</v>
      </c>
      <c r="F1039" s="15" t="n">
        <v>13</v>
      </c>
      <c r="G1039" s="15" t="s">
        <v>24</v>
      </c>
      <c r="H1039" s="15" t="s">
        <v>95</v>
      </c>
      <c r="I1039" s="15" t="s">
        <v>96</v>
      </c>
      <c r="J1039" s="15" t="s">
        <v>24</v>
      </c>
      <c r="K1039" s="15" t="s">
        <v>24</v>
      </c>
      <c r="L1039" s="15" t="s">
        <v>26</v>
      </c>
      <c r="M1039" s="15" t="s">
        <v>24</v>
      </c>
      <c r="N1039" s="15" t="s">
        <v>26</v>
      </c>
      <c r="O1039" s="15" t="s">
        <v>26</v>
      </c>
      <c r="P1039" s="15" t="s">
        <v>25</v>
      </c>
      <c r="Q1039" s="15" t="s">
        <v>24</v>
      </c>
      <c r="R1039" s="15" t="s">
        <v>15</v>
      </c>
      <c r="S1039" s="18" t="n">
        <v>49.15</v>
      </c>
      <c r="T1039" s="15" t="n">
        <v>649.4</v>
      </c>
      <c r="U1039" s="15" t="s">
        <v>24</v>
      </c>
      <c r="V1039" s="18" t="n">
        <f aca="false">IF(ISNUMBER(T1039),T1039,0)</f>
        <v>649.4</v>
      </c>
      <c r="W1039" s="15" t="n">
        <f aca="false">IF(U1039="Yes",1,0)</f>
        <v>0</v>
      </c>
      <c r="X1039" s="15" t="str">
        <f aca="false">IF(F1039&lt;=12,"0-12 months",IF(F1039&lt;=24,"13-24 months",IF(F1039&lt;=48,"25-48 months","49-72 months")))</f>
        <v>13-24 months</v>
      </c>
      <c r="Y1039" s="15" t="str">
        <f aca="false">IF(C1039=1,"Yes","No")</f>
        <v>No</v>
      </c>
      <c r="Z1039" s="15" t="n">
        <f aca="false">COUNTIF(J1039:O1039,"Yes")</f>
        <v>3</v>
      </c>
      <c r="AA1039" s="18" t="n">
        <f aca="false">S1039*W1039</f>
        <v>0</v>
      </c>
      <c r="AB1039" s="15" t="n">
        <f aca="false">(P1039="Month-to-month")+(I1039="Fiber optic")+(R1039="Electronic check")+(F1039&lt;=12)+(M1039="No")+(J1039="No")</f>
        <v>4</v>
      </c>
      <c r="AC1039" s="15" t="str">
        <f aca="false">IF(AB1039&gt;=5,"High",IF(AB1039&gt;=3,"Medium","Low"))</f>
        <v>Medium</v>
      </c>
    </row>
    <row r="1040" customFormat="false" ht="15" hidden="false" customHeight="false" outlineLevel="0" collapsed="false">
      <c r="A1040" s="15" t="s">
        <v>1137</v>
      </c>
      <c r="B1040" s="15" t="s">
        <v>98</v>
      </c>
      <c r="C1040" s="15" t="n">
        <v>0</v>
      </c>
      <c r="D1040" s="15" t="s">
        <v>26</v>
      </c>
      <c r="E1040" s="15" t="s">
        <v>24</v>
      </c>
      <c r="F1040" s="15" t="n">
        <v>56</v>
      </c>
      <c r="G1040" s="15" t="s">
        <v>26</v>
      </c>
      <c r="H1040" s="15" t="s">
        <v>24</v>
      </c>
      <c r="I1040" s="15" t="s">
        <v>102</v>
      </c>
      <c r="J1040" s="15" t="s">
        <v>24</v>
      </c>
      <c r="K1040" s="15" t="s">
        <v>24</v>
      </c>
      <c r="L1040" s="15" t="s">
        <v>24</v>
      </c>
      <c r="M1040" s="15" t="s">
        <v>24</v>
      </c>
      <c r="N1040" s="15" t="s">
        <v>24</v>
      </c>
      <c r="O1040" s="15" t="s">
        <v>26</v>
      </c>
      <c r="P1040" s="15" t="s">
        <v>27</v>
      </c>
      <c r="Q1040" s="15" t="s">
        <v>26</v>
      </c>
      <c r="R1040" s="15" t="s">
        <v>15</v>
      </c>
      <c r="S1040" s="18" t="n">
        <v>80.9</v>
      </c>
      <c r="T1040" s="15" t="n">
        <v>4557.5</v>
      </c>
      <c r="U1040" s="15" t="s">
        <v>24</v>
      </c>
      <c r="V1040" s="18" t="n">
        <f aca="false">IF(ISNUMBER(T1040),T1040,0)</f>
        <v>4557.5</v>
      </c>
      <c r="W1040" s="15" t="n">
        <f aca="false">IF(U1040="Yes",1,0)</f>
        <v>0</v>
      </c>
      <c r="X1040" s="15" t="str">
        <f aca="false">IF(F1040&lt;=12,"0-12 months",IF(F1040&lt;=24,"13-24 months",IF(F1040&lt;=48,"25-48 months","49-72 months")))</f>
        <v>49-72 months</v>
      </c>
      <c r="Y1040" s="15" t="str">
        <f aca="false">IF(C1040=1,"Yes","No")</f>
        <v>No</v>
      </c>
      <c r="Z1040" s="15" t="n">
        <f aca="false">COUNTIF(J1040:O1040,"Yes")</f>
        <v>1</v>
      </c>
      <c r="AA1040" s="18" t="n">
        <f aca="false">S1040*W1040</f>
        <v>0</v>
      </c>
      <c r="AB1040" s="15" t="n">
        <f aca="false">(P1040="Month-to-month")+(I1040="Fiber optic")+(R1040="Electronic check")+(F1040&lt;=12)+(M1040="No")+(J1040="No")</f>
        <v>4</v>
      </c>
      <c r="AC1040" s="15" t="str">
        <f aca="false">IF(AB1040&gt;=5,"High",IF(AB1040&gt;=3,"Medium","Low"))</f>
        <v>Medium</v>
      </c>
    </row>
    <row r="1041" customFormat="false" ht="15" hidden="false" customHeight="false" outlineLevel="0" collapsed="false">
      <c r="A1041" s="15" t="s">
        <v>1138</v>
      </c>
      <c r="B1041" s="15" t="s">
        <v>98</v>
      </c>
      <c r="C1041" s="15" t="n">
        <v>0</v>
      </c>
      <c r="D1041" s="15" t="s">
        <v>26</v>
      </c>
      <c r="E1041" s="15" t="s">
        <v>24</v>
      </c>
      <c r="F1041" s="15" t="n">
        <v>38</v>
      </c>
      <c r="G1041" s="15" t="s">
        <v>26</v>
      </c>
      <c r="H1041" s="15" t="s">
        <v>24</v>
      </c>
      <c r="I1041" s="15" t="s">
        <v>102</v>
      </c>
      <c r="J1041" s="15" t="s">
        <v>26</v>
      </c>
      <c r="K1041" s="15" t="s">
        <v>26</v>
      </c>
      <c r="L1041" s="15" t="s">
        <v>24</v>
      </c>
      <c r="M1041" s="15" t="s">
        <v>24</v>
      </c>
      <c r="N1041" s="15" t="s">
        <v>24</v>
      </c>
      <c r="O1041" s="15" t="s">
        <v>24</v>
      </c>
      <c r="P1041" s="15" t="s">
        <v>25</v>
      </c>
      <c r="Q1041" s="15" t="s">
        <v>26</v>
      </c>
      <c r="R1041" s="15" t="s">
        <v>15</v>
      </c>
      <c r="S1041" s="18" t="n">
        <v>79.45</v>
      </c>
      <c r="T1041" s="15" t="n">
        <v>3013.05</v>
      </c>
      <c r="U1041" s="15" t="s">
        <v>26</v>
      </c>
      <c r="V1041" s="18" t="n">
        <f aca="false">IF(ISNUMBER(T1041),T1041,0)</f>
        <v>3013.05</v>
      </c>
      <c r="W1041" s="15" t="n">
        <f aca="false">IF(U1041="Yes",1,0)</f>
        <v>1</v>
      </c>
      <c r="X1041" s="15" t="str">
        <f aca="false">IF(F1041&lt;=12,"0-12 months",IF(F1041&lt;=24,"13-24 months",IF(F1041&lt;=48,"25-48 months","49-72 months")))</f>
        <v>25-48 months</v>
      </c>
      <c r="Y1041" s="15" t="str">
        <f aca="false">IF(C1041=1,"Yes","No")</f>
        <v>No</v>
      </c>
      <c r="Z1041" s="15" t="n">
        <f aca="false">COUNTIF(J1041:O1041,"Yes")</f>
        <v>2</v>
      </c>
      <c r="AA1041" s="18" t="n">
        <f aca="false">S1041*W1041</f>
        <v>79.45</v>
      </c>
      <c r="AB1041" s="15" t="n">
        <f aca="false">(P1041="Month-to-month")+(I1041="Fiber optic")+(R1041="Electronic check")+(F1041&lt;=12)+(M1041="No")+(J1041="No")</f>
        <v>4</v>
      </c>
      <c r="AC1041" s="15" t="str">
        <f aca="false">IF(AB1041&gt;=5,"High",IF(AB1041&gt;=3,"Medium","Low"))</f>
        <v>Medium</v>
      </c>
    </row>
    <row r="1042" customFormat="false" ht="15" hidden="false" customHeight="false" outlineLevel="0" collapsed="false">
      <c r="A1042" s="15" t="s">
        <v>1139</v>
      </c>
      <c r="B1042" s="15" t="s">
        <v>98</v>
      </c>
      <c r="C1042" s="15" t="n">
        <v>1</v>
      </c>
      <c r="D1042" s="15" t="s">
        <v>24</v>
      </c>
      <c r="E1042" s="15" t="s">
        <v>24</v>
      </c>
      <c r="F1042" s="15" t="n">
        <v>14</v>
      </c>
      <c r="G1042" s="15" t="s">
        <v>26</v>
      </c>
      <c r="H1042" s="15" t="s">
        <v>24</v>
      </c>
      <c r="I1042" s="15" t="s">
        <v>102</v>
      </c>
      <c r="J1042" s="15" t="s">
        <v>24</v>
      </c>
      <c r="K1042" s="15" t="s">
        <v>24</v>
      </c>
      <c r="L1042" s="15" t="s">
        <v>24</v>
      </c>
      <c r="M1042" s="15" t="s">
        <v>24</v>
      </c>
      <c r="N1042" s="15" t="s">
        <v>26</v>
      </c>
      <c r="O1042" s="15" t="s">
        <v>26</v>
      </c>
      <c r="P1042" s="15" t="s">
        <v>25</v>
      </c>
      <c r="Q1042" s="15" t="s">
        <v>24</v>
      </c>
      <c r="R1042" s="15" t="s">
        <v>21</v>
      </c>
      <c r="S1042" s="18" t="n">
        <v>90.45</v>
      </c>
      <c r="T1042" s="15" t="n">
        <v>1266.1</v>
      </c>
      <c r="U1042" s="15" t="s">
        <v>26</v>
      </c>
      <c r="V1042" s="18" t="n">
        <f aca="false">IF(ISNUMBER(T1042),T1042,0)</f>
        <v>1266.1</v>
      </c>
      <c r="W1042" s="15" t="n">
        <f aca="false">IF(U1042="Yes",1,0)</f>
        <v>1</v>
      </c>
      <c r="X1042" s="15" t="str">
        <f aca="false">IF(F1042&lt;=12,"0-12 months",IF(F1042&lt;=24,"13-24 months",IF(F1042&lt;=48,"25-48 months","49-72 months")))</f>
        <v>13-24 months</v>
      </c>
      <c r="Y1042" s="15" t="str">
        <f aca="false">IF(C1042=1,"Yes","No")</f>
        <v>Yes</v>
      </c>
      <c r="Z1042" s="15" t="n">
        <f aca="false">COUNTIF(J1042:O1042,"Yes")</f>
        <v>2</v>
      </c>
      <c r="AA1042" s="18" t="n">
        <f aca="false">S1042*W1042</f>
        <v>90.45</v>
      </c>
      <c r="AB1042" s="15" t="n">
        <f aca="false">(P1042="Month-to-month")+(I1042="Fiber optic")+(R1042="Electronic check")+(F1042&lt;=12)+(M1042="No")+(J1042="No")</f>
        <v>4</v>
      </c>
      <c r="AC1042" s="15" t="str">
        <f aca="false">IF(AB1042&gt;=5,"High",IF(AB1042&gt;=3,"Medium","Low"))</f>
        <v>Medium</v>
      </c>
    </row>
    <row r="1043" customFormat="false" ht="15" hidden="false" customHeight="false" outlineLevel="0" collapsed="false">
      <c r="A1043" s="15" t="s">
        <v>1140</v>
      </c>
      <c r="B1043" s="15" t="s">
        <v>94</v>
      </c>
      <c r="C1043" s="15" t="n">
        <v>0</v>
      </c>
      <c r="D1043" s="15" t="s">
        <v>24</v>
      </c>
      <c r="E1043" s="15" t="s">
        <v>26</v>
      </c>
      <c r="F1043" s="15" t="n">
        <v>16</v>
      </c>
      <c r="G1043" s="15" t="s">
        <v>26</v>
      </c>
      <c r="H1043" s="15" t="s">
        <v>24</v>
      </c>
      <c r="I1043" s="15" t="s">
        <v>24</v>
      </c>
      <c r="J1043" s="15" t="s">
        <v>28</v>
      </c>
      <c r="K1043" s="15" t="s">
        <v>28</v>
      </c>
      <c r="L1043" s="15" t="s">
        <v>28</v>
      </c>
      <c r="M1043" s="15" t="s">
        <v>28</v>
      </c>
      <c r="N1043" s="15" t="s">
        <v>28</v>
      </c>
      <c r="O1043" s="15" t="s">
        <v>28</v>
      </c>
      <c r="P1043" s="15" t="s">
        <v>27</v>
      </c>
      <c r="Q1043" s="15" t="s">
        <v>26</v>
      </c>
      <c r="R1043" s="15" t="s">
        <v>19</v>
      </c>
      <c r="S1043" s="18" t="n">
        <v>19.3</v>
      </c>
      <c r="T1043" s="15" t="n">
        <v>360.35</v>
      </c>
      <c r="U1043" s="15" t="s">
        <v>24</v>
      </c>
      <c r="V1043" s="18" t="n">
        <f aca="false">IF(ISNUMBER(T1043),T1043,0)</f>
        <v>360.35</v>
      </c>
      <c r="W1043" s="15" t="n">
        <f aca="false">IF(U1043="Yes",1,0)</f>
        <v>0</v>
      </c>
      <c r="X1043" s="15" t="str">
        <f aca="false">IF(F1043&lt;=12,"0-12 months",IF(F1043&lt;=24,"13-24 months",IF(F1043&lt;=48,"25-48 months","49-72 months")))</f>
        <v>13-24 months</v>
      </c>
      <c r="Y1043" s="15" t="str">
        <f aca="false">IF(C1043=1,"Yes","No")</f>
        <v>No</v>
      </c>
      <c r="Z1043" s="15" t="n">
        <f aca="false">COUNTIF(J1043:O1043,"Yes")</f>
        <v>0</v>
      </c>
      <c r="AA1043" s="18" t="n">
        <f aca="false">S1043*W1043</f>
        <v>0</v>
      </c>
      <c r="AB1043" s="15" t="n">
        <f aca="false">(P1043="Month-to-month")+(I1043="Fiber optic")+(R1043="Electronic check")+(F1043&lt;=12)+(M1043="No")+(J1043="No")</f>
        <v>0</v>
      </c>
      <c r="AC1043" s="15" t="str">
        <f aca="false">IF(AB1043&gt;=5,"High",IF(AB1043&gt;=3,"Medium","Low"))</f>
        <v>Low</v>
      </c>
    </row>
    <row r="1044" customFormat="false" ht="15" hidden="false" customHeight="false" outlineLevel="0" collapsed="false">
      <c r="A1044" s="15" t="s">
        <v>1141</v>
      </c>
      <c r="B1044" s="15" t="s">
        <v>94</v>
      </c>
      <c r="C1044" s="15" t="n">
        <v>0</v>
      </c>
      <c r="D1044" s="15" t="s">
        <v>26</v>
      </c>
      <c r="E1044" s="15" t="s">
        <v>26</v>
      </c>
      <c r="F1044" s="15" t="n">
        <v>14</v>
      </c>
      <c r="G1044" s="15" t="s">
        <v>26</v>
      </c>
      <c r="H1044" s="15" t="s">
        <v>24</v>
      </c>
      <c r="I1044" s="15" t="s">
        <v>102</v>
      </c>
      <c r="J1044" s="15" t="s">
        <v>24</v>
      </c>
      <c r="K1044" s="15" t="s">
        <v>24</v>
      </c>
      <c r="L1044" s="15" t="s">
        <v>24</v>
      </c>
      <c r="M1044" s="15" t="s">
        <v>24</v>
      </c>
      <c r="N1044" s="15" t="s">
        <v>24</v>
      </c>
      <c r="O1044" s="15" t="s">
        <v>24</v>
      </c>
      <c r="P1044" s="15" t="s">
        <v>25</v>
      </c>
      <c r="Q1044" s="15" t="s">
        <v>24</v>
      </c>
      <c r="R1044" s="15" t="s">
        <v>15</v>
      </c>
      <c r="S1044" s="18" t="n">
        <v>70.2</v>
      </c>
      <c r="T1044" s="15" t="n">
        <v>1046.5</v>
      </c>
      <c r="U1044" s="15" t="s">
        <v>24</v>
      </c>
      <c r="V1044" s="18" t="n">
        <f aca="false">IF(ISNUMBER(T1044),T1044,0)</f>
        <v>1046.5</v>
      </c>
      <c r="W1044" s="15" t="n">
        <f aca="false">IF(U1044="Yes",1,0)</f>
        <v>0</v>
      </c>
      <c r="X1044" s="15" t="str">
        <f aca="false">IF(F1044&lt;=12,"0-12 months",IF(F1044&lt;=24,"13-24 months",IF(F1044&lt;=48,"25-48 months","49-72 months")))</f>
        <v>13-24 months</v>
      </c>
      <c r="Y1044" s="15" t="str">
        <f aca="false">IF(C1044=1,"Yes","No")</f>
        <v>No</v>
      </c>
      <c r="Z1044" s="15" t="n">
        <f aca="false">COUNTIF(J1044:O1044,"Yes")</f>
        <v>0</v>
      </c>
      <c r="AA1044" s="18" t="n">
        <f aca="false">S1044*W1044</f>
        <v>0</v>
      </c>
      <c r="AB1044" s="15" t="n">
        <f aca="false">(P1044="Month-to-month")+(I1044="Fiber optic")+(R1044="Electronic check")+(F1044&lt;=12)+(M1044="No")+(J1044="No")</f>
        <v>5</v>
      </c>
      <c r="AC1044" s="15" t="str">
        <f aca="false">IF(AB1044&gt;=5,"High",IF(AB1044&gt;=3,"Medium","Low"))</f>
        <v>High</v>
      </c>
    </row>
    <row r="1045" customFormat="false" ht="15" hidden="false" customHeight="false" outlineLevel="0" collapsed="false">
      <c r="A1045" s="15" t="s">
        <v>1142</v>
      </c>
      <c r="B1045" s="15" t="s">
        <v>98</v>
      </c>
      <c r="C1045" s="15" t="n">
        <v>0</v>
      </c>
      <c r="D1045" s="15" t="s">
        <v>26</v>
      </c>
      <c r="E1045" s="15" t="s">
        <v>26</v>
      </c>
      <c r="F1045" s="15" t="n">
        <v>32</v>
      </c>
      <c r="G1045" s="15" t="s">
        <v>26</v>
      </c>
      <c r="H1045" s="15" t="s">
        <v>24</v>
      </c>
      <c r="I1045" s="15" t="s">
        <v>102</v>
      </c>
      <c r="J1045" s="15" t="s">
        <v>24</v>
      </c>
      <c r="K1045" s="15" t="s">
        <v>24</v>
      </c>
      <c r="L1045" s="15" t="s">
        <v>24</v>
      </c>
      <c r="M1045" s="15" t="s">
        <v>24</v>
      </c>
      <c r="N1045" s="15" t="s">
        <v>24</v>
      </c>
      <c r="O1045" s="15" t="s">
        <v>24</v>
      </c>
      <c r="P1045" s="15" t="s">
        <v>25</v>
      </c>
      <c r="Q1045" s="15" t="s">
        <v>26</v>
      </c>
      <c r="R1045" s="15" t="s">
        <v>19</v>
      </c>
      <c r="S1045" s="18" t="n">
        <v>69.75</v>
      </c>
      <c r="T1045" s="15" t="n">
        <v>2347.9</v>
      </c>
      <c r="U1045" s="15" t="s">
        <v>26</v>
      </c>
      <c r="V1045" s="18" t="n">
        <f aca="false">IF(ISNUMBER(T1045),T1045,0)</f>
        <v>2347.9</v>
      </c>
      <c r="W1045" s="15" t="n">
        <f aca="false">IF(U1045="Yes",1,0)</f>
        <v>1</v>
      </c>
      <c r="X1045" s="15" t="str">
        <f aca="false">IF(F1045&lt;=12,"0-12 months",IF(F1045&lt;=24,"13-24 months",IF(F1045&lt;=48,"25-48 months","49-72 months")))</f>
        <v>25-48 months</v>
      </c>
      <c r="Y1045" s="15" t="str">
        <f aca="false">IF(C1045=1,"Yes","No")</f>
        <v>No</v>
      </c>
      <c r="Z1045" s="15" t="n">
        <f aca="false">COUNTIF(J1045:O1045,"Yes")</f>
        <v>0</v>
      </c>
      <c r="AA1045" s="18" t="n">
        <f aca="false">S1045*W1045</f>
        <v>69.75</v>
      </c>
      <c r="AB1045" s="15" t="n">
        <f aca="false">(P1045="Month-to-month")+(I1045="Fiber optic")+(R1045="Electronic check")+(F1045&lt;=12)+(M1045="No")+(J1045="No")</f>
        <v>4</v>
      </c>
      <c r="AC1045" s="15" t="str">
        <f aca="false">IF(AB1045&gt;=5,"High",IF(AB1045&gt;=3,"Medium","Low"))</f>
        <v>Medium</v>
      </c>
    </row>
    <row r="1046" customFormat="false" ht="15" hidden="false" customHeight="false" outlineLevel="0" collapsed="false">
      <c r="A1046" s="15" t="s">
        <v>1143</v>
      </c>
      <c r="B1046" s="15" t="s">
        <v>94</v>
      </c>
      <c r="C1046" s="15" t="n">
        <v>0</v>
      </c>
      <c r="D1046" s="15" t="s">
        <v>24</v>
      </c>
      <c r="E1046" s="15" t="s">
        <v>24</v>
      </c>
      <c r="F1046" s="15" t="n">
        <v>8</v>
      </c>
      <c r="G1046" s="15" t="s">
        <v>26</v>
      </c>
      <c r="H1046" s="15" t="s">
        <v>24</v>
      </c>
      <c r="I1046" s="15" t="s">
        <v>96</v>
      </c>
      <c r="J1046" s="15" t="s">
        <v>26</v>
      </c>
      <c r="K1046" s="15" t="s">
        <v>24</v>
      </c>
      <c r="L1046" s="15" t="s">
        <v>24</v>
      </c>
      <c r="M1046" s="15" t="s">
        <v>26</v>
      </c>
      <c r="N1046" s="15" t="s">
        <v>24</v>
      </c>
      <c r="O1046" s="15" t="s">
        <v>24</v>
      </c>
      <c r="P1046" s="15" t="s">
        <v>27</v>
      </c>
      <c r="Q1046" s="15" t="s">
        <v>24</v>
      </c>
      <c r="R1046" s="15" t="s">
        <v>19</v>
      </c>
      <c r="S1046" s="18" t="n">
        <v>54.25</v>
      </c>
      <c r="T1046" s="15" t="n">
        <v>447.75</v>
      </c>
      <c r="U1046" s="15" t="s">
        <v>24</v>
      </c>
      <c r="V1046" s="18" t="n">
        <f aca="false">IF(ISNUMBER(T1046),T1046,0)</f>
        <v>447.75</v>
      </c>
      <c r="W1046" s="15" t="n">
        <f aca="false">IF(U1046="Yes",1,0)</f>
        <v>0</v>
      </c>
      <c r="X1046" s="15" t="str">
        <f aca="false">IF(F1046&lt;=12,"0-12 months",IF(F1046&lt;=24,"13-24 months",IF(F1046&lt;=48,"25-48 months","49-72 months")))</f>
        <v>0-12 months</v>
      </c>
      <c r="Y1046" s="15" t="str">
        <f aca="false">IF(C1046=1,"Yes","No")</f>
        <v>No</v>
      </c>
      <c r="Z1046" s="15" t="n">
        <f aca="false">COUNTIF(J1046:O1046,"Yes")</f>
        <v>2</v>
      </c>
      <c r="AA1046" s="18" t="n">
        <f aca="false">S1046*W1046</f>
        <v>0</v>
      </c>
      <c r="AB1046" s="15" t="n">
        <f aca="false">(P1046="Month-to-month")+(I1046="Fiber optic")+(R1046="Electronic check")+(F1046&lt;=12)+(M1046="No")+(J1046="No")</f>
        <v>1</v>
      </c>
      <c r="AC1046" s="15" t="str">
        <f aca="false">IF(AB1046&gt;=5,"High",IF(AB1046&gt;=3,"Medium","Low"))</f>
        <v>Low</v>
      </c>
    </row>
    <row r="1047" customFormat="false" ht="15" hidden="false" customHeight="false" outlineLevel="0" collapsed="false">
      <c r="A1047" s="15" t="s">
        <v>1144</v>
      </c>
      <c r="B1047" s="15" t="s">
        <v>94</v>
      </c>
      <c r="C1047" s="15" t="n">
        <v>0</v>
      </c>
      <c r="D1047" s="15" t="s">
        <v>26</v>
      </c>
      <c r="E1047" s="15" t="s">
        <v>26</v>
      </c>
      <c r="F1047" s="15" t="n">
        <v>43</v>
      </c>
      <c r="G1047" s="15" t="s">
        <v>26</v>
      </c>
      <c r="H1047" s="15" t="s">
        <v>26</v>
      </c>
      <c r="I1047" s="15" t="s">
        <v>102</v>
      </c>
      <c r="J1047" s="15" t="s">
        <v>24</v>
      </c>
      <c r="K1047" s="15" t="s">
        <v>24</v>
      </c>
      <c r="L1047" s="15" t="s">
        <v>26</v>
      </c>
      <c r="M1047" s="15" t="s">
        <v>24</v>
      </c>
      <c r="N1047" s="15" t="s">
        <v>26</v>
      </c>
      <c r="O1047" s="15" t="s">
        <v>26</v>
      </c>
      <c r="P1047" s="15" t="s">
        <v>25</v>
      </c>
      <c r="Q1047" s="15" t="s">
        <v>26</v>
      </c>
      <c r="R1047" s="15" t="s">
        <v>19</v>
      </c>
      <c r="S1047" s="18" t="n">
        <v>99.3</v>
      </c>
      <c r="T1047" s="15" t="n">
        <v>4209.95</v>
      </c>
      <c r="U1047" s="15" t="s">
        <v>24</v>
      </c>
      <c r="V1047" s="18" t="n">
        <f aca="false">IF(ISNUMBER(T1047),T1047,0)</f>
        <v>4209.95</v>
      </c>
      <c r="W1047" s="15" t="n">
        <f aca="false">IF(U1047="Yes",1,0)</f>
        <v>0</v>
      </c>
      <c r="X1047" s="15" t="str">
        <f aca="false">IF(F1047&lt;=12,"0-12 months",IF(F1047&lt;=24,"13-24 months",IF(F1047&lt;=48,"25-48 months","49-72 months")))</f>
        <v>25-48 months</v>
      </c>
      <c r="Y1047" s="15" t="str">
        <f aca="false">IF(C1047=1,"Yes","No")</f>
        <v>No</v>
      </c>
      <c r="Z1047" s="15" t="n">
        <f aca="false">COUNTIF(J1047:O1047,"Yes")</f>
        <v>3</v>
      </c>
      <c r="AA1047" s="18" t="n">
        <f aca="false">S1047*W1047</f>
        <v>0</v>
      </c>
      <c r="AB1047" s="15" t="n">
        <f aca="false">(P1047="Month-to-month")+(I1047="Fiber optic")+(R1047="Electronic check")+(F1047&lt;=12)+(M1047="No")+(J1047="No")</f>
        <v>4</v>
      </c>
      <c r="AC1047" s="15" t="str">
        <f aca="false">IF(AB1047&gt;=5,"High",IF(AB1047&gt;=3,"Medium","Low"))</f>
        <v>Medium</v>
      </c>
    </row>
    <row r="1048" customFormat="false" ht="15" hidden="false" customHeight="false" outlineLevel="0" collapsed="false">
      <c r="A1048" s="15" t="s">
        <v>1145</v>
      </c>
      <c r="B1048" s="15" t="s">
        <v>94</v>
      </c>
      <c r="C1048" s="15" t="n">
        <v>0</v>
      </c>
      <c r="D1048" s="15" t="s">
        <v>24</v>
      </c>
      <c r="E1048" s="15" t="s">
        <v>24</v>
      </c>
      <c r="F1048" s="15" t="n">
        <v>52</v>
      </c>
      <c r="G1048" s="15" t="s">
        <v>26</v>
      </c>
      <c r="H1048" s="15" t="s">
        <v>26</v>
      </c>
      <c r="I1048" s="15" t="s">
        <v>96</v>
      </c>
      <c r="J1048" s="15" t="s">
        <v>26</v>
      </c>
      <c r="K1048" s="15" t="s">
        <v>24</v>
      </c>
      <c r="L1048" s="15" t="s">
        <v>26</v>
      </c>
      <c r="M1048" s="15" t="s">
        <v>26</v>
      </c>
      <c r="N1048" s="15" t="s">
        <v>26</v>
      </c>
      <c r="O1048" s="15" t="s">
        <v>24</v>
      </c>
      <c r="P1048" s="15" t="s">
        <v>27</v>
      </c>
      <c r="Q1048" s="15" t="s">
        <v>24</v>
      </c>
      <c r="R1048" s="15" t="s">
        <v>21</v>
      </c>
      <c r="S1048" s="18" t="n">
        <v>74</v>
      </c>
      <c r="T1048" s="15" t="n">
        <v>3877.65</v>
      </c>
      <c r="U1048" s="15" t="s">
        <v>24</v>
      </c>
      <c r="V1048" s="18" t="n">
        <f aca="false">IF(ISNUMBER(T1048),T1048,0)</f>
        <v>3877.65</v>
      </c>
      <c r="W1048" s="15" t="n">
        <f aca="false">IF(U1048="Yes",1,0)</f>
        <v>0</v>
      </c>
      <c r="X1048" s="15" t="str">
        <f aca="false">IF(F1048&lt;=12,"0-12 months",IF(F1048&lt;=24,"13-24 months",IF(F1048&lt;=48,"25-48 months","49-72 months")))</f>
        <v>49-72 months</v>
      </c>
      <c r="Y1048" s="15" t="str">
        <f aca="false">IF(C1048=1,"Yes","No")</f>
        <v>No</v>
      </c>
      <c r="Z1048" s="15" t="n">
        <f aca="false">COUNTIF(J1048:O1048,"Yes")</f>
        <v>4</v>
      </c>
      <c r="AA1048" s="18" t="n">
        <f aca="false">S1048*W1048</f>
        <v>0</v>
      </c>
      <c r="AB1048" s="15" t="n">
        <f aca="false">(P1048="Month-to-month")+(I1048="Fiber optic")+(R1048="Electronic check")+(F1048&lt;=12)+(M1048="No")+(J1048="No")</f>
        <v>0</v>
      </c>
      <c r="AC1048" s="15" t="str">
        <f aca="false">IF(AB1048&gt;=5,"High",IF(AB1048&gt;=3,"Medium","Low"))</f>
        <v>Low</v>
      </c>
    </row>
    <row r="1049" customFormat="false" ht="15" hidden="false" customHeight="false" outlineLevel="0" collapsed="false">
      <c r="A1049" s="15" t="s">
        <v>1146</v>
      </c>
      <c r="B1049" s="15" t="s">
        <v>98</v>
      </c>
      <c r="C1049" s="15" t="n">
        <v>0</v>
      </c>
      <c r="D1049" s="15" t="s">
        <v>24</v>
      </c>
      <c r="E1049" s="15" t="s">
        <v>24</v>
      </c>
      <c r="F1049" s="15" t="n">
        <v>3</v>
      </c>
      <c r="G1049" s="15" t="s">
        <v>26</v>
      </c>
      <c r="H1049" s="15" t="s">
        <v>24</v>
      </c>
      <c r="I1049" s="15" t="s">
        <v>96</v>
      </c>
      <c r="J1049" s="15" t="s">
        <v>24</v>
      </c>
      <c r="K1049" s="15" t="s">
        <v>24</v>
      </c>
      <c r="L1049" s="15" t="s">
        <v>24</v>
      </c>
      <c r="M1049" s="15" t="s">
        <v>26</v>
      </c>
      <c r="N1049" s="15" t="s">
        <v>24</v>
      </c>
      <c r="O1049" s="15" t="s">
        <v>24</v>
      </c>
      <c r="P1049" s="15" t="s">
        <v>25</v>
      </c>
      <c r="Q1049" s="15" t="s">
        <v>26</v>
      </c>
      <c r="R1049" s="15" t="s">
        <v>17</v>
      </c>
      <c r="S1049" s="18" t="n">
        <v>50.25</v>
      </c>
      <c r="T1049" s="15" t="n">
        <v>152.3</v>
      </c>
      <c r="U1049" s="15" t="s">
        <v>24</v>
      </c>
      <c r="V1049" s="18" t="n">
        <f aca="false">IF(ISNUMBER(T1049),T1049,0)</f>
        <v>152.3</v>
      </c>
      <c r="W1049" s="15" t="n">
        <f aca="false">IF(U1049="Yes",1,0)</f>
        <v>0</v>
      </c>
      <c r="X1049" s="15" t="str">
        <f aca="false">IF(F1049&lt;=12,"0-12 months",IF(F1049&lt;=24,"13-24 months",IF(F1049&lt;=48,"25-48 months","49-72 months")))</f>
        <v>0-12 months</v>
      </c>
      <c r="Y1049" s="15" t="str">
        <f aca="false">IF(C1049=1,"Yes","No")</f>
        <v>No</v>
      </c>
      <c r="Z1049" s="15" t="n">
        <f aca="false">COUNTIF(J1049:O1049,"Yes")</f>
        <v>1</v>
      </c>
      <c r="AA1049" s="18" t="n">
        <f aca="false">S1049*W1049</f>
        <v>0</v>
      </c>
      <c r="AB1049" s="15" t="n">
        <f aca="false">(P1049="Month-to-month")+(I1049="Fiber optic")+(R1049="Electronic check")+(F1049&lt;=12)+(M1049="No")+(J1049="No")</f>
        <v>3</v>
      </c>
      <c r="AC1049" s="15" t="str">
        <f aca="false">IF(AB1049&gt;=5,"High",IF(AB1049&gt;=3,"Medium","Low"))</f>
        <v>Medium</v>
      </c>
    </row>
    <row r="1050" customFormat="false" ht="15" hidden="false" customHeight="false" outlineLevel="0" collapsed="false">
      <c r="A1050" s="15" t="s">
        <v>1147</v>
      </c>
      <c r="B1050" s="15" t="s">
        <v>98</v>
      </c>
      <c r="C1050" s="15" t="n">
        <v>0</v>
      </c>
      <c r="D1050" s="15" t="s">
        <v>24</v>
      </c>
      <c r="E1050" s="15" t="s">
        <v>24</v>
      </c>
      <c r="F1050" s="15" t="n">
        <v>29</v>
      </c>
      <c r="G1050" s="15" t="s">
        <v>26</v>
      </c>
      <c r="H1050" s="15" t="s">
        <v>24</v>
      </c>
      <c r="I1050" s="15" t="s">
        <v>24</v>
      </c>
      <c r="J1050" s="15" t="s">
        <v>28</v>
      </c>
      <c r="K1050" s="15" t="s">
        <v>28</v>
      </c>
      <c r="L1050" s="15" t="s">
        <v>28</v>
      </c>
      <c r="M1050" s="15" t="s">
        <v>28</v>
      </c>
      <c r="N1050" s="15" t="s">
        <v>28</v>
      </c>
      <c r="O1050" s="15" t="s">
        <v>28</v>
      </c>
      <c r="P1050" s="15" t="s">
        <v>27</v>
      </c>
      <c r="Q1050" s="15" t="s">
        <v>26</v>
      </c>
      <c r="R1050" s="15" t="s">
        <v>17</v>
      </c>
      <c r="S1050" s="18" t="n">
        <v>19.8</v>
      </c>
      <c r="T1050" s="15" t="n">
        <v>572.2</v>
      </c>
      <c r="U1050" s="15" t="s">
        <v>24</v>
      </c>
      <c r="V1050" s="18" t="n">
        <f aca="false">IF(ISNUMBER(T1050),T1050,0)</f>
        <v>572.2</v>
      </c>
      <c r="W1050" s="15" t="n">
        <f aca="false">IF(U1050="Yes",1,0)</f>
        <v>0</v>
      </c>
      <c r="X1050" s="15" t="str">
        <f aca="false">IF(F1050&lt;=12,"0-12 months",IF(F1050&lt;=24,"13-24 months",IF(F1050&lt;=48,"25-48 months","49-72 months")))</f>
        <v>25-48 months</v>
      </c>
      <c r="Y1050" s="15" t="str">
        <f aca="false">IF(C1050=1,"Yes","No")</f>
        <v>No</v>
      </c>
      <c r="Z1050" s="15" t="n">
        <f aca="false">COUNTIF(J1050:O1050,"Yes")</f>
        <v>0</v>
      </c>
      <c r="AA1050" s="18" t="n">
        <f aca="false">S1050*W1050</f>
        <v>0</v>
      </c>
      <c r="AB1050" s="15" t="n">
        <f aca="false">(P1050="Month-to-month")+(I1050="Fiber optic")+(R1050="Electronic check")+(F1050&lt;=12)+(M1050="No")+(J1050="No")</f>
        <v>0</v>
      </c>
      <c r="AC1050" s="15" t="str">
        <f aca="false">IF(AB1050&gt;=5,"High",IF(AB1050&gt;=3,"Medium","Low"))</f>
        <v>Low</v>
      </c>
    </row>
    <row r="1051" customFormat="false" ht="15" hidden="false" customHeight="false" outlineLevel="0" collapsed="false">
      <c r="A1051" s="15" t="s">
        <v>1148</v>
      </c>
      <c r="B1051" s="15" t="s">
        <v>94</v>
      </c>
      <c r="C1051" s="15" t="n">
        <v>0</v>
      </c>
      <c r="D1051" s="15" t="s">
        <v>24</v>
      </c>
      <c r="E1051" s="15" t="s">
        <v>24</v>
      </c>
      <c r="F1051" s="15" t="n">
        <v>1</v>
      </c>
      <c r="G1051" s="15" t="s">
        <v>26</v>
      </c>
      <c r="H1051" s="15" t="s">
        <v>24</v>
      </c>
      <c r="I1051" s="15" t="s">
        <v>24</v>
      </c>
      <c r="J1051" s="15" t="s">
        <v>28</v>
      </c>
      <c r="K1051" s="15" t="s">
        <v>28</v>
      </c>
      <c r="L1051" s="15" t="s">
        <v>28</v>
      </c>
      <c r="M1051" s="15" t="s">
        <v>28</v>
      </c>
      <c r="N1051" s="15" t="s">
        <v>28</v>
      </c>
      <c r="O1051" s="15" t="s">
        <v>28</v>
      </c>
      <c r="P1051" s="15" t="s">
        <v>25</v>
      </c>
      <c r="Q1051" s="15" t="s">
        <v>24</v>
      </c>
      <c r="R1051" s="15" t="s">
        <v>17</v>
      </c>
      <c r="S1051" s="18" t="n">
        <v>19.65</v>
      </c>
      <c r="T1051" s="15" t="n">
        <v>19.65</v>
      </c>
      <c r="U1051" s="15" t="s">
        <v>26</v>
      </c>
      <c r="V1051" s="18" t="n">
        <f aca="false">IF(ISNUMBER(T1051),T1051,0)</f>
        <v>19.65</v>
      </c>
      <c r="W1051" s="15" t="n">
        <f aca="false">IF(U1051="Yes",1,0)</f>
        <v>1</v>
      </c>
      <c r="X1051" s="15" t="str">
        <f aca="false">IF(F1051&lt;=12,"0-12 months",IF(F1051&lt;=24,"13-24 months",IF(F1051&lt;=48,"25-48 months","49-72 months")))</f>
        <v>0-12 months</v>
      </c>
      <c r="Y1051" s="15" t="str">
        <f aca="false">IF(C1051=1,"Yes","No")</f>
        <v>No</v>
      </c>
      <c r="Z1051" s="15" t="n">
        <f aca="false">COUNTIF(J1051:O1051,"Yes")</f>
        <v>0</v>
      </c>
      <c r="AA1051" s="18" t="n">
        <f aca="false">S1051*W1051</f>
        <v>19.65</v>
      </c>
      <c r="AB1051" s="15" t="n">
        <f aca="false">(P1051="Month-to-month")+(I1051="Fiber optic")+(R1051="Electronic check")+(F1051&lt;=12)+(M1051="No")+(J1051="No")</f>
        <v>2</v>
      </c>
      <c r="AC1051" s="15" t="str">
        <f aca="false">IF(AB1051&gt;=5,"High",IF(AB1051&gt;=3,"Medium","Low"))</f>
        <v>Low</v>
      </c>
    </row>
    <row r="1052" customFormat="false" ht="15" hidden="false" customHeight="false" outlineLevel="0" collapsed="false">
      <c r="A1052" s="15" t="s">
        <v>1149</v>
      </c>
      <c r="B1052" s="15" t="s">
        <v>98</v>
      </c>
      <c r="C1052" s="15" t="n">
        <v>1</v>
      </c>
      <c r="D1052" s="15" t="s">
        <v>24</v>
      </c>
      <c r="E1052" s="15" t="s">
        <v>24</v>
      </c>
      <c r="F1052" s="15" t="n">
        <v>12</v>
      </c>
      <c r="G1052" s="15" t="s">
        <v>24</v>
      </c>
      <c r="H1052" s="15" t="s">
        <v>95</v>
      </c>
      <c r="I1052" s="15" t="s">
        <v>96</v>
      </c>
      <c r="J1052" s="15" t="s">
        <v>24</v>
      </c>
      <c r="K1052" s="15" t="s">
        <v>24</v>
      </c>
      <c r="L1052" s="15" t="s">
        <v>26</v>
      </c>
      <c r="M1052" s="15" t="s">
        <v>26</v>
      </c>
      <c r="N1052" s="15" t="s">
        <v>24</v>
      </c>
      <c r="O1052" s="15" t="s">
        <v>26</v>
      </c>
      <c r="P1052" s="15" t="s">
        <v>25</v>
      </c>
      <c r="Q1052" s="15" t="s">
        <v>26</v>
      </c>
      <c r="R1052" s="15" t="s">
        <v>15</v>
      </c>
      <c r="S1052" s="18" t="n">
        <v>43.65</v>
      </c>
      <c r="T1052" s="15" t="n">
        <v>526.95</v>
      </c>
      <c r="U1052" s="15" t="s">
        <v>26</v>
      </c>
      <c r="V1052" s="18" t="n">
        <f aca="false">IF(ISNUMBER(T1052),T1052,0)</f>
        <v>526.95</v>
      </c>
      <c r="W1052" s="15" t="n">
        <f aca="false">IF(U1052="Yes",1,0)</f>
        <v>1</v>
      </c>
      <c r="X1052" s="15" t="str">
        <f aca="false">IF(F1052&lt;=12,"0-12 months",IF(F1052&lt;=24,"13-24 months",IF(F1052&lt;=48,"25-48 months","49-72 months")))</f>
        <v>0-12 months</v>
      </c>
      <c r="Y1052" s="15" t="str">
        <f aca="false">IF(C1052=1,"Yes","No")</f>
        <v>Yes</v>
      </c>
      <c r="Z1052" s="15" t="n">
        <f aca="false">COUNTIF(J1052:O1052,"Yes")</f>
        <v>3</v>
      </c>
      <c r="AA1052" s="18" t="n">
        <f aca="false">S1052*W1052</f>
        <v>43.65</v>
      </c>
      <c r="AB1052" s="15" t="n">
        <f aca="false">(P1052="Month-to-month")+(I1052="Fiber optic")+(R1052="Electronic check")+(F1052&lt;=12)+(M1052="No")+(J1052="No")</f>
        <v>4</v>
      </c>
      <c r="AC1052" s="15" t="str">
        <f aca="false">IF(AB1052&gt;=5,"High",IF(AB1052&gt;=3,"Medium","Low"))</f>
        <v>Medium</v>
      </c>
    </row>
    <row r="1053" customFormat="false" ht="15" hidden="false" customHeight="false" outlineLevel="0" collapsed="false">
      <c r="A1053" s="15" t="s">
        <v>1150</v>
      </c>
      <c r="B1053" s="15" t="s">
        <v>94</v>
      </c>
      <c r="C1053" s="15" t="n">
        <v>0</v>
      </c>
      <c r="D1053" s="15" t="s">
        <v>26</v>
      </c>
      <c r="E1053" s="15" t="s">
        <v>26</v>
      </c>
      <c r="F1053" s="15" t="n">
        <v>16</v>
      </c>
      <c r="G1053" s="15" t="s">
        <v>24</v>
      </c>
      <c r="H1053" s="15" t="s">
        <v>95</v>
      </c>
      <c r="I1053" s="15" t="s">
        <v>96</v>
      </c>
      <c r="J1053" s="15" t="s">
        <v>24</v>
      </c>
      <c r="K1053" s="15" t="s">
        <v>24</v>
      </c>
      <c r="L1053" s="15" t="s">
        <v>24</v>
      </c>
      <c r="M1053" s="15" t="s">
        <v>24</v>
      </c>
      <c r="N1053" s="15" t="s">
        <v>24</v>
      </c>
      <c r="O1053" s="15" t="s">
        <v>26</v>
      </c>
      <c r="P1053" s="15" t="s">
        <v>25</v>
      </c>
      <c r="Q1053" s="15" t="s">
        <v>26</v>
      </c>
      <c r="R1053" s="15" t="s">
        <v>21</v>
      </c>
      <c r="S1053" s="18" t="n">
        <v>35.5</v>
      </c>
      <c r="T1053" s="15" t="n">
        <v>552.7</v>
      </c>
      <c r="U1053" s="15" t="s">
        <v>24</v>
      </c>
      <c r="V1053" s="18" t="n">
        <f aca="false">IF(ISNUMBER(T1053),T1053,0)</f>
        <v>552.7</v>
      </c>
      <c r="W1053" s="15" t="n">
        <f aca="false">IF(U1053="Yes",1,0)</f>
        <v>0</v>
      </c>
      <c r="X1053" s="15" t="str">
        <f aca="false">IF(F1053&lt;=12,"0-12 months",IF(F1053&lt;=24,"13-24 months",IF(F1053&lt;=48,"25-48 months","49-72 months")))</f>
        <v>13-24 months</v>
      </c>
      <c r="Y1053" s="15" t="str">
        <f aca="false">IF(C1053=1,"Yes","No")</f>
        <v>No</v>
      </c>
      <c r="Z1053" s="15" t="n">
        <f aca="false">COUNTIF(J1053:O1053,"Yes")</f>
        <v>1</v>
      </c>
      <c r="AA1053" s="18" t="n">
        <f aca="false">S1053*W1053</f>
        <v>0</v>
      </c>
      <c r="AB1053" s="15" t="n">
        <f aca="false">(P1053="Month-to-month")+(I1053="Fiber optic")+(R1053="Electronic check")+(F1053&lt;=12)+(M1053="No")+(J1053="No")</f>
        <v>3</v>
      </c>
      <c r="AC1053" s="15" t="str">
        <f aca="false">IF(AB1053&gt;=5,"High",IF(AB1053&gt;=3,"Medium","Low"))</f>
        <v>Medium</v>
      </c>
    </row>
    <row r="1054" customFormat="false" ht="15" hidden="false" customHeight="false" outlineLevel="0" collapsed="false">
      <c r="A1054" s="15" t="s">
        <v>1151</v>
      </c>
      <c r="B1054" s="15" t="s">
        <v>94</v>
      </c>
      <c r="C1054" s="15" t="n">
        <v>0</v>
      </c>
      <c r="D1054" s="15" t="s">
        <v>24</v>
      </c>
      <c r="E1054" s="15" t="s">
        <v>24</v>
      </c>
      <c r="F1054" s="15" t="n">
        <v>40</v>
      </c>
      <c r="G1054" s="15" t="s">
        <v>26</v>
      </c>
      <c r="H1054" s="15" t="s">
        <v>26</v>
      </c>
      <c r="I1054" s="15" t="s">
        <v>96</v>
      </c>
      <c r="J1054" s="15" t="s">
        <v>24</v>
      </c>
      <c r="K1054" s="15" t="s">
        <v>24</v>
      </c>
      <c r="L1054" s="15" t="s">
        <v>26</v>
      </c>
      <c r="M1054" s="15" t="s">
        <v>26</v>
      </c>
      <c r="N1054" s="15" t="s">
        <v>26</v>
      </c>
      <c r="O1054" s="15" t="s">
        <v>26</v>
      </c>
      <c r="P1054" s="15" t="s">
        <v>27</v>
      </c>
      <c r="Q1054" s="15" t="s">
        <v>26</v>
      </c>
      <c r="R1054" s="15" t="s">
        <v>17</v>
      </c>
      <c r="S1054" s="18" t="n">
        <v>80.75</v>
      </c>
      <c r="T1054" s="15" t="n">
        <v>3208.65</v>
      </c>
      <c r="U1054" s="15" t="s">
        <v>24</v>
      </c>
      <c r="V1054" s="18" t="n">
        <f aca="false">IF(ISNUMBER(T1054),T1054,0)</f>
        <v>3208.65</v>
      </c>
      <c r="W1054" s="15" t="n">
        <f aca="false">IF(U1054="Yes",1,0)</f>
        <v>0</v>
      </c>
      <c r="X1054" s="15" t="str">
        <f aca="false">IF(F1054&lt;=12,"0-12 months",IF(F1054&lt;=24,"13-24 months",IF(F1054&lt;=48,"25-48 months","49-72 months")))</f>
        <v>25-48 months</v>
      </c>
      <c r="Y1054" s="15" t="str">
        <f aca="false">IF(C1054=1,"Yes","No")</f>
        <v>No</v>
      </c>
      <c r="Z1054" s="15" t="n">
        <f aca="false">COUNTIF(J1054:O1054,"Yes")</f>
        <v>4</v>
      </c>
      <c r="AA1054" s="18" t="n">
        <f aca="false">S1054*W1054</f>
        <v>0</v>
      </c>
      <c r="AB1054" s="15" t="n">
        <f aca="false">(P1054="Month-to-month")+(I1054="Fiber optic")+(R1054="Electronic check")+(F1054&lt;=12)+(M1054="No")+(J1054="No")</f>
        <v>1</v>
      </c>
      <c r="AC1054" s="15" t="str">
        <f aca="false">IF(AB1054&gt;=5,"High",IF(AB1054&gt;=3,"Medium","Low"))</f>
        <v>Low</v>
      </c>
    </row>
    <row r="1055" customFormat="false" ht="15" hidden="false" customHeight="false" outlineLevel="0" collapsed="false">
      <c r="A1055" s="15" t="s">
        <v>1152</v>
      </c>
      <c r="B1055" s="15" t="s">
        <v>94</v>
      </c>
      <c r="C1055" s="15" t="n">
        <v>0</v>
      </c>
      <c r="D1055" s="15" t="s">
        <v>24</v>
      </c>
      <c r="E1055" s="15" t="s">
        <v>24</v>
      </c>
      <c r="F1055" s="15" t="n">
        <v>5</v>
      </c>
      <c r="G1055" s="15" t="s">
        <v>24</v>
      </c>
      <c r="H1055" s="15" t="s">
        <v>95</v>
      </c>
      <c r="I1055" s="15" t="s">
        <v>96</v>
      </c>
      <c r="J1055" s="15" t="s">
        <v>24</v>
      </c>
      <c r="K1055" s="15" t="s">
        <v>24</v>
      </c>
      <c r="L1055" s="15" t="s">
        <v>26</v>
      </c>
      <c r="M1055" s="15" t="s">
        <v>24</v>
      </c>
      <c r="N1055" s="15" t="s">
        <v>24</v>
      </c>
      <c r="O1055" s="15" t="s">
        <v>26</v>
      </c>
      <c r="P1055" s="15" t="s">
        <v>25</v>
      </c>
      <c r="Q1055" s="15" t="s">
        <v>24</v>
      </c>
      <c r="R1055" s="15" t="s">
        <v>15</v>
      </c>
      <c r="S1055" s="18" t="n">
        <v>39.5</v>
      </c>
      <c r="T1055" s="15" t="n">
        <v>210.75</v>
      </c>
      <c r="U1055" s="15" t="s">
        <v>26</v>
      </c>
      <c r="V1055" s="18" t="n">
        <f aca="false">IF(ISNUMBER(T1055),T1055,0)</f>
        <v>210.75</v>
      </c>
      <c r="W1055" s="15" t="n">
        <f aca="false">IF(U1055="Yes",1,0)</f>
        <v>1</v>
      </c>
      <c r="X1055" s="15" t="str">
        <f aca="false">IF(F1055&lt;=12,"0-12 months",IF(F1055&lt;=24,"13-24 months",IF(F1055&lt;=48,"25-48 months","49-72 months")))</f>
        <v>0-12 months</v>
      </c>
      <c r="Y1055" s="15" t="str">
        <f aca="false">IF(C1055=1,"Yes","No")</f>
        <v>No</v>
      </c>
      <c r="Z1055" s="15" t="n">
        <f aca="false">COUNTIF(J1055:O1055,"Yes")</f>
        <v>2</v>
      </c>
      <c r="AA1055" s="18" t="n">
        <f aca="false">S1055*W1055</f>
        <v>39.5</v>
      </c>
      <c r="AB1055" s="15" t="n">
        <f aca="false">(P1055="Month-to-month")+(I1055="Fiber optic")+(R1055="Electronic check")+(F1055&lt;=12)+(M1055="No")+(J1055="No")</f>
        <v>5</v>
      </c>
      <c r="AC1055" s="15" t="str">
        <f aca="false">IF(AB1055&gt;=5,"High",IF(AB1055&gt;=3,"Medium","Low"))</f>
        <v>High</v>
      </c>
    </row>
    <row r="1056" customFormat="false" ht="15" hidden="false" customHeight="false" outlineLevel="0" collapsed="false">
      <c r="A1056" s="15" t="s">
        <v>1153</v>
      </c>
      <c r="B1056" s="15" t="s">
        <v>98</v>
      </c>
      <c r="C1056" s="15" t="n">
        <v>0</v>
      </c>
      <c r="D1056" s="15" t="s">
        <v>26</v>
      </c>
      <c r="E1056" s="15" t="s">
        <v>24</v>
      </c>
      <c r="F1056" s="15" t="n">
        <v>40</v>
      </c>
      <c r="G1056" s="15" t="s">
        <v>26</v>
      </c>
      <c r="H1056" s="15" t="s">
        <v>26</v>
      </c>
      <c r="I1056" s="15" t="s">
        <v>102</v>
      </c>
      <c r="J1056" s="15" t="s">
        <v>24</v>
      </c>
      <c r="K1056" s="15" t="s">
        <v>24</v>
      </c>
      <c r="L1056" s="15" t="s">
        <v>24</v>
      </c>
      <c r="M1056" s="15" t="s">
        <v>24</v>
      </c>
      <c r="N1056" s="15" t="s">
        <v>26</v>
      </c>
      <c r="O1056" s="15" t="s">
        <v>26</v>
      </c>
      <c r="P1056" s="15" t="s">
        <v>25</v>
      </c>
      <c r="Q1056" s="15" t="s">
        <v>26</v>
      </c>
      <c r="R1056" s="15" t="s">
        <v>19</v>
      </c>
      <c r="S1056" s="18" t="n">
        <v>97.1</v>
      </c>
      <c r="T1056" s="15" t="n">
        <v>3706.95</v>
      </c>
      <c r="U1056" s="15" t="s">
        <v>26</v>
      </c>
      <c r="V1056" s="18" t="n">
        <f aca="false">IF(ISNUMBER(T1056),T1056,0)</f>
        <v>3706.95</v>
      </c>
      <c r="W1056" s="15" t="n">
        <f aca="false">IF(U1056="Yes",1,0)</f>
        <v>1</v>
      </c>
      <c r="X1056" s="15" t="str">
        <f aca="false">IF(F1056&lt;=12,"0-12 months",IF(F1056&lt;=24,"13-24 months",IF(F1056&lt;=48,"25-48 months","49-72 months")))</f>
        <v>25-48 months</v>
      </c>
      <c r="Y1056" s="15" t="str">
        <f aca="false">IF(C1056=1,"Yes","No")</f>
        <v>No</v>
      </c>
      <c r="Z1056" s="15" t="n">
        <f aca="false">COUNTIF(J1056:O1056,"Yes")</f>
        <v>2</v>
      </c>
      <c r="AA1056" s="18" t="n">
        <f aca="false">S1056*W1056</f>
        <v>97.1</v>
      </c>
      <c r="AB1056" s="15" t="n">
        <f aca="false">(P1056="Month-to-month")+(I1056="Fiber optic")+(R1056="Electronic check")+(F1056&lt;=12)+(M1056="No")+(J1056="No")</f>
        <v>4</v>
      </c>
      <c r="AC1056" s="15" t="str">
        <f aca="false">IF(AB1056&gt;=5,"High",IF(AB1056&gt;=3,"Medium","Low"))</f>
        <v>Medium</v>
      </c>
    </row>
    <row r="1057" customFormat="false" ht="15" hidden="false" customHeight="false" outlineLevel="0" collapsed="false">
      <c r="A1057" s="15" t="s">
        <v>1154</v>
      </c>
      <c r="B1057" s="15" t="s">
        <v>94</v>
      </c>
      <c r="C1057" s="15" t="n">
        <v>0</v>
      </c>
      <c r="D1057" s="15" t="s">
        <v>24</v>
      </c>
      <c r="E1057" s="15" t="s">
        <v>24</v>
      </c>
      <c r="F1057" s="15" t="n">
        <v>36</v>
      </c>
      <c r="G1057" s="15" t="s">
        <v>26</v>
      </c>
      <c r="H1057" s="15" t="s">
        <v>24</v>
      </c>
      <c r="I1057" s="15" t="s">
        <v>24</v>
      </c>
      <c r="J1057" s="15" t="s">
        <v>28</v>
      </c>
      <c r="K1057" s="15" t="s">
        <v>28</v>
      </c>
      <c r="L1057" s="15" t="s">
        <v>28</v>
      </c>
      <c r="M1057" s="15" t="s">
        <v>28</v>
      </c>
      <c r="N1057" s="15" t="s">
        <v>28</v>
      </c>
      <c r="O1057" s="15" t="s">
        <v>28</v>
      </c>
      <c r="P1057" s="15" t="s">
        <v>27</v>
      </c>
      <c r="Q1057" s="15" t="s">
        <v>24</v>
      </c>
      <c r="R1057" s="15" t="s">
        <v>17</v>
      </c>
      <c r="S1057" s="18" t="n">
        <v>19.55</v>
      </c>
      <c r="T1057" s="15" t="n">
        <v>620.75</v>
      </c>
      <c r="U1057" s="15" t="s">
        <v>24</v>
      </c>
      <c r="V1057" s="18" t="n">
        <f aca="false">IF(ISNUMBER(T1057),T1057,0)</f>
        <v>620.75</v>
      </c>
      <c r="W1057" s="15" t="n">
        <f aca="false">IF(U1057="Yes",1,0)</f>
        <v>0</v>
      </c>
      <c r="X1057" s="15" t="str">
        <f aca="false">IF(F1057&lt;=12,"0-12 months",IF(F1057&lt;=24,"13-24 months",IF(F1057&lt;=48,"25-48 months","49-72 months")))</f>
        <v>25-48 months</v>
      </c>
      <c r="Y1057" s="15" t="str">
        <f aca="false">IF(C1057=1,"Yes","No")</f>
        <v>No</v>
      </c>
      <c r="Z1057" s="15" t="n">
        <f aca="false">COUNTIF(J1057:O1057,"Yes")</f>
        <v>0</v>
      </c>
      <c r="AA1057" s="18" t="n">
        <f aca="false">S1057*W1057</f>
        <v>0</v>
      </c>
      <c r="AB1057" s="15" t="n">
        <f aca="false">(P1057="Month-to-month")+(I1057="Fiber optic")+(R1057="Electronic check")+(F1057&lt;=12)+(M1057="No")+(J1057="No")</f>
        <v>0</v>
      </c>
      <c r="AC1057" s="15" t="str">
        <f aca="false">IF(AB1057&gt;=5,"High",IF(AB1057&gt;=3,"Medium","Low"))</f>
        <v>Low</v>
      </c>
    </row>
    <row r="1058" customFormat="false" ht="15" hidden="false" customHeight="false" outlineLevel="0" collapsed="false">
      <c r="A1058" s="15" t="s">
        <v>1155</v>
      </c>
      <c r="B1058" s="15" t="s">
        <v>94</v>
      </c>
      <c r="C1058" s="15" t="n">
        <v>0</v>
      </c>
      <c r="D1058" s="15" t="s">
        <v>24</v>
      </c>
      <c r="E1058" s="15" t="s">
        <v>24</v>
      </c>
      <c r="F1058" s="15" t="n">
        <v>5</v>
      </c>
      <c r="G1058" s="15" t="s">
        <v>26</v>
      </c>
      <c r="H1058" s="15" t="s">
        <v>24</v>
      </c>
      <c r="I1058" s="15" t="s">
        <v>102</v>
      </c>
      <c r="J1058" s="15" t="s">
        <v>24</v>
      </c>
      <c r="K1058" s="15" t="s">
        <v>24</v>
      </c>
      <c r="L1058" s="15" t="s">
        <v>24</v>
      </c>
      <c r="M1058" s="15" t="s">
        <v>24</v>
      </c>
      <c r="N1058" s="15" t="s">
        <v>24</v>
      </c>
      <c r="O1058" s="15" t="s">
        <v>26</v>
      </c>
      <c r="P1058" s="15" t="s">
        <v>25</v>
      </c>
      <c r="Q1058" s="15" t="s">
        <v>26</v>
      </c>
      <c r="R1058" s="15" t="s">
        <v>15</v>
      </c>
      <c r="S1058" s="18" t="n">
        <v>80</v>
      </c>
      <c r="T1058" s="15" t="n">
        <v>412.5</v>
      </c>
      <c r="U1058" s="15" t="s">
        <v>26</v>
      </c>
      <c r="V1058" s="18" t="n">
        <f aca="false">IF(ISNUMBER(T1058),T1058,0)</f>
        <v>412.5</v>
      </c>
      <c r="W1058" s="15" t="n">
        <f aca="false">IF(U1058="Yes",1,0)</f>
        <v>1</v>
      </c>
      <c r="X1058" s="15" t="str">
        <f aca="false">IF(F1058&lt;=12,"0-12 months",IF(F1058&lt;=24,"13-24 months",IF(F1058&lt;=48,"25-48 months","49-72 months")))</f>
        <v>0-12 months</v>
      </c>
      <c r="Y1058" s="15" t="str">
        <f aca="false">IF(C1058=1,"Yes","No")</f>
        <v>No</v>
      </c>
      <c r="Z1058" s="15" t="n">
        <f aca="false">COUNTIF(J1058:O1058,"Yes")</f>
        <v>1</v>
      </c>
      <c r="AA1058" s="18" t="n">
        <f aca="false">S1058*W1058</f>
        <v>80</v>
      </c>
      <c r="AB1058" s="15" t="n">
        <f aca="false">(P1058="Month-to-month")+(I1058="Fiber optic")+(R1058="Electronic check")+(F1058&lt;=12)+(M1058="No")+(J1058="No")</f>
        <v>6</v>
      </c>
      <c r="AC1058" s="15" t="str">
        <f aca="false">IF(AB1058&gt;=5,"High",IF(AB1058&gt;=3,"Medium","Low"))</f>
        <v>High</v>
      </c>
    </row>
    <row r="1059" customFormat="false" ht="15" hidden="false" customHeight="false" outlineLevel="0" collapsed="false">
      <c r="A1059" s="15" t="s">
        <v>1156</v>
      </c>
      <c r="B1059" s="15" t="s">
        <v>94</v>
      </c>
      <c r="C1059" s="15" t="n">
        <v>0</v>
      </c>
      <c r="D1059" s="15" t="s">
        <v>24</v>
      </c>
      <c r="E1059" s="15" t="s">
        <v>24</v>
      </c>
      <c r="F1059" s="15" t="n">
        <v>10</v>
      </c>
      <c r="G1059" s="15" t="s">
        <v>26</v>
      </c>
      <c r="H1059" s="15" t="s">
        <v>24</v>
      </c>
      <c r="I1059" s="15" t="s">
        <v>102</v>
      </c>
      <c r="J1059" s="15" t="s">
        <v>26</v>
      </c>
      <c r="K1059" s="15" t="s">
        <v>24</v>
      </c>
      <c r="L1059" s="15" t="s">
        <v>24</v>
      </c>
      <c r="M1059" s="15" t="s">
        <v>24</v>
      </c>
      <c r="N1059" s="15" t="s">
        <v>26</v>
      </c>
      <c r="O1059" s="15" t="s">
        <v>24</v>
      </c>
      <c r="P1059" s="15" t="s">
        <v>25</v>
      </c>
      <c r="Q1059" s="15" t="s">
        <v>26</v>
      </c>
      <c r="R1059" s="15" t="s">
        <v>17</v>
      </c>
      <c r="S1059" s="18" t="n">
        <v>84.7</v>
      </c>
      <c r="T1059" s="15" t="n">
        <v>832.05</v>
      </c>
      <c r="U1059" s="15" t="s">
        <v>26</v>
      </c>
      <c r="V1059" s="18" t="n">
        <f aca="false">IF(ISNUMBER(T1059),T1059,0)</f>
        <v>832.05</v>
      </c>
      <c r="W1059" s="15" t="n">
        <f aca="false">IF(U1059="Yes",1,0)</f>
        <v>1</v>
      </c>
      <c r="X1059" s="15" t="str">
        <f aca="false">IF(F1059&lt;=12,"0-12 months",IF(F1059&lt;=24,"13-24 months",IF(F1059&lt;=48,"25-48 months","49-72 months")))</f>
        <v>0-12 months</v>
      </c>
      <c r="Y1059" s="15" t="str">
        <f aca="false">IF(C1059=1,"Yes","No")</f>
        <v>No</v>
      </c>
      <c r="Z1059" s="15" t="n">
        <f aca="false">COUNTIF(J1059:O1059,"Yes")</f>
        <v>2</v>
      </c>
      <c r="AA1059" s="18" t="n">
        <f aca="false">S1059*W1059</f>
        <v>84.7</v>
      </c>
      <c r="AB1059" s="15" t="n">
        <f aca="false">(P1059="Month-to-month")+(I1059="Fiber optic")+(R1059="Electronic check")+(F1059&lt;=12)+(M1059="No")+(J1059="No")</f>
        <v>4</v>
      </c>
      <c r="AC1059" s="15" t="str">
        <f aca="false">IF(AB1059&gt;=5,"High",IF(AB1059&gt;=3,"Medium","Low"))</f>
        <v>Medium</v>
      </c>
    </row>
    <row r="1060" customFormat="false" ht="15" hidden="false" customHeight="false" outlineLevel="0" collapsed="false">
      <c r="A1060" s="15" t="s">
        <v>1157</v>
      </c>
      <c r="B1060" s="15" t="s">
        <v>98</v>
      </c>
      <c r="C1060" s="15" t="n">
        <v>0</v>
      </c>
      <c r="D1060" s="15" t="s">
        <v>26</v>
      </c>
      <c r="E1060" s="15" t="s">
        <v>26</v>
      </c>
      <c r="F1060" s="15" t="n">
        <v>2</v>
      </c>
      <c r="G1060" s="15" t="s">
        <v>26</v>
      </c>
      <c r="H1060" s="15" t="s">
        <v>24</v>
      </c>
      <c r="I1060" s="15" t="s">
        <v>102</v>
      </c>
      <c r="J1060" s="15" t="s">
        <v>24</v>
      </c>
      <c r="K1060" s="15" t="s">
        <v>24</v>
      </c>
      <c r="L1060" s="15" t="s">
        <v>24</v>
      </c>
      <c r="M1060" s="15" t="s">
        <v>24</v>
      </c>
      <c r="N1060" s="15" t="s">
        <v>26</v>
      </c>
      <c r="O1060" s="15" t="s">
        <v>26</v>
      </c>
      <c r="P1060" s="15" t="s">
        <v>25</v>
      </c>
      <c r="Q1060" s="15" t="s">
        <v>26</v>
      </c>
      <c r="R1060" s="15" t="s">
        <v>19</v>
      </c>
      <c r="S1060" s="18" t="n">
        <v>89.55</v>
      </c>
      <c r="T1060" s="15" t="n">
        <v>185.55</v>
      </c>
      <c r="U1060" s="15" t="s">
        <v>26</v>
      </c>
      <c r="V1060" s="18" t="n">
        <f aca="false">IF(ISNUMBER(T1060),T1060,0)</f>
        <v>185.55</v>
      </c>
      <c r="W1060" s="15" t="n">
        <f aca="false">IF(U1060="Yes",1,0)</f>
        <v>1</v>
      </c>
      <c r="X1060" s="15" t="str">
        <f aca="false">IF(F1060&lt;=12,"0-12 months",IF(F1060&lt;=24,"13-24 months",IF(F1060&lt;=48,"25-48 months","49-72 months")))</f>
        <v>0-12 months</v>
      </c>
      <c r="Y1060" s="15" t="str">
        <f aca="false">IF(C1060=1,"Yes","No")</f>
        <v>No</v>
      </c>
      <c r="Z1060" s="15" t="n">
        <f aca="false">COUNTIF(J1060:O1060,"Yes")</f>
        <v>2</v>
      </c>
      <c r="AA1060" s="18" t="n">
        <f aca="false">S1060*W1060</f>
        <v>89.55</v>
      </c>
      <c r="AB1060" s="15" t="n">
        <f aca="false">(P1060="Month-to-month")+(I1060="Fiber optic")+(R1060="Electronic check")+(F1060&lt;=12)+(M1060="No")+(J1060="No")</f>
        <v>5</v>
      </c>
      <c r="AC1060" s="15" t="str">
        <f aca="false">IF(AB1060&gt;=5,"High",IF(AB1060&gt;=3,"Medium","Low"))</f>
        <v>High</v>
      </c>
    </row>
    <row r="1061" customFormat="false" ht="15" hidden="false" customHeight="false" outlineLevel="0" collapsed="false">
      <c r="A1061" s="15" t="s">
        <v>1158</v>
      </c>
      <c r="B1061" s="15" t="s">
        <v>98</v>
      </c>
      <c r="C1061" s="15" t="n">
        <v>0</v>
      </c>
      <c r="D1061" s="15" t="s">
        <v>24</v>
      </c>
      <c r="E1061" s="15" t="s">
        <v>24</v>
      </c>
      <c r="F1061" s="15" t="n">
        <v>23</v>
      </c>
      <c r="G1061" s="15" t="s">
        <v>26</v>
      </c>
      <c r="H1061" s="15" t="s">
        <v>26</v>
      </c>
      <c r="I1061" s="15" t="s">
        <v>102</v>
      </c>
      <c r="J1061" s="15" t="s">
        <v>24</v>
      </c>
      <c r="K1061" s="15" t="s">
        <v>24</v>
      </c>
      <c r="L1061" s="15" t="s">
        <v>24</v>
      </c>
      <c r="M1061" s="15" t="s">
        <v>26</v>
      </c>
      <c r="N1061" s="15" t="s">
        <v>26</v>
      </c>
      <c r="O1061" s="15" t="s">
        <v>24</v>
      </c>
      <c r="P1061" s="15" t="s">
        <v>25</v>
      </c>
      <c r="Q1061" s="15" t="s">
        <v>26</v>
      </c>
      <c r="R1061" s="15" t="s">
        <v>15</v>
      </c>
      <c r="S1061" s="18" t="n">
        <v>90.6</v>
      </c>
      <c r="T1061" s="15" t="n">
        <v>1943.2</v>
      </c>
      <c r="U1061" s="15" t="s">
        <v>26</v>
      </c>
      <c r="V1061" s="18" t="n">
        <f aca="false">IF(ISNUMBER(T1061),T1061,0)</f>
        <v>1943.2</v>
      </c>
      <c r="W1061" s="15" t="n">
        <f aca="false">IF(U1061="Yes",1,0)</f>
        <v>1</v>
      </c>
      <c r="X1061" s="15" t="str">
        <f aca="false">IF(F1061&lt;=12,"0-12 months",IF(F1061&lt;=24,"13-24 months",IF(F1061&lt;=48,"25-48 months","49-72 months")))</f>
        <v>13-24 months</v>
      </c>
      <c r="Y1061" s="15" t="str">
        <f aca="false">IF(C1061=1,"Yes","No")</f>
        <v>No</v>
      </c>
      <c r="Z1061" s="15" t="n">
        <f aca="false">COUNTIF(J1061:O1061,"Yes")</f>
        <v>2</v>
      </c>
      <c r="AA1061" s="18" t="n">
        <f aca="false">S1061*W1061</f>
        <v>90.6</v>
      </c>
      <c r="AB1061" s="15" t="n">
        <f aca="false">(P1061="Month-to-month")+(I1061="Fiber optic")+(R1061="Electronic check")+(F1061&lt;=12)+(M1061="No")+(J1061="No")</f>
        <v>4</v>
      </c>
      <c r="AC1061" s="15" t="str">
        <f aca="false">IF(AB1061&gt;=5,"High",IF(AB1061&gt;=3,"Medium","Low"))</f>
        <v>Medium</v>
      </c>
    </row>
    <row r="1062" customFormat="false" ht="15" hidden="false" customHeight="false" outlineLevel="0" collapsed="false">
      <c r="A1062" s="15" t="s">
        <v>1159</v>
      </c>
      <c r="B1062" s="15" t="s">
        <v>98</v>
      </c>
      <c r="C1062" s="15" t="n">
        <v>0</v>
      </c>
      <c r="D1062" s="15" t="s">
        <v>26</v>
      </c>
      <c r="E1062" s="15" t="s">
        <v>26</v>
      </c>
      <c r="F1062" s="15" t="n">
        <v>26</v>
      </c>
      <c r="G1062" s="15" t="s">
        <v>26</v>
      </c>
      <c r="H1062" s="15" t="s">
        <v>24</v>
      </c>
      <c r="I1062" s="15" t="s">
        <v>24</v>
      </c>
      <c r="J1062" s="15" t="s">
        <v>28</v>
      </c>
      <c r="K1062" s="15" t="s">
        <v>28</v>
      </c>
      <c r="L1062" s="15" t="s">
        <v>28</v>
      </c>
      <c r="M1062" s="15" t="s">
        <v>28</v>
      </c>
      <c r="N1062" s="15" t="s">
        <v>28</v>
      </c>
      <c r="O1062" s="15" t="s">
        <v>28</v>
      </c>
      <c r="P1062" s="15" t="s">
        <v>27</v>
      </c>
      <c r="Q1062" s="15" t="s">
        <v>26</v>
      </c>
      <c r="R1062" s="15" t="s">
        <v>19</v>
      </c>
      <c r="S1062" s="18" t="n">
        <v>20.05</v>
      </c>
      <c r="T1062" s="15" t="n">
        <v>505.9</v>
      </c>
      <c r="U1062" s="15" t="s">
        <v>24</v>
      </c>
      <c r="V1062" s="18" t="n">
        <f aca="false">IF(ISNUMBER(T1062),T1062,0)</f>
        <v>505.9</v>
      </c>
      <c r="W1062" s="15" t="n">
        <f aca="false">IF(U1062="Yes",1,0)</f>
        <v>0</v>
      </c>
      <c r="X1062" s="15" t="str">
        <f aca="false">IF(F1062&lt;=12,"0-12 months",IF(F1062&lt;=24,"13-24 months",IF(F1062&lt;=48,"25-48 months","49-72 months")))</f>
        <v>25-48 months</v>
      </c>
      <c r="Y1062" s="15" t="str">
        <f aca="false">IF(C1062=1,"Yes","No")</f>
        <v>No</v>
      </c>
      <c r="Z1062" s="15" t="n">
        <f aca="false">COUNTIF(J1062:O1062,"Yes")</f>
        <v>0</v>
      </c>
      <c r="AA1062" s="18" t="n">
        <f aca="false">S1062*W1062</f>
        <v>0</v>
      </c>
      <c r="AB1062" s="15" t="n">
        <f aca="false">(P1062="Month-to-month")+(I1062="Fiber optic")+(R1062="Electronic check")+(F1062&lt;=12)+(M1062="No")+(J1062="No")</f>
        <v>0</v>
      </c>
      <c r="AC1062" s="15" t="str">
        <f aca="false">IF(AB1062&gt;=5,"High",IF(AB1062&gt;=3,"Medium","Low"))</f>
        <v>Low</v>
      </c>
    </row>
    <row r="1063" customFormat="false" ht="15" hidden="false" customHeight="false" outlineLevel="0" collapsed="false">
      <c r="A1063" s="15" t="s">
        <v>1160</v>
      </c>
      <c r="B1063" s="15" t="s">
        <v>94</v>
      </c>
      <c r="C1063" s="15" t="n">
        <v>1</v>
      </c>
      <c r="D1063" s="15" t="s">
        <v>26</v>
      </c>
      <c r="E1063" s="15" t="s">
        <v>24</v>
      </c>
      <c r="F1063" s="15" t="n">
        <v>72</v>
      </c>
      <c r="G1063" s="15" t="s">
        <v>26</v>
      </c>
      <c r="H1063" s="15" t="s">
        <v>26</v>
      </c>
      <c r="I1063" s="15" t="s">
        <v>102</v>
      </c>
      <c r="J1063" s="15" t="s">
        <v>26</v>
      </c>
      <c r="K1063" s="15" t="s">
        <v>26</v>
      </c>
      <c r="L1063" s="15" t="s">
        <v>26</v>
      </c>
      <c r="M1063" s="15" t="s">
        <v>24</v>
      </c>
      <c r="N1063" s="15" t="s">
        <v>26</v>
      </c>
      <c r="O1063" s="15" t="s">
        <v>26</v>
      </c>
      <c r="P1063" s="15" t="s">
        <v>29</v>
      </c>
      <c r="Q1063" s="15" t="s">
        <v>26</v>
      </c>
      <c r="R1063" s="15" t="s">
        <v>15</v>
      </c>
      <c r="S1063" s="18" t="n">
        <v>112.4</v>
      </c>
      <c r="T1063" s="15" t="n">
        <v>8046.85</v>
      </c>
      <c r="U1063" s="15" t="s">
        <v>24</v>
      </c>
      <c r="V1063" s="18" t="n">
        <f aca="false">IF(ISNUMBER(T1063),T1063,0)</f>
        <v>8046.85</v>
      </c>
      <c r="W1063" s="15" t="n">
        <f aca="false">IF(U1063="Yes",1,0)</f>
        <v>0</v>
      </c>
      <c r="X1063" s="15" t="str">
        <f aca="false">IF(F1063&lt;=12,"0-12 months",IF(F1063&lt;=24,"13-24 months",IF(F1063&lt;=48,"25-48 months","49-72 months")))</f>
        <v>49-72 months</v>
      </c>
      <c r="Y1063" s="15" t="str">
        <f aca="false">IF(C1063=1,"Yes","No")</f>
        <v>Yes</v>
      </c>
      <c r="Z1063" s="15" t="n">
        <f aca="false">COUNTIF(J1063:O1063,"Yes")</f>
        <v>5</v>
      </c>
      <c r="AA1063" s="18" t="n">
        <f aca="false">S1063*W1063</f>
        <v>0</v>
      </c>
      <c r="AB1063" s="15" t="n">
        <f aca="false">(P1063="Month-to-month")+(I1063="Fiber optic")+(R1063="Electronic check")+(F1063&lt;=12)+(M1063="No")+(J1063="No")</f>
        <v>3</v>
      </c>
      <c r="AC1063" s="15" t="str">
        <f aca="false">IF(AB1063&gt;=5,"High",IF(AB1063&gt;=3,"Medium","Low"))</f>
        <v>Medium</v>
      </c>
    </row>
    <row r="1064" customFormat="false" ht="15" hidden="false" customHeight="false" outlineLevel="0" collapsed="false">
      <c r="A1064" s="15" t="s">
        <v>1161</v>
      </c>
      <c r="B1064" s="15" t="s">
        <v>94</v>
      </c>
      <c r="C1064" s="15" t="n">
        <v>0</v>
      </c>
      <c r="D1064" s="15" t="s">
        <v>26</v>
      </c>
      <c r="E1064" s="15" t="s">
        <v>24</v>
      </c>
      <c r="F1064" s="15" t="n">
        <v>34</v>
      </c>
      <c r="G1064" s="15" t="s">
        <v>26</v>
      </c>
      <c r="H1064" s="15" t="s">
        <v>24</v>
      </c>
      <c r="I1064" s="15" t="s">
        <v>96</v>
      </c>
      <c r="J1064" s="15" t="s">
        <v>24</v>
      </c>
      <c r="K1064" s="15" t="s">
        <v>24</v>
      </c>
      <c r="L1064" s="15" t="s">
        <v>24</v>
      </c>
      <c r="M1064" s="15" t="s">
        <v>26</v>
      </c>
      <c r="N1064" s="15" t="s">
        <v>24</v>
      </c>
      <c r="O1064" s="15" t="s">
        <v>24</v>
      </c>
      <c r="P1064" s="15" t="s">
        <v>25</v>
      </c>
      <c r="Q1064" s="15" t="s">
        <v>24</v>
      </c>
      <c r="R1064" s="15" t="s">
        <v>19</v>
      </c>
      <c r="S1064" s="18" t="n">
        <v>50.2</v>
      </c>
      <c r="T1064" s="15" t="n">
        <v>1815.3</v>
      </c>
      <c r="U1064" s="15" t="s">
        <v>24</v>
      </c>
      <c r="V1064" s="18" t="n">
        <f aca="false">IF(ISNUMBER(T1064),T1064,0)</f>
        <v>1815.3</v>
      </c>
      <c r="W1064" s="15" t="n">
        <f aca="false">IF(U1064="Yes",1,0)</f>
        <v>0</v>
      </c>
      <c r="X1064" s="15" t="str">
        <f aca="false">IF(F1064&lt;=12,"0-12 months",IF(F1064&lt;=24,"13-24 months",IF(F1064&lt;=48,"25-48 months","49-72 months")))</f>
        <v>25-48 months</v>
      </c>
      <c r="Y1064" s="15" t="str">
        <f aca="false">IF(C1064=1,"Yes","No")</f>
        <v>No</v>
      </c>
      <c r="Z1064" s="15" t="n">
        <f aca="false">COUNTIF(J1064:O1064,"Yes")</f>
        <v>1</v>
      </c>
      <c r="AA1064" s="18" t="n">
        <f aca="false">S1064*W1064</f>
        <v>0</v>
      </c>
      <c r="AB1064" s="15" t="n">
        <f aca="false">(P1064="Month-to-month")+(I1064="Fiber optic")+(R1064="Electronic check")+(F1064&lt;=12)+(M1064="No")+(J1064="No")</f>
        <v>2</v>
      </c>
      <c r="AC1064" s="15" t="str">
        <f aca="false">IF(AB1064&gt;=5,"High",IF(AB1064&gt;=3,"Medium","Low"))</f>
        <v>Low</v>
      </c>
    </row>
    <row r="1065" customFormat="false" ht="15" hidden="false" customHeight="false" outlineLevel="0" collapsed="false">
      <c r="A1065" s="15" t="s">
        <v>1162</v>
      </c>
      <c r="B1065" s="15" t="s">
        <v>98</v>
      </c>
      <c r="C1065" s="15" t="n">
        <v>0</v>
      </c>
      <c r="D1065" s="15" t="s">
        <v>24</v>
      </c>
      <c r="E1065" s="15" t="s">
        <v>24</v>
      </c>
      <c r="F1065" s="15" t="n">
        <v>10</v>
      </c>
      <c r="G1065" s="15" t="s">
        <v>26</v>
      </c>
      <c r="H1065" s="15" t="s">
        <v>24</v>
      </c>
      <c r="I1065" s="15" t="s">
        <v>96</v>
      </c>
      <c r="J1065" s="15" t="s">
        <v>26</v>
      </c>
      <c r="K1065" s="15" t="s">
        <v>24</v>
      </c>
      <c r="L1065" s="15" t="s">
        <v>24</v>
      </c>
      <c r="M1065" s="15" t="s">
        <v>26</v>
      </c>
      <c r="N1065" s="15" t="s">
        <v>26</v>
      </c>
      <c r="O1065" s="15" t="s">
        <v>24</v>
      </c>
      <c r="P1065" s="15" t="s">
        <v>25</v>
      </c>
      <c r="Q1065" s="15" t="s">
        <v>24</v>
      </c>
      <c r="R1065" s="15" t="s">
        <v>19</v>
      </c>
      <c r="S1065" s="18" t="n">
        <v>62.25</v>
      </c>
      <c r="T1065" s="15" t="n">
        <v>612.95</v>
      </c>
      <c r="U1065" s="15" t="s">
        <v>24</v>
      </c>
      <c r="V1065" s="18" t="n">
        <f aca="false">IF(ISNUMBER(T1065),T1065,0)</f>
        <v>612.95</v>
      </c>
      <c r="W1065" s="15" t="n">
        <f aca="false">IF(U1065="Yes",1,0)</f>
        <v>0</v>
      </c>
      <c r="X1065" s="15" t="str">
        <f aca="false">IF(F1065&lt;=12,"0-12 months",IF(F1065&lt;=24,"13-24 months",IF(F1065&lt;=48,"25-48 months","49-72 months")))</f>
        <v>0-12 months</v>
      </c>
      <c r="Y1065" s="15" t="str">
        <f aca="false">IF(C1065=1,"Yes","No")</f>
        <v>No</v>
      </c>
      <c r="Z1065" s="15" t="n">
        <f aca="false">COUNTIF(J1065:O1065,"Yes")</f>
        <v>3</v>
      </c>
      <c r="AA1065" s="18" t="n">
        <f aca="false">S1065*W1065</f>
        <v>0</v>
      </c>
      <c r="AB1065" s="15" t="n">
        <f aca="false">(P1065="Month-to-month")+(I1065="Fiber optic")+(R1065="Electronic check")+(F1065&lt;=12)+(M1065="No")+(J1065="No")</f>
        <v>2</v>
      </c>
      <c r="AC1065" s="15" t="str">
        <f aca="false">IF(AB1065&gt;=5,"High",IF(AB1065&gt;=3,"Medium","Low"))</f>
        <v>Low</v>
      </c>
    </row>
    <row r="1066" customFormat="false" ht="15" hidden="false" customHeight="false" outlineLevel="0" collapsed="false">
      <c r="A1066" s="15" t="s">
        <v>1163</v>
      </c>
      <c r="B1066" s="15" t="s">
        <v>94</v>
      </c>
      <c r="C1066" s="15" t="n">
        <v>0</v>
      </c>
      <c r="D1066" s="15" t="s">
        <v>24</v>
      </c>
      <c r="E1066" s="15" t="s">
        <v>24</v>
      </c>
      <c r="F1066" s="15" t="n">
        <v>14</v>
      </c>
      <c r="G1066" s="15" t="s">
        <v>26</v>
      </c>
      <c r="H1066" s="15" t="s">
        <v>24</v>
      </c>
      <c r="I1066" s="15" t="s">
        <v>96</v>
      </c>
      <c r="J1066" s="15" t="s">
        <v>26</v>
      </c>
      <c r="K1066" s="15" t="s">
        <v>24</v>
      </c>
      <c r="L1066" s="15" t="s">
        <v>24</v>
      </c>
      <c r="M1066" s="15" t="s">
        <v>26</v>
      </c>
      <c r="N1066" s="15" t="s">
        <v>24</v>
      </c>
      <c r="O1066" s="15" t="s">
        <v>24</v>
      </c>
      <c r="P1066" s="15" t="s">
        <v>27</v>
      </c>
      <c r="Q1066" s="15" t="s">
        <v>24</v>
      </c>
      <c r="R1066" s="15" t="s">
        <v>17</v>
      </c>
      <c r="S1066" s="18" t="n">
        <v>55.7</v>
      </c>
      <c r="T1066" s="15" t="n">
        <v>795.15</v>
      </c>
      <c r="U1066" s="15" t="s">
        <v>24</v>
      </c>
      <c r="V1066" s="18" t="n">
        <f aca="false">IF(ISNUMBER(T1066),T1066,0)</f>
        <v>795.15</v>
      </c>
      <c r="W1066" s="15" t="n">
        <f aca="false">IF(U1066="Yes",1,0)</f>
        <v>0</v>
      </c>
      <c r="X1066" s="15" t="str">
        <f aca="false">IF(F1066&lt;=12,"0-12 months",IF(F1066&lt;=24,"13-24 months",IF(F1066&lt;=48,"25-48 months","49-72 months")))</f>
        <v>13-24 months</v>
      </c>
      <c r="Y1066" s="15" t="str">
        <f aca="false">IF(C1066=1,"Yes","No")</f>
        <v>No</v>
      </c>
      <c r="Z1066" s="15" t="n">
        <f aca="false">COUNTIF(J1066:O1066,"Yes")</f>
        <v>2</v>
      </c>
      <c r="AA1066" s="18" t="n">
        <f aca="false">S1066*W1066</f>
        <v>0</v>
      </c>
      <c r="AB1066" s="15" t="n">
        <f aca="false">(P1066="Month-to-month")+(I1066="Fiber optic")+(R1066="Electronic check")+(F1066&lt;=12)+(M1066="No")+(J1066="No")</f>
        <v>0</v>
      </c>
      <c r="AC1066" s="15" t="str">
        <f aca="false">IF(AB1066&gt;=5,"High",IF(AB1066&gt;=3,"Medium","Low"))</f>
        <v>Low</v>
      </c>
    </row>
    <row r="1067" customFormat="false" ht="15" hidden="false" customHeight="false" outlineLevel="0" collapsed="false">
      <c r="A1067" s="15" t="s">
        <v>1164</v>
      </c>
      <c r="B1067" s="15" t="s">
        <v>94</v>
      </c>
      <c r="C1067" s="15" t="n">
        <v>0</v>
      </c>
      <c r="D1067" s="15" t="s">
        <v>24</v>
      </c>
      <c r="E1067" s="15" t="s">
        <v>24</v>
      </c>
      <c r="F1067" s="15" t="n">
        <v>23</v>
      </c>
      <c r="G1067" s="15" t="s">
        <v>26</v>
      </c>
      <c r="H1067" s="15" t="s">
        <v>26</v>
      </c>
      <c r="I1067" s="15" t="s">
        <v>102</v>
      </c>
      <c r="J1067" s="15" t="s">
        <v>26</v>
      </c>
      <c r="K1067" s="15" t="s">
        <v>24</v>
      </c>
      <c r="L1067" s="15" t="s">
        <v>24</v>
      </c>
      <c r="M1067" s="15" t="s">
        <v>24</v>
      </c>
      <c r="N1067" s="15" t="s">
        <v>26</v>
      </c>
      <c r="O1067" s="15" t="s">
        <v>24</v>
      </c>
      <c r="P1067" s="15" t="s">
        <v>25</v>
      </c>
      <c r="Q1067" s="15" t="s">
        <v>26</v>
      </c>
      <c r="R1067" s="15" t="s">
        <v>19</v>
      </c>
      <c r="S1067" s="18" t="n">
        <v>90.05</v>
      </c>
      <c r="T1067" s="15" t="n">
        <v>2169.8</v>
      </c>
      <c r="U1067" s="15" t="s">
        <v>26</v>
      </c>
      <c r="V1067" s="18" t="n">
        <f aca="false">IF(ISNUMBER(T1067),T1067,0)</f>
        <v>2169.8</v>
      </c>
      <c r="W1067" s="15" t="n">
        <f aca="false">IF(U1067="Yes",1,0)</f>
        <v>1</v>
      </c>
      <c r="X1067" s="15" t="str">
        <f aca="false">IF(F1067&lt;=12,"0-12 months",IF(F1067&lt;=24,"13-24 months",IF(F1067&lt;=48,"25-48 months","49-72 months")))</f>
        <v>13-24 months</v>
      </c>
      <c r="Y1067" s="15" t="str">
        <f aca="false">IF(C1067=1,"Yes","No")</f>
        <v>No</v>
      </c>
      <c r="Z1067" s="15" t="n">
        <f aca="false">COUNTIF(J1067:O1067,"Yes")</f>
        <v>2</v>
      </c>
      <c r="AA1067" s="18" t="n">
        <f aca="false">S1067*W1067</f>
        <v>90.05</v>
      </c>
      <c r="AB1067" s="15" t="n">
        <f aca="false">(P1067="Month-to-month")+(I1067="Fiber optic")+(R1067="Electronic check")+(F1067&lt;=12)+(M1067="No")+(J1067="No")</f>
        <v>3</v>
      </c>
      <c r="AC1067" s="15" t="str">
        <f aca="false">IF(AB1067&gt;=5,"High",IF(AB1067&gt;=3,"Medium","Low"))</f>
        <v>Medium</v>
      </c>
    </row>
    <row r="1068" customFormat="false" ht="15" hidden="false" customHeight="false" outlineLevel="0" collapsed="false">
      <c r="A1068" s="15" t="s">
        <v>1165</v>
      </c>
      <c r="B1068" s="15" t="s">
        <v>98</v>
      </c>
      <c r="C1068" s="15" t="n">
        <v>0</v>
      </c>
      <c r="D1068" s="15" t="s">
        <v>26</v>
      </c>
      <c r="E1068" s="15" t="s">
        <v>24</v>
      </c>
      <c r="F1068" s="15" t="n">
        <v>47</v>
      </c>
      <c r="G1068" s="15" t="s">
        <v>26</v>
      </c>
      <c r="H1068" s="15" t="s">
        <v>24</v>
      </c>
      <c r="I1068" s="15" t="s">
        <v>24</v>
      </c>
      <c r="J1068" s="15" t="s">
        <v>28</v>
      </c>
      <c r="K1068" s="15" t="s">
        <v>28</v>
      </c>
      <c r="L1068" s="15" t="s">
        <v>28</v>
      </c>
      <c r="M1068" s="15" t="s">
        <v>28</v>
      </c>
      <c r="N1068" s="15" t="s">
        <v>28</v>
      </c>
      <c r="O1068" s="15" t="s">
        <v>28</v>
      </c>
      <c r="P1068" s="15" t="s">
        <v>29</v>
      </c>
      <c r="Q1068" s="15" t="s">
        <v>24</v>
      </c>
      <c r="R1068" s="15" t="s">
        <v>17</v>
      </c>
      <c r="S1068" s="18" t="n">
        <v>19.65</v>
      </c>
      <c r="T1068" s="15" t="n">
        <v>973.1</v>
      </c>
      <c r="U1068" s="15" t="s">
        <v>24</v>
      </c>
      <c r="V1068" s="18" t="n">
        <f aca="false">IF(ISNUMBER(T1068),T1068,0)</f>
        <v>973.1</v>
      </c>
      <c r="W1068" s="15" t="n">
        <f aca="false">IF(U1068="Yes",1,0)</f>
        <v>0</v>
      </c>
      <c r="X1068" s="15" t="str">
        <f aca="false">IF(F1068&lt;=12,"0-12 months",IF(F1068&lt;=24,"13-24 months",IF(F1068&lt;=48,"25-48 months","49-72 months")))</f>
        <v>25-48 months</v>
      </c>
      <c r="Y1068" s="15" t="str">
        <f aca="false">IF(C1068=1,"Yes","No")</f>
        <v>No</v>
      </c>
      <c r="Z1068" s="15" t="n">
        <f aca="false">COUNTIF(J1068:O1068,"Yes")</f>
        <v>0</v>
      </c>
      <c r="AA1068" s="18" t="n">
        <f aca="false">S1068*W1068</f>
        <v>0</v>
      </c>
      <c r="AB1068" s="15" t="n">
        <f aca="false">(P1068="Month-to-month")+(I1068="Fiber optic")+(R1068="Electronic check")+(F1068&lt;=12)+(M1068="No")+(J1068="No")</f>
        <v>0</v>
      </c>
      <c r="AC1068" s="15" t="str">
        <f aca="false">IF(AB1068&gt;=5,"High",IF(AB1068&gt;=3,"Medium","Low"))</f>
        <v>Low</v>
      </c>
    </row>
    <row r="1069" customFormat="false" ht="15" hidden="false" customHeight="false" outlineLevel="0" collapsed="false">
      <c r="A1069" s="15" t="s">
        <v>1166</v>
      </c>
      <c r="B1069" s="15" t="s">
        <v>98</v>
      </c>
      <c r="C1069" s="15" t="n">
        <v>0</v>
      </c>
      <c r="D1069" s="15" t="s">
        <v>26</v>
      </c>
      <c r="E1069" s="15" t="s">
        <v>24</v>
      </c>
      <c r="F1069" s="15" t="n">
        <v>24</v>
      </c>
      <c r="G1069" s="15" t="s">
        <v>26</v>
      </c>
      <c r="H1069" s="15" t="s">
        <v>24</v>
      </c>
      <c r="I1069" s="15" t="s">
        <v>102</v>
      </c>
      <c r="J1069" s="15" t="s">
        <v>26</v>
      </c>
      <c r="K1069" s="15" t="s">
        <v>24</v>
      </c>
      <c r="L1069" s="15" t="s">
        <v>24</v>
      </c>
      <c r="M1069" s="15" t="s">
        <v>26</v>
      </c>
      <c r="N1069" s="15" t="s">
        <v>24</v>
      </c>
      <c r="O1069" s="15" t="s">
        <v>26</v>
      </c>
      <c r="P1069" s="15" t="s">
        <v>25</v>
      </c>
      <c r="Q1069" s="15" t="s">
        <v>26</v>
      </c>
      <c r="R1069" s="15" t="s">
        <v>15</v>
      </c>
      <c r="S1069" s="18" t="n">
        <v>89.25</v>
      </c>
      <c r="T1069" s="15" t="n">
        <v>2210.2</v>
      </c>
      <c r="U1069" s="15" t="s">
        <v>24</v>
      </c>
      <c r="V1069" s="18" t="n">
        <f aca="false">IF(ISNUMBER(T1069),T1069,0)</f>
        <v>2210.2</v>
      </c>
      <c r="W1069" s="15" t="n">
        <f aca="false">IF(U1069="Yes",1,0)</f>
        <v>0</v>
      </c>
      <c r="X1069" s="15" t="str">
        <f aca="false">IF(F1069&lt;=12,"0-12 months",IF(F1069&lt;=24,"13-24 months",IF(F1069&lt;=48,"25-48 months","49-72 months")))</f>
        <v>13-24 months</v>
      </c>
      <c r="Y1069" s="15" t="str">
        <f aca="false">IF(C1069=1,"Yes","No")</f>
        <v>No</v>
      </c>
      <c r="Z1069" s="15" t="n">
        <f aca="false">COUNTIF(J1069:O1069,"Yes")</f>
        <v>3</v>
      </c>
      <c r="AA1069" s="18" t="n">
        <f aca="false">S1069*W1069</f>
        <v>0</v>
      </c>
      <c r="AB1069" s="15" t="n">
        <f aca="false">(P1069="Month-to-month")+(I1069="Fiber optic")+(R1069="Electronic check")+(F1069&lt;=12)+(M1069="No")+(J1069="No")</f>
        <v>3</v>
      </c>
      <c r="AC1069" s="15" t="str">
        <f aca="false">IF(AB1069&gt;=5,"High",IF(AB1069&gt;=3,"Medium","Low"))</f>
        <v>Medium</v>
      </c>
    </row>
    <row r="1070" customFormat="false" ht="15" hidden="false" customHeight="false" outlineLevel="0" collapsed="false">
      <c r="A1070" s="15" t="s">
        <v>1167</v>
      </c>
      <c r="B1070" s="15" t="s">
        <v>98</v>
      </c>
      <c r="C1070" s="15" t="n">
        <v>0</v>
      </c>
      <c r="D1070" s="15" t="s">
        <v>26</v>
      </c>
      <c r="E1070" s="15" t="s">
        <v>24</v>
      </c>
      <c r="F1070" s="15" t="n">
        <v>49</v>
      </c>
      <c r="G1070" s="15" t="s">
        <v>26</v>
      </c>
      <c r="H1070" s="15" t="s">
        <v>26</v>
      </c>
      <c r="I1070" s="15" t="s">
        <v>102</v>
      </c>
      <c r="J1070" s="15" t="s">
        <v>24</v>
      </c>
      <c r="K1070" s="15" t="s">
        <v>26</v>
      </c>
      <c r="L1070" s="15" t="s">
        <v>24</v>
      </c>
      <c r="M1070" s="15" t="s">
        <v>24</v>
      </c>
      <c r="N1070" s="15" t="s">
        <v>26</v>
      </c>
      <c r="O1070" s="15" t="s">
        <v>26</v>
      </c>
      <c r="P1070" s="15" t="s">
        <v>25</v>
      </c>
      <c r="Q1070" s="15" t="s">
        <v>26</v>
      </c>
      <c r="R1070" s="15" t="s">
        <v>19</v>
      </c>
      <c r="S1070" s="18" t="n">
        <v>99.05</v>
      </c>
      <c r="T1070" s="15" t="n">
        <v>4853.75</v>
      </c>
      <c r="U1070" s="15" t="s">
        <v>26</v>
      </c>
      <c r="V1070" s="18" t="n">
        <f aca="false">IF(ISNUMBER(T1070),T1070,0)</f>
        <v>4853.75</v>
      </c>
      <c r="W1070" s="15" t="n">
        <f aca="false">IF(U1070="Yes",1,0)</f>
        <v>1</v>
      </c>
      <c r="X1070" s="15" t="str">
        <f aca="false">IF(F1070&lt;=12,"0-12 months",IF(F1070&lt;=24,"13-24 months",IF(F1070&lt;=48,"25-48 months","49-72 months")))</f>
        <v>49-72 months</v>
      </c>
      <c r="Y1070" s="15" t="str">
        <f aca="false">IF(C1070=1,"Yes","No")</f>
        <v>No</v>
      </c>
      <c r="Z1070" s="15" t="n">
        <f aca="false">COUNTIF(J1070:O1070,"Yes")</f>
        <v>3</v>
      </c>
      <c r="AA1070" s="18" t="n">
        <f aca="false">S1070*W1070</f>
        <v>99.05</v>
      </c>
      <c r="AB1070" s="15" t="n">
        <f aca="false">(P1070="Month-to-month")+(I1070="Fiber optic")+(R1070="Electronic check")+(F1070&lt;=12)+(M1070="No")+(J1070="No")</f>
        <v>4</v>
      </c>
      <c r="AC1070" s="15" t="str">
        <f aca="false">IF(AB1070&gt;=5,"High",IF(AB1070&gt;=3,"Medium","Low"))</f>
        <v>Medium</v>
      </c>
    </row>
    <row r="1071" customFormat="false" ht="15" hidden="false" customHeight="false" outlineLevel="0" collapsed="false">
      <c r="A1071" s="15" t="s">
        <v>1168</v>
      </c>
      <c r="B1071" s="15" t="s">
        <v>98</v>
      </c>
      <c r="C1071" s="15" t="n">
        <v>1</v>
      </c>
      <c r="D1071" s="15" t="s">
        <v>24</v>
      </c>
      <c r="E1071" s="15" t="s">
        <v>24</v>
      </c>
      <c r="F1071" s="15" t="n">
        <v>20</v>
      </c>
      <c r="G1071" s="15" t="s">
        <v>26</v>
      </c>
      <c r="H1071" s="15" t="s">
        <v>24</v>
      </c>
      <c r="I1071" s="15" t="s">
        <v>96</v>
      </c>
      <c r="J1071" s="15" t="s">
        <v>26</v>
      </c>
      <c r="K1071" s="15" t="s">
        <v>24</v>
      </c>
      <c r="L1071" s="15" t="s">
        <v>24</v>
      </c>
      <c r="M1071" s="15" t="s">
        <v>26</v>
      </c>
      <c r="N1071" s="15" t="s">
        <v>24</v>
      </c>
      <c r="O1071" s="15" t="s">
        <v>24</v>
      </c>
      <c r="P1071" s="15" t="s">
        <v>27</v>
      </c>
      <c r="Q1071" s="15" t="s">
        <v>24</v>
      </c>
      <c r="R1071" s="15" t="s">
        <v>17</v>
      </c>
      <c r="S1071" s="18" t="n">
        <v>54</v>
      </c>
      <c r="T1071" s="15" t="n">
        <v>1055.9</v>
      </c>
      <c r="U1071" s="15" t="s">
        <v>24</v>
      </c>
      <c r="V1071" s="18" t="n">
        <f aca="false">IF(ISNUMBER(T1071),T1071,0)</f>
        <v>1055.9</v>
      </c>
      <c r="W1071" s="15" t="n">
        <f aca="false">IF(U1071="Yes",1,0)</f>
        <v>0</v>
      </c>
      <c r="X1071" s="15" t="str">
        <f aca="false">IF(F1071&lt;=12,"0-12 months",IF(F1071&lt;=24,"13-24 months",IF(F1071&lt;=48,"25-48 months","49-72 months")))</f>
        <v>13-24 months</v>
      </c>
      <c r="Y1071" s="15" t="str">
        <f aca="false">IF(C1071=1,"Yes","No")</f>
        <v>Yes</v>
      </c>
      <c r="Z1071" s="15" t="n">
        <f aca="false">COUNTIF(J1071:O1071,"Yes")</f>
        <v>2</v>
      </c>
      <c r="AA1071" s="18" t="n">
        <f aca="false">S1071*W1071</f>
        <v>0</v>
      </c>
      <c r="AB1071" s="15" t="n">
        <f aca="false">(P1071="Month-to-month")+(I1071="Fiber optic")+(R1071="Electronic check")+(F1071&lt;=12)+(M1071="No")+(J1071="No")</f>
        <v>0</v>
      </c>
      <c r="AC1071" s="15" t="str">
        <f aca="false">IF(AB1071&gt;=5,"High",IF(AB1071&gt;=3,"Medium","Low"))</f>
        <v>Low</v>
      </c>
    </row>
    <row r="1072" customFormat="false" ht="15" hidden="false" customHeight="false" outlineLevel="0" collapsed="false">
      <c r="A1072" s="15" t="s">
        <v>1169</v>
      </c>
      <c r="B1072" s="15" t="s">
        <v>94</v>
      </c>
      <c r="C1072" s="15" t="n">
        <v>0</v>
      </c>
      <c r="D1072" s="15" t="s">
        <v>24</v>
      </c>
      <c r="E1072" s="15" t="s">
        <v>24</v>
      </c>
      <c r="F1072" s="15" t="n">
        <v>2</v>
      </c>
      <c r="G1072" s="15" t="s">
        <v>26</v>
      </c>
      <c r="H1072" s="15" t="s">
        <v>24</v>
      </c>
      <c r="I1072" s="15" t="s">
        <v>102</v>
      </c>
      <c r="J1072" s="15" t="s">
        <v>24</v>
      </c>
      <c r="K1072" s="15" t="s">
        <v>24</v>
      </c>
      <c r="L1072" s="15" t="s">
        <v>24</v>
      </c>
      <c r="M1072" s="15" t="s">
        <v>24</v>
      </c>
      <c r="N1072" s="15" t="s">
        <v>24</v>
      </c>
      <c r="O1072" s="15" t="s">
        <v>24</v>
      </c>
      <c r="P1072" s="15" t="s">
        <v>25</v>
      </c>
      <c r="Q1072" s="15" t="s">
        <v>24</v>
      </c>
      <c r="R1072" s="15" t="s">
        <v>19</v>
      </c>
      <c r="S1072" s="18" t="n">
        <v>69.75</v>
      </c>
      <c r="T1072" s="15" t="n">
        <v>144.55</v>
      </c>
      <c r="U1072" s="15" t="s">
        <v>26</v>
      </c>
      <c r="V1072" s="18" t="n">
        <f aca="false">IF(ISNUMBER(T1072),T1072,0)</f>
        <v>144.55</v>
      </c>
      <c r="W1072" s="15" t="n">
        <f aca="false">IF(U1072="Yes",1,0)</f>
        <v>1</v>
      </c>
      <c r="X1072" s="15" t="str">
        <f aca="false">IF(F1072&lt;=12,"0-12 months",IF(F1072&lt;=24,"13-24 months",IF(F1072&lt;=48,"25-48 months","49-72 months")))</f>
        <v>0-12 months</v>
      </c>
      <c r="Y1072" s="15" t="str">
        <f aca="false">IF(C1072=1,"Yes","No")</f>
        <v>No</v>
      </c>
      <c r="Z1072" s="15" t="n">
        <f aca="false">COUNTIF(J1072:O1072,"Yes")</f>
        <v>0</v>
      </c>
      <c r="AA1072" s="18" t="n">
        <f aca="false">S1072*W1072</f>
        <v>69.75</v>
      </c>
      <c r="AB1072" s="15" t="n">
        <f aca="false">(P1072="Month-to-month")+(I1072="Fiber optic")+(R1072="Electronic check")+(F1072&lt;=12)+(M1072="No")+(J1072="No")</f>
        <v>5</v>
      </c>
      <c r="AC1072" s="15" t="str">
        <f aca="false">IF(AB1072&gt;=5,"High",IF(AB1072&gt;=3,"Medium","Low"))</f>
        <v>High</v>
      </c>
    </row>
    <row r="1073" customFormat="false" ht="15" hidden="false" customHeight="false" outlineLevel="0" collapsed="false">
      <c r="A1073" s="15" t="s">
        <v>1170</v>
      </c>
      <c r="B1073" s="15" t="s">
        <v>94</v>
      </c>
      <c r="C1073" s="15" t="n">
        <v>0</v>
      </c>
      <c r="D1073" s="15" t="s">
        <v>24</v>
      </c>
      <c r="E1073" s="15" t="s">
        <v>24</v>
      </c>
      <c r="F1073" s="15" t="n">
        <v>2</v>
      </c>
      <c r="G1073" s="15" t="s">
        <v>26</v>
      </c>
      <c r="H1073" s="15" t="s">
        <v>24</v>
      </c>
      <c r="I1073" s="15" t="s">
        <v>96</v>
      </c>
      <c r="J1073" s="15" t="s">
        <v>24</v>
      </c>
      <c r="K1073" s="15" t="s">
        <v>26</v>
      </c>
      <c r="L1073" s="15" t="s">
        <v>24</v>
      </c>
      <c r="M1073" s="15" t="s">
        <v>24</v>
      </c>
      <c r="N1073" s="15" t="s">
        <v>24</v>
      </c>
      <c r="O1073" s="15" t="s">
        <v>24</v>
      </c>
      <c r="P1073" s="15" t="s">
        <v>25</v>
      </c>
      <c r="Q1073" s="15" t="s">
        <v>26</v>
      </c>
      <c r="R1073" s="15" t="s">
        <v>21</v>
      </c>
      <c r="S1073" s="18" t="n">
        <v>49.05</v>
      </c>
      <c r="T1073" s="15" t="n">
        <v>91.1</v>
      </c>
      <c r="U1073" s="15" t="s">
        <v>26</v>
      </c>
      <c r="V1073" s="18" t="n">
        <f aca="false">IF(ISNUMBER(T1073),T1073,0)</f>
        <v>91.1</v>
      </c>
      <c r="W1073" s="15" t="n">
        <f aca="false">IF(U1073="Yes",1,0)</f>
        <v>1</v>
      </c>
      <c r="X1073" s="15" t="str">
        <f aca="false">IF(F1073&lt;=12,"0-12 months",IF(F1073&lt;=24,"13-24 months",IF(F1073&lt;=48,"25-48 months","49-72 months")))</f>
        <v>0-12 months</v>
      </c>
      <c r="Y1073" s="15" t="str">
        <f aca="false">IF(C1073=1,"Yes","No")</f>
        <v>No</v>
      </c>
      <c r="Z1073" s="15" t="n">
        <f aca="false">COUNTIF(J1073:O1073,"Yes")</f>
        <v>1</v>
      </c>
      <c r="AA1073" s="18" t="n">
        <f aca="false">S1073*W1073</f>
        <v>49.05</v>
      </c>
      <c r="AB1073" s="15" t="n">
        <f aca="false">(P1073="Month-to-month")+(I1073="Fiber optic")+(R1073="Electronic check")+(F1073&lt;=12)+(M1073="No")+(J1073="No")</f>
        <v>4</v>
      </c>
      <c r="AC1073" s="15" t="str">
        <f aca="false">IF(AB1073&gt;=5,"High",IF(AB1073&gt;=3,"Medium","Low"))</f>
        <v>Medium</v>
      </c>
    </row>
    <row r="1074" customFormat="false" ht="15" hidden="false" customHeight="false" outlineLevel="0" collapsed="false">
      <c r="A1074" s="15" t="s">
        <v>1171</v>
      </c>
      <c r="B1074" s="15" t="s">
        <v>98</v>
      </c>
      <c r="C1074" s="15" t="n">
        <v>0</v>
      </c>
      <c r="D1074" s="15" t="s">
        <v>24</v>
      </c>
      <c r="E1074" s="15" t="s">
        <v>24</v>
      </c>
      <c r="F1074" s="15" t="n">
        <v>22</v>
      </c>
      <c r="G1074" s="15" t="s">
        <v>24</v>
      </c>
      <c r="H1074" s="15" t="s">
        <v>95</v>
      </c>
      <c r="I1074" s="15" t="s">
        <v>96</v>
      </c>
      <c r="J1074" s="15" t="s">
        <v>24</v>
      </c>
      <c r="K1074" s="15" t="s">
        <v>24</v>
      </c>
      <c r="L1074" s="15" t="s">
        <v>26</v>
      </c>
      <c r="M1074" s="15" t="s">
        <v>26</v>
      </c>
      <c r="N1074" s="15" t="s">
        <v>26</v>
      </c>
      <c r="O1074" s="15" t="s">
        <v>26</v>
      </c>
      <c r="P1074" s="15" t="s">
        <v>29</v>
      </c>
      <c r="Q1074" s="15" t="s">
        <v>24</v>
      </c>
      <c r="R1074" s="15" t="s">
        <v>19</v>
      </c>
      <c r="S1074" s="18" t="n">
        <v>56.75</v>
      </c>
      <c r="T1074" s="15" t="n">
        <v>1304.85</v>
      </c>
      <c r="U1074" s="15" t="s">
        <v>24</v>
      </c>
      <c r="V1074" s="18" t="n">
        <f aca="false">IF(ISNUMBER(T1074),T1074,0)</f>
        <v>1304.85</v>
      </c>
      <c r="W1074" s="15" t="n">
        <f aca="false">IF(U1074="Yes",1,0)</f>
        <v>0</v>
      </c>
      <c r="X1074" s="15" t="str">
        <f aca="false">IF(F1074&lt;=12,"0-12 months",IF(F1074&lt;=24,"13-24 months",IF(F1074&lt;=48,"25-48 months","49-72 months")))</f>
        <v>13-24 months</v>
      </c>
      <c r="Y1074" s="15" t="str">
        <f aca="false">IF(C1074=1,"Yes","No")</f>
        <v>No</v>
      </c>
      <c r="Z1074" s="15" t="n">
        <f aca="false">COUNTIF(J1074:O1074,"Yes")</f>
        <v>4</v>
      </c>
      <c r="AA1074" s="18" t="n">
        <f aca="false">S1074*W1074</f>
        <v>0</v>
      </c>
      <c r="AB1074" s="15" t="n">
        <f aca="false">(P1074="Month-to-month")+(I1074="Fiber optic")+(R1074="Electronic check")+(F1074&lt;=12)+(M1074="No")+(J1074="No")</f>
        <v>1</v>
      </c>
      <c r="AC1074" s="15" t="str">
        <f aca="false">IF(AB1074&gt;=5,"High",IF(AB1074&gt;=3,"Medium","Low"))</f>
        <v>Low</v>
      </c>
    </row>
    <row r="1075" customFormat="false" ht="15" hidden="false" customHeight="false" outlineLevel="0" collapsed="false">
      <c r="A1075" s="15" t="s">
        <v>1172</v>
      </c>
      <c r="B1075" s="15" t="s">
        <v>98</v>
      </c>
      <c r="C1075" s="15" t="n">
        <v>0</v>
      </c>
      <c r="D1075" s="15" t="s">
        <v>24</v>
      </c>
      <c r="E1075" s="15" t="s">
        <v>24</v>
      </c>
      <c r="F1075" s="15" t="n">
        <v>7</v>
      </c>
      <c r="G1075" s="15" t="s">
        <v>26</v>
      </c>
      <c r="H1075" s="15" t="s">
        <v>26</v>
      </c>
      <c r="I1075" s="15" t="s">
        <v>102</v>
      </c>
      <c r="J1075" s="15" t="s">
        <v>24</v>
      </c>
      <c r="K1075" s="15" t="s">
        <v>24</v>
      </c>
      <c r="L1075" s="15" t="s">
        <v>26</v>
      </c>
      <c r="M1075" s="15" t="s">
        <v>24</v>
      </c>
      <c r="N1075" s="15" t="s">
        <v>26</v>
      </c>
      <c r="O1075" s="15" t="s">
        <v>26</v>
      </c>
      <c r="P1075" s="15" t="s">
        <v>25</v>
      </c>
      <c r="Q1075" s="15" t="s">
        <v>26</v>
      </c>
      <c r="R1075" s="15" t="s">
        <v>19</v>
      </c>
      <c r="S1075" s="18" t="n">
        <v>98.05</v>
      </c>
      <c r="T1075" s="15" t="n">
        <v>713</v>
      </c>
      <c r="U1075" s="15" t="s">
        <v>26</v>
      </c>
      <c r="V1075" s="18" t="n">
        <f aca="false">IF(ISNUMBER(T1075),T1075,0)</f>
        <v>713</v>
      </c>
      <c r="W1075" s="15" t="n">
        <f aca="false">IF(U1075="Yes",1,0)</f>
        <v>1</v>
      </c>
      <c r="X1075" s="15" t="str">
        <f aca="false">IF(F1075&lt;=12,"0-12 months",IF(F1075&lt;=24,"13-24 months",IF(F1075&lt;=48,"25-48 months","49-72 months")))</f>
        <v>0-12 months</v>
      </c>
      <c r="Y1075" s="15" t="str">
        <f aca="false">IF(C1075=1,"Yes","No")</f>
        <v>No</v>
      </c>
      <c r="Z1075" s="15" t="n">
        <f aca="false">COUNTIF(J1075:O1075,"Yes")</f>
        <v>3</v>
      </c>
      <c r="AA1075" s="18" t="n">
        <f aca="false">S1075*W1075</f>
        <v>98.05</v>
      </c>
      <c r="AB1075" s="15" t="n">
        <f aca="false">(P1075="Month-to-month")+(I1075="Fiber optic")+(R1075="Electronic check")+(F1075&lt;=12)+(M1075="No")+(J1075="No")</f>
        <v>5</v>
      </c>
      <c r="AC1075" s="15" t="str">
        <f aca="false">IF(AB1075&gt;=5,"High",IF(AB1075&gt;=3,"Medium","Low"))</f>
        <v>High</v>
      </c>
    </row>
    <row r="1076" customFormat="false" ht="15" hidden="false" customHeight="false" outlineLevel="0" collapsed="false">
      <c r="A1076" s="15" t="s">
        <v>1173</v>
      </c>
      <c r="B1076" s="15" t="s">
        <v>98</v>
      </c>
      <c r="C1076" s="15" t="n">
        <v>0</v>
      </c>
      <c r="D1076" s="15" t="s">
        <v>24</v>
      </c>
      <c r="E1076" s="15" t="s">
        <v>24</v>
      </c>
      <c r="F1076" s="15" t="n">
        <v>1</v>
      </c>
      <c r="G1076" s="15" t="s">
        <v>26</v>
      </c>
      <c r="H1076" s="15" t="s">
        <v>24</v>
      </c>
      <c r="I1076" s="15" t="s">
        <v>24</v>
      </c>
      <c r="J1076" s="15" t="s">
        <v>28</v>
      </c>
      <c r="K1076" s="15" t="s">
        <v>28</v>
      </c>
      <c r="L1076" s="15" t="s">
        <v>28</v>
      </c>
      <c r="M1076" s="15" t="s">
        <v>28</v>
      </c>
      <c r="N1076" s="15" t="s">
        <v>28</v>
      </c>
      <c r="O1076" s="15" t="s">
        <v>28</v>
      </c>
      <c r="P1076" s="15" t="s">
        <v>25</v>
      </c>
      <c r="Q1076" s="15" t="s">
        <v>24</v>
      </c>
      <c r="R1076" s="15" t="s">
        <v>17</v>
      </c>
      <c r="S1076" s="18" t="n">
        <v>21.1</v>
      </c>
      <c r="T1076" s="15" t="n">
        <v>21.1</v>
      </c>
      <c r="U1076" s="15" t="s">
        <v>24</v>
      </c>
      <c r="V1076" s="18" t="n">
        <f aca="false">IF(ISNUMBER(T1076),T1076,0)</f>
        <v>21.1</v>
      </c>
      <c r="W1076" s="15" t="n">
        <f aca="false">IF(U1076="Yes",1,0)</f>
        <v>0</v>
      </c>
      <c r="X1076" s="15" t="str">
        <f aca="false">IF(F1076&lt;=12,"0-12 months",IF(F1076&lt;=24,"13-24 months",IF(F1076&lt;=48,"25-48 months","49-72 months")))</f>
        <v>0-12 months</v>
      </c>
      <c r="Y1076" s="15" t="str">
        <f aca="false">IF(C1076=1,"Yes","No")</f>
        <v>No</v>
      </c>
      <c r="Z1076" s="15" t="n">
        <f aca="false">COUNTIF(J1076:O1076,"Yes")</f>
        <v>0</v>
      </c>
      <c r="AA1076" s="18" t="n">
        <f aca="false">S1076*W1076</f>
        <v>0</v>
      </c>
      <c r="AB1076" s="15" t="n">
        <f aca="false">(P1076="Month-to-month")+(I1076="Fiber optic")+(R1076="Electronic check")+(F1076&lt;=12)+(M1076="No")+(J1076="No")</f>
        <v>2</v>
      </c>
      <c r="AC1076" s="15" t="str">
        <f aca="false">IF(AB1076&gt;=5,"High",IF(AB1076&gt;=3,"Medium","Low"))</f>
        <v>Low</v>
      </c>
    </row>
    <row r="1077" customFormat="false" ht="15" hidden="false" customHeight="false" outlineLevel="0" collapsed="false">
      <c r="A1077" s="15" t="s">
        <v>1174</v>
      </c>
      <c r="B1077" s="15" t="s">
        <v>94</v>
      </c>
      <c r="C1077" s="15" t="n">
        <v>0</v>
      </c>
      <c r="D1077" s="15" t="s">
        <v>26</v>
      </c>
      <c r="E1077" s="15" t="s">
        <v>26</v>
      </c>
      <c r="F1077" s="15" t="n">
        <v>59</v>
      </c>
      <c r="G1077" s="15" t="s">
        <v>26</v>
      </c>
      <c r="H1077" s="15" t="s">
        <v>26</v>
      </c>
      <c r="I1077" s="15" t="s">
        <v>102</v>
      </c>
      <c r="J1077" s="15" t="s">
        <v>24</v>
      </c>
      <c r="K1077" s="15" t="s">
        <v>26</v>
      </c>
      <c r="L1077" s="15" t="s">
        <v>24</v>
      </c>
      <c r="M1077" s="15" t="s">
        <v>26</v>
      </c>
      <c r="N1077" s="15" t="s">
        <v>24</v>
      </c>
      <c r="O1077" s="15" t="s">
        <v>26</v>
      </c>
      <c r="P1077" s="15" t="s">
        <v>25</v>
      </c>
      <c r="Q1077" s="15" t="s">
        <v>26</v>
      </c>
      <c r="R1077" s="15" t="s">
        <v>19</v>
      </c>
      <c r="S1077" s="18" t="n">
        <v>96.65</v>
      </c>
      <c r="T1077" s="15" t="n">
        <v>5580.8</v>
      </c>
      <c r="U1077" s="15" t="s">
        <v>24</v>
      </c>
      <c r="V1077" s="18" t="n">
        <f aca="false">IF(ISNUMBER(T1077),T1077,0)</f>
        <v>5580.8</v>
      </c>
      <c r="W1077" s="15" t="n">
        <f aca="false">IF(U1077="Yes",1,0)</f>
        <v>0</v>
      </c>
      <c r="X1077" s="15" t="str">
        <f aca="false">IF(F1077&lt;=12,"0-12 months",IF(F1077&lt;=24,"13-24 months",IF(F1077&lt;=48,"25-48 months","49-72 months")))</f>
        <v>49-72 months</v>
      </c>
      <c r="Y1077" s="15" t="str">
        <f aca="false">IF(C1077=1,"Yes","No")</f>
        <v>No</v>
      </c>
      <c r="Z1077" s="15" t="n">
        <f aca="false">COUNTIF(J1077:O1077,"Yes")</f>
        <v>3</v>
      </c>
      <c r="AA1077" s="18" t="n">
        <f aca="false">S1077*W1077</f>
        <v>0</v>
      </c>
      <c r="AB1077" s="15" t="n">
        <f aca="false">(P1077="Month-to-month")+(I1077="Fiber optic")+(R1077="Electronic check")+(F1077&lt;=12)+(M1077="No")+(J1077="No")</f>
        <v>3</v>
      </c>
      <c r="AC1077" s="15" t="str">
        <f aca="false">IF(AB1077&gt;=5,"High",IF(AB1077&gt;=3,"Medium","Low"))</f>
        <v>Medium</v>
      </c>
    </row>
    <row r="1078" customFormat="false" ht="15" hidden="false" customHeight="false" outlineLevel="0" collapsed="false">
      <c r="A1078" s="15" t="s">
        <v>1175</v>
      </c>
      <c r="B1078" s="15" t="s">
        <v>94</v>
      </c>
      <c r="C1078" s="15" t="n">
        <v>0</v>
      </c>
      <c r="D1078" s="15" t="s">
        <v>26</v>
      </c>
      <c r="E1078" s="15" t="s">
        <v>26</v>
      </c>
      <c r="F1078" s="15" t="n">
        <v>58</v>
      </c>
      <c r="G1078" s="15" t="s">
        <v>26</v>
      </c>
      <c r="H1078" s="15" t="s">
        <v>26</v>
      </c>
      <c r="I1078" s="15" t="s">
        <v>24</v>
      </c>
      <c r="J1078" s="15" t="s">
        <v>28</v>
      </c>
      <c r="K1078" s="15" t="s">
        <v>28</v>
      </c>
      <c r="L1078" s="15" t="s">
        <v>28</v>
      </c>
      <c r="M1078" s="15" t="s">
        <v>28</v>
      </c>
      <c r="N1078" s="15" t="s">
        <v>28</v>
      </c>
      <c r="O1078" s="15" t="s">
        <v>28</v>
      </c>
      <c r="P1078" s="15" t="s">
        <v>27</v>
      </c>
      <c r="Q1078" s="15" t="s">
        <v>26</v>
      </c>
      <c r="R1078" s="15" t="s">
        <v>21</v>
      </c>
      <c r="S1078" s="18" t="n">
        <v>24.5</v>
      </c>
      <c r="T1078" s="15" t="n">
        <v>1497.9</v>
      </c>
      <c r="U1078" s="15" t="s">
        <v>24</v>
      </c>
      <c r="V1078" s="18" t="n">
        <f aca="false">IF(ISNUMBER(T1078),T1078,0)</f>
        <v>1497.9</v>
      </c>
      <c r="W1078" s="15" t="n">
        <f aca="false">IF(U1078="Yes",1,0)</f>
        <v>0</v>
      </c>
      <c r="X1078" s="15" t="str">
        <f aca="false">IF(F1078&lt;=12,"0-12 months",IF(F1078&lt;=24,"13-24 months",IF(F1078&lt;=48,"25-48 months","49-72 months")))</f>
        <v>49-72 months</v>
      </c>
      <c r="Y1078" s="15" t="str">
        <f aca="false">IF(C1078=1,"Yes","No")</f>
        <v>No</v>
      </c>
      <c r="Z1078" s="15" t="n">
        <f aca="false">COUNTIF(J1078:O1078,"Yes")</f>
        <v>0</v>
      </c>
      <c r="AA1078" s="18" t="n">
        <f aca="false">S1078*W1078</f>
        <v>0</v>
      </c>
      <c r="AB1078" s="15" t="n">
        <f aca="false">(P1078="Month-to-month")+(I1078="Fiber optic")+(R1078="Electronic check")+(F1078&lt;=12)+(M1078="No")+(J1078="No")</f>
        <v>0</v>
      </c>
      <c r="AC1078" s="15" t="str">
        <f aca="false">IF(AB1078&gt;=5,"High",IF(AB1078&gt;=3,"Medium","Low"))</f>
        <v>Low</v>
      </c>
    </row>
    <row r="1079" customFormat="false" ht="15" hidden="false" customHeight="false" outlineLevel="0" collapsed="false">
      <c r="A1079" s="15" t="s">
        <v>1176</v>
      </c>
      <c r="B1079" s="15" t="s">
        <v>94</v>
      </c>
      <c r="C1079" s="15" t="n">
        <v>0</v>
      </c>
      <c r="D1079" s="15" t="s">
        <v>24</v>
      </c>
      <c r="E1079" s="15" t="s">
        <v>24</v>
      </c>
      <c r="F1079" s="15" t="n">
        <v>41</v>
      </c>
      <c r="G1079" s="15" t="s">
        <v>26</v>
      </c>
      <c r="H1079" s="15" t="s">
        <v>26</v>
      </c>
      <c r="I1079" s="15" t="s">
        <v>102</v>
      </c>
      <c r="J1079" s="15" t="s">
        <v>26</v>
      </c>
      <c r="K1079" s="15" t="s">
        <v>26</v>
      </c>
      <c r="L1079" s="15" t="s">
        <v>26</v>
      </c>
      <c r="M1079" s="15" t="s">
        <v>26</v>
      </c>
      <c r="N1079" s="15" t="s">
        <v>26</v>
      </c>
      <c r="O1079" s="15" t="s">
        <v>26</v>
      </c>
      <c r="P1079" s="15" t="s">
        <v>25</v>
      </c>
      <c r="Q1079" s="15" t="s">
        <v>26</v>
      </c>
      <c r="R1079" s="15" t="s">
        <v>19</v>
      </c>
      <c r="S1079" s="18" t="n">
        <v>114.5</v>
      </c>
      <c r="T1079" s="15" t="n">
        <v>4527.45</v>
      </c>
      <c r="U1079" s="15" t="s">
        <v>26</v>
      </c>
      <c r="V1079" s="18" t="n">
        <f aca="false">IF(ISNUMBER(T1079),T1079,0)</f>
        <v>4527.45</v>
      </c>
      <c r="W1079" s="15" t="n">
        <f aca="false">IF(U1079="Yes",1,0)</f>
        <v>1</v>
      </c>
      <c r="X1079" s="15" t="str">
        <f aca="false">IF(F1079&lt;=12,"0-12 months",IF(F1079&lt;=24,"13-24 months",IF(F1079&lt;=48,"25-48 months","49-72 months")))</f>
        <v>25-48 months</v>
      </c>
      <c r="Y1079" s="15" t="str">
        <f aca="false">IF(C1079=1,"Yes","No")</f>
        <v>No</v>
      </c>
      <c r="Z1079" s="15" t="n">
        <f aca="false">COUNTIF(J1079:O1079,"Yes")</f>
        <v>6</v>
      </c>
      <c r="AA1079" s="18" t="n">
        <f aca="false">S1079*W1079</f>
        <v>114.5</v>
      </c>
      <c r="AB1079" s="15" t="n">
        <f aca="false">(P1079="Month-to-month")+(I1079="Fiber optic")+(R1079="Electronic check")+(F1079&lt;=12)+(M1079="No")+(J1079="No")</f>
        <v>2</v>
      </c>
      <c r="AC1079" s="15" t="str">
        <f aca="false">IF(AB1079&gt;=5,"High",IF(AB1079&gt;=3,"Medium","Low"))</f>
        <v>Low</v>
      </c>
    </row>
    <row r="1080" customFormat="false" ht="15" hidden="false" customHeight="false" outlineLevel="0" collapsed="false">
      <c r="A1080" s="15" t="s">
        <v>1177</v>
      </c>
      <c r="B1080" s="15" t="s">
        <v>94</v>
      </c>
      <c r="C1080" s="15" t="n">
        <v>1</v>
      </c>
      <c r="D1080" s="15" t="s">
        <v>24</v>
      </c>
      <c r="E1080" s="15" t="s">
        <v>24</v>
      </c>
      <c r="F1080" s="15" t="n">
        <v>59</v>
      </c>
      <c r="G1080" s="15" t="s">
        <v>26</v>
      </c>
      <c r="H1080" s="15" t="s">
        <v>26</v>
      </c>
      <c r="I1080" s="15" t="s">
        <v>102</v>
      </c>
      <c r="J1080" s="15" t="s">
        <v>24</v>
      </c>
      <c r="K1080" s="15" t="s">
        <v>26</v>
      </c>
      <c r="L1080" s="15" t="s">
        <v>24</v>
      </c>
      <c r="M1080" s="15" t="s">
        <v>24</v>
      </c>
      <c r="N1080" s="15" t="s">
        <v>24</v>
      </c>
      <c r="O1080" s="15" t="s">
        <v>24</v>
      </c>
      <c r="P1080" s="15" t="s">
        <v>29</v>
      </c>
      <c r="Q1080" s="15" t="s">
        <v>26</v>
      </c>
      <c r="R1080" s="15" t="s">
        <v>21</v>
      </c>
      <c r="S1080" s="18" t="n">
        <v>79.2</v>
      </c>
      <c r="T1080" s="15" t="n">
        <v>4590.35</v>
      </c>
      <c r="U1080" s="15" t="s">
        <v>24</v>
      </c>
      <c r="V1080" s="18" t="n">
        <f aca="false">IF(ISNUMBER(T1080),T1080,0)</f>
        <v>4590.35</v>
      </c>
      <c r="W1080" s="15" t="n">
        <f aca="false">IF(U1080="Yes",1,0)</f>
        <v>0</v>
      </c>
      <c r="X1080" s="15" t="str">
        <f aca="false">IF(F1080&lt;=12,"0-12 months",IF(F1080&lt;=24,"13-24 months",IF(F1080&lt;=48,"25-48 months","49-72 months")))</f>
        <v>49-72 months</v>
      </c>
      <c r="Y1080" s="15" t="str">
        <f aca="false">IF(C1080=1,"Yes","No")</f>
        <v>Yes</v>
      </c>
      <c r="Z1080" s="15" t="n">
        <f aca="false">COUNTIF(J1080:O1080,"Yes")</f>
        <v>1</v>
      </c>
      <c r="AA1080" s="18" t="n">
        <f aca="false">S1080*W1080</f>
        <v>0</v>
      </c>
      <c r="AB1080" s="15" t="n">
        <f aca="false">(P1080="Month-to-month")+(I1080="Fiber optic")+(R1080="Electronic check")+(F1080&lt;=12)+(M1080="No")+(J1080="No")</f>
        <v>3</v>
      </c>
      <c r="AC1080" s="15" t="str">
        <f aca="false">IF(AB1080&gt;=5,"High",IF(AB1080&gt;=3,"Medium","Low"))</f>
        <v>Medium</v>
      </c>
    </row>
    <row r="1081" customFormat="false" ht="15" hidden="false" customHeight="false" outlineLevel="0" collapsed="false">
      <c r="A1081" s="15" t="s">
        <v>1178</v>
      </c>
      <c r="B1081" s="15" t="s">
        <v>94</v>
      </c>
      <c r="C1081" s="15" t="n">
        <v>0</v>
      </c>
      <c r="D1081" s="15" t="s">
        <v>26</v>
      </c>
      <c r="E1081" s="15" t="s">
        <v>26</v>
      </c>
      <c r="F1081" s="15" t="n">
        <v>3</v>
      </c>
      <c r="G1081" s="15" t="s">
        <v>26</v>
      </c>
      <c r="H1081" s="15" t="s">
        <v>24</v>
      </c>
      <c r="I1081" s="15" t="s">
        <v>102</v>
      </c>
      <c r="J1081" s="15" t="s">
        <v>24</v>
      </c>
      <c r="K1081" s="15" t="s">
        <v>24</v>
      </c>
      <c r="L1081" s="15" t="s">
        <v>24</v>
      </c>
      <c r="M1081" s="15" t="s">
        <v>24</v>
      </c>
      <c r="N1081" s="15" t="s">
        <v>24</v>
      </c>
      <c r="O1081" s="15" t="s">
        <v>24</v>
      </c>
      <c r="P1081" s="15" t="s">
        <v>25</v>
      </c>
      <c r="Q1081" s="15" t="s">
        <v>26</v>
      </c>
      <c r="R1081" s="15" t="s">
        <v>15</v>
      </c>
      <c r="S1081" s="18" t="n">
        <v>69.55</v>
      </c>
      <c r="T1081" s="15" t="n">
        <v>200.2</v>
      </c>
      <c r="U1081" s="15" t="s">
        <v>24</v>
      </c>
      <c r="V1081" s="18" t="n">
        <f aca="false">IF(ISNUMBER(T1081),T1081,0)</f>
        <v>200.2</v>
      </c>
      <c r="W1081" s="15" t="n">
        <f aca="false">IF(U1081="Yes",1,0)</f>
        <v>0</v>
      </c>
      <c r="X1081" s="15" t="str">
        <f aca="false">IF(F1081&lt;=12,"0-12 months",IF(F1081&lt;=24,"13-24 months",IF(F1081&lt;=48,"25-48 months","49-72 months")))</f>
        <v>0-12 months</v>
      </c>
      <c r="Y1081" s="15" t="str">
        <f aca="false">IF(C1081=1,"Yes","No")</f>
        <v>No</v>
      </c>
      <c r="Z1081" s="15" t="n">
        <f aca="false">COUNTIF(J1081:O1081,"Yes")</f>
        <v>0</v>
      </c>
      <c r="AA1081" s="18" t="n">
        <f aca="false">S1081*W1081</f>
        <v>0</v>
      </c>
      <c r="AB1081" s="15" t="n">
        <f aca="false">(P1081="Month-to-month")+(I1081="Fiber optic")+(R1081="Electronic check")+(F1081&lt;=12)+(M1081="No")+(J1081="No")</f>
        <v>6</v>
      </c>
      <c r="AC1081" s="15" t="str">
        <f aca="false">IF(AB1081&gt;=5,"High",IF(AB1081&gt;=3,"Medium","Low"))</f>
        <v>High</v>
      </c>
    </row>
    <row r="1082" customFormat="false" ht="15" hidden="false" customHeight="false" outlineLevel="0" collapsed="false">
      <c r="A1082" s="15" t="s">
        <v>1179</v>
      </c>
      <c r="B1082" s="15" t="s">
        <v>98</v>
      </c>
      <c r="C1082" s="15" t="n">
        <v>0</v>
      </c>
      <c r="D1082" s="15" t="s">
        <v>24</v>
      </c>
      <c r="E1082" s="15" t="s">
        <v>24</v>
      </c>
      <c r="F1082" s="15" t="n">
        <v>32</v>
      </c>
      <c r="G1082" s="15" t="s">
        <v>26</v>
      </c>
      <c r="H1082" s="15" t="s">
        <v>24</v>
      </c>
      <c r="I1082" s="15" t="s">
        <v>24</v>
      </c>
      <c r="J1082" s="15" t="s">
        <v>28</v>
      </c>
      <c r="K1082" s="15" t="s">
        <v>28</v>
      </c>
      <c r="L1082" s="15" t="s">
        <v>28</v>
      </c>
      <c r="M1082" s="15" t="s">
        <v>28</v>
      </c>
      <c r="N1082" s="15" t="s">
        <v>28</v>
      </c>
      <c r="O1082" s="15" t="s">
        <v>28</v>
      </c>
      <c r="P1082" s="15" t="s">
        <v>29</v>
      </c>
      <c r="Q1082" s="15" t="s">
        <v>26</v>
      </c>
      <c r="R1082" s="15" t="s">
        <v>19</v>
      </c>
      <c r="S1082" s="18" t="n">
        <v>20.05</v>
      </c>
      <c r="T1082" s="15" t="n">
        <v>614.45</v>
      </c>
      <c r="U1082" s="15" t="s">
        <v>24</v>
      </c>
      <c r="V1082" s="18" t="n">
        <f aca="false">IF(ISNUMBER(T1082),T1082,0)</f>
        <v>614.45</v>
      </c>
      <c r="W1082" s="15" t="n">
        <f aca="false">IF(U1082="Yes",1,0)</f>
        <v>0</v>
      </c>
      <c r="X1082" s="15" t="str">
        <f aca="false">IF(F1082&lt;=12,"0-12 months",IF(F1082&lt;=24,"13-24 months",IF(F1082&lt;=48,"25-48 months","49-72 months")))</f>
        <v>25-48 months</v>
      </c>
      <c r="Y1082" s="15" t="str">
        <f aca="false">IF(C1082=1,"Yes","No")</f>
        <v>No</v>
      </c>
      <c r="Z1082" s="15" t="n">
        <f aca="false">COUNTIF(J1082:O1082,"Yes")</f>
        <v>0</v>
      </c>
      <c r="AA1082" s="18" t="n">
        <f aca="false">S1082*W1082</f>
        <v>0</v>
      </c>
      <c r="AB1082" s="15" t="n">
        <f aca="false">(P1082="Month-to-month")+(I1082="Fiber optic")+(R1082="Electronic check")+(F1082&lt;=12)+(M1082="No")+(J1082="No")</f>
        <v>0</v>
      </c>
      <c r="AC1082" s="15" t="str">
        <f aca="false">IF(AB1082&gt;=5,"High",IF(AB1082&gt;=3,"Medium","Low"))</f>
        <v>Low</v>
      </c>
    </row>
    <row r="1083" customFormat="false" ht="15" hidden="false" customHeight="false" outlineLevel="0" collapsed="false">
      <c r="A1083" s="15" t="s">
        <v>1180</v>
      </c>
      <c r="B1083" s="15" t="s">
        <v>98</v>
      </c>
      <c r="C1083" s="15" t="n">
        <v>1</v>
      </c>
      <c r="D1083" s="15" t="s">
        <v>26</v>
      </c>
      <c r="E1083" s="15" t="s">
        <v>24</v>
      </c>
      <c r="F1083" s="15" t="n">
        <v>46</v>
      </c>
      <c r="G1083" s="15" t="s">
        <v>26</v>
      </c>
      <c r="H1083" s="15" t="s">
        <v>26</v>
      </c>
      <c r="I1083" s="15" t="s">
        <v>102</v>
      </c>
      <c r="J1083" s="15" t="s">
        <v>24</v>
      </c>
      <c r="K1083" s="15" t="s">
        <v>24</v>
      </c>
      <c r="L1083" s="15" t="s">
        <v>26</v>
      </c>
      <c r="M1083" s="15" t="s">
        <v>24</v>
      </c>
      <c r="N1083" s="15" t="s">
        <v>26</v>
      </c>
      <c r="O1083" s="15" t="s">
        <v>26</v>
      </c>
      <c r="P1083" s="15" t="s">
        <v>25</v>
      </c>
      <c r="Q1083" s="15" t="s">
        <v>26</v>
      </c>
      <c r="R1083" s="15" t="s">
        <v>15</v>
      </c>
      <c r="S1083" s="18" t="n">
        <v>98.85</v>
      </c>
      <c r="T1083" s="15" t="n">
        <v>4564.9</v>
      </c>
      <c r="U1083" s="15" t="s">
        <v>24</v>
      </c>
      <c r="V1083" s="18" t="n">
        <f aca="false">IF(ISNUMBER(T1083),T1083,0)</f>
        <v>4564.9</v>
      </c>
      <c r="W1083" s="15" t="n">
        <f aca="false">IF(U1083="Yes",1,0)</f>
        <v>0</v>
      </c>
      <c r="X1083" s="15" t="str">
        <f aca="false">IF(F1083&lt;=12,"0-12 months",IF(F1083&lt;=24,"13-24 months",IF(F1083&lt;=48,"25-48 months","49-72 months")))</f>
        <v>25-48 months</v>
      </c>
      <c r="Y1083" s="15" t="str">
        <f aca="false">IF(C1083=1,"Yes","No")</f>
        <v>Yes</v>
      </c>
      <c r="Z1083" s="15" t="n">
        <f aca="false">COUNTIF(J1083:O1083,"Yes")</f>
        <v>3</v>
      </c>
      <c r="AA1083" s="18" t="n">
        <f aca="false">S1083*W1083</f>
        <v>0</v>
      </c>
      <c r="AB1083" s="15" t="n">
        <f aca="false">(P1083="Month-to-month")+(I1083="Fiber optic")+(R1083="Electronic check")+(F1083&lt;=12)+(M1083="No")+(J1083="No")</f>
        <v>5</v>
      </c>
      <c r="AC1083" s="15" t="str">
        <f aca="false">IF(AB1083&gt;=5,"High",IF(AB1083&gt;=3,"Medium","Low"))</f>
        <v>High</v>
      </c>
    </row>
    <row r="1084" customFormat="false" ht="15" hidden="false" customHeight="false" outlineLevel="0" collapsed="false">
      <c r="A1084" s="15" t="s">
        <v>1181</v>
      </c>
      <c r="B1084" s="15" t="s">
        <v>98</v>
      </c>
      <c r="C1084" s="15" t="n">
        <v>0</v>
      </c>
      <c r="D1084" s="15" t="s">
        <v>26</v>
      </c>
      <c r="E1084" s="15" t="s">
        <v>26</v>
      </c>
      <c r="F1084" s="15" t="n">
        <v>0</v>
      </c>
      <c r="G1084" s="15" t="s">
        <v>26</v>
      </c>
      <c r="H1084" s="15" t="s">
        <v>26</v>
      </c>
      <c r="I1084" s="15" t="s">
        <v>24</v>
      </c>
      <c r="J1084" s="15" t="s">
        <v>28</v>
      </c>
      <c r="K1084" s="15" t="s">
        <v>28</v>
      </c>
      <c r="L1084" s="15" t="s">
        <v>28</v>
      </c>
      <c r="M1084" s="15" t="s">
        <v>28</v>
      </c>
      <c r="N1084" s="15" t="s">
        <v>28</v>
      </c>
      <c r="O1084" s="15" t="s">
        <v>28</v>
      </c>
      <c r="P1084" s="15" t="s">
        <v>29</v>
      </c>
      <c r="Q1084" s="15" t="s">
        <v>24</v>
      </c>
      <c r="R1084" s="15" t="s">
        <v>17</v>
      </c>
      <c r="S1084" s="18" t="n">
        <v>25.75</v>
      </c>
      <c r="T1084" s="15" t="s">
        <v>587</v>
      </c>
      <c r="U1084" s="15" t="s">
        <v>24</v>
      </c>
      <c r="V1084" s="18" t="n">
        <f aca="false">IF(ISNUMBER(T1084),T1084,0)</f>
        <v>0</v>
      </c>
      <c r="W1084" s="15" t="n">
        <f aca="false">IF(U1084="Yes",1,0)</f>
        <v>0</v>
      </c>
      <c r="X1084" s="15" t="str">
        <f aca="false">IF(F1084&lt;=12,"0-12 months",IF(F1084&lt;=24,"13-24 months",IF(F1084&lt;=48,"25-48 months","49-72 months")))</f>
        <v>0-12 months</v>
      </c>
      <c r="Y1084" s="15" t="str">
        <f aca="false">IF(C1084=1,"Yes","No")</f>
        <v>No</v>
      </c>
      <c r="Z1084" s="15" t="n">
        <f aca="false">COUNTIF(J1084:O1084,"Yes")</f>
        <v>0</v>
      </c>
      <c r="AA1084" s="18" t="n">
        <f aca="false">S1084*W1084</f>
        <v>0</v>
      </c>
      <c r="AB1084" s="15" t="n">
        <f aca="false">(P1084="Month-to-month")+(I1084="Fiber optic")+(R1084="Electronic check")+(F1084&lt;=12)+(M1084="No")+(J1084="No")</f>
        <v>1</v>
      </c>
      <c r="AC1084" s="15" t="str">
        <f aca="false">IF(AB1084&gt;=5,"High",IF(AB1084&gt;=3,"Medium","Low"))</f>
        <v>Low</v>
      </c>
    </row>
    <row r="1085" customFormat="false" ht="15" hidden="false" customHeight="false" outlineLevel="0" collapsed="false">
      <c r="A1085" s="15" t="s">
        <v>1182</v>
      </c>
      <c r="B1085" s="15" t="s">
        <v>98</v>
      </c>
      <c r="C1085" s="15" t="n">
        <v>0</v>
      </c>
      <c r="D1085" s="15" t="s">
        <v>24</v>
      </c>
      <c r="E1085" s="15" t="s">
        <v>24</v>
      </c>
      <c r="F1085" s="15" t="n">
        <v>2</v>
      </c>
      <c r="G1085" s="15" t="s">
        <v>26</v>
      </c>
      <c r="H1085" s="15" t="s">
        <v>24</v>
      </c>
      <c r="I1085" s="15" t="s">
        <v>102</v>
      </c>
      <c r="J1085" s="15" t="s">
        <v>24</v>
      </c>
      <c r="K1085" s="15" t="s">
        <v>24</v>
      </c>
      <c r="L1085" s="15" t="s">
        <v>24</v>
      </c>
      <c r="M1085" s="15" t="s">
        <v>24</v>
      </c>
      <c r="N1085" s="15" t="s">
        <v>24</v>
      </c>
      <c r="O1085" s="15" t="s">
        <v>26</v>
      </c>
      <c r="P1085" s="15" t="s">
        <v>25</v>
      </c>
      <c r="Q1085" s="15" t="s">
        <v>26</v>
      </c>
      <c r="R1085" s="15" t="s">
        <v>15</v>
      </c>
      <c r="S1085" s="18" t="n">
        <v>80.95</v>
      </c>
      <c r="T1085" s="15" t="n">
        <v>171.15</v>
      </c>
      <c r="U1085" s="15" t="s">
        <v>26</v>
      </c>
      <c r="V1085" s="18" t="n">
        <f aca="false">IF(ISNUMBER(T1085),T1085,0)</f>
        <v>171.15</v>
      </c>
      <c r="W1085" s="15" t="n">
        <f aca="false">IF(U1085="Yes",1,0)</f>
        <v>1</v>
      </c>
      <c r="X1085" s="15" t="str">
        <f aca="false">IF(F1085&lt;=12,"0-12 months",IF(F1085&lt;=24,"13-24 months",IF(F1085&lt;=48,"25-48 months","49-72 months")))</f>
        <v>0-12 months</v>
      </c>
      <c r="Y1085" s="15" t="str">
        <f aca="false">IF(C1085=1,"Yes","No")</f>
        <v>No</v>
      </c>
      <c r="Z1085" s="15" t="n">
        <f aca="false">COUNTIF(J1085:O1085,"Yes")</f>
        <v>1</v>
      </c>
      <c r="AA1085" s="18" t="n">
        <f aca="false">S1085*W1085</f>
        <v>80.95</v>
      </c>
      <c r="AB1085" s="15" t="n">
        <f aca="false">(P1085="Month-to-month")+(I1085="Fiber optic")+(R1085="Electronic check")+(F1085&lt;=12)+(M1085="No")+(J1085="No")</f>
        <v>6</v>
      </c>
      <c r="AC1085" s="15" t="str">
        <f aca="false">IF(AB1085&gt;=5,"High",IF(AB1085&gt;=3,"Medium","Low"))</f>
        <v>High</v>
      </c>
    </row>
    <row r="1086" customFormat="false" ht="15" hidden="false" customHeight="false" outlineLevel="0" collapsed="false">
      <c r="A1086" s="15" t="s">
        <v>1183</v>
      </c>
      <c r="B1086" s="15" t="s">
        <v>94</v>
      </c>
      <c r="C1086" s="15" t="n">
        <v>0</v>
      </c>
      <c r="D1086" s="15" t="s">
        <v>26</v>
      </c>
      <c r="E1086" s="15" t="s">
        <v>26</v>
      </c>
      <c r="F1086" s="15" t="n">
        <v>52</v>
      </c>
      <c r="G1086" s="15" t="s">
        <v>26</v>
      </c>
      <c r="H1086" s="15" t="s">
        <v>24</v>
      </c>
      <c r="I1086" s="15" t="s">
        <v>24</v>
      </c>
      <c r="J1086" s="15" t="s">
        <v>28</v>
      </c>
      <c r="K1086" s="15" t="s">
        <v>28</v>
      </c>
      <c r="L1086" s="15" t="s">
        <v>28</v>
      </c>
      <c r="M1086" s="15" t="s">
        <v>28</v>
      </c>
      <c r="N1086" s="15" t="s">
        <v>28</v>
      </c>
      <c r="O1086" s="15" t="s">
        <v>28</v>
      </c>
      <c r="P1086" s="15" t="s">
        <v>27</v>
      </c>
      <c r="Q1086" s="15" t="s">
        <v>24</v>
      </c>
      <c r="R1086" s="15" t="s">
        <v>21</v>
      </c>
      <c r="S1086" s="18" t="n">
        <v>19.6</v>
      </c>
      <c r="T1086" s="15" t="n">
        <v>1012.4</v>
      </c>
      <c r="U1086" s="15" t="s">
        <v>24</v>
      </c>
      <c r="V1086" s="18" t="n">
        <f aca="false">IF(ISNUMBER(T1086),T1086,0)</f>
        <v>1012.4</v>
      </c>
      <c r="W1086" s="15" t="n">
        <f aca="false">IF(U1086="Yes",1,0)</f>
        <v>0</v>
      </c>
      <c r="X1086" s="15" t="str">
        <f aca="false">IF(F1086&lt;=12,"0-12 months",IF(F1086&lt;=24,"13-24 months",IF(F1086&lt;=48,"25-48 months","49-72 months")))</f>
        <v>49-72 months</v>
      </c>
      <c r="Y1086" s="15" t="str">
        <f aca="false">IF(C1086=1,"Yes","No")</f>
        <v>No</v>
      </c>
      <c r="Z1086" s="15" t="n">
        <f aca="false">COUNTIF(J1086:O1086,"Yes")</f>
        <v>0</v>
      </c>
      <c r="AA1086" s="18" t="n">
        <f aca="false">S1086*W1086</f>
        <v>0</v>
      </c>
      <c r="AB1086" s="15" t="n">
        <f aca="false">(P1086="Month-to-month")+(I1086="Fiber optic")+(R1086="Electronic check")+(F1086&lt;=12)+(M1086="No")+(J1086="No")</f>
        <v>0</v>
      </c>
      <c r="AC1086" s="15" t="str">
        <f aca="false">IF(AB1086&gt;=5,"High",IF(AB1086&gt;=3,"Medium","Low"))</f>
        <v>Low</v>
      </c>
    </row>
    <row r="1087" customFormat="false" ht="15" hidden="false" customHeight="false" outlineLevel="0" collapsed="false">
      <c r="A1087" s="15" t="s">
        <v>1184</v>
      </c>
      <c r="B1087" s="15" t="s">
        <v>94</v>
      </c>
      <c r="C1087" s="15" t="n">
        <v>1</v>
      </c>
      <c r="D1087" s="15" t="s">
        <v>24</v>
      </c>
      <c r="E1087" s="15" t="s">
        <v>24</v>
      </c>
      <c r="F1087" s="15" t="n">
        <v>13</v>
      </c>
      <c r="G1087" s="15" t="s">
        <v>26</v>
      </c>
      <c r="H1087" s="15" t="s">
        <v>24</v>
      </c>
      <c r="I1087" s="15" t="s">
        <v>102</v>
      </c>
      <c r="J1087" s="15" t="s">
        <v>24</v>
      </c>
      <c r="K1087" s="15" t="s">
        <v>24</v>
      </c>
      <c r="L1087" s="15" t="s">
        <v>26</v>
      </c>
      <c r="M1087" s="15" t="s">
        <v>24</v>
      </c>
      <c r="N1087" s="15" t="s">
        <v>24</v>
      </c>
      <c r="O1087" s="15" t="s">
        <v>24</v>
      </c>
      <c r="P1087" s="15" t="s">
        <v>25</v>
      </c>
      <c r="Q1087" s="15" t="s">
        <v>26</v>
      </c>
      <c r="R1087" s="15" t="s">
        <v>15</v>
      </c>
      <c r="S1087" s="18" t="n">
        <v>74.3</v>
      </c>
      <c r="T1087" s="15" t="n">
        <v>940.35</v>
      </c>
      <c r="U1087" s="15" t="s">
        <v>26</v>
      </c>
      <c r="V1087" s="18" t="n">
        <f aca="false">IF(ISNUMBER(T1087),T1087,0)</f>
        <v>940.35</v>
      </c>
      <c r="W1087" s="15" t="n">
        <f aca="false">IF(U1087="Yes",1,0)</f>
        <v>1</v>
      </c>
      <c r="X1087" s="15" t="str">
        <f aca="false">IF(F1087&lt;=12,"0-12 months",IF(F1087&lt;=24,"13-24 months",IF(F1087&lt;=48,"25-48 months","49-72 months")))</f>
        <v>13-24 months</v>
      </c>
      <c r="Y1087" s="15" t="str">
        <f aca="false">IF(C1087=1,"Yes","No")</f>
        <v>Yes</v>
      </c>
      <c r="Z1087" s="15" t="n">
        <f aca="false">COUNTIF(J1087:O1087,"Yes")</f>
        <v>1</v>
      </c>
      <c r="AA1087" s="18" t="n">
        <f aca="false">S1087*W1087</f>
        <v>74.3</v>
      </c>
      <c r="AB1087" s="15" t="n">
        <f aca="false">(P1087="Month-to-month")+(I1087="Fiber optic")+(R1087="Electronic check")+(F1087&lt;=12)+(M1087="No")+(J1087="No")</f>
        <v>5</v>
      </c>
      <c r="AC1087" s="15" t="str">
        <f aca="false">IF(AB1087&gt;=5,"High",IF(AB1087&gt;=3,"Medium","Low"))</f>
        <v>High</v>
      </c>
    </row>
    <row r="1088" customFormat="false" ht="15" hidden="false" customHeight="false" outlineLevel="0" collapsed="false">
      <c r="A1088" s="15" t="s">
        <v>1185</v>
      </c>
      <c r="B1088" s="15" t="s">
        <v>94</v>
      </c>
      <c r="C1088" s="15" t="n">
        <v>1</v>
      </c>
      <c r="D1088" s="15" t="s">
        <v>24</v>
      </c>
      <c r="E1088" s="15" t="s">
        <v>24</v>
      </c>
      <c r="F1088" s="15" t="n">
        <v>11</v>
      </c>
      <c r="G1088" s="15" t="s">
        <v>26</v>
      </c>
      <c r="H1088" s="15" t="s">
        <v>24</v>
      </c>
      <c r="I1088" s="15" t="s">
        <v>102</v>
      </c>
      <c r="J1088" s="15" t="s">
        <v>24</v>
      </c>
      <c r="K1088" s="15" t="s">
        <v>24</v>
      </c>
      <c r="L1088" s="15" t="s">
        <v>24</v>
      </c>
      <c r="M1088" s="15" t="s">
        <v>24</v>
      </c>
      <c r="N1088" s="15" t="s">
        <v>26</v>
      </c>
      <c r="O1088" s="15" t="s">
        <v>26</v>
      </c>
      <c r="P1088" s="15" t="s">
        <v>25</v>
      </c>
      <c r="Q1088" s="15" t="s">
        <v>24</v>
      </c>
      <c r="R1088" s="15" t="s">
        <v>19</v>
      </c>
      <c r="S1088" s="18" t="n">
        <v>89.7</v>
      </c>
      <c r="T1088" s="15" t="n">
        <v>1047.7</v>
      </c>
      <c r="U1088" s="15" t="s">
        <v>26</v>
      </c>
      <c r="V1088" s="18" t="n">
        <f aca="false">IF(ISNUMBER(T1088),T1088,0)</f>
        <v>1047.7</v>
      </c>
      <c r="W1088" s="15" t="n">
        <f aca="false">IF(U1088="Yes",1,0)</f>
        <v>1</v>
      </c>
      <c r="X1088" s="15" t="str">
        <f aca="false">IF(F1088&lt;=12,"0-12 months",IF(F1088&lt;=24,"13-24 months",IF(F1088&lt;=48,"25-48 months","49-72 months")))</f>
        <v>0-12 months</v>
      </c>
      <c r="Y1088" s="15" t="str">
        <f aca="false">IF(C1088=1,"Yes","No")</f>
        <v>Yes</v>
      </c>
      <c r="Z1088" s="15" t="n">
        <f aca="false">COUNTIF(J1088:O1088,"Yes")</f>
        <v>2</v>
      </c>
      <c r="AA1088" s="18" t="n">
        <f aca="false">S1088*W1088</f>
        <v>89.7</v>
      </c>
      <c r="AB1088" s="15" t="n">
        <f aca="false">(P1088="Month-to-month")+(I1088="Fiber optic")+(R1088="Electronic check")+(F1088&lt;=12)+(M1088="No")+(J1088="No")</f>
        <v>5</v>
      </c>
      <c r="AC1088" s="15" t="str">
        <f aca="false">IF(AB1088&gt;=5,"High",IF(AB1088&gt;=3,"Medium","Low"))</f>
        <v>High</v>
      </c>
    </row>
    <row r="1089" customFormat="false" ht="15" hidden="false" customHeight="false" outlineLevel="0" collapsed="false">
      <c r="A1089" s="15" t="s">
        <v>1186</v>
      </c>
      <c r="B1089" s="15" t="s">
        <v>98</v>
      </c>
      <c r="C1089" s="15" t="n">
        <v>0</v>
      </c>
      <c r="D1089" s="15" t="s">
        <v>24</v>
      </c>
      <c r="E1089" s="15" t="s">
        <v>24</v>
      </c>
      <c r="F1089" s="15" t="n">
        <v>32</v>
      </c>
      <c r="G1089" s="15" t="s">
        <v>26</v>
      </c>
      <c r="H1089" s="15" t="s">
        <v>26</v>
      </c>
      <c r="I1089" s="15" t="s">
        <v>102</v>
      </c>
      <c r="J1089" s="15" t="s">
        <v>26</v>
      </c>
      <c r="K1089" s="15" t="s">
        <v>24</v>
      </c>
      <c r="L1089" s="15" t="s">
        <v>24</v>
      </c>
      <c r="M1089" s="15" t="s">
        <v>26</v>
      </c>
      <c r="N1089" s="15" t="s">
        <v>24</v>
      </c>
      <c r="O1089" s="15" t="s">
        <v>24</v>
      </c>
      <c r="P1089" s="15" t="s">
        <v>25</v>
      </c>
      <c r="Q1089" s="15" t="s">
        <v>24</v>
      </c>
      <c r="R1089" s="15" t="s">
        <v>19</v>
      </c>
      <c r="S1089" s="18" t="n">
        <v>87.65</v>
      </c>
      <c r="T1089" s="15" t="n">
        <v>2766.4</v>
      </c>
      <c r="U1089" s="15" t="s">
        <v>24</v>
      </c>
      <c r="V1089" s="18" t="n">
        <f aca="false">IF(ISNUMBER(T1089),T1089,0)</f>
        <v>2766.4</v>
      </c>
      <c r="W1089" s="15" t="n">
        <f aca="false">IF(U1089="Yes",1,0)</f>
        <v>0</v>
      </c>
      <c r="X1089" s="15" t="str">
        <f aca="false">IF(F1089&lt;=12,"0-12 months",IF(F1089&lt;=24,"13-24 months",IF(F1089&lt;=48,"25-48 months","49-72 months")))</f>
        <v>25-48 months</v>
      </c>
      <c r="Y1089" s="15" t="str">
        <f aca="false">IF(C1089=1,"Yes","No")</f>
        <v>No</v>
      </c>
      <c r="Z1089" s="15" t="n">
        <f aca="false">COUNTIF(J1089:O1089,"Yes")</f>
        <v>2</v>
      </c>
      <c r="AA1089" s="18" t="n">
        <f aca="false">S1089*W1089</f>
        <v>0</v>
      </c>
      <c r="AB1089" s="15" t="n">
        <f aca="false">(P1089="Month-to-month")+(I1089="Fiber optic")+(R1089="Electronic check")+(F1089&lt;=12)+(M1089="No")+(J1089="No")</f>
        <v>2</v>
      </c>
      <c r="AC1089" s="15" t="str">
        <f aca="false">IF(AB1089&gt;=5,"High",IF(AB1089&gt;=3,"Medium","Low"))</f>
        <v>Low</v>
      </c>
    </row>
    <row r="1090" customFormat="false" ht="15" hidden="false" customHeight="false" outlineLevel="0" collapsed="false">
      <c r="A1090" s="15" t="s">
        <v>1187</v>
      </c>
      <c r="B1090" s="15" t="s">
        <v>98</v>
      </c>
      <c r="C1090" s="15" t="n">
        <v>1</v>
      </c>
      <c r="D1090" s="15" t="s">
        <v>26</v>
      </c>
      <c r="E1090" s="15" t="s">
        <v>24</v>
      </c>
      <c r="F1090" s="15" t="n">
        <v>17</v>
      </c>
      <c r="G1090" s="15" t="s">
        <v>26</v>
      </c>
      <c r="H1090" s="15" t="s">
        <v>26</v>
      </c>
      <c r="I1090" s="15" t="s">
        <v>102</v>
      </c>
      <c r="J1090" s="15" t="s">
        <v>24</v>
      </c>
      <c r="K1090" s="15" t="s">
        <v>24</v>
      </c>
      <c r="L1090" s="15" t="s">
        <v>26</v>
      </c>
      <c r="M1090" s="15" t="s">
        <v>24</v>
      </c>
      <c r="N1090" s="15" t="s">
        <v>26</v>
      </c>
      <c r="O1090" s="15" t="s">
        <v>26</v>
      </c>
      <c r="P1090" s="15" t="s">
        <v>25</v>
      </c>
      <c r="Q1090" s="15" t="s">
        <v>26</v>
      </c>
      <c r="R1090" s="15" t="s">
        <v>21</v>
      </c>
      <c r="S1090" s="18" t="n">
        <v>100.45</v>
      </c>
      <c r="T1090" s="15" t="n">
        <v>1622.45</v>
      </c>
      <c r="U1090" s="15" t="s">
        <v>26</v>
      </c>
      <c r="V1090" s="18" t="n">
        <f aca="false">IF(ISNUMBER(T1090),T1090,0)</f>
        <v>1622.45</v>
      </c>
      <c r="W1090" s="15" t="n">
        <f aca="false">IF(U1090="Yes",1,0)</f>
        <v>1</v>
      </c>
      <c r="X1090" s="15" t="str">
        <f aca="false">IF(F1090&lt;=12,"0-12 months",IF(F1090&lt;=24,"13-24 months",IF(F1090&lt;=48,"25-48 months","49-72 months")))</f>
        <v>13-24 months</v>
      </c>
      <c r="Y1090" s="15" t="str">
        <f aca="false">IF(C1090=1,"Yes","No")</f>
        <v>Yes</v>
      </c>
      <c r="Z1090" s="15" t="n">
        <f aca="false">COUNTIF(J1090:O1090,"Yes")</f>
        <v>3</v>
      </c>
      <c r="AA1090" s="18" t="n">
        <f aca="false">S1090*W1090</f>
        <v>100.45</v>
      </c>
      <c r="AB1090" s="15" t="n">
        <f aca="false">(P1090="Month-to-month")+(I1090="Fiber optic")+(R1090="Electronic check")+(F1090&lt;=12)+(M1090="No")+(J1090="No")</f>
        <v>4</v>
      </c>
      <c r="AC1090" s="15" t="str">
        <f aca="false">IF(AB1090&gt;=5,"High",IF(AB1090&gt;=3,"Medium","Low"))</f>
        <v>Medium</v>
      </c>
    </row>
    <row r="1091" customFormat="false" ht="15" hidden="false" customHeight="false" outlineLevel="0" collapsed="false">
      <c r="A1091" s="15" t="s">
        <v>1188</v>
      </c>
      <c r="B1091" s="15" t="s">
        <v>94</v>
      </c>
      <c r="C1091" s="15" t="n">
        <v>0</v>
      </c>
      <c r="D1091" s="15" t="s">
        <v>24</v>
      </c>
      <c r="E1091" s="15" t="s">
        <v>24</v>
      </c>
      <c r="F1091" s="15" t="n">
        <v>16</v>
      </c>
      <c r="G1091" s="15" t="s">
        <v>26</v>
      </c>
      <c r="H1091" s="15" t="s">
        <v>26</v>
      </c>
      <c r="I1091" s="15" t="s">
        <v>102</v>
      </c>
      <c r="J1091" s="15" t="s">
        <v>24</v>
      </c>
      <c r="K1091" s="15" t="s">
        <v>24</v>
      </c>
      <c r="L1091" s="15" t="s">
        <v>24</v>
      </c>
      <c r="M1091" s="15" t="s">
        <v>24</v>
      </c>
      <c r="N1091" s="15" t="s">
        <v>24</v>
      </c>
      <c r="O1091" s="15" t="s">
        <v>24</v>
      </c>
      <c r="P1091" s="15" t="s">
        <v>25</v>
      </c>
      <c r="Q1091" s="15" t="s">
        <v>26</v>
      </c>
      <c r="R1091" s="15" t="s">
        <v>21</v>
      </c>
      <c r="S1091" s="18" t="n">
        <v>74.75</v>
      </c>
      <c r="T1091" s="15" t="n">
        <v>1129.35</v>
      </c>
      <c r="U1091" s="15" t="s">
        <v>24</v>
      </c>
      <c r="V1091" s="18" t="n">
        <f aca="false">IF(ISNUMBER(T1091),T1091,0)</f>
        <v>1129.35</v>
      </c>
      <c r="W1091" s="15" t="n">
        <f aca="false">IF(U1091="Yes",1,0)</f>
        <v>0</v>
      </c>
      <c r="X1091" s="15" t="str">
        <f aca="false">IF(F1091&lt;=12,"0-12 months",IF(F1091&lt;=24,"13-24 months",IF(F1091&lt;=48,"25-48 months","49-72 months")))</f>
        <v>13-24 months</v>
      </c>
      <c r="Y1091" s="15" t="str">
        <f aca="false">IF(C1091=1,"Yes","No")</f>
        <v>No</v>
      </c>
      <c r="Z1091" s="15" t="n">
        <f aca="false">COUNTIF(J1091:O1091,"Yes")</f>
        <v>0</v>
      </c>
      <c r="AA1091" s="18" t="n">
        <f aca="false">S1091*W1091</f>
        <v>0</v>
      </c>
      <c r="AB1091" s="15" t="n">
        <f aca="false">(P1091="Month-to-month")+(I1091="Fiber optic")+(R1091="Electronic check")+(F1091&lt;=12)+(M1091="No")+(J1091="No")</f>
        <v>4</v>
      </c>
      <c r="AC1091" s="15" t="str">
        <f aca="false">IF(AB1091&gt;=5,"High",IF(AB1091&gt;=3,"Medium","Low"))</f>
        <v>Medium</v>
      </c>
    </row>
    <row r="1092" customFormat="false" ht="15" hidden="false" customHeight="false" outlineLevel="0" collapsed="false">
      <c r="A1092" s="15" t="s">
        <v>1189</v>
      </c>
      <c r="B1092" s="15" t="s">
        <v>94</v>
      </c>
      <c r="C1092" s="15" t="n">
        <v>0</v>
      </c>
      <c r="D1092" s="15" t="s">
        <v>24</v>
      </c>
      <c r="E1092" s="15" t="s">
        <v>24</v>
      </c>
      <c r="F1092" s="15" t="n">
        <v>51</v>
      </c>
      <c r="G1092" s="15" t="s">
        <v>26</v>
      </c>
      <c r="H1092" s="15" t="s">
        <v>26</v>
      </c>
      <c r="I1092" s="15" t="s">
        <v>102</v>
      </c>
      <c r="J1092" s="15" t="s">
        <v>26</v>
      </c>
      <c r="K1092" s="15" t="s">
        <v>26</v>
      </c>
      <c r="L1092" s="15" t="s">
        <v>26</v>
      </c>
      <c r="M1092" s="15" t="s">
        <v>24</v>
      </c>
      <c r="N1092" s="15" t="s">
        <v>26</v>
      </c>
      <c r="O1092" s="15" t="s">
        <v>26</v>
      </c>
      <c r="P1092" s="15" t="s">
        <v>27</v>
      </c>
      <c r="Q1092" s="15" t="s">
        <v>24</v>
      </c>
      <c r="R1092" s="15" t="s">
        <v>19</v>
      </c>
      <c r="S1092" s="18" t="n">
        <v>107.45</v>
      </c>
      <c r="T1092" s="15" t="n">
        <v>5680.9</v>
      </c>
      <c r="U1092" s="15" t="s">
        <v>24</v>
      </c>
      <c r="V1092" s="18" t="n">
        <f aca="false">IF(ISNUMBER(T1092),T1092,0)</f>
        <v>5680.9</v>
      </c>
      <c r="W1092" s="15" t="n">
        <f aca="false">IF(U1092="Yes",1,0)</f>
        <v>0</v>
      </c>
      <c r="X1092" s="15" t="str">
        <f aca="false">IF(F1092&lt;=12,"0-12 months",IF(F1092&lt;=24,"13-24 months",IF(F1092&lt;=48,"25-48 months","49-72 months")))</f>
        <v>49-72 months</v>
      </c>
      <c r="Y1092" s="15" t="str">
        <f aca="false">IF(C1092=1,"Yes","No")</f>
        <v>No</v>
      </c>
      <c r="Z1092" s="15" t="n">
        <f aca="false">COUNTIF(J1092:O1092,"Yes")</f>
        <v>5</v>
      </c>
      <c r="AA1092" s="18" t="n">
        <f aca="false">S1092*W1092</f>
        <v>0</v>
      </c>
      <c r="AB1092" s="15" t="n">
        <f aca="false">(P1092="Month-to-month")+(I1092="Fiber optic")+(R1092="Electronic check")+(F1092&lt;=12)+(M1092="No")+(J1092="No")</f>
        <v>2</v>
      </c>
      <c r="AC1092" s="15" t="str">
        <f aca="false">IF(AB1092&gt;=5,"High",IF(AB1092&gt;=3,"Medium","Low"))</f>
        <v>Low</v>
      </c>
    </row>
    <row r="1093" customFormat="false" ht="15" hidden="false" customHeight="false" outlineLevel="0" collapsed="false">
      <c r="A1093" s="15" t="s">
        <v>1190</v>
      </c>
      <c r="B1093" s="15" t="s">
        <v>98</v>
      </c>
      <c r="C1093" s="15" t="n">
        <v>0</v>
      </c>
      <c r="D1093" s="15" t="s">
        <v>24</v>
      </c>
      <c r="E1093" s="15" t="s">
        <v>24</v>
      </c>
      <c r="F1093" s="15" t="n">
        <v>29</v>
      </c>
      <c r="G1093" s="15" t="s">
        <v>26</v>
      </c>
      <c r="H1093" s="15" t="s">
        <v>24</v>
      </c>
      <c r="I1093" s="15" t="s">
        <v>96</v>
      </c>
      <c r="J1093" s="15" t="s">
        <v>24</v>
      </c>
      <c r="K1093" s="15" t="s">
        <v>24</v>
      </c>
      <c r="L1093" s="15" t="s">
        <v>26</v>
      </c>
      <c r="M1093" s="15" t="s">
        <v>26</v>
      </c>
      <c r="N1093" s="15" t="s">
        <v>26</v>
      </c>
      <c r="O1093" s="15" t="s">
        <v>26</v>
      </c>
      <c r="P1093" s="15" t="s">
        <v>27</v>
      </c>
      <c r="Q1093" s="15" t="s">
        <v>26</v>
      </c>
      <c r="R1093" s="15" t="s">
        <v>19</v>
      </c>
      <c r="S1093" s="18" t="n">
        <v>75.35</v>
      </c>
      <c r="T1093" s="15" t="n">
        <v>2243.9</v>
      </c>
      <c r="U1093" s="15" t="s">
        <v>24</v>
      </c>
      <c r="V1093" s="18" t="n">
        <f aca="false">IF(ISNUMBER(T1093),T1093,0)</f>
        <v>2243.9</v>
      </c>
      <c r="W1093" s="15" t="n">
        <f aca="false">IF(U1093="Yes",1,0)</f>
        <v>0</v>
      </c>
      <c r="X1093" s="15" t="str">
        <f aca="false">IF(F1093&lt;=12,"0-12 months",IF(F1093&lt;=24,"13-24 months",IF(F1093&lt;=48,"25-48 months","49-72 months")))</f>
        <v>25-48 months</v>
      </c>
      <c r="Y1093" s="15" t="str">
        <f aca="false">IF(C1093=1,"Yes","No")</f>
        <v>No</v>
      </c>
      <c r="Z1093" s="15" t="n">
        <f aca="false">COUNTIF(J1093:O1093,"Yes")</f>
        <v>4</v>
      </c>
      <c r="AA1093" s="18" t="n">
        <f aca="false">S1093*W1093</f>
        <v>0</v>
      </c>
      <c r="AB1093" s="15" t="n">
        <f aca="false">(P1093="Month-to-month")+(I1093="Fiber optic")+(R1093="Electronic check")+(F1093&lt;=12)+(M1093="No")+(J1093="No")</f>
        <v>1</v>
      </c>
      <c r="AC1093" s="15" t="str">
        <f aca="false">IF(AB1093&gt;=5,"High",IF(AB1093&gt;=3,"Medium","Low"))</f>
        <v>Low</v>
      </c>
    </row>
    <row r="1094" customFormat="false" ht="15" hidden="false" customHeight="false" outlineLevel="0" collapsed="false">
      <c r="A1094" s="15" t="s">
        <v>1191</v>
      </c>
      <c r="B1094" s="15" t="s">
        <v>98</v>
      </c>
      <c r="C1094" s="15" t="n">
        <v>0</v>
      </c>
      <c r="D1094" s="15" t="s">
        <v>26</v>
      </c>
      <c r="E1094" s="15" t="s">
        <v>24</v>
      </c>
      <c r="F1094" s="15" t="n">
        <v>70</v>
      </c>
      <c r="G1094" s="15" t="s">
        <v>26</v>
      </c>
      <c r="H1094" s="15" t="s">
        <v>24</v>
      </c>
      <c r="I1094" s="15" t="s">
        <v>96</v>
      </c>
      <c r="J1094" s="15" t="s">
        <v>26</v>
      </c>
      <c r="K1094" s="15" t="s">
        <v>26</v>
      </c>
      <c r="L1094" s="15" t="s">
        <v>26</v>
      </c>
      <c r="M1094" s="15" t="s">
        <v>26</v>
      </c>
      <c r="N1094" s="15" t="s">
        <v>24</v>
      </c>
      <c r="O1094" s="15" t="s">
        <v>24</v>
      </c>
      <c r="P1094" s="15" t="s">
        <v>29</v>
      </c>
      <c r="Q1094" s="15" t="s">
        <v>24</v>
      </c>
      <c r="R1094" s="15" t="s">
        <v>21</v>
      </c>
      <c r="S1094" s="18" t="n">
        <v>64.95</v>
      </c>
      <c r="T1094" s="15" t="n">
        <v>4523.25</v>
      </c>
      <c r="U1094" s="15" t="s">
        <v>24</v>
      </c>
      <c r="V1094" s="18" t="n">
        <f aca="false">IF(ISNUMBER(T1094),T1094,0)</f>
        <v>4523.25</v>
      </c>
      <c r="W1094" s="15" t="n">
        <f aca="false">IF(U1094="Yes",1,0)</f>
        <v>0</v>
      </c>
      <c r="X1094" s="15" t="str">
        <f aca="false">IF(F1094&lt;=12,"0-12 months",IF(F1094&lt;=24,"13-24 months",IF(F1094&lt;=48,"25-48 months","49-72 months")))</f>
        <v>49-72 months</v>
      </c>
      <c r="Y1094" s="15" t="str">
        <f aca="false">IF(C1094=1,"Yes","No")</f>
        <v>No</v>
      </c>
      <c r="Z1094" s="15" t="n">
        <f aca="false">COUNTIF(J1094:O1094,"Yes")</f>
        <v>4</v>
      </c>
      <c r="AA1094" s="18" t="n">
        <f aca="false">S1094*W1094</f>
        <v>0</v>
      </c>
      <c r="AB1094" s="15" t="n">
        <f aca="false">(P1094="Month-to-month")+(I1094="Fiber optic")+(R1094="Electronic check")+(F1094&lt;=12)+(M1094="No")+(J1094="No")</f>
        <v>0</v>
      </c>
      <c r="AC1094" s="15" t="str">
        <f aca="false">IF(AB1094&gt;=5,"High",IF(AB1094&gt;=3,"Medium","Low"))</f>
        <v>Low</v>
      </c>
    </row>
    <row r="1095" customFormat="false" ht="15" hidden="false" customHeight="false" outlineLevel="0" collapsed="false">
      <c r="A1095" s="15" t="s">
        <v>1192</v>
      </c>
      <c r="B1095" s="15" t="s">
        <v>94</v>
      </c>
      <c r="C1095" s="15" t="n">
        <v>0</v>
      </c>
      <c r="D1095" s="15" t="s">
        <v>26</v>
      </c>
      <c r="E1095" s="15" t="s">
        <v>26</v>
      </c>
      <c r="F1095" s="15" t="n">
        <v>71</v>
      </c>
      <c r="G1095" s="15" t="s">
        <v>26</v>
      </c>
      <c r="H1095" s="15" t="s">
        <v>26</v>
      </c>
      <c r="I1095" s="15" t="s">
        <v>102</v>
      </c>
      <c r="J1095" s="15" t="s">
        <v>26</v>
      </c>
      <c r="K1095" s="15" t="s">
        <v>24</v>
      </c>
      <c r="L1095" s="15" t="s">
        <v>26</v>
      </c>
      <c r="M1095" s="15" t="s">
        <v>26</v>
      </c>
      <c r="N1095" s="15" t="s">
        <v>24</v>
      </c>
      <c r="O1095" s="15" t="s">
        <v>26</v>
      </c>
      <c r="P1095" s="15" t="s">
        <v>29</v>
      </c>
      <c r="Q1095" s="15" t="s">
        <v>24</v>
      </c>
      <c r="R1095" s="15" t="s">
        <v>15</v>
      </c>
      <c r="S1095" s="18" t="n">
        <v>100.45</v>
      </c>
      <c r="T1095" s="15" t="n">
        <v>7159.7</v>
      </c>
      <c r="U1095" s="15" t="s">
        <v>24</v>
      </c>
      <c r="V1095" s="18" t="n">
        <f aca="false">IF(ISNUMBER(T1095),T1095,0)</f>
        <v>7159.7</v>
      </c>
      <c r="W1095" s="15" t="n">
        <f aca="false">IF(U1095="Yes",1,0)</f>
        <v>0</v>
      </c>
      <c r="X1095" s="15" t="str">
        <f aca="false">IF(F1095&lt;=12,"0-12 months",IF(F1095&lt;=24,"13-24 months",IF(F1095&lt;=48,"25-48 months","49-72 months")))</f>
        <v>49-72 months</v>
      </c>
      <c r="Y1095" s="15" t="str">
        <f aca="false">IF(C1095=1,"Yes","No")</f>
        <v>No</v>
      </c>
      <c r="Z1095" s="15" t="n">
        <f aca="false">COUNTIF(J1095:O1095,"Yes")</f>
        <v>4</v>
      </c>
      <c r="AA1095" s="18" t="n">
        <f aca="false">S1095*W1095</f>
        <v>0</v>
      </c>
      <c r="AB1095" s="15" t="n">
        <f aca="false">(P1095="Month-to-month")+(I1095="Fiber optic")+(R1095="Electronic check")+(F1095&lt;=12)+(M1095="No")+(J1095="No")</f>
        <v>2</v>
      </c>
      <c r="AC1095" s="15" t="str">
        <f aca="false">IF(AB1095&gt;=5,"High",IF(AB1095&gt;=3,"Medium","Low"))</f>
        <v>Low</v>
      </c>
    </row>
    <row r="1096" customFormat="false" ht="15" hidden="false" customHeight="false" outlineLevel="0" collapsed="false">
      <c r="A1096" s="15" t="s">
        <v>1193</v>
      </c>
      <c r="B1096" s="15" t="s">
        <v>98</v>
      </c>
      <c r="C1096" s="15" t="n">
        <v>0</v>
      </c>
      <c r="D1096" s="15" t="s">
        <v>26</v>
      </c>
      <c r="E1096" s="15" t="s">
        <v>26</v>
      </c>
      <c r="F1096" s="15" t="n">
        <v>41</v>
      </c>
      <c r="G1096" s="15" t="s">
        <v>26</v>
      </c>
      <c r="H1096" s="15" t="s">
        <v>26</v>
      </c>
      <c r="I1096" s="15" t="s">
        <v>96</v>
      </c>
      <c r="J1096" s="15" t="s">
        <v>24</v>
      </c>
      <c r="K1096" s="15" t="s">
        <v>26</v>
      </c>
      <c r="L1096" s="15" t="s">
        <v>26</v>
      </c>
      <c r="M1096" s="15" t="s">
        <v>24</v>
      </c>
      <c r="N1096" s="15" t="s">
        <v>26</v>
      </c>
      <c r="O1096" s="15" t="s">
        <v>24</v>
      </c>
      <c r="P1096" s="15" t="s">
        <v>27</v>
      </c>
      <c r="Q1096" s="15" t="s">
        <v>24</v>
      </c>
      <c r="R1096" s="15" t="s">
        <v>19</v>
      </c>
      <c r="S1096" s="18" t="n">
        <v>68.5</v>
      </c>
      <c r="T1096" s="15" t="n">
        <v>2839.95</v>
      </c>
      <c r="U1096" s="15" t="s">
        <v>24</v>
      </c>
      <c r="V1096" s="18" t="n">
        <f aca="false">IF(ISNUMBER(T1096),T1096,0)</f>
        <v>2839.95</v>
      </c>
      <c r="W1096" s="15" t="n">
        <f aca="false">IF(U1096="Yes",1,0)</f>
        <v>0</v>
      </c>
      <c r="X1096" s="15" t="str">
        <f aca="false">IF(F1096&lt;=12,"0-12 months",IF(F1096&lt;=24,"13-24 months",IF(F1096&lt;=48,"25-48 months","49-72 months")))</f>
        <v>25-48 months</v>
      </c>
      <c r="Y1096" s="15" t="str">
        <f aca="false">IF(C1096=1,"Yes","No")</f>
        <v>No</v>
      </c>
      <c r="Z1096" s="15" t="n">
        <f aca="false">COUNTIF(J1096:O1096,"Yes")</f>
        <v>3</v>
      </c>
      <c r="AA1096" s="18" t="n">
        <f aca="false">S1096*W1096</f>
        <v>0</v>
      </c>
      <c r="AB1096" s="15" t="n">
        <f aca="false">(P1096="Month-to-month")+(I1096="Fiber optic")+(R1096="Electronic check")+(F1096&lt;=12)+(M1096="No")+(J1096="No")</f>
        <v>2</v>
      </c>
      <c r="AC1096" s="15" t="str">
        <f aca="false">IF(AB1096&gt;=5,"High",IF(AB1096&gt;=3,"Medium","Low"))</f>
        <v>Low</v>
      </c>
    </row>
    <row r="1097" customFormat="false" ht="15" hidden="false" customHeight="false" outlineLevel="0" collapsed="false">
      <c r="A1097" s="15" t="s">
        <v>1194</v>
      </c>
      <c r="B1097" s="15" t="s">
        <v>98</v>
      </c>
      <c r="C1097" s="15" t="n">
        <v>0</v>
      </c>
      <c r="D1097" s="15" t="s">
        <v>24</v>
      </c>
      <c r="E1097" s="15" t="s">
        <v>24</v>
      </c>
      <c r="F1097" s="15" t="n">
        <v>1</v>
      </c>
      <c r="G1097" s="15" t="s">
        <v>26</v>
      </c>
      <c r="H1097" s="15" t="s">
        <v>24</v>
      </c>
      <c r="I1097" s="15" t="s">
        <v>102</v>
      </c>
      <c r="J1097" s="15" t="s">
        <v>24</v>
      </c>
      <c r="K1097" s="15" t="s">
        <v>24</v>
      </c>
      <c r="L1097" s="15" t="s">
        <v>24</v>
      </c>
      <c r="M1097" s="15" t="s">
        <v>24</v>
      </c>
      <c r="N1097" s="15" t="s">
        <v>26</v>
      </c>
      <c r="O1097" s="15" t="s">
        <v>24</v>
      </c>
      <c r="P1097" s="15" t="s">
        <v>25</v>
      </c>
      <c r="Q1097" s="15" t="s">
        <v>26</v>
      </c>
      <c r="R1097" s="15" t="s">
        <v>15</v>
      </c>
      <c r="S1097" s="18" t="n">
        <v>80.55</v>
      </c>
      <c r="T1097" s="15" t="n">
        <v>80.55</v>
      </c>
      <c r="U1097" s="15" t="s">
        <v>24</v>
      </c>
      <c r="V1097" s="18" t="n">
        <f aca="false">IF(ISNUMBER(T1097),T1097,0)</f>
        <v>80.55</v>
      </c>
      <c r="W1097" s="15" t="n">
        <f aca="false">IF(U1097="Yes",1,0)</f>
        <v>0</v>
      </c>
      <c r="X1097" s="15" t="str">
        <f aca="false">IF(F1097&lt;=12,"0-12 months",IF(F1097&lt;=24,"13-24 months",IF(F1097&lt;=48,"25-48 months","49-72 months")))</f>
        <v>0-12 months</v>
      </c>
      <c r="Y1097" s="15" t="str">
        <f aca="false">IF(C1097=1,"Yes","No")</f>
        <v>No</v>
      </c>
      <c r="Z1097" s="15" t="n">
        <f aca="false">COUNTIF(J1097:O1097,"Yes")</f>
        <v>1</v>
      </c>
      <c r="AA1097" s="18" t="n">
        <f aca="false">S1097*W1097</f>
        <v>0</v>
      </c>
      <c r="AB1097" s="15" t="n">
        <f aca="false">(P1097="Month-to-month")+(I1097="Fiber optic")+(R1097="Electronic check")+(F1097&lt;=12)+(M1097="No")+(J1097="No")</f>
        <v>6</v>
      </c>
      <c r="AC1097" s="15" t="str">
        <f aca="false">IF(AB1097&gt;=5,"High",IF(AB1097&gt;=3,"Medium","Low"))</f>
        <v>High</v>
      </c>
    </row>
    <row r="1098" customFormat="false" ht="15" hidden="false" customHeight="false" outlineLevel="0" collapsed="false">
      <c r="A1098" s="15" t="s">
        <v>1195</v>
      </c>
      <c r="B1098" s="15" t="s">
        <v>94</v>
      </c>
      <c r="C1098" s="15" t="n">
        <v>0</v>
      </c>
      <c r="D1098" s="15" t="s">
        <v>26</v>
      </c>
      <c r="E1098" s="15" t="s">
        <v>24</v>
      </c>
      <c r="F1098" s="15" t="n">
        <v>7</v>
      </c>
      <c r="G1098" s="15" t="s">
        <v>26</v>
      </c>
      <c r="H1098" s="15" t="s">
        <v>24</v>
      </c>
      <c r="I1098" s="15" t="s">
        <v>96</v>
      </c>
      <c r="J1098" s="15" t="s">
        <v>26</v>
      </c>
      <c r="K1098" s="15" t="s">
        <v>24</v>
      </c>
      <c r="L1098" s="15" t="s">
        <v>26</v>
      </c>
      <c r="M1098" s="15" t="s">
        <v>26</v>
      </c>
      <c r="N1098" s="15" t="s">
        <v>26</v>
      </c>
      <c r="O1098" s="15" t="s">
        <v>26</v>
      </c>
      <c r="P1098" s="15" t="s">
        <v>25</v>
      </c>
      <c r="Q1098" s="15" t="s">
        <v>24</v>
      </c>
      <c r="R1098" s="15" t="s">
        <v>19</v>
      </c>
      <c r="S1098" s="18" t="n">
        <v>81.25</v>
      </c>
      <c r="T1098" s="15" t="n">
        <v>580.1</v>
      </c>
      <c r="U1098" s="15" t="s">
        <v>24</v>
      </c>
      <c r="V1098" s="18" t="n">
        <f aca="false">IF(ISNUMBER(T1098),T1098,0)</f>
        <v>580.1</v>
      </c>
      <c r="W1098" s="15" t="n">
        <f aca="false">IF(U1098="Yes",1,0)</f>
        <v>0</v>
      </c>
      <c r="X1098" s="15" t="str">
        <f aca="false">IF(F1098&lt;=12,"0-12 months",IF(F1098&lt;=24,"13-24 months",IF(F1098&lt;=48,"25-48 months","49-72 months")))</f>
        <v>0-12 months</v>
      </c>
      <c r="Y1098" s="15" t="str">
        <f aca="false">IF(C1098=1,"Yes","No")</f>
        <v>No</v>
      </c>
      <c r="Z1098" s="15" t="n">
        <f aca="false">COUNTIF(J1098:O1098,"Yes")</f>
        <v>5</v>
      </c>
      <c r="AA1098" s="18" t="n">
        <f aca="false">S1098*W1098</f>
        <v>0</v>
      </c>
      <c r="AB1098" s="15" t="n">
        <f aca="false">(P1098="Month-to-month")+(I1098="Fiber optic")+(R1098="Electronic check")+(F1098&lt;=12)+(M1098="No")+(J1098="No")</f>
        <v>2</v>
      </c>
      <c r="AC1098" s="15" t="str">
        <f aca="false">IF(AB1098&gt;=5,"High",IF(AB1098&gt;=3,"Medium","Low"))</f>
        <v>Low</v>
      </c>
    </row>
    <row r="1099" customFormat="false" ht="15" hidden="false" customHeight="false" outlineLevel="0" collapsed="false">
      <c r="A1099" s="15" t="s">
        <v>1196</v>
      </c>
      <c r="B1099" s="15" t="s">
        <v>98</v>
      </c>
      <c r="C1099" s="15" t="n">
        <v>0</v>
      </c>
      <c r="D1099" s="15" t="s">
        <v>26</v>
      </c>
      <c r="E1099" s="15" t="s">
        <v>26</v>
      </c>
      <c r="F1099" s="15" t="n">
        <v>25</v>
      </c>
      <c r="G1099" s="15" t="s">
        <v>26</v>
      </c>
      <c r="H1099" s="15" t="s">
        <v>24</v>
      </c>
      <c r="I1099" s="15" t="s">
        <v>102</v>
      </c>
      <c r="J1099" s="15" t="s">
        <v>24</v>
      </c>
      <c r="K1099" s="15" t="s">
        <v>24</v>
      </c>
      <c r="L1099" s="15" t="s">
        <v>24</v>
      </c>
      <c r="M1099" s="15" t="s">
        <v>24</v>
      </c>
      <c r="N1099" s="15" t="s">
        <v>26</v>
      </c>
      <c r="O1099" s="15" t="s">
        <v>26</v>
      </c>
      <c r="P1099" s="15" t="s">
        <v>27</v>
      </c>
      <c r="Q1099" s="15" t="s">
        <v>26</v>
      </c>
      <c r="R1099" s="15" t="s">
        <v>15</v>
      </c>
      <c r="S1099" s="18" t="n">
        <v>90.4</v>
      </c>
      <c r="T1099" s="15" t="n">
        <v>2178.6</v>
      </c>
      <c r="U1099" s="15" t="s">
        <v>26</v>
      </c>
      <c r="V1099" s="18" t="n">
        <f aca="false">IF(ISNUMBER(T1099),T1099,0)</f>
        <v>2178.6</v>
      </c>
      <c r="W1099" s="15" t="n">
        <f aca="false">IF(U1099="Yes",1,0)</f>
        <v>1</v>
      </c>
      <c r="X1099" s="15" t="str">
        <f aca="false">IF(F1099&lt;=12,"0-12 months",IF(F1099&lt;=24,"13-24 months",IF(F1099&lt;=48,"25-48 months","49-72 months")))</f>
        <v>25-48 months</v>
      </c>
      <c r="Y1099" s="15" t="str">
        <f aca="false">IF(C1099=1,"Yes","No")</f>
        <v>No</v>
      </c>
      <c r="Z1099" s="15" t="n">
        <f aca="false">COUNTIF(J1099:O1099,"Yes")</f>
        <v>2</v>
      </c>
      <c r="AA1099" s="18" t="n">
        <f aca="false">S1099*W1099</f>
        <v>90.4</v>
      </c>
      <c r="AB1099" s="15" t="n">
        <f aca="false">(P1099="Month-to-month")+(I1099="Fiber optic")+(R1099="Electronic check")+(F1099&lt;=12)+(M1099="No")+(J1099="No")</f>
        <v>4</v>
      </c>
      <c r="AC1099" s="15" t="str">
        <f aca="false">IF(AB1099&gt;=5,"High",IF(AB1099&gt;=3,"Medium","Low"))</f>
        <v>Medium</v>
      </c>
    </row>
    <row r="1100" customFormat="false" ht="15" hidden="false" customHeight="false" outlineLevel="0" collapsed="false">
      <c r="A1100" s="15" t="s">
        <v>1197</v>
      </c>
      <c r="B1100" s="15" t="s">
        <v>98</v>
      </c>
      <c r="C1100" s="15" t="n">
        <v>0</v>
      </c>
      <c r="D1100" s="15" t="s">
        <v>26</v>
      </c>
      <c r="E1100" s="15" t="s">
        <v>26</v>
      </c>
      <c r="F1100" s="15" t="n">
        <v>67</v>
      </c>
      <c r="G1100" s="15" t="s">
        <v>26</v>
      </c>
      <c r="H1100" s="15" t="s">
        <v>26</v>
      </c>
      <c r="I1100" s="15" t="s">
        <v>102</v>
      </c>
      <c r="J1100" s="15" t="s">
        <v>26</v>
      </c>
      <c r="K1100" s="15" t="s">
        <v>26</v>
      </c>
      <c r="L1100" s="15" t="s">
        <v>24</v>
      </c>
      <c r="M1100" s="15" t="s">
        <v>26</v>
      </c>
      <c r="N1100" s="15" t="s">
        <v>24</v>
      </c>
      <c r="O1100" s="15" t="s">
        <v>24</v>
      </c>
      <c r="P1100" s="15" t="s">
        <v>27</v>
      </c>
      <c r="Q1100" s="15" t="s">
        <v>24</v>
      </c>
      <c r="R1100" s="15" t="s">
        <v>15</v>
      </c>
      <c r="S1100" s="18" t="n">
        <v>89.55</v>
      </c>
      <c r="T1100" s="15" t="n">
        <v>6038.55</v>
      </c>
      <c r="U1100" s="15" t="s">
        <v>24</v>
      </c>
      <c r="V1100" s="18" t="n">
        <f aca="false">IF(ISNUMBER(T1100),T1100,0)</f>
        <v>6038.55</v>
      </c>
      <c r="W1100" s="15" t="n">
        <f aca="false">IF(U1100="Yes",1,0)</f>
        <v>0</v>
      </c>
      <c r="X1100" s="15" t="str">
        <f aca="false">IF(F1100&lt;=12,"0-12 months",IF(F1100&lt;=24,"13-24 months",IF(F1100&lt;=48,"25-48 months","49-72 months")))</f>
        <v>49-72 months</v>
      </c>
      <c r="Y1100" s="15" t="str">
        <f aca="false">IF(C1100=1,"Yes","No")</f>
        <v>No</v>
      </c>
      <c r="Z1100" s="15" t="n">
        <f aca="false">COUNTIF(J1100:O1100,"Yes")</f>
        <v>3</v>
      </c>
      <c r="AA1100" s="18" t="n">
        <f aca="false">S1100*W1100</f>
        <v>0</v>
      </c>
      <c r="AB1100" s="15" t="n">
        <f aca="false">(P1100="Month-to-month")+(I1100="Fiber optic")+(R1100="Electronic check")+(F1100&lt;=12)+(M1100="No")+(J1100="No")</f>
        <v>2</v>
      </c>
      <c r="AC1100" s="15" t="str">
        <f aca="false">IF(AB1100&gt;=5,"High",IF(AB1100&gt;=3,"Medium","Low"))</f>
        <v>Low</v>
      </c>
    </row>
    <row r="1101" customFormat="false" ht="15" hidden="false" customHeight="false" outlineLevel="0" collapsed="false">
      <c r="A1101" s="15" t="s">
        <v>1198</v>
      </c>
      <c r="B1101" s="15" t="s">
        <v>98</v>
      </c>
      <c r="C1101" s="15" t="n">
        <v>0</v>
      </c>
      <c r="D1101" s="15" t="s">
        <v>26</v>
      </c>
      <c r="E1101" s="15" t="s">
        <v>26</v>
      </c>
      <c r="F1101" s="15" t="n">
        <v>5</v>
      </c>
      <c r="G1101" s="15" t="s">
        <v>26</v>
      </c>
      <c r="H1101" s="15" t="s">
        <v>26</v>
      </c>
      <c r="I1101" s="15" t="s">
        <v>96</v>
      </c>
      <c r="J1101" s="15" t="s">
        <v>24</v>
      </c>
      <c r="K1101" s="15" t="s">
        <v>24</v>
      </c>
      <c r="L1101" s="15" t="s">
        <v>24</v>
      </c>
      <c r="M1101" s="15" t="s">
        <v>26</v>
      </c>
      <c r="N1101" s="15" t="s">
        <v>24</v>
      </c>
      <c r="O1101" s="15" t="s">
        <v>24</v>
      </c>
      <c r="P1101" s="15" t="s">
        <v>25</v>
      </c>
      <c r="Q1101" s="15" t="s">
        <v>26</v>
      </c>
      <c r="R1101" s="15" t="s">
        <v>17</v>
      </c>
      <c r="S1101" s="18" t="n">
        <v>55.7</v>
      </c>
      <c r="T1101" s="15" t="n">
        <v>259.4</v>
      </c>
      <c r="U1101" s="15" t="s">
        <v>24</v>
      </c>
      <c r="V1101" s="18" t="n">
        <f aca="false">IF(ISNUMBER(T1101),T1101,0)</f>
        <v>259.4</v>
      </c>
      <c r="W1101" s="15" t="n">
        <f aca="false">IF(U1101="Yes",1,0)</f>
        <v>0</v>
      </c>
      <c r="X1101" s="15" t="str">
        <f aca="false">IF(F1101&lt;=12,"0-12 months",IF(F1101&lt;=24,"13-24 months",IF(F1101&lt;=48,"25-48 months","49-72 months")))</f>
        <v>0-12 months</v>
      </c>
      <c r="Y1101" s="15" t="str">
        <f aca="false">IF(C1101=1,"Yes","No")</f>
        <v>No</v>
      </c>
      <c r="Z1101" s="15" t="n">
        <f aca="false">COUNTIF(J1101:O1101,"Yes")</f>
        <v>1</v>
      </c>
      <c r="AA1101" s="18" t="n">
        <f aca="false">S1101*W1101</f>
        <v>0</v>
      </c>
      <c r="AB1101" s="15" t="n">
        <f aca="false">(P1101="Month-to-month")+(I1101="Fiber optic")+(R1101="Electronic check")+(F1101&lt;=12)+(M1101="No")+(J1101="No")</f>
        <v>3</v>
      </c>
      <c r="AC1101" s="15" t="str">
        <f aca="false">IF(AB1101&gt;=5,"High",IF(AB1101&gt;=3,"Medium","Low"))</f>
        <v>Medium</v>
      </c>
    </row>
    <row r="1102" customFormat="false" ht="15" hidden="false" customHeight="false" outlineLevel="0" collapsed="false">
      <c r="A1102" s="15" t="s">
        <v>1199</v>
      </c>
      <c r="B1102" s="15" t="s">
        <v>98</v>
      </c>
      <c r="C1102" s="15" t="n">
        <v>0</v>
      </c>
      <c r="D1102" s="15" t="s">
        <v>24</v>
      </c>
      <c r="E1102" s="15" t="s">
        <v>26</v>
      </c>
      <c r="F1102" s="15" t="n">
        <v>15</v>
      </c>
      <c r="G1102" s="15" t="s">
        <v>26</v>
      </c>
      <c r="H1102" s="15" t="s">
        <v>26</v>
      </c>
      <c r="I1102" s="15" t="s">
        <v>24</v>
      </c>
      <c r="J1102" s="15" t="s">
        <v>28</v>
      </c>
      <c r="K1102" s="15" t="s">
        <v>28</v>
      </c>
      <c r="L1102" s="15" t="s">
        <v>28</v>
      </c>
      <c r="M1102" s="15" t="s">
        <v>28</v>
      </c>
      <c r="N1102" s="15" t="s">
        <v>28</v>
      </c>
      <c r="O1102" s="15" t="s">
        <v>28</v>
      </c>
      <c r="P1102" s="15" t="s">
        <v>25</v>
      </c>
      <c r="Q1102" s="15" t="s">
        <v>26</v>
      </c>
      <c r="R1102" s="15" t="s">
        <v>15</v>
      </c>
      <c r="S1102" s="18" t="n">
        <v>24.8</v>
      </c>
      <c r="T1102" s="15" t="n">
        <v>324.15</v>
      </c>
      <c r="U1102" s="15" t="s">
        <v>24</v>
      </c>
      <c r="V1102" s="18" t="n">
        <f aca="false">IF(ISNUMBER(T1102),T1102,0)</f>
        <v>324.15</v>
      </c>
      <c r="W1102" s="15" t="n">
        <f aca="false">IF(U1102="Yes",1,0)</f>
        <v>0</v>
      </c>
      <c r="X1102" s="15" t="str">
        <f aca="false">IF(F1102&lt;=12,"0-12 months",IF(F1102&lt;=24,"13-24 months",IF(F1102&lt;=48,"25-48 months","49-72 months")))</f>
        <v>13-24 months</v>
      </c>
      <c r="Y1102" s="15" t="str">
        <f aca="false">IF(C1102=1,"Yes","No")</f>
        <v>No</v>
      </c>
      <c r="Z1102" s="15" t="n">
        <f aca="false">COUNTIF(J1102:O1102,"Yes")</f>
        <v>0</v>
      </c>
      <c r="AA1102" s="18" t="n">
        <f aca="false">S1102*W1102</f>
        <v>0</v>
      </c>
      <c r="AB1102" s="15" t="n">
        <f aca="false">(P1102="Month-to-month")+(I1102="Fiber optic")+(R1102="Electronic check")+(F1102&lt;=12)+(M1102="No")+(J1102="No")</f>
        <v>2</v>
      </c>
      <c r="AC1102" s="15" t="str">
        <f aca="false">IF(AB1102&gt;=5,"High",IF(AB1102&gt;=3,"Medium","Low"))</f>
        <v>Low</v>
      </c>
    </row>
    <row r="1103" customFormat="false" ht="15" hidden="false" customHeight="false" outlineLevel="0" collapsed="false">
      <c r="A1103" s="15" t="s">
        <v>1200</v>
      </c>
      <c r="B1103" s="15" t="s">
        <v>94</v>
      </c>
      <c r="C1103" s="15" t="n">
        <v>0</v>
      </c>
      <c r="D1103" s="15" t="s">
        <v>26</v>
      </c>
      <c r="E1103" s="15" t="s">
        <v>26</v>
      </c>
      <c r="F1103" s="15" t="n">
        <v>20</v>
      </c>
      <c r="G1103" s="15" t="s">
        <v>26</v>
      </c>
      <c r="H1103" s="15" t="s">
        <v>24</v>
      </c>
      <c r="I1103" s="15" t="s">
        <v>24</v>
      </c>
      <c r="J1103" s="15" t="s">
        <v>28</v>
      </c>
      <c r="K1103" s="15" t="s">
        <v>28</v>
      </c>
      <c r="L1103" s="15" t="s">
        <v>28</v>
      </c>
      <c r="M1103" s="15" t="s">
        <v>28</v>
      </c>
      <c r="N1103" s="15" t="s">
        <v>28</v>
      </c>
      <c r="O1103" s="15" t="s">
        <v>28</v>
      </c>
      <c r="P1103" s="15" t="s">
        <v>25</v>
      </c>
      <c r="Q1103" s="15" t="s">
        <v>24</v>
      </c>
      <c r="R1103" s="15" t="s">
        <v>15</v>
      </c>
      <c r="S1103" s="18" t="n">
        <v>20</v>
      </c>
      <c r="T1103" s="15" t="n">
        <v>417.65</v>
      </c>
      <c r="U1103" s="15" t="s">
        <v>24</v>
      </c>
      <c r="V1103" s="18" t="n">
        <f aca="false">IF(ISNUMBER(T1103),T1103,0)</f>
        <v>417.65</v>
      </c>
      <c r="W1103" s="15" t="n">
        <f aca="false">IF(U1103="Yes",1,0)</f>
        <v>0</v>
      </c>
      <c r="X1103" s="15" t="str">
        <f aca="false">IF(F1103&lt;=12,"0-12 months",IF(F1103&lt;=24,"13-24 months",IF(F1103&lt;=48,"25-48 months","49-72 months")))</f>
        <v>13-24 months</v>
      </c>
      <c r="Y1103" s="15" t="str">
        <f aca="false">IF(C1103=1,"Yes","No")</f>
        <v>No</v>
      </c>
      <c r="Z1103" s="15" t="n">
        <f aca="false">COUNTIF(J1103:O1103,"Yes")</f>
        <v>0</v>
      </c>
      <c r="AA1103" s="18" t="n">
        <f aca="false">S1103*W1103</f>
        <v>0</v>
      </c>
      <c r="AB1103" s="15" t="n">
        <f aca="false">(P1103="Month-to-month")+(I1103="Fiber optic")+(R1103="Electronic check")+(F1103&lt;=12)+(M1103="No")+(J1103="No")</f>
        <v>2</v>
      </c>
      <c r="AC1103" s="15" t="str">
        <f aca="false">IF(AB1103&gt;=5,"High",IF(AB1103&gt;=3,"Medium","Low"))</f>
        <v>Low</v>
      </c>
    </row>
    <row r="1104" customFormat="false" ht="15" hidden="false" customHeight="false" outlineLevel="0" collapsed="false">
      <c r="A1104" s="15" t="s">
        <v>1201</v>
      </c>
      <c r="B1104" s="15" t="s">
        <v>98</v>
      </c>
      <c r="C1104" s="15" t="n">
        <v>0</v>
      </c>
      <c r="D1104" s="15" t="s">
        <v>26</v>
      </c>
      <c r="E1104" s="15" t="s">
        <v>26</v>
      </c>
      <c r="F1104" s="15" t="n">
        <v>3</v>
      </c>
      <c r="G1104" s="15" t="s">
        <v>26</v>
      </c>
      <c r="H1104" s="15" t="s">
        <v>24</v>
      </c>
      <c r="I1104" s="15" t="s">
        <v>96</v>
      </c>
      <c r="J1104" s="15" t="s">
        <v>24</v>
      </c>
      <c r="K1104" s="15" t="s">
        <v>26</v>
      </c>
      <c r="L1104" s="15" t="s">
        <v>26</v>
      </c>
      <c r="M1104" s="15" t="s">
        <v>24</v>
      </c>
      <c r="N1104" s="15" t="s">
        <v>24</v>
      </c>
      <c r="O1104" s="15" t="s">
        <v>24</v>
      </c>
      <c r="P1104" s="15" t="s">
        <v>25</v>
      </c>
      <c r="Q1104" s="15" t="s">
        <v>26</v>
      </c>
      <c r="R1104" s="15" t="s">
        <v>17</v>
      </c>
      <c r="S1104" s="18" t="n">
        <v>56.15</v>
      </c>
      <c r="T1104" s="15" t="n">
        <v>168.15</v>
      </c>
      <c r="U1104" s="15" t="s">
        <v>26</v>
      </c>
      <c r="V1104" s="18" t="n">
        <f aca="false">IF(ISNUMBER(T1104),T1104,0)</f>
        <v>168.15</v>
      </c>
      <c r="W1104" s="15" t="n">
        <f aca="false">IF(U1104="Yes",1,0)</f>
        <v>1</v>
      </c>
      <c r="X1104" s="15" t="str">
        <f aca="false">IF(F1104&lt;=12,"0-12 months",IF(F1104&lt;=24,"13-24 months",IF(F1104&lt;=48,"25-48 months","49-72 months")))</f>
        <v>0-12 months</v>
      </c>
      <c r="Y1104" s="15" t="str">
        <f aca="false">IF(C1104=1,"Yes","No")</f>
        <v>No</v>
      </c>
      <c r="Z1104" s="15" t="n">
        <f aca="false">COUNTIF(J1104:O1104,"Yes")</f>
        <v>2</v>
      </c>
      <c r="AA1104" s="18" t="n">
        <f aca="false">S1104*W1104</f>
        <v>56.15</v>
      </c>
      <c r="AB1104" s="15" t="n">
        <f aca="false">(P1104="Month-to-month")+(I1104="Fiber optic")+(R1104="Electronic check")+(F1104&lt;=12)+(M1104="No")+(J1104="No")</f>
        <v>4</v>
      </c>
      <c r="AC1104" s="15" t="str">
        <f aca="false">IF(AB1104&gt;=5,"High",IF(AB1104&gt;=3,"Medium","Low"))</f>
        <v>Medium</v>
      </c>
    </row>
    <row r="1105" customFormat="false" ht="15" hidden="false" customHeight="false" outlineLevel="0" collapsed="false">
      <c r="A1105" s="15" t="s">
        <v>1202</v>
      </c>
      <c r="B1105" s="15" t="s">
        <v>98</v>
      </c>
      <c r="C1105" s="15" t="n">
        <v>0</v>
      </c>
      <c r="D1105" s="15" t="s">
        <v>26</v>
      </c>
      <c r="E1105" s="15" t="s">
        <v>26</v>
      </c>
      <c r="F1105" s="15" t="n">
        <v>54</v>
      </c>
      <c r="G1105" s="15" t="s">
        <v>26</v>
      </c>
      <c r="H1105" s="15" t="s">
        <v>26</v>
      </c>
      <c r="I1105" s="15" t="s">
        <v>102</v>
      </c>
      <c r="J1105" s="15" t="s">
        <v>24</v>
      </c>
      <c r="K1105" s="15" t="s">
        <v>26</v>
      </c>
      <c r="L1105" s="15" t="s">
        <v>24</v>
      </c>
      <c r="M1105" s="15" t="s">
        <v>26</v>
      </c>
      <c r="N1105" s="15" t="s">
        <v>26</v>
      </c>
      <c r="O1105" s="15" t="s">
        <v>26</v>
      </c>
      <c r="P1105" s="15" t="s">
        <v>27</v>
      </c>
      <c r="Q1105" s="15" t="s">
        <v>26</v>
      </c>
      <c r="R1105" s="15" t="s">
        <v>15</v>
      </c>
      <c r="S1105" s="18" t="n">
        <v>105.2</v>
      </c>
      <c r="T1105" s="15" t="n">
        <v>5637.85</v>
      </c>
      <c r="U1105" s="15" t="s">
        <v>24</v>
      </c>
      <c r="V1105" s="18" t="n">
        <f aca="false">IF(ISNUMBER(T1105),T1105,0)</f>
        <v>5637.85</v>
      </c>
      <c r="W1105" s="15" t="n">
        <f aca="false">IF(U1105="Yes",1,0)</f>
        <v>0</v>
      </c>
      <c r="X1105" s="15" t="str">
        <f aca="false">IF(F1105&lt;=12,"0-12 months",IF(F1105&lt;=24,"13-24 months",IF(F1105&lt;=48,"25-48 months","49-72 months")))</f>
        <v>49-72 months</v>
      </c>
      <c r="Y1105" s="15" t="str">
        <f aca="false">IF(C1105=1,"Yes","No")</f>
        <v>No</v>
      </c>
      <c r="Z1105" s="15" t="n">
        <f aca="false">COUNTIF(J1105:O1105,"Yes")</f>
        <v>4</v>
      </c>
      <c r="AA1105" s="18" t="n">
        <f aca="false">S1105*W1105</f>
        <v>0</v>
      </c>
      <c r="AB1105" s="15" t="n">
        <f aca="false">(P1105="Month-to-month")+(I1105="Fiber optic")+(R1105="Electronic check")+(F1105&lt;=12)+(M1105="No")+(J1105="No")</f>
        <v>3</v>
      </c>
      <c r="AC1105" s="15" t="str">
        <f aca="false">IF(AB1105&gt;=5,"High",IF(AB1105&gt;=3,"Medium","Low"))</f>
        <v>Medium</v>
      </c>
    </row>
    <row r="1106" customFormat="false" ht="15" hidden="false" customHeight="false" outlineLevel="0" collapsed="false">
      <c r="A1106" s="15" t="s">
        <v>1203</v>
      </c>
      <c r="B1106" s="15" t="s">
        <v>98</v>
      </c>
      <c r="C1106" s="15" t="n">
        <v>0</v>
      </c>
      <c r="D1106" s="15" t="s">
        <v>24</v>
      </c>
      <c r="E1106" s="15" t="s">
        <v>24</v>
      </c>
      <c r="F1106" s="15" t="n">
        <v>42</v>
      </c>
      <c r="G1106" s="15" t="s">
        <v>26</v>
      </c>
      <c r="H1106" s="15" t="s">
        <v>24</v>
      </c>
      <c r="I1106" s="15" t="s">
        <v>24</v>
      </c>
      <c r="J1106" s="15" t="s">
        <v>28</v>
      </c>
      <c r="K1106" s="15" t="s">
        <v>28</v>
      </c>
      <c r="L1106" s="15" t="s">
        <v>28</v>
      </c>
      <c r="M1106" s="15" t="s">
        <v>28</v>
      </c>
      <c r="N1106" s="15" t="s">
        <v>28</v>
      </c>
      <c r="O1106" s="15" t="s">
        <v>28</v>
      </c>
      <c r="P1106" s="15" t="s">
        <v>27</v>
      </c>
      <c r="Q1106" s="15" t="s">
        <v>26</v>
      </c>
      <c r="R1106" s="15" t="s">
        <v>17</v>
      </c>
      <c r="S1106" s="18" t="n">
        <v>19.55</v>
      </c>
      <c r="T1106" s="15" t="n">
        <v>839.4</v>
      </c>
      <c r="U1106" s="15" t="s">
        <v>24</v>
      </c>
      <c r="V1106" s="18" t="n">
        <f aca="false">IF(ISNUMBER(T1106),T1106,0)</f>
        <v>839.4</v>
      </c>
      <c r="W1106" s="15" t="n">
        <f aca="false">IF(U1106="Yes",1,0)</f>
        <v>0</v>
      </c>
      <c r="X1106" s="15" t="str">
        <f aca="false">IF(F1106&lt;=12,"0-12 months",IF(F1106&lt;=24,"13-24 months",IF(F1106&lt;=48,"25-48 months","49-72 months")))</f>
        <v>25-48 months</v>
      </c>
      <c r="Y1106" s="15" t="str">
        <f aca="false">IF(C1106=1,"Yes","No")</f>
        <v>No</v>
      </c>
      <c r="Z1106" s="15" t="n">
        <f aca="false">COUNTIF(J1106:O1106,"Yes")</f>
        <v>0</v>
      </c>
      <c r="AA1106" s="18" t="n">
        <f aca="false">S1106*W1106</f>
        <v>0</v>
      </c>
      <c r="AB1106" s="15" t="n">
        <f aca="false">(P1106="Month-to-month")+(I1106="Fiber optic")+(R1106="Electronic check")+(F1106&lt;=12)+(M1106="No")+(J1106="No")</f>
        <v>0</v>
      </c>
      <c r="AC1106" s="15" t="str">
        <f aca="false">IF(AB1106&gt;=5,"High",IF(AB1106&gt;=3,"Medium","Low"))</f>
        <v>Low</v>
      </c>
    </row>
    <row r="1107" customFormat="false" ht="15" hidden="false" customHeight="false" outlineLevel="0" collapsed="false">
      <c r="A1107" s="15" t="s">
        <v>1204</v>
      </c>
      <c r="B1107" s="15" t="s">
        <v>94</v>
      </c>
      <c r="C1107" s="15" t="n">
        <v>0</v>
      </c>
      <c r="D1107" s="15" t="s">
        <v>26</v>
      </c>
      <c r="E1107" s="15" t="s">
        <v>24</v>
      </c>
      <c r="F1107" s="15" t="n">
        <v>9</v>
      </c>
      <c r="G1107" s="15" t="s">
        <v>26</v>
      </c>
      <c r="H1107" s="15" t="s">
        <v>24</v>
      </c>
      <c r="I1107" s="15" t="s">
        <v>102</v>
      </c>
      <c r="J1107" s="15" t="s">
        <v>24</v>
      </c>
      <c r="K1107" s="15" t="s">
        <v>24</v>
      </c>
      <c r="L1107" s="15" t="s">
        <v>24</v>
      </c>
      <c r="M1107" s="15" t="s">
        <v>24</v>
      </c>
      <c r="N1107" s="15" t="s">
        <v>24</v>
      </c>
      <c r="O1107" s="15" t="s">
        <v>26</v>
      </c>
      <c r="P1107" s="15" t="s">
        <v>25</v>
      </c>
      <c r="Q1107" s="15" t="s">
        <v>26</v>
      </c>
      <c r="R1107" s="15" t="s">
        <v>15</v>
      </c>
      <c r="S1107" s="18" t="n">
        <v>79.75</v>
      </c>
      <c r="T1107" s="15" t="n">
        <v>769.1</v>
      </c>
      <c r="U1107" s="15" t="s">
        <v>24</v>
      </c>
      <c r="V1107" s="18" t="n">
        <f aca="false">IF(ISNUMBER(T1107),T1107,0)</f>
        <v>769.1</v>
      </c>
      <c r="W1107" s="15" t="n">
        <f aca="false">IF(U1107="Yes",1,0)</f>
        <v>0</v>
      </c>
      <c r="X1107" s="15" t="str">
        <f aca="false">IF(F1107&lt;=12,"0-12 months",IF(F1107&lt;=24,"13-24 months",IF(F1107&lt;=48,"25-48 months","49-72 months")))</f>
        <v>0-12 months</v>
      </c>
      <c r="Y1107" s="15" t="str">
        <f aca="false">IF(C1107=1,"Yes","No")</f>
        <v>No</v>
      </c>
      <c r="Z1107" s="15" t="n">
        <f aca="false">COUNTIF(J1107:O1107,"Yes")</f>
        <v>1</v>
      </c>
      <c r="AA1107" s="18" t="n">
        <f aca="false">S1107*W1107</f>
        <v>0</v>
      </c>
      <c r="AB1107" s="15" t="n">
        <f aca="false">(P1107="Month-to-month")+(I1107="Fiber optic")+(R1107="Electronic check")+(F1107&lt;=12)+(M1107="No")+(J1107="No")</f>
        <v>6</v>
      </c>
      <c r="AC1107" s="15" t="str">
        <f aca="false">IF(AB1107&gt;=5,"High",IF(AB1107&gt;=3,"Medium","Low"))</f>
        <v>High</v>
      </c>
    </row>
    <row r="1108" customFormat="false" ht="15" hidden="false" customHeight="false" outlineLevel="0" collapsed="false">
      <c r="A1108" s="15" t="s">
        <v>1205</v>
      </c>
      <c r="B1108" s="15" t="s">
        <v>94</v>
      </c>
      <c r="C1108" s="15" t="n">
        <v>0</v>
      </c>
      <c r="D1108" s="15" t="s">
        <v>24</v>
      </c>
      <c r="E1108" s="15" t="s">
        <v>24</v>
      </c>
      <c r="F1108" s="15" t="n">
        <v>63</v>
      </c>
      <c r="G1108" s="15" t="s">
        <v>26</v>
      </c>
      <c r="H1108" s="15" t="s">
        <v>26</v>
      </c>
      <c r="I1108" s="15" t="s">
        <v>102</v>
      </c>
      <c r="J1108" s="15" t="s">
        <v>24</v>
      </c>
      <c r="K1108" s="15" t="s">
        <v>26</v>
      </c>
      <c r="L1108" s="15" t="s">
        <v>24</v>
      </c>
      <c r="M1108" s="15" t="s">
        <v>24</v>
      </c>
      <c r="N1108" s="15" t="s">
        <v>26</v>
      </c>
      <c r="O1108" s="15" t="s">
        <v>26</v>
      </c>
      <c r="P1108" s="15" t="s">
        <v>29</v>
      </c>
      <c r="Q1108" s="15" t="s">
        <v>24</v>
      </c>
      <c r="R1108" s="15" t="s">
        <v>19</v>
      </c>
      <c r="S1108" s="18" t="n">
        <v>97.45</v>
      </c>
      <c r="T1108" s="15" t="n">
        <v>6253</v>
      </c>
      <c r="U1108" s="15" t="s">
        <v>24</v>
      </c>
      <c r="V1108" s="18" t="n">
        <f aca="false">IF(ISNUMBER(T1108),T1108,0)</f>
        <v>6253</v>
      </c>
      <c r="W1108" s="15" t="n">
        <f aca="false">IF(U1108="Yes",1,0)</f>
        <v>0</v>
      </c>
      <c r="X1108" s="15" t="str">
        <f aca="false">IF(F1108&lt;=12,"0-12 months",IF(F1108&lt;=24,"13-24 months",IF(F1108&lt;=48,"25-48 months","49-72 months")))</f>
        <v>49-72 months</v>
      </c>
      <c r="Y1108" s="15" t="str">
        <f aca="false">IF(C1108=1,"Yes","No")</f>
        <v>No</v>
      </c>
      <c r="Z1108" s="15" t="n">
        <f aca="false">COUNTIF(J1108:O1108,"Yes")</f>
        <v>3</v>
      </c>
      <c r="AA1108" s="18" t="n">
        <f aca="false">S1108*W1108</f>
        <v>0</v>
      </c>
      <c r="AB1108" s="15" t="n">
        <f aca="false">(P1108="Month-to-month")+(I1108="Fiber optic")+(R1108="Electronic check")+(F1108&lt;=12)+(M1108="No")+(J1108="No")</f>
        <v>3</v>
      </c>
      <c r="AC1108" s="15" t="str">
        <f aca="false">IF(AB1108&gt;=5,"High",IF(AB1108&gt;=3,"Medium","Low"))</f>
        <v>Medium</v>
      </c>
    </row>
    <row r="1109" customFormat="false" ht="15" hidden="false" customHeight="false" outlineLevel="0" collapsed="false">
      <c r="A1109" s="15" t="s">
        <v>1206</v>
      </c>
      <c r="B1109" s="15" t="s">
        <v>94</v>
      </c>
      <c r="C1109" s="15" t="n">
        <v>0</v>
      </c>
      <c r="D1109" s="15" t="s">
        <v>26</v>
      </c>
      <c r="E1109" s="15" t="s">
        <v>24</v>
      </c>
      <c r="F1109" s="15" t="n">
        <v>69</v>
      </c>
      <c r="G1109" s="15" t="s">
        <v>26</v>
      </c>
      <c r="H1109" s="15" t="s">
        <v>26</v>
      </c>
      <c r="I1109" s="15" t="s">
        <v>24</v>
      </c>
      <c r="J1109" s="15" t="s">
        <v>28</v>
      </c>
      <c r="K1109" s="15" t="s">
        <v>28</v>
      </c>
      <c r="L1109" s="15" t="s">
        <v>28</v>
      </c>
      <c r="M1109" s="15" t="s">
        <v>28</v>
      </c>
      <c r="N1109" s="15" t="s">
        <v>28</v>
      </c>
      <c r="O1109" s="15" t="s">
        <v>28</v>
      </c>
      <c r="P1109" s="15" t="s">
        <v>29</v>
      </c>
      <c r="Q1109" s="15" t="s">
        <v>24</v>
      </c>
      <c r="R1109" s="15" t="s">
        <v>19</v>
      </c>
      <c r="S1109" s="18" t="n">
        <v>24.25</v>
      </c>
      <c r="T1109" s="15" t="n">
        <v>1641.8</v>
      </c>
      <c r="U1109" s="15" t="s">
        <v>24</v>
      </c>
      <c r="V1109" s="18" t="n">
        <f aca="false">IF(ISNUMBER(T1109),T1109,0)</f>
        <v>1641.8</v>
      </c>
      <c r="W1109" s="15" t="n">
        <f aca="false">IF(U1109="Yes",1,0)</f>
        <v>0</v>
      </c>
      <c r="X1109" s="15" t="str">
        <f aca="false">IF(F1109&lt;=12,"0-12 months",IF(F1109&lt;=24,"13-24 months",IF(F1109&lt;=48,"25-48 months","49-72 months")))</f>
        <v>49-72 months</v>
      </c>
      <c r="Y1109" s="15" t="str">
        <f aca="false">IF(C1109=1,"Yes","No")</f>
        <v>No</v>
      </c>
      <c r="Z1109" s="15" t="n">
        <f aca="false">COUNTIF(J1109:O1109,"Yes")</f>
        <v>0</v>
      </c>
      <c r="AA1109" s="18" t="n">
        <f aca="false">S1109*W1109</f>
        <v>0</v>
      </c>
      <c r="AB1109" s="15" t="n">
        <f aca="false">(P1109="Month-to-month")+(I1109="Fiber optic")+(R1109="Electronic check")+(F1109&lt;=12)+(M1109="No")+(J1109="No")</f>
        <v>0</v>
      </c>
      <c r="AC1109" s="15" t="str">
        <f aca="false">IF(AB1109&gt;=5,"High",IF(AB1109&gt;=3,"Medium","Low"))</f>
        <v>Low</v>
      </c>
    </row>
    <row r="1110" customFormat="false" ht="15" hidden="false" customHeight="false" outlineLevel="0" collapsed="false">
      <c r="A1110" s="15" t="s">
        <v>1207</v>
      </c>
      <c r="B1110" s="15" t="s">
        <v>94</v>
      </c>
      <c r="C1110" s="15" t="n">
        <v>0</v>
      </c>
      <c r="D1110" s="15" t="s">
        <v>24</v>
      </c>
      <c r="E1110" s="15" t="s">
        <v>24</v>
      </c>
      <c r="F1110" s="15" t="n">
        <v>69</v>
      </c>
      <c r="G1110" s="15" t="s">
        <v>26</v>
      </c>
      <c r="H1110" s="15" t="s">
        <v>26</v>
      </c>
      <c r="I1110" s="15" t="s">
        <v>24</v>
      </c>
      <c r="J1110" s="15" t="s">
        <v>28</v>
      </c>
      <c r="K1110" s="15" t="s">
        <v>28</v>
      </c>
      <c r="L1110" s="15" t="s">
        <v>28</v>
      </c>
      <c r="M1110" s="15" t="s">
        <v>28</v>
      </c>
      <c r="N1110" s="15" t="s">
        <v>28</v>
      </c>
      <c r="O1110" s="15" t="s">
        <v>28</v>
      </c>
      <c r="P1110" s="15" t="s">
        <v>29</v>
      </c>
      <c r="Q1110" s="15" t="s">
        <v>24</v>
      </c>
      <c r="R1110" s="15" t="s">
        <v>21</v>
      </c>
      <c r="S1110" s="18" t="n">
        <v>24.6</v>
      </c>
      <c r="T1110" s="15" t="n">
        <v>1678.05</v>
      </c>
      <c r="U1110" s="15" t="s">
        <v>24</v>
      </c>
      <c r="V1110" s="18" t="n">
        <f aca="false">IF(ISNUMBER(T1110),T1110,0)</f>
        <v>1678.05</v>
      </c>
      <c r="W1110" s="15" t="n">
        <f aca="false">IF(U1110="Yes",1,0)</f>
        <v>0</v>
      </c>
      <c r="X1110" s="15" t="str">
        <f aca="false">IF(F1110&lt;=12,"0-12 months",IF(F1110&lt;=24,"13-24 months",IF(F1110&lt;=48,"25-48 months","49-72 months")))</f>
        <v>49-72 months</v>
      </c>
      <c r="Y1110" s="15" t="str">
        <f aca="false">IF(C1110=1,"Yes","No")</f>
        <v>No</v>
      </c>
      <c r="Z1110" s="15" t="n">
        <f aca="false">COUNTIF(J1110:O1110,"Yes")</f>
        <v>0</v>
      </c>
      <c r="AA1110" s="18" t="n">
        <f aca="false">S1110*W1110</f>
        <v>0</v>
      </c>
      <c r="AB1110" s="15" t="n">
        <f aca="false">(P1110="Month-to-month")+(I1110="Fiber optic")+(R1110="Electronic check")+(F1110&lt;=12)+(M1110="No")+(J1110="No")</f>
        <v>0</v>
      </c>
      <c r="AC1110" s="15" t="str">
        <f aca="false">IF(AB1110&gt;=5,"High",IF(AB1110&gt;=3,"Medium","Low"))</f>
        <v>Low</v>
      </c>
    </row>
    <row r="1111" customFormat="false" ht="15" hidden="false" customHeight="false" outlineLevel="0" collapsed="false">
      <c r="A1111" s="15" t="s">
        <v>1208</v>
      </c>
      <c r="B1111" s="15" t="s">
        <v>98</v>
      </c>
      <c r="C1111" s="15" t="n">
        <v>0</v>
      </c>
      <c r="D1111" s="15" t="s">
        <v>26</v>
      </c>
      <c r="E1111" s="15" t="s">
        <v>24</v>
      </c>
      <c r="F1111" s="15" t="n">
        <v>40</v>
      </c>
      <c r="G1111" s="15" t="s">
        <v>26</v>
      </c>
      <c r="H1111" s="15" t="s">
        <v>24</v>
      </c>
      <c r="I1111" s="15" t="s">
        <v>96</v>
      </c>
      <c r="J1111" s="15" t="s">
        <v>24</v>
      </c>
      <c r="K1111" s="15" t="s">
        <v>26</v>
      </c>
      <c r="L1111" s="15" t="s">
        <v>24</v>
      </c>
      <c r="M1111" s="15" t="s">
        <v>24</v>
      </c>
      <c r="N1111" s="15" t="s">
        <v>24</v>
      </c>
      <c r="O1111" s="15" t="s">
        <v>24</v>
      </c>
      <c r="P1111" s="15" t="s">
        <v>25</v>
      </c>
      <c r="Q1111" s="15" t="s">
        <v>26</v>
      </c>
      <c r="R1111" s="15" t="s">
        <v>17</v>
      </c>
      <c r="S1111" s="18" t="n">
        <v>50.15</v>
      </c>
      <c r="T1111" s="15" t="n">
        <v>2058.5</v>
      </c>
      <c r="U1111" s="15" t="s">
        <v>24</v>
      </c>
      <c r="V1111" s="18" t="n">
        <f aca="false">IF(ISNUMBER(T1111),T1111,0)</f>
        <v>2058.5</v>
      </c>
      <c r="W1111" s="15" t="n">
        <f aca="false">IF(U1111="Yes",1,0)</f>
        <v>0</v>
      </c>
      <c r="X1111" s="15" t="str">
        <f aca="false">IF(F1111&lt;=12,"0-12 months",IF(F1111&lt;=24,"13-24 months",IF(F1111&lt;=48,"25-48 months","49-72 months")))</f>
        <v>25-48 months</v>
      </c>
      <c r="Y1111" s="15" t="str">
        <f aca="false">IF(C1111=1,"Yes","No")</f>
        <v>No</v>
      </c>
      <c r="Z1111" s="15" t="n">
        <f aca="false">COUNTIF(J1111:O1111,"Yes")</f>
        <v>1</v>
      </c>
      <c r="AA1111" s="18" t="n">
        <f aca="false">S1111*W1111</f>
        <v>0</v>
      </c>
      <c r="AB1111" s="15" t="n">
        <f aca="false">(P1111="Month-to-month")+(I1111="Fiber optic")+(R1111="Electronic check")+(F1111&lt;=12)+(M1111="No")+(J1111="No")</f>
        <v>3</v>
      </c>
      <c r="AC1111" s="15" t="str">
        <f aca="false">IF(AB1111&gt;=5,"High",IF(AB1111&gt;=3,"Medium","Low"))</f>
        <v>Medium</v>
      </c>
    </row>
    <row r="1112" customFormat="false" ht="15" hidden="false" customHeight="false" outlineLevel="0" collapsed="false">
      <c r="A1112" s="15" t="s">
        <v>1209</v>
      </c>
      <c r="B1112" s="15" t="s">
        <v>98</v>
      </c>
      <c r="C1112" s="15" t="n">
        <v>0</v>
      </c>
      <c r="D1112" s="15" t="s">
        <v>24</v>
      </c>
      <c r="E1112" s="15" t="s">
        <v>24</v>
      </c>
      <c r="F1112" s="15" t="n">
        <v>60</v>
      </c>
      <c r="G1112" s="15" t="s">
        <v>24</v>
      </c>
      <c r="H1112" s="15" t="s">
        <v>95</v>
      </c>
      <c r="I1112" s="15" t="s">
        <v>96</v>
      </c>
      <c r="J1112" s="15" t="s">
        <v>26</v>
      </c>
      <c r="K1112" s="15" t="s">
        <v>26</v>
      </c>
      <c r="L1112" s="15" t="s">
        <v>26</v>
      </c>
      <c r="M1112" s="15" t="s">
        <v>24</v>
      </c>
      <c r="N1112" s="15" t="s">
        <v>24</v>
      </c>
      <c r="O1112" s="15" t="s">
        <v>24</v>
      </c>
      <c r="P1112" s="15" t="s">
        <v>29</v>
      </c>
      <c r="Q1112" s="15" t="s">
        <v>24</v>
      </c>
      <c r="R1112" s="15" t="s">
        <v>19</v>
      </c>
      <c r="S1112" s="18" t="n">
        <v>39.6</v>
      </c>
      <c r="T1112" s="15" t="n">
        <v>2424.5</v>
      </c>
      <c r="U1112" s="15" t="s">
        <v>24</v>
      </c>
      <c r="V1112" s="18" t="n">
        <f aca="false">IF(ISNUMBER(T1112),T1112,0)</f>
        <v>2424.5</v>
      </c>
      <c r="W1112" s="15" t="n">
        <f aca="false">IF(U1112="Yes",1,0)</f>
        <v>0</v>
      </c>
      <c r="X1112" s="15" t="str">
        <f aca="false">IF(F1112&lt;=12,"0-12 months",IF(F1112&lt;=24,"13-24 months",IF(F1112&lt;=48,"25-48 months","49-72 months")))</f>
        <v>49-72 months</v>
      </c>
      <c r="Y1112" s="15" t="str">
        <f aca="false">IF(C1112=1,"Yes","No")</f>
        <v>No</v>
      </c>
      <c r="Z1112" s="15" t="n">
        <f aca="false">COUNTIF(J1112:O1112,"Yes")</f>
        <v>3</v>
      </c>
      <c r="AA1112" s="18" t="n">
        <f aca="false">S1112*W1112</f>
        <v>0</v>
      </c>
      <c r="AB1112" s="15" t="n">
        <f aca="false">(P1112="Month-to-month")+(I1112="Fiber optic")+(R1112="Electronic check")+(F1112&lt;=12)+(M1112="No")+(J1112="No")</f>
        <v>1</v>
      </c>
      <c r="AC1112" s="15" t="str">
        <f aca="false">IF(AB1112&gt;=5,"High",IF(AB1112&gt;=3,"Medium","Low"))</f>
        <v>Low</v>
      </c>
    </row>
    <row r="1113" customFormat="false" ht="15" hidden="false" customHeight="false" outlineLevel="0" collapsed="false">
      <c r="A1113" s="15" t="s">
        <v>1210</v>
      </c>
      <c r="B1113" s="15" t="s">
        <v>94</v>
      </c>
      <c r="C1113" s="15" t="n">
        <v>0</v>
      </c>
      <c r="D1113" s="15" t="s">
        <v>24</v>
      </c>
      <c r="E1113" s="15" t="s">
        <v>24</v>
      </c>
      <c r="F1113" s="15" t="n">
        <v>4</v>
      </c>
      <c r="G1113" s="15" t="s">
        <v>26</v>
      </c>
      <c r="H1113" s="15" t="s">
        <v>24</v>
      </c>
      <c r="I1113" s="15" t="s">
        <v>102</v>
      </c>
      <c r="J1113" s="15" t="s">
        <v>26</v>
      </c>
      <c r="K1113" s="15" t="s">
        <v>24</v>
      </c>
      <c r="L1113" s="15" t="s">
        <v>26</v>
      </c>
      <c r="M1113" s="15" t="s">
        <v>26</v>
      </c>
      <c r="N1113" s="15" t="s">
        <v>24</v>
      </c>
      <c r="O1113" s="15" t="s">
        <v>26</v>
      </c>
      <c r="P1113" s="15" t="s">
        <v>25</v>
      </c>
      <c r="Q1113" s="15" t="s">
        <v>26</v>
      </c>
      <c r="R1113" s="15" t="s">
        <v>19</v>
      </c>
      <c r="S1113" s="18" t="n">
        <v>94.4</v>
      </c>
      <c r="T1113" s="15" t="n">
        <v>387.2</v>
      </c>
      <c r="U1113" s="15" t="s">
        <v>26</v>
      </c>
      <c r="V1113" s="18" t="n">
        <f aca="false">IF(ISNUMBER(T1113),T1113,0)</f>
        <v>387.2</v>
      </c>
      <c r="W1113" s="15" t="n">
        <f aca="false">IF(U1113="Yes",1,0)</f>
        <v>1</v>
      </c>
      <c r="X1113" s="15" t="str">
        <f aca="false">IF(F1113&lt;=12,"0-12 months",IF(F1113&lt;=24,"13-24 months",IF(F1113&lt;=48,"25-48 months","49-72 months")))</f>
        <v>0-12 months</v>
      </c>
      <c r="Y1113" s="15" t="str">
        <f aca="false">IF(C1113=1,"Yes","No")</f>
        <v>No</v>
      </c>
      <c r="Z1113" s="15" t="n">
        <f aca="false">COUNTIF(J1113:O1113,"Yes")</f>
        <v>4</v>
      </c>
      <c r="AA1113" s="18" t="n">
        <f aca="false">S1113*W1113</f>
        <v>94.4</v>
      </c>
      <c r="AB1113" s="15" t="n">
        <f aca="false">(P1113="Month-to-month")+(I1113="Fiber optic")+(R1113="Electronic check")+(F1113&lt;=12)+(M1113="No")+(J1113="No")</f>
        <v>3</v>
      </c>
      <c r="AC1113" s="15" t="str">
        <f aca="false">IF(AB1113&gt;=5,"High",IF(AB1113&gt;=3,"Medium","Low"))</f>
        <v>Medium</v>
      </c>
    </row>
    <row r="1114" customFormat="false" ht="15" hidden="false" customHeight="false" outlineLevel="0" collapsed="false">
      <c r="A1114" s="15" t="s">
        <v>1211</v>
      </c>
      <c r="B1114" s="15" t="s">
        <v>94</v>
      </c>
      <c r="C1114" s="15" t="n">
        <v>1</v>
      </c>
      <c r="D1114" s="15" t="s">
        <v>24</v>
      </c>
      <c r="E1114" s="15" t="s">
        <v>24</v>
      </c>
      <c r="F1114" s="15" t="n">
        <v>71</v>
      </c>
      <c r="G1114" s="15" t="s">
        <v>26</v>
      </c>
      <c r="H1114" s="15" t="s">
        <v>26</v>
      </c>
      <c r="I1114" s="15" t="s">
        <v>96</v>
      </c>
      <c r="J1114" s="15" t="s">
        <v>26</v>
      </c>
      <c r="K1114" s="15" t="s">
        <v>26</v>
      </c>
      <c r="L1114" s="15" t="s">
        <v>26</v>
      </c>
      <c r="M1114" s="15" t="s">
        <v>26</v>
      </c>
      <c r="N1114" s="15" t="s">
        <v>26</v>
      </c>
      <c r="O1114" s="15" t="s">
        <v>26</v>
      </c>
      <c r="P1114" s="15" t="s">
        <v>29</v>
      </c>
      <c r="Q1114" s="15" t="s">
        <v>24</v>
      </c>
      <c r="R1114" s="15" t="s">
        <v>17</v>
      </c>
      <c r="S1114" s="18" t="n">
        <v>89.85</v>
      </c>
      <c r="T1114" s="15" t="n">
        <v>6293.45</v>
      </c>
      <c r="U1114" s="15" t="s">
        <v>24</v>
      </c>
      <c r="V1114" s="18" t="n">
        <f aca="false">IF(ISNUMBER(T1114),T1114,0)</f>
        <v>6293.45</v>
      </c>
      <c r="W1114" s="15" t="n">
        <f aca="false">IF(U1114="Yes",1,0)</f>
        <v>0</v>
      </c>
      <c r="X1114" s="15" t="str">
        <f aca="false">IF(F1114&lt;=12,"0-12 months",IF(F1114&lt;=24,"13-24 months",IF(F1114&lt;=48,"25-48 months","49-72 months")))</f>
        <v>49-72 months</v>
      </c>
      <c r="Y1114" s="15" t="str">
        <f aca="false">IF(C1114=1,"Yes","No")</f>
        <v>Yes</v>
      </c>
      <c r="Z1114" s="15" t="n">
        <f aca="false">COUNTIF(J1114:O1114,"Yes")</f>
        <v>6</v>
      </c>
      <c r="AA1114" s="18" t="n">
        <f aca="false">S1114*W1114</f>
        <v>0</v>
      </c>
      <c r="AB1114" s="15" t="n">
        <f aca="false">(P1114="Month-to-month")+(I1114="Fiber optic")+(R1114="Electronic check")+(F1114&lt;=12)+(M1114="No")+(J1114="No")</f>
        <v>0</v>
      </c>
      <c r="AC1114" s="15" t="str">
        <f aca="false">IF(AB1114&gt;=5,"High",IF(AB1114&gt;=3,"Medium","Low"))</f>
        <v>Low</v>
      </c>
    </row>
    <row r="1115" customFormat="false" ht="15" hidden="false" customHeight="false" outlineLevel="0" collapsed="false">
      <c r="A1115" s="15" t="s">
        <v>1212</v>
      </c>
      <c r="B1115" s="15" t="s">
        <v>94</v>
      </c>
      <c r="C1115" s="15" t="n">
        <v>0</v>
      </c>
      <c r="D1115" s="15" t="s">
        <v>26</v>
      </c>
      <c r="E1115" s="15" t="s">
        <v>24</v>
      </c>
      <c r="F1115" s="15" t="n">
        <v>37</v>
      </c>
      <c r="G1115" s="15" t="s">
        <v>26</v>
      </c>
      <c r="H1115" s="15" t="s">
        <v>26</v>
      </c>
      <c r="I1115" s="15" t="s">
        <v>102</v>
      </c>
      <c r="J1115" s="15" t="s">
        <v>24</v>
      </c>
      <c r="K1115" s="15" t="s">
        <v>24</v>
      </c>
      <c r="L1115" s="15" t="s">
        <v>26</v>
      </c>
      <c r="M1115" s="15" t="s">
        <v>24</v>
      </c>
      <c r="N1115" s="15" t="s">
        <v>24</v>
      </c>
      <c r="O1115" s="15" t="s">
        <v>24</v>
      </c>
      <c r="P1115" s="15" t="s">
        <v>25</v>
      </c>
      <c r="Q1115" s="15" t="s">
        <v>26</v>
      </c>
      <c r="R1115" s="15" t="s">
        <v>21</v>
      </c>
      <c r="S1115" s="18" t="n">
        <v>78.95</v>
      </c>
      <c r="T1115" s="15" t="n">
        <v>2839.65</v>
      </c>
      <c r="U1115" s="15" t="s">
        <v>26</v>
      </c>
      <c r="V1115" s="18" t="n">
        <f aca="false">IF(ISNUMBER(T1115),T1115,0)</f>
        <v>2839.65</v>
      </c>
      <c r="W1115" s="15" t="n">
        <f aca="false">IF(U1115="Yes",1,0)</f>
        <v>1</v>
      </c>
      <c r="X1115" s="15" t="str">
        <f aca="false">IF(F1115&lt;=12,"0-12 months",IF(F1115&lt;=24,"13-24 months",IF(F1115&lt;=48,"25-48 months","49-72 months")))</f>
        <v>25-48 months</v>
      </c>
      <c r="Y1115" s="15" t="str">
        <f aca="false">IF(C1115=1,"Yes","No")</f>
        <v>No</v>
      </c>
      <c r="Z1115" s="15" t="n">
        <f aca="false">COUNTIF(J1115:O1115,"Yes")</f>
        <v>1</v>
      </c>
      <c r="AA1115" s="18" t="n">
        <f aca="false">S1115*W1115</f>
        <v>78.95</v>
      </c>
      <c r="AB1115" s="15" t="n">
        <f aca="false">(P1115="Month-to-month")+(I1115="Fiber optic")+(R1115="Electronic check")+(F1115&lt;=12)+(M1115="No")+(J1115="No")</f>
        <v>4</v>
      </c>
      <c r="AC1115" s="15" t="str">
        <f aca="false">IF(AB1115&gt;=5,"High",IF(AB1115&gt;=3,"Medium","Low"))</f>
        <v>Medium</v>
      </c>
    </row>
    <row r="1116" customFormat="false" ht="15" hidden="false" customHeight="false" outlineLevel="0" collapsed="false">
      <c r="A1116" s="15" t="s">
        <v>1213</v>
      </c>
      <c r="B1116" s="15" t="s">
        <v>98</v>
      </c>
      <c r="C1116" s="15" t="n">
        <v>0</v>
      </c>
      <c r="D1116" s="15" t="s">
        <v>26</v>
      </c>
      <c r="E1116" s="15" t="s">
        <v>24</v>
      </c>
      <c r="F1116" s="15" t="n">
        <v>32</v>
      </c>
      <c r="G1116" s="15" t="s">
        <v>26</v>
      </c>
      <c r="H1116" s="15" t="s">
        <v>26</v>
      </c>
      <c r="I1116" s="15" t="s">
        <v>102</v>
      </c>
      <c r="J1116" s="15" t="s">
        <v>24</v>
      </c>
      <c r="K1116" s="15" t="s">
        <v>26</v>
      </c>
      <c r="L1116" s="15" t="s">
        <v>24</v>
      </c>
      <c r="M1116" s="15" t="s">
        <v>24</v>
      </c>
      <c r="N1116" s="15" t="s">
        <v>26</v>
      </c>
      <c r="O1116" s="15" t="s">
        <v>26</v>
      </c>
      <c r="P1116" s="15" t="s">
        <v>25</v>
      </c>
      <c r="Q1116" s="15" t="s">
        <v>26</v>
      </c>
      <c r="R1116" s="15" t="s">
        <v>21</v>
      </c>
      <c r="S1116" s="18" t="n">
        <v>98.85</v>
      </c>
      <c r="T1116" s="15" t="n">
        <v>3145.9</v>
      </c>
      <c r="U1116" s="15" t="s">
        <v>24</v>
      </c>
      <c r="V1116" s="18" t="n">
        <f aca="false">IF(ISNUMBER(T1116),T1116,0)</f>
        <v>3145.9</v>
      </c>
      <c r="W1116" s="15" t="n">
        <f aca="false">IF(U1116="Yes",1,0)</f>
        <v>0</v>
      </c>
      <c r="X1116" s="15" t="str">
        <f aca="false">IF(F1116&lt;=12,"0-12 months",IF(F1116&lt;=24,"13-24 months",IF(F1116&lt;=48,"25-48 months","49-72 months")))</f>
        <v>25-48 months</v>
      </c>
      <c r="Y1116" s="15" t="str">
        <f aca="false">IF(C1116=1,"Yes","No")</f>
        <v>No</v>
      </c>
      <c r="Z1116" s="15" t="n">
        <f aca="false">COUNTIF(J1116:O1116,"Yes")</f>
        <v>3</v>
      </c>
      <c r="AA1116" s="18" t="n">
        <f aca="false">S1116*W1116</f>
        <v>0</v>
      </c>
      <c r="AB1116" s="15" t="n">
        <f aca="false">(P1116="Month-to-month")+(I1116="Fiber optic")+(R1116="Electronic check")+(F1116&lt;=12)+(M1116="No")+(J1116="No")</f>
        <v>4</v>
      </c>
      <c r="AC1116" s="15" t="str">
        <f aca="false">IF(AB1116&gt;=5,"High",IF(AB1116&gt;=3,"Medium","Low"))</f>
        <v>Medium</v>
      </c>
    </row>
    <row r="1117" customFormat="false" ht="15" hidden="false" customHeight="false" outlineLevel="0" collapsed="false">
      <c r="A1117" s="15" t="s">
        <v>1214</v>
      </c>
      <c r="B1117" s="15" t="s">
        <v>98</v>
      </c>
      <c r="C1117" s="15" t="n">
        <v>0</v>
      </c>
      <c r="D1117" s="15" t="s">
        <v>24</v>
      </c>
      <c r="E1117" s="15" t="s">
        <v>24</v>
      </c>
      <c r="F1117" s="15" t="n">
        <v>39</v>
      </c>
      <c r="G1117" s="15" t="s">
        <v>26</v>
      </c>
      <c r="H1117" s="15" t="s">
        <v>26</v>
      </c>
      <c r="I1117" s="15" t="s">
        <v>96</v>
      </c>
      <c r="J1117" s="15" t="s">
        <v>24</v>
      </c>
      <c r="K1117" s="15" t="s">
        <v>24</v>
      </c>
      <c r="L1117" s="15" t="s">
        <v>24</v>
      </c>
      <c r="M1117" s="15" t="s">
        <v>26</v>
      </c>
      <c r="N1117" s="15" t="s">
        <v>24</v>
      </c>
      <c r="O1117" s="15" t="s">
        <v>24</v>
      </c>
      <c r="P1117" s="15" t="s">
        <v>29</v>
      </c>
      <c r="Q1117" s="15" t="s">
        <v>26</v>
      </c>
      <c r="R1117" s="15" t="s">
        <v>21</v>
      </c>
      <c r="S1117" s="18" t="n">
        <v>53.85</v>
      </c>
      <c r="T1117" s="15" t="n">
        <v>2200.7</v>
      </c>
      <c r="U1117" s="15" t="s">
        <v>24</v>
      </c>
      <c r="V1117" s="18" t="n">
        <f aca="false">IF(ISNUMBER(T1117),T1117,0)</f>
        <v>2200.7</v>
      </c>
      <c r="W1117" s="15" t="n">
        <f aca="false">IF(U1117="Yes",1,0)</f>
        <v>0</v>
      </c>
      <c r="X1117" s="15" t="str">
        <f aca="false">IF(F1117&lt;=12,"0-12 months",IF(F1117&lt;=24,"13-24 months",IF(F1117&lt;=48,"25-48 months","49-72 months")))</f>
        <v>25-48 months</v>
      </c>
      <c r="Y1117" s="15" t="str">
        <f aca="false">IF(C1117=1,"Yes","No")</f>
        <v>No</v>
      </c>
      <c r="Z1117" s="15" t="n">
        <f aca="false">COUNTIF(J1117:O1117,"Yes")</f>
        <v>1</v>
      </c>
      <c r="AA1117" s="18" t="n">
        <f aca="false">S1117*W1117</f>
        <v>0</v>
      </c>
      <c r="AB1117" s="15" t="n">
        <f aca="false">(P1117="Month-to-month")+(I1117="Fiber optic")+(R1117="Electronic check")+(F1117&lt;=12)+(M1117="No")+(J1117="No")</f>
        <v>1</v>
      </c>
      <c r="AC1117" s="15" t="str">
        <f aca="false">IF(AB1117&gt;=5,"High",IF(AB1117&gt;=3,"Medium","Low"))</f>
        <v>Low</v>
      </c>
    </row>
    <row r="1118" customFormat="false" ht="15" hidden="false" customHeight="false" outlineLevel="0" collapsed="false">
      <c r="A1118" s="15" t="s">
        <v>1215</v>
      </c>
      <c r="B1118" s="15" t="s">
        <v>94</v>
      </c>
      <c r="C1118" s="15" t="n">
        <v>0</v>
      </c>
      <c r="D1118" s="15" t="s">
        <v>24</v>
      </c>
      <c r="E1118" s="15" t="s">
        <v>24</v>
      </c>
      <c r="F1118" s="15" t="n">
        <v>38</v>
      </c>
      <c r="G1118" s="15" t="s">
        <v>26</v>
      </c>
      <c r="H1118" s="15" t="s">
        <v>26</v>
      </c>
      <c r="I1118" s="15" t="s">
        <v>24</v>
      </c>
      <c r="J1118" s="15" t="s">
        <v>28</v>
      </c>
      <c r="K1118" s="15" t="s">
        <v>28</v>
      </c>
      <c r="L1118" s="15" t="s">
        <v>28</v>
      </c>
      <c r="M1118" s="15" t="s">
        <v>28</v>
      </c>
      <c r="N1118" s="15" t="s">
        <v>28</v>
      </c>
      <c r="O1118" s="15" t="s">
        <v>28</v>
      </c>
      <c r="P1118" s="15" t="s">
        <v>27</v>
      </c>
      <c r="Q1118" s="15" t="s">
        <v>26</v>
      </c>
      <c r="R1118" s="15" t="s">
        <v>15</v>
      </c>
      <c r="S1118" s="18" t="n">
        <v>24.25</v>
      </c>
      <c r="T1118" s="15" t="n">
        <v>914.4</v>
      </c>
      <c r="U1118" s="15" t="s">
        <v>24</v>
      </c>
      <c r="V1118" s="18" t="n">
        <f aca="false">IF(ISNUMBER(T1118),T1118,0)</f>
        <v>914.4</v>
      </c>
      <c r="W1118" s="15" t="n">
        <f aca="false">IF(U1118="Yes",1,0)</f>
        <v>0</v>
      </c>
      <c r="X1118" s="15" t="str">
        <f aca="false">IF(F1118&lt;=12,"0-12 months",IF(F1118&lt;=24,"13-24 months",IF(F1118&lt;=48,"25-48 months","49-72 months")))</f>
        <v>25-48 months</v>
      </c>
      <c r="Y1118" s="15" t="str">
        <f aca="false">IF(C1118=1,"Yes","No")</f>
        <v>No</v>
      </c>
      <c r="Z1118" s="15" t="n">
        <f aca="false">COUNTIF(J1118:O1118,"Yes")</f>
        <v>0</v>
      </c>
      <c r="AA1118" s="18" t="n">
        <f aca="false">S1118*W1118</f>
        <v>0</v>
      </c>
      <c r="AB1118" s="15" t="n">
        <f aca="false">(P1118="Month-to-month")+(I1118="Fiber optic")+(R1118="Electronic check")+(F1118&lt;=12)+(M1118="No")+(J1118="No")</f>
        <v>1</v>
      </c>
      <c r="AC1118" s="15" t="str">
        <f aca="false">IF(AB1118&gt;=5,"High",IF(AB1118&gt;=3,"Medium","Low"))</f>
        <v>Low</v>
      </c>
    </row>
    <row r="1119" customFormat="false" ht="15" hidden="false" customHeight="false" outlineLevel="0" collapsed="false">
      <c r="A1119" s="15" t="s">
        <v>1216</v>
      </c>
      <c r="B1119" s="15" t="s">
        <v>98</v>
      </c>
      <c r="C1119" s="15" t="n">
        <v>0</v>
      </c>
      <c r="D1119" s="15" t="s">
        <v>24</v>
      </c>
      <c r="E1119" s="15" t="s">
        <v>24</v>
      </c>
      <c r="F1119" s="15" t="n">
        <v>52</v>
      </c>
      <c r="G1119" s="15" t="s">
        <v>26</v>
      </c>
      <c r="H1119" s="15" t="s">
        <v>26</v>
      </c>
      <c r="I1119" s="15" t="s">
        <v>102</v>
      </c>
      <c r="J1119" s="15" t="s">
        <v>24</v>
      </c>
      <c r="K1119" s="15" t="s">
        <v>24</v>
      </c>
      <c r="L1119" s="15" t="s">
        <v>26</v>
      </c>
      <c r="M1119" s="15" t="s">
        <v>24</v>
      </c>
      <c r="N1119" s="15" t="s">
        <v>24</v>
      </c>
      <c r="O1119" s="15" t="s">
        <v>26</v>
      </c>
      <c r="P1119" s="15" t="s">
        <v>29</v>
      </c>
      <c r="Q1119" s="15" t="s">
        <v>26</v>
      </c>
      <c r="R1119" s="15" t="s">
        <v>21</v>
      </c>
      <c r="S1119" s="18" t="n">
        <v>89.45</v>
      </c>
      <c r="T1119" s="15" t="n">
        <v>4577.75</v>
      </c>
      <c r="U1119" s="15" t="s">
        <v>24</v>
      </c>
      <c r="V1119" s="18" t="n">
        <f aca="false">IF(ISNUMBER(T1119),T1119,0)</f>
        <v>4577.75</v>
      </c>
      <c r="W1119" s="15" t="n">
        <f aca="false">IF(U1119="Yes",1,0)</f>
        <v>0</v>
      </c>
      <c r="X1119" s="15" t="str">
        <f aca="false">IF(F1119&lt;=12,"0-12 months",IF(F1119&lt;=24,"13-24 months",IF(F1119&lt;=48,"25-48 months","49-72 months")))</f>
        <v>49-72 months</v>
      </c>
      <c r="Y1119" s="15" t="str">
        <f aca="false">IF(C1119=1,"Yes","No")</f>
        <v>No</v>
      </c>
      <c r="Z1119" s="15" t="n">
        <f aca="false">COUNTIF(J1119:O1119,"Yes")</f>
        <v>2</v>
      </c>
      <c r="AA1119" s="18" t="n">
        <f aca="false">S1119*W1119</f>
        <v>0</v>
      </c>
      <c r="AB1119" s="15" t="n">
        <f aca="false">(P1119="Month-to-month")+(I1119="Fiber optic")+(R1119="Electronic check")+(F1119&lt;=12)+(M1119="No")+(J1119="No")</f>
        <v>3</v>
      </c>
      <c r="AC1119" s="15" t="str">
        <f aca="false">IF(AB1119&gt;=5,"High",IF(AB1119&gt;=3,"Medium","Low"))</f>
        <v>Medium</v>
      </c>
    </row>
    <row r="1120" customFormat="false" ht="15" hidden="false" customHeight="false" outlineLevel="0" collapsed="false">
      <c r="A1120" s="15" t="s">
        <v>1217</v>
      </c>
      <c r="B1120" s="15" t="s">
        <v>94</v>
      </c>
      <c r="C1120" s="15" t="n">
        <v>0</v>
      </c>
      <c r="D1120" s="15" t="s">
        <v>26</v>
      </c>
      <c r="E1120" s="15" t="s">
        <v>26</v>
      </c>
      <c r="F1120" s="15" t="n">
        <v>48</v>
      </c>
      <c r="G1120" s="15" t="s">
        <v>26</v>
      </c>
      <c r="H1120" s="15" t="s">
        <v>26</v>
      </c>
      <c r="I1120" s="15" t="s">
        <v>102</v>
      </c>
      <c r="J1120" s="15" t="s">
        <v>26</v>
      </c>
      <c r="K1120" s="15" t="s">
        <v>26</v>
      </c>
      <c r="L1120" s="15" t="s">
        <v>24</v>
      </c>
      <c r="M1120" s="15" t="s">
        <v>24</v>
      </c>
      <c r="N1120" s="15" t="s">
        <v>26</v>
      </c>
      <c r="O1120" s="15" t="s">
        <v>26</v>
      </c>
      <c r="P1120" s="15" t="s">
        <v>25</v>
      </c>
      <c r="Q1120" s="15" t="s">
        <v>26</v>
      </c>
      <c r="R1120" s="15" t="s">
        <v>21</v>
      </c>
      <c r="S1120" s="18" t="n">
        <v>105.25</v>
      </c>
      <c r="T1120" s="15" t="n">
        <v>4997.5</v>
      </c>
      <c r="U1120" s="15" t="s">
        <v>24</v>
      </c>
      <c r="V1120" s="18" t="n">
        <f aca="false">IF(ISNUMBER(T1120),T1120,0)</f>
        <v>4997.5</v>
      </c>
      <c r="W1120" s="15" t="n">
        <f aca="false">IF(U1120="Yes",1,0)</f>
        <v>0</v>
      </c>
      <c r="X1120" s="15" t="str">
        <f aca="false">IF(F1120&lt;=12,"0-12 months",IF(F1120&lt;=24,"13-24 months",IF(F1120&lt;=48,"25-48 months","49-72 months")))</f>
        <v>25-48 months</v>
      </c>
      <c r="Y1120" s="15" t="str">
        <f aca="false">IF(C1120=1,"Yes","No")</f>
        <v>No</v>
      </c>
      <c r="Z1120" s="15" t="n">
        <f aca="false">COUNTIF(J1120:O1120,"Yes")</f>
        <v>4</v>
      </c>
      <c r="AA1120" s="18" t="n">
        <f aca="false">S1120*W1120</f>
        <v>0</v>
      </c>
      <c r="AB1120" s="15" t="n">
        <f aca="false">(P1120="Month-to-month")+(I1120="Fiber optic")+(R1120="Electronic check")+(F1120&lt;=12)+(M1120="No")+(J1120="No")</f>
        <v>3</v>
      </c>
      <c r="AC1120" s="15" t="str">
        <f aca="false">IF(AB1120&gt;=5,"High",IF(AB1120&gt;=3,"Medium","Low"))</f>
        <v>Medium</v>
      </c>
    </row>
    <row r="1121" customFormat="false" ht="15" hidden="false" customHeight="false" outlineLevel="0" collapsed="false">
      <c r="A1121" s="15" t="s">
        <v>1218</v>
      </c>
      <c r="B1121" s="15" t="s">
        <v>98</v>
      </c>
      <c r="C1121" s="15" t="n">
        <v>0</v>
      </c>
      <c r="D1121" s="15" t="s">
        <v>26</v>
      </c>
      <c r="E1121" s="15" t="s">
        <v>26</v>
      </c>
      <c r="F1121" s="15" t="n">
        <v>70</v>
      </c>
      <c r="G1121" s="15" t="s">
        <v>24</v>
      </c>
      <c r="H1121" s="15" t="s">
        <v>95</v>
      </c>
      <c r="I1121" s="15" t="s">
        <v>96</v>
      </c>
      <c r="J1121" s="15" t="s">
        <v>26</v>
      </c>
      <c r="K1121" s="15" t="s">
        <v>24</v>
      </c>
      <c r="L1121" s="15" t="s">
        <v>26</v>
      </c>
      <c r="M1121" s="15" t="s">
        <v>26</v>
      </c>
      <c r="N1121" s="15" t="s">
        <v>26</v>
      </c>
      <c r="O1121" s="15" t="s">
        <v>26</v>
      </c>
      <c r="P1121" s="15" t="s">
        <v>29</v>
      </c>
      <c r="Q1121" s="15" t="s">
        <v>24</v>
      </c>
      <c r="R1121" s="15" t="s">
        <v>19</v>
      </c>
      <c r="S1121" s="18" t="n">
        <v>59.5</v>
      </c>
      <c r="T1121" s="15" t="n">
        <v>4144.8</v>
      </c>
      <c r="U1121" s="15" t="s">
        <v>24</v>
      </c>
      <c r="V1121" s="18" t="n">
        <f aca="false">IF(ISNUMBER(T1121),T1121,0)</f>
        <v>4144.8</v>
      </c>
      <c r="W1121" s="15" t="n">
        <f aca="false">IF(U1121="Yes",1,0)</f>
        <v>0</v>
      </c>
      <c r="X1121" s="15" t="str">
        <f aca="false">IF(F1121&lt;=12,"0-12 months",IF(F1121&lt;=24,"13-24 months",IF(F1121&lt;=48,"25-48 months","49-72 months")))</f>
        <v>49-72 months</v>
      </c>
      <c r="Y1121" s="15" t="str">
        <f aca="false">IF(C1121=1,"Yes","No")</f>
        <v>No</v>
      </c>
      <c r="Z1121" s="15" t="n">
        <f aca="false">COUNTIF(J1121:O1121,"Yes")</f>
        <v>5</v>
      </c>
      <c r="AA1121" s="18" t="n">
        <f aca="false">S1121*W1121</f>
        <v>0</v>
      </c>
      <c r="AB1121" s="15" t="n">
        <f aca="false">(P1121="Month-to-month")+(I1121="Fiber optic")+(R1121="Electronic check")+(F1121&lt;=12)+(M1121="No")+(J1121="No")</f>
        <v>0</v>
      </c>
      <c r="AC1121" s="15" t="str">
        <f aca="false">IF(AB1121&gt;=5,"High",IF(AB1121&gt;=3,"Medium","Low"))</f>
        <v>Low</v>
      </c>
    </row>
    <row r="1122" customFormat="false" ht="15" hidden="false" customHeight="false" outlineLevel="0" collapsed="false">
      <c r="A1122" s="15" t="s">
        <v>1219</v>
      </c>
      <c r="B1122" s="15" t="s">
        <v>98</v>
      </c>
      <c r="C1122" s="15" t="n">
        <v>0</v>
      </c>
      <c r="D1122" s="15" t="s">
        <v>24</v>
      </c>
      <c r="E1122" s="15" t="s">
        <v>24</v>
      </c>
      <c r="F1122" s="15" t="n">
        <v>20</v>
      </c>
      <c r="G1122" s="15" t="s">
        <v>26</v>
      </c>
      <c r="H1122" s="15" t="s">
        <v>24</v>
      </c>
      <c r="I1122" s="15" t="s">
        <v>102</v>
      </c>
      <c r="J1122" s="15" t="s">
        <v>24</v>
      </c>
      <c r="K1122" s="15" t="s">
        <v>24</v>
      </c>
      <c r="L1122" s="15" t="s">
        <v>24</v>
      </c>
      <c r="M1122" s="15" t="s">
        <v>24</v>
      </c>
      <c r="N1122" s="15" t="s">
        <v>24</v>
      </c>
      <c r="O1122" s="15" t="s">
        <v>24</v>
      </c>
      <c r="P1122" s="15" t="s">
        <v>25</v>
      </c>
      <c r="Q1122" s="15" t="s">
        <v>24</v>
      </c>
      <c r="R1122" s="15" t="s">
        <v>21</v>
      </c>
      <c r="S1122" s="18" t="n">
        <v>70.55</v>
      </c>
      <c r="T1122" s="15" t="n">
        <v>1493.55</v>
      </c>
      <c r="U1122" s="15" t="s">
        <v>24</v>
      </c>
      <c r="V1122" s="18" t="n">
        <f aca="false">IF(ISNUMBER(T1122),T1122,0)</f>
        <v>1493.55</v>
      </c>
      <c r="W1122" s="15" t="n">
        <f aca="false">IF(U1122="Yes",1,0)</f>
        <v>0</v>
      </c>
      <c r="X1122" s="15" t="str">
        <f aca="false">IF(F1122&lt;=12,"0-12 months",IF(F1122&lt;=24,"13-24 months",IF(F1122&lt;=48,"25-48 months","49-72 months")))</f>
        <v>13-24 months</v>
      </c>
      <c r="Y1122" s="15" t="str">
        <f aca="false">IF(C1122=1,"Yes","No")</f>
        <v>No</v>
      </c>
      <c r="Z1122" s="15" t="n">
        <f aca="false">COUNTIF(J1122:O1122,"Yes")</f>
        <v>0</v>
      </c>
      <c r="AA1122" s="18" t="n">
        <f aca="false">S1122*W1122</f>
        <v>0</v>
      </c>
      <c r="AB1122" s="15" t="n">
        <f aca="false">(P1122="Month-to-month")+(I1122="Fiber optic")+(R1122="Electronic check")+(F1122&lt;=12)+(M1122="No")+(J1122="No")</f>
        <v>4</v>
      </c>
      <c r="AC1122" s="15" t="str">
        <f aca="false">IF(AB1122&gt;=5,"High",IF(AB1122&gt;=3,"Medium","Low"))</f>
        <v>Medium</v>
      </c>
    </row>
    <row r="1123" customFormat="false" ht="15" hidden="false" customHeight="false" outlineLevel="0" collapsed="false">
      <c r="A1123" s="15" t="s">
        <v>1220</v>
      </c>
      <c r="B1123" s="15" t="s">
        <v>94</v>
      </c>
      <c r="C1123" s="15" t="n">
        <v>0</v>
      </c>
      <c r="D1123" s="15" t="s">
        <v>24</v>
      </c>
      <c r="E1123" s="15" t="s">
        <v>24</v>
      </c>
      <c r="F1123" s="15" t="n">
        <v>50</v>
      </c>
      <c r="G1123" s="15" t="s">
        <v>26</v>
      </c>
      <c r="H1123" s="15" t="s">
        <v>26</v>
      </c>
      <c r="I1123" s="15" t="s">
        <v>96</v>
      </c>
      <c r="J1123" s="15" t="s">
        <v>26</v>
      </c>
      <c r="K1123" s="15" t="s">
        <v>24</v>
      </c>
      <c r="L1123" s="15" t="s">
        <v>26</v>
      </c>
      <c r="M1123" s="15" t="s">
        <v>26</v>
      </c>
      <c r="N1123" s="15" t="s">
        <v>26</v>
      </c>
      <c r="O1123" s="15" t="s">
        <v>26</v>
      </c>
      <c r="P1123" s="15" t="s">
        <v>27</v>
      </c>
      <c r="Q1123" s="15" t="s">
        <v>26</v>
      </c>
      <c r="R1123" s="15" t="s">
        <v>21</v>
      </c>
      <c r="S1123" s="18" t="n">
        <v>82.5</v>
      </c>
      <c r="T1123" s="15" t="n">
        <v>4179.1</v>
      </c>
      <c r="U1123" s="15" t="s">
        <v>24</v>
      </c>
      <c r="V1123" s="18" t="n">
        <f aca="false">IF(ISNUMBER(T1123),T1123,0)</f>
        <v>4179.1</v>
      </c>
      <c r="W1123" s="15" t="n">
        <f aca="false">IF(U1123="Yes",1,0)</f>
        <v>0</v>
      </c>
      <c r="X1123" s="15" t="str">
        <f aca="false">IF(F1123&lt;=12,"0-12 months",IF(F1123&lt;=24,"13-24 months",IF(F1123&lt;=48,"25-48 months","49-72 months")))</f>
        <v>49-72 months</v>
      </c>
      <c r="Y1123" s="15" t="str">
        <f aca="false">IF(C1123=1,"Yes","No")</f>
        <v>No</v>
      </c>
      <c r="Z1123" s="15" t="n">
        <f aca="false">COUNTIF(J1123:O1123,"Yes")</f>
        <v>5</v>
      </c>
      <c r="AA1123" s="18" t="n">
        <f aca="false">S1123*W1123</f>
        <v>0</v>
      </c>
      <c r="AB1123" s="15" t="n">
        <f aca="false">(P1123="Month-to-month")+(I1123="Fiber optic")+(R1123="Electronic check")+(F1123&lt;=12)+(M1123="No")+(J1123="No")</f>
        <v>0</v>
      </c>
      <c r="AC1123" s="15" t="str">
        <f aca="false">IF(AB1123&gt;=5,"High",IF(AB1123&gt;=3,"Medium","Low"))</f>
        <v>Low</v>
      </c>
    </row>
    <row r="1124" customFormat="false" ht="15" hidden="false" customHeight="false" outlineLevel="0" collapsed="false">
      <c r="A1124" s="15" t="s">
        <v>1221</v>
      </c>
      <c r="B1124" s="15" t="s">
        <v>94</v>
      </c>
      <c r="C1124" s="15" t="n">
        <v>0</v>
      </c>
      <c r="D1124" s="15" t="s">
        <v>24</v>
      </c>
      <c r="E1124" s="15" t="s">
        <v>24</v>
      </c>
      <c r="F1124" s="15" t="n">
        <v>19</v>
      </c>
      <c r="G1124" s="15" t="s">
        <v>24</v>
      </c>
      <c r="H1124" s="15" t="s">
        <v>95</v>
      </c>
      <c r="I1124" s="15" t="s">
        <v>96</v>
      </c>
      <c r="J1124" s="15" t="s">
        <v>24</v>
      </c>
      <c r="K1124" s="15" t="s">
        <v>24</v>
      </c>
      <c r="L1124" s="15" t="s">
        <v>24</v>
      </c>
      <c r="M1124" s="15" t="s">
        <v>24</v>
      </c>
      <c r="N1124" s="15" t="s">
        <v>26</v>
      </c>
      <c r="O1124" s="15" t="s">
        <v>26</v>
      </c>
      <c r="P1124" s="15" t="s">
        <v>27</v>
      </c>
      <c r="Q1124" s="15" t="s">
        <v>26</v>
      </c>
      <c r="R1124" s="15" t="s">
        <v>21</v>
      </c>
      <c r="S1124" s="18" t="n">
        <v>44.85</v>
      </c>
      <c r="T1124" s="15" t="n">
        <v>893.55</v>
      </c>
      <c r="U1124" s="15" t="s">
        <v>26</v>
      </c>
      <c r="V1124" s="18" t="n">
        <f aca="false">IF(ISNUMBER(T1124),T1124,0)</f>
        <v>893.55</v>
      </c>
      <c r="W1124" s="15" t="n">
        <f aca="false">IF(U1124="Yes",1,0)</f>
        <v>1</v>
      </c>
      <c r="X1124" s="15" t="str">
        <f aca="false">IF(F1124&lt;=12,"0-12 months",IF(F1124&lt;=24,"13-24 months",IF(F1124&lt;=48,"25-48 months","49-72 months")))</f>
        <v>13-24 months</v>
      </c>
      <c r="Y1124" s="15" t="str">
        <f aca="false">IF(C1124=1,"Yes","No")</f>
        <v>No</v>
      </c>
      <c r="Z1124" s="15" t="n">
        <f aca="false">COUNTIF(J1124:O1124,"Yes")</f>
        <v>2</v>
      </c>
      <c r="AA1124" s="18" t="n">
        <f aca="false">S1124*W1124</f>
        <v>44.85</v>
      </c>
      <c r="AB1124" s="15" t="n">
        <f aca="false">(P1124="Month-to-month")+(I1124="Fiber optic")+(R1124="Electronic check")+(F1124&lt;=12)+(M1124="No")+(J1124="No")</f>
        <v>2</v>
      </c>
      <c r="AC1124" s="15" t="str">
        <f aca="false">IF(AB1124&gt;=5,"High",IF(AB1124&gt;=3,"Medium","Low"))</f>
        <v>Low</v>
      </c>
    </row>
    <row r="1125" customFormat="false" ht="15" hidden="false" customHeight="false" outlineLevel="0" collapsed="false">
      <c r="A1125" s="15" t="s">
        <v>1222</v>
      </c>
      <c r="B1125" s="15" t="s">
        <v>98</v>
      </c>
      <c r="C1125" s="15" t="n">
        <v>0</v>
      </c>
      <c r="D1125" s="15" t="s">
        <v>26</v>
      </c>
      <c r="E1125" s="15" t="s">
        <v>26</v>
      </c>
      <c r="F1125" s="15" t="n">
        <v>25</v>
      </c>
      <c r="G1125" s="15" t="s">
        <v>26</v>
      </c>
      <c r="H1125" s="15" t="s">
        <v>24</v>
      </c>
      <c r="I1125" s="15" t="s">
        <v>96</v>
      </c>
      <c r="J1125" s="15" t="s">
        <v>26</v>
      </c>
      <c r="K1125" s="15" t="s">
        <v>26</v>
      </c>
      <c r="L1125" s="15" t="s">
        <v>26</v>
      </c>
      <c r="M1125" s="15" t="s">
        <v>24</v>
      </c>
      <c r="N1125" s="15" t="s">
        <v>24</v>
      </c>
      <c r="O1125" s="15" t="s">
        <v>24</v>
      </c>
      <c r="P1125" s="15" t="s">
        <v>27</v>
      </c>
      <c r="Q1125" s="15" t="s">
        <v>26</v>
      </c>
      <c r="R1125" s="15" t="s">
        <v>19</v>
      </c>
      <c r="S1125" s="18" t="n">
        <v>61.6</v>
      </c>
      <c r="T1125" s="15" t="n">
        <v>1611</v>
      </c>
      <c r="U1125" s="15" t="s">
        <v>24</v>
      </c>
      <c r="V1125" s="18" t="n">
        <f aca="false">IF(ISNUMBER(T1125),T1125,0)</f>
        <v>1611</v>
      </c>
      <c r="W1125" s="15" t="n">
        <f aca="false">IF(U1125="Yes",1,0)</f>
        <v>0</v>
      </c>
      <c r="X1125" s="15" t="str">
        <f aca="false">IF(F1125&lt;=12,"0-12 months",IF(F1125&lt;=24,"13-24 months",IF(F1125&lt;=48,"25-48 months","49-72 months")))</f>
        <v>25-48 months</v>
      </c>
      <c r="Y1125" s="15" t="str">
        <f aca="false">IF(C1125=1,"Yes","No")</f>
        <v>No</v>
      </c>
      <c r="Z1125" s="15" t="n">
        <f aca="false">COUNTIF(J1125:O1125,"Yes")</f>
        <v>3</v>
      </c>
      <c r="AA1125" s="18" t="n">
        <f aca="false">S1125*W1125</f>
        <v>0</v>
      </c>
      <c r="AB1125" s="15" t="n">
        <f aca="false">(P1125="Month-to-month")+(I1125="Fiber optic")+(R1125="Electronic check")+(F1125&lt;=12)+(M1125="No")+(J1125="No")</f>
        <v>1</v>
      </c>
      <c r="AC1125" s="15" t="str">
        <f aca="false">IF(AB1125&gt;=5,"High",IF(AB1125&gt;=3,"Medium","Low"))</f>
        <v>Low</v>
      </c>
    </row>
    <row r="1126" customFormat="false" ht="15" hidden="false" customHeight="false" outlineLevel="0" collapsed="false">
      <c r="A1126" s="15" t="s">
        <v>1223</v>
      </c>
      <c r="B1126" s="15" t="s">
        <v>98</v>
      </c>
      <c r="C1126" s="15" t="n">
        <v>0</v>
      </c>
      <c r="D1126" s="15" t="s">
        <v>24</v>
      </c>
      <c r="E1126" s="15" t="s">
        <v>24</v>
      </c>
      <c r="F1126" s="15" t="n">
        <v>12</v>
      </c>
      <c r="G1126" s="15" t="s">
        <v>26</v>
      </c>
      <c r="H1126" s="15" t="s">
        <v>24</v>
      </c>
      <c r="I1126" s="15" t="s">
        <v>96</v>
      </c>
      <c r="J1126" s="15" t="s">
        <v>24</v>
      </c>
      <c r="K1126" s="15" t="s">
        <v>26</v>
      </c>
      <c r="L1126" s="15" t="s">
        <v>24</v>
      </c>
      <c r="M1126" s="15" t="s">
        <v>24</v>
      </c>
      <c r="N1126" s="15" t="s">
        <v>24</v>
      </c>
      <c r="O1126" s="15" t="s">
        <v>24</v>
      </c>
      <c r="P1126" s="15" t="s">
        <v>25</v>
      </c>
      <c r="Q1126" s="15" t="s">
        <v>26</v>
      </c>
      <c r="R1126" s="15" t="s">
        <v>19</v>
      </c>
      <c r="S1126" s="18" t="n">
        <v>49.05</v>
      </c>
      <c r="T1126" s="15" t="n">
        <v>593.05</v>
      </c>
      <c r="U1126" s="15" t="s">
        <v>24</v>
      </c>
      <c r="V1126" s="18" t="n">
        <f aca="false">IF(ISNUMBER(T1126),T1126,0)</f>
        <v>593.05</v>
      </c>
      <c r="W1126" s="15" t="n">
        <f aca="false">IF(U1126="Yes",1,0)</f>
        <v>0</v>
      </c>
      <c r="X1126" s="15" t="str">
        <f aca="false">IF(F1126&lt;=12,"0-12 months",IF(F1126&lt;=24,"13-24 months",IF(F1126&lt;=48,"25-48 months","49-72 months")))</f>
        <v>0-12 months</v>
      </c>
      <c r="Y1126" s="15" t="str">
        <f aca="false">IF(C1126=1,"Yes","No")</f>
        <v>No</v>
      </c>
      <c r="Z1126" s="15" t="n">
        <f aca="false">COUNTIF(J1126:O1126,"Yes")</f>
        <v>1</v>
      </c>
      <c r="AA1126" s="18" t="n">
        <f aca="false">S1126*W1126</f>
        <v>0</v>
      </c>
      <c r="AB1126" s="15" t="n">
        <f aca="false">(P1126="Month-to-month")+(I1126="Fiber optic")+(R1126="Electronic check")+(F1126&lt;=12)+(M1126="No")+(J1126="No")</f>
        <v>4</v>
      </c>
      <c r="AC1126" s="15" t="str">
        <f aca="false">IF(AB1126&gt;=5,"High",IF(AB1126&gt;=3,"Medium","Low"))</f>
        <v>Medium</v>
      </c>
    </row>
    <row r="1127" customFormat="false" ht="15" hidden="false" customHeight="false" outlineLevel="0" collapsed="false">
      <c r="A1127" s="15" t="s">
        <v>1224</v>
      </c>
      <c r="B1127" s="15" t="s">
        <v>98</v>
      </c>
      <c r="C1127" s="15" t="n">
        <v>1</v>
      </c>
      <c r="D1127" s="15" t="s">
        <v>26</v>
      </c>
      <c r="E1127" s="15" t="s">
        <v>24</v>
      </c>
      <c r="F1127" s="15" t="n">
        <v>39</v>
      </c>
      <c r="G1127" s="15" t="s">
        <v>26</v>
      </c>
      <c r="H1127" s="15" t="s">
        <v>26</v>
      </c>
      <c r="I1127" s="15" t="s">
        <v>102</v>
      </c>
      <c r="J1127" s="15" t="s">
        <v>24</v>
      </c>
      <c r="K1127" s="15" t="s">
        <v>26</v>
      </c>
      <c r="L1127" s="15" t="s">
        <v>26</v>
      </c>
      <c r="M1127" s="15" t="s">
        <v>24</v>
      </c>
      <c r="N1127" s="15" t="s">
        <v>26</v>
      </c>
      <c r="O1127" s="15" t="s">
        <v>26</v>
      </c>
      <c r="P1127" s="15" t="s">
        <v>25</v>
      </c>
      <c r="Q1127" s="15" t="s">
        <v>26</v>
      </c>
      <c r="R1127" s="15" t="s">
        <v>15</v>
      </c>
      <c r="S1127" s="18" t="n">
        <v>105.65</v>
      </c>
      <c r="T1127" s="15" t="n">
        <v>4284.8</v>
      </c>
      <c r="U1127" s="15" t="s">
        <v>26</v>
      </c>
      <c r="V1127" s="18" t="n">
        <f aca="false">IF(ISNUMBER(T1127),T1127,0)</f>
        <v>4284.8</v>
      </c>
      <c r="W1127" s="15" t="n">
        <f aca="false">IF(U1127="Yes",1,0)</f>
        <v>1</v>
      </c>
      <c r="X1127" s="15" t="str">
        <f aca="false">IF(F1127&lt;=12,"0-12 months",IF(F1127&lt;=24,"13-24 months",IF(F1127&lt;=48,"25-48 months","49-72 months")))</f>
        <v>25-48 months</v>
      </c>
      <c r="Y1127" s="15" t="str">
        <f aca="false">IF(C1127=1,"Yes","No")</f>
        <v>Yes</v>
      </c>
      <c r="Z1127" s="15" t="n">
        <f aca="false">COUNTIF(J1127:O1127,"Yes")</f>
        <v>4</v>
      </c>
      <c r="AA1127" s="18" t="n">
        <f aca="false">S1127*W1127</f>
        <v>105.65</v>
      </c>
      <c r="AB1127" s="15" t="n">
        <f aca="false">(P1127="Month-to-month")+(I1127="Fiber optic")+(R1127="Electronic check")+(F1127&lt;=12)+(M1127="No")+(J1127="No")</f>
        <v>5</v>
      </c>
      <c r="AC1127" s="15" t="str">
        <f aca="false">IF(AB1127&gt;=5,"High",IF(AB1127&gt;=3,"Medium","Low"))</f>
        <v>High</v>
      </c>
    </row>
    <row r="1128" customFormat="false" ht="15" hidden="false" customHeight="false" outlineLevel="0" collapsed="false">
      <c r="A1128" s="15" t="s">
        <v>1225</v>
      </c>
      <c r="B1128" s="15" t="s">
        <v>98</v>
      </c>
      <c r="C1128" s="15" t="n">
        <v>0</v>
      </c>
      <c r="D1128" s="15" t="s">
        <v>24</v>
      </c>
      <c r="E1128" s="15" t="s">
        <v>24</v>
      </c>
      <c r="F1128" s="15" t="n">
        <v>7</v>
      </c>
      <c r="G1128" s="15" t="s">
        <v>26</v>
      </c>
      <c r="H1128" s="15" t="s">
        <v>24</v>
      </c>
      <c r="I1128" s="15" t="s">
        <v>102</v>
      </c>
      <c r="J1128" s="15" t="s">
        <v>24</v>
      </c>
      <c r="K1128" s="15" t="s">
        <v>24</v>
      </c>
      <c r="L1128" s="15" t="s">
        <v>26</v>
      </c>
      <c r="M1128" s="15" t="s">
        <v>24</v>
      </c>
      <c r="N1128" s="15" t="s">
        <v>24</v>
      </c>
      <c r="O1128" s="15" t="s">
        <v>24</v>
      </c>
      <c r="P1128" s="15" t="s">
        <v>25</v>
      </c>
      <c r="Q1128" s="15" t="s">
        <v>24</v>
      </c>
      <c r="R1128" s="15" t="s">
        <v>17</v>
      </c>
      <c r="S1128" s="18" t="n">
        <v>74.65</v>
      </c>
      <c r="T1128" s="15" t="n">
        <v>544.55</v>
      </c>
      <c r="U1128" s="15" t="s">
        <v>26</v>
      </c>
      <c r="V1128" s="18" t="n">
        <f aca="false">IF(ISNUMBER(T1128),T1128,0)</f>
        <v>544.55</v>
      </c>
      <c r="W1128" s="15" t="n">
        <f aca="false">IF(U1128="Yes",1,0)</f>
        <v>1</v>
      </c>
      <c r="X1128" s="15" t="str">
        <f aca="false">IF(F1128&lt;=12,"0-12 months",IF(F1128&lt;=24,"13-24 months",IF(F1128&lt;=48,"25-48 months","49-72 months")))</f>
        <v>0-12 months</v>
      </c>
      <c r="Y1128" s="15" t="str">
        <f aca="false">IF(C1128=1,"Yes","No")</f>
        <v>No</v>
      </c>
      <c r="Z1128" s="15" t="n">
        <f aca="false">COUNTIF(J1128:O1128,"Yes")</f>
        <v>1</v>
      </c>
      <c r="AA1128" s="18" t="n">
        <f aca="false">S1128*W1128</f>
        <v>74.65</v>
      </c>
      <c r="AB1128" s="15" t="n">
        <f aca="false">(P1128="Month-to-month")+(I1128="Fiber optic")+(R1128="Electronic check")+(F1128&lt;=12)+(M1128="No")+(J1128="No")</f>
        <v>5</v>
      </c>
      <c r="AC1128" s="15" t="str">
        <f aca="false">IF(AB1128&gt;=5,"High",IF(AB1128&gt;=3,"Medium","Low"))</f>
        <v>High</v>
      </c>
    </row>
    <row r="1129" customFormat="false" ht="15" hidden="false" customHeight="false" outlineLevel="0" collapsed="false">
      <c r="A1129" s="15" t="s">
        <v>1226</v>
      </c>
      <c r="B1129" s="15" t="s">
        <v>94</v>
      </c>
      <c r="C1129" s="15" t="n">
        <v>0</v>
      </c>
      <c r="D1129" s="15" t="s">
        <v>26</v>
      </c>
      <c r="E1129" s="15" t="s">
        <v>26</v>
      </c>
      <c r="F1129" s="15" t="n">
        <v>23</v>
      </c>
      <c r="G1129" s="15" t="s">
        <v>26</v>
      </c>
      <c r="H1129" s="15" t="s">
        <v>24</v>
      </c>
      <c r="I1129" s="15" t="s">
        <v>96</v>
      </c>
      <c r="J1129" s="15" t="s">
        <v>26</v>
      </c>
      <c r="K1129" s="15" t="s">
        <v>26</v>
      </c>
      <c r="L1129" s="15" t="s">
        <v>26</v>
      </c>
      <c r="M1129" s="15" t="s">
        <v>26</v>
      </c>
      <c r="N1129" s="15" t="s">
        <v>24</v>
      </c>
      <c r="O1129" s="15" t="s">
        <v>24</v>
      </c>
      <c r="P1129" s="15" t="s">
        <v>27</v>
      </c>
      <c r="Q1129" s="15" t="s">
        <v>26</v>
      </c>
      <c r="R1129" s="15" t="s">
        <v>17</v>
      </c>
      <c r="S1129" s="18" t="n">
        <v>66.25</v>
      </c>
      <c r="T1129" s="15" t="n">
        <v>1533.8</v>
      </c>
      <c r="U1129" s="15" t="s">
        <v>24</v>
      </c>
      <c r="V1129" s="18" t="n">
        <f aca="false">IF(ISNUMBER(T1129),T1129,0)</f>
        <v>1533.8</v>
      </c>
      <c r="W1129" s="15" t="n">
        <f aca="false">IF(U1129="Yes",1,0)</f>
        <v>0</v>
      </c>
      <c r="X1129" s="15" t="str">
        <f aca="false">IF(F1129&lt;=12,"0-12 months",IF(F1129&lt;=24,"13-24 months",IF(F1129&lt;=48,"25-48 months","49-72 months")))</f>
        <v>13-24 months</v>
      </c>
      <c r="Y1129" s="15" t="str">
        <f aca="false">IF(C1129=1,"Yes","No")</f>
        <v>No</v>
      </c>
      <c r="Z1129" s="15" t="n">
        <f aca="false">COUNTIF(J1129:O1129,"Yes")</f>
        <v>4</v>
      </c>
      <c r="AA1129" s="18" t="n">
        <f aca="false">S1129*W1129</f>
        <v>0</v>
      </c>
      <c r="AB1129" s="15" t="n">
        <f aca="false">(P1129="Month-to-month")+(I1129="Fiber optic")+(R1129="Electronic check")+(F1129&lt;=12)+(M1129="No")+(J1129="No")</f>
        <v>0</v>
      </c>
      <c r="AC1129" s="15" t="str">
        <f aca="false">IF(AB1129&gt;=5,"High",IF(AB1129&gt;=3,"Medium","Low"))</f>
        <v>Low</v>
      </c>
    </row>
    <row r="1130" customFormat="false" ht="15" hidden="false" customHeight="false" outlineLevel="0" collapsed="false">
      <c r="A1130" s="15" t="s">
        <v>1227</v>
      </c>
      <c r="B1130" s="15" t="s">
        <v>98</v>
      </c>
      <c r="C1130" s="15" t="n">
        <v>0</v>
      </c>
      <c r="D1130" s="15" t="s">
        <v>24</v>
      </c>
      <c r="E1130" s="15" t="s">
        <v>24</v>
      </c>
      <c r="F1130" s="15" t="n">
        <v>27</v>
      </c>
      <c r="G1130" s="15" t="s">
        <v>26</v>
      </c>
      <c r="H1130" s="15" t="s">
        <v>24</v>
      </c>
      <c r="I1130" s="15" t="s">
        <v>24</v>
      </c>
      <c r="J1130" s="15" t="s">
        <v>28</v>
      </c>
      <c r="K1130" s="15" t="s">
        <v>28</v>
      </c>
      <c r="L1130" s="15" t="s">
        <v>28</v>
      </c>
      <c r="M1130" s="15" t="s">
        <v>28</v>
      </c>
      <c r="N1130" s="15" t="s">
        <v>28</v>
      </c>
      <c r="O1130" s="15" t="s">
        <v>28</v>
      </c>
      <c r="P1130" s="15" t="s">
        <v>25</v>
      </c>
      <c r="Q1130" s="15" t="s">
        <v>26</v>
      </c>
      <c r="R1130" s="15" t="s">
        <v>15</v>
      </c>
      <c r="S1130" s="18" t="n">
        <v>19.4</v>
      </c>
      <c r="T1130" s="15" t="n">
        <v>529.8</v>
      </c>
      <c r="U1130" s="15" t="s">
        <v>24</v>
      </c>
      <c r="V1130" s="18" t="n">
        <f aca="false">IF(ISNUMBER(T1130),T1130,0)</f>
        <v>529.8</v>
      </c>
      <c r="W1130" s="15" t="n">
        <f aca="false">IF(U1130="Yes",1,0)</f>
        <v>0</v>
      </c>
      <c r="X1130" s="15" t="str">
        <f aca="false">IF(F1130&lt;=12,"0-12 months",IF(F1130&lt;=24,"13-24 months",IF(F1130&lt;=48,"25-48 months","49-72 months")))</f>
        <v>25-48 months</v>
      </c>
      <c r="Y1130" s="15" t="str">
        <f aca="false">IF(C1130=1,"Yes","No")</f>
        <v>No</v>
      </c>
      <c r="Z1130" s="15" t="n">
        <f aca="false">COUNTIF(J1130:O1130,"Yes")</f>
        <v>0</v>
      </c>
      <c r="AA1130" s="18" t="n">
        <f aca="false">S1130*W1130</f>
        <v>0</v>
      </c>
      <c r="AB1130" s="15" t="n">
        <f aca="false">(P1130="Month-to-month")+(I1130="Fiber optic")+(R1130="Electronic check")+(F1130&lt;=12)+(M1130="No")+(J1130="No")</f>
        <v>2</v>
      </c>
      <c r="AC1130" s="15" t="str">
        <f aca="false">IF(AB1130&gt;=5,"High",IF(AB1130&gt;=3,"Medium","Low"))</f>
        <v>Low</v>
      </c>
    </row>
    <row r="1131" customFormat="false" ht="15" hidden="false" customHeight="false" outlineLevel="0" collapsed="false">
      <c r="A1131" s="15" t="s">
        <v>1228</v>
      </c>
      <c r="B1131" s="15" t="s">
        <v>98</v>
      </c>
      <c r="C1131" s="15" t="n">
        <v>1</v>
      </c>
      <c r="D1131" s="15" t="s">
        <v>24</v>
      </c>
      <c r="E1131" s="15" t="s">
        <v>24</v>
      </c>
      <c r="F1131" s="15" t="n">
        <v>47</v>
      </c>
      <c r="G1131" s="15" t="s">
        <v>26</v>
      </c>
      <c r="H1131" s="15" t="s">
        <v>26</v>
      </c>
      <c r="I1131" s="15" t="s">
        <v>102</v>
      </c>
      <c r="J1131" s="15" t="s">
        <v>24</v>
      </c>
      <c r="K1131" s="15" t="s">
        <v>24</v>
      </c>
      <c r="L1131" s="15" t="s">
        <v>24</v>
      </c>
      <c r="M1131" s="15" t="s">
        <v>24</v>
      </c>
      <c r="N1131" s="15" t="s">
        <v>26</v>
      </c>
      <c r="O1131" s="15" t="s">
        <v>24</v>
      </c>
      <c r="P1131" s="15" t="s">
        <v>25</v>
      </c>
      <c r="Q1131" s="15" t="s">
        <v>26</v>
      </c>
      <c r="R1131" s="15" t="s">
        <v>21</v>
      </c>
      <c r="S1131" s="18" t="n">
        <v>86.05</v>
      </c>
      <c r="T1131" s="15" t="n">
        <v>3865.6</v>
      </c>
      <c r="U1131" s="15" t="s">
        <v>24</v>
      </c>
      <c r="V1131" s="18" t="n">
        <f aca="false">IF(ISNUMBER(T1131),T1131,0)</f>
        <v>3865.6</v>
      </c>
      <c r="W1131" s="15" t="n">
        <f aca="false">IF(U1131="Yes",1,0)</f>
        <v>0</v>
      </c>
      <c r="X1131" s="15" t="str">
        <f aca="false">IF(F1131&lt;=12,"0-12 months",IF(F1131&lt;=24,"13-24 months",IF(F1131&lt;=48,"25-48 months","49-72 months")))</f>
        <v>25-48 months</v>
      </c>
      <c r="Y1131" s="15" t="str">
        <f aca="false">IF(C1131=1,"Yes","No")</f>
        <v>Yes</v>
      </c>
      <c r="Z1131" s="15" t="n">
        <f aca="false">COUNTIF(J1131:O1131,"Yes")</f>
        <v>1</v>
      </c>
      <c r="AA1131" s="18" t="n">
        <f aca="false">S1131*W1131</f>
        <v>0</v>
      </c>
      <c r="AB1131" s="15" t="n">
        <f aca="false">(P1131="Month-to-month")+(I1131="Fiber optic")+(R1131="Electronic check")+(F1131&lt;=12)+(M1131="No")+(J1131="No")</f>
        <v>4</v>
      </c>
      <c r="AC1131" s="15" t="str">
        <f aca="false">IF(AB1131&gt;=5,"High",IF(AB1131&gt;=3,"Medium","Low"))</f>
        <v>Medium</v>
      </c>
    </row>
    <row r="1132" customFormat="false" ht="15" hidden="false" customHeight="false" outlineLevel="0" collapsed="false">
      <c r="A1132" s="15" t="s">
        <v>1229</v>
      </c>
      <c r="B1132" s="15" t="s">
        <v>98</v>
      </c>
      <c r="C1132" s="15" t="n">
        <v>0</v>
      </c>
      <c r="D1132" s="15" t="s">
        <v>26</v>
      </c>
      <c r="E1132" s="15" t="s">
        <v>26</v>
      </c>
      <c r="F1132" s="15" t="n">
        <v>26</v>
      </c>
      <c r="G1132" s="15" t="s">
        <v>26</v>
      </c>
      <c r="H1132" s="15" t="s">
        <v>24</v>
      </c>
      <c r="I1132" s="15" t="s">
        <v>24</v>
      </c>
      <c r="J1132" s="15" t="s">
        <v>28</v>
      </c>
      <c r="K1132" s="15" t="s">
        <v>28</v>
      </c>
      <c r="L1132" s="15" t="s">
        <v>28</v>
      </c>
      <c r="M1132" s="15" t="s">
        <v>28</v>
      </c>
      <c r="N1132" s="15" t="s">
        <v>28</v>
      </c>
      <c r="O1132" s="15" t="s">
        <v>28</v>
      </c>
      <c r="P1132" s="15" t="s">
        <v>29</v>
      </c>
      <c r="Q1132" s="15" t="s">
        <v>26</v>
      </c>
      <c r="R1132" s="15" t="s">
        <v>21</v>
      </c>
      <c r="S1132" s="18" t="n">
        <v>19.15</v>
      </c>
      <c r="T1132" s="15" t="n">
        <v>515.75</v>
      </c>
      <c r="U1132" s="15" t="s">
        <v>24</v>
      </c>
      <c r="V1132" s="18" t="n">
        <f aca="false">IF(ISNUMBER(T1132),T1132,0)</f>
        <v>515.75</v>
      </c>
      <c r="W1132" s="15" t="n">
        <f aca="false">IF(U1132="Yes",1,0)</f>
        <v>0</v>
      </c>
      <c r="X1132" s="15" t="str">
        <f aca="false">IF(F1132&lt;=12,"0-12 months",IF(F1132&lt;=24,"13-24 months",IF(F1132&lt;=48,"25-48 months","49-72 months")))</f>
        <v>25-48 months</v>
      </c>
      <c r="Y1132" s="15" t="str">
        <f aca="false">IF(C1132=1,"Yes","No")</f>
        <v>No</v>
      </c>
      <c r="Z1132" s="15" t="n">
        <f aca="false">COUNTIF(J1132:O1132,"Yes")</f>
        <v>0</v>
      </c>
      <c r="AA1132" s="18" t="n">
        <f aca="false">S1132*W1132</f>
        <v>0</v>
      </c>
      <c r="AB1132" s="15" t="n">
        <f aca="false">(P1132="Month-to-month")+(I1132="Fiber optic")+(R1132="Electronic check")+(F1132&lt;=12)+(M1132="No")+(J1132="No")</f>
        <v>0</v>
      </c>
      <c r="AC1132" s="15" t="str">
        <f aca="false">IF(AB1132&gt;=5,"High",IF(AB1132&gt;=3,"Medium","Low"))</f>
        <v>Low</v>
      </c>
    </row>
    <row r="1133" customFormat="false" ht="15" hidden="false" customHeight="false" outlineLevel="0" collapsed="false">
      <c r="A1133" s="15" t="s">
        <v>1230</v>
      </c>
      <c r="B1133" s="15" t="s">
        <v>94</v>
      </c>
      <c r="C1133" s="15" t="n">
        <v>0</v>
      </c>
      <c r="D1133" s="15" t="s">
        <v>26</v>
      </c>
      <c r="E1133" s="15" t="s">
        <v>24</v>
      </c>
      <c r="F1133" s="15" t="n">
        <v>14</v>
      </c>
      <c r="G1133" s="15" t="s">
        <v>26</v>
      </c>
      <c r="H1133" s="15" t="s">
        <v>26</v>
      </c>
      <c r="I1133" s="15" t="s">
        <v>96</v>
      </c>
      <c r="J1133" s="15" t="s">
        <v>26</v>
      </c>
      <c r="K1133" s="15" t="s">
        <v>24</v>
      </c>
      <c r="L1133" s="15" t="s">
        <v>24</v>
      </c>
      <c r="M1133" s="15" t="s">
        <v>24</v>
      </c>
      <c r="N1133" s="15" t="s">
        <v>26</v>
      </c>
      <c r="O1133" s="15" t="s">
        <v>24</v>
      </c>
      <c r="P1133" s="15" t="s">
        <v>25</v>
      </c>
      <c r="Q1133" s="15" t="s">
        <v>26</v>
      </c>
      <c r="R1133" s="15" t="s">
        <v>19</v>
      </c>
      <c r="S1133" s="18" t="n">
        <v>64.7</v>
      </c>
      <c r="T1133" s="15" t="n">
        <v>941</v>
      </c>
      <c r="U1133" s="15" t="s">
        <v>26</v>
      </c>
      <c r="V1133" s="18" t="n">
        <f aca="false">IF(ISNUMBER(T1133),T1133,0)</f>
        <v>941</v>
      </c>
      <c r="W1133" s="15" t="n">
        <f aca="false">IF(U1133="Yes",1,0)</f>
        <v>1</v>
      </c>
      <c r="X1133" s="15" t="str">
        <f aca="false">IF(F1133&lt;=12,"0-12 months",IF(F1133&lt;=24,"13-24 months",IF(F1133&lt;=48,"25-48 months","49-72 months")))</f>
        <v>13-24 months</v>
      </c>
      <c r="Y1133" s="15" t="str">
        <f aca="false">IF(C1133=1,"Yes","No")</f>
        <v>No</v>
      </c>
      <c r="Z1133" s="15" t="n">
        <f aca="false">COUNTIF(J1133:O1133,"Yes")</f>
        <v>2</v>
      </c>
      <c r="AA1133" s="18" t="n">
        <f aca="false">S1133*W1133</f>
        <v>64.7</v>
      </c>
      <c r="AB1133" s="15" t="n">
        <f aca="false">(P1133="Month-to-month")+(I1133="Fiber optic")+(R1133="Electronic check")+(F1133&lt;=12)+(M1133="No")+(J1133="No")</f>
        <v>2</v>
      </c>
      <c r="AC1133" s="15" t="str">
        <f aca="false">IF(AB1133&gt;=5,"High",IF(AB1133&gt;=3,"Medium","Low"))</f>
        <v>Low</v>
      </c>
    </row>
    <row r="1134" customFormat="false" ht="15" hidden="false" customHeight="false" outlineLevel="0" collapsed="false">
      <c r="A1134" s="15" t="s">
        <v>1231</v>
      </c>
      <c r="B1134" s="15" t="s">
        <v>94</v>
      </c>
      <c r="C1134" s="15" t="n">
        <v>1</v>
      </c>
      <c r="D1134" s="15" t="s">
        <v>26</v>
      </c>
      <c r="E1134" s="15" t="s">
        <v>24</v>
      </c>
      <c r="F1134" s="15" t="n">
        <v>11</v>
      </c>
      <c r="G1134" s="15" t="s">
        <v>26</v>
      </c>
      <c r="H1134" s="15" t="s">
        <v>26</v>
      </c>
      <c r="I1134" s="15" t="s">
        <v>102</v>
      </c>
      <c r="J1134" s="15" t="s">
        <v>24</v>
      </c>
      <c r="K1134" s="15" t="s">
        <v>24</v>
      </c>
      <c r="L1134" s="15" t="s">
        <v>26</v>
      </c>
      <c r="M1134" s="15" t="s">
        <v>26</v>
      </c>
      <c r="N1134" s="15" t="s">
        <v>26</v>
      </c>
      <c r="O1134" s="15" t="s">
        <v>26</v>
      </c>
      <c r="P1134" s="15" t="s">
        <v>25</v>
      </c>
      <c r="Q1134" s="15" t="s">
        <v>26</v>
      </c>
      <c r="R1134" s="15" t="s">
        <v>19</v>
      </c>
      <c r="S1134" s="18" t="n">
        <v>104.05</v>
      </c>
      <c r="T1134" s="15" t="n">
        <v>1133.65</v>
      </c>
      <c r="U1134" s="15" t="s">
        <v>26</v>
      </c>
      <c r="V1134" s="18" t="n">
        <f aca="false">IF(ISNUMBER(T1134),T1134,0)</f>
        <v>1133.65</v>
      </c>
      <c r="W1134" s="15" t="n">
        <f aca="false">IF(U1134="Yes",1,0)</f>
        <v>1</v>
      </c>
      <c r="X1134" s="15" t="str">
        <f aca="false">IF(F1134&lt;=12,"0-12 months",IF(F1134&lt;=24,"13-24 months",IF(F1134&lt;=48,"25-48 months","49-72 months")))</f>
        <v>0-12 months</v>
      </c>
      <c r="Y1134" s="15" t="str">
        <f aca="false">IF(C1134=1,"Yes","No")</f>
        <v>Yes</v>
      </c>
      <c r="Z1134" s="15" t="n">
        <f aca="false">COUNTIF(J1134:O1134,"Yes")</f>
        <v>4</v>
      </c>
      <c r="AA1134" s="18" t="n">
        <f aca="false">S1134*W1134</f>
        <v>104.05</v>
      </c>
      <c r="AB1134" s="15" t="n">
        <f aca="false">(P1134="Month-to-month")+(I1134="Fiber optic")+(R1134="Electronic check")+(F1134&lt;=12)+(M1134="No")+(J1134="No")</f>
        <v>4</v>
      </c>
      <c r="AC1134" s="15" t="str">
        <f aca="false">IF(AB1134&gt;=5,"High",IF(AB1134&gt;=3,"Medium","Low"))</f>
        <v>Medium</v>
      </c>
    </row>
    <row r="1135" customFormat="false" ht="15" hidden="false" customHeight="false" outlineLevel="0" collapsed="false">
      <c r="A1135" s="15" t="s">
        <v>1232</v>
      </c>
      <c r="B1135" s="15" t="s">
        <v>98</v>
      </c>
      <c r="C1135" s="15" t="n">
        <v>0</v>
      </c>
      <c r="D1135" s="15" t="s">
        <v>24</v>
      </c>
      <c r="E1135" s="15" t="s">
        <v>26</v>
      </c>
      <c r="F1135" s="15" t="n">
        <v>2</v>
      </c>
      <c r="G1135" s="15" t="s">
        <v>26</v>
      </c>
      <c r="H1135" s="15" t="s">
        <v>24</v>
      </c>
      <c r="I1135" s="15" t="s">
        <v>24</v>
      </c>
      <c r="J1135" s="15" t="s">
        <v>28</v>
      </c>
      <c r="K1135" s="15" t="s">
        <v>28</v>
      </c>
      <c r="L1135" s="15" t="s">
        <v>28</v>
      </c>
      <c r="M1135" s="15" t="s">
        <v>28</v>
      </c>
      <c r="N1135" s="15" t="s">
        <v>28</v>
      </c>
      <c r="O1135" s="15" t="s">
        <v>28</v>
      </c>
      <c r="P1135" s="15" t="s">
        <v>25</v>
      </c>
      <c r="Q1135" s="15" t="s">
        <v>24</v>
      </c>
      <c r="R1135" s="15" t="s">
        <v>17</v>
      </c>
      <c r="S1135" s="18" t="n">
        <v>19.25</v>
      </c>
      <c r="T1135" s="15" t="n">
        <v>48.35</v>
      </c>
      <c r="U1135" s="15" t="s">
        <v>24</v>
      </c>
      <c r="V1135" s="18" t="n">
        <f aca="false">IF(ISNUMBER(T1135),T1135,0)</f>
        <v>48.35</v>
      </c>
      <c r="W1135" s="15" t="n">
        <f aca="false">IF(U1135="Yes",1,0)</f>
        <v>0</v>
      </c>
      <c r="X1135" s="15" t="str">
        <f aca="false">IF(F1135&lt;=12,"0-12 months",IF(F1135&lt;=24,"13-24 months",IF(F1135&lt;=48,"25-48 months","49-72 months")))</f>
        <v>0-12 months</v>
      </c>
      <c r="Y1135" s="15" t="str">
        <f aca="false">IF(C1135=1,"Yes","No")</f>
        <v>No</v>
      </c>
      <c r="Z1135" s="15" t="n">
        <f aca="false">COUNTIF(J1135:O1135,"Yes")</f>
        <v>0</v>
      </c>
      <c r="AA1135" s="18" t="n">
        <f aca="false">S1135*W1135</f>
        <v>0</v>
      </c>
      <c r="AB1135" s="15" t="n">
        <f aca="false">(P1135="Month-to-month")+(I1135="Fiber optic")+(R1135="Electronic check")+(F1135&lt;=12)+(M1135="No")+(J1135="No")</f>
        <v>2</v>
      </c>
      <c r="AC1135" s="15" t="str">
        <f aca="false">IF(AB1135&gt;=5,"High",IF(AB1135&gt;=3,"Medium","Low"))</f>
        <v>Low</v>
      </c>
    </row>
    <row r="1136" customFormat="false" ht="15" hidden="false" customHeight="false" outlineLevel="0" collapsed="false">
      <c r="A1136" s="15" t="s">
        <v>1233</v>
      </c>
      <c r="B1136" s="15" t="s">
        <v>94</v>
      </c>
      <c r="C1136" s="15" t="n">
        <v>0</v>
      </c>
      <c r="D1136" s="15" t="s">
        <v>26</v>
      </c>
      <c r="E1136" s="15" t="s">
        <v>26</v>
      </c>
      <c r="F1136" s="15" t="n">
        <v>26</v>
      </c>
      <c r="G1136" s="15" t="s">
        <v>26</v>
      </c>
      <c r="H1136" s="15" t="s">
        <v>24</v>
      </c>
      <c r="I1136" s="15" t="s">
        <v>102</v>
      </c>
      <c r="J1136" s="15" t="s">
        <v>26</v>
      </c>
      <c r="K1136" s="15" t="s">
        <v>26</v>
      </c>
      <c r="L1136" s="15" t="s">
        <v>24</v>
      </c>
      <c r="M1136" s="15" t="s">
        <v>24</v>
      </c>
      <c r="N1136" s="15" t="s">
        <v>24</v>
      </c>
      <c r="O1136" s="15" t="s">
        <v>24</v>
      </c>
      <c r="P1136" s="15" t="s">
        <v>25</v>
      </c>
      <c r="Q1136" s="15" t="s">
        <v>24</v>
      </c>
      <c r="R1136" s="15" t="s">
        <v>15</v>
      </c>
      <c r="S1136" s="18" t="n">
        <v>81.95</v>
      </c>
      <c r="T1136" s="15" t="n">
        <v>2070.05</v>
      </c>
      <c r="U1136" s="15" t="s">
        <v>24</v>
      </c>
      <c r="V1136" s="18" t="n">
        <f aca="false">IF(ISNUMBER(T1136),T1136,0)</f>
        <v>2070.05</v>
      </c>
      <c r="W1136" s="15" t="n">
        <f aca="false">IF(U1136="Yes",1,0)</f>
        <v>0</v>
      </c>
      <c r="X1136" s="15" t="str">
        <f aca="false">IF(F1136&lt;=12,"0-12 months",IF(F1136&lt;=24,"13-24 months",IF(F1136&lt;=48,"25-48 months","49-72 months")))</f>
        <v>25-48 months</v>
      </c>
      <c r="Y1136" s="15" t="str">
        <f aca="false">IF(C1136=1,"Yes","No")</f>
        <v>No</v>
      </c>
      <c r="Z1136" s="15" t="n">
        <f aca="false">COUNTIF(J1136:O1136,"Yes")</f>
        <v>2</v>
      </c>
      <c r="AA1136" s="18" t="n">
        <f aca="false">S1136*W1136</f>
        <v>0</v>
      </c>
      <c r="AB1136" s="15" t="n">
        <f aca="false">(P1136="Month-to-month")+(I1136="Fiber optic")+(R1136="Electronic check")+(F1136&lt;=12)+(M1136="No")+(J1136="No")</f>
        <v>4</v>
      </c>
      <c r="AC1136" s="15" t="str">
        <f aca="false">IF(AB1136&gt;=5,"High",IF(AB1136&gt;=3,"Medium","Low"))</f>
        <v>Medium</v>
      </c>
    </row>
    <row r="1137" customFormat="false" ht="15" hidden="false" customHeight="false" outlineLevel="0" collapsed="false">
      <c r="A1137" s="15" t="s">
        <v>1234</v>
      </c>
      <c r="B1137" s="15" t="s">
        <v>94</v>
      </c>
      <c r="C1137" s="15" t="n">
        <v>1</v>
      </c>
      <c r="D1137" s="15" t="s">
        <v>26</v>
      </c>
      <c r="E1137" s="15" t="s">
        <v>24</v>
      </c>
      <c r="F1137" s="15" t="n">
        <v>72</v>
      </c>
      <c r="G1137" s="15" t="s">
        <v>26</v>
      </c>
      <c r="H1137" s="15" t="s">
        <v>26</v>
      </c>
      <c r="I1137" s="15" t="s">
        <v>102</v>
      </c>
      <c r="J1137" s="15" t="s">
        <v>26</v>
      </c>
      <c r="K1137" s="15" t="s">
        <v>26</v>
      </c>
      <c r="L1137" s="15" t="s">
        <v>26</v>
      </c>
      <c r="M1137" s="15" t="s">
        <v>26</v>
      </c>
      <c r="N1137" s="15" t="s">
        <v>26</v>
      </c>
      <c r="O1137" s="15" t="s">
        <v>26</v>
      </c>
      <c r="P1137" s="15" t="s">
        <v>29</v>
      </c>
      <c r="Q1137" s="15" t="s">
        <v>26</v>
      </c>
      <c r="R1137" s="15" t="s">
        <v>19</v>
      </c>
      <c r="S1137" s="18" t="n">
        <v>114.65</v>
      </c>
      <c r="T1137" s="15" t="n">
        <v>8333.95</v>
      </c>
      <c r="U1137" s="15" t="s">
        <v>24</v>
      </c>
      <c r="V1137" s="18" t="n">
        <f aca="false">IF(ISNUMBER(T1137),T1137,0)</f>
        <v>8333.95</v>
      </c>
      <c r="W1137" s="15" t="n">
        <f aca="false">IF(U1137="Yes",1,0)</f>
        <v>0</v>
      </c>
      <c r="X1137" s="15" t="str">
        <f aca="false">IF(F1137&lt;=12,"0-12 months",IF(F1137&lt;=24,"13-24 months",IF(F1137&lt;=48,"25-48 months","49-72 months")))</f>
        <v>49-72 months</v>
      </c>
      <c r="Y1137" s="15" t="str">
        <f aca="false">IF(C1137=1,"Yes","No")</f>
        <v>Yes</v>
      </c>
      <c r="Z1137" s="15" t="n">
        <f aca="false">COUNTIF(J1137:O1137,"Yes")</f>
        <v>6</v>
      </c>
      <c r="AA1137" s="18" t="n">
        <f aca="false">S1137*W1137</f>
        <v>0</v>
      </c>
      <c r="AB1137" s="15" t="n">
        <f aca="false">(P1137="Month-to-month")+(I1137="Fiber optic")+(R1137="Electronic check")+(F1137&lt;=12)+(M1137="No")+(J1137="No")</f>
        <v>1</v>
      </c>
      <c r="AC1137" s="15" t="str">
        <f aca="false">IF(AB1137&gt;=5,"High",IF(AB1137&gt;=3,"Medium","Low"))</f>
        <v>Low</v>
      </c>
    </row>
    <row r="1138" customFormat="false" ht="15" hidden="false" customHeight="false" outlineLevel="0" collapsed="false">
      <c r="A1138" s="15" t="s">
        <v>1235</v>
      </c>
      <c r="B1138" s="15" t="s">
        <v>94</v>
      </c>
      <c r="C1138" s="15" t="n">
        <v>0</v>
      </c>
      <c r="D1138" s="15" t="s">
        <v>26</v>
      </c>
      <c r="E1138" s="15" t="s">
        <v>26</v>
      </c>
      <c r="F1138" s="15" t="n">
        <v>63</v>
      </c>
      <c r="G1138" s="15" t="s">
        <v>26</v>
      </c>
      <c r="H1138" s="15" t="s">
        <v>24</v>
      </c>
      <c r="I1138" s="15" t="s">
        <v>24</v>
      </c>
      <c r="J1138" s="15" t="s">
        <v>28</v>
      </c>
      <c r="K1138" s="15" t="s">
        <v>28</v>
      </c>
      <c r="L1138" s="15" t="s">
        <v>28</v>
      </c>
      <c r="M1138" s="15" t="s">
        <v>28</v>
      </c>
      <c r="N1138" s="15" t="s">
        <v>28</v>
      </c>
      <c r="O1138" s="15" t="s">
        <v>28</v>
      </c>
      <c r="P1138" s="15" t="s">
        <v>29</v>
      </c>
      <c r="Q1138" s="15" t="s">
        <v>24</v>
      </c>
      <c r="R1138" s="15" t="s">
        <v>21</v>
      </c>
      <c r="S1138" s="18" t="n">
        <v>20</v>
      </c>
      <c r="T1138" s="15" t="n">
        <v>1209.25</v>
      </c>
      <c r="U1138" s="15" t="s">
        <v>24</v>
      </c>
      <c r="V1138" s="18" t="n">
        <f aca="false">IF(ISNUMBER(T1138),T1138,0)</f>
        <v>1209.25</v>
      </c>
      <c r="W1138" s="15" t="n">
        <f aca="false">IF(U1138="Yes",1,0)</f>
        <v>0</v>
      </c>
      <c r="X1138" s="15" t="str">
        <f aca="false">IF(F1138&lt;=12,"0-12 months",IF(F1138&lt;=24,"13-24 months",IF(F1138&lt;=48,"25-48 months","49-72 months")))</f>
        <v>49-72 months</v>
      </c>
      <c r="Y1138" s="15" t="str">
        <f aca="false">IF(C1138=1,"Yes","No")</f>
        <v>No</v>
      </c>
      <c r="Z1138" s="15" t="n">
        <f aca="false">COUNTIF(J1138:O1138,"Yes")</f>
        <v>0</v>
      </c>
      <c r="AA1138" s="18" t="n">
        <f aca="false">S1138*W1138</f>
        <v>0</v>
      </c>
      <c r="AB1138" s="15" t="n">
        <f aca="false">(P1138="Month-to-month")+(I1138="Fiber optic")+(R1138="Electronic check")+(F1138&lt;=12)+(M1138="No")+(J1138="No")</f>
        <v>0</v>
      </c>
      <c r="AC1138" s="15" t="str">
        <f aca="false">IF(AB1138&gt;=5,"High",IF(AB1138&gt;=3,"Medium","Low"))</f>
        <v>Low</v>
      </c>
    </row>
    <row r="1139" customFormat="false" ht="15" hidden="false" customHeight="false" outlineLevel="0" collapsed="false">
      <c r="A1139" s="15" t="s">
        <v>1236</v>
      </c>
      <c r="B1139" s="15" t="s">
        <v>98</v>
      </c>
      <c r="C1139" s="15" t="n">
        <v>0</v>
      </c>
      <c r="D1139" s="15" t="s">
        <v>26</v>
      </c>
      <c r="E1139" s="15" t="s">
        <v>26</v>
      </c>
      <c r="F1139" s="15" t="n">
        <v>71</v>
      </c>
      <c r="G1139" s="15" t="s">
        <v>26</v>
      </c>
      <c r="H1139" s="15" t="s">
        <v>24</v>
      </c>
      <c r="I1139" s="15" t="s">
        <v>24</v>
      </c>
      <c r="J1139" s="15" t="s">
        <v>28</v>
      </c>
      <c r="K1139" s="15" t="s">
        <v>28</v>
      </c>
      <c r="L1139" s="15" t="s">
        <v>28</v>
      </c>
      <c r="M1139" s="15" t="s">
        <v>28</v>
      </c>
      <c r="N1139" s="15" t="s">
        <v>28</v>
      </c>
      <c r="O1139" s="15" t="s">
        <v>28</v>
      </c>
      <c r="P1139" s="15" t="s">
        <v>29</v>
      </c>
      <c r="Q1139" s="15" t="s">
        <v>24</v>
      </c>
      <c r="R1139" s="15" t="s">
        <v>17</v>
      </c>
      <c r="S1139" s="18" t="n">
        <v>19.8</v>
      </c>
      <c r="T1139" s="15" t="n">
        <v>1396.25</v>
      </c>
      <c r="U1139" s="15" t="s">
        <v>24</v>
      </c>
      <c r="V1139" s="18" t="n">
        <f aca="false">IF(ISNUMBER(T1139),T1139,0)</f>
        <v>1396.25</v>
      </c>
      <c r="W1139" s="15" t="n">
        <f aca="false">IF(U1139="Yes",1,0)</f>
        <v>0</v>
      </c>
      <c r="X1139" s="15" t="str">
        <f aca="false">IF(F1139&lt;=12,"0-12 months",IF(F1139&lt;=24,"13-24 months",IF(F1139&lt;=48,"25-48 months","49-72 months")))</f>
        <v>49-72 months</v>
      </c>
      <c r="Y1139" s="15" t="str">
        <f aca="false">IF(C1139=1,"Yes","No")</f>
        <v>No</v>
      </c>
      <c r="Z1139" s="15" t="n">
        <f aca="false">COUNTIF(J1139:O1139,"Yes")</f>
        <v>0</v>
      </c>
      <c r="AA1139" s="18" t="n">
        <f aca="false">S1139*W1139</f>
        <v>0</v>
      </c>
      <c r="AB1139" s="15" t="n">
        <f aca="false">(P1139="Month-to-month")+(I1139="Fiber optic")+(R1139="Electronic check")+(F1139&lt;=12)+(M1139="No")+(J1139="No")</f>
        <v>0</v>
      </c>
      <c r="AC1139" s="15" t="str">
        <f aca="false">IF(AB1139&gt;=5,"High",IF(AB1139&gt;=3,"Medium","Low"))</f>
        <v>Low</v>
      </c>
    </row>
    <row r="1140" customFormat="false" ht="15" hidden="false" customHeight="false" outlineLevel="0" collapsed="false">
      <c r="A1140" s="15" t="s">
        <v>1237</v>
      </c>
      <c r="B1140" s="15" t="s">
        <v>98</v>
      </c>
      <c r="C1140" s="15" t="n">
        <v>0</v>
      </c>
      <c r="D1140" s="15" t="s">
        <v>26</v>
      </c>
      <c r="E1140" s="15" t="s">
        <v>26</v>
      </c>
      <c r="F1140" s="15" t="n">
        <v>11</v>
      </c>
      <c r="G1140" s="15" t="s">
        <v>26</v>
      </c>
      <c r="H1140" s="15" t="s">
        <v>26</v>
      </c>
      <c r="I1140" s="15" t="s">
        <v>96</v>
      </c>
      <c r="J1140" s="15" t="s">
        <v>26</v>
      </c>
      <c r="K1140" s="15" t="s">
        <v>24</v>
      </c>
      <c r="L1140" s="15" t="s">
        <v>24</v>
      </c>
      <c r="M1140" s="15" t="s">
        <v>24</v>
      </c>
      <c r="N1140" s="15" t="s">
        <v>26</v>
      </c>
      <c r="O1140" s="15" t="s">
        <v>24</v>
      </c>
      <c r="P1140" s="15" t="s">
        <v>25</v>
      </c>
      <c r="Q1140" s="15" t="s">
        <v>26</v>
      </c>
      <c r="R1140" s="15" t="s">
        <v>19</v>
      </c>
      <c r="S1140" s="18" t="n">
        <v>65.15</v>
      </c>
      <c r="T1140" s="15" t="n">
        <v>723.35</v>
      </c>
      <c r="U1140" s="15" t="s">
        <v>24</v>
      </c>
      <c r="V1140" s="18" t="n">
        <f aca="false">IF(ISNUMBER(T1140),T1140,0)</f>
        <v>723.35</v>
      </c>
      <c r="W1140" s="15" t="n">
        <f aca="false">IF(U1140="Yes",1,0)</f>
        <v>0</v>
      </c>
      <c r="X1140" s="15" t="str">
        <f aca="false">IF(F1140&lt;=12,"0-12 months",IF(F1140&lt;=24,"13-24 months",IF(F1140&lt;=48,"25-48 months","49-72 months")))</f>
        <v>0-12 months</v>
      </c>
      <c r="Y1140" s="15" t="str">
        <f aca="false">IF(C1140=1,"Yes","No")</f>
        <v>No</v>
      </c>
      <c r="Z1140" s="15" t="n">
        <f aca="false">COUNTIF(J1140:O1140,"Yes")</f>
        <v>2</v>
      </c>
      <c r="AA1140" s="18" t="n">
        <f aca="false">S1140*W1140</f>
        <v>0</v>
      </c>
      <c r="AB1140" s="15" t="n">
        <f aca="false">(P1140="Month-to-month")+(I1140="Fiber optic")+(R1140="Electronic check")+(F1140&lt;=12)+(M1140="No")+(J1140="No")</f>
        <v>3</v>
      </c>
      <c r="AC1140" s="15" t="str">
        <f aca="false">IF(AB1140&gt;=5,"High",IF(AB1140&gt;=3,"Medium","Low"))</f>
        <v>Medium</v>
      </c>
    </row>
    <row r="1141" customFormat="false" ht="15" hidden="false" customHeight="false" outlineLevel="0" collapsed="false">
      <c r="A1141" s="15" t="s">
        <v>1238</v>
      </c>
      <c r="B1141" s="15" t="s">
        <v>98</v>
      </c>
      <c r="C1141" s="15" t="n">
        <v>1</v>
      </c>
      <c r="D1141" s="15" t="s">
        <v>26</v>
      </c>
      <c r="E1141" s="15" t="s">
        <v>24</v>
      </c>
      <c r="F1141" s="15" t="n">
        <v>14</v>
      </c>
      <c r="G1141" s="15" t="s">
        <v>26</v>
      </c>
      <c r="H1141" s="15" t="s">
        <v>24</v>
      </c>
      <c r="I1141" s="15" t="s">
        <v>24</v>
      </c>
      <c r="J1141" s="15" t="s">
        <v>28</v>
      </c>
      <c r="K1141" s="15" t="s">
        <v>28</v>
      </c>
      <c r="L1141" s="15" t="s">
        <v>28</v>
      </c>
      <c r="M1141" s="15" t="s">
        <v>28</v>
      </c>
      <c r="N1141" s="15" t="s">
        <v>28</v>
      </c>
      <c r="O1141" s="15" t="s">
        <v>28</v>
      </c>
      <c r="P1141" s="15" t="s">
        <v>27</v>
      </c>
      <c r="Q1141" s="15" t="s">
        <v>24</v>
      </c>
      <c r="R1141" s="15" t="s">
        <v>17</v>
      </c>
      <c r="S1141" s="18" t="n">
        <v>19.65</v>
      </c>
      <c r="T1141" s="15" t="n">
        <v>228.65</v>
      </c>
      <c r="U1141" s="15" t="s">
        <v>24</v>
      </c>
      <c r="V1141" s="18" t="n">
        <f aca="false">IF(ISNUMBER(T1141),T1141,0)</f>
        <v>228.65</v>
      </c>
      <c r="W1141" s="15" t="n">
        <f aca="false">IF(U1141="Yes",1,0)</f>
        <v>0</v>
      </c>
      <c r="X1141" s="15" t="str">
        <f aca="false">IF(F1141&lt;=12,"0-12 months",IF(F1141&lt;=24,"13-24 months",IF(F1141&lt;=48,"25-48 months","49-72 months")))</f>
        <v>13-24 months</v>
      </c>
      <c r="Y1141" s="15" t="str">
        <f aca="false">IF(C1141=1,"Yes","No")</f>
        <v>Yes</v>
      </c>
      <c r="Z1141" s="15" t="n">
        <f aca="false">COUNTIF(J1141:O1141,"Yes")</f>
        <v>0</v>
      </c>
      <c r="AA1141" s="18" t="n">
        <f aca="false">S1141*W1141</f>
        <v>0</v>
      </c>
      <c r="AB1141" s="15" t="n">
        <f aca="false">(P1141="Month-to-month")+(I1141="Fiber optic")+(R1141="Electronic check")+(F1141&lt;=12)+(M1141="No")+(J1141="No")</f>
        <v>0</v>
      </c>
      <c r="AC1141" s="15" t="str">
        <f aca="false">IF(AB1141&gt;=5,"High",IF(AB1141&gt;=3,"Medium","Low"))</f>
        <v>Low</v>
      </c>
    </row>
    <row r="1142" customFormat="false" ht="15" hidden="false" customHeight="false" outlineLevel="0" collapsed="false">
      <c r="A1142" s="15" t="s">
        <v>1239</v>
      </c>
      <c r="B1142" s="15" t="s">
        <v>94</v>
      </c>
      <c r="C1142" s="15" t="n">
        <v>0</v>
      </c>
      <c r="D1142" s="15" t="s">
        <v>24</v>
      </c>
      <c r="E1142" s="15" t="s">
        <v>26</v>
      </c>
      <c r="F1142" s="15" t="n">
        <v>13</v>
      </c>
      <c r="G1142" s="15" t="s">
        <v>26</v>
      </c>
      <c r="H1142" s="15" t="s">
        <v>26</v>
      </c>
      <c r="I1142" s="15" t="s">
        <v>96</v>
      </c>
      <c r="J1142" s="15" t="s">
        <v>26</v>
      </c>
      <c r="K1142" s="15" t="s">
        <v>26</v>
      </c>
      <c r="L1142" s="15" t="s">
        <v>26</v>
      </c>
      <c r="M1142" s="15" t="s">
        <v>26</v>
      </c>
      <c r="N1142" s="15" t="s">
        <v>26</v>
      </c>
      <c r="O1142" s="15" t="s">
        <v>26</v>
      </c>
      <c r="P1142" s="15" t="s">
        <v>29</v>
      </c>
      <c r="Q1142" s="15" t="s">
        <v>24</v>
      </c>
      <c r="R1142" s="15" t="s">
        <v>21</v>
      </c>
      <c r="S1142" s="18" t="n">
        <v>88.95</v>
      </c>
      <c r="T1142" s="15" t="n">
        <v>1161.75</v>
      </c>
      <c r="U1142" s="15" t="s">
        <v>24</v>
      </c>
      <c r="V1142" s="18" t="n">
        <f aca="false">IF(ISNUMBER(T1142),T1142,0)</f>
        <v>1161.75</v>
      </c>
      <c r="W1142" s="15" t="n">
        <f aca="false">IF(U1142="Yes",1,0)</f>
        <v>0</v>
      </c>
      <c r="X1142" s="15" t="str">
        <f aca="false">IF(F1142&lt;=12,"0-12 months",IF(F1142&lt;=24,"13-24 months",IF(F1142&lt;=48,"25-48 months","49-72 months")))</f>
        <v>13-24 months</v>
      </c>
      <c r="Y1142" s="15" t="str">
        <f aca="false">IF(C1142=1,"Yes","No")</f>
        <v>No</v>
      </c>
      <c r="Z1142" s="15" t="n">
        <f aca="false">COUNTIF(J1142:O1142,"Yes")</f>
        <v>6</v>
      </c>
      <c r="AA1142" s="18" t="n">
        <f aca="false">S1142*W1142</f>
        <v>0</v>
      </c>
      <c r="AB1142" s="15" t="n">
        <f aca="false">(P1142="Month-to-month")+(I1142="Fiber optic")+(R1142="Electronic check")+(F1142&lt;=12)+(M1142="No")+(J1142="No")</f>
        <v>0</v>
      </c>
      <c r="AC1142" s="15" t="str">
        <f aca="false">IF(AB1142&gt;=5,"High",IF(AB1142&gt;=3,"Medium","Low"))</f>
        <v>Low</v>
      </c>
    </row>
    <row r="1143" customFormat="false" ht="15" hidden="false" customHeight="false" outlineLevel="0" collapsed="false">
      <c r="A1143" s="15" t="s">
        <v>1240</v>
      </c>
      <c r="B1143" s="15" t="s">
        <v>98</v>
      </c>
      <c r="C1143" s="15" t="n">
        <v>0</v>
      </c>
      <c r="D1143" s="15" t="s">
        <v>24</v>
      </c>
      <c r="E1143" s="15" t="s">
        <v>26</v>
      </c>
      <c r="F1143" s="15" t="n">
        <v>6</v>
      </c>
      <c r="G1143" s="15" t="s">
        <v>26</v>
      </c>
      <c r="H1143" s="15" t="s">
        <v>24</v>
      </c>
      <c r="I1143" s="15" t="s">
        <v>24</v>
      </c>
      <c r="J1143" s="15" t="s">
        <v>28</v>
      </c>
      <c r="K1143" s="15" t="s">
        <v>28</v>
      </c>
      <c r="L1143" s="15" t="s">
        <v>28</v>
      </c>
      <c r="M1143" s="15" t="s">
        <v>28</v>
      </c>
      <c r="N1143" s="15" t="s">
        <v>28</v>
      </c>
      <c r="O1143" s="15" t="s">
        <v>28</v>
      </c>
      <c r="P1143" s="15" t="s">
        <v>25</v>
      </c>
      <c r="Q1143" s="15" t="s">
        <v>26</v>
      </c>
      <c r="R1143" s="15" t="s">
        <v>17</v>
      </c>
      <c r="S1143" s="18" t="n">
        <v>20.2</v>
      </c>
      <c r="T1143" s="15" t="n">
        <v>98.35</v>
      </c>
      <c r="U1143" s="15" t="s">
        <v>24</v>
      </c>
      <c r="V1143" s="18" t="n">
        <f aca="false">IF(ISNUMBER(T1143),T1143,0)</f>
        <v>98.35</v>
      </c>
      <c r="W1143" s="15" t="n">
        <f aca="false">IF(U1143="Yes",1,0)</f>
        <v>0</v>
      </c>
      <c r="X1143" s="15" t="str">
        <f aca="false">IF(F1143&lt;=12,"0-12 months",IF(F1143&lt;=24,"13-24 months",IF(F1143&lt;=48,"25-48 months","49-72 months")))</f>
        <v>0-12 months</v>
      </c>
      <c r="Y1143" s="15" t="str">
        <f aca="false">IF(C1143=1,"Yes","No")</f>
        <v>No</v>
      </c>
      <c r="Z1143" s="15" t="n">
        <f aca="false">COUNTIF(J1143:O1143,"Yes")</f>
        <v>0</v>
      </c>
      <c r="AA1143" s="18" t="n">
        <f aca="false">S1143*W1143</f>
        <v>0</v>
      </c>
      <c r="AB1143" s="15" t="n">
        <f aca="false">(P1143="Month-to-month")+(I1143="Fiber optic")+(R1143="Electronic check")+(F1143&lt;=12)+(M1143="No")+(J1143="No")</f>
        <v>2</v>
      </c>
      <c r="AC1143" s="15" t="str">
        <f aca="false">IF(AB1143&gt;=5,"High",IF(AB1143&gt;=3,"Medium","Low"))</f>
        <v>Low</v>
      </c>
    </row>
    <row r="1144" customFormat="false" ht="15" hidden="false" customHeight="false" outlineLevel="0" collapsed="false">
      <c r="A1144" s="15" t="s">
        <v>1241</v>
      </c>
      <c r="B1144" s="15" t="s">
        <v>98</v>
      </c>
      <c r="C1144" s="15" t="n">
        <v>1</v>
      </c>
      <c r="D1144" s="15" t="s">
        <v>26</v>
      </c>
      <c r="E1144" s="15" t="s">
        <v>26</v>
      </c>
      <c r="F1144" s="15" t="n">
        <v>11</v>
      </c>
      <c r="G1144" s="15" t="s">
        <v>26</v>
      </c>
      <c r="H1144" s="15" t="s">
        <v>26</v>
      </c>
      <c r="I1144" s="15" t="s">
        <v>102</v>
      </c>
      <c r="J1144" s="15" t="s">
        <v>24</v>
      </c>
      <c r="K1144" s="15" t="s">
        <v>24</v>
      </c>
      <c r="L1144" s="15" t="s">
        <v>24</v>
      </c>
      <c r="M1144" s="15" t="s">
        <v>24</v>
      </c>
      <c r="N1144" s="15" t="s">
        <v>24</v>
      </c>
      <c r="O1144" s="15" t="s">
        <v>24</v>
      </c>
      <c r="P1144" s="15" t="s">
        <v>25</v>
      </c>
      <c r="Q1144" s="15" t="s">
        <v>26</v>
      </c>
      <c r="R1144" s="15" t="s">
        <v>21</v>
      </c>
      <c r="S1144" s="18" t="n">
        <v>75.2</v>
      </c>
      <c r="T1144" s="15" t="n">
        <v>775.3</v>
      </c>
      <c r="U1144" s="15" t="s">
        <v>24</v>
      </c>
      <c r="V1144" s="18" t="n">
        <f aca="false">IF(ISNUMBER(T1144),T1144,0)</f>
        <v>775.3</v>
      </c>
      <c r="W1144" s="15" t="n">
        <f aca="false">IF(U1144="Yes",1,0)</f>
        <v>0</v>
      </c>
      <c r="X1144" s="15" t="str">
        <f aca="false">IF(F1144&lt;=12,"0-12 months",IF(F1144&lt;=24,"13-24 months",IF(F1144&lt;=48,"25-48 months","49-72 months")))</f>
        <v>0-12 months</v>
      </c>
      <c r="Y1144" s="15" t="str">
        <f aca="false">IF(C1144=1,"Yes","No")</f>
        <v>Yes</v>
      </c>
      <c r="Z1144" s="15" t="n">
        <f aca="false">COUNTIF(J1144:O1144,"Yes")</f>
        <v>0</v>
      </c>
      <c r="AA1144" s="18" t="n">
        <f aca="false">S1144*W1144</f>
        <v>0</v>
      </c>
      <c r="AB1144" s="15" t="n">
        <f aca="false">(P1144="Month-to-month")+(I1144="Fiber optic")+(R1144="Electronic check")+(F1144&lt;=12)+(M1144="No")+(J1144="No")</f>
        <v>5</v>
      </c>
      <c r="AC1144" s="15" t="str">
        <f aca="false">IF(AB1144&gt;=5,"High",IF(AB1144&gt;=3,"Medium","Low"))</f>
        <v>High</v>
      </c>
    </row>
    <row r="1145" customFormat="false" ht="15" hidden="false" customHeight="false" outlineLevel="0" collapsed="false">
      <c r="A1145" s="15" t="s">
        <v>1242</v>
      </c>
      <c r="B1145" s="15" t="s">
        <v>98</v>
      </c>
      <c r="C1145" s="15" t="n">
        <v>0</v>
      </c>
      <c r="D1145" s="15" t="s">
        <v>26</v>
      </c>
      <c r="E1145" s="15" t="s">
        <v>24</v>
      </c>
      <c r="F1145" s="15" t="n">
        <v>18</v>
      </c>
      <c r="G1145" s="15" t="s">
        <v>26</v>
      </c>
      <c r="H1145" s="15" t="s">
        <v>26</v>
      </c>
      <c r="I1145" s="15" t="s">
        <v>96</v>
      </c>
      <c r="J1145" s="15" t="s">
        <v>24</v>
      </c>
      <c r="K1145" s="15" t="s">
        <v>26</v>
      </c>
      <c r="L1145" s="15" t="s">
        <v>24</v>
      </c>
      <c r="M1145" s="15" t="s">
        <v>24</v>
      </c>
      <c r="N1145" s="15" t="s">
        <v>24</v>
      </c>
      <c r="O1145" s="15" t="s">
        <v>24</v>
      </c>
      <c r="P1145" s="15" t="s">
        <v>25</v>
      </c>
      <c r="Q1145" s="15" t="s">
        <v>24</v>
      </c>
      <c r="R1145" s="15" t="s">
        <v>21</v>
      </c>
      <c r="S1145" s="18" t="n">
        <v>56.8</v>
      </c>
      <c r="T1145" s="15" t="n">
        <v>1074.65</v>
      </c>
      <c r="U1145" s="15" t="s">
        <v>24</v>
      </c>
      <c r="V1145" s="18" t="n">
        <f aca="false">IF(ISNUMBER(T1145),T1145,0)</f>
        <v>1074.65</v>
      </c>
      <c r="W1145" s="15" t="n">
        <f aca="false">IF(U1145="Yes",1,0)</f>
        <v>0</v>
      </c>
      <c r="X1145" s="15" t="str">
        <f aca="false">IF(F1145&lt;=12,"0-12 months",IF(F1145&lt;=24,"13-24 months",IF(F1145&lt;=48,"25-48 months","49-72 months")))</f>
        <v>13-24 months</v>
      </c>
      <c r="Y1145" s="15" t="str">
        <f aca="false">IF(C1145=1,"Yes","No")</f>
        <v>No</v>
      </c>
      <c r="Z1145" s="15" t="n">
        <f aca="false">COUNTIF(J1145:O1145,"Yes")</f>
        <v>1</v>
      </c>
      <c r="AA1145" s="18" t="n">
        <f aca="false">S1145*W1145</f>
        <v>0</v>
      </c>
      <c r="AB1145" s="15" t="n">
        <f aca="false">(P1145="Month-to-month")+(I1145="Fiber optic")+(R1145="Electronic check")+(F1145&lt;=12)+(M1145="No")+(J1145="No")</f>
        <v>3</v>
      </c>
      <c r="AC1145" s="15" t="str">
        <f aca="false">IF(AB1145&gt;=5,"High",IF(AB1145&gt;=3,"Medium","Low"))</f>
        <v>Medium</v>
      </c>
    </row>
    <row r="1146" customFormat="false" ht="15" hidden="false" customHeight="false" outlineLevel="0" collapsed="false">
      <c r="A1146" s="15" t="s">
        <v>1243</v>
      </c>
      <c r="B1146" s="15" t="s">
        <v>98</v>
      </c>
      <c r="C1146" s="15" t="n">
        <v>0</v>
      </c>
      <c r="D1146" s="15" t="s">
        <v>24</v>
      </c>
      <c r="E1146" s="15" t="s">
        <v>24</v>
      </c>
      <c r="F1146" s="15" t="n">
        <v>1</v>
      </c>
      <c r="G1146" s="15" t="s">
        <v>24</v>
      </c>
      <c r="H1146" s="15" t="s">
        <v>95</v>
      </c>
      <c r="I1146" s="15" t="s">
        <v>96</v>
      </c>
      <c r="J1146" s="15" t="s">
        <v>24</v>
      </c>
      <c r="K1146" s="15" t="s">
        <v>24</v>
      </c>
      <c r="L1146" s="15" t="s">
        <v>24</v>
      </c>
      <c r="M1146" s="15" t="s">
        <v>24</v>
      </c>
      <c r="N1146" s="15" t="s">
        <v>24</v>
      </c>
      <c r="O1146" s="15" t="s">
        <v>26</v>
      </c>
      <c r="P1146" s="15" t="s">
        <v>25</v>
      </c>
      <c r="Q1146" s="15" t="s">
        <v>26</v>
      </c>
      <c r="R1146" s="15" t="s">
        <v>15</v>
      </c>
      <c r="S1146" s="18" t="n">
        <v>35.55</v>
      </c>
      <c r="T1146" s="15" t="n">
        <v>35.55</v>
      </c>
      <c r="U1146" s="15" t="s">
        <v>26</v>
      </c>
      <c r="V1146" s="18" t="n">
        <f aca="false">IF(ISNUMBER(T1146),T1146,0)</f>
        <v>35.55</v>
      </c>
      <c r="W1146" s="15" t="n">
        <f aca="false">IF(U1146="Yes",1,0)</f>
        <v>1</v>
      </c>
      <c r="X1146" s="15" t="str">
        <f aca="false">IF(F1146&lt;=12,"0-12 months",IF(F1146&lt;=24,"13-24 months",IF(F1146&lt;=48,"25-48 months","49-72 months")))</f>
        <v>0-12 months</v>
      </c>
      <c r="Y1146" s="15" t="str">
        <f aca="false">IF(C1146=1,"Yes","No")</f>
        <v>No</v>
      </c>
      <c r="Z1146" s="15" t="n">
        <f aca="false">COUNTIF(J1146:O1146,"Yes")</f>
        <v>1</v>
      </c>
      <c r="AA1146" s="18" t="n">
        <f aca="false">S1146*W1146</f>
        <v>35.55</v>
      </c>
      <c r="AB1146" s="15" t="n">
        <f aca="false">(P1146="Month-to-month")+(I1146="Fiber optic")+(R1146="Electronic check")+(F1146&lt;=12)+(M1146="No")+(J1146="No")</f>
        <v>5</v>
      </c>
      <c r="AC1146" s="15" t="str">
        <f aca="false">IF(AB1146&gt;=5,"High",IF(AB1146&gt;=3,"Medium","Low"))</f>
        <v>High</v>
      </c>
    </row>
    <row r="1147" customFormat="false" ht="15" hidden="false" customHeight="false" outlineLevel="0" collapsed="false">
      <c r="A1147" s="15" t="s">
        <v>1244</v>
      </c>
      <c r="B1147" s="15" t="s">
        <v>94</v>
      </c>
      <c r="C1147" s="15" t="n">
        <v>0</v>
      </c>
      <c r="D1147" s="15" t="s">
        <v>26</v>
      </c>
      <c r="E1147" s="15" t="s">
        <v>24</v>
      </c>
      <c r="F1147" s="15" t="n">
        <v>32</v>
      </c>
      <c r="G1147" s="15" t="s">
        <v>26</v>
      </c>
      <c r="H1147" s="15" t="s">
        <v>24</v>
      </c>
      <c r="I1147" s="15" t="s">
        <v>102</v>
      </c>
      <c r="J1147" s="15" t="s">
        <v>26</v>
      </c>
      <c r="K1147" s="15" t="s">
        <v>24</v>
      </c>
      <c r="L1147" s="15" t="s">
        <v>24</v>
      </c>
      <c r="M1147" s="15" t="s">
        <v>24</v>
      </c>
      <c r="N1147" s="15" t="s">
        <v>24</v>
      </c>
      <c r="O1147" s="15" t="s">
        <v>24</v>
      </c>
      <c r="P1147" s="15" t="s">
        <v>25</v>
      </c>
      <c r="Q1147" s="15" t="s">
        <v>26</v>
      </c>
      <c r="R1147" s="15" t="s">
        <v>19</v>
      </c>
      <c r="S1147" s="18" t="n">
        <v>75.5</v>
      </c>
      <c r="T1147" s="15" t="n">
        <v>2324.7</v>
      </c>
      <c r="U1147" s="15" t="s">
        <v>24</v>
      </c>
      <c r="V1147" s="18" t="n">
        <f aca="false">IF(ISNUMBER(T1147),T1147,0)</f>
        <v>2324.7</v>
      </c>
      <c r="W1147" s="15" t="n">
        <f aca="false">IF(U1147="Yes",1,0)</f>
        <v>0</v>
      </c>
      <c r="X1147" s="15" t="str">
        <f aca="false">IF(F1147&lt;=12,"0-12 months",IF(F1147&lt;=24,"13-24 months",IF(F1147&lt;=48,"25-48 months","49-72 months")))</f>
        <v>25-48 months</v>
      </c>
      <c r="Y1147" s="15" t="str">
        <f aca="false">IF(C1147=1,"Yes","No")</f>
        <v>No</v>
      </c>
      <c r="Z1147" s="15" t="n">
        <f aca="false">COUNTIF(J1147:O1147,"Yes")</f>
        <v>1</v>
      </c>
      <c r="AA1147" s="18" t="n">
        <f aca="false">S1147*W1147</f>
        <v>0</v>
      </c>
      <c r="AB1147" s="15" t="n">
        <f aca="false">(P1147="Month-to-month")+(I1147="Fiber optic")+(R1147="Electronic check")+(F1147&lt;=12)+(M1147="No")+(J1147="No")</f>
        <v>3</v>
      </c>
      <c r="AC1147" s="15" t="str">
        <f aca="false">IF(AB1147&gt;=5,"High",IF(AB1147&gt;=3,"Medium","Low"))</f>
        <v>Medium</v>
      </c>
    </row>
    <row r="1148" customFormat="false" ht="15" hidden="false" customHeight="false" outlineLevel="0" collapsed="false">
      <c r="A1148" s="15" t="s">
        <v>1245</v>
      </c>
      <c r="B1148" s="15" t="s">
        <v>98</v>
      </c>
      <c r="C1148" s="15" t="n">
        <v>0</v>
      </c>
      <c r="D1148" s="15" t="s">
        <v>24</v>
      </c>
      <c r="E1148" s="15" t="s">
        <v>24</v>
      </c>
      <c r="F1148" s="15" t="n">
        <v>29</v>
      </c>
      <c r="G1148" s="15" t="s">
        <v>24</v>
      </c>
      <c r="H1148" s="15" t="s">
        <v>95</v>
      </c>
      <c r="I1148" s="15" t="s">
        <v>96</v>
      </c>
      <c r="J1148" s="15" t="s">
        <v>26</v>
      </c>
      <c r="K1148" s="15" t="s">
        <v>24</v>
      </c>
      <c r="L1148" s="15" t="s">
        <v>24</v>
      </c>
      <c r="M1148" s="15" t="s">
        <v>26</v>
      </c>
      <c r="N1148" s="15" t="s">
        <v>24</v>
      </c>
      <c r="O1148" s="15" t="s">
        <v>24</v>
      </c>
      <c r="P1148" s="15" t="s">
        <v>27</v>
      </c>
      <c r="Q1148" s="15" t="s">
        <v>24</v>
      </c>
      <c r="R1148" s="15" t="s">
        <v>17</v>
      </c>
      <c r="S1148" s="18" t="n">
        <v>35.6</v>
      </c>
      <c r="T1148" s="15" t="n">
        <v>1072.6</v>
      </c>
      <c r="U1148" s="15" t="s">
        <v>24</v>
      </c>
      <c r="V1148" s="18" t="n">
        <f aca="false">IF(ISNUMBER(T1148),T1148,0)</f>
        <v>1072.6</v>
      </c>
      <c r="W1148" s="15" t="n">
        <f aca="false">IF(U1148="Yes",1,0)</f>
        <v>0</v>
      </c>
      <c r="X1148" s="15" t="str">
        <f aca="false">IF(F1148&lt;=12,"0-12 months",IF(F1148&lt;=24,"13-24 months",IF(F1148&lt;=48,"25-48 months","49-72 months")))</f>
        <v>25-48 months</v>
      </c>
      <c r="Y1148" s="15" t="str">
        <f aca="false">IF(C1148=1,"Yes","No")</f>
        <v>No</v>
      </c>
      <c r="Z1148" s="15" t="n">
        <f aca="false">COUNTIF(J1148:O1148,"Yes")</f>
        <v>2</v>
      </c>
      <c r="AA1148" s="18" t="n">
        <f aca="false">S1148*W1148</f>
        <v>0</v>
      </c>
      <c r="AB1148" s="15" t="n">
        <f aca="false">(P1148="Month-to-month")+(I1148="Fiber optic")+(R1148="Electronic check")+(F1148&lt;=12)+(M1148="No")+(J1148="No")</f>
        <v>0</v>
      </c>
      <c r="AC1148" s="15" t="str">
        <f aca="false">IF(AB1148&gt;=5,"High",IF(AB1148&gt;=3,"Medium","Low"))</f>
        <v>Low</v>
      </c>
    </row>
    <row r="1149" customFormat="false" ht="15" hidden="false" customHeight="false" outlineLevel="0" collapsed="false">
      <c r="A1149" s="15" t="s">
        <v>1246</v>
      </c>
      <c r="B1149" s="15" t="s">
        <v>94</v>
      </c>
      <c r="C1149" s="15" t="n">
        <v>0</v>
      </c>
      <c r="D1149" s="15" t="s">
        <v>24</v>
      </c>
      <c r="E1149" s="15" t="s">
        <v>24</v>
      </c>
      <c r="F1149" s="15" t="n">
        <v>3</v>
      </c>
      <c r="G1149" s="15" t="s">
        <v>26</v>
      </c>
      <c r="H1149" s="15" t="s">
        <v>26</v>
      </c>
      <c r="I1149" s="15" t="s">
        <v>96</v>
      </c>
      <c r="J1149" s="15" t="s">
        <v>24</v>
      </c>
      <c r="K1149" s="15" t="s">
        <v>24</v>
      </c>
      <c r="L1149" s="15" t="s">
        <v>24</v>
      </c>
      <c r="M1149" s="15" t="s">
        <v>24</v>
      </c>
      <c r="N1149" s="15" t="s">
        <v>26</v>
      </c>
      <c r="O1149" s="15" t="s">
        <v>24</v>
      </c>
      <c r="P1149" s="15" t="s">
        <v>25</v>
      </c>
      <c r="Q1149" s="15" t="s">
        <v>26</v>
      </c>
      <c r="R1149" s="15" t="s">
        <v>15</v>
      </c>
      <c r="S1149" s="18" t="n">
        <v>60.25</v>
      </c>
      <c r="T1149" s="15" t="n">
        <v>170.5</v>
      </c>
      <c r="U1149" s="15" t="s">
        <v>24</v>
      </c>
      <c r="V1149" s="18" t="n">
        <f aca="false">IF(ISNUMBER(T1149),T1149,0)</f>
        <v>170.5</v>
      </c>
      <c r="W1149" s="15" t="n">
        <f aca="false">IF(U1149="Yes",1,0)</f>
        <v>0</v>
      </c>
      <c r="X1149" s="15" t="str">
        <f aca="false">IF(F1149&lt;=12,"0-12 months",IF(F1149&lt;=24,"13-24 months",IF(F1149&lt;=48,"25-48 months","49-72 months")))</f>
        <v>0-12 months</v>
      </c>
      <c r="Y1149" s="15" t="str">
        <f aca="false">IF(C1149=1,"Yes","No")</f>
        <v>No</v>
      </c>
      <c r="Z1149" s="15" t="n">
        <f aca="false">COUNTIF(J1149:O1149,"Yes")</f>
        <v>1</v>
      </c>
      <c r="AA1149" s="18" t="n">
        <f aca="false">S1149*W1149</f>
        <v>0</v>
      </c>
      <c r="AB1149" s="15" t="n">
        <f aca="false">(P1149="Month-to-month")+(I1149="Fiber optic")+(R1149="Electronic check")+(F1149&lt;=12)+(M1149="No")+(J1149="No")</f>
        <v>5</v>
      </c>
      <c r="AC1149" s="15" t="str">
        <f aca="false">IF(AB1149&gt;=5,"High",IF(AB1149&gt;=3,"Medium","Low"))</f>
        <v>High</v>
      </c>
    </row>
    <row r="1150" customFormat="false" ht="15" hidden="false" customHeight="false" outlineLevel="0" collapsed="false">
      <c r="A1150" s="15" t="s">
        <v>1247</v>
      </c>
      <c r="B1150" s="15" t="s">
        <v>94</v>
      </c>
      <c r="C1150" s="15" t="n">
        <v>0</v>
      </c>
      <c r="D1150" s="15" t="s">
        <v>24</v>
      </c>
      <c r="E1150" s="15" t="s">
        <v>24</v>
      </c>
      <c r="F1150" s="15" t="n">
        <v>2</v>
      </c>
      <c r="G1150" s="15" t="s">
        <v>26</v>
      </c>
      <c r="H1150" s="15" t="s">
        <v>26</v>
      </c>
      <c r="I1150" s="15" t="s">
        <v>102</v>
      </c>
      <c r="J1150" s="15" t="s">
        <v>24</v>
      </c>
      <c r="K1150" s="15" t="s">
        <v>24</v>
      </c>
      <c r="L1150" s="15" t="s">
        <v>24</v>
      </c>
      <c r="M1150" s="15" t="s">
        <v>24</v>
      </c>
      <c r="N1150" s="15" t="s">
        <v>26</v>
      </c>
      <c r="O1150" s="15" t="s">
        <v>26</v>
      </c>
      <c r="P1150" s="15" t="s">
        <v>25</v>
      </c>
      <c r="Q1150" s="15" t="s">
        <v>26</v>
      </c>
      <c r="R1150" s="15" t="s">
        <v>15</v>
      </c>
      <c r="S1150" s="18" t="n">
        <v>95.15</v>
      </c>
      <c r="T1150" s="15" t="n">
        <v>196.9</v>
      </c>
      <c r="U1150" s="15" t="s">
        <v>26</v>
      </c>
      <c r="V1150" s="18" t="n">
        <f aca="false">IF(ISNUMBER(T1150),T1150,0)</f>
        <v>196.9</v>
      </c>
      <c r="W1150" s="15" t="n">
        <f aca="false">IF(U1150="Yes",1,0)</f>
        <v>1</v>
      </c>
      <c r="X1150" s="15" t="str">
        <f aca="false">IF(F1150&lt;=12,"0-12 months",IF(F1150&lt;=24,"13-24 months",IF(F1150&lt;=48,"25-48 months","49-72 months")))</f>
        <v>0-12 months</v>
      </c>
      <c r="Y1150" s="15" t="str">
        <f aca="false">IF(C1150=1,"Yes","No")</f>
        <v>No</v>
      </c>
      <c r="Z1150" s="15" t="n">
        <f aca="false">COUNTIF(J1150:O1150,"Yes")</f>
        <v>2</v>
      </c>
      <c r="AA1150" s="18" t="n">
        <f aca="false">S1150*W1150</f>
        <v>95.15</v>
      </c>
      <c r="AB1150" s="15" t="n">
        <f aca="false">(P1150="Month-to-month")+(I1150="Fiber optic")+(R1150="Electronic check")+(F1150&lt;=12)+(M1150="No")+(J1150="No")</f>
        <v>6</v>
      </c>
      <c r="AC1150" s="15" t="str">
        <f aca="false">IF(AB1150&gt;=5,"High",IF(AB1150&gt;=3,"Medium","Low"))</f>
        <v>High</v>
      </c>
    </row>
    <row r="1151" customFormat="false" ht="15" hidden="false" customHeight="false" outlineLevel="0" collapsed="false">
      <c r="A1151" s="15" t="s">
        <v>1248</v>
      </c>
      <c r="B1151" s="15" t="s">
        <v>98</v>
      </c>
      <c r="C1151" s="15" t="n">
        <v>0</v>
      </c>
      <c r="D1151" s="15" t="s">
        <v>26</v>
      </c>
      <c r="E1151" s="15" t="s">
        <v>26</v>
      </c>
      <c r="F1151" s="15" t="n">
        <v>13</v>
      </c>
      <c r="G1151" s="15" t="s">
        <v>26</v>
      </c>
      <c r="H1151" s="15" t="s">
        <v>24</v>
      </c>
      <c r="I1151" s="15" t="s">
        <v>102</v>
      </c>
      <c r="J1151" s="15" t="s">
        <v>24</v>
      </c>
      <c r="K1151" s="15" t="s">
        <v>24</v>
      </c>
      <c r="L1151" s="15" t="s">
        <v>26</v>
      </c>
      <c r="M1151" s="15" t="s">
        <v>24</v>
      </c>
      <c r="N1151" s="15" t="s">
        <v>26</v>
      </c>
      <c r="O1151" s="15" t="s">
        <v>26</v>
      </c>
      <c r="P1151" s="15" t="s">
        <v>25</v>
      </c>
      <c r="Q1151" s="15" t="s">
        <v>26</v>
      </c>
      <c r="R1151" s="15" t="s">
        <v>17</v>
      </c>
      <c r="S1151" s="18" t="n">
        <v>96.65</v>
      </c>
      <c r="T1151" s="15" t="n">
        <v>1162.85</v>
      </c>
      <c r="U1151" s="15" t="s">
        <v>26</v>
      </c>
      <c r="V1151" s="18" t="n">
        <f aca="false">IF(ISNUMBER(T1151),T1151,0)</f>
        <v>1162.85</v>
      </c>
      <c r="W1151" s="15" t="n">
        <f aca="false">IF(U1151="Yes",1,0)</f>
        <v>1</v>
      </c>
      <c r="X1151" s="15" t="str">
        <f aca="false">IF(F1151&lt;=12,"0-12 months",IF(F1151&lt;=24,"13-24 months",IF(F1151&lt;=48,"25-48 months","49-72 months")))</f>
        <v>13-24 months</v>
      </c>
      <c r="Y1151" s="15" t="str">
        <f aca="false">IF(C1151=1,"Yes","No")</f>
        <v>No</v>
      </c>
      <c r="Z1151" s="15" t="n">
        <f aca="false">COUNTIF(J1151:O1151,"Yes")</f>
        <v>3</v>
      </c>
      <c r="AA1151" s="18" t="n">
        <f aca="false">S1151*W1151</f>
        <v>96.65</v>
      </c>
      <c r="AB1151" s="15" t="n">
        <f aca="false">(P1151="Month-to-month")+(I1151="Fiber optic")+(R1151="Electronic check")+(F1151&lt;=12)+(M1151="No")+(J1151="No")</f>
        <v>4</v>
      </c>
      <c r="AC1151" s="15" t="str">
        <f aca="false">IF(AB1151&gt;=5,"High",IF(AB1151&gt;=3,"Medium","Low"))</f>
        <v>Medium</v>
      </c>
    </row>
    <row r="1152" customFormat="false" ht="15" hidden="false" customHeight="false" outlineLevel="0" collapsed="false">
      <c r="A1152" s="15" t="s">
        <v>1249</v>
      </c>
      <c r="B1152" s="15" t="s">
        <v>94</v>
      </c>
      <c r="C1152" s="15" t="n">
        <v>0</v>
      </c>
      <c r="D1152" s="15" t="s">
        <v>24</v>
      </c>
      <c r="E1152" s="15" t="s">
        <v>24</v>
      </c>
      <c r="F1152" s="15" t="n">
        <v>41</v>
      </c>
      <c r="G1152" s="15" t="s">
        <v>24</v>
      </c>
      <c r="H1152" s="15" t="s">
        <v>95</v>
      </c>
      <c r="I1152" s="15" t="s">
        <v>96</v>
      </c>
      <c r="J1152" s="15" t="s">
        <v>24</v>
      </c>
      <c r="K1152" s="15" t="s">
        <v>26</v>
      </c>
      <c r="L1152" s="15" t="s">
        <v>24</v>
      </c>
      <c r="M1152" s="15" t="s">
        <v>24</v>
      </c>
      <c r="N1152" s="15" t="s">
        <v>24</v>
      </c>
      <c r="O1152" s="15" t="s">
        <v>26</v>
      </c>
      <c r="P1152" s="15" t="s">
        <v>25</v>
      </c>
      <c r="Q1152" s="15" t="s">
        <v>26</v>
      </c>
      <c r="R1152" s="15" t="s">
        <v>15</v>
      </c>
      <c r="S1152" s="18" t="n">
        <v>40.35</v>
      </c>
      <c r="T1152" s="15" t="n">
        <v>1677.85</v>
      </c>
      <c r="U1152" s="15" t="s">
        <v>24</v>
      </c>
      <c r="V1152" s="18" t="n">
        <f aca="false">IF(ISNUMBER(T1152),T1152,0)</f>
        <v>1677.85</v>
      </c>
      <c r="W1152" s="15" t="n">
        <f aca="false">IF(U1152="Yes",1,0)</f>
        <v>0</v>
      </c>
      <c r="X1152" s="15" t="str">
        <f aca="false">IF(F1152&lt;=12,"0-12 months",IF(F1152&lt;=24,"13-24 months",IF(F1152&lt;=48,"25-48 months","49-72 months")))</f>
        <v>25-48 months</v>
      </c>
      <c r="Y1152" s="15" t="str">
        <f aca="false">IF(C1152=1,"Yes","No")</f>
        <v>No</v>
      </c>
      <c r="Z1152" s="15" t="n">
        <f aca="false">COUNTIF(J1152:O1152,"Yes")</f>
        <v>2</v>
      </c>
      <c r="AA1152" s="18" t="n">
        <f aca="false">S1152*W1152</f>
        <v>0</v>
      </c>
      <c r="AB1152" s="15" t="n">
        <f aca="false">(P1152="Month-to-month")+(I1152="Fiber optic")+(R1152="Electronic check")+(F1152&lt;=12)+(M1152="No")+(J1152="No")</f>
        <v>4</v>
      </c>
      <c r="AC1152" s="15" t="str">
        <f aca="false">IF(AB1152&gt;=5,"High",IF(AB1152&gt;=3,"Medium","Low"))</f>
        <v>Medium</v>
      </c>
    </row>
    <row r="1153" customFormat="false" ht="15" hidden="false" customHeight="false" outlineLevel="0" collapsed="false">
      <c r="A1153" s="15" t="s">
        <v>1250</v>
      </c>
      <c r="B1153" s="15" t="s">
        <v>94</v>
      </c>
      <c r="C1153" s="15" t="n">
        <v>0</v>
      </c>
      <c r="D1153" s="15" t="s">
        <v>24</v>
      </c>
      <c r="E1153" s="15" t="s">
        <v>24</v>
      </c>
      <c r="F1153" s="15" t="n">
        <v>1</v>
      </c>
      <c r="G1153" s="15" t="s">
        <v>26</v>
      </c>
      <c r="H1153" s="15" t="s">
        <v>24</v>
      </c>
      <c r="I1153" s="15" t="s">
        <v>24</v>
      </c>
      <c r="J1153" s="15" t="s">
        <v>28</v>
      </c>
      <c r="K1153" s="15" t="s">
        <v>28</v>
      </c>
      <c r="L1153" s="15" t="s">
        <v>28</v>
      </c>
      <c r="M1153" s="15" t="s">
        <v>28</v>
      </c>
      <c r="N1153" s="15" t="s">
        <v>28</v>
      </c>
      <c r="O1153" s="15" t="s">
        <v>28</v>
      </c>
      <c r="P1153" s="15" t="s">
        <v>25</v>
      </c>
      <c r="Q1153" s="15" t="s">
        <v>24</v>
      </c>
      <c r="R1153" s="15" t="s">
        <v>15</v>
      </c>
      <c r="S1153" s="18" t="n">
        <v>18.85</v>
      </c>
      <c r="T1153" s="15" t="n">
        <v>18.85</v>
      </c>
      <c r="U1153" s="15" t="s">
        <v>24</v>
      </c>
      <c r="V1153" s="18" t="n">
        <f aca="false">IF(ISNUMBER(T1153),T1153,0)</f>
        <v>18.85</v>
      </c>
      <c r="W1153" s="15" t="n">
        <f aca="false">IF(U1153="Yes",1,0)</f>
        <v>0</v>
      </c>
      <c r="X1153" s="15" t="str">
        <f aca="false">IF(F1153&lt;=12,"0-12 months",IF(F1153&lt;=24,"13-24 months",IF(F1153&lt;=48,"25-48 months","49-72 months")))</f>
        <v>0-12 months</v>
      </c>
      <c r="Y1153" s="15" t="str">
        <f aca="false">IF(C1153=1,"Yes","No")</f>
        <v>No</v>
      </c>
      <c r="Z1153" s="15" t="n">
        <f aca="false">COUNTIF(J1153:O1153,"Yes")</f>
        <v>0</v>
      </c>
      <c r="AA1153" s="18" t="n">
        <f aca="false">S1153*W1153</f>
        <v>0</v>
      </c>
      <c r="AB1153" s="15" t="n">
        <f aca="false">(P1153="Month-to-month")+(I1153="Fiber optic")+(R1153="Electronic check")+(F1153&lt;=12)+(M1153="No")+(J1153="No")</f>
        <v>3</v>
      </c>
      <c r="AC1153" s="15" t="str">
        <f aca="false">IF(AB1153&gt;=5,"High",IF(AB1153&gt;=3,"Medium","Low"))</f>
        <v>Medium</v>
      </c>
    </row>
    <row r="1154" customFormat="false" ht="15" hidden="false" customHeight="false" outlineLevel="0" collapsed="false">
      <c r="A1154" s="15" t="s">
        <v>1251</v>
      </c>
      <c r="B1154" s="15" t="s">
        <v>98</v>
      </c>
      <c r="C1154" s="15" t="n">
        <v>0</v>
      </c>
      <c r="D1154" s="15" t="s">
        <v>24</v>
      </c>
      <c r="E1154" s="15" t="s">
        <v>24</v>
      </c>
      <c r="F1154" s="15" t="n">
        <v>7</v>
      </c>
      <c r="G1154" s="15" t="s">
        <v>26</v>
      </c>
      <c r="H1154" s="15" t="s">
        <v>24</v>
      </c>
      <c r="I1154" s="15" t="s">
        <v>96</v>
      </c>
      <c r="J1154" s="15" t="s">
        <v>24</v>
      </c>
      <c r="K1154" s="15" t="s">
        <v>24</v>
      </c>
      <c r="L1154" s="15" t="s">
        <v>24</v>
      </c>
      <c r="M1154" s="15" t="s">
        <v>24</v>
      </c>
      <c r="N1154" s="15" t="s">
        <v>26</v>
      </c>
      <c r="O1154" s="15" t="s">
        <v>24</v>
      </c>
      <c r="P1154" s="15" t="s">
        <v>25</v>
      </c>
      <c r="Q1154" s="15" t="s">
        <v>24</v>
      </c>
      <c r="R1154" s="15" t="s">
        <v>17</v>
      </c>
      <c r="S1154" s="18" t="n">
        <v>54.85</v>
      </c>
      <c r="T1154" s="15" t="n">
        <v>370.4</v>
      </c>
      <c r="U1154" s="15" t="s">
        <v>24</v>
      </c>
      <c r="V1154" s="18" t="n">
        <f aca="false">IF(ISNUMBER(T1154),T1154,0)</f>
        <v>370.4</v>
      </c>
      <c r="W1154" s="15" t="n">
        <f aca="false">IF(U1154="Yes",1,0)</f>
        <v>0</v>
      </c>
      <c r="X1154" s="15" t="str">
        <f aca="false">IF(F1154&lt;=12,"0-12 months",IF(F1154&lt;=24,"13-24 months",IF(F1154&lt;=48,"25-48 months","49-72 months")))</f>
        <v>0-12 months</v>
      </c>
      <c r="Y1154" s="15" t="str">
        <f aca="false">IF(C1154=1,"Yes","No")</f>
        <v>No</v>
      </c>
      <c r="Z1154" s="15" t="n">
        <f aca="false">COUNTIF(J1154:O1154,"Yes")</f>
        <v>1</v>
      </c>
      <c r="AA1154" s="18" t="n">
        <f aca="false">S1154*W1154</f>
        <v>0</v>
      </c>
      <c r="AB1154" s="15" t="n">
        <f aca="false">(P1154="Month-to-month")+(I1154="Fiber optic")+(R1154="Electronic check")+(F1154&lt;=12)+(M1154="No")+(J1154="No")</f>
        <v>4</v>
      </c>
      <c r="AC1154" s="15" t="str">
        <f aca="false">IF(AB1154&gt;=5,"High",IF(AB1154&gt;=3,"Medium","Low"))</f>
        <v>Medium</v>
      </c>
    </row>
    <row r="1155" customFormat="false" ht="15" hidden="false" customHeight="false" outlineLevel="0" collapsed="false">
      <c r="A1155" s="15" t="s">
        <v>1252</v>
      </c>
      <c r="B1155" s="15" t="s">
        <v>94</v>
      </c>
      <c r="C1155" s="15" t="n">
        <v>0</v>
      </c>
      <c r="D1155" s="15" t="s">
        <v>26</v>
      </c>
      <c r="E1155" s="15" t="s">
        <v>24</v>
      </c>
      <c r="F1155" s="15" t="n">
        <v>52</v>
      </c>
      <c r="G1155" s="15" t="s">
        <v>26</v>
      </c>
      <c r="H1155" s="15" t="s">
        <v>24</v>
      </c>
      <c r="I1155" s="15" t="s">
        <v>96</v>
      </c>
      <c r="J1155" s="15" t="s">
        <v>26</v>
      </c>
      <c r="K1155" s="15" t="s">
        <v>24</v>
      </c>
      <c r="L1155" s="15" t="s">
        <v>26</v>
      </c>
      <c r="M1155" s="15" t="s">
        <v>24</v>
      </c>
      <c r="N1155" s="15" t="s">
        <v>26</v>
      </c>
      <c r="O1155" s="15" t="s">
        <v>24</v>
      </c>
      <c r="P1155" s="15" t="s">
        <v>27</v>
      </c>
      <c r="Q1155" s="15" t="s">
        <v>26</v>
      </c>
      <c r="R1155" s="15" t="s">
        <v>17</v>
      </c>
      <c r="S1155" s="18" t="n">
        <v>64.3</v>
      </c>
      <c r="T1155" s="15" t="n">
        <v>3410.6</v>
      </c>
      <c r="U1155" s="15" t="s">
        <v>24</v>
      </c>
      <c r="V1155" s="18" t="n">
        <f aca="false">IF(ISNUMBER(T1155),T1155,0)</f>
        <v>3410.6</v>
      </c>
      <c r="W1155" s="15" t="n">
        <f aca="false">IF(U1155="Yes",1,0)</f>
        <v>0</v>
      </c>
      <c r="X1155" s="15" t="str">
        <f aca="false">IF(F1155&lt;=12,"0-12 months",IF(F1155&lt;=24,"13-24 months",IF(F1155&lt;=48,"25-48 months","49-72 months")))</f>
        <v>49-72 months</v>
      </c>
      <c r="Y1155" s="15" t="str">
        <f aca="false">IF(C1155=1,"Yes","No")</f>
        <v>No</v>
      </c>
      <c r="Z1155" s="15" t="n">
        <f aca="false">COUNTIF(J1155:O1155,"Yes")</f>
        <v>3</v>
      </c>
      <c r="AA1155" s="18" t="n">
        <f aca="false">S1155*W1155</f>
        <v>0</v>
      </c>
      <c r="AB1155" s="15" t="n">
        <f aca="false">(P1155="Month-to-month")+(I1155="Fiber optic")+(R1155="Electronic check")+(F1155&lt;=12)+(M1155="No")+(J1155="No")</f>
        <v>1</v>
      </c>
      <c r="AC1155" s="15" t="str">
        <f aca="false">IF(AB1155&gt;=5,"High",IF(AB1155&gt;=3,"Medium","Low"))</f>
        <v>Low</v>
      </c>
    </row>
    <row r="1156" customFormat="false" ht="15" hidden="false" customHeight="false" outlineLevel="0" collapsed="false">
      <c r="A1156" s="15" t="s">
        <v>1253</v>
      </c>
      <c r="B1156" s="15" t="s">
        <v>94</v>
      </c>
      <c r="C1156" s="15" t="n">
        <v>0</v>
      </c>
      <c r="D1156" s="15" t="s">
        <v>26</v>
      </c>
      <c r="E1156" s="15" t="s">
        <v>26</v>
      </c>
      <c r="F1156" s="15" t="n">
        <v>45</v>
      </c>
      <c r="G1156" s="15" t="s">
        <v>26</v>
      </c>
      <c r="H1156" s="15" t="s">
        <v>26</v>
      </c>
      <c r="I1156" s="15" t="s">
        <v>24</v>
      </c>
      <c r="J1156" s="15" t="s">
        <v>28</v>
      </c>
      <c r="K1156" s="15" t="s">
        <v>28</v>
      </c>
      <c r="L1156" s="15" t="s">
        <v>28</v>
      </c>
      <c r="M1156" s="15" t="s">
        <v>28</v>
      </c>
      <c r="N1156" s="15" t="s">
        <v>28</v>
      </c>
      <c r="O1156" s="15" t="s">
        <v>28</v>
      </c>
      <c r="P1156" s="15" t="s">
        <v>29</v>
      </c>
      <c r="Q1156" s="15" t="s">
        <v>26</v>
      </c>
      <c r="R1156" s="15" t="s">
        <v>19</v>
      </c>
      <c r="S1156" s="18" t="n">
        <v>24.65</v>
      </c>
      <c r="T1156" s="15" t="n">
        <v>1138.8</v>
      </c>
      <c r="U1156" s="15" t="s">
        <v>24</v>
      </c>
      <c r="V1156" s="18" t="n">
        <f aca="false">IF(ISNUMBER(T1156),T1156,0)</f>
        <v>1138.8</v>
      </c>
      <c r="W1156" s="15" t="n">
        <f aca="false">IF(U1156="Yes",1,0)</f>
        <v>0</v>
      </c>
      <c r="X1156" s="15" t="str">
        <f aca="false">IF(F1156&lt;=12,"0-12 months",IF(F1156&lt;=24,"13-24 months",IF(F1156&lt;=48,"25-48 months","49-72 months")))</f>
        <v>25-48 months</v>
      </c>
      <c r="Y1156" s="15" t="str">
        <f aca="false">IF(C1156=1,"Yes","No")</f>
        <v>No</v>
      </c>
      <c r="Z1156" s="15" t="n">
        <f aca="false">COUNTIF(J1156:O1156,"Yes")</f>
        <v>0</v>
      </c>
      <c r="AA1156" s="18" t="n">
        <f aca="false">S1156*W1156</f>
        <v>0</v>
      </c>
      <c r="AB1156" s="15" t="n">
        <f aca="false">(P1156="Month-to-month")+(I1156="Fiber optic")+(R1156="Electronic check")+(F1156&lt;=12)+(M1156="No")+(J1156="No")</f>
        <v>0</v>
      </c>
      <c r="AC1156" s="15" t="str">
        <f aca="false">IF(AB1156&gt;=5,"High",IF(AB1156&gt;=3,"Medium","Low"))</f>
        <v>Low</v>
      </c>
    </row>
    <row r="1157" customFormat="false" ht="15" hidden="false" customHeight="false" outlineLevel="0" collapsed="false">
      <c r="A1157" s="15" t="s">
        <v>1254</v>
      </c>
      <c r="B1157" s="15" t="s">
        <v>98</v>
      </c>
      <c r="C1157" s="15" t="n">
        <v>0</v>
      </c>
      <c r="D1157" s="15" t="s">
        <v>26</v>
      </c>
      <c r="E1157" s="15" t="s">
        <v>24</v>
      </c>
      <c r="F1157" s="15" t="n">
        <v>70</v>
      </c>
      <c r="G1157" s="15" t="s">
        <v>26</v>
      </c>
      <c r="H1157" s="15" t="s">
        <v>26</v>
      </c>
      <c r="I1157" s="15" t="s">
        <v>96</v>
      </c>
      <c r="J1157" s="15" t="s">
        <v>24</v>
      </c>
      <c r="K1157" s="15" t="s">
        <v>26</v>
      </c>
      <c r="L1157" s="15" t="s">
        <v>26</v>
      </c>
      <c r="M1157" s="15" t="s">
        <v>26</v>
      </c>
      <c r="N1157" s="15" t="s">
        <v>26</v>
      </c>
      <c r="O1157" s="15" t="s">
        <v>24</v>
      </c>
      <c r="P1157" s="15" t="s">
        <v>29</v>
      </c>
      <c r="Q1157" s="15" t="s">
        <v>24</v>
      </c>
      <c r="R1157" s="15" t="s">
        <v>21</v>
      </c>
      <c r="S1157" s="18" t="n">
        <v>76.1</v>
      </c>
      <c r="T1157" s="15" t="n">
        <v>5264.25</v>
      </c>
      <c r="U1157" s="15" t="s">
        <v>24</v>
      </c>
      <c r="V1157" s="18" t="n">
        <f aca="false">IF(ISNUMBER(T1157),T1157,0)</f>
        <v>5264.25</v>
      </c>
      <c r="W1157" s="15" t="n">
        <f aca="false">IF(U1157="Yes",1,0)</f>
        <v>0</v>
      </c>
      <c r="X1157" s="15" t="str">
        <f aca="false">IF(F1157&lt;=12,"0-12 months",IF(F1157&lt;=24,"13-24 months",IF(F1157&lt;=48,"25-48 months","49-72 months")))</f>
        <v>49-72 months</v>
      </c>
      <c r="Y1157" s="15" t="str">
        <f aca="false">IF(C1157=1,"Yes","No")</f>
        <v>No</v>
      </c>
      <c r="Z1157" s="15" t="n">
        <f aca="false">COUNTIF(J1157:O1157,"Yes")</f>
        <v>4</v>
      </c>
      <c r="AA1157" s="18" t="n">
        <f aca="false">S1157*W1157</f>
        <v>0</v>
      </c>
      <c r="AB1157" s="15" t="n">
        <f aca="false">(P1157="Month-to-month")+(I1157="Fiber optic")+(R1157="Electronic check")+(F1157&lt;=12)+(M1157="No")+(J1157="No")</f>
        <v>1</v>
      </c>
      <c r="AC1157" s="15" t="str">
        <f aca="false">IF(AB1157&gt;=5,"High",IF(AB1157&gt;=3,"Medium","Low"))</f>
        <v>Low</v>
      </c>
    </row>
    <row r="1158" customFormat="false" ht="15" hidden="false" customHeight="false" outlineLevel="0" collapsed="false">
      <c r="A1158" s="15" t="s">
        <v>1255</v>
      </c>
      <c r="B1158" s="15" t="s">
        <v>94</v>
      </c>
      <c r="C1158" s="15" t="n">
        <v>0</v>
      </c>
      <c r="D1158" s="15" t="s">
        <v>24</v>
      </c>
      <c r="E1158" s="15" t="s">
        <v>24</v>
      </c>
      <c r="F1158" s="15" t="n">
        <v>53</v>
      </c>
      <c r="G1158" s="15" t="s">
        <v>26</v>
      </c>
      <c r="H1158" s="15" t="s">
        <v>24</v>
      </c>
      <c r="I1158" s="15" t="s">
        <v>24</v>
      </c>
      <c r="J1158" s="15" t="s">
        <v>28</v>
      </c>
      <c r="K1158" s="15" t="s">
        <v>28</v>
      </c>
      <c r="L1158" s="15" t="s">
        <v>28</v>
      </c>
      <c r="M1158" s="15" t="s">
        <v>28</v>
      </c>
      <c r="N1158" s="15" t="s">
        <v>28</v>
      </c>
      <c r="O1158" s="15" t="s">
        <v>28</v>
      </c>
      <c r="P1158" s="15" t="s">
        <v>29</v>
      </c>
      <c r="Q1158" s="15" t="s">
        <v>24</v>
      </c>
      <c r="R1158" s="15" t="s">
        <v>17</v>
      </c>
      <c r="S1158" s="18" t="n">
        <v>18.7</v>
      </c>
      <c r="T1158" s="15" t="n">
        <v>1005.7</v>
      </c>
      <c r="U1158" s="15" t="s">
        <v>24</v>
      </c>
      <c r="V1158" s="18" t="n">
        <f aca="false">IF(ISNUMBER(T1158),T1158,0)</f>
        <v>1005.7</v>
      </c>
      <c r="W1158" s="15" t="n">
        <f aca="false">IF(U1158="Yes",1,0)</f>
        <v>0</v>
      </c>
      <c r="X1158" s="15" t="str">
        <f aca="false">IF(F1158&lt;=12,"0-12 months",IF(F1158&lt;=24,"13-24 months",IF(F1158&lt;=48,"25-48 months","49-72 months")))</f>
        <v>49-72 months</v>
      </c>
      <c r="Y1158" s="15" t="str">
        <f aca="false">IF(C1158=1,"Yes","No")</f>
        <v>No</v>
      </c>
      <c r="Z1158" s="15" t="n">
        <f aca="false">COUNTIF(J1158:O1158,"Yes")</f>
        <v>0</v>
      </c>
      <c r="AA1158" s="18" t="n">
        <f aca="false">S1158*W1158</f>
        <v>0</v>
      </c>
      <c r="AB1158" s="15" t="n">
        <f aca="false">(P1158="Month-to-month")+(I1158="Fiber optic")+(R1158="Electronic check")+(F1158&lt;=12)+(M1158="No")+(J1158="No")</f>
        <v>0</v>
      </c>
      <c r="AC1158" s="15" t="str">
        <f aca="false">IF(AB1158&gt;=5,"High",IF(AB1158&gt;=3,"Medium","Low"))</f>
        <v>Low</v>
      </c>
    </row>
    <row r="1159" customFormat="false" ht="15" hidden="false" customHeight="false" outlineLevel="0" collapsed="false">
      <c r="A1159" s="15" t="s">
        <v>1256</v>
      </c>
      <c r="B1159" s="15" t="s">
        <v>94</v>
      </c>
      <c r="C1159" s="15" t="n">
        <v>1</v>
      </c>
      <c r="D1159" s="15" t="s">
        <v>26</v>
      </c>
      <c r="E1159" s="15" t="s">
        <v>24</v>
      </c>
      <c r="F1159" s="15" t="n">
        <v>62</v>
      </c>
      <c r="G1159" s="15" t="s">
        <v>26</v>
      </c>
      <c r="H1159" s="15" t="s">
        <v>26</v>
      </c>
      <c r="I1159" s="15" t="s">
        <v>102</v>
      </c>
      <c r="J1159" s="15" t="s">
        <v>24</v>
      </c>
      <c r="K1159" s="15" t="s">
        <v>26</v>
      </c>
      <c r="L1159" s="15" t="s">
        <v>26</v>
      </c>
      <c r="M1159" s="15" t="s">
        <v>24</v>
      </c>
      <c r="N1159" s="15" t="s">
        <v>26</v>
      </c>
      <c r="O1159" s="15" t="s">
        <v>24</v>
      </c>
      <c r="P1159" s="15" t="s">
        <v>27</v>
      </c>
      <c r="Q1159" s="15" t="s">
        <v>26</v>
      </c>
      <c r="R1159" s="15" t="s">
        <v>21</v>
      </c>
      <c r="S1159" s="18" t="n">
        <v>97.95</v>
      </c>
      <c r="T1159" s="15" t="n">
        <v>5936.55</v>
      </c>
      <c r="U1159" s="15" t="s">
        <v>24</v>
      </c>
      <c r="V1159" s="18" t="n">
        <f aca="false">IF(ISNUMBER(T1159),T1159,0)</f>
        <v>5936.55</v>
      </c>
      <c r="W1159" s="15" t="n">
        <f aca="false">IF(U1159="Yes",1,0)</f>
        <v>0</v>
      </c>
      <c r="X1159" s="15" t="str">
        <f aca="false">IF(F1159&lt;=12,"0-12 months",IF(F1159&lt;=24,"13-24 months",IF(F1159&lt;=48,"25-48 months","49-72 months")))</f>
        <v>49-72 months</v>
      </c>
      <c r="Y1159" s="15" t="str">
        <f aca="false">IF(C1159=1,"Yes","No")</f>
        <v>Yes</v>
      </c>
      <c r="Z1159" s="15" t="n">
        <f aca="false">COUNTIF(J1159:O1159,"Yes")</f>
        <v>3</v>
      </c>
      <c r="AA1159" s="18" t="n">
        <f aca="false">S1159*W1159</f>
        <v>0</v>
      </c>
      <c r="AB1159" s="15" t="n">
        <f aca="false">(P1159="Month-to-month")+(I1159="Fiber optic")+(R1159="Electronic check")+(F1159&lt;=12)+(M1159="No")+(J1159="No")</f>
        <v>3</v>
      </c>
      <c r="AC1159" s="15" t="str">
        <f aca="false">IF(AB1159&gt;=5,"High",IF(AB1159&gt;=3,"Medium","Low"))</f>
        <v>Medium</v>
      </c>
    </row>
    <row r="1160" customFormat="false" ht="15" hidden="false" customHeight="false" outlineLevel="0" collapsed="false">
      <c r="A1160" s="15" t="s">
        <v>1257</v>
      </c>
      <c r="B1160" s="15" t="s">
        <v>94</v>
      </c>
      <c r="C1160" s="15" t="n">
        <v>0</v>
      </c>
      <c r="D1160" s="15" t="s">
        <v>26</v>
      </c>
      <c r="E1160" s="15" t="s">
        <v>24</v>
      </c>
      <c r="F1160" s="15" t="n">
        <v>60</v>
      </c>
      <c r="G1160" s="15" t="s">
        <v>26</v>
      </c>
      <c r="H1160" s="15" t="s">
        <v>26</v>
      </c>
      <c r="I1160" s="15" t="s">
        <v>102</v>
      </c>
      <c r="J1160" s="15" t="s">
        <v>26</v>
      </c>
      <c r="K1160" s="15" t="s">
        <v>26</v>
      </c>
      <c r="L1160" s="15" t="s">
        <v>24</v>
      </c>
      <c r="M1160" s="15" t="s">
        <v>24</v>
      </c>
      <c r="N1160" s="15" t="s">
        <v>24</v>
      </c>
      <c r="O1160" s="15" t="s">
        <v>26</v>
      </c>
      <c r="P1160" s="15" t="s">
        <v>25</v>
      </c>
      <c r="Q1160" s="15" t="s">
        <v>26</v>
      </c>
      <c r="R1160" s="15" t="s">
        <v>21</v>
      </c>
      <c r="S1160" s="18" t="n">
        <v>94.1</v>
      </c>
      <c r="T1160" s="15" t="n">
        <v>5475.9</v>
      </c>
      <c r="U1160" s="15" t="s">
        <v>24</v>
      </c>
      <c r="V1160" s="18" t="n">
        <f aca="false">IF(ISNUMBER(T1160),T1160,0)</f>
        <v>5475.9</v>
      </c>
      <c r="W1160" s="15" t="n">
        <f aca="false">IF(U1160="Yes",1,0)</f>
        <v>0</v>
      </c>
      <c r="X1160" s="15" t="str">
        <f aca="false">IF(F1160&lt;=12,"0-12 months",IF(F1160&lt;=24,"13-24 months",IF(F1160&lt;=48,"25-48 months","49-72 months")))</f>
        <v>49-72 months</v>
      </c>
      <c r="Y1160" s="15" t="str">
        <f aca="false">IF(C1160=1,"Yes","No")</f>
        <v>No</v>
      </c>
      <c r="Z1160" s="15" t="n">
        <f aca="false">COUNTIF(J1160:O1160,"Yes")</f>
        <v>3</v>
      </c>
      <c r="AA1160" s="18" t="n">
        <f aca="false">S1160*W1160</f>
        <v>0</v>
      </c>
      <c r="AB1160" s="15" t="n">
        <f aca="false">(P1160="Month-to-month")+(I1160="Fiber optic")+(R1160="Electronic check")+(F1160&lt;=12)+(M1160="No")+(J1160="No")</f>
        <v>3</v>
      </c>
      <c r="AC1160" s="15" t="str">
        <f aca="false">IF(AB1160&gt;=5,"High",IF(AB1160&gt;=3,"Medium","Low"))</f>
        <v>Medium</v>
      </c>
    </row>
    <row r="1161" customFormat="false" ht="15" hidden="false" customHeight="false" outlineLevel="0" collapsed="false">
      <c r="A1161" s="15" t="s">
        <v>1258</v>
      </c>
      <c r="B1161" s="15" t="s">
        <v>94</v>
      </c>
      <c r="C1161" s="15" t="n">
        <v>1</v>
      </c>
      <c r="D1161" s="15" t="s">
        <v>26</v>
      </c>
      <c r="E1161" s="15" t="s">
        <v>24</v>
      </c>
      <c r="F1161" s="15" t="n">
        <v>3</v>
      </c>
      <c r="G1161" s="15" t="s">
        <v>26</v>
      </c>
      <c r="H1161" s="15" t="s">
        <v>24</v>
      </c>
      <c r="I1161" s="15" t="s">
        <v>102</v>
      </c>
      <c r="J1161" s="15" t="s">
        <v>24</v>
      </c>
      <c r="K1161" s="15" t="s">
        <v>24</v>
      </c>
      <c r="L1161" s="15" t="s">
        <v>24</v>
      </c>
      <c r="M1161" s="15" t="s">
        <v>24</v>
      </c>
      <c r="N1161" s="15" t="s">
        <v>26</v>
      </c>
      <c r="O1161" s="15" t="s">
        <v>24</v>
      </c>
      <c r="P1161" s="15" t="s">
        <v>25</v>
      </c>
      <c r="Q1161" s="15" t="s">
        <v>26</v>
      </c>
      <c r="R1161" s="15" t="s">
        <v>15</v>
      </c>
      <c r="S1161" s="18" t="n">
        <v>80.4</v>
      </c>
      <c r="T1161" s="15" t="n">
        <v>224.05</v>
      </c>
      <c r="U1161" s="15" t="s">
        <v>26</v>
      </c>
      <c r="V1161" s="18" t="n">
        <f aca="false">IF(ISNUMBER(T1161),T1161,0)</f>
        <v>224.05</v>
      </c>
      <c r="W1161" s="15" t="n">
        <f aca="false">IF(U1161="Yes",1,0)</f>
        <v>1</v>
      </c>
      <c r="X1161" s="15" t="str">
        <f aca="false">IF(F1161&lt;=12,"0-12 months",IF(F1161&lt;=24,"13-24 months",IF(F1161&lt;=48,"25-48 months","49-72 months")))</f>
        <v>0-12 months</v>
      </c>
      <c r="Y1161" s="15" t="str">
        <f aca="false">IF(C1161=1,"Yes","No")</f>
        <v>Yes</v>
      </c>
      <c r="Z1161" s="15" t="n">
        <f aca="false">COUNTIF(J1161:O1161,"Yes")</f>
        <v>1</v>
      </c>
      <c r="AA1161" s="18" t="n">
        <f aca="false">S1161*W1161</f>
        <v>80.4</v>
      </c>
      <c r="AB1161" s="15" t="n">
        <f aca="false">(P1161="Month-to-month")+(I1161="Fiber optic")+(R1161="Electronic check")+(F1161&lt;=12)+(M1161="No")+(J1161="No")</f>
        <v>6</v>
      </c>
      <c r="AC1161" s="15" t="str">
        <f aca="false">IF(AB1161&gt;=5,"High",IF(AB1161&gt;=3,"Medium","Low"))</f>
        <v>High</v>
      </c>
    </row>
    <row r="1162" customFormat="false" ht="15" hidden="false" customHeight="false" outlineLevel="0" collapsed="false">
      <c r="A1162" s="15" t="s">
        <v>1259</v>
      </c>
      <c r="B1162" s="15" t="s">
        <v>94</v>
      </c>
      <c r="C1162" s="15" t="n">
        <v>1</v>
      </c>
      <c r="D1162" s="15" t="s">
        <v>26</v>
      </c>
      <c r="E1162" s="15" t="s">
        <v>24</v>
      </c>
      <c r="F1162" s="15" t="n">
        <v>23</v>
      </c>
      <c r="G1162" s="15" t="s">
        <v>26</v>
      </c>
      <c r="H1162" s="15" t="s">
        <v>24</v>
      </c>
      <c r="I1162" s="15" t="s">
        <v>102</v>
      </c>
      <c r="J1162" s="15" t="s">
        <v>26</v>
      </c>
      <c r="K1162" s="15" t="s">
        <v>24</v>
      </c>
      <c r="L1162" s="15" t="s">
        <v>24</v>
      </c>
      <c r="M1162" s="15" t="s">
        <v>24</v>
      </c>
      <c r="N1162" s="15" t="s">
        <v>26</v>
      </c>
      <c r="O1162" s="15" t="s">
        <v>26</v>
      </c>
      <c r="P1162" s="15" t="s">
        <v>25</v>
      </c>
      <c r="Q1162" s="15" t="s">
        <v>26</v>
      </c>
      <c r="R1162" s="15" t="s">
        <v>15</v>
      </c>
      <c r="S1162" s="18" t="n">
        <v>95.1</v>
      </c>
      <c r="T1162" s="15" t="n">
        <v>2326.05</v>
      </c>
      <c r="U1162" s="15" t="s">
        <v>24</v>
      </c>
      <c r="V1162" s="18" t="n">
        <f aca="false">IF(ISNUMBER(T1162),T1162,0)</f>
        <v>2326.05</v>
      </c>
      <c r="W1162" s="15" t="n">
        <f aca="false">IF(U1162="Yes",1,0)</f>
        <v>0</v>
      </c>
      <c r="X1162" s="15" t="str">
        <f aca="false">IF(F1162&lt;=12,"0-12 months",IF(F1162&lt;=24,"13-24 months",IF(F1162&lt;=48,"25-48 months","49-72 months")))</f>
        <v>13-24 months</v>
      </c>
      <c r="Y1162" s="15" t="str">
        <f aca="false">IF(C1162=1,"Yes","No")</f>
        <v>Yes</v>
      </c>
      <c r="Z1162" s="15" t="n">
        <f aca="false">COUNTIF(J1162:O1162,"Yes")</f>
        <v>3</v>
      </c>
      <c r="AA1162" s="18" t="n">
        <f aca="false">S1162*W1162</f>
        <v>0</v>
      </c>
      <c r="AB1162" s="15" t="n">
        <f aca="false">(P1162="Month-to-month")+(I1162="Fiber optic")+(R1162="Electronic check")+(F1162&lt;=12)+(M1162="No")+(J1162="No")</f>
        <v>4</v>
      </c>
      <c r="AC1162" s="15" t="str">
        <f aca="false">IF(AB1162&gt;=5,"High",IF(AB1162&gt;=3,"Medium","Low"))</f>
        <v>Medium</v>
      </c>
    </row>
    <row r="1163" customFormat="false" ht="15" hidden="false" customHeight="false" outlineLevel="0" collapsed="false">
      <c r="A1163" s="15" t="s">
        <v>1260</v>
      </c>
      <c r="B1163" s="15" t="s">
        <v>98</v>
      </c>
      <c r="C1163" s="15" t="n">
        <v>0</v>
      </c>
      <c r="D1163" s="15" t="s">
        <v>24</v>
      </c>
      <c r="E1163" s="15" t="s">
        <v>26</v>
      </c>
      <c r="F1163" s="15" t="n">
        <v>1</v>
      </c>
      <c r="G1163" s="15" t="s">
        <v>24</v>
      </c>
      <c r="H1163" s="15" t="s">
        <v>95</v>
      </c>
      <c r="I1163" s="15" t="s">
        <v>96</v>
      </c>
      <c r="J1163" s="15" t="s">
        <v>24</v>
      </c>
      <c r="K1163" s="15" t="s">
        <v>26</v>
      </c>
      <c r="L1163" s="15" t="s">
        <v>24</v>
      </c>
      <c r="M1163" s="15" t="s">
        <v>24</v>
      </c>
      <c r="N1163" s="15" t="s">
        <v>24</v>
      </c>
      <c r="O1163" s="15" t="s">
        <v>24</v>
      </c>
      <c r="P1163" s="15" t="s">
        <v>25</v>
      </c>
      <c r="Q1163" s="15" t="s">
        <v>26</v>
      </c>
      <c r="R1163" s="15" t="s">
        <v>17</v>
      </c>
      <c r="S1163" s="18" t="n">
        <v>31.35</v>
      </c>
      <c r="T1163" s="15" t="n">
        <v>31.35</v>
      </c>
      <c r="U1163" s="15" t="s">
        <v>26</v>
      </c>
      <c r="V1163" s="18" t="n">
        <f aca="false">IF(ISNUMBER(T1163),T1163,0)</f>
        <v>31.35</v>
      </c>
      <c r="W1163" s="15" t="n">
        <f aca="false">IF(U1163="Yes",1,0)</f>
        <v>1</v>
      </c>
      <c r="X1163" s="15" t="str">
        <f aca="false">IF(F1163&lt;=12,"0-12 months",IF(F1163&lt;=24,"13-24 months",IF(F1163&lt;=48,"25-48 months","49-72 months")))</f>
        <v>0-12 months</v>
      </c>
      <c r="Y1163" s="15" t="str">
        <f aca="false">IF(C1163=1,"Yes","No")</f>
        <v>No</v>
      </c>
      <c r="Z1163" s="15" t="n">
        <f aca="false">COUNTIF(J1163:O1163,"Yes")</f>
        <v>1</v>
      </c>
      <c r="AA1163" s="18" t="n">
        <f aca="false">S1163*W1163</f>
        <v>31.35</v>
      </c>
      <c r="AB1163" s="15" t="n">
        <f aca="false">(P1163="Month-to-month")+(I1163="Fiber optic")+(R1163="Electronic check")+(F1163&lt;=12)+(M1163="No")+(J1163="No")</f>
        <v>4</v>
      </c>
      <c r="AC1163" s="15" t="str">
        <f aca="false">IF(AB1163&gt;=5,"High",IF(AB1163&gt;=3,"Medium","Low"))</f>
        <v>Medium</v>
      </c>
    </row>
    <row r="1164" customFormat="false" ht="15" hidden="false" customHeight="false" outlineLevel="0" collapsed="false">
      <c r="A1164" s="15" t="s">
        <v>1261</v>
      </c>
      <c r="B1164" s="15" t="s">
        <v>94</v>
      </c>
      <c r="C1164" s="15" t="n">
        <v>0</v>
      </c>
      <c r="D1164" s="15" t="s">
        <v>24</v>
      </c>
      <c r="E1164" s="15" t="s">
        <v>24</v>
      </c>
      <c r="F1164" s="15" t="n">
        <v>67</v>
      </c>
      <c r="G1164" s="15" t="s">
        <v>26</v>
      </c>
      <c r="H1164" s="15" t="s">
        <v>24</v>
      </c>
      <c r="I1164" s="15" t="s">
        <v>96</v>
      </c>
      <c r="J1164" s="15" t="s">
        <v>26</v>
      </c>
      <c r="K1164" s="15" t="s">
        <v>24</v>
      </c>
      <c r="L1164" s="15" t="s">
        <v>26</v>
      </c>
      <c r="M1164" s="15" t="s">
        <v>26</v>
      </c>
      <c r="N1164" s="15" t="s">
        <v>24</v>
      </c>
      <c r="O1164" s="15" t="s">
        <v>26</v>
      </c>
      <c r="P1164" s="15" t="s">
        <v>27</v>
      </c>
      <c r="Q1164" s="15" t="s">
        <v>26</v>
      </c>
      <c r="R1164" s="15" t="s">
        <v>19</v>
      </c>
      <c r="S1164" s="18" t="n">
        <v>72.35</v>
      </c>
      <c r="T1164" s="15" t="n">
        <v>4991.5</v>
      </c>
      <c r="U1164" s="15" t="s">
        <v>24</v>
      </c>
      <c r="V1164" s="18" t="n">
        <f aca="false">IF(ISNUMBER(T1164),T1164,0)</f>
        <v>4991.5</v>
      </c>
      <c r="W1164" s="15" t="n">
        <f aca="false">IF(U1164="Yes",1,0)</f>
        <v>0</v>
      </c>
      <c r="X1164" s="15" t="str">
        <f aca="false">IF(F1164&lt;=12,"0-12 months",IF(F1164&lt;=24,"13-24 months",IF(F1164&lt;=48,"25-48 months","49-72 months")))</f>
        <v>49-72 months</v>
      </c>
      <c r="Y1164" s="15" t="str">
        <f aca="false">IF(C1164=1,"Yes","No")</f>
        <v>No</v>
      </c>
      <c r="Z1164" s="15" t="n">
        <f aca="false">COUNTIF(J1164:O1164,"Yes")</f>
        <v>4</v>
      </c>
      <c r="AA1164" s="18" t="n">
        <f aca="false">S1164*W1164</f>
        <v>0</v>
      </c>
      <c r="AB1164" s="15" t="n">
        <f aca="false">(P1164="Month-to-month")+(I1164="Fiber optic")+(R1164="Electronic check")+(F1164&lt;=12)+(M1164="No")+(J1164="No")</f>
        <v>0</v>
      </c>
      <c r="AC1164" s="15" t="str">
        <f aca="false">IF(AB1164&gt;=5,"High",IF(AB1164&gt;=3,"Medium","Low"))</f>
        <v>Low</v>
      </c>
    </row>
    <row r="1165" customFormat="false" ht="15" hidden="false" customHeight="false" outlineLevel="0" collapsed="false">
      <c r="A1165" s="15" t="s">
        <v>1262</v>
      </c>
      <c r="B1165" s="15" t="s">
        <v>94</v>
      </c>
      <c r="C1165" s="15" t="n">
        <v>0</v>
      </c>
      <c r="D1165" s="15" t="s">
        <v>24</v>
      </c>
      <c r="E1165" s="15" t="s">
        <v>24</v>
      </c>
      <c r="F1165" s="15" t="n">
        <v>12</v>
      </c>
      <c r="G1165" s="15" t="s">
        <v>26</v>
      </c>
      <c r="H1165" s="15" t="s">
        <v>26</v>
      </c>
      <c r="I1165" s="15" t="s">
        <v>102</v>
      </c>
      <c r="J1165" s="15" t="s">
        <v>24</v>
      </c>
      <c r="K1165" s="15" t="s">
        <v>26</v>
      </c>
      <c r="L1165" s="15" t="s">
        <v>24</v>
      </c>
      <c r="M1165" s="15" t="s">
        <v>24</v>
      </c>
      <c r="N1165" s="15" t="s">
        <v>26</v>
      </c>
      <c r="O1165" s="15" t="s">
        <v>24</v>
      </c>
      <c r="P1165" s="15" t="s">
        <v>25</v>
      </c>
      <c r="Q1165" s="15" t="s">
        <v>26</v>
      </c>
      <c r="R1165" s="15" t="s">
        <v>19</v>
      </c>
      <c r="S1165" s="18" t="n">
        <v>89.75</v>
      </c>
      <c r="T1165" s="15" t="n">
        <v>1052.4</v>
      </c>
      <c r="U1165" s="15" t="s">
        <v>26</v>
      </c>
      <c r="V1165" s="18" t="n">
        <f aca="false">IF(ISNUMBER(T1165),T1165,0)</f>
        <v>1052.4</v>
      </c>
      <c r="W1165" s="15" t="n">
        <f aca="false">IF(U1165="Yes",1,0)</f>
        <v>1</v>
      </c>
      <c r="X1165" s="15" t="str">
        <f aca="false">IF(F1165&lt;=12,"0-12 months",IF(F1165&lt;=24,"13-24 months",IF(F1165&lt;=48,"25-48 months","49-72 months")))</f>
        <v>0-12 months</v>
      </c>
      <c r="Y1165" s="15" t="str">
        <f aca="false">IF(C1165=1,"Yes","No")</f>
        <v>No</v>
      </c>
      <c r="Z1165" s="15" t="n">
        <f aca="false">COUNTIF(J1165:O1165,"Yes")</f>
        <v>2</v>
      </c>
      <c r="AA1165" s="18" t="n">
        <f aca="false">S1165*W1165</f>
        <v>89.75</v>
      </c>
      <c r="AB1165" s="15" t="n">
        <f aca="false">(P1165="Month-to-month")+(I1165="Fiber optic")+(R1165="Electronic check")+(F1165&lt;=12)+(M1165="No")+(J1165="No")</f>
        <v>5</v>
      </c>
      <c r="AC1165" s="15" t="str">
        <f aca="false">IF(AB1165&gt;=5,"High",IF(AB1165&gt;=3,"Medium","Low"))</f>
        <v>High</v>
      </c>
    </row>
    <row r="1166" customFormat="false" ht="15" hidden="false" customHeight="false" outlineLevel="0" collapsed="false">
      <c r="A1166" s="15" t="s">
        <v>1263</v>
      </c>
      <c r="B1166" s="15" t="s">
        <v>94</v>
      </c>
      <c r="C1166" s="15" t="n">
        <v>1</v>
      </c>
      <c r="D1166" s="15" t="s">
        <v>26</v>
      </c>
      <c r="E1166" s="15" t="s">
        <v>24</v>
      </c>
      <c r="F1166" s="15" t="n">
        <v>71</v>
      </c>
      <c r="G1166" s="15" t="s">
        <v>26</v>
      </c>
      <c r="H1166" s="15" t="s">
        <v>26</v>
      </c>
      <c r="I1166" s="15" t="s">
        <v>96</v>
      </c>
      <c r="J1166" s="15" t="s">
        <v>26</v>
      </c>
      <c r="K1166" s="15" t="s">
        <v>26</v>
      </c>
      <c r="L1166" s="15" t="s">
        <v>26</v>
      </c>
      <c r="M1166" s="15" t="s">
        <v>26</v>
      </c>
      <c r="N1166" s="15" t="s">
        <v>24</v>
      </c>
      <c r="O1166" s="15" t="s">
        <v>26</v>
      </c>
      <c r="P1166" s="15" t="s">
        <v>29</v>
      </c>
      <c r="Q1166" s="15" t="s">
        <v>26</v>
      </c>
      <c r="R1166" s="15" t="s">
        <v>19</v>
      </c>
      <c r="S1166" s="18" t="n">
        <v>82.7</v>
      </c>
      <c r="T1166" s="15" t="n">
        <v>5831.2</v>
      </c>
      <c r="U1166" s="15" t="s">
        <v>24</v>
      </c>
      <c r="V1166" s="18" t="n">
        <f aca="false">IF(ISNUMBER(T1166),T1166,0)</f>
        <v>5831.2</v>
      </c>
      <c r="W1166" s="15" t="n">
        <f aca="false">IF(U1166="Yes",1,0)</f>
        <v>0</v>
      </c>
      <c r="X1166" s="15" t="str">
        <f aca="false">IF(F1166&lt;=12,"0-12 months",IF(F1166&lt;=24,"13-24 months",IF(F1166&lt;=48,"25-48 months","49-72 months")))</f>
        <v>49-72 months</v>
      </c>
      <c r="Y1166" s="15" t="str">
        <f aca="false">IF(C1166=1,"Yes","No")</f>
        <v>Yes</v>
      </c>
      <c r="Z1166" s="15" t="n">
        <f aca="false">COUNTIF(J1166:O1166,"Yes")</f>
        <v>5</v>
      </c>
      <c r="AA1166" s="18" t="n">
        <f aca="false">S1166*W1166</f>
        <v>0</v>
      </c>
      <c r="AB1166" s="15" t="n">
        <f aca="false">(P1166="Month-to-month")+(I1166="Fiber optic")+(R1166="Electronic check")+(F1166&lt;=12)+(M1166="No")+(J1166="No")</f>
        <v>0</v>
      </c>
      <c r="AC1166" s="15" t="str">
        <f aca="false">IF(AB1166&gt;=5,"High",IF(AB1166&gt;=3,"Medium","Low"))</f>
        <v>Low</v>
      </c>
    </row>
    <row r="1167" customFormat="false" ht="15" hidden="false" customHeight="false" outlineLevel="0" collapsed="false">
      <c r="A1167" s="15" t="s">
        <v>1264</v>
      </c>
      <c r="B1167" s="15" t="s">
        <v>98</v>
      </c>
      <c r="C1167" s="15" t="n">
        <v>0</v>
      </c>
      <c r="D1167" s="15" t="s">
        <v>24</v>
      </c>
      <c r="E1167" s="15" t="s">
        <v>24</v>
      </c>
      <c r="F1167" s="15" t="n">
        <v>25</v>
      </c>
      <c r="G1167" s="15" t="s">
        <v>26</v>
      </c>
      <c r="H1167" s="15" t="s">
        <v>24</v>
      </c>
      <c r="I1167" s="15" t="s">
        <v>24</v>
      </c>
      <c r="J1167" s="15" t="s">
        <v>28</v>
      </c>
      <c r="K1167" s="15" t="s">
        <v>28</v>
      </c>
      <c r="L1167" s="15" t="s">
        <v>28</v>
      </c>
      <c r="M1167" s="15" t="s">
        <v>28</v>
      </c>
      <c r="N1167" s="15" t="s">
        <v>28</v>
      </c>
      <c r="O1167" s="15" t="s">
        <v>28</v>
      </c>
      <c r="P1167" s="15" t="s">
        <v>27</v>
      </c>
      <c r="Q1167" s="15" t="s">
        <v>24</v>
      </c>
      <c r="R1167" s="15" t="s">
        <v>21</v>
      </c>
      <c r="S1167" s="18" t="n">
        <v>19.9</v>
      </c>
      <c r="T1167" s="15" t="n">
        <v>510.8</v>
      </c>
      <c r="U1167" s="15" t="s">
        <v>24</v>
      </c>
      <c r="V1167" s="18" t="n">
        <f aca="false">IF(ISNUMBER(T1167),T1167,0)</f>
        <v>510.8</v>
      </c>
      <c r="W1167" s="15" t="n">
        <f aca="false">IF(U1167="Yes",1,0)</f>
        <v>0</v>
      </c>
      <c r="X1167" s="15" t="str">
        <f aca="false">IF(F1167&lt;=12,"0-12 months",IF(F1167&lt;=24,"13-24 months",IF(F1167&lt;=48,"25-48 months","49-72 months")))</f>
        <v>25-48 months</v>
      </c>
      <c r="Y1167" s="15" t="str">
        <f aca="false">IF(C1167=1,"Yes","No")</f>
        <v>No</v>
      </c>
      <c r="Z1167" s="15" t="n">
        <f aca="false">COUNTIF(J1167:O1167,"Yes")</f>
        <v>0</v>
      </c>
      <c r="AA1167" s="18" t="n">
        <f aca="false">S1167*W1167</f>
        <v>0</v>
      </c>
      <c r="AB1167" s="15" t="n">
        <f aca="false">(P1167="Month-to-month")+(I1167="Fiber optic")+(R1167="Electronic check")+(F1167&lt;=12)+(M1167="No")+(J1167="No")</f>
        <v>0</v>
      </c>
      <c r="AC1167" s="15" t="str">
        <f aca="false">IF(AB1167&gt;=5,"High",IF(AB1167&gt;=3,"Medium","Low"))</f>
        <v>Low</v>
      </c>
    </row>
    <row r="1168" customFormat="false" ht="15" hidden="false" customHeight="false" outlineLevel="0" collapsed="false">
      <c r="A1168" s="15" t="s">
        <v>1265</v>
      </c>
      <c r="B1168" s="15" t="s">
        <v>94</v>
      </c>
      <c r="C1168" s="15" t="n">
        <v>0</v>
      </c>
      <c r="D1168" s="15" t="s">
        <v>24</v>
      </c>
      <c r="E1168" s="15" t="s">
        <v>24</v>
      </c>
      <c r="F1168" s="15" t="n">
        <v>5</v>
      </c>
      <c r="G1168" s="15" t="s">
        <v>26</v>
      </c>
      <c r="H1168" s="15" t="s">
        <v>26</v>
      </c>
      <c r="I1168" s="15" t="s">
        <v>96</v>
      </c>
      <c r="J1168" s="15" t="s">
        <v>26</v>
      </c>
      <c r="K1168" s="15" t="s">
        <v>24</v>
      </c>
      <c r="L1168" s="15" t="s">
        <v>24</v>
      </c>
      <c r="M1168" s="15" t="s">
        <v>24</v>
      </c>
      <c r="N1168" s="15" t="s">
        <v>24</v>
      </c>
      <c r="O1168" s="15" t="s">
        <v>24</v>
      </c>
      <c r="P1168" s="15" t="s">
        <v>25</v>
      </c>
      <c r="Q1168" s="15" t="s">
        <v>26</v>
      </c>
      <c r="R1168" s="15" t="s">
        <v>15</v>
      </c>
      <c r="S1168" s="18" t="n">
        <v>53.8</v>
      </c>
      <c r="T1168" s="15" t="n">
        <v>283.95</v>
      </c>
      <c r="U1168" s="15" t="s">
        <v>24</v>
      </c>
      <c r="V1168" s="18" t="n">
        <f aca="false">IF(ISNUMBER(T1168),T1168,0)</f>
        <v>283.95</v>
      </c>
      <c r="W1168" s="15" t="n">
        <f aca="false">IF(U1168="Yes",1,0)</f>
        <v>0</v>
      </c>
      <c r="X1168" s="15" t="str">
        <f aca="false">IF(F1168&lt;=12,"0-12 months",IF(F1168&lt;=24,"13-24 months",IF(F1168&lt;=48,"25-48 months","49-72 months")))</f>
        <v>0-12 months</v>
      </c>
      <c r="Y1168" s="15" t="str">
        <f aca="false">IF(C1168=1,"Yes","No")</f>
        <v>No</v>
      </c>
      <c r="Z1168" s="15" t="n">
        <f aca="false">COUNTIF(J1168:O1168,"Yes")</f>
        <v>1</v>
      </c>
      <c r="AA1168" s="18" t="n">
        <f aca="false">S1168*W1168</f>
        <v>0</v>
      </c>
      <c r="AB1168" s="15" t="n">
        <f aca="false">(P1168="Month-to-month")+(I1168="Fiber optic")+(R1168="Electronic check")+(F1168&lt;=12)+(M1168="No")+(J1168="No")</f>
        <v>4</v>
      </c>
      <c r="AC1168" s="15" t="str">
        <f aca="false">IF(AB1168&gt;=5,"High",IF(AB1168&gt;=3,"Medium","Low"))</f>
        <v>Medium</v>
      </c>
    </row>
    <row r="1169" customFormat="false" ht="15" hidden="false" customHeight="false" outlineLevel="0" collapsed="false">
      <c r="A1169" s="15" t="s">
        <v>1266</v>
      </c>
      <c r="B1169" s="15" t="s">
        <v>98</v>
      </c>
      <c r="C1169" s="15" t="n">
        <v>0</v>
      </c>
      <c r="D1169" s="15" t="s">
        <v>24</v>
      </c>
      <c r="E1169" s="15" t="s">
        <v>24</v>
      </c>
      <c r="F1169" s="15" t="n">
        <v>26</v>
      </c>
      <c r="G1169" s="15" t="s">
        <v>26</v>
      </c>
      <c r="H1169" s="15" t="s">
        <v>26</v>
      </c>
      <c r="I1169" s="15" t="s">
        <v>96</v>
      </c>
      <c r="J1169" s="15" t="s">
        <v>24</v>
      </c>
      <c r="K1169" s="15" t="s">
        <v>24</v>
      </c>
      <c r="L1169" s="15" t="s">
        <v>24</v>
      </c>
      <c r="M1169" s="15" t="s">
        <v>24</v>
      </c>
      <c r="N1169" s="15" t="s">
        <v>24</v>
      </c>
      <c r="O1169" s="15" t="s">
        <v>24</v>
      </c>
      <c r="P1169" s="15" t="s">
        <v>27</v>
      </c>
      <c r="Q1169" s="15" t="s">
        <v>26</v>
      </c>
      <c r="R1169" s="15" t="s">
        <v>21</v>
      </c>
      <c r="S1169" s="18" t="n">
        <v>51.55</v>
      </c>
      <c r="T1169" s="15" t="n">
        <v>1295.4</v>
      </c>
      <c r="U1169" s="15" t="s">
        <v>24</v>
      </c>
      <c r="V1169" s="18" t="n">
        <f aca="false">IF(ISNUMBER(T1169),T1169,0)</f>
        <v>1295.4</v>
      </c>
      <c r="W1169" s="15" t="n">
        <f aca="false">IF(U1169="Yes",1,0)</f>
        <v>0</v>
      </c>
      <c r="X1169" s="15" t="str">
        <f aca="false">IF(F1169&lt;=12,"0-12 months",IF(F1169&lt;=24,"13-24 months",IF(F1169&lt;=48,"25-48 months","49-72 months")))</f>
        <v>25-48 months</v>
      </c>
      <c r="Y1169" s="15" t="str">
        <f aca="false">IF(C1169=1,"Yes","No")</f>
        <v>No</v>
      </c>
      <c r="Z1169" s="15" t="n">
        <f aca="false">COUNTIF(J1169:O1169,"Yes")</f>
        <v>0</v>
      </c>
      <c r="AA1169" s="18" t="n">
        <f aca="false">S1169*W1169</f>
        <v>0</v>
      </c>
      <c r="AB1169" s="15" t="n">
        <f aca="false">(P1169="Month-to-month")+(I1169="Fiber optic")+(R1169="Electronic check")+(F1169&lt;=12)+(M1169="No")+(J1169="No")</f>
        <v>2</v>
      </c>
      <c r="AC1169" s="15" t="str">
        <f aca="false">IF(AB1169&gt;=5,"High",IF(AB1169&gt;=3,"Medium","Low"))</f>
        <v>Low</v>
      </c>
    </row>
    <row r="1170" customFormat="false" ht="15" hidden="false" customHeight="false" outlineLevel="0" collapsed="false">
      <c r="A1170" s="15" t="s">
        <v>1267</v>
      </c>
      <c r="B1170" s="15" t="s">
        <v>98</v>
      </c>
      <c r="C1170" s="15" t="n">
        <v>0</v>
      </c>
      <c r="D1170" s="15" t="s">
        <v>26</v>
      </c>
      <c r="E1170" s="15" t="s">
        <v>26</v>
      </c>
      <c r="F1170" s="15" t="n">
        <v>1</v>
      </c>
      <c r="G1170" s="15" t="s">
        <v>26</v>
      </c>
      <c r="H1170" s="15" t="s">
        <v>24</v>
      </c>
      <c r="I1170" s="15" t="s">
        <v>24</v>
      </c>
      <c r="J1170" s="15" t="s">
        <v>28</v>
      </c>
      <c r="K1170" s="15" t="s">
        <v>28</v>
      </c>
      <c r="L1170" s="15" t="s">
        <v>28</v>
      </c>
      <c r="M1170" s="15" t="s">
        <v>28</v>
      </c>
      <c r="N1170" s="15" t="s">
        <v>28</v>
      </c>
      <c r="O1170" s="15" t="s">
        <v>28</v>
      </c>
      <c r="P1170" s="15" t="s">
        <v>27</v>
      </c>
      <c r="Q1170" s="15" t="s">
        <v>24</v>
      </c>
      <c r="R1170" s="15" t="s">
        <v>17</v>
      </c>
      <c r="S1170" s="18" t="n">
        <v>19.65</v>
      </c>
      <c r="T1170" s="15" t="n">
        <v>19.65</v>
      </c>
      <c r="U1170" s="15" t="s">
        <v>24</v>
      </c>
      <c r="V1170" s="18" t="n">
        <f aca="false">IF(ISNUMBER(T1170),T1170,0)</f>
        <v>19.65</v>
      </c>
      <c r="W1170" s="15" t="n">
        <f aca="false">IF(U1170="Yes",1,0)</f>
        <v>0</v>
      </c>
      <c r="X1170" s="15" t="str">
        <f aca="false">IF(F1170&lt;=12,"0-12 months",IF(F1170&lt;=24,"13-24 months",IF(F1170&lt;=48,"25-48 months","49-72 months")))</f>
        <v>0-12 months</v>
      </c>
      <c r="Y1170" s="15" t="str">
        <f aca="false">IF(C1170=1,"Yes","No")</f>
        <v>No</v>
      </c>
      <c r="Z1170" s="15" t="n">
        <f aca="false">COUNTIF(J1170:O1170,"Yes")</f>
        <v>0</v>
      </c>
      <c r="AA1170" s="18" t="n">
        <f aca="false">S1170*W1170</f>
        <v>0</v>
      </c>
      <c r="AB1170" s="15" t="n">
        <f aca="false">(P1170="Month-to-month")+(I1170="Fiber optic")+(R1170="Electronic check")+(F1170&lt;=12)+(M1170="No")+(J1170="No")</f>
        <v>1</v>
      </c>
      <c r="AC1170" s="15" t="str">
        <f aca="false">IF(AB1170&gt;=5,"High",IF(AB1170&gt;=3,"Medium","Low"))</f>
        <v>Low</v>
      </c>
    </row>
    <row r="1171" customFormat="false" ht="15" hidden="false" customHeight="false" outlineLevel="0" collapsed="false">
      <c r="A1171" s="15" t="s">
        <v>1268</v>
      </c>
      <c r="B1171" s="15" t="s">
        <v>98</v>
      </c>
      <c r="C1171" s="15" t="n">
        <v>1</v>
      </c>
      <c r="D1171" s="15" t="s">
        <v>24</v>
      </c>
      <c r="E1171" s="15" t="s">
        <v>24</v>
      </c>
      <c r="F1171" s="15" t="n">
        <v>70</v>
      </c>
      <c r="G1171" s="15" t="s">
        <v>24</v>
      </c>
      <c r="H1171" s="15" t="s">
        <v>95</v>
      </c>
      <c r="I1171" s="15" t="s">
        <v>96</v>
      </c>
      <c r="J1171" s="15" t="s">
        <v>24</v>
      </c>
      <c r="K1171" s="15" t="s">
        <v>26</v>
      </c>
      <c r="L1171" s="15" t="s">
        <v>26</v>
      </c>
      <c r="M1171" s="15" t="s">
        <v>24</v>
      </c>
      <c r="N1171" s="15" t="s">
        <v>26</v>
      </c>
      <c r="O1171" s="15" t="s">
        <v>24</v>
      </c>
      <c r="P1171" s="15" t="s">
        <v>27</v>
      </c>
      <c r="Q1171" s="15" t="s">
        <v>26</v>
      </c>
      <c r="R1171" s="15" t="s">
        <v>21</v>
      </c>
      <c r="S1171" s="18" t="n">
        <v>44.05</v>
      </c>
      <c r="T1171" s="15" t="n">
        <v>3011.65</v>
      </c>
      <c r="U1171" s="15" t="s">
        <v>24</v>
      </c>
      <c r="V1171" s="18" t="n">
        <f aca="false">IF(ISNUMBER(T1171),T1171,0)</f>
        <v>3011.65</v>
      </c>
      <c r="W1171" s="15" t="n">
        <f aca="false">IF(U1171="Yes",1,0)</f>
        <v>0</v>
      </c>
      <c r="X1171" s="15" t="str">
        <f aca="false">IF(F1171&lt;=12,"0-12 months",IF(F1171&lt;=24,"13-24 months",IF(F1171&lt;=48,"25-48 months","49-72 months")))</f>
        <v>49-72 months</v>
      </c>
      <c r="Y1171" s="15" t="str">
        <f aca="false">IF(C1171=1,"Yes","No")</f>
        <v>Yes</v>
      </c>
      <c r="Z1171" s="15" t="n">
        <f aca="false">COUNTIF(J1171:O1171,"Yes")</f>
        <v>3</v>
      </c>
      <c r="AA1171" s="18" t="n">
        <f aca="false">S1171*W1171</f>
        <v>0</v>
      </c>
      <c r="AB1171" s="15" t="n">
        <f aca="false">(P1171="Month-to-month")+(I1171="Fiber optic")+(R1171="Electronic check")+(F1171&lt;=12)+(M1171="No")+(J1171="No")</f>
        <v>2</v>
      </c>
      <c r="AC1171" s="15" t="str">
        <f aca="false">IF(AB1171&gt;=5,"High",IF(AB1171&gt;=3,"Medium","Low"))</f>
        <v>Low</v>
      </c>
    </row>
    <row r="1172" customFormat="false" ht="15" hidden="false" customHeight="false" outlineLevel="0" collapsed="false">
      <c r="A1172" s="15" t="s">
        <v>1269</v>
      </c>
      <c r="B1172" s="15" t="s">
        <v>98</v>
      </c>
      <c r="C1172" s="15" t="n">
        <v>0</v>
      </c>
      <c r="D1172" s="15" t="s">
        <v>26</v>
      </c>
      <c r="E1172" s="15" t="s">
        <v>26</v>
      </c>
      <c r="F1172" s="15" t="n">
        <v>72</v>
      </c>
      <c r="G1172" s="15" t="s">
        <v>26</v>
      </c>
      <c r="H1172" s="15" t="s">
        <v>26</v>
      </c>
      <c r="I1172" s="15" t="s">
        <v>102</v>
      </c>
      <c r="J1172" s="15" t="s">
        <v>26</v>
      </c>
      <c r="K1172" s="15" t="s">
        <v>26</v>
      </c>
      <c r="L1172" s="15" t="s">
        <v>26</v>
      </c>
      <c r="M1172" s="15" t="s">
        <v>26</v>
      </c>
      <c r="N1172" s="15" t="s">
        <v>26</v>
      </c>
      <c r="O1172" s="15" t="s">
        <v>26</v>
      </c>
      <c r="P1172" s="15" t="s">
        <v>29</v>
      </c>
      <c r="Q1172" s="15" t="s">
        <v>26</v>
      </c>
      <c r="R1172" s="15" t="s">
        <v>15</v>
      </c>
      <c r="S1172" s="18" t="n">
        <v>114</v>
      </c>
      <c r="T1172" s="15" t="n">
        <v>8093.15</v>
      </c>
      <c r="U1172" s="15" t="s">
        <v>24</v>
      </c>
      <c r="V1172" s="18" t="n">
        <f aca="false">IF(ISNUMBER(T1172),T1172,0)</f>
        <v>8093.15</v>
      </c>
      <c r="W1172" s="15" t="n">
        <f aca="false">IF(U1172="Yes",1,0)</f>
        <v>0</v>
      </c>
      <c r="X1172" s="15" t="str">
        <f aca="false">IF(F1172&lt;=12,"0-12 months",IF(F1172&lt;=24,"13-24 months",IF(F1172&lt;=48,"25-48 months","49-72 months")))</f>
        <v>49-72 months</v>
      </c>
      <c r="Y1172" s="15" t="str">
        <f aca="false">IF(C1172=1,"Yes","No")</f>
        <v>No</v>
      </c>
      <c r="Z1172" s="15" t="n">
        <f aca="false">COUNTIF(J1172:O1172,"Yes")</f>
        <v>6</v>
      </c>
      <c r="AA1172" s="18" t="n">
        <f aca="false">S1172*W1172</f>
        <v>0</v>
      </c>
      <c r="AB1172" s="15" t="n">
        <f aca="false">(P1172="Month-to-month")+(I1172="Fiber optic")+(R1172="Electronic check")+(F1172&lt;=12)+(M1172="No")+(J1172="No")</f>
        <v>2</v>
      </c>
      <c r="AC1172" s="15" t="str">
        <f aca="false">IF(AB1172&gt;=5,"High",IF(AB1172&gt;=3,"Medium","Low"))</f>
        <v>Low</v>
      </c>
    </row>
    <row r="1173" customFormat="false" ht="15" hidden="false" customHeight="false" outlineLevel="0" collapsed="false">
      <c r="A1173" s="15" t="s">
        <v>1270</v>
      </c>
      <c r="B1173" s="15" t="s">
        <v>98</v>
      </c>
      <c r="C1173" s="15" t="n">
        <v>0</v>
      </c>
      <c r="D1173" s="15" t="s">
        <v>26</v>
      </c>
      <c r="E1173" s="15" t="s">
        <v>24</v>
      </c>
      <c r="F1173" s="15" t="n">
        <v>60</v>
      </c>
      <c r="G1173" s="15" t="s">
        <v>26</v>
      </c>
      <c r="H1173" s="15" t="s">
        <v>24</v>
      </c>
      <c r="I1173" s="15" t="s">
        <v>102</v>
      </c>
      <c r="J1173" s="15" t="s">
        <v>24</v>
      </c>
      <c r="K1173" s="15" t="s">
        <v>26</v>
      </c>
      <c r="L1173" s="15" t="s">
        <v>24</v>
      </c>
      <c r="M1173" s="15" t="s">
        <v>24</v>
      </c>
      <c r="N1173" s="15" t="s">
        <v>26</v>
      </c>
      <c r="O1173" s="15" t="s">
        <v>26</v>
      </c>
      <c r="P1173" s="15" t="s">
        <v>27</v>
      </c>
      <c r="Q1173" s="15" t="s">
        <v>26</v>
      </c>
      <c r="R1173" s="15" t="s">
        <v>15</v>
      </c>
      <c r="S1173" s="18" t="n">
        <v>94.4</v>
      </c>
      <c r="T1173" s="15" t="n">
        <v>5610.25</v>
      </c>
      <c r="U1173" s="15" t="s">
        <v>26</v>
      </c>
      <c r="V1173" s="18" t="n">
        <f aca="false">IF(ISNUMBER(T1173),T1173,0)</f>
        <v>5610.25</v>
      </c>
      <c r="W1173" s="15" t="n">
        <f aca="false">IF(U1173="Yes",1,0)</f>
        <v>1</v>
      </c>
      <c r="X1173" s="15" t="str">
        <f aca="false">IF(F1173&lt;=12,"0-12 months",IF(F1173&lt;=24,"13-24 months",IF(F1173&lt;=48,"25-48 months","49-72 months")))</f>
        <v>49-72 months</v>
      </c>
      <c r="Y1173" s="15" t="str">
        <f aca="false">IF(C1173=1,"Yes","No")</f>
        <v>No</v>
      </c>
      <c r="Z1173" s="15" t="n">
        <f aca="false">COUNTIF(J1173:O1173,"Yes")</f>
        <v>3</v>
      </c>
      <c r="AA1173" s="18" t="n">
        <f aca="false">S1173*W1173</f>
        <v>94.4</v>
      </c>
      <c r="AB1173" s="15" t="n">
        <f aca="false">(P1173="Month-to-month")+(I1173="Fiber optic")+(R1173="Electronic check")+(F1173&lt;=12)+(M1173="No")+(J1173="No")</f>
        <v>4</v>
      </c>
      <c r="AC1173" s="15" t="str">
        <f aca="false">IF(AB1173&gt;=5,"High",IF(AB1173&gt;=3,"Medium","Low"))</f>
        <v>Medium</v>
      </c>
    </row>
    <row r="1174" customFormat="false" ht="15" hidden="false" customHeight="false" outlineLevel="0" collapsed="false">
      <c r="A1174" s="15" t="s">
        <v>1271</v>
      </c>
      <c r="B1174" s="15" t="s">
        <v>94</v>
      </c>
      <c r="C1174" s="15" t="n">
        <v>1</v>
      </c>
      <c r="D1174" s="15" t="s">
        <v>26</v>
      </c>
      <c r="E1174" s="15" t="s">
        <v>26</v>
      </c>
      <c r="F1174" s="15" t="n">
        <v>32</v>
      </c>
      <c r="G1174" s="15" t="s">
        <v>26</v>
      </c>
      <c r="H1174" s="15" t="s">
        <v>26</v>
      </c>
      <c r="I1174" s="15" t="s">
        <v>102</v>
      </c>
      <c r="J1174" s="15" t="s">
        <v>24</v>
      </c>
      <c r="K1174" s="15" t="s">
        <v>26</v>
      </c>
      <c r="L1174" s="15" t="s">
        <v>24</v>
      </c>
      <c r="M1174" s="15" t="s">
        <v>24</v>
      </c>
      <c r="N1174" s="15" t="s">
        <v>26</v>
      </c>
      <c r="O1174" s="15" t="s">
        <v>26</v>
      </c>
      <c r="P1174" s="15" t="s">
        <v>25</v>
      </c>
      <c r="Q1174" s="15" t="s">
        <v>26</v>
      </c>
      <c r="R1174" s="15" t="s">
        <v>15</v>
      </c>
      <c r="S1174" s="18" t="n">
        <v>100.4</v>
      </c>
      <c r="T1174" s="15" t="n">
        <v>3217.65</v>
      </c>
      <c r="U1174" s="15" t="s">
        <v>24</v>
      </c>
      <c r="V1174" s="18" t="n">
        <f aca="false">IF(ISNUMBER(T1174),T1174,0)</f>
        <v>3217.65</v>
      </c>
      <c r="W1174" s="15" t="n">
        <f aca="false">IF(U1174="Yes",1,0)</f>
        <v>0</v>
      </c>
      <c r="X1174" s="15" t="str">
        <f aca="false">IF(F1174&lt;=12,"0-12 months",IF(F1174&lt;=24,"13-24 months",IF(F1174&lt;=48,"25-48 months","49-72 months")))</f>
        <v>25-48 months</v>
      </c>
      <c r="Y1174" s="15" t="str">
        <f aca="false">IF(C1174=1,"Yes","No")</f>
        <v>Yes</v>
      </c>
      <c r="Z1174" s="15" t="n">
        <f aca="false">COUNTIF(J1174:O1174,"Yes")</f>
        <v>3</v>
      </c>
      <c r="AA1174" s="18" t="n">
        <f aca="false">S1174*W1174</f>
        <v>0</v>
      </c>
      <c r="AB1174" s="15" t="n">
        <f aca="false">(P1174="Month-to-month")+(I1174="Fiber optic")+(R1174="Electronic check")+(F1174&lt;=12)+(M1174="No")+(J1174="No")</f>
        <v>5</v>
      </c>
      <c r="AC1174" s="15" t="str">
        <f aca="false">IF(AB1174&gt;=5,"High",IF(AB1174&gt;=3,"Medium","Low"))</f>
        <v>High</v>
      </c>
    </row>
    <row r="1175" customFormat="false" ht="15" hidden="false" customHeight="false" outlineLevel="0" collapsed="false">
      <c r="A1175" s="15" t="s">
        <v>1272</v>
      </c>
      <c r="B1175" s="15" t="s">
        <v>98</v>
      </c>
      <c r="C1175" s="15" t="n">
        <v>0</v>
      </c>
      <c r="D1175" s="15" t="s">
        <v>24</v>
      </c>
      <c r="E1175" s="15" t="s">
        <v>24</v>
      </c>
      <c r="F1175" s="15" t="n">
        <v>1</v>
      </c>
      <c r="G1175" s="15" t="s">
        <v>26</v>
      </c>
      <c r="H1175" s="15" t="s">
        <v>24</v>
      </c>
      <c r="I1175" s="15" t="s">
        <v>24</v>
      </c>
      <c r="J1175" s="15" t="s">
        <v>28</v>
      </c>
      <c r="K1175" s="15" t="s">
        <v>28</v>
      </c>
      <c r="L1175" s="15" t="s">
        <v>28</v>
      </c>
      <c r="M1175" s="15" t="s">
        <v>28</v>
      </c>
      <c r="N1175" s="15" t="s">
        <v>28</v>
      </c>
      <c r="O1175" s="15" t="s">
        <v>28</v>
      </c>
      <c r="P1175" s="15" t="s">
        <v>25</v>
      </c>
      <c r="Q1175" s="15" t="s">
        <v>26</v>
      </c>
      <c r="R1175" s="15" t="s">
        <v>15</v>
      </c>
      <c r="S1175" s="18" t="n">
        <v>19.85</v>
      </c>
      <c r="T1175" s="15" t="n">
        <v>19.85</v>
      </c>
      <c r="U1175" s="15" t="s">
        <v>26</v>
      </c>
      <c r="V1175" s="18" t="n">
        <f aca="false">IF(ISNUMBER(T1175),T1175,0)</f>
        <v>19.85</v>
      </c>
      <c r="W1175" s="15" t="n">
        <f aca="false">IF(U1175="Yes",1,0)</f>
        <v>1</v>
      </c>
      <c r="X1175" s="15" t="str">
        <f aca="false">IF(F1175&lt;=12,"0-12 months",IF(F1175&lt;=24,"13-24 months",IF(F1175&lt;=48,"25-48 months","49-72 months")))</f>
        <v>0-12 months</v>
      </c>
      <c r="Y1175" s="15" t="str">
        <f aca="false">IF(C1175=1,"Yes","No")</f>
        <v>No</v>
      </c>
      <c r="Z1175" s="15" t="n">
        <f aca="false">COUNTIF(J1175:O1175,"Yes")</f>
        <v>0</v>
      </c>
      <c r="AA1175" s="18" t="n">
        <f aca="false">S1175*W1175</f>
        <v>19.85</v>
      </c>
      <c r="AB1175" s="15" t="n">
        <f aca="false">(P1175="Month-to-month")+(I1175="Fiber optic")+(R1175="Electronic check")+(F1175&lt;=12)+(M1175="No")+(J1175="No")</f>
        <v>3</v>
      </c>
      <c r="AC1175" s="15" t="str">
        <f aca="false">IF(AB1175&gt;=5,"High",IF(AB1175&gt;=3,"Medium","Low"))</f>
        <v>Medium</v>
      </c>
    </row>
    <row r="1176" customFormat="false" ht="15" hidden="false" customHeight="false" outlineLevel="0" collapsed="false">
      <c r="A1176" s="15" t="s">
        <v>1273</v>
      </c>
      <c r="B1176" s="15" t="s">
        <v>94</v>
      </c>
      <c r="C1176" s="15" t="n">
        <v>0</v>
      </c>
      <c r="D1176" s="15" t="s">
        <v>24</v>
      </c>
      <c r="E1176" s="15" t="s">
        <v>24</v>
      </c>
      <c r="F1176" s="15" t="n">
        <v>14</v>
      </c>
      <c r="G1176" s="15" t="s">
        <v>26</v>
      </c>
      <c r="H1176" s="15" t="s">
        <v>26</v>
      </c>
      <c r="I1176" s="15" t="s">
        <v>96</v>
      </c>
      <c r="J1176" s="15" t="s">
        <v>24</v>
      </c>
      <c r="K1176" s="15" t="s">
        <v>26</v>
      </c>
      <c r="L1176" s="15" t="s">
        <v>24</v>
      </c>
      <c r="M1176" s="15" t="s">
        <v>24</v>
      </c>
      <c r="N1176" s="15" t="s">
        <v>24</v>
      </c>
      <c r="O1176" s="15" t="s">
        <v>24</v>
      </c>
      <c r="P1176" s="15" t="s">
        <v>27</v>
      </c>
      <c r="Q1176" s="15" t="s">
        <v>26</v>
      </c>
      <c r="R1176" s="15" t="s">
        <v>17</v>
      </c>
      <c r="S1176" s="18" t="n">
        <v>54.25</v>
      </c>
      <c r="T1176" s="15" t="n">
        <v>773.2</v>
      </c>
      <c r="U1176" s="15" t="s">
        <v>24</v>
      </c>
      <c r="V1176" s="18" t="n">
        <f aca="false">IF(ISNUMBER(T1176),T1176,0)</f>
        <v>773.2</v>
      </c>
      <c r="W1176" s="15" t="n">
        <f aca="false">IF(U1176="Yes",1,0)</f>
        <v>0</v>
      </c>
      <c r="X1176" s="15" t="str">
        <f aca="false">IF(F1176&lt;=12,"0-12 months",IF(F1176&lt;=24,"13-24 months",IF(F1176&lt;=48,"25-48 months","49-72 months")))</f>
        <v>13-24 months</v>
      </c>
      <c r="Y1176" s="15" t="str">
        <f aca="false">IF(C1176=1,"Yes","No")</f>
        <v>No</v>
      </c>
      <c r="Z1176" s="15" t="n">
        <f aca="false">COUNTIF(J1176:O1176,"Yes")</f>
        <v>1</v>
      </c>
      <c r="AA1176" s="18" t="n">
        <f aca="false">S1176*W1176</f>
        <v>0</v>
      </c>
      <c r="AB1176" s="15" t="n">
        <f aca="false">(P1176="Month-to-month")+(I1176="Fiber optic")+(R1176="Electronic check")+(F1176&lt;=12)+(M1176="No")+(J1176="No")</f>
        <v>2</v>
      </c>
      <c r="AC1176" s="15" t="str">
        <f aca="false">IF(AB1176&gt;=5,"High",IF(AB1176&gt;=3,"Medium","Low"))</f>
        <v>Low</v>
      </c>
    </row>
    <row r="1177" customFormat="false" ht="15" hidden="false" customHeight="false" outlineLevel="0" collapsed="false">
      <c r="A1177" s="15" t="s">
        <v>1274</v>
      </c>
      <c r="B1177" s="15" t="s">
        <v>94</v>
      </c>
      <c r="C1177" s="15" t="n">
        <v>0</v>
      </c>
      <c r="D1177" s="15" t="s">
        <v>24</v>
      </c>
      <c r="E1177" s="15" t="s">
        <v>24</v>
      </c>
      <c r="F1177" s="15" t="n">
        <v>13</v>
      </c>
      <c r="G1177" s="15" t="s">
        <v>26</v>
      </c>
      <c r="H1177" s="15" t="s">
        <v>26</v>
      </c>
      <c r="I1177" s="15" t="s">
        <v>102</v>
      </c>
      <c r="J1177" s="15" t="s">
        <v>26</v>
      </c>
      <c r="K1177" s="15" t="s">
        <v>24</v>
      </c>
      <c r="L1177" s="15" t="s">
        <v>24</v>
      </c>
      <c r="M1177" s="15" t="s">
        <v>24</v>
      </c>
      <c r="N1177" s="15" t="s">
        <v>24</v>
      </c>
      <c r="O1177" s="15" t="s">
        <v>24</v>
      </c>
      <c r="P1177" s="15" t="s">
        <v>25</v>
      </c>
      <c r="Q1177" s="15" t="s">
        <v>26</v>
      </c>
      <c r="R1177" s="15" t="s">
        <v>21</v>
      </c>
      <c r="S1177" s="18" t="n">
        <v>80</v>
      </c>
      <c r="T1177" s="15" t="n">
        <v>1029.35</v>
      </c>
      <c r="U1177" s="15" t="s">
        <v>24</v>
      </c>
      <c r="V1177" s="18" t="n">
        <f aca="false">IF(ISNUMBER(T1177),T1177,0)</f>
        <v>1029.35</v>
      </c>
      <c r="W1177" s="15" t="n">
        <f aca="false">IF(U1177="Yes",1,0)</f>
        <v>0</v>
      </c>
      <c r="X1177" s="15" t="str">
        <f aca="false">IF(F1177&lt;=12,"0-12 months",IF(F1177&lt;=24,"13-24 months",IF(F1177&lt;=48,"25-48 months","49-72 months")))</f>
        <v>13-24 months</v>
      </c>
      <c r="Y1177" s="15" t="str">
        <f aca="false">IF(C1177=1,"Yes","No")</f>
        <v>No</v>
      </c>
      <c r="Z1177" s="15" t="n">
        <f aca="false">COUNTIF(J1177:O1177,"Yes")</f>
        <v>1</v>
      </c>
      <c r="AA1177" s="18" t="n">
        <f aca="false">S1177*W1177</f>
        <v>0</v>
      </c>
      <c r="AB1177" s="15" t="n">
        <f aca="false">(P1177="Month-to-month")+(I1177="Fiber optic")+(R1177="Electronic check")+(F1177&lt;=12)+(M1177="No")+(J1177="No")</f>
        <v>3</v>
      </c>
      <c r="AC1177" s="15" t="str">
        <f aca="false">IF(AB1177&gt;=5,"High",IF(AB1177&gt;=3,"Medium","Low"))</f>
        <v>Medium</v>
      </c>
    </row>
    <row r="1178" customFormat="false" ht="15" hidden="false" customHeight="false" outlineLevel="0" collapsed="false">
      <c r="A1178" s="15" t="s">
        <v>1275</v>
      </c>
      <c r="B1178" s="15" t="s">
        <v>94</v>
      </c>
      <c r="C1178" s="15" t="n">
        <v>0</v>
      </c>
      <c r="D1178" s="15" t="s">
        <v>24</v>
      </c>
      <c r="E1178" s="15" t="s">
        <v>24</v>
      </c>
      <c r="F1178" s="15" t="n">
        <v>6</v>
      </c>
      <c r="G1178" s="15" t="s">
        <v>26</v>
      </c>
      <c r="H1178" s="15" t="s">
        <v>26</v>
      </c>
      <c r="I1178" s="15" t="s">
        <v>102</v>
      </c>
      <c r="J1178" s="15" t="s">
        <v>24</v>
      </c>
      <c r="K1178" s="15" t="s">
        <v>26</v>
      </c>
      <c r="L1178" s="15" t="s">
        <v>26</v>
      </c>
      <c r="M1178" s="15" t="s">
        <v>26</v>
      </c>
      <c r="N1178" s="15" t="s">
        <v>26</v>
      </c>
      <c r="O1178" s="15" t="s">
        <v>26</v>
      </c>
      <c r="P1178" s="15" t="s">
        <v>25</v>
      </c>
      <c r="Q1178" s="15" t="s">
        <v>26</v>
      </c>
      <c r="R1178" s="15" t="s">
        <v>21</v>
      </c>
      <c r="S1178" s="18" t="n">
        <v>109.9</v>
      </c>
      <c r="T1178" s="15" t="n">
        <v>669.45</v>
      </c>
      <c r="U1178" s="15" t="s">
        <v>26</v>
      </c>
      <c r="V1178" s="18" t="n">
        <f aca="false">IF(ISNUMBER(T1178),T1178,0)</f>
        <v>669.45</v>
      </c>
      <c r="W1178" s="15" t="n">
        <f aca="false">IF(U1178="Yes",1,0)</f>
        <v>1</v>
      </c>
      <c r="X1178" s="15" t="str">
        <f aca="false">IF(F1178&lt;=12,"0-12 months",IF(F1178&lt;=24,"13-24 months",IF(F1178&lt;=48,"25-48 months","49-72 months")))</f>
        <v>0-12 months</v>
      </c>
      <c r="Y1178" s="15" t="str">
        <f aca="false">IF(C1178=1,"Yes","No")</f>
        <v>No</v>
      </c>
      <c r="Z1178" s="15" t="n">
        <f aca="false">COUNTIF(J1178:O1178,"Yes")</f>
        <v>5</v>
      </c>
      <c r="AA1178" s="18" t="n">
        <f aca="false">S1178*W1178</f>
        <v>109.9</v>
      </c>
      <c r="AB1178" s="15" t="n">
        <f aca="false">(P1178="Month-to-month")+(I1178="Fiber optic")+(R1178="Electronic check")+(F1178&lt;=12)+(M1178="No")+(J1178="No")</f>
        <v>4</v>
      </c>
      <c r="AC1178" s="15" t="str">
        <f aca="false">IF(AB1178&gt;=5,"High",IF(AB1178&gt;=3,"Medium","Low"))</f>
        <v>Medium</v>
      </c>
    </row>
    <row r="1179" customFormat="false" ht="15" hidden="false" customHeight="false" outlineLevel="0" collapsed="false">
      <c r="A1179" s="15" t="s">
        <v>1276</v>
      </c>
      <c r="B1179" s="15" t="s">
        <v>94</v>
      </c>
      <c r="C1179" s="15" t="n">
        <v>0</v>
      </c>
      <c r="D1179" s="15" t="s">
        <v>24</v>
      </c>
      <c r="E1179" s="15" t="s">
        <v>24</v>
      </c>
      <c r="F1179" s="15" t="n">
        <v>46</v>
      </c>
      <c r="G1179" s="15" t="s">
        <v>26</v>
      </c>
      <c r="H1179" s="15" t="s">
        <v>26</v>
      </c>
      <c r="I1179" s="15" t="s">
        <v>96</v>
      </c>
      <c r="J1179" s="15" t="s">
        <v>26</v>
      </c>
      <c r="K1179" s="15" t="s">
        <v>24</v>
      </c>
      <c r="L1179" s="15" t="s">
        <v>26</v>
      </c>
      <c r="M1179" s="15" t="s">
        <v>24</v>
      </c>
      <c r="N1179" s="15" t="s">
        <v>26</v>
      </c>
      <c r="O1179" s="15" t="s">
        <v>26</v>
      </c>
      <c r="P1179" s="15" t="s">
        <v>29</v>
      </c>
      <c r="Q1179" s="15" t="s">
        <v>24</v>
      </c>
      <c r="R1179" s="15" t="s">
        <v>17</v>
      </c>
      <c r="S1179" s="18" t="n">
        <v>79.2</v>
      </c>
      <c r="T1179" s="15" t="n">
        <v>3593.8</v>
      </c>
      <c r="U1179" s="15" t="s">
        <v>24</v>
      </c>
      <c r="V1179" s="18" t="n">
        <f aca="false">IF(ISNUMBER(T1179),T1179,0)</f>
        <v>3593.8</v>
      </c>
      <c r="W1179" s="15" t="n">
        <f aca="false">IF(U1179="Yes",1,0)</f>
        <v>0</v>
      </c>
      <c r="X1179" s="15" t="str">
        <f aca="false">IF(F1179&lt;=12,"0-12 months",IF(F1179&lt;=24,"13-24 months",IF(F1179&lt;=48,"25-48 months","49-72 months")))</f>
        <v>25-48 months</v>
      </c>
      <c r="Y1179" s="15" t="str">
        <f aca="false">IF(C1179=1,"Yes","No")</f>
        <v>No</v>
      </c>
      <c r="Z1179" s="15" t="n">
        <f aca="false">COUNTIF(J1179:O1179,"Yes")</f>
        <v>4</v>
      </c>
      <c r="AA1179" s="18" t="n">
        <f aca="false">S1179*W1179</f>
        <v>0</v>
      </c>
      <c r="AB1179" s="15" t="n">
        <f aca="false">(P1179="Month-to-month")+(I1179="Fiber optic")+(R1179="Electronic check")+(F1179&lt;=12)+(M1179="No")+(J1179="No")</f>
        <v>1</v>
      </c>
      <c r="AC1179" s="15" t="str">
        <f aca="false">IF(AB1179&gt;=5,"High",IF(AB1179&gt;=3,"Medium","Low"))</f>
        <v>Low</v>
      </c>
    </row>
    <row r="1180" customFormat="false" ht="15" hidden="false" customHeight="false" outlineLevel="0" collapsed="false">
      <c r="A1180" s="15" t="s">
        <v>1277</v>
      </c>
      <c r="B1180" s="15" t="s">
        <v>98</v>
      </c>
      <c r="C1180" s="15" t="n">
        <v>0</v>
      </c>
      <c r="D1180" s="15" t="s">
        <v>24</v>
      </c>
      <c r="E1180" s="15" t="s">
        <v>24</v>
      </c>
      <c r="F1180" s="15" t="n">
        <v>15</v>
      </c>
      <c r="G1180" s="15" t="s">
        <v>26</v>
      </c>
      <c r="H1180" s="15" t="s">
        <v>24</v>
      </c>
      <c r="I1180" s="15" t="s">
        <v>102</v>
      </c>
      <c r="J1180" s="15" t="s">
        <v>24</v>
      </c>
      <c r="K1180" s="15" t="s">
        <v>24</v>
      </c>
      <c r="L1180" s="15" t="s">
        <v>26</v>
      </c>
      <c r="M1180" s="15" t="s">
        <v>26</v>
      </c>
      <c r="N1180" s="15" t="s">
        <v>26</v>
      </c>
      <c r="O1180" s="15" t="s">
        <v>26</v>
      </c>
      <c r="P1180" s="15" t="s">
        <v>25</v>
      </c>
      <c r="Q1180" s="15" t="s">
        <v>26</v>
      </c>
      <c r="R1180" s="15" t="s">
        <v>15</v>
      </c>
      <c r="S1180" s="18" t="n">
        <v>101.35</v>
      </c>
      <c r="T1180" s="15" t="n">
        <v>1553.95</v>
      </c>
      <c r="U1180" s="15" t="s">
        <v>26</v>
      </c>
      <c r="V1180" s="18" t="n">
        <f aca="false">IF(ISNUMBER(T1180),T1180,0)</f>
        <v>1553.95</v>
      </c>
      <c r="W1180" s="15" t="n">
        <f aca="false">IF(U1180="Yes",1,0)</f>
        <v>1</v>
      </c>
      <c r="X1180" s="15" t="str">
        <f aca="false">IF(F1180&lt;=12,"0-12 months",IF(F1180&lt;=24,"13-24 months",IF(F1180&lt;=48,"25-48 months","49-72 months")))</f>
        <v>13-24 months</v>
      </c>
      <c r="Y1180" s="15" t="str">
        <f aca="false">IF(C1180=1,"Yes","No")</f>
        <v>No</v>
      </c>
      <c r="Z1180" s="15" t="n">
        <f aca="false">COUNTIF(J1180:O1180,"Yes")</f>
        <v>4</v>
      </c>
      <c r="AA1180" s="18" t="n">
        <f aca="false">S1180*W1180</f>
        <v>101.35</v>
      </c>
      <c r="AB1180" s="15" t="n">
        <f aca="false">(P1180="Month-to-month")+(I1180="Fiber optic")+(R1180="Electronic check")+(F1180&lt;=12)+(M1180="No")+(J1180="No")</f>
        <v>4</v>
      </c>
      <c r="AC1180" s="15" t="str">
        <f aca="false">IF(AB1180&gt;=5,"High",IF(AB1180&gt;=3,"Medium","Low"))</f>
        <v>Medium</v>
      </c>
    </row>
    <row r="1181" customFormat="false" ht="15" hidden="false" customHeight="false" outlineLevel="0" collapsed="false">
      <c r="A1181" s="15" t="s">
        <v>1278</v>
      </c>
      <c r="B1181" s="15" t="s">
        <v>98</v>
      </c>
      <c r="C1181" s="15" t="n">
        <v>1</v>
      </c>
      <c r="D1181" s="15" t="s">
        <v>26</v>
      </c>
      <c r="E1181" s="15" t="s">
        <v>24</v>
      </c>
      <c r="F1181" s="15" t="n">
        <v>43</v>
      </c>
      <c r="G1181" s="15" t="s">
        <v>26</v>
      </c>
      <c r="H1181" s="15" t="s">
        <v>26</v>
      </c>
      <c r="I1181" s="15" t="s">
        <v>102</v>
      </c>
      <c r="J1181" s="15" t="s">
        <v>24</v>
      </c>
      <c r="K1181" s="15" t="s">
        <v>26</v>
      </c>
      <c r="L1181" s="15" t="s">
        <v>24</v>
      </c>
      <c r="M1181" s="15" t="s">
        <v>26</v>
      </c>
      <c r="N1181" s="15" t="s">
        <v>26</v>
      </c>
      <c r="O1181" s="15" t="s">
        <v>24</v>
      </c>
      <c r="P1181" s="15" t="s">
        <v>25</v>
      </c>
      <c r="Q1181" s="15" t="s">
        <v>26</v>
      </c>
      <c r="R1181" s="15" t="s">
        <v>15</v>
      </c>
      <c r="S1181" s="18" t="n">
        <v>94.3</v>
      </c>
      <c r="T1181" s="15" t="n">
        <v>3953.15</v>
      </c>
      <c r="U1181" s="15" t="s">
        <v>24</v>
      </c>
      <c r="V1181" s="18" t="n">
        <f aca="false">IF(ISNUMBER(T1181),T1181,0)</f>
        <v>3953.15</v>
      </c>
      <c r="W1181" s="15" t="n">
        <f aca="false">IF(U1181="Yes",1,0)</f>
        <v>0</v>
      </c>
      <c r="X1181" s="15" t="str">
        <f aca="false">IF(F1181&lt;=12,"0-12 months",IF(F1181&lt;=24,"13-24 months",IF(F1181&lt;=48,"25-48 months","49-72 months")))</f>
        <v>25-48 months</v>
      </c>
      <c r="Y1181" s="15" t="str">
        <f aca="false">IF(C1181=1,"Yes","No")</f>
        <v>Yes</v>
      </c>
      <c r="Z1181" s="15" t="n">
        <f aca="false">COUNTIF(J1181:O1181,"Yes")</f>
        <v>3</v>
      </c>
      <c r="AA1181" s="18" t="n">
        <f aca="false">S1181*W1181</f>
        <v>0</v>
      </c>
      <c r="AB1181" s="15" t="n">
        <f aca="false">(P1181="Month-to-month")+(I1181="Fiber optic")+(R1181="Electronic check")+(F1181&lt;=12)+(M1181="No")+(J1181="No")</f>
        <v>4</v>
      </c>
      <c r="AC1181" s="15" t="str">
        <f aca="false">IF(AB1181&gt;=5,"High",IF(AB1181&gt;=3,"Medium","Low"))</f>
        <v>Medium</v>
      </c>
    </row>
    <row r="1182" customFormat="false" ht="15" hidden="false" customHeight="false" outlineLevel="0" collapsed="false">
      <c r="A1182" s="15" t="s">
        <v>1279</v>
      </c>
      <c r="B1182" s="15" t="s">
        <v>98</v>
      </c>
      <c r="C1182" s="15" t="n">
        <v>0</v>
      </c>
      <c r="D1182" s="15" t="s">
        <v>24</v>
      </c>
      <c r="E1182" s="15" t="s">
        <v>24</v>
      </c>
      <c r="F1182" s="15" t="n">
        <v>39</v>
      </c>
      <c r="G1182" s="15" t="s">
        <v>26</v>
      </c>
      <c r="H1182" s="15" t="s">
        <v>24</v>
      </c>
      <c r="I1182" s="15" t="s">
        <v>96</v>
      </c>
      <c r="J1182" s="15" t="s">
        <v>24</v>
      </c>
      <c r="K1182" s="15" t="s">
        <v>24</v>
      </c>
      <c r="L1182" s="15" t="s">
        <v>24</v>
      </c>
      <c r="M1182" s="15" t="s">
        <v>26</v>
      </c>
      <c r="N1182" s="15" t="s">
        <v>24</v>
      </c>
      <c r="O1182" s="15" t="s">
        <v>24</v>
      </c>
      <c r="P1182" s="15" t="s">
        <v>29</v>
      </c>
      <c r="Q1182" s="15" t="s">
        <v>26</v>
      </c>
      <c r="R1182" s="15" t="s">
        <v>19</v>
      </c>
      <c r="S1182" s="18" t="n">
        <v>49.8</v>
      </c>
      <c r="T1182" s="15" t="n">
        <v>1971.15</v>
      </c>
      <c r="U1182" s="15" t="s">
        <v>24</v>
      </c>
      <c r="V1182" s="18" t="n">
        <f aca="false">IF(ISNUMBER(T1182),T1182,0)</f>
        <v>1971.15</v>
      </c>
      <c r="W1182" s="15" t="n">
        <f aca="false">IF(U1182="Yes",1,0)</f>
        <v>0</v>
      </c>
      <c r="X1182" s="15" t="str">
        <f aca="false">IF(F1182&lt;=12,"0-12 months",IF(F1182&lt;=24,"13-24 months",IF(F1182&lt;=48,"25-48 months","49-72 months")))</f>
        <v>25-48 months</v>
      </c>
      <c r="Y1182" s="15" t="str">
        <f aca="false">IF(C1182=1,"Yes","No")</f>
        <v>No</v>
      </c>
      <c r="Z1182" s="15" t="n">
        <f aca="false">COUNTIF(J1182:O1182,"Yes")</f>
        <v>1</v>
      </c>
      <c r="AA1182" s="18" t="n">
        <f aca="false">S1182*W1182</f>
        <v>0</v>
      </c>
      <c r="AB1182" s="15" t="n">
        <f aca="false">(P1182="Month-to-month")+(I1182="Fiber optic")+(R1182="Electronic check")+(F1182&lt;=12)+(M1182="No")+(J1182="No")</f>
        <v>1</v>
      </c>
      <c r="AC1182" s="15" t="str">
        <f aca="false">IF(AB1182&gt;=5,"High",IF(AB1182&gt;=3,"Medium","Low"))</f>
        <v>Low</v>
      </c>
    </row>
    <row r="1183" customFormat="false" ht="15" hidden="false" customHeight="false" outlineLevel="0" collapsed="false">
      <c r="A1183" s="15" t="s">
        <v>1280</v>
      </c>
      <c r="B1183" s="15" t="s">
        <v>98</v>
      </c>
      <c r="C1183" s="15" t="n">
        <v>1</v>
      </c>
      <c r="D1183" s="15" t="s">
        <v>24</v>
      </c>
      <c r="E1183" s="15" t="s">
        <v>24</v>
      </c>
      <c r="F1183" s="15" t="n">
        <v>21</v>
      </c>
      <c r="G1183" s="15" t="s">
        <v>26</v>
      </c>
      <c r="H1183" s="15" t="s">
        <v>24</v>
      </c>
      <c r="I1183" s="15" t="s">
        <v>96</v>
      </c>
      <c r="J1183" s="15" t="s">
        <v>24</v>
      </c>
      <c r="K1183" s="15" t="s">
        <v>24</v>
      </c>
      <c r="L1183" s="15" t="s">
        <v>26</v>
      </c>
      <c r="M1183" s="15" t="s">
        <v>24</v>
      </c>
      <c r="N1183" s="15" t="s">
        <v>26</v>
      </c>
      <c r="O1183" s="15" t="s">
        <v>24</v>
      </c>
      <c r="P1183" s="15" t="s">
        <v>25</v>
      </c>
      <c r="Q1183" s="15" t="s">
        <v>26</v>
      </c>
      <c r="R1183" s="15" t="s">
        <v>19</v>
      </c>
      <c r="S1183" s="18" t="n">
        <v>60.05</v>
      </c>
      <c r="T1183" s="15" t="n">
        <v>1236.15</v>
      </c>
      <c r="U1183" s="15" t="s">
        <v>26</v>
      </c>
      <c r="V1183" s="18" t="n">
        <f aca="false">IF(ISNUMBER(T1183),T1183,0)</f>
        <v>1236.15</v>
      </c>
      <c r="W1183" s="15" t="n">
        <f aca="false">IF(U1183="Yes",1,0)</f>
        <v>1</v>
      </c>
      <c r="X1183" s="15" t="str">
        <f aca="false">IF(F1183&lt;=12,"0-12 months",IF(F1183&lt;=24,"13-24 months",IF(F1183&lt;=48,"25-48 months","49-72 months")))</f>
        <v>13-24 months</v>
      </c>
      <c r="Y1183" s="15" t="str">
        <f aca="false">IF(C1183=1,"Yes","No")</f>
        <v>Yes</v>
      </c>
      <c r="Z1183" s="15" t="n">
        <f aca="false">COUNTIF(J1183:O1183,"Yes")</f>
        <v>2</v>
      </c>
      <c r="AA1183" s="18" t="n">
        <f aca="false">S1183*W1183</f>
        <v>60.05</v>
      </c>
      <c r="AB1183" s="15" t="n">
        <f aca="false">(P1183="Month-to-month")+(I1183="Fiber optic")+(R1183="Electronic check")+(F1183&lt;=12)+(M1183="No")+(J1183="No")</f>
        <v>3</v>
      </c>
      <c r="AC1183" s="15" t="str">
        <f aca="false">IF(AB1183&gt;=5,"High",IF(AB1183&gt;=3,"Medium","Low"))</f>
        <v>Medium</v>
      </c>
    </row>
    <row r="1184" customFormat="false" ht="15" hidden="false" customHeight="false" outlineLevel="0" collapsed="false">
      <c r="A1184" s="15" t="s">
        <v>1281</v>
      </c>
      <c r="B1184" s="15" t="s">
        <v>98</v>
      </c>
      <c r="C1184" s="15" t="n">
        <v>0</v>
      </c>
      <c r="D1184" s="15" t="s">
        <v>24</v>
      </c>
      <c r="E1184" s="15" t="s">
        <v>24</v>
      </c>
      <c r="F1184" s="15" t="n">
        <v>57</v>
      </c>
      <c r="G1184" s="15" t="s">
        <v>24</v>
      </c>
      <c r="H1184" s="15" t="s">
        <v>95</v>
      </c>
      <c r="I1184" s="15" t="s">
        <v>96</v>
      </c>
      <c r="J1184" s="15" t="s">
        <v>26</v>
      </c>
      <c r="K1184" s="15" t="s">
        <v>24</v>
      </c>
      <c r="L1184" s="15" t="s">
        <v>26</v>
      </c>
      <c r="M1184" s="15" t="s">
        <v>24</v>
      </c>
      <c r="N1184" s="15" t="s">
        <v>26</v>
      </c>
      <c r="O1184" s="15" t="s">
        <v>26</v>
      </c>
      <c r="P1184" s="15" t="s">
        <v>25</v>
      </c>
      <c r="Q1184" s="15" t="s">
        <v>26</v>
      </c>
      <c r="R1184" s="15" t="s">
        <v>15</v>
      </c>
      <c r="S1184" s="18" t="n">
        <v>53.75</v>
      </c>
      <c r="T1184" s="15" t="n">
        <v>3196</v>
      </c>
      <c r="U1184" s="15" t="s">
        <v>24</v>
      </c>
      <c r="V1184" s="18" t="n">
        <f aca="false">IF(ISNUMBER(T1184),T1184,0)</f>
        <v>3196</v>
      </c>
      <c r="W1184" s="15" t="n">
        <f aca="false">IF(U1184="Yes",1,0)</f>
        <v>0</v>
      </c>
      <c r="X1184" s="15" t="str">
        <f aca="false">IF(F1184&lt;=12,"0-12 months",IF(F1184&lt;=24,"13-24 months",IF(F1184&lt;=48,"25-48 months","49-72 months")))</f>
        <v>49-72 months</v>
      </c>
      <c r="Y1184" s="15" t="str">
        <f aca="false">IF(C1184=1,"Yes","No")</f>
        <v>No</v>
      </c>
      <c r="Z1184" s="15" t="n">
        <f aca="false">COUNTIF(J1184:O1184,"Yes")</f>
        <v>4</v>
      </c>
      <c r="AA1184" s="18" t="n">
        <f aca="false">S1184*W1184</f>
        <v>0</v>
      </c>
      <c r="AB1184" s="15" t="n">
        <f aca="false">(P1184="Month-to-month")+(I1184="Fiber optic")+(R1184="Electronic check")+(F1184&lt;=12)+(M1184="No")+(J1184="No")</f>
        <v>3</v>
      </c>
      <c r="AC1184" s="15" t="str">
        <f aca="false">IF(AB1184&gt;=5,"High",IF(AB1184&gt;=3,"Medium","Low"))</f>
        <v>Medium</v>
      </c>
    </row>
    <row r="1185" customFormat="false" ht="15" hidden="false" customHeight="false" outlineLevel="0" collapsed="false">
      <c r="A1185" s="15" t="s">
        <v>1282</v>
      </c>
      <c r="B1185" s="15" t="s">
        <v>94</v>
      </c>
      <c r="C1185" s="15" t="n">
        <v>0</v>
      </c>
      <c r="D1185" s="15" t="s">
        <v>26</v>
      </c>
      <c r="E1185" s="15" t="s">
        <v>24</v>
      </c>
      <c r="F1185" s="15" t="n">
        <v>53</v>
      </c>
      <c r="G1185" s="15" t="s">
        <v>26</v>
      </c>
      <c r="H1185" s="15" t="s">
        <v>24</v>
      </c>
      <c r="I1185" s="15" t="s">
        <v>102</v>
      </c>
      <c r="J1185" s="15" t="s">
        <v>24</v>
      </c>
      <c r="K1185" s="15" t="s">
        <v>24</v>
      </c>
      <c r="L1185" s="15" t="s">
        <v>24</v>
      </c>
      <c r="M1185" s="15" t="s">
        <v>26</v>
      </c>
      <c r="N1185" s="15" t="s">
        <v>26</v>
      </c>
      <c r="O1185" s="15" t="s">
        <v>26</v>
      </c>
      <c r="P1185" s="15" t="s">
        <v>27</v>
      </c>
      <c r="Q1185" s="15" t="s">
        <v>26</v>
      </c>
      <c r="R1185" s="15" t="s">
        <v>15</v>
      </c>
      <c r="S1185" s="18" t="n">
        <v>93.45</v>
      </c>
      <c r="T1185" s="15" t="n">
        <v>4872.2</v>
      </c>
      <c r="U1185" s="15" t="s">
        <v>24</v>
      </c>
      <c r="V1185" s="18" t="n">
        <f aca="false">IF(ISNUMBER(T1185),T1185,0)</f>
        <v>4872.2</v>
      </c>
      <c r="W1185" s="15" t="n">
        <f aca="false">IF(U1185="Yes",1,0)</f>
        <v>0</v>
      </c>
      <c r="X1185" s="15" t="str">
        <f aca="false">IF(F1185&lt;=12,"0-12 months",IF(F1185&lt;=24,"13-24 months",IF(F1185&lt;=48,"25-48 months","49-72 months")))</f>
        <v>49-72 months</v>
      </c>
      <c r="Y1185" s="15" t="str">
        <f aca="false">IF(C1185=1,"Yes","No")</f>
        <v>No</v>
      </c>
      <c r="Z1185" s="15" t="n">
        <f aca="false">COUNTIF(J1185:O1185,"Yes")</f>
        <v>3</v>
      </c>
      <c r="AA1185" s="18" t="n">
        <f aca="false">S1185*W1185</f>
        <v>0</v>
      </c>
      <c r="AB1185" s="15" t="n">
        <f aca="false">(P1185="Month-to-month")+(I1185="Fiber optic")+(R1185="Electronic check")+(F1185&lt;=12)+(M1185="No")+(J1185="No")</f>
        <v>3</v>
      </c>
      <c r="AC1185" s="15" t="str">
        <f aca="false">IF(AB1185&gt;=5,"High",IF(AB1185&gt;=3,"Medium","Low"))</f>
        <v>Medium</v>
      </c>
    </row>
    <row r="1186" customFormat="false" ht="15" hidden="false" customHeight="false" outlineLevel="0" collapsed="false">
      <c r="A1186" s="15" t="s">
        <v>1283</v>
      </c>
      <c r="B1186" s="15" t="s">
        <v>98</v>
      </c>
      <c r="C1186" s="15" t="n">
        <v>0</v>
      </c>
      <c r="D1186" s="15" t="s">
        <v>26</v>
      </c>
      <c r="E1186" s="15" t="s">
        <v>26</v>
      </c>
      <c r="F1186" s="15" t="n">
        <v>18</v>
      </c>
      <c r="G1186" s="15" t="s">
        <v>26</v>
      </c>
      <c r="H1186" s="15" t="s">
        <v>24</v>
      </c>
      <c r="I1186" s="15" t="s">
        <v>102</v>
      </c>
      <c r="J1186" s="15" t="s">
        <v>26</v>
      </c>
      <c r="K1186" s="15" t="s">
        <v>24</v>
      </c>
      <c r="L1186" s="15" t="s">
        <v>26</v>
      </c>
      <c r="M1186" s="15" t="s">
        <v>24</v>
      </c>
      <c r="N1186" s="15" t="s">
        <v>26</v>
      </c>
      <c r="O1186" s="15" t="s">
        <v>24</v>
      </c>
      <c r="P1186" s="15" t="s">
        <v>25</v>
      </c>
      <c r="Q1186" s="15" t="s">
        <v>26</v>
      </c>
      <c r="R1186" s="15" t="s">
        <v>17</v>
      </c>
      <c r="S1186" s="18" t="n">
        <v>87.9</v>
      </c>
      <c r="T1186" s="15" t="n">
        <v>1500.5</v>
      </c>
      <c r="U1186" s="15" t="s">
        <v>24</v>
      </c>
      <c r="V1186" s="18" t="n">
        <f aca="false">IF(ISNUMBER(T1186),T1186,0)</f>
        <v>1500.5</v>
      </c>
      <c r="W1186" s="15" t="n">
        <f aca="false">IF(U1186="Yes",1,0)</f>
        <v>0</v>
      </c>
      <c r="X1186" s="15" t="str">
        <f aca="false">IF(F1186&lt;=12,"0-12 months",IF(F1186&lt;=24,"13-24 months",IF(F1186&lt;=48,"25-48 months","49-72 months")))</f>
        <v>13-24 months</v>
      </c>
      <c r="Y1186" s="15" t="str">
        <f aca="false">IF(C1186=1,"Yes","No")</f>
        <v>No</v>
      </c>
      <c r="Z1186" s="15" t="n">
        <f aca="false">COUNTIF(J1186:O1186,"Yes")</f>
        <v>3</v>
      </c>
      <c r="AA1186" s="18" t="n">
        <f aca="false">S1186*W1186</f>
        <v>0</v>
      </c>
      <c r="AB1186" s="15" t="n">
        <f aca="false">(P1186="Month-to-month")+(I1186="Fiber optic")+(R1186="Electronic check")+(F1186&lt;=12)+(M1186="No")+(J1186="No")</f>
        <v>3</v>
      </c>
      <c r="AC1186" s="15" t="str">
        <f aca="false">IF(AB1186&gt;=5,"High",IF(AB1186&gt;=3,"Medium","Low"))</f>
        <v>Medium</v>
      </c>
    </row>
    <row r="1187" customFormat="false" ht="15" hidden="false" customHeight="false" outlineLevel="0" collapsed="false">
      <c r="A1187" s="15" t="s">
        <v>1284</v>
      </c>
      <c r="B1187" s="15" t="s">
        <v>94</v>
      </c>
      <c r="C1187" s="15" t="n">
        <v>0</v>
      </c>
      <c r="D1187" s="15" t="s">
        <v>24</v>
      </c>
      <c r="E1187" s="15" t="s">
        <v>24</v>
      </c>
      <c r="F1187" s="15" t="n">
        <v>1</v>
      </c>
      <c r="G1187" s="15" t="s">
        <v>26</v>
      </c>
      <c r="H1187" s="15" t="s">
        <v>26</v>
      </c>
      <c r="I1187" s="15" t="s">
        <v>96</v>
      </c>
      <c r="J1187" s="15" t="s">
        <v>24</v>
      </c>
      <c r="K1187" s="15" t="s">
        <v>24</v>
      </c>
      <c r="L1187" s="15" t="s">
        <v>24</v>
      </c>
      <c r="M1187" s="15" t="s">
        <v>24</v>
      </c>
      <c r="N1187" s="15" t="s">
        <v>24</v>
      </c>
      <c r="O1187" s="15" t="s">
        <v>26</v>
      </c>
      <c r="P1187" s="15" t="s">
        <v>25</v>
      </c>
      <c r="Q1187" s="15" t="s">
        <v>26</v>
      </c>
      <c r="R1187" s="15" t="s">
        <v>15</v>
      </c>
      <c r="S1187" s="18" t="n">
        <v>60.15</v>
      </c>
      <c r="T1187" s="15" t="n">
        <v>60.15</v>
      </c>
      <c r="U1187" s="15" t="s">
        <v>26</v>
      </c>
      <c r="V1187" s="18" t="n">
        <f aca="false">IF(ISNUMBER(T1187),T1187,0)</f>
        <v>60.15</v>
      </c>
      <c r="W1187" s="15" t="n">
        <f aca="false">IF(U1187="Yes",1,0)</f>
        <v>1</v>
      </c>
      <c r="X1187" s="15" t="str">
        <f aca="false">IF(F1187&lt;=12,"0-12 months",IF(F1187&lt;=24,"13-24 months",IF(F1187&lt;=48,"25-48 months","49-72 months")))</f>
        <v>0-12 months</v>
      </c>
      <c r="Y1187" s="15" t="str">
        <f aca="false">IF(C1187=1,"Yes","No")</f>
        <v>No</v>
      </c>
      <c r="Z1187" s="15" t="n">
        <f aca="false">COUNTIF(J1187:O1187,"Yes")</f>
        <v>1</v>
      </c>
      <c r="AA1187" s="18" t="n">
        <f aca="false">S1187*W1187</f>
        <v>60.15</v>
      </c>
      <c r="AB1187" s="15" t="n">
        <f aca="false">(P1187="Month-to-month")+(I1187="Fiber optic")+(R1187="Electronic check")+(F1187&lt;=12)+(M1187="No")+(J1187="No")</f>
        <v>5</v>
      </c>
      <c r="AC1187" s="15" t="str">
        <f aca="false">IF(AB1187&gt;=5,"High",IF(AB1187&gt;=3,"Medium","Low"))</f>
        <v>High</v>
      </c>
    </row>
    <row r="1188" customFormat="false" ht="15" hidden="false" customHeight="false" outlineLevel="0" collapsed="false">
      <c r="A1188" s="15" t="s">
        <v>1285</v>
      </c>
      <c r="B1188" s="15" t="s">
        <v>94</v>
      </c>
      <c r="C1188" s="15" t="n">
        <v>0</v>
      </c>
      <c r="D1188" s="15" t="s">
        <v>26</v>
      </c>
      <c r="E1188" s="15" t="s">
        <v>24</v>
      </c>
      <c r="F1188" s="15" t="n">
        <v>58</v>
      </c>
      <c r="G1188" s="15" t="s">
        <v>26</v>
      </c>
      <c r="H1188" s="15" t="s">
        <v>26</v>
      </c>
      <c r="I1188" s="15" t="s">
        <v>96</v>
      </c>
      <c r="J1188" s="15" t="s">
        <v>26</v>
      </c>
      <c r="K1188" s="15" t="s">
        <v>24</v>
      </c>
      <c r="L1188" s="15" t="s">
        <v>24</v>
      </c>
      <c r="M1188" s="15" t="s">
        <v>26</v>
      </c>
      <c r="N1188" s="15" t="s">
        <v>24</v>
      </c>
      <c r="O1188" s="15" t="s">
        <v>24</v>
      </c>
      <c r="P1188" s="15" t="s">
        <v>27</v>
      </c>
      <c r="Q1188" s="15" t="s">
        <v>26</v>
      </c>
      <c r="R1188" s="15" t="s">
        <v>19</v>
      </c>
      <c r="S1188" s="18" t="n">
        <v>61.05</v>
      </c>
      <c r="T1188" s="15" t="n">
        <v>3478.75</v>
      </c>
      <c r="U1188" s="15" t="s">
        <v>24</v>
      </c>
      <c r="V1188" s="18" t="n">
        <f aca="false">IF(ISNUMBER(T1188),T1188,0)</f>
        <v>3478.75</v>
      </c>
      <c r="W1188" s="15" t="n">
        <f aca="false">IF(U1188="Yes",1,0)</f>
        <v>0</v>
      </c>
      <c r="X1188" s="15" t="str">
        <f aca="false">IF(F1188&lt;=12,"0-12 months",IF(F1188&lt;=24,"13-24 months",IF(F1188&lt;=48,"25-48 months","49-72 months")))</f>
        <v>49-72 months</v>
      </c>
      <c r="Y1188" s="15" t="str">
        <f aca="false">IF(C1188=1,"Yes","No")</f>
        <v>No</v>
      </c>
      <c r="Z1188" s="15" t="n">
        <f aca="false">COUNTIF(J1188:O1188,"Yes")</f>
        <v>2</v>
      </c>
      <c r="AA1188" s="18" t="n">
        <f aca="false">S1188*W1188</f>
        <v>0</v>
      </c>
      <c r="AB1188" s="15" t="n">
        <f aca="false">(P1188="Month-to-month")+(I1188="Fiber optic")+(R1188="Electronic check")+(F1188&lt;=12)+(M1188="No")+(J1188="No")</f>
        <v>0</v>
      </c>
      <c r="AC1188" s="15" t="str">
        <f aca="false">IF(AB1188&gt;=5,"High",IF(AB1188&gt;=3,"Medium","Low"))</f>
        <v>Low</v>
      </c>
    </row>
    <row r="1189" customFormat="false" ht="15" hidden="false" customHeight="false" outlineLevel="0" collapsed="false">
      <c r="A1189" s="15" t="s">
        <v>1286</v>
      </c>
      <c r="B1189" s="15" t="s">
        <v>94</v>
      </c>
      <c r="C1189" s="15" t="n">
        <v>1</v>
      </c>
      <c r="D1189" s="15" t="s">
        <v>24</v>
      </c>
      <c r="E1189" s="15" t="s">
        <v>24</v>
      </c>
      <c r="F1189" s="15" t="n">
        <v>71</v>
      </c>
      <c r="G1189" s="15" t="s">
        <v>26</v>
      </c>
      <c r="H1189" s="15" t="s">
        <v>26</v>
      </c>
      <c r="I1189" s="15" t="s">
        <v>102</v>
      </c>
      <c r="J1189" s="15" t="s">
        <v>24</v>
      </c>
      <c r="K1189" s="15" t="s">
        <v>24</v>
      </c>
      <c r="L1189" s="15" t="s">
        <v>26</v>
      </c>
      <c r="M1189" s="15" t="s">
        <v>24</v>
      </c>
      <c r="N1189" s="15" t="s">
        <v>26</v>
      </c>
      <c r="O1189" s="15" t="s">
        <v>26</v>
      </c>
      <c r="P1189" s="15" t="s">
        <v>29</v>
      </c>
      <c r="Q1189" s="15" t="s">
        <v>24</v>
      </c>
      <c r="R1189" s="15" t="s">
        <v>19</v>
      </c>
      <c r="S1189" s="18" t="n">
        <v>104.05</v>
      </c>
      <c r="T1189" s="15" t="n">
        <v>7413.55</v>
      </c>
      <c r="U1189" s="15" t="s">
        <v>24</v>
      </c>
      <c r="V1189" s="18" t="n">
        <f aca="false">IF(ISNUMBER(T1189),T1189,0)</f>
        <v>7413.55</v>
      </c>
      <c r="W1189" s="15" t="n">
        <f aca="false">IF(U1189="Yes",1,0)</f>
        <v>0</v>
      </c>
      <c r="X1189" s="15" t="str">
        <f aca="false">IF(F1189&lt;=12,"0-12 months",IF(F1189&lt;=24,"13-24 months",IF(F1189&lt;=48,"25-48 months","49-72 months")))</f>
        <v>49-72 months</v>
      </c>
      <c r="Y1189" s="15" t="str">
        <f aca="false">IF(C1189=1,"Yes","No")</f>
        <v>Yes</v>
      </c>
      <c r="Z1189" s="15" t="n">
        <f aca="false">COUNTIF(J1189:O1189,"Yes")</f>
        <v>3</v>
      </c>
      <c r="AA1189" s="18" t="n">
        <f aca="false">S1189*W1189</f>
        <v>0</v>
      </c>
      <c r="AB1189" s="15" t="n">
        <f aca="false">(P1189="Month-to-month")+(I1189="Fiber optic")+(R1189="Electronic check")+(F1189&lt;=12)+(M1189="No")+(J1189="No")</f>
        <v>3</v>
      </c>
      <c r="AC1189" s="15" t="str">
        <f aca="false">IF(AB1189&gt;=5,"High",IF(AB1189&gt;=3,"Medium","Low"))</f>
        <v>Medium</v>
      </c>
    </row>
    <row r="1190" customFormat="false" ht="15" hidden="false" customHeight="false" outlineLevel="0" collapsed="false">
      <c r="A1190" s="15" t="s">
        <v>1287</v>
      </c>
      <c r="B1190" s="15" t="s">
        <v>94</v>
      </c>
      <c r="C1190" s="15" t="n">
        <v>0</v>
      </c>
      <c r="D1190" s="15" t="s">
        <v>24</v>
      </c>
      <c r="E1190" s="15" t="s">
        <v>24</v>
      </c>
      <c r="F1190" s="15" t="n">
        <v>35</v>
      </c>
      <c r="G1190" s="15" t="s">
        <v>26</v>
      </c>
      <c r="H1190" s="15" t="s">
        <v>24</v>
      </c>
      <c r="I1190" s="15" t="s">
        <v>102</v>
      </c>
      <c r="J1190" s="15" t="s">
        <v>24</v>
      </c>
      <c r="K1190" s="15" t="s">
        <v>24</v>
      </c>
      <c r="L1190" s="15" t="s">
        <v>26</v>
      </c>
      <c r="M1190" s="15" t="s">
        <v>26</v>
      </c>
      <c r="N1190" s="15" t="s">
        <v>26</v>
      </c>
      <c r="O1190" s="15" t="s">
        <v>26</v>
      </c>
      <c r="P1190" s="15" t="s">
        <v>27</v>
      </c>
      <c r="Q1190" s="15" t="s">
        <v>26</v>
      </c>
      <c r="R1190" s="15" t="s">
        <v>15</v>
      </c>
      <c r="S1190" s="18" t="n">
        <v>99.25</v>
      </c>
      <c r="T1190" s="15" t="n">
        <v>3532</v>
      </c>
      <c r="U1190" s="15" t="s">
        <v>24</v>
      </c>
      <c r="V1190" s="18" t="n">
        <f aca="false">IF(ISNUMBER(T1190),T1190,0)</f>
        <v>3532</v>
      </c>
      <c r="W1190" s="15" t="n">
        <f aca="false">IF(U1190="Yes",1,0)</f>
        <v>0</v>
      </c>
      <c r="X1190" s="15" t="str">
        <f aca="false">IF(F1190&lt;=12,"0-12 months",IF(F1190&lt;=24,"13-24 months",IF(F1190&lt;=48,"25-48 months","49-72 months")))</f>
        <v>25-48 months</v>
      </c>
      <c r="Y1190" s="15" t="str">
        <f aca="false">IF(C1190=1,"Yes","No")</f>
        <v>No</v>
      </c>
      <c r="Z1190" s="15" t="n">
        <f aca="false">COUNTIF(J1190:O1190,"Yes")</f>
        <v>4</v>
      </c>
      <c r="AA1190" s="18" t="n">
        <f aca="false">S1190*W1190</f>
        <v>0</v>
      </c>
      <c r="AB1190" s="15" t="n">
        <f aca="false">(P1190="Month-to-month")+(I1190="Fiber optic")+(R1190="Electronic check")+(F1190&lt;=12)+(M1190="No")+(J1190="No")</f>
        <v>3</v>
      </c>
      <c r="AC1190" s="15" t="str">
        <f aca="false">IF(AB1190&gt;=5,"High",IF(AB1190&gt;=3,"Medium","Low"))</f>
        <v>Medium</v>
      </c>
    </row>
    <row r="1191" customFormat="false" ht="15" hidden="false" customHeight="false" outlineLevel="0" collapsed="false">
      <c r="A1191" s="15" t="s">
        <v>1288</v>
      </c>
      <c r="B1191" s="15" t="s">
        <v>98</v>
      </c>
      <c r="C1191" s="15" t="n">
        <v>0</v>
      </c>
      <c r="D1191" s="15" t="s">
        <v>24</v>
      </c>
      <c r="E1191" s="15" t="s">
        <v>24</v>
      </c>
      <c r="F1191" s="15" t="n">
        <v>3</v>
      </c>
      <c r="G1191" s="15" t="s">
        <v>26</v>
      </c>
      <c r="H1191" s="15" t="s">
        <v>24</v>
      </c>
      <c r="I1191" s="15" t="s">
        <v>102</v>
      </c>
      <c r="J1191" s="15" t="s">
        <v>24</v>
      </c>
      <c r="K1191" s="15" t="s">
        <v>24</v>
      </c>
      <c r="L1191" s="15" t="s">
        <v>26</v>
      </c>
      <c r="M1191" s="15" t="s">
        <v>24</v>
      </c>
      <c r="N1191" s="15" t="s">
        <v>24</v>
      </c>
      <c r="O1191" s="15" t="s">
        <v>26</v>
      </c>
      <c r="P1191" s="15" t="s">
        <v>25</v>
      </c>
      <c r="Q1191" s="15" t="s">
        <v>24</v>
      </c>
      <c r="R1191" s="15" t="s">
        <v>21</v>
      </c>
      <c r="S1191" s="18" t="n">
        <v>85.7</v>
      </c>
      <c r="T1191" s="15" t="n">
        <v>256.75</v>
      </c>
      <c r="U1191" s="15" t="s">
        <v>24</v>
      </c>
      <c r="V1191" s="18" t="n">
        <f aca="false">IF(ISNUMBER(T1191),T1191,0)</f>
        <v>256.75</v>
      </c>
      <c r="W1191" s="15" t="n">
        <f aca="false">IF(U1191="Yes",1,0)</f>
        <v>0</v>
      </c>
      <c r="X1191" s="15" t="str">
        <f aca="false">IF(F1191&lt;=12,"0-12 months",IF(F1191&lt;=24,"13-24 months",IF(F1191&lt;=48,"25-48 months","49-72 months")))</f>
        <v>0-12 months</v>
      </c>
      <c r="Y1191" s="15" t="str">
        <f aca="false">IF(C1191=1,"Yes","No")</f>
        <v>No</v>
      </c>
      <c r="Z1191" s="15" t="n">
        <f aca="false">COUNTIF(J1191:O1191,"Yes")</f>
        <v>2</v>
      </c>
      <c r="AA1191" s="18" t="n">
        <f aca="false">S1191*W1191</f>
        <v>0</v>
      </c>
      <c r="AB1191" s="15" t="n">
        <f aca="false">(P1191="Month-to-month")+(I1191="Fiber optic")+(R1191="Electronic check")+(F1191&lt;=12)+(M1191="No")+(J1191="No")</f>
        <v>5</v>
      </c>
      <c r="AC1191" s="15" t="str">
        <f aca="false">IF(AB1191&gt;=5,"High",IF(AB1191&gt;=3,"Medium","Low"))</f>
        <v>High</v>
      </c>
    </row>
    <row r="1192" customFormat="false" ht="15" hidden="false" customHeight="false" outlineLevel="0" collapsed="false">
      <c r="A1192" s="15" t="s">
        <v>1289</v>
      </c>
      <c r="B1192" s="15" t="s">
        <v>98</v>
      </c>
      <c r="C1192" s="15" t="n">
        <v>0</v>
      </c>
      <c r="D1192" s="15" t="s">
        <v>24</v>
      </c>
      <c r="E1192" s="15" t="s">
        <v>24</v>
      </c>
      <c r="F1192" s="15" t="n">
        <v>38</v>
      </c>
      <c r="G1192" s="15" t="s">
        <v>26</v>
      </c>
      <c r="H1192" s="15" t="s">
        <v>26</v>
      </c>
      <c r="I1192" s="15" t="s">
        <v>102</v>
      </c>
      <c r="J1192" s="15" t="s">
        <v>26</v>
      </c>
      <c r="K1192" s="15" t="s">
        <v>26</v>
      </c>
      <c r="L1192" s="15" t="s">
        <v>24</v>
      </c>
      <c r="M1192" s="15" t="s">
        <v>24</v>
      </c>
      <c r="N1192" s="15" t="s">
        <v>26</v>
      </c>
      <c r="O1192" s="15" t="s">
        <v>26</v>
      </c>
      <c r="P1192" s="15" t="s">
        <v>27</v>
      </c>
      <c r="Q1192" s="15" t="s">
        <v>26</v>
      </c>
      <c r="R1192" s="15" t="s">
        <v>15</v>
      </c>
      <c r="S1192" s="18" t="n">
        <v>104.85</v>
      </c>
      <c r="T1192" s="15" t="n">
        <v>3887.25</v>
      </c>
      <c r="U1192" s="15" t="s">
        <v>24</v>
      </c>
      <c r="V1192" s="18" t="n">
        <f aca="false">IF(ISNUMBER(T1192),T1192,0)</f>
        <v>3887.25</v>
      </c>
      <c r="W1192" s="15" t="n">
        <f aca="false">IF(U1192="Yes",1,0)</f>
        <v>0</v>
      </c>
      <c r="X1192" s="15" t="str">
        <f aca="false">IF(F1192&lt;=12,"0-12 months",IF(F1192&lt;=24,"13-24 months",IF(F1192&lt;=48,"25-48 months","49-72 months")))</f>
        <v>25-48 months</v>
      </c>
      <c r="Y1192" s="15" t="str">
        <f aca="false">IF(C1192=1,"Yes","No")</f>
        <v>No</v>
      </c>
      <c r="Z1192" s="15" t="n">
        <f aca="false">COUNTIF(J1192:O1192,"Yes")</f>
        <v>4</v>
      </c>
      <c r="AA1192" s="18" t="n">
        <f aca="false">S1192*W1192</f>
        <v>0</v>
      </c>
      <c r="AB1192" s="15" t="n">
        <f aca="false">(P1192="Month-to-month")+(I1192="Fiber optic")+(R1192="Electronic check")+(F1192&lt;=12)+(M1192="No")+(J1192="No")</f>
        <v>3</v>
      </c>
      <c r="AC1192" s="15" t="str">
        <f aca="false">IF(AB1192&gt;=5,"High",IF(AB1192&gt;=3,"Medium","Low"))</f>
        <v>Medium</v>
      </c>
    </row>
    <row r="1193" customFormat="false" ht="15" hidden="false" customHeight="false" outlineLevel="0" collapsed="false">
      <c r="A1193" s="15" t="s">
        <v>1290</v>
      </c>
      <c r="B1193" s="15" t="s">
        <v>98</v>
      </c>
      <c r="C1193" s="15" t="n">
        <v>0</v>
      </c>
      <c r="D1193" s="15" t="s">
        <v>26</v>
      </c>
      <c r="E1193" s="15" t="s">
        <v>26</v>
      </c>
      <c r="F1193" s="15" t="n">
        <v>35</v>
      </c>
      <c r="G1193" s="15" t="s">
        <v>26</v>
      </c>
      <c r="H1193" s="15" t="s">
        <v>26</v>
      </c>
      <c r="I1193" s="15" t="s">
        <v>96</v>
      </c>
      <c r="J1193" s="15" t="s">
        <v>26</v>
      </c>
      <c r="K1193" s="15" t="s">
        <v>26</v>
      </c>
      <c r="L1193" s="15" t="s">
        <v>26</v>
      </c>
      <c r="M1193" s="15" t="s">
        <v>26</v>
      </c>
      <c r="N1193" s="15" t="s">
        <v>24</v>
      </c>
      <c r="O1193" s="15" t="s">
        <v>24</v>
      </c>
      <c r="P1193" s="15" t="s">
        <v>29</v>
      </c>
      <c r="Q1193" s="15" t="s">
        <v>26</v>
      </c>
      <c r="R1193" s="15" t="s">
        <v>21</v>
      </c>
      <c r="S1193" s="18" t="n">
        <v>69.15</v>
      </c>
      <c r="T1193" s="15" t="n">
        <v>2490.15</v>
      </c>
      <c r="U1193" s="15" t="s">
        <v>24</v>
      </c>
      <c r="V1193" s="18" t="n">
        <f aca="false">IF(ISNUMBER(T1193),T1193,0)</f>
        <v>2490.15</v>
      </c>
      <c r="W1193" s="15" t="n">
        <f aca="false">IF(U1193="Yes",1,0)</f>
        <v>0</v>
      </c>
      <c r="X1193" s="15" t="str">
        <f aca="false">IF(F1193&lt;=12,"0-12 months",IF(F1193&lt;=24,"13-24 months",IF(F1193&lt;=48,"25-48 months","49-72 months")))</f>
        <v>25-48 months</v>
      </c>
      <c r="Y1193" s="15" t="str">
        <f aca="false">IF(C1193=1,"Yes","No")</f>
        <v>No</v>
      </c>
      <c r="Z1193" s="15" t="n">
        <f aca="false">COUNTIF(J1193:O1193,"Yes")</f>
        <v>4</v>
      </c>
      <c r="AA1193" s="18" t="n">
        <f aca="false">S1193*W1193</f>
        <v>0</v>
      </c>
      <c r="AB1193" s="15" t="n">
        <f aca="false">(P1193="Month-to-month")+(I1193="Fiber optic")+(R1193="Electronic check")+(F1193&lt;=12)+(M1193="No")+(J1193="No")</f>
        <v>0</v>
      </c>
      <c r="AC1193" s="15" t="str">
        <f aca="false">IF(AB1193&gt;=5,"High",IF(AB1193&gt;=3,"Medium","Low"))</f>
        <v>Low</v>
      </c>
    </row>
    <row r="1194" customFormat="false" ht="15" hidden="false" customHeight="false" outlineLevel="0" collapsed="false">
      <c r="A1194" s="15" t="s">
        <v>1291</v>
      </c>
      <c r="B1194" s="15" t="s">
        <v>98</v>
      </c>
      <c r="C1194" s="15" t="n">
        <v>0</v>
      </c>
      <c r="D1194" s="15" t="s">
        <v>24</v>
      </c>
      <c r="E1194" s="15" t="s">
        <v>24</v>
      </c>
      <c r="F1194" s="15" t="n">
        <v>7</v>
      </c>
      <c r="G1194" s="15" t="s">
        <v>26</v>
      </c>
      <c r="H1194" s="15" t="s">
        <v>26</v>
      </c>
      <c r="I1194" s="15" t="s">
        <v>102</v>
      </c>
      <c r="J1194" s="15" t="s">
        <v>24</v>
      </c>
      <c r="K1194" s="15" t="s">
        <v>24</v>
      </c>
      <c r="L1194" s="15" t="s">
        <v>26</v>
      </c>
      <c r="M1194" s="15" t="s">
        <v>24</v>
      </c>
      <c r="N1194" s="15" t="s">
        <v>26</v>
      </c>
      <c r="O1194" s="15" t="s">
        <v>24</v>
      </c>
      <c r="P1194" s="15" t="s">
        <v>25</v>
      </c>
      <c r="Q1194" s="15" t="s">
        <v>26</v>
      </c>
      <c r="R1194" s="15" t="s">
        <v>15</v>
      </c>
      <c r="S1194" s="18" t="n">
        <v>90.45</v>
      </c>
      <c r="T1194" s="15" t="n">
        <v>593.45</v>
      </c>
      <c r="U1194" s="15" t="s">
        <v>26</v>
      </c>
      <c r="V1194" s="18" t="n">
        <f aca="false">IF(ISNUMBER(T1194),T1194,0)</f>
        <v>593.45</v>
      </c>
      <c r="W1194" s="15" t="n">
        <f aca="false">IF(U1194="Yes",1,0)</f>
        <v>1</v>
      </c>
      <c r="X1194" s="15" t="str">
        <f aca="false">IF(F1194&lt;=12,"0-12 months",IF(F1194&lt;=24,"13-24 months",IF(F1194&lt;=48,"25-48 months","49-72 months")))</f>
        <v>0-12 months</v>
      </c>
      <c r="Y1194" s="15" t="str">
        <f aca="false">IF(C1194=1,"Yes","No")</f>
        <v>No</v>
      </c>
      <c r="Z1194" s="15" t="n">
        <f aca="false">COUNTIF(J1194:O1194,"Yes")</f>
        <v>2</v>
      </c>
      <c r="AA1194" s="18" t="n">
        <f aca="false">S1194*W1194</f>
        <v>90.45</v>
      </c>
      <c r="AB1194" s="15" t="n">
        <f aca="false">(P1194="Month-to-month")+(I1194="Fiber optic")+(R1194="Electronic check")+(F1194&lt;=12)+(M1194="No")+(J1194="No")</f>
        <v>6</v>
      </c>
      <c r="AC1194" s="15" t="str">
        <f aca="false">IF(AB1194&gt;=5,"High",IF(AB1194&gt;=3,"Medium","Low"))</f>
        <v>High</v>
      </c>
    </row>
    <row r="1195" customFormat="false" ht="15" hidden="false" customHeight="false" outlineLevel="0" collapsed="false">
      <c r="A1195" s="15" t="s">
        <v>1292</v>
      </c>
      <c r="B1195" s="15" t="s">
        <v>94</v>
      </c>
      <c r="C1195" s="15" t="n">
        <v>0</v>
      </c>
      <c r="D1195" s="15" t="s">
        <v>24</v>
      </c>
      <c r="E1195" s="15" t="s">
        <v>24</v>
      </c>
      <c r="F1195" s="15" t="n">
        <v>47</v>
      </c>
      <c r="G1195" s="15" t="s">
        <v>26</v>
      </c>
      <c r="H1195" s="15" t="s">
        <v>24</v>
      </c>
      <c r="I1195" s="15" t="s">
        <v>96</v>
      </c>
      <c r="J1195" s="15" t="s">
        <v>24</v>
      </c>
      <c r="K1195" s="15" t="s">
        <v>24</v>
      </c>
      <c r="L1195" s="15" t="s">
        <v>26</v>
      </c>
      <c r="M1195" s="15" t="s">
        <v>26</v>
      </c>
      <c r="N1195" s="15" t="s">
        <v>26</v>
      </c>
      <c r="O1195" s="15" t="s">
        <v>26</v>
      </c>
      <c r="P1195" s="15" t="s">
        <v>29</v>
      </c>
      <c r="Q1195" s="15" t="s">
        <v>24</v>
      </c>
      <c r="R1195" s="15" t="s">
        <v>17</v>
      </c>
      <c r="S1195" s="18" t="n">
        <v>74.45</v>
      </c>
      <c r="T1195" s="15" t="n">
        <v>3510.3</v>
      </c>
      <c r="U1195" s="15" t="s">
        <v>24</v>
      </c>
      <c r="V1195" s="18" t="n">
        <f aca="false">IF(ISNUMBER(T1195),T1195,0)</f>
        <v>3510.3</v>
      </c>
      <c r="W1195" s="15" t="n">
        <f aca="false">IF(U1195="Yes",1,0)</f>
        <v>0</v>
      </c>
      <c r="X1195" s="15" t="str">
        <f aca="false">IF(F1195&lt;=12,"0-12 months",IF(F1195&lt;=24,"13-24 months",IF(F1195&lt;=48,"25-48 months","49-72 months")))</f>
        <v>25-48 months</v>
      </c>
      <c r="Y1195" s="15" t="str">
        <f aca="false">IF(C1195=1,"Yes","No")</f>
        <v>No</v>
      </c>
      <c r="Z1195" s="15" t="n">
        <f aca="false">COUNTIF(J1195:O1195,"Yes")</f>
        <v>4</v>
      </c>
      <c r="AA1195" s="18" t="n">
        <f aca="false">S1195*W1195</f>
        <v>0</v>
      </c>
      <c r="AB1195" s="15" t="n">
        <f aca="false">(P1195="Month-to-month")+(I1195="Fiber optic")+(R1195="Electronic check")+(F1195&lt;=12)+(M1195="No")+(J1195="No")</f>
        <v>1</v>
      </c>
      <c r="AC1195" s="15" t="str">
        <f aca="false">IF(AB1195&gt;=5,"High",IF(AB1195&gt;=3,"Medium","Low"))</f>
        <v>Low</v>
      </c>
    </row>
    <row r="1196" customFormat="false" ht="15" hidden="false" customHeight="false" outlineLevel="0" collapsed="false">
      <c r="A1196" s="15" t="s">
        <v>1293</v>
      </c>
      <c r="B1196" s="15" t="s">
        <v>94</v>
      </c>
      <c r="C1196" s="15" t="n">
        <v>0</v>
      </c>
      <c r="D1196" s="15" t="s">
        <v>24</v>
      </c>
      <c r="E1196" s="15" t="s">
        <v>24</v>
      </c>
      <c r="F1196" s="15" t="n">
        <v>14</v>
      </c>
      <c r="G1196" s="15" t="s">
        <v>26</v>
      </c>
      <c r="H1196" s="15" t="s">
        <v>24</v>
      </c>
      <c r="I1196" s="15" t="s">
        <v>96</v>
      </c>
      <c r="J1196" s="15" t="s">
        <v>24</v>
      </c>
      <c r="K1196" s="15" t="s">
        <v>26</v>
      </c>
      <c r="L1196" s="15" t="s">
        <v>24</v>
      </c>
      <c r="M1196" s="15" t="s">
        <v>24</v>
      </c>
      <c r="N1196" s="15" t="s">
        <v>24</v>
      </c>
      <c r="O1196" s="15" t="s">
        <v>24</v>
      </c>
      <c r="P1196" s="15" t="s">
        <v>25</v>
      </c>
      <c r="Q1196" s="15" t="s">
        <v>24</v>
      </c>
      <c r="R1196" s="15" t="s">
        <v>15</v>
      </c>
      <c r="S1196" s="18" t="n">
        <v>50.45</v>
      </c>
      <c r="T1196" s="15" t="n">
        <v>765.45</v>
      </c>
      <c r="U1196" s="15" t="s">
        <v>24</v>
      </c>
      <c r="V1196" s="18" t="n">
        <f aca="false">IF(ISNUMBER(T1196),T1196,0)</f>
        <v>765.45</v>
      </c>
      <c r="W1196" s="15" t="n">
        <f aca="false">IF(U1196="Yes",1,0)</f>
        <v>0</v>
      </c>
      <c r="X1196" s="15" t="str">
        <f aca="false">IF(F1196&lt;=12,"0-12 months",IF(F1196&lt;=24,"13-24 months",IF(F1196&lt;=48,"25-48 months","49-72 months")))</f>
        <v>13-24 months</v>
      </c>
      <c r="Y1196" s="15" t="str">
        <f aca="false">IF(C1196=1,"Yes","No")</f>
        <v>No</v>
      </c>
      <c r="Z1196" s="15" t="n">
        <f aca="false">COUNTIF(J1196:O1196,"Yes")</f>
        <v>1</v>
      </c>
      <c r="AA1196" s="18" t="n">
        <f aca="false">S1196*W1196</f>
        <v>0</v>
      </c>
      <c r="AB1196" s="15" t="n">
        <f aca="false">(P1196="Month-to-month")+(I1196="Fiber optic")+(R1196="Electronic check")+(F1196&lt;=12)+(M1196="No")+(J1196="No")</f>
        <v>4</v>
      </c>
      <c r="AC1196" s="15" t="str">
        <f aca="false">IF(AB1196&gt;=5,"High",IF(AB1196&gt;=3,"Medium","Low"))</f>
        <v>Medium</v>
      </c>
    </row>
    <row r="1197" customFormat="false" ht="15" hidden="false" customHeight="false" outlineLevel="0" collapsed="false">
      <c r="A1197" s="15" t="s">
        <v>1294</v>
      </c>
      <c r="B1197" s="15" t="s">
        <v>94</v>
      </c>
      <c r="C1197" s="15" t="n">
        <v>1</v>
      </c>
      <c r="D1197" s="15" t="s">
        <v>26</v>
      </c>
      <c r="E1197" s="15" t="s">
        <v>24</v>
      </c>
      <c r="F1197" s="15" t="n">
        <v>20</v>
      </c>
      <c r="G1197" s="15" t="s">
        <v>26</v>
      </c>
      <c r="H1197" s="15" t="s">
        <v>24</v>
      </c>
      <c r="I1197" s="15" t="s">
        <v>96</v>
      </c>
      <c r="J1197" s="15" t="s">
        <v>24</v>
      </c>
      <c r="K1197" s="15" t="s">
        <v>26</v>
      </c>
      <c r="L1197" s="15" t="s">
        <v>24</v>
      </c>
      <c r="M1197" s="15" t="s">
        <v>24</v>
      </c>
      <c r="N1197" s="15" t="s">
        <v>24</v>
      </c>
      <c r="O1197" s="15" t="s">
        <v>26</v>
      </c>
      <c r="P1197" s="15" t="s">
        <v>25</v>
      </c>
      <c r="Q1197" s="15" t="s">
        <v>26</v>
      </c>
      <c r="R1197" s="15" t="s">
        <v>15</v>
      </c>
      <c r="S1197" s="18" t="n">
        <v>60</v>
      </c>
      <c r="T1197" s="15" t="n">
        <v>1259.35</v>
      </c>
      <c r="U1197" s="15" t="s">
        <v>24</v>
      </c>
      <c r="V1197" s="18" t="n">
        <f aca="false">IF(ISNUMBER(T1197),T1197,0)</f>
        <v>1259.35</v>
      </c>
      <c r="W1197" s="15" t="n">
        <f aca="false">IF(U1197="Yes",1,0)</f>
        <v>0</v>
      </c>
      <c r="X1197" s="15" t="str">
        <f aca="false">IF(F1197&lt;=12,"0-12 months",IF(F1197&lt;=24,"13-24 months",IF(F1197&lt;=48,"25-48 months","49-72 months")))</f>
        <v>13-24 months</v>
      </c>
      <c r="Y1197" s="15" t="str">
        <f aca="false">IF(C1197=1,"Yes","No")</f>
        <v>Yes</v>
      </c>
      <c r="Z1197" s="15" t="n">
        <f aca="false">COUNTIF(J1197:O1197,"Yes")</f>
        <v>2</v>
      </c>
      <c r="AA1197" s="18" t="n">
        <f aca="false">S1197*W1197</f>
        <v>0</v>
      </c>
      <c r="AB1197" s="15" t="n">
        <f aca="false">(P1197="Month-to-month")+(I1197="Fiber optic")+(R1197="Electronic check")+(F1197&lt;=12)+(M1197="No")+(J1197="No")</f>
        <v>4</v>
      </c>
      <c r="AC1197" s="15" t="str">
        <f aca="false">IF(AB1197&gt;=5,"High",IF(AB1197&gt;=3,"Medium","Low"))</f>
        <v>Medium</v>
      </c>
    </row>
    <row r="1198" customFormat="false" ht="15" hidden="false" customHeight="false" outlineLevel="0" collapsed="false">
      <c r="A1198" s="15" t="s">
        <v>1295</v>
      </c>
      <c r="B1198" s="15" t="s">
        <v>98</v>
      </c>
      <c r="C1198" s="15" t="n">
        <v>0</v>
      </c>
      <c r="D1198" s="15" t="s">
        <v>26</v>
      </c>
      <c r="E1198" s="15" t="s">
        <v>24</v>
      </c>
      <c r="F1198" s="15" t="n">
        <v>66</v>
      </c>
      <c r="G1198" s="15" t="s">
        <v>26</v>
      </c>
      <c r="H1198" s="15" t="s">
        <v>26</v>
      </c>
      <c r="I1198" s="15" t="s">
        <v>96</v>
      </c>
      <c r="J1198" s="15" t="s">
        <v>26</v>
      </c>
      <c r="K1198" s="15" t="s">
        <v>26</v>
      </c>
      <c r="L1198" s="15" t="s">
        <v>24</v>
      </c>
      <c r="M1198" s="15" t="s">
        <v>26</v>
      </c>
      <c r="N1198" s="15" t="s">
        <v>26</v>
      </c>
      <c r="O1198" s="15" t="s">
        <v>26</v>
      </c>
      <c r="P1198" s="15" t="s">
        <v>29</v>
      </c>
      <c r="Q1198" s="15" t="s">
        <v>24</v>
      </c>
      <c r="R1198" s="15" t="s">
        <v>15</v>
      </c>
      <c r="S1198" s="18" t="n">
        <v>85.25</v>
      </c>
      <c r="T1198" s="15" t="n">
        <v>5538.35</v>
      </c>
      <c r="U1198" s="15" t="s">
        <v>24</v>
      </c>
      <c r="V1198" s="18" t="n">
        <f aca="false">IF(ISNUMBER(T1198),T1198,0)</f>
        <v>5538.35</v>
      </c>
      <c r="W1198" s="15" t="n">
        <f aca="false">IF(U1198="Yes",1,0)</f>
        <v>0</v>
      </c>
      <c r="X1198" s="15" t="str">
        <f aca="false">IF(F1198&lt;=12,"0-12 months",IF(F1198&lt;=24,"13-24 months",IF(F1198&lt;=48,"25-48 months","49-72 months")))</f>
        <v>49-72 months</v>
      </c>
      <c r="Y1198" s="15" t="str">
        <f aca="false">IF(C1198=1,"Yes","No")</f>
        <v>No</v>
      </c>
      <c r="Z1198" s="15" t="n">
        <f aca="false">COUNTIF(J1198:O1198,"Yes")</f>
        <v>5</v>
      </c>
      <c r="AA1198" s="18" t="n">
        <f aca="false">S1198*W1198</f>
        <v>0</v>
      </c>
      <c r="AB1198" s="15" t="n">
        <f aca="false">(P1198="Month-to-month")+(I1198="Fiber optic")+(R1198="Electronic check")+(F1198&lt;=12)+(M1198="No")+(J1198="No")</f>
        <v>1</v>
      </c>
      <c r="AC1198" s="15" t="str">
        <f aca="false">IF(AB1198&gt;=5,"High",IF(AB1198&gt;=3,"Medium","Low"))</f>
        <v>Low</v>
      </c>
    </row>
    <row r="1199" customFormat="false" ht="15" hidden="false" customHeight="false" outlineLevel="0" collapsed="false">
      <c r="A1199" s="15" t="s">
        <v>1296</v>
      </c>
      <c r="B1199" s="15" t="s">
        <v>98</v>
      </c>
      <c r="C1199" s="15" t="n">
        <v>0</v>
      </c>
      <c r="D1199" s="15" t="s">
        <v>26</v>
      </c>
      <c r="E1199" s="15" t="s">
        <v>24</v>
      </c>
      <c r="F1199" s="15" t="n">
        <v>15</v>
      </c>
      <c r="G1199" s="15" t="s">
        <v>26</v>
      </c>
      <c r="H1199" s="15" t="s">
        <v>24</v>
      </c>
      <c r="I1199" s="15" t="s">
        <v>24</v>
      </c>
      <c r="J1199" s="15" t="s">
        <v>28</v>
      </c>
      <c r="K1199" s="15" t="s">
        <v>28</v>
      </c>
      <c r="L1199" s="15" t="s">
        <v>28</v>
      </c>
      <c r="M1199" s="15" t="s">
        <v>28</v>
      </c>
      <c r="N1199" s="15" t="s">
        <v>28</v>
      </c>
      <c r="O1199" s="15" t="s">
        <v>28</v>
      </c>
      <c r="P1199" s="15" t="s">
        <v>25</v>
      </c>
      <c r="Q1199" s="15" t="s">
        <v>26</v>
      </c>
      <c r="R1199" s="15" t="s">
        <v>21</v>
      </c>
      <c r="S1199" s="18" t="n">
        <v>19.45</v>
      </c>
      <c r="T1199" s="15" t="n">
        <v>340.85</v>
      </c>
      <c r="U1199" s="15" t="s">
        <v>24</v>
      </c>
      <c r="V1199" s="18" t="n">
        <f aca="false">IF(ISNUMBER(T1199),T1199,0)</f>
        <v>340.85</v>
      </c>
      <c r="W1199" s="15" t="n">
        <f aca="false">IF(U1199="Yes",1,0)</f>
        <v>0</v>
      </c>
      <c r="X1199" s="15" t="str">
        <f aca="false">IF(F1199&lt;=12,"0-12 months",IF(F1199&lt;=24,"13-24 months",IF(F1199&lt;=48,"25-48 months","49-72 months")))</f>
        <v>13-24 months</v>
      </c>
      <c r="Y1199" s="15" t="str">
        <f aca="false">IF(C1199=1,"Yes","No")</f>
        <v>No</v>
      </c>
      <c r="Z1199" s="15" t="n">
        <f aca="false">COUNTIF(J1199:O1199,"Yes")</f>
        <v>0</v>
      </c>
      <c r="AA1199" s="18" t="n">
        <f aca="false">S1199*W1199</f>
        <v>0</v>
      </c>
      <c r="AB1199" s="15" t="n">
        <f aca="false">(P1199="Month-to-month")+(I1199="Fiber optic")+(R1199="Electronic check")+(F1199&lt;=12)+(M1199="No")+(J1199="No")</f>
        <v>1</v>
      </c>
      <c r="AC1199" s="15" t="str">
        <f aca="false">IF(AB1199&gt;=5,"High",IF(AB1199&gt;=3,"Medium","Low"))</f>
        <v>Low</v>
      </c>
    </row>
    <row r="1200" customFormat="false" ht="15" hidden="false" customHeight="false" outlineLevel="0" collapsed="false">
      <c r="A1200" s="15" t="s">
        <v>1297</v>
      </c>
      <c r="B1200" s="15" t="s">
        <v>94</v>
      </c>
      <c r="C1200" s="15" t="n">
        <v>0</v>
      </c>
      <c r="D1200" s="15" t="s">
        <v>24</v>
      </c>
      <c r="E1200" s="15" t="s">
        <v>24</v>
      </c>
      <c r="F1200" s="15" t="n">
        <v>42</v>
      </c>
      <c r="G1200" s="15" t="s">
        <v>26</v>
      </c>
      <c r="H1200" s="15" t="s">
        <v>24</v>
      </c>
      <c r="I1200" s="15" t="s">
        <v>24</v>
      </c>
      <c r="J1200" s="15" t="s">
        <v>28</v>
      </c>
      <c r="K1200" s="15" t="s">
        <v>28</v>
      </c>
      <c r="L1200" s="15" t="s">
        <v>28</v>
      </c>
      <c r="M1200" s="15" t="s">
        <v>28</v>
      </c>
      <c r="N1200" s="15" t="s">
        <v>28</v>
      </c>
      <c r="O1200" s="15" t="s">
        <v>28</v>
      </c>
      <c r="P1200" s="15" t="s">
        <v>29</v>
      </c>
      <c r="Q1200" s="15" t="s">
        <v>26</v>
      </c>
      <c r="R1200" s="15" t="s">
        <v>19</v>
      </c>
      <c r="S1200" s="18" t="n">
        <v>20.75</v>
      </c>
      <c r="T1200" s="15" t="n">
        <v>844.45</v>
      </c>
      <c r="U1200" s="15" t="s">
        <v>24</v>
      </c>
      <c r="V1200" s="18" t="n">
        <f aca="false">IF(ISNUMBER(T1200),T1200,0)</f>
        <v>844.45</v>
      </c>
      <c r="W1200" s="15" t="n">
        <f aca="false">IF(U1200="Yes",1,0)</f>
        <v>0</v>
      </c>
      <c r="X1200" s="15" t="str">
        <f aca="false">IF(F1200&lt;=12,"0-12 months",IF(F1200&lt;=24,"13-24 months",IF(F1200&lt;=48,"25-48 months","49-72 months")))</f>
        <v>25-48 months</v>
      </c>
      <c r="Y1200" s="15" t="str">
        <f aca="false">IF(C1200=1,"Yes","No")</f>
        <v>No</v>
      </c>
      <c r="Z1200" s="15" t="n">
        <f aca="false">COUNTIF(J1200:O1200,"Yes")</f>
        <v>0</v>
      </c>
      <c r="AA1200" s="18" t="n">
        <f aca="false">S1200*W1200</f>
        <v>0</v>
      </c>
      <c r="AB1200" s="15" t="n">
        <f aca="false">(P1200="Month-to-month")+(I1200="Fiber optic")+(R1200="Electronic check")+(F1200&lt;=12)+(M1200="No")+(J1200="No")</f>
        <v>0</v>
      </c>
      <c r="AC1200" s="15" t="str">
        <f aca="false">IF(AB1200&gt;=5,"High",IF(AB1200&gt;=3,"Medium","Low"))</f>
        <v>Low</v>
      </c>
    </row>
    <row r="1201" customFormat="false" ht="15" hidden="false" customHeight="false" outlineLevel="0" collapsed="false">
      <c r="A1201" s="15" t="s">
        <v>1298</v>
      </c>
      <c r="B1201" s="15" t="s">
        <v>94</v>
      </c>
      <c r="C1201" s="15" t="n">
        <v>0</v>
      </c>
      <c r="D1201" s="15" t="s">
        <v>26</v>
      </c>
      <c r="E1201" s="15" t="s">
        <v>24</v>
      </c>
      <c r="F1201" s="15" t="n">
        <v>17</v>
      </c>
      <c r="G1201" s="15" t="s">
        <v>26</v>
      </c>
      <c r="H1201" s="15" t="s">
        <v>26</v>
      </c>
      <c r="I1201" s="15" t="s">
        <v>102</v>
      </c>
      <c r="J1201" s="15" t="s">
        <v>26</v>
      </c>
      <c r="K1201" s="15" t="s">
        <v>24</v>
      </c>
      <c r="L1201" s="15" t="s">
        <v>24</v>
      </c>
      <c r="M1201" s="15" t="s">
        <v>24</v>
      </c>
      <c r="N1201" s="15" t="s">
        <v>24</v>
      </c>
      <c r="O1201" s="15" t="s">
        <v>24</v>
      </c>
      <c r="P1201" s="15" t="s">
        <v>25</v>
      </c>
      <c r="Q1201" s="15" t="s">
        <v>24</v>
      </c>
      <c r="R1201" s="15" t="s">
        <v>15</v>
      </c>
      <c r="S1201" s="18" t="n">
        <v>78.9</v>
      </c>
      <c r="T1201" s="15" t="n">
        <v>1348.95</v>
      </c>
      <c r="U1201" s="15" t="s">
        <v>24</v>
      </c>
      <c r="V1201" s="18" t="n">
        <f aca="false">IF(ISNUMBER(T1201),T1201,0)</f>
        <v>1348.95</v>
      </c>
      <c r="W1201" s="15" t="n">
        <f aca="false">IF(U1201="Yes",1,0)</f>
        <v>0</v>
      </c>
      <c r="X1201" s="15" t="str">
        <f aca="false">IF(F1201&lt;=12,"0-12 months",IF(F1201&lt;=24,"13-24 months",IF(F1201&lt;=48,"25-48 months","49-72 months")))</f>
        <v>13-24 months</v>
      </c>
      <c r="Y1201" s="15" t="str">
        <f aca="false">IF(C1201=1,"Yes","No")</f>
        <v>No</v>
      </c>
      <c r="Z1201" s="15" t="n">
        <f aca="false">COUNTIF(J1201:O1201,"Yes")</f>
        <v>1</v>
      </c>
      <c r="AA1201" s="18" t="n">
        <f aca="false">S1201*W1201</f>
        <v>0</v>
      </c>
      <c r="AB1201" s="15" t="n">
        <f aca="false">(P1201="Month-to-month")+(I1201="Fiber optic")+(R1201="Electronic check")+(F1201&lt;=12)+(M1201="No")+(J1201="No")</f>
        <v>4</v>
      </c>
      <c r="AC1201" s="15" t="str">
        <f aca="false">IF(AB1201&gt;=5,"High",IF(AB1201&gt;=3,"Medium","Low"))</f>
        <v>Medium</v>
      </c>
    </row>
    <row r="1202" customFormat="false" ht="15" hidden="false" customHeight="false" outlineLevel="0" collapsed="false">
      <c r="A1202" s="15" t="s">
        <v>1299</v>
      </c>
      <c r="B1202" s="15" t="s">
        <v>98</v>
      </c>
      <c r="C1202" s="15" t="n">
        <v>0</v>
      </c>
      <c r="D1202" s="15" t="s">
        <v>24</v>
      </c>
      <c r="E1202" s="15" t="s">
        <v>24</v>
      </c>
      <c r="F1202" s="15" t="n">
        <v>37</v>
      </c>
      <c r="G1202" s="15" t="s">
        <v>26</v>
      </c>
      <c r="H1202" s="15" t="s">
        <v>26</v>
      </c>
      <c r="I1202" s="15" t="s">
        <v>102</v>
      </c>
      <c r="J1202" s="15" t="s">
        <v>24</v>
      </c>
      <c r="K1202" s="15" t="s">
        <v>26</v>
      </c>
      <c r="L1202" s="15" t="s">
        <v>24</v>
      </c>
      <c r="M1202" s="15" t="s">
        <v>26</v>
      </c>
      <c r="N1202" s="15" t="s">
        <v>26</v>
      </c>
      <c r="O1202" s="15" t="s">
        <v>26</v>
      </c>
      <c r="P1202" s="15" t="s">
        <v>27</v>
      </c>
      <c r="Q1202" s="15" t="s">
        <v>26</v>
      </c>
      <c r="R1202" s="15" t="s">
        <v>21</v>
      </c>
      <c r="S1202" s="18" t="n">
        <v>104.5</v>
      </c>
      <c r="T1202" s="15" t="n">
        <v>3778</v>
      </c>
      <c r="U1202" s="15" t="s">
        <v>24</v>
      </c>
      <c r="V1202" s="18" t="n">
        <f aca="false">IF(ISNUMBER(T1202),T1202,0)</f>
        <v>3778</v>
      </c>
      <c r="W1202" s="15" t="n">
        <f aca="false">IF(U1202="Yes",1,0)</f>
        <v>0</v>
      </c>
      <c r="X1202" s="15" t="str">
        <f aca="false">IF(F1202&lt;=12,"0-12 months",IF(F1202&lt;=24,"13-24 months",IF(F1202&lt;=48,"25-48 months","49-72 months")))</f>
        <v>25-48 months</v>
      </c>
      <c r="Y1202" s="15" t="str">
        <f aca="false">IF(C1202=1,"Yes","No")</f>
        <v>No</v>
      </c>
      <c r="Z1202" s="15" t="n">
        <f aca="false">COUNTIF(J1202:O1202,"Yes")</f>
        <v>4</v>
      </c>
      <c r="AA1202" s="18" t="n">
        <f aca="false">S1202*W1202</f>
        <v>0</v>
      </c>
      <c r="AB1202" s="15" t="n">
        <f aca="false">(P1202="Month-to-month")+(I1202="Fiber optic")+(R1202="Electronic check")+(F1202&lt;=12)+(M1202="No")+(J1202="No")</f>
        <v>2</v>
      </c>
      <c r="AC1202" s="15" t="str">
        <f aca="false">IF(AB1202&gt;=5,"High",IF(AB1202&gt;=3,"Medium","Low"))</f>
        <v>Low</v>
      </c>
    </row>
    <row r="1203" customFormat="false" ht="15" hidden="false" customHeight="false" outlineLevel="0" collapsed="false">
      <c r="A1203" s="15" t="s">
        <v>1300</v>
      </c>
      <c r="B1203" s="15" t="s">
        <v>94</v>
      </c>
      <c r="C1203" s="15" t="n">
        <v>0</v>
      </c>
      <c r="D1203" s="15" t="s">
        <v>24</v>
      </c>
      <c r="E1203" s="15" t="s">
        <v>24</v>
      </c>
      <c r="F1203" s="15" t="n">
        <v>12</v>
      </c>
      <c r="G1203" s="15" t="s">
        <v>26</v>
      </c>
      <c r="H1203" s="15" t="s">
        <v>24</v>
      </c>
      <c r="I1203" s="15" t="s">
        <v>96</v>
      </c>
      <c r="J1203" s="15" t="s">
        <v>24</v>
      </c>
      <c r="K1203" s="15" t="s">
        <v>26</v>
      </c>
      <c r="L1203" s="15" t="s">
        <v>24</v>
      </c>
      <c r="M1203" s="15" t="s">
        <v>24</v>
      </c>
      <c r="N1203" s="15" t="s">
        <v>24</v>
      </c>
      <c r="O1203" s="15" t="s">
        <v>24</v>
      </c>
      <c r="P1203" s="15" t="s">
        <v>25</v>
      </c>
      <c r="Q1203" s="15" t="s">
        <v>26</v>
      </c>
      <c r="R1203" s="15" t="s">
        <v>15</v>
      </c>
      <c r="S1203" s="18" t="n">
        <v>49.4</v>
      </c>
      <c r="T1203" s="15" t="n">
        <v>611.65</v>
      </c>
      <c r="U1203" s="15" t="s">
        <v>24</v>
      </c>
      <c r="V1203" s="18" t="n">
        <f aca="false">IF(ISNUMBER(T1203),T1203,0)</f>
        <v>611.65</v>
      </c>
      <c r="W1203" s="15" t="n">
        <f aca="false">IF(U1203="Yes",1,0)</f>
        <v>0</v>
      </c>
      <c r="X1203" s="15" t="str">
        <f aca="false">IF(F1203&lt;=12,"0-12 months",IF(F1203&lt;=24,"13-24 months",IF(F1203&lt;=48,"25-48 months","49-72 months")))</f>
        <v>0-12 months</v>
      </c>
      <c r="Y1203" s="15" t="str">
        <f aca="false">IF(C1203=1,"Yes","No")</f>
        <v>No</v>
      </c>
      <c r="Z1203" s="15" t="n">
        <f aca="false">COUNTIF(J1203:O1203,"Yes")</f>
        <v>1</v>
      </c>
      <c r="AA1203" s="18" t="n">
        <f aca="false">S1203*W1203</f>
        <v>0</v>
      </c>
      <c r="AB1203" s="15" t="n">
        <f aca="false">(P1203="Month-to-month")+(I1203="Fiber optic")+(R1203="Electronic check")+(F1203&lt;=12)+(M1203="No")+(J1203="No")</f>
        <v>5</v>
      </c>
      <c r="AC1203" s="15" t="str">
        <f aca="false">IF(AB1203&gt;=5,"High",IF(AB1203&gt;=3,"Medium","Low"))</f>
        <v>High</v>
      </c>
    </row>
    <row r="1204" customFormat="false" ht="15" hidden="false" customHeight="false" outlineLevel="0" collapsed="false">
      <c r="A1204" s="15" t="s">
        <v>1301</v>
      </c>
      <c r="B1204" s="15" t="s">
        <v>98</v>
      </c>
      <c r="C1204" s="15" t="n">
        <v>0</v>
      </c>
      <c r="D1204" s="15" t="s">
        <v>26</v>
      </c>
      <c r="E1204" s="15" t="s">
        <v>24</v>
      </c>
      <c r="F1204" s="15" t="n">
        <v>53</v>
      </c>
      <c r="G1204" s="15" t="s">
        <v>26</v>
      </c>
      <c r="H1204" s="15" t="s">
        <v>24</v>
      </c>
      <c r="I1204" s="15" t="s">
        <v>102</v>
      </c>
      <c r="J1204" s="15" t="s">
        <v>24</v>
      </c>
      <c r="K1204" s="15" t="s">
        <v>26</v>
      </c>
      <c r="L1204" s="15" t="s">
        <v>24</v>
      </c>
      <c r="M1204" s="15" t="s">
        <v>24</v>
      </c>
      <c r="N1204" s="15" t="s">
        <v>26</v>
      </c>
      <c r="O1204" s="15" t="s">
        <v>26</v>
      </c>
      <c r="P1204" s="15" t="s">
        <v>27</v>
      </c>
      <c r="Q1204" s="15" t="s">
        <v>26</v>
      </c>
      <c r="R1204" s="15" t="s">
        <v>19</v>
      </c>
      <c r="S1204" s="18" t="n">
        <v>94.25</v>
      </c>
      <c r="T1204" s="15" t="n">
        <v>4867.95</v>
      </c>
      <c r="U1204" s="15" t="s">
        <v>26</v>
      </c>
      <c r="V1204" s="18" t="n">
        <f aca="false">IF(ISNUMBER(T1204),T1204,0)</f>
        <v>4867.95</v>
      </c>
      <c r="W1204" s="15" t="n">
        <f aca="false">IF(U1204="Yes",1,0)</f>
        <v>1</v>
      </c>
      <c r="X1204" s="15" t="str">
        <f aca="false">IF(F1204&lt;=12,"0-12 months",IF(F1204&lt;=24,"13-24 months",IF(F1204&lt;=48,"25-48 months","49-72 months")))</f>
        <v>49-72 months</v>
      </c>
      <c r="Y1204" s="15" t="str">
        <f aca="false">IF(C1204=1,"Yes","No")</f>
        <v>No</v>
      </c>
      <c r="Z1204" s="15" t="n">
        <f aca="false">COUNTIF(J1204:O1204,"Yes")</f>
        <v>3</v>
      </c>
      <c r="AA1204" s="18" t="n">
        <f aca="false">S1204*W1204</f>
        <v>94.25</v>
      </c>
      <c r="AB1204" s="15" t="n">
        <f aca="false">(P1204="Month-to-month")+(I1204="Fiber optic")+(R1204="Electronic check")+(F1204&lt;=12)+(M1204="No")+(J1204="No")</f>
        <v>3</v>
      </c>
      <c r="AC1204" s="15" t="str">
        <f aca="false">IF(AB1204&gt;=5,"High",IF(AB1204&gt;=3,"Medium","Low"))</f>
        <v>Medium</v>
      </c>
    </row>
    <row r="1205" customFormat="false" ht="15" hidden="false" customHeight="false" outlineLevel="0" collapsed="false">
      <c r="A1205" s="15" t="s">
        <v>1302</v>
      </c>
      <c r="B1205" s="15" t="s">
        <v>94</v>
      </c>
      <c r="C1205" s="15" t="n">
        <v>0</v>
      </c>
      <c r="D1205" s="15" t="s">
        <v>24</v>
      </c>
      <c r="E1205" s="15" t="s">
        <v>24</v>
      </c>
      <c r="F1205" s="15" t="n">
        <v>60</v>
      </c>
      <c r="G1205" s="15" t="s">
        <v>26</v>
      </c>
      <c r="H1205" s="15" t="s">
        <v>26</v>
      </c>
      <c r="I1205" s="15" t="s">
        <v>24</v>
      </c>
      <c r="J1205" s="15" t="s">
        <v>28</v>
      </c>
      <c r="K1205" s="15" t="s">
        <v>28</v>
      </c>
      <c r="L1205" s="15" t="s">
        <v>28</v>
      </c>
      <c r="M1205" s="15" t="s">
        <v>28</v>
      </c>
      <c r="N1205" s="15" t="s">
        <v>28</v>
      </c>
      <c r="O1205" s="15" t="s">
        <v>28</v>
      </c>
      <c r="P1205" s="15" t="s">
        <v>29</v>
      </c>
      <c r="Q1205" s="15" t="s">
        <v>24</v>
      </c>
      <c r="R1205" s="15" t="s">
        <v>17</v>
      </c>
      <c r="S1205" s="18" t="n">
        <v>25</v>
      </c>
      <c r="T1205" s="15" t="n">
        <v>1505.05</v>
      </c>
      <c r="U1205" s="15" t="s">
        <v>24</v>
      </c>
      <c r="V1205" s="18" t="n">
        <f aca="false">IF(ISNUMBER(T1205),T1205,0)</f>
        <v>1505.05</v>
      </c>
      <c r="W1205" s="15" t="n">
        <f aca="false">IF(U1205="Yes",1,0)</f>
        <v>0</v>
      </c>
      <c r="X1205" s="15" t="str">
        <f aca="false">IF(F1205&lt;=12,"0-12 months",IF(F1205&lt;=24,"13-24 months",IF(F1205&lt;=48,"25-48 months","49-72 months")))</f>
        <v>49-72 months</v>
      </c>
      <c r="Y1205" s="15" t="str">
        <f aca="false">IF(C1205=1,"Yes","No")</f>
        <v>No</v>
      </c>
      <c r="Z1205" s="15" t="n">
        <f aca="false">COUNTIF(J1205:O1205,"Yes")</f>
        <v>0</v>
      </c>
      <c r="AA1205" s="18" t="n">
        <f aca="false">S1205*W1205</f>
        <v>0</v>
      </c>
      <c r="AB1205" s="15" t="n">
        <f aca="false">(P1205="Month-to-month")+(I1205="Fiber optic")+(R1205="Electronic check")+(F1205&lt;=12)+(M1205="No")+(J1205="No")</f>
        <v>0</v>
      </c>
      <c r="AC1205" s="15" t="str">
        <f aca="false">IF(AB1205&gt;=5,"High",IF(AB1205&gt;=3,"Medium","Low"))</f>
        <v>Low</v>
      </c>
    </row>
    <row r="1206" customFormat="false" ht="15" hidden="false" customHeight="false" outlineLevel="0" collapsed="false">
      <c r="A1206" s="15" t="s">
        <v>1303</v>
      </c>
      <c r="B1206" s="15" t="s">
        <v>98</v>
      </c>
      <c r="C1206" s="15" t="n">
        <v>0</v>
      </c>
      <c r="D1206" s="15" t="s">
        <v>26</v>
      </c>
      <c r="E1206" s="15" t="s">
        <v>26</v>
      </c>
      <c r="F1206" s="15" t="n">
        <v>18</v>
      </c>
      <c r="G1206" s="15" t="s">
        <v>24</v>
      </c>
      <c r="H1206" s="15" t="s">
        <v>95</v>
      </c>
      <c r="I1206" s="15" t="s">
        <v>96</v>
      </c>
      <c r="J1206" s="15" t="s">
        <v>24</v>
      </c>
      <c r="K1206" s="15" t="s">
        <v>24</v>
      </c>
      <c r="L1206" s="15" t="s">
        <v>24</v>
      </c>
      <c r="M1206" s="15" t="s">
        <v>24</v>
      </c>
      <c r="N1206" s="15" t="s">
        <v>24</v>
      </c>
      <c r="O1206" s="15" t="s">
        <v>24</v>
      </c>
      <c r="P1206" s="15" t="s">
        <v>25</v>
      </c>
      <c r="Q1206" s="15" t="s">
        <v>24</v>
      </c>
      <c r="R1206" s="15" t="s">
        <v>21</v>
      </c>
      <c r="S1206" s="18" t="n">
        <v>25.55</v>
      </c>
      <c r="T1206" s="15" t="n">
        <v>467.85</v>
      </c>
      <c r="U1206" s="15" t="s">
        <v>24</v>
      </c>
      <c r="V1206" s="18" t="n">
        <f aca="false">IF(ISNUMBER(T1206),T1206,0)</f>
        <v>467.85</v>
      </c>
      <c r="W1206" s="15" t="n">
        <f aca="false">IF(U1206="Yes",1,0)</f>
        <v>0</v>
      </c>
      <c r="X1206" s="15" t="str">
        <f aca="false">IF(F1206&lt;=12,"0-12 months",IF(F1206&lt;=24,"13-24 months",IF(F1206&lt;=48,"25-48 months","49-72 months")))</f>
        <v>13-24 months</v>
      </c>
      <c r="Y1206" s="15" t="str">
        <f aca="false">IF(C1206=1,"Yes","No")</f>
        <v>No</v>
      </c>
      <c r="Z1206" s="15" t="n">
        <f aca="false">COUNTIF(J1206:O1206,"Yes")</f>
        <v>0</v>
      </c>
      <c r="AA1206" s="18" t="n">
        <f aca="false">S1206*W1206</f>
        <v>0</v>
      </c>
      <c r="AB1206" s="15" t="n">
        <f aca="false">(P1206="Month-to-month")+(I1206="Fiber optic")+(R1206="Electronic check")+(F1206&lt;=12)+(M1206="No")+(J1206="No")</f>
        <v>3</v>
      </c>
      <c r="AC1206" s="15" t="str">
        <f aca="false">IF(AB1206&gt;=5,"High",IF(AB1206&gt;=3,"Medium","Low"))</f>
        <v>Medium</v>
      </c>
    </row>
    <row r="1207" customFormat="false" ht="15" hidden="false" customHeight="false" outlineLevel="0" collapsed="false">
      <c r="A1207" s="15" t="s">
        <v>1304</v>
      </c>
      <c r="B1207" s="15" t="s">
        <v>98</v>
      </c>
      <c r="C1207" s="15" t="n">
        <v>0</v>
      </c>
      <c r="D1207" s="15" t="s">
        <v>24</v>
      </c>
      <c r="E1207" s="15" t="s">
        <v>24</v>
      </c>
      <c r="F1207" s="15" t="n">
        <v>1</v>
      </c>
      <c r="G1207" s="15" t="s">
        <v>26</v>
      </c>
      <c r="H1207" s="15" t="s">
        <v>26</v>
      </c>
      <c r="I1207" s="15" t="s">
        <v>102</v>
      </c>
      <c r="J1207" s="15" t="s">
        <v>24</v>
      </c>
      <c r="K1207" s="15" t="s">
        <v>24</v>
      </c>
      <c r="L1207" s="15" t="s">
        <v>24</v>
      </c>
      <c r="M1207" s="15" t="s">
        <v>24</v>
      </c>
      <c r="N1207" s="15" t="s">
        <v>24</v>
      </c>
      <c r="O1207" s="15" t="s">
        <v>24</v>
      </c>
      <c r="P1207" s="15" t="s">
        <v>25</v>
      </c>
      <c r="Q1207" s="15" t="s">
        <v>26</v>
      </c>
      <c r="R1207" s="15" t="s">
        <v>15</v>
      </c>
      <c r="S1207" s="18" t="n">
        <v>74.9</v>
      </c>
      <c r="T1207" s="15" t="n">
        <v>74.9</v>
      </c>
      <c r="U1207" s="15" t="s">
        <v>26</v>
      </c>
      <c r="V1207" s="18" t="n">
        <f aca="false">IF(ISNUMBER(T1207),T1207,0)</f>
        <v>74.9</v>
      </c>
      <c r="W1207" s="15" t="n">
        <f aca="false">IF(U1207="Yes",1,0)</f>
        <v>1</v>
      </c>
      <c r="X1207" s="15" t="str">
        <f aca="false">IF(F1207&lt;=12,"0-12 months",IF(F1207&lt;=24,"13-24 months",IF(F1207&lt;=48,"25-48 months","49-72 months")))</f>
        <v>0-12 months</v>
      </c>
      <c r="Y1207" s="15" t="str">
        <f aca="false">IF(C1207=1,"Yes","No")</f>
        <v>No</v>
      </c>
      <c r="Z1207" s="15" t="n">
        <f aca="false">COUNTIF(J1207:O1207,"Yes")</f>
        <v>0</v>
      </c>
      <c r="AA1207" s="18" t="n">
        <f aca="false">S1207*W1207</f>
        <v>74.9</v>
      </c>
      <c r="AB1207" s="15" t="n">
        <f aca="false">(P1207="Month-to-month")+(I1207="Fiber optic")+(R1207="Electronic check")+(F1207&lt;=12)+(M1207="No")+(J1207="No")</f>
        <v>6</v>
      </c>
      <c r="AC1207" s="15" t="str">
        <f aca="false">IF(AB1207&gt;=5,"High",IF(AB1207&gt;=3,"Medium","Low"))</f>
        <v>High</v>
      </c>
    </row>
    <row r="1208" customFormat="false" ht="15" hidden="false" customHeight="false" outlineLevel="0" collapsed="false">
      <c r="A1208" s="15" t="s">
        <v>1305</v>
      </c>
      <c r="B1208" s="15" t="s">
        <v>94</v>
      </c>
      <c r="C1208" s="15" t="n">
        <v>0</v>
      </c>
      <c r="D1208" s="15" t="s">
        <v>24</v>
      </c>
      <c r="E1208" s="15" t="s">
        <v>24</v>
      </c>
      <c r="F1208" s="15" t="n">
        <v>3</v>
      </c>
      <c r="G1208" s="15" t="s">
        <v>26</v>
      </c>
      <c r="H1208" s="15" t="s">
        <v>24</v>
      </c>
      <c r="I1208" s="15" t="s">
        <v>102</v>
      </c>
      <c r="J1208" s="15" t="s">
        <v>24</v>
      </c>
      <c r="K1208" s="15" t="s">
        <v>24</v>
      </c>
      <c r="L1208" s="15" t="s">
        <v>24</v>
      </c>
      <c r="M1208" s="15" t="s">
        <v>24</v>
      </c>
      <c r="N1208" s="15" t="s">
        <v>24</v>
      </c>
      <c r="O1208" s="15" t="s">
        <v>24</v>
      </c>
      <c r="P1208" s="15" t="s">
        <v>25</v>
      </c>
      <c r="Q1208" s="15" t="s">
        <v>26</v>
      </c>
      <c r="R1208" s="15" t="s">
        <v>15</v>
      </c>
      <c r="S1208" s="18" t="n">
        <v>70.15</v>
      </c>
      <c r="T1208" s="15" t="n">
        <v>194.2</v>
      </c>
      <c r="U1208" s="15" t="s">
        <v>24</v>
      </c>
      <c r="V1208" s="18" t="n">
        <f aca="false">IF(ISNUMBER(T1208),T1208,0)</f>
        <v>194.2</v>
      </c>
      <c r="W1208" s="15" t="n">
        <f aca="false">IF(U1208="Yes",1,0)</f>
        <v>0</v>
      </c>
      <c r="X1208" s="15" t="str">
        <f aca="false">IF(F1208&lt;=12,"0-12 months",IF(F1208&lt;=24,"13-24 months",IF(F1208&lt;=48,"25-48 months","49-72 months")))</f>
        <v>0-12 months</v>
      </c>
      <c r="Y1208" s="15" t="str">
        <f aca="false">IF(C1208=1,"Yes","No")</f>
        <v>No</v>
      </c>
      <c r="Z1208" s="15" t="n">
        <f aca="false">COUNTIF(J1208:O1208,"Yes")</f>
        <v>0</v>
      </c>
      <c r="AA1208" s="18" t="n">
        <f aca="false">S1208*W1208</f>
        <v>0</v>
      </c>
      <c r="AB1208" s="15" t="n">
        <f aca="false">(P1208="Month-to-month")+(I1208="Fiber optic")+(R1208="Electronic check")+(F1208&lt;=12)+(M1208="No")+(J1208="No")</f>
        <v>6</v>
      </c>
      <c r="AC1208" s="15" t="str">
        <f aca="false">IF(AB1208&gt;=5,"High",IF(AB1208&gt;=3,"Medium","Low"))</f>
        <v>High</v>
      </c>
    </row>
    <row r="1209" customFormat="false" ht="15" hidden="false" customHeight="false" outlineLevel="0" collapsed="false">
      <c r="A1209" s="15" t="s">
        <v>1306</v>
      </c>
      <c r="B1209" s="15" t="s">
        <v>94</v>
      </c>
      <c r="C1209" s="15" t="n">
        <v>0</v>
      </c>
      <c r="D1209" s="15" t="s">
        <v>24</v>
      </c>
      <c r="E1209" s="15" t="s">
        <v>26</v>
      </c>
      <c r="F1209" s="15" t="n">
        <v>9</v>
      </c>
      <c r="G1209" s="15" t="s">
        <v>26</v>
      </c>
      <c r="H1209" s="15" t="s">
        <v>24</v>
      </c>
      <c r="I1209" s="15" t="s">
        <v>96</v>
      </c>
      <c r="J1209" s="15" t="s">
        <v>24</v>
      </c>
      <c r="K1209" s="15" t="s">
        <v>24</v>
      </c>
      <c r="L1209" s="15" t="s">
        <v>24</v>
      </c>
      <c r="M1209" s="15" t="s">
        <v>26</v>
      </c>
      <c r="N1209" s="15" t="s">
        <v>26</v>
      </c>
      <c r="O1209" s="15" t="s">
        <v>26</v>
      </c>
      <c r="P1209" s="15" t="s">
        <v>25</v>
      </c>
      <c r="Q1209" s="15" t="s">
        <v>26</v>
      </c>
      <c r="R1209" s="15" t="s">
        <v>21</v>
      </c>
      <c r="S1209" s="18" t="n">
        <v>69.4</v>
      </c>
      <c r="T1209" s="15" t="n">
        <v>571.45</v>
      </c>
      <c r="U1209" s="15" t="s">
        <v>24</v>
      </c>
      <c r="V1209" s="18" t="n">
        <f aca="false">IF(ISNUMBER(T1209),T1209,0)</f>
        <v>571.45</v>
      </c>
      <c r="W1209" s="15" t="n">
        <f aca="false">IF(U1209="Yes",1,0)</f>
        <v>0</v>
      </c>
      <c r="X1209" s="15" t="str">
        <f aca="false">IF(F1209&lt;=12,"0-12 months",IF(F1209&lt;=24,"13-24 months",IF(F1209&lt;=48,"25-48 months","49-72 months")))</f>
        <v>0-12 months</v>
      </c>
      <c r="Y1209" s="15" t="str">
        <f aca="false">IF(C1209=1,"Yes","No")</f>
        <v>No</v>
      </c>
      <c r="Z1209" s="15" t="n">
        <f aca="false">COUNTIF(J1209:O1209,"Yes")</f>
        <v>3</v>
      </c>
      <c r="AA1209" s="18" t="n">
        <f aca="false">S1209*W1209</f>
        <v>0</v>
      </c>
      <c r="AB1209" s="15" t="n">
        <f aca="false">(P1209="Month-to-month")+(I1209="Fiber optic")+(R1209="Electronic check")+(F1209&lt;=12)+(M1209="No")+(J1209="No")</f>
        <v>3</v>
      </c>
      <c r="AC1209" s="15" t="str">
        <f aca="false">IF(AB1209&gt;=5,"High",IF(AB1209&gt;=3,"Medium","Low"))</f>
        <v>Medium</v>
      </c>
    </row>
    <row r="1210" customFormat="false" ht="15" hidden="false" customHeight="false" outlineLevel="0" collapsed="false">
      <c r="A1210" s="15" t="s">
        <v>1307</v>
      </c>
      <c r="B1210" s="15" t="s">
        <v>94</v>
      </c>
      <c r="C1210" s="15" t="n">
        <v>0</v>
      </c>
      <c r="D1210" s="15" t="s">
        <v>24</v>
      </c>
      <c r="E1210" s="15" t="s">
        <v>24</v>
      </c>
      <c r="F1210" s="15" t="n">
        <v>1</v>
      </c>
      <c r="G1210" s="15" t="s">
        <v>26</v>
      </c>
      <c r="H1210" s="15" t="s">
        <v>24</v>
      </c>
      <c r="I1210" s="15" t="s">
        <v>102</v>
      </c>
      <c r="J1210" s="15" t="s">
        <v>24</v>
      </c>
      <c r="K1210" s="15" t="s">
        <v>24</v>
      </c>
      <c r="L1210" s="15" t="s">
        <v>24</v>
      </c>
      <c r="M1210" s="15" t="s">
        <v>24</v>
      </c>
      <c r="N1210" s="15" t="s">
        <v>26</v>
      </c>
      <c r="O1210" s="15" t="s">
        <v>24</v>
      </c>
      <c r="P1210" s="15" t="s">
        <v>25</v>
      </c>
      <c r="Q1210" s="15" t="s">
        <v>26</v>
      </c>
      <c r="R1210" s="15" t="s">
        <v>15</v>
      </c>
      <c r="S1210" s="18" t="n">
        <v>80.25</v>
      </c>
      <c r="T1210" s="15" t="n">
        <v>80.25</v>
      </c>
      <c r="U1210" s="15" t="s">
        <v>26</v>
      </c>
      <c r="V1210" s="18" t="n">
        <f aca="false">IF(ISNUMBER(T1210),T1210,0)</f>
        <v>80.25</v>
      </c>
      <c r="W1210" s="15" t="n">
        <f aca="false">IF(U1210="Yes",1,0)</f>
        <v>1</v>
      </c>
      <c r="X1210" s="15" t="str">
        <f aca="false">IF(F1210&lt;=12,"0-12 months",IF(F1210&lt;=24,"13-24 months",IF(F1210&lt;=48,"25-48 months","49-72 months")))</f>
        <v>0-12 months</v>
      </c>
      <c r="Y1210" s="15" t="str">
        <f aca="false">IF(C1210=1,"Yes","No")</f>
        <v>No</v>
      </c>
      <c r="Z1210" s="15" t="n">
        <f aca="false">COUNTIF(J1210:O1210,"Yes")</f>
        <v>1</v>
      </c>
      <c r="AA1210" s="18" t="n">
        <f aca="false">S1210*W1210</f>
        <v>80.25</v>
      </c>
      <c r="AB1210" s="15" t="n">
        <f aca="false">(P1210="Month-to-month")+(I1210="Fiber optic")+(R1210="Electronic check")+(F1210&lt;=12)+(M1210="No")+(J1210="No")</f>
        <v>6</v>
      </c>
      <c r="AC1210" s="15" t="str">
        <f aca="false">IF(AB1210&gt;=5,"High",IF(AB1210&gt;=3,"Medium","Low"))</f>
        <v>High</v>
      </c>
    </row>
    <row r="1211" customFormat="false" ht="15" hidden="false" customHeight="false" outlineLevel="0" collapsed="false">
      <c r="A1211" s="15" t="s">
        <v>1308</v>
      </c>
      <c r="B1211" s="15" t="s">
        <v>98</v>
      </c>
      <c r="C1211" s="15" t="n">
        <v>0</v>
      </c>
      <c r="D1211" s="15" t="s">
        <v>26</v>
      </c>
      <c r="E1211" s="15" t="s">
        <v>24</v>
      </c>
      <c r="F1211" s="15" t="n">
        <v>56</v>
      </c>
      <c r="G1211" s="15" t="s">
        <v>26</v>
      </c>
      <c r="H1211" s="15" t="s">
        <v>26</v>
      </c>
      <c r="I1211" s="15" t="s">
        <v>102</v>
      </c>
      <c r="J1211" s="15" t="s">
        <v>26</v>
      </c>
      <c r="K1211" s="15" t="s">
        <v>26</v>
      </c>
      <c r="L1211" s="15" t="s">
        <v>26</v>
      </c>
      <c r="M1211" s="15" t="s">
        <v>24</v>
      </c>
      <c r="N1211" s="15" t="s">
        <v>24</v>
      </c>
      <c r="O1211" s="15" t="s">
        <v>24</v>
      </c>
      <c r="P1211" s="15" t="s">
        <v>27</v>
      </c>
      <c r="Q1211" s="15" t="s">
        <v>26</v>
      </c>
      <c r="R1211" s="15" t="s">
        <v>15</v>
      </c>
      <c r="S1211" s="18" t="n">
        <v>93.15</v>
      </c>
      <c r="T1211" s="15" t="n">
        <v>5253.95</v>
      </c>
      <c r="U1211" s="15" t="s">
        <v>24</v>
      </c>
      <c r="V1211" s="18" t="n">
        <f aca="false">IF(ISNUMBER(T1211),T1211,0)</f>
        <v>5253.95</v>
      </c>
      <c r="W1211" s="15" t="n">
        <f aca="false">IF(U1211="Yes",1,0)</f>
        <v>0</v>
      </c>
      <c r="X1211" s="15" t="str">
        <f aca="false">IF(F1211&lt;=12,"0-12 months",IF(F1211&lt;=24,"13-24 months",IF(F1211&lt;=48,"25-48 months","49-72 months")))</f>
        <v>49-72 months</v>
      </c>
      <c r="Y1211" s="15" t="str">
        <f aca="false">IF(C1211=1,"Yes","No")</f>
        <v>No</v>
      </c>
      <c r="Z1211" s="15" t="n">
        <f aca="false">COUNTIF(J1211:O1211,"Yes")</f>
        <v>3</v>
      </c>
      <c r="AA1211" s="18" t="n">
        <f aca="false">S1211*W1211</f>
        <v>0</v>
      </c>
      <c r="AB1211" s="15" t="n">
        <f aca="false">(P1211="Month-to-month")+(I1211="Fiber optic")+(R1211="Electronic check")+(F1211&lt;=12)+(M1211="No")+(J1211="No")</f>
        <v>3</v>
      </c>
      <c r="AC1211" s="15" t="str">
        <f aca="false">IF(AB1211&gt;=5,"High",IF(AB1211&gt;=3,"Medium","Low"))</f>
        <v>Medium</v>
      </c>
    </row>
    <row r="1212" customFormat="false" ht="15" hidden="false" customHeight="false" outlineLevel="0" collapsed="false">
      <c r="A1212" s="15" t="s">
        <v>1309</v>
      </c>
      <c r="B1212" s="15" t="s">
        <v>98</v>
      </c>
      <c r="C1212" s="15" t="n">
        <v>0</v>
      </c>
      <c r="D1212" s="15" t="s">
        <v>26</v>
      </c>
      <c r="E1212" s="15" t="s">
        <v>26</v>
      </c>
      <c r="F1212" s="15" t="n">
        <v>17</v>
      </c>
      <c r="G1212" s="15" t="s">
        <v>26</v>
      </c>
      <c r="H1212" s="15" t="s">
        <v>24</v>
      </c>
      <c r="I1212" s="15" t="s">
        <v>102</v>
      </c>
      <c r="J1212" s="15" t="s">
        <v>24</v>
      </c>
      <c r="K1212" s="15" t="s">
        <v>24</v>
      </c>
      <c r="L1212" s="15" t="s">
        <v>24</v>
      </c>
      <c r="M1212" s="15" t="s">
        <v>24</v>
      </c>
      <c r="N1212" s="15" t="s">
        <v>24</v>
      </c>
      <c r="O1212" s="15" t="s">
        <v>24</v>
      </c>
      <c r="P1212" s="15" t="s">
        <v>25</v>
      </c>
      <c r="Q1212" s="15" t="s">
        <v>26</v>
      </c>
      <c r="R1212" s="15" t="s">
        <v>15</v>
      </c>
      <c r="S1212" s="18" t="n">
        <v>69</v>
      </c>
      <c r="T1212" s="15" t="n">
        <v>1149.65</v>
      </c>
      <c r="U1212" s="15" t="s">
        <v>26</v>
      </c>
      <c r="V1212" s="18" t="n">
        <f aca="false">IF(ISNUMBER(T1212),T1212,0)</f>
        <v>1149.65</v>
      </c>
      <c r="W1212" s="15" t="n">
        <f aca="false">IF(U1212="Yes",1,0)</f>
        <v>1</v>
      </c>
      <c r="X1212" s="15" t="str">
        <f aca="false">IF(F1212&lt;=12,"0-12 months",IF(F1212&lt;=24,"13-24 months",IF(F1212&lt;=48,"25-48 months","49-72 months")))</f>
        <v>13-24 months</v>
      </c>
      <c r="Y1212" s="15" t="str">
        <f aca="false">IF(C1212=1,"Yes","No")</f>
        <v>No</v>
      </c>
      <c r="Z1212" s="15" t="n">
        <f aca="false">COUNTIF(J1212:O1212,"Yes")</f>
        <v>0</v>
      </c>
      <c r="AA1212" s="18" t="n">
        <f aca="false">S1212*W1212</f>
        <v>69</v>
      </c>
      <c r="AB1212" s="15" t="n">
        <f aca="false">(P1212="Month-to-month")+(I1212="Fiber optic")+(R1212="Electronic check")+(F1212&lt;=12)+(M1212="No")+(J1212="No")</f>
        <v>5</v>
      </c>
      <c r="AC1212" s="15" t="str">
        <f aca="false">IF(AB1212&gt;=5,"High",IF(AB1212&gt;=3,"Medium","Low"))</f>
        <v>High</v>
      </c>
    </row>
    <row r="1213" customFormat="false" ht="15" hidden="false" customHeight="false" outlineLevel="0" collapsed="false">
      <c r="A1213" s="15" t="s">
        <v>1310</v>
      </c>
      <c r="B1213" s="15" t="s">
        <v>94</v>
      </c>
      <c r="C1213" s="15" t="n">
        <v>0</v>
      </c>
      <c r="D1213" s="15" t="s">
        <v>26</v>
      </c>
      <c r="E1213" s="15" t="s">
        <v>26</v>
      </c>
      <c r="F1213" s="15" t="n">
        <v>11</v>
      </c>
      <c r="G1213" s="15" t="s">
        <v>26</v>
      </c>
      <c r="H1213" s="15" t="s">
        <v>26</v>
      </c>
      <c r="I1213" s="15" t="s">
        <v>96</v>
      </c>
      <c r="J1213" s="15" t="s">
        <v>24</v>
      </c>
      <c r="K1213" s="15" t="s">
        <v>24</v>
      </c>
      <c r="L1213" s="15" t="s">
        <v>24</v>
      </c>
      <c r="M1213" s="15" t="s">
        <v>26</v>
      </c>
      <c r="N1213" s="15" t="s">
        <v>24</v>
      </c>
      <c r="O1213" s="15" t="s">
        <v>26</v>
      </c>
      <c r="P1213" s="15" t="s">
        <v>25</v>
      </c>
      <c r="Q1213" s="15" t="s">
        <v>26</v>
      </c>
      <c r="R1213" s="15" t="s">
        <v>15</v>
      </c>
      <c r="S1213" s="18" t="n">
        <v>66.35</v>
      </c>
      <c r="T1213" s="15" t="n">
        <v>740.8</v>
      </c>
      <c r="U1213" s="15" t="s">
        <v>26</v>
      </c>
      <c r="V1213" s="18" t="n">
        <f aca="false">IF(ISNUMBER(T1213),T1213,0)</f>
        <v>740.8</v>
      </c>
      <c r="W1213" s="15" t="n">
        <f aca="false">IF(U1213="Yes",1,0)</f>
        <v>1</v>
      </c>
      <c r="X1213" s="15" t="str">
        <f aca="false">IF(F1213&lt;=12,"0-12 months",IF(F1213&lt;=24,"13-24 months",IF(F1213&lt;=48,"25-48 months","49-72 months")))</f>
        <v>0-12 months</v>
      </c>
      <c r="Y1213" s="15" t="str">
        <f aca="false">IF(C1213=1,"Yes","No")</f>
        <v>No</v>
      </c>
      <c r="Z1213" s="15" t="n">
        <f aca="false">COUNTIF(J1213:O1213,"Yes")</f>
        <v>2</v>
      </c>
      <c r="AA1213" s="18" t="n">
        <f aca="false">S1213*W1213</f>
        <v>66.35</v>
      </c>
      <c r="AB1213" s="15" t="n">
        <f aca="false">(P1213="Month-to-month")+(I1213="Fiber optic")+(R1213="Electronic check")+(F1213&lt;=12)+(M1213="No")+(J1213="No")</f>
        <v>4</v>
      </c>
      <c r="AC1213" s="15" t="str">
        <f aca="false">IF(AB1213&gt;=5,"High",IF(AB1213&gt;=3,"Medium","Low"))</f>
        <v>Medium</v>
      </c>
    </row>
    <row r="1214" customFormat="false" ht="15" hidden="false" customHeight="false" outlineLevel="0" collapsed="false">
      <c r="A1214" s="15" t="s">
        <v>1311</v>
      </c>
      <c r="B1214" s="15" t="s">
        <v>98</v>
      </c>
      <c r="C1214" s="15" t="n">
        <v>0</v>
      </c>
      <c r="D1214" s="15" t="s">
        <v>24</v>
      </c>
      <c r="E1214" s="15" t="s">
        <v>24</v>
      </c>
      <c r="F1214" s="15" t="n">
        <v>7</v>
      </c>
      <c r="G1214" s="15" t="s">
        <v>26</v>
      </c>
      <c r="H1214" s="15" t="s">
        <v>24</v>
      </c>
      <c r="I1214" s="15" t="s">
        <v>102</v>
      </c>
      <c r="J1214" s="15" t="s">
        <v>24</v>
      </c>
      <c r="K1214" s="15" t="s">
        <v>24</v>
      </c>
      <c r="L1214" s="15" t="s">
        <v>24</v>
      </c>
      <c r="M1214" s="15" t="s">
        <v>24</v>
      </c>
      <c r="N1214" s="15" t="s">
        <v>24</v>
      </c>
      <c r="O1214" s="15" t="s">
        <v>24</v>
      </c>
      <c r="P1214" s="15" t="s">
        <v>25</v>
      </c>
      <c r="Q1214" s="15" t="s">
        <v>26</v>
      </c>
      <c r="R1214" s="15" t="s">
        <v>15</v>
      </c>
      <c r="S1214" s="18" t="n">
        <v>69.55</v>
      </c>
      <c r="T1214" s="15" t="n">
        <v>521.35</v>
      </c>
      <c r="U1214" s="15" t="s">
        <v>24</v>
      </c>
      <c r="V1214" s="18" t="n">
        <f aca="false">IF(ISNUMBER(T1214),T1214,0)</f>
        <v>521.35</v>
      </c>
      <c r="W1214" s="15" t="n">
        <f aca="false">IF(U1214="Yes",1,0)</f>
        <v>0</v>
      </c>
      <c r="X1214" s="15" t="str">
        <f aca="false">IF(F1214&lt;=12,"0-12 months",IF(F1214&lt;=24,"13-24 months",IF(F1214&lt;=48,"25-48 months","49-72 months")))</f>
        <v>0-12 months</v>
      </c>
      <c r="Y1214" s="15" t="str">
        <f aca="false">IF(C1214=1,"Yes","No")</f>
        <v>No</v>
      </c>
      <c r="Z1214" s="15" t="n">
        <f aca="false">COUNTIF(J1214:O1214,"Yes")</f>
        <v>0</v>
      </c>
      <c r="AA1214" s="18" t="n">
        <f aca="false">S1214*W1214</f>
        <v>0</v>
      </c>
      <c r="AB1214" s="15" t="n">
        <f aca="false">(P1214="Month-to-month")+(I1214="Fiber optic")+(R1214="Electronic check")+(F1214&lt;=12)+(M1214="No")+(J1214="No")</f>
        <v>6</v>
      </c>
      <c r="AC1214" s="15" t="str">
        <f aca="false">IF(AB1214&gt;=5,"High",IF(AB1214&gt;=3,"Medium","Low"))</f>
        <v>High</v>
      </c>
    </row>
    <row r="1215" customFormat="false" ht="15" hidden="false" customHeight="false" outlineLevel="0" collapsed="false">
      <c r="A1215" s="15" t="s">
        <v>1312</v>
      </c>
      <c r="B1215" s="15" t="s">
        <v>94</v>
      </c>
      <c r="C1215" s="15" t="n">
        <v>0</v>
      </c>
      <c r="D1215" s="15" t="s">
        <v>26</v>
      </c>
      <c r="E1215" s="15" t="s">
        <v>26</v>
      </c>
      <c r="F1215" s="15" t="n">
        <v>69</v>
      </c>
      <c r="G1215" s="15" t="s">
        <v>26</v>
      </c>
      <c r="H1215" s="15" t="s">
        <v>24</v>
      </c>
      <c r="I1215" s="15" t="s">
        <v>24</v>
      </c>
      <c r="J1215" s="15" t="s">
        <v>28</v>
      </c>
      <c r="K1215" s="15" t="s">
        <v>28</v>
      </c>
      <c r="L1215" s="15" t="s">
        <v>28</v>
      </c>
      <c r="M1215" s="15" t="s">
        <v>28</v>
      </c>
      <c r="N1215" s="15" t="s">
        <v>28</v>
      </c>
      <c r="O1215" s="15" t="s">
        <v>28</v>
      </c>
      <c r="P1215" s="15" t="s">
        <v>29</v>
      </c>
      <c r="Q1215" s="15" t="s">
        <v>24</v>
      </c>
      <c r="R1215" s="15" t="s">
        <v>19</v>
      </c>
      <c r="S1215" s="18" t="n">
        <v>20.2</v>
      </c>
      <c r="T1215" s="15" t="n">
        <v>1412.65</v>
      </c>
      <c r="U1215" s="15" t="s">
        <v>24</v>
      </c>
      <c r="V1215" s="18" t="n">
        <f aca="false">IF(ISNUMBER(T1215),T1215,0)</f>
        <v>1412.65</v>
      </c>
      <c r="W1215" s="15" t="n">
        <f aca="false">IF(U1215="Yes",1,0)</f>
        <v>0</v>
      </c>
      <c r="X1215" s="15" t="str">
        <f aca="false">IF(F1215&lt;=12,"0-12 months",IF(F1215&lt;=24,"13-24 months",IF(F1215&lt;=48,"25-48 months","49-72 months")))</f>
        <v>49-72 months</v>
      </c>
      <c r="Y1215" s="15" t="str">
        <f aca="false">IF(C1215=1,"Yes","No")</f>
        <v>No</v>
      </c>
      <c r="Z1215" s="15" t="n">
        <f aca="false">COUNTIF(J1215:O1215,"Yes")</f>
        <v>0</v>
      </c>
      <c r="AA1215" s="18" t="n">
        <f aca="false">S1215*W1215</f>
        <v>0</v>
      </c>
      <c r="AB1215" s="15" t="n">
        <f aca="false">(P1215="Month-to-month")+(I1215="Fiber optic")+(R1215="Electronic check")+(F1215&lt;=12)+(M1215="No")+(J1215="No")</f>
        <v>0</v>
      </c>
      <c r="AC1215" s="15" t="str">
        <f aca="false">IF(AB1215&gt;=5,"High",IF(AB1215&gt;=3,"Medium","Low"))</f>
        <v>Low</v>
      </c>
    </row>
    <row r="1216" customFormat="false" ht="15" hidden="false" customHeight="false" outlineLevel="0" collapsed="false">
      <c r="A1216" s="15" t="s">
        <v>1313</v>
      </c>
      <c r="B1216" s="15" t="s">
        <v>98</v>
      </c>
      <c r="C1216" s="15" t="n">
        <v>0</v>
      </c>
      <c r="D1216" s="15" t="s">
        <v>24</v>
      </c>
      <c r="E1216" s="15" t="s">
        <v>24</v>
      </c>
      <c r="F1216" s="15" t="n">
        <v>19</v>
      </c>
      <c r="G1216" s="15" t="s">
        <v>26</v>
      </c>
      <c r="H1216" s="15" t="s">
        <v>26</v>
      </c>
      <c r="I1216" s="15" t="s">
        <v>102</v>
      </c>
      <c r="J1216" s="15" t="s">
        <v>24</v>
      </c>
      <c r="K1216" s="15" t="s">
        <v>24</v>
      </c>
      <c r="L1216" s="15" t="s">
        <v>24</v>
      </c>
      <c r="M1216" s="15" t="s">
        <v>24</v>
      </c>
      <c r="N1216" s="15" t="s">
        <v>24</v>
      </c>
      <c r="O1216" s="15" t="s">
        <v>26</v>
      </c>
      <c r="P1216" s="15" t="s">
        <v>25</v>
      </c>
      <c r="Q1216" s="15" t="s">
        <v>26</v>
      </c>
      <c r="R1216" s="15" t="s">
        <v>19</v>
      </c>
      <c r="S1216" s="18" t="n">
        <v>86</v>
      </c>
      <c r="T1216" s="15" t="n">
        <v>1532.45</v>
      </c>
      <c r="U1216" s="15" t="s">
        <v>26</v>
      </c>
      <c r="V1216" s="18" t="n">
        <f aca="false">IF(ISNUMBER(T1216),T1216,0)</f>
        <v>1532.45</v>
      </c>
      <c r="W1216" s="15" t="n">
        <f aca="false">IF(U1216="Yes",1,0)</f>
        <v>1</v>
      </c>
      <c r="X1216" s="15" t="str">
        <f aca="false">IF(F1216&lt;=12,"0-12 months",IF(F1216&lt;=24,"13-24 months",IF(F1216&lt;=48,"25-48 months","49-72 months")))</f>
        <v>13-24 months</v>
      </c>
      <c r="Y1216" s="15" t="str">
        <f aca="false">IF(C1216=1,"Yes","No")</f>
        <v>No</v>
      </c>
      <c r="Z1216" s="15" t="n">
        <f aca="false">COUNTIF(J1216:O1216,"Yes")</f>
        <v>1</v>
      </c>
      <c r="AA1216" s="18" t="n">
        <f aca="false">S1216*W1216</f>
        <v>86</v>
      </c>
      <c r="AB1216" s="15" t="n">
        <f aca="false">(P1216="Month-to-month")+(I1216="Fiber optic")+(R1216="Electronic check")+(F1216&lt;=12)+(M1216="No")+(J1216="No")</f>
        <v>4</v>
      </c>
      <c r="AC1216" s="15" t="str">
        <f aca="false">IF(AB1216&gt;=5,"High",IF(AB1216&gt;=3,"Medium","Low"))</f>
        <v>Medium</v>
      </c>
    </row>
    <row r="1217" customFormat="false" ht="15" hidden="false" customHeight="false" outlineLevel="0" collapsed="false">
      <c r="A1217" s="15" t="s">
        <v>1314</v>
      </c>
      <c r="B1217" s="15" t="s">
        <v>94</v>
      </c>
      <c r="C1217" s="15" t="n">
        <v>0</v>
      </c>
      <c r="D1217" s="15" t="s">
        <v>26</v>
      </c>
      <c r="E1217" s="15" t="s">
        <v>26</v>
      </c>
      <c r="F1217" s="15" t="n">
        <v>3</v>
      </c>
      <c r="G1217" s="15" t="s">
        <v>26</v>
      </c>
      <c r="H1217" s="15" t="s">
        <v>24</v>
      </c>
      <c r="I1217" s="15" t="s">
        <v>102</v>
      </c>
      <c r="J1217" s="15" t="s">
        <v>24</v>
      </c>
      <c r="K1217" s="15" t="s">
        <v>24</v>
      </c>
      <c r="L1217" s="15" t="s">
        <v>24</v>
      </c>
      <c r="M1217" s="15" t="s">
        <v>24</v>
      </c>
      <c r="N1217" s="15" t="s">
        <v>24</v>
      </c>
      <c r="O1217" s="15" t="s">
        <v>26</v>
      </c>
      <c r="P1217" s="15" t="s">
        <v>25</v>
      </c>
      <c r="Q1217" s="15" t="s">
        <v>26</v>
      </c>
      <c r="R1217" s="15" t="s">
        <v>15</v>
      </c>
      <c r="S1217" s="18" t="n">
        <v>80.3</v>
      </c>
      <c r="T1217" s="15" t="n">
        <v>250.05</v>
      </c>
      <c r="U1217" s="15" t="s">
        <v>26</v>
      </c>
      <c r="V1217" s="18" t="n">
        <f aca="false">IF(ISNUMBER(T1217),T1217,0)</f>
        <v>250.05</v>
      </c>
      <c r="W1217" s="15" t="n">
        <f aca="false">IF(U1217="Yes",1,0)</f>
        <v>1</v>
      </c>
      <c r="X1217" s="15" t="str">
        <f aca="false">IF(F1217&lt;=12,"0-12 months",IF(F1217&lt;=24,"13-24 months",IF(F1217&lt;=48,"25-48 months","49-72 months")))</f>
        <v>0-12 months</v>
      </c>
      <c r="Y1217" s="15" t="str">
        <f aca="false">IF(C1217=1,"Yes","No")</f>
        <v>No</v>
      </c>
      <c r="Z1217" s="15" t="n">
        <f aca="false">COUNTIF(J1217:O1217,"Yes")</f>
        <v>1</v>
      </c>
      <c r="AA1217" s="18" t="n">
        <f aca="false">S1217*W1217</f>
        <v>80.3</v>
      </c>
      <c r="AB1217" s="15" t="n">
        <f aca="false">(P1217="Month-to-month")+(I1217="Fiber optic")+(R1217="Electronic check")+(F1217&lt;=12)+(M1217="No")+(J1217="No")</f>
        <v>6</v>
      </c>
      <c r="AC1217" s="15" t="str">
        <f aca="false">IF(AB1217&gt;=5,"High",IF(AB1217&gt;=3,"Medium","Low"))</f>
        <v>High</v>
      </c>
    </row>
    <row r="1218" customFormat="false" ht="15" hidden="false" customHeight="false" outlineLevel="0" collapsed="false">
      <c r="A1218" s="15" t="s">
        <v>1315</v>
      </c>
      <c r="B1218" s="15" t="s">
        <v>98</v>
      </c>
      <c r="C1218" s="15" t="n">
        <v>0</v>
      </c>
      <c r="D1218" s="15" t="s">
        <v>26</v>
      </c>
      <c r="E1218" s="15" t="s">
        <v>26</v>
      </c>
      <c r="F1218" s="15" t="n">
        <v>54</v>
      </c>
      <c r="G1218" s="15" t="s">
        <v>26</v>
      </c>
      <c r="H1218" s="15" t="s">
        <v>24</v>
      </c>
      <c r="I1218" s="15" t="s">
        <v>24</v>
      </c>
      <c r="J1218" s="15" t="s">
        <v>28</v>
      </c>
      <c r="K1218" s="15" t="s">
        <v>28</v>
      </c>
      <c r="L1218" s="15" t="s">
        <v>28</v>
      </c>
      <c r="M1218" s="15" t="s">
        <v>28</v>
      </c>
      <c r="N1218" s="15" t="s">
        <v>28</v>
      </c>
      <c r="O1218" s="15" t="s">
        <v>28</v>
      </c>
      <c r="P1218" s="15" t="s">
        <v>29</v>
      </c>
      <c r="Q1218" s="15" t="s">
        <v>24</v>
      </c>
      <c r="R1218" s="15" t="s">
        <v>21</v>
      </c>
      <c r="S1218" s="18" t="n">
        <v>20.4</v>
      </c>
      <c r="T1218" s="15" t="n">
        <v>1090.6</v>
      </c>
      <c r="U1218" s="15" t="s">
        <v>24</v>
      </c>
      <c r="V1218" s="18" t="n">
        <f aca="false">IF(ISNUMBER(T1218),T1218,0)</f>
        <v>1090.6</v>
      </c>
      <c r="W1218" s="15" t="n">
        <f aca="false">IF(U1218="Yes",1,0)</f>
        <v>0</v>
      </c>
      <c r="X1218" s="15" t="str">
        <f aca="false">IF(F1218&lt;=12,"0-12 months",IF(F1218&lt;=24,"13-24 months",IF(F1218&lt;=48,"25-48 months","49-72 months")))</f>
        <v>49-72 months</v>
      </c>
      <c r="Y1218" s="15" t="str">
        <f aca="false">IF(C1218=1,"Yes","No")</f>
        <v>No</v>
      </c>
      <c r="Z1218" s="15" t="n">
        <f aca="false">COUNTIF(J1218:O1218,"Yes")</f>
        <v>0</v>
      </c>
      <c r="AA1218" s="18" t="n">
        <f aca="false">S1218*W1218</f>
        <v>0</v>
      </c>
      <c r="AB1218" s="15" t="n">
        <f aca="false">(P1218="Month-to-month")+(I1218="Fiber optic")+(R1218="Electronic check")+(F1218&lt;=12)+(M1218="No")+(J1218="No")</f>
        <v>0</v>
      </c>
      <c r="AC1218" s="15" t="str">
        <f aca="false">IF(AB1218&gt;=5,"High",IF(AB1218&gt;=3,"Medium","Low"))</f>
        <v>Low</v>
      </c>
    </row>
    <row r="1219" customFormat="false" ht="15" hidden="false" customHeight="false" outlineLevel="0" collapsed="false">
      <c r="A1219" s="15" t="s">
        <v>1316</v>
      </c>
      <c r="B1219" s="15" t="s">
        <v>98</v>
      </c>
      <c r="C1219" s="15" t="n">
        <v>0</v>
      </c>
      <c r="D1219" s="15" t="s">
        <v>26</v>
      </c>
      <c r="E1219" s="15" t="s">
        <v>24</v>
      </c>
      <c r="F1219" s="15" t="n">
        <v>62</v>
      </c>
      <c r="G1219" s="15" t="s">
        <v>26</v>
      </c>
      <c r="H1219" s="15" t="s">
        <v>26</v>
      </c>
      <c r="I1219" s="15" t="s">
        <v>24</v>
      </c>
      <c r="J1219" s="15" t="s">
        <v>28</v>
      </c>
      <c r="K1219" s="15" t="s">
        <v>28</v>
      </c>
      <c r="L1219" s="15" t="s">
        <v>28</v>
      </c>
      <c r="M1219" s="15" t="s">
        <v>28</v>
      </c>
      <c r="N1219" s="15" t="s">
        <v>28</v>
      </c>
      <c r="O1219" s="15" t="s">
        <v>28</v>
      </c>
      <c r="P1219" s="15" t="s">
        <v>27</v>
      </c>
      <c r="Q1219" s="15" t="s">
        <v>26</v>
      </c>
      <c r="R1219" s="15" t="s">
        <v>21</v>
      </c>
      <c r="S1219" s="18" t="n">
        <v>23.75</v>
      </c>
      <c r="T1219" s="15" t="n">
        <v>1446.8</v>
      </c>
      <c r="U1219" s="15" t="s">
        <v>24</v>
      </c>
      <c r="V1219" s="18" t="n">
        <f aca="false">IF(ISNUMBER(T1219),T1219,0)</f>
        <v>1446.8</v>
      </c>
      <c r="W1219" s="15" t="n">
        <f aca="false">IF(U1219="Yes",1,0)</f>
        <v>0</v>
      </c>
      <c r="X1219" s="15" t="str">
        <f aca="false">IF(F1219&lt;=12,"0-12 months",IF(F1219&lt;=24,"13-24 months",IF(F1219&lt;=48,"25-48 months","49-72 months")))</f>
        <v>49-72 months</v>
      </c>
      <c r="Y1219" s="15" t="str">
        <f aca="false">IF(C1219=1,"Yes","No")</f>
        <v>No</v>
      </c>
      <c r="Z1219" s="15" t="n">
        <f aca="false">COUNTIF(J1219:O1219,"Yes")</f>
        <v>0</v>
      </c>
      <c r="AA1219" s="18" t="n">
        <f aca="false">S1219*W1219</f>
        <v>0</v>
      </c>
      <c r="AB1219" s="15" t="n">
        <f aca="false">(P1219="Month-to-month")+(I1219="Fiber optic")+(R1219="Electronic check")+(F1219&lt;=12)+(M1219="No")+(J1219="No")</f>
        <v>0</v>
      </c>
      <c r="AC1219" s="15" t="str">
        <f aca="false">IF(AB1219&gt;=5,"High",IF(AB1219&gt;=3,"Medium","Low"))</f>
        <v>Low</v>
      </c>
    </row>
    <row r="1220" customFormat="false" ht="15" hidden="false" customHeight="false" outlineLevel="0" collapsed="false">
      <c r="A1220" s="15" t="s">
        <v>1317</v>
      </c>
      <c r="B1220" s="15" t="s">
        <v>98</v>
      </c>
      <c r="C1220" s="15" t="n">
        <v>0</v>
      </c>
      <c r="D1220" s="15" t="s">
        <v>24</v>
      </c>
      <c r="E1220" s="15" t="s">
        <v>24</v>
      </c>
      <c r="F1220" s="15" t="n">
        <v>24</v>
      </c>
      <c r="G1220" s="15" t="s">
        <v>26</v>
      </c>
      <c r="H1220" s="15" t="s">
        <v>26</v>
      </c>
      <c r="I1220" s="15" t="s">
        <v>102</v>
      </c>
      <c r="J1220" s="15" t="s">
        <v>24</v>
      </c>
      <c r="K1220" s="15" t="s">
        <v>26</v>
      </c>
      <c r="L1220" s="15" t="s">
        <v>24</v>
      </c>
      <c r="M1220" s="15" t="s">
        <v>24</v>
      </c>
      <c r="N1220" s="15" t="s">
        <v>26</v>
      </c>
      <c r="O1220" s="15" t="s">
        <v>24</v>
      </c>
      <c r="P1220" s="15" t="s">
        <v>25</v>
      </c>
      <c r="Q1220" s="15" t="s">
        <v>26</v>
      </c>
      <c r="R1220" s="15" t="s">
        <v>21</v>
      </c>
      <c r="S1220" s="18" t="n">
        <v>90.55</v>
      </c>
      <c r="T1220" s="15" t="n">
        <v>2282.55</v>
      </c>
      <c r="U1220" s="15" t="s">
        <v>26</v>
      </c>
      <c r="V1220" s="18" t="n">
        <f aca="false">IF(ISNUMBER(T1220),T1220,0)</f>
        <v>2282.55</v>
      </c>
      <c r="W1220" s="15" t="n">
        <f aca="false">IF(U1220="Yes",1,0)</f>
        <v>1</v>
      </c>
      <c r="X1220" s="15" t="str">
        <f aca="false">IF(F1220&lt;=12,"0-12 months",IF(F1220&lt;=24,"13-24 months",IF(F1220&lt;=48,"25-48 months","49-72 months")))</f>
        <v>13-24 months</v>
      </c>
      <c r="Y1220" s="15" t="str">
        <f aca="false">IF(C1220=1,"Yes","No")</f>
        <v>No</v>
      </c>
      <c r="Z1220" s="15" t="n">
        <f aca="false">COUNTIF(J1220:O1220,"Yes")</f>
        <v>2</v>
      </c>
      <c r="AA1220" s="18" t="n">
        <f aca="false">S1220*W1220</f>
        <v>90.55</v>
      </c>
      <c r="AB1220" s="15" t="n">
        <f aca="false">(P1220="Month-to-month")+(I1220="Fiber optic")+(R1220="Electronic check")+(F1220&lt;=12)+(M1220="No")+(J1220="No")</f>
        <v>4</v>
      </c>
      <c r="AC1220" s="15" t="str">
        <f aca="false">IF(AB1220&gt;=5,"High",IF(AB1220&gt;=3,"Medium","Low"))</f>
        <v>Medium</v>
      </c>
    </row>
    <row r="1221" customFormat="false" ht="15" hidden="false" customHeight="false" outlineLevel="0" collapsed="false">
      <c r="A1221" s="15" t="s">
        <v>1318</v>
      </c>
      <c r="B1221" s="15" t="s">
        <v>94</v>
      </c>
      <c r="C1221" s="15" t="n">
        <v>0</v>
      </c>
      <c r="D1221" s="15" t="s">
        <v>26</v>
      </c>
      <c r="E1221" s="15" t="s">
        <v>26</v>
      </c>
      <c r="F1221" s="15" t="n">
        <v>62</v>
      </c>
      <c r="G1221" s="15" t="s">
        <v>26</v>
      </c>
      <c r="H1221" s="15" t="s">
        <v>26</v>
      </c>
      <c r="I1221" s="15" t="s">
        <v>96</v>
      </c>
      <c r="J1221" s="15" t="s">
        <v>24</v>
      </c>
      <c r="K1221" s="15" t="s">
        <v>24</v>
      </c>
      <c r="L1221" s="15" t="s">
        <v>24</v>
      </c>
      <c r="M1221" s="15" t="s">
        <v>24</v>
      </c>
      <c r="N1221" s="15" t="s">
        <v>26</v>
      </c>
      <c r="O1221" s="15" t="s">
        <v>26</v>
      </c>
      <c r="P1221" s="15" t="s">
        <v>25</v>
      </c>
      <c r="Q1221" s="15" t="s">
        <v>26</v>
      </c>
      <c r="R1221" s="15" t="s">
        <v>21</v>
      </c>
      <c r="S1221" s="18" t="n">
        <v>70.45</v>
      </c>
      <c r="T1221" s="15" t="n">
        <v>4300.45</v>
      </c>
      <c r="U1221" s="15" t="s">
        <v>24</v>
      </c>
      <c r="V1221" s="18" t="n">
        <f aca="false">IF(ISNUMBER(T1221),T1221,0)</f>
        <v>4300.45</v>
      </c>
      <c r="W1221" s="15" t="n">
        <f aca="false">IF(U1221="Yes",1,0)</f>
        <v>0</v>
      </c>
      <c r="X1221" s="15" t="str">
        <f aca="false">IF(F1221&lt;=12,"0-12 months",IF(F1221&lt;=24,"13-24 months",IF(F1221&lt;=48,"25-48 months","49-72 months")))</f>
        <v>49-72 months</v>
      </c>
      <c r="Y1221" s="15" t="str">
        <f aca="false">IF(C1221=1,"Yes","No")</f>
        <v>No</v>
      </c>
      <c r="Z1221" s="15" t="n">
        <f aca="false">COUNTIF(J1221:O1221,"Yes")</f>
        <v>2</v>
      </c>
      <c r="AA1221" s="18" t="n">
        <f aca="false">S1221*W1221</f>
        <v>0</v>
      </c>
      <c r="AB1221" s="15" t="n">
        <f aca="false">(P1221="Month-to-month")+(I1221="Fiber optic")+(R1221="Electronic check")+(F1221&lt;=12)+(M1221="No")+(J1221="No")</f>
        <v>3</v>
      </c>
      <c r="AC1221" s="15" t="str">
        <f aca="false">IF(AB1221&gt;=5,"High",IF(AB1221&gt;=3,"Medium","Low"))</f>
        <v>Medium</v>
      </c>
    </row>
    <row r="1222" customFormat="false" ht="15" hidden="false" customHeight="false" outlineLevel="0" collapsed="false">
      <c r="A1222" s="15" t="s">
        <v>1319</v>
      </c>
      <c r="B1222" s="15" t="s">
        <v>98</v>
      </c>
      <c r="C1222" s="15" t="n">
        <v>0</v>
      </c>
      <c r="D1222" s="15" t="s">
        <v>24</v>
      </c>
      <c r="E1222" s="15" t="s">
        <v>24</v>
      </c>
      <c r="F1222" s="15" t="n">
        <v>17</v>
      </c>
      <c r="G1222" s="15" t="s">
        <v>26</v>
      </c>
      <c r="H1222" s="15" t="s">
        <v>26</v>
      </c>
      <c r="I1222" s="15" t="s">
        <v>96</v>
      </c>
      <c r="J1222" s="15" t="s">
        <v>26</v>
      </c>
      <c r="K1222" s="15" t="s">
        <v>24</v>
      </c>
      <c r="L1222" s="15" t="s">
        <v>24</v>
      </c>
      <c r="M1222" s="15" t="s">
        <v>24</v>
      </c>
      <c r="N1222" s="15" t="s">
        <v>24</v>
      </c>
      <c r="O1222" s="15" t="s">
        <v>26</v>
      </c>
      <c r="P1222" s="15" t="s">
        <v>25</v>
      </c>
      <c r="Q1222" s="15" t="s">
        <v>24</v>
      </c>
      <c r="R1222" s="15" t="s">
        <v>19</v>
      </c>
      <c r="S1222" s="18" t="n">
        <v>65.75</v>
      </c>
      <c r="T1222" s="15" t="n">
        <v>1111.2</v>
      </c>
      <c r="U1222" s="15" t="s">
        <v>24</v>
      </c>
      <c r="V1222" s="18" t="n">
        <f aca="false">IF(ISNUMBER(T1222),T1222,0)</f>
        <v>1111.2</v>
      </c>
      <c r="W1222" s="15" t="n">
        <f aca="false">IF(U1222="Yes",1,0)</f>
        <v>0</v>
      </c>
      <c r="X1222" s="15" t="str">
        <f aca="false">IF(F1222&lt;=12,"0-12 months",IF(F1222&lt;=24,"13-24 months",IF(F1222&lt;=48,"25-48 months","49-72 months")))</f>
        <v>13-24 months</v>
      </c>
      <c r="Y1222" s="15" t="str">
        <f aca="false">IF(C1222=1,"Yes","No")</f>
        <v>No</v>
      </c>
      <c r="Z1222" s="15" t="n">
        <f aca="false">COUNTIF(J1222:O1222,"Yes")</f>
        <v>2</v>
      </c>
      <c r="AA1222" s="18" t="n">
        <f aca="false">S1222*W1222</f>
        <v>0</v>
      </c>
      <c r="AB1222" s="15" t="n">
        <f aca="false">(P1222="Month-to-month")+(I1222="Fiber optic")+(R1222="Electronic check")+(F1222&lt;=12)+(M1222="No")+(J1222="No")</f>
        <v>2</v>
      </c>
      <c r="AC1222" s="15" t="str">
        <f aca="false">IF(AB1222&gt;=5,"High",IF(AB1222&gt;=3,"Medium","Low"))</f>
        <v>Low</v>
      </c>
    </row>
    <row r="1223" customFormat="false" ht="15" hidden="false" customHeight="false" outlineLevel="0" collapsed="false">
      <c r="A1223" s="15" t="s">
        <v>1320</v>
      </c>
      <c r="B1223" s="15" t="s">
        <v>98</v>
      </c>
      <c r="C1223" s="15" t="n">
        <v>0</v>
      </c>
      <c r="D1223" s="15" t="s">
        <v>24</v>
      </c>
      <c r="E1223" s="15" t="s">
        <v>24</v>
      </c>
      <c r="F1223" s="15" t="n">
        <v>9</v>
      </c>
      <c r="G1223" s="15" t="s">
        <v>24</v>
      </c>
      <c r="H1223" s="15" t="s">
        <v>95</v>
      </c>
      <c r="I1223" s="15" t="s">
        <v>96</v>
      </c>
      <c r="J1223" s="15" t="s">
        <v>24</v>
      </c>
      <c r="K1223" s="15" t="s">
        <v>24</v>
      </c>
      <c r="L1223" s="15" t="s">
        <v>24</v>
      </c>
      <c r="M1223" s="15" t="s">
        <v>24</v>
      </c>
      <c r="N1223" s="15" t="s">
        <v>24</v>
      </c>
      <c r="O1223" s="15" t="s">
        <v>24</v>
      </c>
      <c r="P1223" s="15" t="s">
        <v>25</v>
      </c>
      <c r="Q1223" s="15" t="s">
        <v>26</v>
      </c>
      <c r="R1223" s="15" t="s">
        <v>17</v>
      </c>
      <c r="S1223" s="18" t="n">
        <v>24.6</v>
      </c>
      <c r="T1223" s="15" t="n">
        <v>190.1</v>
      </c>
      <c r="U1223" s="15" t="s">
        <v>24</v>
      </c>
      <c r="V1223" s="18" t="n">
        <f aca="false">IF(ISNUMBER(T1223),T1223,0)</f>
        <v>190.1</v>
      </c>
      <c r="W1223" s="15" t="n">
        <f aca="false">IF(U1223="Yes",1,0)</f>
        <v>0</v>
      </c>
      <c r="X1223" s="15" t="str">
        <f aca="false">IF(F1223&lt;=12,"0-12 months",IF(F1223&lt;=24,"13-24 months",IF(F1223&lt;=48,"25-48 months","49-72 months")))</f>
        <v>0-12 months</v>
      </c>
      <c r="Y1223" s="15" t="str">
        <f aca="false">IF(C1223=1,"Yes","No")</f>
        <v>No</v>
      </c>
      <c r="Z1223" s="15" t="n">
        <f aca="false">COUNTIF(J1223:O1223,"Yes")</f>
        <v>0</v>
      </c>
      <c r="AA1223" s="18" t="n">
        <f aca="false">S1223*W1223</f>
        <v>0</v>
      </c>
      <c r="AB1223" s="15" t="n">
        <f aca="false">(P1223="Month-to-month")+(I1223="Fiber optic")+(R1223="Electronic check")+(F1223&lt;=12)+(M1223="No")+(J1223="No")</f>
        <v>4</v>
      </c>
      <c r="AC1223" s="15" t="str">
        <f aca="false">IF(AB1223&gt;=5,"High",IF(AB1223&gt;=3,"Medium","Low"))</f>
        <v>Medium</v>
      </c>
    </row>
    <row r="1224" customFormat="false" ht="15" hidden="false" customHeight="false" outlineLevel="0" collapsed="false">
      <c r="A1224" s="15" t="s">
        <v>1321</v>
      </c>
      <c r="B1224" s="15" t="s">
        <v>98</v>
      </c>
      <c r="C1224" s="15" t="n">
        <v>0</v>
      </c>
      <c r="D1224" s="15" t="s">
        <v>26</v>
      </c>
      <c r="E1224" s="15" t="s">
        <v>26</v>
      </c>
      <c r="F1224" s="15" t="n">
        <v>64</v>
      </c>
      <c r="G1224" s="15" t="s">
        <v>26</v>
      </c>
      <c r="H1224" s="15" t="s">
        <v>24</v>
      </c>
      <c r="I1224" s="15" t="s">
        <v>96</v>
      </c>
      <c r="J1224" s="15" t="s">
        <v>26</v>
      </c>
      <c r="K1224" s="15" t="s">
        <v>24</v>
      </c>
      <c r="L1224" s="15" t="s">
        <v>26</v>
      </c>
      <c r="M1224" s="15" t="s">
        <v>26</v>
      </c>
      <c r="N1224" s="15" t="s">
        <v>26</v>
      </c>
      <c r="O1224" s="15" t="s">
        <v>24</v>
      </c>
      <c r="P1224" s="15" t="s">
        <v>29</v>
      </c>
      <c r="Q1224" s="15" t="s">
        <v>24</v>
      </c>
      <c r="R1224" s="15" t="s">
        <v>17</v>
      </c>
      <c r="S1224" s="18" t="n">
        <v>69.25</v>
      </c>
      <c r="T1224" s="15" t="n">
        <v>4447.75</v>
      </c>
      <c r="U1224" s="15" t="s">
        <v>24</v>
      </c>
      <c r="V1224" s="18" t="n">
        <f aca="false">IF(ISNUMBER(T1224),T1224,0)</f>
        <v>4447.75</v>
      </c>
      <c r="W1224" s="15" t="n">
        <f aca="false">IF(U1224="Yes",1,0)</f>
        <v>0</v>
      </c>
      <c r="X1224" s="15" t="str">
        <f aca="false">IF(F1224&lt;=12,"0-12 months",IF(F1224&lt;=24,"13-24 months",IF(F1224&lt;=48,"25-48 months","49-72 months")))</f>
        <v>49-72 months</v>
      </c>
      <c r="Y1224" s="15" t="str">
        <f aca="false">IF(C1224=1,"Yes","No")</f>
        <v>No</v>
      </c>
      <c r="Z1224" s="15" t="n">
        <f aca="false">COUNTIF(J1224:O1224,"Yes")</f>
        <v>4</v>
      </c>
      <c r="AA1224" s="18" t="n">
        <f aca="false">S1224*W1224</f>
        <v>0</v>
      </c>
      <c r="AB1224" s="15" t="n">
        <f aca="false">(P1224="Month-to-month")+(I1224="Fiber optic")+(R1224="Electronic check")+(F1224&lt;=12)+(M1224="No")+(J1224="No")</f>
        <v>0</v>
      </c>
      <c r="AC1224" s="15" t="str">
        <f aca="false">IF(AB1224&gt;=5,"High",IF(AB1224&gt;=3,"Medium","Low"))</f>
        <v>Low</v>
      </c>
    </row>
    <row r="1225" customFormat="false" ht="15" hidden="false" customHeight="false" outlineLevel="0" collapsed="false">
      <c r="A1225" s="15" t="s">
        <v>1322</v>
      </c>
      <c r="B1225" s="15" t="s">
        <v>94</v>
      </c>
      <c r="C1225" s="15" t="n">
        <v>0</v>
      </c>
      <c r="D1225" s="15" t="s">
        <v>24</v>
      </c>
      <c r="E1225" s="15" t="s">
        <v>24</v>
      </c>
      <c r="F1225" s="15" t="n">
        <v>2</v>
      </c>
      <c r="G1225" s="15" t="s">
        <v>26</v>
      </c>
      <c r="H1225" s="15" t="s">
        <v>26</v>
      </c>
      <c r="I1225" s="15" t="s">
        <v>102</v>
      </c>
      <c r="J1225" s="15" t="s">
        <v>24</v>
      </c>
      <c r="K1225" s="15" t="s">
        <v>24</v>
      </c>
      <c r="L1225" s="15" t="s">
        <v>24</v>
      </c>
      <c r="M1225" s="15" t="s">
        <v>24</v>
      </c>
      <c r="N1225" s="15" t="s">
        <v>24</v>
      </c>
      <c r="O1225" s="15" t="s">
        <v>24</v>
      </c>
      <c r="P1225" s="15" t="s">
        <v>25</v>
      </c>
      <c r="Q1225" s="15" t="s">
        <v>26</v>
      </c>
      <c r="R1225" s="15" t="s">
        <v>15</v>
      </c>
      <c r="S1225" s="18" t="n">
        <v>75.9</v>
      </c>
      <c r="T1225" s="15" t="n">
        <v>143.35</v>
      </c>
      <c r="U1225" s="15" t="s">
        <v>26</v>
      </c>
      <c r="V1225" s="18" t="n">
        <f aca="false">IF(ISNUMBER(T1225),T1225,0)</f>
        <v>143.35</v>
      </c>
      <c r="W1225" s="15" t="n">
        <f aca="false">IF(U1225="Yes",1,0)</f>
        <v>1</v>
      </c>
      <c r="X1225" s="15" t="str">
        <f aca="false">IF(F1225&lt;=12,"0-12 months",IF(F1225&lt;=24,"13-24 months",IF(F1225&lt;=48,"25-48 months","49-72 months")))</f>
        <v>0-12 months</v>
      </c>
      <c r="Y1225" s="15" t="str">
        <f aca="false">IF(C1225=1,"Yes","No")</f>
        <v>No</v>
      </c>
      <c r="Z1225" s="15" t="n">
        <f aca="false">COUNTIF(J1225:O1225,"Yes")</f>
        <v>0</v>
      </c>
      <c r="AA1225" s="18" t="n">
        <f aca="false">S1225*W1225</f>
        <v>75.9</v>
      </c>
      <c r="AB1225" s="15" t="n">
        <f aca="false">(P1225="Month-to-month")+(I1225="Fiber optic")+(R1225="Electronic check")+(F1225&lt;=12)+(M1225="No")+(J1225="No")</f>
        <v>6</v>
      </c>
      <c r="AC1225" s="15" t="str">
        <f aca="false">IF(AB1225&gt;=5,"High",IF(AB1225&gt;=3,"Medium","Low"))</f>
        <v>High</v>
      </c>
    </row>
    <row r="1226" customFormat="false" ht="15" hidden="false" customHeight="false" outlineLevel="0" collapsed="false">
      <c r="A1226" s="15" t="s">
        <v>1323</v>
      </c>
      <c r="B1226" s="15" t="s">
        <v>98</v>
      </c>
      <c r="C1226" s="15" t="n">
        <v>0</v>
      </c>
      <c r="D1226" s="15" t="s">
        <v>26</v>
      </c>
      <c r="E1226" s="15" t="s">
        <v>26</v>
      </c>
      <c r="F1226" s="15" t="n">
        <v>1</v>
      </c>
      <c r="G1226" s="15" t="s">
        <v>26</v>
      </c>
      <c r="H1226" s="15" t="s">
        <v>24</v>
      </c>
      <c r="I1226" s="15" t="s">
        <v>96</v>
      </c>
      <c r="J1226" s="15" t="s">
        <v>24</v>
      </c>
      <c r="K1226" s="15" t="s">
        <v>24</v>
      </c>
      <c r="L1226" s="15" t="s">
        <v>24</v>
      </c>
      <c r="M1226" s="15" t="s">
        <v>24</v>
      </c>
      <c r="N1226" s="15" t="s">
        <v>24</v>
      </c>
      <c r="O1226" s="15" t="s">
        <v>24</v>
      </c>
      <c r="P1226" s="15" t="s">
        <v>25</v>
      </c>
      <c r="Q1226" s="15" t="s">
        <v>26</v>
      </c>
      <c r="R1226" s="15" t="s">
        <v>17</v>
      </c>
      <c r="S1226" s="18" t="n">
        <v>45.85</v>
      </c>
      <c r="T1226" s="15" t="n">
        <v>45.85</v>
      </c>
      <c r="U1226" s="15" t="s">
        <v>26</v>
      </c>
      <c r="V1226" s="18" t="n">
        <f aca="false">IF(ISNUMBER(T1226),T1226,0)</f>
        <v>45.85</v>
      </c>
      <c r="W1226" s="15" t="n">
        <f aca="false">IF(U1226="Yes",1,0)</f>
        <v>1</v>
      </c>
      <c r="X1226" s="15" t="str">
        <f aca="false">IF(F1226&lt;=12,"0-12 months",IF(F1226&lt;=24,"13-24 months",IF(F1226&lt;=48,"25-48 months","49-72 months")))</f>
        <v>0-12 months</v>
      </c>
      <c r="Y1226" s="15" t="str">
        <f aca="false">IF(C1226=1,"Yes","No")</f>
        <v>No</v>
      </c>
      <c r="Z1226" s="15" t="n">
        <f aca="false">COUNTIF(J1226:O1226,"Yes")</f>
        <v>0</v>
      </c>
      <c r="AA1226" s="18" t="n">
        <f aca="false">S1226*W1226</f>
        <v>45.85</v>
      </c>
      <c r="AB1226" s="15" t="n">
        <f aca="false">(P1226="Month-to-month")+(I1226="Fiber optic")+(R1226="Electronic check")+(F1226&lt;=12)+(M1226="No")+(J1226="No")</f>
        <v>4</v>
      </c>
      <c r="AC1226" s="15" t="str">
        <f aca="false">IF(AB1226&gt;=5,"High",IF(AB1226&gt;=3,"Medium","Low"))</f>
        <v>Medium</v>
      </c>
    </row>
    <row r="1227" customFormat="false" ht="15" hidden="false" customHeight="false" outlineLevel="0" collapsed="false">
      <c r="A1227" s="15" t="s">
        <v>1324</v>
      </c>
      <c r="B1227" s="15" t="s">
        <v>94</v>
      </c>
      <c r="C1227" s="15" t="n">
        <v>0</v>
      </c>
      <c r="D1227" s="15" t="s">
        <v>26</v>
      </c>
      <c r="E1227" s="15" t="s">
        <v>24</v>
      </c>
      <c r="F1227" s="15" t="n">
        <v>16</v>
      </c>
      <c r="G1227" s="15" t="s">
        <v>24</v>
      </c>
      <c r="H1227" s="15" t="s">
        <v>95</v>
      </c>
      <c r="I1227" s="15" t="s">
        <v>96</v>
      </c>
      <c r="J1227" s="15" t="s">
        <v>24</v>
      </c>
      <c r="K1227" s="15" t="s">
        <v>24</v>
      </c>
      <c r="L1227" s="15" t="s">
        <v>24</v>
      </c>
      <c r="M1227" s="15" t="s">
        <v>26</v>
      </c>
      <c r="N1227" s="15" t="s">
        <v>26</v>
      </c>
      <c r="O1227" s="15" t="s">
        <v>26</v>
      </c>
      <c r="P1227" s="15" t="s">
        <v>25</v>
      </c>
      <c r="Q1227" s="15" t="s">
        <v>26</v>
      </c>
      <c r="R1227" s="15" t="s">
        <v>15</v>
      </c>
      <c r="S1227" s="18" t="n">
        <v>49.95</v>
      </c>
      <c r="T1227" s="15" t="n">
        <v>810.2</v>
      </c>
      <c r="U1227" s="15" t="s">
        <v>26</v>
      </c>
      <c r="V1227" s="18" t="n">
        <f aca="false">IF(ISNUMBER(T1227),T1227,0)</f>
        <v>810.2</v>
      </c>
      <c r="W1227" s="15" t="n">
        <f aca="false">IF(U1227="Yes",1,0)</f>
        <v>1</v>
      </c>
      <c r="X1227" s="15" t="str">
        <f aca="false">IF(F1227&lt;=12,"0-12 months",IF(F1227&lt;=24,"13-24 months",IF(F1227&lt;=48,"25-48 months","49-72 months")))</f>
        <v>13-24 months</v>
      </c>
      <c r="Y1227" s="15" t="str">
        <f aca="false">IF(C1227=1,"Yes","No")</f>
        <v>No</v>
      </c>
      <c r="Z1227" s="15" t="n">
        <f aca="false">COUNTIF(J1227:O1227,"Yes")</f>
        <v>3</v>
      </c>
      <c r="AA1227" s="18" t="n">
        <f aca="false">S1227*W1227</f>
        <v>49.95</v>
      </c>
      <c r="AB1227" s="15" t="n">
        <f aca="false">(P1227="Month-to-month")+(I1227="Fiber optic")+(R1227="Electronic check")+(F1227&lt;=12)+(M1227="No")+(J1227="No")</f>
        <v>3</v>
      </c>
      <c r="AC1227" s="15" t="str">
        <f aca="false">IF(AB1227&gt;=5,"High",IF(AB1227&gt;=3,"Medium","Low"))</f>
        <v>Medium</v>
      </c>
    </row>
    <row r="1228" customFormat="false" ht="15" hidden="false" customHeight="false" outlineLevel="0" collapsed="false">
      <c r="A1228" s="15" t="s">
        <v>1325</v>
      </c>
      <c r="B1228" s="15" t="s">
        <v>94</v>
      </c>
      <c r="C1228" s="15" t="n">
        <v>0</v>
      </c>
      <c r="D1228" s="15" t="s">
        <v>26</v>
      </c>
      <c r="E1228" s="15" t="s">
        <v>24</v>
      </c>
      <c r="F1228" s="15" t="n">
        <v>72</v>
      </c>
      <c r="G1228" s="15" t="s">
        <v>26</v>
      </c>
      <c r="H1228" s="15" t="s">
        <v>26</v>
      </c>
      <c r="I1228" s="15" t="s">
        <v>24</v>
      </c>
      <c r="J1228" s="15" t="s">
        <v>28</v>
      </c>
      <c r="K1228" s="15" t="s">
        <v>28</v>
      </c>
      <c r="L1228" s="15" t="s">
        <v>28</v>
      </c>
      <c r="M1228" s="15" t="s">
        <v>28</v>
      </c>
      <c r="N1228" s="15" t="s">
        <v>28</v>
      </c>
      <c r="O1228" s="15" t="s">
        <v>28</v>
      </c>
      <c r="P1228" s="15" t="s">
        <v>29</v>
      </c>
      <c r="Q1228" s="15" t="s">
        <v>24</v>
      </c>
      <c r="R1228" s="15" t="s">
        <v>19</v>
      </c>
      <c r="S1228" s="18" t="n">
        <v>24.65</v>
      </c>
      <c r="T1228" s="15" t="n">
        <v>1830.05</v>
      </c>
      <c r="U1228" s="15" t="s">
        <v>24</v>
      </c>
      <c r="V1228" s="18" t="n">
        <f aca="false">IF(ISNUMBER(T1228),T1228,0)</f>
        <v>1830.05</v>
      </c>
      <c r="W1228" s="15" t="n">
        <f aca="false">IF(U1228="Yes",1,0)</f>
        <v>0</v>
      </c>
      <c r="X1228" s="15" t="str">
        <f aca="false">IF(F1228&lt;=12,"0-12 months",IF(F1228&lt;=24,"13-24 months",IF(F1228&lt;=48,"25-48 months","49-72 months")))</f>
        <v>49-72 months</v>
      </c>
      <c r="Y1228" s="15" t="str">
        <f aca="false">IF(C1228=1,"Yes","No")</f>
        <v>No</v>
      </c>
      <c r="Z1228" s="15" t="n">
        <f aca="false">COUNTIF(J1228:O1228,"Yes")</f>
        <v>0</v>
      </c>
      <c r="AA1228" s="18" t="n">
        <f aca="false">S1228*W1228</f>
        <v>0</v>
      </c>
      <c r="AB1228" s="15" t="n">
        <f aca="false">(P1228="Month-to-month")+(I1228="Fiber optic")+(R1228="Electronic check")+(F1228&lt;=12)+(M1228="No")+(J1228="No")</f>
        <v>0</v>
      </c>
      <c r="AC1228" s="15" t="str">
        <f aca="false">IF(AB1228&gt;=5,"High",IF(AB1228&gt;=3,"Medium","Low"))</f>
        <v>Low</v>
      </c>
    </row>
    <row r="1229" customFormat="false" ht="15" hidden="false" customHeight="false" outlineLevel="0" collapsed="false">
      <c r="A1229" s="15" t="s">
        <v>1326</v>
      </c>
      <c r="B1229" s="15" t="s">
        <v>98</v>
      </c>
      <c r="C1229" s="15" t="n">
        <v>0</v>
      </c>
      <c r="D1229" s="15" t="s">
        <v>24</v>
      </c>
      <c r="E1229" s="15" t="s">
        <v>24</v>
      </c>
      <c r="F1229" s="15" t="n">
        <v>30</v>
      </c>
      <c r="G1229" s="15" t="s">
        <v>26</v>
      </c>
      <c r="H1229" s="15" t="s">
        <v>26</v>
      </c>
      <c r="I1229" s="15" t="s">
        <v>102</v>
      </c>
      <c r="J1229" s="15" t="s">
        <v>26</v>
      </c>
      <c r="K1229" s="15" t="s">
        <v>26</v>
      </c>
      <c r="L1229" s="15" t="s">
        <v>26</v>
      </c>
      <c r="M1229" s="15" t="s">
        <v>24</v>
      </c>
      <c r="N1229" s="15" t="s">
        <v>24</v>
      </c>
      <c r="O1229" s="15" t="s">
        <v>24</v>
      </c>
      <c r="P1229" s="15" t="s">
        <v>27</v>
      </c>
      <c r="Q1229" s="15" t="s">
        <v>24</v>
      </c>
      <c r="R1229" s="15" t="s">
        <v>19</v>
      </c>
      <c r="S1229" s="18" t="n">
        <v>90.4</v>
      </c>
      <c r="T1229" s="15" t="n">
        <v>2820.65</v>
      </c>
      <c r="U1229" s="15" t="s">
        <v>24</v>
      </c>
      <c r="V1229" s="18" t="n">
        <f aca="false">IF(ISNUMBER(T1229),T1229,0)</f>
        <v>2820.65</v>
      </c>
      <c r="W1229" s="15" t="n">
        <f aca="false">IF(U1229="Yes",1,0)</f>
        <v>0</v>
      </c>
      <c r="X1229" s="15" t="str">
        <f aca="false">IF(F1229&lt;=12,"0-12 months",IF(F1229&lt;=24,"13-24 months",IF(F1229&lt;=48,"25-48 months","49-72 months")))</f>
        <v>25-48 months</v>
      </c>
      <c r="Y1229" s="15" t="str">
        <f aca="false">IF(C1229=1,"Yes","No")</f>
        <v>No</v>
      </c>
      <c r="Z1229" s="15" t="n">
        <f aca="false">COUNTIF(J1229:O1229,"Yes")</f>
        <v>3</v>
      </c>
      <c r="AA1229" s="18" t="n">
        <f aca="false">S1229*W1229</f>
        <v>0</v>
      </c>
      <c r="AB1229" s="15" t="n">
        <f aca="false">(P1229="Month-to-month")+(I1229="Fiber optic")+(R1229="Electronic check")+(F1229&lt;=12)+(M1229="No")+(J1229="No")</f>
        <v>2</v>
      </c>
      <c r="AC1229" s="15" t="str">
        <f aca="false">IF(AB1229&gt;=5,"High",IF(AB1229&gt;=3,"Medium","Low"))</f>
        <v>Low</v>
      </c>
    </row>
    <row r="1230" customFormat="false" ht="15" hidden="false" customHeight="false" outlineLevel="0" collapsed="false">
      <c r="A1230" s="15" t="s">
        <v>1327</v>
      </c>
      <c r="B1230" s="15" t="s">
        <v>94</v>
      </c>
      <c r="C1230" s="15" t="n">
        <v>0</v>
      </c>
      <c r="D1230" s="15" t="s">
        <v>26</v>
      </c>
      <c r="E1230" s="15" t="s">
        <v>24</v>
      </c>
      <c r="F1230" s="15" t="n">
        <v>49</v>
      </c>
      <c r="G1230" s="15" t="s">
        <v>26</v>
      </c>
      <c r="H1230" s="15" t="s">
        <v>26</v>
      </c>
      <c r="I1230" s="15" t="s">
        <v>102</v>
      </c>
      <c r="J1230" s="15" t="s">
        <v>26</v>
      </c>
      <c r="K1230" s="15" t="s">
        <v>24</v>
      </c>
      <c r="L1230" s="15" t="s">
        <v>24</v>
      </c>
      <c r="M1230" s="15" t="s">
        <v>24</v>
      </c>
      <c r="N1230" s="15" t="s">
        <v>26</v>
      </c>
      <c r="O1230" s="15" t="s">
        <v>26</v>
      </c>
      <c r="P1230" s="15" t="s">
        <v>25</v>
      </c>
      <c r="Q1230" s="15" t="s">
        <v>26</v>
      </c>
      <c r="R1230" s="15" t="s">
        <v>17</v>
      </c>
      <c r="S1230" s="18" t="n">
        <v>100.85</v>
      </c>
      <c r="T1230" s="15" t="n">
        <v>4847.35</v>
      </c>
      <c r="U1230" s="15" t="s">
        <v>24</v>
      </c>
      <c r="V1230" s="18" t="n">
        <f aca="false">IF(ISNUMBER(T1230),T1230,0)</f>
        <v>4847.35</v>
      </c>
      <c r="W1230" s="15" t="n">
        <f aca="false">IF(U1230="Yes",1,0)</f>
        <v>0</v>
      </c>
      <c r="X1230" s="15" t="str">
        <f aca="false">IF(F1230&lt;=12,"0-12 months",IF(F1230&lt;=24,"13-24 months",IF(F1230&lt;=48,"25-48 months","49-72 months")))</f>
        <v>49-72 months</v>
      </c>
      <c r="Y1230" s="15" t="str">
        <f aca="false">IF(C1230=1,"Yes","No")</f>
        <v>No</v>
      </c>
      <c r="Z1230" s="15" t="n">
        <f aca="false">COUNTIF(J1230:O1230,"Yes")</f>
        <v>3</v>
      </c>
      <c r="AA1230" s="18" t="n">
        <f aca="false">S1230*W1230</f>
        <v>0</v>
      </c>
      <c r="AB1230" s="15" t="n">
        <f aca="false">(P1230="Month-to-month")+(I1230="Fiber optic")+(R1230="Electronic check")+(F1230&lt;=12)+(M1230="No")+(J1230="No")</f>
        <v>3</v>
      </c>
      <c r="AC1230" s="15" t="str">
        <f aca="false">IF(AB1230&gt;=5,"High",IF(AB1230&gt;=3,"Medium","Low"))</f>
        <v>Medium</v>
      </c>
    </row>
    <row r="1231" customFormat="false" ht="15" hidden="false" customHeight="false" outlineLevel="0" collapsed="false">
      <c r="A1231" s="15" t="s">
        <v>1328</v>
      </c>
      <c r="B1231" s="15" t="s">
        <v>98</v>
      </c>
      <c r="C1231" s="15" t="n">
        <v>0</v>
      </c>
      <c r="D1231" s="15" t="s">
        <v>26</v>
      </c>
      <c r="E1231" s="15" t="s">
        <v>24</v>
      </c>
      <c r="F1231" s="15" t="n">
        <v>61</v>
      </c>
      <c r="G1231" s="15" t="s">
        <v>26</v>
      </c>
      <c r="H1231" s="15" t="s">
        <v>26</v>
      </c>
      <c r="I1231" s="15" t="s">
        <v>96</v>
      </c>
      <c r="J1231" s="15" t="s">
        <v>26</v>
      </c>
      <c r="K1231" s="15" t="s">
        <v>24</v>
      </c>
      <c r="L1231" s="15" t="s">
        <v>26</v>
      </c>
      <c r="M1231" s="15" t="s">
        <v>26</v>
      </c>
      <c r="N1231" s="15" t="s">
        <v>24</v>
      </c>
      <c r="O1231" s="15" t="s">
        <v>26</v>
      </c>
      <c r="P1231" s="15" t="s">
        <v>29</v>
      </c>
      <c r="Q1231" s="15" t="s">
        <v>24</v>
      </c>
      <c r="R1231" s="15" t="s">
        <v>21</v>
      </c>
      <c r="S1231" s="18" t="n">
        <v>75.35</v>
      </c>
      <c r="T1231" s="15" t="n">
        <v>4729.3</v>
      </c>
      <c r="U1231" s="15" t="s">
        <v>24</v>
      </c>
      <c r="V1231" s="18" t="n">
        <f aca="false">IF(ISNUMBER(T1231),T1231,0)</f>
        <v>4729.3</v>
      </c>
      <c r="W1231" s="15" t="n">
        <f aca="false">IF(U1231="Yes",1,0)</f>
        <v>0</v>
      </c>
      <c r="X1231" s="15" t="str">
        <f aca="false">IF(F1231&lt;=12,"0-12 months",IF(F1231&lt;=24,"13-24 months",IF(F1231&lt;=48,"25-48 months","49-72 months")))</f>
        <v>49-72 months</v>
      </c>
      <c r="Y1231" s="15" t="str">
        <f aca="false">IF(C1231=1,"Yes","No")</f>
        <v>No</v>
      </c>
      <c r="Z1231" s="15" t="n">
        <f aca="false">COUNTIF(J1231:O1231,"Yes")</f>
        <v>4</v>
      </c>
      <c r="AA1231" s="18" t="n">
        <f aca="false">S1231*W1231</f>
        <v>0</v>
      </c>
      <c r="AB1231" s="15" t="n">
        <f aca="false">(P1231="Month-to-month")+(I1231="Fiber optic")+(R1231="Electronic check")+(F1231&lt;=12)+(M1231="No")+(J1231="No")</f>
        <v>0</v>
      </c>
      <c r="AC1231" s="15" t="str">
        <f aca="false">IF(AB1231&gt;=5,"High",IF(AB1231&gt;=3,"Medium","Low"))</f>
        <v>Low</v>
      </c>
    </row>
    <row r="1232" customFormat="false" ht="15" hidden="false" customHeight="false" outlineLevel="0" collapsed="false">
      <c r="A1232" s="15" t="s">
        <v>1329</v>
      </c>
      <c r="B1232" s="15" t="s">
        <v>98</v>
      </c>
      <c r="C1232" s="15" t="n">
        <v>0</v>
      </c>
      <c r="D1232" s="15" t="s">
        <v>26</v>
      </c>
      <c r="E1232" s="15" t="s">
        <v>26</v>
      </c>
      <c r="F1232" s="15" t="n">
        <v>47</v>
      </c>
      <c r="G1232" s="15" t="s">
        <v>26</v>
      </c>
      <c r="H1232" s="15" t="s">
        <v>26</v>
      </c>
      <c r="I1232" s="15" t="s">
        <v>102</v>
      </c>
      <c r="J1232" s="15" t="s">
        <v>24</v>
      </c>
      <c r="K1232" s="15" t="s">
        <v>26</v>
      </c>
      <c r="L1232" s="15" t="s">
        <v>24</v>
      </c>
      <c r="M1232" s="15" t="s">
        <v>24</v>
      </c>
      <c r="N1232" s="15" t="s">
        <v>26</v>
      </c>
      <c r="O1232" s="15" t="s">
        <v>24</v>
      </c>
      <c r="P1232" s="15" t="s">
        <v>25</v>
      </c>
      <c r="Q1232" s="15" t="s">
        <v>24</v>
      </c>
      <c r="R1232" s="15" t="s">
        <v>15</v>
      </c>
      <c r="S1232" s="18" t="n">
        <v>87.2</v>
      </c>
      <c r="T1232" s="15" t="n">
        <v>4017.45</v>
      </c>
      <c r="U1232" s="15" t="s">
        <v>24</v>
      </c>
      <c r="V1232" s="18" t="n">
        <f aca="false">IF(ISNUMBER(T1232),T1232,0)</f>
        <v>4017.45</v>
      </c>
      <c r="W1232" s="15" t="n">
        <f aca="false">IF(U1232="Yes",1,0)</f>
        <v>0</v>
      </c>
      <c r="X1232" s="15" t="str">
        <f aca="false">IF(F1232&lt;=12,"0-12 months",IF(F1232&lt;=24,"13-24 months",IF(F1232&lt;=48,"25-48 months","49-72 months")))</f>
        <v>25-48 months</v>
      </c>
      <c r="Y1232" s="15" t="str">
        <f aca="false">IF(C1232=1,"Yes","No")</f>
        <v>No</v>
      </c>
      <c r="Z1232" s="15" t="n">
        <f aca="false">COUNTIF(J1232:O1232,"Yes")</f>
        <v>2</v>
      </c>
      <c r="AA1232" s="18" t="n">
        <f aca="false">S1232*W1232</f>
        <v>0</v>
      </c>
      <c r="AB1232" s="15" t="n">
        <f aca="false">(P1232="Month-to-month")+(I1232="Fiber optic")+(R1232="Electronic check")+(F1232&lt;=12)+(M1232="No")+(J1232="No")</f>
        <v>5</v>
      </c>
      <c r="AC1232" s="15" t="str">
        <f aca="false">IF(AB1232&gt;=5,"High",IF(AB1232&gt;=3,"Medium","Low"))</f>
        <v>High</v>
      </c>
    </row>
    <row r="1233" customFormat="false" ht="15" hidden="false" customHeight="false" outlineLevel="0" collapsed="false">
      <c r="A1233" s="15" t="s">
        <v>1330</v>
      </c>
      <c r="B1233" s="15" t="s">
        <v>98</v>
      </c>
      <c r="C1233" s="15" t="n">
        <v>0</v>
      </c>
      <c r="D1233" s="15" t="s">
        <v>24</v>
      </c>
      <c r="E1233" s="15" t="s">
        <v>24</v>
      </c>
      <c r="F1233" s="15" t="n">
        <v>20</v>
      </c>
      <c r="G1233" s="15" t="s">
        <v>26</v>
      </c>
      <c r="H1233" s="15" t="s">
        <v>24</v>
      </c>
      <c r="I1233" s="15" t="s">
        <v>96</v>
      </c>
      <c r="J1233" s="15" t="s">
        <v>26</v>
      </c>
      <c r="K1233" s="15" t="s">
        <v>24</v>
      </c>
      <c r="L1233" s="15" t="s">
        <v>26</v>
      </c>
      <c r="M1233" s="15" t="s">
        <v>24</v>
      </c>
      <c r="N1233" s="15" t="s">
        <v>24</v>
      </c>
      <c r="O1233" s="15" t="s">
        <v>26</v>
      </c>
      <c r="P1233" s="15" t="s">
        <v>25</v>
      </c>
      <c r="Q1233" s="15" t="s">
        <v>24</v>
      </c>
      <c r="R1233" s="15" t="s">
        <v>21</v>
      </c>
      <c r="S1233" s="18" t="n">
        <v>64.4</v>
      </c>
      <c r="T1233" s="15" t="n">
        <v>1398.6</v>
      </c>
      <c r="U1233" s="15" t="s">
        <v>24</v>
      </c>
      <c r="V1233" s="18" t="n">
        <f aca="false">IF(ISNUMBER(T1233),T1233,0)</f>
        <v>1398.6</v>
      </c>
      <c r="W1233" s="15" t="n">
        <f aca="false">IF(U1233="Yes",1,0)</f>
        <v>0</v>
      </c>
      <c r="X1233" s="15" t="str">
        <f aca="false">IF(F1233&lt;=12,"0-12 months",IF(F1233&lt;=24,"13-24 months",IF(F1233&lt;=48,"25-48 months","49-72 months")))</f>
        <v>13-24 months</v>
      </c>
      <c r="Y1233" s="15" t="str">
        <f aca="false">IF(C1233=1,"Yes","No")</f>
        <v>No</v>
      </c>
      <c r="Z1233" s="15" t="n">
        <f aca="false">COUNTIF(J1233:O1233,"Yes")</f>
        <v>3</v>
      </c>
      <c r="AA1233" s="18" t="n">
        <f aca="false">S1233*W1233</f>
        <v>0</v>
      </c>
      <c r="AB1233" s="15" t="n">
        <f aca="false">(P1233="Month-to-month")+(I1233="Fiber optic")+(R1233="Electronic check")+(F1233&lt;=12)+(M1233="No")+(J1233="No")</f>
        <v>2</v>
      </c>
      <c r="AC1233" s="15" t="str">
        <f aca="false">IF(AB1233&gt;=5,"High",IF(AB1233&gt;=3,"Medium","Low"))</f>
        <v>Low</v>
      </c>
    </row>
    <row r="1234" customFormat="false" ht="15" hidden="false" customHeight="false" outlineLevel="0" collapsed="false">
      <c r="A1234" s="15" t="s">
        <v>1331</v>
      </c>
      <c r="B1234" s="15" t="s">
        <v>98</v>
      </c>
      <c r="C1234" s="15" t="n">
        <v>0</v>
      </c>
      <c r="D1234" s="15" t="s">
        <v>26</v>
      </c>
      <c r="E1234" s="15" t="s">
        <v>26</v>
      </c>
      <c r="F1234" s="15" t="n">
        <v>34</v>
      </c>
      <c r="G1234" s="15" t="s">
        <v>26</v>
      </c>
      <c r="H1234" s="15" t="s">
        <v>24</v>
      </c>
      <c r="I1234" s="15" t="s">
        <v>102</v>
      </c>
      <c r="J1234" s="15" t="s">
        <v>24</v>
      </c>
      <c r="K1234" s="15" t="s">
        <v>24</v>
      </c>
      <c r="L1234" s="15" t="s">
        <v>24</v>
      </c>
      <c r="M1234" s="15" t="s">
        <v>24</v>
      </c>
      <c r="N1234" s="15" t="s">
        <v>26</v>
      </c>
      <c r="O1234" s="15" t="s">
        <v>24</v>
      </c>
      <c r="P1234" s="15" t="s">
        <v>25</v>
      </c>
      <c r="Q1234" s="15" t="s">
        <v>24</v>
      </c>
      <c r="R1234" s="15" t="s">
        <v>15</v>
      </c>
      <c r="S1234" s="18" t="n">
        <v>78.3</v>
      </c>
      <c r="T1234" s="15" t="n">
        <v>2564.3</v>
      </c>
      <c r="U1234" s="15" t="s">
        <v>26</v>
      </c>
      <c r="V1234" s="18" t="n">
        <f aca="false">IF(ISNUMBER(T1234),T1234,0)</f>
        <v>2564.3</v>
      </c>
      <c r="W1234" s="15" t="n">
        <f aca="false">IF(U1234="Yes",1,0)</f>
        <v>1</v>
      </c>
      <c r="X1234" s="15" t="str">
        <f aca="false">IF(F1234&lt;=12,"0-12 months",IF(F1234&lt;=24,"13-24 months",IF(F1234&lt;=48,"25-48 months","49-72 months")))</f>
        <v>25-48 months</v>
      </c>
      <c r="Y1234" s="15" t="str">
        <f aca="false">IF(C1234=1,"Yes","No")</f>
        <v>No</v>
      </c>
      <c r="Z1234" s="15" t="n">
        <f aca="false">COUNTIF(J1234:O1234,"Yes")</f>
        <v>1</v>
      </c>
      <c r="AA1234" s="18" t="n">
        <f aca="false">S1234*W1234</f>
        <v>78.3</v>
      </c>
      <c r="AB1234" s="15" t="n">
        <f aca="false">(P1234="Month-to-month")+(I1234="Fiber optic")+(R1234="Electronic check")+(F1234&lt;=12)+(M1234="No")+(J1234="No")</f>
        <v>5</v>
      </c>
      <c r="AC1234" s="15" t="str">
        <f aca="false">IF(AB1234&gt;=5,"High",IF(AB1234&gt;=3,"Medium","Low"))</f>
        <v>High</v>
      </c>
    </row>
    <row r="1235" customFormat="false" ht="15" hidden="false" customHeight="false" outlineLevel="0" collapsed="false">
      <c r="A1235" s="15" t="s">
        <v>1332</v>
      </c>
      <c r="B1235" s="15" t="s">
        <v>94</v>
      </c>
      <c r="C1235" s="15" t="n">
        <v>0</v>
      </c>
      <c r="D1235" s="15" t="s">
        <v>26</v>
      </c>
      <c r="E1235" s="15" t="s">
        <v>26</v>
      </c>
      <c r="F1235" s="15" t="n">
        <v>70</v>
      </c>
      <c r="G1235" s="15" t="s">
        <v>26</v>
      </c>
      <c r="H1235" s="15" t="s">
        <v>26</v>
      </c>
      <c r="I1235" s="15" t="s">
        <v>24</v>
      </c>
      <c r="J1235" s="15" t="s">
        <v>28</v>
      </c>
      <c r="K1235" s="15" t="s">
        <v>28</v>
      </c>
      <c r="L1235" s="15" t="s">
        <v>28</v>
      </c>
      <c r="M1235" s="15" t="s">
        <v>28</v>
      </c>
      <c r="N1235" s="15" t="s">
        <v>28</v>
      </c>
      <c r="O1235" s="15" t="s">
        <v>28</v>
      </c>
      <c r="P1235" s="15" t="s">
        <v>29</v>
      </c>
      <c r="Q1235" s="15" t="s">
        <v>24</v>
      </c>
      <c r="R1235" s="15" t="s">
        <v>19</v>
      </c>
      <c r="S1235" s="18" t="n">
        <v>24.7</v>
      </c>
      <c r="T1235" s="15" t="n">
        <v>1685.9</v>
      </c>
      <c r="U1235" s="15" t="s">
        <v>24</v>
      </c>
      <c r="V1235" s="18" t="n">
        <f aca="false">IF(ISNUMBER(T1235),T1235,0)</f>
        <v>1685.9</v>
      </c>
      <c r="W1235" s="15" t="n">
        <f aca="false">IF(U1235="Yes",1,0)</f>
        <v>0</v>
      </c>
      <c r="X1235" s="15" t="str">
        <f aca="false">IF(F1235&lt;=12,"0-12 months",IF(F1235&lt;=24,"13-24 months",IF(F1235&lt;=48,"25-48 months","49-72 months")))</f>
        <v>49-72 months</v>
      </c>
      <c r="Y1235" s="15" t="str">
        <f aca="false">IF(C1235=1,"Yes","No")</f>
        <v>No</v>
      </c>
      <c r="Z1235" s="15" t="n">
        <f aca="false">COUNTIF(J1235:O1235,"Yes")</f>
        <v>0</v>
      </c>
      <c r="AA1235" s="18" t="n">
        <f aca="false">S1235*W1235</f>
        <v>0</v>
      </c>
      <c r="AB1235" s="15" t="n">
        <f aca="false">(P1235="Month-to-month")+(I1235="Fiber optic")+(R1235="Electronic check")+(F1235&lt;=12)+(M1235="No")+(J1235="No")</f>
        <v>0</v>
      </c>
      <c r="AC1235" s="15" t="str">
        <f aca="false">IF(AB1235&gt;=5,"High",IF(AB1235&gt;=3,"Medium","Low"))</f>
        <v>Low</v>
      </c>
    </row>
    <row r="1236" customFormat="false" ht="15" hidden="false" customHeight="false" outlineLevel="0" collapsed="false">
      <c r="A1236" s="15" t="s">
        <v>1333</v>
      </c>
      <c r="B1236" s="15" t="s">
        <v>98</v>
      </c>
      <c r="C1236" s="15" t="n">
        <v>0</v>
      </c>
      <c r="D1236" s="15" t="s">
        <v>24</v>
      </c>
      <c r="E1236" s="15" t="s">
        <v>26</v>
      </c>
      <c r="F1236" s="15" t="n">
        <v>54</v>
      </c>
      <c r="G1236" s="15" t="s">
        <v>26</v>
      </c>
      <c r="H1236" s="15" t="s">
        <v>24</v>
      </c>
      <c r="I1236" s="15" t="s">
        <v>102</v>
      </c>
      <c r="J1236" s="15" t="s">
        <v>26</v>
      </c>
      <c r="K1236" s="15" t="s">
        <v>26</v>
      </c>
      <c r="L1236" s="15" t="s">
        <v>24</v>
      </c>
      <c r="M1236" s="15" t="s">
        <v>26</v>
      </c>
      <c r="N1236" s="15" t="s">
        <v>26</v>
      </c>
      <c r="O1236" s="15" t="s">
        <v>26</v>
      </c>
      <c r="P1236" s="15" t="s">
        <v>27</v>
      </c>
      <c r="Q1236" s="15" t="s">
        <v>26</v>
      </c>
      <c r="R1236" s="15" t="s">
        <v>15</v>
      </c>
      <c r="S1236" s="18" t="n">
        <v>105.85</v>
      </c>
      <c r="T1236" s="15" t="n">
        <v>5826.65</v>
      </c>
      <c r="U1236" s="15" t="s">
        <v>24</v>
      </c>
      <c r="V1236" s="18" t="n">
        <f aca="false">IF(ISNUMBER(T1236),T1236,0)</f>
        <v>5826.65</v>
      </c>
      <c r="W1236" s="15" t="n">
        <f aca="false">IF(U1236="Yes",1,0)</f>
        <v>0</v>
      </c>
      <c r="X1236" s="15" t="str">
        <f aca="false">IF(F1236&lt;=12,"0-12 months",IF(F1236&lt;=24,"13-24 months",IF(F1236&lt;=48,"25-48 months","49-72 months")))</f>
        <v>49-72 months</v>
      </c>
      <c r="Y1236" s="15" t="str">
        <f aca="false">IF(C1236=1,"Yes","No")</f>
        <v>No</v>
      </c>
      <c r="Z1236" s="15" t="n">
        <f aca="false">COUNTIF(J1236:O1236,"Yes")</f>
        <v>5</v>
      </c>
      <c r="AA1236" s="18" t="n">
        <f aca="false">S1236*W1236</f>
        <v>0</v>
      </c>
      <c r="AB1236" s="15" t="n">
        <f aca="false">(P1236="Month-to-month")+(I1236="Fiber optic")+(R1236="Electronic check")+(F1236&lt;=12)+(M1236="No")+(J1236="No")</f>
        <v>2</v>
      </c>
      <c r="AC1236" s="15" t="str">
        <f aca="false">IF(AB1236&gt;=5,"High",IF(AB1236&gt;=3,"Medium","Low"))</f>
        <v>Low</v>
      </c>
    </row>
    <row r="1237" customFormat="false" ht="15" hidden="false" customHeight="false" outlineLevel="0" collapsed="false">
      <c r="A1237" s="15" t="s">
        <v>1334</v>
      </c>
      <c r="B1237" s="15" t="s">
        <v>98</v>
      </c>
      <c r="C1237" s="15" t="n">
        <v>1</v>
      </c>
      <c r="D1237" s="15" t="s">
        <v>26</v>
      </c>
      <c r="E1237" s="15" t="s">
        <v>24</v>
      </c>
      <c r="F1237" s="15" t="n">
        <v>61</v>
      </c>
      <c r="G1237" s="15" t="s">
        <v>26</v>
      </c>
      <c r="H1237" s="15" t="s">
        <v>26</v>
      </c>
      <c r="I1237" s="15" t="s">
        <v>102</v>
      </c>
      <c r="J1237" s="15" t="s">
        <v>24</v>
      </c>
      <c r="K1237" s="15" t="s">
        <v>26</v>
      </c>
      <c r="L1237" s="15" t="s">
        <v>26</v>
      </c>
      <c r="M1237" s="15" t="s">
        <v>26</v>
      </c>
      <c r="N1237" s="15" t="s">
        <v>26</v>
      </c>
      <c r="O1237" s="15" t="s">
        <v>24</v>
      </c>
      <c r="P1237" s="15" t="s">
        <v>27</v>
      </c>
      <c r="Q1237" s="15" t="s">
        <v>26</v>
      </c>
      <c r="R1237" s="15" t="s">
        <v>17</v>
      </c>
      <c r="S1237" s="18" t="n">
        <v>98.3</v>
      </c>
      <c r="T1237" s="15" t="n">
        <v>6066.55</v>
      </c>
      <c r="U1237" s="15" t="s">
        <v>24</v>
      </c>
      <c r="V1237" s="18" t="n">
        <f aca="false">IF(ISNUMBER(T1237),T1237,0)</f>
        <v>6066.55</v>
      </c>
      <c r="W1237" s="15" t="n">
        <f aca="false">IF(U1237="Yes",1,0)</f>
        <v>0</v>
      </c>
      <c r="X1237" s="15" t="str">
        <f aca="false">IF(F1237&lt;=12,"0-12 months",IF(F1237&lt;=24,"13-24 months",IF(F1237&lt;=48,"25-48 months","49-72 months")))</f>
        <v>49-72 months</v>
      </c>
      <c r="Y1237" s="15" t="str">
        <f aca="false">IF(C1237=1,"Yes","No")</f>
        <v>Yes</v>
      </c>
      <c r="Z1237" s="15" t="n">
        <f aca="false">COUNTIF(J1237:O1237,"Yes")</f>
        <v>4</v>
      </c>
      <c r="AA1237" s="18" t="n">
        <f aca="false">S1237*W1237</f>
        <v>0</v>
      </c>
      <c r="AB1237" s="15" t="n">
        <f aca="false">(P1237="Month-to-month")+(I1237="Fiber optic")+(R1237="Electronic check")+(F1237&lt;=12)+(M1237="No")+(J1237="No")</f>
        <v>2</v>
      </c>
      <c r="AC1237" s="15" t="str">
        <f aca="false">IF(AB1237&gt;=5,"High",IF(AB1237&gt;=3,"Medium","Low"))</f>
        <v>Low</v>
      </c>
    </row>
    <row r="1238" customFormat="false" ht="15" hidden="false" customHeight="false" outlineLevel="0" collapsed="false">
      <c r="A1238" s="15" t="s">
        <v>1335</v>
      </c>
      <c r="B1238" s="15" t="s">
        <v>98</v>
      </c>
      <c r="C1238" s="15" t="n">
        <v>0</v>
      </c>
      <c r="D1238" s="15" t="s">
        <v>24</v>
      </c>
      <c r="E1238" s="15" t="s">
        <v>24</v>
      </c>
      <c r="F1238" s="15" t="n">
        <v>3</v>
      </c>
      <c r="G1238" s="15" t="s">
        <v>26</v>
      </c>
      <c r="H1238" s="15" t="s">
        <v>26</v>
      </c>
      <c r="I1238" s="15" t="s">
        <v>102</v>
      </c>
      <c r="J1238" s="15" t="s">
        <v>24</v>
      </c>
      <c r="K1238" s="15" t="s">
        <v>24</v>
      </c>
      <c r="L1238" s="15" t="s">
        <v>24</v>
      </c>
      <c r="M1238" s="15" t="s">
        <v>24</v>
      </c>
      <c r="N1238" s="15" t="s">
        <v>24</v>
      </c>
      <c r="O1238" s="15" t="s">
        <v>24</v>
      </c>
      <c r="P1238" s="15" t="s">
        <v>25</v>
      </c>
      <c r="Q1238" s="15" t="s">
        <v>26</v>
      </c>
      <c r="R1238" s="15" t="s">
        <v>15</v>
      </c>
      <c r="S1238" s="18" t="n">
        <v>76.95</v>
      </c>
      <c r="T1238" s="15" t="n">
        <v>228.4</v>
      </c>
      <c r="U1238" s="15" t="s">
        <v>26</v>
      </c>
      <c r="V1238" s="18" t="n">
        <f aca="false">IF(ISNUMBER(T1238),T1238,0)</f>
        <v>228.4</v>
      </c>
      <c r="W1238" s="15" t="n">
        <f aca="false">IF(U1238="Yes",1,0)</f>
        <v>1</v>
      </c>
      <c r="X1238" s="15" t="str">
        <f aca="false">IF(F1238&lt;=12,"0-12 months",IF(F1238&lt;=24,"13-24 months",IF(F1238&lt;=48,"25-48 months","49-72 months")))</f>
        <v>0-12 months</v>
      </c>
      <c r="Y1238" s="15" t="str">
        <f aca="false">IF(C1238=1,"Yes","No")</f>
        <v>No</v>
      </c>
      <c r="Z1238" s="15" t="n">
        <f aca="false">COUNTIF(J1238:O1238,"Yes")</f>
        <v>0</v>
      </c>
      <c r="AA1238" s="18" t="n">
        <f aca="false">S1238*W1238</f>
        <v>76.95</v>
      </c>
      <c r="AB1238" s="15" t="n">
        <f aca="false">(P1238="Month-to-month")+(I1238="Fiber optic")+(R1238="Electronic check")+(F1238&lt;=12)+(M1238="No")+(J1238="No")</f>
        <v>6</v>
      </c>
      <c r="AC1238" s="15" t="str">
        <f aca="false">IF(AB1238&gt;=5,"High",IF(AB1238&gt;=3,"Medium","Low"))</f>
        <v>High</v>
      </c>
    </row>
    <row r="1239" customFormat="false" ht="15" hidden="false" customHeight="false" outlineLevel="0" collapsed="false">
      <c r="A1239" s="15" t="s">
        <v>1336</v>
      </c>
      <c r="B1239" s="15" t="s">
        <v>98</v>
      </c>
      <c r="C1239" s="15" t="n">
        <v>0</v>
      </c>
      <c r="D1239" s="15" t="s">
        <v>24</v>
      </c>
      <c r="E1239" s="15" t="s">
        <v>24</v>
      </c>
      <c r="F1239" s="15" t="n">
        <v>13</v>
      </c>
      <c r="G1239" s="15" t="s">
        <v>26</v>
      </c>
      <c r="H1239" s="15" t="s">
        <v>24</v>
      </c>
      <c r="I1239" s="15" t="s">
        <v>24</v>
      </c>
      <c r="J1239" s="15" t="s">
        <v>28</v>
      </c>
      <c r="K1239" s="15" t="s">
        <v>28</v>
      </c>
      <c r="L1239" s="15" t="s">
        <v>28</v>
      </c>
      <c r="M1239" s="15" t="s">
        <v>28</v>
      </c>
      <c r="N1239" s="15" t="s">
        <v>28</v>
      </c>
      <c r="O1239" s="15" t="s">
        <v>28</v>
      </c>
      <c r="P1239" s="15" t="s">
        <v>27</v>
      </c>
      <c r="Q1239" s="15" t="s">
        <v>24</v>
      </c>
      <c r="R1239" s="15" t="s">
        <v>17</v>
      </c>
      <c r="S1239" s="18" t="n">
        <v>19.45</v>
      </c>
      <c r="T1239" s="15" t="n">
        <v>270.2</v>
      </c>
      <c r="U1239" s="15" t="s">
        <v>24</v>
      </c>
      <c r="V1239" s="18" t="n">
        <f aca="false">IF(ISNUMBER(T1239),T1239,0)</f>
        <v>270.2</v>
      </c>
      <c r="W1239" s="15" t="n">
        <f aca="false">IF(U1239="Yes",1,0)</f>
        <v>0</v>
      </c>
      <c r="X1239" s="15" t="str">
        <f aca="false">IF(F1239&lt;=12,"0-12 months",IF(F1239&lt;=24,"13-24 months",IF(F1239&lt;=48,"25-48 months","49-72 months")))</f>
        <v>13-24 months</v>
      </c>
      <c r="Y1239" s="15" t="str">
        <f aca="false">IF(C1239=1,"Yes","No")</f>
        <v>No</v>
      </c>
      <c r="Z1239" s="15" t="n">
        <f aca="false">COUNTIF(J1239:O1239,"Yes")</f>
        <v>0</v>
      </c>
      <c r="AA1239" s="18" t="n">
        <f aca="false">S1239*W1239</f>
        <v>0</v>
      </c>
      <c r="AB1239" s="15" t="n">
        <f aca="false">(P1239="Month-to-month")+(I1239="Fiber optic")+(R1239="Electronic check")+(F1239&lt;=12)+(M1239="No")+(J1239="No")</f>
        <v>0</v>
      </c>
      <c r="AC1239" s="15" t="str">
        <f aca="false">IF(AB1239&gt;=5,"High",IF(AB1239&gt;=3,"Medium","Low"))</f>
        <v>Low</v>
      </c>
    </row>
    <row r="1240" customFormat="false" ht="15" hidden="false" customHeight="false" outlineLevel="0" collapsed="false">
      <c r="A1240" s="15" t="s">
        <v>1337</v>
      </c>
      <c r="B1240" s="15" t="s">
        <v>94</v>
      </c>
      <c r="C1240" s="15" t="n">
        <v>1</v>
      </c>
      <c r="D1240" s="15" t="s">
        <v>24</v>
      </c>
      <c r="E1240" s="15" t="s">
        <v>24</v>
      </c>
      <c r="F1240" s="15" t="n">
        <v>16</v>
      </c>
      <c r="G1240" s="15" t="s">
        <v>26</v>
      </c>
      <c r="H1240" s="15" t="s">
        <v>26</v>
      </c>
      <c r="I1240" s="15" t="s">
        <v>102</v>
      </c>
      <c r="J1240" s="15" t="s">
        <v>24</v>
      </c>
      <c r="K1240" s="15" t="s">
        <v>24</v>
      </c>
      <c r="L1240" s="15" t="s">
        <v>24</v>
      </c>
      <c r="M1240" s="15" t="s">
        <v>24</v>
      </c>
      <c r="N1240" s="15" t="s">
        <v>26</v>
      </c>
      <c r="O1240" s="15" t="s">
        <v>26</v>
      </c>
      <c r="P1240" s="15" t="s">
        <v>25</v>
      </c>
      <c r="Q1240" s="15" t="s">
        <v>26</v>
      </c>
      <c r="R1240" s="15" t="s">
        <v>15</v>
      </c>
      <c r="S1240" s="18" t="n">
        <v>96.15</v>
      </c>
      <c r="T1240" s="15" t="n">
        <v>1529.2</v>
      </c>
      <c r="U1240" s="15" t="s">
        <v>26</v>
      </c>
      <c r="V1240" s="18" t="n">
        <f aca="false">IF(ISNUMBER(T1240),T1240,0)</f>
        <v>1529.2</v>
      </c>
      <c r="W1240" s="15" t="n">
        <f aca="false">IF(U1240="Yes",1,0)</f>
        <v>1</v>
      </c>
      <c r="X1240" s="15" t="str">
        <f aca="false">IF(F1240&lt;=12,"0-12 months",IF(F1240&lt;=24,"13-24 months",IF(F1240&lt;=48,"25-48 months","49-72 months")))</f>
        <v>13-24 months</v>
      </c>
      <c r="Y1240" s="15" t="str">
        <f aca="false">IF(C1240=1,"Yes","No")</f>
        <v>Yes</v>
      </c>
      <c r="Z1240" s="15" t="n">
        <f aca="false">COUNTIF(J1240:O1240,"Yes")</f>
        <v>2</v>
      </c>
      <c r="AA1240" s="18" t="n">
        <f aca="false">S1240*W1240</f>
        <v>96.15</v>
      </c>
      <c r="AB1240" s="15" t="n">
        <f aca="false">(P1240="Month-to-month")+(I1240="Fiber optic")+(R1240="Electronic check")+(F1240&lt;=12)+(M1240="No")+(J1240="No")</f>
        <v>5</v>
      </c>
      <c r="AC1240" s="15" t="str">
        <f aca="false">IF(AB1240&gt;=5,"High",IF(AB1240&gt;=3,"Medium","Low"))</f>
        <v>High</v>
      </c>
    </row>
    <row r="1241" customFormat="false" ht="15" hidden="false" customHeight="false" outlineLevel="0" collapsed="false">
      <c r="A1241" s="15" t="s">
        <v>1338</v>
      </c>
      <c r="B1241" s="15" t="s">
        <v>94</v>
      </c>
      <c r="C1241" s="15" t="n">
        <v>0</v>
      </c>
      <c r="D1241" s="15" t="s">
        <v>26</v>
      </c>
      <c r="E1241" s="15" t="s">
        <v>26</v>
      </c>
      <c r="F1241" s="15" t="n">
        <v>3</v>
      </c>
      <c r="G1241" s="15" t="s">
        <v>26</v>
      </c>
      <c r="H1241" s="15" t="s">
        <v>24</v>
      </c>
      <c r="I1241" s="15" t="s">
        <v>96</v>
      </c>
      <c r="J1241" s="15" t="s">
        <v>24</v>
      </c>
      <c r="K1241" s="15" t="s">
        <v>26</v>
      </c>
      <c r="L1241" s="15" t="s">
        <v>24</v>
      </c>
      <c r="M1241" s="15" t="s">
        <v>24</v>
      </c>
      <c r="N1241" s="15" t="s">
        <v>26</v>
      </c>
      <c r="O1241" s="15" t="s">
        <v>24</v>
      </c>
      <c r="P1241" s="15" t="s">
        <v>25</v>
      </c>
      <c r="Q1241" s="15" t="s">
        <v>26</v>
      </c>
      <c r="R1241" s="15" t="s">
        <v>21</v>
      </c>
      <c r="S1241" s="18" t="n">
        <v>58.7</v>
      </c>
      <c r="T1241" s="15" t="n">
        <v>168.6</v>
      </c>
      <c r="U1241" s="15" t="s">
        <v>24</v>
      </c>
      <c r="V1241" s="18" t="n">
        <f aca="false">IF(ISNUMBER(T1241),T1241,0)</f>
        <v>168.6</v>
      </c>
      <c r="W1241" s="15" t="n">
        <f aca="false">IF(U1241="Yes",1,0)</f>
        <v>0</v>
      </c>
      <c r="X1241" s="15" t="str">
        <f aca="false">IF(F1241&lt;=12,"0-12 months",IF(F1241&lt;=24,"13-24 months",IF(F1241&lt;=48,"25-48 months","49-72 months")))</f>
        <v>0-12 months</v>
      </c>
      <c r="Y1241" s="15" t="str">
        <f aca="false">IF(C1241=1,"Yes","No")</f>
        <v>No</v>
      </c>
      <c r="Z1241" s="15" t="n">
        <f aca="false">COUNTIF(J1241:O1241,"Yes")</f>
        <v>2</v>
      </c>
      <c r="AA1241" s="18" t="n">
        <f aca="false">S1241*W1241</f>
        <v>0</v>
      </c>
      <c r="AB1241" s="15" t="n">
        <f aca="false">(P1241="Month-to-month")+(I1241="Fiber optic")+(R1241="Electronic check")+(F1241&lt;=12)+(M1241="No")+(J1241="No")</f>
        <v>4</v>
      </c>
      <c r="AC1241" s="15" t="str">
        <f aca="false">IF(AB1241&gt;=5,"High",IF(AB1241&gt;=3,"Medium","Low"))</f>
        <v>Medium</v>
      </c>
    </row>
    <row r="1242" customFormat="false" ht="15" hidden="false" customHeight="false" outlineLevel="0" collapsed="false">
      <c r="A1242" s="15" t="s">
        <v>1339</v>
      </c>
      <c r="B1242" s="15" t="s">
        <v>98</v>
      </c>
      <c r="C1242" s="15" t="n">
        <v>0</v>
      </c>
      <c r="D1242" s="15" t="s">
        <v>24</v>
      </c>
      <c r="E1242" s="15" t="s">
        <v>24</v>
      </c>
      <c r="F1242" s="15" t="n">
        <v>25</v>
      </c>
      <c r="G1242" s="15" t="s">
        <v>26</v>
      </c>
      <c r="H1242" s="15" t="s">
        <v>24</v>
      </c>
      <c r="I1242" s="15" t="s">
        <v>24</v>
      </c>
      <c r="J1242" s="15" t="s">
        <v>28</v>
      </c>
      <c r="K1242" s="15" t="s">
        <v>28</v>
      </c>
      <c r="L1242" s="15" t="s">
        <v>28</v>
      </c>
      <c r="M1242" s="15" t="s">
        <v>28</v>
      </c>
      <c r="N1242" s="15" t="s">
        <v>28</v>
      </c>
      <c r="O1242" s="15" t="s">
        <v>28</v>
      </c>
      <c r="P1242" s="15" t="s">
        <v>25</v>
      </c>
      <c r="Q1242" s="15" t="s">
        <v>26</v>
      </c>
      <c r="R1242" s="15" t="s">
        <v>17</v>
      </c>
      <c r="S1242" s="18" t="n">
        <v>20.15</v>
      </c>
      <c r="T1242" s="15" t="n">
        <v>536.35</v>
      </c>
      <c r="U1242" s="15" t="s">
        <v>24</v>
      </c>
      <c r="V1242" s="18" t="n">
        <f aca="false">IF(ISNUMBER(T1242),T1242,0)</f>
        <v>536.35</v>
      </c>
      <c r="W1242" s="15" t="n">
        <f aca="false">IF(U1242="Yes",1,0)</f>
        <v>0</v>
      </c>
      <c r="X1242" s="15" t="str">
        <f aca="false">IF(F1242&lt;=12,"0-12 months",IF(F1242&lt;=24,"13-24 months",IF(F1242&lt;=48,"25-48 months","49-72 months")))</f>
        <v>25-48 months</v>
      </c>
      <c r="Y1242" s="15" t="str">
        <f aca="false">IF(C1242=1,"Yes","No")</f>
        <v>No</v>
      </c>
      <c r="Z1242" s="15" t="n">
        <f aca="false">COUNTIF(J1242:O1242,"Yes")</f>
        <v>0</v>
      </c>
      <c r="AA1242" s="18" t="n">
        <f aca="false">S1242*W1242</f>
        <v>0</v>
      </c>
      <c r="AB1242" s="15" t="n">
        <f aca="false">(P1242="Month-to-month")+(I1242="Fiber optic")+(R1242="Electronic check")+(F1242&lt;=12)+(M1242="No")+(J1242="No")</f>
        <v>1</v>
      </c>
      <c r="AC1242" s="15" t="str">
        <f aca="false">IF(AB1242&gt;=5,"High",IF(AB1242&gt;=3,"Medium","Low"))</f>
        <v>Low</v>
      </c>
    </row>
    <row r="1243" customFormat="false" ht="15" hidden="false" customHeight="false" outlineLevel="0" collapsed="false">
      <c r="A1243" s="15" t="s">
        <v>1340</v>
      </c>
      <c r="B1243" s="15" t="s">
        <v>98</v>
      </c>
      <c r="C1243" s="15" t="n">
        <v>0</v>
      </c>
      <c r="D1243" s="15" t="s">
        <v>24</v>
      </c>
      <c r="E1243" s="15" t="s">
        <v>24</v>
      </c>
      <c r="F1243" s="15" t="n">
        <v>30</v>
      </c>
      <c r="G1243" s="15" t="s">
        <v>26</v>
      </c>
      <c r="H1243" s="15" t="s">
        <v>26</v>
      </c>
      <c r="I1243" s="15" t="s">
        <v>96</v>
      </c>
      <c r="J1243" s="15" t="s">
        <v>26</v>
      </c>
      <c r="K1243" s="15" t="s">
        <v>24</v>
      </c>
      <c r="L1243" s="15" t="s">
        <v>24</v>
      </c>
      <c r="M1243" s="15" t="s">
        <v>24</v>
      </c>
      <c r="N1243" s="15" t="s">
        <v>24</v>
      </c>
      <c r="O1243" s="15" t="s">
        <v>26</v>
      </c>
      <c r="P1243" s="15" t="s">
        <v>25</v>
      </c>
      <c r="Q1243" s="15" t="s">
        <v>26</v>
      </c>
      <c r="R1243" s="15" t="s">
        <v>17</v>
      </c>
      <c r="S1243" s="18" t="n">
        <v>64.5</v>
      </c>
      <c r="T1243" s="15" t="n">
        <v>1888.45</v>
      </c>
      <c r="U1243" s="15" t="s">
        <v>24</v>
      </c>
      <c r="V1243" s="18" t="n">
        <f aca="false">IF(ISNUMBER(T1243),T1243,0)</f>
        <v>1888.45</v>
      </c>
      <c r="W1243" s="15" t="n">
        <f aca="false">IF(U1243="Yes",1,0)</f>
        <v>0</v>
      </c>
      <c r="X1243" s="15" t="str">
        <f aca="false">IF(F1243&lt;=12,"0-12 months",IF(F1243&lt;=24,"13-24 months",IF(F1243&lt;=48,"25-48 months","49-72 months")))</f>
        <v>25-48 months</v>
      </c>
      <c r="Y1243" s="15" t="str">
        <f aca="false">IF(C1243=1,"Yes","No")</f>
        <v>No</v>
      </c>
      <c r="Z1243" s="15" t="n">
        <f aca="false">COUNTIF(J1243:O1243,"Yes")</f>
        <v>2</v>
      </c>
      <c r="AA1243" s="18" t="n">
        <f aca="false">S1243*W1243</f>
        <v>0</v>
      </c>
      <c r="AB1243" s="15" t="n">
        <f aca="false">(P1243="Month-to-month")+(I1243="Fiber optic")+(R1243="Electronic check")+(F1243&lt;=12)+(M1243="No")+(J1243="No")</f>
        <v>2</v>
      </c>
      <c r="AC1243" s="15" t="str">
        <f aca="false">IF(AB1243&gt;=5,"High",IF(AB1243&gt;=3,"Medium","Low"))</f>
        <v>Low</v>
      </c>
    </row>
    <row r="1244" customFormat="false" ht="15" hidden="false" customHeight="false" outlineLevel="0" collapsed="false">
      <c r="A1244" s="15" t="s">
        <v>1341</v>
      </c>
      <c r="B1244" s="15" t="s">
        <v>94</v>
      </c>
      <c r="C1244" s="15" t="n">
        <v>0</v>
      </c>
      <c r="D1244" s="15" t="s">
        <v>26</v>
      </c>
      <c r="E1244" s="15" t="s">
        <v>24</v>
      </c>
      <c r="F1244" s="15" t="n">
        <v>21</v>
      </c>
      <c r="G1244" s="15" t="s">
        <v>24</v>
      </c>
      <c r="H1244" s="15" t="s">
        <v>95</v>
      </c>
      <c r="I1244" s="15" t="s">
        <v>96</v>
      </c>
      <c r="J1244" s="15" t="s">
        <v>26</v>
      </c>
      <c r="K1244" s="15" t="s">
        <v>24</v>
      </c>
      <c r="L1244" s="15" t="s">
        <v>24</v>
      </c>
      <c r="M1244" s="15" t="s">
        <v>24</v>
      </c>
      <c r="N1244" s="15" t="s">
        <v>24</v>
      </c>
      <c r="O1244" s="15" t="s">
        <v>24</v>
      </c>
      <c r="P1244" s="15" t="s">
        <v>25</v>
      </c>
      <c r="Q1244" s="15" t="s">
        <v>24</v>
      </c>
      <c r="R1244" s="15" t="s">
        <v>15</v>
      </c>
      <c r="S1244" s="18" t="n">
        <v>28.5</v>
      </c>
      <c r="T1244" s="15" t="n">
        <v>629.35</v>
      </c>
      <c r="U1244" s="15" t="s">
        <v>24</v>
      </c>
      <c r="V1244" s="18" t="n">
        <f aca="false">IF(ISNUMBER(T1244),T1244,0)</f>
        <v>629.35</v>
      </c>
      <c r="W1244" s="15" t="n">
        <f aca="false">IF(U1244="Yes",1,0)</f>
        <v>0</v>
      </c>
      <c r="X1244" s="15" t="str">
        <f aca="false">IF(F1244&lt;=12,"0-12 months",IF(F1244&lt;=24,"13-24 months",IF(F1244&lt;=48,"25-48 months","49-72 months")))</f>
        <v>13-24 months</v>
      </c>
      <c r="Y1244" s="15" t="str">
        <f aca="false">IF(C1244=1,"Yes","No")</f>
        <v>No</v>
      </c>
      <c r="Z1244" s="15" t="n">
        <f aca="false">COUNTIF(J1244:O1244,"Yes")</f>
        <v>1</v>
      </c>
      <c r="AA1244" s="18" t="n">
        <f aca="false">S1244*W1244</f>
        <v>0</v>
      </c>
      <c r="AB1244" s="15" t="n">
        <f aca="false">(P1244="Month-to-month")+(I1244="Fiber optic")+(R1244="Electronic check")+(F1244&lt;=12)+(M1244="No")+(J1244="No")</f>
        <v>3</v>
      </c>
      <c r="AC1244" s="15" t="str">
        <f aca="false">IF(AB1244&gt;=5,"High",IF(AB1244&gt;=3,"Medium","Low"))</f>
        <v>Medium</v>
      </c>
    </row>
    <row r="1245" customFormat="false" ht="15" hidden="false" customHeight="false" outlineLevel="0" collapsed="false">
      <c r="A1245" s="15" t="s">
        <v>1342</v>
      </c>
      <c r="B1245" s="15" t="s">
        <v>98</v>
      </c>
      <c r="C1245" s="15" t="n">
        <v>0</v>
      </c>
      <c r="D1245" s="15" t="s">
        <v>24</v>
      </c>
      <c r="E1245" s="15" t="s">
        <v>24</v>
      </c>
      <c r="F1245" s="15" t="n">
        <v>1</v>
      </c>
      <c r="G1245" s="15" t="s">
        <v>26</v>
      </c>
      <c r="H1245" s="15" t="s">
        <v>24</v>
      </c>
      <c r="I1245" s="15" t="s">
        <v>96</v>
      </c>
      <c r="J1245" s="15" t="s">
        <v>24</v>
      </c>
      <c r="K1245" s="15" t="s">
        <v>24</v>
      </c>
      <c r="L1245" s="15" t="s">
        <v>24</v>
      </c>
      <c r="M1245" s="15" t="s">
        <v>24</v>
      </c>
      <c r="N1245" s="15" t="s">
        <v>24</v>
      </c>
      <c r="O1245" s="15" t="s">
        <v>24</v>
      </c>
      <c r="P1245" s="15" t="s">
        <v>25</v>
      </c>
      <c r="Q1245" s="15" t="s">
        <v>24</v>
      </c>
      <c r="R1245" s="15" t="s">
        <v>15</v>
      </c>
      <c r="S1245" s="18" t="n">
        <v>45.3</v>
      </c>
      <c r="T1245" s="15" t="n">
        <v>45.3</v>
      </c>
      <c r="U1245" s="15" t="s">
        <v>26</v>
      </c>
      <c r="V1245" s="18" t="n">
        <f aca="false">IF(ISNUMBER(T1245),T1245,0)</f>
        <v>45.3</v>
      </c>
      <c r="W1245" s="15" t="n">
        <f aca="false">IF(U1245="Yes",1,0)</f>
        <v>1</v>
      </c>
      <c r="X1245" s="15" t="str">
        <f aca="false">IF(F1245&lt;=12,"0-12 months",IF(F1245&lt;=24,"13-24 months",IF(F1245&lt;=48,"25-48 months","49-72 months")))</f>
        <v>0-12 months</v>
      </c>
      <c r="Y1245" s="15" t="str">
        <f aca="false">IF(C1245=1,"Yes","No")</f>
        <v>No</v>
      </c>
      <c r="Z1245" s="15" t="n">
        <f aca="false">COUNTIF(J1245:O1245,"Yes")</f>
        <v>0</v>
      </c>
      <c r="AA1245" s="18" t="n">
        <f aca="false">S1245*W1245</f>
        <v>45.3</v>
      </c>
      <c r="AB1245" s="15" t="n">
        <f aca="false">(P1245="Month-to-month")+(I1245="Fiber optic")+(R1245="Electronic check")+(F1245&lt;=12)+(M1245="No")+(J1245="No")</f>
        <v>5</v>
      </c>
      <c r="AC1245" s="15" t="str">
        <f aca="false">IF(AB1245&gt;=5,"High",IF(AB1245&gt;=3,"Medium","Low"))</f>
        <v>High</v>
      </c>
    </row>
    <row r="1246" customFormat="false" ht="15" hidden="false" customHeight="false" outlineLevel="0" collapsed="false">
      <c r="A1246" s="15" t="s">
        <v>1343</v>
      </c>
      <c r="B1246" s="15" t="s">
        <v>94</v>
      </c>
      <c r="C1246" s="15" t="n">
        <v>0</v>
      </c>
      <c r="D1246" s="15" t="s">
        <v>24</v>
      </c>
      <c r="E1246" s="15" t="s">
        <v>24</v>
      </c>
      <c r="F1246" s="15" t="n">
        <v>15</v>
      </c>
      <c r="G1246" s="15" t="s">
        <v>26</v>
      </c>
      <c r="H1246" s="15" t="s">
        <v>24</v>
      </c>
      <c r="I1246" s="15" t="s">
        <v>24</v>
      </c>
      <c r="J1246" s="15" t="s">
        <v>28</v>
      </c>
      <c r="K1246" s="15" t="s">
        <v>28</v>
      </c>
      <c r="L1246" s="15" t="s">
        <v>28</v>
      </c>
      <c r="M1246" s="15" t="s">
        <v>28</v>
      </c>
      <c r="N1246" s="15" t="s">
        <v>28</v>
      </c>
      <c r="O1246" s="15" t="s">
        <v>28</v>
      </c>
      <c r="P1246" s="15" t="s">
        <v>25</v>
      </c>
      <c r="Q1246" s="15" t="s">
        <v>24</v>
      </c>
      <c r="R1246" s="15" t="s">
        <v>19</v>
      </c>
      <c r="S1246" s="18" t="n">
        <v>19.4</v>
      </c>
      <c r="T1246" s="15" t="n">
        <v>289.3</v>
      </c>
      <c r="U1246" s="15" t="s">
        <v>26</v>
      </c>
      <c r="V1246" s="18" t="n">
        <f aca="false">IF(ISNUMBER(T1246),T1246,0)</f>
        <v>289.3</v>
      </c>
      <c r="W1246" s="15" t="n">
        <f aca="false">IF(U1246="Yes",1,0)</f>
        <v>1</v>
      </c>
      <c r="X1246" s="15" t="str">
        <f aca="false">IF(F1246&lt;=12,"0-12 months",IF(F1246&lt;=24,"13-24 months",IF(F1246&lt;=48,"25-48 months","49-72 months")))</f>
        <v>13-24 months</v>
      </c>
      <c r="Y1246" s="15" t="str">
        <f aca="false">IF(C1246=1,"Yes","No")</f>
        <v>No</v>
      </c>
      <c r="Z1246" s="15" t="n">
        <f aca="false">COUNTIF(J1246:O1246,"Yes")</f>
        <v>0</v>
      </c>
      <c r="AA1246" s="18" t="n">
        <f aca="false">S1246*W1246</f>
        <v>19.4</v>
      </c>
      <c r="AB1246" s="15" t="n">
        <f aca="false">(P1246="Month-to-month")+(I1246="Fiber optic")+(R1246="Electronic check")+(F1246&lt;=12)+(M1246="No")+(J1246="No")</f>
        <v>1</v>
      </c>
      <c r="AC1246" s="15" t="str">
        <f aca="false">IF(AB1246&gt;=5,"High",IF(AB1246&gt;=3,"Medium","Low"))</f>
        <v>Low</v>
      </c>
    </row>
    <row r="1247" customFormat="false" ht="15" hidden="false" customHeight="false" outlineLevel="0" collapsed="false">
      <c r="A1247" s="15" t="s">
        <v>1344</v>
      </c>
      <c r="B1247" s="15" t="s">
        <v>98</v>
      </c>
      <c r="C1247" s="15" t="n">
        <v>1</v>
      </c>
      <c r="D1247" s="15" t="s">
        <v>26</v>
      </c>
      <c r="E1247" s="15" t="s">
        <v>24</v>
      </c>
      <c r="F1247" s="15" t="n">
        <v>23</v>
      </c>
      <c r="G1247" s="15" t="s">
        <v>26</v>
      </c>
      <c r="H1247" s="15" t="s">
        <v>24</v>
      </c>
      <c r="I1247" s="15" t="s">
        <v>102</v>
      </c>
      <c r="J1247" s="15" t="s">
        <v>24</v>
      </c>
      <c r="K1247" s="15" t="s">
        <v>24</v>
      </c>
      <c r="L1247" s="15" t="s">
        <v>24</v>
      </c>
      <c r="M1247" s="15" t="s">
        <v>24</v>
      </c>
      <c r="N1247" s="15" t="s">
        <v>26</v>
      </c>
      <c r="O1247" s="15" t="s">
        <v>26</v>
      </c>
      <c r="P1247" s="15" t="s">
        <v>25</v>
      </c>
      <c r="Q1247" s="15" t="s">
        <v>26</v>
      </c>
      <c r="R1247" s="15" t="s">
        <v>15</v>
      </c>
      <c r="S1247" s="18" t="n">
        <v>90.45</v>
      </c>
      <c r="T1247" s="15" t="n">
        <v>2117.25</v>
      </c>
      <c r="U1247" s="15" t="s">
        <v>24</v>
      </c>
      <c r="V1247" s="18" t="n">
        <f aca="false">IF(ISNUMBER(T1247),T1247,0)</f>
        <v>2117.25</v>
      </c>
      <c r="W1247" s="15" t="n">
        <f aca="false">IF(U1247="Yes",1,0)</f>
        <v>0</v>
      </c>
      <c r="X1247" s="15" t="str">
        <f aca="false">IF(F1247&lt;=12,"0-12 months",IF(F1247&lt;=24,"13-24 months",IF(F1247&lt;=48,"25-48 months","49-72 months")))</f>
        <v>13-24 months</v>
      </c>
      <c r="Y1247" s="15" t="str">
        <f aca="false">IF(C1247=1,"Yes","No")</f>
        <v>Yes</v>
      </c>
      <c r="Z1247" s="15" t="n">
        <f aca="false">COUNTIF(J1247:O1247,"Yes")</f>
        <v>2</v>
      </c>
      <c r="AA1247" s="18" t="n">
        <f aca="false">S1247*W1247</f>
        <v>0</v>
      </c>
      <c r="AB1247" s="15" t="n">
        <f aca="false">(P1247="Month-to-month")+(I1247="Fiber optic")+(R1247="Electronic check")+(F1247&lt;=12)+(M1247="No")+(J1247="No")</f>
        <v>5</v>
      </c>
      <c r="AC1247" s="15" t="str">
        <f aca="false">IF(AB1247&gt;=5,"High",IF(AB1247&gt;=3,"Medium","Low"))</f>
        <v>High</v>
      </c>
    </row>
    <row r="1248" customFormat="false" ht="15" hidden="false" customHeight="false" outlineLevel="0" collapsed="false">
      <c r="A1248" s="15" t="s">
        <v>1345</v>
      </c>
      <c r="B1248" s="15" t="s">
        <v>94</v>
      </c>
      <c r="C1248" s="15" t="n">
        <v>0</v>
      </c>
      <c r="D1248" s="15" t="s">
        <v>26</v>
      </c>
      <c r="E1248" s="15" t="s">
        <v>26</v>
      </c>
      <c r="F1248" s="15" t="n">
        <v>45</v>
      </c>
      <c r="G1248" s="15" t="s">
        <v>26</v>
      </c>
      <c r="H1248" s="15" t="s">
        <v>26</v>
      </c>
      <c r="I1248" s="15" t="s">
        <v>102</v>
      </c>
      <c r="J1248" s="15" t="s">
        <v>26</v>
      </c>
      <c r="K1248" s="15" t="s">
        <v>26</v>
      </c>
      <c r="L1248" s="15" t="s">
        <v>24</v>
      </c>
      <c r="M1248" s="15" t="s">
        <v>24</v>
      </c>
      <c r="N1248" s="15" t="s">
        <v>26</v>
      </c>
      <c r="O1248" s="15" t="s">
        <v>26</v>
      </c>
      <c r="P1248" s="15" t="s">
        <v>25</v>
      </c>
      <c r="Q1248" s="15" t="s">
        <v>26</v>
      </c>
      <c r="R1248" s="15" t="s">
        <v>15</v>
      </c>
      <c r="S1248" s="18" t="n">
        <v>105.15</v>
      </c>
      <c r="T1248" s="15" t="n">
        <v>4730.9</v>
      </c>
      <c r="U1248" s="15" t="s">
        <v>24</v>
      </c>
      <c r="V1248" s="18" t="n">
        <f aca="false">IF(ISNUMBER(T1248),T1248,0)</f>
        <v>4730.9</v>
      </c>
      <c r="W1248" s="15" t="n">
        <f aca="false">IF(U1248="Yes",1,0)</f>
        <v>0</v>
      </c>
      <c r="X1248" s="15" t="str">
        <f aca="false">IF(F1248&lt;=12,"0-12 months",IF(F1248&lt;=24,"13-24 months",IF(F1248&lt;=48,"25-48 months","49-72 months")))</f>
        <v>25-48 months</v>
      </c>
      <c r="Y1248" s="15" t="str">
        <f aca="false">IF(C1248=1,"Yes","No")</f>
        <v>No</v>
      </c>
      <c r="Z1248" s="15" t="n">
        <f aca="false">COUNTIF(J1248:O1248,"Yes")</f>
        <v>4</v>
      </c>
      <c r="AA1248" s="18" t="n">
        <f aca="false">S1248*W1248</f>
        <v>0</v>
      </c>
      <c r="AB1248" s="15" t="n">
        <f aca="false">(P1248="Month-to-month")+(I1248="Fiber optic")+(R1248="Electronic check")+(F1248&lt;=12)+(M1248="No")+(J1248="No")</f>
        <v>4</v>
      </c>
      <c r="AC1248" s="15" t="str">
        <f aca="false">IF(AB1248&gt;=5,"High",IF(AB1248&gt;=3,"Medium","Low"))</f>
        <v>Medium</v>
      </c>
    </row>
    <row r="1249" customFormat="false" ht="15" hidden="false" customHeight="false" outlineLevel="0" collapsed="false">
      <c r="A1249" s="15" t="s">
        <v>1346</v>
      </c>
      <c r="B1249" s="15" t="s">
        <v>94</v>
      </c>
      <c r="C1249" s="15" t="n">
        <v>0</v>
      </c>
      <c r="D1249" s="15" t="s">
        <v>26</v>
      </c>
      <c r="E1249" s="15" t="s">
        <v>26</v>
      </c>
      <c r="F1249" s="15" t="n">
        <v>24</v>
      </c>
      <c r="G1249" s="15" t="s">
        <v>26</v>
      </c>
      <c r="H1249" s="15" t="s">
        <v>26</v>
      </c>
      <c r="I1249" s="15" t="s">
        <v>102</v>
      </c>
      <c r="J1249" s="15" t="s">
        <v>24</v>
      </c>
      <c r="K1249" s="15" t="s">
        <v>26</v>
      </c>
      <c r="L1249" s="15" t="s">
        <v>26</v>
      </c>
      <c r="M1249" s="15" t="s">
        <v>24</v>
      </c>
      <c r="N1249" s="15" t="s">
        <v>24</v>
      </c>
      <c r="O1249" s="15" t="s">
        <v>24</v>
      </c>
      <c r="P1249" s="15" t="s">
        <v>27</v>
      </c>
      <c r="Q1249" s="15" t="s">
        <v>24</v>
      </c>
      <c r="R1249" s="15" t="s">
        <v>19</v>
      </c>
      <c r="S1249" s="18" t="n">
        <v>83.15</v>
      </c>
      <c r="T1249" s="15" t="n">
        <v>2033.05</v>
      </c>
      <c r="U1249" s="15" t="s">
        <v>24</v>
      </c>
      <c r="V1249" s="18" t="n">
        <f aca="false">IF(ISNUMBER(T1249),T1249,0)</f>
        <v>2033.05</v>
      </c>
      <c r="W1249" s="15" t="n">
        <f aca="false">IF(U1249="Yes",1,0)</f>
        <v>0</v>
      </c>
      <c r="X1249" s="15" t="str">
        <f aca="false">IF(F1249&lt;=12,"0-12 months",IF(F1249&lt;=24,"13-24 months",IF(F1249&lt;=48,"25-48 months","49-72 months")))</f>
        <v>13-24 months</v>
      </c>
      <c r="Y1249" s="15" t="str">
        <f aca="false">IF(C1249=1,"Yes","No")</f>
        <v>No</v>
      </c>
      <c r="Z1249" s="15" t="n">
        <f aca="false">COUNTIF(J1249:O1249,"Yes")</f>
        <v>2</v>
      </c>
      <c r="AA1249" s="18" t="n">
        <f aca="false">S1249*W1249</f>
        <v>0</v>
      </c>
      <c r="AB1249" s="15" t="n">
        <f aca="false">(P1249="Month-to-month")+(I1249="Fiber optic")+(R1249="Electronic check")+(F1249&lt;=12)+(M1249="No")+(J1249="No")</f>
        <v>3</v>
      </c>
      <c r="AC1249" s="15" t="str">
        <f aca="false">IF(AB1249&gt;=5,"High",IF(AB1249&gt;=3,"Medium","Low"))</f>
        <v>Medium</v>
      </c>
    </row>
    <row r="1250" customFormat="false" ht="15" hidden="false" customHeight="false" outlineLevel="0" collapsed="false">
      <c r="A1250" s="15" t="s">
        <v>1347</v>
      </c>
      <c r="B1250" s="15" t="s">
        <v>94</v>
      </c>
      <c r="C1250" s="15" t="n">
        <v>0</v>
      </c>
      <c r="D1250" s="15" t="s">
        <v>24</v>
      </c>
      <c r="E1250" s="15" t="s">
        <v>24</v>
      </c>
      <c r="F1250" s="15" t="n">
        <v>11</v>
      </c>
      <c r="G1250" s="15" t="s">
        <v>26</v>
      </c>
      <c r="H1250" s="15" t="s">
        <v>26</v>
      </c>
      <c r="I1250" s="15" t="s">
        <v>102</v>
      </c>
      <c r="J1250" s="15" t="s">
        <v>24</v>
      </c>
      <c r="K1250" s="15" t="s">
        <v>24</v>
      </c>
      <c r="L1250" s="15" t="s">
        <v>24</v>
      </c>
      <c r="M1250" s="15" t="s">
        <v>26</v>
      </c>
      <c r="N1250" s="15" t="s">
        <v>26</v>
      </c>
      <c r="O1250" s="15" t="s">
        <v>24</v>
      </c>
      <c r="P1250" s="15" t="s">
        <v>25</v>
      </c>
      <c r="Q1250" s="15" t="s">
        <v>24</v>
      </c>
      <c r="R1250" s="15" t="s">
        <v>15</v>
      </c>
      <c r="S1250" s="18" t="n">
        <v>90.15</v>
      </c>
      <c r="T1250" s="15" t="n">
        <v>987.95</v>
      </c>
      <c r="U1250" s="15" t="s">
        <v>26</v>
      </c>
      <c r="V1250" s="18" t="n">
        <f aca="false">IF(ISNUMBER(T1250),T1250,0)</f>
        <v>987.95</v>
      </c>
      <c r="W1250" s="15" t="n">
        <f aca="false">IF(U1250="Yes",1,0)</f>
        <v>1</v>
      </c>
      <c r="X1250" s="15" t="str">
        <f aca="false">IF(F1250&lt;=12,"0-12 months",IF(F1250&lt;=24,"13-24 months",IF(F1250&lt;=48,"25-48 months","49-72 months")))</f>
        <v>0-12 months</v>
      </c>
      <c r="Y1250" s="15" t="str">
        <f aca="false">IF(C1250=1,"Yes","No")</f>
        <v>No</v>
      </c>
      <c r="Z1250" s="15" t="n">
        <f aca="false">COUNTIF(J1250:O1250,"Yes")</f>
        <v>2</v>
      </c>
      <c r="AA1250" s="18" t="n">
        <f aca="false">S1250*W1250</f>
        <v>90.15</v>
      </c>
      <c r="AB1250" s="15" t="n">
        <f aca="false">(P1250="Month-to-month")+(I1250="Fiber optic")+(R1250="Electronic check")+(F1250&lt;=12)+(M1250="No")+(J1250="No")</f>
        <v>5</v>
      </c>
      <c r="AC1250" s="15" t="str">
        <f aca="false">IF(AB1250&gt;=5,"High",IF(AB1250&gt;=3,"Medium","Low"))</f>
        <v>High</v>
      </c>
    </row>
    <row r="1251" customFormat="false" ht="15" hidden="false" customHeight="false" outlineLevel="0" collapsed="false">
      <c r="A1251" s="15" t="s">
        <v>1348</v>
      </c>
      <c r="B1251" s="15" t="s">
        <v>98</v>
      </c>
      <c r="C1251" s="15" t="n">
        <v>0</v>
      </c>
      <c r="D1251" s="15" t="s">
        <v>24</v>
      </c>
      <c r="E1251" s="15" t="s">
        <v>24</v>
      </c>
      <c r="F1251" s="15" t="n">
        <v>1</v>
      </c>
      <c r="G1251" s="15" t="s">
        <v>26</v>
      </c>
      <c r="H1251" s="15" t="s">
        <v>24</v>
      </c>
      <c r="I1251" s="15" t="s">
        <v>96</v>
      </c>
      <c r="J1251" s="15" t="s">
        <v>24</v>
      </c>
      <c r="K1251" s="15" t="s">
        <v>24</v>
      </c>
      <c r="L1251" s="15" t="s">
        <v>24</v>
      </c>
      <c r="M1251" s="15" t="s">
        <v>24</v>
      </c>
      <c r="N1251" s="15" t="s">
        <v>24</v>
      </c>
      <c r="O1251" s="15" t="s">
        <v>24</v>
      </c>
      <c r="P1251" s="15" t="s">
        <v>25</v>
      </c>
      <c r="Q1251" s="15" t="s">
        <v>24</v>
      </c>
      <c r="R1251" s="15" t="s">
        <v>17</v>
      </c>
      <c r="S1251" s="18" t="n">
        <v>45.05</v>
      </c>
      <c r="T1251" s="15" t="n">
        <v>45.05</v>
      </c>
      <c r="U1251" s="15" t="s">
        <v>26</v>
      </c>
      <c r="V1251" s="18" t="n">
        <f aca="false">IF(ISNUMBER(T1251),T1251,0)</f>
        <v>45.05</v>
      </c>
      <c r="W1251" s="15" t="n">
        <f aca="false">IF(U1251="Yes",1,0)</f>
        <v>1</v>
      </c>
      <c r="X1251" s="15" t="str">
        <f aca="false">IF(F1251&lt;=12,"0-12 months",IF(F1251&lt;=24,"13-24 months",IF(F1251&lt;=48,"25-48 months","49-72 months")))</f>
        <v>0-12 months</v>
      </c>
      <c r="Y1251" s="15" t="str">
        <f aca="false">IF(C1251=1,"Yes","No")</f>
        <v>No</v>
      </c>
      <c r="Z1251" s="15" t="n">
        <f aca="false">COUNTIF(J1251:O1251,"Yes")</f>
        <v>0</v>
      </c>
      <c r="AA1251" s="18" t="n">
        <f aca="false">S1251*W1251</f>
        <v>45.05</v>
      </c>
      <c r="AB1251" s="15" t="n">
        <f aca="false">(P1251="Month-to-month")+(I1251="Fiber optic")+(R1251="Electronic check")+(F1251&lt;=12)+(M1251="No")+(J1251="No")</f>
        <v>4</v>
      </c>
      <c r="AC1251" s="15" t="str">
        <f aca="false">IF(AB1251&gt;=5,"High",IF(AB1251&gt;=3,"Medium","Low"))</f>
        <v>Medium</v>
      </c>
    </row>
    <row r="1252" customFormat="false" ht="15" hidden="false" customHeight="false" outlineLevel="0" collapsed="false">
      <c r="A1252" s="15" t="s">
        <v>1349</v>
      </c>
      <c r="B1252" s="15" t="s">
        <v>94</v>
      </c>
      <c r="C1252" s="15" t="n">
        <v>0</v>
      </c>
      <c r="D1252" s="15" t="s">
        <v>26</v>
      </c>
      <c r="E1252" s="15" t="s">
        <v>24</v>
      </c>
      <c r="F1252" s="15" t="n">
        <v>56</v>
      </c>
      <c r="G1252" s="15" t="s">
        <v>26</v>
      </c>
      <c r="H1252" s="15" t="s">
        <v>26</v>
      </c>
      <c r="I1252" s="15" t="s">
        <v>102</v>
      </c>
      <c r="J1252" s="15" t="s">
        <v>24</v>
      </c>
      <c r="K1252" s="15" t="s">
        <v>24</v>
      </c>
      <c r="L1252" s="15" t="s">
        <v>26</v>
      </c>
      <c r="M1252" s="15" t="s">
        <v>26</v>
      </c>
      <c r="N1252" s="15" t="s">
        <v>26</v>
      </c>
      <c r="O1252" s="15" t="s">
        <v>26</v>
      </c>
      <c r="P1252" s="15" t="s">
        <v>29</v>
      </c>
      <c r="Q1252" s="15" t="s">
        <v>24</v>
      </c>
      <c r="R1252" s="15" t="s">
        <v>19</v>
      </c>
      <c r="S1252" s="18" t="n">
        <v>103.2</v>
      </c>
      <c r="T1252" s="15" t="n">
        <v>5744.35</v>
      </c>
      <c r="U1252" s="15" t="s">
        <v>24</v>
      </c>
      <c r="V1252" s="18" t="n">
        <f aca="false">IF(ISNUMBER(T1252),T1252,0)</f>
        <v>5744.35</v>
      </c>
      <c r="W1252" s="15" t="n">
        <f aca="false">IF(U1252="Yes",1,0)</f>
        <v>0</v>
      </c>
      <c r="X1252" s="15" t="str">
        <f aca="false">IF(F1252&lt;=12,"0-12 months",IF(F1252&lt;=24,"13-24 months",IF(F1252&lt;=48,"25-48 months","49-72 months")))</f>
        <v>49-72 months</v>
      </c>
      <c r="Y1252" s="15" t="str">
        <f aca="false">IF(C1252=1,"Yes","No")</f>
        <v>No</v>
      </c>
      <c r="Z1252" s="15" t="n">
        <f aca="false">COUNTIF(J1252:O1252,"Yes")</f>
        <v>4</v>
      </c>
      <c r="AA1252" s="18" t="n">
        <f aca="false">S1252*W1252</f>
        <v>0</v>
      </c>
      <c r="AB1252" s="15" t="n">
        <f aca="false">(P1252="Month-to-month")+(I1252="Fiber optic")+(R1252="Electronic check")+(F1252&lt;=12)+(M1252="No")+(J1252="No")</f>
        <v>2</v>
      </c>
      <c r="AC1252" s="15" t="str">
        <f aca="false">IF(AB1252&gt;=5,"High",IF(AB1252&gt;=3,"Medium","Low"))</f>
        <v>Low</v>
      </c>
    </row>
    <row r="1253" customFormat="false" ht="15" hidden="false" customHeight="false" outlineLevel="0" collapsed="false">
      <c r="A1253" s="15" t="s">
        <v>1350</v>
      </c>
      <c r="B1253" s="15" t="s">
        <v>94</v>
      </c>
      <c r="C1253" s="15" t="n">
        <v>0</v>
      </c>
      <c r="D1253" s="15" t="s">
        <v>24</v>
      </c>
      <c r="E1253" s="15" t="s">
        <v>24</v>
      </c>
      <c r="F1253" s="15" t="n">
        <v>1</v>
      </c>
      <c r="G1253" s="15" t="s">
        <v>26</v>
      </c>
      <c r="H1253" s="15" t="s">
        <v>24</v>
      </c>
      <c r="I1253" s="15" t="s">
        <v>102</v>
      </c>
      <c r="J1253" s="15" t="s">
        <v>24</v>
      </c>
      <c r="K1253" s="15" t="s">
        <v>26</v>
      </c>
      <c r="L1253" s="15" t="s">
        <v>24</v>
      </c>
      <c r="M1253" s="15" t="s">
        <v>24</v>
      </c>
      <c r="N1253" s="15" t="s">
        <v>24</v>
      </c>
      <c r="O1253" s="15" t="s">
        <v>24</v>
      </c>
      <c r="P1253" s="15" t="s">
        <v>25</v>
      </c>
      <c r="Q1253" s="15" t="s">
        <v>24</v>
      </c>
      <c r="R1253" s="15" t="s">
        <v>15</v>
      </c>
      <c r="S1253" s="18" t="n">
        <v>75.8</v>
      </c>
      <c r="T1253" s="15" t="n">
        <v>75.8</v>
      </c>
      <c r="U1253" s="15" t="s">
        <v>26</v>
      </c>
      <c r="V1253" s="18" t="n">
        <f aca="false">IF(ISNUMBER(T1253),T1253,0)</f>
        <v>75.8</v>
      </c>
      <c r="W1253" s="15" t="n">
        <f aca="false">IF(U1253="Yes",1,0)</f>
        <v>1</v>
      </c>
      <c r="X1253" s="15" t="str">
        <f aca="false">IF(F1253&lt;=12,"0-12 months",IF(F1253&lt;=24,"13-24 months",IF(F1253&lt;=48,"25-48 months","49-72 months")))</f>
        <v>0-12 months</v>
      </c>
      <c r="Y1253" s="15" t="str">
        <f aca="false">IF(C1253=1,"Yes","No")</f>
        <v>No</v>
      </c>
      <c r="Z1253" s="15" t="n">
        <f aca="false">COUNTIF(J1253:O1253,"Yes")</f>
        <v>1</v>
      </c>
      <c r="AA1253" s="18" t="n">
        <f aca="false">S1253*W1253</f>
        <v>75.8</v>
      </c>
      <c r="AB1253" s="15" t="n">
        <f aca="false">(P1253="Month-to-month")+(I1253="Fiber optic")+(R1253="Electronic check")+(F1253&lt;=12)+(M1253="No")+(J1253="No")</f>
        <v>6</v>
      </c>
      <c r="AC1253" s="15" t="str">
        <f aca="false">IF(AB1253&gt;=5,"High",IF(AB1253&gt;=3,"Medium","Low"))</f>
        <v>High</v>
      </c>
    </row>
    <row r="1254" customFormat="false" ht="15" hidden="false" customHeight="false" outlineLevel="0" collapsed="false">
      <c r="A1254" s="15" t="s">
        <v>1351</v>
      </c>
      <c r="B1254" s="15" t="s">
        <v>98</v>
      </c>
      <c r="C1254" s="15" t="n">
        <v>0</v>
      </c>
      <c r="D1254" s="15" t="s">
        <v>24</v>
      </c>
      <c r="E1254" s="15" t="s">
        <v>24</v>
      </c>
      <c r="F1254" s="15" t="n">
        <v>1</v>
      </c>
      <c r="G1254" s="15" t="s">
        <v>26</v>
      </c>
      <c r="H1254" s="15" t="s">
        <v>24</v>
      </c>
      <c r="I1254" s="15" t="s">
        <v>24</v>
      </c>
      <c r="J1254" s="15" t="s">
        <v>28</v>
      </c>
      <c r="K1254" s="15" t="s">
        <v>28</v>
      </c>
      <c r="L1254" s="15" t="s">
        <v>28</v>
      </c>
      <c r="M1254" s="15" t="s">
        <v>28</v>
      </c>
      <c r="N1254" s="15" t="s">
        <v>28</v>
      </c>
      <c r="O1254" s="15" t="s">
        <v>28</v>
      </c>
      <c r="P1254" s="15" t="s">
        <v>25</v>
      </c>
      <c r="Q1254" s="15" t="s">
        <v>24</v>
      </c>
      <c r="R1254" s="15" t="s">
        <v>15</v>
      </c>
      <c r="S1254" s="18" t="n">
        <v>19.45</v>
      </c>
      <c r="T1254" s="15" t="n">
        <v>19.45</v>
      </c>
      <c r="U1254" s="15" t="s">
        <v>24</v>
      </c>
      <c r="V1254" s="18" t="n">
        <f aca="false">IF(ISNUMBER(T1254),T1254,0)</f>
        <v>19.45</v>
      </c>
      <c r="W1254" s="15" t="n">
        <f aca="false">IF(U1254="Yes",1,0)</f>
        <v>0</v>
      </c>
      <c r="X1254" s="15" t="str">
        <f aca="false">IF(F1254&lt;=12,"0-12 months",IF(F1254&lt;=24,"13-24 months",IF(F1254&lt;=48,"25-48 months","49-72 months")))</f>
        <v>0-12 months</v>
      </c>
      <c r="Y1254" s="15" t="str">
        <f aca="false">IF(C1254=1,"Yes","No")</f>
        <v>No</v>
      </c>
      <c r="Z1254" s="15" t="n">
        <f aca="false">COUNTIF(J1254:O1254,"Yes")</f>
        <v>0</v>
      </c>
      <c r="AA1254" s="18" t="n">
        <f aca="false">S1254*W1254</f>
        <v>0</v>
      </c>
      <c r="AB1254" s="15" t="n">
        <f aca="false">(P1254="Month-to-month")+(I1254="Fiber optic")+(R1254="Electronic check")+(F1254&lt;=12)+(M1254="No")+(J1254="No")</f>
        <v>3</v>
      </c>
      <c r="AC1254" s="15" t="str">
        <f aca="false">IF(AB1254&gt;=5,"High",IF(AB1254&gt;=3,"Medium","Low"))</f>
        <v>Medium</v>
      </c>
    </row>
    <row r="1255" customFormat="false" ht="15" hidden="false" customHeight="false" outlineLevel="0" collapsed="false">
      <c r="A1255" s="15" t="s">
        <v>1352</v>
      </c>
      <c r="B1255" s="15" t="s">
        <v>94</v>
      </c>
      <c r="C1255" s="15" t="n">
        <v>0</v>
      </c>
      <c r="D1255" s="15" t="s">
        <v>24</v>
      </c>
      <c r="E1255" s="15" t="s">
        <v>24</v>
      </c>
      <c r="F1255" s="15" t="n">
        <v>7</v>
      </c>
      <c r="G1255" s="15" t="s">
        <v>26</v>
      </c>
      <c r="H1255" s="15" t="s">
        <v>24</v>
      </c>
      <c r="I1255" s="15" t="s">
        <v>102</v>
      </c>
      <c r="J1255" s="15" t="s">
        <v>24</v>
      </c>
      <c r="K1255" s="15" t="s">
        <v>24</v>
      </c>
      <c r="L1255" s="15" t="s">
        <v>24</v>
      </c>
      <c r="M1255" s="15" t="s">
        <v>24</v>
      </c>
      <c r="N1255" s="15" t="s">
        <v>24</v>
      </c>
      <c r="O1255" s="15" t="s">
        <v>26</v>
      </c>
      <c r="P1255" s="15" t="s">
        <v>25</v>
      </c>
      <c r="Q1255" s="15" t="s">
        <v>26</v>
      </c>
      <c r="R1255" s="15" t="s">
        <v>15</v>
      </c>
      <c r="S1255" s="18" t="n">
        <v>79.3</v>
      </c>
      <c r="T1255" s="15" t="n">
        <v>523.15</v>
      </c>
      <c r="U1255" s="15" t="s">
        <v>26</v>
      </c>
      <c r="V1255" s="18" t="n">
        <f aca="false">IF(ISNUMBER(T1255),T1255,0)</f>
        <v>523.15</v>
      </c>
      <c r="W1255" s="15" t="n">
        <f aca="false">IF(U1255="Yes",1,0)</f>
        <v>1</v>
      </c>
      <c r="X1255" s="15" t="str">
        <f aca="false">IF(F1255&lt;=12,"0-12 months",IF(F1255&lt;=24,"13-24 months",IF(F1255&lt;=48,"25-48 months","49-72 months")))</f>
        <v>0-12 months</v>
      </c>
      <c r="Y1255" s="15" t="str">
        <f aca="false">IF(C1255=1,"Yes","No")</f>
        <v>No</v>
      </c>
      <c r="Z1255" s="15" t="n">
        <f aca="false">COUNTIF(J1255:O1255,"Yes")</f>
        <v>1</v>
      </c>
      <c r="AA1255" s="18" t="n">
        <f aca="false">S1255*W1255</f>
        <v>79.3</v>
      </c>
      <c r="AB1255" s="15" t="n">
        <f aca="false">(P1255="Month-to-month")+(I1255="Fiber optic")+(R1255="Electronic check")+(F1255&lt;=12)+(M1255="No")+(J1255="No")</f>
        <v>6</v>
      </c>
      <c r="AC1255" s="15" t="str">
        <f aca="false">IF(AB1255&gt;=5,"High",IF(AB1255&gt;=3,"Medium","Low"))</f>
        <v>High</v>
      </c>
    </row>
    <row r="1256" customFormat="false" ht="15" hidden="false" customHeight="false" outlineLevel="0" collapsed="false">
      <c r="A1256" s="15" t="s">
        <v>1353</v>
      </c>
      <c r="B1256" s="15" t="s">
        <v>94</v>
      </c>
      <c r="C1256" s="15" t="n">
        <v>1</v>
      </c>
      <c r="D1256" s="15" t="s">
        <v>26</v>
      </c>
      <c r="E1256" s="15" t="s">
        <v>24</v>
      </c>
      <c r="F1256" s="15" t="n">
        <v>55</v>
      </c>
      <c r="G1256" s="15" t="s">
        <v>26</v>
      </c>
      <c r="H1256" s="15" t="s">
        <v>24</v>
      </c>
      <c r="I1256" s="15" t="s">
        <v>102</v>
      </c>
      <c r="J1256" s="15" t="s">
        <v>24</v>
      </c>
      <c r="K1256" s="15" t="s">
        <v>24</v>
      </c>
      <c r="L1256" s="15" t="s">
        <v>26</v>
      </c>
      <c r="M1256" s="15" t="s">
        <v>26</v>
      </c>
      <c r="N1256" s="15" t="s">
        <v>26</v>
      </c>
      <c r="O1256" s="15" t="s">
        <v>24</v>
      </c>
      <c r="P1256" s="15" t="s">
        <v>29</v>
      </c>
      <c r="Q1256" s="15" t="s">
        <v>24</v>
      </c>
      <c r="R1256" s="15" t="s">
        <v>21</v>
      </c>
      <c r="S1256" s="18" t="n">
        <v>88.8</v>
      </c>
      <c r="T1256" s="15" t="n">
        <v>4805.3</v>
      </c>
      <c r="U1256" s="15" t="s">
        <v>24</v>
      </c>
      <c r="V1256" s="18" t="n">
        <f aca="false">IF(ISNUMBER(T1256),T1256,0)</f>
        <v>4805.3</v>
      </c>
      <c r="W1256" s="15" t="n">
        <f aca="false">IF(U1256="Yes",1,0)</f>
        <v>0</v>
      </c>
      <c r="X1256" s="15" t="str">
        <f aca="false">IF(F1256&lt;=12,"0-12 months",IF(F1256&lt;=24,"13-24 months",IF(F1256&lt;=48,"25-48 months","49-72 months")))</f>
        <v>49-72 months</v>
      </c>
      <c r="Y1256" s="15" t="str">
        <f aca="false">IF(C1256=1,"Yes","No")</f>
        <v>Yes</v>
      </c>
      <c r="Z1256" s="15" t="n">
        <f aca="false">COUNTIF(J1256:O1256,"Yes")</f>
        <v>3</v>
      </c>
      <c r="AA1256" s="18" t="n">
        <f aca="false">S1256*W1256</f>
        <v>0</v>
      </c>
      <c r="AB1256" s="15" t="n">
        <f aca="false">(P1256="Month-to-month")+(I1256="Fiber optic")+(R1256="Electronic check")+(F1256&lt;=12)+(M1256="No")+(J1256="No")</f>
        <v>2</v>
      </c>
      <c r="AC1256" s="15" t="str">
        <f aca="false">IF(AB1256&gt;=5,"High",IF(AB1256&gt;=3,"Medium","Low"))</f>
        <v>Low</v>
      </c>
    </row>
    <row r="1257" customFormat="false" ht="15" hidden="false" customHeight="false" outlineLevel="0" collapsed="false">
      <c r="A1257" s="15" t="s">
        <v>1354</v>
      </c>
      <c r="B1257" s="15" t="s">
        <v>94</v>
      </c>
      <c r="C1257" s="15" t="n">
        <v>0</v>
      </c>
      <c r="D1257" s="15" t="s">
        <v>24</v>
      </c>
      <c r="E1257" s="15" t="s">
        <v>24</v>
      </c>
      <c r="F1257" s="15" t="n">
        <v>2</v>
      </c>
      <c r="G1257" s="15" t="s">
        <v>24</v>
      </c>
      <c r="H1257" s="15" t="s">
        <v>95</v>
      </c>
      <c r="I1257" s="15" t="s">
        <v>96</v>
      </c>
      <c r="J1257" s="15" t="s">
        <v>24</v>
      </c>
      <c r="K1257" s="15" t="s">
        <v>24</v>
      </c>
      <c r="L1257" s="15" t="s">
        <v>24</v>
      </c>
      <c r="M1257" s="15" t="s">
        <v>26</v>
      </c>
      <c r="N1257" s="15" t="s">
        <v>24</v>
      </c>
      <c r="O1257" s="15" t="s">
        <v>24</v>
      </c>
      <c r="P1257" s="15" t="s">
        <v>25</v>
      </c>
      <c r="Q1257" s="15" t="s">
        <v>26</v>
      </c>
      <c r="R1257" s="15" t="s">
        <v>15</v>
      </c>
      <c r="S1257" s="18" t="n">
        <v>30.9</v>
      </c>
      <c r="T1257" s="15" t="n">
        <v>59.05</v>
      </c>
      <c r="U1257" s="15" t="s">
        <v>26</v>
      </c>
      <c r="V1257" s="18" t="n">
        <f aca="false">IF(ISNUMBER(T1257),T1257,0)</f>
        <v>59.05</v>
      </c>
      <c r="W1257" s="15" t="n">
        <f aca="false">IF(U1257="Yes",1,0)</f>
        <v>1</v>
      </c>
      <c r="X1257" s="15" t="str">
        <f aca="false">IF(F1257&lt;=12,"0-12 months",IF(F1257&lt;=24,"13-24 months",IF(F1257&lt;=48,"25-48 months","49-72 months")))</f>
        <v>0-12 months</v>
      </c>
      <c r="Y1257" s="15" t="str">
        <f aca="false">IF(C1257=1,"Yes","No")</f>
        <v>No</v>
      </c>
      <c r="Z1257" s="15" t="n">
        <f aca="false">COUNTIF(J1257:O1257,"Yes")</f>
        <v>1</v>
      </c>
      <c r="AA1257" s="18" t="n">
        <f aca="false">S1257*W1257</f>
        <v>30.9</v>
      </c>
      <c r="AB1257" s="15" t="n">
        <f aca="false">(P1257="Month-to-month")+(I1257="Fiber optic")+(R1257="Electronic check")+(F1257&lt;=12)+(M1257="No")+(J1257="No")</f>
        <v>4</v>
      </c>
      <c r="AC1257" s="15" t="str">
        <f aca="false">IF(AB1257&gt;=5,"High",IF(AB1257&gt;=3,"Medium","Low"))</f>
        <v>Medium</v>
      </c>
    </row>
    <row r="1258" customFormat="false" ht="15" hidden="false" customHeight="false" outlineLevel="0" collapsed="false">
      <c r="A1258" s="15" t="s">
        <v>1355</v>
      </c>
      <c r="B1258" s="15" t="s">
        <v>94</v>
      </c>
      <c r="C1258" s="15" t="n">
        <v>0</v>
      </c>
      <c r="D1258" s="15" t="s">
        <v>26</v>
      </c>
      <c r="E1258" s="15" t="s">
        <v>26</v>
      </c>
      <c r="F1258" s="15" t="n">
        <v>72</v>
      </c>
      <c r="G1258" s="15" t="s">
        <v>26</v>
      </c>
      <c r="H1258" s="15" t="s">
        <v>26</v>
      </c>
      <c r="I1258" s="15" t="s">
        <v>96</v>
      </c>
      <c r="J1258" s="15" t="s">
        <v>26</v>
      </c>
      <c r="K1258" s="15" t="s">
        <v>24</v>
      </c>
      <c r="L1258" s="15" t="s">
        <v>26</v>
      </c>
      <c r="M1258" s="15" t="s">
        <v>26</v>
      </c>
      <c r="N1258" s="15" t="s">
        <v>26</v>
      </c>
      <c r="O1258" s="15" t="s">
        <v>26</v>
      </c>
      <c r="P1258" s="15" t="s">
        <v>29</v>
      </c>
      <c r="Q1258" s="15" t="s">
        <v>26</v>
      </c>
      <c r="R1258" s="15" t="s">
        <v>21</v>
      </c>
      <c r="S1258" s="18" t="n">
        <v>85.9</v>
      </c>
      <c r="T1258" s="15" t="n">
        <v>6110.75</v>
      </c>
      <c r="U1258" s="15" t="s">
        <v>24</v>
      </c>
      <c r="V1258" s="18" t="n">
        <f aca="false">IF(ISNUMBER(T1258),T1258,0)</f>
        <v>6110.75</v>
      </c>
      <c r="W1258" s="15" t="n">
        <f aca="false">IF(U1258="Yes",1,0)</f>
        <v>0</v>
      </c>
      <c r="X1258" s="15" t="str">
        <f aca="false">IF(F1258&lt;=12,"0-12 months",IF(F1258&lt;=24,"13-24 months",IF(F1258&lt;=48,"25-48 months","49-72 months")))</f>
        <v>49-72 months</v>
      </c>
      <c r="Y1258" s="15" t="str">
        <f aca="false">IF(C1258=1,"Yes","No")</f>
        <v>No</v>
      </c>
      <c r="Z1258" s="15" t="n">
        <f aca="false">COUNTIF(J1258:O1258,"Yes")</f>
        <v>5</v>
      </c>
      <c r="AA1258" s="18" t="n">
        <f aca="false">S1258*W1258</f>
        <v>0</v>
      </c>
      <c r="AB1258" s="15" t="n">
        <f aca="false">(P1258="Month-to-month")+(I1258="Fiber optic")+(R1258="Electronic check")+(F1258&lt;=12)+(M1258="No")+(J1258="No")</f>
        <v>0</v>
      </c>
      <c r="AC1258" s="15" t="str">
        <f aca="false">IF(AB1258&gt;=5,"High",IF(AB1258&gt;=3,"Medium","Low"))</f>
        <v>Low</v>
      </c>
    </row>
    <row r="1259" customFormat="false" ht="15" hidden="false" customHeight="false" outlineLevel="0" collapsed="false">
      <c r="A1259" s="15" t="s">
        <v>1356</v>
      </c>
      <c r="B1259" s="15" t="s">
        <v>94</v>
      </c>
      <c r="C1259" s="15" t="n">
        <v>1</v>
      </c>
      <c r="D1259" s="15" t="s">
        <v>24</v>
      </c>
      <c r="E1259" s="15" t="s">
        <v>24</v>
      </c>
      <c r="F1259" s="15" t="n">
        <v>45</v>
      </c>
      <c r="G1259" s="15" t="s">
        <v>24</v>
      </c>
      <c r="H1259" s="15" t="s">
        <v>95</v>
      </c>
      <c r="I1259" s="15" t="s">
        <v>96</v>
      </c>
      <c r="J1259" s="15" t="s">
        <v>24</v>
      </c>
      <c r="K1259" s="15" t="s">
        <v>24</v>
      </c>
      <c r="L1259" s="15" t="s">
        <v>24</v>
      </c>
      <c r="M1259" s="15" t="s">
        <v>24</v>
      </c>
      <c r="N1259" s="15" t="s">
        <v>24</v>
      </c>
      <c r="O1259" s="15" t="s">
        <v>26</v>
      </c>
      <c r="P1259" s="15" t="s">
        <v>27</v>
      </c>
      <c r="Q1259" s="15" t="s">
        <v>24</v>
      </c>
      <c r="R1259" s="15" t="s">
        <v>15</v>
      </c>
      <c r="S1259" s="18" t="n">
        <v>34.2</v>
      </c>
      <c r="T1259" s="15" t="n">
        <v>1596.6</v>
      </c>
      <c r="U1259" s="15" t="s">
        <v>24</v>
      </c>
      <c r="V1259" s="18" t="n">
        <f aca="false">IF(ISNUMBER(T1259),T1259,0)</f>
        <v>1596.6</v>
      </c>
      <c r="W1259" s="15" t="n">
        <f aca="false">IF(U1259="Yes",1,0)</f>
        <v>0</v>
      </c>
      <c r="X1259" s="15" t="str">
        <f aca="false">IF(F1259&lt;=12,"0-12 months",IF(F1259&lt;=24,"13-24 months",IF(F1259&lt;=48,"25-48 months","49-72 months")))</f>
        <v>25-48 months</v>
      </c>
      <c r="Y1259" s="15" t="str">
        <f aca="false">IF(C1259=1,"Yes","No")</f>
        <v>Yes</v>
      </c>
      <c r="Z1259" s="15" t="n">
        <f aca="false">COUNTIF(J1259:O1259,"Yes")</f>
        <v>1</v>
      </c>
      <c r="AA1259" s="18" t="n">
        <f aca="false">S1259*W1259</f>
        <v>0</v>
      </c>
      <c r="AB1259" s="15" t="n">
        <f aca="false">(P1259="Month-to-month")+(I1259="Fiber optic")+(R1259="Electronic check")+(F1259&lt;=12)+(M1259="No")+(J1259="No")</f>
        <v>3</v>
      </c>
      <c r="AC1259" s="15" t="str">
        <f aca="false">IF(AB1259&gt;=5,"High",IF(AB1259&gt;=3,"Medium","Low"))</f>
        <v>Medium</v>
      </c>
    </row>
    <row r="1260" customFormat="false" ht="15" hidden="false" customHeight="false" outlineLevel="0" collapsed="false">
      <c r="A1260" s="15" t="s">
        <v>1357</v>
      </c>
      <c r="B1260" s="15" t="s">
        <v>94</v>
      </c>
      <c r="C1260" s="15" t="n">
        <v>0</v>
      </c>
      <c r="D1260" s="15" t="s">
        <v>24</v>
      </c>
      <c r="E1260" s="15" t="s">
        <v>24</v>
      </c>
      <c r="F1260" s="15" t="n">
        <v>47</v>
      </c>
      <c r="G1260" s="15" t="s">
        <v>26</v>
      </c>
      <c r="H1260" s="15" t="s">
        <v>24</v>
      </c>
      <c r="I1260" s="15" t="s">
        <v>24</v>
      </c>
      <c r="J1260" s="15" t="s">
        <v>28</v>
      </c>
      <c r="K1260" s="15" t="s">
        <v>28</v>
      </c>
      <c r="L1260" s="15" t="s">
        <v>28</v>
      </c>
      <c r="M1260" s="15" t="s">
        <v>28</v>
      </c>
      <c r="N1260" s="15" t="s">
        <v>28</v>
      </c>
      <c r="O1260" s="15" t="s">
        <v>28</v>
      </c>
      <c r="P1260" s="15" t="s">
        <v>29</v>
      </c>
      <c r="Q1260" s="15" t="s">
        <v>24</v>
      </c>
      <c r="R1260" s="15" t="s">
        <v>17</v>
      </c>
      <c r="S1260" s="18" t="n">
        <v>20.15</v>
      </c>
      <c r="T1260" s="15" t="n">
        <v>1046.2</v>
      </c>
      <c r="U1260" s="15" t="s">
        <v>24</v>
      </c>
      <c r="V1260" s="18" t="n">
        <f aca="false">IF(ISNUMBER(T1260),T1260,0)</f>
        <v>1046.2</v>
      </c>
      <c r="W1260" s="15" t="n">
        <f aca="false">IF(U1260="Yes",1,0)</f>
        <v>0</v>
      </c>
      <c r="X1260" s="15" t="str">
        <f aca="false">IF(F1260&lt;=12,"0-12 months",IF(F1260&lt;=24,"13-24 months",IF(F1260&lt;=48,"25-48 months","49-72 months")))</f>
        <v>25-48 months</v>
      </c>
      <c r="Y1260" s="15" t="str">
        <f aca="false">IF(C1260=1,"Yes","No")</f>
        <v>No</v>
      </c>
      <c r="Z1260" s="15" t="n">
        <f aca="false">COUNTIF(J1260:O1260,"Yes")</f>
        <v>0</v>
      </c>
      <c r="AA1260" s="18" t="n">
        <f aca="false">S1260*W1260</f>
        <v>0</v>
      </c>
      <c r="AB1260" s="15" t="n">
        <f aca="false">(P1260="Month-to-month")+(I1260="Fiber optic")+(R1260="Electronic check")+(F1260&lt;=12)+(M1260="No")+(J1260="No")</f>
        <v>0</v>
      </c>
      <c r="AC1260" s="15" t="str">
        <f aca="false">IF(AB1260&gt;=5,"High",IF(AB1260&gt;=3,"Medium","Low"))</f>
        <v>Low</v>
      </c>
    </row>
    <row r="1261" customFormat="false" ht="15" hidden="false" customHeight="false" outlineLevel="0" collapsed="false">
      <c r="A1261" s="15" t="s">
        <v>1358</v>
      </c>
      <c r="B1261" s="15" t="s">
        <v>94</v>
      </c>
      <c r="C1261" s="15" t="n">
        <v>1</v>
      </c>
      <c r="D1261" s="15" t="s">
        <v>24</v>
      </c>
      <c r="E1261" s="15" t="s">
        <v>24</v>
      </c>
      <c r="F1261" s="15" t="n">
        <v>46</v>
      </c>
      <c r="G1261" s="15" t="s">
        <v>26</v>
      </c>
      <c r="H1261" s="15" t="s">
        <v>24</v>
      </c>
      <c r="I1261" s="15" t="s">
        <v>102</v>
      </c>
      <c r="J1261" s="15" t="s">
        <v>24</v>
      </c>
      <c r="K1261" s="15" t="s">
        <v>26</v>
      </c>
      <c r="L1261" s="15" t="s">
        <v>24</v>
      </c>
      <c r="M1261" s="15" t="s">
        <v>24</v>
      </c>
      <c r="N1261" s="15" t="s">
        <v>26</v>
      </c>
      <c r="O1261" s="15" t="s">
        <v>26</v>
      </c>
      <c r="P1261" s="15" t="s">
        <v>27</v>
      </c>
      <c r="Q1261" s="15" t="s">
        <v>24</v>
      </c>
      <c r="R1261" s="15" t="s">
        <v>21</v>
      </c>
      <c r="S1261" s="18" t="n">
        <v>95.25</v>
      </c>
      <c r="T1261" s="15" t="n">
        <v>4424.2</v>
      </c>
      <c r="U1261" s="15" t="s">
        <v>26</v>
      </c>
      <c r="V1261" s="18" t="n">
        <f aca="false">IF(ISNUMBER(T1261),T1261,0)</f>
        <v>4424.2</v>
      </c>
      <c r="W1261" s="15" t="n">
        <f aca="false">IF(U1261="Yes",1,0)</f>
        <v>1</v>
      </c>
      <c r="X1261" s="15" t="str">
        <f aca="false">IF(F1261&lt;=12,"0-12 months",IF(F1261&lt;=24,"13-24 months",IF(F1261&lt;=48,"25-48 months","49-72 months")))</f>
        <v>25-48 months</v>
      </c>
      <c r="Y1261" s="15" t="str">
        <f aca="false">IF(C1261=1,"Yes","No")</f>
        <v>Yes</v>
      </c>
      <c r="Z1261" s="15" t="n">
        <f aca="false">COUNTIF(J1261:O1261,"Yes")</f>
        <v>3</v>
      </c>
      <c r="AA1261" s="18" t="n">
        <f aca="false">S1261*W1261</f>
        <v>95.25</v>
      </c>
      <c r="AB1261" s="15" t="n">
        <f aca="false">(P1261="Month-to-month")+(I1261="Fiber optic")+(R1261="Electronic check")+(F1261&lt;=12)+(M1261="No")+(J1261="No")</f>
        <v>3</v>
      </c>
      <c r="AC1261" s="15" t="str">
        <f aca="false">IF(AB1261&gt;=5,"High",IF(AB1261&gt;=3,"Medium","Low"))</f>
        <v>Medium</v>
      </c>
    </row>
    <row r="1262" customFormat="false" ht="15" hidden="false" customHeight="false" outlineLevel="0" collapsed="false">
      <c r="A1262" s="15" t="s">
        <v>1359</v>
      </c>
      <c r="B1262" s="15" t="s">
        <v>98</v>
      </c>
      <c r="C1262" s="15" t="n">
        <v>0</v>
      </c>
      <c r="D1262" s="15" t="s">
        <v>24</v>
      </c>
      <c r="E1262" s="15" t="s">
        <v>24</v>
      </c>
      <c r="F1262" s="15" t="n">
        <v>2</v>
      </c>
      <c r="G1262" s="15" t="s">
        <v>26</v>
      </c>
      <c r="H1262" s="15" t="s">
        <v>24</v>
      </c>
      <c r="I1262" s="15" t="s">
        <v>96</v>
      </c>
      <c r="J1262" s="15" t="s">
        <v>24</v>
      </c>
      <c r="K1262" s="15" t="s">
        <v>26</v>
      </c>
      <c r="L1262" s="15" t="s">
        <v>24</v>
      </c>
      <c r="M1262" s="15" t="s">
        <v>24</v>
      </c>
      <c r="N1262" s="15" t="s">
        <v>24</v>
      </c>
      <c r="O1262" s="15" t="s">
        <v>24</v>
      </c>
      <c r="P1262" s="15" t="s">
        <v>25</v>
      </c>
      <c r="Q1262" s="15" t="s">
        <v>26</v>
      </c>
      <c r="R1262" s="15" t="s">
        <v>17</v>
      </c>
      <c r="S1262" s="18" t="n">
        <v>50.3</v>
      </c>
      <c r="T1262" s="15" t="n">
        <v>92.75</v>
      </c>
      <c r="U1262" s="15" t="s">
        <v>24</v>
      </c>
      <c r="V1262" s="18" t="n">
        <f aca="false">IF(ISNUMBER(T1262),T1262,0)</f>
        <v>92.75</v>
      </c>
      <c r="W1262" s="15" t="n">
        <f aca="false">IF(U1262="Yes",1,0)</f>
        <v>0</v>
      </c>
      <c r="X1262" s="15" t="str">
        <f aca="false">IF(F1262&lt;=12,"0-12 months",IF(F1262&lt;=24,"13-24 months",IF(F1262&lt;=48,"25-48 months","49-72 months")))</f>
        <v>0-12 months</v>
      </c>
      <c r="Y1262" s="15" t="str">
        <f aca="false">IF(C1262=1,"Yes","No")</f>
        <v>No</v>
      </c>
      <c r="Z1262" s="15" t="n">
        <f aca="false">COUNTIF(J1262:O1262,"Yes")</f>
        <v>1</v>
      </c>
      <c r="AA1262" s="18" t="n">
        <f aca="false">S1262*W1262</f>
        <v>0</v>
      </c>
      <c r="AB1262" s="15" t="n">
        <f aca="false">(P1262="Month-to-month")+(I1262="Fiber optic")+(R1262="Electronic check")+(F1262&lt;=12)+(M1262="No")+(J1262="No")</f>
        <v>4</v>
      </c>
      <c r="AC1262" s="15" t="str">
        <f aca="false">IF(AB1262&gt;=5,"High",IF(AB1262&gt;=3,"Medium","Low"))</f>
        <v>Medium</v>
      </c>
    </row>
    <row r="1263" customFormat="false" ht="15" hidden="false" customHeight="false" outlineLevel="0" collapsed="false">
      <c r="A1263" s="15" t="s">
        <v>1360</v>
      </c>
      <c r="B1263" s="15" t="s">
        <v>94</v>
      </c>
      <c r="C1263" s="15" t="n">
        <v>0</v>
      </c>
      <c r="D1263" s="15" t="s">
        <v>26</v>
      </c>
      <c r="E1263" s="15" t="s">
        <v>24</v>
      </c>
      <c r="F1263" s="15" t="n">
        <v>2</v>
      </c>
      <c r="G1263" s="15" t="s">
        <v>26</v>
      </c>
      <c r="H1263" s="15" t="s">
        <v>24</v>
      </c>
      <c r="I1263" s="15" t="s">
        <v>102</v>
      </c>
      <c r="J1263" s="15" t="s">
        <v>26</v>
      </c>
      <c r="K1263" s="15" t="s">
        <v>24</v>
      </c>
      <c r="L1263" s="15" t="s">
        <v>24</v>
      </c>
      <c r="M1263" s="15" t="s">
        <v>26</v>
      </c>
      <c r="N1263" s="15" t="s">
        <v>24</v>
      </c>
      <c r="O1263" s="15" t="s">
        <v>24</v>
      </c>
      <c r="P1263" s="15" t="s">
        <v>25</v>
      </c>
      <c r="Q1263" s="15" t="s">
        <v>26</v>
      </c>
      <c r="R1263" s="15" t="s">
        <v>15</v>
      </c>
      <c r="S1263" s="18" t="n">
        <v>80.15</v>
      </c>
      <c r="T1263" s="15" t="n">
        <v>194.55</v>
      </c>
      <c r="U1263" s="15" t="s">
        <v>24</v>
      </c>
      <c r="V1263" s="18" t="n">
        <f aca="false">IF(ISNUMBER(T1263),T1263,0)</f>
        <v>194.55</v>
      </c>
      <c r="W1263" s="15" t="n">
        <f aca="false">IF(U1263="Yes",1,0)</f>
        <v>0</v>
      </c>
      <c r="X1263" s="15" t="str">
        <f aca="false">IF(F1263&lt;=12,"0-12 months",IF(F1263&lt;=24,"13-24 months",IF(F1263&lt;=48,"25-48 months","49-72 months")))</f>
        <v>0-12 months</v>
      </c>
      <c r="Y1263" s="15" t="str">
        <f aca="false">IF(C1263=1,"Yes","No")</f>
        <v>No</v>
      </c>
      <c r="Z1263" s="15" t="n">
        <f aca="false">COUNTIF(J1263:O1263,"Yes")</f>
        <v>2</v>
      </c>
      <c r="AA1263" s="18" t="n">
        <f aca="false">S1263*W1263</f>
        <v>0</v>
      </c>
      <c r="AB1263" s="15" t="n">
        <f aca="false">(P1263="Month-to-month")+(I1263="Fiber optic")+(R1263="Electronic check")+(F1263&lt;=12)+(M1263="No")+(J1263="No")</f>
        <v>4</v>
      </c>
      <c r="AC1263" s="15" t="str">
        <f aca="false">IF(AB1263&gt;=5,"High",IF(AB1263&gt;=3,"Medium","Low"))</f>
        <v>Medium</v>
      </c>
    </row>
    <row r="1264" customFormat="false" ht="15" hidden="false" customHeight="false" outlineLevel="0" collapsed="false">
      <c r="A1264" s="15" t="s">
        <v>1361</v>
      </c>
      <c r="B1264" s="15" t="s">
        <v>94</v>
      </c>
      <c r="C1264" s="15" t="n">
        <v>0</v>
      </c>
      <c r="D1264" s="15" t="s">
        <v>26</v>
      </c>
      <c r="E1264" s="15" t="s">
        <v>24</v>
      </c>
      <c r="F1264" s="15" t="n">
        <v>12</v>
      </c>
      <c r="G1264" s="15" t="s">
        <v>26</v>
      </c>
      <c r="H1264" s="15" t="s">
        <v>24</v>
      </c>
      <c r="I1264" s="15" t="s">
        <v>96</v>
      </c>
      <c r="J1264" s="15" t="s">
        <v>24</v>
      </c>
      <c r="K1264" s="15" t="s">
        <v>26</v>
      </c>
      <c r="L1264" s="15" t="s">
        <v>24</v>
      </c>
      <c r="M1264" s="15" t="s">
        <v>24</v>
      </c>
      <c r="N1264" s="15" t="s">
        <v>24</v>
      </c>
      <c r="O1264" s="15" t="s">
        <v>24</v>
      </c>
      <c r="P1264" s="15" t="s">
        <v>25</v>
      </c>
      <c r="Q1264" s="15" t="s">
        <v>26</v>
      </c>
      <c r="R1264" s="15" t="s">
        <v>15</v>
      </c>
      <c r="S1264" s="18" t="n">
        <v>51.25</v>
      </c>
      <c r="T1264" s="15" t="n">
        <v>612.1</v>
      </c>
      <c r="U1264" s="15" t="s">
        <v>24</v>
      </c>
      <c r="V1264" s="18" t="n">
        <f aca="false">IF(ISNUMBER(T1264),T1264,0)</f>
        <v>612.1</v>
      </c>
      <c r="W1264" s="15" t="n">
        <f aca="false">IF(U1264="Yes",1,0)</f>
        <v>0</v>
      </c>
      <c r="X1264" s="15" t="str">
        <f aca="false">IF(F1264&lt;=12,"0-12 months",IF(F1264&lt;=24,"13-24 months",IF(F1264&lt;=48,"25-48 months","49-72 months")))</f>
        <v>0-12 months</v>
      </c>
      <c r="Y1264" s="15" t="str">
        <f aca="false">IF(C1264=1,"Yes","No")</f>
        <v>No</v>
      </c>
      <c r="Z1264" s="15" t="n">
        <f aca="false">COUNTIF(J1264:O1264,"Yes")</f>
        <v>1</v>
      </c>
      <c r="AA1264" s="18" t="n">
        <f aca="false">S1264*W1264</f>
        <v>0</v>
      </c>
      <c r="AB1264" s="15" t="n">
        <f aca="false">(P1264="Month-to-month")+(I1264="Fiber optic")+(R1264="Electronic check")+(F1264&lt;=12)+(M1264="No")+(J1264="No")</f>
        <v>5</v>
      </c>
      <c r="AC1264" s="15" t="str">
        <f aca="false">IF(AB1264&gt;=5,"High",IF(AB1264&gt;=3,"Medium","Low"))</f>
        <v>High</v>
      </c>
    </row>
    <row r="1265" customFormat="false" ht="15" hidden="false" customHeight="false" outlineLevel="0" collapsed="false">
      <c r="A1265" s="15" t="s">
        <v>1362</v>
      </c>
      <c r="B1265" s="15" t="s">
        <v>94</v>
      </c>
      <c r="C1265" s="15" t="n">
        <v>1</v>
      </c>
      <c r="D1265" s="15" t="s">
        <v>26</v>
      </c>
      <c r="E1265" s="15" t="s">
        <v>24</v>
      </c>
      <c r="F1265" s="15" t="n">
        <v>68</v>
      </c>
      <c r="G1265" s="15" t="s">
        <v>26</v>
      </c>
      <c r="H1265" s="15" t="s">
        <v>26</v>
      </c>
      <c r="I1265" s="15" t="s">
        <v>102</v>
      </c>
      <c r="J1265" s="15" t="s">
        <v>24</v>
      </c>
      <c r="K1265" s="15" t="s">
        <v>26</v>
      </c>
      <c r="L1265" s="15" t="s">
        <v>24</v>
      </c>
      <c r="M1265" s="15" t="s">
        <v>24</v>
      </c>
      <c r="N1265" s="15" t="s">
        <v>24</v>
      </c>
      <c r="O1265" s="15" t="s">
        <v>26</v>
      </c>
      <c r="P1265" s="15" t="s">
        <v>25</v>
      </c>
      <c r="Q1265" s="15" t="s">
        <v>26</v>
      </c>
      <c r="R1265" s="15" t="s">
        <v>19</v>
      </c>
      <c r="S1265" s="18" t="n">
        <v>89.6</v>
      </c>
      <c r="T1265" s="15" t="n">
        <v>6127.6</v>
      </c>
      <c r="U1265" s="15" t="s">
        <v>26</v>
      </c>
      <c r="V1265" s="18" t="n">
        <f aca="false">IF(ISNUMBER(T1265),T1265,0)</f>
        <v>6127.6</v>
      </c>
      <c r="W1265" s="15" t="n">
        <f aca="false">IF(U1265="Yes",1,0)</f>
        <v>1</v>
      </c>
      <c r="X1265" s="15" t="str">
        <f aca="false">IF(F1265&lt;=12,"0-12 months",IF(F1265&lt;=24,"13-24 months",IF(F1265&lt;=48,"25-48 months","49-72 months")))</f>
        <v>49-72 months</v>
      </c>
      <c r="Y1265" s="15" t="str">
        <f aca="false">IF(C1265=1,"Yes","No")</f>
        <v>Yes</v>
      </c>
      <c r="Z1265" s="15" t="n">
        <f aca="false">COUNTIF(J1265:O1265,"Yes")</f>
        <v>2</v>
      </c>
      <c r="AA1265" s="18" t="n">
        <f aca="false">S1265*W1265</f>
        <v>89.6</v>
      </c>
      <c r="AB1265" s="15" t="n">
        <f aca="false">(P1265="Month-to-month")+(I1265="Fiber optic")+(R1265="Electronic check")+(F1265&lt;=12)+(M1265="No")+(J1265="No")</f>
        <v>4</v>
      </c>
      <c r="AC1265" s="15" t="str">
        <f aca="false">IF(AB1265&gt;=5,"High",IF(AB1265&gt;=3,"Medium","Low"))</f>
        <v>Medium</v>
      </c>
    </row>
    <row r="1266" customFormat="false" ht="15" hidden="false" customHeight="false" outlineLevel="0" collapsed="false">
      <c r="A1266" s="15" t="s">
        <v>1363</v>
      </c>
      <c r="B1266" s="15" t="s">
        <v>98</v>
      </c>
      <c r="C1266" s="15" t="n">
        <v>0</v>
      </c>
      <c r="D1266" s="15" t="s">
        <v>26</v>
      </c>
      <c r="E1266" s="15" t="s">
        <v>26</v>
      </c>
      <c r="F1266" s="15" t="n">
        <v>69</v>
      </c>
      <c r="G1266" s="15" t="s">
        <v>26</v>
      </c>
      <c r="H1266" s="15" t="s">
        <v>24</v>
      </c>
      <c r="I1266" s="15" t="s">
        <v>102</v>
      </c>
      <c r="J1266" s="15" t="s">
        <v>24</v>
      </c>
      <c r="K1266" s="15" t="s">
        <v>24</v>
      </c>
      <c r="L1266" s="15" t="s">
        <v>24</v>
      </c>
      <c r="M1266" s="15" t="s">
        <v>26</v>
      </c>
      <c r="N1266" s="15" t="s">
        <v>26</v>
      </c>
      <c r="O1266" s="15" t="s">
        <v>26</v>
      </c>
      <c r="P1266" s="15" t="s">
        <v>29</v>
      </c>
      <c r="Q1266" s="15" t="s">
        <v>26</v>
      </c>
      <c r="R1266" s="15" t="s">
        <v>21</v>
      </c>
      <c r="S1266" s="18" t="n">
        <v>95.2</v>
      </c>
      <c r="T1266" s="15" t="n">
        <v>6671.7</v>
      </c>
      <c r="U1266" s="15" t="s">
        <v>24</v>
      </c>
      <c r="V1266" s="18" t="n">
        <f aca="false">IF(ISNUMBER(T1266),T1266,0)</f>
        <v>6671.7</v>
      </c>
      <c r="W1266" s="15" t="n">
        <f aca="false">IF(U1266="Yes",1,0)</f>
        <v>0</v>
      </c>
      <c r="X1266" s="15" t="str">
        <f aca="false">IF(F1266&lt;=12,"0-12 months",IF(F1266&lt;=24,"13-24 months",IF(F1266&lt;=48,"25-48 months","49-72 months")))</f>
        <v>49-72 months</v>
      </c>
      <c r="Y1266" s="15" t="str">
        <f aca="false">IF(C1266=1,"Yes","No")</f>
        <v>No</v>
      </c>
      <c r="Z1266" s="15" t="n">
        <f aca="false">COUNTIF(J1266:O1266,"Yes")</f>
        <v>3</v>
      </c>
      <c r="AA1266" s="18" t="n">
        <f aca="false">S1266*W1266</f>
        <v>0</v>
      </c>
      <c r="AB1266" s="15" t="n">
        <f aca="false">(P1266="Month-to-month")+(I1266="Fiber optic")+(R1266="Electronic check")+(F1266&lt;=12)+(M1266="No")+(J1266="No")</f>
        <v>2</v>
      </c>
      <c r="AC1266" s="15" t="str">
        <f aca="false">IF(AB1266&gt;=5,"High",IF(AB1266&gt;=3,"Medium","Low"))</f>
        <v>Low</v>
      </c>
    </row>
    <row r="1267" customFormat="false" ht="15" hidden="false" customHeight="false" outlineLevel="0" collapsed="false">
      <c r="A1267" s="15" t="s">
        <v>1364</v>
      </c>
      <c r="B1267" s="15" t="s">
        <v>98</v>
      </c>
      <c r="C1267" s="15" t="n">
        <v>1</v>
      </c>
      <c r="D1267" s="15" t="s">
        <v>24</v>
      </c>
      <c r="E1267" s="15" t="s">
        <v>26</v>
      </c>
      <c r="F1267" s="15" t="n">
        <v>56</v>
      </c>
      <c r="G1267" s="15" t="s">
        <v>26</v>
      </c>
      <c r="H1267" s="15" t="s">
        <v>24</v>
      </c>
      <c r="I1267" s="15" t="s">
        <v>102</v>
      </c>
      <c r="J1267" s="15" t="s">
        <v>26</v>
      </c>
      <c r="K1267" s="15" t="s">
        <v>24</v>
      </c>
      <c r="L1267" s="15" t="s">
        <v>24</v>
      </c>
      <c r="M1267" s="15" t="s">
        <v>24</v>
      </c>
      <c r="N1267" s="15" t="s">
        <v>26</v>
      </c>
      <c r="O1267" s="15" t="s">
        <v>26</v>
      </c>
      <c r="P1267" s="15" t="s">
        <v>27</v>
      </c>
      <c r="Q1267" s="15" t="s">
        <v>24</v>
      </c>
      <c r="R1267" s="15" t="s">
        <v>21</v>
      </c>
      <c r="S1267" s="18" t="n">
        <v>94.8</v>
      </c>
      <c r="T1267" s="15" t="n">
        <v>5264.3</v>
      </c>
      <c r="U1267" s="15" t="s">
        <v>24</v>
      </c>
      <c r="V1267" s="18" t="n">
        <f aca="false">IF(ISNUMBER(T1267),T1267,0)</f>
        <v>5264.3</v>
      </c>
      <c r="W1267" s="15" t="n">
        <f aca="false">IF(U1267="Yes",1,0)</f>
        <v>0</v>
      </c>
      <c r="X1267" s="15" t="str">
        <f aca="false">IF(F1267&lt;=12,"0-12 months",IF(F1267&lt;=24,"13-24 months",IF(F1267&lt;=48,"25-48 months","49-72 months")))</f>
        <v>49-72 months</v>
      </c>
      <c r="Y1267" s="15" t="str">
        <f aca="false">IF(C1267=1,"Yes","No")</f>
        <v>Yes</v>
      </c>
      <c r="Z1267" s="15" t="n">
        <f aca="false">COUNTIF(J1267:O1267,"Yes")</f>
        <v>3</v>
      </c>
      <c r="AA1267" s="18" t="n">
        <f aca="false">S1267*W1267</f>
        <v>0</v>
      </c>
      <c r="AB1267" s="15" t="n">
        <f aca="false">(P1267="Month-to-month")+(I1267="Fiber optic")+(R1267="Electronic check")+(F1267&lt;=12)+(M1267="No")+(J1267="No")</f>
        <v>2</v>
      </c>
      <c r="AC1267" s="15" t="str">
        <f aca="false">IF(AB1267&gt;=5,"High",IF(AB1267&gt;=3,"Medium","Low"))</f>
        <v>Low</v>
      </c>
    </row>
    <row r="1268" customFormat="false" ht="15" hidden="false" customHeight="false" outlineLevel="0" collapsed="false">
      <c r="A1268" s="15" t="s">
        <v>1365</v>
      </c>
      <c r="B1268" s="15" t="s">
        <v>94</v>
      </c>
      <c r="C1268" s="15" t="n">
        <v>1</v>
      </c>
      <c r="D1268" s="15" t="s">
        <v>24</v>
      </c>
      <c r="E1268" s="15" t="s">
        <v>24</v>
      </c>
      <c r="F1268" s="15" t="n">
        <v>4</v>
      </c>
      <c r="G1268" s="15" t="s">
        <v>26</v>
      </c>
      <c r="H1268" s="15" t="s">
        <v>26</v>
      </c>
      <c r="I1268" s="15" t="s">
        <v>102</v>
      </c>
      <c r="J1268" s="15" t="s">
        <v>26</v>
      </c>
      <c r="K1268" s="15" t="s">
        <v>24</v>
      </c>
      <c r="L1268" s="15" t="s">
        <v>24</v>
      </c>
      <c r="M1268" s="15" t="s">
        <v>24</v>
      </c>
      <c r="N1268" s="15" t="s">
        <v>24</v>
      </c>
      <c r="O1268" s="15" t="s">
        <v>24</v>
      </c>
      <c r="P1268" s="15" t="s">
        <v>25</v>
      </c>
      <c r="Q1268" s="15" t="s">
        <v>26</v>
      </c>
      <c r="R1268" s="15" t="s">
        <v>15</v>
      </c>
      <c r="S1268" s="18" t="n">
        <v>80.25</v>
      </c>
      <c r="T1268" s="15" t="n">
        <v>303.7</v>
      </c>
      <c r="U1268" s="15" t="s">
        <v>24</v>
      </c>
      <c r="V1268" s="18" t="n">
        <f aca="false">IF(ISNUMBER(T1268),T1268,0)</f>
        <v>303.7</v>
      </c>
      <c r="W1268" s="15" t="n">
        <f aca="false">IF(U1268="Yes",1,0)</f>
        <v>0</v>
      </c>
      <c r="X1268" s="15" t="str">
        <f aca="false">IF(F1268&lt;=12,"0-12 months",IF(F1268&lt;=24,"13-24 months",IF(F1268&lt;=48,"25-48 months","49-72 months")))</f>
        <v>0-12 months</v>
      </c>
      <c r="Y1268" s="15" t="str">
        <f aca="false">IF(C1268=1,"Yes","No")</f>
        <v>Yes</v>
      </c>
      <c r="Z1268" s="15" t="n">
        <f aca="false">COUNTIF(J1268:O1268,"Yes")</f>
        <v>1</v>
      </c>
      <c r="AA1268" s="18" t="n">
        <f aca="false">S1268*W1268</f>
        <v>0</v>
      </c>
      <c r="AB1268" s="15" t="n">
        <f aca="false">(P1268="Month-to-month")+(I1268="Fiber optic")+(R1268="Electronic check")+(F1268&lt;=12)+(M1268="No")+(J1268="No")</f>
        <v>5</v>
      </c>
      <c r="AC1268" s="15" t="str">
        <f aca="false">IF(AB1268&gt;=5,"High",IF(AB1268&gt;=3,"Medium","Low"))</f>
        <v>High</v>
      </c>
    </row>
    <row r="1269" customFormat="false" ht="15" hidden="false" customHeight="false" outlineLevel="0" collapsed="false">
      <c r="A1269" s="15" t="s">
        <v>1366</v>
      </c>
      <c r="B1269" s="15" t="s">
        <v>98</v>
      </c>
      <c r="C1269" s="15" t="n">
        <v>0</v>
      </c>
      <c r="D1269" s="15" t="s">
        <v>26</v>
      </c>
      <c r="E1269" s="15" t="s">
        <v>24</v>
      </c>
      <c r="F1269" s="15" t="n">
        <v>64</v>
      </c>
      <c r="G1269" s="15" t="s">
        <v>26</v>
      </c>
      <c r="H1269" s="15" t="s">
        <v>26</v>
      </c>
      <c r="I1269" s="15" t="s">
        <v>96</v>
      </c>
      <c r="J1269" s="15" t="s">
        <v>24</v>
      </c>
      <c r="K1269" s="15" t="s">
        <v>26</v>
      </c>
      <c r="L1269" s="15" t="s">
        <v>26</v>
      </c>
      <c r="M1269" s="15" t="s">
        <v>26</v>
      </c>
      <c r="N1269" s="15" t="s">
        <v>26</v>
      </c>
      <c r="O1269" s="15" t="s">
        <v>24</v>
      </c>
      <c r="P1269" s="15" t="s">
        <v>29</v>
      </c>
      <c r="Q1269" s="15" t="s">
        <v>26</v>
      </c>
      <c r="R1269" s="15" t="s">
        <v>19</v>
      </c>
      <c r="S1269" s="18" t="n">
        <v>76.1</v>
      </c>
      <c r="T1269" s="15" t="n">
        <v>4818.8</v>
      </c>
      <c r="U1269" s="15" t="s">
        <v>24</v>
      </c>
      <c r="V1269" s="18" t="n">
        <f aca="false">IF(ISNUMBER(T1269),T1269,0)</f>
        <v>4818.8</v>
      </c>
      <c r="W1269" s="15" t="n">
        <f aca="false">IF(U1269="Yes",1,0)</f>
        <v>0</v>
      </c>
      <c r="X1269" s="15" t="str">
        <f aca="false">IF(F1269&lt;=12,"0-12 months",IF(F1269&lt;=24,"13-24 months",IF(F1269&lt;=48,"25-48 months","49-72 months")))</f>
        <v>49-72 months</v>
      </c>
      <c r="Y1269" s="15" t="str">
        <f aca="false">IF(C1269=1,"Yes","No")</f>
        <v>No</v>
      </c>
      <c r="Z1269" s="15" t="n">
        <f aca="false">COUNTIF(J1269:O1269,"Yes")</f>
        <v>4</v>
      </c>
      <c r="AA1269" s="18" t="n">
        <f aca="false">S1269*W1269</f>
        <v>0</v>
      </c>
      <c r="AB1269" s="15" t="n">
        <f aca="false">(P1269="Month-to-month")+(I1269="Fiber optic")+(R1269="Electronic check")+(F1269&lt;=12)+(M1269="No")+(J1269="No")</f>
        <v>1</v>
      </c>
      <c r="AC1269" s="15" t="str">
        <f aca="false">IF(AB1269&gt;=5,"High",IF(AB1269&gt;=3,"Medium","Low"))</f>
        <v>Low</v>
      </c>
    </row>
    <row r="1270" customFormat="false" ht="15" hidden="false" customHeight="false" outlineLevel="0" collapsed="false">
      <c r="A1270" s="15" t="s">
        <v>1367</v>
      </c>
      <c r="B1270" s="15" t="s">
        <v>98</v>
      </c>
      <c r="C1270" s="15" t="n">
        <v>0</v>
      </c>
      <c r="D1270" s="15" t="s">
        <v>26</v>
      </c>
      <c r="E1270" s="15" t="s">
        <v>24</v>
      </c>
      <c r="F1270" s="15" t="n">
        <v>59</v>
      </c>
      <c r="G1270" s="15" t="s">
        <v>26</v>
      </c>
      <c r="H1270" s="15" t="s">
        <v>26</v>
      </c>
      <c r="I1270" s="15" t="s">
        <v>102</v>
      </c>
      <c r="J1270" s="15" t="s">
        <v>26</v>
      </c>
      <c r="K1270" s="15" t="s">
        <v>26</v>
      </c>
      <c r="L1270" s="15" t="s">
        <v>26</v>
      </c>
      <c r="M1270" s="15" t="s">
        <v>24</v>
      </c>
      <c r="N1270" s="15" t="s">
        <v>26</v>
      </c>
      <c r="O1270" s="15" t="s">
        <v>26</v>
      </c>
      <c r="P1270" s="15" t="s">
        <v>27</v>
      </c>
      <c r="Q1270" s="15" t="s">
        <v>26</v>
      </c>
      <c r="R1270" s="15" t="s">
        <v>15</v>
      </c>
      <c r="S1270" s="18" t="n">
        <v>110.15</v>
      </c>
      <c r="T1270" s="15" t="n">
        <v>6448.05</v>
      </c>
      <c r="U1270" s="15" t="s">
        <v>26</v>
      </c>
      <c r="V1270" s="18" t="n">
        <f aca="false">IF(ISNUMBER(T1270),T1270,0)</f>
        <v>6448.05</v>
      </c>
      <c r="W1270" s="15" t="n">
        <f aca="false">IF(U1270="Yes",1,0)</f>
        <v>1</v>
      </c>
      <c r="X1270" s="15" t="str">
        <f aca="false">IF(F1270&lt;=12,"0-12 months",IF(F1270&lt;=24,"13-24 months",IF(F1270&lt;=48,"25-48 months","49-72 months")))</f>
        <v>49-72 months</v>
      </c>
      <c r="Y1270" s="15" t="str">
        <f aca="false">IF(C1270=1,"Yes","No")</f>
        <v>No</v>
      </c>
      <c r="Z1270" s="15" t="n">
        <f aca="false">COUNTIF(J1270:O1270,"Yes")</f>
        <v>5</v>
      </c>
      <c r="AA1270" s="18" t="n">
        <f aca="false">S1270*W1270</f>
        <v>110.15</v>
      </c>
      <c r="AB1270" s="15" t="n">
        <f aca="false">(P1270="Month-to-month")+(I1270="Fiber optic")+(R1270="Electronic check")+(F1270&lt;=12)+(M1270="No")+(J1270="No")</f>
        <v>3</v>
      </c>
      <c r="AC1270" s="15" t="str">
        <f aca="false">IF(AB1270&gt;=5,"High",IF(AB1270&gt;=3,"Medium","Low"))</f>
        <v>Medium</v>
      </c>
    </row>
    <row r="1271" customFormat="false" ht="15" hidden="false" customHeight="false" outlineLevel="0" collapsed="false">
      <c r="A1271" s="15" t="s">
        <v>1368</v>
      </c>
      <c r="B1271" s="15" t="s">
        <v>98</v>
      </c>
      <c r="C1271" s="15" t="n">
        <v>0</v>
      </c>
      <c r="D1271" s="15" t="s">
        <v>26</v>
      </c>
      <c r="E1271" s="15" t="s">
        <v>26</v>
      </c>
      <c r="F1271" s="15" t="n">
        <v>62</v>
      </c>
      <c r="G1271" s="15" t="s">
        <v>26</v>
      </c>
      <c r="H1271" s="15" t="s">
        <v>26</v>
      </c>
      <c r="I1271" s="15" t="s">
        <v>102</v>
      </c>
      <c r="J1271" s="15" t="s">
        <v>26</v>
      </c>
      <c r="K1271" s="15" t="s">
        <v>26</v>
      </c>
      <c r="L1271" s="15" t="s">
        <v>26</v>
      </c>
      <c r="M1271" s="15" t="s">
        <v>26</v>
      </c>
      <c r="N1271" s="15" t="s">
        <v>26</v>
      </c>
      <c r="O1271" s="15" t="s">
        <v>26</v>
      </c>
      <c r="P1271" s="15" t="s">
        <v>29</v>
      </c>
      <c r="Q1271" s="15" t="s">
        <v>24</v>
      </c>
      <c r="R1271" s="15" t="s">
        <v>19</v>
      </c>
      <c r="S1271" s="18" t="n">
        <v>115.55</v>
      </c>
      <c r="T1271" s="15" t="n">
        <v>7159.05</v>
      </c>
      <c r="U1271" s="15" t="s">
        <v>24</v>
      </c>
      <c r="V1271" s="18" t="n">
        <f aca="false">IF(ISNUMBER(T1271),T1271,0)</f>
        <v>7159.05</v>
      </c>
      <c r="W1271" s="15" t="n">
        <f aca="false">IF(U1271="Yes",1,0)</f>
        <v>0</v>
      </c>
      <c r="X1271" s="15" t="str">
        <f aca="false">IF(F1271&lt;=12,"0-12 months",IF(F1271&lt;=24,"13-24 months",IF(F1271&lt;=48,"25-48 months","49-72 months")))</f>
        <v>49-72 months</v>
      </c>
      <c r="Y1271" s="15" t="str">
        <f aca="false">IF(C1271=1,"Yes","No")</f>
        <v>No</v>
      </c>
      <c r="Z1271" s="15" t="n">
        <f aca="false">COUNTIF(J1271:O1271,"Yes")</f>
        <v>6</v>
      </c>
      <c r="AA1271" s="18" t="n">
        <f aca="false">S1271*W1271</f>
        <v>0</v>
      </c>
      <c r="AB1271" s="15" t="n">
        <f aca="false">(P1271="Month-to-month")+(I1271="Fiber optic")+(R1271="Electronic check")+(F1271&lt;=12)+(M1271="No")+(J1271="No")</f>
        <v>1</v>
      </c>
      <c r="AC1271" s="15" t="str">
        <f aca="false">IF(AB1271&gt;=5,"High",IF(AB1271&gt;=3,"Medium","Low"))</f>
        <v>Low</v>
      </c>
    </row>
    <row r="1272" customFormat="false" ht="15" hidden="false" customHeight="false" outlineLevel="0" collapsed="false">
      <c r="A1272" s="15" t="s">
        <v>1369</v>
      </c>
      <c r="B1272" s="15" t="s">
        <v>98</v>
      </c>
      <c r="C1272" s="15" t="n">
        <v>0</v>
      </c>
      <c r="D1272" s="15" t="s">
        <v>26</v>
      </c>
      <c r="E1272" s="15" t="s">
        <v>26</v>
      </c>
      <c r="F1272" s="15" t="n">
        <v>63</v>
      </c>
      <c r="G1272" s="15" t="s">
        <v>26</v>
      </c>
      <c r="H1272" s="15" t="s">
        <v>26</v>
      </c>
      <c r="I1272" s="15" t="s">
        <v>24</v>
      </c>
      <c r="J1272" s="15" t="s">
        <v>28</v>
      </c>
      <c r="K1272" s="15" t="s">
        <v>28</v>
      </c>
      <c r="L1272" s="15" t="s">
        <v>28</v>
      </c>
      <c r="M1272" s="15" t="s">
        <v>28</v>
      </c>
      <c r="N1272" s="15" t="s">
        <v>28</v>
      </c>
      <c r="O1272" s="15" t="s">
        <v>28</v>
      </c>
      <c r="P1272" s="15" t="s">
        <v>29</v>
      </c>
      <c r="Q1272" s="15" t="s">
        <v>24</v>
      </c>
      <c r="R1272" s="15" t="s">
        <v>21</v>
      </c>
      <c r="S1272" s="18" t="n">
        <v>24.65</v>
      </c>
      <c r="T1272" s="15" t="n">
        <v>1574.5</v>
      </c>
      <c r="U1272" s="15" t="s">
        <v>24</v>
      </c>
      <c r="V1272" s="18" t="n">
        <f aca="false">IF(ISNUMBER(T1272),T1272,0)</f>
        <v>1574.5</v>
      </c>
      <c r="W1272" s="15" t="n">
        <f aca="false">IF(U1272="Yes",1,0)</f>
        <v>0</v>
      </c>
      <c r="X1272" s="15" t="str">
        <f aca="false">IF(F1272&lt;=12,"0-12 months",IF(F1272&lt;=24,"13-24 months",IF(F1272&lt;=48,"25-48 months","49-72 months")))</f>
        <v>49-72 months</v>
      </c>
      <c r="Y1272" s="15" t="str">
        <f aca="false">IF(C1272=1,"Yes","No")</f>
        <v>No</v>
      </c>
      <c r="Z1272" s="15" t="n">
        <f aca="false">COUNTIF(J1272:O1272,"Yes")</f>
        <v>0</v>
      </c>
      <c r="AA1272" s="18" t="n">
        <f aca="false">S1272*W1272</f>
        <v>0</v>
      </c>
      <c r="AB1272" s="15" t="n">
        <f aca="false">(P1272="Month-to-month")+(I1272="Fiber optic")+(R1272="Electronic check")+(F1272&lt;=12)+(M1272="No")+(J1272="No")</f>
        <v>0</v>
      </c>
      <c r="AC1272" s="15" t="str">
        <f aca="false">IF(AB1272&gt;=5,"High",IF(AB1272&gt;=3,"Medium","Low"))</f>
        <v>Low</v>
      </c>
    </row>
    <row r="1273" customFormat="false" ht="15" hidden="false" customHeight="false" outlineLevel="0" collapsed="false">
      <c r="A1273" s="15" t="s">
        <v>1370</v>
      </c>
      <c r="B1273" s="15" t="s">
        <v>94</v>
      </c>
      <c r="C1273" s="15" t="n">
        <v>0</v>
      </c>
      <c r="D1273" s="15" t="s">
        <v>24</v>
      </c>
      <c r="E1273" s="15" t="s">
        <v>24</v>
      </c>
      <c r="F1273" s="15" t="n">
        <v>53</v>
      </c>
      <c r="G1273" s="15" t="s">
        <v>24</v>
      </c>
      <c r="H1273" s="15" t="s">
        <v>95</v>
      </c>
      <c r="I1273" s="15" t="s">
        <v>96</v>
      </c>
      <c r="J1273" s="15" t="s">
        <v>26</v>
      </c>
      <c r="K1273" s="15" t="s">
        <v>26</v>
      </c>
      <c r="L1273" s="15" t="s">
        <v>26</v>
      </c>
      <c r="M1273" s="15" t="s">
        <v>26</v>
      </c>
      <c r="N1273" s="15" t="s">
        <v>26</v>
      </c>
      <c r="O1273" s="15" t="s">
        <v>24</v>
      </c>
      <c r="P1273" s="15" t="s">
        <v>27</v>
      </c>
      <c r="Q1273" s="15" t="s">
        <v>26</v>
      </c>
      <c r="R1273" s="15" t="s">
        <v>15</v>
      </c>
      <c r="S1273" s="18" t="n">
        <v>53.6</v>
      </c>
      <c r="T1273" s="15" t="n">
        <v>2879.2</v>
      </c>
      <c r="U1273" s="15" t="s">
        <v>24</v>
      </c>
      <c r="V1273" s="18" t="n">
        <f aca="false">IF(ISNUMBER(T1273),T1273,0)</f>
        <v>2879.2</v>
      </c>
      <c r="W1273" s="15" t="n">
        <f aca="false">IF(U1273="Yes",1,0)</f>
        <v>0</v>
      </c>
      <c r="X1273" s="15" t="str">
        <f aca="false">IF(F1273&lt;=12,"0-12 months",IF(F1273&lt;=24,"13-24 months",IF(F1273&lt;=48,"25-48 months","49-72 months")))</f>
        <v>49-72 months</v>
      </c>
      <c r="Y1273" s="15" t="str">
        <f aca="false">IF(C1273=1,"Yes","No")</f>
        <v>No</v>
      </c>
      <c r="Z1273" s="15" t="n">
        <f aca="false">COUNTIF(J1273:O1273,"Yes")</f>
        <v>5</v>
      </c>
      <c r="AA1273" s="18" t="n">
        <f aca="false">S1273*W1273</f>
        <v>0</v>
      </c>
      <c r="AB1273" s="15" t="n">
        <f aca="false">(P1273="Month-to-month")+(I1273="Fiber optic")+(R1273="Electronic check")+(F1273&lt;=12)+(M1273="No")+(J1273="No")</f>
        <v>1</v>
      </c>
      <c r="AC1273" s="15" t="str">
        <f aca="false">IF(AB1273&gt;=5,"High",IF(AB1273&gt;=3,"Medium","Low"))</f>
        <v>Low</v>
      </c>
    </row>
    <row r="1274" customFormat="false" ht="15" hidden="false" customHeight="false" outlineLevel="0" collapsed="false">
      <c r="A1274" s="15" t="s">
        <v>1371</v>
      </c>
      <c r="B1274" s="15" t="s">
        <v>98</v>
      </c>
      <c r="C1274" s="15" t="n">
        <v>0</v>
      </c>
      <c r="D1274" s="15" t="s">
        <v>26</v>
      </c>
      <c r="E1274" s="15" t="s">
        <v>26</v>
      </c>
      <c r="F1274" s="15" t="n">
        <v>5</v>
      </c>
      <c r="G1274" s="15" t="s">
        <v>26</v>
      </c>
      <c r="H1274" s="15" t="s">
        <v>24</v>
      </c>
      <c r="I1274" s="15" t="s">
        <v>24</v>
      </c>
      <c r="J1274" s="15" t="s">
        <v>28</v>
      </c>
      <c r="K1274" s="15" t="s">
        <v>28</v>
      </c>
      <c r="L1274" s="15" t="s">
        <v>28</v>
      </c>
      <c r="M1274" s="15" t="s">
        <v>28</v>
      </c>
      <c r="N1274" s="15" t="s">
        <v>28</v>
      </c>
      <c r="O1274" s="15" t="s">
        <v>28</v>
      </c>
      <c r="P1274" s="15" t="s">
        <v>25</v>
      </c>
      <c r="Q1274" s="15" t="s">
        <v>24</v>
      </c>
      <c r="R1274" s="15" t="s">
        <v>17</v>
      </c>
      <c r="S1274" s="18" t="n">
        <v>19.45</v>
      </c>
      <c r="T1274" s="15" t="n">
        <v>86.05</v>
      </c>
      <c r="U1274" s="15" t="s">
        <v>24</v>
      </c>
      <c r="V1274" s="18" t="n">
        <f aca="false">IF(ISNUMBER(T1274),T1274,0)</f>
        <v>86.05</v>
      </c>
      <c r="W1274" s="15" t="n">
        <f aca="false">IF(U1274="Yes",1,0)</f>
        <v>0</v>
      </c>
      <c r="X1274" s="15" t="str">
        <f aca="false">IF(F1274&lt;=12,"0-12 months",IF(F1274&lt;=24,"13-24 months",IF(F1274&lt;=48,"25-48 months","49-72 months")))</f>
        <v>0-12 months</v>
      </c>
      <c r="Y1274" s="15" t="str">
        <f aca="false">IF(C1274=1,"Yes","No")</f>
        <v>No</v>
      </c>
      <c r="Z1274" s="15" t="n">
        <f aca="false">COUNTIF(J1274:O1274,"Yes")</f>
        <v>0</v>
      </c>
      <c r="AA1274" s="18" t="n">
        <f aca="false">S1274*W1274</f>
        <v>0</v>
      </c>
      <c r="AB1274" s="15" t="n">
        <f aca="false">(P1274="Month-to-month")+(I1274="Fiber optic")+(R1274="Electronic check")+(F1274&lt;=12)+(M1274="No")+(J1274="No")</f>
        <v>2</v>
      </c>
      <c r="AC1274" s="15" t="str">
        <f aca="false">IF(AB1274&gt;=5,"High",IF(AB1274&gt;=3,"Medium","Low"))</f>
        <v>Low</v>
      </c>
    </row>
    <row r="1275" customFormat="false" ht="15" hidden="false" customHeight="false" outlineLevel="0" collapsed="false">
      <c r="A1275" s="15" t="s">
        <v>1372</v>
      </c>
      <c r="B1275" s="15" t="s">
        <v>98</v>
      </c>
      <c r="C1275" s="15" t="n">
        <v>1</v>
      </c>
      <c r="D1275" s="15" t="s">
        <v>26</v>
      </c>
      <c r="E1275" s="15" t="s">
        <v>24</v>
      </c>
      <c r="F1275" s="15" t="n">
        <v>49</v>
      </c>
      <c r="G1275" s="15" t="s">
        <v>26</v>
      </c>
      <c r="H1275" s="15" t="s">
        <v>26</v>
      </c>
      <c r="I1275" s="15" t="s">
        <v>102</v>
      </c>
      <c r="J1275" s="15" t="s">
        <v>26</v>
      </c>
      <c r="K1275" s="15" t="s">
        <v>26</v>
      </c>
      <c r="L1275" s="15" t="s">
        <v>26</v>
      </c>
      <c r="M1275" s="15" t="s">
        <v>24</v>
      </c>
      <c r="N1275" s="15" t="s">
        <v>24</v>
      </c>
      <c r="O1275" s="15" t="s">
        <v>24</v>
      </c>
      <c r="P1275" s="15" t="s">
        <v>25</v>
      </c>
      <c r="Q1275" s="15" t="s">
        <v>26</v>
      </c>
      <c r="R1275" s="15" t="s">
        <v>15</v>
      </c>
      <c r="S1275" s="18" t="n">
        <v>88.2</v>
      </c>
      <c r="T1275" s="15" t="n">
        <v>4159.45</v>
      </c>
      <c r="U1275" s="15" t="s">
        <v>24</v>
      </c>
      <c r="V1275" s="18" t="n">
        <f aca="false">IF(ISNUMBER(T1275),T1275,0)</f>
        <v>4159.45</v>
      </c>
      <c r="W1275" s="15" t="n">
        <f aca="false">IF(U1275="Yes",1,0)</f>
        <v>0</v>
      </c>
      <c r="X1275" s="15" t="str">
        <f aca="false">IF(F1275&lt;=12,"0-12 months",IF(F1275&lt;=24,"13-24 months",IF(F1275&lt;=48,"25-48 months","49-72 months")))</f>
        <v>49-72 months</v>
      </c>
      <c r="Y1275" s="15" t="str">
        <f aca="false">IF(C1275=1,"Yes","No")</f>
        <v>Yes</v>
      </c>
      <c r="Z1275" s="15" t="n">
        <f aca="false">COUNTIF(J1275:O1275,"Yes")</f>
        <v>3</v>
      </c>
      <c r="AA1275" s="18" t="n">
        <f aca="false">S1275*W1275</f>
        <v>0</v>
      </c>
      <c r="AB1275" s="15" t="n">
        <f aca="false">(P1275="Month-to-month")+(I1275="Fiber optic")+(R1275="Electronic check")+(F1275&lt;=12)+(M1275="No")+(J1275="No")</f>
        <v>4</v>
      </c>
      <c r="AC1275" s="15" t="str">
        <f aca="false">IF(AB1275&gt;=5,"High",IF(AB1275&gt;=3,"Medium","Low"))</f>
        <v>Medium</v>
      </c>
    </row>
    <row r="1276" customFormat="false" ht="15" hidden="false" customHeight="false" outlineLevel="0" collapsed="false">
      <c r="A1276" s="15" t="s">
        <v>1373</v>
      </c>
      <c r="B1276" s="15" t="s">
        <v>94</v>
      </c>
      <c r="C1276" s="15" t="n">
        <v>0</v>
      </c>
      <c r="D1276" s="15" t="s">
        <v>26</v>
      </c>
      <c r="E1276" s="15" t="s">
        <v>26</v>
      </c>
      <c r="F1276" s="15" t="n">
        <v>62</v>
      </c>
      <c r="G1276" s="15" t="s">
        <v>26</v>
      </c>
      <c r="H1276" s="15" t="s">
        <v>26</v>
      </c>
      <c r="I1276" s="15" t="s">
        <v>102</v>
      </c>
      <c r="J1276" s="15" t="s">
        <v>26</v>
      </c>
      <c r="K1276" s="15" t="s">
        <v>24</v>
      </c>
      <c r="L1276" s="15" t="s">
        <v>24</v>
      </c>
      <c r="M1276" s="15" t="s">
        <v>24</v>
      </c>
      <c r="N1276" s="15" t="s">
        <v>26</v>
      </c>
      <c r="O1276" s="15" t="s">
        <v>26</v>
      </c>
      <c r="P1276" s="15" t="s">
        <v>29</v>
      </c>
      <c r="Q1276" s="15" t="s">
        <v>26</v>
      </c>
      <c r="R1276" s="15" t="s">
        <v>19</v>
      </c>
      <c r="S1276" s="18" t="n">
        <v>101.15</v>
      </c>
      <c r="T1276" s="15" t="n">
        <v>6638.35</v>
      </c>
      <c r="U1276" s="15" t="s">
        <v>24</v>
      </c>
      <c r="V1276" s="18" t="n">
        <f aca="false">IF(ISNUMBER(T1276),T1276,0)</f>
        <v>6638.35</v>
      </c>
      <c r="W1276" s="15" t="n">
        <f aca="false">IF(U1276="Yes",1,0)</f>
        <v>0</v>
      </c>
      <c r="X1276" s="15" t="str">
        <f aca="false">IF(F1276&lt;=12,"0-12 months",IF(F1276&lt;=24,"13-24 months",IF(F1276&lt;=48,"25-48 months","49-72 months")))</f>
        <v>49-72 months</v>
      </c>
      <c r="Y1276" s="15" t="str">
        <f aca="false">IF(C1276=1,"Yes","No")</f>
        <v>No</v>
      </c>
      <c r="Z1276" s="15" t="n">
        <f aca="false">COUNTIF(J1276:O1276,"Yes")</f>
        <v>3</v>
      </c>
      <c r="AA1276" s="18" t="n">
        <f aca="false">S1276*W1276</f>
        <v>0</v>
      </c>
      <c r="AB1276" s="15" t="n">
        <f aca="false">(P1276="Month-to-month")+(I1276="Fiber optic")+(R1276="Electronic check")+(F1276&lt;=12)+(M1276="No")+(J1276="No")</f>
        <v>2</v>
      </c>
      <c r="AC1276" s="15" t="str">
        <f aca="false">IF(AB1276&gt;=5,"High",IF(AB1276&gt;=3,"Medium","Low"))</f>
        <v>Low</v>
      </c>
    </row>
    <row r="1277" customFormat="false" ht="15" hidden="false" customHeight="false" outlineLevel="0" collapsed="false">
      <c r="A1277" s="15" t="s">
        <v>1374</v>
      </c>
      <c r="B1277" s="15" t="s">
        <v>94</v>
      </c>
      <c r="C1277" s="15" t="n">
        <v>0</v>
      </c>
      <c r="D1277" s="15" t="s">
        <v>26</v>
      </c>
      <c r="E1277" s="15" t="s">
        <v>24</v>
      </c>
      <c r="F1277" s="15" t="n">
        <v>55</v>
      </c>
      <c r="G1277" s="15" t="s">
        <v>26</v>
      </c>
      <c r="H1277" s="15" t="s">
        <v>24</v>
      </c>
      <c r="I1277" s="15" t="s">
        <v>96</v>
      </c>
      <c r="J1277" s="15" t="s">
        <v>26</v>
      </c>
      <c r="K1277" s="15" t="s">
        <v>26</v>
      </c>
      <c r="L1277" s="15" t="s">
        <v>24</v>
      </c>
      <c r="M1277" s="15" t="s">
        <v>26</v>
      </c>
      <c r="N1277" s="15" t="s">
        <v>24</v>
      </c>
      <c r="O1277" s="15" t="s">
        <v>24</v>
      </c>
      <c r="P1277" s="15" t="s">
        <v>29</v>
      </c>
      <c r="Q1277" s="15" t="s">
        <v>24</v>
      </c>
      <c r="R1277" s="15" t="s">
        <v>17</v>
      </c>
      <c r="S1277" s="18" t="n">
        <v>56.8</v>
      </c>
      <c r="T1277" s="15" t="n">
        <v>3112.05</v>
      </c>
      <c r="U1277" s="15" t="s">
        <v>24</v>
      </c>
      <c r="V1277" s="18" t="n">
        <f aca="false">IF(ISNUMBER(T1277),T1277,0)</f>
        <v>3112.05</v>
      </c>
      <c r="W1277" s="15" t="n">
        <f aca="false">IF(U1277="Yes",1,0)</f>
        <v>0</v>
      </c>
      <c r="X1277" s="15" t="str">
        <f aca="false">IF(F1277&lt;=12,"0-12 months",IF(F1277&lt;=24,"13-24 months",IF(F1277&lt;=48,"25-48 months","49-72 months")))</f>
        <v>49-72 months</v>
      </c>
      <c r="Y1277" s="15" t="str">
        <f aca="false">IF(C1277=1,"Yes","No")</f>
        <v>No</v>
      </c>
      <c r="Z1277" s="15" t="n">
        <f aca="false">COUNTIF(J1277:O1277,"Yes")</f>
        <v>3</v>
      </c>
      <c r="AA1277" s="18" t="n">
        <f aca="false">S1277*W1277</f>
        <v>0</v>
      </c>
      <c r="AB1277" s="15" t="n">
        <f aca="false">(P1277="Month-to-month")+(I1277="Fiber optic")+(R1277="Electronic check")+(F1277&lt;=12)+(M1277="No")+(J1277="No")</f>
        <v>0</v>
      </c>
      <c r="AC1277" s="15" t="str">
        <f aca="false">IF(AB1277&gt;=5,"High",IF(AB1277&gt;=3,"Medium","Low"))</f>
        <v>Low</v>
      </c>
    </row>
    <row r="1278" customFormat="false" ht="15" hidden="false" customHeight="false" outlineLevel="0" collapsed="false">
      <c r="A1278" s="15" t="s">
        <v>1375</v>
      </c>
      <c r="B1278" s="15" t="s">
        <v>94</v>
      </c>
      <c r="C1278" s="15" t="n">
        <v>1</v>
      </c>
      <c r="D1278" s="15" t="s">
        <v>26</v>
      </c>
      <c r="E1278" s="15" t="s">
        <v>24</v>
      </c>
      <c r="F1278" s="15" t="n">
        <v>71</v>
      </c>
      <c r="G1278" s="15" t="s">
        <v>26</v>
      </c>
      <c r="H1278" s="15" t="s">
        <v>24</v>
      </c>
      <c r="I1278" s="15" t="s">
        <v>102</v>
      </c>
      <c r="J1278" s="15" t="s">
        <v>26</v>
      </c>
      <c r="K1278" s="15" t="s">
        <v>26</v>
      </c>
      <c r="L1278" s="15" t="s">
        <v>26</v>
      </c>
      <c r="M1278" s="15" t="s">
        <v>26</v>
      </c>
      <c r="N1278" s="15" t="s">
        <v>26</v>
      </c>
      <c r="O1278" s="15" t="s">
        <v>24</v>
      </c>
      <c r="P1278" s="15" t="s">
        <v>29</v>
      </c>
      <c r="Q1278" s="15" t="s">
        <v>26</v>
      </c>
      <c r="R1278" s="15" t="s">
        <v>15</v>
      </c>
      <c r="S1278" s="18" t="n">
        <v>99.4</v>
      </c>
      <c r="T1278" s="15" t="n">
        <v>7168.25</v>
      </c>
      <c r="U1278" s="15" t="s">
        <v>24</v>
      </c>
      <c r="V1278" s="18" t="n">
        <f aca="false">IF(ISNUMBER(T1278),T1278,0)</f>
        <v>7168.25</v>
      </c>
      <c r="W1278" s="15" t="n">
        <f aca="false">IF(U1278="Yes",1,0)</f>
        <v>0</v>
      </c>
      <c r="X1278" s="15" t="str">
        <f aca="false">IF(F1278&lt;=12,"0-12 months",IF(F1278&lt;=24,"13-24 months",IF(F1278&lt;=48,"25-48 months","49-72 months")))</f>
        <v>49-72 months</v>
      </c>
      <c r="Y1278" s="15" t="str">
        <f aca="false">IF(C1278=1,"Yes","No")</f>
        <v>Yes</v>
      </c>
      <c r="Z1278" s="15" t="n">
        <f aca="false">COUNTIF(J1278:O1278,"Yes")</f>
        <v>5</v>
      </c>
      <c r="AA1278" s="18" t="n">
        <f aca="false">S1278*W1278</f>
        <v>0</v>
      </c>
      <c r="AB1278" s="15" t="n">
        <f aca="false">(P1278="Month-to-month")+(I1278="Fiber optic")+(R1278="Electronic check")+(F1278&lt;=12)+(M1278="No")+(J1278="No")</f>
        <v>2</v>
      </c>
      <c r="AC1278" s="15" t="str">
        <f aca="false">IF(AB1278&gt;=5,"High",IF(AB1278&gt;=3,"Medium","Low"))</f>
        <v>Low</v>
      </c>
    </row>
    <row r="1279" customFormat="false" ht="15" hidden="false" customHeight="false" outlineLevel="0" collapsed="false">
      <c r="A1279" s="15" t="s">
        <v>1376</v>
      </c>
      <c r="B1279" s="15" t="s">
        <v>94</v>
      </c>
      <c r="C1279" s="15" t="n">
        <v>0</v>
      </c>
      <c r="D1279" s="15" t="s">
        <v>26</v>
      </c>
      <c r="E1279" s="15" t="s">
        <v>26</v>
      </c>
      <c r="F1279" s="15" t="n">
        <v>72</v>
      </c>
      <c r="G1279" s="15" t="s">
        <v>26</v>
      </c>
      <c r="H1279" s="15" t="s">
        <v>24</v>
      </c>
      <c r="I1279" s="15" t="s">
        <v>24</v>
      </c>
      <c r="J1279" s="15" t="s">
        <v>28</v>
      </c>
      <c r="K1279" s="15" t="s">
        <v>28</v>
      </c>
      <c r="L1279" s="15" t="s">
        <v>28</v>
      </c>
      <c r="M1279" s="15" t="s">
        <v>28</v>
      </c>
      <c r="N1279" s="15" t="s">
        <v>28</v>
      </c>
      <c r="O1279" s="15" t="s">
        <v>28</v>
      </c>
      <c r="P1279" s="15" t="s">
        <v>29</v>
      </c>
      <c r="Q1279" s="15" t="s">
        <v>26</v>
      </c>
      <c r="R1279" s="15" t="s">
        <v>21</v>
      </c>
      <c r="S1279" s="18" t="n">
        <v>20.1</v>
      </c>
      <c r="T1279" s="15" t="n">
        <v>1326.25</v>
      </c>
      <c r="U1279" s="15" t="s">
        <v>24</v>
      </c>
      <c r="V1279" s="18" t="n">
        <f aca="false">IF(ISNUMBER(T1279),T1279,0)</f>
        <v>1326.25</v>
      </c>
      <c r="W1279" s="15" t="n">
        <f aca="false">IF(U1279="Yes",1,0)</f>
        <v>0</v>
      </c>
      <c r="X1279" s="15" t="str">
        <f aca="false">IF(F1279&lt;=12,"0-12 months",IF(F1279&lt;=24,"13-24 months",IF(F1279&lt;=48,"25-48 months","49-72 months")))</f>
        <v>49-72 months</v>
      </c>
      <c r="Y1279" s="15" t="str">
        <f aca="false">IF(C1279=1,"Yes","No")</f>
        <v>No</v>
      </c>
      <c r="Z1279" s="15" t="n">
        <f aca="false">COUNTIF(J1279:O1279,"Yes")</f>
        <v>0</v>
      </c>
      <c r="AA1279" s="18" t="n">
        <f aca="false">S1279*W1279</f>
        <v>0</v>
      </c>
      <c r="AB1279" s="15" t="n">
        <f aca="false">(P1279="Month-to-month")+(I1279="Fiber optic")+(R1279="Electronic check")+(F1279&lt;=12)+(M1279="No")+(J1279="No")</f>
        <v>0</v>
      </c>
      <c r="AC1279" s="15" t="str">
        <f aca="false">IF(AB1279&gt;=5,"High",IF(AB1279&gt;=3,"Medium","Low"))</f>
        <v>Low</v>
      </c>
    </row>
    <row r="1280" customFormat="false" ht="15" hidden="false" customHeight="false" outlineLevel="0" collapsed="false">
      <c r="A1280" s="15" t="s">
        <v>1377</v>
      </c>
      <c r="B1280" s="15" t="s">
        <v>98</v>
      </c>
      <c r="C1280" s="15" t="n">
        <v>0</v>
      </c>
      <c r="D1280" s="15" t="s">
        <v>26</v>
      </c>
      <c r="E1280" s="15" t="s">
        <v>26</v>
      </c>
      <c r="F1280" s="15" t="n">
        <v>36</v>
      </c>
      <c r="G1280" s="15" t="s">
        <v>24</v>
      </c>
      <c r="H1280" s="15" t="s">
        <v>95</v>
      </c>
      <c r="I1280" s="15" t="s">
        <v>96</v>
      </c>
      <c r="J1280" s="15" t="s">
        <v>26</v>
      </c>
      <c r="K1280" s="15" t="s">
        <v>24</v>
      </c>
      <c r="L1280" s="15" t="s">
        <v>26</v>
      </c>
      <c r="M1280" s="15" t="s">
        <v>26</v>
      </c>
      <c r="N1280" s="15" t="s">
        <v>26</v>
      </c>
      <c r="O1280" s="15" t="s">
        <v>26</v>
      </c>
      <c r="P1280" s="15" t="s">
        <v>27</v>
      </c>
      <c r="Q1280" s="15" t="s">
        <v>24</v>
      </c>
      <c r="R1280" s="15" t="s">
        <v>21</v>
      </c>
      <c r="S1280" s="18" t="n">
        <v>60.7</v>
      </c>
      <c r="T1280" s="15" t="n">
        <v>2234.55</v>
      </c>
      <c r="U1280" s="15" t="s">
        <v>24</v>
      </c>
      <c r="V1280" s="18" t="n">
        <f aca="false">IF(ISNUMBER(T1280),T1280,0)</f>
        <v>2234.55</v>
      </c>
      <c r="W1280" s="15" t="n">
        <f aca="false">IF(U1280="Yes",1,0)</f>
        <v>0</v>
      </c>
      <c r="X1280" s="15" t="str">
        <f aca="false">IF(F1280&lt;=12,"0-12 months",IF(F1280&lt;=24,"13-24 months",IF(F1280&lt;=48,"25-48 months","49-72 months")))</f>
        <v>25-48 months</v>
      </c>
      <c r="Y1280" s="15" t="str">
        <f aca="false">IF(C1280=1,"Yes","No")</f>
        <v>No</v>
      </c>
      <c r="Z1280" s="15" t="n">
        <f aca="false">COUNTIF(J1280:O1280,"Yes")</f>
        <v>5</v>
      </c>
      <c r="AA1280" s="18" t="n">
        <f aca="false">S1280*W1280</f>
        <v>0</v>
      </c>
      <c r="AB1280" s="15" t="n">
        <f aca="false">(P1280="Month-to-month")+(I1280="Fiber optic")+(R1280="Electronic check")+(F1280&lt;=12)+(M1280="No")+(J1280="No")</f>
        <v>0</v>
      </c>
      <c r="AC1280" s="15" t="str">
        <f aca="false">IF(AB1280&gt;=5,"High",IF(AB1280&gt;=3,"Medium","Low"))</f>
        <v>Low</v>
      </c>
    </row>
    <row r="1281" customFormat="false" ht="15" hidden="false" customHeight="false" outlineLevel="0" collapsed="false">
      <c r="A1281" s="15" t="s">
        <v>1378</v>
      </c>
      <c r="B1281" s="15" t="s">
        <v>98</v>
      </c>
      <c r="C1281" s="15" t="n">
        <v>0</v>
      </c>
      <c r="D1281" s="15" t="s">
        <v>26</v>
      </c>
      <c r="E1281" s="15" t="s">
        <v>24</v>
      </c>
      <c r="F1281" s="15" t="n">
        <v>25</v>
      </c>
      <c r="G1281" s="15" t="s">
        <v>26</v>
      </c>
      <c r="H1281" s="15" t="s">
        <v>24</v>
      </c>
      <c r="I1281" s="15" t="s">
        <v>24</v>
      </c>
      <c r="J1281" s="15" t="s">
        <v>28</v>
      </c>
      <c r="K1281" s="15" t="s">
        <v>28</v>
      </c>
      <c r="L1281" s="15" t="s">
        <v>28</v>
      </c>
      <c r="M1281" s="15" t="s">
        <v>28</v>
      </c>
      <c r="N1281" s="15" t="s">
        <v>28</v>
      </c>
      <c r="O1281" s="15" t="s">
        <v>28</v>
      </c>
      <c r="P1281" s="15" t="s">
        <v>27</v>
      </c>
      <c r="Q1281" s="15" t="s">
        <v>26</v>
      </c>
      <c r="R1281" s="15" t="s">
        <v>19</v>
      </c>
      <c r="S1281" s="18" t="n">
        <v>20.95</v>
      </c>
      <c r="T1281" s="15" t="n">
        <v>495.15</v>
      </c>
      <c r="U1281" s="15" t="s">
        <v>24</v>
      </c>
      <c r="V1281" s="18" t="n">
        <f aca="false">IF(ISNUMBER(T1281),T1281,0)</f>
        <v>495.15</v>
      </c>
      <c r="W1281" s="15" t="n">
        <f aca="false">IF(U1281="Yes",1,0)</f>
        <v>0</v>
      </c>
      <c r="X1281" s="15" t="str">
        <f aca="false">IF(F1281&lt;=12,"0-12 months",IF(F1281&lt;=24,"13-24 months",IF(F1281&lt;=48,"25-48 months","49-72 months")))</f>
        <v>25-48 months</v>
      </c>
      <c r="Y1281" s="15" t="str">
        <f aca="false">IF(C1281=1,"Yes","No")</f>
        <v>No</v>
      </c>
      <c r="Z1281" s="15" t="n">
        <f aca="false">COUNTIF(J1281:O1281,"Yes")</f>
        <v>0</v>
      </c>
      <c r="AA1281" s="18" t="n">
        <f aca="false">S1281*W1281</f>
        <v>0</v>
      </c>
      <c r="AB1281" s="15" t="n">
        <f aca="false">(P1281="Month-to-month")+(I1281="Fiber optic")+(R1281="Electronic check")+(F1281&lt;=12)+(M1281="No")+(J1281="No")</f>
        <v>0</v>
      </c>
      <c r="AC1281" s="15" t="str">
        <f aca="false">IF(AB1281&gt;=5,"High",IF(AB1281&gt;=3,"Medium","Low"))</f>
        <v>Low</v>
      </c>
    </row>
    <row r="1282" customFormat="false" ht="15" hidden="false" customHeight="false" outlineLevel="0" collapsed="false">
      <c r="A1282" s="15" t="s">
        <v>1379</v>
      </c>
      <c r="B1282" s="15" t="s">
        <v>94</v>
      </c>
      <c r="C1282" s="15" t="n">
        <v>1</v>
      </c>
      <c r="D1282" s="15" t="s">
        <v>26</v>
      </c>
      <c r="E1282" s="15" t="s">
        <v>24</v>
      </c>
      <c r="F1282" s="15" t="n">
        <v>72</v>
      </c>
      <c r="G1282" s="15" t="s">
        <v>26</v>
      </c>
      <c r="H1282" s="15" t="s">
        <v>26</v>
      </c>
      <c r="I1282" s="15" t="s">
        <v>102</v>
      </c>
      <c r="J1282" s="15" t="s">
        <v>26</v>
      </c>
      <c r="K1282" s="15" t="s">
        <v>26</v>
      </c>
      <c r="L1282" s="15" t="s">
        <v>26</v>
      </c>
      <c r="M1282" s="15" t="s">
        <v>26</v>
      </c>
      <c r="N1282" s="15" t="s">
        <v>26</v>
      </c>
      <c r="O1282" s="15" t="s">
        <v>26</v>
      </c>
      <c r="P1282" s="15" t="s">
        <v>29</v>
      </c>
      <c r="Q1282" s="15" t="s">
        <v>26</v>
      </c>
      <c r="R1282" s="15" t="s">
        <v>19</v>
      </c>
      <c r="S1282" s="18" t="n">
        <v>114.85</v>
      </c>
      <c r="T1282" s="15" t="n">
        <v>8317.95</v>
      </c>
      <c r="U1282" s="15" t="s">
        <v>24</v>
      </c>
      <c r="V1282" s="18" t="n">
        <f aca="false">IF(ISNUMBER(T1282),T1282,0)</f>
        <v>8317.95</v>
      </c>
      <c r="W1282" s="15" t="n">
        <f aca="false">IF(U1282="Yes",1,0)</f>
        <v>0</v>
      </c>
      <c r="X1282" s="15" t="str">
        <f aca="false">IF(F1282&lt;=12,"0-12 months",IF(F1282&lt;=24,"13-24 months",IF(F1282&lt;=48,"25-48 months","49-72 months")))</f>
        <v>49-72 months</v>
      </c>
      <c r="Y1282" s="15" t="str">
        <f aca="false">IF(C1282=1,"Yes","No")</f>
        <v>Yes</v>
      </c>
      <c r="Z1282" s="15" t="n">
        <f aca="false">COUNTIF(J1282:O1282,"Yes")</f>
        <v>6</v>
      </c>
      <c r="AA1282" s="18" t="n">
        <f aca="false">S1282*W1282</f>
        <v>0</v>
      </c>
      <c r="AB1282" s="15" t="n">
        <f aca="false">(P1282="Month-to-month")+(I1282="Fiber optic")+(R1282="Electronic check")+(F1282&lt;=12)+(M1282="No")+(J1282="No")</f>
        <v>1</v>
      </c>
      <c r="AC1282" s="15" t="str">
        <f aca="false">IF(AB1282&gt;=5,"High",IF(AB1282&gt;=3,"Medium","Low"))</f>
        <v>Low</v>
      </c>
    </row>
    <row r="1283" customFormat="false" ht="15" hidden="false" customHeight="false" outlineLevel="0" collapsed="false">
      <c r="A1283" s="15" t="s">
        <v>1380</v>
      </c>
      <c r="B1283" s="15" t="s">
        <v>94</v>
      </c>
      <c r="C1283" s="15" t="n">
        <v>0</v>
      </c>
      <c r="D1283" s="15" t="s">
        <v>24</v>
      </c>
      <c r="E1283" s="15" t="s">
        <v>24</v>
      </c>
      <c r="F1283" s="15" t="n">
        <v>36</v>
      </c>
      <c r="G1283" s="15" t="s">
        <v>26</v>
      </c>
      <c r="H1283" s="15" t="s">
        <v>24</v>
      </c>
      <c r="I1283" s="15" t="s">
        <v>24</v>
      </c>
      <c r="J1283" s="15" t="s">
        <v>28</v>
      </c>
      <c r="K1283" s="15" t="s">
        <v>28</v>
      </c>
      <c r="L1283" s="15" t="s">
        <v>28</v>
      </c>
      <c r="M1283" s="15" t="s">
        <v>28</v>
      </c>
      <c r="N1283" s="15" t="s">
        <v>28</v>
      </c>
      <c r="O1283" s="15" t="s">
        <v>28</v>
      </c>
      <c r="P1283" s="15" t="s">
        <v>27</v>
      </c>
      <c r="Q1283" s="15" t="s">
        <v>26</v>
      </c>
      <c r="R1283" s="15" t="s">
        <v>19</v>
      </c>
      <c r="S1283" s="18" t="n">
        <v>19.25</v>
      </c>
      <c r="T1283" s="15" t="n">
        <v>679.8</v>
      </c>
      <c r="U1283" s="15" t="s">
        <v>24</v>
      </c>
      <c r="V1283" s="18" t="n">
        <f aca="false">IF(ISNUMBER(T1283),T1283,0)</f>
        <v>679.8</v>
      </c>
      <c r="W1283" s="15" t="n">
        <f aca="false">IF(U1283="Yes",1,0)</f>
        <v>0</v>
      </c>
      <c r="X1283" s="15" t="str">
        <f aca="false">IF(F1283&lt;=12,"0-12 months",IF(F1283&lt;=24,"13-24 months",IF(F1283&lt;=48,"25-48 months","49-72 months")))</f>
        <v>25-48 months</v>
      </c>
      <c r="Y1283" s="15" t="str">
        <f aca="false">IF(C1283=1,"Yes","No")</f>
        <v>No</v>
      </c>
      <c r="Z1283" s="15" t="n">
        <f aca="false">COUNTIF(J1283:O1283,"Yes")</f>
        <v>0</v>
      </c>
      <c r="AA1283" s="18" t="n">
        <f aca="false">S1283*W1283</f>
        <v>0</v>
      </c>
      <c r="AB1283" s="15" t="n">
        <f aca="false">(P1283="Month-to-month")+(I1283="Fiber optic")+(R1283="Electronic check")+(F1283&lt;=12)+(M1283="No")+(J1283="No")</f>
        <v>0</v>
      </c>
      <c r="AC1283" s="15" t="str">
        <f aca="false">IF(AB1283&gt;=5,"High",IF(AB1283&gt;=3,"Medium","Low"))</f>
        <v>Low</v>
      </c>
    </row>
    <row r="1284" customFormat="false" ht="15" hidden="false" customHeight="false" outlineLevel="0" collapsed="false">
      <c r="A1284" s="15" t="s">
        <v>1381</v>
      </c>
      <c r="B1284" s="15" t="s">
        <v>98</v>
      </c>
      <c r="C1284" s="15" t="n">
        <v>0</v>
      </c>
      <c r="D1284" s="15" t="s">
        <v>24</v>
      </c>
      <c r="E1284" s="15" t="s">
        <v>24</v>
      </c>
      <c r="F1284" s="15" t="n">
        <v>1</v>
      </c>
      <c r="G1284" s="15" t="s">
        <v>26</v>
      </c>
      <c r="H1284" s="15" t="s">
        <v>24</v>
      </c>
      <c r="I1284" s="15" t="s">
        <v>96</v>
      </c>
      <c r="J1284" s="15" t="s">
        <v>24</v>
      </c>
      <c r="K1284" s="15" t="s">
        <v>24</v>
      </c>
      <c r="L1284" s="15" t="s">
        <v>24</v>
      </c>
      <c r="M1284" s="15" t="s">
        <v>24</v>
      </c>
      <c r="N1284" s="15" t="s">
        <v>26</v>
      </c>
      <c r="O1284" s="15" t="s">
        <v>26</v>
      </c>
      <c r="P1284" s="15" t="s">
        <v>25</v>
      </c>
      <c r="Q1284" s="15" t="s">
        <v>26</v>
      </c>
      <c r="R1284" s="15" t="s">
        <v>17</v>
      </c>
      <c r="S1284" s="18" t="n">
        <v>62.8</v>
      </c>
      <c r="T1284" s="15" t="n">
        <v>62.8</v>
      </c>
      <c r="U1284" s="15" t="s">
        <v>24</v>
      </c>
      <c r="V1284" s="18" t="n">
        <f aca="false">IF(ISNUMBER(T1284),T1284,0)</f>
        <v>62.8</v>
      </c>
      <c r="W1284" s="15" t="n">
        <f aca="false">IF(U1284="Yes",1,0)</f>
        <v>0</v>
      </c>
      <c r="X1284" s="15" t="str">
        <f aca="false">IF(F1284&lt;=12,"0-12 months",IF(F1284&lt;=24,"13-24 months",IF(F1284&lt;=48,"25-48 months","49-72 months")))</f>
        <v>0-12 months</v>
      </c>
      <c r="Y1284" s="15" t="str">
        <f aca="false">IF(C1284=1,"Yes","No")</f>
        <v>No</v>
      </c>
      <c r="Z1284" s="15" t="n">
        <f aca="false">COUNTIF(J1284:O1284,"Yes")</f>
        <v>2</v>
      </c>
      <c r="AA1284" s="18" t="n">
        <f aca="false">S1284*W1284</f>
        <v>0</v>
      </c>
      <c r="AB1284" s="15" t="n">
        <f aca="false">(P1284="Month-to-month")+(I1284="Fiber optic")+(R1284="Electronic check")+(F1284&lt;=12)+(M1284="No")+(J1284="No")</f>
        <v>4</v>
      </c>
      <c r="AC1284" s="15" t="str">
        <f aca="false">IF(AB1284&gt;=5,"High",IF(AB1284&gt;=3,"Medium","Low"))</f>
        <v>Medium</v>
      </c>
    </row>
    <row r="1285" customFormat="false" ht="15" hidden="false" customHeight="false" outlineLevel="0" collapsed="false">
      <c r="A1285" s="15" t="s">
        <v>1382</v>
      </c>
      <c r="B1285" s="15" t="s">
        <v>94</v>
      </c>
      <c r="C1285" s="15" t="n">
        <v>0</v>
      </c>
      <c r="D1285" s="15" t="s">
        <v>26</v>
      </c>
      <c r="E1285" s="15" t="s">
        <v>24</v>
      </c>
      <c r="F1285" s="15" t="n">
        <v>72</v>
      </c>
      <c r="G1285" s="15" t="s">
        <v>26</v>
      </c>
      <c r="H1285" s="15" t="s">
        <v>26</v>
      </c>
      <c r="I1285" s="15" t="s">
        <v>102</v>
      </c>
      <c r="J1285" s="15" t="s">
        <v>26</v>
      </c>
      <c r="K1285" s="15" t="s">
        <v>24</v>
      </c>
      <c r="L1285" s="15" t="s">
        <v>26</v>
      </c>
      <c r="M1285" s="15" t="s">
        <v>24</v>
      </c>
      <c r="N1285" s="15" t="s">
        <v>26</v>
      </c>
      <c r="O1285" s="15" t="s">
        <v>26</v>
      </c>
      <c r="P1285" s="15" t="s">
        <v>29</v>
      </c>
      <c r="Q1285" s="15" t="s">
        <v>26</v>
      </c>
      <c r="R1285" s="15" t="s">
        <v>15</v>
      </c>
      <c r="S1285" s="18" t="n">
        <v>105.5</v>
      </c>
      <c r="T1285" s="15" t="n">
        <v>7544</v>
      </c>
      <c r="U1285" s="15" t="s">
        <v>24</v>
      </c>
      <c r="V1285" s="18" t="n">
        <f aca="false">IF(ISNUMBER(T1285),T1285,0)</f>
        <v>7544</v>
      </c>
      <c r="W1285" s="15" t="n">
        <f aca="false">IF(U1285="Yes",1,0)</f>
        <v>0</v>
      </c>
      <c r="X1285" s="15" t="str">
        <f aca="false">IF(F1285&lt;=12,"0-12 months",IF(F1285&lt;=24,"13-24 months",IF(F1285&lt;=48,"25-48 months","49-72 months")))</f>
        <v>49-72 months</v>
      </c>
      <c r="Y1285" s="15" t="str">
        <f aca="false">IF(C1285=1,"Yes","No")</f>
        <v>No</v>
      </c>
      <c r="Z1285" s="15" t="n">
        <f aca="false">COUNTIF(J1285:O1285,"Yes")</f>
        <v>4</v>
      </c>
      <c r="AA1285" s="18" t="n">
        <f aca="false">S1285*W1285</f>
        <v>0</v>
      </c>
      <c r="AB1285" s="15" t="n">
        <f aca="false">(P1285="Month-to-month")+(I1285="Fiber optic")+(R1285="Electronic check")+(F1285&lt;=12)+(M1285="No")+(J1285="No")</f>
        <v>3</v>
      </c>
      <c r="AC1285" s="15" t="str">
        <f aca="false">IF(AB1285&gt;=5,"High",IF(AB1285&gt;=3,"Medium","Low"))</f>
        <v>Medium</v>
      </c>
    </row>
    <row r="1286" customFormat="false" ht="15" hidden="false" customHeight="false" outlineLevel="0" collapsed="false">
      <c r="A1286" s="15" t="s">
        <v>1383</v>
      </c>
      <c r="B1286" s="15" t="s">
        <v>98</v>
      </c>
      <c r="C1286" s="15" t="n">
        <v>0</v>
      </c>
      <c r="D1286" s="15" t="s">
        <v>26</v>
      </c>
      <c r="E1286" s="15" t="s">
        <v>26</v>
      </c>
      <c r="F1286" s="15" t="n">
        <v>59</v>
      </c>
      <c r="G1286" s="15" t="s">
        <v>26</v>
      </c>
      <c r="H1286" s="15" t="s">
        <v>24</v>
      </c>
      <c r="I1286" s="15" t="s">
        <v>24</v>
      </c>
      <c r="J1286" s="15" t="s">
        <v>28</v>
      </c>
      <c r="K1286" s="15" t="s">
        <v>28</v>
      </c>
      <c r="L1286" s="15" t="s">
        <v>28</v>
      </c>
      <c r="M1286" s="15" t="s">
        <v>28</v>
      </c>
      <c r="N1286" s="15" t="s">
        <v>28</v>
      </c>
      <c r="O1286" s="15" t="s">
        <v>28</v>
      </c>
      <c r="P1286" s="15" t="s">
        <v>29</v>
      </c>
      <c r="Q1286" s="15" t="s">
        <v>24</v>
      </c>
      <c r="R1286" s="15" t="s">
        <v>17</v>
      </c>
      <c r="S1286" s="18" t="n">
        <v>19.85</v>
      </c>
      <c r="T1286" s="15" t="n">
        <v>1188.25</v>
      </c>
      <c r="U1286" s="15" t="s">
        <v>24</v>
      </c>
      <c r="V1286" s="18" t="n">
        <f aca="false">IF(ISNUMBER(T1286),T1286,0)</f>
        <v>1188.25</v>
      </c>
      <c r="W1286" s="15" t="n">
        <f aca="false">IF(U1286="Yes",1,0)</f>
        <v>0</v>
      </c>
      <c r="X1286" s="15" t="str">
        <f aca="false">IF(F1286&lt;=12,"0-12 months",IF(F1286&lt;=24,"13-24 months",IF(F1286&lt;=48,"25-48 months","49-72 months")))</f>
        <v>49-72 months</v>
      </c>
      <c r="Y1286" s="15" t="str">
        <f aca="false">IF(C1286=1,"Yes","No")</f>
        <v>No</v>
      </c>
      <c r="Z1286" s="15" t="n">
        <f aca="false">COUNTIF(J1286:O1286,"Yes")</f>
        <v>0</v>
      </c>
      <c r="AA1286" s="18" t="n">
        <f aca="false">S1286*W1286</f>
        <v>0</v>
      </c>
      <c r="AB1286" s="15" t="n">
        <f aca="false">(P1286="Month-to-month")+(I1286="Fiber optic")+(R1286="Electronic check")+(F1286&lt;=12)+(M1286="No")+(J1286="No")</f>
        <v>0</v>
      </c>
      <c r="AC1286" s="15" t="str">
        <f aca="false">IF(AB1286&gt;=5,"High",IF(AB1286&gt;=3,"Medium","Low"))</f>
        <v>Low</v>
      </c>
    </row>
    <row r="1287" customFormat="false" ht="15" hidden="false" customHeight="false" outlineLevel="0" collapsed="false">
      <c r="A1287" s="15" t="s">
        <v>1384</v>
      </c>
      <c r="B1287" s="15" t="s">
        <v>98</v>
      </c>
      <c r="C1287" s="15" t="n">
        <v>1</v>
      </c>
      <c r="D1287" s="15" t="s">
        <v>26</v>
      </c>
      <c r="E1287" s="15" t="s">
        <v>24</v>
      </c>
      <c r="F1287" s="15" t="n">
        <v>7</v>
      </c>
      <c r="G1287" s="15" t="s">
        <v>26</v>
      </c>
      <c r="H1287" s="15" t="s">
        <v>24</v>
      </c>
      <c r="I1287" s="15" t="s">
        <v>102</v>
      </c>
      <c r="J1287" s="15" t="s">
        <v>24</v>
      </c>
      <c r="K1287" s="15" t="s">
        <v>24</v>
      </c>
      <c r="L1287" s="15" t="s">
        <v>24</v>
      </c>
      <c r="M1287" s="15" t="s">
        <v>24</v>
      </c>
      <c r="N1287" s="15" t="s">
        <v>26</v>
      </c>
      <c r="O1287" s="15" t="s">
        <v>26</v>
      </c>
      <c r="P1287" s="15" t="s">
        <v>25</v>
      </c>
      <c r="Q1287" s="15" t="s">
        <v>26</v>
      </c>
      <c r="R1287" s="15" t="s">
        <v>15</v>
      </c>
      <c r="S1287" s="18" t="n">
        <v>89.5</v>
      </c>
      <c r="T1287" s="15" t="n">
        <v>676.7</v>
      </c>
      <c r="U1287" s="15" t="s">
        <v>26</v>
      </c>
      <c r="V1287" s="18" t="n">
        <f aca="false">IF(ISNUMBER(T1287),T1287,0)</f>
        <v>676.7</v>
      </c>
      <c r="W1287" s="15" t="n">
        <f aca="false">IF(U1287="Yes",1,0)</f>
        <v>1</v>
      </c>
      <c r="X1287" s="15" t="str">
        <f aca="false">IF(F1287&lt;=12,"0-12 months",IF(F1287&lt;=24,"13-24 months",IF(F1287&lt;=48,"25-48 months","49-72 months")))</f>
        <v>0-12 months</v>
      </c>
      <c r="Y1287" s="15" t="str">
        <f aca="false">IF(C1287=1,"Yes","No")</f>
        <v>Yes</v>
      </c>
      <c r="Z1287" s="15" t="n">
        <f aca="false">COUNTIF(J1287:O1287,"Yes")</f>
        <v>2</v>
      </c>
      <c r="AA1287" s="18" t="n">
        <f aca="false">S1287*W1287</f>
        <v>89.5</v>
      </c>
      <c r="AB1287" s="15" t="n">
        <f aca="false">(P1287="Month-to-month")+(I1287="Fiber optic")+(R1287="Electronic check")+(F1287&lt;=12)+(M1287="No")+(J1287="No")</f>
        <v>6</v>
      </c>
      <c r="AC1287" s="15" t="str">
        <f aca="false">IF(AB1287&gt;=5,"High",IF(AB1287&gt;=3,"Medium","Low"))</f>
        <v>High</v>
      </c>
    </row>
    <row r="1288" customFormat="false" ht="15" hidden="false" customHeight="false" outlineLevel="0" collapsed="false">
      <c r="A1288" s="15" t="s">
        <v>1385</v>
      </c>
      <c r="B1288" s="15" t="s">
        <v>94</v>
      </c>
      <c r="C1288" s="15" t="n">
        <v>0</v>
      </c>
      <c r="D1288" s="15" t="s">
        <v>24</v>
      </c>
      <c r="E1288" s="15" t="s">
        <v>24</v>
      </c>
      <c r="F1288" s="15" t="n">
        <v>1</v>
      </c>
      <c r="G1288" s="15" t="s">
        <v>26</v>
      </c>
      <c r="H1288" s="15" t="s">
        <v>24</v>
      </c>
      <c r="I1288" s="15" t="s">
        <v>96</v>
      </c>
      <c r="J1288" s="15" t="s">
        <v>24</v>
      </c>
      <c r="K1288" s="15" t="s">
        <v>24</v>
      </c>
      <c r="L1288" s="15" t="s">
        <v>26</v>
      </c>
      <c r="M1288" s="15" t="s">
        <v>26</v>
      </c>
      <c r="N1288" s="15" t="s">
        <v>26</v>
      </c>
      <c r="O1288" s="15" t="s">
        <v>26</v>
      </c>
      <c r="P1288" s="15" t="s">
        <v>27</v>
      </c>
      <c r="Q1288" s="15" t="s">
        <v>24</v>
      </c>
      <c r="R1288" s="15" t="s">
        <v>21</v>
      </c>
      <c r="S1288" s="18" t="n">
        <v>74.1</v>
      </c>
      <c r="T1288" s="15" t="n">
        <v>74.1</v>
      </c>
      <c r="U1288" s="15" t="s">
        <v>24</v>
      </c>
      <c r="V1288" s="18" t="n">
        <f aca="false">IF(ISNUMBER(T1288),T1288,0)</f>
        <v>74.1</v>
      </c>
      <c r="W1288" s="15" t="n">
        <f aca="false">IF(U1288="Yes",1,0)</f>
        <v>0</v>
      </c>
      <c r="X1288" s="15" t="str">
        <f aca="false">IF(F1288&lt;=12,"0-12 months",IF(F1288&lt;=24,"13-24 months",IF(F1288&lt;=48,"25-48 months","49-72 months")))</f>
        <v>0-12 months</v>
      </c>
      <c r="Y1288" s="15" t="str">
        <f aca="false">IF(C1288=1,"Yes","No")</f>
        <v>No</v>
      </c>
      <c r="Z1288" s="15" t="n">
        <f aca="false">COUNTIF(J1288:O1288,"Yes")</f>
        <v>4</v>
      </c>
      <c r="AA1288" s="18" t="n">
        <f aca="false">S1288*W1288</f>
        <v>0</v>
      </c>
      <c r="AB1288" s="15" t="n">
        <f aca="false">(P1288="Month-to-month")+(I1288="Fiber optic")+(R1288="Electronic check")+(F1288&lt;=12)+(M1288="No")+(J1288="No")</f>
        <v>2</v>
      </c>
      <c r="AC1288" s="15" t="str">
        <f aca="false">IF(AB1288&gt;=5,"High",IF(AB1288&gt;=3,"Medium","Low"))</f>
        <v>Low</v>
      </c>
    </row>
    <row r="1289" customFormat="false" ht="15" hidden="false" customHeight="false" outlineLevel="0" collapsed="false">
      <c r="A1289" s="15" t="s">
        <v>1386</v>
      </c>
      <c r="B1289" s="15" t="s">
        <v>94</v>
      </c>
      <c r="C1289" s="15" t="n">
        <v>0</v>
      </c>
      <c r="D1289" s="15" t="s">
        <v>26</v>
      </c>
      <c r="E1289" s="15" t="s">
        <v>26</v>
      </c>
      <c r="F1289" s="15" t="n">
        <v>30</v>
      </c>
      <c r="G1289" s="15" t="s">
        <v>26</v>
      </c>
      <c r="H1289" s="15" t="s">
        <v>26</v>
      </c>
      <c r="I1289" s="15" t="s">
        <v>102</v>
      </c>
      <c r="J1289" s="15" t="s">
        <v>24</v>
      </c>
      <c r="K1289" s="15" t="s">
        <v>26</v>
      </c>
      <c r="L1289" s="15" t="s">
        <v>26</v>
      </c>
      <c r="M1289" s="15" t="s">
        <v>26</v>
      </c>
      <c r="N1289" s="15" t="s">
        <v>26</v>
      </c>
      <c r="O1289" s="15" t="s">
        <v>26</v>
      </c>
      <c r="P1289" s="15" t="s">
        <v>25</v>
      </c>
      <c r="Q1289" s="15" t="s">
        <v>26</v>
      </c>
      <c r="R1289" s="15" t="s">
        <v>15</v>
      </c>
      <c r="S1289" s="18" t="n">
        <v>107.5</v>
      </c>
      <c r="T1289" s="15" t="n">
        <v>3242.5</v>
      </c>
      <c r="U1289" s="15" t="s">
        <v>24</v>
      </c>
      <c r="V1289" s="18" t="n">
        <f aca="false">IF(ISNUMBER(T1289),T1289,0)</f>
        <v>3242.5</v>
      </c>
      <c r="W1289" s="15" t="n">
        <f aca="false">IF(U1289="Yes",1,0)</f>
        <v>0</v>
      </c>
      <c r="X1289" s="15" t="str">
        <f aca="false">IF(F1289&lt;=12,"0-12 months",IF(F1289&lt;=24,"13-24 months",IF(F1289&lt;=48,"25-48 months","49-72 months")))</f>
        <v>25-48 months</v>
      </c>
      <c r="Y1289" s="15" t="str">
        <f aca="false">IF(C1289=1,"Yes","No")</f>
        <v>No</v>
      </c>
      <c r="Z1289" s="15" t="n">
        <f aca="false">COUNTIF(J1289:O1289,"Yes")</f>
        <v>5</v>
      </c>
      <c r="AA1289" s="18" t="n">
        <f aca="false">S1289*W1289</f>
        <v>0</v>
      </c>
      <c r="AB1289" s="15" t="n">
        <f aca="false">(P1289="Month-to-month")+(I1289="Fiber optic")+(R1289="Electronic check")+(F1289&lt;=12)+(M1289="No")+(J1289="No")</f>
        <v>4</v>
      </c>
      <c r="AC1289" s="15" t="str">
        <f aca="false">IF(AB1289&gt;=5,"High",IF(AB1289&gt;=3,"Medium","Low"))</f>
        <v>Medium</v>
      </c>
    </row>
    <row r="1290" customFormat="false" ht="15" hidden="false" customHeight="false" outlineLevel="0" collapsed="false">
      <c r="A1290" s="15" t="s">
        <v>1387</v>
      </c>
      <c r="B1290" s="15" t="s">
        <v>98</v>
      </c>
      <c r="C1290" s="15" t="n">
        <v>0</v>
      </c>
      <c r="D1290" s="15" t="s">
        <v>24</v>
      </c>
      <c r="E1290" s="15" t="s">
        <v>24</v>
      </c>
      <c r="F1290" s="15" t="n">
        <v>64</v>
      </c>
      <c r="G1290" s="15" t="s">
        <v>26</v>
      </c>
      <c r="H1290" s="15" t="s">
        <v>24</v>
      </c>
      <c r="I1290" s="15" t="s">
        <v>24</v>
      </c>
      <c r="J1290" s="15" t="s">
        <v>28</v>
      </c>
      <c r="K1290" s="15" t="s">
        <v>28</v>
      </c>
      <c r="L1290" s="15" t="s">
        <v>28</v>
      </c>
      <c r="M1290" s="15" t="s">
        <v>28</v>
      </c>
      <c r="N1290" s="15" t="s">
        <v>28</v>
      </c>
      <c r="O1290" s="15" t="s">
        <v>28</v>
      </c>
      <c r="P1290" s="15" t="s">
        <v>29</v>
      </c>
      <c r="Q1290" s="15" t="s">
        <v>24</v>
      </c>
      <c r="R1290" s="15" t="s">
        <v>17</v>
      </c>
      <c r="S1290" s="18" t="n">
        <v>19.55</v>
      </c>
      <c r="T1290" s="15" t="n">
        <v>1240.15</v>
      </c>
      <c r="U1290" s="15" t="s">
        <v>24</v>
      </c>
      <c r="V1290" s="18" t="n">
        <f aca="false">IF(ISNUMBER(T1290),T1290,0)</f>
        <v>1240.15</v>
      </c>
      <c r="W1290" s="15" t="n">
        <f aca="false">IF(U1290="Yes",1,0)</f>
        <v>0</v>
      </c>
      <c r="X1290" s="15" t="str">
        <f aca="false">IF(F1290&lt;=12,"0-12 months",IF(F1290&lt;=24,"13-24 months",IF(F1290&lt;=48,"25-48 months","49-72 months")))</f>
        <v>49-72 months</v>
      </c>
      <c r="Y1290" s="15" t="str">
        <f aca="false">IF(C1290=1,"Yes","No")</f>
        <v>No</v>
      </c>
      <c r="Z1290" s="15" t="n">
        <f aca="false">COUNTIF(J1290:O1290,"Yes")</f>
        <v>0</v>
      </c>
      <c r="AA1290" s="18" t="n">
        <f aca="false">S1290*W1290</f>
        <v>0</v>
      </c>
      <c r="AB1290" s="15" t="n">
        <f aca="false">(P1290="Month-to-month")+(I1290="Fiber optic")+(R1290="Electronic check")+(F1290&lt;=12)+(M1290="No")+(J1290="No")</f>
        <v>0</v>
      </c>
      <c r="AC1290" s="15" t="str">
        <f aca="false">IF(AB1290&gt;=5,"High",IF(AB1290&gt;=3,"Medium","Low"))</f>
        <v>Low</v>
      </c>
    </row>
    <row r="1291" customFormat="false" ht="15" hidden="false" customHeight="false" outlineLevel="0" collapsed="false">
      <c r="A1291" s="15" t="s">
        <v>1388</v>
      </c>
      <c r="B1291" s="15" t="s">
        <v>98</v>
      </c>
      <c r="C1291" s="15" t="n">
        <v>0</v>
      </c>
      <c r="D1291" s="15" t="s">
        <v>24</v>
      </c>
      <c r="E1291" s="15" t="s">
        <v>24</v>
      </c>
      <c r="F1291" s="15" t="n">
        <v>63</v>
      </c>
      <c r="G1291" s="15" t="s">
        <v>26</v>
      </c>
      <c r="H1291" s="15" t="s">
        <v>26</v>
      </c>
      <c r="I1291" s="15" t="s">
        <v>96</v>
      </c>
      <c r="J1291" s="15" t="s">
        <v>26</v>
      </c>
      <c r="K1291" s="15" t="s">
        <v>26</v>
      </c>
      <c r="L1291" s="15" t="s">
        <v>26</v>
      </c>
      <c r="M1291" s="15" t="s">
        <v>26</v>
      </c>
      <c r="N1291" s="15" t="s">
        <v>24</v>
      </c>
      <c r="O1291" s="15" t="s">
        <v>24</v>
      </c>
      <c r="P1291" s="15" t="s">
        <v>27</v>
      </c>
      <c r="Q1291" s="15" t="s">
        <v>24</v>
      </c>
      <c r="R1291" s="15" t="s">
        <v>19</v>
      </c>
      <c r="S1291" s="18" t="n">
        <v>68.8</v>
      </c>
      <c r="T1291" s="15" t="n">
        <v>4111.35</v>
      </c>
      <c r="U1291" s="15" t="s">
        <v>24</v>
      </c>
      <c r="V1291" s="18" t="n">
        <f aca="false">IF(ISNUMBER(T1291),T1291,0)</f>
        <v>4111.35</v>
      </c>
      <c r="W1291" s="15" t="n">
        <f aca="false">IF(U1291="Yes",1,0)</f>
        <v>0</v>
      </c>
      <c r="X1291" s="15" t="str">
        <f aca="false">IF(F1291&lt;=12,"0-12 months",IF(F1291&lt;=24,"13-24 months",IF(F1291&lt;=48,"25-48 months","49-72 months")))</f>
        <v>49-72 months</v>
      </c>
      <c r="Y1291" s="15" t="str">
        <f aca="false">IF(C1291=1,"Yes","No")</f>
        <v>No</v>
      </c>
      <c r="Z1291" s="15" t="n">
        <f aca="false">COUNTIF(J1291:O1291,"Yes")</f>
        <v>4</v>
      </c>
      <c r="AA1291" s="18" t="n">
        <f aca="false">S1291*W1291</f>
        <v>0</v>
      </c>
      <c r="AB1291" s="15" t="n">
        <f aca="false">(P1291="Month-to-month")+(I1291="Fiber optic")+(R1291="Electronic check")+(F1291&lt;=12)+(M1291="No")+(J1291="No")</f>
        <v>0</v>
      </c>
      <c r="AC1291" s="15" t="str">
        <f aca="false">IF(AB1291&gt;=5,"High",IF(AB1291&gt;=3,"Medium","Low"))</f>
        <v>Low</v>
      </c>
    </row>
    <row r="1292" customFormat="false" ht="15" hidden="false" customHeight="false" outlineLevel="0" collapsed="false">
      <c r="A1292" s="15" t="s">
        <v>1389</v>
      </c>
      <c r="B1292" s="15" t="s">
        <v>98</v>
      </c>
      <c r="C1292" s="15" t="n">
        <v>1</v>
      </c>
      <c r="D1292" s="15" t="s">
        <v>26</v>
      </c>
      <c r="E1292" s="15" t="s">
        <v>24</v>
      </c>
      <c r="F1292" s="15" t="n">
        <v>72</v>
      </c>
      <c r="G1292" s="15" t="s">
        <v>26</v>
      </c>
      <c r="H1292" s="15" t="s">
        <v>26</v>
      </c>
      <c r="I1292" s="15" t="s">
        <v>96</v>
      </c>
      <c r="J1292" s="15" t="s">
        <v>26</v>
      </c>
      <c r="K1292" s="15" t="s">
        <v>26</v>
      </c>
      <c r="L1292" s="15" t="s">
        <v>26</v>
      </c>
      <c r="M1292" s="15" t="s">
        <v>24</v>
      </c>
      <c r="N1292" s="15" t="s">
        <v>26</v>
      </c>
      <c r="O1292" s="15" t="s">
        <v>26</v>
      </c>
      <c r="P1292" s="15" t="s">
        <v>29</v>
      </c>
      <c r="Q1292" s="15" t="s">
        <v>24</v>
      </c>
      <c r="R1292" s="15" t="s">
        <v>21</v>
      </c>
      <c r="S1292" s="18" t="n">
        <v>84.45</v>
      </c>
      <c r="T1292" s="15" t="n">
        <v>5899.85</v>
      </c>
      <c r="U1292" s="15" t="s">
        <v>24</v>
      </c>
      <c r="V1292" s="18" t="n">
        <f aca="false">IF(ISNUMBER(T1292),T1292,0)</f>
        <v>5899.85</v>
      </c>
      <c r="W1292" s="15" t="n">
        <f aca="false">IF(U1292="Yes",1,0)</f>
        <v>0</v>
      </c>
      <c r="X1292" s="15" t="str">
        <f aca="false">IF(F1292&lt;=12,"0-12 months",IF(F1292&lt;=24,"13-24 months",IF(F1292&lt;=48,"25-48 months","49-72 months")))</f>
        <v>49-72 months</v>
      </c>
      <c r="Y1292" s="15" t="str">
        <f aca="false">IF(C1292=1,"Yes","No")</f>
        <v>Yes</v>
      </c>
      <c r="Z1292" s="15" t="n">
        <f aca="false">COUNTIF(J1292:O1292,"Yes")</f>
        <v>5</v>
      </c>
      <c r="AA1292" s="18" t="n">
        <f aca="false">S1292*W1292</f>
        <v>0</v>
      </c>
      <c r="AB1292" s="15" t="n">
        <f aca="false">(P1292="Month-to-month")+(I1292="Fiber optic")+(R1292="Electronic check")+(F1292&lt;=12)+(M1292="No")+(J1292="No")</f>
        <v>1</v>
      </c>
      <c r="AC1292" s="15" t="str">
        <f aca="false">IF(AB1292&gt;=5,"High",IF(AB1292&gt;=3,"Medium","Low"))</f>
        <v>Low</v>
      </c>
    </row>
    <row r="1293" customFormat="false" ht="15" hidden="false" customHeight="false" outlineLevel="0" collapsed="false">
      <c r="A1293" s="15" t="s">
        <v>1390</v>
      </c>
      <c r="B1293" s="15" t="s">
        <v>98</v>
      </c>
      <c r="C1293" s="15" t="n">
        <v>0</v>
      </c>
      <c r="D1293" s="15" t="s">
        <v>26</v>
      </c>
      <c r="E1293" s="15" t="s">
        <v>24</v>
      </c>
      <c r="F1293" s="15" t="n">
        <v>8</v>
      </c>
      <c r="G1293" s="15" t="s">
        <v>26</v>
      </c>
      <c r="H1293" s="15" t="s">
        <v>24</v>
      </c>
      <c r="I1293" s="15" t="s">
        <v>102</v>
      </c>
      <c r="J1293" s="15" t="s">
        <v>26</v>
      </c>
      <c r="K1293" s="15" t="s">
        <v>24</v>
      </c>
      <c r="L1293" s="15" t="s">
        <v>24</v>
      </c>
      <c r="M1293" s="15" t="s">
        <v>24</v>
      </c>
      <c r="N1293" s="15" t="s">
        <v>24</v>
      </c>
      <c r="O1293" s="15" t="s">
        <v>24</v>
      </c>
      <c r="P1293" s="15" t="s">
        <v>25</v>
      </c>
      <c r="Q1293" s="15" t="s">
        <v>24</v>
      </c>
      <c r="R1293" s="15" t="s">
        <v>15</v>
      </c>
      <c r="S1293" s="18" t="n">
        <v>75</v>
      </c>
      <c r="T1293" s="15" t="n">
        <v>632.95</v>
      </c>
      <c r="U1293" s="15" t="s">
        <v>26</v>
      </c>
      <c r="V1293" s="18" t="n">
        <f aca="false">IF(ISNUMBER(T1293),T1293,0)</f>
        <v>632.95</v>
      </c>
      <c r="W1293" s="15" t="n">
        <f aca="false">IF(U1293="Yes",1,0)</f>
        <v>1</v>
      </c>
      <c r="X1293" s="15" t="str">
        <f aca="false">IF(F1293&lt;=12,"0-12 months",IF(F1293&lt;=24,"13-24 months",IF(F1293&lt;=48,"25-48 months","49-72 months")))</f>
        <v>0-12 months</v>
      </c>
      <c r="Y1293" s="15" t="str">
        <f aca="false">IF(C1293=1,"Yes","No")</f>
        <v>No</v>
      </c>
      <c r="Z1293" s="15" t="n">
        <f aca="false">COUNTIF(J1293:O1293,"Yes")</f>
        <v>1</v>
      </c>
      <c r="AA1293" s="18" t="n">
        <f aca="false">S1293*W1293</f>
        <v>75</v>
      </c>
      <c r="AB1293" s="15" t="n">
        <f aca="false">(P1293="Month-to-month")+(I1293="Fiber optic")+(R1293="Electronic check")+(F1293&lt;=12)+(M1293="No")+(J1293="No")</f>
        <v>5</v>
      </c>
      <c r="AC1293" s="15" t="str">
        <f aca="false">IF(AB1293&gt;=5,"High",IF(AB1293&gt;=3,"Medium","Low"))</f>
        <v>High</v>
      </c>
    </row>
    <row r="1294" customFormat="false" ht="15" hidden="false" customHeight="false" outlineLevel="0" collapsed="false">
      <c r="A1294" s="15" t="s">
        <v>1391</v>
      </c>
      <c r="B1294" s="15" t="s">
        <v>94</v>
      </c>
      <c r="C1294" s="15" t="n">
        <v>0</v>
      </c>
      <c r="D1294" s="15" t="s">
        <v>24</v>
      </c>
      <c r="E1294" s="15" t="s">
        <v>24</v>
      </c>
      <c r="F1294" s="15" t="n">
        <v>62</v>
      </c>
      <c r="G1294" s="15" t="s">
        <v>26</v>
      </c>
      <c r="H1294" s="15" t="s">
        <v>26</v>
      </c>
      <c r="I1294" s="15" t="s">
        <v>96</v>
      </c>
      <c r="J1294" s="15" t="s">
        <v>24</v>
      </c>
      <c r="K1294" s="15" t="s">
        <v>26</v>
      </c>
      <c r="L1294" s="15" t="s">
        <v>26</v>
      </c>
      <c r="M1294" s="15" t="s">
        <v>26</v>
      </c>
      <c r="N1294" s="15" t="s">
        <v>26</v>
      </c>
      <c r="O1294" s="15" t="s">
        <v>26</v>
      </c>
      <c r="P1294" s="15" t="s">
        <v>29</v>
      </c>
      <c r="Q1294" s="15" t="s">
        <v>24</v>
      </c>
      <c r="R1294" s="15" t="s">
        <v>19</v>
      </c>
      <c r="S1294" s="18" t="n">
        <v>84.5</v>
      </c>
      <c r="T1294" s="15" t="n">
        <v>5193.2</v>
      </c>
      <c r="U1294" s="15" t="s">
        <v>24</v>
      </c>
      <c r="V1294" s="18" t="n">
        <f aca="false">IF(ISNUMBER(T1294),T1294,0)</f>
        <v>5193.2</v>
      </c>
      <c r="W1294" s="15" t="n">
        <f aca="false">IF(U1294="Yes",1,0)</f>
        <v>0</v>
      </c>
      <c r="X1294" s="15" t="str">
        <f aca="false">IF(F1294&lt;=12,"0-12 months",IF(F1294&lt;=24,"13-24 months",IF(F1294&lt;=48,"25-48 months","49-72 months")))</f>
        <v>49-72 months</v>
      </c>
      <c r="Y1294" s="15" t="str">
        <f aca="false">IF(C1294=1,"Yes","No")</f>
        <v>No</v>
      </c>
      <c r="Z1294" s="15" t="n">
        <f aca="false">COUNTIF(J1294:O1294,"Yes")</f>
        <v>5</v>
      </c>
      <c r="AA1294" s="18" t="n">
        <f aca="false">S1294*W1294</f>
        <v>0</v>
      </c>
      <c r="AB1294" s="15" t="n">
        <f aca="false">(P1294="Month-to-month")+(I1294="Fiber optic")+(R1294="Electronic check")+(F1294&lt;=12)+(M1294="No")+(J1294="No")</f>
        <v>1</v>
      </c>
      <c r="AC1294" s="15" t="str">
        <f aca="false">IF(AB1294&gt;=5,"High",IF(AB1294&gt;=3,"Medium","Low"))</f>
        <v>Low</v>
      </c>
    </row>
    <row r="1295" customFormat="false" ht="15" hidden="false" customHeight="false" outlineLevel="0" collapsed="false">
      <c r="A1295" s="15" t="s">
        <v>1392</v>
      </c>
      <c r="B1295" s="15" t="s">
        <v>98</v>
      </c>
      <c r="C1295" s="15" t="n">
        <v>0</v>
      </c>
      <c r="D1295" s="15" t="s">
        <v>26</v>
      </c>
      <c r="E1295" s="15" t="s">
        <v>26</v>
      </c>
      <c r="F1295" s="15" t="n">
        <v>67</v>
      </c>
      <c r="G1295" s="15" t="s">
        <v>26</v>
      </c>
      <c r="H1295" s="15" t="s">
        <v>26</v>
      </c>
      <c r="I1295" s="15" t="s">
        <v>102</v>
      </c>
      <c r="J1295" s="15" t="s">
        <v>24</v>
      </c>
      <c r="K1295" s="15" t="s">
        <v>26</v>
      </c>
      <c r="L1295" s="15" t="s">
        <v>26</v>
      </c>
      <c r="M1295" s="15" t="s">
        <v>26</v>
      </c>
      <c r="N1295" s="15" t="s">
        <v>26</v>
      </c>
      <c r="O1295" s="15" t="s">
        <v>26</v>
      </c>
      <c r="P1295" s="15" t="s">
        <v>29</v>
      </c>
      <c r="Q1295" s="15" t="s">
        <v>26</v>
      </c>
      <c r="R1295" s="15" t="s">
        <v>19</v>
      </c>
      <c r="S1295" s="18" t="n">
        <v>111.2</v>
      </c>
      <c r="T1295" s="15" t="n">
        <v>7530.8</v>
      </c>
      <c r="U1295" s="15" t="s">
        <v>24</v>
      </c>
      <c r="V1295" s="18" t="n">
        <f aca="false">IF(ISNUMBER(T1295),T1295,0)</f>
        <v>7530.8</v>
      </c>
      <c r="W1295" s="15" t="n">
        <f aca="false">IF(U1295="Yes",1,0)</f>
        <v>0</v>
      </c>
      <c r="X1295" s="15" t="str">
        <f aca="false">IF(F1295&lt;=12,"0-12 months",IF(F1295&lt;=24,"13-24 months",IF(F1295&lt;=48,"25-48 months","49-72 months")))</f>
        <v>49-72 months</v>
      </c>
      <c r="Y1295" s="15" t="str">
        <f aca="false">IF(C1295=1,"Yes","No")</f>
        <v>No</v>
      </c>
      <c r="Z1295" s="15" t="n">
        <f aca="false">COUNTIF(J1295:O1295,"Yes")</f>
        <v>5</v>
      </c>
      <c r="AA1295" s="18" t="n">
        <f aca="false">S1295*W1295</f>
        <v>0</v>
      </c>
      <c r="AB1295" s="15" t="n">
        <f aca="false">(P1295="Month-to-month")+(I1295="Fiber optic")+(R1295="Electronic check")+(F1295&lt;=12)+(M1295="No")+(J1295="No")</f>
        <v>2</v>
      </c>
      <c r="AC1295" s="15" t="str">
        <f aca="false">IF(AB1295&gt;=5,"High",IF(AB1295&gt;=3,"Medium","Low"))</f>
        <v>Low</v>
      </c>
    </row>
    <row r="1296" customFormat="false" ht="15" hidden="false" customHeight="false" outlineLevel="0" collapsed="false">
      <c r="A1296" s="15" t="s">
        <v>1393</v>
      </c>
      <c r="B1296" s="15" t="s">
        <v>98</v>
      </c>
      <c r="C1296" s="15" t="n">
        <v>0</v>
      </c>
      <c r="D1296" s="15" t="s">
        <v>24</v>
      </c>
      <c r="E1296" s="15" t="s">
        <v>24</v>
      </c>
      <c r="F1296" s="15" t="n">
        <v>6</v>
      </c>
      <c r="G1296" s="15" t="s">
        <v>26</v>
      </c>
      <c r="H1296" s="15" t="s">
        <v>24</v>
      </c>
      <c r="I1296" s="15" t="s">
        <v>96</v>
      </c>
      <c r="J1296" s="15" t="s">
        <v>24</v>
      </c>
      <c r="K1296" s="15" t="s">
        <v>24</v>
      </c>
      <c r="L1296" s="15" t="s">
        <v>24</v>
      </c>
      <c r="M1296" s="15" t="s">
        <v>24</v>
      </c>
      <c r="N1296" s="15" t="s">
        <v>24</v>
      </c>
      <c r="O1296" s="15" t="s">
        <v>24</v>
      </c>
      <c r="P1296" s="15" t="s">
        <v>25</v>
      </c>
      <c r="Q1296" s="15" t="s">
        <v>24</v>
      </c>
      <c r="R1296" s="15" t="s">
        <v>15</v>
      </c>
      <c r="S1296" s="18" t="n">
        <v>44.75</v>
      </c>
      <c r="T1296" s="15" t="n">
        <v>270.95</v>
      </c>
      <c r="U1296" s="15" t="s">
        <v>26</v>
      </c>
      <c r="V1296" s="18" t="n">
        <f aca="false">IF(ISNUMBER(T1296),T1296,0)</f>
        <v>270.95</v>
      </c>
      <c r="W1296" s="15" t="n">
        <f aca="false">IF(U1296="Yes",1,0)</f>
        <v>1</v>
      </c>
      <c r="X1296" s="15" t="str">
        <f aca="false">IF(F1296&lt;=12,"0-12 months",IF(F1296&lt;=24,"13-24 months",IF(F1296&lt;=48,"25-48 months","49-72 months")))</f>
        <v>0-12 months</v>
      </c>
      <c r="Y1296" s="15" t="str">
        <f aca="false">IF(C1296=1,"Yes","No")</f>
        <v>No</v>
      </c>
      <c r="Z1296" s="15" t="n">
        <f aca="false">COUNTIF(J1296:O1296,"Yes")</f>
        <v>0</v>
      </c>
      <c r="AA1296" s="18" t="n">
        <f aca="false">S1296*W1296</f>
        <v>44.75</v>
      </c>
      <c r="AB1296" s="15" t="n">
        <f aca="false">(P1296="Month-to-month")+(I1296="Fiber optic")+(R1296="Electronic check")+(F1296&lt;=12)+(M1296="No")+(J1296="No")</f>
        <v>5</v>
      </c>
      <c r="AC1296" s="15" t="str">
        <f aca="false">IF(AB1296&gt;=5,"High",IF(AB1296&gt;=3,"Medium","Low"))</f>
        <v>High</v>
      </c>
    </row>
    <row r="1297" customFormat="false" ht="15" hidden="false" customHeight="false" outlineLevel="0" collapsed="false">
      <c r="A1297" s="15" t="s">
        <v>1394</v>
      </c>
      <c r="B1297" s="15" t="s">
        <v>94</v>
      </c>
      <c r="C1297" s="15" t="n">
        <v>0</v>
      </c>
      <c r="D1297" s="15" t="s">
        <v>26</v>
      </c>
      <c r="E1297" s="15" t="s">
        <v>26</v>
      </c>
      <c r="F1297" s="15" t="n">
        <v>70</v>
      </c>
      <c r="G1297" s="15" t="s">
        <v>26</v>
      </c>
      <c r="H1297" s="15" t="s">
        <v>26</v>
      </c>
      <c r="I1297" s="15" t="s">
        <v>96</v>
      </c>
      <c r="J1297" s="15" t="s">
        <v>26</v>
      </c>
      <c r="K1297" s="15" t="s">
        <v>24</v>
      </c>
      <c r="L1297" s="15" t="s">
        <v>24</v>
      </c>
      <c r="M1297" s="15" t="s">
        <v>26</v>
      </c>
      <c r="N1297" s="15" t="s">
        <v>26</v>
      </c>
      <c r="O1297" s="15" t="s">
        <v>26</v>
      </c>
      <c r="P1297" s="15" t="s">
        <v>29</v>
      </c>
      <c r="Q1297" s="15" t="s">
        <v>26</v>
      </c>
      <c r="R1297" s="15" t="s">
        <v>19</v>
      </c>
      <c r="S1297" s="18" t="n">
        <v>80.6</v>
      </c>
      <c r="T1297" s="15" t="n">
        <v>5460.2</v>
      </c>
      <c r="U1297" s="15" t="s">
        <v>24</v>
      </c>
      <c r="V1297" s="18" t="n">
        <f aca="false">IF(ISNUMBER(T1297),T1297,0)</f>
        <v>5460.2</v>
      </c>
      <c r="W1297" s="15" t="n">
        <f aca="false">IF(U1297="Yes",1,0)</f>
        <v>0</v>
      </c>
      <c r="X1297" s="15" t="str">
        <f aca="false">IF(F1297&lt;=12,"0-12 months",IF(F1297&lt;=24,"13-24 months",IF(F1297&lt;=48,"25-48 months","49-72 months")))</f>
        <v>49-72 months</v>
      </c>
      <c r="Y1297" s="15" t="str">
        <f aca="false">IF(C1297=1,"Yes","No")</f>
        <v>No</v>
      </c>
      <c r="Z1297" s="15" t="n">
        <f aca="false">COUNTIF(J1297:O1297,"Yes")</f>
        <v>4</v>
      </c>
      <c r="AA1297" s="18" t="n">
        <f aca="false">S1297*W1297</f>
        <v>0</v>
      </c>
      <c r="AB1297" s="15" t="n">
        <f aca="false">(P1297="Month-to-month")+(I1297="Fiber optic")+(R1297="Electronic check")+(F1297&lt;=12)+(M1297="No")+(J1297="No")</f>
        <v>0</v>
      </c>
      <c r="AC1297" s="15" t="str">
        <f aca="false">IF(AB1297&gt;=5,"High",IF(AB1297&gt;=3,"Medium","Low"))</f>
        <v>Low</v>
      </c>
    </row>
    <row r="1298" customFormat="false" ht="15" hidden="false" customHeight="false" outlineLevel="0" collapsed="false">
      <c r="A1298" s="15" t="s">
        <v>1395</v>
      </c>
      <c r="B1298" s="15" t="s">
        <v>94</v>
      </c>
      <c r="C1298" s="15" t="n">
        <v>1</v>
      </c>
      <c r="D1298" s="15" t="s">
        <v>24</v>
      </c>
      <c r="E1298" s="15" t="s">
        <v>24</v>
      </c>
      <c r="F1298" s="15" t="n">
        <v>20</v>
      </c>
      <c r="G1298" s="15" t="s">
        <v>26</v>
      </c>
      <c r="H1298" s="15" t="s">
        <v>24</v>
      </c>
      <c r="I1298" s="15" t="s">
        <v>102</v>
      </c>
      <c r="J1298" s="15" t="s">
        <v>24</v>
      </c>
      <c r="K1298" s="15" t="s">
        <v>24</v>
      </c>
      <c r="L1298" s="15" t="s">
        <v>24</v>
      </c>
      <c r="M1298" s="15" t="s">
        <v>24</v>
      </c>
      <c r="N1298" s="15" t="s">
        <v>26</v>
      </c>
      <c r="O1298" s="15" t="s">
        <v>24</v>
      </c>
      <c r="P1298" s="15" t="s">
        <v>25</v>
      </c>
      <c r="Q1298" s="15" t="s">
        <v>24</v>
      </c>
      <c r="R1298" s="15" t="s">
        <v>19</v>
      </c>
      <c r="S1298" s="18" t="n">
        <v>80.7</v>
      </c>
      <c r="T1298" s="15" t="n">
        <v>1614.2</v>
      </c>
      <c r="U1298" s="15" t="s">
        <v>24</v>
      </c>
      <c r="V1298" s="18" t="n">
        <f aca="false">IF(ISNUMBER(T1298),T1298,0)</f>
        <v>1614.2</v>
      </c>
      <c r="W1298" s="15" t="n">
        <f aca="false">IF(U1298="Yes",1,0)</f>
        <v>0</v>
      </c>
      <c r="X1298" s="15" t="str">
        <f aca="false">IF(F1298&lt;=12,"0-12 months",IF(F1298&lt;=24,"13-24 months",IF(F1298&lt;=48,"25-48 months","49-72 months")))</f>
        <v>13-24 months</v>
      </c>
      <c r="Y1298" s="15" t="str">
        <f aca="false">IF(C1298=1,"Yes","No")</f>
        <v>Yes</v>
      </c>
      <c r="Z1298" s="15" t="n">
        <f aca="false">COUNTIF(J1298:O1298,"Yes")</f>
        <v>1</v>
      </c>
      <c r="AA1298" s="18" t="n">
        <f aca="false">S1298*W1298</f>
        <v>0</v>
      </c>
      <c r="AB1298" s="15" t="n">
        <f aca="false">(P1298="Month-to-month")+(I1298="Fiber optic")+(R1298="Electronic check")+(F1298&lt;=12)+(M1298="No")+(J1298="No")</f>
        <v>4</v>
      </c>
      <c r="AC1298" s="15" t="str">
        <f aca="false">IF(AB1298&gt;=5,"High",IF(AB1298&gt;=3,"Medium","Low"))</f>
        <v>Medium</v>
      </c>
    </row>
    <row r="1299" customFormat="false" ht="15" hidden="false" customHeight="false" outlineLevel="0" collapsed="false">
      <c r="A1299" s="15" t="s">
        <v>1396</v>
      </c>
      <c r="B1299" s="15" t="s">
        <v>94</v>
      </c>
      <c r="C1299" s="15" t="n">
        <v>0</v>
      </c>
      <c r="D1299" s="15" t="s">
        <v>24</v>
      </c>
      <c r="E1299" s="15" t="s">
        <v>24</v>
      </c>
      <c r="F1299" s="15" t="n">
        <v>5</v>
      </c>
      <c r="G1299" s="15" t="s">
        <v>26</v>
      </c>
      <c r="H1299" s="15" t="s">
        <v>26</v>
      </c>
      <c r="I1299" s="15" t="s">
        <v>102</v>
      </c>
      <c r="J1299" s="15" t="s">
        <v>24</v>
      </c>
      <c r="K1299" s="15" t="s">
        <v>24</v>
      </c>
      <c r="L1299" s="15" t="s">
        <v>24</v>
      </c>
      <c r="M1299" s="15" t="s">
        <v>24</v>
      </c>
      <c r="N1299" s="15" t="s">
        <v>24</v>
      </c>
      <c r="O1299" s="15" t="s">
        <v>24</v>
      </c>
      <c r="P1299" s="15" t="s">
        <v>25</v>
      </c>
      <c r="Q1299" s="15" t="s">
        <v>24</v>
      </c>
      <c r="R1299" s="15" t="s">
        <v>15</v>
      </c>
      <c r="S1299" s="18" t="n">
        <v>75.6</v>
      </c>
      <c r="T1299" s="15" t="n">
        <v>402.5</v>
      </c>
      <c r="U1299" s="15" t="s">
        <v>24</v>
      </c>
      <c r="V1299" s="18" t="n">
        <f aca="false">IF(ISNUMBER(T1299),T1299,0)</f>
        <v>402.5</v>
      </c>
      <c r="W1299" s="15" t="n">
        <f aca="false">IF(U1299="Yes",1,0)</f>
        <v>0</v>
      </c>
      <c r="X1299" s="15" t="str">
        <f aca="false">IF(F1299&lt;=12,"0-12 months",IF(F1299&lt;=24,"13-24 months",IF(F1299&lt;=48,"25-48 months","49-72 months")))</f>
        <v>0-12 months</v>
      </c>
      <c r="Y1299" s="15" t="str">
        <f aca="false">IF(C1299=1,"Yes","No")</f>
        <v>No</v>
      </c>
      <c r="Z1299" s="15" t="n">
        <f aca="false">COUNTIF(J1299:O1299,"Yes")</f>
        <v>0</v>
      </c>
      <c r="AA1299" s="18" t="n">
        <f aca="false">S1299*W1299</f>
        <v>0</v>
      </c>
      <c r="AB1299" s="15" t="n">
        <f aca="false">(P1299="Month-to-month")+(I1299="Fiber optic")+(R1299="Electronic check")+(F1299&lt;=12)+(M1299="No")+(J1299="No")</f>
        <v>6</v>
      </c>
      <c r="AC1299" s="15" t="str">
        <f aca="false">IF(AB1299&gt;=5,"High",IF(AB1299&gt;=3,"Medium","Low"))</f>
        <v>High</v>
      </c>
    </row>
    <row r="1300" customFormat="false" ht="15" hidden="false" customHeight="false" outlineLevel="0" collapsed="false">
      <c r="A1300" s="15" t="s">
        <v>1397</v>
      </c>
      <c r="B1300" s="15" t="s">
        <v>94</v>
      </c>
      <c r="C1300" s="15" t="n">
        <v>0</v>
      </c>
      <c r="D1300" s="15" t="s">
        <v>26</v>
      </c>
      <c r="E1300" s="15" t="s">
        <v>26</v>
      </c>
      <c r="F1300" s="15" t="n">
        <v>24</v>
      </c>
      <c r="G1300" s="15" t="s">
        <v>24</v>
      </c>
      <c r="H1300" s="15" t="s">
        <v>95</v>
      </c>
      <c r="I1300" s="15" t="s">
        <v>96</v>
      </c>
      <c r="J1300" s="15" t="s">
        <v>26</v>
      </c>
      <c r="K1300" s="15" t="s">
        <v>26</v>
      </c>
      <c r="L1300" s="15" t="s">
        <v>26</v>
      </c>
      <c r="M1300" s="15" t="s">
        <v>24</v>
      </c>
      <c r="N1300" s="15" t="s">
        <v>26</v>
      </c>
      <c r="O1300" s="15" t="s">
        <v>26</v>
      </c>
      <c r="P1300" s="15" t="s">
        <v>27</v>
      </c>
      <c r="Q1300" s="15" t="s">
        <v>24</v>
      </c>
      <c r="R1300" s="15" t="s">
        <v>15</v>
      </c>
      <c r="S1300" s="18" t="n">
        <v>57.6</v>
      </c>
      <c r="T1300" s="15" t="n">
        <v>1367.75</v>
      </c>
      <c r="U1300" s="15" t="s">
        <v>24</v>
      </c>
      <c r="V1300" s="18" t="n">
        <f aca="false">IF(ISNUMBER(T1300),T1300,0)</f>
        <v>1367.75</v>
      </c>
      <c r="W1300" s="15" t="n">
        <f aca="false">IF(U1300="Yes",1,0)</f>
        <v>0</v>
      </c>
      <c r="X1300" s="15" t="str">
        <f aca="false">IF(F1300&lt;=12,"0-12 months",IF(F1300&lt;=24,"13-24 months",IF(F1300&lt;=48,"25-48 months","49-72 months")))</f>
        <v>13-24 months</v>
      </c>
      <c r="Y1300" s="15" t="str">
        <f aca="false">IF(C1300=1,"Yes","No")</f>
        <v>No</v>
      </c>
      <c r="Z1300" s="15" t="n">
        <f aca="false">COUNTIF(J1300:O1300,"Yes")</f>
        <v>5</v>
      </c>
      <c r="AA1300" s="18" t="n">
        <f aca="false">S1300*W1300</f>
        <v>0</v>
      </c>
      <c r="AB1300" s="15" t="n">
        <f aca="false">(P1300="Month-to-month")+(I1300="Fiber optic")+(R1300="Electronic check")+(F1300&lt;=12)+(M1300="No")+(J1300="No")</f>
        <v>2</v>
      </c>
      <c r="AC1300" s="15" t="str">
        <f aca="false">IF(AB1300&gt;=5,"High",IF(AB1300&gt;=3,"Medium","Low"))</f>
        <v>Low</v>
      </c>
    </row>
    <row r="1301" customFormat="false" ht="15" hidden="false" customHeight="false" outlineLevel="0" collapsed="false">
      <c r="A1301" s="15" t="s">
        <v>1398</v>
      </c>
      <c r="B1301" s="15" t="s">
        <v>94</v>
      </c>
      <c r="C1301" s="15" t="n">
        <v>0</v>
      </c>
      <c r="D1301" s="15" t="s">
        <v>26</v>
      </c>
      <c r="E1301" s="15" t="s">
        <v>24</v>
      </c>
      <c r="F1301" s="15" t="n">
        <v>11</v>
      </c>
      <c r="G1301" s="15" t="s">
        <v>26</v>
      </c>
      <c r="H1301" s="15" t="s">
        <v>24</v>
      </c>
      <c r="I1301" s="15" t="s">
        <v>96</v>
      </c>
      <c r="J1301" s="15" t="s">
        <v>24</v>
      </c>
      <c r="K1301" s="15" t="s">
        <v>24</v>
      </c>
      <c r="L1301" s="15" t="s">
        <v>24</v>
      </c>
      <c r="M1301" s="15" t="s">
        <v>24</v>
      </c>
      <c r="N1301" s="15" t="s">
        <v>24</v>
      </c>
      <c r="O1301" s="15" t="s">
        <v>24</v>
      </c>
      <c r="P1301" s="15" t="s">
        <v>25</v>
      </c>
      <c r="Q1301" s="15" t="s">
        <v>26</v>
      </c>
      <c r="R1301" s="15" t="s">
        <v>15</v>
      </c>
      <c r="S1301" s="18" t="n">
        <v>44.05</v>
      </c>
      <c r="T1301" s="15" t="n">
        <v>483.7</v>
      </c>
      <c r="U1301" s="15" t="s">
        <v>26</v>
      </c>
      <c r="V1301" s="18" t="n">
        <f aca="false">IF(ISNUMBER(T1301),T1301,0)</f>
        <v>483.7</v>
      </c>
      <c r="W1301" s="15" t="n">
        <f aca="false">IF(U1301="Yes",1,0)</f>
        <v>1</v>
      </c>
      <c r="X1301" s="15" t="str">
        <f aca="false">IF(F1301&lt;=12,"0-12 months",IF(F1301&lt;=24,"13-24 months",IF(F1301&lt;=48,"25-48 months","49-72 months")))</f>
        <v>0-12 months</v>
      </c>
      <c r="Y1301" s="15" t="str">
        <f aca="false">IF(C1301=1,"Yes","No")</f>
        <v>No</v>
      </c>
      <c r="Z1301" s="15" t="n">
        <f aca="false">COUNTIF(J1301:O1301,"Yes")</f>
        <v>0</v>
      </c>
      <c r="AA1301" s="18" t="n">
        <f aca="false">S1301*W1301</f>
        <v>44.05</v>
      </c>
      <c r="AB1301" s="15" t="n">
        <f aca="false">(P1301="Month-to-month")+(I1301="Fiber optic")+(R1301="Electronic check")+(F1301&lt;=12)+(M1301="No")+(J1301="No")</f>
        <v>5</v>
      </c>
      <c r="AC1301" s="15" t="str">
        <f aca="false">IF(AB1301&gt;=5,"High",IF(AB1301&gt;=3,"Medium","Low"))</f>
        <v>High</v>
      </c>
    </row>
    <row r="1302" customFormat="false" ht="15" hidden="false" customHeight="false" outlineLevel="0" collapsed="false">
      <c r="A1302" s="15" t="s">
        <v>1399</v>
      </c>
      <c r="B1302" s="15" t="s">
        <v>98</v>
      </c>
      <c r="C1302" s="15" t="n">
        <v>0</v>
      </c>
      <c r="D1302" s="15" t="s">
        <v>26</v>
      </c>
      <c r="E1302" s="15" t="s">
        <v>24</v>
      </c>
      <c r="F1302" s="15" t="n">
        <v>72</v>
      </c>
      <c r="G1302" s="15" t="s">
        <v>26</v>
      </c>
      <c r="H1302" s="15" t="s">
        <v>26</v>
      </c>
      <c r="I1302" s="15" t="s">
        <v>102</v>
      </c>
      <c r="J1302" s="15" t="s">
        <v>24</v>
      </c>
      <c r="K1302" s="15" t="s">
        <v>26</v>
      </c>
      <c r="L1302" s="15" t="s">
        <v>26</v>
      </c>
      <c r="M1302" s="15" t="s">
        <v>26</v>
      </c>
      <c r="N1302" s="15" t="s">
        <v>26</v>
      </c>
      <c r="O1302" s="15" t="s">
        <v>26</v>
      </c>
      <c r="P1302" s="15" t="s">
        <v>29</v>
      </c>
      <c r="Q1302" s="15" t="s">
        <v>26</v>
      </c>
      <c r="R1302" s="15" t="s">
        <v>21</v>
      </c>
      <c r="S1302" s="18" t="n">
        <v>110.6</v>
      </c>
      <c r="T1302" s="15" t="n">
        <v>7962.2</v>
      </c>
      <c r="U1302" s="15" t="s">
        <v>24</v>
      </c>
      <c r="V1302" s="18" t="n">
        <f aca="false">IF(ISNUMBER(T1302),T1302,0)</f>
        <v>7962.2</v>
      </c>
      <c r="W1302" s="15" t="n">
        <f aca="false">IF(U1302="Yes",1,0)</f>
        <v>0</v>
      </c>
      <c r="X1302" s="15" t="str">
        <f aca="false">IF(F1302&lt;=12,"0-12 months",IF(F1302&lt;=24,"13-24 months",IF(F1302&lt;=48,"25-48 months","49-72 months")))</f>
        <v>49-72 months</v>
      </c>
      <c r="Y1302" s="15" t="str">
        <f aca="false">IF(C1302=1,"Yes","No")</f>
        <v>No</v>
      </c>
      <c r="Z1302" s="15" t="n">
        <f aca="false">COUNTIF(J1302:O1302,"Yes")</f>
        <v>5</v>
      </c>
      <c r="AA1302" s="18" t="n">
        <f aca="false">S1302*W1302</f>
        <v>0</v>
      </c>
      <c r="AB1302" s="15" t="n">
        <f aca="false">(P1302="Month-to-month")+(I1302="Fiber optic")+(R1302="Electronic check")+(F1302&lt;=12)+(M1302="No")+(J1302="No")</f>
        <v>2</v>
      </c>
      <c r="AC1302" s="15" t="str">
        <f aca="false">IF(AB1302&gt;=5,"High",IF(AB1302&gt;=3,"Medium","Low"))</f>
        <v>Low</v>
      </c>
    </row>
    <row r="1303" customFormat="false" ht="15" hidden="false" customHeight="false" outlineLevel="0" collapsed="false">
      <c r="A1303" s="15" t="s">
        <v>1400</v>
      </c>
      <c r="B1303" s="15" t="s">
        <v>94</v>
      </c>
      <c r="C1303" s="15" t="n">
        <v>0</v>
      </c>
      <c r="D1303" s="15" t="s">
        <v>26</v>
      </c>
      <c r="E1303" s="15" t="s">
        <v>26</v>
      </c>
      <c r="F1303" s="15" t="n">
        <v>66</v>
      </c>
      <c r="G1303" s="15" t="s">
        <v>26</v>
      </c>
      <c r="H1303" s="15" t="s">
        <v>24</v>
      </c>
      <c r="I1303" s="15" t="s">
        <v>96</v>
      </c>
      <c r="J1303" s="15" t="s">
        <v>26</v>
      </c>
      <c r="K1303" s="15" t="s">
        <v>26</v>
      </c>
      <c r="L1303" s="15" t="s">
        <v>24</v>
      </c>
      <c r="M1303" s="15" t="s">
        <v>26</v>
      </c>
      <c r="N1303" s="15" t="s">
        <v>24</v>
      </c>
      <c r="O1303" s="15" t="s">
        <v>24</v>
      </c>
      <c r="P1303" s="15" t="s">
        <v>29</v>
      </c>
      <c r="Q1303" s="15" t="s">
        <v>26</v>
      </c>
      <c r="R1303" s="15" t="s">
        <v>21</v>
      </c>
      <c r="S1303" s="18" t="n">
        <v>58.2</v>
      </c>
      <c r="T1303" s="15" t="n">
        <v>3810.8</v>
      </c>
      <c r="U1303" s="15" t="s">
        <v>24</v>
      </c>
      <c r="V1303" s="18" t="n">
        <f aca="false">IF(ISNUMBER(T1303),T1303,0)</f>
        <v>3810.8</v>
      </c>
      <c r="W1303" s="15" t="n">
        <f aca="false">IF(U1303="Yes",1,0)</f>
        <v>0</v>
      </c>
      <c r="X1303" s="15" t="str">
        <f aca="false">IF(F1303&lt;=12,"0-12 months",IF(F1303&lt;=24,"13-24 months",IF(F1303&lt;=48,"25-48 months","49-72 months")))</f>
        <v>49-72 months</v>
      </c>
      <c r="Y1303" s="15" t="str">
        <f aca="false">IF(C1303=1,"Yes","No")</f>
        <v>No</v>
      </c>
      <c r="Z1303" s="15" t="n">
        <f aca="false">COUNTIF(J1303:O1303,"Yes")</f>
        <v>3</v>
      </c>
      <c r="AA1303" s="18" t="n">
        <f aca="false">S1303*W1303</f>
        <v>0</v>
      </c>
      <c r="AB1303" s="15" t="n">
        <f aca="false">(P1303="Month-to-month")+(I1303="Fiber optic")+(R1303="Electronic check")+(F1303&lt;=12)+(M1303="No")+(J1303="No")</f>
        <v>0</v>
      </c>
      <c r="AC1303" s="15" t="str">
        <f aca="false">IF(AB1303&gt;=5,"High",IF(AB1303&gt;=3,"Medium","Low"))</f>
        <v>Low</v>
      </c>
    </row>
    <row r="1304" customFormat="false" ht="15" hidden="false" customHeight="false" outlineLevel="0" collapsed="false">
      <c r="A1304" s="15" t="s">
        <v>1401</v>
      </c>
      <c r="B1304" s="15" t="s">
        <v>94</v>
      </c>
      <c r="C1304" s="15" t="n">
        <v>0</v>
      </c>
      <c r="D1304" s="15" t="s">
        <v>26</v>
      </c>
      <c r="E1304" s="15" t="s">
        <v>26</v>
      </c>
      <c r="F1304" s="15" t="n">
        <v>45</v>
      </c>
      <c r="G1304" s="15" t="s">
        <v>26</v>
      </c>
      <c r="H1304" s="15" t="s">
        <v>24</v>
      </c>
      <c r="I1304" s="15" t="s">
        <v>96</v>
      </c>
      <c r="J1304" s="15" t="s">
        <v>26</v>
      </c>
      <c r="K1304" s="15" t="s">
        <v>24</v>
      </c>
      <c r="L1304" s="15" t="s">
        <v>26</v>
      </c>
      <c r="M1304" s="15" t="s">
        <v>26</v>
      </c>
      <c r="N1304" s="15" t="s">
        <v>26</v>
      </c>
      <c r="O1304" s="15" t="s">
        <v>26</v>
      </c>
      <c r="P1304" s="15" t="s">
        <v>29</v>
      </c>
      <c r="Q1304" s="15" t="s">
        <v>26</v>
      </c>
      <c r="R1304" s="15" t="s">
        <v>17</v>
      </c>
      <c r="S1304" s="18" t="n">
        <v>81</v>
      </c>
      <c r="T1304" s="15" t="n">
        <v>3533.6</v>
      </c>
      <c r="U1304" s="15" t="s">
        <v>24</v>
      </c>
      <c r="V1304" s="18" t="n">
        <f aca="false">IF(ISNUMBER(T1304),T1304,0)</f>
        <v>3533.6</v>
      </c>
      <c r="W1304" s="15" t="n">
        <f aca="false">IF(U1304="Yes",1,0)</f>
        <v>0</v>
      </c>
      <c r="X1304" s="15" t="str">
        <f aca="false">IF(F1304&lt;=12,"0-12 months",IF(F1304&lt;=24,"13-24 months",IF(F1304&lt;=48,"25-48 months","49-72 months")))</f>
        <v>25-48 months</v>
      </c>
      <c r="Y1304" s="15" t="str">
        <f aca="false">IF(C1304=1,"Yes","No")</f>
        <v>No</v>
      </c>
      <c r="Z1304" s="15" t="n">
        <f aca="false">COUNTIF(J1304:O1304,"Yes")</f>
        <v>5</v>
      </c>
      <c r="AA1304" s="18" t="n">
        <f aca="false">S1304*W1304</f>
        <v>0</v>
      </c>
      <c r="AB1304" s="15" t="n">
        <f aca="false">(P1304="Month-to-month")+(I1304="Fiber optic")+(R1304="Electronic check")+(F1304&lt;=12)+(M1304="No")+(J1304="No")</f>
        <v>0</v>
      </c>
      <c r="AC1304" s="15" t="str">
        <f aca="false">IF(AB1304&gt;=5,"High",IF(AB1304&gt;=3,"Medium","Low"))</f>
        <v>Low</v>
      </c>
    </row>
    <row r="1305" customFormat="false" ht="15" hidden="false" customHeight="false" outlineLevel="0" collapsed="false">
      <c r="A1305" s="15" t="s">
        <v>1402</v>
      </c>
      <c r="B1305" s="15" t="s">
        <v>94</v>
      </c>
      <c r="C1305" s="15" t="n">
        <v>0</v>
      </c>
      <c r="D1305" s="15" t="s">
        <v>26</v>
      </c>
      <c r="E1305" s="15" t="s">
        <v>26</v>
      </c>
      <c r="F1305" s="15" t="n">
        <v>69</v>
      </c>
      <c r="G1305" s="15" t="s">
        <v>26</v>
      </c>
      <c r="H1305" s="15" t="s">
        <v>24</v>
      </c>
      <c r="I1305" s="15" t="s">
        <v>24</v>
      </c>
      <c r="J1305" s="15" t="s">
        <v>28</v>
      </c>
      <c r="K1305" s="15" t="s">
        <v>28</v>
      </c>
      <c r="L1305" s="15" t="s">
        <v>28</v>
      </c>
      <c r="M1305" s="15" t="s">
        <v>28</v>
      </c>
      <c r="N1305" s="15" t="s">
        <v>28</v>
      </c>
      <c r="O1305" s="15" t="s">
        <v>28</v>
      </c>
      <c r="P1305" s="15" t="s">
        <v>29</v>
      </c>
      <c r="Q1305" s="15" t="s">
        <v>24</v>
      </c>
      <c r="R1305" s="15" t="s">
        <v>19</v>
      </c>
      <c r="S1305" s="18" t="n">
        <v>19.7</v>
      </c>
      <c r="T1305" s="15" t="n">
        <v>1396.9</v>
      </c>
      <c r="U1305" s="15" t="s">
        <v>24</v>
      </c>
      <c r="V1305" s="18" t="n">
        <f aca="false">IF(ISNUMBER(T1305),T1305,0)</f>
        <v>1396.9</v>
      </c>
      <c r="W1305" s="15" t="n">
        <f aca="false">IF(U1305="Yes",1,0)</f>
        <v>0</v>
      </c>
      <c r="X1305" s="15" t="str">
        <f aca="false">IF(F1305&lt;=12,"0-12 months",IF(F1305&lt;=24,"13-24 months",IF(F1305&lt;=48,"25-48 months","49-72 months")))</f>
        <v>49-72 months</v>
      </c>
      <c r="Y1305" s="15" t="str">
        <f aca="false">IF(C1305=1,"Yes","No")</f>
        <v>No</v>
      </c>
      <c r="Z1305" s="15" t="n">
        <f aca="false">COUNTIF(J1305:O1305,"Yes")</f>
        <v>0</v>
      </c>
      <c r="AA1305" s="18" t="n">
        <f aca="false">S1305*W1305</f>
        <v>0</v>
      </c>
      <c r="AB1305" s="15" t="n">
        <f aca="false">(P1305="Month-to-month")+(I1305="Fiber optic")+(R1305="Electronic check")+(F1305&lt;=12)+(M1305="No")+(J1305="No")</f>
        <v>0</v>
      </c>
      <c r="AC1305" s="15" t="str">
        <f aca="false">IF(AB1305&gt;=5,"High",IF(AB1305&gt;=3,"Medium","Low"))</f>
        <v>Low</v>
      </c>
    </row>
    <row r="1306" customFormat="false" ht="15" hidden="false" customHeight="false" outlineLevel="0" collapsed="false">
      <c r="A1306" s="15" t="s">
        <v>1403</v>
      </c>
      <c r="B1306" s="15" t="s">
        <v>98</v>
      </c>
      <c r="C1306" s="15" t="n">
        <v>1</v>
      </c>
      <c r="D1306" s="15" t="s">
        <v>26</v>
      </c>
      <c r="E1306" s="15" t="s">
        <v>24</v>
      </c>
      <c r="F1306" s="15" t="n">
        <v>15</v>
      </c>
      <c r="G1306" s="15" t="s">
        <v>26</v>
      </c>
      <c r="H1306" s="15" t="s">
        <v>26</v>
      </c>
      <c r="I1306" s="15" t="s">
        <v>102</v>
      </c>
      <c r="J1306" s="15" t="s">
        <v>24</v>
      </c>
      <c r="K1306" s="15" t="s">
        <v>24</v>
      </c>
      <c r="L1306" s="15" t="s">
        <v>24</v>
      </c>
      <c r="M1306" s="15" t="s">
        <v>24</v>
      </c>
      <c r="N1306" s="15" t="s">
        <v>24</v>
      </c>
      <c r="O1306" s="15" t="s">
        <v>26</v>
      </c>
      <c r="P1306" s="15" t="s">
        <v>25</v>
      </c>
      <c r="Q1306" s="15" t="s">
        <v>26</v>
      </c>
      <c r="R1306" s="15" t="s">
        <v>19</v>
      </c>
      <c r="S1306" s="18" t="n">
        <v>85.6</v>
      </c>
      <c r="T1306" s="15" t="n">
        <v>1345.55</v>
      </c>
      <c r="U1306" s="15" t="s">
        <v>26</v>
      </c>
      <c r="V1306" s="18" t="n">
        <f aca="false">IF(ISNUMBER(T1306),T1306,0)</f>
        <v>1345.55</v>
      </c>
      <c r="W1306" s="15" t="n">
        <f aca="false">IF(U1306="Yes",1,0)</f>
        <v>1</v>
      </c>
      <c r="X1306" s="15" t="str">
        <f aca="false">IF(F1306&lt;=12,"0-12 months",IF(F1306&lt;=24,"13-24 months",IF(F1306&lt;=48,"25-48 months","49-72 months")))</f>
        <v>13-24 months</v>
      </c>
      <c r="Y1306" s="15" t="str">
        <f aca="false">IF(C1306=1,"Yes","No")</f>
        <v>Yes</v>
      </c>
      <c r="Z1306" s="15" t="n">
        <f aca="false">COUNTIF(J1306:O1306,"Yes")</f>
        <v>1</v>
      </c>
      <c r="AA1306" s="18" t="n">
        <f aca="false">S1306*W1306</f>
        <v>85.6</v>
      </c>
      <c r="AB1306" s="15" t="n">
        <f aca="false">(P1306="Month-to-month")+(I1306="Fiber optic")+(R1306="Electronic check")+(F1306&lt;=12)+(M1306="No")+(J1306="No")</f>
        <v>4</v>
      </c>
      <c r="AC1306" s="15" t="str">
        <f aca="false">IF(AB1306&gt;=5,"High",IF(AB1306&gt;=3,"Medium","Low"))</f>
        <v>Medium</v>
      </c>
    </row>
    <row r="1307" customFormat="false" ht="15" hidden="false" customHeight="false" outlineLevel="0" collapsed="false">
      <c r="A1307" s="15" t="s">
        <v>1404</v>
      </c>
      <c r="B1307" s="15" t="s">
        <v>94</v>
      </c>
      <c r="C1307" s="15" t="n">
        <v>0</v>
      </c>
      <c r="D1307" s="15" t="s">
        <v>24</v>
      </c>
      <c r="E1307" s="15" t="s">
        <v>24</v>
      </c>
      <c r="F1307" s="15" t="n">
        <v>28</v>
      </c>
      <c r="G1307" s="15" t="s">
        <v>26</v>
      </c>
      <c r="H1307" s="15" t="s">
        <v>24</v>
      </c>
      <c r="I1307" s="15" t="s">
        <v>96</v>
      </c>
      <c r="J1307" s="15" t="s">
        <v>24</v>
      </c>
      <c r="K1307" s="15" t="s">
        <v>24</v>
      </c>
      <c r="L1307" s="15" t="s">
        <v>26</v>
      </c>
      <c r="M1307" s="15" t="s">
        <v>24</v>
      </c>
      <c r="N1307" s="15" t="s">
        <v>26</v>
      </c>
      <c r="O1307" s="15" t="s">
        <v>24</v>
      </c>
      <c r="P1307" s="15" t="s">
        <v>25</v>
      </c>
      <c r="Q1307" s="15" t="s">
        <v>26</v>
      </c>
      <c r="R1307" s="15" t="s">
        <v>19</v>
      </c>
      <c r="S1307" s="18" t="n">
        <v>59.55</v>
      </c>
      <c r="T1307" s="15" t="n">
        <v>1646.45</v>
      </c>
      <c r="U1307" s="15" t="s">
        <v>24</v>
      </c>
      <c r="V1307" s="18" t="n">
        <f aca="false">IF(ISNUMBER(T1307),T1307,0)</f>
        <v>1646.45</v>
      </c>
      <c r="W1307" s="15" t="n">
        <f aca="false">IF(U1307="Yes",1,0)</f>
        <v>0</v>
      </c>
      <c r="X1307" s="15" t="str">
        <f aca="false">IF(F1307&lt;=12,"0-12 months",IF(F1307&lt;=24,"13-24 months",IF(F1307&lt;=48,"25-48 months","49-72 months")))</f>
        <v>25-48 months</v>
      </c>
      <c r="Y1307" s="15" t="str">
        <f aca="false">IF(C1307=1,"Yes","No")</f>
        <v>No</v>
      </c>
      <c r="Z1307" s="15" t="n">
        <f aca="false">COUNTIF(J1307:O1307,"Yes")</f>
        <v>2</v>
      </c>
      <c r="AA1307" s="18" t="n">
        <f aca="false">S1307*W1307</f>
        <v>0</v>
      </c>
      <c r="AB1307" s="15" t="n">
        <f aca="false">(P1307="Month-to-month")+(I1307="Fiber optic")+(R1307="Electronic check")+(F1307&lt;=12)+(M1307="No")+(J1307="No")</f>
        <v>3</v>
      </c>
      <c r="AC1307" s="15" t="str">
        <f aca="false">IF(AB1307&gt;=5,"High",IF(AB1307&gt;=3,"Medium","Low"))</f>
        <v>Medium</v>
      </c>
    </row>
    <row r="1308" customFormat="false" ht="15" hidden="false" customHeight="false" outlineLevel="0" collapsed="false">
      <c r="A1308" s="15" t="s">
        <v>1405</v>
      </c>
      <c r="B1308" s="15" t="s">
        <v>94</v>
      </c>
      <c r="C1308" s="15" t="n">
        <v>0</v>
      </c>
      <c r="D1308" s="15" t="s">
        <v>24</v>
      </c>
      <c r="E1308" s="15" t="s">
        <v>24</v>
      </c>
      <c r="F1308" s="15" t="n">
        <v>70</v>
      </c>
      <c r="G1308" s="15" t="s">
        <v>26</v>
      </c>
      <c r="H1308" s="15" t="s">
        <v>26</v>
      </c>
      <c r="I1308" s="15" t="s">
        <v>102</v>
      </c>
      <c r="J1308" s="15" t="s">
        <v>26</v>
      </c>
      <c r="K1308" s="15" t="s">
        <v>26</v>
      </c>
      <c r="L1308" s="15" t="s">
        <v>26</v>
      </c>
      <c r="M1308" s="15" t="s">
        <v>26</v>
      </c>
      <c r="N1308" s="15" t="s">
        <v>26</v>
      </c>
      <c r="O1308" s="15" t="s">
        <v>26</v>
      </c>
      <c r="P1308" s="15" t="s">
        <v>27</v>
      </c>
      <c r="Q1308" s="15" t="s">
        <v>24</v>
      </c>
      <c r="R1308" s="15" t="s">
        <v>21</v>
      </c>
      <c r="S1308" s="18" t="n">
        <v>115.55</v>
      </c>
      <c r="T1308" s="15" t="n">
        <v>8127.6</v>
      </c>
      <c r="U1308" s="15" t="s">
        <v>26</v>
      </c>
      <c r="V1308" s="18" t="n">
        <f aca="false">IF(ISNUMBER(T1308),T1308,0)</f>
        <v>8127.6</v>
      </c>
      <c r="W1308" s="15" t="n">
        <f aca="false">IF(U1308="Yes",1,0)</f>
        <v>1</v>
      </c>
      <c r="X1308" s="15" t="str">
        <f aca="false">IF(F1308&lt;=12,"0-12 months",IF(F1308&lt;=24,"13-24 months",IF(F1308&lt;=48,"25-48 months","49-72 months")))</f>
        <v>49-72 months</v>
      </c>
      <c r="Y1308" s="15" t="str">
        <f aca="false">IF(C1308=1,"Yes","No")</f>
        <v>No</v>
      </c>
      <c r="Z1308" s="15" t="n">
        <f aca="false">COUNTIF(J1308:O1308,"Yes")</f>
        <v>6</v>
      </c>
      <c r="AA1308" s="18" t="n">
        <f aca="false">S1308*W1308</f>
        <v>115.55</v>
      </c>
      <c r="AB1308" s="15" t="n">
        <f aca="false">(P1308="Month-to-month")+(I1308="Fiber optic")+(R1308="Electronic check")+(F1308&lt;=12)+(M1308="No")+(J1308="No")</f>
        <v>1</v>
      </c>
      <c r="AC1308" s="15" t="str">
        <f aca="false">IF(AB1308&gt;=5,"High",IF(AB1308&gt;=3,"Medium","Low"))</f>
        <v>Low</v>
      </c>
    </row>
    <row r="1309" customFormat="false" ht="15" hidden="false" customHeight="false" outlineLevel="0" collapsed="false">
      <c r="A1309" s="15" t="s">
        <v>1406</v>
      </c>
      <c r="B1309" s="15" t="s">
        <v>94</v>
      </c>
      <c r="C1309" s="15" t="n">
        <v>0</v>
      </c>
      <c r="D1309" s="15" t="s">
        <v>24</v>
      </c>
      <c r="E1309" s="15" t="s">
        <v>24</v>
      </c>
      <c r="F1309" s="15" t="n">
        <v>36</v>
      </c>
      <c r="G1309" s="15" t="s">
        <v>26</v>
      </c>
      <c r="H1309" s="15" t="s">
        <v>24</v>
      </c>
      <c r="I1309" s="15" t="s">
        <v>96</v>
      </c>
      <c r="J1309" s="15" t="s">
        <v>26</v>
      </c>
      <c r="K1309" s="15" t="s">
        <v>26</v>
      </c>
      <c r="L1309" s="15" t="s">
        <v>26</v>
      </c>
      <c r="M1309" s="15" t="s">
        <v>26</v>
      </c>
      <c r="N1309" s="15" t="s">
        <v>24</v>
      </c>
      <c r="O1309" s="15" t="s">
        <v>26</v>
      </c>
      <c r="P1309" s="15" t="s">
        <v>27</v>
      </c>
      <c r="Q1309" s="15" t="s">
        <v>26</v>
      </c>
      <c r="R1309" s="15" t="s">
        <v>17</v>
      </c>
      <c r="S1309" s="18" t="n">
        <v>75.55</v>
      </c>
      <c r="T1309" s="15" t="n">
        <v>2680.15</v>
      </c>
      <c r="U1309" s="15" t="s">
        <v>24</v>
      </c>
      <c r="V1309" s="18" t="n">
        <f aca="false">IF(ISNUMBER(T1309),T1309,0)</f>
        <v>2680.15</v>
      </c>
      <c r="W1309" s="15" t="n">
        <f aca="false">IF(U1309="Yes",1,0)</f>
        <v>0</v>
      </c>
      <c r="X1309" s="15" t="str">
        <f aca="false">IF(F1309&lt;=12,"0-12 months",IF(F1309&lt;=24,"13-24 months",IF(F1309&lt;=48,"25-48 months","49-72 months")))</f>
        <v>25-48 months</v>
      </c>
      <c r="Y1309" s="15" t="str">
        <f aca="false">IF(C1309=1,"Yes","No")</f>
        <v>No</v>
      </c>
      <c r="Z1309" s="15" t="n">
        <f aca="false">COUNTIF(J1309:O1309,"Yes")</f>
        <v>5</v>
      </c>
      <c r="AA1309" s="18" t="n">
        <f aca="false">S1309*W1309</f>
        <v>0</v>
      </c>
      <c r="AB1309" s="15" t="n">
        <f aca="false">(P1309="Month-to-month")+(I1309="Fiber optic")+(R1309="Electronic check")+(F1309&lt;=12)+(M1309="No")+(J1309="No")</f>
        <v>0</v>
      </c>
      <c r="AC1309" s="15" t="str">
        <f aca="false">IF(AB1309&gt;=5,"High",IF(AB1309&gt;=3,"Medium","Low"))</f>
        <v>Low</v>
      </c>
    </row>
    <row r="1310" customFormat="false" ht="15" hidden="false" customHeight="false" outlineLevel="0" collapsed="false">
      <c r="A1310" s="15" t="s">
        <v>1407</v>
      </c>
      <c r="B1310" s="15" t="s">
        <v>98</v>
      </c>
      <c r="C1310" s="15" t="n">
        <v>1</v>
      </c>
      <c r="D1310" s="15" t="s">
        <v>24</v>
      </c>
      <c r="E1310" s="15" t="s">
        <v>24</v>
      </c>
      <c r="F1310" s="15" t="n">
        <v>16</v>
      </c>
      <c r="G1310" s="15" t="s">
        <v>26</v>
      </c>
      <c r="H1310" s="15" t="s">
        <v>26</v>
      </c>
      <c r="I1310" s="15" t="s">
        <v>102</v>
      </c>
      <c r="J1310" s="15" t="s">
        <v>24</v>
      </c>
      <c r="K1310" s="15" t="s">
        <v>24</v>
      </c>
      <c r="L1310" s="15" t="s">
        <v>24</v>
      </c>
      <c r="M1310" s="15" t="s">
        <v>24</v>
      </c>
      <c r="N1310" s="15" t="s">
        <v>26</v>
      </c>
      <c r="O1310" s="15" t="s">
        <v>24</v>
      </c>
      <c r="P1310" s="15" t="s">
        <v>25</v>
      </c>
      <c r="Q1310" s="15" t="s">
        <v>26</v>
      </c>
      <c r="R1310" s="15" t="s">
        <v>15</v>
      </c>
      <c r="S1310" s="18" t="n">
        <v>86.6</v>
      </c>
      <c r="T1310" s="15" t="n">
        <v>1281</v>
      </c>
      <c r="U1310" s="15" t="s">
        <v>26</v>
      </c>
      <c r="V1310" s="18" t="n">
        <f aca="false">IF(ISNUMBER(T1310),T1310,0)</f>
        <v>1281</v>
      </c>
      <c r="W1310" s="15" t="n">
        <f aca="false">IF(U1310="Yes",1,0)</f>
        <v>1</v>
      </c>
      <c r="X1310" s="15" t="str">
        <f aca="false">IF(F1310&lt;=12,"0-12 months",IF(F1310&lt;=24,"13-24 months",IF(F1310&lt;=48,"25-48 months","49-72 months")))</f>
        <v>13-24 months</v>
      </c>
      <c r="Y1310" s="15" t="str">
        <f aca="false">IF(C1310=1,"Yes","No")</f>
        <v>Yes</v>
      </c>
      <c r="Z1310" s="15" t="n">
        <f aca="false">COUNTIF(J1310:O1310,"Yes")</f>
        <v>1</v>
      </c>
      <c r="AA1310" s="18" t="n">
        <f aca="false">S1310*W1310</f>
        <v>86.6</v>
      </c>
      <c r="AB1310" s="15" t="n">
        <f aca="false">(P1310="Month-to-month")+(I1310="Fiber optic")+(R1310="Electronic check")+(F1310&lt;=12)+(M1310="No")+(J1310="No")</f>
        <v>5</v>
      </c>
      <c r="AC1310" s="15" t="str">
        <f aca="false">IF(AB1310&gt;=5,"High",IF(AB1310&gt;=3,"Medium","Low"))</f>
        <v>High</v>
      </c>
    </row>
    <row r="1311" customFormat="false" ht="15" hidden="false" customHeight="false" outlineLevel="0" collapsed="false">
      <c r="A1311" s="15" t="s">
        <v>1408</v>
      </c>
      <c r="B1311" s="15" t="s">
        <v>94</v>
      </c>
      <c r="C1311" s="15" t="n">
        <v>0</v>
      </c>
      <c r="D1311" s="15" t="s">
        <v>24</v>
      </c>
      <c r="E1311" s="15" t="s">
        <v>24</v>
      </c>
      <c r="F1311" s="15" t="n">
        <v>18</v>
      </c>
      <c r="G1311" s="15" t="s">
        <v>26</v>
      </c>
      <c r="H1311" s="15" t="s">
        <v>26</v>
      </c>
      <c r="I1311" s="15" t="s">
        <v>102</v>
      </c>
      <c r="J1311" s="15" t="s">
        <v>24</v>
      </c>
      <c r="K1311" s="15" t="s">
        <v>24</v>
      </c>
      <c r="L1311" s="15" t="s">
        <v>24</v>
      </c>
      <c r="M1311" s="15" t="s">
        <v>24</v>
      </c>
      <c r="N1311" s="15" t="s">
        <v>26</v>
      </c>
      <c r="O1311" s="15" t="s">
        <v>24</v>
      </c>
      <c r="P1311" s="15" t="s">
        <v>25</v>
      </c>
      <c r="Q1311" s="15" t="s">
        <v>26</v>
      </c>
      <c r="R1311" s="15" t="s">
        <v>15</v>
      </c>
      <c r="S1311" s="18" t="n">
        <v>85.2</v>
      </c>
      <c r="T1311" s="15" t="n">
        <v>1553.9</v>
      </c>
      <c r="U1311" s="15" t="s">
        <v>26</v>
      </c>
      <c r="V1311" s="18" t="n">
        <f aca="false">IF(ISNUMBER(T1311),T1311,0)</f>
        <v>1553.9</v>
      </c>
      <c r="W1311" s="15" t="n">
        <f aca="false">IF(U1311="Yes",1,0)</f>
        <v>1</v>
      </c>
      <c r="X1311" s="15" t="str">
        <f aca="false">IF(F1311&lt;=12,"0-12 months",IF(F1311&lt;=24,"13-24 months",IF(F1311&lt;=48,"25-48 months","49-72 months")))</f>
        <v>13-24 months</v>
      </c>
      <c r="Y1311" s="15" t="str">
        <f aca="false">IF(C1311=1,"Yes","No")</f>
        <v>No</v>
      </c>
      <c r="Z1311" s="15" t="n">
        <f aca="false">COUNTIF(J1311:O1311,"Yes")</f>
        <v>1</v>
      </c>
      <c r="AA1311" s="18" t="n">
        <f aca="false">S1311*W1311</f>
        <v>85.2</v>
      </c>
      <c r="AB1311" s="15" t="n">
        <f aca="false">(P1311="Month-to-month")+(I1311="Fiber optic")+(R1311="Electronic check")+(F1311&lt;=12)+(M1311="No")+(J1311="No")</f>
        <v>5</v>
      </c>
      <c r="AC1311" s="15" t="str">
        <f aca="false">IF(AB1311&gt;=5,"High",IF(AB1311&gt;=3,"Medium","Low"))</f>
        <v>High</v>
      </c>
    </row>
    <row r="1312" customFormat="false" ht="15" hidden="false" customHeight="false" outlineLevel="0" collapsed="false">
      <c r="A1312" s="15" t="s">
        <v>1409</v>
      </c>
      <c r="B1312" s="15" t="s">
        <v>94</v>
      </c>
      <c r="C1312" s="15" t="n">
        <v>0</v>
      </c>
      <c r="D1312" s="15" t="s">
        <v>26</v>
      </c>
      <c r="E1312" s="15" t="s">
        <v>24</v>
      </c>
      <c r="F1312" s="15" t="n">
        <v>34</v>
      </c>
      <c r="G1312" s="15" t="s">
        <v>26</v>
      </c>
      <c r="H1312" s="15" t="s">
        <v>26</v>
      </c>
      <c r="I1312" s="15" t="s">
        <v>102</v>
      </c>
      <c r="J1312" s="15" t="s">
        <v>24</v>
      </c>
      <c r="K1312" s="15" t="s">
        <v>24</v>
      </c>
      <c r="L1312" s="15" t="s">
        <v>24</v>
      </c>
      <c r="M1312" s="15" t="s">
        <v>24</v>
      </c>
      <c r="N1312" s="15" t="s">
        <v>26</v>
      </c>
      <c r="O1312" s="15" t="s">
        <v>26</v>
      </c>
      <c r="P1312" s="15" t="s">
        <v>25</v>
      </c>
      <c r="Q1312" s="15" t="s">
        <v>26</v>
      </c>
      <c r="R1312" s="15" t="s">
        <v>15</v>
      </c>
      <c r="S1312" s="18" t="n">
        <v>97.65</v>
      </c>
      <c r="T1312" s="15" t="n">
        <v>3207.55</v>
      </c>
      <c r="U1312" s="15" t="s">
        <v>26</v>
      </c>
      <c r="V1312" s="18" t="n">
        <f aca="false">IF(ISNUMBER(T1312),T1312,0)</f>
        <v>3207.55</v>
      </c>
      <c r="W1312" s="15" t="n">
        <f aca="false">IF(U1312="Yes",1,0)</f>
        <v>1</v>
      </c>
      <c r="X1312" s="15" t="str">
        <f aca="false">IF(F1312&lt;=12,"0-12 months",IF(F1312&lt;=24,"13-24 months",IF(F1312&lt;=48,"25-48 months","49-72 months")))</f>
        <v>25-48 months</v>
      </c>
      <c r="Y1312" s="15" t="str">
        <f aca="false">IF(C1312=1,"Yes","No")</f>
        <v>No</v>
      </c>
      <c r="Z1312" s="15" t="n">
        <f aca="false">COUNTIF(J1312:O1312,"Yes")</f>
        <v>2</v>
      </c>
      <c r="AA1312" s="18" t="n">
        <f aca="false">S1312*W1312</f>
        <v>97.65</v>
      </c>
      <c r="AB1312" s="15" t="n">
        <f aca="false">(P1312="Month-to-month")+(I1312="Fiber optic")+(R1312="Electronic check")+(F1312&lt;=12)+(M1312="No")+(J1312="No")</f>
        <v>5</v>
      </c>
      <c r="AC1312" s="15" t="str">
        <f aca="false">IF(AB1312&gt;=5,"High",IF(AB1312&gt;=3,"Medium","Low"))</f>
        <v>High</v>
      </c>
    </row>
    <row r="1313" customFormat="false" ht="15" hidden="false" customHeight="false" outlineLevel="0" collapsed="false">
      <c r="A1313" s="15" t="s">
        <v>1410</v>
      </c>
      <c r="B1313" s="15" t="s">
        <v>98</v>
      </c>
      <c r="C1313" s="15" t="n">
        <v>0</v>
      </c>
      <c r="D1313" s="15" t="s">
        <v>26</v>
      </c>
      <c r="E1313" s="15" t="s">
        <v>26</v>
      </c>
      <c r="F1313" s="15" t="n">
        <v>42</v>
      </c>
      <c r="G1313" s="15" t="s">
        <v>24</v>
      </c>
      <c r="H1313" s="15" t="s">
        <v>95</v>
      </c>
      <c r="I1313" s="15" t="s">
        <v>96</v>
      </c>
      <c r="J1313" s="15" t="s">
        <v>24</v>
      </c>
      <c r="K1313" s="15" t="s">
        <v>26</v>
      </c>
      <c r="L1313" s="15" t="s">
        <v>26</v>
      </c>
      <c r="M1313" s="15" t="s">
        <v>24</v>
      </c>
      <c r="N1313" s="15" t="s">
        <v>24</v>
      </c>
      <c r="O1313" s="15" t="s">
        <v>26</v>
      </c>
      <c r="P1313" s="15" t="s">
        <v>27</v>
      </c>
      <c r="Q1313" s="15" t="s">
        <v>26</v>
      </c>
      <c r="R1313" s="15" t="s">
        <v>21</v>
      </c>
      <c r="S1313" s="18" t="n">
        <v>45.1</v>
      </c>
      <c r="T1313" s="15" t="n">
        <v>2049.05</v>
      </c>
      <c r="U1313" s="15" t="s">
        <v>24</v>
      </c>
      <c r="V1313" s="18" t="n">
        <f aca="false">IF(ISNUMBER(T1313),T1313,0)</f>
        <v>2049.05</v>
      </c>
      <c r="W1313" s="15" t="n">
        <f aca="false">IF(U1313="Yes",1,0)</f>
        <v>0</v>
      </c>
      <c r="X1313" s="15" t="str">
        <f aca="false">IF(F1313&lt;=12,"0-12 months",IF(F1313&lt;=24,"13-24 months",IF(F1313&lt;=48,"25-48 months","49-72 months")))</f>
        <v>25-48 months</v>
      </c>
      <c r="Y1313" s="15" t="str">
        <f aca="false">IF(C1313=1,"Yes","No")</f>
        <v>No</v>
      </c>
      <c r="Z1313" s="15" t="n">
        <f aca="false">COUNTIF(J1313:O1313,"Yes")</f>
        <v>3</v>
      </c>
      <c r="AA1313" s="18" t="n">
        <f aca="false">S1313*W1313</f>
        <v>0</v>
      </c>
      <c r="AB1313" s="15" t="n">
        <f aca="false">(P1313="Month-to-month")+(I1313="Fiber optic")+(R1313="Electronic check")+(F1313&lt;=12)+(M1313="No")+(J1313="No")</f>
        <v>2</v>
      </c>
      <c r="AC1313" s="15" t="str">
        <f aca="false">IF(AB1313&gt;=5,"High",IF(AB1313&gt;=3,"Medium","Low"))</f>
        <v>Low</v>
      </c>
    </row>
    <row r="1314" customFormat="false" ht="15" hidden="false" customHeight="false" outlineLevel="0" collapsed="false">
      <c r="A1314" s="15" t="s">
        <v>1411</v>
      </c>
      <c r="B1314" s="15" t="s">
        <v>98</v>
      </c>
      <c r="C1314" s="15" t="n">
        <v>0</v>
      </c>
      <c r="D1314" s="15" t="s">
        <v>24</v>
      </c>
      <c r="E1314" s="15" t="s">
        <v>24</v>
      </c>
      <c r="F1314" s="15" t="n">
        <v>48</v>
      </c>
      <c r="G1314" s="15" t="s">
        <v>26</v>
      </c>
      <c r="H1314" s="15" t="s">
        <v>26</v>
      </c>
      <c r="I1314" s="15" t="s">
        <v>96</v>
      </c>
      <c r="J1314" s="15" t="s">
        <v>26</v>
      </c>
      <c r="K1314" s="15" t="s">
        <v>24</v>
      </c>
      <c r="L1314" s="15" t="s">
        <v>24</v>
      </c>
      <c r="M1314" s="15" t="s">
        <v>26</v>
      </c>
      <c r="N1314" s="15" t="s">
        <v>24</v>
      </c>
      <c r="O1314" s="15" t="s">
        <v>26</v>
      </c>
      <c r="P1314" s="15" t="s">
        <v>27</v>
      </c>
      <c r="Q1314" s="15" t="s">
        <v>26</v>
      </c>
      <c r="R1314" s="15" t="s">
        <v>19</v>
      </c>
      <c r="S1314" s="18" t="n">
        <v>70.95</v>
      </c>
      <c r="T1314" s="15" t="n">
        <v>3629.2</v>
      </c>
      <c r="U1314" s="15" t="s">
        <v>24</v>
      </c>
      <c r="V1314" s="18" t="n">
        <f aca="false">IF(ISNUMBER(T1314),T1314,0)</f>
        <v>3629.2</v>
      </c>
      <c r="W1314" s="15" t="n">
        <f aca="false">IF(U1314="Yes",1,0)</f>
        <v>0</v>
      </c>
      <c r="X1314" s="15" t="str">
        <f aca="false">IF(F1314&lt;=12,"0-12 months",IF(F1314&lt;=24,"13-24 months",IF(F1314&lt;=48,"25-48 months","49-72 months")))</f>
        <v>25-48 months</v>
      </c>
      <c r="Y1314" s="15" t="str">
        <f aca="false">IF(C1314=1,"Yes","No")</f>
        <v>No</v>
      </c>
      <c r="Z1314" s="15" t="n">
        <f aca="false">COUNTIF(J1314:O1314,"Yes")</f>
        <v>3</v>
      </c>
      <c r="AA1314" s="18" t="n">
        <f aca="false">S1314*W1314</f>
        <v>0</v>
      </c>
      <c r="AB1314" s="15" t="n">
        <f aca="false">(P1314="Month-to-month")+(I1314="Fiber optic")+(R1314="Electronic check")+(F1314&lt;=12)+(M1314="No")+(J1314="No")</f>
        <v>0</v>
      </c>
      <c r="AC1314" s="15" t="str">
        <f aca="false">IF(AB1314&gt;=5,"High",IF(AB1314&gt;=3,"Medium","Low"))</f>
        <v>Low</v>
      </c>
    </row>
    <row r="1315" customFormat="false" ht="15" hidden="false" customHeight="false" outlineLevel="0" collapsed="false">
      <c r="A1315" s="15" t="s">
        <v>1412</v>
      </c>
      <c r="B1315" s="15" t="s">
        <v>98</v>
      </c>
      <c r="C1315" s="15" t="n">
        <v>0</v>
      </c>
      <c r="D1315" s="15" t="s">
        <v>26</v>
      </c>
      <c r="E1315" s="15" t="s">
        <v>24</v>
      </c>
      <c r="F1315" s="15" t="n">
        <v>47</v>
      </c>
      <c r="G1315" s="15" t="s">
        <v>26</v>
      </c>
      <c r="H1315" s="15" t="s">
        <v>26</v>
      </c>
      <c r="I1315" s="15" t="s">
        <v>102</v>
      </c>
      <c r="J1315" s="15" t="s">
        <v>24</v>
      </c>
      <c r="K1315" s="15" t="s">
        <v>26</v>
      </c>
      <c r="L1315" s="15" t="s">
        <v>26</v>
      </c>
      <c r="M1315" s="15" t="s">
        <v>26</v>
      </c>
      <c r="N1315" s="15" t="s">
        <v>26</v>
      </c>
      <c r="O1315" s="15" t="s">
        <v>26</v>
      </c>
      <c r="P1315" s="15" t="s">
        <v>25</v>
      </c>
      <c r="Q1315" s="15" t="s">
        <v>26</v>
      </c>
      <c r="R1315" s="15" t="s">
        <v>15</v>
      </c>
      <c r="S1315" s="18" t="n">
        <v>109.55</v>
      </c>
      <c r="T1315" s="15" t="n">
        <v>5124.55</v>
      </c>
      <c r="U1315" s="15" t="s">
        <v>26</v>
      </c>
      <c r="V1315" s="18" t="n">
        <f aca="false">IF(ISNUMBER(T1315),T1315,0)</f>
        <v>5124.55</v>
      </c>
      <c r="W1315" s="15" t="n">
        <f aca="false">IF(U1315="Yes",1,0)</f>
        <v>1</v>
      </c>
      <c r="X1315" s="15" t="str">
        <f aca="false">IF(F1315&lt;=12,"0-12 months",IF(F1315&lt;=24,"13-24 months",IF(F1315&lt;=48,"25-48 months","49-72 months")))</f>
        <v>25-48 months</v>
      </c>
      <c r="Y1315" s="15" t="str">
        <f aca="false">IF(C1315=1,"Yes","No")</f>
        <v>No</v>
      </c>
      <c r="Z1315" s="15" t="n">
        <f aca="false">COUNTIF(J1315:O1315,"Yes")</f>
        <v>5</v>
      </c>
      <c r="AA1315" s="18" t="n">
        <f aca="false">S1315*W1315</f>
        <v>109.55</v>
      </c>
      <c r="AB1315" s="15" t="n">
        <f aca="false">(P1315="Month-to-month")+(I1315="Fiber optic")+(R1315="Electronic check")+(F1315&lt;=12)+(M1315="No")+(J1315="No")</f>
        <v>4</v>
      </c>
      <c r="AC1315" s="15" t="str">
        <f aca="false">IF(AB1315&gt;=5,"High",IF(AB1315&gt;=3,"Medium","Low"))</f>
        <v>Medium</v>
      </c>
    </row>
    <row r="1316" customFormat="false" ht="15" hidden="false" customHeight="false" outlineLevel="0" collapsed="false">
      <c r="A1316" s="15" t="s">
        <v>1413</v>
      </c>
      <c r="B1316" s="15" t="s">
        <v>94</v>
      </c>
      <c r="C1316" s="15" t="n">
        <v>0</v>
      </c>
      <c r="D1316" s="15" t="s">
        <v>26</v>
      </c>
      <c r="E1316" s="15" t="s">
        <v>26</v>
      </c>
      <c r="F1316" s="15" t="n">
        <v>39</v>
      </c>
      <c r="G1316" s="15" t="s">
        <v>26</v>
      </c>
      <c r="H1316" s="15" t="s">
        <v>26</v>
      </c>
      <c r="I1316" s="15" t="s">
        <v>102</v>
      </c>
      <c r="J1316" s="15" t="s">
        <v>24</v>
      </c>
      <c r="K1316" s="15" t="s">
        <v>26</v>
      </c>
      <c r="L1316" s="15" t="s">
        <v>26</v>
      </c>
      <c r="M1316" s="15" t="s">
        <v>26</v>
      </c>
      <c r="N1316" s="15" t="s">
        <v>24</v>
      </c>
      <c r="O1316" s="15" t="s">
        <v>24</v>
      </c>
      <c r="P1316" s="15" t="s">
        <v>27</v>
      </c>
      <c r="Q1316" s="15" t="s">
        <v>26</v>
      </c>
      <c r="R1316" s="15" t="s">
        <v>15</v>
      </c>
      <c r="S1316" s="18" t="n">
        <v>89.55</v>
      </c>
      <c r="T1316" s="15" t="n">
        <v>3474.45</v>
      </c>
      <c r="U1316" s="15" t="s">
        <v>26</v>
      </c>
      <c r="V1316" s="18" t="n">
        <f aca="false">IF(ISNUMBER(T1316),T1316,0)</f>
        <v>3474.45</v>
      </c>
      <c r="W1316" s="15" t="n">
        <f aca="false">IF(U1316="Yes",1,0)</f>
        <v>1</v>
      </c>
      <c r="X1316" s="15" t="str">
        <f aca="false">IF(F1316&lt;=12,"0-12 months",IF(F1316&lt;=24,"13-24 months",IF(F1316&lt;=48,"25-48 months","49-72 months")))</f>
        <v>25-48 months</v>
      </c>
      <c r="Y1316" s="15" t="str">
        <f aca="false">IF(C1316=1,"Yes","No")</f>
        <v>No</v>
      </c>
      <c r="Z1316" s="15" t="n">
        <f aca="false">COUNTIF(J1316:O1316,"Yes")</f>
        <v>3</v>
      </c>
      <c r="AA1316" s="18" t="n">
        <f aca="false">S1316*W1316</f>
        <v>89.55</v>
      </c>
      <c r="AB1316" s="15" t="n">
        <f aca="false">(P1316="Month-to-month")+(I1316="Fiber optic")+(R1316="Electronic check")+(F1316&lt;=12)+(M1316="No")+(J1316="No")</f>
        <v>3</v>
      </c>
      <c r="AC1316" s="15" t="str">
        <f aca="false">IF(AB1316&gt;=5,"High",IF(AB1316&gt;=3,"Medium","Low"))</f>
        <v>Medium</v>
      </c>
    </row>
    <row r="1317" customFormat="false" ht="15" hidden="false" customHeight="false" outlineLevel="0" collapsed="false">
      <c r="A1317" s="15" t="s">
        <v>1414</v>
      </c>
      <c r="B1317" s="15" t="s">
        <v>94</v>
      </c>
      <c r="C1317" s="15" t="n">
        <v>0</v>
      </c>
      <c r="D1317" s="15" t="s">
        <v>26</v>
      </c>
      <c r="E1317" s="15" t="s">
        <v>26</v>
      </c>
      <c r="F1317" s="15" t="n">
        <v>11</v>
      </c>
      <c r="G1317" s="15" t="s">
        <v>26</v>
      </c>
      <c r="H1317" s="15" t="s">
        <v>24</v>
      </c>
      <c r="I1317" s="15" t="s">
        <v>24</v>
      </c>
      <c r="J1317" s="15" t="s">
        <v>28</v>
      </c>
      <c r="K1317" s="15" t="s">
        <v>28</v>
      </c>
      <c r="L1317" s="15" t="s">
        <v>28</v>
      </c>
      <c r="M1317" s="15" t="s">
        <v>28</v>
      </c>
      <c r="N1317" s="15" t="s">
        <v>28</v>
      </c>
      <c r="O1317" s="15" t="s">
        <v>28</v>
      </c>
      <c r="P1317" s="15" t="s">
        <v>29</v>
      </c>
      <c r="Q1317" s="15" t="s">
        <v>24</v>
      </c>
      <c r="R1317" s="15" t="s">
        <v>21</v>
      </c>
      <c r="S1317" s="18" t="n">
        <v>20.9</v>
      </c>
      <c r="T1317" s="15" t="n">
        <v>202.3</v>
      </c>
      <c r="U1317" s="15" t="s">
        <v>24</v>
      </c>
      <c r="V1317" s="18" t="n">
        <f aca="false">IF(ISNUMBER(T1317),T1317,0)</f>
        <v>202.3</v>
      </c>
      <c r="W1317" s="15" t="n">
        <f aca="false">IF(U1317="Yes",1,0)</f>
        <v>0</v>
      </c>
      <c r="X1317" s="15" t="str">
        <f aca="false">IF(F1317&lt;=12,"0-12 months",IF(F1317&lt;=24,"13-24 months",IF(F1317&lt;=48,"25-48 months","49-72 months")))</f>
        <v>0-12 months</v>
      </c>
      <c r="Y1317" s="15" t="str">
        <f aca="false">IF(C1317=1,"Yes","No")</f>
        <v>No</v>
      </c>
      <c r="Z1317" s="15" t="n">
        <f aca="false">COUNTIF(J1317:O1317,"Yes")</f>
        <v>0</v>
      </c>
      <c r="AA1317" s="18" t="n">
        <f aca="false">S1317*W1317</f>
        <v>0</v>
      </c>
      <c r="AB1317" s="15" t="n">
        <f aca="false">(P1317="Month-to-month")+(I1317="Fiber optic")+(R1317="Electronic check")+(F1317&lt;=12)+(M1317="No")+(J1317="No")</f>
        <v>1</v>
      </c>
      <c r="AC1317" s="15" t="str">
        <f aca="false">IF(AB1317&gt;=5,"High",IF(AB1317&gt;=3,"Medium","Low"))</f>
        <v>Low</v>
      </c>
    </row>
    <row r="1318" customFormat="false" ht="15" hidden="false" customHeight="false" outlineLevel="0" collapsed="false">
      <c r="A1318" s="15" t="s">
        <v>1415</v>
      </c>
      <c r="B1318" s="15" t="s">
        <v>98</v>
      </c>
      <c r="C1318" s="15" t="n">
        <v>0</v>
      </c>
      <c r="D1318" s="15" t="s">
        <v>24</v>
      </c>
      <c r="E1318" s="15" t="s">
        <v>24</v>
      </c>
      <c r="F1318" s="15" t="n">
        <v>7</v>
      </c>
      <c r="G1318" s="15" t="s">
        <v>26</v>
      </c>
      <c r="H1318" s="15" t="s">
        <v>24</v>
      </c>
      <c r="I1318" s="15" t="s">
        <v>24</v>
      </c>
      <c r="J1318" s="15" t="s">
        <v>28</v>
      </c>
      <c r="K1318" s="15" t="s">
        <v>28</v>
      </c>
      <c r="L1318" s="15" t="s">
        <v>28</v>
      </c>
      <c r="M1318" s="15" t="s">
        <v>28</v>
      </c>
      <c r="N1318" s="15" t="s">
        <v>28</v>
      </c>
      <c r="O1318" s="15" t="s">
        <v>28</v>
      </c>
      <c r="P1318" s="15" t="s">
        <v>25</v>
      </c>
      <c r="Q1318" s="15" t="s">
        <v>26</v>
      </c>
      <c r="R1318" s="15" t="s">
        <v>17</v>
      </c>
      <c r="S1318" s="18" t="n">
        <v>19.95</v>
      </c>
      <c r="T1318" s="15" t="n">
        <v>147.5</v>
      </c>
      <c r="U1318" s="15" t="s">
        <v>24</v>
      </c>
      <c r="V1318" s="18" t="n">
        <f aca="false">IF(ISNUMBER(T1318),T1318,0)</f>
        <v>147.5</v>
      </c>
      <c r="W1318" s="15" t="n">
        <f aca="false">IF(U1318="Yes",1,0)</f>
        <v>0</v>
      </c>
      <c r="X1318" s="15" t="str">
        <f aca="false">IF(F1318&lt;=12,"0-12 months",IF(F1318&lt;=24,"13-24 months",IF(F1318&lt;=48,"25-48 months","49-72 months")))</f>
        <v>0-12 months</v>
      </c>
      <c r="Y1318" s="15" t="str">
        <f aca="false">IF(C1318=1,"Yes","No")</f>
        <v>No</v>
      </c>
      <c r="Z1318" s="15" t="n">
        <f aca="false">COUNTIF(J1318:O1318,"Yes")</f>
        <v>0</v>
      </c>
      <c r="AA1318" s="18" t="n">
        <f aca="false">S1318*W1318</f>
        <v>0</v>
      </c>
      <c r="AB1318" s="15" t="n">
        <f aca="false">(P1318="Month-to-month")+(I1318="Fiber optic")+(R1318="Electronic check")+(F1318&lt;=12)+(M1318="No")+(J1318="No")</f>
        <v>2</v>
      </c>
      <c r="AC1318" s="15" t="str">
        <f aca="false">IF(AB1318&gt;=5,"High",IF(AB1318&gt;=3,"Medium","Low"))</f>
        <v>Low</v>
      </c>
    </row>
    <row r="1319" customFormat="false" ht="15" hidden="false" customHeight="false" outlineLevel="0" collapsed="false">
      <c r="A1319" s="15" t="s">
        <v>1416</v>
      </c>
      <c r="B1319" s="15" t="s">
        <v>94</v>
      </c>
      <c r="C1319" s="15" t="n">
        <v>0</v>
      </c>
      <c r="D1319" s="15" t="s">
        <v>24</v>
      </c>
      <c r="E1319" s="15" t="s">
        <v>24</v>
      </c>
      <c r="F1319" s="15" t="n">
        <v>3</v>
      </c>
      <c r="G1319" s="15" t="s">
        <v>26</v>
      </c>
      <c r="H1319" s="15" t="s">
        <v>26</v>
      </c>
      <c r="I1319" s="15" t="s">
        <v>24</v>
      </c>
      <c r="J1319" s="15" t="s">
        <v>28</v>
      </c>
      <c r="K1319" s="15" t="s">
        <v>28</v>
      </c>
      <c r="L1319" s="15" t="s">
        <v>28</v>
      </c>
      <c r="M1319" s="15" t="s">
        <v>28</v>
      </c>
      <c r="N1319" s="15" t="s">
        <v>28</v>
      </c>
      <c r="O1319" s="15" t="s">
        <v>28</v>
      </c>
      <c r="P1319" s="15" t="s">
        <v>25</v>
      </c>
      <c r="Q1319" s="15" t="s">
        <v>24</v>
      </c>
      <c r="R1319" s="15" t="s">
        <v>17</v>
      </c>
      <c r="S1319" s="18" t="n">
        <v>24.6</v>
      </c>
      <c r="T1319" s="15" t="n">
        <v>86.35</v>
      </c>
      <c r="U1319" s="15" t="s">
        <v>24</v>
      </c>
      <c r="V1319" s="18" t="n">
        <f aca="false">IF(ISNUMBER(T1319),T1319,0)</f>
        <v>86.35</v>
      </c>
      <c r="W1319" s="15" t="n">
        <f aca="false">IF(U1319="Yes",1,0)</f>
        <v>0</v>
      </c>
      <c r="X1319" s="15" t="str">
        <f aca="false">IF(F1319&lt;=12,"0-12 months",IF(F1319&lt;=24,"13-24 months",IF(F1319&lt;=48,"25-48 months","49-72 months")))</f>
        <v>0-12 months</v>
      </c>
      <c r="Y1319" s="15" t="str">
        <f aca="false">IF(C1319=1,"Yes","No")</f>
        <v>No</v>
      </c>
      <c r="Z1319" s="15" t="n">
        <f aca="false">COUNTIF(J1319:O1319,"Yes")</f>
        <v>0</v>
      </c>
      <c r="AA1319" s="18" t="n">
        <f aca="false">S1319*W1319</f>
        <v>0</v>
      </c>
      <c r="AB1319" s="15" t="n">
        <f aca="false">(P1319="Month-to-month")+(I1319="Fiber optic")+(R1319="Electronic check")+(F1319&lt;=12)+(M1319="No")+(J1319="No")</f>
        <v>2</v>
      </c>
      <c r="AC1319" s="15" t="str">
        <f aca="false">IF(AB1319&gt;=5,"High",IF(AB1319&gt;=3,"Medium","Low"))</f>
        <v>Low</v>
      </c>
    </row>
    <row r="1320" customFormat="false" ht="15" hidden="false" customHeight="false" outlineLevel="0" collapsed="false">
      <c r="A1320" s="15" t="s">
        <v>1417</v>
      </c>
      <c r="B1320" s="15" t="s">
        <v>98</v>
      </c>
      <c r="C1320" s="15" t="n">
        <v>0</v>
      </c>
      <c r="D1320" s="15" t="s">
        <v>24</v>
      </c>
      <c r="E1320" s="15" t="s">
        <v>24</v>
      </c>
      <c r="F1320" s="15" t="n">
        <v>8</v>
      </c>
      <c r="G1320" s="15" t="s">
        <v>26</v>
      </c>
      <c r="H1320" s="15" t="s">
        <v>24</v>
      </c>
      <c r="I1320" s="15" t="s">
        <v>96</v>
      </c>
      <c r="J1320" s="15" t="s">
        <v>26</v>
      </c>
      <c r="K1320" s="15" t="s">
        <v>24</v>
      </c>
      <c r="L1320" s="15" t="s">
        <v>26</v>
      </c>
      <c r="M1320" s="15" t="s">
        <v>24</v>
      </c>
      <c r="N1320" s="15" t="s">
        <v>24</v>
      </c>
      <c r="O1320" s="15" t="s">
        <v>26</v>
      </c>
      <c r="P1320" s="15" t="s">
        <v>25</v>
      </c>
      <c r="Q1320" s="15" t="s">
        <v>26</v>
      </c>
      <c r="R1320" s="15" t="s">
        <v>15</v>
      </c>
      <c r="S1320" s="18" t="n">
        <v>66.7</v>
      </c>
      <c r="T1320" s="15" t="n">
        <v>579</v>
      </c>
      <c r="U1320" s="15" t="s">
        <v>24</v>
      </c>
      <c r="V1320" s="18" t="n">
        <f aca="false">IF(ISNUMBER(T1320),T1320,0)</f>
        <v>579</v>
      </c>
      <c r="W1320" s="15" t="n">
        <f aca="false">IF(U1320="Yes",1,0)</f>
        <v>0</v>
      </c>
      <c r="X1320" s="15" t="str">
        <f aca="false">IF(F1320&lt;=12,"0-12 months",IF(F1320&lt;=24,"13-24 months",IF(F1320&lt;=48,"25-48 months","49-72 months")))</f>
        <v>0-12 months</v>
      </c>
      <c r="Y1320" s="15" t="str">
        <f aca="false">IF(C1320=1,"Yes","No")</f>
        <v>No</v>
      </c>
      <c r="Z1320" s="15" t="n">
        <f aca="false">COUNTIF(J1320:O1320,"Yes")</f>
        <v>3</v>
      </c>
      <c r="AA1320" s="18" t="n">
        <f aca="false">S1320*W1320</f>
        <v>0</v>
      </c>
      <c r="AB1320" s="15" t="n">
        <f aca="false">(P1320="Month-to-month")+(I1320="Fiber optic")+(R1320="Electronic check")+(F1320&lt;=12)+(M1320="No")+(J1320="No")</f>
        <v>4</v>
      </c>
      <c r="AC1320" s="15" t="str">
        <f aca="false">IF(AB1320&gt;=5,"High",IF(AB1320&gt;=3,"Medium","Low"))</f>
        <v>Medium</v>
      </c>
    </row>
    <row r="1321" customFormat="false" ht="15" hidden="false" customHeight="false" outlineLevel="0" collapsed="false">
      <c r="A1321" s="15" t="s">
        <v>1418</v>
      </c>
      <c r="B1321" s="15" t="s">
        <v>98</v>
      </c>
      <c r="C1321" s="15" t="n">
        <v>0</v>
      </c>
      <c r="D1321" s="15" t="s">
        <v>24</v>
      </c>
      <c r="E1321" s="15" t="s">
        <v>26</v>
      </c>
      <c r="F1321" s="15" t="n">
        <v>1</v>
      </c>
      <c r="G1321" s="15" t="s">
        <v>26</v>
      </c>
      <c r="H1321" s="15" t="s">
        <v>24</v>
      </c>
      <c r="I1321" s="15" t="s">
        <v>24</v>
      </c>
      <c r="J1321" s="15" t="s">
        <v>28</v>
      </c>
      <c r="K1321" s="15" t="s">
        <v>28</v>
      </c>
      <c r="L1321" s="15" t="s">
        <v>28</v>
      </c>
      <c r="M1321" s="15" t="s">
        <v>28</v>
      </c>
      <c r="N1321" s="15" t="s">
        <v>28</v>
      </c>
      <c r="O1321" s="15" t="s">
        <v>28</v>
      </c>
      <c r="P1321" s="15" t="s">
        <v>25</v>
      </c>
      <c r="Q1321" s="15" t="s">
        <v>26</v>
      </c>
      <c r="R1321" s="15" t="s">
        <v>17</v>
      </c>
      <c r="S1321" s="18" t="n">
        <v>19.45</v>
      </c>
      <c r="T1321" s="15" t="n">
        <v>19.45</v>
      </c>
      <c r="U1321" s="15" t="s">
        <v>26</v>
      </c>
      <c r="V1321" s="18" t="n">
        <f aca="false">IF(ISNUMBER(T1321),T1321,0)</f>
        <v>19.45</v>
      </c>
      <c r="W1321" s="15" t="n">
        <f aca="false">IF(U1321="Yes",1,0)</f>
        <v>1</v>
      </c>
      <c r="X1321" s="15" t="str">
        <f aca="false">IF(F1321&lt;=12,"0-12 months",IF(F1321&lt;=24,"13-24 months",IF(F1321&lt;=48,"25-48 months","49-72 months")))</f>
        <v>0-12 months</v>
      </c>
      <c r="Y1321" s="15" t="str">
        <f aca="false">IF(C1321=1,"Yes","No")</f>
        <v>No</v>
      </c>
      <c r="Z1321" s="15" t="n">
        <f aca="false">COUNTIF(J1321:O1321,"Yes")</f>
        <v>0</v>
      </c>
      <c r="AA1321" s="18" t="n">
        <f aca="false">S1321*W1321</f>
        <v>19.45</v>
      </c>
      <c r="AB1321" s="15" t="n">
        <f aca="false">(P1321="Month-to-month")+(I1321="Fiber optic")+(R1321="Electronic check")+(F1321&lt;=12)+(M1321="No")+(J1321="No")</f>
        <v>2</v>
      </c>
      <c r="AC1321" s="15" t="str">
        <f aca="false">IF(AB1321&gt;=5,"High",IF(AB1321&gt;=3,"Medium","Low"))</f>
        <v>Low</v>
      </c>
    </row>
    <row r="1322" customFormat="false" ht="15" hidden="false" customHeight="false" outlineLevel="0" collapsed="false">
      <c r="A1322" s="15" t="s">
        <v>1419</v>
      </c>
      <c r="B1322" s="15" t="s">
        <v>98</v>
      </c>
      <c r="C1322" s="15" t="n">
        <v>0</v>
      </c>
      <c r="D1322" s="15" t="s">
        <v>26</v>
      </c>
      <c r="E1322" s="15" t="s">
        <v>26</v>
      </c>
      <c r="F1322" s="15" t="n">
        <v>32</v>
      </c>
      <c r="G1322" s="15" t="s">
        <v>26</v>
      </c>
      <c r="H1322" s="15" t="s">
        <v>24</v>
      </c>
      <c r="I1322" s="15" t="s">
        <v>102</v>
      </c>
      <c r="J1322" s="15" t="s">
        <v>26</v>
      </c>
      <c r="K1322" s="15" t="s">
        <v>26</v>
      </c>
      <c r="L1322" s="15" t="s">
        <v>26</v>
      </c>
      <c r="M1322" s="15" t="s">
        <v>24</v>
      </c>
      <c r="N1322" s="15" t="s">
        <v>24</v>
      </c>
      <c r="O1322" s="15" t="s">
        <v>26</v>
      </c>
      <c r="P1322" s="15" t="s">
        <v>27</v>
      </c>
      <c r="Q1322" s="15" t="s">
        <v>24</v>
      </c>
      <c r="R1322" s="15" t="s">
        <v>17</v>
      </c>
      <c r="S1322" s="18" t="n">
        <v>94.8</v>
      </c>
      <c r="T1322" s="15" t="n">
        <v>3131.55</v>
      </c>
      <c r="U1322" s="15" t="s">
        <v>24</v>
      </c>
      <c r="V1322" s="18" t="n">
        <f aca="false">IF(ISNUMBER(T1322),T1322,0)</f>
        <v>3131.55</v>
      </c>
      <c r="W1322" s="15" t="n">
        <f aca="false">IF(U1322="Yes",1,0)</f>
        <v>0</v>
      </c>
      <c r="X1322" s="15" t="str">
        <f aca="false">IF(F1322&lt;=12,"0-12 months",IF(F1322&lt;=24,"13-24 months",IF(F1322&lt;=48,"25-48 months","49-72 months")))</f>
        <v>25-48 months</v>
      </c>
      <c r="Y1322" s="15" t="str">
        <f aca="false">IF(C1322=1,"Yes","No")</f>
        <v>No</v>
      </c>
      <c r="Z1322" s="15" t="n">
        <f aca="false">COUNTIF(J1322:O1322,"Yes")</f>
        <v>4</v>
      </c>
      <c r="AA1322" s="18" t="n">
        <f aca="false">S1322*W1322</f>
        <v>0</v>
      </c>
      <c r="AB1322" s="15" t="n">
        <f aca="false">(P1322="Month-to-month")+(I1322="Fiber optic")+(R1322="Electronic check")+(F1322&lt;=12)+(M1322="No")+(J1322="No")</f>
        <v>2</v>
      </c>
      <c r="AC1322" s="15" t="str">
        <f aca="false">IF(AB1322&gt;=5,"High",IF(AB1322&gt;=3,"Medium","Low"))</f>
        <v>Low</v>
      </c>
    </row>
    <row r="1323" customFormat="false" ht="15" hidden="false" customHeight="false" outlineLevel="0" collapsed="false">
      <c r="A1323" s="15" t="s">
        <v>1420</v>
      </c>
      <c r="B1323" s="15" t="s">
        <v>98</v>
      </c>
      <c r="C1323" s="15" t="n">
        <v>0</v>
      </c>
      <c r="D1323" s="15" t="s">
        <v>26</v>
      </c>
      <c r="E1323" s="15" t="s">
        <v>26</v>
      </c>
      <c r="F1323" s="15" t="n">
        <v>60</v>
      </c>
      <c r="G1323" s="15" t="s">
        <v>26</v>
      </c>
      <c r="H1323" s="15" t="s">
        <v>24</v>
      </c>
      <c r="I1323" s="15" t="s">
        <v>96</v>
      </c>
      <c r="J1323" s="15" t="s">
        <v>26</v>
      </c>
      <c r="K1323" s="15" t="s">
        <v>26</v>
      </c>
      <c r="L1323" s="15" t="s">
        <v>26</v>
      </c>
      <c r="M1323" s="15" t="s">
        <v>26</v>
      </c>
      <c r="N1323" s="15" t="s">
        <v>24</v>
      </c>
      <c r="O1323" s="15" t="s">
        <v>24</v>
      </c>
      <c r="P1323" s="15" t="s">
        <v>27</v>
      </c>
      <c r="Q1323" s="15" t="s">
        <v>26</v>
      </c>
      <c r="R1323" s="15" t="s">
        <v>19</v>
      </c>
      <c r="S1323" s="18" t="n">
        <v>65.85</v>
      </c>
      <c r="T1323" s="15" t="n">
        <v>3928.3</v>
      </c>
      <c r="U1323" s="15" t="s">
        <v>24</v>
      </c>
      <c r="V1323" s="18" t="n">
        <f aca="false">IF(ISNUMBER(T1323),T1323,0)</f>
        <v>3928.3</v>
      </c>
      <c r="W1323" s="15" t="n">
        <f aca="false">IF(U1323="Yes",1,0)</f>
        <v>0</v>
      </c>
      <c r="X1323" s="15" t="str">
        <f aca="false">IF(F1323&lt;=12,"0-12 months",IF(F1323&lt;=24,"13-24 months",IF(F1323&lt;=48,"25-48 months","49-72 months")))</f>
        <v>49-72 months</v>
      </c>
      <c r="Y1323" s="15" t="str">
        <f aca="false">IF(C1323=1,"Yes","No")</f>
        <v>No</v>
      </c>
      <c r="Z1323" s="15" t="n">
        <f aca="false">COUNTIF(J1323:O1323,"Yes")</f>
        <v>4</v>
      </c>
      <c r="AA1323" s="18" t="n">
        <f aca="false">S1323*W1323</f>
        <v>0</v>
      </c>
      <c r="AB1323" s="15" t="n">
        <f aca="false">(P1323="Month-to-month")+(I1323="Fiber optic")+(R1323="Electronic check")+(F1323&lt;=12)+(M1323="No")+(J1323="No")</f>
        <v>0</v>
      </c>
      <c r="AC1323" s="15" t="str">
        <f aca="false">IF(AB1323&gt;=5,"High",IF(AB1323&gt;=3,"Medium","Low"))</f>
        <v>Low</v>
      </c>
    </row>
    <row r="1324" customFormat="false" ht="15" hidden="false" customHeight="false" outlineLevel="0" collapsed="false">
      <c r="A1324" s="15" t="s">
        <v>1421</v>
      </c>
      <c r="B1324" s="15" t="s">
        <v>94</v>
      </c>
      <c r="C1324" s="15" t="n">
        <v>0</v>
      </c>
      <c r="D1324" s="15" t="s">
        <v>26</v>
      </c>
      <c r="E1324" s="15" t="s">
        <v>24</v>
      </c>
      <c r="F1324" s="15" t="n">
        <v>10</v>
      </c>
      <c r="G1324" s="15" t="s">
        <v>26</v>
      </c>
      <c r="H1324" s="15" t="s">
        <v>24</v>
      </c>
      <c r="I1324" s="15" t="s">
        <v>24</v>
      </c>
      <c r="J1324" s="15" t="s">
        <v>28</v>
      </c>
      <c r="K1324" s="15" t="s">
        <v>28</v>
      </c>
      <c r="L1324" s="15" t="s">
        <v>28</v>
      </c>
      <c r="M1324" s="15" t="s">
        <v>28</v>
      </c>
      <c r="N1324" s="15" t="s">
        <v>28</v>
      </c>
      <c r="O1324" s="15" t="s">
        <v>28</v>
      </c>
      <c r="P1324" s="15" t="s">
        <v>25</v>
      </c>
      <c r="Q1324" s="15" t="s">
        <v>26</v>
      </c>
      <c r="R1324" s="15" t="s">
        <v>19</v>
      </c>
      <c r="S1324" s="18" t="n">
        <v>19.95</v>
      </c>
      <c r="T1324" s="15" t="n">
        <v>187.75</v>
      </c>
      <c r="U1324" s="15" t="s">
        <v>24</v>
      </c>
      <c r="V1324" s="18" t="n">
        <f aca="false">IF(ISNUMBER(T1324),T1324,0)</f>
        <v>187.75</v>
      </c>
      <c r="W1324" s="15" t="n">
        <f aca="false">IF(U1324="Yes",1,0)</f>
        <v>0</v>
      </c>
      <c r="X1324" s="15" t="str">
        <f aca="false">IF(F1324&lt;=12,"0-12 months",IF(F1324&lt;=24,"13-24 months",IF(F1324&lt;=48,"25-48 months","49-72 months")))</f>
        <v>0-12 months</v>
      </c>
      <c r="Y1324" s="15" t="str">
        <f aca="false">IF(C1324=1,"Yes","No")</f>
        <v>No</v>
      </c>
      <c r="Z1324" s="15" t="n">
        <f aca="false">COUNTIF(J1324:O1324,"Yes")</f>
        <v>0</v>
      </c>
      <c r="AA1324" s="18" t="n">
        <f aca="false">S1324*W1324</f>
        <v>0</v>
      </c>
      <c r="AB1324" s="15" t="n">
        <f aca="false">(P1324="Month-to-month")+(I1324="Fiber optic")+(R1324="Electronic check")+(F1324&lt;=12)+(M1324="No")+(J1324="No")</f>
        <v>2</v>
      </c>
      <c r="AC1324" s="15" t="str">
        <f aca="false">IF(AB1324&gt;=5,"High",IF(AB1324&gt;=3,"Medium","Low"))</f>
        <v>Low</v>
      </c>
    </row>
    <row r="1325" customFormat="false" ht="15" hidden="false" customHeight="false" outlineLevel="0" collapsed="false">
      <c r="A1325" s="15" t="s">
        <v>1422</v>
      </c>
      <c r="B1325" s="15" t="s">
        <v>94</v>
      </c>
      <c r="C1325" s="15" t="n">
        <v>0</v>
      </c>
      <c r="D1325" s="15" t="s">
        <v>26</v>
      </c>
      <c r="E1325" s="15" t="s">
        <v>24</v>
      </c>
      <c r="F1325" s="15" t="n">
        <v>71</v>
      </c>
      <c r="G1325" s="15" t="s">
        <v>26</v>
      </c>
      <c r="H1325" s="15" t="s">
        <v>26</v>
      </c>
      <c r="I1325" s="15" t="s">
        <v>24</v>
      </c>
      <c r="J1325" s="15" t="s">
        <v>28</v>
      </c>
      <c r="K1325" s="15" t="s">
        <v>28</v>
      </c>
      <c r="L1325" s="15" t="s">
        <v>28</v>
      </c>
      <c r="M1325" s="15" t="s">
        <v>28</v>
      </c>
      <c r="N1325" s="15" t="s">
        <v>28</v>
      </c>
      <c r="O1325" s="15" t="s">
        <v>28</v>
      </c>
      <c r="P1325" s="15" t="s">
        <v>29</v>
      </c>
      <c r="Q1325" s="15" t="s">
        <v>26</v>
      </c>
      <c r="R1325" s="15" t="s">
        <v>19</v>
      </c>
      <c r="S1325" s="18" t="n">
        <v>24.65</v>
      </c>
      <c r="T1325" s="15" t="n">
        <v>1710.15</v>
      </c>
      <c r="U1325" s="15" t="s">
        <v>24</v>
      </c>
      <c r="V1325" s="18" t="n">
        <f aca="false">IF(ISNUMBER(T1325),T1325,0)</f>
        <v>1710.15</v>
      </c>
      <c r="W1325" s="15" t="n">
        <f aca="false">IF(U1325="Yes",1,0)</f>
        <v>0</v>
      </c>
      <c r="X1325" s="15" t="str">
        <f aca="false">IF(F1325&lt;=12,"0-12 months",IF(F1325&lt;=24,"13-24 months",IF(F1325&lt;=48,"25-48 months","49-72 months")))</f>
        <v>49-72 months</v>
      </c>
      <c r="Y1325" s="15" t="str">
        <f aca="false">IF(C1325=1,"Yes","No")</f>
        <v>No</v>
      </c>
      <c r="Z1325" s="15" t="n">
        <f aca="false">COUNTIF(J1325:O1325,"Yes")</f>
        <v>0</v>
      </c>
      <c r="AA1325" s="18" t="n">
        <f aca="false">S1325*W1325</f>
        <v>0</v>
      </c>
      <c r="AB1325" s="15" t="n">
        <f aca="false">(P1325="Month-to-month")+(I1325="Fiber optic")+(R1325="Electronic check")+(F1325&lt;=12)+(M1325="No")+(J1325="No")</f>
        <v>0</v>
      </c>
      <c r="AC1325" s="15" t="str">
        <f aca="false">IF(AB1325&gt;=5,"High",IF(AB1325&gt;=3,"Medium","Low"))</f>
        <v>Low</v>
      </c>
    </row>
    <row r="1326" customFormat="false" ht="15" hidden="false" customHeight="false" outlineLevel="0" collapsed="false">
      <c r="A1326" s="15" t="s">
        <v>1423</v>
      </c>
      <c r="B1326" s="15" t="s">
        <v>94</v>
      </c>
      <c r="C1326" s="15" t="n">
        <v>0</v>
      </c>
      <c r="D1326" s="15" t="s">
        <v>26</v>
      </c>
      <c r="E1326" s="15" t="s">
        <v>26</v>
      </c>
      <c r="F1326" s="15" t="n">
        <v>4</v>
      </c>
      <c r="G1326" s="15" t="s">
        <v>26</v>
      </c>
      <c r="H1326" s="15" t="s">
        <v>24</v>
      </c>
      <c r="I1326" s="15" t="s">
        <v>24</v>
      </c>
      <c r="J1326" s="15" t="s">
        <v>28</v>
      </c>
      <c r="K1326" s="15" t="s">
        <v>28</v>
      </c>
      <c r="L1326" s="15" t="s">
        <v>28</v>
      </c>
      <c r="M1326" s="15" t="s">
        <v>28</v>
      </c>
      <c r="N1326" s="15" t="s">
        <v>28</v>
      </c>
      <c r="O1326" s="15" t="s">
        <v>28</v>
      </c>
      <c r="P1326" s="15" t="s">
        <v>25</v>
      </c>
      <c r="Q1326" s="15" t="s">
        <v>24</v>
      </c>
      <c r="R1326" s="15" t="s">
        <v>17</v>
      </c>
      <c r="S1326" s="18" t="n">
        <v>20.35</v>
      </c>
      <c r="T1326" s="15" t="n">
        <v>76.35</v>
      </c>
      <c r="U1326" s="15" t="s">
        <v>26</v>
      </c>
      <c r="V1326" s="18" t="n">
        <f aca="false">IF(ISNUMBER(T1326),T1326,0)</f>
        <v>76.35</v>
      </c>
      <c r="W1326" s="15" t="n">
        <f aca="false">IF(U1326="Yes",1,0)</f>
        <v>1</v>
      </c>
      <c r="X1326" s="15" t="str">
        <f aca="false">IF(F1326&lt;=12,"0-12 months",IF(F1326&lt;=24,"13-24 months",IF(F1326&lt;=48,"25-48 months","49-72 months")))</f>
        <v>0-12 months</v>
      </c>
      <c r="Y1326" s="15" t="str">
        <f aca="false">IF(C1326=1,"Yes","No")</f>
        <v>No</v>
      </c>
      <c r="Z1326" s="15" t="n">
        <f aca="false">COUNTIF(J1326:O1326,"Yes")</f>
        <v>0</v>
      </c>
      <c r="AA1326" s="18" t="n">
        <f aca="false">S1326*W1326</f>
        <v>20.35</v>
      </c>
      <c r="AB1326" s="15" t="n">
        <f aca="false">(P1326="Month-to-month")+(I1326="Fiber optic")+(R1326="Electronic check")+(F1326&lt;=12)+(M1326="No")+(J1326="No")</f>
        <v>2</v>
      </c>
      <c r="AC1326" s="15" t="str">
        <f aca="false">IF(AB1326&gt;=5,"High",IF(AB1326&gt;=3,"Medium","Low"))</f>
        <v>Low</v>
      </c>
    </row>
    <row r="1327" customFormat="false" ht="15" hidden="false" customHeight="false" outlineLevel="0" collapsed="false">
      <c r="A1327" s="15" t="s">
        <v>1424</v>
      </c>
      <c r="B1327" s="15" t="s">
        <v>94</v>
      </c>
      <c r="C1327" s="15" t="n">
        <v>1</v>
      </c>
      <c r="D1327" s="15" t="s">
        <v>24</v>
      </c>
      <c r="E1327" s="15" t="s">
        <v>24</v>
      </c>
      <c r="F1327" s="15" t="n">
        <v>1</v>
      </c>
      <c r="G1327" s="15" t="s">
        <v>26</v>
      </c>
      <c r="H1327" s="15" t="s">
        <v>24</v>
      </c>
      <c r="I1327" s="15" t="s">
        <v>102</v>
      </c>
      <c r="J1327" s="15" t="s">
        <v>24</v>
      </c>
      <c r="K1327" s="15" t="s">
        <v>24</v>
      </c>
      <c r="L1327" s="15" t="s">
        <v>24</v>
      </c>
      <c r="M1327" s="15" t="s">
        <v>24</v>
      </c>
      <c r="N1327" s="15" t="s">
        <v>24</v>
      </c>
      <c r="O1327" s="15" t="s">
        <v>24</v>
      </c>
      <c r="P1327" s="15" t="s">
        <v>25</v>
      </c>
      <c r="Q1327" s="15" t="s">
        <v>26</v>
      </c>
      <c r="R1327" s="15" t="s">
        <v>15</v>
      </c>
      <c r="S1327" s="18" t="n">
        <v>69.25</v>
      </c>
      <c r="T1327" s="15" t="n">
        <v>69.25</v>
      </c>
      <c r="U1327" s="15" t="s">
        <v>26</v>
      </c>
      <c r="V1327" s="18" t="n">
        <f aca="false">IF(ISNUMBER(T1327),T1327,0)</f>
        <v>69.25</v>
      </c>
      <c r="W1327" s="15" t="n">
        <f aca="false">IF(U1327="Yes",1,0)</f>
        <v>1</v>
      </c>
      <c r="X1327" s="15" t="str">
        <f aca="false">IF(F1327&lt;=12,"0-12 months",IF(F1327&lt;=24,"13-24 months",IF(F1327&lt;=48,"25-48 months","49-72 months")))</f>
        <v>0-12 months</v>
      </c>
      <c r="Y1327" s="15" t="str">
        <f aca="false">IF(C1327=1,"Yes","No")</f>
        <v>Yes</v>
      </c>
      <c r="Z1327" s="15" t="n">
        <f aca="false">COUNTIF(J1327:O1327,"Yes")</f>
        <v>0</v>
      </c>
      <c r="AA1327" s="18" t="n">
        <f aca="false">S1327*W1327</f>
        <v>69.25</v>
      </c>
      <c r="AB1327" s="15" t="n">
        <f aca="false">(P1327="Month-to-month")+(I1327="Fiber optic")+(R1327="Electronic check")+(F1327&lt;=12)+(M1327="No")+(J1327="No")</f>
        <v>6</v>
      </c>
      <c r="AC1327" s="15" t="str">
        <f aca="false">IF(AB1327&gt;=5,"High",IF(AB1327&gt;=3,"Medium","Low"))</f>
        <v>High</v>
      </c>
    </row>
    <row r="1328" customFormat="false" ht="15" hidden="false" customHeight="false" outlineLevel="0" collapsed="false">
      <c r="A1328" s="15" t="s">
        <v>1425</v>
      </c>
      <c r="B1328" s="15" t="s">
        <v>94</v>
      </c>
      <c r="C1328" s="15" t="n">
        <v>0</v>
      </c>
      <c r="D1328" s="15" t="s">
        <v>26</v>
      </c>
      <c r="E1328" s="15" t="s">
        <v>26</v>
      </c>
      <c r="F1328" s="15" t="n">
        <v>43</v>
      </c>
      <c r="G1328" s="15" t="s">
        <v>24</v>
      </c>
      <c r="H1328" s="15" t="s">
        <v>95</v>
      </c>
      <c r="I1328" s="15" t="s">
        <v>96</v>
      </c>
      <c r="J1328" s="15" t="s">
        <v>26</v>
      </c>
      <c r="K1328" s="15" t="s">
        <v>26</v>
      </c>
      <c r="L1328" s="15" t="s">
        <v>24</v>
      </c>
      <c r="M1328" s="15" t="s">
        <v>26</v>
      </c>
      <c r="N1328" s="15" t="s">
        <v>26</v>
      </c>
      <c r="O1328" s="15" t="s">
        <v>24</v>
      </c>
      <c r="P1328" s="15" t="s">
        <v>27</v>
      </c>
      <c r="Q1328" s="15" t="s">
        <v>26</v>
      </c>
      <c r="R1328" s="15" t="s">
        <v>19</v>
      </c>
      <c r="S1328" s="18" t="n">
        <v>51.25</v>
      </c>
      <c r="T1328" s="15" t="n">
        <v>2151.6</v>
      </c>
      <c r="U1328" s="15" t="s">
        <v>24</v>
      </c>
      <c r="V1328" s="18" t="n">
        <f aca="false">IF(ISNUMBER(T1328),T1328,0)</f>
        <v>2151.6</v>
      </c>
      <c r="W1328" s="15" t="n">
        <f aca="false">IF(U1328="Yes",1,0)</f>
        <v>0</v>
      </c>
      <c r="X1328" s="15" t="str">
        <f aca="false">IF(F1328&lt;=12,"0-12 months",IF(F1328&lt;=24,"13-24 months",IF(F1328&lt;=48,"25-48 months","49-72 months")))</f>
        <v>25-48 months</v>
      </c>
      <c r="Y1328" s="15" t="str">
        <f aca="false">IF(C1328=1,"Yes","No")</f>
        <v>No</v>
      </c>
      <c r="Z1328" s="15" t="n">
        <f aca="false">COUNTIF(J1328:O1328,"Yes")</f>
        <v>4</v>
      </c>
      <c r="AA1328" s="18" t="n">
        <f aca="false">S1328*W1328</f>
        <v>0</v>
      </c>
      <c r="AB1328" s="15" t="n">
        <f aca="false">(P1328="Month-to-month")+(I1328="Fiber optic")+(R1328="Electronic check")+(F1328&lt;=12)+(M1328="No")+(J1328="No")</f>
        <v>0</v>
      </c>
      <c r="AC1328" s="15" t="str">
        <f aca="false">IF(AB1328&gt;=5,"High",IF(AB1328&gt;=3,"Medium","Low"))</f>
        <v>Low</v>
      </c>
    </row>
    <row r="1329" customFormat="false" ht="15" hidden="false" customHeight="false" outlineLevel="0" collapsed="false">
      <c r="A1329" s="15" t="s">
        <v>1426</v>
      </c>
      <c r="B1329" s="15" t="s">
        <v>98</v>
      </c>
      <c r="C1329" s="15" t="n">
        <v>0</v>
      </c>
      <c r="D1329" s="15" t="s">
        <v>26</v>
      </c>
      <c r="E1329" s="15" t="s">
        <v>24</v>
      </c>
      <c r="F1329" s="15" t="n">
        <v>59</v>
      </c>
      <c r="G1329" s="15" t="s">
        <v>26</v>
      </c>
      <c r="H1329" s="15" t="s">
        <v>26</v>
      </c>
      <c r="I1329" s="15" t="s">
        <v>102</v>
      </c>
      <c r="J1329" s="15" t="s">
        <v>24</v>
      </c>
      <c r="K1329" s="15" t="s">
        <v>24</v>
      </c>
      <c r="L1329" s="15" t="s">
        <v>26</v>
      </c>
      <c r="M1329" s="15" t="s">
        <v>24</v>
      </c>
      <c r="N1329" s="15" t="s">
        <v>26</v>
      </c>
      <c r="O1329" s="15" t="s">
        <v>26</v>
      </c>
      <c r="P1329" s="15" t="s">
        <v>27</v>
      </c>
      <c r="Q1329" s="15" t="s">
        <v>26</v>
      </c>
      <c r="R1329" s="15" t="s">
        <v>19</v>
      </c>
      <c r="S1329" s="18" t="n">
        <v>99.5</v>
      </c>
      <c r="T1329" s="15" t="n">
        <v>5961.1</v>
      </c>
      <c r="U1329" s="15" t="s">
        <v>26</v>
      </c>
      <c r="V1329" s="18" t="n">
        <f aca="false">IF(ISNUMBER(T1329),T1329,0)</f>
        <v>5961.1</v>
      </c>
      <c r="W1329" s="15" t="n">
        <f aca="false">IF(U1329="Yes",1,0)</f>
        <v>1</v>
      </c>
      <c r="X1329" s="15" t="str">
        <f aca="false">IF(F1329&lt;=12,"0-12 months",IF(F1329&lt;=24,"13-24 months",IF(F1329&lt;=48,"25-48 months","49-72 months")))</f>
        <v>49-72 months</v>
      </c>
      <c r="Y1329" s="15" t="str">
        <f aca="false">IF(C1329=1,"Yes","No")</f>
        <v>No</v>
      </c>
      <c r="Z1329" s="15" t="n">
        <f aca="false">COUNTIF(J1329:O1329,"Yes")</f>
        <v>3</v>
      </c>
      <c r="AA1329" s="18" t="n">
        <f aca="false">S1329*W1329</f>
        <v>99.5</v>
      </c>
      <c r="AB1329" s="15" t="n">
        <f aca="false">(P1329="Month-to-month")+(I1329="Fiber optic")+(R1329="Electronic check")+(F1329&lt;=12)+(M1329="No")+(J1329="No")</f>
        <v>3</v>
      </c>
      <c r="AC1329" s="15" t="str">
        <f aca="false">IF(AB1329&gt;=5,"High",IF(AB1329&gt;=3,"Medium","Low"))</f>
        <v>Medium</v>
      </c>
    </row>
    <row r="1330" customFormat="false" ht="15" hidden="false" customHeight="false" outlineLevel="0" collapsed="false">
      <c r="A1330" s="15" t="s">
        <v>1427</v>
      </c>
      <c r="B1330" s="15" t="s">
        <v>94</v>
      </c>
      <c r="C1330" s="15" t="n">
        <v>0</v>
      </c>
      <c r="D1330" s="15" t="s">
        <v>26</v>
      </c>
      <c r="E1330" s="15" t="s">
        <v>24</v>
      </c>
      <c r="F1330" s="15" t="n">
        <v>23</v>
      </c>
      <c r="G1330" s="15" t="s">
        <v>26</v>
      </c>
      <c r="H1330" s="15" t="s">
        <v>24</v>
      </c>
      <c r="I1330" s="15" t="s">
        <v>96</v>
      </c>
      <c r="J1330" s="15" t="s">
        <v>24</v>
      </c>
      <c r="K1330" s="15" t="s">
        <v>24</v>
      </c>
      <c r="L1330" s="15" t="s">
        <v>26</v>
      </c>
      <c r="M1330" s="15" t="s">
        <v>26</v>
      </c>
      <c r="N1330" s="15" t="s">
        <v>24</v>
      </c>
      <c r="O1330" s="15" t="s">
        <v>24</v>
      </c>
      <c r="P1330" s="15" t="s">
        <v>25</v>
      </c>
      <c r="Q1330" s="15" t="s">
        <v>24</v>
      </c>
      <c r="R1330" s="15" t="s">
        <v>15</v>
      </c>
      <c r="S1330" s="18" t="n">
        <v>54.25</v>
      </c>
      <c r="T1330" s="15" t="n">
        <v>1221.55</v>
      </c>
      <c r="U1330" s="15" t="s">
        <v>24</v>
      </c>
      <c r="V1330" s="18" t="n">
        <f aca="false">IF(ISNUMBER(T1330),T1330,0)</f>
        <v>1221.55</v>
      </c>
      <c r="W1330" s="15" t="n">
        <f aca="false">IF(U1330="Yes",1,0)</f>
        <v>0</v>
      </c>
      <c r="X1330" s="15" t="str">
        <f aca="false">IF(F1330&lt;=12,"0-12 months",IF(F1330&lt;=24,"13-24 months",IF(F1330&lt;=48,"25-48 months","49-72 months")))</f>
        <v>13-24 months</v>
      </c>
      <c r="Y1330" s="15" t="str">
        <f aca="false">IF(C1330=1,"Yes","No")</f>
        <v>No</v>
      </c>
      <c r="Z1330" s="15" t="n">
        <f aca="false">COUNTIF(J1330:O1330,"Yes")</f>
        <v>2</v>
      </c>
      <c r="AA1330" s="18" t="n">
        <f aca="false">S1330*W1330</f>
        <v>0</v>
      </c>
      <c r="AB1330" s="15" t="n">
        <f aca="false">(P1330="Month-to-month")+(I1330="Fiber optic")+(R1330="Electronic check")+(F1330&lt;=12)+(M1330="No")+(J1330="No")</f>
        <v>3</v>
      </c>
      <c r="AC1330" s="15" t="str">
        <f aca="false">IF(AB1330&gt;=5,"High",IF(AB1330&gt;=3,"Medium","Low"))</f>
        <v>Medium</v>
      </c>
    </row>
    <row r="1331" customFormat="false" ht="15" hidden="false" customHeight="false" outlineLevel="0" collapsed="false">
      <c r="A1331" s="15" t="s">
        <v>1428</v>
      </c>
      <c r="B1331" s="15" t="s">
        <v>94</v>
      </c>
      <c r="C1331" s="15" t="n">
        <v>0</v>
      </c>
      <c r="D1331" s="15" t="s">
        <v>26</v>
      </c>
      <c r="E1331" s="15" t="s">
        <v>24</v>
      </c>
      <c r="F1331" s="15" t="n">
        <v>72</v>
      </c>
      <c r="G1331" s="15" t="s">
        <v>26</v>
      </c>
      <c r="H1331" s="15" t="s">
        <v>24</v>
      </c>
      <c r="I1331" s="15" t="s">
        <v>24</v>
      </c>
      <c r="J1331" s="15" t="s">
        <v>28</v>
      </c>
      <c r="K1331" s="15" t="s">
        <v>28</v>
      </c>
      <c r="L1331" s="15" t="s">
        <v>28</v>
      </c>
      <c r="M1331" s="15" t="s">
        <v>28</v>
      </c>
      <c r="N1331" s="15" t="s">
        <v>28</v>
      </c>
      <c r="O1331" s="15" t="s">
        <v>28</v>
      </c>
      <c r="P1331" s="15" t="s">
        <v>29</v>
      </c>
      <c r="Q1331" s="15" t="s">
        <v>24</v>
      </c>
      <c r="R1331" s="15" t="s">
        <v>19</v>
      </c>
      <c r="S1331" s="18" t="n">
        <v>19.4</v>
      </c>
      <c r="T1331" s="15" t="n">
        <v>1496.45</v>
      </c>
      <c r="U1331" s="15" t="s">
        <v>24</v>
      </c>
      <c r="V1331" s="18" t="n">
        <f aca="false">IF(ISNUMBER(T1331),T1331,0)</f>
        <v>1496.45</v>
      </c>
      <c r="W1331" s="15" t="n">
        <f aca="false">IF(U1331="Yes",1,0)</f>
        <v>0</v>
      </c>
      <c r="X1331" s="15" t="str">
        <f aca="false">IF(F1331&lt;=12,"0-12 months",IF(F1331&lt;=24,"13-24 months",IF(F1331&lt;=48,"25-48 months","49-72 months")))</f>
        <v>49-72 months</v>
      </c>
      <c r="Y1331" s="15" t="str">
        <f aca="false">IF(C1331=1,"Yes","No")</f>
        <v>No</v>
      </c>
      <c r="Z1331" s="15" t="n">
        <f aca="false">COUNTIF(J1331:O1331,"Yes")</f>
        <v>0</v>
      </c>
      <c r="AA1331" s="18" t="n">
        <f aca="false">S1331*W1331</f>
        <v>0</v>
      </c>
      <c r="AB1331" s="15" t="n">
        <f aca="false">(P1331="Month-to-month")+(I1331="Fiber optic")+(R1331="Electronic check")+(F1331&lt;=12)+(M1331="No")+(J1331="No")</f>
        <v>0</v>
      </c>
      <c r="AC1331" s="15" t="str">
        <f aca="false">IF(AB1331&gt;=5,"High",IF(AB1331&gt;=3,"Medium","Low"))</f>
        <v>Low</v>
      </c>
    </row>
    <row r="1332" customFormat="false" ht="15" hidden="false" customHeight="false" outlineLevel="0" collapsed="false">
      <c r="A1332" s="15" t="s">
        <v>1429</v>
      </c>
      <c r="B1332" s="15" t="s">
        <v>98</v>
      </c>
      <c r="C1332" s="15" t="n">
        <v>0</v>
      </c>
      <c r="D1332" s="15" t="s">
        <v>26</v>
      </c>
      <c r="E1332" s="15" t="s">
        <v>24</v>
      </c>
      <c r="F1332" s="15" t="n">
        <v>22</v>
      </c>
      <c r="G1332" s="15" t="s">
        <v>26</v>
      </c>
      <c r="H1332" s="15" t="s">
        <v>24</v>
      </c>
      <c r="I1332" s="15" t="s">
        <v>96</v>
      </c>
      <c r="J1332" s="15" t="s">
        <v>26</v>
      </c>
      <c r="K1332" s="15" t="s">
        <v>24</v>
      </c>
      <c r="L1332" s="15" t="s">
        <v>24</v>
      </c>
      <c r="M1332" s="15" t="s">
        <v>26</v>
      </c>
      <c r="N1332" s="15" t="s">
        <v>24</v>
      </c>
      <c r="O1332" s="15" t="s">
        <v>24</v>
      </c>
      <c r="P1332" s="15" t="s">
        <v>27</v>
      </c>
      <c r="Q1332" s="15" t="s">
        <v>26</v>
      </c>
      <c r="R1332" s="15" t="s">
        <v>21</v>
      </c>
      <c r="S1332" s="18" t="n">
        <v>56.25</v>
      </c>
      <c r="T1332" s="15" t="n">
        <v>1292.2</v>
      </c>
      <c r="U1332" s="15" t="s">
        <v>24</v>
      </c>
      <c r="V1332" s="18" t="n">
        <f aca="false">IF(ISNUMBER(T1332),T1332,0)</f>
        <v>1292.2</v>
      </c>
      <c r="W1332" s="15" t="n">
        <f aca="false">IF(U1332="Yes",1,0)</f>
        <v>0</v>
      </c>
      <c r="X1332" s="15" t="str">
        <f aca="false">IF(F1332&lt;=12,"0-12 months",IF(F1332&lt;=24,"13-24 months",IF(F1332&lt;=48,"25-48 months","49-72 months")))</f>
        <v>13-24 months</v>
      </c>
      <c r="Y1332" s="15" t="str">
        <f aca="false">IF(C1332=1,"Yes","No")</f>
        <v>No</v>
      </c>
      <c r="Z1332" s="15" t="n">
        <f aca="false">COUNTIF(J1332:O1332,"Yes")</f>
        <v>2</v>
      </c>
      <c r="AA1332" s="18" t="n">
        <f aca="false">S1332*W1332</f>
        <v>0</v>
      </c>
      <c r="AB1332" s="15" t="n">
        <f aca="false">(P1332="Month-to-month")+(I1332="Fiber optic")+(R1332="Electronic check")+(F1332&lt;=12)+(M1332="No")+(J1332="No")</f>
        <v>0</v>
      </c>
      <c r="AC1332" s="15" t="str">
        <f aca="false">IF(AB1332&gt;=5,"High",IF(AB1332&gt;=3,"Medium","Low"))</f>
        <v>Low</v>
      </c>
    </row>
    <row r="1333" customFormat="false" ht="15" hidden="false" customHeight="false" outlineLevel="0" collapsed="false">
      <c r="A1333" s="15" t="s">
        <v>1430</v>
      </c>
      <c r="B1333" s="15" t="s">
        <v>94</v>
      </c>
      <c r="C1333" s="15" t="n">
        <v>0</v>
      </c>
      <c r="D1333" s="15" t="s">
        <v>24</v>
      </c>
      <c r="E1333" s="15" t="s">
        <v>24</v>
      </c>
      <c r="F1333" s="15" t="n">
        <v>1</v>
      </c>
      <c r="G1333" s="15" t="s">
        <v>24</v>
      </c>
      <c r="H1333" s="15" t="s">
        <v>95</v>
      </c>
      <c r="I1333" s="15" t="s">
        <v>96</v>
      </c>
      <c r="J1333" s="15" t="s">
        <v>24</v>
      </c>
      <c r="K1333" s="15" t="s">
        <v>24</v>
      </c>
      <c r="L1333" s="15" t="s">
        <v>24</v>
      </c>
      <c r="M1333" s="15" t="s">
        <v>24</v>
      </c>
      <c r="N1333" s="15" t="s">
        <v>24</v>
      </c>
      <c r="O1333" s="15" t="s">
        <v>24</v>
      </c>
      <c r="P1333" s="15" t="s">
        <v>25</v>
      </c>
      <c r="Q1333" s="15" t="s">
        <v>26</v>
      </c>
      <c r="R1333" s="15" t="s">
        <v>17</v>
      </c>
      <c r="S1333" s="18" t="n">
        <v>25.15</v>
      </c>
      <c r="T1333" s="15" t="n">
        <v>25.15</v>
      </c>
      <c r="U1333" s="15" t="s">
        <v>24</v>
      </c>
      <c r="V1333" s="18" t="n">
        <f aca="false">IF(ISNUMBER(T1333),T1333,0)</f>
        <v>25.15</v>
      </c>
      <c r="W1333" s="15" t="n">
        <f aca="false">IF(U1333="Yes",1,0)</f>
        <v>0</v>
      </c>
      <c r="X1333" s="15" t="str">
        <f aca="false">IF(F1333&lt;=12,"0-12 months",IF(F1333&lt;=24,"13-24 months",IF(F1333&lt;=48,"25-48 months","49-72 months")))</f>
        <v>0-12 months</v>
      </c>
      <c r="Y1333" s="15" t="str">
        <f aca="false">IF(C1333=1,"Yes","No")</f>
        <v>No</v>
      </c>
      <c r="Z1333" s="15" t="n">
        <f aca="false">COUNTIF(J1333:O1333,"Yes")</f>
        <v>0</v>
      </c>
      <c r="AA1333" s="18" t="n">
        <f aca="false">S1333*W1333</f>
        <v>0</v>
      </c>
      <c r="AB1333" s="15" t="n">
        <f aca="false">(P1333="Month-to-month")+(I1333="Fiber optic")+(R1333="Electronic check")+(F1333&lt;=12)+(M1333="No")+(J1333="No")</f>
        <v>4</v>
      </c>
      <c r="AC1333" s="15" t="str">
        <f aca="false">IF(AB1333&gt;=5,"High",IF(AB1333&gt;=3,"Medium","Low"))</f>
        <v>Medium</v>
      </c>
    </row>
    <row r="1334" customFormat="false" ht="15" hidden="false" customHeight="false" outlineLevel="0" collapsed="false">
      <c r="A1334" s="15" t="s">
        <v>1431</v>
      </c>
      <c r="B1334" s="15" t="s">
        <v>98</v>
      </c>
      <c r="C1334" s="15" t="n">
        <v>0</v>
      </c>
      <c r="D1334" s="15" t="s">
        <v>24</v>
      </c>
      <c r="E1334" s="15" t="s">
        <v>24</v>
      </c>
      <c r="F1334" s="15" t="n">
        <v>69</v>
      </c>
      <c r="G1334" s="15" t="s">
        <v>26</v>
      </c>
      <c r="H1334" s="15" t="s">
        <v>26</v>
      </c>
      <c r="I1334" s="15" t="s">
        <v>24</v>
      </c>
      <c r="J1334" s="15" t="s">
        <v>28</v>
      </c>
      <c r="K1334" s="15" t="s">
        <v>28</v>
      </c>
      <c r="L1334" s="15" t="s">
        <v>28</v>
      </c>
      <c r="M1334" s="15" t="s">
        <v>28</v>
      </c>
      <c r="N1334" s="15" t="s">
        <v>28</v>
      </c>
      <c r="O1334" s="15" t="s">
        <v>28</v>
      </c>
      <c r="P1334" s="15" t="s">
        <v>29</v>
      </c>
      <c r="Q1334" s="15" t="s">
        <v>24</v>
      </c>
      <c r="R1334" s="15" t="s">
        <v>19</v>
      </c>
      <c r="S1334" s="18" t="n">
        <v>23.95</v>
      </c>
      <c r="T1334" s="15" t="n">
        <v>1713.1</v>
      </c>
      <c r="U1334" s="15" t="s">
        <v>24</v>
      </c>
      <c r="V1334" s="18" t="n">
        <f aca="false">IF(ISNUMBER(T1334),T1334,0)</f>
        <v>1713.1</v>
      </c>
      <c r="W1334" s="15" t="n">
        <f aca="false">IF(U1334="Yes",1,0)</f>
        <v>0</v>
      </c>
      <c r="X1334" s="15" t="str">
        <f aca="false">IF(F1334&lt;=12,"0-12 months",IF(F1334&lt;=24,"13-24 months",IF(F1334&lt;=48,"25-48 months","49-72 months")))</f>
        <v>49-72 months</v>
      </c>
      <c r="Y1334" s="15" t="str">
        <f aca="false">IF(C1334=1,"Yes","No")</f>
        <v>No</v>
      </c>
      <c r="Z1334" s="15" t="n">
        <f aca="false">COUNTIF(J1334:O1334,"Yes")</f>
        <v>0</v>
      </c>
      <c r="AA1334" s="18" t="n">
        <f aca="false">S1334*W1334</f>
        <v>0</v>
      </c>
      <c r="AB1334" s="15" t="n">
        <f aca="false">(P1334="Month-to-month")+(I1334="Fiber optic")+(R1334="Electronic check")+(F1334&lt;=12)+(M1334="No")+(J1334="No")</f>
        <v>0</v>
      </c>
      <c r="AC1334" s="15" t="str">
        <f aca="false">IF(AB1334&gt;=5,"High",IF(AB1334&gt;=3,"Medium","Low"))</f>
        <v>Low</v>
      </c>
    </row>
    <row r="1335" customFormat="false" ht="15" hidden="false" customHeight="false" outlineLevel="0" collapsed="false">
      <c r="A1335" s="15" t="s">
        <v>1432</v>
      </c>
      <c r="B1335" s="15" t="s">
        <v>98</v>
      </c>
      <c r="C1335" s="15" t="n">
        <v>0</v>
      </c>
      <c r="D1335" s="15" t="s">
        <v>24</v>
      </c>
      <c r="E1335" s="15" t="s">
        <v>24</v>
      </c>
      <c r="F1335" s="15" t="n">
        <v>50</v>
      </c>
      <c r="G1335" s="15" t="s">
        <v>24</v>
      </c>
      <c r="H1335" s="15" t="s">
        <v>95</v>
      </c>
      <c r="I1335" s="15" t="s">
        <v>96</v>
      </c>
      <c r="J1335" s="15" t="s">
        <v>26</v>
      </c>
      <c r="K1335" s="15" t="s">
        <v>24</v>
      </c>
      <c r="L1335" s="15" t="s">
        <v>24</v>
      </c>
      <c r="M1335" s="15" t="s">
        <v>26</v>
      </c>
      <c r="N1335" s="15" t="s">
        <v>24</v>
      </c>
      <c r="O1335" s="15" t="s">
        <v>24</v>
      </c>
      <c r="P1335" s="15" t="s">
        <v>27</v>
      </c>
      <c r="Q1335" s="15" t="s">
        <v>26</v>
      </c>
      <c r="R1335" s="15" t="s">
        <v>17</v>
      </c>
      <c r="S1335" s="18" t="n">
        <v>35.4</v>
      </c>
      <c r="T1335" s="15" t="n">
        <v>1748.9</v>
      </c>
      <c r="U1335" s="15" t="s">
        <v>24</v>
      </c>
      <c r="V1335" s="18" t="n">
        <f aca="false">IF(ISNUMBER(T1335),T1335,0)</f>
        <v>1748.9</v>
      </c>
      <c r="W1335" s="15" t="n">
        <f aca="false">IF(U1335="Yes",1,0)</f>
        <v>0</v>
      </c>
      <c r="X1335" s="15" t="str">
        <f aca="false">IF(F1335&lt;=12,"0-12 months",IF(F1335&lt;=24,"13-24 months",IF(F1335&lt;=48,"25-48 months","49-72 months")))</f>
        <v>49-72 months</v>
      </c>
      <c r="Y1335" s="15" t="str">
        <f aca="false">IF(C1335=1,"Yes","No")</f>
        <v>No</v>
      </c>
      <c r="Z1335" s="15" t="n">
        <f aca="false">COUNTIF(J1335:O1335,"Yes")</f>
        <v>2</v>
      </c>
      <c r="AA1335" s="18" t="n">
        <f aca="false">S1335*W1335</f>
        <v>0</v>
      </c>
      <c r="AB1335" s="15" t="n">
        <f aca="false">(P1335="Month-to-month")+(I1335="Fiber optic")+(R1335="Electronic check")+(F1335&lt;=12)+(M1335="No")+(J1335="No")</f>
        <v>0</v>
      </c>
      <c r="AC1335" s="15" t="str">
        <f aca="false">IF(AB1335&gt;=5,"High",IF(AB1335&gt;=3,"Medium","Low"))</f>
        <v>Low</v>
      </c>
    </row>
    <row r="1336" customFormat="false" ht="15" hidden="false" customHeight="false" outlineLevel="0" collapsed="false">
      <c r="A1336" s="15" t="s">
        <v>1433</v>
      </c>
      <c r="B1336" s="15" t="s">
        <v>94</v>
      </c>
      <c r="C1336" s="15" t="n">
        <v>1</v>
      </c>
      <c r="D1336" s="15" t="s">
        <v>24</v>
      </c>
      <c r="E1336" s="15" t="s">
        <v>24</v>
      </c>
      <c r="F1336" s="15" t="n">
        <v>1</v>
      </c>
      <c r="G1336" s="15" t="s">
        <v>24</v>
      </c>
      <c r="H1336" s="15" t="s">
        <v>95</v>
      </c>
      <c r="I1336" s="15" t="s">
        <v>96</v>
      </c>
      <c r="J1336" s="15" t="s">
        <v>24</v>
      </c>
      <c r="K1336" s="15" t="s">
        <v>24</v>
      </c>
      <c r="L1336" s="15" t="s">
        <v>24</v>
      </c>
      <c r="M1336" s="15" t="s">
        <v>24</v>
      </c>
      <c r="N1336" s="15" t="s">
        <v>24</v>
      </c>
      <c r="O1336" s="15" t="s">
        <v>24</v>
      </c>
      <c r="P1336" s="15" t="s">
        <v>25</v>
      </c>
      <c r="Q1336" s="15" t="s">
        <v>26</v>
      </c>
      <c r="R1336" s="15" t="s">
        <v>15</v>
      </c>
      <c r="S1336" s="18" t="n">
        <v>25.2</v>
      </c>
      <c r="T1336" s="15" t="n">
        <v>25.2</v>
      </c>
      <c r="U1336" s="15" t="s">
        <v>26</v>
      </c>
      <c r="V1336" s="18" t="n">
        <f aca="false">IF(ISNUMBER(T1336),T1336,0)</f>
        <v>25.2</v>
      </c>
      <c r="W1336" s="15" t="n">
        <f aca="false">IF(U1336="Yes",1,0)</f>
        <v>1</v>
      </c>
      <c r="X1336" s="15" t="str">
        <f aca="false">IF(F1336&lt;=12,"0-12 months",IF(F1336&lt;=24,"13-24 months",IF(F1336&lt;=48,"25-48 months","49-72 months")))</f>
        <v>0-12 months</v>
      </c>
      <c r="Y1336" s="15" t="str">
        <f aca="false">IF(C1336=1,"Yes","No")</f>
        <v>Yes</v>
      </c>
      <c r="Z1336" s="15" t="n">
        <f aca="false">COUNTIF(J1336:O1336,"Yes")</f>
        <v>0</v>
      </c>
      <c r="AA1336" s="18" t="n">
        <f aca="false">S1336*W1336</f>
        <v>25.2</v>
      </c>
      <c r="AB1336" s="15" t="n">
        <f aca="false">(P1336="Month-to-month")+(I1336="Fiber optic")+(R1336="Electronic check")+(F1336&lt;=12)+(M1336="No")+(J1336="No")</f>
        <v>5</v>
      </c>
      <c r="AC1336" s="15" t="str">
        <f aca="false">IF(AB1336&gt;=5,"High",IF(AB1336&gt;=3,"Medium","Low"))</f>
        <v>High</v>
      </c>
    </row>
    <row r="1337" customFormat="false" ht="15" hidden="false" customHeight="false" outlineLevel="0" collapsed="false">
      <c r="A1337" s="15" t="s">
        <v>1434</v>
      </c>
      <c r="B1337" s="15" t="s">
        <v>98</v>
      </c>
      <c r="C1337" s="15" t="n">
        <v>0</v>
      </c>
      <c r="D1337" s="15" t="s">
        <v>24</v>
      </c>
      <c r="E1337" s="15" t="s">
        <v>24</v>
      </c>
      <c r="F1337" s="15" t="n">
        <v>2</v>
      </c>
      <c r="G1337" s="15" t="s">
        <v>26</v>
      </c>
      <c r="H1337" s="15" t="s">
        <v>24</v>
      </c>
      <c r="I1337" s="15" t="s">
        <v>96</v>
      </c>
      <c r="J1337" s="15" t="s">
        <v>24</v>
      </c>
      <c r="K1337" s="15" t="s">
        <v>24</v>
      </c>
      <c r="L1337" s="15" t="s">
        <v>24</v>
      </c>
      <c r="M1337" s="15" t="s">
        <v>24</v>
      </c>
      <c r="N1337" s="15" t="s">
        <v>24</v>
      </c>
      <c r="O1337" s="15" t="s">
        <v>24</v>
      </c>
      <c r="P1337" s="15" t="s">
        <v>25</v>
      </c>
      <c r="Q1337" s="15" t="s">
        <v>26</v>
      </c>
      <c r="R1337" s="15" t="s">
        <v>17</v>
      </c>
      <c r="S1337" s="18" t="n">
        <v>45</v>
      </c>
      <c r="T1337" s="15" t="n">
        <v>96.45</v>
      </c>
      <c r="U1337" s="15" t="s">
        <v>26</v>
      </c>
      <c r="V1337" s="18" t="n">
        <f aca="false">IF(ISNUMBER(T1337),T1337,0)</f>
        <v>96.45</v>
      </c>
      <c r="W1337" s="15" t="n">
        <f aca="false">IF(U1337="Yes",1,0)</f>
        <v>1</v>
      </c>
      <c r="X1337" s="15" t="str">
        <f aca="false">IF(F1337&lt;=12,"0-12 months",IF(F1337&lt;=24,"13-24 months",IF(F1337&lt;=48,"25-48 months","49-72 months")))</f>
        <v>0-12 months</v>
      </c>
      <c r="Y1337" s="15" t="str">
        <f aca="false">IF(C1337=1,"Yes","No")</f>
        <v>No</v>
      </c>
      <c r="Z1337" s="15" t="n">
        <f aca="false">COUNTIF(J1337:O1337,"Yes")</f>
        <v>0</v>
      </c>
      <c r="AA1337" s="18" t="n">
        <f aca="false">S1337*W1337</f>
        <v>45</v>
      </c>
      <c r="AB1337" s="15" t="n">
        <f aca="false">(P1337="Month-to-month")+(I1337="Fiber optic")+(R1337="Electronic check")+(F1337&lt;=12)+(M1337="No")+(J1337="No")</f>
        <v>4</v>
      </c>
      <c r="AC1337" s="15" t="str">
        <f aca="false">IF(AB1337&gt;=5,"High",IF(AB1337&gt;=3,"Medium","Low"))</f>
        <v>Medium</v>
      </c>
    </row>
    <row r="1338" customFormat="false" ht="15" hidden="false" customHeight="false" outlineLevel="0" collapsed="false">
      <c r="A1338" s="15" t="s">
        <v>1435</v>
      </c>
      <c r="B1338" s="15" t="s">
        <v>94</v>
      </c>
      <c r="C1338" s="15" t="n">
        <v>0</v>
      </c>
      <c r="D1338" s="15" t="s">
        <v>26</v>
      </c>
      <c r="E1338" s="15" t="s">
        <v>24</v>
      </c>
      <c r="F1338" s="15" t="n">
        <v>15</v>
      </c>
      <c r="G1338" s="15" t="s">
        <v>26</v>
      </c>
      <c r="H1338" s="15" t="s">
        <v>24</v>
      </c>
      <c r="I1338" s="15" t="s">
        <v>102</v>
      </c>
      <c r="J1338" s="15" t="s">
        <v>24</v>
      </c>
      <c r="K1338" s="15" t="s">
        <v>26</v>
      </c>
      <c r="L1338" s="15" t="s">
        <v>24</v>
      </c>
      <c r="M1338" s="15" t="s">
        <v>24</v>
      </c>
      <c r="N1338" s="15" t="s">
        <v>24</v>
      </c>
      <c r="O1338" s="15" t="s">
        <v>24</v>
      </c>
      <c r="P1338" s="15" t="s">
        <v>25</v>
      </c>
      <c r="Q1338" s="15" t="s">
        <v>24</v>
      </c>
      <c r="R1338" s="15" t="s">
        <v>19</v>
      </c>
      <c r="S1338" s="18" t="n">
        <v>75.35</v>
      </c>
      <c r="T1338" s="15" t="n">
        <v>1114.55</v>
      </c>
      <c r="U1338" s="15" t="s">
        <v>24</v>
      </c>
      <c r="V1338" s="18" t="n">
        <f aca="false">IF(ISNUMBER(T1338),T1338,0)</f>
        <v>1114.55</v>
      </c>
      <c r="W1338" s="15" t="n">
        <f aca="false">IF(U1338="Yes",1,0)</f>
        <v>0</v>
      </c>
      <c r="X1338" s="15" t="str">
        <f aca="false">IF(F1338&lt;=12,"0-12 months",IF(F1338&lt;=24,"13-24 months",IF(F1338&lt;=48,"25-48 months","49-72 months")))</f>
        <v>13-24 months</v>
      </c>
      <c r="Y1338" s="15" t="str">
        <f aca="false">IF(C1338=1,"Yes","No")</f>
        <v>No</v>
      </c>
      <c r="Z1338" s="15" t="n">
        <f aca="false">COUNTIF(J1338:O1338,"Yes")</f>
        <v>1</v>
      </c>
      <c r="AA1338" s="18" t="n">
        <f aca="false">S1338*W1338</f>
        <v>0</v>
      </c>
      <c r="AB1338" s="15" t="n">
        <f aca="false">(P1338="Month-to-month")+(I1338="Fiber optic")+(R1338="Electronic check")+(F1338&lt;=12)+(M1338="No")+(J1338="No")</f>
        <v>4</v>
      </c>
      <c r="AC1338" s="15" t="str">
        <f aca="false">IF(AB1338&gt;=5,"High",IF(AB1338&gt;=3,"Medium","Low"))</f>
        <v>Medium</v>
      </c>
    </row>
    <row r="1339" customFormat="false" ht="15" hidden="false" customHeight="false" outlineLevel="0" collapsed="false">
      <c r="A1339" s="15" t="s">
        <v>1436</v>
      </c>
      <c r="B1339" s="15" t="s">
        <v>98</v>
      </c>
      <c r="C1339" s="15" t="n">
        <v>0</v>
      </c>
      <c r="D1339" s="15" t="s">
        <v>24</v>
      </c>
      <c r="E1339" s="15" t="s">
        <v>24</v>
      </c>
      <c r="F1339" s="15" t="n">
        <v>31</v>
      </c>
      <c r="G1339" s="15" t="s">
        <v>26</v>
      </c>
      <c r="H1339" s="15" t="s">
        <v>24</v>
      </c>
      <c r="I1339" s="15" t="s">
        <v>24</v>
      </c>
      <c r="J1339" s="15" t="s">
        <v>28</v>
      </c>
      <c r="K1339" s="15" t="s">
        <v>28</v>
      </c>
      <c r="L1339" s="15" t="s">
        <v>28</v>
      </c>
      <c r="M1339" s="15" t="s">
        <v>28</v>
      </c>
      <c r="N1339" s="15" t="s">
        <v>28</v>
      </c>
      <c r="O1339" s="15" t="s">
        <v>28</v>
      </c>
      <c r="P1339" s="15" t="s">
        <v>29</v>
      </c>
      <c r="Q1339" s="15" t="s">
        <v>24</v>
      </c>
      <c r="R1339" s="15" t="s">
        <v>19</v>
      </c>
      <c r="S1339" s="18" t="n">
        <v>20.4</v>
      </c>
      <c r="T1339" s="15" t="n">
        <v>609.1</v>
      </c>
      <c r="U1339" s="15" t="s">
        <v>24</v>
      </c>
      <c r="V1339" s="18" t="n">
        <f aca="false">IF(ISNUMBER(T1339),T1339,0)</f>
        <v>609.1</v>
      </c>
      <c r="W1339" s="15" t="n">
        <f aca="false">IF(U1339="Yes",1,0)</f>
        <v>0</v>
      </c>
      <c r="X1339" s="15" t="str">
        <f aca="false">IF(F1339&lt;=12,"0-12 months",IF(F1339&lt;=24,"13-24 months",IF(F1339&lt;=48,"25-48 months","49-72 months")))</f>
        <v>25-48 months</v>
      </c>
      <c r="Y1339" s="15" t="str">
        <f aca="false">IF(C1339=1,"Yes","No")</f>
        <v>No</v>
      </c>
      <c r="Z1339" s="15" t="n">
        <f aca="false">COUNTIF(J1339:O1339,"Yes")</f>
        <v>0</v>
      </c>
      <c r="AA1339" s="18" t="n">
        <f aca="false">S1339*W1339</f>
        <v>0</v>
      </c>
      <c r="AB1339" s="15" t="n">
        <f aca="false">(P1339="Month-to-month")+(I1339="Fiber optic")+(R1339="Electronic check")+(F1339&lt;=12)+(M1339="No")+(J1339="No")</f>
        <v>0</v>
      </c>
      <c r="AC1339" s="15" t="str">
        <f aca="false">IF(AB1339&gt;=5,"High",IF(AB1339&gt;=3,"Medium","Low"))</f>
        <v>Low</v>
      </c>
    </row>
    <row r="1340" customFormat="false" ht="15" hidden="false" customHeight="false" outlineLevel="0" collapsed="false">
      <c r="A1340" s="15" t="s">
        <v>1437</v>
      </c>
      <c r="B1340" s="15" t="s">
        <v>98</v>
      </c>
      <c r="C1340" s="15" t="n">
        <v>0</v>
      </c>
      <c r="D1340" s="15" t="s">
        <v>24</v>
      </c>
      <c r="E1340" s="15" t="s">
        <v>24</v>
      </c>
      <c r="F1340" s="15" t="n">
        <v>1</v>
      </c>
      <c r="G1340" s="15" t="s">
        <v>26</v>
      </c>
      <c r="H1340" s="15" t="s">
        <v>24</v>
      </c>
      <c r="I1340" s="15" t="s">
        <v>24</v>
      </c>
      <c r="J1340" s="15" t="s">
        <v>28</v>
      </c>
      <c r="K1340" s="15" t="s">
        <v>28</v>
      </c>
      <c r="L1340" s="15" t="s">
        <v>28</v>
      </c>
      <c r="M1340" s="15" t="s">
        <v>28</v>
      </c>
      <c r="N1340" s="15" t="s">
        <v>28</v>
      </c>
      <c r="O1340" s="15" t="s">
        <v>28</v>
      </c>
      <c r="P1340" s="15" t="s">
        <v>25</v>
      </c>
      <c r="Q1340" s="15" t="s">
        <v>24</v>
      </c>
      <c r="R1340" s="15" t="s">
        <v>17</v>
      </c>
      <c r="S1340" s="18" t="n">
        <v>20.15</v>
      </c>
      <c r="T1340" s="15" t="n">
        <v>20.15</v>
      </c>
      <c r="U1340" s="15" t="s">
        <v>26</v>
      </c>
      <c r="V1340" s="18" t="n">
        <f aca="false">IF(ISNUMBER(T1340),T1340,0)</f>
        <v>20.15</v>
      </c>
      <c r="W1340" s="15" t="n">
        <f aca="false">IF(U1340="Yes",1,0)</f>
        <v>1</v>
      </c>
      <c r="X1340" s="15" t="str">
        <f aca="false">IF(F1340&lt;=12,"0-12 months",IF(F1340&lt;=24,"13-24 months",IF(F1340&lt;=48,"25-48 months","49-72 months")))</f>
        <v>0-12 months</v>
      </c>
      <c r="Y1340" s="15" t="str">
        <f aca="false">IF(C1340=1,"Yes","No")</f>
        <v>No</v>
      </c>
      <c r="Z1340" s="15" t="n">
        <f aca="false">COUNTIF(J1340:O1340,"Yes")</f>
        <v>0</v>
      </c>
      <c r="AA1340" s="18" t="n">
        <f aca="false">S1340*W1340</f>
        <v>20.15</v>
      </c>
      <c r="AB1340" s="15" t="n">
        <f aca="false">(P1340="Month-to-month")+(I1340="Fiber optic")+(R1340="Electronic check")+(F1340&lt;=12)+(M1340="No")+(J1340="No")</f>
        <v>2</v>
      </c>
      <c r="AC1340" s="15" t="str">
        <f aca="false">IF(AB1340&gt;=5,"High",IF(AB1340&gt;=3,"Medium","Low"))</f>
        <v>Low</v>
      </c>
    </row>
    <row r="1341" customFormat="false" ht="15" hidden="false" customHeight="false" outlineLevel="0" collapsed="false">
      <c r="A1341" s="15" t="s">
        <v>1438</v>
      </c>
      <c r="B1341" s="15" t="s">
        <v>98</v>
      </c>
      <c r="C1341" s="15" t="n">
        <v>0</v>
      </c>
      <c r="D1341" s="15" t="s">
        <v>26</v>
      </c>
      <c r="E1341" s="15" t="s">
        <v>24</v>
      </c>
      <c r="F1341" s="15" t="n">
        <v>66</v>
      </c>
      <c r="G1341" s="15" t="s">
        <v>26</v>
      </c>
      <c r="H1341" s="15" t="s">
        <v>26</v>
      </c>
      <c r="I1341" s="15" t="s">
        <v>102</v>
      </c>
      <c r="J1341" s="15" t="s">
        <v>24</v>
      </c>
      <c r="K1341" s="15" t="s">
        <v>26</v>
      </c>
      <c r="L1341" s="15" t="s">
        <v>26</v>
      </c>
      <c r="M1341" s="15" t="s">
        <v>24</v>
      </c>
      <c r="N1341" s="15" t="s">
        <v>26</v>
      </c>
      <c r="O1341" s="15" t="s">
        <v>26</v>
      </c>
      <c r="P1341" s="15" t="s">
        <v>25</v>
      </c>
      <c r="Q1341" s="15" t="s">
        <v>26</v>
      </c>
      <c r="R1341" s="15" t="s">
        <v>21</v>
      </c>
      <c r="S1341" s="18" t="n">
        <v>105</v>
      </c>
      <c r="T1341" s="15" t="n">
        <v>7133.25</v>
      </c>
      <c r="U1341" s="15" t="s">
        <v>26</v>
      </c>
      <c r="V1341" s="18" t="n">
        <f aca="false">IF(ISNUMBER(T1341),T1341,0)</f>
        <v>7133.25</v>
      </c>
      <c r="W1341" s="15" t="n">
        <f aca="false">IF(U1341="Yes",1,0)</f>
        <v>1</v>
      </c>
      <c r="X1341" s="15" t="str">
        <f aca="false">IF(F1341&lt;=12,"0-12 months",IF(F1341&lt;=24,"13-24 months",IF(F1341&lt;=48,"25-48 months","49-72 months")))</f>
        <v>49-72 months</v>
      </c>
      <c r="Y1341" s="15" t="str">
        <f aca="false">IF(C1341=1,"Yes","No")</f>
        <v>No</v>
      </c>
      <c r="Z1341" s="15" t="n">
        <f aca="false">COUNTIF(J1341:O1341,"Yes")</f>
        <v>4</v>
      </c>
      <c r="AA1341" s="18" t="n">
        <f aca="false">S1341*W1341</f>
        <v>105</v>
      </c>
      <c r="AB1341" s="15" t="n">
        <f aca="false">(P1341="Month-to-month")+(I1341="Fiber optic")+(R1341="Electronic check")+(F1341&lt;=12)+(M1341="No")+(J1341="No")</f>
        <v>4</v>
      </c>
      <c r="AC1341" s="15" t="str">
        <f aca="false">IF(AB1341&gt;=5,"High",IF(AB1341&gt;=3,"Medium","Low"))</f>
        <v>Medium</v>
      </c>
    </row>
    <row r="1342" customFormat="false" ht="15" hidden="false" customHeight="false" outlineLevel="0" collapsed="false">
      <c r="A1342" s="15" t="s">
        <v>1439</v>
      </c>
      <c r="B1342" s="15" t="s">
        <v>94</v>
      </c>
      <c r="C1342" s="15" t="n">
        <v>0</v>
      </c>
      <c r="D1342" s="15" t="s">
        <v>26</v>
      </c>
      <c r="E1342" s="15" t="s">
        <v>26</v>
      </c>
      <c r="F1342" s="15" t="n">
        <v>0</v>
      </c>
      <c r="G1342" s="15" t="s">
        <v>24</v>
      </c>
      <c r="H1342" s="15" t="s">
        <v>95</v>
      </c>
      <c r="I1342" s="15" t="s">
        <v>96</v>
      </c>
      <c r="J1342" s="15" t="s">
        <v>26</v>
      </c>
      <c r="K1342" s="15" t="s">
        <v>26</v>
      </c>
      <c r="L1342" s="15" t="s">
        <v>26</v>
      </c>
      <c r="M1342" s="15" t="s">
        <v>26</v>
      </c>
      <c r="N1342" s="15" t="s">
        <v>26</v>
      </c>
      <c r="O1342" s="15" t="s">
        <v>24</v>
      </c>
      <c r="P1342" s="15" t="s">
        <v>29</v>
      </c>
      <c r="Q1342" s="15" t="s">
        <v>24</v>
      </c>
      <c r="R1342" s="15" t="s">
        <v>21</v>
      </c>
      <c r="S1342" s="18" t="n">
        <v>56.05</v>
      </c>
      <c r="T1342" s="15" t="s">
        <v>587</v>
      </c>
      <c r="U1342" s="15" t="s">
        <v>24</v>
      </c>
      <c r="V1342" s="18" t="n">
        <f aca="false">IF(ISNUMBER(T1342),T1342,0)</f>
        <v>0</v>
      </c>
      <c r="W1342" s="15" t="n">
        <f aca="false">IF(U1342="Yes",1,0)</f>
        <v>0</v>
      </c>
      <c r="X1342" s="15" t="str">
        <f aca="false">IF(F1342&lt;=12,"0-12 months",IF(F1342&lt;=24,"13-24 months",IF(F1342&lt;=48,"25-48 months","49-72 months")))</f>
        <v>0-12 months</v>
      </c>
      <c r="Y1342" s="15" t="str">
        <f aca="false">IF(C1342=1,"Yes","No")</f>
        <v>No</v>
      </c>
      <c r="Z1342" s="15" t="n">
        <f aca="false">COUNTIF(J1342:O1342,"Yes")</f>
        <v>5</v>
      </c>
      <c r="AA1342" s="18" t="n">
        <f aca="false">S1342*W1342</f>
        <v>0</v>
      </c>
      <c r="AB1342" s="15" t="n">
        <f aca="false">(P1342="Month-to-month")+(I1342="Fiber optic")+(R1342="Electronic check")+(F1342&lt;=12)+(M1342="No")+(J1342="No")</f>
        <v>1</v>
      </c>
      <c r="AC1342" s="15" t="str">
        <f aca="false">IF(AB1342&gt;=5,"High",IF(AB1342&gt;=3,"Medium","Low"))</f>
        <v>Low</v>
      </c>
    </row>
    <row r="1343" customFormat="false" ht="15" hidden="false" customHeight="false" outlineLevel="0" collapsed="false">
      <c r="A1343" s="15" t="s">
        <v>1440</v>
      </c>
      <c r="B1343" s="15" t="s">
        <v>98</v>
      </c>
      <c r="C1343" s="15" t="n">
        <v>0</v>
      </c>
      <c r="D1343" s="15" t="s">
        <v>24</v>
      </c>
      <c r="E1343" s="15" t="s">
        <v>26</v>
      </c>
      <c r="F1343" s="15" t="n">
        <v>3</v>
      </c>
      <c r="G1343" s="15" t="s">
        <v>26</v>
      </c>
      <c r="H1343" s="15" t="s">
        <v>24</v>
      </c>
      <c r="I1343" s="15" t="s">
        <v>96</v>
      </c>
      <c r="J1343" s="15" t="s">
        <v>24</v>
      </c>
      <c r="K1343" s="15" t="s">
        <v>24</v>
      </c>
      <c r="L1343" s="15" t="s">
        <v>24</v>
      </c>
      <c r="M1343" s="15" t="s">
        <v>24</v>
      </c>
      <c r="N1343" s="15" t="s">
        <v>26</v>
      </c>
      <c r="O1343" s="15" t="s">
        <v>24</v>
      </c>
      <c r="P1343" s="15" t="s">
        <v>25</v>
      </c>
      <c r="Q1343" s="15" t="s">
        <v>26</v>
      </c>
      <c r="R1343" s="15" t="s">
        <v>21</v>
      </c>
      <c r="S1343" s="18" t="n">
        <v>54.7</v>
      </c>
      <c r="T1343" s="15" t="n">
        <v>169.45</v>
      </c>
      <c r="U1343" s="15" t="s">
        <v>26</v>
      </c>
      <c r="V1343" s="18" t="n">
        <f aca="false">IF(ISNUMBER(T1343),T1343,0)</f>
        <v>169.45</v>
      </c>
      <c r="W1343" s="15" t="n">
        <f aca="false">IF(U1343="Yes",1,0)</f>
        <v>1</v>
      </c>
      <c r="X1343" s="15" t="str">
        <f aca="false">IF(F1343&lt;=12,"0-12 months",IF(F1343&lt;=24,"13-24 months",IF(F1343&lt;=48,"25-48 months","49-72 months")))</f>
        <v>0-12 months</v>
      </c>
      <c r="Y1343" s="15" t="str">
        <f aca="false">IF(C1343=1,"Yes","No")</f>
        <v>No</v>
      </c>
      <c r="Z1343" s="15" t="n">
        <f aca="false">COUNTIF(J1343:O1343,"Yes")</f>
        <v>1</v>
      </c>
      <c r="AA1343" s="18" t="n">
        <f aca="false">S1343*W1343</f>
        <v>54.7</v>
      </c>
      <c r="AB1343" s="15" t="n">
        <f aca="false">(P1343="Month-to-month")+(I1343="Fiber optic")+(R1343="Electronic check")+(F1343&lt;=12)+(M1343="No")+(J1343="No")</f>
        <v>4</v>
      </c>
      <c r="AC1343" s="15" t="str">
        <f aca="false">IF(AB1343&gt;=5,"High",IF(AB1343&gt;=3,"Medium","Low"))</f>
        <v>Medium</v>
      </c>
    </row>
    <row r="1344" customFormat="false" ht="15" hidden="false" customHeight="false" outlineLevel="0" collapsed="false">
      <c r="A1344" s="15" t="s">
        <v>1441</v>
      </c>
      <c r="B1344" s="15" t="s">
        <v>94</v>
      </c>
      <c r="C1344" s="15" t="n">
        <v>0</v>
      </c>
      <c r="D1344" s="15" t="s">
        <v>24</v>
      </c>
      <c r="E1344" s="15" t="s">
        <v>24</v>
      </c>
      <c r="F1344" s="15" t="n">
        <v>8</v>
      </c>
      <c r="G1344" s="15" t="s">
        <v>26</v>
      </c>
      <c r="H1344" s="15" t="s">
        <v>24</v>
      </c>
      <c r="I1344" s="15" t="s">
        <v>24</v>
      </c>
      <c r="J1344" s="15" t="s">
        <v>28</v>
      </c>
      <c r="K1344" s="15" t="s">
        <v>28</v>
      </c>
      <c r="L1344" s="15" t="s">
        <v>28</v>
      </c>
      <c r="M1344" s="15" t="s">
        <v>28</v>
      </c>
      <c r="N1344" s="15" t="s">
        <v>28</v>
      </c>
      <c r="O1344" s="15" t="s">
        <v>28</v>
      </c>
      <c r="P1344" s="15" t="s">
        <v>29</v>
      </c>
      <c r="Q1344" s="15" t="s">
        <v>24</v>
      </c>
      <c r="R1344" s="15" t="s">
        <v>17</v>
      </c>
      <c r="S1344" s="18" t="n">
        <v>20</v>
      </c>
      <c r="T1344" s="15" t="n">
        <v>141.6</v>
      </c>
      <c r="U1344" s="15" t="s">
        <v>24</v>
      </c>
      <c r="V1344" s="18" t="n">
        <f aca="false">IF(ISNUMBER(T1344),T1344,0)</f>
        <v>141.6</v>
      </c>
      <c r="W1344" s="15" t="n">
        <f aca="false">IF(U1344="Yes",1,0)</f>
        <v>0</v>
      </c>
      <c r="X1344" s="15" t="str">
        <f aca="false">IF(F1344&lt;=12,"0-12 months",IF(F1344&lt;=24,"13-24 months",IF(F1344&lt;=48,"25-48 months","49-72 months")))</f>
        <v>0-12 months</v>
      </c>
      <c r="Y1344" s="15" t="str">
        <f aca="false">IF(C1344=1,"Yes","No")</f>
        <v>No</v>
      </c>
      <c r="Z1344" s="15" t="n">
        <f aca="false">COUNTIF(J1344:O1344,"Yes")</f>
        <v>0</v>
      </c>
      <c r="AA1344" s="18" t="n">
        <f aca="false">S1344*W1344</f>
        <v>0</v>
      </c>
      <c r="AB1344" s="15" t="n">
        <f aca="false">(P1344="Month-to-month")+(I1344="Fiber optic")+(R1344="Electronic check")+(F1344&lt;=12)+(M1344="No")+(J1344="No")</f>
        <v>1</v>
      </c>
      <c r="AC1344" s="15" t="str">
        <f aca="false">IF(AB1344&gt;=5,"High",IF(AB1344&gt;=3,"Medium","Low"))</f>
        <v>Low</v>
      </c>
    </row>
    <row r="1345" customFormat="false" ht="15" hidden="false" customHeight="false" outlineLevel="0" collapsed="false">
      <c r="A1345" s="15" t="s">
        <v>1442</v>
      </c>
      <c r="B1345" s="15" t="s">
        <v>98</v>
      </c>
      <c r="C1345" s="15" t="n">
        <v>0</v>
      </c>
      <c r="D1345" s="15" t="s">
        <v>26</v>
      </c>
      <c r="E1345" s="15" t="s">
        <v>26</v>
      </c>
      <c r="F1345" s="15" t="n">
        <v>64</v>
      </c>
      <c r="G1345" s="15" t="s">
        <v>26</v>
      </c>
      <c r="H1345" s="15" t="s">
        <v>24</v>
      </c>
      <c r="I1345" s="15" t="s">
        <v>96</v>
      </c>
      <c r="J1345" s="15" t="s">
        <v>26</v>
      </c>
      <c r="K1345" s="15" t="s">
        <v>24</v>
      </c>
      <c r="L1345" s="15" t="s">
        <v>26</v>
      </c>
      <c r="M1345" s="15" t="s">
        <v>24</v>
      </c>
      <c r="N1345" s="15" t="s">
        <v>26</v>
      </c>
      <c r="O1345" s="15" t="s">
        <v>26</v>
      </c>
      <c r="P1345" s="15" t="s">
        <v>27</v>
      </c>
      <c r="Q1345" s="15" t="s">
        <v>26</v>
      </c>
      <c r="R1345" s="15" t="s">
        <v>21</v>
      </c>
      <c r="S1345" s="18" t="n">
        <v>73.05</v>
      </c>
      <c r="T1345" s="15" t="n">
        <v>4688.65</v>
      </c>
      <c r="U1345" s="15" t="s">
        <v>24</v>
      </c>
      <c r="V1345" s="18" t="n">
        <f aca="false">IF(ISNUMBER(T1345),T1345,0)</f>
        <v>4688.65</v>
      </c>
      <c r="W1345" s="15" t="n">
        <f aca="false">IF(U1345="Yes",1,0)</f>
        <v>0</v>
      </c>
      <c r="X1345" s="15" t="str">
        <f aca="false">IF(F1345&lt;=12,"0-12 months",IF(F1345&lt;=24,"13-24 months",IF(F1345&lt;=48,"25-48 months","49-72 months")))</f>
        <v>49-72 months</v>
      </c>
      <c r="Y1345" s="15" t="str">
        <f aca="false">IF(C1345=1,"Yes","No")</f>
        <v>No</v>
      </c>
      <c r="Z1345" s="15" t="n">
        <f aca="false">COUNTIF(J1345:O1345,"Yes")</f>
        <v>4</v>
      </c>
      <c r="AA1345" s="18" t="n">
        <f aca="false">S1345*W1345</f>
        <v>0</v>
      </c>
      <c r="AB1345" s="15" t="n">
        <f aca="false">(P1345="Month-to-month")+(I1345="Fiber optic")+(R1345="Electronic check")+(F1345&lt;=12)+(M1345="No")+(J1345="No")</f>
        <v>1</v>
      </c>
      <c r="AC1345" s="15" t="str">
        <f aca="false">IF(AB1345&gt;=5,"High",IF(AB1345&gt;=3,"Medium","Low"))</f>
        <v>Low</v>
      </c>
    </row>
    <row r="1346" customFormat="false" ht="15" hidden="false" customHeight="false" outlineLevel="0" collapsed="false">
      <c r="A1346" s="15" t="s">
        <v>1443</v>
      </c>
      <c r="B1346" s="15" t="s">
        <v>94</v>
      </c>
      <c r="C1346" s="15" t="n">
        <v>0</v>
      </c>
      <c r="D1346" s="15" t="s">
        <v>26</v>
      </c>
      <c r="E1346" s="15" t="s">
        <v>24</v>
      </c>
      <c r="F1346" s="15" t="n">
        <v>28</v>
      </c>
      <c r="G1346" s="15" t="s">
        <v>26</v>
      </c>
      <c r="H1346" s="15" t="s">
        <v>24</v>
      </c>
      <c r="I1346" s="15" t="s">
        <v>24</v>
      </c>
      <c r="J1346" s="15" t="s">
        <v>28</v>
      </c>
      <c r="K1346" s="15" t="s">
        <v>28</v>
      </c>
      <c r="L1346" s="15" t="s">
        <v>28</v>
      </c>
      <c r="M1346" s="15" t="s">
        <v>28</v>
      </c>
      <c r="N1346" s="15" t="s">
        <v>28</v>
      </c>
      <c r="O1346" s="15" t="s">
        <v>28</v>
      </c>
      <c r="P1346" s="15" t="s">
        <v>25</v>
      </c>
      <c r="Q1346" s="15" t="s">
        <v>24</v>
      </c>
      <c r="R1346" s="15" t="s">
        <v>17</v>
      </c>
      <c r="S1346" s="18" t="n">
        <v>20.5</v>
      </c>
      <c r="T1346" s="15" t="n">
        <v>563.05</v>
      </c>
      <c r="U1346" s="15" t="s">
        <v>24</v>
      </c>
      <c r="V1346" s="18" t="n">
        <f aca="false">IF(ISNUMBER(T1346),T1346,0)</f>
        <v>563.05</v>
      </c>
      <c r="W1346" s="15" t="n">
        <f aca="false">IF(U1346="Yes",1,0)</f>
        <v>0</v>
      </c>
      <c r="X1346" s="15" t="str">
        <f aca="false">IF(F1346&lt;=12,"0-12 months",IF(F1346&lt;=24,"13-24 months",IF(F1346&lt;=48,"25-48 months","49-72 months")))</f>
        <v>25-48 months</v>
      </c>
      <c r="Y1346" s="15" t="str">
        <f aca="false">IF(C1346=1,"Yes","No")</f>
        <v>No</v>
      </c>
      <c r="Z1346" s="15" t="n">
        <f aca="false">COUNTIF(J1346:O1346,"Yes")</f>
        <v>0</v>
      </c>
      <c r="AA1346" s="18" t="n">
        <f aca="false">S1346*W1346</f>
        <v>0</v>
      </c>
      <c r="AB1346" s="15" t="n">
        <f aca="false">(P1346="Month-to-month")+(I1346="Fiber optic")+(R1346="Electronic check")+(F1346&lt;=12)+(M1346="No")+(J1346="No")</f>
        <v>1</v>
      </c>
      <c r="AC1346" s="15" t="str">
        <f aca="false">IF(AB1346&gt;=5,"High",IF(AB1346&gt;=3,"Medium","Low"))</f>
        <v>Low</v>
      </c>
    </row>
    <row r="1347" customFormat="false" ht="15" hidden="false" customHeight="false" outlineLevel="0" collapsed="false">
      <c r="A1347" s="15" t="s">
        <v>1444</v>
      </c>
      <c r="B1347" s="15" t="s">
        <v>94</v>
      </c>
      <c r="C1347" s="15" t="n">
        <v>0</v>
      </c>
      <c r="D1347" s="15" t="s">
        <v>26</v>
      </c>
      <c r="E1347" s="15" t="s">
        <v>24</v>
      </c>
      <c r="F1347" s="15" t="n">
        <v>57</v>
      </c>
      <c r="G1347" s="15" t="s">
        <v>26</v>
      </c>
      <c r="H1347" s="15" t="s">
        <v>26</v>
      </c>
      <c r="I1347" s="15" t="s">
        <v>102</v>
      </c>
      <c r="J1347" s="15" t="s">
        <v>24</v>
      </c>
      <c r="K1347" s="15" t="s">
        <v>24</v>
      </c>
      <c r="L1347" s="15" t="s">
        <v>26</v>
      </c>
      <c r="M1347" s="15" t="s">
        <v>24</v>
      </c>
      <c r="N1347" s="15" t="s">
        <v>26</v>
      </c>
      <c r="O1347" s="15" t="s">
        <v>26</v>
      </c>
      <c r="P1347" s="15" t="s">
        <v>27</v>
      </c>
      <c r="Q1347" s="15" t="s">
        <v>26</v>
      </c>
      <c r="R1347" s="15" t="s">
        <v>21</v>
      </c>
      <c r="S1347" s="18" t="n">
        <v>100.75</v>
      </c>
      <c r="T1347" s="15" t="n">
        <v>5985</v>
      </c>
      <c r="U1347" s="15" t="s">
        <v>24</v>
      </c>
      <c r="V1347" s="18" t="n">
        <f aca="false">IF(ISNUMBER(T1347),T1347,0)</f>
        <v>5985</v>
      </c>
      <c r="W1347" s="15" t="n">
        <f aca="false">IF(U1347="Yes",1,0)</f>
        <v>0</v>
      </c>
      <c r="X1347" s="15" t="str">
        <f aca="false">IF(F1347&lt;=12,"0-12 months",IF(F1347&lt;=24,"13-24 months",IF(F1347&lt;=48,"25-48 months","49-72 months")))</f>
        <v>49-72 months</v>
      </c>
      <c r="Y1347" s="15" t="str">
        <f aca="false">IF(C1347=1,"Yes","No")</f>
        <v>No</v>
      </c>
      <c r="Z1347" s="15" t="n">
        <f aca="false">COUNTIF(J1347:O1347,"Yes")</f>
        <v>3</v>
      </c>
      <c r="AA1347" s="18" t="n">
        <f aca="false">S1347*W1347</f>
        <v>0</v>
      </c>
      <c r="AB1347" s="15" t="n">
        <f aca="false">(P1347="Month-to-month")+(I1347="Fiber optic")+(R1347="Electronic check")+(F1347&lt;=12)+(M1347="No")+(J1347="No")</f>
        <v>3</v>
      </c>
      <c r="AC1347" s="15" t="str">
        <f aca="false">IF(AB1347&gt;=5,"High",IF(AB1347&gt;=3,"Medium","Low"))</f>
        <v>Medium</v>
      </c>
    </row>
    <row r="1348" customFormat="false" ht="15" hidden="false" customHeight="false" outlineLevel="0" collapsed="false">
      <c r="A1348" s="15" t="s">
        <v>1445</v>
      </c>
      <c r="B1348" s="15" t="s">
        <v>94</v>
      </c>
      <c r="C1348" s="15" t="n">
        <v>0</v>
      </c>
      <c r="D1348" s="15" t="s">
        <v>26</v>
      </c>
      <c r="E1348" s="15" t="s">
        <v>26</v>
      </c>
      <c r="F1348" s="15" t="n">
        <v>14</v>
      </c>
      <c r="G1348" s="15" t="s">
        <v>26</v>
      </c>
      <c r="H1348" s="15" t="s">
        <v>26</v>
      </c>
      <c r="I1348" s="15" t="s">
        <v>102</v>
      </c>
      <c r="J1348" s="15" t="s">
        <v>24</v>
      </c>
      <c r="K1348" s="15" t="s">
        <v>24</v>
      </c>
      <c r="L1348" s="15" t="s">
        <v>26</v>
      </c>
      <c r="M1348" s="15" t="s">
        <v>24</v>
      </c>
      <c r="N1348" s="15" t="s">
        <v>24</v>
      </c>
      <c r="O1348" s="15" t="s">
        <v>26</v>
      </c>
      <c r="P1348" s="15" t="s">
        <v>25</v>
      </c>
      <c r="Q1348" s="15" t="s">
        <v>26</v>
      </c>
      <c r="R1348" s="15" t="s">
        <v>15</v>
      </c>
      <c r="S1348" s="18" t="n">
        <v>87.25</v>
      </c>
      <c r="T1348" s="15" t="n">
        <v>1258.6</v>
      </c>
      <c r="U1348" s="15" t="s">
        <v>26</v>
      </c>
      <c r="V1348" s="18" t="n">
        <f aca="false">IF(ISNUMBER(T1348),T1348,0)</f>
        <v>1258.6</v>
      </c>
      <c r="W1348" s="15" t="n">
        <f aca="false">IF(U1348="Yes",1,0)</f>
        <v>1</v>
      </c>
      <c r="X1348" s="15" t="str">
        <f aca="false">IF(F1348&lt;=12,"0-12 months",IF(F1348&lt;=24,"13-24 months",IF(F1348&lt;=48,"25-48 months","49-72 months")))</f>
        <v>13-24 months</v>
      </c>
      <c r="Y1348" s="15" t="str">
        <f aca="false">IF(C1348=1,"Yes","No")</f>
        <v>No</v>
      </c>
      <c r="Z1348" s="15" t="n">
        <f aca="false">COUNTIF(J1348:O1348,"Yes")</f>
        <v>2</v>
      </c>
      <c r="AA1348" s="18" t="n">
        <f aca="false">S1348*W1348</f>
        <v>87.25</v>
      </c>
      <c r="AB1348" s="15" t="n">
        <f aca="false">(P1348="Month-to-month")+(I1348="Fiber optic")+(R1348="Electronic check")+(F1348&lt;=12)+(M1348="No")+(J1348="No")</f>
        <v>5</v>
      </c>
      <c r="AC1348" s="15" t="str">
        <f aca="false">IF(AB1348&gt;=5,"High",IF(AB1348&gt;=3,"Medium","Low"))</f>
        <v>High</v>
      </c>
    </row>
    <row r="1349" customFormat="false" ht="15" hidden="false" customHeight="false" outlineLevel="0" collapsed="false">
      <c r="A1349" s="15" t="s">
        <v>1446</v>
      </c>
      <c r="B1349" s="15" t="s">
        <v>98</v>
      </c>
      <c r="C1349" s="15" t="n">
        <v>0</v>
      </c>
      <c r="D1349" s="15" t="s">
        <v>24</v>
      </c>
      <c r="E1349" s="15" t="s">
        <v>24</v>
      </c>
      <c r="F1349" s="15" t="n">
        <v>19</v>
      </c>
      <c r="G1349" s="15" t="s">
        <v>26</v>
      </c>
      <c r="H1349" s="15" t="s">
        <v>24</v>
      </c>
      <c r="I1349" s="15" t="s">
        <v>24</v>
      </c>
      <c r="J1349" s="15" t="s">
        <v>28</v>
      </c>
      <c r="K1349" s="15" t="s">
        <v>28</v>
      </c>
      <c r="L1349" s="15" t="s">
        <v>28</v>
      </c>
      <c r="M1349" s="15" t="s">
        <v>28</v>
      </c>
      <c r="N1349" s="15" t="s">
        <v>28</v>
      </c>
      <c r="O1349" s="15" t="s">
        <v>28</v>
      </c>
      <c r="P1349" s="15" t="s">
        <v>29</v>
      </c>
      <c r="Q1349" s="15" t="s">
        <v>26</v>
      </c>
      <c r="R1349" s="15" t="s">
        <v>17</v>
      </c>
      <c r="S1349" s="18" t="n">
        <v>19.95</v>
      </c>
      <c r="T1349" s="15" t="n">
        <v>373.5</v>
      </c>
      <c r="U1349" s="15" t="s">
        <v>24</v>
      </c>
      <c r="V1349" s="18" t="n">
        <f aca="false">IF(ISNUMBER(T1349),T1349,0)</f>
        <v>373.5</v>
      </c>
      <c r="W1349" s="15" t="n">
        <f aca="false">IF(U1349="Yes",1,0)</f>
        <v>0</v>
      </c>
      <c r="X1349" s="15" t="str">
        <f aca="false">IF(F1349&lt;=12,"0-12 months",IF(F1349&lt;=24,"13-24 months",IF(F1349&lt;=48,"25-48 months","49-72 months")))</f>
        <v>13-24 months</v>
      </c>
      <c r="Y1349" s="15" t="str">
        <f aca="false">IF(C1349=1,"Yes","No")</f>
        <v>No</v>
      </c>
      <c r="Z1349" s="15" t="n">
        <f aca="false">COUNTIF(J1349:O1349,"Yes")</f>
        <v>0</v>
      </c>
      <c r="AA1349" s="18" t="n">
        <f aca="false">S1349*W1349</f>
        <v>0</v>
      </c>
      <c r="AB1349" s="15" t="n">
        <f aca="false">(P1349="Month-to-month")+(I1349="Fiber optic")+(R1349="Electronic check")+(F1349&lt;=12)+(M1349="No")+(J1349="No")</f>
        <v>0</v>
      </c>
      <c r="AC1349" s="15" t="str">
        <f aca="false">IF(AB1349&gt;=5,"High",IF(AB1349&gt;=3,"Medium","Low"))</f>
        <v>Low</v>
      </c>
    </row>
    <row r="1350" customFormat="false" ht="15" hidden="false" customHeight="false" outlineLevel="0" collapsed="false">
      <c r="A1350" s="15" t="s">
        <v>1447</v>
      </c>
      <c r="B1350" s="15" t="s">
        <v>98</v>
      </c>
      <c r="C1350" s="15" t="n">
        <v>0</v>
      </c>
      <c r="D1350" s="15" t="s">
        <v>26</v>
      </c>
      <c r="E1350" s="15" t="s">
        <v>24</v>
      </c>
      <c r="F1350" s="15" t="n">
        <v>10</v>
      </c>
      <c r="G1350" s="15" t="s">
        <v>26</v>
      </c>
      <c r="H1350" s="15" t="s">
        <v>24</v>
      </c>
      <c r="I1350" s="15" t="s">
        <v>102</v>
      </c>
      <c r="J1350" s="15" t="s">
        <v>24</v>
      </c>
      <c r="K1350" s="15" t="s">
        <v>24</v>
      </c>
      <c r="L1350" s="15" t="s">
        <v>24</v>
      </c>
      <c r="M1350" s="15" t="s">
        <v>24</v>
      </c>
      <c r="N1350" s="15" t="s">
        <v>26</v>
      </c>
      <c r="O1350" s="15" t="s">
        <v>24</v>
      </c>
      <c r="P1350" s="15" t="s">
        <v>25</v>
      </c>
      <c r="Q1350" s="15" t="s">
        <v>26</v>
      </c>
      <c r="R1350" s="15" t="s">
        <v>15</v>
      </c>
      <c r="S1350" s="18" t="n">
        <v>79.95</v>
      </c>
      <c r="T1350" s="15" t="n">
        <v>857.2</v>
      </c>
      <c r="U1350" s="15" t="s">
        <v>26</v>
      </c>
      <c r="V1350" s="18" t="n">
        <f aca="false">IF(ISNUMBER(T1350),T1350,0)</f>
        <v>857.2</v>
      </c>
      <c r="W1350" s="15" t="n">
        <f aca="false">IF(U1350="Yes",1,0)</f>
        <v>1</v>
      </c>
      <c r="X1350" s="15" t="str">
        <f aca="false">IF(F1350&lt;=12,"0-12 months",IF(F1350&lt;=24,"13-24 months",IF(F1350&lt;=48,"25-48 months","49-72 months")))</f>
        <v>0-12 months</v>
      </c>
      <c r="Y1350" s="15" t="str">
        <f aca="false">IF(C1350=1,"Yes","No")</f>
        <v>No</v>
      </c>
      <c r="Z1350" s="15" t="n">
        <f aca="false">COUNTIF(J1350:O1350,"Yes")</f>
        <v>1</v>
      </c>
      <c r="AA1350" s="18" t="n">
        <f aca="false">S1350*W1350</f>
        <v>79.95</v>
      </c>
      <c r="AB1350" s="15" t="n">
        <f aca="false">(P1350="Month-to-month")+(I1350="Fiber optic")+(R1350="Electronic check")+(F1350&lt;=12)+(M1350="No")+(J1350="No")</f>
        <v>6</v>
      </c>
      <c r="AC1350" s="15" t="str">
        <f aca="false">IF(AB1350&gt;=5,"High",IF(AB1350&gt;=3,"Medium","Low"))</f>
        <v>High</v>
      </c>
    </row>
    <row r="1351" customFormat="false" ht="15" hidden="false" customHeight="false" outlineLevel="0" collapsed="false">
      <c r="A1351" s="15" t="s">
        <v>1448</v>
      </c>
      <c r="B1351" s="15" t="s">
        <v>94</v>
      </c>
      <c r="C1351" s="15" t="n">
        <v>0</v>
      </c>
      <c r="D1351" s="15" t="s">
        <v>26</v>
      </c>
      <c r="E1351" s="15" t="s">
        <v>24</v>
      </c>
      <c r="F1351" s="15" t="n">
        <v>51</v>
      </c>
      <c r="G1351" s="15" t="s">
        <v>24</v>
      </c>
      <c r="H1351" s="15" t="s">
        <v>95</v>
      </c>
      <c r="I1351" s="15" t="s">
        <v>96</v>
      </c>
      <c r="J1351" s="15" t="s">
        <v>24</v>
      </c>
      <c r="K1351" s="15" t="s">
        <v>26</v>
      </c>
      <c r="L1351" s="15" t="s">
        <v>24</v>
      </c>
      <c r="M1351" s="15" t="s">
        <v>24</v>
      </c>
      <c r="N1351" s="15" t="s">
        <v>26</v>
      </c>
      <c r="O1351" s="15" t="s">
        <v>26</v>
      </c>
      <c r="P1351" s="15" t="s">
        <v>25</v>
      </c>
      <c r="Q1351" s="15" t="s">
        <v>26</v>
      </c>
      <c r="R1351" s="15" t="s">
        <v>15</v>
      </c>
      <c r="S1351" s="18" t="n">
        <v>49.65</v>
      </c>
      <c r="T1351" s="15" t="n">
        <v>2553.35</v>
      </c>
      <c r="U1351" s="15" t="s">
        <v>24</v>
      </c>
      <c r="V1351" s="18" t="n">
        <f aca="false">IF(ISNUMBER(T1351),T1351,0)</f>
        <v>2553.35</v>
      </c>
      <c r="W1351" s="15" t="n">
        <f aca="false">IF(U1351="Yes",1,0)</f>
        <v>0</v>
      </c>
      <c r="X1351" s="15" t="str">
        <f aca="false">IF(F1351&lt;=12,"0-12 months",IF(F1351&lt;=24,"13-24 months",IF(F1351&lt;=48,"25-48 months","49-72 months")))</f>
        <v>49-72 months</v>
      </c>
      <c r="Y1351" s="15" t="str">
        <f aca="false">IF(C1351=1,"Yes","No")</f>
        <v>No</v>
      </c>
      <c r="Z1351" s="15" t="n">
        <f aca="false">COUNTIF(J1351:O1351,"Yes")</f>
        <v>3</v>
      </c>
      <c r="AA1351" s="18" t="n">
        <f aca="false">S1351*W1351</f>
        <v>0</v>
      </c>
      <c r="AB1351" s="15" t="n">
        <f aca="false">(P1351="Month-to-month")+(I1351="Fiber optic")+(R1351="Electronic check")+(F1351&lt;=12)+(M1351="No")+(J1351="No")</f>
        <v>4</v>
      </c>
      <c r="AC1351" s="15" t="str">
        <f aca="false">IF(AB1351&gt;=5,"High",IF(AB1351&gt;=3,"Medium","Low"))</f>
        <v>Medium</v>
      </c>
    </row>
    <row r="1352" customFormat="false" ht="15" hidden="false" customHeight="false" outlineLevel="0" collapsed="false">
      <c r="A1352" s="15" t="s">
        <v>1449</v>
      </c>
      <c r="B1352" s="15" t="s">
        <v>94</v>
      </c>
      <c r="C1352" s="15" t="n">
        <v>0</v>
      </c>
      <c r="D1352" s="15" t="s">
        <v>26</v>
      </c>
      <c r="E1352" s="15" t="s">
        <v>24</v>
      </c>
      <c r="F1352" s="15" t="n">
        <v>67</v>
      </c>
      <c r="G1352" s="15" t="s">
        <v>26</v>
      </c>
      <c r="H1352" s="15" t="s">
        <v>26</v>
      </c>
      <c r="I1352" s="15" t="s">
        <v>96</v>
      </c>
      <c r="J1352" s="15" t="s">
        <v>26</v>
      </c>
      <c r="K1352" s="15" t="s">
        <v>26</v>
      </c>
      <c r="L1352" s="15" t="s">
        <v>26</v>
      </c>
      <c r="M1352" s="15" t="s">
        <v>24</v>
      </c>
      <c r="N1352" s="15" t="s">
        <v>24</v>
      </c>
      <c r="O1352" s="15" t="s">
        <v>24</v>
      </c>
      <c r="P1352" s="15" t="s">
        <v>29</v>
      </c>
      <c r="Q1352" s="15" t="s">
        <v>24</v>
      </c>
      <c r="R1352" s="15" t="s">
        <v>17</v>
      </c>
      <c r="S1352" s="18" t="n">
        <v>65.65</v>
      </c>
      <c r="T1352" s="15" t="n">
        <v>4322.85</v>
      </c>
      <c r="U1352" s="15" t="s">
        <v>24</v>
      </c>
      <c r="V1352" s="18" t="n">
        <f aca="false">IF(ISNUMBER(T1352),T1352,0)</f>
        <v>4322.85</v>
      </c>
      <c r="W1352" s="15" t="n">
        <f aca="false">IF(U1352="Yes",1,0)</f>
        <v>0</v>
      </c>
      <c r="X1352" s="15" t="str">
        <f aca="false">IF(F1352&lt;=12,"0-12 months",IF(F1352&lt;=24,"13-24 months",IF(F1352&lt;=48,"25-48 months","49-72 months")))</f>
        <v>49-72 months</v>
      </c>
      <c r="Y1352" s="15" t="str">
        <f aca="false">IF(C1352=1,"Yes","No")</f>
        <v>No</v>
      </c>
      <c r="Z1352" s="15" t="n">
        <f aca="false">COUNTIF(J1352:O1352,"Yes")</f>
        <v>3</v>
      </c>
      <c r="AA1352" s="18" t="n">
        <f aca="false">S1352*W1352</f>
        <v>0</v>
      </c>
      <c r="AB1352" s="15" t="n">
        <f aca="false">(P1352="Month-to-month")+(I1352="Fiber optic")+(R1352="Electronic check")+(F1352&lt;=12)+(M1352="No")+(J1352="No")</f>
        <v>1</v>
      </c>
      <c r="AC1352" s="15" t="str">
        <f aca="false">IF(AB1352&gt;=5,"High",IF(AB1352&gt;=3,"Medium","Low"))</f>
        <v>Low</v>
      </c>
    </row>
    <row r="1353" customFormat="false" ht="15" hidden="false" customHeight="false" outlineLevel="0" collapsed="false">
      <c r="A1353" s="15" t="s">
        <v>1450</v>
      </c>
      <c r="B1353" s="15" t="s">
        <v>98</v>
      </c>
      <c r="C1353" s="15" t="n">
        <v>0</v>
      </c>
      <c r="D1353" s="15" t="s">
        <v>26</v>
      </c>
      <c r="E1353" s="15" t="s">
        <v>26</v>
      </c>
      <c r="F1353" s="15" t="n">
        <v>11</v>
      </c>
      <c r="G1353" s="15" t="s">
        <v>26</v>
      </c>
      <c r="H1353" s="15" t="s">
        <v>24</v>
      </c>
      <c r="I1353" s="15" t="s">
        <v>24</v>
      </c>
      <c r="J1353" s="15" t="s">
        <v>28</v>
      </c>
      <c r="K1353" s="15" t="s">
        <v>28</v>
      </c>
      <c r="L1353" s="15" t="s">
        <v>28</v>
      </c>
      <c r="M1353" s="15" t="s">
        <v>28</v>
      </c>
      <c r="N1353" s="15" t="s">
        <v>28</v>
      </c>
      <c r="O1353" s="15" t="s">
        <v>28</v>
      </c>
      <c r="P1353" s="15" t="s">
        <v>25</v>
      </c>
      <c r="Q1353" s="15" t="s">
        <v>26</v>
      </c>
      <c r="R1353" s="15" t="s">
        <v>15</v>
      </c>
      <c r="S1353" s="18" t="n">
        <v>20.45</v>
      </c>
      <c r="T1353" s="15" t="n">
        <v>250.8</v>
      </c>
      <c r="U1353" s="15" t="s">
        <v>24</v>
      </c>
      <c r="V1353" s="18" t="n">
        <f aca="false">IF(ISNUMBER(T1353),T1353,0)</f>
        <v>250.8</v>
      </c>
      <c r="W1353" s="15" t="n">
        <f aca="false">IF(U1353="Yes",1,0)</f>
        <v>0</v>
      </c>
      <c r="X1353" s="15" t="str">
        <f aca="false">IF(F1353&lt;=12,"0-12 months",IF(F1353&lt;=24,"13-24 months",IF(F1353&lt;=48,"25-48 months","49-72 months")))</f>
        <v>0-12 months</v>
      </c>
      <c r="Y1353" s="15" t="str">
        <f aca="false">IF(C1353=1,"Yes","No")</f>
        <v>No</v>
      </c>
      <c r="Z1353" s="15" t="n">
        <f aca="false">COUNTIF(J1353:O1353,"Yes")</f>
        <v>0</v>
      </c>
      <c r="AA1353" s="18" t="n">
        <f aca="false">S1353*W1353</f>
        <v>0</v>
      </c>
      <c r="AB1353" s="15" t="n">
        <f aca="false">(P1353="Month-to-month")+(I1353="Fiber optic")+(R1353="Electronic check")+(F1353&lt;=12)+(M1353="No")+(J1353="No")</f>
        <v>3</v>
      </c>
      <c r="AC1353" s="15" t="str">
        <f aca="false">IF(AB1353&gt;=5,"High",IF(AB1353&gt;=3,"Medium","Low"))</f>
        <v>Medium</v>
      </c>
    </row>
    <row r="1354" customFormat="false" ht="15" hidden="false" customHeight="false" outlineLevel="0" collapsed="false">
      <c r="A1354" s="15" t="s">
        <v>1451</v>
      </c>
      <c r="B1354" s="15" t="s">
        <v>98</v>
      </c>
      <c r="C1354" s="15" t="n">
        <v>0</v>
      </c>
      <c r="D1354" s="15" t="s">
        <v>26</v>
      </c>
      <c r="E1354" s="15" t="s">
        <v>26</v>
      </c>
      <c r="F1354" s="15" t="n">
        <v>72</v>
      </c>
      <c r="G1354" s="15" t="s">
        <v>24</v>
      </c>
      <c r="H1354" s="15" t="s">
        <v>95</v>
      </c>
      <c r="I1354" s="15" t="s">
        <v>96</v>
      </c>
      <c r="J1354" s="15" t="s">
        <v>26</v>
      </c>
      <c r="K1354" s="15" t="s">
        <v>24</v>
      </c>
      <c r="L1354" s="15" t="s">
        <v>26</v>
      </c>
      <c r="M1354" s="15" t="s">
        <v>26</v>
      </c>
      <c r="N1354" s="15" t="s">
        <v>26</v>
      </c>
      <c r="O1354" s="15" t="s">
        <v>26</v>
      </c>
      <c r="P1354" s="15" t="s">
        <v>29</v>
      </c>
      <c r="Q1354" s="15" t="s">
        <v>24</v>
      </c>
      <c r="R1354" s="15" t="s">
        <v>19</v>
      </c>
      <c r="S1354" s="18" t="n">
        <v>60.95</v>
      </c>
      <c r="T1354" s="15" t="n">
        <v>4549.05</v>
      </c>
      <c r="U1354" s="15" t="s">
        <v>24</v>
      </c>
      <c r="V1354" s="18" t="n">
        <f aca="false">IF(ISNUMBER(T1354),T1354,0)</f>
        <v>4549.05</v>
      </c>
      <c r="W1354" s="15" t="n">
        <f aca="false">IF(U1354="Yes",1,0)</f>
        <v>0</v>
      </c>
      <c r="X1354" s="15" t="str">
        <f aca="false">IF(F1354&lt;=12,"0-12 months",IF(F1354&lt;=24,"13-24 months",IF(F1354&lt;=48,"25-48 months","49-72 months")))</f>
        <v>49-72 months</v>
      </c>
      <c r="Y1354" s="15" t="str">
        <f aca="false">IF(C1354=1,"Yes","No")</f>
        <v>No</v>
      </c>
      <c r="Z1354" s="15" t="n">
        <f aca="false">COUNTIF(J1354:O1354,"Yes")</f>
        <v>5</v>
      </c>
      <c r="AA1354" s="18" t="n">
        <f aca="false">S1354*W1354</f>
        <v>0</v>
      </c>
      <c r="AB1354" s="15" t="n">
        <f aca="false">(P1354="Month-to-month")+(I1354="Fiber optic")+(R1354="Electronic check")+(F1354&lt;=12)+(M1354="No")+(J1354="No")</f>
        <v>0</v>
      </c>
      <c r="AC1354" s="15" t="str">
        <f aca="false">IF(AB1354&gt;=5,"High",IF(AB1354&gt;=3,"Medium","Low"))</f>
        <v>Low</v>
      </c>
    </row>
    <row r="1355" customFormat="false" ht="15" hidden="false" customHeight="false" outlineLevel="0" collapsed="false">
      <c r="A1355" s="15" t="s">
        <v>1452</v>
      </c>
      <c r="B1355" s="15" t="s">
        <v>98</v>
      </c>
      <c r="C1355" s="15" t="n">
        <v>0</v>
      </c>
      <c r="D1355" s="15" t="s">
        <v>26</v>
      </c>
      <c r="E1355" s="15" t="s">
        <v>26</v>
      </c>
      <c r="F1355" s="15" t="n">
        <v>66</v>
      </c>
      <c r="G1355" s="15" t="s">
        <v>26</v>
      </c>
      <c r="H1355" s="15" t="s">
        <v>24</v>
      </c>
      <c r="I1355" s="15" t="s">
        <v>24</v>
      </c>
      <c r="J1355" s="15" t="s">
        <v>28</v>
      </c>
      <c r="K1355" s="15" t="s">
        <v>28</v>
      </c>
      <c r="L1355" s="15" t="s">
        <v>28</v>
      </c>
      <c r="M1355" s="15" t="s">
        <v>28</v>
      </c>
      <c r="N1355" s="15" t="s">
        <v>28</v>
      </c>
      <c r="O1355" s="15" t="s">
        <v>28</v>
      </c>
      <c r="P1355" s="15" t="s">
        <v>27</v>
      </c>
      <c r="Q1355" s="15" t="s">
        <v>26</v>
      </c>
      <c r="R1355" s="15" t="s">
        <v>15</v>
      </c>
      <c r="S1355" s="18" t="n">
        <v>20.35</v>
      </c>
      <c r="T1355" s="15" t="n">
        <v>1359.5</v>
      </c>
      <c r="U1355" s="15" t="s">
        <v>24</v>
      </c>
      <c r="V1355" s="18" t="n">
        <f aca="false">IF(ISNUMBER(T1355),T1355,0)</f>
        <v>1359.5</v>
      </c>
      <c r="W1355" s="15" t="n">
        <f aca="false">IF(U1355="Yes",1,0)</f>
        <v>0</v>
      </c>
      <c r="X1355" s="15" t="str">
        <f aca="false">IF(F1355&lt;=12,"0-12 months",IF(F1355&lt;=24,"13-24 months",IF(F1355&lt;=48,"25-48 months","49-72 months")))</f>
        <v>49-72 months</v>
      </c>
      <c r="Y1355" s="15" t="str">
        <f aca="false">IF(C1355=1,"Yes","No")</f>
        <v>No</v>
      </c>
      <c r="Z1355" s="15" t="n">
        <f aca="false">COUNTIF(J1355:O1355,"Yes")</f>
        <v>0</v>
      </c>
      <c r="AA1355" s="18" t="n">
        <f aca="false">S1355*W1355</f>
        <v>0</v>
      </c>
      <c r="AB1355" s="15" t="n">
        <f aca="false">(P1355="Month-to-month")+(I1355="Fiber optic")+(R1355="Electronic check")+(F1355&lt;=12)+(M1355="No")+(J1355="No")</f>
        <v>1</v>
      </c>
      <c r="AC1355" s="15" t="str">
        <f aca="false">IF(AB1355&gt;=5,"High",IF(AB1355&gt;=3,"Medium","Low"))</f>
        <v>Low</v>
      </c>
    </row>
    <row r="1356" customFormat="false" ht="15" hidden="false" customHeight="false" outlineLevel="0" collapsed="false">
      <c r="A1356" s="15" t="s">
        <v>1453</v>
      </c>
      <c r="B1356" s="15" t="s">
        <v>94</v>
      </c>
      <c r="C1356" s="15" t="n">
        <v>0</v>
      </c>
      <c r="D1356" s="15" t="s">
        <v>24</v>
      </c>
      <c r="E1356" s="15" t="s">
        <v>24</v>
      </c>
      <c r="F1356" s="15" t="n">
        <v>18</v>
      </c>
      <c r="G1356" s="15" t="s">
        <v>26</v>
      </c>
      <c r="H1356" s="15" t="s">
        <v>26</v>
      </c>
      <c r="I1356" s="15" t="s">
        <v>102</v>
      </c>
      <c r="J1356" s="15" t="s">
        <v>24</v>
      </c>
      <c r="K1356" s="15" t="s">
        <v>24</v>
      </c>
      <c r="L1356" s="15" t="s">
        <v>24</v>
      </c>
      <c r="M1356" s="15" t="s">
        <v>26</v>
      </c>
      <c r="N1356" s="15" t="s">
        <v>26</v>
      </c>
      <c r="O1356" s="15" t="s">
        <v>24</v>
      </c>
      <c r="P1356" s="15" t="s">
        <v>25</v>
      </c>
      <c r="Q1356" s="15" t="s">
        <v>26</v>
      </c>
      <c r="R1356" s="15" t="s">
        <v>15</v>
      </c>
      <c r="S1356" s="18" t="n">
        <v>88.35</v>
      </c>
      <c r="T1356" s="15" t="n">
        <v>1639.3</v>
      </c>
      <c r="U1356" s="15" t="s">
        <v>26</v>
      </c>
      <c r="V1356" s="18" t="n">
        <f aca="false">IF(ISNUMBER(T1356),T1356,0)</f>
        <v>1639.3</v>
      </c>
      <c r="W1356" s="15" t="n">
        <f aca="false">IF(U1356="Yes",1,0)</f>
        <v>1</v>
      </c>
      <c r="X1356" s="15" t="str">
        <f aca="false">IF(F1356&lt;=12,"0-12 months",IF(F1356&lt;=24,"13-24 months",IF(F1356&lt;=48,"25-48 months","49-72 months")))</f>
        <v>13-24 months</v>
      </c>
      <c r="Y1356" s="15" t="str">
        <f aca="false">IF(C1356=1,"Yes","No")</f>
        <v>No</v>
      </c>
      <c r="Z1356" s="15" t="n">
        <f aca="false">COUNTIF(J1356:O1356,"Yes")</f>
        <v>2</v>
      </c>
      <c r="AA1356" s="18" t="n">
        <f aca="false">S1356*W1356</f>
        <v>88.35</v>
      </c>
      <c r="AB1356" s="15" t="n">
        <f aca="false">(P1356="Month-to-month")+(I1356="Fiber optic")+(R1356="Electronic check")+(F1356&lt;=12)+(M1356="No")+(J1356="No")</f>
        <v>4</v>
      </c>
      <c r="AC1356" s="15" t="str">
        <f aca="false">IF(AB1356&gt;=5,"High",IF(AB1356&gt;=3,"Medium","Low"))</f>
        <v>Medium</v>
      </c>
    </row>
    <row r="1357" customFormat="false" ht="15" hidden="false" customHeight="false" outlineLevel="0" collapsed="false">
      <c r="A1357" s="15" t="s">
        <v>1454</v>
      </c>
      <c r="B1357" s="15" t="s">
        <v>94</v>
      </c>
      <c r="C1357" s="15" t="n">
        <v>0</v>
      </c>
      <c r="D1357" s="15" t="s">
        <v>24</v>
      </c>
      <c r="E1357" s="15" t="s">
        <v>24</v>
      </c>
      <c r="F1357" s="15" t="n">
        <v>9</v>
      </c>
      <c r="G1357" s="15" t="s">
        <v>26</v>
      </c>
      <c r="H1357" s="15" t="s">
        <v>24</v>
      </c>
      <c r="I1357" s="15" t="s">
        <v>24</v>
      </c>
      <c r="J1357" s="15" t="s">
        <v>28</v>
      </c>
      <c r="K1357" s="15" t="s">
        <v>28</v>
      </c>
      <c r="L1357" s="15" t="s">
        <v>28</v>
      </c>
      <c r="M1357" s="15" t="s">
        <v>28</v>
      </c>
      <c r="N1357" s="15" t="s">
        <v>28</v>
      </c>
      <c r="O1357" s="15" t="s">
        <v>28</v>
      </c>
      <c r="P1357" s="15" t="s">
        <v>25</v>
      </c>
      <c r="Q1357" s="15" t="s">
        <v>26</v>
      </c>
      <c r="R1357" s="15" t="s">
        <v>15</v>
      </c>
      <c r="S1357" s="18" t="n">
        <v>19.5</v>
      </c>
      <c r="T1357" s="15" t="n">
        <v>178.85</v>
      </c>
      <c r="U1357" s="15" t="s">
        <v>24</v>
      </c>
      <c r="V1357" s="18" t="n">
        <f aca="false">IF(ISNUMBER(T1357),T1357,0)</f>
        <v>178.85</v>
      </c>
      <c r="W1357" s="15" t="n">
        <f aca="false">IF(U1357="Yes",1,0)</f>
        <v>0</v>
      </c>
      <c r="X1357" s="15" t="str">
        <f aca="false">IF(F1357&lt;=12,"0-12 months",IF(F1357&lt;=24,"13-24 months",IF(F1357&lt;=48,"25-48 months","49-72 months")))</f>
        <v>0-12 months</v>
      </c>
      <c r="Y1357" s="15" t="str">
        <f aca="false">IF(C1357=1,"Yes","No")</f>
        <v>No</v>
      </c>
      <c r="Z1357" s="15" t="n">
        <f aca="false">COUNTIF(J1357:O1357,"Yes")</f>
        <v>0</v>
      </c>
      <c r="AA1357" s="18" t="n">
        <f aca="false">S1357*W1357</f>
        <v>0</v>
      </c>
      <c r="AB1357" s="15" t="n">
        <f aca="false">(P1357="Month-to-month")+(I1357="Fiber optic")+(R1357="Electronic check")+(F1357&lt;=12)+(M1357="No")+(J1357="No")</f>
        <v>3</v>
      </c>
      <c r="AC1357" s="15" t="str">
        <f aca="false">IF(AB1357&gt;=5,"High",IF(AB1357&gt;=3,"Medium","Low"))</f>
        <v>Medium</v>
      </c>
    </row>
    <row r="1358" customFormat="false" ht="15" hidden="false" customHeight="false" outlineLevel="0" collapsed="false">
      <c r="A1358" s="15" t="s">
        <v>1455</v>
      </c>
      <c r="B1358" s="15" t="s">
        <v>94</v>
      </c>
      <c r="C1358" s="15" t="n">
        <v>0</v>
      </c>
      <c r="D1358" s="15" t="s">
        <v>24</v>
      </c>
      <c r="E1358" s="15" t="s">
        <v>24</v>
      </c>
      <c r="F1358" s="15" t="n">
        <v>9</v>
      </c>
      <c r="G1358" s="15" t="s">
        <v>26</v>
      </c>
      <c r="H1358" s="15" t="s">
        <v>26</v>
      </c>
      <c r="I1358" s="15" t="s">
        <v>102</v>
      </c>
      <c r="J1358" s="15" t="s">
        <v>24</v>
      </c>
      <c r="K1358" s="15" t="s">
        <v>24</v>
      </c>
      <c r="L1358" s="15" t="s">
        <v>24</v>
      </c>
      <c r="M1358" s="15" t="s">
        <v>24</v>
      </c>
      <c r="N1358" s="15" t="s">
        <v>24</v>
      </c>
      <c r="O1358" s="15" t="s">
        <v>24</v>
      </c>
      <c r="P1358" s="15" t="s">
        <v>25</v>
      </c>
      <c r="Q1358" s="15" t="s">
        <v>26</v>
      </c>
      <c r="R1358" s="15" t="s">
        <v>21</v>
      </c>
      <c r="S1358" s="18" t="n">
        <v>75.2</v>
      </c>
      <c r="T1358" s="15" t="n">
        <v>633.85</v>
      </c>
      <c r="U1358" s="15" t="s">
        <v>24</v>
      </c>
      <c r="V1358" s="18" t="n">
        <f aca="false">IF(ISNUMBER(T1358),T1358,0)</f>
        <v>633.85</v>
      </c>
      <c r="W1358" s="15" t="n">
        <f aca="false">IF(U1358="Yes",1,0)</f>
        <v>0</v>
      </c>
      <c r="X1358" s="15" t="str">
        <f aca="false">IF(F1358&lt;=12,"0-12 months",IF(F1358&lt;=24,"13-24 months",IF(F1358&lt;=48,"25-48 months","49-72 months")))</f>
        <v>0-12 months</v>
      </c>
      <c r="Y1358" s="15" t="str">
        <f aca="false">IF(C1358=1,"Yes","No")</f>
        <v>No</v>
      </c>
      <c r="Z1358" s="15" t="n">
        <f aca="false">COUNTIF(J1358:O1358,"Yes")</f>
        <v>0</v>
      </c>
      <c r="AA1358" s="18" t="n">
        <f aca="false">S1358*W1358</f>
        <v>0</v>
      </c>
      <c r="AB1358" s="15" t="n">
        <f aca="false">(P1358="Month-to-month")+(I1358="Fiber optic")+(R1358="Electronic check")+(F1358&lt;=12)+(M1358="No")+(J1358="No")</f>
        <v>5</v>
      </c>
      <c r="AC1358" s="15" t="str">
        <f aca="false">IF(AB1358&gt;=5,"High",IF(AB1358&gt;=3,"Medium","Low"))</f>
        <v>High</v>
      </c>
    </row>
    <row r="1359" customFormat="false" ht="15" hidden="false" customHeight="false" outlineLevel="0" collapsed="false">
      <c r="A1359" s="15" t="s">
        <v>1456</v>
      </c>
      <c r="B1359" s="15" t="s">
        <v>98</v>
      </c>
      <c r="C1359" s="15" t="n">
        <v>0</v>
      </c>
      <c r="D1359" s="15" t="s">
        <v>26</v>
      </c>
      <c r="E1359" s="15" t="s">
        <v>24</v>
      </c>
      <c r="F1359" s="15" t="n">
        <v>48</v>
      </c>
      <c r="G1359" s="15" t="s">
        <v>26</v>
      </c>
      <c r="H1359" s="15" t="s">
        <v>26</v>
      </c>
      <c r="I1359" s="15" t="s">
        <v>102</v>
      </c>
      <c r="J1359" s="15" t="s">
        <v>26</v>
      </c>
      <c r="K1359" s="15" t="s">
        <v>26</v>
      </c>
      <c r="L1359" s="15" t="s">
        <v>26</v>
      </c>
      <c r="M1359" s="15" t="s">
        <v>24</v>
      </c>
      <c r="N1359" s="15" t="s">
        <v>26</v>
      </c>
      <c r="O1359" s="15" t="s">
        <v>26</v>
      </c>
      <c r="P1359" s="15" t="s">
        <v>25</v>
      </c>
      <c r="Q1359" s="15" t="s">
        <v>26</v>
      </c>
      <c r="R1359" s="15" t="s">
        <v>19</v>
      </c>
      <c r="S1359" s="18" t="n">
        <v>111.45</v>
      </c>
      <c r="T1359" s="15" t="n">
        <v>5315.1</v>
      </c>
      <c r="U1359" s="15" t="s">
        <v>24</v>
      </c>
      <c r="V1359" s="18" t="n">
        <f aca="false">IF(ISNUMBER(T1359),T1359,0)</f>
        <v>5315.1</v>
      </c>
      <c r="W1359" s="15" t="n">
        <f aca="false">IF(U1359="Yes",1,0)</f>
        <v>0</v>
      </c>
      <c r="X1359" s="15" t="str">
        <f aca="false">IF(F1359&lt;=12,"0-12 months",IF(F1359&lt;=24,"13-24 months",IF(F1359&lt;=48,"25-48 months","49-72 months")))</f>
        <v>25-48 months</v>
      </c>
      <c r="Y1359" s="15" t="str">
        <f aca="false">IF(C1359=1,"Yes","No")</f>
        <v>No</v>
      </c>
      <c r="Z1359" s="15" t="n">
        <f aca="false">COUNTIF(J1359:O1359,"Yes")</f>
        <v>5</v>
      </c>
      <c r="AA1359" s="18" t="n">
        <f aca="false">S1359*W1359</f>
        <v>0</v>
      </c>
      <c r="AB1359" s="15" t="n">
        <f aca="false">(P1359="Month-to-month")+(I1359="Fiber optic")+(R1359="Electronic check")+(F1359&lt;=12)+(M1359="No")+(J1359="No")</f>
        <v>3</v>
      </c>
      <c r="AC1359" s="15" t="str">
        <f aca="false">IF(AB1359&gt;=5,"High",IF(AB1359&gt;=3,"Medium","Low"))</f>
        <v>Medium</v>
      </c>
    </row>
    <row r="1360" customFormat="false" ht="15" hidden="false" customHeight="false" outlineLevel="0" collapsed="false">
      <c r="A1360" s="15" t="s">
        <v>1457</v>
      </c>
      <c r="B1360" s="15" t="s">
        <v>98</v>
      </c>
      <c r="C1360" s="15" t="n">
        <v>0</v>
      </c>
      <c r="D1360" s="15" t="s">
        <v>24</v>
      </c>
      <c r="E1360" s="15" t="s">
        <v>24</v>
      </c>
      <c r="F1360" s="15" t="n">
        <v>10</v>
      </c>
      <c r="G1360" s="15" t="s">
        <v>26</v>
      </c>
      <c r="H1360" s="15" t="s">
        <v>24</v>
      </c>
      <c r="I1360" s="15" t="s">
        <v>102</v>
      </c>
      <c r="J1360" s="15" t="s">
        <v>24</v>
      </c>
      <c r="K1360" s="15" t="s">
        <v>24</v>
      </c>
      <c r="L1360" s="15" t="s">
        <v>24</v>
      </c>
      <c r="M1360" s="15" t="s">
        <v>24</v>
      </c>
      <c r="N1360" s="15" t="s">
        <v>24</v>
      </c>
      <c r="O1360" s="15" t="s">
        <v>24</v>
      </c>
      <c r="P1360" s="15" t="s">
        <v>25</v>
      </c>
      <c r="Q1360" s="15" t="s">
        <v>24</v>
      </c>
      <c r="R1360" s="15" t="s">
        <v>17</v>
      </c>
      <c r="S1360" s="18" t="n">
        <v>70.15</v>
      </c>
      <c r="T1360" s="15" t="n">
        <v>735.5</v>
      </c>
      <c r="U1360" s="15" t="s">
        <v>24</v>
      </c>
      <c r="V1360" s="18" t="n">
        <f aca="false">IF(ISNUMBER(T1360),T1360,0)</f>
        <v>735.5</v>
      </c>
      <c r="W1360" s="15" t="n">
        <f aca="false">IF(U1360="Yes",1,0)</f>
        <v>0</v>
      </c>
      <c r="X1360" s="15" t="str">
        <f aca="false">IF(F1360&lt;=12,"0-12 months",IF(F1360&lt;=24,"13-24 months",IF(F1360&lt;=48,"25-48 months","49-72 months")))</f>
        <v>0-12 months</v>
      </c>
      <c r="Y1360" s="15" t="str">
        <f aca="false">IF(C1360=1,"Yes","No")</f>
        <v>No</v>
      </c>
      <c r="Z1360" s="15" t="n">
        <f aca="false">COUNTIF(J1360:O1360,"Yes")</f>
        <v>0</v>
      </c>
      <c r="AA1360" s="18" t="n">
        <f aca="false">S1360*W1360</f>
        <v>0</v>
      </c>
      <c r="AB1360" s="15" t="n">
        <f aca="false">(P1360="Month-to-month")+(I1360="Fiber optic")+(R1360="Electronic check")+(F1360&lt;=12)+(M1360="No")+(J1360="No")</f>
        <v>5</v>
      </c>
      <c r="AC1360" s="15" t="str">
        <f aca="false">IF(AB1360&gt;=5,"High",IF(AB1360&gt;=3,"Medium","Low"))</f>
        <v>High</v>
      </c>
    </row>
    <row r="1361" customFormat="false" ht="15" hidden="false" customHeight="false" outlineLevel="0" collapsed="false">
      <c r="A1361" s="15" t="s">
        <v>1458</v>
      </c>
      <c r="B1361" s="15" t="s">
        <v>94</v>
      </c>
      <c r="C1361" s="15" t="n">
        <v>0</v>
      </c>
      <c r="D1361" s="15" t="s">
        <v>24</v>
      </c>
      <c r="E1361" s="15" t="s">
        <v>24</v>
      </c>
      <c r="F1361" s="15" t="n">
        <v>9</v>
      </c>
      <c r="G1361" s="15" t="s">
        <v>26</v>
      </c>
      <c r="H1361" s="15" t="s">
        <v>26</v>
      </c>
      <c r="I1361" s="15" t="s">
        <v>102</v>
      </c>
      <c r="J1361" s="15" t="s">
        <v>24</v>
      </c>
      <c r="K1361" s="15" t="s">
        <v>24</v>
      </c>
      <c r="L1361" s="15" t="s">
        <v>24</v>
      </c>
      <c r="M1361" s="15" t="s">
        <v>24</v>
      </c>
      <c r="N1361" s="15" t="s">
        <v>26</v>
      </c>
      <c r="O1361" s="15" t="s">
        <v>26</v>
      </c>
      <c r="P1361" s="15" t="s">
        <v>25</v>
      </c>
      <c r="Q1361" s="15" t="s">
        <v>26</v>
      </c>
      <c r="R1361" s="15" t="s">
        <v>15</v>
      </c>
      <c r="S1361" s="18" t="n">
        <v>94.75</v>
      </c>
      <c r="T1361" s="15" t="n">
        <v>889.9</v>
      </c>
      <c r="U1361" s="15" t="s">
        <v>26</v>
      </c>
      <c r="V1361" s="18" t="n">
        <f aca="false">IF(ISNUMBER(T1361),T1361,0)</f>
        <v>889.9</v>
      </c>
      <c r="W1361" s="15" t="n">
        <f aca="false">IF(U1361="Yes",1,0)</f>
        <v>1</v>
      </c>
      <c r="X1361" s="15" t="str">
        <f aca="false">IF(F1361&lt;=12,"0-12 months",IF(F1361&lt;=24,"13-24 months",IF(F1361&lt;=48,"25-48 months","49-72 months")))</f>
        <v>0-12 months</v>
      </c>
      <c r="Y1361" s="15" t="str">
        <f aca="false">IF(C1361=1,"Yes","No")</f>
        <v>No</v>
      </c>
      <c r="Z1361" s="15" t="n">
        <f aca="false">COUNTIF(J1361:O1361,"Yes")</f>
        <v>2</v>
      </c>
      <c r="AA1361" s="18" t="n">
        <f aca="false">S1361*W1361</f>
        <v>94.75</v>
      </c>
      <c r="AB1361" s="15" t="n">
        <f aca="false">(P1361="Month-to-month")+(I1361="Fiber optic")+(R1361="Electronic check")+(F1361&lt;=12)+(M1361="No")+(J1361="No")</f>
        <v>6</v>
      </c>
      <c r="AC1361" s="15" t="str">
        <f aca="false">IF(AB1361&gt;=5,"High",IF(AB1361&gt;=3,"Medium","Low"))</f>
        <v>High</v>
      </c>
    </row>
    <row r="1362" customFormat="false" ht="15" hidden="false" customHeight="false" outlineLevel="0" collapsed="false">
      <c r="A1362" s="15" t="s">
        <v>1459</v>
      </c>
      <c r="B1362" s="15" t="s">
        <v>94</v>
      </c>
      <c r="C1362" s="15" t="n">
        <v>1</v>
      </c>
      <c r="D1362" s="15" t="s">
        <v>24</v>
      </c>
      <c r="E1362" s="15" t="s">
        <v>24</v>
      </c>
      <c r="F1362" s="15" t="n">
        <v>13</v>
      </c>
      <c r="G1362" s="15" t="s">
        <v>26</v>
      </c>
      <c r="H1362" s="15" t="s">
        <v>26</v>
      </c>
      <c r="I1362" s="15" t="s">
        <v>102</v>
      </c>
      <c r="J1362" s="15" t="s">
        <v>24</v>
      </c>
      <c r="K1362" s="15" t="s">
        <v>24</v>
      </c>
      <c r="L1362" s="15" t="s">
        <v>24</v>
      </c>
      <c r="M1362" s="15" t="s">
        <v>24</v>
      </c>
      <c r="N1362" s="15" t="s">
        <v>26</v>
      </c>
      <c r="O1362" s="15" t="s">
        <v>26</v>
      </c>
      <c r="P1362" s="15" t="s">
        <v>25</v>
      </c>
      <c r="Q1362" s="15" t="s">
        <v>26</v>
      </c>
      <c r="R1362" s="15" t="s">
        <v>15</v>
      </c>
      <c r="S1362" s="18" t="n">
        <v>95.05</v>
      </c>
      <c r="T1362" s="15" t="n">
        <v>1290</v>
      </c>
      <c r="U1362" s="15" t="s">
        <v>26</v>
      </c>
      <c r="V1362" s="18" t="n">
        <f aca="false">IF(ISNUMBER(T1362),T1362,0)</f>
        <v>1290</v>
      </c>
      <c r="W1362" s="15" t="n">
        <f aca="false">IF(U1362="Yes",1,0)</f>
        <v>1</v>
      </c>
      <c r="X1362" s="15" t="str">
        <f aca="false">IF(F1362&lt;=12,"0-12 months",IF(F1362&lt;=24,"13-24 months",IF(F1362&lt;=48,"25-48 months","49-72 months")))</f>
        <v>13-24 months</v>
      </c>
      <c r="Y1362" s="15" t="str">
        <f aca="false">IF(C1362=1,"Yes","No")</f>
        <v>Yes</v>
      </c>
      <c r="Z1362" s="15" t="n">
        <f aca="false">COUNTIF(J1362:O1362,"Yes")</f>
        <v>2</v>
      </c>
      <c r="AA1362" s="18" t="n">
        <f aca="false">S1362*W1362</f>
        <v>95.05</v>
      </c>
      <c r="AB1362" s="15" t="n">
        <f aca="false">(P1362="Month-to-month")+(I1362="Fiber optic")+(R1362="Electronic check")+(F1362&lt;=12)+(M1362="No")+(J1362="No")</f>
        <v>5</v>
      </c>
      <c r="AC1362" s="15" t="str">
        <f aca="false">IF(AB1362&gt;=5,"High",IF(AB1362&gt;=3,"Medium","Low"))</f>
        <v>High</v>
      </c>
    </row>
    <row r="1363" customFormat="false" ht="15" hidden="false" customHeight="false" outlineLevel="0" collapsed="false">
      <c r="A1363" s="15" t="s">
        <v>1460</v>
      </c>
      <c r="B1363" s="15" t="s">
        <v>98</v>
      </c>
      <c r="C1363" s="15" t="n">
        <v>0</v>
      </c>
      <c r="D1363" s="15" t="s">
        <v>24</v>
      </c>
      <c r="E1363" s="15" t="s">
        <v>24</v>
      </c>
      <c r="F1363" s="15" t="n">
        <v>4</v>
      </c>
      <c r="G1363" s="15" t="s">
        <v>26</v>
      </c>
      <c r="H1363" s="15" t="s">
        <v>26</v>
      </c>
      <c r="I1363" s="15" t="s">
        <v>102</v>
      </c>
      <c r="J1363" s="15" t="s">
        <v>24</v>
      </c>
      <c r="K1363" s="15" t="s">
        <v>26</v>
      </c>
      <c r="L1363" s="15" t="s">
        <v>24</v>
      </c>
      <c r="M1363" s="15" t="s">
        <v>24</v>
      </c>
      <c r="N1363" s="15" t="s">
        <v>24</v>
      </c>
      <c r="O1363" s="15" t="s">
        <v>24</v>
      </c>
      <c r="P1363" s="15" t="s">
        <v>25</v>
      </c>
      <c r="Q1363" s="15" t="s">
        <v>24</v>
      </c>
      <c r="R1363" s="15" t="s">
        <v>15</v>
      </c>
      <c r="S1363" s="18" t="n">
        <v>78.45</v>
      </c>
      <c r="T1363" s="15" t="n">
        <v>330.05</v>
      </c>
      <c r="U1363" s="15" t="s">
        <v>26</v>
      </c>
      <c r="V1363" s="18" t="n">
        <f aca="false">IF(ISNUMBER(T1363),T1363,0)</f>
        <v>330.05</v>
      </c>
      <c r="W1363" s="15" t="n">
        <f aca="false">IF(U1363="Yes",1,0)</f>
        <v>1</v>
      </c>
      <c r="X1363" s="15" t="str">
        <f aca="false">IF(F1363&lt;=12,"0-12 months",IF(F1363&lt;=24,"13-24 months",IF(F1363&lt;=48,"25-48 months","49-72 months")))</f>
        <v>0-12 months</v>
      </c>
      <c r="Y1363" s="15" t="str">
        <f aca="false">IF(C1363=1,"Yes","No")</f>
        <v>No</v>
      </c>
      <c r="Z1363" s="15" t="n">
        <f aca="false">COUNTIF(J1363:O1363,"Yes")</f>
        <v>1</v>
      </c>
      <c r="AA1363" s="18" t="n">
        <f aca="false">S1363*W1363</f>
        <v>78.45</v>
      </c>
      <c r="AB1363" s="15" t="n">
        <f aca="false">(P1363="Month-to-month")+(I1363="Fiber optic")+(R1363="Electronic check")+(F1363&lt;=12)+(M1363="No")+(J1363="No")</f>
        <v>6</v>
      </c>
      <c r="AC1363" s="15" t="str">
        <f aca="false">IF(AB1363&gt;=5,"High",IF(AB1363&gt;=3,"Medium","Low"))</f>
        <v>High</v>
      </c>
    </row>
    <row r="1364" customFormat="false" ht="15" hidden="false" customHeight="false" outlineLevel="0" collapsed="false">
      <c r="A1364" s="15" t="s">
        <v>1461</v>
      </c>
      <c r="B1364" s="15" t="s">
        <v>98</v>
      </c>
      <c r="C1364" s="15" t="n">
        <v>0</v>
      </c>
      <c r="D1364" s="15" t="s">
        <v>24</v>
      </c>
      <c r="E1364" s="15" t="s">
        <v>24</v>
      </c>
      <c r="F1364" s="15" t="n">
        <v>4</v>
      </c>
      <c r="G1364" s="15" t="s">
        <v>26</v>
      </c>
      <c r="H1364" s="15" t="s">
        <v>24</v>
      </c>
      <c r="I1364" s="15" t="s">
        <v>102</v>
      </c>
      <c r="J1364" s="15" t="s">
        <v>24</v>
      </c>
      <c r="K1364" s="15" t="s">
        <v>24</v>
      </c>
      <c r="L1364" s="15" t="s">
        <v>24</v>
      </c>
      <c r="M1364" s="15" t="s">
        <v>24</v>
      </c>
      <c r="N1364" s="15" t="s">
        <v>24</v>
      </c>
      <c r="O1364" s="15" t="s">
        <v>24</v>
      </c>
      <c r="P1364" s="15" t="s">
        <v>25</v>
      </c>
      <c r="Q1364" s="15" t="s">
        <v>26</v>
      </c>
      <c r="R1364" s="15" t="s">
        <v>15</v>
      </c>
      <c r="S1364" s="18" t="n">
        <v>70.2</v>
      </c>
      <c r="T1364" s="15" t="n">
        <v>237.95</v>
      </c>
      <c r="U1364" s="15" t="s">
        <v>26</v>
      </c>
      <c r="V1364" s="18" t="n">
        <f aca="false">IF(ISNUMBER(T1364),T1364,0)</f>
        <v>237.95</v>
      </c>
      <c r="W1364" s="15" t="n">
        <f aca="false">IF(U1364="Yes",1,0)</f>
        <v>1</v>
      </c>
      <c r="X1364" s="15" t="str">
        <f aca="false">IF(F1364&lt;=12,"0-12 months",IF(F1364&lt;=24,"13-24 months",IF(F1364&lt;=48,"25-48 months","49-72 months")))</f>
        <v>0-12 months</v>
      </c>
      <c r="Y1364" s="15" t="str">
        <f aca="false">IF(C1364=1,"Yes","No")</f>
        <v>No</v>
      </c>
      <c r="Z1364" s="15" t="n">
        <f aca="false">COUNTIF(J1364:O1364,"Yes")</f>
        <v>0</v>
      </c>
      <c r="AA1364" s="18" t="n">
        <f aca="false">S1364*W1364</f>
        <v>70.2</v>
      </c>
      <c r="AB1364" s="15" t="n">
        <f aca="false">(P1364="Month-to-month")+(I1364="Fiber optic")+(R1364="Electronic check")+(F1364&lt;=12)+(M1364="No")+(J1364="No")</f>
        <v>6</v>
      </c>
      <c r="AC1364" s="15" t="str">
        <f aca="false">IF(AB1364&gt;=5,"High",IF(AB1364&gt;=3,"Medium","Low"))</f>
        <v>High</v>
      </c>
    </row>
    <row r="1365" customFormat="false" ht="15" hidden="false" customHeight="false" outlineLevel="0" collapsed="false">
      <c r="A1365" s="15" t="s">
        <v>1462</v>
      </c>
      <c r="B1365" s="15" t="s">
        <v>94</v>
      </c>
      <c r="C1365" s="15" t="n">
        <v>0</v>
      </c>
      <c r="D1365" s="15" t="s">
        <v>26</v>
      </c>
      <c r="E1365" s="15" t="s">
        <v>24</v>
      </c>
      <c r="F1365" s="15" t="n">
        <v>72</v>
      </c>
      <c r="G1365" s="15" t="s">
        <v>26</v>
      </c>
      <c r="H1365" s="15" t="s">
        <v>26</v>
      </c>
      <c r="I1365" s="15" t="s">
        <v>96</v>
      </c>
      <c r="J1365" s="15" t="s">
        <v>26</v>
      </c>
      <c r="K1365" s="15" t="s">
        <v>26</v>
      </c>
      <c r="L1365" s="15" t="s">
        <v>26</v>
      </c>
      <c r="M1365" s="15" t="s">
        <v>26</v>
      </c>
      <c r="N1365" s="15" t="s">
        <v>26</v>
      </c>
      <c r="O1365" s="15" t="s">
        <v>26</v>
      </c>
      <c r="P1365" s="15" t="s">
        <v>29</v>
      </c>
      <c r="Q1365" s="15" t="s">
        <v>24</v>
      </c>
      <c r="R1365" s="15" t="s">
        <v>19</v>
      </c>
      <c r="S1365" s="18" t="n">
        <v>92</v>
      </c>
      <c r="T1365" s="15" t="n">
        <v>6474.4</v>
      </c>
      <c r="U1365" s="15" t="s">
        <v>24</v>
      </c>
      <c r="V1365" s="18" t="n">
        <f aca="false">IF(ISNUMBER(T1365),T1365,0)</f>
        <v>6474.4</v>
      </c>
      <c r="W1365" s="15" t="n">
        <f aca="false">IF(U1365="Yes",1,0)</f>
        <v>0</v>
      </c>
      <c r="X1365" s="15" t="str">
        <f aca="false">IF(F1365&lt;=12,"0-12 months",IF(F1365&lt;=24,"13-24 months",IF(F1365&lt;=48,"25-48 months","49-72 months")))</f>
        <v>49-72 months</v>
      </c>
      <c r="Y1365" s="15" t="str">
        <f aca="false">IF(C1365=1,"Yes","No")</f>
        <v>No</v>
      </c>
      <c r="Z1365" s="15" t="n">
        <f aca="false">COUNTIF(J1365:O1365,"Yes")</f>
        <v>6</v>
      </c>
      <c r="AA1365" s="18" t="n">
        <f aca="false">S1365*W1365</f>
        <v>0</v>
      </c>
      <c r="AB1365" s="15" t="n">
        <f aca="false">(P1365="Month-to-month")+(I1365="Fiber optic")+(R1365="Electronic check")+(F1365&lt;=12)+(M1365="No")+(J1365="No")</f>
        <v>0</v>
      </c>
      <c r="AC1365" s="15" t="str">
        <f aca="false">IF(AB1365&gt;=5,"High",IF(AB1365&gt;=3,"Medium","Low"))</f>
        <v>Low</v>
      </c>
    </row>
    <row r="1366" customFormat="false" ht="15" hidden="false" customHeight="false" outlineLevel="0" collapsed="false">
      <c r="A1366" s="15" t="s">
        <v>1463</v>
      </c>
      <c r="B1366" s="15" t="s">
        <v>94</v>
      </c>
      <c r="C1366" s="15" t="n">
        <v>0</v>
      </c>
      <c r="D1366" s="15" t="s">
        <v>26</v>
      </c>
      <c r="E1366" s="15" t="s">
        <v>26</v>
      </c>
      <c r="F1366" s="15" t="n">
        <v>51</v>
      </c>
      <c r="G1366" s="15" t="s">
        <v>26</v>
      </c>
      <c r="H1366" s="15" t="s">
        <v>24</v>
      </c>
      <c r="I1366" s="15" t="s">
        <v>96</v>
      </c>
      <c r="J1366" s="15" t="s">
        <v>26</v>
      </c>
      <c r="K1366" s="15" t="s">
        <v>26</v>
      </c>
      <c r="L1366" s="15" t="s">
        <v>26</v>
      </c>
      <c r="M1366" s="15" t="s">
        <v>26</v>
      </c>
      <c r="N1366" s="15" t="s">
        <v>26</v>
      </c>
      <c r="O1366" s="15" t="s">
        <v>26</v>
      </c>
      <c r="P1366" s="15" t="s">
        <v>29</v>
      </c>
      <c r="Q1366" s="15" t="s">
        <v>24</v>
      </c>
      <c r="R1366" s="15" t="s">
        <v>21</v>
      </c>
      <c r="S1366" s="18" t="n">
        <v>85.5</v>
      </c>
      <c r="T1366" s="15" t="n">
        <v>4421.95</v>
      </c>
      <c r="U1366" s="15" t="s">
        <v>24</v>
      </c>
      <c r="V1366" s="18" t="n">
        <f aca="false">IF(ISNUMBER(T1366),T1366,0)</f>
        <v>4421.95</v>
      </c>
      <c r="W1366" s="15" t="n">
        <f aca="false">IF(U1366="Yes",1,0)</f>
        <v>0</v>
      </c>
      <c r="X1366" s="15" t="str">
        <f aca="false">IF(F1366&lt;=12,"0-12 months",IF(F1366&lt;=24,"13-24 months",IF(F1366&lt;=48,"25-48 months","49-72 months")))</f>
        <v>49-72 months</v>
      </c>
      <c r="Y1366" s="15" t="str">
        <f aca="false">IF(C1366=1,"Yes","No")</f>
        <v>No</v>
      </c>
      <c r="Z1366" s="15" t="n">
        <f aca="false">COUNTIF(J1366:O1366,"Yes")</f>
        <v>6</v>
      </c>
      <c r="AA1366" s="18" t="n">
        <f aca="false">S1366*W1366</f>
        <v>0</v>
      </c>
      <c r="AB1366" s="15" t="n">
        <f aca="false">(P1366="Month-to-month")+(I1366="Fiber optic")+(R1366="Electronic check")+(F1366&lt;=12)+(M1366="No")+(J1366="No")</f>
        <v>0</v>
      </c>
      <c r="AC1366" s="15" t="str">
        <f aca="false">IF(AB1366&gt;=5,"High",IF(AB1366&gt;=3,"Medium","Low"))</f>
        <v>Low</v>
      </c>
    </row>
    <row r="1367" customFormat="false" ht="15" hidden="false" customHeight="false" outlineLevel="0" collapsed="false">
      <c r="A1367" s="15" t="s">
        <v>1464</v>
      </c>
      <c r="B1367" s="15" t="s">
        <v>98</v>
      </c>
      <c r="C1367" s="15" t="n">
        <v>0</v>
      </c>
      <c r="D1367" s="15" t="s">
        <v>26</v>
      </c>
      <c r="E1367" s="15" t="s">
        <v>24</v>
      </c>
      <c r="F1367" s="15" t="n">
        <v>59</v>
      </c>
      <c r="G1367" s="15" t="s">
        <v>24</v>
      </c>
      <c r="H1367" s="15" t="s">
        <v>95</v>
      </c>
      <c r="I1367" s="15" t="s">
        <v>96</v>
      </c>
      <c r="J1367" s="15" t="s">
        <v>24</v>
      </c>
      <c r="K1367" s="15" t="s">
        <v>26</v>
      </c>
      <c r="L1367" s="15" t="s">
        <v>24</v>
      </c>
      <c r="M1367" s="15" t="s">
        <v>24</v>
      </c>
      <c r="N1367" s="15" t="s">
        <v>24</v>
      </c>
      <c r="O1367" s="15" t="s">
        <v>26</v>
      </c>
      <c r="P1367" s="15" t="s">
        <v>25</v>
      </c>
      <c r="Q1367" s="15" t="s">
        <v>26</v>
      </c>
      <c r="R1367" s="15" t="s">
        <v>19</v>
      </c>
      <c r="S1367" s="18" t="n">
        <v>41.05</v>
      </c>
      <c r="T1367" s="15" t="n">
        <v>2452.7</v>
      </c>
      <c r="U1367" s="15" t="s">
        <v>26</v>
      </c>
      <c r="V1367" s="18" t="n">
        <f aca="false">IF(ISNUMBER(T1367),T1367,0)</f>
        <v>2452.7</v>
      </c>
      <c r="W1367" s="15" t="n">
        <f aca="false">IF(U1367="Yes",1,0)</f>
        <v>1</v>
      </c>
      <c r="X1367" s="15" t="str">
        <f aca="false">IF(F1367&lt;=12,"0-12 months",IF(F1367&lt;=24,"13-24 months",IF(F1367&lt;=48,"25-48 months","49-72 months")))</f>
        <v>49-72 months</v>
      </c>
      <c r="Y1367" s="15" t="str">
        <f aca="false">IF(C1367=1,"Yes","No")</f>
        <v>No</v>
      </c>
      <c r="Z1367" s="15" t="n">
        <f aca="false">COUNTIF(J1367:O1367,"Yes")</f>
        <v>2</v>
      </c>
      <c r="AA1367" s="18" t="n">
        <f aca="false">S1367*W1367</f>
        <v>41.05</v>
      </c>
      <c r="AB1367" s="15" t="n">
        <f aca="false">(P1367="Month-to-month")+(I1367="Fiber optic")+(R1367="Electronic check")+(F1367&lt;=12)+(M1367="No")+(J1367="No")</f>
        <v>3</v>
      </c>
      <c r="AC1367" s="15" t="str">
        <f aca="false">IF(AB1367&gt;=5,"High",IF(AB1367&gt;=3,"Medium","Low"))</f>
        <v>Medium</v>
      </c>
    </row>
    <row r="1368" customFormat="false" ht="15" hidden="false" customHeight="false" outlineLevel="0" collapsed="false">
      <c r="A1368" s="15" t="s">
        <v>1465</v>
      </c>
      <c r="B1368" s="15" t="s">
        <v>98</v>
      </c>
      <c r="C1368" s="15" t="n">
        <v>0</v>
      </c>
      <c r="D1368" s="15" t="s">
        <v>26</v>
      </c>
      <c r="E1368" s="15" t="s">
        <v>24</v>
      </c>
      <c r="F1368" s="15" t="n">
        <v>10</v>
      </c>
      <c r="G1368" s="15" t="s">
        <v>26</v>
      </c>
      <c r="H1368" s="15" t="s">
        <v>26</v>
      </c>
      <c r="I1368" s="15" t="s">
        <v>102</v>
      </c>
      <c r="J1368" s="15" t="s">
        <v>24</v>
      </c>
      <c r="K1368" s="15" t="s">
        <v>24</v>
      </c>
      <c r="L1368" s="15" t="s">
        <v>24</v>
      </c>
      <c r="M1368" s="15" t="s">
        <v>24</v>
      </c>
      <c r="N1368" s="15" t="s">
        <v>26</v>
      </c>
      <c r="O1368" s="15" t="s">
        <v>24</v>
      </c>
      <c r="P1368" s="15" t="s">
        <v>25</v>
      </c>
      <c r="Q1368" s="15" t="s">
        <v>26</v>
      </c>
      <c r="R1368" s="15" t="s">
        <v>15</v>
      </c>
      <c r="S1368" s="18" t="n">
        <v>85.6</v>
      </c>
      <c r="T1368" s="15" t="n">
        <v>813.85</v>
      </c>
      <c r="U1368" s="15" t="s">
        <v>26</v>
      </c>
      <c r="V1368" s="18" t="n">
        <f aca="false">IF(ISNUMBER(T1368),T1368,0)</f>
        <v>813.85</v>
      </c>
      <c r="W1368" s="15" t="n">
        <f aca="false">IF(U1368="Yes",1,0)</f>
        <v>1</v>
      </c>
      <c r="X1368" s="15" t="str">
        <f aca="false">IF(F1368&lt;=12,"0-12 months",IF(F1368&lt;=24,"13-24 months",IF(F1368&lt;=48,"25-48 months","49-72 months")))</f>
        <v>0-12 months</v>
      </c>
      <c r="Y1368" s="15" t="str">
        <f aca="false">IF(C1368=1,"Yes","No")</f>
        <v>No</v>
      </c>
      <c r="Z1368" s="15" t="n">
        <f aca="false">COUNTIF(J1368:O1368,"Yes")</f>
        <v>1</v>
      </c>
      <c r="AA1368" s="18" t="n">
        <f aca="false">S1368*W1368</f>
        <v>85.6</v>
      </c>
      <c r="AB1368" s="15" t="n">
        <f aca="false">(P1368="Month-to-month")+(I1368="Fiber optic")+(R1368="Electronic check")+(F1368&lt;=12)+(M1368="No")+(J1368="No")</f>
        <v>6</v>
      </c>
      <c r="AC1368" s="15" t="str">
        <f aca="false">IF(AB1368&gt;=5,"High",IF(AB1368&gt;=3,"Medium","Low"))</f>
        <v>High</v>
      </c>
    </row>
    <row r="1369" customFormat="false" ht="15" hidden="false" customHeight="false" outlineLevel="0" collapsed="false">
      <c r="A1369" s="15" t="s">
        <v>1466</v>
      </c>
      <c r="B1369" s="15" t="s">
        <v>98</v>
      </c>
      <c r="C1369" s="15" t="n">
        <v>1</v>
      </c>
      <c r="D1369" s="15" t="s">
        <v>26</v>
      </c>
      <c r="E1369" s="15" t="s">
        <v>24</v>
      </c>
      <c r="F1369" s="15" t="n">
        <v>61</v>
      </c>
      <c r="G1369" s="15" t="s">
        <v>26</v>
      </c>
      <c r="H1369" s="15" t="s">
        <v>26</v>
      </c>
      <c r="I1369" s="15" t="s">
        <v>102</v>
      </c>
      <c r="J1369" s="15" t="s">
        <v>24</v>
      </c>
      <c r="K1369" s="15" t="s">
        <v>26</v>
      </c>
      <c r="L1369" s="15" t="s">
        <v>24</v>
      </c>
      <c r="M1369" s="15" t="s">
        <v>24</v>
      </c>
      <c r="N1369" s="15" t="s">
        <v>24</v>
      </c>
      <c r="O1369" s="15" t="s">
        <v>24</v>
      </c>
      <c r="P1369" s="15" t="s">
        <v>25</v>
      </c>
      <c r="Q1369" s="15" t="s">
        <v>26</v>
      </c>
      <c r="R1369" s="15" t="s">
        <v>15</v>
      </c>
      <c r="S1369" s="18" t="n">
        <v>82.15</v>
      </c>
      <c r="T1369" s="15" t="n">
        <v>4904.85</v>
      </c>
      <c r="U1369" s="15" t="s">
        <v>24</v>
      </c>
      <c r="V1369" s="18" t="n">
        <f aca="false">IF(ISNUMBER(T1369),T1369,0)</f>
        <v>4904.85</v>
      </c>
      <c r="W1369" s="15" t="n">
        <f aca="false">IF(U1369="Yes",1,0)</f>
        <v>0</v>
      </c>
      <c r="X1369" s="15" t="str">
        <f aca="false">IF(F1369&lt;=12,"0-12 months",IF(F1369&lt;=24,"13-24 months",IF(F1369&lt;=48,"25-48 months","49-72 months")))</f>
        <v>49-72 months</v>
      </c>
      <c r="Y1369" s="15" t="str">
        <f aca="false">IF(C1369=1,"Yes","No")</f>
        <v>Yes</v>
      </c>
      <c r="Z1369" s="15" t="n">
        <f aca="false">COUNTIF(J1369:O1369,"Yes")</f>
        <v>1</v>
      </c>
      <c r="AA1369" s="18" t="n">
        <f aca="false">S1369*W1369</f>
        <v>0</v>
      </c>
      <c r="AB1369" s="15" t="n">
        <f aca="false">(P1369="Month-to-month")+(I1369="Fiber optic")+(R1369="Electronic check")+(F1369&lt;=12)+(M1369="No")+(J1369="No")</f>
        <v>5</v>
      </c>
      <c r="AC1369" s="15" t="str">
        <f aca="false">IF(AB1369&gt;=5,"High",IF(AB1369&gt;=3,"Medium","Low"))</f>
        <v>High</v>
      </c>
    </row>
    <row r="1370" customFormat="false" ht="15" hidden="false" customHeight="false" outlineLevel="0" collapsed="false">
      <c r="A1370" s="15" t="s">
        <v>1467</v>
      </c>
      <c r="B1370" s="15" t="s">
        <v>98</v>
      </c>
      <c r="C1370" s="15" t="n">
        <v>0</v>
      </c>
      <c r="D1370" s="15" t="s">
        <v>24</v>
      </c>
      <c r="E1370" s="15" t="s">
        <v>24</v>
      </c>
      <c r="F1370" s="15" t="n">
        <v>54</v>
      </c>
      <c r="G1370" s="15" t="s">
        <v>26</v>
      </c>
      <c r="H1370" s="15" t="s">
        <v>24</v>
      </c>
      <c r="I1370" s="15" t="s">
        <v>102</v>
      </c>
      <c r="J1370" s="15" t="s">
        <v>26</v>
      </c>
      <c r="K1370" s="15" t="s">
        <v>24</v>
      </c>
      <c r="L1370" s="15" t="s">
        <v>26</v>
      </c>
      <c r="M1370" s="15" t="s">
        <v>26</v>
      </c>
      <c r="N1370" s="15" t="s">
        <v>24</v>
      </c>
      <c r="O1370" s="15" t="s">
        <v>24</v>
      </c>
      <c r="P1370" s="15" t="s">
        <v>27</v>
      </c>
      <c r="Q1370" s="15" t="s">
        <v>24</v>
      </c>
      <c r="R1370" s="15" t="s">
        <v>15</v>
      </c>
      <c r="S1370" s="18" t="n">
        <v>84.4</v>
      </c>
      <c r="T1370" s="15" t="n">
        <v>4484.05</v>
      </c>
      <c r="U1370" s="15" t="s">
        <v>24</v>
      </c>
      <c r="V1370" s="18" t="n">
        <f aca="false">IF(ISNUMBER(T1370),T1370,0)</f>
        <v>4484.05</v>
      </c>
      <c r="W1370" s="15" t="n">
        <f aca="false">IF(U1370="Yes",1,0)</f>
        <v>0</v>
      </c>
      <c r="X1370" s="15" t="str">
        <f aca="false">IF(F1370&lt;=12,"0-12 months",IF(F1370&lt;=24,"13-24 months",IF(F1370&lt;=48,"25-48 months","49-72 months")))</f>
        <v>49-72 months</v>
      </c>
      <c r="Y1370" s="15" t="str">
        <f aca="false">IF(C1370=1,"Yes","No")</f>
        <v>No</v>
      </c>
      <c r="Z1370" s="15" t="n">
        <f aca="false">COUNTIF(J1370:O1370,"Yes")</f>
        <v>3</v>
      </c>
      <c r="AA1370" s="18" t="n">
        <f aca="false">S1370*W1370</f>
        <v>0</v>
      </c>
      <c r="AB1370" s="15" t="n">
        <f aca="false">(P1370="Month-to-month")+(I1370="Fiber optic")+(R1370="Electronic check")+(F1370&lt;=12)+(M1370="No")+(J1370="No")</f>
        <v>2</v>
      </c>
      <c r="AC1370" s="15" t="str">
        <f aca="false">IF(AB1370&gt;=5,"High",IF(AB1370&gt;=3,"Medium","Low"))</f>
        <v>Low</v>
      </c>
    </row>
    <row r="1371" customFormat="false" ht="15" hidden="false" customHeight="false" outlineLevel="0" collapsed="false">
      <c r="A1371" s="15" t="s">
        <v>1468</v>
      </c>
      <c r="B1371" s="15" t="s">
        <v>94</v>
      </c>
      <c r="C1371" s="15" t="n">
        <v>0</v>
      </c>
      <c r="D1371" s="15" t="s">
        <v>24</v>
      </c>
      <c r="E1371" s="15" t="s">
        <v>24</v>
      </c>
      <c r="F1371" s="15" t="n">
        <v>33</v>
      </c>
      <c r="G1371" s="15" t="s">
        <v>26</v>
      </c>
      <c r="H1371" s="15" t="s">
        <v>26</v>
      </c>
      <c r="I1371" s="15" t="s">
        <v>96</v>
      </c>
      <c r="J1371" s="15" t="s">
        <v>26</v>
      </c>
      <c r="K1371" s="15" t="s">
        <v>26</v>
      </c>
      <c r="L1371" s="15" t="s">
        <v>24</v>
      </c>
      <c r="M1371" s="15" t="s">
        <v>24</v>
      </c>
      <c r="N1371" s="15" t="s">
        <v>24</v>
      </c>
      <c r="O1371" s="15" t="s">
        <v>24</v>
      </c>
      <c r="P1371" s="15" t="s">
        <v>25</v>
      </c>
      <c r="Q1371" s="15" t="s">
        <v>26</v>
      </c>
      <c r="R1371" s="15" t="s">
        <v>17</v>
      </c>
      <c r="S1371" s="18" t="n">
        <v>60.9</v>
      </c>
      <c r="T1371" s="15" t="n">
        <v>2033.85</v>
      </c>
      <c r="U1371" s="15" t="s">
        <v>24</v>
      </c>
      <c r="V1371" s="18" t="n">
        <f aca="false">IF(ISNUMBER(T1371),T1371,0)</f>
        <v>2033.85</v>
      </c>
      <c r="W1371" s="15" t="n">
        <f aca="false">IF(U1371="Yes",1,0)</f>
        <v>0</v>
      </c>
      <c r="X1371" s="15" t="str">
        <f aca="false">IF(F1371&lt;=12,"0-12 months",IF(F1371&lt;=24,"13-24 months",IF(F1371&lt;=48,"25-48 months","49-72 months")))</f>
        <v>25-48 months</v>
      </c>
      <c r="Y1371" s="15" t="str">
        <f aca="false">IF(C1371=1,"Yes","No")</f>
        <v>No</v>
      </c>
      <c r="Z1371" s="15" t="n">
        <f aca="false">COUNTIF(J1371:O1371,"Yes")</f>
        <v>2</v>
      </c>
      <c r="AA1371" s="18" t="n">
        <f aca="false">S1371*W1371</f>
        <v>0</v>
      </c>
      <c r="AB1371" s="15" t="n">
        <f aca="false">(P1371="Month-to-month")+(I1371="Fiber optic")+(R1371="Electronic check")+(F1371&lt;=12)+(M1371="No")+(J1371="No")</f>
        <v>2</v>
      </c>
      <c r="AC1371" s="15" t="str">
        <f aca="false">IF(AB1371&gt;=5,"High",IF(AB1371&gt;=3,"Medium","Low"))</f>
        <v>Low</v>
      </c>
    </row>
    <row r="1372" customFormat="false" ht="15" hidden="false" customHeight="false" outlineLevel="0" collapsed="false">
      <c r="A1372" s="15" t="s">
        <v>1469</v>
      </c>
      <c r="B1372" s="15" t="s">
        <v>94</v>
      </c>
      <c r="C1372" s="15" t="n">
        <v>0</v>
      </c>
      <c r="D1372" s="15" t="s">
        <v>24</v>
      </c>
      <c r="E1372" s="15" t="s">
        <v>24</v>
      </c>
      <c r="F1372" s="15" t="n">
        <v>27</v>
      </c>
      <c r="G1372" s="15" t="s">
        <v>26</v>
      </c>
      <c r="H1372" s="15" t="s">
        <v>24</v>
      </c>
      <c r="I1372" s="15" t="s">
        <v>24</v>
      </c>
      <c r="J1372" s="15" t="s">
        <v>28</v>
      </c>
      <c r="K1372" s="15" t="s">
        <v>28</v>
      </c>
      <c r="L1372" s="15" t="s">
        <v>28</v>
      </c>
      <c r="M1372" s="15" t="s">
        <v>28</v>
      </c>
      <c r="N1372" s="15" t="s">
        <v>28</v>
      </c>
      <c r="O1372" s="15" t="s">
        <v>28</v>
      </c>
      <c r="P1372" s="15" t="s">
        <v>29</v>
      </c>
      <c r="Q1372" s="15" t="s">
        <v>26</v>
      </c>
      <c r="R1372" s="15" t="s">
        <v>19</v>
      </c>
      <c r="S1372" s="18" t="n">
        <v>20.25</v>
      </c>
      <c r="T1372" s="15" t="n">
        <v>538.2</v>
      </c>
      <c r="U1372" s="15" t="s">
        <v>24</v>
      </c>
      <c r="V1372" s="18" t="n">
        <f aca="false">IF(ISNUMBER(T1372),T1372,0)</f>
        <v>538.2</v>
      </c>
      <c r="W1372" s="15" t="n">
        <f aca="false">IF(U1372="Yes",1,0)</f>
        <v>0</v>
      </c>
      <c r="X1372" s="15" t="str">
        <f aca="false">IF(F1372&lt;=12,"0-12 months",IF(F1372&lt;=24,"13-24 months",IF(F1372&lt;=48,"25-48 months","49-72 months")))</f>
        <v>25-48 months</v>
      </c>
      <c r="Y1372" s="15" t="str">
        <f aca="false">IF(C1372=1,"Yes","No")</f>
        <v>No</v>
      </c>
      <c r="Z1372" s="15" t="n">
        <f aca="false">COUNTIF(J1372:O1372,"Yes")</f>
        <v>0</v>
      </c>
      <c r="AA1372" s="18" t="n">
        <f aca="false">S1372*W1372</f>
        <v>0</v>
      </c>
      <c r="AB1372" s="15" t="n">
        <f aca="false">(P1372="Month-to-month")+(I1372="Fiber optic")+(R1372="Electronic check")+(F1372&lt;=12)+(M1372="No")+(J1372="No")</f>
        <v>0</v>
      </c>
      <c r="AC1372" s="15" t="str">
        <f aca="false">IF(AB1372&gt;=5,"High",IF(AB1372&gt;=3,"Medium","Low"))</f>
        <v>Low</v>
      </c>
    </row>
    <row r="1373" customFormat="false" ht="15" hidden="false" customHeight="false" outlineLevel="0" collapsed="false">
      <c r="A1373" s="15" t="s">
        <v>1470</v>
      </c>
      <c r="B1373" s="15" t="s">
        <v>94</v>
      </c>
      <c r="C1373" s="15" t="n">
        <v>1</v>
      </c>
      <c r="D1373" s="15" t="s">
        <v>24</v>
      </c>
      <c r="E1373" s="15" t="s">
        <v>24</v>
      </c>
      <c r="F1373" s="15" t="n">
        <v>1</v>
      </c>
      <c r="G1373" s="15" t="s">
        <v>26</v>
      </c>
      <c r="H1373" s="15" t="s">
        <v>24</v>
      </c>
      <c r="I1373" s="15" t="s">
        <v>102</v>
      </c>
      <c r="J1373" s="15" t="s">
        <v>24</v>
      </c>
      <c r="K1373" s="15" t="s">
        <v>24</v>
      </c>
      <c r="L1373" s="15" t="s">
        <v>24</v>
      </c>
      <c r="M1373" s="15" t="s">
        <v>24</v>
      </c>
      <c r="N1373" s="15" t="s">
        <v>26</v>
      </c>
      <c r="O1373" s="15" t="s">
        <v>24</v>
      </c>
      <c r="P1373" s="15" t="s">
        <v>25</v>
      </c>
      <c r="Q1373" s="15" t="s">
        <v>26</v>
      </c>
      <c r="R1373" s="15" t="s">
        <v>15</v>
      </c>
      <c r="S1373" s="18" t="n">
        <v>79.2</v>
      </c>
      <c r="T1373" s="15" t="n">
        <v>79.2</v>
      </c>
      <c r="U1373" s="15" t="s">
        <v>26</v>
      </c>
      <c r="V1373" s="18" t="n">
        <f aca="false">IF(ISNUMBER(T1373),T1373,0)</f>
        <v>79.2</v>
      </c>
      <c r="W1373" s="15" t="n">
        <f aca="false">IF(U1373="Yes",1,0)</f>
        <v>1</v>
      </c>
      <c r="X1373" s="15" t="str">
        <f aca="false">IF(F1373&lt;=12,"0-12 months",IF(F1373&lt;=24,"13-24 months",IF(F1373&lt;=48,"25-48 months","49-72 months")))</f>
        <v>0-12 months</v>
      </c>
      <c r="Y1373" s="15" t="str">
        <f aca="false">IF(C1373=1,"Yes","No")</f>
        <v>Yes</v>
      </c>
      <c r="Z1373" s="15" t="n">
        <f aca="false">COUNTIF(J1373:O1373,"Yes")</f>
        <v>1</v>
      </c>
      <c r="AA1373" s="18" t="n">
        <f aca="false">S1373*W1373</f>
        <v>79.2</v>
      </c>
      <c r="AB1373" s="15" t="n">
        <f aca="false">(P1373="Month-to-month")+(I1373="Fiber optic")+(R1373="Electronic check")+(F1373&lt;=12)+(M1373="No")+(J1373="No")</f>
        <v>6</v>
      </c>
      <c r="AC1373" s="15" t="str">
        <f aca="false">IF(AB1373&gt;=5,"High",IF(AB1373&gt;=3,"Medium","Low"))</f>
        <v>High</v>
      </c>
    </row>
    <row r="1374" customFormat="false" ht="15" hidden="false" customHeight="false" outlineLevel="0" collapsed="false">
      <c r="A1374" s="15" t="s">
        <v>1471</v>
      </c>
      <c r="B1374" s="15" t="s">
        <v>98</v>
      </c>
      <c r="C1374" s="15" t="n">
        <v>0</v>
      </c>
      <c r="D1374" s="15" t="s">
        <v>24</v>
      </c>
      <c r="E1374" s="15" t="s">
        <v>24</v>
      </c>
      <c r="F1374" s="15" t="n">
        <v>23</v>
      </c>
      <c r="G1374" s="15" t="s">
        <v>26</v>
      </c>
      <c r="H1374" s="15" t="s">
        <v>24</v>
      </c>
      <c r="I1374" s="15" t="s">
        <v>102</v>
      </c>
      <c r="J1374" s="15" t="s">
        <v>24</v>
      </c>
      <c r="K1374" s="15" t="s">
        <v>26</v>
      </c>
      <c r="L1374" s="15" t="s">
        <v>24</v>
      </c>
      <c r="M1374" s="15" t="s">
        <v>24</v>
      </c>
      <c r="N1374" s="15" t="s">
        <v>26</v>
      </c>
      <c r="O1374" s="15" t="s">
        <v>26</v>
      </c>
      <c r="P1374" s="15" t="s">
        <v>25</v>
      </c>
      <c r="Q1374" s="15" t="s">
        <v>24</v>
      </c>
      <c r="R1374" s="15" t="s">
        <v>17</v>
      </c>
      <c r="S1374" s="18" t="n">
        <v>95.3</v>
      </c>
      <c r="T1374" s="15" t="n">
        <v>2192.9</v>
      </c>
      <c r="U1374" s="15" t="s">
        <v>24</v>
      </c>
      <c r="V1374" s="18" t="n">
        <f aca="false">IF(ISNUMBER(T1374),T1374,0)</f>
        <v>2192.9</v>
      </c>
      <c r="W1374" s="15" t="n">
        <f aca="false">IF(U1374="Yes",1,0)</f>
        <v>0</v>
      </c>
      <c r="X1374" s="15" t="str">
        <f aca="false">IF(F1374&lt;=12,"0-12 months",IF(F1374&lt;=24,"13-24 months",IF(F1374&lt;=48,"25-48 months","49-72 months")))</f>
        <v>13-24 months</v>
      </c>
      <c r="Y1374" s="15" t="str">
        <f aca="false">IF(C1374=1,"Yes","No")</f>
        <v>No</v>
      </c>
      <c r="Z1374" s="15" t="n">
        <f aca="false">COUNTIF(J1374:O1374,"Yes")</f>
        <v>3</v>
      </c>
      <c r="AA1374" s="18" t="n">
        <f aca="false">S1374*W1374</f>
        <v>0</v>
      </c>
      <c r="AB1374" s="15" t="n">
        <f aca="false">(P1374="Month-to-month")+(I1374="Fiber optic")+(R1374="Electronic check")+(F1374&lt;=12)+(M1374="No")+(J1374="No")</f>
        <v>4</v>
      </c>
      <c r="AC1374" s="15" t="str">
        <f aca="false">IF(AB1374&gt;=5,"High",IF(AB1374&gt;=3,"Medium","Low"))</f>
        <v>Medium</v>
      </c>
    </row>
    <row r="1375" customFormat="false" ht="15" hidden="false" customHeight="false" outlineLevel="0" collapsed="false">
      <c r="A1375" s="15" t="s">
        <v>1472</v>
      </c>
      <c r="B1375" s="15" t="s">
        <v>98</v>
      </c>
      <c r="C1375" s="15" t="n">
        <v>0</v>
      </c>
      <c r="D1375" s="15" t="s">
        <v>24</v>
      </c>
      <c r="E1375" s="15" t="s">
        <v>26</v>
      </c>
      <c r="F1375" s="15" t="n">
        <v>1</v>
      </c>
      <c r="G1375" s="15" t="s">
        <v>26</v>
      </c>
      <c r="H1375" s="15" t="s">
        <v>24</v>
      </c>
      <c r="I1375" s="15" t="s">
        <v>24</v>
      </c>
      <c r="J1375" s="15" t="s">
        <v>28</v>
      </c>
      <c r="K1375" s="15" t="s">
        <v>28</v>
      </c>
      <c r="L1375" s="15" t="s">
        <v>28</v>
      </c>
      <c r="M1375" s="15" t="s">
        <v>28</v>
      </c>
      <c r="N1375" s="15" t="s">
        <v>28</v>
      </c>
      <c r="O1375" s="15" t="s">
        <v>28</v>
      </c>
      <c r="P1375" s="15" t="s">
        <v>25</v>
      </c>
      <c r="Q1375" s="15" t="s">
        <v>24</v>
      </c>
      <c r="R1375" s="15" t="s">
        <v>17</v>
      </c>
      <c r="S1375" s="18" t="n">
        <v>19.85</v>
      </c>
      <c r="T1375" s="15" t="n">
        <v>19.85</v>
      </c>
      <c r="U1375" s="15" t="s">
        <v>24</v>
      </c>
      <c r="V1375" s="18" t="n">
        <f aca="false">IF(ISNUMBER(T1375),T1375,0)</f>
        <v>19.85</v>
      </c>
      <c r="W1375" s="15" t="n">
        <f aca="false">IF(U1375="Yes",1,0)</f>
        <v>0</v>
      </c>
      <c r="X1375" s="15" t="str">
        <f aca="false">IF(F1375&lt;=12,"0-12 months",IF(F1375&lt;=24,"13-24 months",IF(F1375&lt;=48,"25-48 months","49-72 months")))</f>
        <v>0-12 months</v>
      </c>
      <c r="Y1375" s="15" t="str">
        <f aca="false">IF(C1375=1,"Yes","No")</f>
        <v>No</v>
      </c>
      <c r="Z1375" s="15" t="n">
        <f aca="false">COUNTIF(J1375:O1375,"Yes")</f>
        <v>0</v>
      </c>
      <c r="AA1375" s="18" t="n">
        <f aca="false">S1375*W1375</f>
        <v>0</v>
      </c>
      <c r="AB1375" s="15" t="n">
        <f aca="false">(P1375="Month-to-month")+(I1375="Fiber optic")+(R1375="Electronic check")+(F1375&lt;=12)+(M1375="No")+(J1375="No")</f>
        <v>2</v>
      </c>
      <c r="AC1375" s="15" t="str">
        <f aca="false">IF(AB1375&gt;=5,"High",IF(AB1375&gt;=3,"Medium","Low"))</f>
        <v>Low</v>
      </c>
    </row>
    <row r="1376" customFormat="false" ht="15" hidden="false" customHeight="false" outlineLevel="0" collapsed="false">
      <c r="A1376" s="15" t="s">
        <v>1473</v>
      </c>
      <c r="B1376" s="15" t="s">
        <v>98</v>
      </c>
      <c r="C1376" s="15" t="n">
        <v>0</v>
      </c>
      <c r="D1376" s="15" t="s">
        <v>26</v>
      </c>
      <c r="E1376" s="15" t="s">
        <v>26</v>
      </c>
      <c r="F1376" s="15" t="n">
        <v>45</v>
      </c>
      <c r="G1376" s="15" t="s">
        <v>26</v>
      </c>
      <c r="H1376" s="15" t="s">
        <v>24</v>
      </c>
      <c r="I1376" s="15" t="s">
        <v>96</v>
      </c>
      <c r="J1376" s="15" t="s">
        <v>26</v>
      </c>
      <c r="K1376" s="15" t="s">
        <v>26</v>
      </c>
      <c r="L1376" s="15" t="s">
        <v>26</v>
      </c>
      <c r="M1376" s="15" t="s">
        <v>26</v>
      </c>
      <c r="N1376" s="15" t="s">
        <v>26</v>
      </c>
      <c r="O1376" s="15" t="s">
        <v>26</v>
      </c>
      <c r="P1376" s="15" t="s">
        <v>29</v>
      </c>
      <c r="Q1376" s="15" t="s">
        <v>26</v>
      </c>
      <c r="R1376" s="15" t="s">
        <v>17</v>
      </c>
      <c r="S1376" s="18" t="n">
        <v>84.35</v>
      </c>
      <c r="T1376" s="15" t="n">
        <v>3858.05</v>
      </c>
      <c r="U1376" s="15" t="s">
        <v>24</v>
      </c>
      <c r="V1376" s="18" t="n">
        <f aca="false">IF(ISNUMBER(T1376),T1376,0)</f>
        <v>3858.05</v>
      </c>
      <c r="W1376" s="15" t="n">
        <f aca="false">IF(U1376="Yes",1,0)</f>
        <v>0</v>
      </c>
      <c r="X1376" s="15" t="str">
        <f aca="false">IF(F1376&lt;=12,"0-12 months",IF(F1376&lt;=24,"13-24 months",IF(F1376&lt;=48,"25-48 months","49-72 months")))</f>
        <v>25-48 months</v>
      </c>
      <c r="Y1376" s="15" t="str">
        <f aca="false">IF(C1376=1,"Yes","No")</f>
        <v>No</v>
      </c>
      <c r="Z1376" s="15" t="n">
        <f aca="false">COUNTIF(J1376:O1376,"Yes")</f>
        <v>6</v>
      </c>
      <c r="AA1376" s="18" t="n">
        <f aca="false">S1376*W1376</f>
        <v>0</v>
      </c>
      <c r="AB1376" s="15" t="n">
        <f aca="false">(P1376="Month-to-month")+(I1376="Fiber optic")+(R1376="Electronic check")+(F1376&lt;=12)+(M1376="No")+(J1376="No")</f>
        <v>0</v>
      </c>
      <c r="AC1376" s="15" t="str">
        <f aca="false">IF(AB1376&gt;=5,"High",IF(AB1376&gt;=3,"Medium","Low"))</f>
        <v>Low</v>
      </c>
    </row>
    <row r="1377" customFormat="false" ht="15" hidden="false" customHeight="false" outlineLevel="0" collapsed="false">
      <c r="A1377" s="15" t="s">
        <v>1474</v>
      </c>
      <c r="B1377" s="15" t="s">
        <v>94</v>
      </c>
      <c r="C1377" s="15" t="n">
        <v>0</v>
      </c>
      <c r="D1377" s="15" t="s">
        <v>26</v>
      </c>
      <c r="E1377" s="15" t="s">
        <v>26</v>
      </c>
      <c r="F1377" s="15" t="n">
        <v>39</v>
      </c>
      <c r="G1377" s="15" t="s">
        <v>26</v>
      </c>
      <c r="H1377" s="15" t="s">
        <v>24</v>
      </c>
      <c r="I1377" s="15" t="s">
        <v>24</v>
      </c>
      <c r="J1377" s="15" t="s">
        <v>28</v>
      </c>
      <c r="K1377" s="15" t="s">
        <v>28</v>
      </c>
      <c r="L1377" s="15" t="s">
        <v>28</v>
      </c>
      <c r="M1377" s="15" t="s">
        <v>28</v>
      </c>
      <c r="N1377" s="15" t="s">
        <v>28</v>
      </c>
      <c r="O1377" s="15" t="s">
        <v>28</v>
      </c>
      <c r="P1377" s="15" t="s">
        <v>29</v>
      </c>
      <c r="Q1377" s="15" t="s">
        <v>26</v>
      </c>
      <c r="R1377" s="15" t="s">
        <v>19</v>
      </c>
      <c r="S1377" s="18" t="n">
        <v>19.85</v>
      </c>
      <c r="T1377" s="15" t="n">
        <v>854.8</v>
      </c>
      <c r="U1377" s="15" t="s">
        <v>24</v>
      </c>
      <c r="V1377" s="18" t="n">
        <f aca="false">IF(ISNUMBER(T1377),T1377,0)</f>
        <v>854.8</v>
      </c>
      <c r="W1377" s="15" t="n">
        <f aca="false">IF(U1377="Yes",1,0)</f>
        <v>0</v>
      </c>
      <c r="X1377" s="15" t="str">
        <f aca="false">IF(F1377&lt;=12,"0-12 months",IF(F1377&lt;=24,"13-24 months",IF(F1377&lt;=48,"25-48 months","49-72 months")))</f>
        <v>25-48 months</v>
      </c>
      <c r="Y1377" s="15" t="str">
        <f aca="false">IF(C1377=1,"Yes","No")</f>
        <v>No</v>
      </c>
      <c r="Z1377" s="15" t="n">
        <f aca="false">COUNTIF(J1377:O1377,"Yes")</f>
        <v>0</v>
      </c>
      <c r="AA1377" s="18" t="n">
        <f aca="false">S1377*W1377</f>
        <v>0</v>
      </c>
      <c r="AB1377" s="15" t="n">
        <f aca="false">(P1377="Month-to-month")+(I1377="Fiber optic")+(R1377="Electronic check")+(F1377&lt;=12)+(M1377="No")+(J1377="No")</f>
        <v>0</v>
      </c>
      <c r="AC1377" s="15" t="str">
        <f aca="false">IF(AB1377&gt;=5,"High",IF(AB1377&gt;=3,"Medium","Low"))</f>
        <v>Low</v>
      </c>
    </row>
    <row r="1378" customFormat="false" ht="15" hidden="false" customHeight="false" outlineLevel="0" collapsed="false">
      <c r="A1378" s="15" t="s">
        <v>1475</v>
      </c>
      <c r="B1378" s="15" t="s">
        <v>98</v>
      </c>
      <c r="C1378" s="15" t="n">
        <v>0</v>
      </c>
      <c r="D1378" s="15" t="s">
        <v>24</v>
      </c>
      <c r="E1378" s="15" t="s">
        <v>24</v>
      </c>
      <c r="F1378" s="15" t="n">
        <v>5</v>
      </c>
      <c r="G1378" s="15" t="s">
        <v>26</v>
      </c>
      <c r="H1378" s="15" t="s">
        <v>24</v>
      </c>
      <c r="I1378" s="15" t="s">
        <v>96</v>
      </c>
      <c r="J1378" s="15" t="s">
        <v>24</v>
      </c>
      <c r="K1378" s="15" t="s">
        <v>24</v>
      </c>
      <c r="L1378" s="15" t="s">
        <v>26</v>
      </c>
      <c r="M1378" s="15" t="s">
        <v>24</v>
      </c>
      <c r="N1378" s="15" t="s">
        <v>26</v>
      </c>
      <c r="O1378" s="15" t="s">
        <v>26</v>
      </c>
      <c r="P1378" s="15" t="s">
        <v>27</v>
      </c>
      <c r="Q1378" s="15" t="s">
        <v>26</v>
      </c>
      <c r="R1378" s="15" t="s">
        <v>17</v>
      </c>
      <c r="S1378" s="18" t="n">
        <v>70</v>
      </c>
      <c r="T1378" s="15" t="n">
        <v>347.4</v>
      </c>
      <c r="U1378" s="15" t="s">
        <v>26</v>
      </c>
      <c r="V1378" s="18" t="n">
        <f aca="false">IF(ISNUMBER(T1378),T1378,0)</f>
        <v>347.4</v>
      </c>
      <c r="W1378" s="15" t="n">
        <f aca="false">IF(U1378="Yes",1,0)</f>
        <v>1</v>
      </c>
      <c r="X1378" s="15" t="str">
        <f aca="false">IF(F1378&lt;=12,"0-12 months",IF(F1378&lt;=24,"13-24 months",IF(F1378&lt;=48,"25-48 months","49-72 months")))</f>
        <v>0-12 months</v>
      </c>
      <c r="Y1378" s="15" t="str">
        <f aca="false">IF(C1378=1,"Yes","No")</f>
        <v>No</v>
      </c>
      <c r="Z1378" s="15" t="n">
        <f aca="false">COUNTIF(J1378:O1378,"Yes")</f>
        <v>3</v>
      </c>
      <c r="AA1378" s="18" t="n">
        <f aca="false">S1378*W1378</f>
        <v>70</v>
      </c>
      <c r="AB1378" s="15" t="n">
        <f aca="false">(P1378="Month-to-month")+(I1378="Fiber optic")+(R1378="Electronic check")+(F1378&lt;=12)+(M1378="No")+(J1378="No")</f>
        <v>3</v>
      </c>
      <c r="AC1378" s="15" t="str">
        <f aca="false">IF(AB1378&gt;=5,"High",IF(AB1378&gt;=3,"Medium","Low"))</f>
        <v>Medium</v>
      </c>
    </row>
    <row r="1379" customFormat="false" ht="15" hidden="false" customHeight="false" outlineLevel="0" collapsed="false">
      <c r="A1379" s="15" t="s">
        <v>1476</v>
      </c>
      <c r="B1379" s="15" t="s">
        <v>98</v>
      </c>
      <c r="C1379" s="15" t="n">
        <v>0</v>
      </c>
      <c r="D1379" s="15" t="s">
        <v>26</v>
      </c>
      <c r="E1379" s="15" t="s">
        <v>26</v>
      </c>
      <c r="F1379" s="15" t="n">
        <v>72</v>
      </c>
      <c r="G1379" s="15" t="s">
        <v>26</v>
      </c>
      <c r="H1379" s="15" t="s">
        <v>26</v>
      </c>
      <c r="I1379" s="15" t="s">
        <v>96</v>
      </c>
      <c r="J1379" s="15" t="s">
        <v>26</v>
      </c>
      <c r="K1379" s="15" t="s">
        <v>26</v>
      </c>
      <c r="L1379" s="15" t="s">
        <v>26</v>
      </c>
      <c r="M1379" s="15" t="s">
        <v>26</v>
      </c>
      <c r="N1379" s="15" t="s">
        <v>26</v>
      </c>
      <c r="O1379" s="15" t="s">
        <v>24</v>
      </c>
      <c r="P1379" s="15" t="s">
        <v>29</v>
      </c>
      <c r="Q1379" s="15" t="s">
        <v>24</v>
      </c>
      <c r="R1379" s="15" t="s">
        <v>19</v>
      </c>
      <c r="S1379" s="18" t="n">
        <v>82.3</v>
      </c>
      <c r="T1379" s="15" t="n">
        <v>5815.15</v>
      </c>
      <c r="U1379" s="15" t="s">
        <v>24</v>
      </c>
      <c r="V1379" s="18" t="n">
        <f aca="false">IF(ISNUMBER(T1379),T1379,0)</f>
        <v>5815.15</v>
      </c>
      <c r="W1379" s="15" t="n">
        <f aca="false">IF(U1379="Yes",1,0)</f>
        <v>0</v>
      </c>
      <c r="X1379" s="15" t="str">
        <f aca="false">IF(F1379&lt;=12,"0-12 months",IF(F1379&lt;=24,"13-24 months",IF(F1379&lt;=48,"25-48 months","49-72 months")))</f>
        <v>49-72 months</v>
      </c>
      <c r="Y1379" s="15" t="str">
        <f aca="false">IF(C1379=1,"Yes","No")</f>
        <v>No</v>
      </c>
      <c r="Z1379" s="15" t="n">
        <f aca="false">COUNTIF(J1379:O1379,"Yes")</f>
        <v>5</v>
      </c>
      <c r="AA1379" s="18" t="n">
        <f aca="false">S1379*W1379</f>
        <v>0</v>
      </c>
      <c r="AB1379" s="15" t="n">
        <f aca="false">(P1379="Month-to-month")+(I1379="Fiber optic")+(R1379="Electronic check")+(F1379&lt;=12)+(M1379="No")+(J1379="No")</f>
        <v>0</v>
      </c>
      <c r="AC1379" s="15" t="str">
        <f aca="false">IF(AB1379&gt;=5,"High",IF(AB1379&gt;=3,"Medium","Low"))</f>
        <v>Low</v>
      </c>
    </row>
    <row r="1380" customFormat="false" ht="15" hidden="false" customHeight="false" outlineLevel="0" collapsed="false">
      <c r="A1380" s="15" t="s">
        <v>1477</v>
      </c>
      <c r="B1380" s="15" t="s">
        <v>94</v>
      </c>
      <c r="C1380" s="15" t="n">
        <v>0</v>
      </c>
      <c r="D1380" s="15" t="s">
        <v>26</v>
      </c>
      <c r="E1380" s="15" t="s">
        <v>26</v>
      </c>
      <c r="F1380" s="15" t="n">
        <v>58</v>
      </c>
      <c r="G1380" s="15" t="s">
        <v>26</v>
      </c>
      <c r="H1380" s="15" t="s">
        <v>26</v>
      </c>
      <c r="I1380" s="15" t="s">
        <v>96</v>
      </c>
      <c r="J1380" s="15" t="s">
        <v>24</v>
      </c>
      <c r="K1380" s="15" t="s">
        <v>26</v>
      </c>
      <c r="L1380" s="15" t="s">
        <v>24</v>
      </c>
      <c r="M1380" s="15" t="s">
        <v>24</v>
      </c>
      <c r="N1380" s="15" t="s">
        <v>26</v>
      </c>
      <c r="O1380" s="15" t="s">
        <v>24</v>
      </c>
      <c r="P1380" s="15" t="s">
        <v>25</v>
      </c>
      <c r="Q1380" s="15" t="s">
        <v>26</v>
      </c>
      <c r="R1380" s="15" t="s">
        <v>19</v>
      </c>
      <c r="S1380" s="18" t="n">
        <v>66.8</v>
      </c>
      <c r="T1380" s="15" t="n">
        <v>3970.4</v>
      </c>
      <c r="U1380" s="15" t="s">
        <v>24</v>
      </c>
      <c r="V1380" s="18" t="n">
        <f aca="false">IF(ISNUMBER(T1380),T1380,0)</f>
        <v>3970.4</v>
      </c>
      <c r="W1380" s="15" t="n">
        <f aca="false">IF(U1380="Yes",1,0)</f>
        <v>0</v>
      </c>
      <c r="X1380" s="15" t="str">
        <f aca="false">IF(F1380&lt;=12,"0-12 months",IF(F1380&lt;=24,"13-24 months",IF(F1380&lt;=48,"25-48 months","49-72 months")))</f>
        <v>49-72 months</v>
      </c>
      <c r="Y1380" s="15" t="str">
        <f aca="false">IF(C1380=1,"Yes","No")</f>
        <v>No</v>
      </c>
      <c r="Z1380" s="15" t="n">
        <f aca="false">COUNTIF(J1380:O1380,"Yes")</f>
        <v>2</v>
      </c>
      <c r="AA1380" s="18" t="n">
        <f aca="false">S1380*W1380</f>
        <v>0</v>
      </c>
      <c r="AB1380" s="15" t="n">
        <f aca="false">(P1380="Month-to-month")+(I1380="Fiber optic")+(R1380="Electronic check")+(F1380&lt;=12)+(M1380="No")+(J1380="No")</f>
        <v>3</v>
      </c>
      <c r="AC1380" s="15" t="str">
        <f aca="false">IF(AB1380&gt;=5,"High",IF(AB1380&gt;=3,"Medium","Low"))</f>
        <v>Medium</v>
      </c>
    </row>
    <row r="1381" customFormat="false" ht="15" hidden="false" customHeight="false" outlineLevel="0" collapsed="false">
      <c r="A1381" s="15" t="s">
        <v>1478</v>
      </c>
      <c r="B1381" s="15" t="s">
        <v>94</v>
      </c>
      <c r="C1381" s="15" t="n">
        <v>0</v>
      </c>
      <c r="D1381" s="15" t="s">
        <v>24</v>
      </c>
      <c r="E1381" s="15" t="s">
        <v>24</v>
      </c>
      <c r="F1381" s="15" t="n">
        <v>70</v>
      </c>
      <c r="G1381" s="15" t="s">
        <v>24</v>
      </c>
      <c r="H1381" s="15" t="s">
        <v>95</v>
      </c>
      <c r="I1381" s="15" t="s">
        <v>96</v>
      </c>
      <c r="J1381" s="15" t="s">
        <v>26</v>
      </c>
      <c r="K1381" s="15" t="s">
        <v>26</v>
      </c>
      <c r="L1381" s="15" t="s">
        <v>26</v>
      </c>
      <c r="M1381" s="15" t="s">
        <v>26</v>
      </c>
      <c r="N1381" s="15" t="s">
        <v>24</v>
      </c>
      <c r="O1381" s="15" t="s">
        <v>24</v>
      </c>
      <c r="P1381" s="15" t="s">
        <v>29</v>
      </c>
      <c r="Q1381" s="15" t="s">
        <v>26</v>
      </c>
      <c r="R1381" s="15" t="s">
        <v>19</v>
      </c>
      <c r="S1381" s="18" t="n">
        <v>44.6</v>
      </c>
      <c r="T1381" s="15" t="n">
        <v>3058.15</v>
      </c>
      <c r="U1381" s="15" t="s">
        <v>24</v>
      </c>
      <c r="V1381" s="18" t="n">
        <f aca="false">IF(ISNUMBER(T1381),T1381,0)</f>
        <v>3058.15</v>
      </c>
      <c r="W1381" s="15" t="n">
        <f aca="false">IF(U1381="Yes",1,0)</f>
        <v>0</v>
      </c>
      <c r="X1381" s="15" t="str">
        <f aca="false">IF(F1381&lt;=12,"0-12 months",IF(F1381&lt;=24,"13-24 months",IF(F1381&lt;=48,"25-48 months","49-72 months")))</f>
        <v>49-72 months</v>
      </c>
      <c r="Y1381" s="15" t="str">
        <f aca="false">IF(C1381=1,"Yes","No")</f>
        <v>No</v>
      </c>
      <c r="Z1381" s="15" t="n">
        <f aca="false">COUNTIF(J1381:O1381,"Yes")</f>
        <v>4</v>
      </c>
      <c r="AA1381" s="18" t="n">
        <f aca="false">S1381*W1381</f>
        <v>0</v>
      </c>
      <c r="AB1381" s="15" t="n">
        <f aca="false">(P1381="Month-to-month")+(I1381="Fiber optic")+(R1381="Electronic check")+(F1381&lt;=12)+(M1381="No")+(J1381="No")</f>
        <v>0</v>
      </c>
      <c r="AC1381" s="15" t="str">
        <f aca="false">IF(AB1381&gt;=5,"High",IF(AB1381&gt;=3,"Medium","Low"))</f>
        <v>Low</v>
      </c>
    </row>
    <row r="1382" customFormat="false" ht="15" hidden="false" customHeight="false" outlineLevel="0" collapsed="false">
      <c r="A1382" s="15" t="s">
        <v>1479</v>
      </c>
      <c r="B1382" s="15" t="s">
        <v>98</v>
      </c>
      <c r="C1382" s="15" t="n">
        <v>0</v>
      </c>
      <c r="D1382" s="15" t="s">
        <v>26</v>
      </c>
      <c r="E1382" s="15" t="s">
        <v>26</v>
      </c>
      <c r="F1382" s="15" t="n">
        <v>61</v>
      </c>
      <c r="G1382" s="15" t="s">
        <v>26</v>
      </c>
      <c r="H1382" s="15" t="s">
        <v>24</v>
      </c>
      <c r="I1382" s="15" t="s">
        <v>102</v>
      </c>
      <c r="J1382" s="15" t="s">
        <v>24</v>
      </c>
      <c r="K1382" s="15" t="s">
        <v>26</v>
      </c>
      <c r="L1382" s="15" t="s">
        <v>24</v>
      </c>
      <c r="M1382" s="15" t="s">
        <v>26</v>
      </c>
      <c r="N1382" s="15" t="s">
        <v>26</v>
      </c>
      <c r="O1382" s="15" t="s">
        <v>26</v>
      </c>
      <c r="P1382" s="15" t="s">
        <v>27</v>
      </c>
      <c r="Q1382" s="15" t="s">
        <v>26</v>
      </c>
      <c r="R1382" s="15" t="s">
        <v>19</v>
      </c>
      <c r="S1382" s="18" t="n">
        <v>98.45</v>
      </c>
      <c r="T1382" s="15" t="n">
        <v>6145.2</v>
      </c>
      <c r="U1382" s="15" t="s">
        <v>24</v>
      </c>
      <c r="V1382" s="18" t="n">
        <f aca="false">IF(ISNUMBER(T1382),T1382,0)</f>
        <v>6145.2</v>
      </c>
      <c r="W1382" s="15" t="n">
        <f aca="false">IF(U1382="Yes",1,0)</f>
        <v>0</v>
      </c>
      <c r="X1382" s="15" t="str">
        <f aca="false">IF(F1382&lt;=12,"0-12 months",IF(F1382&lt;=24,"13-24 months",IF(F1382&lt;=48,"25-48 months","49-72 months")))</f>
        <v>49-72 months</v>
      </c>
      <c r="Y1382" s="15" t="str">
        <f aca="false">IF(C1382=1,"Yes","No")</f>
        <v>No</v>
      </c>
      <c r="Z1382" s="15" t="n">
        <f aca="false">COUNTIF(J1382:O1382,"Yes")</f>
        <v>4</v>
      </c>
      <c r="AA1382" s="18" t="n">
        <f aca="false">S1382*W1382</f>
        <v>0</v>
      </c>
      <c r="AB1382" s="15" t="n">
        <f aca="false">(P1382="Month-to-month")+(I1382="Fiber optic")+(R1382="Electronic check")+(F1382&lt;=12)+(M1382="No")+(J1382="No")</f>
        <v>2</v>
      </c>
      <c r="AC1382" s="15" t="str">
        <f aca="false">IF(AB1382&gt;=5,"High",IF(AB1382&gt;=3,"Medium","Low"))</f>
        <v>Low</v>
      </c>
    </row>
    <row r="1383" customFormat="false" ht="15" hidden="false" customHeight="false" outlineLevel="0" collapsed="false">
      <c r="A1383" s="15" t="s">
        <v>1480</v>
      </c>
      <c r="B1383" s="15" t="s">
        <v>98</v>
      </c>
      <c r="C1383" s="15" t="n">
        <v>0</v>
      </c>
      <c r="D1383" s="15" t="s">
        <v>24</v>
      </c>
      <c r="E1383" s="15" t="s">
        <v>24</v>
      </c>
      <c r="F1383" s="15" t="n">
        <v>2</v>
      </c>
      <c r="G1383" s="15" t="s">
        <v>26</v>
      </c>
      <c r="H1383" s="15" t="s">
        <v>24</v>
      </c>
      <c r="I1383" s="15" t="s">
        <v>102</v>
      </c>
      <c r="J1383" s="15" t="s">
        <v>24</v>
      </c>
      <c r="K1383" s="15" t="s">
        <v>24</v>
      </c>
      <c r="L1383" s="15" t="s">
        <v>24</v>
      </c>
      <c r="M1383" s="15" t="s">
        <v>24</v>
      </c>
      <c r="N1383" s="15" t="s">
        <v>24</v>
      </c>
      <c r="O1383" s="15" t="s">
        <v>24</v>
      </c>
      <c r="P1383" s="15" t="s">
        <v>25</v>
      </c>
      <c r="Q1383" s="15" t="s">
        <v>24</v>
      </c>
      <c r="R1383" s="15" t="s">
        <v>17</v>
      </c>
      <c r="S1383" s="18" t="n">
        <v>70.7</v>
      </c>
      <c r="T1383" s="15" t="n">
        <v>129.2</v>
      </c>
      <c r="U1383" s="15" t="s">
        <v>24</v>
      </c>
      <c r="V1383" s="18" t="n">
        <f aca="false">IF(ISNUMBER(T1383),T1383,0)</f>
        <v>129.2</v>
      </c>
      <c r="W1383" s="15" t="n">
        <f aca="false">IF(U1383="Yes",1,0)</f>
        <v>0</v>
      </c>
      <c r="X1383" s="15" t="str">
        <f aca="false">IF(F1383&lt;=12,"0-12 months",IF(F1383&lt;=24,"13-24 months",IF(F1383&lt;=48,"25-48 months","49-72 months")))</f>
        <v>0-12 months</v>
      </c>
      <c r="Y1383" s="15" t="str">
        <f aca="false">IF(C1383=1,"Yes","No")</f>
        <v>No</v>
      </c>
      <c r="Z1383" s="15" t="n">
        <f aca="false">COUNTIF(J1383:O1383,"Yes")</f>
        <v>0</v>
      </c>
      <c r="AA1383" s="18" t="n">
        <f aca="false">S1383*W1383</f>
        <v>0</v>
      </c>
      <c r="AB1383" s="15" t="n">
        <f aca="false">(P1383="Month-to-month")+(I1383="Fiber optic")+(R1383="Electronic check")+(F1383&lt;=12)+(M1383="No")+(J1383="No")</f>
        <v>5</v>
      </c>
      <c r="AC1383" s="15" t="str">
        <f aca="false">IF(AB1383&gt;=5,"High",IF(AB1383&gt;=3,"Medium","Low"))</f>
        <v>High</v>
      </c>
    </row>
    <row r="1384" customFormat="false" ht="15" hidden="false" customHeight="false" outlineLevel="0" collapsed="false">
      <c r="A1384" s="15" t="s">
        <v>1481</v>
      </c>
      <c r="B1384" s="15" t="s">
        <v>94</v>
      </c>
      <c r="C1384" s="15" t="n">
        <v>0</v>
      </c>
      <c r="D1384" s="15" t="s">
        <v>26</v>
      </c>
      <c r="E1384" s="15" t="s">
        <v>26</v>
      </c>
      <c r="F1384" s="15" t="n">
        <v>46</v>
      </c>
      <c r="G1384" s="15" t="s">
        <v>26</v>
      </c>
      <c r="H1384" s="15" t="s">
        <v>26</v>
      </c>
      <c r="I1384" s="15" t="s">
        <v>24</v>
      </c>
      <c r="J1384" s="15" t="s">
        <v>28</v>
      </c>
      <c r="K1384" s="15" t="s">
        <v>28</v>
      </c>
      <c r="L1384" s="15" t="s">
        <v>28</v>
      </c>
      <c r="M1384" s="15" t="s">
        <v>28</v>
      </c>
      <c r="N1384" s="15" t="s">
        <v>28</v>
      </c>
      <c r="O1384" s="15" t="s">
        <v>28</v>
      </c>
      <c r="P1384" s="15" t="s">
        <v>27</v>
      </c>
      <c r="Q1384" s="15" t="s">
        <v>24</v>
      </c>
      <c r="R1384" s="15" t="s">
        <v>17</v>
      </c>
      <c r="S1384" s="18" t="n">
        <v>24.95</v>
      </c>
      <c r="T1384" s="15" t="n">
        <v>1165.9</v>
      </c>
      <c r="U1384" s="15" t="s">
        <v>24</v>
      </c>
      <c r="V1384" s="18" t="n">
        <f aca="false">IF(ISNUMBER(T1384),T1384,0)</f>
        <v>1165.9</v>
      </c>
      <c r="W1384" s="15" t="n">
        <f aca="false">IF(U1384="Yes",1,0)</f>
        <v>0</v>
      </c>
      <c r="X1384" s="15" t="str">
        <f aca="false">IF(F1384&lt;=12,"0-12 months",IF(F1384&lt;=24,"13-24 months",IF(F1384&lt;=48,"25-48 months","49-72 months")))</f>
        <v>25-48 months</v>
      </c>
      <c r="Y1384" s="15" t="str">
        <f aca="false">IF(C1384=1,"Yes","No")</f>
        <v>No</v>
      </c>
      <c r="Z1384" s="15" t="n">
        <f aca="false">COUNTIF(J1384:O1384,"Yes")</f>
        <v>0</v>
      </c>
      <c r="AA1384" s="18" t="n">
        <f aca="false">S1384*W1384</f>
        <v>0</v>
      </c>
      <c r="AB1384" s="15" t="n">
        <f aca="false">(P1384="Month-to-month")+(I1384="Fiber optic")+(R1384="Electronic check")+(F1384&lt;=12)+(M1384="No")+(J1384="No")</f>
        <v>0</v>
      </c>
      <c r="AC1384" s="15" t="str">
        <f aca="false">IF(AB1384&gt;=5,"High",IF(AB1384&gt;=3,"Medium","Low"))</f>
        <v>Low</v>
      </c>
    </row>
    <row r="1385" customFormat="false" ht="15" hidden="false" customHeight="false" outlineLevel="0" collapsed="false">
      <c r="A1385" s="15" t="s">
        <v>1482</v>
      </c>
      <c r="B1385" s="15" t="s">
        <v>94</v>
      </c>
      <c r="C1385" s="15" t="n">
        <v>0</v>
      </c>
      <c r="D1385" s="15" t="s">
        <v>24</v>
      </c>
      <c r="E1385" s="15" t="s">
        <v>24</v>
      </c>
      <c r="F1385" s="15" t="n">
        <v>1</v>
      </c>
      <c r="G1385" s="15" t="s">
        <v>26</v>
      </c>
      <c r="H1385" s="15" t="s">
        <v>26</v>
      </c>
      <c r="I1385" s="15" t="s">
        <v>96</v>
      </c>
      <c r="J1385" s="15" t="s">
        <v>24</v>
      </c>
      <c r="K1385" s="15" t="s">
        <v>24</v>
      </c>
      <c r="L1385" s="15" t="s">
        <v>24</v>
      </c>
      <c r="M1385" s="15" t="s">
        <v>24</v>
      </c>
      <c r="N1385" s="15" t="s">
        <v>24</v>
      </c>
      <c r="O1385" s="15" t="s">
        <v>24</v>
      </c>
      <c r="P1385" s="15" t="s">
        <v>25</v>
      </c>
      <c r="Q1385" s="15" t="s">
        <v>26</v>
      </c>
      <c r="R1385" s="15" t="s">
        <v>19</v>
      </c>
      <c r="S1385" s="18" t="n">
        <v>49.95</v>
      </c>
      <c r="T1385" s="15" t="n">
        <v>49.95</v>
      </c>
      <c r="U1385" s="15" t="s">
        <v>26</v>
      </c>
      <c r="V1385" s="18" t="n">
        <f aca="false">IF(ISNUMBER(T1385),T1385,0)</f>
        <v>49.95</v>
      </c>
      <c r="W1385" s="15" t="n">
        <f aca="false">IF(U1385="Yes",1,0)</f>
        <v>1</v>
      </c>
      <c r="X1385" s="15" t="str">
        <f aca="false">IF(F1385&lt;=12,"0-12 months",IF(F1385&lt;=24,"13-24 months",IF(F1385&lt;=48,"25-48 months","49-72 months")))</f>
        <v>0-12 months</v>
      </c>
      <c r="Y1385" s="15" t="str">
        <f aca="false">IF(C1385=1,"Yes","No")</f>
        <v>No</v>
      </c>
      <c r="Z1385" s="15" t="n">
        <f aca="false">COUNTIF(J1385:O1385,"Yes")</f>
        <v>0</v>
      </c>
      <c r="AA1385" s="18" t="n">
        <f aca="false">S1385*W1385</f>
        <v>49.95</v>
      </c>
      <c r="AB1385" s="15" t="n">
        <f aca="false">(P1385="Month-to-month")+(I1385="Fiber optic")+(R1385="Electronic check")+(F1385&lt;=12)+(M1385="No")+(J1385="No")</f>
        <v>4</v>
      </c>
      <c r="AC1385" s="15" t="str">
        <f aca="false">IF(AB1385&gt;=5,"High",IF(AB1385&gt;=3,"Medium","Low"))</f>
        <v>Medium</v>
      </c>
    </row>
    <row r="1386" customFormat="false" ht="15" hidden="false" customHeight="false" outlineLevel="0" collapsed="false">
      <c r="A1386" s="15" t="s">
        <v>1483</v>
      </c>
      <c r="B1386" s="15" t="s">
        <v>94</v>
      </c>
      <c r="C1386" s="15" t="n">
        <v>0</v>
      </c>
      <c r="D1386" s="15" t="s">
        <v>26</v>
      </c>
      <c r="E1386" s="15" t="s">
        <v>24</v>
      </c>
      <c r="F1386" s="15" t="n">
        <v>22</v>
      </c>
      <c r="G1386" s="15" t="s">
        <v>26</v>
      </c>
      <c r="H1386" s="15" t="s">
        <v>24</v>
      </c>
      <c r="I1386" s="15" t="s">
        <v>102</v>
      </c>
      <c r="J1386" s="15" t="s">
        <v>24</v>
      </c>
      <c r="K1386" s="15" t="s">
        <v>24</v>
      </c>
      <c r="L1386" s="15" t="s">
        <v>24</v>
      </c>
      <c r="M1386" s="15" t="s">
        <v>24</v>
      </c>
      <c r="N1386" s="15" t="s">
        <v>24</v>
      </c>
      <c r="O1386" s="15" t="s">
        <v>24</v>
      </c>
      <c r="P1386" s="15" t="s">
        <v>25</v>
      </c>
      <c r="Q1386" s="15" t="s">
        <v>26</v>
      </c>
      <c r="R1386" s="15" t="s">
        <v>15</v>
      </c>
      <c r="S1386" s="18" t="n">
        <v>69.25</v>
      </c>
      <c r="T1386" s="15" t="n">
        <v>1554</v>
      </c>
      <c r="U1386" s="15" t="s">
        <v>26</v>
      </c>
      <c r="V1386" s="18" t="n">
        <f aca="false">IF(ISNUMBER(T1386),T1386,0)</f>
        <v>1554</v>
      </c>
      <c r="W1386" s="15" t="n">
        <f aca="false">IF(U1386="Yes",1,0)</f>
        <v>1</v>
      </c>
      <c r="X1386" s="15" t="str">
        <f aca="false">IF(F1386&lt;=12,"0-12 months",IF(F1386&lt;=24,"13-24 months",IF(F1386&lt;=48,"25-48 months","49-72 months")))</f>
        <v>13-24 months</v>
      </c>
      <c r="Y1386" s="15" t="str">
        <f aca="false">IF(C1386=1,"Yes","No")</f>
        <v>No</v>
      </c>
      <c r="Z1386" s="15" t="n">
        <f aca="false">COUNTIF(J1386:O1386,"Yes")</f>
        <v>0</v>
      </c>
      <c r="AA1386" s="18" t="n">
        <f aca="false">S1386*W1386</f>
        <v>69.25</v>
      </c>
      <c r="AB1386" s="15" t="n">
        <f aca="false">(P1386="Month-to-month")+(I1386="Fiber optic")+(R1386="Electronic check")+(F1386&lt;=12)+(M1386="No")+(J1386="No")</f>
        <v>5</v>
      </c>
      <c r="AC1386" s="15" t="str">
        <f aca="false">IF(AB1386&gt;=5,"High",IF(AB1386&gt;=3,"Medium","Low"))</f>
        <v>High</v>
      </c>
    </row>
    <row r="1387" customFormat="false" ht="15" hidden="false" customHeight="false" outlineLevel="0" collapsed="false">
      <c r="A1387" s="15" t="s">
        <v>1484</v>
      </c>
      <c r="B1387" s="15" t="s">
        <v>94</v>
      </c>
      <c r="C1387" s="15" t="n">
        <v>0</v>
      </c>
      <c r="D1387" s="15" t="s">
        <v>24</v>
      </c>
      <c r="E1387" s="15" t="s">
        <v>24</v>
      </c>
      <c r="F1387" s="15" t="n">
        <v>48</v>
      </c>
      <c r="G1387" s="15" t="s">
        <v>26</v>
      </c>
      <c r="H1387" s="15" t="s">
        <v>24</v>
      </c>
      <c r="I1387" s="15" t="s">
        <v>102</v>
      </c>
      <c r="J1387" s="15" t="s">
        <v>26</v>
      </c>
      <c r="K1387" s="15" t="s">
        <v>24</v>
      </c>
      <c r="L1387" s="15" t="s">
        <v>26</v>
      </c>
      <c r="M1387" s="15" t="s">
        <v>26</v>
      </c>
      <c r="N1387" s="15" t="s">
        <v>26</v>
      </c>
      <c r="O1387" s="15" t="s">
        <v>26</v>
      </c>
      <c r="P1387" s="15" t="s">
        <v>29</v>
      </c>
      <c r="Q1387" s="15" t="s">
        <v>26</v>
      </c>
      <c r="R1387" s="15" t="s">
        <v>21</v>
      </c>
      <c r="S1387" s="18" t="n">
        <v>102.5</v>
      </c>
      <c r="T1387" s="15" t="n">
        <v>4904.25</v>
      </c>
      <c r="U1387" s="15" t="s">
        <v>24</v>
      </c>
      <c r="V1387" s="18" t="n">
        <f aca="false">IF(ISNUMBER(T1387),T1387,0)</f>
        <v>4904.25</v>
      </c>
      <c r="W1387" s="15" t="n">
        <f aca="false">IF(U1387="Yes",1,0)</f>
        <v>0</v>
      </c>
      <c r="X1387" s="15" t="str">
        <f aca="false">IF(F1387&lt;=12,"0-12 months",IF(F1387&lt;=24,"13-24 months",IF(F1387&lt;=48,"25-48 months","49-72 months")))</f>
        <v>25-48 months</v>
      </c>
      <c r="Y1387" s="15" t="str">
        <f aca="false">IF(C1387=1,"Yes","No")</f>
        <v>No</v>
      </c>
      <c r="Z1387" s="15" t="n">
        <f aca="false">COUNTIF(J1387:O1387,"Yes")</f>
        <v>5</v>
      </c>
      <c r="AA1387" s="18" t="n">
        <f aca="false">S1387*W1387</f>
        <v>0</v>
      </c>
      <c r="AB1387" s="15" t="n">
        <f aca="false">(P1387="Month-to-month")+(I1387="Fiber optic")+(R1387="Electronic check")+(F1387&lt;=12)+(M1387="No")+(J1387="No")</f>
        <v>1</v>
      </c>
      <c r="AC1387" s="15" t="str">
        <f aca="false">IF(AB1387&gt;=5,"High",IF(AB1387&gt;=3,"Medium","Low"))</f>
        <v>Low</v>
      </c>
    </row>
    <row r="1388" customFormat="false" ht="15" hidden="false" customHeight="false" outlineLevel="0" collapsed="false">
      <c r="A1388" s="15" t="s">
        <v>1485</v>
      </c>
      <c r="B1388" s="15" t="s">
        <v>98</v>
      </c>
      <c r="C1388" s="15" t="n">
        <v>0</v>
      </c>
      <c r="D1388" s="15" t="s">
        <v>24</v>
      </c>
      <c r="E1388" s="15" t="s">
        <v>24</v>
      </c>
      <c r="F1388" s="15" t="n">
        <v>64</v>
      </c>
      <c r="G1388" s="15" t="s">
        <v>26</v>
      </c>
      <c r="H1388" s="15" t="s">
        <v>26</v>
      </c>
      <c r="I1388" s="15" t="s">
        <v>96</v>
      </c>
      <c r="J1388" s="15" t="s">
        <v>24</v>
      </c>
      <c r="K1388" s="15" t="s">
        <v>26</v>
      </c>
      <c r="L1388" s="15" t="s">
        <v>26</v>
      </c>
      <c r="M1388" s="15" t="s">
        <v>26</v>
      </c>
      <c r="N1388" s="15" t="s">
        <v>26</v>
      </c>
      <c r="O1388" s="15" t="s">
        <v>26</v>
      </c>
      <c r="P1388" s="15" t="s">
        <v>29</v>
      </c>
      <c r="Q1388" s="15" t="s">
        <v>24</v>
      </c>
      <c r="R1388" s="15" t="s">
        <v>21</v>
      </c>
      <c r="S1388" s="18" t="n">
        <v>86.55</v>
      </c>
      <c r="T1388" s="15" t="n">
        <v>5632.55</v>
      </c>
      <c r="U1388" s="15" t="s">
        <v>24</v>
      </c>
      <c r="V1388" s="18" t="n">
        <f aca="false">IF(ISNUMBER(T1388),T1388,0)</f>
        <v>5632.55</v>
      </c>
      <c r="W1388" s="15" t="n">
        <f aca="false">IF(U1388="Yes",1,0)</f>
        <v>0</v>
      </c>
      <c r="X1388" s="15" t="str">
        <f aca="false">IF(F1388&lt;=12,"0-12 months",IF(F1388&lt;=24,"13-24 months",IF(F1388&lt;=48,"25-48 months","49-72 months")))</f>
        <v>49-72 months</v>
      </c>
      <c r="Y1388" s="15" t="str">
        <f aca="false">IF(C1388=1,"Yes","No")</f>
        <v>No</v>
      </c>
      <c r="Z1388" s="15" t="n">
        <f aca="false">COUNTIF(J1388:O1388,"Yes")</f>
        <v>5</v>
      </c>
      <c r="AA1388" s="18" t="n">
        <f aca="false">S1388*W1388</f>
        <v>0</v>
      </c>
      <c r="AB1388" s="15" t="n">
        <f aca="false">(P1388="Month-to-month")+(I1388="Fiber optic")+(R1388="Electronic check")+(F1388&lt;=12)+(M1388="No")+(J1388="No")</f>
        <v>1</v>
      </c>
      <c r="AC1388" s="15" t="str">
        <f aca="false">IF(AB1388&gt;=5,"High",IF(AB1388&gt;=3,"Medium","Low"))</f>
        <v>Low</v>
      </c>
    </row>
    <row r="1389" customFormat="false" ht="15" hidden="false" customHeight="false" outlineLevel="0" collapsed="false">
      <c r="A1389" s="15" t="s">
        <v>1486</v>
      </c>
      <c r="B1389" s="15" t="s">
        <v>98</v>
      </c>
      <c r="C1389" s="15" t="n">
        <v>0</v>
      </c>
      <c r="D1389" s="15" t="s">
        <v>26</v>
      </c>
      <c r="E1389" s="15" t="s">
        <v>26</v>
      </c>
      <c r="F1389" s="15" t="n">
        <v>72</v>
      </c>
      <c r="G1389" s="15" t="s">
        <v>26</v>
      </c>
      <c r="H1389" s="15" t="s">
        <v>26</v>
      </c>
      <c r="I1389" s="15" t="s">
        <v>24</v>
      </c>
      <c r="J1389" s="15" t="s">
        <v>28</v>
      </c>
      <c r="K1389" s="15" t="s">
        <v>28</v>
      </c>
      <c r="L1389" s="15" t="s">
        <v>28</v>
      </c>
      <c r="M1389" s="15" t="s">
        <v>28</v>
      </c>
      <c r="N1389" s="15" t="s">
        <v>28</v>
      </c>
      <c r="O1389" s="15" t="s">
        <v>28</v>
      </c>
      <c r="P1389" s="15" t="s">
        <v>29</v>
      </c>
      <c r="Q1389" s="15" t="s">
        <v>24</v>
      </c>
      <c r="R1389" s="15" t="s">
        <v>19</v>
      </c>
      <c r="S1389" s="18" t="n">
        <v>24.3</v>
      </c>
      <c r="T1389" s="15" t="n">
        <v>1643.25</v>
      </c>
      <c r="U1389" s="15" t="s">
        <v>24</v>
      </c>
      <c r="V1389" s="18" t="n">
        <f aca="false">IF(ISNUMBER(T1389),T1389,0)</f>
        <v>1643.25</v>
      </c>
      <c r="W1389" s="15" t="n">
        <f aca="false">IF(U1389="Yes",1,0)</f>
        <v>0</v>
      </c>
      <c r="X1389" s="15" t="str">
        <f aca="false">IF(F1389&lt;=12,"0-12 months",IF(F1389&lt;=24,"13-24 months",IF(F1389&lt;=48,"25-48 months","49-72 months")))</f>
        <v>49-72 months</v>
      </c>
      <c r="Y1389" s="15" t="str">
        <f aca="false">IF(C1389=1,"Yes","No")</f>
        <v>No</v>
      </c>
      <c r="Z1389" s="15" t="n">
        <f aca="false">COUNTIF(J1389:O1389,"Yes")</f>
        <v>0</v>
      </c>
      <c r="AA1389" s="18" t="n">
        <f aca="false">S1389*W1389</f>
        <v>0</v>
      </c>
      <c r="AB1389" s="15" t="n">
        <f aca="false">(P1389="Month-to-month")+(I1389="Fiber optic")+(R1389="Electronic check")+(F1389&lt;=12)+(M1389="No")+(J1389="No")</f>
        <v>0</v>
      </c>
      <c r="AC1389" s="15" t="str">
        <f aca="false">IF(AB1389&gt;=5,"High",IF(AB1389&gt;=3,"Medium","Low"))</f>
        <v>Low</v>
      </c>
    </row>
    <row r="1390" customFormat="false" ht="15" hidden="false" customHeight="false" outlineLevel="0" collapsed="false">
      <c r="A1390" s="15" t="s">
        <v>1487</v>
      </c>
      <c r="B1390" s="15" t="s">
        <v>94</v>
      </c>
      <c r="C1390" s="15" t="n">
        <v>0</v>
      </c>
      <c r="D1390" s="15" t="s">
        <v>26</v>
      </c>
      <c r="E1390" s="15" t="s">
        <v>26</v>
      </c>
      <c r="F1390" s="15" t="n">
        <v>12</v>
      </c>
      <c r="G1390" s="15" t="s">
        <v>26</v>
      </c>
      <c r="H1390" s="15" t="s">
        <v>24</v>
      </c>
      <c r="I1390" s="15" t="s">
        <v>96</v>
      </c>
      <c r="J1390" s="15" t="s">
        <v>24</v>
      </c>
      <c r="K1390" s="15" t="s">
        <v>24</v>
      </c>
      <c r="L1390" s="15" t="s">
        <v>26</v>
      </c>
      <c r="M1390" s="15" t="s">
        <v>24</v>
      </c>
      <c r="N1390" s="15" t="s">
        <v>26</v>
      </c>
      <c r="O1390" s="15" t="s">
        <v>24</v>
      </c>
      <c r="P1390" s="15" t="s">
        <v>25</v>
      </c>
      <c r="Q1390" s="15" t="s">
        <v>26</v>
      </c>
      <c r="R1390" s="15" t="s">
        <v>21</v>
      </c>
      <c r="S1390" s="18" t="n">
        <v>58.35</v>
      </c>
      <c r="T1390" s="15" t="n">
        <v>740.55</v>
      </c>
      <c r="U1390" s="15" t="s">
        <v>24</v>
      </c>
      <c r="V1390" s="18" t="n">
        <f aca="false">IF(ISNUMBER(T1390),T1390,0)</f>
        <v>740.55</v>
      </c>
      <c r="W1390" s="15" t="n">
        <f aca="false">IF(U1390="Yes",1,0)</f>
        <v>0</v>
      </c>
      <c r="X1390" s="15" t="str">
        <f aca="false">IF(F1390&lt;=12,"0-12 months",IF(F1390&lt;=24,"13-24 months",IF(F1390&lt;=48,"25-48 months","49-72 months")))</f>
        <v>0-12 months</v>
      </c>
      <c r="Y1390" s="15" t="str">
        <f aca="false">IF(C1390=1,"Yes","No")</f>
        <v>No</v>
      </c>
      <c r="Z1390" s="15" t="n">
        <f aca="false">COUNTIF(J1390:O1390,"Yes")</f>
        <v>2</v>
      </c>
      <c r="AA1390" s="18" t="n">
        <f aca="false">S1390*W1390</f>
        <v>0</v>
      </c>
      <c r="AB1390" s="15" t="n">
        <f aca="false">(P1390="Month-to-month")+(I1390="Fiber optic")+(R1390="Electronic check")+(F1390&lt;=12)+(M1390="No")+(J1390="No")</f>
        <v>4</v>
      </c>
      <c r="AC1390" s="15" t="str">
        <f aca="false">IF(AB1390&gt;=5,"High",IF(AB1390&gt;=3,"Medium","Low"))</f>
        <v>Medium</v>
      </c>
    </row>
    <row r="1391" customFormat="false" ht="15" hidden="false" customHeight="false" outlineLevel="0" collapsed="false">
      <c r="A1391" s="15" t="s">
        <v>1488</v>
      </c>
      <c r="B1391" s="15" t="s">
        <v>94</v>
      </c>
      <c r="C1391" s="15" t="n">
        <v>1</v>
      </c>
      <c r="D1391" s="15" t="s">
        <v>26</v>
      </c>
      <c r="E1391" s="15" t="s">
        <v>24</v>
      </c>
      <c r="F1391" s="15" t="n">
        <v>34</v>
      </c>
      <c r="G1391" s="15" t="s">
        <v>26</v>
      </c>
      <c r="H1391" s="15" t="s">
        <v>26</v>
      </c>
      <c r="I1391" s="15" t="s">
        <v>102</v>
      </c>
      <c r="J1391" s="15" t="s">
        <v>24</v>
      </c>
      <c r="K1391" s="15" t="s">
        <v>26</v>
      </c>
      <c r="L1391" s="15" t="s">
        <v>26</v>
      </c>
      <c r="M1391" s="15" t="s">
        <v>24</v>
      </c>
      <c r="N1391" s="15" t="s">
        <v>24</v>
      </c>
      <c r="O1391" s="15" t="s">
        <v>26</v>
      </c>
      <c r="P1391" s="15" t="s">
        <v>25</v>
      </c>
      <c r="Q1391" s="15" t="s">
        <v>26</v>
      </c>
      <c r="R1391" s="15" t="s">
        <v>15</v>
      </c>
      <c r="S1391" s="18" t="n">
        <v>94.25</v>
      </c>
      <c r="T1391" s="15" t="n">
        <v>3217.55</v>
      </c>
      <c r="U1391" s="15" t="s">
        <v>26</v>
      </c>
      <c r="V1391" s="18" t="n">
        <f aca="false">IF(ISNUMBER(T1391),T1391,0)</f>
        <v>3217.55</v>
      </c>
      <c r="W1391" s="15" t="n">
        <f aca="false">IF(U1391="Yes",1,0)</f>
        <v>1</v>
      </c>
      <c r="X1391" s="15" t="str">
        <f aca="false">IF(F1391&lt;=12,"0-12 months",IF(F1391&lt;=24,"13-24 months",IF(F1391&lt;=48,"25-48 months","49-72 months")))</f>
        <v>25-48 months</v>
      </c>
      <c r="Y1391" s="15" t="str">
        <f aca="false">IF(C1391=1,"Yes","No")</f>
        <v>Yes</v>
      </c>
      <c r="Z1391" s="15" t="n">
        <f aca="false">COUNTIF(J1391:O1391,"Yes")</f>
        <v>3</v>
      </c>
      <c r="AA1391" s="18" t="n">
        <f aca="false">S1391*W1391</f>
        <v>94.25</v>
      </c>
      <c r="AB1391" s="15" t="n">
        <f aca="false">(P1391="Month-to-month")+(I1391="Fiber optic")+(R1391="Electronic check")+(F1391&lt;=12)+(M1391="No")+(J1391="No")</f>
        <v>5</v>
      </c>
      <c r="AC1391" s="15" t="str">
        <f aca="false">IF(AB1391&gt;=5,"High",IF(AB1391&gt;=3,"Medium","Low"))</f>
        <v>High</v>
      </c>
    </row>
    <row r="1392" customFormat="false" ht="15" hidden="false" customHeight="false" outlineLevel="0" collapsed="false">
      <c r="A1392" s="15" t="s">
        <v>1489</v>
      </c>
      <c r="B1392" s="15" t="s">
        <v>94</v>
      </c>
      <c r="C1392" s="15" t="n">
        <v>0</v>
      </c>
      <c r="D1392" s="15" t="s">
        <v>26</v>
      </c>
      <c r="E1392" s="15" t="s">
        <v>26</v>
      </c>
      <c r="F1392" s="15" t="n">
        <v>72</v>
      </c>
      <c r="G1392" s="15" t="s">
        <v>26</v>
      </c>
      <c r="H1392" s="15" t="s">
        <v>24</v>
      </c>
      <c r="I1392" s="15" t="s">
        <v>96</v>
      </c>
      <c r="J1392" s="15" t="s">
        <v>26</v>
      </c>
      <c r="K1392" s="15" t="s">
        <v>26</v>
      </c>
      <c r="L1392" s="15" t="s">
        <v>26</v>
      </c>
      <c r="M1392" s="15" t="s">
        <v>24</v>
      </c>
      <c r="N1392" s="15" t="s">
        <v>24</v>
      </c>
      <c r="O1392" s="15" t="s">
        <v>26</v>
      </c>
      <c r="P1392" s="15" t="s">
        <v>29</v>
      </c>
      <c r="Q1392" s="15" t="s">
        <v>24</v>
      </c>
      <c r="R1392" s="15" t="s">
        <v>21</v>
      </c>
      <c r="S1392" s="18" t="n">
        <v>68.75</v>
      </c>
      <c r="T1392" s="15" t="n">
        <v>4888.2</v>
      </c>
      <c r="U1392" s="15" t="s">
        <v>24</v>
      </c>
      <c r="V1392" s="18" t="n">
        <f aca="false">IF(ISNUMBER(T1392),T1392,0)</f>
        <v>4888.2</v>
      </c>
      <c r="W1392" s="15" t="n">
        <f aca="false">IF(U1392="Yes",1,0)</f>
        <v>0</v>
      </c>
      <c r="X1392" s="15" t="str">
        <f aca="false">IF(F1392&lt;=12,"0-12 months",IF(F1392&lt;=24,"13-24 months",IF(F1392&lt;=48,"25-48 months","49-72 months")))</f>
        <v>49-72 months</v>
      </c>
      <c r="Y1392" s="15" t="str">
        <f aca="false">IF(C1392=1,"Yes","No")</f>
        <v>No</v>
      </c>
      <c r="Z1392" s="15" t="n">
        <f aca="false">COUNTIF(J1392:O1392,"Yes")</f>
        <v>4</v>
      </c>
      <c r="AA1392" s="18" t="n">
        <f aca="false">S1392*W1392</f>
        <v>0</v>
      </c>
      <c r="AB1392" s="15" t="n">
        <f aca="false">(P1392="Month-to-month")+(I1392="Fiber optic")+(R1392="Electronic check")+(F1392&lt;=12)+(M1392="No")+(J1392="No")</f>
        <v>1</v>
      </c>
      <c r="AC1392" s="15" t="str">
        <f aca="false">IF(AB1392&gt;=5,"High",IF(AB1392&gt;=3,"Medium","Low"))</f>
        <v>Low</v>
      </c>
    </row>
    <row r="1393" customFormat="false" ht="15" hidden="false" customHeight="false" outlineLevel="0" collapsed="false">
      <c r="A1393" s="15" t="s">
        <v>1490</v>
      </c>
      <c r="B1393" s="15" t="s">
        <v>98</v>
      </c>
      <c r="C1393" s="15" t="n">
        <v>0</v>
      </c>
      <c r="D1393" s="15" t="s">
        <v>26</v>
      </c>
      <c r="E1393" s="15" t="s">
        <v>24</v>
      </c>
      <c r="F1393" s="15" t="n">
        <v>29</v>
      </c>
      <c r="G1393" s="15" t="s">
        <v>26</v>
      </c>
      <c r="H1393" s="15" t="s">
        <v>26</v>
      </c>
      <c r="I1393" s="15" t="s">
        <v>102</v>
      </c>
      <c r="J1393" s="15" t="s">
        <v>24</v>
      </c>
      <c r="K1393" s="15" t="s">
        <v>26</v>
      </c>
      <c r="L1393" s="15" t="s">
        <v>26</v>
      </c>
      <c r="M1393" s="15" t="s">
        <v>24</v>
      </c>
      <c r="N1393" s="15" t="s">
        <v>24</v>
      </c>
      <c r="O1393" s="15" t="s">
        <v>24</v>
      </c>
      <c r="P1393" s="15" t="s">
        <v>25</v>
      </c>
      <c r="Q1393" s="15" t="s">
        <v>26</v>
      </c>
      <c r="R1393" s="15" t="s">
        <v>15</v>
      </c>
      <c r="S1393" s="18" t="n">
        <v>85.8</v>
      </c>
      <c r="T1393" s="15" t="n">
        <v>2440.25</v>
      </c>
      <c r="U1393" s="15" t="s">
        <v>24</v>
      </c>
      <c r="V1393" s="18" t="n">
        <f aca="false">IF(ISNUMBER(T1393),T1393,0)</f>
        <v>2440.25</v>
      </c>
      <c r="W1393" s="15" t="n">
        <f aca="false">IF(U1393="Yes",1,0)</f>
        <v>0</v>
      </c>
      <c r="X1393" s="15" t="str">
        <f aca="false">IF(F1393&lt;=12,"0-12 months",IF(F1393&lt;=24,"13-24 months",IF(F1393&lt;=48,"25-48 months","49-72 months")))</f>
        <v>25-48 months</v>
      </c>
      <c r="Y1393" s="15" t="str">
        <f aca="false">IF(C1393=1,"Yes","No")</f>
        <v>No</v>
      </c>
      <c r="Z1393" s="15" t="n">
        <f aca="false">COUNTIF(J1393:O1393,"Yes")</f>
        <v>2</v>
      </c>
      <c r="AA1393" s="18" t="n">
        <f aca="false">S1393*W1393</f>
        <v>0</v>
      </c>
      <c r="AB1393" s="15" t="n">
        <f aca="false">(P1393="Month-to-month")+(I1393="Fiber optic")+(R1393="Electronic check")+(F1393&lt;=12)+(M1393="No")+(J1393="No")</f>
        <v>5</v>
      </c>
      <c r="AC1393" s="15" t="str">
        <f aca="false">IF(AB1393&gt;=5,"High",IF(AB1393&gt;=3,"Medium","Low"))</f>
        <v>High</v>
      </c>
    </row>
    <row r="1394" customFormat="false" ht="15" hidden="false" customHeight="false" outlineLevel="0" collapsed="false">
      <c r="A1394" s="15" t="s">
        <v>1491</v>
      </c>
      <c r="B1394" s="15" t="s">
        <v>98</v>
      </c>
      <c r="C1394" s="15" t="n">
        <v>0</v>
      </c>
      <c r="D1394" s="15" t="s">
        <v>26</v>
      </c>
      <c r="E1394" s="15" t="s">
        <v>26</v>
      </c>
      <c r="F1394" s="15" t="n">
        <v>33</v>
      </c>
      <c r="G1394" s="15" t="s">
        <v>26</v>
      </c>
      <c r="H1394" s="15" t="s">
        <v>24</v>
      </c>
      <c r="I1394" s="15" t="s">
        <v>24</v>
      </c>
      <c r="J1394" s="15" t="s">
        <v>28</v>
      </c>
      <c r="K1394" s="15" t="s">
        <v>28</v>
      </c>
      <c r="L1394" s="15" t="s">
        <v>28</v>
      </c>
      <c r="M1394" s="15" t="s">
        <v>28</v>
      </c>
      <c r="N1394" s="15" t="s">
        <v>28</v>
      </c>
      <c r="O1394" s="15" t="s">
        <v>28</v>
      </c>
      <c r="P1394" s="15" t="s">
        <v>27</v>
      </c>
      <c r="Q1394" s="15" t="s">
        <v>24</v>
      </c>
      <c r="R1394" s="15" t="s">
        <v>21</v>
      </c>
      <c r="S1394" s="18" t="n">
        <v>20.1</v>
      </c>
      <c r="T1394" s="15" t="n">
        <v>620.55</v>
      </c>
      <c r="U1394" s="15" t="s">
        <v>24</v>
      </c>
      <c r="V1394" s="18" t="n">
        <f aca="false">IF(ISNUMBER(T1394),T1394,0)</f>
        <v>620.55</v>
      </c>
      <c r="W1394" s="15" t="n">
        <f aca="false">IF(U1394="Yes",1,0)</f>
        <v>0</v>
      </c>
      <c r="X1394" s="15" t="str">
        <f aca="false">IF(F1394&lt;=12,"0-12 months",IF(F1394&lt;=24,"13-24 months",IF(F1394&lt;=48,"25-48 months","49-72 months")))</f>
        <v>25-48 months</v>
      </c>
      <c r="Y1394" s="15" t="str">
        <f aca="false">IF(C1394=1,"Yes","No")</f>
        <v>No</v>
      </c>
      <c r="Z1394" s="15" t="n">
        <f aca="false">COUNTIF(J1394:O1394,"Yes")</f>
        <v>0</v>
      </c>
      <c r="AA1394" s="18" t="n">
        <f aca="false">S1394*W1394</f>
        <v>0</v>
      </c>
      <c r="AB1394" s="15" t="n">
        <f aca="false">(P1394="Month-to-month")+(I1394="Fiber optic")+(R1394="Electronic check")+(F1394&lt;=12)+(M1394="No")+(J1394="No")</f>
        <v>0</v>
      </c>
      <c r="AC1394" s="15" t="str">
        <f aca="false">IF(AB1394&gt;=5,"High",IF(AB1394&gt;=3,"Medium","Low"))</f>
        <v>Low</v>
      </c>
    </row>
    <row r="1395" customFormat="false" ht="15" hidden="false" customHeight="false" outlineLevel="0" collapsed="false">
      <c r="A1395" s="15" t="s">
        <v>1492</v>
      </c>
      <c r="B1395" s="15" t="s">
        <v>94</v>
      </c>
      <c r="C1395" s="15" t="n">
        <v>0</v>
      </c>
      <c r="D1395" s="15" t="s">
        <v>24</v>
      </c>
      <c r="E1395" s="15" t="s">
        <v>24</v>
      </c>
      <c r="F1395" s="15" t="n">
        <v>1</v>
      </c>
      <c r="G1395" s="15" t="s">
        <v>26</v>
      </c>
      <c r="H1395" s="15" t="s">
        <v>24</v>
      </c>
      <c r="I1395" s="15" t="s">
        <v>24</v>
      </c>
      <c r="J1395" s="15" t="s">
        <v>28</v>
      </c>
      <c r="K1395" s="15" t="s">
        <v>28</v>
      </c>
      <c r="L1395" s="15" t="s">
        <v>28</v>
      </c>
      <c r="M1395" s="15" t="s">
        <v>28</v>
      </c>
      <c r="N1395" s="15" t="s">
        <v>28</v>
      </c>
      <c r="O1395" s="15" t="s">
        <v>28</v>
      </c>
      <c r="P1395" s="15" t="s">
        <v>25</v>
      </c>
      <c r="Q1395" s="15" t="s">
        <v>24</v>
      </c>
      <c r="R1395" s="15" t="s">
        <v>17</v>
      </c>
      <c r="S1395" s="18" t="n">
        <v>20.35</v>
      </c>
      <c r="T1395" s="15" t="n">
        <v>20.35</v>
      </c>
      <c r="U1395" s="15" t="s">
        <v>24</v>
      </c>
      <c r="V1395" s="18" t="n">
        <f aca="false">IF(ISNUMBER(T1395),T1395,0)</f>
        <v>20.35</v>
      </c>
      <c r="W1395" s="15" t="n">
        <f aca="false">IF(U1395="Yes",1,0)</f>
        <v>0</v>
      </c>
      <c r="X1395" s="15" t="str">
        <f aca="false">IF(F1395&lt;=12,"0-12 months",IF(F1395&lt;=24,"13-24 months",IF(F1395&lt;=48,"25-48 months","49-72 months")))</f>
        <v>0-12 months</v>
      </c>
      <c r="Y1395" s="15" t="str">
        <f aca="false">IF(C1395=1,"Yes","No")</f>
        <v>No</v>
      </c>
      <c r="Z1395" s="15" t="n">
        <f aca="false">COUNTIF(J1395:O1395,"Yes")</f>
        <v>0</v>
      </c>
      <c r="AA1395" s="18" t="n">
        <f aca="false">S1395*W1395</f>
        <v>0</v>
      </c>
      <c r="AB1395" s="15" t="n">
        <f aca="false">(P1395="Month-to-month")+(I1395="Fiber optic")+(R1395="Electronic check")+(F1395&lt;=12)+(M1395="No")+(J1395="No")</f>
        <v>2</v>
      </c>
      <c r="AC1395" s="15" t="str">
        <f aca="false">IF(AB1395&gt;=5,"High",IF(AB1395&gt;=3,"Medium","Low"))</f>
        <v>Low</v>
      </c>
    </row>
    <row r="1396" customFormat="false" ht="15" hidden="false" customHeight="false" outlineLevel="0" collapsed="false">
      <c r="A1396" s="15" t="s">
        <v>1493</v>
      </c>
      <c r="B1396" s="15" t="s">
        <v>94</v>
      </c>
      <c r="C1396" s="15" t="n">
        <v>0</v>
      </c>
      <c r="D1396" s="15" t="s">
        <v>26</v>
      </c>
      <c r="E1396" s="15" t="s">
        <v>26</v>
      </c>
      <c r="F1396" s="15" t="n">
        <v>62</v>
      </c>
      <c r="G1396" s="15" t="s">
        <v>26</v>
      </c>
      <c r="H1396" s="15" t="s">
        <v>26</v>
      </c>
      <c r="I1396" s="15" t="s">
        <v>102</v>
      </c>
      <c r="J1396" s="15" t="s">
        <v>24</v>
      </c>
      <c r="K1396" s="15" t="s">
        <v>26</v>
      </c>
      <c r="L1396" s="15" t="s">
        <v>26</v>
      </c>
      <c r="M1396" s="15" t="s">
        <v>26</v>
      </c>
      <c r="N1396" s="15" t="s">
        <v>26</v>
      </c>
      <c r="O1396" s="15" t="s">
        <v>26</v>
      </c>
      <c r="P1396" s="15" t="s">
        <v>27</v>
      </c>
      <c r="Q1396" s="15" t="s">
        <v>26</v>
      </c>
      <c r="R1396" s="15" t="s">
        <v>15</v>
      </c>
      <c r="S1396" s="18" t="n">
        <v>110.8</v>
      </c>
      <c r="T1396" s="15" t="n">
        <v>6840.95</v>
      </c>
      <c r="U1396" s="15" t="s">
        <v>24</v>
      </c>
      <c r="V1396" s="18" t="n">
        <f aca="false">IF(ISNUMBER(T1396),T1396,0)</f>
        <v>6840.95</v>
      </c>
      <c r="W1396" s="15" t="n">
        <f aca="false">IF(U1396="Yes",1,0)</f>
        <v>0</v>
      </c>
      <c r="X1396" s="15" t="str">
        <f aca="false">IF(F1396&lt;=12,"0-12 months",IF(F1396&lt;=24,"13-24 months",IF(F1396&lt;=48,"25-48 months","49-72 months")))</f>
        <v>49-72 months</v>
      </c>
      <c r="Y1396" s="15" t="str">
        <f aca="false">IF(C1396=1,"Yes","No")</f>
        <v>No</v>
      </c>
      <c r="Z1396" s="15" t="n">
        <f aca="false">COUNTIF(J1396:O1396,"Yes")</f>
        <v>5</v>
      </c>
      <c r="AA1396" s="18" t="n">
        <f aca="false">S1396*W1396</f>
        <v>0</v>
      </c>
      <c r="AB1396" s="15" t="n">
        <f aca="false">(P1396="Month-to-month")+(I1396="Fiber optic")+(R1396="Electronic check")+(F1396&lt;=12)+(M1396="No")+(J1396="No")</f>
        <v>3</v>
      </c>
      <c r="AC1396" s="15" t="str">
        <f aca="false">IF(AB1396&gt;=5,"High",IF(AB1396&gt;=3,"Medium","Low"))</f>
        <v>Medium</v>
      </c>
    </row>
    <row r="1397" customFormat="false" ht="15" hidden="false" customHeight="false" outlineLevel="0" collapsed="false">
      <c r="A1397" s="15" t="s">
        <v>1494</v>
      </c>
      <c r="B1397" s="15" t="s">
        <v>98</v>
      </c>
      <c r="C1397" s="15" t="n">
        <v>0</v>
      </c>
      <c r="D1397" s="15" t="s">
        <v>26</v>
      </c>
      <c r="E1397" s="15" t="s">
        <v>24</v>
      </c>
      <c r="F1397" s="15" t="n">
        <v>41</v>
      </c>
      <c r="G1397" s="15" t="s">
        <v>26</v>
      </c>
      <c r="H1397" s="15" t="s">
        <v>26</v>
      </c>
      <c r="I1397" s="15" t="s">
        <v>96</v>
      </c>
      <c r="J1397" s="15" t="s">
        <v>24</v>
      </c>
      <c r="K1397" s="15" t="s">
        <v>24</v>
      </c>
      <c r="L1397" s="15" t="s">
        <v>26</v>
      </c>
      <c r="M1397" s="15" t="s">
        <v>24</v>
      </c>
      <c r="N1397" s="15" t="s">
        <v>26</v>
      </c>
      <c r="O1397" s="15" t="s">
        <v>26</v>
      </c>
      <c r="P1397" s="15" t="s">
        <v>27</v>
      </c>
      <c r="Q1397" s="15" t="s">
        <v>26</v>
      </c>
      <c r="R1397" s="15" t="s">
        <v>15</v>
      </c>
      <c r="S1397" s="18" t="n">
        <v>73</v>
      </c>
      <c r="T1397" s="15" t="n">
        <v>3001.2</v>
      </c>
      <c r="U1397" s="15" t="s">
        <v>26</v>
      </c>
      <c r="V1397" s="18" t="n">
        <f aca="false">IF(ISNUMBER(T1397),T1397,0)</f>
        <v>3001.2</v>
      </c>
      <c r="W1397" s="15" t="n">
        <f aca="false">IF(U1397="Yes",1,0)</f>
        <v>1</v>
      </c>
      <c r="X1397" s="15" t="str">
        <f aca="false">IF(F1397&lt;=12,"0-12 months",IF(F1397&lt;=24,"13-24 months",IF(F1397&lt;=48,"25-48 months","49-72 months")))</f>
        <v>25-48 months</v>
      </c>
      <c r="Y1397" s="15" t="str">
        <f aca="false">IF(C1397=1,"Yes","No")</f>
        <v>No</v>
      </c>
      <c r="Z1397" s="15" t="n">
        <f aca="false">COUNTIF(J1397:O1397,"Yes")</f>
        <v>3</v>
      </c>
      <c r="AA1397" s="18" t="n">
        <f aca="false">S1397*W1397</f>
        <v>73</v>
      </c>
      <c r="AB1397" s="15" t="n">
        <f aca="false">(P1397="Month-to-month")+(I1397="Fiber optic")+(R1397="Electronic check")+(F1397&lt;=12)+(M1397="No")+(J1397="No")</f>
        <v>3</v>
      </c>
      <c r="AC1397" s="15" t="str">
        <f aca="false">IF(AB1397&gt;=5,"High",IF(AB1397&gt;=3,"Medium","Low"))</f>
        <v>Medium</v>
      </c>
    </row>
    <row r="1398" customFormat="false" ht="15" hidden="false" customHeight="false" outlineLevel="0" collapsed="false">
      <c r="A1398" s="15" t="s">
        <v>1495</v>
      </c>
      <c r="B1398" s="15" t="s">
        <v>94</v>
      </c>
      <c r="C1398" s="15" t="n">
        <v>0</v>
      </c>
      <c r="D1398" s="15" t="s">
        <v>24</v>
      </c>
      <c r="E1398" s="15" t="s">
        <v>24</v>
      </c>
      <c r="F1398" s="15" t="n">
        <v>64</v>
      </c>
      <c r="G1398" s="15" t="s">
        <v>26</v>
      </c>
      <c r="H1398" s="15" t="s">
        <v>26</v>
      </c>
      <c r="I1398" s="15" t="s">
        <v>102</v>
      </c>
      <c r="J1398" s="15" t="s">
        <v>24</v>
      </c>
      <c r="K1398" s="15" t="s">
        <v>24</v>
      </c>
      <c r="L1398" s="15" t="s">
        <v>26</v>
      </c>
      <c r="M1398" s="15" t="s">
        <v>24</v>
      </c>
      <c r="N1398" s="15" t="s">
        <v>26</v>
      </c>
      <c r="O1398" s="15" t="s">
        <v>26</v>
      </c>
      <c r="P1398" s="15" t="s">
        <v>27</v>
      </c>
      <c r="Q1398" s="15" t="s">
        <v>26</v>
      </c>
      <c r="R1398" s="15" t="s">
        <v>21</v>
      </c>
      <c r="S1398" s="18" t="n">
        <v>100.05</v>
      </c>
      <c r="T1398" s="15" t="n">
        <v>6254.2</v>
      </c>
      <c r="U1398" s="15" t="s">
        <v>26</v>
      </c>
      <c r="V1398" s="18" t="n">
        <f aca="false">IF(ISNUMBER(T1398),T1398,0)</f>
        <v>6254.2</v>
      </c>
      <c r="W1398" s="15" t="n">
        <f aca="false">IF(U1398="Yes",1,0)</f>
        <v>1</v>
      </c>
      <c r="X1398" s="15" t="str">
        <f aca="false">IF(F1398&lt;=12,"0-12 months",IF(F1398&lt;=24,"13-24 months",IF(F1398&lt;=48,"25-48 months","49-72 months")))</f>
        <v>49-72 months</v>
      </c>
      <c r="Y1398" s="15" t="str">
        <f aca="false">IF(C1398=1,"Yes","No")</f>
        <v>No</v>
      </c>
      <c r="Z1398" s="15" t="n">
        <f aca="false">COUNTIF(J1398:O1398,"Yes")</f>
        <v>3</v>
      </c>
      <c r="AA1398" s="18" t="n">
        <f aca="false">S1398*W1398</f>
        <v>100.05</v>
      </c>
      <c r="AB1398" s="15" t="n">
        <f aca="false">(P1398="Month-to-month")+(I1398="Fiber optic")+(R1398="Electronic check")+(F1398&lt;=12)+(M1398="No")+(J1398="No")</f>
        <v>3</v>
      </c>
      <c r="AC1398" s="15" t="str">
        <f aca="false">IF(AB1398&gt;=5,"High",IF(AB1398&gt;=3,"Medium","Low"))</f>
        <v>Medium</v>
      </c>
    </row>
    <row r="1399" customFormat="false" ht="15" hidden="false" customHeight="false" outlineLevel="0" collapsed="false">
      <c r="A1399" s="15" t="s">
        <v>1496</v>
      </c>
      <c r="B1399" s="15" t="s">
        <v>94</v>
      </c>
      <c r="C1399" s="15" t="n">
        <v>0</v>
      </c>
      <c r="D1399" s="15" t="s">
        <v>24</v>
      </c>
      <c r="E1399" s="15" t="s">
        <v>24</v>
      </c>
      <c r="F1399" s="15" t="n">
        <v>4</v>
      </c>
      <c r="G1399" s="15" t="s">
        <v>26</v>
      </c>
      <c r="H1399" s="15" t="s">
        <v>24</v>
      </c>
      <c r="I1399" s="15" t="s">
        <v>102</v>
      </c>
      <c r="J1399" s="15" t="s">
        <v>24</v>
      </c>
      <c r="K1399" s="15" t="s">
        <v>24</v>
      </c>
      <c r="L1399" s="15" t="s">
        <v>26</v>
      </c>
      <c r="M1399" s="15" t="s">
        <v>24</v>
      </c>
      <c r="N1399" s="15" t="s">
        <v>24</v>
      </c>
      <c r="O1399" s="15" t="s">
        <v>26</v>
      </c>
      <c r="P1399" s="15" t="s">
        <v>25</v>
      </c>
      <c r="Q1399" s="15" t="s">
        <v>26</v>
      </c>
      <c r="R1399" s="15" t="s">
        <v>21</v>
      </c>
      <c r="S1399" s="18" t="n">
        <v>82.85</v>
      </c>
      <c r="T1399" s="15" t="n">
        <v>319.6</v>
      </c>
      <c r="U1399" s="15" t="s">
        <v>24</v>
      </c>
      <c r="V1399" s="18" t="n">
        <f aca="false">IF(ISNUMBER(T1399),T1399,0)</f>
        <v>319.6</v>
      </c>
      <c r="W1399" s="15" t="n">
        <f aca="false">IF(U1399="Yes",1,0)</f>
        <v>0</v>
      </c>
      <c r="X1399" s="15" t="str">
        <f aca="false">IF(F1399&lt;=12,"0-12 months",IF(F1399&lt;=24,"13-24 months",IF(F1399&lt;=48,"25-48 months","49-72 months")))</f>
        <v>0-12 months</v>
      </c>
      <c r="Y1399" s="15" t="str">
        <f aca="false">IF(C1399=1,"Yes","No")</f>
        <v>No</v>
      </c>
      <c r="Z1399" s="15" t="n">
        <f aca="false">COUNTIF(J1399:O1399,"Yes")</f>
        <v>2</v>
      </c>
      <c r="AA1399" s="18" t="n">
        <f aca="false">S1399*W1399</f>
        <v>0</v>
      </c>
      <c r="AB1399" s="15" t="n">
        <f aca="false">(P1399="Month-to-month")+(I1399="Fiber optic")+(R1399="Electronic check")+(F1399&lt;=12)+(M1399="No")+(J1399="No")</f>
        <v>5</v>
      </c>
      <c r="AC1399" s="15" t="str">
        <f aca="false">IF(AB1399&gt;=5,"High",IF(AB1399&gt;=3,"Medium","Low"))</f>
        <v>High</v>
      </c>
    </row>
    <row r="1400" customFormat="false" ht="15" hidden="false" customHeight="false" outlineLevel="0" collapsed="false">
      <c r="A1400" s="15" t="s">
        <v>1497</v>
      </c>
      <c r="B1400" s="15" t="s">
        <v>94</v>
      </c>
      <c r="C1400" s="15" t="n">
        <v>0</v>
      </c>
      <c r="D1400" s="15" t="s">
        <v>24</v>
      </c>
      <c r="E1400" s="15" t="s">
        <v>24</v>
      </c>
      <c r="F1400" s="15" t="n">
        <v>24</v>
      </c>
      <c r="G1400" s="15" t="s">
        <v>26</v>
      </c>
      <c r="H1400" s="15" t="s">
        <v>26</v>
      </c>
      <c r="I1400" s="15" t="s">
        <v>102</v>
      </c>
      <c r="J1400" s="15" t="s">
        <v>26</v>
      </c>
      <c r="K1400" s="15" t="s">
        <v>24</v>
      </c>
      <c r="L1400" s="15" t="s">
        <v>24</v>
      </c>
      <c r="M1400" s="15" t="s">
        <v>26</v>
      </c>
      <c r="N1400" s="15" t="s">
        <v>24</v>
      </c>
      <c r="O1400" s="15" t="s">
        <v>24</v>
      </c>
      <c r="P1400" s="15" t="s">
        <v>25</v>
      </c>
      <c r="Q1400" s="15" t="s">
        <v>26</v>
      </c>
      <c r="R1400" s="15" t="s">
        <v>15</v>
      </c>
      <c r="S1400" s="18" t="n">
        <v>84.35</v>
      </c>
      <c r="T1400" s="15" t="n">
        <v>1938.05</v>
      </c>
      <c r="U1400" s="15" t="s">
        <v>24</v>
      </c>
      <c r="V1400" s="18" t="n">
        <f aca="false">IF(ISNUMBER(T1400),T1400,0)</f>
        <v>1938.05</v>
      </c>
      <c r="W1400" s="15" t="n">
        <f aca="false">IF(U1400="Yes",1,0)</f>
        <v>0</v>
      </c>
      <c r="X1400" s="15" t="str">
        <f aca="false">IF(F1400&lt;=12,"0-12 months",IF(F1400&lt;=24,"13-24 months",IF(F1400&lt;=48,"25-48 months","49-72 months")))</f>
        <v>13-24 months</v>
      </c>
      <c r="Y1400" s="15" t="str">
        <f aca="false">IF(C1400=1,"Yes","No")</f>
        <v>No</v>
      </c>
      <c r="Z1400" s="15" t="n">
        <f aca="false">COUNTIF(J1400:O1400,"Yes")</f>
        <v>2</v>
      </c>
      <c r="AA1400" s="18" t="n">
        <f aca="false">S1400*W1400</f>
        <v>0</v>
      </c>
      <c r="AB1400" s="15" t="n">
        <f aca="false">(P1400="Month-to-month")+(I1400="Fiber optic")+(R1400="Electronic check")+(F1400&lt;=12)+(M1400="No")+(J1400="No")</f>
        <v>3</v>
      </c>
      <c r="AC1400" s="15" t="str">
        <f aca="false">IF(AB1400&gt;=5,"High",IF(AB1400&gt;=3,"Medium","Low"))</f>
        <v>Medium</v>
      </c>
    </row>
    <row r="1401" customFormat="false" ht="15" hidden="false" customHeight="false" outlineLevel="0" collapsed="false">
      <c r="A1401" s="15" t="s">
        <v>1498</v>
      </c>
      <c r="B1401" s="15" t="s">
        <v>94</v>
      </c>
      <c r="C1401" s="15" t="n">
        <v>0</v>
      </c>
      <c r="D1401" s="15" t="s">
        <v>26</v>
      </c>
      <c r="E1401" s="15" t="s">
        <v>26</v>
      </c>
      <c r="F1401" s="15" t="n">
        <v>14</v>
      </c>
      <c r="G1401" s="15" t="s">
        <v>26</v>
      </c>
      <c r="H1401" s="15" t="s">
        <v>24</v>
      </c>
      <c r="I1401" s="15" t="s">
        <v>24</v>
      </c>
      <c r="J1401" s="15" t="s">
        <v>28</v>
      </c>
      <c r="K1401" s="15" t="s">
        <v>28</v>
      </c>
      <c r="L1401" s="15" t="s">
        <v>28</v>
      </c>
      <c r="M1401" s="15" t="s">
        <v>28</v>
      </c>
      <c r="N1401" s="15" t="s">
        <v>28</v>
      </c>
      <c r="O1401" s="15" t="s">
        <v>28</v>
      </c>
      <c r="P1401" s="15" t="s">
        <v>27</v>
      </c>
      <c r="Q1401" s="15" t="s">
        <v>24</v>
      </c>
      <c r="R1401" s="15" t="s">
        <v>17</v>
      </c>
      <c r="S1401" s="18" t="n">
        <v>19.55</v>
      </c>
      <c r="T1401" s="15" t="n">
        <v>294.5</v>
      </c>
      <c r="U1401" s="15" t="s">
        <v>24</v>
      </c>
      <c r="V1401" s="18" t="n">
        <f aca="false">IF(ISNUMBER(T1401),T1401,0)</f>
        <v>294.5</v>
      </c>
      <c r="W1401" s="15" t="n">
        <f aca="false">IF(U1401="Yes",1,0)</f>
        <v>0</v>
      </c>
      <c r="X1401" s="15" t="str">
        <f aca="false">IF(F1401&lt;=12,"0-12 months",IF(F1401&lt;=24,"13-24 months",IF(F1401&lt;=48,"25-48 months","49-72 months")))</f>
        <v>13-24 months</v>
      </c>
      <c r="Y1401" s="15" t="str">
        <f aca="false">IF(C1401=1,"Yes","No")</f>
        <v>No</v>
      </c>
      <c r="Z1401" s="15" t="n">
        <f aca="false">COUNTIF(J1401:O1401,"Yes")</f>
        <v>0</v>
      </c>
      <c r="AA1401" s="18" t="n">
        <f aca="false">S1401*W1401</f>
        <v>0</v>
      </c>
      <c r="AB1401" s="15" t="n">
        <f aca="false">(P1401="Month-to-month")+(I1401="Fiber optic")+(R1401="Electronic check")+(F1401&lt;=12)+(M1401="No")+(J1401="No")</f>
        <v>0</v>
      </c>
      <c r="AC1401" s="15" t="str">
        <f aca="false">IF(AB1401&gt;=5,"High",IF(AB1401&gt;=3,"Medium","Low"))</f>
        <v>Low</v>
      </c>
    </row>
    <row r="1402" customFormat="false" ht="15" hidden="false" customHeight="false" outlineLevel="0" collapsed="false">
      <c r="A1402" s="15" t="s">
        <v>1499</v>
      </c>
      <c r="B1402" s="15" t="s">
        <v>98</v>
      </c>
      <c r="C1402" s="15" t="n">
        <v>0</v>
      </c>
      <c r="D1402" s="15" t="s">
        <v>24</v>
      </c>
      <c r="E1402" s="15" t="s">
        <v>26</v>
      </c>
      <c r="F1402" s="15" t="n">
        <v>3</v>
      </c>
      <c r="G1402" s="15" t="s">
        <v>26</v>
      </c>
      <c r="H1402" s="15" t="s">
        <v>24</v>
      </c>
      <c r="I1402" s="15" t="s">
        <v>24</v>
      </c>
      <c r="J1402" s="15" t="s">
        <v>28</v>
      </c>
      <c r="K1402" s="15" t="s">
        <v>28</v>
      </c>
      <c r="L1402" s="15" t="s">
        <v>28</v>
      </c>
      <c r="M1402" s="15" t="s">
        <v>28</v>
      </c>
      <c r="N1402" s="15" t="s">
        <v>28</v>
      </c>
      <c r="O1402" s="15" t="s">
        <v>28</v>
      </c>
      <c r="P1402" s="15" t="s">
        <v>25</v>
      </c>
      <c r="Q1402" s="15" t="s">
        <v>24</v>
      </c>
      <c r="R1402" s="15" t="s">
        <v>17</v>
      </c>
      <c r="S1402" s="18" t="n">
        <v>19.95</v>
      </c>
      <c r="T1402" s="15" t="n">
        <v>58.3</v>
      </c>
      <c r="U1402" s="15" t="s">
        <v>24</v>
      </c>
      <c r="V1402" s="18" t="n">
        <f aca="false">IF(ISNUMBER(T1402),T1402,0)</f>
        <v>58.3</v>
      </c>
      <c r="W1402" s="15" t="n">
        <f aca="false">IF(U1402="Yes",1,0)</f>
        <v>0</v>
      </c>
      <c r="X1402" s="15" t="str">
        <f aca="false">IF(F1402&lt;=12,"0-12 months",IF(F1402&lt;=24,"13-24 months",IF(F1402&lt;=48,"25-48 months","49-72 months")))</f>
        <v>0-12 months</v>
      </c>
      <c r="Y1402" s="15" t="str">
        <f aca="false">IF(C1402=1,"Yes","No")</f>
        <v>No</v>
      </c>
      <c r="Z1402" s="15" t="n">
        <f aca="false">COUNTIF(J1402:O1402,"Yes")</f>
        <v>0</v>
      </c>
      <c r="AA1402" s="18" t="n">
        <f aca="false">S1402*W1402</f>
        <v>0</v>
      </c>
      <c r="AB1402" s="15" t="n">
        <f aca="false">(P1402="Month-to-month")+(I1402="Fiber optic")+(R1402="Electronic check")+(F1402&lt;=12)+(M1402="No")+(J1402="No")</f>
        <v>2</v>
      </c>
      <c r="AC1402" s="15" t="str">
        <f aca="false">IF(AB1402&gt;=5,"High",IF(AB1402&gt;=3,"Medium","Low"))</f>
        <v>Low</v>
      </c>
    </row>
    <row r="1403" customFormat="false" ht="15" hidden="false" customHeight="false" outlineLevel="0" collapsed="false">
      <c r="A1403" s="15" t="s">
        <v>1500</v>
      </c>
      <c r="B1403" s="15" t="s">
        <v>94</v>
      </c>
      <c r="C1403" s="15" t="n">
        <v>1</v>
      </c>
      <c r="D1403" s="15" t="s">
        <v>24</v>
      </c>
      <c r="E1403" s="15" t="s">
        <v>24</v>
      </c>
      <c r="F1403" s="15" t="n">
        <v>4</v>
      </c>
      <c r="G1403" s="15" t="s">
        <v>26</v>
      </c>
      <c r="H1403" s="15" t="s">
        <v>24</v>
      </c>
      <c r="I1403" s="15" t="s">
        <v>102</v>
      </c>
      <c r="J1403" s="15" t="s">
        <v>24</v>
      </c>
      <c r="K1403" s="15" t="s">
        <v>26</v>
      </c>
      <c r="L1403" s="15" t="s">
        <v>26</v>
      </c>
      <c r="M1403" s="15" t="s">
        <v>24</v>
      </c>
      <c r="N1403" s="15" t="s">
        <v>26</v>
      </c>
      <c r="O1403" s="15" t="s">
        <v>26</v>
      </c>
      <c r="P1403" s="15" t="s">
        <v>25</v>
      </c>
      <c r="Q1403" s="15" t="s">
        <v>26</v>
      </c>
      <c r="R1403" s="15" t="s">
        <v>21</v>
      </c>
      <c r="S1403" s="18" t="n">
        <v>99.8</v>
      </c>
      <c r="T1403" s="15" t="n">
        <v>442.85</v>
      </c>
      <c r="U1403" s="15" t="s">
        <v>26</v>
      </c>
      <c r="V1403" s="18" t="n">
        <f aca="false">IF(ISNUMBER(T1403),T1403,0)</f>
        <v>442.85</v>
      </c>
      <c r="W1403" s="15" t="n">
        <f aca="false">IF(U1403="Yes",1,0)</f>
        <v>1</v>
      </c>
      <c r="X1403" s="15" t="str">
        <f aca="false">IF(F1403&lt;=12,"0-12 months",IF(F1403&lt;=24,"13-24 months",IF(F1403&lt;=48,"25-48 months","49-72 months")))</f>
        <v>0-12 months</v>
      </c>
      <c r="Y1403" s="15" t="str">
        <f aca="false">IF(C1403=1,"Yes","No")</f>
        <v>Yes</v>
      </c>
      <c r="Z1403" s="15" t="n">
        <f aca="false">COUNTIF(J1403:O1403,"Yes")</f>
        <v>4</v>
      </c>
      <c r="AA1403" s="18" t="n">
        <f aca="false">S1403*W1403</f>
        <v>99.8</v>
      </c>
      <c r="AB1403" s="15" t="n">
        <f aca="false">(P1403="Month-to-month")+(I1403="Fiber optic")+(R1403="Electronic check")+(F1403&lt;=12)+(M1403="No")+(J1403="No")</f>
        <v>5</v>
      </c>
      <c r="AC1403" s="15" t="str">
        <f aca="false">IF(AB1403&gt;=5,"High",IF(AB1403&gt;=3,"Medium","Low"))</f>
        <v>High</v>
      </c>
    </row>
    <row r="1404" customFormat="false" ht="15" hidden="false" customHeight="false" outlineLevel="0" collapsed="false">
      <c r="A1404" s="15" t="s">
        <v>1501</v>
      </c>
      <c r="B1404" s="15" t="s">
        <v>94</v>
      </c>
      <c r="C1404" s="15" t="n">
        <v>0</v>
      </c>
      <c r="D1404" s="15" t="s">
        <v>24</v>
      </c>
      <c r="E1404" s="15" t="s">
        <v>26</v>
      </c>
      <c r="F1404" s="15" t="n">
        <v>18</v>
      </c>
      <c r="G1404" s="15" t="s">
        <v>24</v>
      </c>
      <c r="H1404" s="15" t="s">
        <v>95</v>
      </c>
      <c r="I1404" s="15" t="s">
        <v>96</v>
      </c>
      <c r="J1404" s="15" t="s">
        <v>24</v>
      </c>
      <c r="K1404" s="15" t="s">
        <v>24</v>
      </c>
      <c r="L1404" s="15" t="s">
        <v>24</v>
      </c>
      <c r="M1404" s="15" t="s">
        <v>24</v>
      </c>
      <c r="N1404" s="15" t="s">
        <v>24</v>
      </c>
      <c r="O1404" s="15" t="s">
        <v>26</v>
      </c>
      <c r="P1404" s="15" t="s">
        <v>25</v>
      </c>
      <c r="Q1404" s="15" t="s">
        <v>26</v>
      </c>
      <c r="R1404" s="15" t="s">
        <v>15</v>
      </c>
      <c r="S1404" s="18" t="n">
        <v>35</v>
      </c>
      <c r="T1404" s="15" t="n">
        <v>553</v>
      </c>
      <c r="U1404" s="15" t="s">
        <v>26</v>
      </c>
      <c r="V1404" s="18" t="n">
        <f aca="false">IF(ISNUMBER(T1404),T1404,0)</f>
        <v>553</v>
      </c>
      <c r="W1404" s="15" t="n">
        <f aca="false">IF(U1404="Yes",1,0)</f>
        <v>1</v>
      </c>
      <c r="X1404" s="15" t="str">
        <f aca="false">IF(F1404&lt;=12,"0-12 months",IF(F1404&lt;=24,"13-24 months",IF(F1404&lt;=48,"25-48 months","49-72 months")))</f>
        <v>13-24 months</v>
      </c>
      <c r="Y1404" s="15" t="str">
        <f aca="false">IF(C1404=1,"Yes","No")</f>
        <v>No</v>
      </c>
      <c r="Z1404" s="15" t="n">
        <f aca="false">COUNTIF(J1404:O1404,"Yes")</f>
        <v>1</v>
      </c>
      <c r="AA1404" s="18" t="n">
        <f aca="false">S1404*W1404</f>
        <v>35</v>
      </c>
      <c r="AB1404" s="15" t="n">
        <f aca="false">(P1404="Month-to-month")+(I1404="Fiber optic")+(R1404="Electronic check")+(F1404&lt;=12)+(M1404="No")+(J1404="No")</f>
        <v>4</v>
      </c>
      <c r="AC1404" s="15" t="str">
        <f aca="false">IF(AB1404&gt;=5,"High",IF(AB1404&gt;=3,"Medium","Low"))</f>
        <v>Medium</v>
      </c>
    </row>
    <row r="1405" customFormat="false" ht="15" hidden="false" customHeight="false" outlineLevel="0" collapsed="false">
      <c r="A1405" s="15" t="s">
        <v>1502</v>
      </c>
      <c r="B1405" s="15" t="s">
        <v>98</v>
      </c>
      <c r="C1405" s="15" t="n">
        <v>0</v>
      </c>
      <c r="D1405" s="15" t="s">
        <v>24</v>
      </c>
      <c r="E1405" s="15" t="s">
        <v>24</v>
      </c>
      <c r="F1405" s="15" t="n">
        <v>8</v>
      </c>
      <c r="G1405" s="15" t="s">
        <v>26</v>
      </c>
      <c r="H1405" s="15" t="s">
        <v>24</v>
      </c>
      <c r="I1405" s="15" t="s">
        <v>96</v>
      </c>
      <c r="J1405" s="15" t="s">
        <v>24</v>
      </c>
      <c r="K1405" s="15" t="s">
        <v>24</v>
      </c>
      <c r="L1405" s="15" t="s">
        <v>24</v>
      </c>
      <c r="M1405" s="15" t="s">
        <v>24</v>
      </c>
      <c r="N1405" s="15" t="s">
        <v>26</v>
      </c>
      <c r="O1405" s="15" t="s">
        <v>26</v>
      </c>
      <c r="P1405" s="15" t="s">
        <v>25</v>
      </c>
      <c r="Q1405" s="15" t="s">
        <v>26</v>
      </c>
      <c r="R1405" s="15" t="s">
        <v>15</v>
      </c>
      <c r="S1405" s="18" t="n">
        <v>66.25</v>
      </c>
      <c r="T1405" s="15" t="n">
        <v>546.45</v>
      </c>
      <c r="U1405" s="15" t="s">
        <v>24</v>
      </c>
      <c r="V1405" s="18" t="n">
        <f aca="false">IF(ISNUMBER(T1405),T1405,0)</f>
        <v>546.45</v>
      </c>
      <c r="W1405" s="15" t="n">
        <f aca="false">IF(U1405="Yes",1,0)</f>
        <v>0</v>
      </c>
      <c r="X1405" s="15" t="str">
        <f aca="false">IF(F1405&lt;=12,"0-12 months",IF(F1405&lt;=24,"13-24 months",IF(F1405&lt;=48,"25-48 months","49-72 months")))</f>
        <v>0-12 months</v>
      </c>
      <c r="Y1405" s="15" t="str">
        <f aca="false">IF(C1405=1,"Yes","No")</f>
        <v>No</v>
      </c>
      <c r="Z1405" s="15" t="n">
        <f aca="false">COUNTIF(J1405:O1405,"Yes")</f>
        <v>2</v>
      </c>
      <c r="AA1405" s="18" t="n">
        <f aca="false">S1405*W1405</f>
        <v>0</v>
      </c>
      <c r="AB1405" s="15" t="n">
        <f aca="false">(P1405="Month-to-month")+(I1405="Fiber optic")+(R1405="Electronic check")+(F1405&lt;=12)+(M1405="No")+(J1405="No")</f>
        <v>5</v>
      </c>
      <c r="AC1405" s="15" t="str">
        <f aca="false">IF(AB1405&gt;=5,"High",IF(AB1405&gt;=3,"Medium","Low"))</f>
        <v>High</v>
      </c>
    </row>
    <row r="1406" customFormat="false" ht="15" hidden="false" customHeight="false" outlineLevel="0" collapsed="false">
      <c r="A1406" s="15" t="s">
        <v>1503</v>
      </c>
      <c r="B1406" s="15" t="s">
        <v>94</v>
      </c>
      <c r="C1406" s="15" t="n">
        <v>0</v>
      </c>
      <c r="D1406" s="15" t="s">
        <v>24</v>
      </c>
      <c r="E1406" s="15" t="s">
        <v>24</v>
      </c>
      <c r="F1406" s="15" t="n">
        <v>35</v>
      </c>
      <c r="G1406" s="15" t="s">
        <v>26</v>
      </c>
      <c r="H1406" s="15" t="s">
        <v>26</v>
      </c>
      <c r="I1406" s="15" t="s">
        <v>24</v>
      </c>
      <c r="J1406" s="15" t="s">
        <v>28</v>
      </c>
      <c r="K1406" s="15" t="s">
        <v>28</v>
      </c>
      <c r="L1406" s="15" t="s">
        <v>28</v>
      </c>
      <c r="M1406" s="15" t="s">
        <v>28</v>
      </c>
      <c r="N1406" s="15" t="s">
        <v>28</v>
      </c>
      <c r="O1406" s="15" t="s">
        <v>28</v>
      </c>
      <c r="P1406" s="15" t="s">
        <v>29</v>
      </c>
      <c r="Q1406" s="15" t="s">
        <v>24</v>
      </c>
      <c r="R1406" s="15" t="s">
        <v>19</v>
      </c>
      <c r="S1406" s="18" t="n">
        <v>23.3</v>
      </c>
      <c r="T1406" s="15" t="n">
        <v>797.1</v>
      </c>
      <c r="U1406" s="15" t="s">
        <v>24</v>
      </c>
      <c r="V1406" s="18" t="n">
        <f aca="false">IF(ISNUMBER(T1406),T1406,0)</f>
        <v>797.1</v>
      </c>
      <c r="W1406" s="15" t="n">
        <f aca="false">IF(U1406="Yes",1,0)</f>
        <v>0</v>
      </c>
      <c r="X1406" s="15" t="str">
        <f aca="false">IF(F1406&lt;=12,"0-12 months",IF(F1406&lt;=24,"13-24 months",IF(F1406&lt;=48,"25-48 months","49-72 months")))</f>
        <v>25-48 months</v>
      </c>
      <c r="Y1406" s="15" t="str">
        <f aca="false">IF(C1406=1,"Yes","No")</f>
        <v>No</v>
      </c>
      <c r="Z1406" s="15" t="n">
        <f aca="false">COUNTIF(J1406:O1406,"Yes")</f>
        <v>0</v>
      </c>
      <c r="AA1406" s="18" t="n">
        <f aca="false">S1406*W1406</f>
        <v>0</v>
      </c>
      <c r="AB1406" s="15" t="n">
        <f aca="false">(P1406="Month-to-month")+(I1406="Fiber optic")+(R1406="Electronic check")+(F1406&lt;=12)+(M1406="No")+(J1406="No")</f>
        <v>0</v>
      </c>
      <c r="AC1406" s="15" t="str">
        <f aca="false">IF(AB1406&gt;=5,"High",IF(AB1406&gt;=3,"Medium","Low"))</f>
        <v>Low</v>
      </c>
    </row>
    <row r="1407" customFormat="false" ht="15" hidden="false" customHeight="false" outlineLevel="0" collapsed="false">
      <c r="A1407" s="15" t="s">
        <v>1504</v>
      </c>
      <c r="B1407" s="15" t="s">
        <v>94</v>
      </c>
      <c r="C1407" s="15" t="n">
        <v>0</v>
      </c>
      <c r="D1407" s="15" t="s">
        <v>24</v>
      </c>
      <c r="E1407" s="15" t="s">
        <v>24</v>
      </c>
      <c r="F1407" s="15" t="n">
        <v>1</v>
      </c>
      <c r="G1407" s="15" t="s">
        <v>26</v>
      </c>
      <c r="H1407" s="15" t="s">
        <v>26</v>
      </c>
      <c r="I1407" s="15" t="s">
        <v>102</v>
      </c>
      <c r="J1407" s="15" t="s">
        <v>24</v>
      </c>
      <c r="K1407" s="15" t="s">
        <v>24</v>
      </c>
      <c r="L1407" s="15" t="s">
        <v>24</v>
      </c>
      <c r="M1407" s="15" t="s">
        <v>24</v>
      </c>
      <c r="N1407" s="15" t="s">
        <v>24</v>
      </c>
      <c r="O1407" s="15" t="s">
        <v>24</v>
      </c>
      <c r="P1407" s="15" t="s">
        <v>25</v>
      </c>
      <c r="Q1407" s="15" t="s">
        <v>24</v>
      </c>
      <c r="R1407" s="15" t="s">
        <v>15</v>
      </c>
      <c r="S1407" s="18" t="n">
        <v>76</v>
      </c>
      <c r="T1407" s="15" t="n">
        <v>76</v>
      </c>
      <c r="U1407" s="15" t="s">
        <v>26</v>
      </c>
      <c r="V1407" s="18" t="n">
        <f aca="false">IF(ISNUMBER(T1407),T1407,0)</f>
        <v>76</v>
      </c>
      <c r="W1407" s="15" t="n">
        <f aca="false">IF(U1407="Yes",1,0)</f>
        <v>1</v>
      </c>
      <c r="X1407" s="15" t="str">
        <f aca="false">IF(F1407&lt;=12,"0-12 months",IF(F1407&lt;=24,"13-24 months",IF(F1407&lt;=48,"25-48 months","49-72 months")))</f>
        <v>0-12 months</v>
      </c>
      <c r="Y1407" s="15" t="str">
        <f aca="false">IF(C1407=1,"Yes","No")</f>
        <v>No</v>
      </c>
      <c r="Z1407" s="15" t="n">
        <f aca="false">COUNTIF(J1407:O1407,"Yes")</f>
        <v>0</v>
      </c>
      <c r="AA1407" s="18" t="n">
        <f aca="false">S1407*W1407</f>
        <v>76</v>
      </c>
      <c r="AB1407" s="15" t="n">
        <f aca="false">(P1407="Month-to-month")+(I1407="Fiber optic")+(R1407="Electronic check")+(F1407&lt;=12)+(M1407="No")+(J1407="No")</f>
        <v>6</v>
      </c>
      <c r="AC1407" s="15" t="str">
        <f aca="false">IF(AB1407&gt;=5,"High",IF(AB1407&gt;=3,"Medium","Low"))</f>
        <v>High</v>
      </c>
    </row>
    <row r="1408" customFormat="false" ht="15" hidden="false" customHeight="false" outlineLevel="0" collapsed="false">
      <c r="A1408" s="15" t="s">
        <v>1505</v>
      </c>
      <c r="B1408" s="15" t="s">
        <v>98</v>
      </c>
      <c r="C1408" s="15" t="n">
        <v>0</v>
      </c>
      <c r="D1408" s="15" t="s">
        <v>24</v>
      </c>
      <c r="E1408" s="15" t="s">
        <v>26</v>
      </c>
      <c r="F1408" s="15" t="n">
        <v>66</v>
      </c>
      <c r="G1408" s="15" t="s">
        <v>26</v>
      </c>
      <c r="H1408" s="15" t="s">
        <v>26</v>
      </c>
      <c r="I1408" s="15" t="s">
        <v>24</v>
      </c>
      <c r="J1408" s="15" t="s">
        <v>28</v>
      </c>
      <c r="K1408" s="15" t="s">
        <v>28</v>
      </c>
      <c r="L1408" s="15" t="s">
        <v>28</v>
      </c>
      <c r="M1408" s="15" t="s">
        <v>28</v>
      </c>
      <c r="N1408" s="15" t="s">
        <v>28</v>
      </c>
      <c r="O1408" s="15" t="s">
        <v>28</v>
      </c>
      <c r="P1408" s="15" t="s">
        <v>29</v>
      </c>
      <c r="Q1408" s="15" t="s">
        <v>26</v>
      </c>
      <c r="R1408" s="15" t="s">
        <v>21</v>
      </c>
      <c r="S1408" s="18" t="n">
        <v>25.3</v>
      </c>
      <c r="T1408" s="15" t="n">
        <v>1673.8</v>
      </c>
      <c r="U1408" s="15" t="s">
        <v>24</v>
      </c>
      <c r="V1408" s="18" t="n">
        <f aca="false">IF(ISNUMBER(T1408),T1408,0)</f>
        <v>1673.8</v>
      </c>
      <c r="W1408" s="15" t="n">
        <f aca="false">IF(U1408="Yes",1,0)</f>
        <v>0</v>
      </c>
      <c r="X1408" s="15" t="str">
        <f aca="false">IF(F1408&lt;=12,"0-12 months",IF(F1408&lt;=24,"13-24 months",IF(F1408&lt;=48,"25-48 months","49-72 months")))</f>
        <v>49-72 months</v>
      </c>
      <c r="Y1408" s="15" t="str">
        <f aca="false">IF(C1408=1,"Yes","No")</f>
        <v>No</v>
      </c>
      <c r="Z1408" s="15" t="n">
        <f aca="false">COUNTIF(J1408:O1408,"Yes")</f>
        <v>0</v>
      </c>
      <c r="AA1408" s="18" t="n">
        <f aca="false">S1408*W1408</f>
        <v>0</v>
      </c>
      <c r="AB1408" s="15" t="n">
        <f aca="false">(P1408="Month-to-month")+(I1408="Fiber optic")+(R1408="Electronic check")+(F1408&lt;=12)+(M1408="No")+(J1408="No")</f>
        <v>0</v>
      </c>
      <c r="AC1408" s="15" t="str">
        <f aca="false">IF(AB1408&gt;=5,"High",IF(AB1408&gt;=3,"Medium","Low"))</f>
        <v>Low</v>
      </c>
    </row>
    <row r="1409" customFormat="false" ht="15" hidden="false" customHeight="false" outlineLevel="0" collapsed="false">
      <c r="A1409" s="15" t="s">
        <v>1506</v>
      </c>
      <c r="B1409" s="15" t="s">
        <v>98</v>
      </c>
      <c r="C1409" s="15" t="n">
        <v>0</v>
      </c>
      <c r="D1409" s="15" t="s">
        <v>24</v>
      </c>
      <c r="E1409" s="15" t="s">
        <v>26</v>
      </c>
      <c r="F1409" s="15" t="n">
        <v>8</v>
      </c>
      <c r="G1409" s="15" t="s">
        <v>24</v>
      </c>
      <c r="H1409" s="15" t="s">
        <v>95</v>
      </c>
      <c r="I1409" s="15" t="s">
        <v>96</v>
      </c>
      <c r="J1409" s="15" t="s">
        <v>26</v>
      </c>
      <c r="K1409" s="15" t="s">
        <v>24</v>
      </c>
      <c r="L1409" s="15" t="s">
        <v>24</v>
      </c>
      <c r="M1409" s="15" t="s">
        <v>26</v>
      </c>
      <c r="N1409" s="15" t="s">
        <v>24</v>
      </c>
      <c r="O1409" s="15" t="s">
        <v>26</v>
      </c>
      <c r="P1409" s="15" t="s">
        <v>29</v>
      </c>
      <c r="Q1409" s="15" t="s">
        <v>26</v>
      </c>
      <c r="R1409" s="15" t="s">
        <v>17</v>
      </c>
      <c r="S1409" s="18" t="n">
        <v>44.55</v>
      </c>
      <c r="T1409" s="15" t="n">
        <v>343.45</v>
      </c>
      <c r="U1409" s="15" t="s">
        <v>24</v>
      </c>
      <c r="V1409" s="18" t="n">
        <f aca="false">IF(ISNUMBER(T1409),T1409,0)</f>
        <v>343.45</v>
      </c>
      <c r="W1409" s="15" t="n">
        <f aca="false">IF(U1409="Yes",1,0)</f>
        <v>0</v>
      </c>
      <c r="X1409" s="15" t="str">
        <f aca="false">IF(F1409&lt;=12,"0-12 months",IF(F1409&lt;=24,"13-24 months",IF(F1409&lt;=48,"25-48 months","49-72 months")))</f>
        <v>0-12 months</v>
      </c>
      <c r="Y1409" s="15" t="str">
        <f aca="false">IF(C1409=1,"Yes","No")</f>
        <v>No</v>
      </c>
      <c r="Z1409" s="15" t="n">
        <f aca="false">COUNTIF(J1409:O1409,"Yes")</f>
        <v>3</v>
      </c>
      <c r="AA1409" s="18" t="n">
        <f aca="false">S1409*W1409</f>
        <v>0</v>
      </c>
      <c r="AB1409" s="15" t="n">
        <f aca="false">(P1409="Month-to-month")+(I1409="Fiber optic")+(R1409="Electronic check")+(F1409&lt;=12)+(M1409="No")+(J1409="No")</f>
        <v>1</v>
      </c>
      <c r="AC1409" s="15" t="str">
        <f aca="false">IF(AB1409&gt;=5,"High",IF(AB1409&gt;=3,"Medium","Low"))</f>
        <v>Low</v>
      </c>
    </row>
    <row r="1410" customFormat="false" ht="15" hidden="false" customHeight="false" outlineLevel="0" collapsed="false">
      <c r="A1410" s="15" t="s">
        <v>1507</v>
      </c>
      <c r="B1410" s="15" t="s">
        <v>94</v>
      </c>
      <c r="C1410" s="15" t="n">
        <v>0</v>
      </c>
      <c r="D1410" s="15" t="s">
        <v>26</v>
      </c>
      <c r="E1410" s="15" t="s">
        <v>24</v>
      </c>
      <c r="F1410" s="15" t="n">
        <v>71</v>
      </c>
      <c r="G1410" s="15" t="s">
        <v>26</v>
      </c>
      <c r="H1410" s="15" t="s">
        <v>26</v>
      </c>
      <c r="I1410" s="15" t="s">
        <v>102</v>
      </c>
      <c r="J1410" s="15" t="s">
        <v>26</v>
      </c>
      <c r="K1410" s="15" t="s">
        <v>24</v>
      </c>
      <c r="L1410" s="15" t="s">
        <v>26</v>
      </c>
      <c r="M1410" s="15" t="s">
        <v>24</v>
      </c>
      <c r="N1410" s="15" t="s">
        <v>26</v>
      </c>
      <c r="O1410" s="15" t="s">
        <v>26</v>
      </c>
      <c r="P1410" s="15" t="s">
        <v>27</v>
      </c>
      <c r="Q1410" s="15" t="s">
        <v>26</v>
      </c>
      <c r="R1410" s="15" t="s">
        <v>21</v>
      </c>
      <c r="S1410" s="18" t="n">
        <v>104.1</v>
      </c>
      <c r="T1410" s="15" t="n">
        <v>7412.25</v>
      </c>
      <c r="U1410" s="15" t="s">
        <v>24</v>
      </c>
      <c r="V1410" s="18" t="n">
        <f aca="false">IF(ISNUMBER(T1410),T1410,0)</f>
        <v>7412.25</v>
      </c>
      <c r="W1410" s="15" t="n">
        <f aca="false">IF(U1410="Yes",1,0)</f>
        <v>0</v>
      </c>
      <c r="X1410" s="15" t="str">
        <f aca="false">IF(F1410&lt;=12,"0-12 months",IF(F1410&lt;=24,"13-24 months",IF(F1410&lt;=48,"25-48 months","49-72 months")))</f>
        <v>49-72 months</v>
      </c>
      <c r="Y1410" s="15" t="str">
        <f aca="false">IF(C1410=1,"Yes","No")</f>
        <v>No</v>
      </c>
      <c r="Z1410" s="15" t="n">
        <f aca="false">COUNTIF(J1410:O1410,"Yes")</f>
        <v>4</v>
      </c>
      <c r="AA1410" s="18" t="n">
        <f aca="false">S1410*W1410</f>
        <v>0</v>
      </c>
      <c r="AB1410" s="15" t="n">
        <f aca="false">(P1410="Month-to-month")+(I1410="Fiber optic")+(R1410="Electronic check")+(F1410&lt;=12)+(M1410="No")+(J1410="No")</f>
        <v>2</v>
      </c>
      <c r="AC1410" s="15" t="str">
        <f aca="false">IF(AB1410&gt;=5,"High",IF(AB1410&gt;=3,"Medium","Low"))</f>
        <v>Low</v>
      </c>
    </row>
    <row r="1411" customFormat="false" ht="15" hidden="false" customHeight="false" outlineLevel="0" collapsed="false">
      <c r="A1411" s="15" t="s">
        <v>1508</v>
      </c>
      <c r="B1411" s="15" t="s">
        <v>94</v>
      </c>
      <c r="C1411" s="15" t="n">
        <v>0</v>
      </c>
      <c r="D1411" s="15" t="s">
        <v>26</v>
      </c>
      <c r="E1411" s="15" t="s">
        <v>26</v>
      </c>
      <c r="F1411" s="15" t="n">
        <v>43</v>
      </c>
      <c r="G1411" s="15" t="s">
        <v>26</v>
      </c>
      <c r="H1411" s="15" t="s">
        <v>26</v>
      </c>
      <c r="I1411" s="15" t="s">
        <v>102</v>
      </c>
      <c r="J1411" s="15" t="s">
        <v>24</v>
      </c>
      <c r="K1411" s="15" t="s">
        <v>24</v>
      </c>
      <c r="L1411" s="15" t="s">
        <v>26</v>
      </c>
      <c r="M1411" s="15" t="s">
        <v>24</v>
      </c>
      <c r="N1411" s="15" t="s">
        <v>24</v>
      </c>
      <c r="O1411" s="15" t="s">
        <v>26</v>
      </c>
      <c r="P1411" s="15" t="s">
        <v>25</v>
      </c>
      <c r="Q1411" s="15" t="s">
        <v>26</v>
      </c>
      <c r="R1411" s="15" t="s">
        <v>19</v>
      </c>
      <c r="S1411" s="18" t="n">
        <v>92.55</v>
      </c>
      <c r="T1411" s="15" t="n">
        <v>4039</v>
      </c>
      <c r="U1411" s="15" t="s">
        <v>24</v>
      </c>
      <c r="V1411" s="18" t="n">
        <f aca="false">IF(ISNUMBER(T1411),T1411,0)</f>
        <v>4039</v>
      </c>
      <c r="W1411" s="15" t="n">
        <f aca="false">IF(U1411="Yes",1,0)</f>
        <v>0</v>
      </c>
      <c r="X1411" s="15" t="str">
        <f aca="false">IF(F1411&lt;=12,"0-12 months",IF(F1411&lt;=24,"13-24 months",IF(F1411&lt;=48,"25-48 months","49-72 months")))</f>
        <v>25-48 months</v>
      </c>
      <c r="Y1411" s="15" t="str">
        <f aca="false">IF(C1411=1,"Yes","No")</f>
        <v>No</v>
      </c>
      <c r="Z1411" s="15" t="n">
        <f aca="false">COUNTIF(J1411:O1411,"Yes")</f>
        <v>2</v>
      </c>
      <c r="AA1411" s="18" t="n">
        <f aca="false">S1411*W1411</f>
        <v>0</v>
      </c>
      <c r="AB1411" s="15" t="n">
        <f aca="false">(P1411="Month-to-month")+(I1411="Fiber optic")+(R1411="Electronic check")+(F1411&lt;=12)+(M1411="No")+(J1411="No")</f>
        <v>4</v>
      </c>
      <c r="AC1411" s="15" t="str">
        <f aca="false">IF(AB1411&gt;=5,"High",IF(AB1411&gt;=3,"Medium","Low"))</f>
        <v>Medium</v>
      </c>
    </row>
    <row r="1412" customFormat="false" ht="15" hidden="false" customHeight="false" outlineLevel="0" collapsed="false">
      <c r="A1412" s="15" t="s">
        <v>1509</v>
      </c>
      <c r="B1412" s="15" t="s">
        <v>94</v>
      </c>
      <c r="C1412" s="15" t="n">
        <v>1</v>
      </c>
      <c r="D1412" s="15" t="s">
        <v>24</v>
      </c>
      <c r="E1412" s="15" t="s">
        <v>24</v>
      </c>
      <c r="F1412" s="15" t="n">
        <v>2</v>
      </c>
      <c r="G1412" s="15" t="s">
        <v>26</v>
      </c>
      <c r="H1412" s="15" t="s">
        <v>26</v>
      </c>
      <c r="I1412" s="15" t="s">
        <v>102</v>
      </c>
      <c r="J1412" s="15" t="s">
        <v>24</v>
      </c>
      <c r="K1412" s="15" t="s">
        <v>24</v>
      </c>
      <c r="L1412" s="15" t="s">
        <v>24</v>
      </c>
      <c r="M1412" s="15" t="s">
        <v>24</v>
      </c>
      <c r="N1412" s="15" t="s">
        <v>26</v>
      </c>
      <c r="O1412" s="15" t="s">
        <v>26</v>
      </c>
      <c r="P1412" s="15" t="s">
        <v>25</v>
      </c>
      <c r="Q1412" s="15" t="s">
        <v>26</v>
      </c>
      <c r="R1412" s="15" t="s">
        <v>15</v>
      </c>
      <c r="S1412" s="18" t="n">
        <v>93.85</v>
      </c>
      <c r="T1412" s="15" t="n">
        <v>170.85</v>
      </c>
      <c r="U1412" s="15" t="s">
        <v>26</v>
      </c>
      <c r="V1412" s="18" t="n">
        <f aca="false">IF(ISNUMBER(T1412),T1412,0)</f>
        <v>170.85</v>
      </c>
      <c r="W1412" s="15" t="n">
        <f aca="false">IF(U1412="Yes",1,0)</f>
        <v>1</v>
      </c>
      <c r="X1412" s="15" t="str">
        <f aca="false">IF(F1412&lt;=12,"0-12 months",IF(F1412&lt;=24,"13-24 months",IF(F1412&lt;=48,"25-48 months","49-72 months")))</f>
        <v>0-12 months</v>
      </c>
      <c r="Y1412" s="15" t="str">
        <f aca="false">IF(C1412=1,"Yes","No")</f>
        <v>Yes</v>
      </c>
      <c r="Z1412" s="15" t="n">
        <f aca="false">COUNTIF(J1412:O1412,"Yes")</f>
        <v>2</v>
      </c>
      <c r="AA1412" s="18" t="n">
        <f aca="false">S1412*W1412</f>
        <v>93.85</v>
      </c>
      <c r="AB1412" s="15" t="n">
        <f aca="false">(P1412="Month-to-month")+(I1412="Fiber optic")+(R1412="Electronic check")+(F1412&lt;=12)+(M1412="No")+(J1412="No")</f>
        <v>6</v>
      </c>
      <c r="AC1412" s="15" t="str">
        <f aca="false">IF(AB1412&gt;=5,"High",IF(AB1412&gt;=3,"Medium","Low"))</f>
        <v>High</v>
      </c>
    </row>
    <row r="1413" customFormat="false" ht="15" hidden="false" customHeight="false" outlineLevel="0" collapsed="false">
      <c r="A1413" s="15" t="s">
        <v>1510</v>
      </c>
      <c r="B1413" s="15" t="s">
        <v>98</v>
      </c>
      <c r="C1413" s="15" t="n">
        <v>1</v>
      </c>
      <c r="D1413" s="15" t="s">
        <v>24</v>
      </c>
      <c r="E1413" s="15" t="s">
        <v>24</v>
      </c>
      <c r="F1413" s="15" t="n">
        <v>29</v>
      </c>
      <c r="G1413" s="15" t="s">
        <v>26</v>
      </c>
      <c r="H1413" s="15" t="s">
        <v>24</v>
      </c>
      <c r="I1413" s="15" t="s">
        <v>102</v>
      </c>
      <c r="J1413" s="15" t="s">
        <v>24</v>
      </c>
      <c r="K1413" s="15" t="s">
        <v>26</v>
      </c>
      <c r="L1413" s="15" t="s">
        <v>26</v>
      </c>
      <c r="M1413" s="15" t="s">
        <v>24</v>
      </c>
      <c r="N1413" s="15" t="s">
        <v>26</v>
      </c>
      <c r="O1413" s="15" t="s">
        <v>26</v>
      </c>
      <c r="P1413" s="15" t="s">
        <v>25</v>
      </c>
      <c r="Q1413" s="15" t="s">
        <v>26</v>
      </c>
      <c r="R1413" s="15" t="s">
        <v>19</v>
      </c>
      <c r="S1413" s="18" t="n">
        <v>101.45</v>
      </c>
      <c r="T1413" s="15" t="n">
        <v>2948.6</v>
      </c>
      <c r="U1413" s="15" t="s">
        <v>24</v>
      </c>
      <c r="V1413" s="18" t="n">
        <f aca="false">IF(ISNUMBER(T1413),T1413,0)</f>
        <v>2948.6</v>
      </c>
      <c r="W1413" s="15" t="n">
        <f aca="false">IF(U1413="Yes",1,0)</f>
        <v>0</v>
      </c>
      <c r="X1413" s="15" t="str">
        <f aca="false">IF(F1413&lt;=12,"0-12 months",IF(F1413&lt;=24,"13-24 months",IF(F1413&lt;=48,"25-48 months","49-72 months")))</f>
        <v>25-48 months</v>
      </c>
      <c r="Y1413" s="15" t="str">
        <f aca="false">IF(C1413=1,"Yes","No")</f>
        <v>Yes</v>
      </c>
      <c r="Z1413" s="15" t="n">
        <f aca="false">COUNTIF(J1413:O1413,"Yes")</f>
        <v>4</v>
      </c>
      <c r="AA1413" s="18" t="n">
        <f aca="false">S1413*W1413</f>
        <v>0</v>
      </c>
      <c r="AB1413" s="15" t="n">
        <f aca="false">(P1413="Month-to-month")+(I1413="Fiber optic")+(R1413="Electronic check")+(F1413&lt;=12)+(M1413="No")+(J1413="No")</f>
        <v>4</v>
      </c>
      <c r="AC1413" s="15" t="str">
        <f aca="false">IF(AB1413&gt;=5,"High",IF(AB1413&gt;=3,"Medium","Low"))</f>
        <v>Medium</v>
      </c>
    </row>
    <row r="1414" customFormat="false" ht="15" hidden="false" customHeight="false" outlineLevel="0" collapsed="false">
      <c r="A1414" s="15" t="s">
        <v>1511</v>
      </c>
      <c r="B1414" s="15" t="s">
        <v>94</v>
      </c>
      <c r="C1414" s="15" t="n">
        <v>0</v>
      </c>
      <c r="D1414" s="15" t="s">
        <v>26</v>
      </c>
      <c r="E1414" s="15" t="s">
        <v>24</v>
      </c>
      <c r="F1414" s="15" t="n">
        <v>15</v>
      </c>
      <c r="G1414" s="15" t="s">
        <v>26</v>
      </c>
      <c r="H1414" s="15" t="s">
        <v>24</v>
      </c>
      <c r="I1414" s="15" t="s">
        <v>102</v>
      </c>
      <c r="J1414" s="15" t="s">
        <v>24</v>
      </c>
      <c r="K1414" s="15" t="s">
        <v>24</v>
      </c>
      <c r="L1414" s="15" t="s">
        <v>26</v>
      </c>
      <c r="M1414" s="15" t="s">
        <v>24</v>
      </c>
      <c r="N1414" s="15" t="s">
        <v>26</v>
      </c>
      <c r="O1414" s="15" t="s">
        <v>24</v>
      </c>
      <c r="P1414" s="15" t="s">
        <v>25</v>
      </c>
      <c r="Q1414" s="15" t="s">
        <v>26</v>
      </c>
      <c r="R1414" s="15" t="s">
        <v>15</v>
      </c>
      <c r="S1414" s="18" t="n">
        <v>84.3</v>
      </c>
      <c r="T1414" s="15" t="n">
        <v>1308.4</v>
      </c>
      <c r="U1414" s="15" t="s">
        <v>26</v>
      </c>
      <c r="V1414" s="18" t="n">
        <f aca="false">IF(ISNUMBER(T1414),T1414,0)</f>
        <v>1308.4</v>
      </c>
      <c r="W1414" s="15" t="n">
        <f aca="false">IF(U1414="Yes",1,0)</f>
        <v>1</v>
      </c>
      <c r="X1414" s="15" t="str">
        <f aca="false">IF(F1414&lt;=12,"0-12 months",IF(F1414&lt;=24,"13-24 months",IF(F1414&lt;=48,"25-48 months","49-72 months")))</f>
        <v>13-24 months</v>
      </c>
      <c r="Y1414" s="15" t="str">
        <f aca="false">IF(C1414=1,"Yes","No")</f>
        <v>No</v>
      </c>
      <c r="Z1414" s="15" t="n">
        <f aca="false">COUNTIF(J1414:O1414,"Yes")</f>
        <v>2</v>
      </c>
      <c r="AA1414" s="18" t="n">
        <f aca="false">S1414*W1414</f>
        <v>84.3</v>
      </c>
      <c r="AB1414" s="15" t="n">
        <f aca="false">(P1414="Month-to-month")+(I1414="Fiber optic")+(R1414="Electronic check")+(F1414&lt;=12)+(M1414="No")+(J1414="No")</f>
        <v>5</v>
      </c>
      <c r="AC1414" s="15" t="str">
        <f aca="false">IF(AB1414&gt;=5,"High",IF(AB1414&gt;=3,"Medium","Low"))</f>
        <v>High</v>
      </c>
    </row>
    <row r="1415" customFormat="false" ht="15" hidden="false" customHeight="false" outlineLevel="0" collapsed="false">
      <c r="A1415" s="15" t="s">
        <v>1512</v>
      </c>
      <c r="B1415" s="15" t="s">
        <v>98</v>
      </c>
      <c r="C1415" s="15" t="n">
        <v>0</v>
      </c>
      <c r="D1415" s="15" t="s">
        <v>26</v>
      </c>
      <c r="E1415" s="15" t="s">
        <v>26</v>
      </c>
      <c r="F1415" s="15" t="n">
        <v>65</v>
      </c>
      <c r="G1415" s="15" t="s">
        <v>26</v>
      </c>
      <c r="H1415" s="15" t="s">
        <v>26</v>
      </c>
      <c r="I1415" s="15" t="s">
        <v>102</v>
      </c>
      <c r="J1415" s="15" t="s">
        <v>26</v>
      </c>
      <c r="K1415" s="15" t="s">
        <v>26</v>
      </c>
      <c r="L1415" s="15" t="s">
        <v>26</v>
      </c>
      <c r="M1415" s="15" t="s">
        <v>26</v>
      </c>
      <c r="N1415" s="15" t="s">
        <v>24</v>
      </c>
      <c r="O1415" s="15" t="s">
        <v>24</v>
      </c>
      <c r="P1415" s="15" t="s">
        <v>29</v>
      </c>
      <c r="Q1415" s="15" t="s">
        <v>24</v>
      </c>
      <c r="R1415" s="15" t="s">
        <v>21</v>
      </c>
      <c r="S1415" s="18" t="n">
        <v>94.55</v>
      </c>
      <c r="T1415" s="15" t="n">
        <v>6078.75</v>
      </c>
      <c r="U1415" s="15" t="s">
        <v>24</v>
      </c>
      <c r="V1415" s="18" t="n">
        <f aca="false">IF(ISNUMBER(T1415),T1415,0)</f>
        <v>6078.75</v>
      </c>
      <c r="W1415" s="15" t="n">
        <f aca="false">IF(U1415="Yes",1,0)</f>
        <v>0</v>
      </c>
      <c r="X1415" s="15" t="str">
        <f aca="false">IF(F1415&lt;=12,"0-12 months",IF(F1415&lt;=24,"13-24 months",IF(F1415&lt;=48,"25-48 months","49-72 months")))</f>
        <v>49-72 months</v>
      </c>
      <c r="Y1415" s="15" t="str">
        <f aca="false">IF(C1415=1,"Yes","No")</f>
        <v>No</v>
      </c>
      <c r="Z1415" s="15" t="n">
        <f aca="false">COUNTIF(J1415:O1415,"Yes")</f>
        <v>4</v>
      </c>
      <c r="AA1415" s="18" t="n">
        <f aca="false">S1415*W1415</f>
        <v>0</v>
      </c>
      <c r="AB1415" s="15" t="n">
        <f aca="false">(P1415="Month-to-month")+(I1415="Fiber optic")+(R1415="Electronic check")+(F1415&lt;=12)+(M1415="No")+(J1415="No")</f>
        <v>1</v>
      </c>
      <c r="AC1415" s="15" t="str">
        <f aca="false">IF(AB1415&gt;=5,"High",IF(AB1415&gt;=3,"Medium","Low"))</f>
        <v>Low</v>
      </c>
    </row>
    <row r="1416" customFormat="false" ht="15" hidden="false" customHeight="false" outlineLevel="0" collapsed="false">
      <c r="A1416" s="15" t="s">
        <v>1513</v>
      </c>
      <c r="B1416" s="15" t="s">
        <v>98</v>
      </c>
      <c r="C1416" s="15" t="n">
        <v>0</v>
      </c>
      <c r="D1416" s="15" t="s">
        <v>24</v>
      </c>
      <c r="E1416" s="15" t="s">
        <v>24</v>
      </c>
      <c r="F1416" s="15" t="n">
        <v>35</v>
      </c>
      <c r="G1416" s="15" t="s">
        <v>26</v>
      </c>
      <c r="H1416" s="15" t="s">
        <v>26</v>
      </c>
      <c r="I1416" s="15" t="s">
        <v>102</v>
      </c>
      <c r="J1416" s="15" t="s">
        <v>24</v>
      </c>
      <c r="K1416" s="15" t="s">
        <v>24</v>
      </c>
      <c r="L1416" s="15" t="s">
        <v>26</v>
      </c>
      <c r="M1416" s="15" t="s">
        <v>26</v>
      </c>
      <c r="N1416" s="15" t="s">
        <v>26</v>
      </c>
      <c r="O1416" s="15" t="s">
        <v>24</v>
      </c>
      <c r="P1416" s="15" t="s">
        <v>25</v>
      </c>
      <c r="Q1416" s="15" t="s">
        <v>24</v>
      </c>
      <c r="R1416" s="15" t="s">
        <v>15</v>
      </c>
      <c r="S1416" s="18" t="n">
        <v>95.5</v>
      </c>
      <c r="T1416" s="15" t="n">
        <v>3418.2</v>
      </c>
      <c r="U1416" s="15" t="s">
        <v>24</v>
      </c>
      <c r="V1416" s="18" t="n">
        <f aca="false">IF(ISNUMBER(T1416),T1416,0)</f>
        <v>3418.2</v>
      </c>
      <c r="W1416" s="15" t="n">
        <f aca="false">IF(U1416="Yes",1,0)</f>
        <v>0</v>
      </c>
      <c r="X1416" s="15" t="str">
        <f aca="false">IF(F1416&lt;=12,"0-12 months",IF(F1416&lt;=24,"13-24 months",IF(F1416&lt;=48,"25-48 months","49-72 months")))</f>
        <v>25-48 months</v>
      </c>
      <c r="Y1416" s="15" t="str">
        <f aca="false">IF(C1416=1,"Yes","No")</f>
        <v>No</v>
      </c>
      <c r="Z1416" s="15" t="n">
        <f aca="false">COUNTIF(J1416:O1416,"Yes")</f>
        <v>3</v>
      </c>
      <c r="AA1416" s="18" t="n">
        <f aca="false">S1416*W1416</f>
        <v>0</v>
      </c>
      <c r="AB1416" s="15" t="n">
        <f aca="false">(P1416="Month-to-month")+(I1416="Fiber optic")+(R1416="Electronic check")+(F1416&lt;=12)+(M1416="No")+(J1416="No")</f>
        <v>4</v>
      </c>
      <c r="AC1416" s="15" t="str">
        <f aca="false">IF(AB1416&gt;=5,"High",IF(AB1416&gt;=3,"Medium","Low"))</f>
        <v>Medium</v>
      </c>
    </row>
    <row r="1417" customFormat="false" ht="15" hidden="false" customHeight="false" outlineLevel="0" collapsed="false">
      <c r="A1417" s="15" t="s">
        <v>1514</v>
      </c>
      <c r="B1417" s="15" t="s">
        <v>98</v>
      </c>
      <c r="C1417" s="15" t="n">
        <v>0</v>
      </c>
      <c r="D1417" s="15" t="s">
        <v>24</v>
      </c>
      <c r="E1417" s="15" t="s">
        <v>24</v>
      </c>
      <c r="F1417" s="15" t="n">
        <v>64</v>
      </c>
      <c r="G1417" s="15" t="s">
        <v>26</v>
      </c>
      <c r="H1417" s="15" t="s">
        <v>24</v>
      </c>
      <c r="I1417" s="15" t="s">
        <v>102</v>
      </c>
      <c r="J1417" s="15" t="s">
        <v>26</v>
      </c>
      <c r="K1417" s="15" t="s">
        <v>26</v>
      </c>
      <c r="L1417" s="15" t="s">
        <v>24</v>
      </c>
      <c r="M1417" s="15" t="s">
        <v>24</v>
      </c>
      <c r="N1417" s="15" t="s">
        <v>26</v>
      </c>
      <c r="O1417" s="15" t="s">
        <v>26</v>
      </c>
      <c r="P1417" s="15" t="s">
        <v>27</v>
      </c>
      <c r="Q1417" s="15" t="s">
        <v>26</v>
      </c>
      <c r="R1417" s="15" t="s">
        <v>21</v>
      </c>
      <c r="S1417" s="18" t="n">
        <v>100.3</v>
      </c>
      <c r="T1417" s="15" t="n">
        <v>6603.8</v>
      </c>
      <c r="U1417" s="15" t="s">
        <v>24</v>
      </c>
      <c r="V1417" s="18" t="n">
        <f aca="false">IF(ISNUMBER(T1417),T1417,0)</f>
        <v>6603.8</v>
      </c>
      <c r="W1417" s="15" t="n">
        <f aca="false">IF(U1417="Yes",1,0)</f>
        <v>0</v>
      </c>
      <c r="X1417" s="15" t="str">
        <f aca="false">IF(F1417&lt;=12,"0-12 months",IF(F1417&lt;=24,"13-24 months",IF(F1417&lt;=48,"25-48 months","49-72 months")))</f>
        <v>49-72 months</v>
      </c>
      <c r="Y1417" s="15" t="str">
        <f aca="false">IF(C1417=1,"Yes","No")</f>
        <v>No</v>
      </c>
      <c r="Z1417" s="15" t="n">
        <f aca="false">COUNTIF(J1417:O1417,"Yes")</f>
        <v>4</v>
      </c>
      <c r="AA1417" s="18" t="n">
        <f aca="false">S1417*W1417</f>
        <v>0</v>
      </c>
      <c r="AB1417" s="15" t="n">
        <f aca="false">(P1417="Month-to-month")+(I1417="Fiber optic")+(R1417="Electronic check")+(F1417&lt;=12)+(M1417="No")+(J1417="No")</f>
        <v>2</v>
      </c>
      <c r="AC1417" s="15" t="str">
        <f aca="false">IF(AB1417&gt;=5,"High",IF(AB1417&gt;=3,"Medium","Low"))</f>
        <v>Low</v>
      </c>
    </row>
    <row r="1418" customFormat="false" ht="15" hidden="false" customHeight="false" outlineLevel="0" collapsed="false">
      <c r="A1418" s="15" t="s">
        <v>1515</v>
      </c>
      <c r="B1418" s="15" t="s">
        <v>94</v>
      </c>
      <c r="C1418" s="15" t="n">
        <v>0</v>
      </c>
      <c r="D1418" s="15" t="s">
        <v>26</v>
      </c>
      <c r="E1418" s="15" t="s">
        <v>26</v>
      </c>
      <c r="F1418" s="15" t="n">
        <v>58</v>
      </c>
      <c r="G1418" s="15" t="s">
        <v>24</v>
      </c>
      <c r="H1418" s="15" t="s">
        <v>95</v>
      </c>
      <c r="I1418" s="15" t="s">
        <v>96</v>
      </c>
      <c r="J1418" s="15" t="s">
        <v>24</v>
      </c>
      <c r="K1418" s="15" t="s">
        <v>24</v>
      </c>
      <c r="L1418" s="15" t="s">
        <v>26</v>
      </c>
      <c r="M1418" s="15" t="s">
        <v>26</v>
      </c>
      <c r="N1418" s="15" t="s">
        <v>26</v>
      </c>
      <c r="O1418" s="15" t="s">
        <v>26</v>
      </c>
      <c r="P1418" s="15" t="s">
        <v>29</v>
      </c>
      <c r="Q1418" s="15" t="s">
        <v>26</v>
      </c>
      <c r="R1418" s="15" t="s">
        <v>21</v>
      </c>
      <c r="S1418" s="18" t="n">
        <v>55.5</v>
      </c>
      <c r="T1418" s="15" t="n">
        <v>3166.9</v>
      </c>
      <c r="U1418" s="15" t="s">
        <v>24</v>
      </c>
      <c r="V1418" s="18" t="n">
        <f aca="false">IF(ISNUMBER(T1418),T1418,0)</f>
        <v>3166.9</v>
      </c>
      <c r="W1418" s="15" t="n">
        <f aca="false">IF(U1418="Yes",1,0)</f>
        <v>0</v>
      </c>
      <c r="X1418" s="15" t="str">
        <f aca="false">IF(F1418&lt;=12,"0-12 months",IF(F1418&lt;=24,"13-24 months",IF(F1418&lt;=48,"25-48 months","49-72 months")))</f>
        <v>49-72 months</v>
      </c>
      <c r="Y1418" s="15" t="str">
        <f aca="false">IF(C1418=1,"Yes","No")</f>
        <v>No</v>
      </c>
      <c r="Z1418" s="15" t="n">
        <f aca="false">COUNTIF(J1418:O1418,"Yes")</f>
        <v>4</v>
      </c>
      <c r="AA1418" s="18" t="n">
        <f aca="false">S1418*W1418</f>
        <v>0</v>
      </c>
      <c r="AB1418" s="15" t="n">
        <f aca="false">(P1418="Month-to-month")+(I1418="Fiber optic")+(R1418="Electronic check")+(F1418&lt;=12)+(M1418="No")+(J1418="No")</f>
        <v>1</v>
      </c>
      <c r="AC1418" s="15" t="str">
        <f aca="false">IF(AB1418&gt;=5,"High",IF(AB1418&gt;=3,"Medium","Low"))</f>
        <v>Low</v>
      </c>
    </row>
    <row r="1419" customFormat="false" ht="15" hidden="false" customHeight="false" outlineLevel="0" collapsed="false">
      <c r="A1419" s="15" t="s">
        <v>1516</v>
      </c>
      <c r="B1419" s="15" t="s">
        <v>94</v>
      </c>
      <c r="C1419" s="15" t="n">
        <v>1</v>
      </c>
      <c r="D1419" s="15" t="s">
        <v>24</v>
      </c>
      <c r="E1419" s="15" t="s">
        <v>24</v>
      </c>
      <c r="F1419" s="15" t="n">
        <v>18</v>
      </c>
      <c r="G1419" s="15" t="s">
        <v>26</v>
      </c>
      <c r="H1419" s="15" t="s">
        <v>24</v>
      </c>
      <c r="I1419" s="15" t="s">
        <v>96</v>
      </c>
      <c r="J1419" s="15" t="s">
        <v>24</v>
      </c>
      <c r="K1419" s="15" t="s">
        <v>26</v>
      </c>
      <c r="L1419" s="15" t="s">
        <v>24</v>
      </c>
      <c r="M1419" s="15" t="s">
        <v>24</v>
      </c>
      <c r="N1419" s="15" t="s">
        <v>24</v>
      </c>
      <c r="O1419" s="15" t="s">
        <v>24</v>
      </c>
      <c r="P1419" s="15" t="s">
        <v>25</v>
      </c>
      <c r="Q1419" s="15" t="s">
        <v>26</v>
      </c>
      <c r="R1419" s="15" t="s">
        <v>21</v>
      </c>
      <c r="S1419" s="18" t="n">
        <v>49.85</v>
      </c>
      <c r="T1419" s="15" t="n">
        <v>865.75</v>
      </c>
      <c r="U1419" s="15" t="s">
        <v>24</v>
      </c>
      <c r="V1419" s="18" t="n">
        <f aca="false">IF(ISNUMBER(T1419),T1419,0)</f>
        <v>865.75</v>
      </c>
      <c r="W1419" s="15" t="n">
        <f aca="false">IF(U1419="Yes",1,0)</f>
        <v>0</v>
      </c>
      <c r="X1419" s="15" t="str">
        <f aca="false">IF(F1419&lt;=12,"0-12 months",IF(F1419&lt;=24,"13-24 months",IF(F1419&lt;=48,"25-48 months","49-72 months")))</f>
        <v>13-24 months</v>
      </c>
      <c r="Y1419" s="15" t="str">
        <f aca="false">IF(C1419=1,"Yes","No")</f>
        <v>Yes</v>
      </c>
      <c r="Z1419" s="15" t="n">
        <f aca="false">COUNTIF(J1419:O1419,"Yes")</f>
        <v>1</v>
      </c>
      <c r="AA1419" s="18" t="n">
        <f aca="false">S1419*W1419</f>
        <v>0</v>
      </c>
      <c r="AB1419" s="15" t="n">
        <f aca="false">(P1419="Month-to-month")+(I1419="Fiber optic")+(R1419="Electronic check")+(F1419&lt;=12)+(M1419="No")+(J1419="No")</f>
        <v>3</v>
      </c>
      <c r="AC1419" s="15" t="str">
        <f aca="false">IF(AB1419&gt;=5,"High",IF(AB1419&gt;=3,"Medium","Low"))</f>
        <v>Medium</v>
      </c>
    </row>
    <row r="1420" customFormat="false" ht="15" hidden="false" customHeight="false" outlineLevel="0" collapsed="false">
      <c r="A1420" s="15" t="s">
        <v>1517</v>
      </c>
      <c r="B1420" s="15" t="s">
        <v>98</v>
      </c>
      <c r="C1420" s="15" t="n">
        <v>0</v>
      </c>
      <c r="D1420" s="15" t="s">
        <v>26</v>
      </c>
      <c r="E1420" s="15" t="s">
        <v>26</v>
      </c>
      <c r="F1420" s="15" t="n">
        <v>67</v>
      </c>
      <c r="G1420" s="15" t="s">
        <v>26</v>
      </c>
      <c r="H1420" s="15" t="s">
        <v>26</v>
      </c>
      <c r="I1420" s="15" t="s">
        <v>102</v>
      </c>
      <c r="J1420" s="15" t="s">
        <v>24</v>
      </c>
      <c r="K1420" s="15" t="s">
        <v>26</v>
      </c>
      <c r="L1420" s="15" t="s">
        <v>24</v>
      </c>
      <c r="M1420" s="15" t="s">
        <v>24</v>
      </c>
      <c r="N1420" s="15" t="s">
        <v>24</v>
      </c>
      <c r="O1420" s="15" t="s">
        <v>26</v>
      </c>
      <c r="P1420" s="15" t="s">
        <v>25</v>
      </c>
      <c r="Q1420" s="15" t="s">
        <v>26</v>
      </c>
      <c r="R1420" s="15" t="s">
        <v>19</v>
      </c>
      <c r="S1420" s="18" t="n">
        <v>89.55</v>
      </c>
      <c r="T1420" s="15" t="n">
        <v>6373.1</v>
      </c>
      <c r="U1420" s="15" t="s">
        <v>24</v>
      </c>
      <c r="V1420" s="18" t="n">
        <f aca="false">IF(ISNUMBER(T1420),T1420,0)</f>
        <v>6373.1</v>
      </c>
      <c r="W1420" s="15" t="n">
        <f aca="false">IF(U1420="Yes",1,0)</f>
        <v>0</v>
      </c>
      <c r="X1420" s="15" t="str">
        <f aca="false">IF(F1420&lt;=12,"0-12 months",IF(F1420&lt;=24,"13-24 months",IF(F1420&lt;=48,"25-48 months","49-72 months")))</f>
        <v>49-72 months</v>
      </c>
      <c r="Y1420" s="15" t="str">
        <f aca="false">IF(C1420=1,"Yes","No")</f>
        <v>No</v>
      </c>
      <c r="Z1420" s="15" t="n">
        <f aca="false">COUNTIF(J1420:O1420,"Yes")</f>
        <v>2</v>
      </c>
      <c r="AA1420" s="18" t="n">
        <f aca="false">S1420*W1420</f>
        <v>0</v>
      </c>
      <c r="AB1420" s="15" t="n">
        <f aca="false">(P1420="Month-to-month")+(I1420="Fiber optic")+(R1420="Electronic check")+(F1420&lt;=12)+(M1420="No")+(J1420="No")</f>
        <v>4</v>
      </c>
      <c r="AC1420" s="15" t="str">
        <f aca="false">IF(AB1420&gt;=5,"High",IF(AB1420&gt;=3,"Medium","Low"))</f>
        <v>Medium</v>
      </c>
    </row>
    <row r="1421" customFormat="false" ht="15" hidden="false" customHeight="false" outlineLevel="0" collapsed="false">
      <c r="A1421" s="15" t="s">
        <v>1518</v>
      </c>
      <c r="B1421" s="15" t="s">
        <v>98</v>
      </c>
      <c r="C1421" s="15" t="n">
        <v>0</v>
      </c>
      <c r="D1421" s="15" t="s">
        <v>26</v>
      </c>
      <c r="E1421" s="15" t="s">
        <v>26</v>
      </c>
      <c r="F1421" s="15" t="n">
        <v>63</v>
      </c>
      <c r="G1421" s="15" t="s">
        <v>26</v>
      </c>
      <c r="H1421" s="15" t="s">
        <v>24</v>
      </c>
      <c r="I1421" s="15" t="s">
        <v>24</v>
      </c>
      <c r="J1421" s="15" t="s">
        <v>28</v>
      </c>
      <c r="K1421" s="15" t="s">
        <v>28</v>
      </c>
      <c r="L1421" s="15" t="s">
        <v>28</v>
      </c>
      <c r="M1421" s="15" t="s">
        <v>28</v>
      </c>
      <c r="N1421" s="15" t="s">
        <v>28</v>
      </c>
      <c r="O1421" s="15" t="s">
        <v>28</v>
      </c>
      <c r="P1421" s="15" t="s">
        <v>29</v>
      </c>
      <c r="Q1421" s="15" t="s">
        <v>26</v>
      </c>
      <c r="R1421" s="15" t="s">
        <v>17</v>
      </c>
      <c r="S1421" s="18" t="n">
        <v>19.15</v>
      </c>
      <c r="T1421" s="15" t="n">
        <v>1177.05</v>
      </c>
      <c r="U1421" s="15" t="s">
        <v>24</v>
      </c>
      <c r="V1421" s="18" t="n">
        <f aca="false">IF(ISNUMBER(T1421),T1421,0)</f>
        <v>1177.05</v>
      </c>
      <c r="W1421" s="15" t="n">
        <f aca="false">IF(U1421="Yes",1,0)</f>
        <v>0</v>
      </c>
      <c r="X1421" s="15" t="str">
        <f aca="false">IF(F1421&lt;=12,"0-12 months",IF(F1421&lt;=24,"13-24 months",IF(F1421&lt;=48,"25-48 months","49-72 months")))</f>
        <v>49-72 months</v>
      </c>
      <c r="Y1421" s="15" t="str">
        <f aca="false">IF(C1421=1,"Yes","No")</f>
        <v>No</v>
      </c>
      <c r="Z1421" s="15" t="n">
        <f aca="false">COUNTIF(J1421:O1421,"Yes")</f>
        <v>0</v>
      </c>
      <c r="AA1421" s="18" t="n">
        <f aca="false">S1421*W1421</f>
        <v>0</v>
      </c>
      <c r="AB1421" s="15" t="n">
        <f aca="false">(P1421="Month-to-month")+(I1421="Fiber optic")+(R1421="Electronic check")+(F1421&lt;=12)+(M1421="No")+(J1421="No")</f>
        <v>0</v>
      </c>
      <c r="AC1421" s="15" t="str">
        <f aca="false">IF(AB1421&gt;=5,"High",IF(AB1421&gt;=3,"Medium","Low"))</f>
        <v>Low</v>
      </c>
    </row>
    <row r="1422" customFormat="false" ht="15" hidden="false" customHeight="false" outlineLevel="0" collapsed="false">
      <c r="A1422" s="15" t="s">
        <v>1519</v>
      </c>
      <c r="B1422" s="15" t="s">
        <v>94</v>
      </c>
      <c r="C1422" s="15" t="n">
        <v>0</v>
      </c>
      <c r="D1422" s="15" t="s">
        <v>26</v>
      </c>
      <c r="E1422" s="15" t="s">
        <v>24</v>
      </c>
      <c r="F1422" s="15" t="n">
        <v>60</v>
      </c>
      <c r="G1422" s="15" t="s">
        <v>26</v>
      </c>
      <c r="H1422" s="15" t="s">
        <v>26</v>
      </c>
      <c r="I1422" s="15" t="s">
        <v>102</v>
      </c>
      <c r="J1422" s="15" t="s">
        <v>24</v>
      </c>
      <c r="K1422" s="15" t="s">
        <v>26</v>
      </c>
      <c r="L1422" s="15" t="s">
        <v>24</v>
      </c>
      <c r="M1422" s="15" t="s">
        <v>24</v>
      </c>
      <c r="N1422" s="15" t="s">
        <v>26</v>
      </c>
      <c r="O1422" s="15" t="s">
        <v>26</v>
      </c>
      <c r="P1422" s="15" t="s">
        <v>25</v>
      </c>
      <c r="Q1422" s="15" t="s">
        <v>26</v>
      </c>
      <c r="R1422" s="15" t="s">
        <v>15</v>
      </c>
      <c r="S1422" s="18" t="n">
        <v>99.8</v>
      </c>
      <c r="T1422" s="15" t="n">
        <v>5985.75</v>
      </c>
      <c r="U1422" s="15" t="s">
        <v>24</v>
      </c>
      <c r="V1422" s="18" t="n">
        <f aca="false">IF(ISNUMBER(T1422),T1422,0)</f>
        <v>5985.75</v>
      </c>
      <c r="W1422" s="15" t="n">
        <f aca="false">IF(U1422="Yes",1,0)</f>
        <v>0</v>
      </c>
      <c r="X1422" s="15" t="str">
        <f aca="false">IF(F1422&lt;=12,"0-12 months",IF(F1422&lt;=24,"13-24 months",IF(F1422&lt;=48,"25-48 months","49-72 months")))</f>
        <v>49-72 months</v>
      </c>
      <c r="Y1422" s="15" t="str">
        <f aca="false">IF(C1422=1,"Yes","No")</f>
        <v>No</v>
      </c>
      <c r="Z1422" s="15" t="n">
        <f aca="false">COUNTIF(J1422:O1422,"Yes")</f>
        <v>3</v>
      </c>
      <c r="AA1422" s="18" t="n">
        <f aca="false">S1422*W1422</f>
        <v>0</v>
      </c>
      <c r="AB1422" s="15" t="n">
        <f aca="false">(P1422="Month-to-month")+(I1422="Fiber optic")+(R1422="Electronic check")+(F1422&lt;=12)+(M1422="No")+(J1422="No")</f>
        <v>5</v>
      </c>
      <c r="AC1422" s="15" t="str">
        <f aca="false">IF(AB1422&gt;=5,"High",IF(AB1422&gt;=3,"Medium","Low"))</f>
        <v>High</v>
      </c>
    </row>
    <row r="1423" customFormat="false" ht="15" hidden="false" customHeight="false" outlineLevel="0" collapsed="false">
      <c r="A1423" s="15" t="s">
        <v>1520</v>
      </c>
      <c r="B1423" s="15" t="s">
        <v>98</v>
      </c>
      <c r="C1423" s="15" t="n">
        <v>1</v>
      </c>
      <c r="D1423" s="15" t="s">
        <v>24</v>
      </c>
      <c r="E1423" s="15" t="s">
        <v>24</v>
      </c>
      <c r="F1423" s="15" t="n">
        <v>9</v>
      </c>
      <c r="G1423" s="15" t="s">
        <v>26</v>
      </c>
      <c r="H1423" s="15" t="s">
        <v>26</v>
      </c>
      <c r="I1423" s="15" t="s">
        <v>102</v>
      </c>
      <c r="J1423" s="15" t="s">
        <v>24</v>
      </c>
      <c r="K1423" s="15" t="s">
        <v>24</v>
      </c>
      <c r="L1423" s="15" t="s">
        <v>24</v>
      </c>
      <c r="M1423" s="15" t="s">
        <v>24</v>
      </c>
      <c r="N1423" s="15" t="s">
        <v>24</v>
      </c>
      <c r="O1423" s="15" t="s">
        <v>26</v>
      </c>
      <c r="P1423" s="15" t="s">
        <v>25</v>
      </c>
      <c r="Q1423" s="15" t="s">
        <v>26</v>
      </c>
      <c r="R1423" s="15" t="s">
        <v>21</v>
      </c>
      <c r="S1423" s="18" t="n">
        <v>84.4</v>
      </c>
      <c r="T1423" s="15" t="n">
        <v>732.5</v>
      </c>
      <c r="U1423" s="15" t="s">
        <v>26</v>
      </c>
      <c r="V1423" s="18" t="n">
        <f aca="false">IF(ISNUMBER(T1423),T1423,0)</f>
        <v>732.5</v>
      </c>
      <c r="W1423" s="15" t="n">
        <f aca="false">IF(U1423="Yes",1,0)</f>
        <v>1</v>
      </c>
      <c r="X1423" s="15" t="str">
        <f aca="false">IF(F1423&lt;=12,"0-12 months",IF(F1423&lt;=24,"13-24 months",IF(F1423&lt;=48,"25-48 months","49-72 months")))</f>
        <v>0-12 months</v>
      </c>
      <c r="Y1423" s="15" t="str">
        <f aca="false">IF(C1423=1,"Yes","No")</f>
        <v>Yes</v>
      </c>
      <c r="Z1423" s="15" t="n">
        <f aca="false">COUNTIF(J1423:O1423,"Yes")</f>
        <v>1</v>
      </c>
      <c r="AA1423" s="18" t="n">
        <f aca="false">S1423*W1423</f>
        <v>84.4</v>
      </c>
      <c r="AB1423" s="15" t="n">
        <f aca="false">(P1423="Month-to-month")+(I1423="Fiber optic")+(R1423="Electronic check")+(F1423&lt;=12)+(M1423="No")+(J1423="No")</f>
        <v>5</v>
      </c>
      <c r="AC1423" s="15" t="str">
        <f aca="false">IF(AB1423&gt;=5,"High",IF(AB1423&gt;=3,"Medium","Low"))</f>
        <v>High</v>
      </c>
    </row>
    <row r="1424" customFormat="false" ht="15" hidden="false" customHeight="false" outlineLevel="0" collapsed="false">
      <c r="A1424" s="15" t="s">
        <v>1521</v>
      </c>
      <c r="B1424" s="15" t="s">
        <v>94</v>
      </c>
      <c r="C1424" s="15" t="n">
        <v>0</v>
      </c>
      <c r="D1424" s="15" t="s">
        <v>26</v>
      </c>
      <c r="E1424" s="15" t="s">
        <v>26</v>
      </c>
      <c r="F1424" s="15" t="n">
        <v>70</v>
      </c>
      <c r="G1424" s="15" t="s">
        <v>26</v>
      </c>
      <c r="H1424" s="15" t="s">
        <v>26</v>
      </c>
      <c r="I1424" s="15" t="s">
        <v>102</v>
      </c>
      <c r="J1424" s="15" t="s">
        <v>26</v>
      </c>
      <c r="K1424" s="15" t="s">
        <v>26</v>
      </c>
      <c r="L1424" s="15" t="s">
        <v>26</v>
      </c>
      <c r="M1424" s="15" t="s">
        <v>26</v>
      </c>
      <c r="N1424" s="15" t="s">
        <v>26</v>
      </c>
      <c r="O1424" s="15" t="s">
        <v>26</v>
      </c>
      <c r="P1424" s="15" t="s">
        <v>29</v>
      </c>
      <c r="Q1424" s="15" t="s">
        <v>26</v>
      </c>
      <c r="R1424" s="15" t="s">
        <v>21</v>
      </c>
      <c r="S1424" s="18" t="n">
        <v>113.05</v>
      </c>
      <c r="T1424" s="15" t="n">
        <v>7869.05</v>
      </c>
      <c r="U1424" s="15" t="s">
        <v>24</v>
      </c>
      <c r="V1424" s="18" t="n">
        <f aca="false">IF(ISNUMBER(T1424),T1424,0)</f>
        <v>7869.05</v>
      </c>
      <c r="W1424" s="15" t="n">
        <f aca="false">IF(U1424="Yes",1,0)</f>
        <v>0</v>
      </c>
      <c r="X1424" s="15" t="str">
        <f aca="false">IF(F1424&lt;=12,"0-12 months",IF(F1424&lt;=24,"13-24 months",IF(F1424&lt;=48,"25-48 months","49-72 months")))</f>
        <v>49-72 months</v>
      </c>
      <c r="Y1424" s="15" t="str">
        <f aca="false">IF(C1424=1,"Yes","No")</f>
        <v>No</v>
      </c>
      <c r="Z1424" s="15" t="n">
        <f aca="false">COUNTIF(J1424:O1424,"Yes")</f>
        <v>6</v>
      </c>
      <c r="AA1424" s="18" t="n">
        <f aca="false">S1424*W1424</f>
        <v>0</v>
      </c>
      <c r="AB1424" s="15" t="n">
        <f aca="false">(P1424="Month-to-month")+(I1424="Fiber optic")+(R1424="Electronic check")+(F1424&lt;=12)+(M1424="No")+(J1424="No")</f>
        <v>1</v>
      </c>
      <c r="AC1424" s="15" t="str">
        <f aca="false">IF(AB1424&gt;=5,"High",IF(AB1424&gt;=3,"Medium","Low"))</f>
        <v>Low</v>
      </c>
    </row>
    <row r="1425" customFormat="false" ht="15" hidden="false" customHeight="false" outlineLevel="0" collapsed="false">
      <c r="A1425" s="15" t="s">
        <v>1522</v>
      </c>
      <c r="B1425" s="15" t="s">
        <v>98</v>
      </c>
      <c r="C1425" s="15" t="n">
        <v>0</v>
      </c>
      <c r="D1425" s="15" t="s">
        <v>26</v>
      </c>
      <c r="E1425" s="15" t="s">
        <v>24</v>
      </c>
      <c r="F1425" s="15" t="n">
        <v>15</v>
      </c>
      <c r="G1425" s="15" t="s">
        <v>26</v>
      </c>
      <c r="H1425" s="15" t="s">
        <v>26</v>
      </c>
      <c r="I1425" s="15" t="s">
        <v>102</v>
      </c>
      <c r="J1425" s="15" t="s">
        <v>24</v>
      </c>
      <c r="K1425" s="15" t="s">
        <v>24</v>
      </c>
      <c r="L1425" s="15" t="s">
        <v>26</v>
      </c>
      <c r="M1425" s="15" t="s">
        <v>24</v>
      </c>
      <c r="N1425" s="15" t="s">
        <v>26</v>
      </c>
      <c r="O1425" s="15" t="s">
        <v>26</v>
      </c>
      <c r="P1425" s="15" t="s">
        <v>25</v>
      </c>
      <c r="Q1425" s="15" t="s">
        <v>26</v>
      </c>
      <c r="R1425" s="15" t="s">
        <v>15</v>
      </c>
      <c r="S1425" s="18" t="n">
        <v>101.1</v>
      </c>
      <c r="T1425" s="15" t="n">
        <v>1504.05</v>
      </c>
      <c r="U1425" s="15" t="s">
        <v>26</v>
      </c>
      <c r="V1425" s="18" t="n">
        <f aca="false">IF(ISNUMBER(T1425),T1425,0)</f>
        <v>1504.05</v>
      </c>
      <c r="W1425" s="15" t="n">
        <f aca="false">IF(U1425="Yes",1,0)</f>
        <v>1</v>
      </c>
      <c r="X1425" s="15" t="str">
        <f aca="false">IF(F1425&lt;=12,"0-12 months",IF(F1425&lt;=24,"13-24 months",IF(F1425&lt;=48,"25-48 months","49-72 months")))</f>
        <v>13-24 months</v>
      </c>
      <c r="Y1425" s="15" t="str">
        <f aca="false">IF(C1425=1,"Yes","No")</f>
        <v>No</v>
      </c>
      <c r="Z1425" s="15" t="n">
        <f aca="false">COUNTIF(J1425:O1425,"Yes")</f>
        <v>3</v>
      </c>
      <c r="AA1425" s="18" t="n">
        <f aca="false">S1425*W1425</f>
        <v>101.1</v>
      </c>
      <c r="AB1425" s="15" t="n">
        <f aca="false">(P1425="Month-to-month")+(I1425="Fiber optic")+(R1425="Electronic check")+(F1425&lt;=12)+(M1425="No")+(J1425="No")</f>
        <v>5</v>
      </c>
      <c r="AC1425" s="15" t="str">
        <f aca="false">IF(AB1425&gt;=5,"High",IF(AB1425&gt;=3,"Medium","Low"))</f>
        <v>High</v>
      </c>
    </row>
    <row r="1426" customFormat="false" ht="15" hidden="false" customHeight="false" outlineLevel="0" collapsed="false">
      <c r="A1426" s="15" t="s">
        <v>1523</v>
      </c>
      <c r="B1426" s="15" t="s">
        <v>94</v>
      </c>
      <c r="C1426" s="15" t="n">
        <v>0</v>
      </c>
      <c r="D1426" s="15" t="s">
        <v>24</v>
      </c>
      <c r="E1426" s="15" t="s">
        <v>26</v>
      </c>
      <c r="F1426" s="15" t="n">
        <v>48</v>
      </c>
      <c r="G1426" s="15" t="s">
        <v>26</v>
      </c>
      <c r="H1426" s="15" t="s">
        <v>24</v>
      </c>
      <c r="I1426" s="15" t="s">
        <v>24</v>
      </c>
      <c r="J1426" s="15" t="s">
        <v>28</v>
      </c>
      <c r="K1426" s="15" t="s">
        <v>28</v>
      </c>
      <c r="L1426" s="15" t="s">
        <v>28</v>
      </c>
      <c r="M1426" s="15" t="s">
        <v>28</v>
      </c>
      <c r="N1426" s="15" t="s">
        <v>28</v>
      </c>
      <c r="O1426" s="15" t="s">
        <v>28</v>
      </c>
      <c r="P1426" s="15" t="s">
        <v>27</v>
      </c>
      <c r="Q1426" s="15" t="s">
        <v>24</v>
      </c>
      <c r="R1426" s="15" t="s">
        <v>17</v>
      </c>
      <c r="S1426" s="18" t="n">
        <v>19.95</v>
      </c>
      <c r="T1426" s="15" t="n">
        <v>936.7</v>
      </c>
      <c r="U1426" s="15" t="s">
        <v>24</v>
      </c>
      <c r="V1426" s="18" t="n">
        <f aca="false">IF(ISNUMBER(T1426),T1426,0)</f>
        <v>936.7</v>
      </c>
      <c r="W1426" s="15" t="n">
        <f aca="false">IF(U1426="Yes",1,0)</f>
        <v>0</v>
      </c>
      <c r="X1426" s="15" t="str">
        <f aca="false">IF(F1426&lt;=12,"0-12 months",IF(F1426&lt;=24,"13-24 months",IF(F1426&lt;=48,"25-48 months","49-72 months")))</f>
        <v>25-48 months</v>
      </c>
      <c r="Y1426" s="15" t="str">
        <f aca="false">IF(C1426=1,"Yes","No")</f>
        <v>No</v>
      </c>
      <c r="Z1426" s="15" t="n">
        <f aca="false">COUNTIF(J1426:O1426,"Yes")</f>
        <v>0</v>
      </c>
      <c r="AA1426" s="18" t="n">
        <f aca="false">S1426*W1426</f>
        <v>0</v>
      </c>
      <c r="AB1426" s="15" t="n">
        <f aca="false">(P1426="Month-to-month")+(I1426="Fiber optic")+(R1426="Electronic check")+(F1426&lt;=12)+(M1426="No")+(J1426="No")</f>
        <v>0</v>
      </c>
      <c r="AC1426" s="15" t="str">
        <f aca="false">IF(AB1426&gt;=5,"High",IF(AB1426&gt;=3,"Medium","Low"))</f>
        <v>Low</v>
      </c>
    </row>
    <row r="1427" customFormat="false" ht="15" hidden="false" customHeight="false" outlineLevel="0" collapsed="false">
      <c r="A1427" s="15" t="s">
        <v>1524</v>
      </c>
      <c r="B1427" s="15" t="s">
        <v>98</v>
      </c>
      <c r="C1427" s="15" t="n">
        <v>0</v>
      </c>
      <c r="D1427" s="15" t="s">
        <v>26</v>
      </c>
      <c r="E1427" s="15" t="s">
        <v>24</v>
      </c>
      <c r="F1427" s="15" t="n">
        <v>12</v>
      </c>
      <c r="G1427" s="15" t="s">
        <v>26</v>
      </c>
      <c r="H1427" s="15" t="s">
        <v>24</v>
      </c>
      <c r="I1427" s="15" t="s">
        <v>96</v>
      </c>
      <c r="J1427" s="15" t="s">
        <v>24</v>
      </c>
      <c r="K1427" s="15" t="s">
        <v>24</v>
      </c>
      <c r="L1427" s="15" t="s">
        <v>26</v>
      </c>
      <c r="M1427" s="15" t="s">
        <v>26</v>
      </c>
      <c r="N1427" s="15" t="s">
        <v>26</v>
      </c>
      <c r="O1427" s="15" t="s">
        <v>26</v>
      </c>
      <c r="P1427" s="15" t="s">
        <v>25</v>
      </c>
      <c r="Q1427" s="15" t="s">
        <v>26</v>
      </c>
      <c r="R1427" s="15" t="s">
        <v>15</v>
      </c>
      <c r="S1427" s="18" t="n">
        <v>74.15</v>
      </c>
      <c r="T1427" s="15" t="n">
        <v>741.4</v>
      </c>
      <c r="U1427" s="15" t="s">
        <v>24</v>
      </c>
      <c r="V1427" s="18" t="n">
        <f aca="false">IF(ISNUMBER(T1427),T1427,0)</f>
        <v>741.4</v>
      </c>
      <c r="W1427" s="15" t="n">
        <f aca="false">IF(U1427="Yes",1,0)</f>
        <v>0</v>
      </c>
      <c r="X1427" s="15" t="str">
        <f aca="false">IF(F1427&lt;=12,"0-12 months",IF(F1427&lt;=24,"13-24 months",IF(F1427&lt;=48,"25-48 months","49-72 months")))</f>
        <v>0-12 months</v>
      </c>
      <c r="Y1427" s="15" t="str">
        <f aca="false">IF(C1427=1,"Yes","No")</f>
        <v>No</v>
      </c>
      <c r="Z1427" s="15" t="n">
        <f aca="false">COUNTIF(J1427:O1427,"Yes")</f>
        <v>4</v>
      </c>
      <c r="AA1427" s="18" t="n">
        <f aca="false">S1427*W1427</f>
        <v>0</v>
      </c>
      <c r="AB1427" s="15" t="n">
        <f aca="false">(P1427="Month-to-month")+(I1427="Fiber optic")+(R1427="Electronic check")+(F1427&lt;=12)+(M1427="No")+(J1427="No")</f>
        <v>4</v>
      </c>
      <c r="AC1427" s="15" t="str">
        <f aca="false">IF(AB1427&gt;=5,"High",IF(AB1427&gt;=3,"Medium","Low"))</f>
        <v>Medium</v>
      </c>
    </row>
    <row r="1428" customFormat="false" ht="15" hidden="false" customHeight="false" outlineLevel="0" collapsed="false">
      <c r="A1428" s="15" t="s">
        <v>1525</v>
      </c>
      <c r="B1428" s="15" t="s">
        <v>98</v>
      </c>
      <c r="C1428" s="15" t="n">
        <v>1</v>
      </c>
      <c r="D1428" s="15" t="s">
        <v>26</v>
      </c>
      <c r="E1428" s="15" t="s">
        <v>24</v>
      </c>
      <c r="F1428" s="15" t="n">
        <v>71</v>
      </c>
      <c r="G1428" s="15" t="s">
        <v>26</v>
      </c>
      <c r="H1428" s="15" t="s">
        <v>26</v>
      </c>
      <c r="I1428" s="15" t="s">
        <v>102</v>
      </c>
      <c r="J1428" s="15" t="s">
        <v>26</v>
      </c>
      <c r="K1428" s="15" t="s">
        <v>26</v>
      </c>
      <c r="L1428" s="15" t="s">
        <v>26</v>
      </c>
      <c r="M1428" s="15" t="s">
        <v>26</v>
      </c>
      <c r="N1428" s="15" t="s">
        <v>24</v>
      </c>
      <c r="O1428" s="15" t="s">
        <v>24</v>
      </c>
      <c r="P1428" s="15" t="s">
        <v>27</v>
      </c>
      <c r="Q1428" s="15" t="s">
        <v>26</v>
      </c>
      <c r="R1428" s="15" t="s">
        <v>15</v>
      </c>
      <c r="S1428" s="18" t="n">
        <v>92</v>
      </c>
      <c r="T1428" s="15" t="n">
        <v>6585.2</v>
      </c>
      <c r="U1428" s="15" t="s">
        <v>24</v>
      </c>
      <c r="V1428" s="18" t="n">
        <f aca="false">IF(ISNUMBER(T1428),T1428,0)</f>
        <v>6585.2</v>
      </c>
      <c r="W1428" s="15" t="n">
        <f aca="false">IF(U1428="Yes",1,0)</f>
        <v>0</v>
      </c>
      <c r="X1428" s="15" t="str">
        <f aca="false">IF(F1428&lt;=12,"0-12 months",IF(F1428&lt;=24,"13-24 months",IF(F1428&lt;=48,"25-48 months","49-72 months")))</f>
        <v>49-72 months</v>
      </c>
      <c r="Y1428" s="15" t="str">
        <f aca="false">IF(C1428=1,"Yes","No")</f>
        <v>Yes</v>
      </c>
      <c r="Z1428" s="15" t="n">
        <f aca="false">COUNTIF(J1428:O1428,"Yes")</f>
        <v>4</v>
      </c>
      <c r="AA1428" s="18" t="n">
        <f aca="false">S1428*W1428</f>
        <v>0</v>
      </c>
      <c r="AB1428" s="15" t="n">
        <f aca="false">(P1428="Month-to-month")+(I1428="Fiber optic")+(R1428="Electronic check")+(F1428&lt;=12)+(M1428="No")+(J1428="No")</f>
        <v>2</v>
      </c>
      <c r="AC1428" s="15" t="str">
        <f aca="false">IF(AB1428&gt;=5,"High",IF(AB1428&gt;=3,"Medium","Low"))</f>
        <v>Low</v>
      </c>
    </row>
    <row r="1429" customFormat="false" ht="15" hidden="false" customHeight="false" outlineLevel="0" collapsed="false">
      <c r="A1429" s="15" t="s">
        <v>1526</v>
      </c>
      <c r="B1429" s="15" t="s">
        <v>98</v>
      </c>
      <c r="C1429" s="15" t="n">
        <v>1</v>
      </c>
      <c r="D1429" s="15" t="s">
        <v>24</v>
      </c>
      <c r="E1429" s="15" t="s">
        <v>24</v>
      </c>
      <c r="F1429" s="15" t="n">
        <v>44</v>
      </c>
      <c r="G1429" s="15" t="s">
        <v>26</v>
      </c>
      <c r="H1429" s="15" t="s">
        <v>24</v>
      </c>
      <c r="I1429" s="15" t="s">
        <v>102</v>
      </c>
      <c r="J1429" s="15" t="s">
        <v>24</v>
      </c>
      <c r="K1429" s="15" t="s">
        <v>24</v>
      </c>
      <c r="L1429" s="15" t="s">
        <v>26</v>
      </c>
      <c r="M1429" s="15" t="s">
        <v>24</v>
      </c>
      <c r="N1429" s="15" t="s">
        <v>24</v>
      </c>
      <c r="O1429" s="15" t="s">
        <v>24</v>
      </c>
      <c r="P1429" s="15" t="s">
        <v>25</v>
      </c>
      <c r="Q1429" s="15" t="s">
        <v>24</v>
      </c>
      <c r="R1429" s="15" t="s">
        <v>15</v>
      </c>
      <c r="S1429" s="18" t="n">
        <v>73.85</v>
      </c>
      <c r="T1429" s="15" t="n">
        <v>3122.4</v>
      </c>
      <c r="U1429" s="15" t="s">
        <v>24</v>
      </c>
      <c r="V1429" s="18" t="n">
        <f aca="false">IF(ISNUMBER(T1429),T1429,0)</f>
        <v>3122.4</v>
      </c>
      <c r="W1429" s="15" t="n">
        <f aca="false">IF(U1429="Yes",1,0)</f>
        <v>0</v>
      </c>
      <c r="X1429" s="15" t="str">
        <f aca="false">IF(F1429&lt;=12,"0-12 months",IF(F1429&lt;=24,"13-24 months",IF(F1429&lt;=48,"25-48 months","49-72 months")))</f>
        <v>25-48 months</v>
      </c>
      <c r="Y1429" s="15" t="str">
        <f aca="false">IF(C1429=1,"Yes","No")</f>
        <v>Yes</v>
      </c>
      <c r="Z1429" s="15" t="n">
        <f aca="false">COUNTIF(J1429:O1429,"Yes")</f>
        <v>1</v>
      </c>
      <c r="AA1429" s="18" t="n">
        <f aca="false">S1429*W1429</f>
        <v>0</v>
      </c>
      <c r="AB1429" s="15" t="n">
        <f aca="false">(P1429="Month-to-month")+(I1429="Fiber optic")+(R1429="Electronic check")+(F1429&lt;=12)+(M1429="No")+(J1429="No")</f>
        <v>5</v>
      </c>
      <c r="AC1429" s="15" t="str">
        <f aca="false">IF(AB1429&gt;=5,"High",IF(AB1429&gt;=3,"Medium","Low"))</f>
        <v>High</v>
      </c>
    </row>
    <row r="1430" customFormat="false" ht="15" hidden="false" customHeight="false" outlineLevel="0" collapsed="false">
      <c r="A1430" s="15" t="s">
        <v>1527</v>
      </c>
      <c r="B1430" s="15" t="s">
        <v>98</v>
      </c>
      <c r="C1430" s="15" t="n">
        <v>0</v>
      </c>
      <c r="D1430" s="15" t="s">
        <v>24</v>
      </c>
      <c r="E1430" s="15" t="s">
        <v>24</v>
      </c>
      <c r="F1430" s="15" t="n">
        <v>1</v>
      </c>
      <c r="G1430" s="15" t="s">
        <v>26</v>
      </c>
      <c r="H1430" s="15" t="s">
        <v>26</v>
      </c>
      <c r="I1430" s="15" t="s">
        <v>96</v>
      </c>
      <c r="J1430" s="15" t="s">
        <v>24</v>
      </c>
      <c r="K1430" s="15" t="s">
        <v>24</v>
      </c>
      <c r="L1430" s="15" t="s">
        <v>24</v>
      </c>
      <c r="M1430" s="15" t="s">
        <v>24</v>
      </c>
      <c r="N1430" s="15" t="s">
        <v>24</v>
      </c>
      <c r="O1430" s="15" t="s">
        <v>24</v>
      </c>
      <c r="P1430" s="15" t="s">
        <v>25</v>
      </c>
      <c r="Q1430" s="15" t="s">
        <v>26</v>
      </c>
      <c r="R1430" s="15" t="s">
        <v>15</v>
      </c>
      <c r="S1430" s="18" t="n">
        <v>50.45</v>
      </c>
      <c r="T1430" s="15" t="n">
        <v>50.45</v>
      </c>
      <c r="U1430" s="15" t="s">
        <v>26</v>
      </c>
      <c r="V1430" s="18" t="n">
        <f aca="false">IF(ISNUMBER(T1430),T1430,0)</f>
        <v>50.45</v>
      </c>
      <c r="W1430" s="15" t="n">
        <f aca="false">IF(U1430="Yes",1,0)</f>
        <v>1</v>
      </c>
      <c r="X1430" s="15" t="str">
        <f aca="false">IF(F1430&lt;=12,"0-12 months",IF(F1430&lt;=24,"13-24 months",IF(F1430&lt;=48,"25-48 months","49-72 months")))</f>
        <v>0-12 months</v>
      </c>
      <c r="Y1430" s="15" t="str">
        <f aca="false">IF(C1430=1,"Yes","No")</f>
        <v>No</v>
      </c>
      <c r="Z1430" s="15" t="n">
        <f aca="false">COUNTIF(J1430:O1430,"Yes")</f>
        <v>0</v>
      </c>
      <c r="AA1430" s="18" t="n">
        <f aca="false">S1430*W1430</f>
        <v>50.45</v>
      </c>
      <c r="AB1430" s="15" t="n">
        <f aca="false">(P1430="Month-to-month")+(I1430="Fiber optic")+(R1430="Electronic check")+(F1430&lt;=12)+(M1430="No")+(J1430="No")</f>
        <v>5</v>
      </c>
      <c r="AC1430" s="15" t="str">
        <f aca="false">IF(AB1430&gt;=5,"High",IF(AB1430&gt;=3,"Medium","Low"))</f>
        <v>High</v>
      </c>
    </row>
    <row r="1431" customFormat="false" ht="15" hidden="false" customHeight="false" outlineLevel="0" collapsed="false">
      <c r="A1431" s="15" t="s">
        <v>1528</v>
      </c>
      <c r="B1431" s="15" t="s">
        <v>98</v>
      </c>
      <c r="C1431" s="15" t="n">
        <v>0</v>
      </c>
      <c r="D1431" s="15" t="s">
        <v>26</v>
      </c>
      <c r="E1431" s="15" t="s">
        <v>26</v>
      </c>
      <c r="F1431" s="15" t="n">
        <v>45</v>
      </c>
      <c r="G1431" s="15" t="s">
        <v>26</v>
      </c>
      <c r="H1431" s="15" t="s">
        <v>26</v>
      </c>
      <c r="I1431" s="15" t="s">
        <v>24</v>
      </c>
      <c r="J1431" s="15" t="s">
        <v>28</v>
      </c>
      <c r="K1431" s="15" t="s">
        <v>28</v>
      </c>
      <c r="L1431" s="15" t="s">
        <v>28</v>
      </c>
      <c r="M1431" s="15" t="s">
        <v>28</v>
      </c>
      <c r="N1431" s="15" t="s">
        <v>28</v>
      </c>
      <c r="O1431" s="15" t="s">
        <v>28</v>
      </c>
      <c r="P1431" s="15" t="s">
        <v>29</v>
      </c>
      <c r="Q1431" s="15" t="s">
        <v>24</v>
      </c>
      <c r="R1431" s="15" t="s">
        <v>17</v>
      </c>
      <c r="S1431" s="18" t="n">
        <v>24.45</v>
      </c>
      <c r="T1431" s="15" t="n">
        <v>1088.25</v>
      </c>
      <c r="U1431" s="15" t="s">
        <v>24</v>
      </c>
      <c r="V1431" s="18" t="n">
        <f aca="false">IF(ISNUMBER(T1431),T1431,0)</f>
        <v>1088.25</v>
      </c>
      <c r="W1431" s="15" t="n">
        <f aca="false">IF(U1431="Yes",1,0)</f>
        <v>0</v>
      </c>
      <c r="X1431" s="15" t="str">
        <f aca="false">IF(F1431&lt;=12,"0-12 months",IF(F1431&lt;=24,"13-24 months",IF(F1431&lt;=48,"25-48 months","49-72 months")))</f>
        <v>25-48 months</v>
      </c>
      <c r="Y1431" s="15" t="str">
        <f aca="false">IF(C1431=1,"Yes","No")</f>
        <v>No</v>
      </c>
      <c r="Z1431" s="15" t="n">
        <f aca="false">COUNTIF(J1431:O1431,"Yes")</f>
        <v>0</v>
      </c>
      <c r="AA1431" s="18" t="n">
        <f aca="false">S1431*W1431</f>
        <v>0</v>
      </c>
      <c r="AB1431" s="15" t="n">
        <f aca="false">(P1431="Month-to-month")+(I1431="Fiber optic")+(R1431="Electronic check")+(F1431&lt;=12)+(M1431="No")+(J1431="No")</f>
        <v>0</v>
      </c>
      <c r="AC1431" s="15" t="str">
        <f aca="false">IF(AB1431&gt;=5,"High",IF(AB1431&gt;=3,"Medium","Low"))</f>
        <v>Low</v>
      </c>
    </row>
    <row r="1432" customFormat="false" ht="15" hidden="false" customHeight="false" outlineLevel="0" collapsed="false">
      <c r="A1432" s="15" t="s">
        <v>1529</v>
      </c>
      <c r="B1432" s="15" t="s">
        <v>94</v>
      </c>
      <c r="C1432" s="15" t="n">
        <v>0</v>
      </c>
      <c r="D1432" s="15" t="s">
        <v>24</v>
      </c>
      <c r="E1432" s="15" t="s">
        <v>24</v>
      </c>
      <c r="F1432" s="15" t="n">
        <v>23</v>
      </c>
      <c r="G1432" s="15" t="s">
        <v>26</v>
      </c>
      <c r="H1432" s="15" t="s">
        <v>26</v>
      </c>
      <c r="I1432" s="15" t="s">
        <v>24</v>
      </c>
      <c r="J1432" s="15" t="s">
        <v>28</v>
      </c>
      <c r="K1432" s="15" t="s">
        <v>28</v>
      </c>
      <c r="L1432" s="15" t="s">
        <v>28</v>
      </c>
      <c r="M1432" s="15" t="s">
        <v>28</v>
      </c>
      <c r="N1432" s="15" t="s">
        <v>28</v>
      </c>
      <c r="O1432" s="15" t="s">
        <v>28</v>
      </c>
      <c r="P1432" s="15" t="s">
        <v>27</v>
      </c>
      <c r="Q1432" s="15" t="s">
        <v>24</v>
      </c>
      <c r="R1432" s="15" t="s">
        <v>21</v>
      </c>
      <c r="S1432" s="18" t="n">
        <v>24.8</v>
      </c>
      <c r="T1432" s="15" t="n">
        <v>615.35</v>
      </c>
      <c r="U1432" s="15" t="s">
        <v>24</v>
      </c>
      <c r="V1432" s="18" t="n">
        <f aca="false">IF(ISNUMBER(T1432),T1432,0)</f>
        <v>615.35</v>
      </c>
      <c r="W1432" s="15" t="n">
        <f aca="false">IF(U1432="Yes",1,0)</f>
        <v>0</v>
      </c>
      <c r="X1432" s="15" t="str">
        <f aca="false">IF(F1432&lt;=12,"0-12 months",IF(F1432&lt;=24,"13-24 months",IF(F1432&lt;=48,"25-48 months","49-72 months")))</f>
        <v>13-24 months</v>
      </c>
      <c r="Y1432" s="15" t="str">
        <f aca="false">IF(C1432=1,"Yes","No")</f>
        <v>No</v>
      </c>
      <c r="Z1432" s="15" t="n">
        <f aca="false">COUNTIF(J1432:O1432,"Yes")</f>
        <v>0</v>
      </c>
      <c r="AA1432" s="18" t="n">
        <f aca="false">S1432*W1432</f>
        <v>0</v>
      </c>
      <c r="AB1432" s="15" t="n">
        <f aca="false">(P1432="Month-to-month")+(I1432="Fiber optic")+(R1432="Electronic check")+(F1432&lt;=12)+(M1432="No")+(J1432="No")</f>
        <v>0</v>
      </c>
      <c r="AC1432" s="15" t="str">
        <f aca="false">IF(AB1432&gt;=5,"High",IF(AB1432&gt;=3,"Medium","Low"))</f>
        <v>Low</v>
      </c>
    </row>
    <row r="1433" customFormat="false" ht="15" hidden="false" customHeight="false" outlineLevel="0" collapsed="false">
      <c r="A1433" s="15" t="s">
        <v>1530</v>
      </c>
      <c r="B1433" s="15" t="s">
        <v>94</v>
      </c>
      <c r="C1433" s="15" t="n">
        <v>0</v>
      </c>
      <c r="D1433" s="15" t="s">
        <v>26</v>
      </c>
      <c r="E1433" s="15" t="s">
        <v>24</v>
      </c>
      <c r="F1433" s="15" t="n">
        <v>43</v>
      </c>
      <c r="G1433" s="15" t="s">
        <v>26</v>
      </c>
      <c r="H1433" s="15" t="s">
        <v>26</v>
      </c>
      <c r="I1433" s="15" t="s">
        <v>96</v>
      </c>
      <c r="J1433" s="15" t="s">
        <v>24</v>
      </c>
      <c r="K1433" s="15" t="s">
        <v>24</v>
      </c>
      <c r="L1433" s="15" t="s">
        <v>24</v>
      </c>
      <c r="M1433" s="15" t="s">
        <v>26</v>
      </c>
      <c r="N1433" s="15" t="s">
        <v>26</v>
      </c>
      <c r="O1433" s="15" t="s">
        <v>24</v>
      </c>
      <c r="P1433" s="15" t="s">
        <v>27</v>
      </c>
      <c r="Q1433" s="15" t="s">
        <v>26</v>
      </c>
      <c r="R1433" s="15" t="s">
        <v>19</v>
      </c>
      <c r="S1433" s="18" t="n">
        <v>64.85</v>
      </c>
      <c r="T1433" s="15" t="n">
        <v>2908.2</v>
      </c>
      <c r="U1433" s="15" t="s">
        <v>24</v>
      </c>
      <c r="V1433" s="18" t="n">
        <f aca="false">IF(ISNUMBER(T1433),T1433,0)</f>
        <v>2908.2</v>
      </c>
      <c r="W1433" s="15" t="n">
        <f aca="false">IF(U1433="Yes",1,0)</f>
        <v>0</v>
      </c>
      <c r="X1433" s="15" t="str">
        <f aca="false">IF(F1433&lt;=12,"0-12 months",IF(F1433&lt;=24,"13-24 months",IF(F1433&lt;=48,"25-48 months","49-72 months")))</f>
        <v>25-48 months</v>
      </c>
      <c r="Y1433" s="15" t="str">
        <f aca="false">IF(C1433=1,"Yes","No")</f>
        <v>No</v>
      </c>
      <c r="Z1433" s="15" t="n">
        <f aca="false">COUNTIF(J1433:O1433,"Yes")</f>
        <v>2</v>
      </c>
      <c r="AA1433" s="18" t="n">
        <f aca="false">S1433*W1433</f>
        <v>0</v>
      </c>
      <c r="AB1433" s="15" t="n">
        <f aca="false">(P1433="Month-to-month")+(I1433="Fiber optic")+(R1433="Electronic check")+(F1433&lt;=12)+(M1433="No")+(J1433="No")</f>
        <v>1</v>
      </c>
      <c r="AC1433" s="15" t="str">
        <f aca="false">IF(AB1433&gt;=5,"High",IF(AB1433&gt;=3,"Medium","Low"))</f>
        <v>Low</v>
      </c>
    </row>
    <row r="1434" customFormat="false" ht="15" hidden="false" customHeight="false" outlineLevel="0" collapsed="false">
      <c r="A1434" s="15" t="s">
        <v>1531</v>
      </c>
      <c r="B1434" s="15" t="s">
        <v>98</v>
      </c>
      <c r="C1434" s="15" t="n">
        <v>0</v>
      </c>
      <c r="D1434" s="15" t="s">
        <v>24</v>
      </c>
      <c r="E1434" s="15" t="s">
        <v>24</v>
      </c>
      <c r="F1434" s="15" t="n">
        <v>35</v>
      </c>
      <c r="G1434" s="15" t="s">
        <v>26</v>
      </c>
      <c r="H1434" s="15" t="s">
        <v>24</v>
      </c>
      <c r="I1434" s="15" t="s">
        <v>24</v>
      </c>
      <c r="J1434" s="15" t="s">
        <v>28</v>
      </c>
      <c r="K1434" s="15" t="s">
        <v>28</v>
      </c>
      <c r="L1434" s="15" t="s">
        <v>28</v>
      </c>
      <c r="M1434" s="15" t="s">
        <v>28</v>
      </c>
      <c r="N1434" s="15" t="s">
        <v>28</v>
      </c>
      <c r="O1434" s="15" t="s">
        <v>28</v>
      </c>
      <c r="P1434" s="15" t="s">
        <v>25</v>
      </c>
      <c r="Q1434" s="15" t="s">
        <v>24</v>
      </c>
      <c r="R1434" s="15" t="s">
        <v>19</v>
      </c>
      <c r="S1434" s="18" t="n">
        <v>20.75</v>
      </c>
      <c r="T1434" s="15" t="n">
        <v>739.9</v>
      </c>
      <c r="U1434" s="15" t="s">
        <v>24</v>
      </c>
      <c r="V1434" s="18" t="n">
        <f aca="false">IF(ISNUMBER(T1434),T1434,0)</f>
        <v>739.9</v>
      </c>
      <c r="W1434" s="15" t="n">
        <f aca="false">IF(U1434="Yes",1,0)</f>
        <v>0</v>
      </c>
      <c r="X1434" s="15" t="str">
        <f aca="false">IF(F1434&lt;=12,"0-12 months",IF(F1434&lt;=24,"13-24 months",IF(F1434&lt;=48,"25-48 months","49-72 months")))</f>
        <v>25-48 months</v>
      </c>
      <c r="Y1434" s="15" t="str">
        <f aca="false">IF(C1434=1,"Yes","No")</f>
        <v>No</v>
      </c>
      <c r="Z1434" s="15" t="n">
        <f aca="false">COUNTIF(J1434:O1434,"Yes")</f>
        <v>0</v>
      </c>
      <c r="AA1434" s="18" t="n">
        <f aca="false">S1434*W1434</f>
        <v>0</v>
      </c>
      <c r="AB1434" s="15" t="n">
        <f aca="false">(P1434="Month-to-month")+(I1434="Fiber optic")+(R1434="Electronic check")+(F1434&lt;=12)+(M1434="No")+(J1434="No")</f>
        <v>1</v>
      </c>
      <c r="AC1434" s="15" t="str">
        <f aca="false">IF(AB1434&gt;=5,"High",IF(AB1434&gt;=3,"Medium","Low"))</f>
        <v>Low</v>
      </c>
    </row>
    <row r="1435" customFormat="false" ht="15" hidden="false" customHeight="false" outlineLevel="0" collapsed="false">
      <c r="A1435" s="15" t="s">
        <v>1532</v>
      </c>
      <c r="B1435" s="15" t="s">
        <v>98</v>
      </c>
      <c r="C1435" s="15" t="n">
        <v>0</v>
      </c>
      <c r="D1435" s="15" t="s">
        <v>26</v>
      </c>
      <c r="E1435" s="15" t="s">
        <v>24</v>
      </c>
      <c r="F1435" s="15" t="n">
        <v>9</v>
      </c>
      <c r="G1435" s="15" t="s">
        <v>26</v>
      </c>
      <c r="H1435" s="15" t="s">
        <v>24</v>
      </c>
      <c r="I1435" s="15" t="s">
        <v>96</v>
      </c>
      <c r="J1435" s="15" t="s">
        <v>26</v>
      </c>
      <c r="K1435" s="15" t="s">
        <v>26</v>
      </c>
      <c r="L1435" s="15" t="s">
        <v>24</v>
      </c>
      <c r="M1435" s="15" t="s">
        <v>26</v>
      </c>
      <c r="N1435" s="15" t="s">
        <v>26</v>
      </c>
      <c r="O1435" s="15" t="s">
        <v>24</v>
      </c>
      <c r="P1435" s="15" t="s">
        <v>25</v>
      </c>
      <c r="Q1435" s="15" t="s">
        <v>26</v>
      </c>
      <c r="R1435" s="15" t="s">
        <v>17</v>
      </c>
      <c r="S1435" s="18" t="n">
        <v>68.95</v>
      </c>
      <c r="T1435" s="15" t="n">
        <v>593.85</v>
      </c>
      <c r="U1435" s="15" t="s">
        <v>24</v>
      </c>
      <c r="V1435" s="18" t="n">
        <f aca="false">IF(ISNUMBER(T1435),T1435,0)</f>
        <v>593.85</v>
      </c>
      <c r="W1435" s="15" t="n">
        <f aca="false">IF(U1435="Yes",1,0)</f>
        <v>0</v>
      </c>
      <c r="X1435" s="15" t="str">
        <f aca="false">IF(F1435&lt;=12,"0-12 months",IF(F1435&lt;=24,"13-24 months",IF(F1435&lt;=48,"25-48 months","49-72 months")))</f>
        <v>0-12 months</v>
      </c>
      <c r="Y1435" s="15" t="str">
        <f aca="false">IF(C1435=1,"Yes","No")</f>
        <v>No</v>
      </c>
      <c r="Z1435" s="15" t="n">
        <f aca="false">COUNTIF(J1435:O1435,"Yes")</f>
        <v>4</v>
      </c>
      <c r="AA1435" s="18" t="n">
        <f aca="false">S1435*W1435</f>
        <v>0</v>
      </c>
      <c r="AB1435" s="15" t="n">
        <f aca="false">(P1435="Month-to-month")+(I1435="Fiber optic")+(R1435="Electronic check")+(F1435&lt;=12)+(M1435="No")+(J1435="No")</f>
        <v>2</v>
      </c>
      <c r="AC1435" s="15" t="str">
        <f aca="false">IF(AB1435&gt;=5,"High",IF(AB1435&gt;=3,"Medium","Low"))</f>
        <v>Low</v>
      </c>
    </row>
    <row r="1436" customFormat="false" ht="15" hidden="false" customHeight="false" outlineLevel="0" collapsed="false">
      <c r="A1436" s="15" t="s">
        <v>1533</v>
      </c>
      <c r="B1436" s="15" t="s">
        <v>98</v>
      </c>
      <c r="C1436" s="15" t="n">
        <v>0</v>
      </c>
      <c r="D1436" s="15" t="s">
        <v>24</v>
      </c>
      <c r="E1436" s="15" t="s">
        <v>24</v>
      </c>
      <c r="F1436" s="15" t="n">
        <v>12</v>
      </c>
      <c r="G1436" s="15" t="s">
        <v>26</v>
      </c>
      <c r="H1436" s="15" t="s">
        <v>26</v>
      </c>
      <c r="I1436" s="15" t="s">
        <v>102</v>
      </c>
      <c r="J1436" s="15" t="s">
        <v>24</v>
      </c>
      <c r="K1436" s="15" t="s">
        <v>24</v>
      </c>
      <c r="L1436" s="15" t="s">
        <v>24</v>
      </c>
      <c r="M1436" s="15" t="s">
        <v>26</v>
      </c>
      <c r="N1436" s="15" t="s">
        <v>26</v>
      </c>
      <c r="O1436" s="15" t="s">
        <v>26</v>
      </c>
      <c r="P1436" s="15" t="s">
        <v>25</v>
      </c>
      <c r="Q1436" s="15" t="s">
        <v>26</v>
      </c>
      <c r="R1436" s="15" t="s">
        <v>17</v>
      </c>
      <c r="S1436" s="18" t="n">
        <v>99.95</v>
      </c>
      <c r="T1436" s="15" t="n">
        <v>1132.75</v>
      </c>
      <c r="U1436" s="15" t="s">
        <v>26</v>
      </c>
      <c r="V1436" s="18" t="n">
        <f aca="false">IF(ISNUMBER(T1436),T1436,0)</f>
        <v>1132.75</v>
      </c>
      <c r="W1436" s="15" t="n">
        <f aca="false">IF(U1436="Yes",1,0)</f>
        <v>1</v>
      </c>
      <c r="X1436" s="15" t="str">
        <f aca="false">IF(F1436&lt;=12,"0-12 months",IF(F1436&lt;=24,"13-24 months",IF(F1436&lt;=48,"25-48 months","49-72 months")))</f>
        <v>0-12 months</v>
      </c>
      <c r="Y1436" s="15" t="str">
        <f aca="false">IF(C1436=1,"Yes","No")</f>
        <v>No</v>
      </c>
      <c r="Z1436" s="15" t="n">
        <f aca="false">COUNTIF(J1436:O1436,"Yes")</f>
        <v>3</v>
      </c>
      <c r="AA1436" s="18" t="n">
        <f aca="false">S1436*W1436</f>
        <v>99.95</v>
      </c>
      <c r="AB1436" s="15" t="n">
        <f aca="false">(P1436="Month-to-month")+(I1436="Fiber optic")+(R1436="Electronic check")+(F1436&lt;=12)+(M1436="No")+(J1436="No")</f>
        <v>4</v>
      </c>
      <c r="AC1436" s="15" t="str">
        <f aca="false">IF(AB1436&gt;=5,"High",IF(AB1436&gt;=3,"Medium","Low"))</f>
        <v>Medium</v>
      </c>
    </row>
    <row r="1437" customFormat="false" ht="15" hidden="false" customHeight="false" outlineLevel="0" collapsed="false">
      <c r="A1437" s="15" t="s">
        <v>1534</v>
      </c>
      <c r="B1437" s="15" t="s">
        <v>94</v>
      </c>
      <c r="C1437" s="15" t="n">
        <v>1</v>
      </c>
      <c r="D1437" s="15" t="s">
        <v>26</v>
      </c>
      <c r="E1437" s="15" t="s">
        <v>24</v>
      </c>
      <c r="F1437" s="15" t="n">
        <v>65</v>
      </c>
      <c r="G1437" s="15" t="s">
        <v>26</v>
      </c>
      <c r="H1437" s="15" t="s">
        <v>26</v>
      </c>
      <c r="I1437" s="15" t="s">
        <v>102</v>
      </c>
      <c r="J1437" s="15" t="s">
        <v>26</v>
      </c>
      <c r="K1437" s="15" t="s">
        <v>26</v>
      </c>
      <c r="L1437" s="15" t="s">
        <v>26</v>
      </c>
      <c r="M1437" s="15" t="s">
        <v>24</v>
      </c>
      <c r="N1437" s="15" t="s">
        <v>26</v>
      </c>
      <c r="O1437" s="15" t="s">
        <v>26</v>
      </c>
      <c r="P1437" s="15" t="s">
        <v>25</v>
      </c>
      <c r="Q1437" s="15" t="s">
        <v>26</v>
      </c>
      <c r="R1437" s="15" t="s">
        <v>21</v>
      </c>
      <c r="S1437" s="18" t="n">
        <v>109.4</v>
      </c>
      <c r="T1437" s="15" t="n">
        <v>7227.45</v>
      </c>
      <c r="U1437" s="15" t="s">
        <v>24</v>
      </c>
      <c r="V1437" s="18" t="n">
        <f aca="false">IF(ISNUMBER(T1437),T1437,0)</f>
        <v>7227.45</v>
      </c>
      <c r="W1437" s="15" t="n">
        <f aca="false">IF(U1437="Yes",1,0)</f>
        <v>0</v>
      </c>
      <c r="X1437" s="15" t="str">
        <f aca="false">IF(F1437&lt;=12,"0-12 months",IF(F1437&lt;=24,"13-24 months",IF(F1437&lt;=48,"25-48 months","49-72 months")))</f>
        <v>49-72 months</v>
      </c>
      <c r="Y1437" s="15" t="str">
        <f aca="false">IF(C1437=1,"Yes","No")</f>
        <v>Yes</v>
      </c>
      <c r="Z1437" s="15" t="n">
        <f aca="false">COUNTIF(J1437:O1437,"Yes")</f>
        <v>5</v>
      </c>
      <c r="AA1437" s="18" t="n">
        <f aca="false">S1437*W1437</f>
        <v>0</v>
      </c>
      <c r="AB1437" s="15" t="n">
        <f aca="false">(P1437="Month-to-month")+(I1437="Fiber optic")+(R1437="Electronic check")+(F1437&lt;=12)+(M1437="No")+(J1437="No")</f>
        <v>3</v>
      </c>
      <c r="AC1437" s="15" t="str">
        <f aca="false">IF(AB1437&gt;=5,"High",IF(AB1437&gt;=3,"Medium","Low"))</f>
        <v>Medium</v>
      </c>
    </row>
    <row r="1438" customFormat="false" ht="15" hidden="false" customHeight="false" outlineLevel="0" collapsed="false">
      <c r="A1438" s="15" t="s">
        <v>1535</v>
      </c>
      <c r="B1438" s="15" t="s">
        <v>94</v>
      </c>
      <c r="C1438" s="15" t="n">
        <v>0</v>
      </c>
      <c r="D1438" s="15" t="s">
        <v>24</v>
      </c>
      <c r="E1438" s="15" t="s">
        <v>24</v>
      </c>
      <c r="F1438" s="15" t="n">
        <v>2</v>
      </c>
      <c r="G1438" s="15" t="s">
        <v>26</v>
      </c>
      <c r="H1438" s="15" t="s">
        <v>26</v>
      </c>
      <c r="I1438" s="15" t="s">
        <v>102</v>
      </c>
      <c r="J1438" s="15" t="s">
        <v>24</v>
      </c>
      <c r="K1438" s="15" t="s">
        <v>24</v>
      </c>
      <c r="L1438" s="15" t="s">
        <v>26</v>
      </c>
      <c r="M1438" s="15" t="s">
        <v>24</v>
      </c>
      <c r="N1438" s="15" t="s">
        <v>26</v>
      </c>
      <c r="O1438" s="15" t="s">
        <v>24</v>
      </c>
      <c r="P1438" s="15" t="s">
        <v>25</v>
      </c>
      <c r="Q1438" s="15" t="s">
        <v>26</v>
      </c>
      <c r="R1438" s="15" t="s">
        <v>15</v>
      </c>
      <c r="S1438" s="18" t="n">
        <v>91.4</v>
      </c>
      <c r="T1438" s="15" t="n">
        <v>193.6</v>
      </c>
      <c r="U1438" s="15" t="s">
        <v>26</v>
      </c>
      <c r="V1438" s="18" t="n">
        <f aca="false">IF(ISNUMBER(T1438),T1438,0)</f>
        <v>193.6</v>
      </c>
      <c r="W1438" s="15" t="n">
        <f aca="false">IF(U1438="Yes",1,0)</f>
        <v>1</v>
      </c>
      <c r="X1438" s="15" t="str">
        <f aca="false">IF(F1438&lt;=12,"0-12 months",IF(F1438&lt;=24,"13-24 months",IF(F1438&lt;=48,"25-48 months","49-72 months")))</f>
        <v>0-12 months</v>
      </c>
      <c r="Y1438" s="15" t="str">
        <f aca="false">IF(C1438=1,"Yes","No")</f>
        <v>No</v>
      </c>
      <c r="Z1438" s="15" t="n">
        <f aca="false">COUNTIF(J1438:O1438,"Yes")</f>
        <v>2</v>
      </c>
      <c r="AA1438" s="18" t="n">
        <f aca="false">S1438*W1438</f>
        <v>91.4</v>
      </c>
      <c r="AB1438" s="15" t="n">
        <f aca="false">(P1438="Month-to-month")+(I1438="Fiber optic")+(R1438="Electronic check")+(F1438&lt;=12)+(M1438="No")+(J1438="No")</f>
        <v>6</v>
      </c>
      <c r="AC1438" s="15" t="str">
        <f aca="false">IF(AB1438&gt;=5,"High",IF(AB1438&gt;=3,"Medium","Low"))</f>
        <v>High</v>
      </c>
    </row>
    <row r="1439" customFormat="false" ht="15" hidden="false" customHeight="false" outlineLevel="0" collapsed="false">
      <c r="A1439" s="15" t="s">
        <v>1536</v>
      </c>
      <c r="B1439" s="15" t="s">
        <v>98</v>
      </c>
      <c r="C1439" s="15" t="n">
        <v>0</v>
      </c>
      <c r="D1439" s="15" t="s">
        <v>24</v>
      </c>
      <c r="E1439" s="15" t="s">
        <v>24</v>
      </c>
      <c r="F1439" s="15" t="n">
        <v>27</v>
      </c>
      <c r="G1439" s="15" t="s">
        <v>26</v>
      </c>
      <c r="H1439" s="15" t="s">
        <v>26</v>
      </c>
      <c r="I1439" s="15" t="s">
        <v>96</v>
      </c>
      <c r="J1439" s="15" t="s">
        <v>24</v>
      </c>
      <c r="K1439" s="15" t="s">
        <v>24</v>
      </c>
      <c r="L1439" s="15" t="s">
        <v>24</v>
      </c>
      <c r="M1439" s="15" t="s">
        <v>24</v>
      </c>
      <c r="N1439" s="15" t="s">
        <v>24</v>
      </c>
      <c r="O1439" s="15" t="s">
        <v>24</v>
      </c>
      <c r="P1439" s="15" t="s">
        <v>25</v>
      </c>
      <c r="Q1439" s="15" t="s">
        <v>24</v>
      </c>
      <c r="R1439" s="15" t="s">
        <v>17</v>
      </c>
      <c r="S1439" s="18" t="n">
        <v>49</v>
      </c>
      <c r="T1439" s="15" t="n">
        <v>1291.35</v>
      </c>
      <c r="U1439" s="15" t="s">
        <v>24</v>
      </c>
      <c r="V1439" s="18" t="n">
        <f aca="false">IF(ISNUMBER(T1439),T1439,0)</f>
        <v>1291.35</v>
      </c>
      <c r="W1439" s="15" t="n">
        <f aca="false">IF(U1439="Yes",1,0)</f>
        <v>0</v>
      </c>
      <c r="X1439" s="15" t="str">
        <f aca="false">IF(F1439&lt;=12,"0-12 months",IF(F1439&lt;=24,"13-24 months",IF(F1439&lt;=48,"25-48 months","49-72 months")))</f>
        <v>25-48 months</v>
      </c>
      <c r="Y1439" s="15" t="str">
        <f aca="false">IF(C1439=1,"Yes","No")</f>
        <v>No</v>
      </c>
      <c r="Z1439" s="15" t="n">
        <f aca="false">COUNTIF(J1439:O1439,"Yes")</f>
        <v>0</v>
      </c>
      <c r="AA1439" s="18" t="n">
        <f aca="false">S1439*W1439</f>
        <v>0</v>
      </c>
      <c r="AB1439" s="15" t="n">
        <f aca="false">(P1439="Month-to-month")+(I1439="Fiber optic")+(R1439="Electronic check")+(F1439&lt;=12)+(M1439="No")+(J1439="No")</f>
        <v>3</v>
      </c>
      <c r="AC1439" s="15" t="str">
        <f aca="false">IF(AB1439&gt;=5,"High",IF(AB1439&gt;=3,"Medium","Low"))</f>
        <v>Medium</v>
      </c>
    </row>
    <row r="1440" customFormat="false" ht="15" hidden="false" customHeight="false" outlineLevel="0" collapsed="false">
      <c r="A1440" s="15" t="s">
        <v>1537</v>
      </c>
      <c r="B1440" s="15" t="s">
        <v>94</v>
      </c>
      <c r="C1440" s="15" t="n">
        <v>0</v>
      </c>
      <c r="D1440" s="15" t="s">
        <v>24</v>
      </c>
      <c r="E1440" s="15" t="s">
        <v>24</v>
      </c>
      <c r="F1440" s="15" t="n">
        <v>40</v>
      </c>
      <c r="G1440" s="15" t="s">
        <v>26</v>
      </c>
      <c r="H1440" s="15" t="s">
        <v>24</v>
      </c>
      <c r="I1440" s="15" t="s">
        <v>96</v>
      </c>
      <c r="J1440" s="15" t="s">
        <v>24</v>
      </c>
      <c r="K1440" s="15" t="s">
        <v>24</v>
      </c>
      <c r="L1440" s="15" t="s">
        <v>26</v>
      </c>
      <c r="M1440" s="15" t="s">
        <v>24</v>
      </c>
      <c r="N1440" s="15" t="s">
        <v>24</v>
      </c>
      <c r="O1440" s="15" t="s">
        <v>24</v>
      </c>
      <c r="P1440" s="15" t="s">
        <v>27</v>
      </c>
      <c r="Q1440" s="15" t="s">
        <v>26</v>
      </c>
      <c r="R1440" s="15" t="s">
        <v>17</v>
      </c>
      <c r="S1440" s="18" t="n">
        <v>50.25</v>
      </c>
      <c r="T1440" s="15" t="n">
        <v>2023.55</v>
      </c>
      <c r="U1440" s="15" t="s">
        <v>24</v>
      </c>
      <c r="V1440" s="18" t="n">
        <f aca="false">IF(ISNUMBER(T1440),T1440,0)</f>
        <v>2023.55</v>
      </c>
      <c r="W1440" s="15" t="n">
        <f aca="false">IF(U1440="Yes",1,0)</f>
        <v>0</v>
      </c>
      <c r="X1440" s="15" t="str">
        <f aca="false">IF(F1440&lt;=12,"0-12 months",IF(F1440&lt;=24,"13-24 months",IF(F1440&lt;=48,"25-48 months","49-72 months")))</f>
        <v>25-48 months</v>
      </c>
      <c r="Y1440" s="15" t="str">
        <f aca="false">IF(C1440=1,"Yes","No")</f>
        <v>No</v>
      </c>
      <c r="Z1440" s="15" t="n">
        <f aca="false">COUNTIF(J1440:O1440,"Yes")</f>
        <v>1</v>
      </c>
      <c r="AA1440" s="18" t="n">
        <f aca="false">S1440*W1440</f>
        <v>0</v>
      </c>
      <c r="AB1440" s="15" t="n">
        <f aca="false">(P1440="Month-to-month")+(I1440="Fiber optic")+(R1440="Electronic check")+(F1440&lt;=12)+(M1440="No")+(J1440="No")</f>
        <v>2</v>
      </c>
      <c r="AC1440" s="15" t="str">
        <f aca="false">IF(AB1440&gt;=5,"High",IF(AB1440&gt;=3,"Medium","Low"))</f>
        <v>Low</v>
      </c>
    </row>
    <row r="1441" customFormat="false" ht="15" hidden="false" customHeight="false" outlineLevel="0" collapsed="false">
      <c r="A1441" s="15" t="s">
        <v>1538</v>
      </c>
      <c r="B1441" s="15" t="s">
        <v>94</v>
      </c>
      <c r="C1441" s="15" t="n">
        <v>1</v>
      </c>
      <c r="D1441" s="15" t="s">
        <v>24</v>
      </c>
      <c r="E1441" s="15" t="s">
        <v>24</v>
      </c>
      <c r="F1441" s="15" t="n">
        <v>5</v>
      </c>
      <c r="G1441" s="15" t="s">
        <v>26</v>
      </c>
      <c r="H1441" s="15" t="s">
        <v>24</v>
      </c>
      <c r="I1441" s="15" t="s">
        <v>102</v>
      </c>
      <c r="J1441" s="15" t="s">
        <v>24</v>
      </c>
      <c r="K1441" s="15" t="s">
        <v>24</v>
      </c>
      <c r="L1441" s="15" t="s">
        <v>26</v>
      </c>
      <c r="M1441" s="15" t="s">
        <v>24</v>
      </c>
      <c r="N1441" s="15" t="s">
        <v>24</v>
      </c>
      <c r="O1441" s="15" t="s">
        <v>24</v>
      </c>
      <c r="P1441" s="15" t="s">
        <v>25</v>
      </c>
      <c r="Q1441" s="15" t="s">
        <v>26</v>
      </c>
      <c r="R1441" s="15" t="s">
        <v>21</v>
      </c>
      <c r="S1441" s="18" t="n">
        <v>75.55</v>
      </c>
      <c r="T1441" s="15" t="n">
        <v>349.65</v>
      </c>
      <c r="U1441" s="15" t="s">
        <v>26</v>
      </c>
      <c r="V1441" s="18" t="n">
        <f aca="false">IF(ISNUMBER(T1441),T1441,0)</f>
        <v>349.65</v>
      </c>
      <c r="W1441" s="15" t="n">
        <f aca="false">IF(U1441="Yes",1,0)</f>
        <v>1</v>
      </c>
      <c r="X1441" s="15" t="str">
        <f aca="false">IF(F1441&lt;=12,"0-12 months",IF(F1441&lt;=24,"13-24 months",IF(F1441&lt;=48,"25-48 months","49-72 months")))</f>
        <v>0-12 months</v>
      </c>
      <c r="Y1441" s="15" t="str">
        <f aca="false">IF(C1441=1,"Yes","No")</f>
        <v>Yes</v>
      </c>
      <c r="Z1441" s="15" t="n">
        <f aca="false">COUNTIF(J1441:O1441,"Yes")</f>
        <v>1</v>
      </c>
      <c r="AA1441" s="18" t="n">
        <f aca="false">S1441*W1441</f>
        <v>75.55</v>
      </c>
      <c r="AB1441" s="15" t="n">
        <f aca="false">(P1441="Month-to-month")+(I1441="Fiber optic")+(R1441="Electronic check")+(F1441&lt;=12)+(M1441="No")+(J1441="No")</f>
        <v>5</v>
      </c>
      <c r="AC1441" s="15" t="str">
        <f aca="false">IF(AB1441&gt;=5,"High",IF(AB1441&gt;=3,"Medium","Low"))</f>
        <v>High</v>
      </c>
    </row>
    <row r="1442" customFormat="false" ht="15" hidden="false" customHeight="false" outlineLevel="0" collapsed="false">
      <c r="A1442" s="15" t="s">
        <v>1539</v>
      </c>
      <c r="B1442" s="15" t="s">
        <v>98</v>
      </c>
      <c r="C1442" s="15" t="n">
        <v>0</v>
      </c>
      <c r="D1442" s="15" t="s">
        <v>26</v>
      </c>
      <c r="E1442" s="15" t="s">
        <v>26</v>
      </c>
      <c r="F1442" s="15" t="n">
        <v>8</v>
      </c>
      <c r="G1442" s="15" t="s">
        <v>26</v>
      </c>
      <c r="H1442" s="15" t="s">
        <v>24</v>
      </c>
      <c r="I1442" s="15" t="s">
        <v>24</v>
      </c>
      <c r="J1442" s="15" t="s">
        <v>28</v>
      </c>
      <c r="K1442" s="15" t="s">
        <v>28</v>
      </c>
      <c r="L1442" s="15" t="s">
        <v>28</v>
      </c>
      <c r="M1442" s="15" t="s">
        <v>28</v>
      </c>
      <c r="N1442" s="15" t="s">
        <v>28</v>
      </c>
      <c r="O1442" s="15" t="s">
        <v>28</v>
      </c>
      <c r="P1442" s="15" t="s">
        <v>27</v>
      </c>
      <c r="Q1442" s="15" t="s">
        <v>24</v>
      </c>
      <c r="R1442" s="15" t="s">
        <v>21</v>
      </c>
      <c r="S1442" s="18" t="n">
        <v>19.9</v>
      </c>
      <c r="T1442" s="15" t="n">
        <v>153.95</v>
      </c>
      <c r="U1442" s="15" t="s">
        <v>24</v>
      </c>
      <c r="V1442" s="18" t="n">
        <f aca="false">IF(ISNUMBER(T1442),T1442,0)</f>
        <v>153.95</v>
      </c>
      <c r="W1442" s="15" t="n">
        <f aca="false">IF(U1442="Yes",1,0)</f>
        <v>0</v>
      </c>
      <c r="X1442" s="15" t="str">
        <f aca="false">IF(F1442&lt;=12,"0-12 months",IF(F1442&lt;=24,"13-24 months",IF(F1442&lt;=48,"25-48 months","49-72 months")))</f>
        <v>0-12 months</v>
      </c>
      <c r="Y1442" s="15" t="str">
        <f aca="false">IF(C1442=1,"Yes","No")</f>
        <v>No</v>
      </c>
      <c r="Z1442" s="15" t="n">
        <f aca="false">COUNTIF(J1442:O1442,"Yes")</f>
        <v>0</v>
      </c>
      <c r="AA1442" s="18" t="n">
        <f aca="false">S1442*W1442</f>
        <v>0</v>
      </c>
      <c r="AB1442" s="15" t="n">
        <f aca="false">(P1442="Month-to-month")+(I1442="Fiber optic")+(R1442="Electronic check")+(F1442&lt;=12)+(M1442="No")+(J1442="No")</f>
        <v>1</v>
      </c>
      <c r="AC1442" s="15" t="str">
        <f aca="false">IF(AB1442&gt;=5,"High",IF(AB1442&gt;=3,"Medium","Low"))</f>
        <v>Low</v>
      </c>
    </row>
    <row r="1443" customFormat="false" ht="15" hidden="false" customHeight="false" outlineLevel="0" collapsed="false">
      <c r="A1443" s="15" t="s">
        <v>1540</v>
      </c>
      <c r="B1443" s="15" t="s">
        <v>94</v>
      </c>
      <c r="C1443" s="15" t="n">
        <v>1</v>
      </c>
      <c r="D1443" s="15" t="s">
        <v>26</v>
      </c>
      <c r="E1443" s="15" t="s">
        <v>24</v>
      </c>
      <c r="F1443" s="15" t="n">
        <v>58</v>
      </c>
      <c r="G1443" s="15" t="s">
        <v>26</v>
      </c>
      <c r="H1443" s="15" t="s">
        <v>26</v>
      </c>
      <c r="I1443" s="15" t="s">
        <v>102</v>
      </c>
      <c r="J1443" s="15" t="s">
        <v>24</v>
      </c>
      <c r="K1443" s="15" t="s">
        <v>26</v>
      </c>
      <c r="L1443" s="15" t="s">
        <v>24</v>
      </c>
      <c r="M1443" s="15" t="s">
        <v>24</v>
      </c>
      <c r="N1443" s="15" t="s">
        <v>26</v>
      </c>
      <c r="O1443" s="15" t="s">
        <v>26</v>
      </c>
      <c r="P1443" s="15" t="s">
        <v>27</v>
      </c>
      <c r="Q1443" s="15" t="s">
        <v>26</v>
      </c>
      <c r="R1443" s="15" t="s">
        <v>19</v>
      </c>
      <c r="S1443" s="18" t="n">
        <v>97.8</v>
      </c>
      <c r="T1443" s="15" t="n">
        <v>5458.8</v>
      </c>
      <c r="U1443" s="15" t="s">
        <v>24</v>
      </c>
      <c r="V1443" s="18" t="n">
        <f aca="false">IF(ISNUMBER(T1443),T1443,0)</f>
        <v>5458.8</v>
      </c>
      <c r="W1443" s="15" t="n">
        <f aca="false">IF(U1443="Yes",1,0)</f>
        <v>0</v>
      </c>
      <c r="X1443" s="15" t="str">
        <f aca="false">IF(F1443&lt;=12,"0-12 months",IF(F1443&lt;=24,"13-24 months",IF(F1443&lt;=48,"25-48 months","49-72 months")))</f>
        <v>49-72 months</v>
      </c>
      <c r="Y1443" s="15" t="str">
        <f aca="false">IF(C1443=1,"Yes","No")</f>
        <v>Yes</v>
      </c>
      <c r="Z1443" s="15" t="n">
        <f aca="false">COUNTIF(J1443:O1443,"Yes")</f>
        <v>3</v>
      </c>
      <c r="AA1443" s="18" t="n">
        <f aca="false">S1443*W1443</f>
        <v>0</v>
      </c>
      <c r="AB1443" s="15" t="n">
        <f aca="false">(P1443="Month-to-month")+(I1443="Fiber optic")+(R1443="Electronic check")+(F1443&lt;=12)+(M1443="No")+(J1443="No")</f>
        <v>3</v>
      </c>
      <c r="AC1443" s="15" t="str">
        <f aca="false">IF(AB1443&gt;=5,"High",IF(AB1443&gt;=3,"Medium","Low"))</f>
        <v>Medium</v>
      </c>
    </row>
    <row r="1444" customFormat="false" ht="15" hidden="false" customHeight="false" outlineLevel="0" collapsed="false">
      <c r="A1444" s="15" t="s">
        <v>1541</v>
      </c>
      <c r="B1444" s="15" t="s">
        <v>94</v>
      </c>
      <c r="C1444" s="15" t="n">
        <v>0</v>
      </c>
      <c r="D1444" s="15" t="s">
        <v>26</v>
      </c>
      <c r="E1444" s="15" t="s">
        <v>26</v>
      </c>
      <c r="F1444" s="15" t="n">
        <v>52</v>
      </c>
      <c r="G1444" s="15" t="s">
        <v>26</v>
      </c>
      <c r="H1444" s="15" t="s">
        <v>24</v>
      </c>
      <c r="I1444" s="15" t="s">
        <v>102</v>
      </c>
      <c r="J1444" s="15" t="s">
        <v>26</v>
      </c>
      <c r="K1444" s="15" t="s">
        <v>24</v>
      </c>
      <c r="L1444" s="15" t="s">
        <v>26</v>
      </c>
      <c r="M1444" s="15" t="s">
        <v>24</v>
      </c>
      <c r="N1444" s="15" t="s">
        <v>26</v>
      </c>
      <c r="O1444" s="15" t="s">
        <v>26</v>
      </c>
      <c r="P1444" s="15" t="s">
        <v>27</v>
      </c>
      <c r="Q1444" s="15" t="s">
        <v>24</v>
      </c>
      <c r="R1444" s="15" t="s">
        <v>15</v>
      </c>
      <c r="S1444" s="18" t="n">
        <v>100.3</v>
      </c>
      <c r="T1444" s="15" t="n">
        <v>5244.45</v>
      </c>
      <c r="U1444" s="15" t="s">
        <v>24</v>
      </c>
      <c r="V1444" s="18" t="n">
        <f aca="false">IF(ISNUMBER(T1444),T1444,0)</f>
        <v>5244.45</v>
      </c>
      <c r="W1444" s="15" t="n">
        <f aca="false">IF(U1444="Yes",1,0)</f>
        <v>0</v>
      </c>
      <c r="X1444" s="15" t="str">
        <f aca="false">IF(F1444&lt;=12,"0-12 months",IF(F1444&lt;=24,"13-24 months",IF(F1444&lt;=48,"25-48 months","49-72 months")))</f>
        <v>49-72 months</v>
      </c>
      <c r="Y1444" s="15" t="str">
        <f aca="false">IF(C1444=1,"Yes","No")</f>
        <v>No</v>
      </c>
      <c r="Z1444" s="15" t="n">
        <f aca="false">COUNTIF(J1444:O1444,"Yes")</f>
        <v>4</v>
      </c>
      <c r="AA1444" s="18" t="n">
        <f aca="false">S1444*W1444</f>
        <v>0</v>
      </c>
      <c r="AB1444" s="15" t="n">
        <f aca="false">(P1444="Month-to-month")+(I1444="Fiber optic")+(R1444="Electronic check")+(F1444&lt;=12)+(M1444="No")+(J1444="No")</f>
        <v>3</v>
      </c>
      <c r="AC1444" s="15" t="str">
        <f aca="false">IF(AB1444&gt;=5,"High",IF(AB1444&gt;=3,"Medium","Low"))</f>
        <v>Medium</v>
      </c>
    </row>
    <row r="1445" customFormat="false" ht="15" hidden="false" customHeight="false" outlineLevel="0" collapsed="false">
      <c r="A1445" s="15" t="s">
        <v>1542</v>
      </c>
      <c r="B1445" s="15" t="s">
        <v>98</v>
      </c>
      <c r="C1445" s="15" t="n">
        <v>0</v>
      </c>
      <c r="D1445" s="15" t="s">
        <v>26</v>
      </c>
      <c r="E1445" s="15" t="s">
        <v>24</v>
      </c>
      <c r="F1445" s="15" t="n">
        <v>3</v>
      </c>
      <c r="G1445" s="15" t="s">
        <v>26</v>
      </c>
      <c r="H1445" s="15" t="s">
        <v>24</v>
      </c>
      <c r="I1445" s="15" t="s">
        <v>96</v>
      </c>
      <c r="J1445" s="15" t="s">
        <v>24</v>
      </c>
      <c r="K1445" s="15" t="s">
        <v>24</v>
      </c>
      <c r="L1445" s="15" t="s">
        <v>26</v>
      </c>
      <c r="M1445" s="15" t="s">
        <v>26</v>
      </c>
      <c r="N1445" s="15" t="s">
        <v>24</v>
      </c>
      <c r="O1445" s="15" t="s">
        <v>24</v>
      </c>
      <c r="P1445" s="15" t="s">
        <v>25</v>
      </c>
      <c r="Q1445" s="15" t="s">
        <v>26</v>
      </c>
      <c r="R1445" s="15" t="s">
        <v>17</v>
      </c>
      <c r="S1445" s="18" t="n">
        <v>55.8</v>
      </c>
      <c r="T1445" s="15" t="n">
        <v>154.55</v>
      </c>
      <c r="U1445" s="15" t="s">
        <v>24</v>
      </c>
      <c r="V1445" s="18" t="n">
        <f aca="false">IF(ISNUMBER(T1445),T1445,0)</f>
        <v>154.55</v>
      </c>
      <c r="W1445" s="15" t="n">
        <f aca="false">IF(U1445="Yes",1,0)</f>
        <v>0</v>
      </c>
      <c r="X1445" s="15" t="str">
        <f aca="false">IF(F1445&lt;=12,"0-12 months",IF(F1445&lt;=24,"13-24 months",IF(F1445&lt;=48,"25-48 months","49-72 months")))</f>
        <v>0-12 months</v>
      </c>
      <c r="Y1445" s="15" t="str">
        <f aca="false">IF(C1445=1,"Yes","No")</f>
        <v>No</v>
      </c>
      <c r="Z1445" s="15" t="n">
        <f aca="false">COUNTIF(J1445:O1445,"Yes")</f>
        <v>2</v>
      </c>
      <c r="AA1445" s="18" t="n">
        <f aca="false">S1445*W1445</f>
        <v>0</v>
      </c>
      <c r="AB1445" s="15" t="n">
        <f aca="false">(P1445="Month-to-month")+(I1445="Fiber optic")+(R1445="Electronic check")+(F1445&lt;=12)+(M1445="No")+(J1445="No")</f>
        <v>3</v>
      </c>
      <c r="AC1445" s="15" t="str">
        <f aca="false">IF(AB1445&gt;=5,"High",IF(AB1445&gt;=3,"Medium","Low"))</f>
        <v>Medium</v>
      </c>
    </row>
    <row r="1446" customFormat="false" ht="15" hidden="false" customHeight="false" outlineLevel="0" collapsed="false">
      <c r="A1446" s="15" t="s">
        <v>1543</v>
      </c>
      <c r="B1446" s="15" t="s">
        <v>98</v>
      </c>
      <c r="C1446" s="15" t="n">
        <v>0</v>
      </c>
      <c r="D1446" s="15" t="s">
        <v>24</v>
      </c>
      <c r="E1446" s="15" t="s">
        <v>26</v>
      </c>
      <c r="F1446" s="15" t="n">
        <v>41</v>
      </c>
      <c r="G1446" s="15" t="s">
        <v>26</v>
      </c>
      <c r="H1446" s="15" t="s">
        <v>24</v>
      </c>
      <c r="I1446" s="15" t="s">
        <v>102</v>
      </c>
      <c r="J1446" s="15" t="s">
        <v>26</v>
      </c>
      <c r="K1446" s="15" t="s">
        <v>26</v>
      </c>
      <c r="L1446" s="15" t="s">
        <v>26</v>
      </c>
      <c r="M1446" s="15" t="s">
        <v>26</v>
      </c>
      <c r="N1446" s="15" t="s">
        <v>26</v>
      </c>
      <c r="O1446" s="15" t="s">
        <v>26</v>
      </c>
      <c r="P1446" s="15" t="s">
        <v>29</v>
      </c>
      <c r="Q1446" s="15" t="s">
        <v>26</v>
      </c>
      <c r="R1446" s="15" t="s">
        <v>15</v>
      </c>
      <c r="S1446" s="18" t="n">
        <v>111.15</v>
      </c>
      <c r="T1446" s="15" t="n">
        <v>4507.15</v>
      </c>
      <c r="U1446" s="15" t="s">
        <v>24</v>
      </c>
      <c r="V1446" s="18" t="n">
        <f aca="false">IF(ISNUMBER(T1446),T1446,0)</f>
        <v>4507.15</v>
      </c>
      <c r="W1446" s="15" t="n">
        <f aca="false">IF(U1446="Yes",1,0)</f>
        <v>0</v>
      </c>
      <c r="X1446" s="15" t="str">
        <f aca="false">IF(F1446&lt;=12,"0-12 months",IF(F1446&lt;=24,"13-24 months",IF(F1446&lt;=48,"25-48 months","49-72 months")))</f>
        <v>25-48 months</v>
      </c>
      <c r="Y1446" s="15" t="str">
        <f aca="false">IF(C1446=1,"Yes","No")</f>
        <v>No</v>
      </c>
      <c r="Z1446" s="15" t="n">
        <f aca="false">COUNTIF(J1446:O1446,"Yes")</f>
        <v>6</v>
      </c>
      <c r="AA1446" s="18" t="n">
        <f aca="false">S1446*W1446</f>
        <v>0</v>
      </c>
      <c r="AB1446" s="15" t="n">
        <f aca="false">(P1446="Month-to-month")+(I1446="Fiber optic")+(R1446="Electronic check")+(F1446&lt;=12)+(M1446="No")+(J1446="No")</f>
        <v>2</v>
      </c>
      <c r="AC1446" s="15" t="str">
        <f aca="false">IF(AB1446&gt;=5,"High",IF(AB1446&gt;=3,"Medium","Low"))</f>
        <v>Low</v>
      </c>
    </row>
    <row r="1447" customFormat="false" ht="15" hidden="false" customHeight="false" outlineLevel="0" collapsed="false">
      <c r="A1447" s="15" t="s">
        <v>1544</v>
      </c>
      <c r="B1447" s="15" t="s">
        <v>98</v>
      </c>
      <c r="C1447" s="15" t="n">
        <v>0</v>
      </c>
      <c r="D1447" s="15" t="s">
        <v>24</v>
      </c>
      <c r="E1447" s="15" t="s">
        <v>24</v>
      </c>
      <c r="F1447" s="15" t="n">
        <v>20</v>
      </c>
      <c r="G1447" s="15" t="s">
        <v>26</v>
      </c>
      <c r="H1447" s="15" t="s">
        <v>26</v>
      </c>
      <c r="I1447" s="15" t="s">
        <v>102</v>
      </c>
      <c r="J1447" s="15" t="s">
        <v>24</v>
      </c>
      <c r="K1447" s="15" t="s">
        <v>24</v>
      </c>
      <c r="L1447" s="15" t="s">
        <v>24</v>
      </c>
      <c r="M1447" s="15" t="s">
        <v>26</v>
      </c>
      <c r="N1447" s="15" t="s">
        <v>26</v>
      </c>
      <c r="O1447" s="15" t="s">
        <v>26</v>
      </c>
      <c r="P1447" s="15" t="s">
        <v>25</v>
      </c>
      <c r="Q1447" s="15" t="s">
        <v>26</v>
      </c>
      <c r="R1447" s="15" t="s">
        <v>17</v>
      </c>
      <c r="S1447" s="18" t="n">
        <v>98.55</v>
      </c>
      <c r="T1447" s="15" t="n">
        <v>2031.95</v>
      </c>
      <c r="U1447" s="15" t="s">
        <v>24</v>
      </c>
      <c r="V1447" s="18" t="n">
        <f aca="false">IF(ISNUMBER(T1447),T1447,0)</f>
        <v>2031.95</v>
      </c>
      <c r="W1447" s="15" t="n">
        <f aca="false">IF(U1447="Yes",1,0)</f>
        <v>0</v>
      </c>
      <c r="X1447" s="15" t="str">
        <f aca="false">IF(F1447&lt;=12,"0-12 months",IF(F1447&lt;=24,"13-24 months",IF(F1447&lt;=48,"25-48 months","49-72 months")))</f>
        <v>13-24 months</v>
      </c>
      <c r="Y1447" s="15" t="str">
        <f aca="false">IF(C1447=1,"Yes","No")</f>
        <v>No</v>
      </c>
      <c r="Z1447" s="15" t="n">
        <f aca="false">COUNTIF(J1447:O1447,"Yes")</f>
        <v>3</v>
      </c>
      <c r="AA1447" s="18" t="n">
        <f aca="false">S1447*W1447</f>
        <v>0</v>
      </c>
      <c r="AB1447" s="15" t="n">
        <f aca="false">(P1447="Month-to-month")+(I1447="Fiber optic")+(R1447="Electronic check")+(F1447&lt;=12)+(M1447="No")+(J1447="No")</f>
        <v>3</v>
      </c>
      <c r="AC1447" s="15" t="str">
        <f aca="false">IF(AB1447&gt;=5,"High",IF(AB1447&gt;=3,"Medium","Low"))</f>
        <v>Medium</v>
      </c>
    </row>
    <row r="1448" customFormat="false" ht="15" hidden="false" customHeight="false" outlineLevel="0" collapsed="false">
      <c r="A1448" s="15" t="s">
        <v>1545</v>
      </c>
      <c r="B1448" s="15" t="s">
        <v>98</v>
      </c>
      <c r="C1448" s="15" t="n">
        <v>0</v>
      </c>
      <c r="D1448" s="15" t="s">
        <v>24</v>
      </c>
      <c r="E1448" s="15" t="s">
        <v>26</v>
      </c>
      <c r="F1448" s="15" t="n">
        <v>1</v>
      </c>
      <c r="G1448" s="15" t="s">
        <v>26</v>
      </c>
      <c r="H1448" s="15" t="s">
        <v>26</v>
      </c>
      <c r="I1448" s="15" t="s">
        <v>96</v>
      </c>
      <c r="J1448" s="15" t="s">
        <v>24</v>
      </c>
      <c r="K1448" s="15" t="s">
        <v>24</v>
      </c>
      <c r="L1448" s="15" t="s">
        <v>24</v>
      </c>
      <c r="M1448" s="15" t="s">
        <v>24</v>
      </c>
      <c r="N1448" s="15" t="s">
        <v>24</v>
      </c>
      <c r="O1448" s="15" t="s">
        <v>24</v>
      </c>
      <c r="P1448" s="15" t="s">
        <v>25</v>
      </c>
      <c r="Q1448" s="15" t="s">
        <v>26</v>
      </c>
      <c r="R1448" s="15" t="s">
        <v>15</v>
      </c>
      <c r="S1448" s="18" t="n">
        <v>50.05</v>
      </c>
      <c r="T1448" s="15" t="n">
        <v>50.05</v>
      </c>
      <c r="U1448" s="15" t="s">
        <v>24</v>
      </c>
      <c r="V1448" s="18" t="n">
        <f aca="false">IF(ISNUMBER(T1448),T1448,0)</f>
        <v>50.05</v>
      </c>
      <c r="W1448" s="15" t="n">
        <f aca="false">IF(U1448="Yes",1,0)</f>
        <v>0</v>
      </c>
      <c r="X1448" s="15" t="str">
        <f aca="false">IF(F1448&lt;=12,"0-12 months",IF(F1448&lt;=24,"13-24 months",IF(F1448&lt;=48,"25-48 months","49-72 months")))</f>
        <v>0-12 months</v>
      </c>
      <c r="Y1448" s="15" t="str">
        <f aca="false">IF(C1448=1,"Yes","No")</f>
        <v>No</v>
      </c>
      <c r="Z1448" s="15" t="n">
        <f aca="false">COUNTIF(J1448:O1448,"Yes")</f>
        <v>0</v>
      </c>
      <c r="AA1448" s="18" t="n">
        <f aca="false">S1448*W1448</f>
        <v>0</v>
      </c>
      <c r="AB1448" s="15" t="n">
        <f aca="false">(P1448="Month-to-month")+(I1448="Fiber optic")+(R1448="Electronic check")+(F1448&lt;=12)+(M1448="No")+(J1448="No")</f>
        <v>5</v>
      </c>
      <c r="AC1448" s="15" t="str">
        <f aca="false">IF(AB1448&gt;=5,"High",IF(AB1448&gt;=3,"Medium","Low"))</f>
        <v>High</v>
      </c>
    </row>
    <row r="1449" customFormat="false" ht="15" hidden="false" customHeight="false" outlineLevel="0" collapsed="false">
      <c r="A1449" s="15" t="s">
        <v>1546</v>
      </c>
      <c r="B1449" s="15" t="s">
        <v>98</v>
      </c>
      <c r="C1449" s="15" t="n">
        <v>0</v>
      </c>
      <c r="D1449" s="15" t="s">
        <v>24</v>
      </c>
      <c r="E1449" s="15" t="s">
        <v>26</v>
      </c>
      <c r="F1449" s="15" t="n">
        <v>4</v>
      </c>
      <c r="G1449" s="15" t="s">
        <v>26</v>
      </c>
      <c r="H1449" s="15" t="s">
        <v>26</v>
      </c>
      <c r="I1449" s="15" t="s">
        <v>102</v>
      </c>
      <c r="J1449" s="15" t="s">
        <v>24</v>
      </c>
      <c r="K1449" s="15" t="s">
        <v>24</v>
      </c>
      <c r="L1449" s="15" t="s">
        <v>24</v>
      </c>
      <c r="M1449" s="15" t="s">
        <v>26</v>
      </c>
      <c r="N1449" s="15" t="s">
        <v>24</v>
      </c>
      <c r="O1449" s="15" t="s">
        <v>24</v>
      </c>
      <c r="P1449" s="15" t="s">
        <v>25</v>
      </c>
      <c r="Q1449" s="15" t="s">
        <v>24</v>
      </c>
      <c r="R1449" s="15" t="s">
        <v>21</v>
      </c>
      <c r="S1449" s="18" t="n">
        <v>80.8</v>
      </c>
      <c r="T1449" s="15" t="n">
        <v>332.45</v>
      </c>
      <c r="U1449" s="15" t="s">
        <v>26</v>
      </c>
      <c r="V1449" s="18" t="n">
        <f aca="false">IF(ISNUMBER(T1449),T1449,0)</f>
        <v>332.45</v>
      </c>
      <c r="W1449" s="15" t="n">
        <f aca="false">IF(U1449="Yes",1,0)</f>
        <v>1</v>
      </c>
      <c r="X1449" s="15" t="str">
        <f aca="false">IF(F1449&lt;=12,"0-12 months",IF(F1449&lt;=24,"13-24 months",IF(F1449&lt;=48,"25-48 months","49-72 months")))</f>
        <v>0-12 months</v>
      </c>
      <c r="Y1449" s="15" t="str">
        <f aca="false">IF(C1449=1,"Yes","No")</f>
        <v>No</v>
      </c>
      <c r="Z1449" s="15" t="n">
        <f aca="false">COUNTIF(J1449:O1449,"Yes")</f>
        <v>1</v>
      </c>
      <c r="AA1449" s="18" t="n">
        <f aca="false">S1449*W1449</f>
        <v>80.8</v>
      </c>
      <c r="AB1449" s="15" t="n">
        <f aca="false">(P1449="Month-to-month")+(I1449="Fiber optic")+(R1449="Electronic check")+(F1449&lt;=12)+(M1449="No")+(J1449="No")</f>
        <v>4</v>
      </c>
      <c r="AC1449" s="15" t="str">
        <f aca="false">IF(AB1449&gt;=5,"High",IF(AB1449&gt;=3,"Medium","Low"))</f>
        <v>Medium</v>
      </c>
    </row>
    <row r="1450" customFormat="false" ht="15" hidden="false" customHeight="false" outlineLevel="0" collapsed="false">
      <c r="A1450" s="15" t="s">
        <v>1547</v>
      </c>
      <c r="B1450" s="15" t="s">
        <v>98</v>
      </c>
      <c r="C1450" s="15" t="n">
        <v>0</v>
      </c>
      <c r="D1450" s="15" t="s">
        <v>24</v>
      </c>
      <c r="E1450" s="15" t="s">
        <v>24</v>
      </c>
      <c r="F1450" s="15" t="n">
        <v>23</v>
      </c>
      <c r="G1450" s="15" t="s">
        <v>26</v>
      </c>
      <c r="H1450" s="15" t="s">
        <v>24</v>
      </c>
      <c r="I1450" s="15" t="s">
        <v>24</v>
      </c>
      <c r="J1450" s="15" t="s">
        <v>28</v>
      </c>
      <c r="K1450" s="15" t="s">
        <v>28</v>
      </c>
      <c r="L1450" s="15" t="s">
        <v>28</v>
      </c>
      <c r="M1450" s="15" t="s">
        <v>28</v>
      </c>
      <c r="N1450" s="15" t="s">
        <v>28</v>
      </c>
      <c r="O1450" s="15" t="s">
        <v>28</v>
      </c>
      <c r="P1450" s="15" t="s">
        <v>25</v>
      </c>
      <c r="Q1450" s="15" t="s">
        <v>24</v>
      </c>
      <c r="R1450" s="15" t="s">
        <v>15</v>
      </c>
      <c r="S1450" s="18" t="n">
        <v>20.85</v>
      </c>
      <c r="T1450" s="15" t="n">
        <v>473.9</v>
      </c>
      <c r="U1450" s="15" t="s">
        <v>24</v>
      </c>
      <c r="V1450" s="18" t="n">
        <f aca="false">IF(ISNUMBER(T1450),T1450,0)</f>
        <v>473.9</v>
      </c>
      <c r="W1450" s="15" t="n">
        <f aca="false">IF(U1450="Yes",1,0)</f>
        <v>0</v>
      </c>
      <c r="X1450" s="15" t="str">
        <f aca="false">IF(F1450&lt;=12,"0-12 months",IF(F1450&lt;=24,"13-24 months",IF(F1450&lt;=48,"25-48 months","49-72 months")))</f>
        <v>13-24 months</v>
      </c>
      <c r="Y1450" s="15" t="str">
        <f aca="false">IF(C1450=1,"Yes","No")</f>
        <v>No</v>
      </c>
      <c r="Z1450" s="15" t="n">
        <f aca="false">COUNTIF(J1450:O1450,"Yes")</f>
        <v>0</v>
      </c>
      <c r="AA1450" s="18" t="n">
        <f aca="false">S1450*W1450</f>
        <v>0</v>
      </c>
      <c r="AB1450" s="15" t="n">
        <f aca="false">(P1450="Month-to-month")+(I1450="Fiber optic")+(R1450="Electronic check")+(F1450&lt;=12)+(M1450="No")+(J1450="No")</f>
        <v>2</v>
      </c>
      <c r="AC1450" s="15" t="str">
        <f aca="false">IF(AB1450&gt;=5,"High",IF(AB1450&gt;=3,"Medium","Low"))</f>
        <v>Low</v>
      </c>
    </row>
    <row r="1451" customFormat="false" ht="15" hidden="false" customHeight="false" outlineLevel="0" collapsed="false">
      <c r="A1451" s="15" t="s">
        <v>1548</v>
      </c>
      <c r="B1451" s="15" t="s">
        <v>94</v>
      </c>
      <c r="C1451" s="15" t="n">
        <v>1</v>
      </c>
      <c r="D1451" s="15" t="s">
        <v>24</v>
      </c>
      <c r="E1451" s="15" t="s">
        <v>24</v>
      </c>
      <c r="F1451" s="15" t="n">
        <v>6</v>
      </c>
      <c r="G1451" s="15" t="s">
        <v>26</v>
      </c>
      <c r="H1451" s="15" t="s">
        <v>24</v>
      </c>
      <c r="I1451" s="15" t="s">
        <v>24</v>
      </c>
      <c r="J1451" s="15" t="s">
        <v>28</v>
      </c>
      <c r="K1451" s="15" t="s">
        <v>28</v>
      </c>
      <c r="L1451" s="15" t="s">
        <v>28</v>
      </c>
      <c r="M1451" s="15" t="s">
        <v>28</v>
      </c>
      <c r="N1451" s="15" t="s">
        <v>28</v>
      </c>
      <c r="O1451" s="15" t="s">
        <v>28</v>
      </c>
      <c r="P1451" s="15" t="s">
        <v>25</v>
      </c>
      <c r="Q1451" s="15" t="s">
        <v>24</v>
      </c>
      <c r="R1451" s="15" t="s">
        <v>19</v>
      </c>
      <c r="S1451" s="18" t="n">
        <v>19.5</v>
      </c>
      <c r="T1451" s="15" t="n">
        <v>106.8</v>
      </c>
      <c r="U1451" s="15" t="s">
        <v>24</v>
      </c>
      <c r="V1451" s="18" t="n">
        <f aca="false">IF(ISNUMBER(T1451),T1451,0)</f>
        <v>106.8</v>
      </c>
      <c r="W1451" s="15" t="n">
        <f aca="false">IF(U1451="Yes",1,0)</f>
        <v>0</v>
      </c>
      <c r="X1451" s="15" t="str">
        <f aca="false">IF(F1451&lt;=12,"0-12 months",IF(F1451&lt;=24,"13-24 months",IF(F1451&lt;=48,"25-48 months","49-72 months")))</f>
        <v>0-12 months</v>
      </c>
      <c r="Y1451" s="15" t="str">
        <f aca="false">IF(C1451=1,"Yes","No")</f>
        <v>Yes</v>
      </c>
      <c r="Z1451" s="15" t="n">
        <f aca="false">COUNTIF(J1451:O1451,"Yes")</f>
        <v>0</v>
      </c>
      <c r="AA1451" s="18" t="n">
        <f aca="false">S1451*W1451</f>
        <v>0</v>
      </c>
      <c r="AB1451" s="15" t="n">
        <f aca="false">(P1451="Month-to-month")+(I1451="Fiber optic")+(R1451="Electronic check")+(F1451&lt;=12)+(M1451="No")+(J1451="No")</f>
        <v>2</v>
      </c>
      <c r="AC1451" s="15" t="str">
        <f aca="false">IF(AB1451&gt;=5,"High",IF(AB1451&gt;=3,"Medium","Low"))</f>
        <v>Low</v>
      </c>
    </row>
    <row r="1452" customFormat="false" ht="15" hidden="false" customHeight="false" outlineLevel="0" collapsed="false">
      <c r="A1452" s="15" t="s">
        <v>1549</v>
      </c>
      <c r="B1452" s="15" t="s">
        <v>98</v>
      </c>
      <c r="C1452" s="15" t="n">
        <v>0</v>
      </c>
      <c r="D1452" s="15" t="s">
        <v>26</v>
      </c>
      <c r="E1452" s="15" t="s">
        <v>26</v>
      </c>
      <c r="F1452" s="15" t="n">
        <v>8</v>
      </c>
      <c r="G1452" s="15" t="s">
        <v>26</v>
      </c>
      <c r="H1452" s="15" t="s">
        <v>24</v>
      </c>
      <c r="I1452" s="15" t="s">
        <v>24</v>
      </c>
      <c r="J1452" s="15" t="s">
        <v>28</v>
      </c>
      <c r="K1452" s="15" t="s">
        <v>28</v>
      </c>
      <c r="L1452" s="15" t="s">
        <v>28</v>
      </c>
      <c r="M1452" s="15" t="s">
        <v>28</v>
      </c>
      <c r="N1452" s="15" t="s">
        <v>28</v>
      </c>
      <c r="O1452" s="15" t="s">
        <v>28</v>
      </c>
      <c r="P1452" s="15" t="s">
        <v>25</v>
      </c>
      <c r="Q1452" s="15" t="s">
        <v>26</v>
      </c>
      <c r="R1452" s="15" t="s">
        <v>17</v>
      </c>
      <c r="S1452" s="18" t="n">
        <v>19.35</v>
      </c>
      <c r="T1452" s="15" t="n">
        <v>152.6</v>
      </c>
      <c r="U1452" s="15" t="s">
        <v>24</v>
      </c>
      <c r="V1452" s="18" t="n">
        <f aca="false">IF(ISNUMBER(T1452),T1452,0)</f>
        <v>152.6</v>
      </c>
      <c r="W1452" s="15" t="n">
        <f aca="false">IF(U1452="Yes",1,0)</f>
        <v>0</v>
      </c>
      <c r="X1452" s="15" t="str">
        <f aca="false">IF(F1452&lt;=12,"0-12 months",IF(F1452&lt;=24,"13-24 months",IF(F1452&lt;=48,"25-48 months","49-72 months")))</f>
        <v>0-12 months</v>
      </c>
      <c r="Y1452" s="15" t="str">
        <f aca="false">IF(C1452=1,"Yes","No")</f>
        <v>No</v>
      </c>
      <c r="Z1452" s="15" t="n">
        <f aca="false">COUNTIF(J1452:O1452,"Yes")</f>
        <v>0</v>
      </c>
      <c r="AA1452" s="18" t="n">
        <f aca="false">S1452*W1452</f>
        <v>0</v>
      </c>
      <c r="AB1452" s="15" t="n">
        <f aca="false">(P1452="Month-to-month")+(I1452="Fiber optic")+(R1452="Electronic check")+(F1452&lt;=12)+(M1452="No")+(J1452="No")</f>
        <v>2</v>
      </c>
      <c r="AC1452" s="15" t="str">
        <f aca="false">IF(AB1452&gt;=5,"High",IF(AB1452&gt;=3,"Medium","Low"))</f>
        <v>Low</v>
      </c>
    </row>
    <row r="1453" customFormat="false" ht="15" hidden="false" customHeight="false" outlineLevel="0" collapsed="false">
      <c r="A1453" s="15" t="s">
        <v>1550</v>
      </c>
      <c r="B1453" s="15" t="s">
        <v>98</v>
      </c>
      <c r="C1453" s="15" t="n">
        <v>0</v>
      </c>
      <c r="D1453" s="15" t="s">
        <v>24</v>
      </c>
      <c r="E1453" s="15" t="s">
        <v>24</v>
      </c>
      <c r="F1453" s="15" t="n">
        <v>18</v>
      </c>
      <c r="G1453" s="15" t="s">
        <v>26</v>
      </c>
      <c r="H1453" s="15" t="s">
        <v>26</v>
      </c>
      <c r="I1453" s="15" t="s">
        <v>96</v>
      </c>
      <c r="J1453" s="15" t="s">
        <v>26</v>
      </c>
      <c r="K1453" s="15" t="s">
        <v>24</v>
      </c>
      <c r="L1453" s="15" t="s">
        <v>26</v>
      </c>
      <c r="M1453" s="15" t="s">
        <v>24</v>
      </c>
      <c r="N1453" s="15" t="s">
        <v>26</v>
      </c>
      <c r="O1453" s="15" t="s">
        <v>24</v>
      </c>
      <c r="P1453" s="15" t="s">
        <v>25</v>
      </c>
      <c r="Q1453" s="15" t="s">
        <v>24</v>
      </c>
      <c r="R1453" s="15" t="s">
        <v>17</v>
      </c>
      <c r="S1453" s="18" t="n">
        <v>69.5</v>
      </c>
      <c r="T1453" s="15" t="n">
        <v>1199.4</v>
      </c>
      <c r="U1453" s="15" t="s">
        <v>24</v>
      </c>
      <c r="V1453" s="18" t="n">
        <f aca="false">IF(ISNUMBER(T1453),T1453,0)</f>
        <v>1199.4</v>
      </c>
      <c r="W1453" s="15" t="n">
        <f aca="false">IF(U1453="Yes",1,0)</f>
        <v>0</v>
      </c>
      <c r="X1453" s="15" t="str">
        <f aca="false">IF(F1453&lt;=12,"0-12 months",IF(F1453&lt;=24,"13-24 months",IF(F1453&lt;=48,"25-48 months","49-72 months")))</f>
        <v>13-24 months</v>
      </c>
      <c r="Y1453" s="15" t="str">
        <f aca="false">IF(C1453=1,"Yes","No")</f>
        <v>No</v>
      </c>
      <c r="Z1453" s="15" t="n">
        <f aca="false">COUNTIF(J1453:O1453,"Yes")</f>
        <v>3</v>
      </c>
      <c r="AA1453" s="18" t="n">
        <f aca="false">S1453*W1453</f>
        <v>0</v>
      </c>
      <c r="AB1453" s="15" t="n">
        <f aca="false">(P1453="Month-to-month")+(I1453="Fiber optic")+(R1453="Electronic check")+(F1453&lt;=12)+(M1453="No")+(J1453="No")</f>
        <v>2</v>
      </c>
      <c r="AC1453" s="15" t="str">
        <f aca="false">IF(AB1453&gt;=5,"High",IF(AB1453&gt;=3,"Medium","Low"))</f>
        <v>Low</v>
      </c>
    </row>
    <row r="1454" customFormat="false" ht="15" hidden="false" customHeight="false" outlineLevel="0" collapsed="false">
      <c r="A1454" s="15" t="s">
        <v>1551</v>
      </c>
      <c r="B1454" s="15" t="s">
        <v>98</v>
      </c>
      <c r="C1454" s="15" t="n">
        <v>1</v>
      </c>
      <c r="D1454" s="15" t="s">
        <v>24</v>
      </c>
      <c r="E1454" s="15" t="s">
        <v>24</v>
      </c>
      <c r="F1454" s="15" t="n">
        <v>52</v>
      </c>
      <c r="G1454" s="15" t="s">
        <v>24</v>
      </c>
      <c r="H1454" s="15" t="s">
        <v>95</v>
      </c>
      <c r="I1454" s="15" t="s">
        <v>96</v>
      </c>
      <c r="J1454" s="15" t="s">
        <v>26</v>
      </c>
      <c r="K1454" s="15" t="s">
        <v>24</v>
      </c>
      <c r="L1454" s="15" t="s">
        <v>24</v>
      </c>
      <c r="M1454" s="15" t="s">
        <v>24</v>
      </c>
      <c r="N1454" s="15" t="s">
        <v>26</v>
      </c>
      <c r="O1454" s="15" t="s">
        <v>26</v>
      </c>
      <c r="P1454" s="15" t="s">
        <v>25</v>
      </c>
      <c r="Q1454" s="15" t="s">
        <v>26</v>
      </c>
      <c r="R1454" s="15" t="s">
        <v>21</v>
      </c>
      <c r="S1454" s="18" t="n">
        <v>48.8</v>
      </c>
      <c r="T1454" s="15" t="n">
        <v>2555.05</v>
      </c>
      <c r="U1454" s="15" t="s">
        <v>24</v>
      </c>
      <c r="V1454" s="18" t="n">
        <f aca="false">IF(ISNUMBER(T1454),T1454,0)</f>
        <v>2555.05</v>
      </c>
      <c r="W1454" s="15" t="n">
        <f aca="false">IF(U1454="Yes",1,0)</f>
        <v>0</v>
      </c>
      <c r="X1454" s="15" t="str">
        <f aca="false">IF(F1454&lt;=12,"0-12 months",IF(F1454&lt;=24,"13-24 months",IF(F1454&lt;=48,"25-48 months","49-72 months")))</f>
        <v>49-72 months</v>
      </c>
      <c r="Y1454" s="15" t="str">
        <f aca="false">IF(C1454=1,"Yes","No")</f>
        <v>Yes</v>
      </c>
      <c r="Z1454" s="15" t="n">
        <f aca="false">COUNTIF(J1454:O1454,"Yes")</f>
        <v>3</v>
      </c>
      <c r="AA1454" s="18" t="n">
        <f aca="false">S1454*W1454</f>
        <v>0</v>
      </c>
      <c r="AB1454" s="15" t="n">
        <f aca="false">(P1454="Month-to-month")+(I1454="Fiber optic")+(R1454="Electronic check")+(F1454&lt;=12)+(M1454="No")+(J1454="No")</f>
        <v>2</v>
      </c>
      <c r="AC1454" s="15" t="str">
        <f aca="false">IF(AB1454&gt;=5,"High",IF(AB1454&gt;=3,"Medium","Low"))</f>
        <v>Low</v>
      </c>
    </row>
    <row r="1455" customFormat="false" ht="15" hidden="false" customHeight="false" outlineLevel="0" collapsed="false">
      <c r="A1455" s="15" t="s">
        <v>1552</v>
      </c>
      <c r="B1455" s="15" t="s">
        <v>98</v>
      </c>
      <c r="C1455" s="15" t="n">
        <v>0</v>
      </c>
      <c r="D1455" s="15" t="s">
        <v>24</v>
      </c>
      <c r="E1455" s="15" t="s">
        <v>24</v>
      </c>
      <c r="F1455" s="15" t="n">
        <v>31</v>
      </c>
      <c r="G1455" s="15" t="s">
        <v>26</v>
      </c>
      <c r="H1455" s="15" t="s">
        <v>24</v>
      </c>
      <c r="I1455" s="15" t="s">
        <v>102</v>
      </c>
      <c r="J1455" s="15" t="s">
        <v>24</v>
      </c>
      <c r="K1455" s="15" t="s">
        <v>26</v>
      </c>
      <c r="L1455" s="15" t="s">
        <v>24</v>
      </c>
      <c r="M1455" s="15" t="s">
        <v>24</v>
      </c>
      <c r="N1455" s="15" t="s">
        <v>26</v>
      </c>
      <c r="O1455" s="15" t="s">
        <v>26</v>
      </c>
      <c r="P1455" s="15" t="s">
        <v>25</v>
      </c>
      <c r="Q1455" s="15" t="s">
        <v>26</v>
      </c>
      <c r="R1455" s="15" t="s">
        <v>15</v>
      </c>
      <c r="S1455" s="18" t="n">
        <v>94.5</v>
      </c>
      <c r="T1455" s="15" t="n">
        <v>2979.2</v>
      </c>
      <c r="U1455" s="15" t="s">
        <v>24</v>
      </c>
      <c r="V1455" s="18" t="n">
        <f aca="false">IF(ISNUMBER(T1455),T1455,0)</f>
        <v>2979.2</v>
      </c>
      <c r="W1455" s="15" t="n">
        <f aca="false">IF(U1455="Yes",1,0)</f>
        <v>0</v>
      </c>
      <c r="X1455" s="15" t="str">
        <f aca="false">IF(F1455&lt;=12,"0-12 months",IF(F1455&lt;=24,"13-24 months",IF(F1455&lt;=48,"25-48 months","49-72 months")))</f>
        <v>25-48 months</v>
      </c>
      <c r="Y1455" s="15" t="str">
        <f aca="false">IF(C1455=1,"Yes","No")</f>
        <v>No</v>
      </c>
      <c r="Z1455" s="15" t="n">
        <f aca="false">COUNTIF(J1455:O1455,"Yes")</f>
        <v>3</v>
      </c>
      <c r="AA1455" s="18" t="n">
        <f aca="false">S1455*W1455</f>
        <v>0</v>
      </c>
      <c r="AB1455" s="15" t="n">
        <f aca="false">(P1455="Month-to-month")+(I1455="Fiber optic")+(R1455="Electronic check")+(F1455&lt;=12)+(M1455="No")+(J1455="No")</f>
        <v>5</v>
      </c>
      <c r="AC1455" s="15" t="str">
        <f aca="false">IF(AB1455&gt;=5,"High",IF(AB1455&gt;=3,"Medium","Low"))</f>
        <v>High</v>
      </c>
    </row>
    <row r="1456" customFormat="false" ht="15" hidden="false" customHeight="false" outlineLevel="0" collapsed="false">
      <c r="A1456" s="15" t="s">
        <v>1553</v>
      </c>
      <c r="B1456" s="15" t="s">
        <v>98</v>
      </c>
      <c r="C1456" s="15" t="n">
        <v>0</v>
      </c>
      <c r="D1456" s="15" t="s">
        <v>26</v>
      </c>
      <c r="E1456" s="15" t="s">
        <v>26</v>
      </c>
      <c r="F1456" s="15" t="n">
        <v>29</v>
      </c>
      <c r="G1456" s="15" t="s">
        <v>26</v>
      </c>
      <c r="H1456" s="15" t="s">
        <v>24</v>
      </c>
      <c r="I1456" s="15" t="s">
        <v>24</v>
      </c>
      <c r="J1456" s="15" t="s">
        <v>28</v>
      </c>
      <c r="K1456" s="15" t="s">
        <v>28</v>
      </c>
      <c r="L1456" s="15" t="s">
        <v>28</v>
      </c>
      <c r="M1456" s="15" t="s">
        <v>28</v>
      </c>
      <c r="N1456" s="15" t="s">
        <v>28</v>
      </c>
      <c r="O1456" s="15" t="s">
        <v>28</v>
      </c>
      <c r="P1456" s="15" t="s">
        <v>25</v>
      </c>
      <c r="Q1456" s="15" t="s">
        <v>26</v>
      </c>
      <c r="R1456" s="15" t="s">
        <v>17</v>
      </c>
      <c r="S1456" s="18" t="n">
        <v>20.65</v>
      </c>
      <c r="T1456" s="15" t="n">
        <v>654.85</v>
      </c>
      <c r="U1456" s="15" t="s">
        <v>24</v>
      </c>
      <c r="V1456" s="18" t="n">
        <f aca="false">IF(ISNUMBER(T1456),T1456,0)</f>
        <v>654.85</v>
      </c>
      <c r="W1456" s="15" t="n">
        <f aca="false">IF(U1456="Yes",1,0)</f>
        <v>0</v>
      </c>
      <c r="X1456" s="15" t="str">
        <f aca="false">IF(F1456&lt;=12,"0-12 months",IF(F1456&lt;=24,"13-24 months",IF(F1456&lt;=48,"25-48 months","49-72 months")))</f>
        <v>25-48 months</v>
      </c>
      <c r="Y1456" s="15" t="str">
        <f aca="false">IF(C1456=1,"Yes","No")</f>
        <v>No</v>
      </c>
      <c r="Z1456" s="15" t="n">
        <f aca="false">COUNTIF(J1456:O1456,"Yes")</f>
        <v>0</v>
      </c>
      <c r="AA1456" s="18" t="n">
        <f aca="false">S1456*W1456</f>
        <v>0</v>
      </c>
      <c r="AB1456" s="15" t="n">
        <f aca="false">(P1456="Month-to-month")+(I1456="Fiber optic")+(R1456="Electronic check")+(F1456&lt;=12)+(M1456="No")+(J1456="No")</f>
        <v>1</v>
      </c>
      <c r="AC1456" s="15" t="str">
        <f aca="false">IF(AB1456&gt;=5,"High",IF(AB1456&gt;=3,"Medium","Low"))</f>
        <v>Low</v>
      </c>
    </row>
    <row r="1457" customFormat="false" ht="15" hidden="false" customHeight="false" outlineLevel="0" collapsed="false">
      <c r="A1457" s="15" t="s">
        <v>1554</v>
      </c>
      <c r="B1457" s="15" t="s">
        <v>94</v>
      </c>
      <c r="C1457" s="15" t="n">
        <v>0</v>
      </c>
      <c r="D1457" s="15" t="s">
        <v>26</v>
      </c>
      <c r="E1457" s="15" t="s">
        <v>24</v>
      </c>
      <c r="F1457" s="15" t="n">
        <v>36</v>
      </c>
      <c r="G1457" s="15" t="s">
        <v>26</v>
      </c>
      <c r="H1457" s="15" t="s">
        <v>26</v>
      </c>
      <c r="I1457" s="15" t="s">
        <v>102</v>
      </c>
      <c r="J1457" s="15" t="s">
        <v>26</v>
      </c>
      <c r="K1457" s="15" t="s">
        <v>26</v>
      </c>
      <c r="L1457" s="15" t="s">
        <v>26</v>
      </c>
      <c r="M1457" s="15" t="s">
        <v>26</v>
      </c>
      <c r="N1457" s="15" t="s">
        <v>24</v>
      </c>
      <c r="O1457" s="15" t="s">
        <v>26</v>
      </c>
      <c r="P1457" s="15" t="s">
        <v>29</v>
      </c>
      <c r="Q1457" s="15" t="s">
        <v>26</v>
      </c>
      <c r="R1457" s="15" t="s">
        <v>21</v>
      </c>
      <c r="S1457" s="18" t="n">
        <v>106.05</v>
      </c>
      <c r="T1457" s="15" t="n">
        <v>3834.4</v>
      </c>
      <c r="U1457" s="15" t="s">
        <v>24</v>
      </c>
      <c r="V1457" s="18" t="n">
        <f aca="false">IF(ISNUMBER(T1457),T1457,0)</f>
        <v>3834.4</v>
      </c>
      <c r="W1457" s="15" t="n">
        <f aca="false">IF(U1457="Yes",1,0)</f>
        <v>0</v>
      </c>
      <c r="X1457" s="15" t="str">
        <f aca="false">IF(F1457&lt;=12,"0-12 months",IF(F1457&lt;=24,"13-24 months",IF(F1457&lt;=48,"25-48 months","49-72 months")))</f>
        <v>25-48 months</v>
      </c>
      <c r="Y1457" s="15" t="str">
        <f aca="false">IF(C1457=1,"Yes","No")</f>
        <v>No</v>
      </c>
      <c r="Z1457" s="15" t="n">
        <f aca="false">COUNTIF(J1457:O1457,"Yes")</f>
        <v>5</v>
      </c>
      <c r="AA1457" s="18" t="n">
        <f aca="false">S1457*W1457</f>
        <v>0</v>
      </c>
      <c r="AB1457" s="15" t="n">
        <f aca="false">(P1457="Month-to-month")+(I1457="Fiber optic")+(R1457="Electronic check")+(F1457&lt;=12)+(M1457="No")+(J1457="No")</f>
        <v>1</v>
      </c>
      <c r="AC1457" s="15" t="str">
        <f aca="false">IF(AB1457&gt;=5,"High",IF(AB1457&gt;=3,"Medium","Low"))</f>
        <v>Low</v>
      </c>
    </row>
    <row r="1458" customFormat="false" ht="15" hidden="false" customHeight="false" outlineLevel="0" collapsed="false">
      <c r="A1458" s="15" t="s">
        <v>1555</v>
      </c>
      <c r="B1458" s="15" t="s">
        <v>94</v>
      </c>
      <c r="C1458" s="15" t="n">
        <v>0</v>
      </c>
      <c r="D1458" s="15" t="s">
        <v>26</v>
      </c>
      <c r="E1458" s="15" t="s">
        <v>24</v>
      </c>
      <c r="F1458" s="15" t="n">
        <v>16</v>
      </c>
      <c r="G1458" s="15" t="s">
        <v>26</v>
      </c>
      <c r="H1458" s="15" t="s">
        <v>26</v>
      </c>
      <c r="I1458" s="15" t="s">
        <v>102</v>
      </c>
      <c r="J1458" s="15" t="s">
        <v>24</v>
      </c>
      <c r="K1458" s="15" t="s">
        <v>26</v>
      </c>
      <c r="L1458" s="15" t="s">
        <v>24</v>
      </c>
      <c r="M1458" s="15" t="s">
        <v>24</v>
      </c>
      <c r="N1458" s="15" t="s">
        <v>26</v>
      </c>
      <c r="O1458" s="15" t="s">
        <v>26</v>
      </c>
      <c r="P1458" s="15" t="s">
        <v>25</v>
      </c>
      <c r="Q1458" s="15" t="s">
        <v>26</v>
      </c>
      <c r="R1458" s="15" t="s">
        <v>15</v>
      </c>
      <c r="S1458" s="18" t="n">
        <v>100</v>
      </c>
      <c r="T1458" s="15" t="n">
        <v>1534.75</v>
      </c>
      <c r="U1458" s="15" t="s">
        <v>26</v>
      </c>
      <c r="V1458" s="18" t="n">
        <f aca="false">IF(ISNUMBER(T1458),T1458,0)</f>
        <v>1534.75</v>
      </c>
      <c r="W1458" s="15" t="n">
        <f aca="false">IF(U1458="Yes",1,0)</f>
        <v>1</v>
      </c>
      <c r="X1458" s="15" t="str">
        <f aca="false">IF(F1458&lt;=12,"0-12 months",IF(F1458&lt;=24,"13-24 months",IF(F1458&lt;=48,"25-48 months","49-72 months")))</f>
        <v>13-24 months</v>
      </c>
      <c r="Y1458" s="15" t="str">
        <f aca="false">IF(C1458=1,"Yes","No")</f>
        <v>No</v>
      </c>
      <c r="Z1458" s="15" t="n">
        <f aca="false">COUNTIF(J1458:O1458,"Yes")</f>
        <v>3</v>
      </c>
      <c r="AA1458" s="18" t="n">
        <f aca="false">S1458*W1458</f>
        <v>100</v>
      </c>
      <c r="AB1458" s="15" t="n">
        <f aca="false">(P1458="Month-to-month")+(I1458="Fiber optic")+(R1458="Electronic check")+(F1458&lt;=12)+(M1458="No")+(J1458="No")</f>
        <v>5</v>
      </c>
      <c r="AC1458" s="15" t="str">
        <f aca="false">IF(AB1458&gt;=5,"High",IF(AB1458&gt;=3,"Medium","Low"))</f>
        <v>High</v>
      </c>
    </row>
    <row r="1459" customFormat="false" ht="15" hidden="false" customHeight="false" outlineLevel="0" collapsed="false">
      <c r="A1459" s="15" t="s">
        <v>1556</v>
      </c>
      <c r="B1459" s="15" t="s">
        <v>98</v>
      </c>
      <c r="C1459" s="15" t="n">
        <v>0</v>
      </c>
      <c r="D1459" s="15" t="s">
        <v>26</v>
      </c>
      <c r="E1459" s="15" t="s">
        <v>24</v>
      </c>
      <c r="F1459" s="15" t="n">
        <v>42</v>
      </c>
      <c r="G1459" s="15" t="s">
        <v>26</v>
      </c>
      <c r="H1459" s="15" t="s">
        <v>26</v>
      </c>
      <c r="I1459" s="15" t="s">
        <v>102</v>
      </c>
      <c r="J1459" s="15" t="s">
        <v>24</v>
      </c>
      <c r="K1459" s="15" t="s">
        <v>24</v>
      </c>
      <c r="L1459" s="15" t="s">
        <v>26</v>
      </c>
      <c r="M1459" s="15" t="s">
        <v>26</v>
      </c>
      <c r="N1459" s="15" t="s">
        <v>26</v>
      </c>
      <c r="O1459" s="15" t="s">
        <v>26</v>
      </c>
      <c r="P1459" s="15" t="s">
        <v>27</v>
      </c>
      <c r="Q1459" s="15" t="s">
        <v>26</v>
      </c>
      <c r="R1459" s="15" t="s">
        <v>15</v>
      </c>
      <c r="S1459" s="18" t="n">
        <v>108.3</v>
      </c>
      <c r="T1459" s="15" t="n">
        <v>4586.15</v>
      </c>
      <c r="U1459" s="15" t="s">
        <v>24</v>
      </c>
      <c r="V1459" s="18" t="n">
        <f aca="false">IF(ISNUMBER(T1459),T1459,0)</f>
        <v>4586.15</v>
      </c>
      <c r="W1459" s="15" t="n">
        <f aca="false">IF(U1459="Yes",1,0)</f>
        <v>0</v>
      </c>
      <c r="X1459" s="15" t="str">
        <f aca="false">IF(F1459&lt;=12,"0-12 months",IF(F1459&lt;=24,"13-24 months",IF(F1459&lt;=48,"25-48 months","49-72 months")))</f>
        <v>25-48 months</v>
      </c>
      <c r="Y1459" s="15" t="str">
        <f aca="false">IF(C1459=1,"Yes","No")</f>
        <v>No</v>
      </c>
      <c r="Z1459" s="15" t="n">
        <f aca="false">COUNTIF(J1459:O1459,"Yes")</f>
        <v>4</v>
      </c>
      <c r="AA1459" s="18" t="n">
        <f aca="false">S1459*W1459</f>
        <v>0</v>
      </c>
      <c r="AB1459" s="15" t="n">
        <f aca="false">(P1459="Month-to-month")+(I1459="Fiber optic")+(R1459="Electronic check")+(F1459&lt;=12)+(M1459="No")+(J1459="No")</f>
        <v>3</v>
      </c>
      <c r="AC1459" s="15" t="str">
        <f aca="false">IF(AB1459&gt;=5,"High",IF(AB1459&gt;=3,"Medium","Low"))</f>
        <v>Medium</v>
      </c>
    </row>
    <row r="1460" customFormat="false" ht="15" hidden="false" customHeight="false" outlineLevel="0" collapsed="false">
      <c r="A1460" s="15" t="s">
        <v>1557</v>
      </c>
      <c r="B1460" s="15" t="s">
        <v>98</v>
      </c>
      <c r="C1460" s="15" t="n">
        <v>0</v>
      </c>
      <c r="D1460" s="15" t="s">
        <v>24</v>
      </c>
      <c r="E1460" s="15" t="s">
        <v>24</v>
      </c>
      <c r="F1460" s="15" t="n">
        <v>1</v>
      </c>
      <c r="G1460" s="15" t="s">
        <v>26</v>
      </c>
      <c r="H1460" s="15" t="s">
        <v>24</v>
      </c>
      <c r="I1460" s="15" t="s">
        <v>24</v>
      </c>
      <c r="J1460" s="15" t="s">
        <v>28</v>
      </c>
      <c r="K1460" s="15" t="s">
        <v>28</v>
      </c>
      <c r="L1460" s="15" t="s">
        <v>28</v>
      </c>
      <c r="M1460" s="15" t="s">
        <v>28</v>
      </c>
      <c r="N1460" s="15" t="s">
        <v>28</v>
      </c>
      <c r="O1460" s="15" t="s">
        <v>28</v>
      </c>
      <c r="P1460" s="15" t="s">
        <v>25</v>
      </c>
      <c r="Q1460" s="15" t="s">
        <v>24</v>
      </c>
      <c r="R1460" s="15" t="s">
        <v>15</v>
      </c>
      <c r="S1460" s="18" t="n">
        <v>20.55</v>
      </c>
      <c r="T1460" s="15" t="n">
        <v>20.55</v>
      </c>
      <c r="U1460" s="15" t="s">
        <v>26</v>
      </c>
      <c r="V1460" s="18" t="n">
        <f aca="false">IF(ISNUMBER(T1460),T1460,0)</f>
        <v>20.55</v>
      </c>
      <c r="W1460" s="15" t="n">
        <f aca="false">IF(U1460="Yes",1,0)</f>
        <v>1</v>
      </c>
      <c r="X1460" s="15" t="str">
        <f aca="false">IF(F1460&lt;=12,"0-12 months",IF(F1460&lt;=24,"13-24 months",IF(F1460&lt;=48,"25-48 months","49-72 months")))</f>
        <v>0-12 months</v>
      </c>
      <c r="Y1460" s="15" t="str">
        <f aca="false">IF(C1460=1,"Yes","No")</f>
        <v>No</v>
      </c>
      <c r="Z1460" s="15" t="n">
        <f aca="false">COUNTIF(J1460:O1460,"Yes")</f>
        <v>0</v>
      </c>
      <c r="AA1460" s="18" t="n">
        <f aca="false">S1460*W1460</f>
        <v>20.55</v>
      </c>
      <c r="AB1460" s="15" t="n">
        <f aca="false">(P1460="Month-to-month")+(I1460="Fiber optic")+(R1460="Electronic check")+(F1460&lt;=12)+(M1460="No")+(J1460="No")</f>
        <v>3</v>
      </c>
      <c r="AC1460" s="15" t="str">
        <f aca="false">IF(AB1460&gt;=5,"High",IF(AB1460&gt;=3,"Medium","Low"))</f>
        <v>Medium</v>
      </c>
    </row>
    <row r="1461" customFormat="false" ht="15" hidden="false" customHeight="false" outlineLevel="0" collapsed="false">
      <c r="A1461" s="15" t="s">
        <v>1558</v>
      </c>
      <c r="B1461" s="15" t="s">
        <v>94</v>
      </c>
      <c r="C1461" s="15" t="n">
        <v>0</v>
      </c>
      <c r="D1461" s="15" t="s">
        <v>24</v>
      </c>
      <c r="E1461" s="15" t="s">
        <v>24</v>
      </c>
      <c r="F1461" s="15" t="n">
        <v>60</v>
      </c>
      <c r="G1461" s="15" t="s">
        <v>26</v>
      </c>
      <c r="H1461" s="15" t="s">
        <v>24</v>
      </c>
      <c r="I1461" s="15" t="s">
        <v>102</v>
      </c>
      <c r="J1461" s="15" t="s">
        <v>24</v>
      </c>
      <c r="K1461" s="15" t="s">
        <v>26</v>
      </c>
      <c r="L1461" s="15" t="s">
        <v>26</v>
      </c>
      <c r="M1461" s="15" t="s">
        <v>24</v>
      </c>
      <c r="N1461" s="15" t="s">
        <v>26</v>
      </c>
      <c r="O1461" s="15" t="s">
        <v>26</v>
      </c>
      <c r="P1461" s="15" t="s">
        <v>29</v>
      </c>
      <c r="Q1461" s="15" t="s">
        <v>26</v>
      </c>
      <c r="R1461" s="15" t="s">
        <v>15</v>
      </c>
      <c r="S1461" s="18" t="n">
        <v>99.65</v>
      </c>
      <c r="T1461" s="15" t="n">
        <v>5941.05</v>
      </c>
      <c r="U1461" s="15" t="s">
        <v>24</v>
      </c>
      <c r="V1461" s="18" t="n">
        <f aca="false">IF(ISNUMBER(T1461),T1461,0)</f>
        <v>5941.05</v>
      </c>
      <c r="W1461" s="15" t="n">
        <f aca="false">IF(U1461="Yes",1,0)</f>
        <v>0</v>
      </c>
      <c r="X1461" s="15" t="str">
        <f aca="false">IF(F1461&lt;=12,"0-12 months",IF(F1461&lt;=24,"13-24 months",IF(F1461&lt;=48,"25-48 months","49-72 months")))</f>
        <v>49-72 months</v>
      </c>
      <c r="Y1461" s="15" t="str">
        <f aca="false">IF(C1461=1,"Yes","No")</f>
        <v>No</v>
      </c>
      <c r="Z1461" s="15" t="n">
        <f aca="false">COUNTIF(J1461:O1461,"Yes")</f>
        <v>4</v>
      </c>
      <c r="AA1461" s="18" t="n">
        <f aca="false">S1461*W1461</f>
        <v>0</v>
      </c>
      <c r="AB1461" s="15" t="n">
        <f aca="false">(P1461="Month-to-month")+(I1461="Fiber optic")+(R1461="Electronic check")+(F1461&lt;=12)+(M1461="No")+(J1461="No")</f>
        <v>4</v>
      </c>
      <c r="AC1461" s="15" t="str">
        <f aca="false">IF(AB1461&gt;=5,"High",IF(AB1461&gt;=3,"Medium","Low"))</f>
        <v>Medium</v>
      </c>
    </row>
    <row r="1462" customFormat="false" ht="15" hidden="false" customHeight="false" outlineLevel="0" collapsed="false">
      <c r="A1462" s="15" t="s">
        <v>1559</v>
      </c>
      <c r="B1462" s="15" t="s">
        <v>98</v>
      </c>
      <c r="C1462" s="15" t="n">
        <v>0</v>
      </c>
      <c r="D1462" s="15" t="s">
        <v>24</v>
      </c>
      <c r="E1462" s="15" t="s">
        <v>24</v>
      </c>
      <c r="F1462" s="15" t="n">
        <v>5</v>
      </c>
      <c r="G1462" s="15" t="s">
        <v>26</v>
      </c>
      <c r="H1462" s="15" t="s">
        <v>26</v>
      </c>
      <c r="I1462" s="15" t="s">
        <v>102</v>
      </c>
      <c r="J1462" s="15" t="s">
        <v>24</v>
      </c>
      <c r="K1462" s="15" t="s">
        <v>26</v>
      </c>
      <c r="L1462" s="15" t="s">
        <v>26</v>
      </c>
      <c r="M1462" s="15" t="s">
        <v>24</v>
      </c>
      <c r="N1462" s="15" t="s">
        <v>24</v>
      </c>
      <c r="O1462" s="15" t="s">
        <v>24</v>
      </c>
      <c r="P1462" s="15" t="s">
        <v>25</v>
      </c>
      <c r="Q1462" s="15" t="s">
        <v>26</v>
      </c>
      <c r="R1462" s="15" t="s">
        <v>15</v>
      </c>
      <c r="S1462" s="18" t="n">
        <v>85.3</v>
      </c>
      <c r="T1462" s="15" t="n">
        <v>424.15</v>
      </c>
      <c r="U1462" s="15" t="s">
        <v>26</v>
      </c>
      <c r="V1462" s="18" t="n">
        <f aca="false">IF(ISNUMBER(T1462),T1462,0)</f>
        <v>424.15</v>
      </c>
      <c r="W1462" s="15" t="n">
        <f aca="false">IF(U1462="Yes",1,0)</f>
        <v>1</v>
      </c>
      <c r="X1462" s="15" t="str">
        <f aca="false">IF(F1462&lt;=12,"0-12 months",IF(F1462&lt;=24,"13-24 months",IF(F1462&lt;=48,"25-48 months","49-72 months")))</f>
        <v>0-12 months</v>
      </c>
      <c r="Y1462" s="15" t="str">
        <f aca="false">IF(C1462=1,"Yes","No")</f>
        <v>No</v>
      </c>
      <c r="Z1462" s="15" t="n">
        <f aca="false">COUNTIF(J1462:O1462,"Yes")</f>
        <v>2</v>
      </c>
      <c r="AA1462" s="18" t="n">
        <f aca="false">S1462*W1462</f>
        <v>85.3</v>
      </c>
      <c r="AB1462" s="15" t="n">
        <f aca="false">(P1462="Month-to-month")+(I1462="Fiber optic")+(R1462="Electronic check")+(F1462&lt;=12)+(M1462="No")+(J1462="No")</f>
        <v>6</v>
      </c>
      <c r="AC1462" s="15" t="str">
        <f aca="false">IF(AB1462&gt;=5,"High",IF(AB1462&gt;=3,"Medium","Low"))</f>
        <v>High</v>
      </c>
    </row>
    <row r="1463" customFormat="false" ht="15" hidden="false" customHeight="false" outlineLevel="0" collapsed="false">
      <c r="A1463" s="15" t="s">
        <v>1560</v>
      </c>
      <c r="B1463" s="15" t="s">
        <v>98</v>
      </c>
      <c r="C1463" s="15" t="n">
        <v>0</v>
      </c>
      <c r="D1463" s="15" t="s">
        <v>26</v>
      </c>
      <c r="E1463" s="15" t="s">
        <v>24</v>
      </c>
      <c r="F1463" s="15" t="n">
        <v>22</v>
      </c>
      <c r="G1463" s="15" t="s">
        <v>26</v>
      </c>
      <c r="H1463" s="15" t="s">
        <v>26</v>
      </c>
      <c r="I1463" s="15" t="s">
        <v>102</v>
      </c>
      <c r="J1463" s="15" t="s">
        <v>26</v>
      </c>
      <c r="K1463" s="15" t="s">
        <v>24</v>
      </c>
      <c r="L1463" s="15" t="s">
        <v>24</v>
      </c>
      <c r="M1463" s="15" t="s">
        <v>26</v>
      </c>
      <c r="N1463" s="15" t="s">
        <v>26</v>
      </c>
      <c r="O1463" s="15" t="s">
        <v>24</v>
      </c>
      <c r="P1463" s="15" t="s">
        <v>25</v>
      </c>
      <c r="Q1463" s="15" t="s">
        <v>24</v>
      </c>
      <c r="R1463" s="15" t="s">
        <v>21</v>
      </c>
      <c r="S1463" s="18" t="n">
        <v>95.9</v>
      </c>
      <c r="T1463" s="15" t="n">
        <v>2234.95</v>
      </c>
      <c r="U1463" s="15" t="s">
        <v>24</v>
      </c>
      <c r="V1463" s="18" t="n">
        <f aca="false">IF(ISNUMBER(T1463),T1463,0)</f>
        <v>2234.95</v>
      </c>
      <c r="W1463" s="15" t="n">
        <f aca="false">IF(U1463="Yes",1,0)</f>
        <v>0</v>
      </c>
      <c r="X1463" s="15" t="str">
        <f aca="false">IF(F1463&lt;=12,"0-12 months",IF(F1463&lt;=24,"13-24 months",IF(F1463&lt;=48,"25-48 months","49-72 months")))</f>
        <v>13-24 months</v>
      </c>
      <c r="Y1463" s="15" t="str">
        <f aca="false">IF(C1463=1,"Yes","No")</f>
        <v>No</v>
      </c>
      <c r="Z1463" s="15" t="n">
        <f aca="false">COUNTIF(J1463:O1463,"Yes")</f>
        <v>3</v>
      </c>
      <c r="AA1463" s="18" t="n">
        <f aca="false">S1463*W1463</f>
        <v>0</v>
      </c>
      <c r="AB1463" s="15" t="n">
        <f aca="false">(P1463="Month-to-month")+(I1463="Fiber optic")+(R1463="Electronic check")+(F1463&lt;=12)+(M1463="No")+(J1463="No")</f>
        <v>2</v>
      </c>
      <c r="AC1463" s="15" t="str">
        <f aca="false">IF(AB1463&gt;=5,"High",IF(AB1463&gt;=3,"Medium","Low"))</f>
        <v>Low</v>
      </c>
    </row>
    <row r="1464" customFormat="false" ht="15" hidden="false" customHeight="false" outlineLevel="0" collapsed="false">
      <c r="A1464" s="15" t="s">
        <v>1561</v>
      </c>
      <c r="B1464" s="15" t="s">
        <v>98</v>
      </c>
      <c r="C1464" s="15" t="n">
        <v>0</v>
      </c>
      <c r="D1464" s="15" t="s">
        <v>26</v>
      </c>
      <c r="E1464" s="15" t="s">
        <v>24</v>
      </c>
      <c r="F1464" s="15" t="n">
        <v>36</v>
      </c>
      <c r="G1464" s="15" t="s">
        <v>26</v>
      </c>
      <c r="H1464" s="15" t="s">
        <v>24</v>
      </c>
      <c r="I1464" s="15" t="s">
        <v>24</v>
      </c>
      <c r="J1464" s="15" t="s">
        <v>28</v>
      </c>
      <c r="K1464" s="15" t="s">
        <v>28</v>
      </c>
      <c r="L1464" s="15" t="s">
        <v>28</v>
      </c>
      <c r="M1464" s="15" t="s">
        <v>28</v>
      </c>
      <c r="N1464" s="15" t="s">
        <v>28</v>
      </c>
      <c r="O1464" s="15" t="s">
        <v>28</v>
      </c>
      <c r="P1464" s="15" t="s">
        <v>27</v>
      </c>
      <c r="Q1464" s="15" t="s">
        <v>24</v>
      </c>
      <c r="R1464" s="15" t="s">
        <v>17</v>
      </c>
      <c r="S1464" s="18" t="n">
        <v>20</v>
      </c>
      <c r="T1464" s="15" t="n">
        <v>666.75</v>
      </c>
      <c r="U1464" s="15" t="s">
        <v>24</v>
      </c>
      <c r="V1464" s="18" t="n">
        <f aca="false">IF(ISNUMBER(T1464),T1464,0)</f>
        <v>666.75</v>
      </c>
      <c r="W1464" s="15" t="n">
        <f aca="false">IF(U1464="Yes",1,0)</f>
        <v>0</v>
      </c>
      <c r="X1464" s="15" t="str">
        <f aca="false">IF(F1464&lt;=12,"0-12 months",IF(F1464&lt;=24,"13-24 months",IF(F1464&lt;=48,"25-48 months","49-72 months")))</f>
        <v>25-48 months</v>
      </c>
      <c r="Y1464" s="15" t="str">
        <f aca="false">IF(C1464=1,"Yes","No")</f>
        <v>No</v>
      </c>
      <c r="Z1464" s="15" t="n">
        <f aca="false">COUNTIF(J1464:O1464,"Yes")</f>
        <v>0</v>
      </c>
      <c r="AA1464" s="18" t="n">
        <f aca="false">S1464*W1464</f>
        <v>0</v>
      </c>
      <c r="AB1464" s="15" t="n">
        <f aca="false">(P1464="Month-to-month")+(I1464="Fiber optic")+(R1464="Electronic check")+(F1464&lt;=12)+(M1464="No")+(J1464="No")</f>
        <v>0</v>
      </c>
      <c r="AC1464" s="15" t="str">
        <f aca="false">IF(AB1464&gt;=5,"High",IF(AB1464&gt;=3,"Medium","Low"))</f>
        <v>Low</v>
      </c>
    </row>
    <row r="1465" customFormat="false" ht="15" hidden="false" customHeight="false" outlineLevel="0" collapsed="false">
      <c r="A1465" s="15" t="s">
        <v>1562</v>
      </c>
      <c r="B1465" s="15" t="s">
        <v>94</v>
      </c>
      <c r="C1465" s="15" t="n">
        <v>0</v>
      </c>
      <c r="D1465" s="15" t="s">
        <v>24</v>
      </c>
      <c r="E1465" s="15" t="s">
        <v>24</v>
      </c>
      <c r="F1465" s="15" t="n">
        <v>4</v>
      </c>
      <c r="G1465" s="15" t="s">
        <v>26</v>
      </c>
      <c r="H1465" s="15" t="s">
        <v>24</v>
      </c>
      <c r="I1465" s="15" t="s">
        <v>102</v>
      </c>
      <c r="J1465" s="15" t="s">
        <v>24</v>
      </c>
      <c r="K1465" s="15" t="s">
        <v>24</v>
      </c>
      <c r="L1465" s="15" t="s">
        <v>24</v>
      </c>
      <c r="M1465" s="15" t="s">
        <v>24</v>
      </c>
      <c r="N1465" s="15" t="s">
        <v>24</v>
      </c>
      <c r="O1465" s="15" t="s">
        <v>24</v>
      </c>
      <c r="P1465" s="15" t="s">
        <v>25</v>
      </c>
      <c r="Q1465" s="15" t="s">
        <v>24</v>
      </c>
      <c r="R1465" s="15" t="s">
        <v>15</v>
      </c>
      <c r="S1465" s="18" t="n">
        <v>70.4</v>
      </c>
      <c r="T1465" s="15" t="n">
        <v>281</v>
      </c>
      <c r="U1465" s="15" t="s">
        <v>26</v>
      </c>
      <c r="V1465" s="18" t="n">
        <f aca="false">IF(ISNUMBER(T1465),T1465,0)</f>
        <v>281</v>
      </c>
      <c r="W1465" s="15" t="n">
        <f aca="false">IF(U1465="Yes",1,0)</f>
        <v>1</v>
      </c>
      <c r="X1465" s="15" t="str">
        <f aca="false">IF(F1465&lt;=12,"0-12 months",IF(F1465&lt;=24,"13-24 months",IF(F1465&lt;=48,"25-48 months","49-72 months")))</f>
        <v>0-12 months</v>
      </c>
      <c r="Y1465" s="15" t="str">
        <f aca="false">IF(C1465=1,"Yes","No")</f>
        <v>No</v>
      </c>
      <c r="Z1465" s="15" t="n">
        <f aca="false">COUNTIF(J1465:O1465,"Yes")</f>
        <v>0</v>
      </c>
      <c r="AA1465" s="18" t="n">
        <f aca="false">S1465*W1465</f>
        <v>70.4</v>
      </c>
      <c r="AB1465" s="15" t="n">
        <f aca="false">(P1465="Month-to-month")+(I1465="Fiber optic")+(R1465="Electronic check")+(F1465&lt;=12)+(M1465="No")+(J1465="No")</f>
        <v>6</v>
      </c>
      <c r="AC1465" s="15" t="str">
        <f aca="false">IF(AB1465&gt;=5,"High",IF(AB1465&gt;=3,"Medium","Low"))</f>
        <v>High</v>
      </c>
    </row>
    <row r="1466" customFormat="false" ht="15" hidden="false" customHeight="false" outlineLevel="0" collapsed="false">
      <c r="A1466" s="15" t="s">
        <v>1563</v>
      </c>
      <c r="B1466" s="15" t="s">
        <v>98</v>
      </c>
      <c r="C1466" s="15" t="n">
        <v>0</v>
      </c>
      <c r="D1466" s="15" t="s">
        <v>24</v>
      </c>
      <c r="E1466" s="15" t="s">
        <v>24</v>
      </c>
      <c r="F1466" s="15" t="n">
        <v>9</v>
      </c>
      <c r="G1466" s="15" t="s">
        <v>26</v>
      </c>
      <c r="H1466" s="15" t="s">
        <v>24</v>
      </c>
      <c r="I1466" s="15" t="s">
        <v>96</v>
      </c>
      <c r="J1466" s="15" t="s">
        <v>26</v>
      </c>
      <c r="K1466" s="15" t="s">
        <v>24</v>
      </c>
      <c r="L1466" s="15" t="s">
        <v>24</v>
      </c>
      <c r="M1466" s="15" t="s">
        <v>26</v>
      </c>
      <c r="N1466" s="15" t="s">
        <v>24</v>
      </c>
      <c r="O1466" s="15" t="s">
        <v>26</v>
      </c>
      <c r="P1466" s="15" t="s">
        <v>25</v>
      </c>
      <c r="Q1466" s="15" t="s">
        <v>24</v>
      </c>
      <c r="R1466" s="15" t="s">
        <v>17</v>
      </c>
      <c r="S1466" s="18" t="n">
        <v>64.95</v>
      </c>
      <c r="T1466" s="15" t="n">
        <v>547.8</v>
      </c>
      <c r="U1466" s="15" t="s">
        <v>24</v>
      </c>
      <c r="V1466" s="18" t="n">
        <f aca="false">IF(ISNUMBER(T1466),T1466,0)</f>
        <v>547.8</v>
      </c>
      <c r="W1466" s="15" t="n">
        <f aca="false">IF(U1466="Yes",1,0)</f>
        <v>0</v>
      </c>
      <c r="X1466" s="15" t="str">
        <f aca="false">IF(F1466&lt;=12,"0-12 months",IF(F1466&lt;=24,"13-24 months",IF(F1466&lt;=48,"25-48 months","49-72 months")))</f>
        <v>0-12 months</v>
      </c>
      <c r="Y1466" s="15" t="str">
        <f aca="false">IF(C1466=1,"Yes","No")</f>
        <v>No</v>
      </c>
      <c r="Z1466" s="15" t="n">
        <f aca="false">COUNTIF(J1466:O1466,"Yes")</f>
        <v>3</v>
      </c>
      <c r="AA1466" s="18" t="n">
        <f aca="false">S1466*W1466</f>
        <v>0</v>
      </c>
      <c r="AB1466" s="15" t="n">
        <f aca="false">(P1466="Month-to-month")+(I1466="Fiber optic")+(R1466="Electronic check")+(F1466&lt;=12)+(M1466="No")+(J1466="No")</f>
        <v>2</v>
      </c>
      <c r="AC1466" s="15" t="str">
        <f aca="false">IF(AB1466&gt;=5,"High",IF(AB1466&gt;=3,"Medium","Low"))</f>
        <v>Low</v>
      </c>
    </row>
    <row r="1467" customFormat="false" ht="15" hidden="false" customHeight="false" outlineLevel="0" collapsed="false">
      <c r="A1467" s="15" t="s">
        <v>1564</v>
      </c>
      <c r="B1467" s="15" t="s">
        <v>98</v>
      </c>
      <c r="C1467" s="15" t="n">
        <v>0</v>
      </c>
      <c r="D1467" s="15" t="s">
        <v>26</v>
      </c>
      <c r="E1467" s="15" t="s">
        <v>26</v>
      </c>
      <c r="F1467" s="15" t="n">
        <v>1</v>
      </c>
      <c r="G1467" s="15" t="s">
        <v>26</v>
      </c>
      <c r="H1467" s="15" t="s">
        <v>24</v>
      </c>
      <c r="I1467" s="15" t="s">
        <v>102</v>
      </c>
      <c r="J1467" s="15" t="s">
        <v>24</v>
      </c>
      <c r="K1467" s="15" t="s">
        <v>26</v>
      </c>
      <c r="L1467" s="15" t="s">
        <v>24</v>
      </c>
      <c r="M1467" s="15" t="s">
        <v>24</v>
      </c>
      <c r="N1467" s="15" t="s">
        <v>24</v>
      </c>
      <c r="O1467" s="15" t="s">
        <v>24</v>
      </c>
      <c r="P1467" s="15" t="s">
        <v>25</v>
      </c>
      <c r="Q1467" s="15" t="s">
        <v>24</v>
      </c>
      <c r="R1467" s="15" t="s">
        <v>21</v>
      </c>
      <c r="S1467" s="18" t="n">
        <v>74.6</v>
      </c>
      <c r="T1467" s="15" t="n">
        <v>74.6</v>
      </c>
      <c r="U1467" s="15" t="s">
        <v>24</v>
      </c>
      <c r="V1467" s="18" t="n">
        <f aca="false">IF(ISNUMBER(T1467),T1467,0)</f>
        <v>74.6</v>
      </c>
      <c r="W1467" s="15" t="n">
        <f aca="false">IF(U1467="Yes",1,0)</f>
        <v>0</v>
      </c>
      <c r="X1467" s="15" t="str">
        <f aca="false">IF(F1467&lt;=12,"0-12 months",IF(F1467&lt;=24,"13-24 months",IF(F1467&lt;=48,"25-48 months","49-72 months")))</f>
        <v>0-12 months</v>
      </c>
      <c r="Y1467" s="15" t="str">
        <f aca="false">IF(C1467=1,"Yes","No")</f>
        <v>No</v>
      </c>
      <c r="Z1467" s="15" t="n">
        <f aca="false">COUNTIF(J1467:O1467,"Yes")</f>
        <v>1</v>
      </c>
      <c r="AA1467" s="18" t="n">
        <f aca="false">S1467*W1467</f>
        <v>0</v>
      </c>
      <c r="AB1467" s="15" t="n">
        <f aca="false">(P1467="Month-to-month")+(I1467="Fiber optic")+(R1467="Electronic check")+(F1467&lt;=12)+(M1467="No")+(J1467="No")</f>
        <v>5</v>
      </c>
      <c r="AC1467" s="15" t="str">
        <f aca="false">IF(AB1467&gt;=5,"High",IF(AB1467&gt;=3,"Medium","Low"))</f>
        <v>High</v>
      </c>
    </row>
    <row r="1468" customFormat="false" ht="15" hidden="false" customHeight="false" outlineLevel="0" collapsed="false">
      <c r="A1468" s="15" t="s">
        <v>1565</v>
      </c>
      <c r="B1468" s="15" t="s">
        <v>98</v>
      </c>
      <c r="C1468" s="15" t="n">
        <v>0</v>
      </c>
      <c r="D1468" s="15" t="s">
        <v>26</v>
      </c>
      <c r="E1468" s="15" t="s">
        <v>26</v>
      </c>
      <c r="F1468" s="15" t="n">
        <v>12</v>
      </c>
      <c r="G1468" s="15" t="s">
        <v>26</v>
      </c>
      <c r="H1468" s="15" t="s">
        <v>24</v>
      </c>
      <c r="I1468" s="15" t="s">
        <v>96</v>
      </c>
      <c r="J1468" s="15" t="s">
        <v>26</v>
      </c>
      <c r="K1468" s="15" t="s">
        <v>24</v>
      </c>
      <c r="L1468" s="15" t="s">
        <v>24</v>
      </c>
      <c r="M1468" s="15" t="s">
        <v>24</v>
      </c>
      <c r="N1468" s="15" t="s">
        <v>24</v>
      </c>
      <c r="O1468" s="15" t="s">
        <v>24</v>
      </c>
      <c r="P1468" s="15" t="s">
        <v>25</v>
      </c>
      <c r="Q1468" s="15" t="s">
        <v>26</v>
      </c>
      <c r="R1468" s="15" t="s">
        <v>15</v>
      </c>
      <c r="S1468" s="18" t="n">
        <v>49.2</v>
      </c>
      <c r="T1468" s="15" t="n">
        <v>571.15</v>
      </c>
      <c r="U1468" s="15" t="s">
        <v>24</v>
      </c>
      <c r="V1468" s="18" t="n">
        <f aca="false">IF(ISNUMBER(T1468),T1468,0)</f>
        <v>571.15</v>
      </c>
      <c r="W1468" s="15" t="n">
        <f aca="false">IF(U1468="Yes",1,0)</f>
        <v>0</v>
      </c>
      <c r="X1468" s="15" t="str">
        <f aca="false">IF(F1468&lt;=12,"0-12 months",IF(F1468&lt;=24,"13-24 months",IF(F1468&lt;=48,"25-48 months","49-72 months")))</f>
        <v>0-12 months</v>
      </c>
      <c r="Y1468" s="15" t="str">
        <f aca="false">IF(C1468=1,"Yes","No")</f>
        <v>No</v>
      </c>
      <c r="Z1468" s="15" t="n">
        <f aca="false">COUNTIF(J1468:O1468,"Yes")</f>
        <v>1</v>
      </c>
      <c r="AA1468" s="18" t="n">
        <f aca="false">S1468*W1468</f>
        <v>0</v>
      </c>
      <c r="AB1468" s="15" t="n">
        <f aca="false">(P1468="Month-to-month")+(I1468="Fiber optic")+(R1468="Electronic check")+(F1468&lt;=12)+(M1468="No")+(J1468="No")</f>
        <v>4</v>
      </c>
      <c r="AC1468" s="15" t="str">
        <f aca="false">IF(AB1468&gt;=5,"High",IF(AB1468&gt;=3,"Medium","Low"))</f>
        <v>Medium</v>
      </c>
    </row>
    <row r="1469" customFormat="false" ht="15" hidden="false" customHeight="false" outlineLevel="0" collapsed="false">
      <c r="A1469" s="15" t="s">
        <v>1566</v>
      </c>
      <c r="B1469" s="15" t="s">
        <v>94</v>
      </c>
      <c r="C1469" s="15" t="n">
        <v>0</v>
      </c>
      <c r="D1469" s="15" t="s">
        <v>24</v>
      </c>
      <c r="E1469" s="15" t="s">
        <v>24</v>
      </c>
      <c r="F1469" s="15" t="n">
        <v>23</v>
      </c>
      <c r="G1469" s="15" t="s">
        <v>26</v>
      </c>
      <c r="H1469" s="15" t="s">
        <v>26</v>
      </c>
      <c r="I1469" s="15" t="s">
        <v>96</v>
      </c>
      <c r="J1469" s="15" t="s">
        <v>24</v>
      </c>
      <c r="K1469" s="15" t="s">
        <v>24</v>
      </c>
      <c r="L1469" s="15" t="s">
        <v>24</v>
      </c>
      <c r="M1469" s="15" t="s">
        <v>26</v>
      </c>
      <c r="N1469" s="15" t="s">
        <v>26</v>
      </c>
      <c r="O1469" s="15" t="s">
        <v>26</v>
      </c>
      <c r="P1469" s="15" t="s">
        <v>27</v>
      </c>
      <c r="Q1469" s="15" t="s">
        <v>26</v>
      </c>
      <c r="R1469" s="15" t="s">
        <v>17</v>
      </c>
      <c r="S1469" s="18" t="n">
        <v>73.75</v>
      </c>
      <c r="T1469" s="15" t="n">
        <v>1756.6</v>
      </c>
      <c r="U1469" s="15" t="s">
        <v>24</v>
      </c>
      <c r="V1469" s="18" t="n">
        <f aca="false">IF(ISNUMBER(T1469),T1469,0)</f>
        <v>1756.6</v>
      </c>
      <c r="W1469" s="15" t="n">
        <f aca="false">IF(U1469="Yes",1,0)</f>
        <v>0</v>
      </c>
      <c r="X1469" s="15" t="str">
        <f aca="false">IF(F1469&lt;=12,"0-12 months",IF(F1469&lt;=24,"13-24 months",IF(F1469&lt;=48,"25-48 months","49-72 months")))</f>
        <v>13-24 months</v>
      </c>
      <c r="Y1469" s="15" t="str">
        <f aca="false">IF(C1469=1,"Yes","No")</f>
        <v>No</v>
      </c>
      <c r="Z1469" s="15" t="n">
        <f aca="false">COUNTIF(J1469:O1469,"Yes")</f>
        <v>3</v>
      </c>
      <c r="AA1469" s="18" t="n">
        <f aca="false">S1469*W1469</f>
        <v>0</v>
      </c>
      <c r="AB1469" s="15" t="n">
        <f aca="false">(P1469="Month-to-month")+(I1469="Fiber optic")+(R1469="Electronic check")+(F1469&lt;=12)+(M1469="No")+(J1469="No")</f>
        <v>1</v>
      </c>
      <c r="AC1469" s="15" t="str">
        <f aca="false">IF(AB1469&gt;=5,"High",IF(AB1469&gt;=3,"Medium","Low"))</f>
        <v>Low</v>
      </c>
    </row>
    <row r="1470" customFormat="false" ht="15" hidden="false" customHeight="false" outlineLevel="0" collapsed="false">
      <c r="A1470" s="15" t="s">
        <v>1567</v>
      </c>
      <c r="B1470" s="15" t="s">
        <v>98</v>
      </c>
      <c r="C1470" s="15" t="n">
        <v>0</v>
      </c>
      <c r="D1470" s="15" t="s">
        <v>24</v>
      </c>
      <c r="E1470" s="15" t="s">
        <v>24</v>
      </c>
      <c r="F1470" s="15" t="n">
        <v>62</v>
      </c>
      <c r="G1470" s="15" t="s">
        <v>26</v>
      </c>
      <c r="H1470" s="15" t="s">
        <v>26</v>
      </c>
      <c r="I1470" s="15" t="s">
        <v>102</v>
      </c>
      <c r="J1470" s="15" t="s">
        <v>26</v>
      </c>
      <c r="K1470" s="15" t="s">
        <v>26</v>
      </c>
      <c r="L1470" s="15" t="s">
        <v>24</v>
      </c>
      <c r="M1470" s="15" t="s">
        <v>24</v>
      </c>
      <c r="N1470" s="15" t="s">
        <v>24</v>
      </c>
      <c r="O1470" s="15" t="s">
        <v>26</v>
      </c>
      <c r="P1470" s="15" t="s">
        <v>27</v>
      </c>
      <c r="Q1470" s="15" t="s">
        <v>26</v>
      </c>
      <c r="R1470" s="15" t="s">
        <v>19</v>
      </c>
      <c r="S1470" s="18" t="n">
        <v>92.3</v>
      </c>
      <c r="T1470" s="15" t="n">
        <v>5731.45</v>
      </c>
      <c r="U1470" s="15" t="s">
        <v>24</v>
      </c>
      <c r="V1470" s="18" t="n">
        <f aca="false">IF(ISNUMBER(T1470),T1470,0)</f>
        <v>5731.45</v>
      </c>
      <c r="W1470" s="15" t="n">
        <f aca="false">IF(U1470="Yes",1,0)</f>
        <v>0</v>
      </c>
      <c r="X1470" s="15" t="str">
        <f aca="false">IF(F1470&lt;=12,"0-12 months",IF(F1470&lt;=24,"13-24 months",IF(F1470&lt;=48,"25-48 months","49-72 months")))</f>
        <v>49-72 months</v>
      </c>
      <c r="Y1470" s="15" t="str">
        <f aca="false">IF(C1470=1,"Yes","No")</f>
        <v>No</v>
      </c>
      <c r="Z1470" s="15" t="n">
        <f aca="false">COUNTIF(J1470:O1470,"Yes")</f>
        <v>3</v>
      </c>
      <c r="AA1470" s="18" t="n">
        <f aca="false">S1470*W1470</f>
        <v>0</v>
      </c>
      <c r="AB1470" s="15" t="n">
        <f aca="false">(P1470="Month-to-month")+(I1470="Fiber optic")+(R1470="Electronic check")+(F1470&lt;=12)+(M1470="No")+(J1470="No")</f>
        <v>2</v>
      </c>
      <c r="AC1470" s="15" t="str">
        <f aca="false">IF(AB1470&gt;=5,"High",IF(AB1470&gt;=3,"Medium","Low"))</f>
        <v>Low</v>
      </c>
    </row>
    <row r="1471" customFormat="false" ht="15" hidden="false" customHeight="false" outlineLevel="0" collapsed="false">
      <c r="A1471" s="15" t="s">
        <v>1568</v>
      </c>
      <c r="B1471" s="15" t="s">
        <v>98</v>
      </c>
      <c r="C1471" s="15" t="n">
        <v>0</v>
      </c>
      <c r="D1471" s="15" t="s">
        <v>24</v>
      </c>
      <c r="E1471" s="15" t="s">
        <v>24</v>
      </c>
      <c r="F1471" s="15" t="n">
        <v>37</v>
      </c>
      <c r="G1471" s="15" t="s">
        <v>26</v>
      </c>
      <c r="H1471" s="15" t="s">
        <v>26</v>
      </c>
      <c r="I1471" s="15" t="s">
        <v>102</v>
      </c>
      <c r="J1471" s="15" t="s">
        <v>24</v>
      </c>
      <c r="K1471" s="15" t="s">
        <v>24</v>
      </c>
      <c r="L1471" s="15" t="s">
        <v>24</v>
      </c>
      <c r="M1471" s="15" t="s">
        <v>26</v>
      </c>
      <c r="N1471" s="15" t="s">
        <v>26</v>
      </c>
      <c r="O1471" s="15" t="s">
        <v>26</v>
      </c>
      <c r="P1471" s="15" t="s">
        <v>25</v>
      </c>
      <c r="Q1471" s="15" t="s">
        <v>24</v>
      </c>
      <c r="R1471" s="15" t="s">
        <v>19</v>
      </c>
      <c r="S1471" s="18" t="n">
        <v>98.8</v>
      </c>
      <c r="T1471" s="15" t="n">
        <v>3475.55</v>
      </c>
      <c r="U1471" s="15" t="s">
        <v>26</v>
      </c>
      <c r="V1471" s="18" t="n">
        <f aca="false">IF(ISNUMBER(T1471),T1471,0)</f>
        <v>3475.55</v>
      </c>
      <c r="W1471" s="15" t="n">
        <f aca="false">IF(U1471="Yes",1,0)</f>
        <v>1</v>
      </c>
      <c r="X1471" s="15" t="str">
        <f aca="false">IF(F1471&lt;=12,"0-12 months",IF(F1471&lt;=24,"13-24 months",IF(F1471&lt;=48,"25-48 months","49-72 months")))</f>
        <v>25-48 months</v>
      </c>
      <c r="Y1471" s="15" t="str">
        <f aca="false">IF(C1471=1,"Yes","No")</f>
        <v>No</v>
      </c>
      <c r="Z1471" s="15" t="n">
        <f aca="false">COUNTIF(J1471:O1471,"Yes")</f>
        <v>3</v>
      </c>
      <c r="AA1471" s="18" t="n">
        <f aca="false">S1471*W1471</f>
        <v>98.8</v>
      </c>
      <c r="AB1471" s="15" t="n">
        <f aca="false">(P1471="Month-to-month")+(I1471="Fiber optic")+(R1471="Electronic check")+(F1471&lt;=12)+(M1471="No")+(J1471="No")</f>
        <v>3</v>
      </c>
      <c r="AC1471" s="15" t="str">
        <f aca="false">IF(AB1471&gt;=5,"High",IF(AB1471&gt;=3,"Medium","Low"))</f>
        <v>Medium</v>
      </c>
    </row>
    <row r="1472" customFormat="false" ht="15" hidden="false" customHeight="false" outlineLevel="0" collapsed="false">
      <c r="A1472" s="15" t="s">
        <v>1569</v>
      </c>
      <c r="B1472" s="15" t="s">
        <v>94</v>
      </c>
      <c r="C1472" s="15" t="n">
        <v>0</v>
      </c>
      <c r="D1472" s="15" t="s">
        <v>24</v>
      </c>
      <c r="E1472" s="15" t="s">
        <v>24</v>
      </c>
      <c r="F1472" s="15" t="n">
        <v>8</v>
      </c>
      <c r="G1472" s="15" t="s">
        <v>26</v>
      </c>
      <c r="H1472" s="15" t="s">
        <v>24</v>
      </c>
      <c r="I1472" s="15" t="s">
        <v>24</v>
      </c>
      <c r="J1472" s="15" t="s">
        <v>28</v>
      </c>
      <c r="K1472" s="15" t="s">
        <v>28</v>
      </c>
      <c r="L1472" s="15" t="s">
        <v>28</v>
      </c>
      <c r="M1472" s="15" t="s">
        <v>28</v>
      </c>
      <c r="N1472" s="15" t="s">
        <v>28</v>
      </c>
      <c r="O1472" s="15" t="s">
        <v>28</v>
      </c>
      <c r="P1472" s="15" t="s">
        <v>25</v>
      </c>
      <c r="Q1472" s="15" t="s">
        <v>24</v>
      </c>
      <c r="R1472" s="15" t="s">
        <v>17</v>
      </c>
      <c r="S1472" s="18" t="n">
        <v>19.2</v>
      </c>
      <c r="T1472" s="15" t="n">
        <v>156.85</v>
      </c>
      <c r="U1472" s="15" t="s">
        <v>24</v>
      </c>
      <c r="V1472" s="18" t="n">
        <f aca="false">IF(ISNUMBER(T1472),T1472,0)</f>
        <v>156.85</v>
      </c>
      <c r="W1472" s="15" t="n">
        <f aca="false">IF(U1472="Yes",1,0)</f>
        <v>0</v>
      </c>
      <c r="X1472" s="15" t="str">
        <f aca="false">IF(F1472&lt;=12,"0-12 months",IF(F1472&lt;=24,"13-24 months",IF(F1472&lt;=48,"25-48 months","49-72 months")))</f>
        <v>0-12 months</v>
      </c>
      <c r="Y1472" s="15" t="str">
        <f aca="false">IF(C1472=1,"Yes","No")</f>
        <v>No</v>
      </c>
      <c r="Z1472" s="15" t="n">
        <f aca="false">COUNTIF(J1472:O1472,"Yes")</f>
        <v>0</v>
      </c>
      <c r="AA1472" s="18" t="n">
        <f aca="false">S1472*W1472</f>
        <v>0</v>
      </c>
      <c r="AB1472" s="15" t="n">
        <f aca="false">(P1472="Month-to-month")+(I1472="Fiber optic")+(R1472="Electronic check")+(F1472&lt;=12)+(M1472="No")+(J1472="No")</f>
        <v>2</v>
      </c>
      <c r="AC1472" s="15" t="str">
        <f aca="false">IF(AB1472&gt;=5,"High",IF(AB1472&gt;=3,"Medium","Low"))</f>
        <v>Low</v>
      </c>
    </row>
    <row r="1473" customFormat="false" ht="15" hidden="false" customHeight="false" outlineLevel="0" collapsed="false">
      <c r="A1473" s="15" t="s">
        <v>1570</v>
      </c>
      <c r="B1473" s="15" t="s">
        <v>98</v>
      </c>
      <c r="C1473" s="15" t="n">
        <v>0</v>
      </c>
      <c r="D1473" s="15" t="s">
        <v>26</v>
      </c>
      <c r="E1473" s="15" t="s">
        <v>24</v>
      </c>
      <c r="F1473" s="15" t="n">
        <v>31</v>
      </c>
      <c r="G1473" s="15" t="s">
        <v>26</v>
      </c>
      <c r="H1473" s="15" t="s">
        <v>26</v>
      </c>
      <c r="I1473" s="15" t="s">
        <v>102</v>
      </c>
      <c r="J1473" s="15" t="s">
        <v>24</v>
      </c>
      <c r="K1473" s="15" t="s">
        <v>24</v>
      </c>
      <c r="L1473" s="15" t="s">
        <v>26</v>
      </c>
      <c r="M1473" s="15" t="s">
        <v>24</v>
      </c>
      <c r="N1473" s="15" t="s">
        <v>26</v>
      </c>
      <c r="O1473" s="15" t="s">
        <v>24</v>
      </c>
      <c r="P1473" s="15" t="s">
        <v>25</v>
      </c>
      <c r="Q1473" s="15" t="s">
        <v>24</v>
      </c>
      <c r="R1473" s="15" t="s">
        <v>21</v>
      </c>
      <c r="S1473" s="18" t="n">
        <v>88.65</v>
      </c>
      <c r="T1473" s="15" t="n">
        <v>2683.2</v>
      </c>
      <c r="U1473" s="15" t="s">
        <v>24</v>
      </c>
      <c r="V1473" s="18" t="n">
        <f aca="false">IF(ISNUMBER(T1473),T1473,0)</f>
        <v>2683.2</v>
      </c>
      <c r="W1473" s="15" t="n">
        <f aca="false">IF(U1473="Yes",1,0)</f>
        <v>0</v>
      </c>
      <c r="X1473" s="15" t="str">
        <f aca="false">IF(F1473&lt;=12,"0-12 months",IF(F1473&lt;=24,"13-24 months",IF(F1473&lt;=48,"25-48 months","49-72 months")))</f>
        <v>25-48 months</v>
      </c>
      <c r="Y1473" s="15" t="str">
        <f aca="false">IF(C1473=1,"Yes","No")</f>
        <v>No</v>
      </c>
      <c r="Z1473" s="15" t="n">
        <f aca="false">COUNTIF(J1473:O1473,"Yes")</f>
        <v>2</v>
      </c>
      <c r="AA1473" s="18" t="n">
        <f aca="false">S1473*W1473</f>
        <v>0</v>
      </c>
      <c r="AB1473" s="15" t="n">
        <f aca="false">(P1473="Month-to-month")+(I1473="Fiber optic")+(R1473="Electronic check")+(F1473&lt;=12)+(M1473="No")+(J1473="No")</f>
        <v>4</v>
      </c>
      <c r="AC1473" s="15" t="str">
        <f aca="false">IF(AB1473&gt;=5,"High",IF(AB1473&gt;=3,"Medium","Low"))</f>
        <v>Medium</v>
      </c>
    </row>
    <row r="1474" customFormat="false" ht="15" hidden="false" customHeight="false" outlineLevel="0" collapsed="false">
      <c r="A1474" s="15" t="s">
        <v>1571</v>
      </c>
      <c r="B1474" s="15" t="s">
        <v>98</v>
      </c>
      <c r="C1474" s="15" t="n">
        <v>0</v>
      </c>
      <c r="D1474" s="15" t="s">
        <v>26</v>
      </c>
      <c r="E1474" s="15" t="s">
        <v>26</v>
      </c>
      <c r="F1474" s="15" t="n">
        <v>13</v>
      </c>
      <c r="G1474" s="15" t="s">
        <v>26</v>
      </c>
      <c r="H1474" s="15" t="s">
        <v>26</v>
      </c>
      <c r="I1474" s="15" t="s">
        <v>102</v>
      </c>
      <c r="J1474" s="15" t="s">
        <v>24</v>
      </c>
      <c r="K1474" s="15" t="s">
        <v>24</v>
      </c>
      <c r="L1474" s="15" t="s">
        <v>24</v>
      </c>
      <c r="M1474" s="15" t="s">
        <v>24</v>
      </c>
      <c r="N1474" s="15" t="s">
        <v>24</v>
      </c>
      <c r="O1474" s="15" t="s">
        <v>24</v>
      </c>
      <c r="P1474" s="15" t="s">
        <v>25</v>
      </c>
      <c r="Q1474" s="15" t="s">
        <v>26</v>
      </c>
      <c r="R1474" s="15" t="s">
        <v>21</v>
      </c>
      <c r="S1474" s="18" t="n">
        <v>74.4</v>
      </c>
      <c r="T1474" s="15" t="n">
        <v>896.75</v>
      </c>
      <c r="U1474" s="15" t="s">
        <v>26</v>
      </c>
      <c r="V1474" s="18" t="n">
        <f aca="false">IF(ISNUMBER(T1474),T1474,0)</f>
        <v>896.75</v>
      </c>
      <c r="W1474" s="15" t="n">
        <f aca="false">IF(U1474="Yes",1,0)</f>
        <v>1</v>
      </c>
      <c r="X1474" s="15" t="str">
        <f aca="false">IF(F1474&lt;=12,"0-12 months",IF(F1474&lt;=24,"13-24 months",IF(F1474&lt;=48,"25-48 months","49-72 months")))</f>
        <v>13-24 months</v>
      </c>
      <c r="Y1474" s="15" t="str">
        <f aca="false">IF(C1474=1,"Yes","No")</f>
        <v>No</v>
      </c>
      <c r="Z1474" s="15" t="n">
        <f aca="false">COUNTIF(J1474:O1474,"Yes")</f>
        <v>0</v>
      </c>
      <c r="AA1474" s="18" t="n">
        <f aca="false">S1474*W1474</f>
        <v>74.4</v>
      </c>
      <c r="AB1474" s="15" t="n">
        <f aca="false">(P1474="Month-to-month")+(I1474="Fiber optic")+(R1474="Electronic check")+(F1474&lt;=12)+(M1474="No")+(J1474="No")</f>
        <v>4</v>
      </c>
      <c r="AC1474" s="15" t="str">
        <f aca="false">IF(AB1474&gt;=5,"High",IF(AB1474&gt;=3,"Medium","Low"))</f>
        <v>Medium</v>
      </c>
    </row>
    <row r="1475" customFormat="false" ht="15" hidden="false" customHeight="false" outlineLevel="0" collapsed="false">
      <c r="A1475" s="15" t="s">
        <v>1572</v>
      </c>
      <c r="B1475" s="15" t="s">
        <v>94</v>
      </c>
      <c r="C1475" s="15" t="n">
        <v>0</v>
      </c>
      <c r="D1475" s="15" t="s">
        <v>24</v>
      </c>
      <c r="E1475" s="15" t="s">
        <v>24</v>
      </c>
      <c r="F1475" s="15" t="n">
        <v>24</v>
      </c>
      <c r="G1475" s="15" t="s">
        <v>26</v>
      </c>
      <c r="H1475" s="15" t="s">
        <v>26</v>
      </c>
      <c r="I1475" s="15" t="s">
        <v>102</v>
      </c>
      <c r="J1475" s="15" t="s">
        <v>24</v>
      </c>
      <c r="K1475" s="15" t="s">
        <v>24</v>
      </c>
      <c r="L1475" s="15" t="s">
        <v>26</v>
      </c>
      <c r="M1475" s="15" t="s">
        <v>24</v>
      </c>
      <c r="N1475" s="15" t="s">
        <v>26</v>
      </c>
      <c r="O1475" s="15" t="s">
        <v>26</v>
      </c>
      <c r="P1475" s="15" t="s">
        <v>25</v>
      </c>
      <c r="Q1475" s="15" t="s">
        <v>26</v>
      </c>
      <c r="R1475" s="15" t="s">
        <v>15</v>
      </c>
      <c r="S1475" s="18" t="n">
        <v>98.75</v>
      </c>
      <c r="T1475" s="15" t="n">
        <v>2407.3</v>
      </c>
      <c r="U1475" s="15" t="s">
        <v>26</v>
      </c>
      <c r="V1475" s="18" t="n">
        <f aca="false">IF(ISNUMBER(T1475),T1475,0)</f>
        <v>2407.3</v>
      </c>
      <c r="W1475" s="15" t="n">
        <f aca="false">IF(U1475="Yes",1,0)</f>
        <v>1</v>
      </c>
      <c r="X1475" s="15" t="str">
        <f aca="false">IF(F1475&lt;=12,"0-12 months",IF(F1475&lt;=24,"13-24 months",IF(F1475&lt;=48,"25-48 months","49-72 months")))</f>
        <v>13-24 months</v>
      </c>
      <c r="Y1475" s="15" t="str">
        <f aca="false">IF(C1475=1,"Yes","No")</f>
        <v>No</v>
      </c>
      <c r="Z1475" s="15" t="n">
        <f aca="false">COUNTIF(J1475:O1475,"Yes")</f>
        <v>3</v>
      </c>
      <c r="AA1475" s="18" t="n">
        <f aca="false">S1475*W1475</f>
        <v>98.75</v>
      </c>
      <c r="AB1475" s="15" t="n">
        <f aca="false">(P1475="Month-to-month")+(I1475="Fiber optic")+(R1475="Electronic check")+(F1475&lt;=12)+(M1475="No")+(J1475="No")</f>
        <v>5</v>
      </c>
      <c r="AC1475" s="15" t="str">
        <f aca="false">IF(AB1475&gt;=5,"High",IF(AB1475&gt;=3,"Medium","Low"))</f>
        <v>High</v>
      </c>
    </row>
    <row r="1476" customFormat="false" ht="15" hidden="false" customHeight="false" outlineLevel="0" collapsed="false">
      <c r="A1476" s="15" t="s">
        <v>1573</v>
      </c>
      <c r="B1476" s="15" t="s">
        <v>98</v>
      </c>
      <c r="C1476" s="15" t="n">
        <v>0</v>
      </c>
      <c r="D1476" s="15" t="s">
        <v>26</v>
      </c>
      <c r="E1476" s="15" t="s">
        <v>26</v>
      </c>
      <c r="F1476" s="15" t="n">
        <v>45</v>
      </c>
      <c r="G1476" s="15" t="s">
        <v>26</v>
      </c>
      <c r="H1476" s="15" t="s">
        <v>26</v>
      </c>
      <c r="I1476" s="15" t="s">
        <v>102</v>
      </c>
      <c r="J1476" s="15" t="s">
        <v>24</v>
      </c>
      <c r="K1476" s="15" t="s">
        <v>26</v>
      </c>
      <c r="L1476" s="15" t="s">
        <v>26</v>
      </c>
      <c r="M1476" s="15" t="s">
        <v>24</v>
      </c>
      <c r="N1476" s="15" t="s">
        <v>24</v>
      </c>
      <c r="O1476" s="15" t="s">
        <v>26</v>
      </c>
      <c r="P1476" s="15" t="s">
        <v>25</v>
      </c>
      <c r="Q1476" s="15" t="s">
        <v>26</v>
      </c>
      <c r="R1476" s="15" t="s">
        <v>19</v>
      </c>
      <c r="S1476" s="18" t="n">
        <v>95.95</v>
      </c>
      <c r="T1476" s="15" t="n">
        <v>4456.65</v>
      </c>
      <c r="U1476" s="15" t="s">
        <v>24</v>
      </c>
      <c r="V1476" s="18" t="n">
        <f aca="false">IF(ISNUMBER(T1476),T1476,0)</f>
        <v>4456.65</v>
      </c>
      <c r="W1476" s="15" t="n">
        <f aca="false">IF(U1476="Yes",1,0)</f>
        <v>0</v>
      </c>
      <c r="X1476" s="15" t="str">
        <f aca="false">IF(F1476&lt;=12,"0-12 months",IF(F1476&lt;=24,"13-24 months",IF(F1476&lt;=48,"25-48 months","49-72 months")))</f>
        <v>25-48 months</v>
      </c>
      <c r="Y1476" s="15" t="str">
        <f aca="false">IF(C1476=1,"Yes","No")</f>
        <v>No</v>
      </c>
      <c r="Z1476" s="15" t="n">
        <f aca="false">COUNTIF(J1476:O1476,"Yes")</f>
        <v>3</v>
      </c>
      <c r="AA1476" s="18" t="n">
        <f aca="false">S1476*W1476</f>
        <v>0</v>
      </c>
      <c r="AB1476" s="15" t="n">
        <f aca="false">(P1476="Month-to-month")+(I1476="Fiber optic")+(R1476="Electronic check")+(F1476&lt;=12)+(M1476="No")+(J1476="No")</f>
        <v>4</v>
      </c>
      <c r="AC1476" s="15" t="str">
        <f aca="false">IF(AB1476&gt;=5,"High",IF(AB1476&gt;=3,"Medium","Low"))</f>
        <v>Medium</v>
      </c>
    </row>
    <row r="1477" customFormat="false" ht="15" hidden="false" customHeight="false" outlineLevel="0" collapsed="false">
      <c r="A1477" s="15" t="s">
        <v>1574</v>
      </c>
      <c r="B1477" s="15" t="s">
        <v>94</v>
      </c>
      <c r="C1477" s="15" t="n">
        <v>1</v>
      </c>
      <c r="D1477" s="15" t="s">
        <v>26</v>
      </c>
      <c r="E1477" s="15" t="s">
        <v>24</v>
      </c>
      <c r="F1477" s="15" t="n">
        <v>69</v>
      </c>
      <c r="G1477" s="15" t="s">
        <v>26</v>
      </c>
      <c r="H1477" s="15" t="s">
        <v>26</v>
      </c>
      <c r="I1477" s="15" t="s">
        <v>102</v>
      </c>
      <c r="J1477" s="15" t="s">
        <v>24</v>
      </c>
      <c r="K1477" s="15" t="s">
        <v>26</v>
      </c>
      <c r="L1477" s="15" t="s">
        <v>24</v>
      </c>
      <c r="M1477" s="15" t="s">
        <v>26</v>
      </c>
      <c r="N1477" s="15" t="s">
        <v>26</v>
      </c>
      <c r="O1477" s="15" t="s">
        <v>26</v>
      </c>
      <c r="P1477" s="15" t="s">
        <v>29</v>
      </c>
      <c r="Q1477" s="15" t="s">
        <v>24</v>
      </c>
      <c r="R1477" s="15" t="s">
        <v>21</v>
      </c>
      <c r="S1477" s="18" t="n">
        <v>105.4</v>
      </c>
      <c r="T1477" s="15" t="n">
        <v>6998.95</v>
      </c>
      <c r="U1477" s="15" t="s">
        <v>24</v>
      </c>
      <c r="V1477" s="18" t="n">
        <f aca="false">IF(ISNUMBER(T1477),T1477,0)</f>
        <v>6998.95</v>
      </c>
      <c r="W1477" s="15" t="n">
        <f aca="false">IF(U1477="Yes",1,0)</f>
        <v>0</v>
      </c>
      <c r="X1477" s="15" t="str">
        <f aca="false">IF(F1477&lt;=12,"0-12 months",IF(F1477&lt;=24,"13-24 months",IF(F1477&lt;=48,"25-48 months","49-72 months")))</f>
        <v>49-72 months</v>
      </c>
      <c r="Y1477" s="15" t="str">
        <f aca="false">IF(C1477=1,"Yes","No")</f>
        <v>Yes</v>
      </c>
      <c r="Z1477" s="15" t="n">
        <f aca="false">COUNTIF(J1477:O1477,"Yes")</f>
        <v>4</v>
      </c>
      <c r="AA1477" s="18" t="n">
        <f aca="false">S1477*W1477</f>
        <v>0</v>
      </c>
      <c r="AB1477" s="15" t="n">
        <f aca="false">(P1477="Month-to-month")+(I1477="Fiber optic")+(R1477="Electronic check")+(F1477&lt;=12)+(M1477="No")+(J1477="No")</f>
        <v>2</v>
      </c>
      <c r="AC1477" s="15" t="str">
        <f aca="false">IF(AB1477&gt;=5,"High",IF(AB1477&gt;=3,"Medium","Low"))</f>
        <v>Low</v>
      </c>
    </row>
    <row r="1478" customFormat="false" ht="15" hidden="false" customHeight="false" outlineLevel="0" collapsed="false">
      <c r="A1478" s="15" t="s">
        <v>1575</v>
      </c>
      <c r="B1478" s="15" t="s">
        <v>98</v>
      </c>
      <c r="C1478" s="15" t="n">
        <v>0</v>
      </c>
      <c r="D1478" s="15" t="s">
        <v>24</v>
      </c>
      <c r="E1478" s="15" t="s">
        <v>24</v>
      </c>
      <c r="F1478" s="15" t="n">
        <v>2</v>
      </c>
      <c r="G1478" s="15" t="s">
        <v>26</v>
      </c>
      <c r="H1478" s="15" t="s">
        <v>24</v>
      </c>
      <c r="I1478" s="15" t="s">
        <v>24</v>
      </c>
      <c r="J1478" s="15" t="s">
        <v>28</v>
      </c>
      <c r="K1478" s="15" t="s">
        <v>28</v>
      </c>
      <c r="L1478" s="15" t="s">
        <v>28</v>
      </c>
      <c r="M1478" s="15" t="s">
        <v>28</v>
      </c>
      <c r="N1478" s="15" t="s">
        <v>28</v>
      </c>
      <c r="O1478" s="15" t="s">
        <v>28</v>
      </c>
      <c r="P1478" s="15" t="s">
        <v>25</v>
      </c>
      <c r="Q1478" s="15" t="s">
        <v>24</v>
      </c>
      <c r="R1478" s="15" t="s">
        <v>17</v>
      </c>
      <c r="S1478" s="18" t="n">
        <v>20.25</v>
      </c>
      <c r="T1478" s="15" t="n">
        <v>36.8</v>
      </c>
      <c r="U1478" s="15" t="s">
        <v>24</v>
      </c>
      <c r="V1478" s="18" t="n">
        <f aca="false">IF(ISNUMBER(T1478),T1478,0)</f>
        <v>36.8</v>
      </c>
      <c r="W1478" s="15" t="n">
        <f aca="false">IF(U1478="Yes",1,0)</f>
        <v>0</v>
      </c>
      <c r="X1478" s="15" t="str">
        <f aca="false">IF(F1478&lt;=12,"0-12 months",IF(F1478&lt;=24,"13-24 months",IF(F1478&lt;=48,"25-48 months","49-72 months")))</f>
        <v>0-12 months</v>
      </c>
      <c r="Y1478" s="15" t="str">
        <f aca="false">IF(C1478=1,"Yes","No")</f>
        <v>No</v>
      </c>
      <c r="Z1478" s="15" t="n">
        <f aca="false">COUNTIF(J1478:O1478,"Yes")</f>
        <v>0</v>
      </c>
      <c r="AA1478" s="18" t="n">
        <f aca="false">S1478*W1478</f>
        <v>0</v>
      </c>
      <c r="AB1478" s="15" t="n">
        <f aca="false">(P1478="Month-to-month")+(I1478="Fiber optic")+(R1478="Electronic check")+(F1478&lt;=12)+(M1478="No")+(J1478="No")</f>
        <v>2</v>
      </c>
      <c r="AC1478" s="15" t="str">
        <f aca="false">IF(AB1478&gt;=5,"High",IF(AB1478&gt;=3,"Medium","Low"))</f>
        <v>Low</v>
      </c>
    </row>
    <row r="1479" customFormat="false" ht="15" hidden="false" customHeight="false" outlineLevel="0" collapsed="false">
      <c r="A1479" s="15" t="s">
        <v>1576</v>
      </c>
      <c r="B1479" s="15" t="s">
        <v>98</v>
      </c>
      <c r="C1479" s="15" t="n">
        <v>0</v>
      </c>
      <c r="D1479" s="15" t="s">
        <v>26</v>
      </c>
      <c r="E1479" s="15" t="s">
        <v>26</v>
      </c>
      <c r="F1479" s="15" t="n">
        <v>61</v>
      </c>
      <c r="G1479" s="15" t="s">
        <v>26</v>
      </c>
      <c r="H1479" s="15" t="s">
        <v>26</v>
      </c>
      <c r="I1479" s="15" t="s">
        <v>102</v>
      </c>
      <c r="J1479" s="15" t="s">
        <v>26</v>
      </c>
      <c r="K1479" s="15" t="s">
        <v>26</v>
      </c>
      <c r="L1479" s="15" t="s">
        <v>24</v>
      </c>
      <c r="M1479" s="15" t="s">
        <v>24</v>
      </c>
      <c r="N1479" s="15" t="s">
        <v>26</v>
      </c>
      <c r="O1479" s="15" t="s">
        <v>26</v>
      </c>
      <c r="P1479" s="15" t="s">
        <v>27</v>
      </c>
      <c r="Q1479" s="15" t="s">
        <v>26</v>
      </c>
      <c r="R1479" s="15" t="s">
        <v>15</v>
      </c>
      <c r="S1479" s="18" t="n">
        <v>106</v>
      </c>
      <c r="T1479" s="15" t="n">
        <v>6547.7</v>
      </c>
      <c r="U1479" s="15" t="s">
        <v>26</v>
      </c>
      <c r="V1479" s="18" t="n">
        <f aca="false">IF(ISNUMBER(T1479),T1479,0)</f>
        <v>6547.7</v>
      </c>
      <c r="W1479" s="15" t="n">
        <f aca="false">IF(U1479="Yes",1,0)</f>
        <v>1</v>
      </c>
      <c r="X1479" s="15" t="str">
        <f aca="false">IF(F1479&lt;=12,"0-12 months",IF(F1479&lt;=24,"13-24 months",IF(F1479&lt;=48,"25-48 months","49-72 months")))</f>
        <v>49-72 months</v>
      </c>
      <c r="Y1479" s="15" t="str">
        <f aca="false">IF(C1479=1,"Yes","No")</f>
        <v>No</v>
      </c>
      <c r="Z1479" s="15" t="n">
        <f aca="false">COUNTIF(J1479:O1479,"Yes")</f>
        <v>4</v>
      </c>
      <c r="AA1479" s="18" t="n">
        <f aca="false">S1479*W1479</f>
        <v>106</v>
      </c>
      <c r="AB1479" s="15" t="n">
        <f aca="false">(P1479="Month-to-month")+(I1479="Fiber optic")+(R1479="Electronic check")+(F1479&lt;=12)+(M1479="No")+(J1479="No")</f>
        <v>3</v>
      </c>
      <c r="AC1479" s="15" t="str">
        <f aca="false">IF(AB1479&gt;=5,"High",IF(AB1479&gt;=3,"Medium","Low"))</f>
        <v>Medium</v>
      </c>
    </row>
    <row r="1480" customFormat="false" ht="15" hidden="false" customHeight="false" outlineLevel="0" collapsed="false">
      <c r="A1480" s="15" t="s">
        <v>1577</v>
      </c>
      <c r="B1480" s="15" t="s">
        <v>98</v>
      </c>
      <c r="C1480" s="15" t="n">
        <v>0</v>
      </c>
      <c r="D1480" s="15" t="s">
        <v>24</v>
      </c>
      <c r="E1480" s="15" t="s">
        <v>24</v>
      </c>
      <c r="F1480" s="15" t="n">
        <v>41</v>
      </c>
      <c r="G1480" s="15" t="s">
        <v>26</v>
      </c>
      <c r="H1480" s="15" t="s">
        <v>26</v>
      </c>
      <c r="I1480" s="15" t="s">
        <v>102</v>
      </c>
      <c r="J1480" s="15" t="s">
        <v>24</v>
      </c>
      <c r="K1480" s="15" t="s">
        <v>26</v>
      </c>
      <c r="L1480" s="15" t="s">
        <v>26</v>
      </c>
      <c r="M1480" s="15" t="s">
        <v>24</v>
      </c>
      <c r="N1480" s="15" t="s">
        <v>26</v>
      </c>
      <c r="O1480" s="15" t="s">
        <v>26</v>
      </c>
      <c r="P1480" s="15" t="s">
        <v>25</v>
      </c>
      <c r="Q1480" s="15" t="s">
        <v>26</v>
      </c>
      <c r="R1480" s="15" t="s">
        <v>15</v>
      </c>
      <c r="S1480" s="18" t="n">
        <v>104.7</v>
      </c>
      <c r="T1480" s="15" t="n">
        <v>4346.4</v>
      </c>
      <c r="U1480" s="15" t="s">
        <v>26</v>
      </c>
      <c r="V1480" s="18" t="n">
        <f aca="false">IF(ISNUMBER(T1480),T1480,0)</f>
        <v>4346.4</v>
      </c>
      <c r="W1480" s="15" t="n">
        <f aca="false">IF(U1480="Yes",1,0)</f>
        <v>1</v>
      </c>
      <c r="X1480" s="15" t="str">
        <f aca="false">IF(F1480&lt;=12,"0-12 months",IF(F1480&lt;=24,"13-24 months",IF(F1480&lt;=48,"25-48 months","49-72 months")))</f>
        <v>25-48 months</v>
      </c>
      <c r="Y1480" s="15" t="str">
        <f aca="false">IF(C1480=1,"Yes","No")</f>
        <v>No</v>
      </c>
      <c r="Z1480" s="15" t="n">
        <f aca="false">COUNTIF(J1480:O1480,"Yes")</f>
        <v>4</v>
      </c>
      <c r="AA1480" s="18" t="n">
        <f aca="false">S1480*W1480</f>
        <v>104.7</v>
      </c>
      <c r="AB1480" s="15" t="n">
        <f aca="false">(P1480="Month-to-month")+(I1480="Fiber optic")+(R1480="Electronic check")+(F1480&lt;=12)+(M1480="No")+(J1480="No")</f>
        <v>5</v>
      </c>
      <c r="AC1480" s="15" t="str">
        <f aca="false">IF(AB1480&gt;=5,"High",IF(AB1480&gt;=3,"Medium","Low"))</f>
        <v>High</v>
      </c>
    </row>
    <row r="1481" customFormat="false" ht="15" hidden="false" customHeight="false" outlineLevel="0" collapsed="false">
      <c r="A1481" s="15" t="s">
        <v>1578</v>
      </c>
      <c r="B1481" s="15" t="s">
        <v>94</v>
      </c>
      <c r="C1481" s="15" t="n">
        <v>0</v>
      </c>
      <c r="D1481" s="15" t="s">
        <v>24</v>
      </c>
      <c r="E1481" s="15" t="s">
        <v>24</v>
      </c>
      <c r="F1481" s="15" t="n">
        <v>44</v>
      </c>
      <c r="G1481" s="15" t="s">
        <v>24</v>
      </c>
      <c r="H1481" s="15" t="s">
        <v>95</v>
      </c>
      <c r="I1481" s="15" t="s">
        <v>96</v>
      </c>
      <c r="J1481" s="15" t="s">
        <v>24</v>
      </c>
      <c r="K1481" s="15" t="s">
        <v>24</v>
      </c>
      <c r="L1481" s="15" t="s">
        <v>26</v>
      </c>
      <c r="M1481" s="15" t="s">
        <v>24</v>
      </c>
      <c r="N1481" s="15" t="s">
        <v>26</v>
      </c>
      <c r="O1481" s="15" t="s">
        <v>26</v>
      </c>
      <c r="P1481" s="15" t="s">
        <v>27</v>
      </c>
      <c r="Q1481" s="15" t="s">
        <v>26</v>
      </c>
      <c r="R1481" s="15" t="s">
        <v>15</v>
      </c>
      <c r="S1481" s="18" t="n">
        <v>49.05</v>
      </c>
      <c r="T1481" s="15" t="n">
        <v>2265</v>
      </c>
      <c r="U1481" s="15" t="s">
        <v>24</v>
      </c>
      <c r="V1481" s="18" t="n">
        <f aca="false">IF(ISNUMBER(T1481),T1481,0)</f>
        <v>2265</v>
      </c>
      <c r="W1481" s="15" t="n">
        <f aca="false">IF(U1481="Yes",1,0)</f>
        <v>0</v>
      </c>
      <c r="X1481" s="15" t="str">
        <f aca="false">IF(F1481&lt;=12,"0-12 months",IF(F1481&lt;=24,"13-24 months",IF(F1481&lt;=48,"25-48 months","49-72 months")))</f>
        <v>25-48 months</v>
      </c>
      <c r="Y1481" s="15" t="str">
        <f aca="false">IF(C1481=1,"Yes","No")</f>
        <v>No</v>
      </c>
      <c r="Z1481" s="15" t="n">
        <f aca="false">COUNTIF(J1481:O1481,"Yes")</f>
        <v>3</v>
      </c>
      <c r="AA1481" s="18" t="n">
        <f aca="false">S1481*W1481</f>
        <v>0</v>
      </c>
      <c r="AB1481" s="15" t="n">
        <f aca="false">(P1481="Month-to-month")+(I1481="Fiber optic")+(R1481="Electronic check")+(F1481&lt;=12)+(M1481="No")+(J1481="No")</f>
        <v>3</v>
      </c>
      <c r="AC1481" s="15" t="str">
        <f aca="false">IF(AB1481&gt;=5,"High",IF(AB1481&gt;=3,"Medium","Low"))</f>
        <v>Medium</v>
      </c>
    </row>
    <row r="1482" customFormat="false" ht="15" hidden="false" customHeight="false" outlineLevel="0" collapsed="false">
      <c r="A1482" s="15" t="s">
        <v>1579</v>
      </c>
      <c r="B1482" s="15" t="s">
        <v>98</v>
      </c>
      <c r="C1482" s="15" t="n">
        <v>0</v>
      </c>
      <c r="D1482" s="15" t="s">
        <v>24</v>
      </c>
      <c r="E1482" s="15" t="s">
        <v>24</v>
      </c>
      <c r="F1482" s="15" t="n">
        <v>39</v>
      </c>
      <c r="G1482" s="15" t="s">
        <v>24</v>
      </c>
      <c r="H1482" s="15" t="s">
        <v>95</v>
      </c>
      <c r="I1482" s="15" t="s">
        <v>96</v>
      </c>
      <c r="J1482" s="15" t="s">
        <v>24</v>
      </c>
      <c r="K1482" s="15" t="s">
        <v>24</v>
      </c>
      <c r="L1482" s="15" t="s">
        <v>26</v>
      </c>
      <c r="M1482" s="15" t="s">
        <v>26</v>
      </c>
      <c r="N1482" s="15" t="s">
        <v>24</v>
      </c>
      <c r="O1482" s="15" t="s">
        <v>24</v>
      </c>
      <c r="P1482" s="15" t="s">
        <v>27</v>
      </c>
      <c r="Q1482" s="15" t="s">
        <v>24</v>
      </c>
      <c r="R1482" s="15" t="s">
        <v>17</v>
      </c>
      <c r="S1482" s="18" t="n">
        <v>35.55</v>
      </c>
      <c r="T1482" s="15" t="n">
        <v>1309.15</v>
      </c>
      <c r="U1482" s="15" t="s">
        <v>24</v>
      </c>
      <c r="V1482" s="18" t="n">
        <f aca="false">IF(ISNUMBER(T1482),T1482,0)</f>
        <v>1309.15</v>
      </c>
      <c r="W1482" s="15" t="n">
        <f aca="false">IF(U1482="Yes",1,0)</f>
        <v>0</v>
      </c>
      <c r="X1482" s="15" t="str">
        <f aca="false">IF(F1482&lt;=12,"0-12 months",IF(F1482&lt;=24,"13-24 months",IF(F1482&lt;=48,"25-48 months","49-72 months")))</f>
        <v>25-48 months</v>
      </c>
      <c r="Y1482" s="15" t="str">
        <f aca="false">IF(C1482=1,"Yes","No")</f>
        <v>No</v>
      </c>
      <c r="Z1482" s="15" t="n">
        <f aca="false">COUNTIF(J1482:O1482,"Yes")</f>
        <v>2</v>
      </c>
      <c r="AA1482" s="18" t="n">
        <f aca="false">S1482*W1482</f>
        <v>0</v>
      </c>
      <c r="AB1482" s="15" t="n">
        <f aca="false">(P1482="Month-to-month")+(I1482="Fiber optic")+(R1482="Electronic check")+(F1482&lt;=12)+(M1482="No")+(J1482="No")</f>
        <v>1</v>
      </c>
      <c r="AC1482" s="15" t="str">
        <f aca="false">IF(AB1482&gt;=5,"High",IF(AB1482&gt;=3,"Medium","Low"))</f>
        <v>Low</v>
      </c>
    </row>
    <row r="1483" customFormat="false" ht="15" hidden="false" customHeight="false" outlineLevel="0" collapsed="false">
      <c r="A1483" s="15" t="s">
        <v>1580</v>
      </c>
      <c r="B1483" s="15" t="s">
        <v>98</v>
      </c>
      <c r="C1483" s="15" t="n">
        <v>0</v>
      </c>
      <c r="D1483" s="15" t="s">
        <v>26</v>
      </c>
      <c r="E1483" s="15" t="s">
        <v>26</v>
      </c>
      <c r="F1483" s="15" t="n">
        <v>72</v>
      </c>
      <c r="G1483" s="15" t="s">
        <v>24</v>
      </c>
      <c r="H1483" s="15" t="s">
        <v>95</v>
      </c>
      <c r="I1483" s="15" t="s">
        <v>96</v>
      </c>
      <c r="J1483" s="15" t="s">
        <v>26</v>
      </c>
      <c r="K1483" s="15" t="s">
        <v>26</v>
      </c>
      <c r="L1483" s="15" t="s">
        <v>26</v>
      </c>
      <c r="M1483" s="15" t="s">
        <v>26</v>
      </c>
      <c r="N1483" s="15" t="s">
        <v>26</v>
      </c>
      <c r="O1483" s="15" t="s">
        <v>26</v>
      </c>
      <c r="P1483" s="15" t="s">
        <v>29</v>
      </c>
      <c r="Q1483" s="15" t="s">
        <v>26</v>
      </c>
      <c r="R1483" s="15" t="s">
        <v>21</v>
      </c>
      <c r="S1483" s="18" t="n">
        <v>65.1</v>
      </c>
      <c r="T1483" s="15" t="n">
        <v>4754.3</v>
      </c>
      <c r="U1483" s="15" t="s">
        <v>24</v>
      </c>
      <c r="V1483" s="18" t="n">
        <f aca="false">IF(ISNUMBER(T1483),T1483,0)</f>
        <v>4754.3</v>
      </c>
      <c r="W1483" s="15" t="n">
        <f aca="false">IF(U1483="Yes",1,0)</f>
        <v>0</v>
      </c>
      <c r="X1483" s="15" t="str">
        <f aca="false">IF(F1483&lt;=12,"0-12 months",IF(F1483&lt;=24,"13-24 months",IF(F1483&lt;=48,"25-48 months","49-72 months")))</f>
        <v>49-72 months</v>
      </c>
      <c r="Y1483" s="15" t="str">
        <f aca="false">IF(C1483=1,"Yes","No")</f>
        <v>No</v>
      </c>
      <c r="Z1483" s="15" t="n">
        <f aca="false">COUNTIF(J1483:O1483,"Yes")</f>
        <v>6</v>
      </c>
      <c r="AA1483" s="18" t="n">
        <f aca="false">S1483*W1483</f>
        <v>0</v>
      </c>
      <c r="AB1483" s="15" t="n">
        <f aca="false">(P1483="Month-to-month")+(I1483="Fiber optic")+(R1483="Electronic check")+(F1483&lt;=12)+(M1483="No")+(J1483="No")</f>
        <v>0</v>
      </c>
      <c r="AC1483" s="15" t="str">
        <f aca="false">IF(AB1483&gt;=5,"High",IF(AB1483&gt;=3,"Medium","Low"))</f>
        <v>Low</v>
      </c>
    </row>
    <row r="1484" customFormat="false" ht="15" hidden="false" customHeight="false" outlineLevel="0" collapsed="false">
      <c r="A1484" s="15" t="s">
        <v>1581</v>
      </c>
      <c r="B1484" s="15" t="s">
        <v>94</v>
      </c>
      <c r="C1484" s="15" t="n">
        <v>1</v>
      </c>
      <c r="D1484" s="15" t="s">
        <v>24</v>
      </c>
      <c r="E1484" s="15" t="s">
        <v>24</v>
      </c>
      <c r="F1484" s="15" t="n">
        <v>13</v>
      </c>
      <c r="G1484" s="15" t="s">
        <v>26</v>
      </c>
      <c r="H1484" s="15" t="s">
        <v>24</v>
      </c>
      <c r="I1484" s="15" t="s">
        <v>102</v>
      </c>
      <c r="J1484" s="15" t="s">
        <v>24</v>
      </c>
      <c r="K1484" s="15" t="s">
        <v>24</v>
      </c>
      <c r="L1484" s="15" t="s">
        <v>26</v>
      </c>
      <c r="M1484" s="15" t="s">
        <v>24</v>
      </c>
      <c r="N1484" s="15" t="s">
        <v>26</v>
      </c>
      <c r="O1484" s="15" t="s">
        <v>26</v>
      </c>
      <c r="P1484" s="15" t="s">
        <v>25</v>
      </c>
      <c r="Q1484" s="15" t="s">
        <v>26</v>
      </c>
      <c r="R1484" s="15" t="s">
        <v>15</v>
      </c>
      <c r="S1484" s="18" t="n">
        <v>96.85</v>
      </c>
      <c r="T1484" s="15" t="n">
        <v>1235.55</v>
      </c>
      <c r="U1484" s="15" t="s">
        <v>24</v>
      </c>
      <c r="V1484" s="18" t="n">
        <f aca="false">IF(ISNUMBER(T1484),T1484,0)</f>
        <v>1235.55</v>
      </c>
      <c r="W1484" s="15" t="n">
        <f aca="false">IF(U1484="Yes",1,0)</f>
        <v>0</v>
      </c>
      <c r="X1484" s="15" t="str">
        <f aca="false">IF(F1484&lt;=12,"0-12 months",IF(F1484&lt;=24,"13-24 months",IF(F1484&lt;=48,"25-48 months","49-72 months")))</f>
        <v>13-24 months</v>
      </c>
      <c r="Y1484" s="15" t="str">
        <f aca="false">IF(C1484=1,"Yes","No")</f>
        <v>Yes</v>
      </c>
      <c r="Z1484" s="15" t="n">
        <f aca="false">COUNTIF(J1484:O1484,"Yes")</f>
        <v>3</v>
      </c>
      <c r="AA1484" s="18" t="n">
        <f aca="false">S1484*W1484</f>
        <v>0</v>
      </c>
      <c r="AB1484" s="15" t="n">
        <f aca="false">(P1484="Month-to-month")+(I1484="Fiber optic")+(R1484="Electronic check")+(F1484&lt;=12)+(M1484="No")+(J1484="No")</f>
        <v>5</v>
      </c>
      <c r="AC1484" s="15" t="str">
        <f aca="false">IF(AB1484&gt;=5,"High",IF(AB1484&gt;=3,"Medium","Low"))</f>
        <v>High</v>
      </c>
    </row>
    <row r="1485" customFormat="false" ht="15" hidden="false" customHeight="false" outlineLevel="0" collapsed="false">
      <c r="A1485" s="15" t="s">
        <v>1582</v>
      </c>
      <c r="B1485" s="15" t="s">
        <v>94</v>
      </c>
      <c r="C1485" s="15" t="n">
        <v>0</v>
      </c>
      <c r="D1485" s="15" t="s">
        <v>26</v>
      </c>
      <c r="E1485" s="15" t="s">
        <v>26</v>
      </c>
      <c r="F1485" s="15" t="n">
        <v>51</v>
      </c>
      <c r="G1485" s="15" t="s">
        <v>26</v>
      </c>
      <c r="H1485" s="15" t="s">
        <v>24</v>
      </c>
      <c r="I1485" s="15" t="s">
        <v>96</v>
      </c>
      <c r="J1485" s="15" t="s">
        <v>26</v>
      </c>
      <c r="K1485" s="15" t="s">
        <v>26</v>
      </c>
      <c r="L1485" s="15" t="s">
        <v>24</v>
      </c>
      <c r="M1485" s="15" t="s">
        <v>26</v>
      </c>
      <c r="N1485" s="15" t="s">
        <v>24</v>
      </c>
      <c r="O1485" s="15" t="s">
        <v>26</v>
      </c>
      <c r="P1485" s="15" t="s">
        <v>27</v>
      </c>
      <c r="Q1485" s="15" t="s">
        <v>26</v>
      </c>
      <c r="R1485" s="15" t="s">
        <v>21</v>
      </c>
      <c r="S1485" s="18" t="n">
        <v>69.75</v>
      </c>
      <c r="T1485" s="15" t="n">
        <v>3562.5</v>
      </c>
      <c r="U1485" s="15" t="s">
        <v>24</v>
      </c>
      <c r="V1485" s="18" t="n">
        <f aca="false">IF(ISNUMBER(T1485),T1485,0)</f>
        <v>3562.5</v>
      </c>
      <c r="W1485" s="15" t="n">
        <f aca="false">IF(U1485="Yes",1,0)</f>
        <v>0</v>
      </c>
      <c r="X1485" s="15" t="str">
        <f aca="false">IF(F1485&lt;=12,"0-12 months",IF(F1485&lt;=24,"13-24 months",IF(F1485&lt;=48,"25-48 months","49-72 months")))</f>
        <v>49-72 months</v>
      </c>
      <c r="Y1485" s="15" t="str">
        <f aca="false">IF(C1485=1,"Yes","No")</f>
        <v>No</v>
      </c>
      <c r="Z1485" s="15" t="n">
        <f aca="false">COUNTIF(J1485:O1485,"Yes")</f>
        <v>4</v>
      </c>
      <c r="AA1485" s="18" t="n">
        <f aca="false">S1485*W1485</f>
        <v>0</v>
      </c>
      <c r="AB1485" s="15" t="n">
        <f aca="false">(P1485="Month-to-month")+(I1485="Fiber optic")+(R1485="Electronic check")+(F1485&lt;=12)+(M1485="No")+(J1485="No")</f>
        <v>0</v>
      </c>
      <c r="AC1485" s="15" t="str">
        <f aca="false">IF(AB1485&gt;=5,"High",IF(AB1485&gt;=3,"Medium","Low"))</f>
        <v>Low</v>
      </c>
    </row>
    <row r="1486" customFormat="false" ht="15" hidden="false" customHeight="false" outlineLevel="0" collapsed="false">
      <c r="A1486" s="15" t="s">
        <v>1583</v>
      </c>
      <c r="B1486" s="15" t="s">
        <v>94</v>
      </c>
      <c r="C1486" s="15" t="n">
        <v>1</v>
      </c>
      <c r="D1486" s="15" t="s">
        <v>26</v>
      </c>
      <c r="E1486" s="15" t="s">
        <v>24</v>
      </c>
      <c r="F1486" s="15" t="n">
        <v>71</v>
      </c>
      <c r="G1486" s="15" t="s">
        <v>26</v>
      </c>
      <c r="H1486" s="15" t="s">
        <v>24</v>
      </c>
      <c r="I1486" s="15" t="s">
        <v>102</v>
      </c>
      <c r="J1486" s="15" t="s">
        <v>24</v>
      </c>
      <c r="K1486" s="15" t="s">
        <v>26</v>
      </c>
      <c r="L1486" s="15" t="s">
        <v>26</v>
      </c>
      <c r="M1486" s="15" t="s">
        <v>24</v>
      </c>
      <c r="N1486" s="15" t="s">
        <v>26</v>
      </c>
      <c r="O1486" s="15" t="s">
        <v>26</v>
      </c>
      <c r="P1486" s="15" t="s">
        <v>29</v>
      </c>
      <c r="Q1486" s="15" t="s">
        <v>26</v>
      </c>
      <c r="R1486" s="15" t="s">
        <v>15</v>
      </c>
      <c r="S1486" s="18" t="n">
        <v>99.2</v>
      </c>
      <c r="T1486" s="15" t="n">
        <v>7213.75</v>
      </c>
      <c r="U1486" s="15" t="s">
        <v>24</v>
      </c>
      <c r="V1486" s="18" t="n">
        <f aca="false">IF(ISNUMBER(T1486),T1486,0)</f>
        <v>7213.75</v>
      </c>
      <c r="W1486" s="15" t="n">
        <f aca="false">IF(U1486="Yes",1,0)</f>
        <v>0</v>
      </c>
      <c r="X1486" s="15" t="str">
        <f aca="false">IF(F1486&lt;=12,"0-12 months",IF(F1486&lt;=24,"13-24 months",IF(F1486&lt;=48,"25-48 months","49-72 months")))</f>
        <v>49-72 months</v>
      </c>
      <c r="Y1486" s="15" t="str">
        <f aca="false">IF(C1486=1,"Yes","No")</f>
        <v>Yes</v>
      </c>
      <c r="Z1486" s="15" t="n">
        <f aca="false">COUNTIF(J1486:O1486,"Yes")</f>
        <v>4</v>
      </c>
      <c r="AA1486" s="18" t="n">
        <f aca="false">S1486*W1486</f>
        <v>0</v>
      </c>
      <c r="AB1486" s="15" t="n">
        <f aca="false">(P1486="Month-to-month")+(I1486="Fiber optic")+(R1486="Electronic check")+(F1486&lt;=12)+(M1486="No")+(J1486="No")</f>
        <v>4</v>
      </c>
      <c r="AC1486" s="15" t="str">
        <f aca="false">IF(AB1486&gt;=5,"High",IF(AB1486&gt;=3,"Medium","Low"))</f>
        <v>Medium</v>
      </c>
    </row>
    <row r="1487" customFormat="false" ht="15" hidden="false" customHeight="false" outlineLevel="0" collapsed="false">
      <c r="A1487" s="15" t="s">
        <v>1584</v>
      </c>
      <c r="B1487" s="15" t="s">
        <v>98</v>
      </c>
      <c r="C1487" s="15" t="n">
        <v>1</v>
      </c>
      <c r="D1487" s="15" t="s">
        <v>24</v>
      </c>
      <c r="E1487" s="15" t="s">
        <v>24</v>
      </c>
      <c r="F1487" s="15" t="n">
        <v>22</v>
      </c>
      <c r="G1487" s="15" t="s">
        <v>26</v>
      </c>
      <c r="H1487" s="15" t="s">
        <v>26</v>
      </c>
      <c r="I1487" s="15" t="s">
        <v>102</v>
      </c>
      <c r="J1487" s="15" t="s">
        <v>24</v>
      </c>
      <c r="K1487" s="15" t="s">
        <v>24</v>
      </c>
      <c r="L1487" s="15" t="s">
        <v>24</v>
      </c>
      <c r="M1487" s="15" t="s">
        <v>24</v>
      </c>
      <c r="N1487" s="15" t="s">
        <v>26</v>
      </c>
      <c r="O1487" s="15" t="s">
        <v>26</v>
      </c>
      <c r="P1487" s="15" t="s">
        <v>25</v>
      </c>
      <c r="Q1487" s="15" t="s">
        <v>26</v>
      </c>
      <c r="R1487" s="15" t="s">
        <v>15</v>
      </c>
      <c r="S1487" s="18" t="n">
        <v>96.7</v>
      </c>
      <c r="T1487" s="15" t="n">
        <v>2082.95</v>
      </c>
      <c r="U1487" s="15" t="s">
        <v>26</v>
      </c>
      <c r="V1487" s="18" t="n">
        <f aca="false">IF(ISNUMBER(T1487),T1487,0)</f>
        <v>2082.95</v>
      </c>
      <c r="W1487" s="15" t="n">
        <f aca="false">IF(U1487="Yes",1,0)</f>
        <v>1</v>
      </c>
      <c r="X1487" s="15" t="str">
        <f aca="false">IF(F1487&lt;=12,"0-12 months",IF(F1487&lt;=24,"13-24 months",IF(F1487&lt;=48,"25-48 months","49-72 months")))</f>
        <v>13-24 months</v>
      </c>
      <c r="Y1487" s="15" t="str">
        <f aca="false">IF(C1487=1,"Yes","No")</f>
        <v>Yes</v>
      </c>
      <c r="Z1487" s="15" t="n">
        <f aca="false">COUNTIF(J1487:O1487,"Yes")</f>
        <v>2</v>
      </c>
      <c r="AA1487" s="18" t="n">
        <f aca="false">S1487*W1487</f>
        <v>96.7</v>
      </c>
      <c r="AB1487" s="15" t="n">
        <f aca="false">(P1487="Month-to-month")+(I1487="Fiber optic")+(R1487="Electronic check")+(F1487&lt;=12)+(M1487="No")+(J1487="No")</f>
        <v>5</v>
      </c>
      <c r="AC1487" s="15" t="str">
        <f aca="false">IF(AB1487&gt;=5,"High",IF(AB1487&gt;=3,"Medium","Low"))</f>
        <v>High</v>
      </c>
    </row>
    <row r="1488" customFormat="false" ht="15" hidden="false" customHeight="false" outlineLevel="0" collapsed="false">
      <c r="A1488" s="15" t="s">
        <v>1585</v>
      </c>
      <c r="B1488" s="15" t="s">
        <v>94</v>
      </c>
      <c r="C1488" s="15" t="n">
        <v>0</v>
      </c>
      <c r="D1488" s="15" t="s">
        <v>24</v>
      </c>
      <c r="E1488" s="15" t="s">
        <v>24</v>
      </c>
      <c r="F1488" s="15" t="n">
        <v>2</v>
      </c>
      <c r="G1488" s="15" t="s">
        <v>26</v>
      </c>
      <c r="H1488" s="15" t="s">
        <v>24</v>
      </c>
      <c r="I1488" s="15" t="s">
        <v>96</v>
      </c>
      <c r="J1488" s="15" t="s">
        <v>24</v>
      </c>
      <c r="K1488" s="15" t="s">
        <v>26</v>
      </c>
      <c r="L1488" s="15" t="s">
        <v>24</v>
      </c>
      <c r="M1488" s="15" t="s">
        <v>26</v>
      </c>
      <c r="N1488" s="15" t="s">
        <v>24</v>
      </c>
      <c r="O1488" s="15" t="s">
        <v>24</v>
      </c>
      <c r="P1488" s="15" t="s">
        <v>25</v>
      </c>
      <c r="Q1488" s="15" t="s">
        <v>26</v>
      </c>
      <c r="R1488" s="15" t="s">
        <v>21</v>
      </c>
      <c r="S1488" s="18" t="n">
        <v>55.05</v>
      </c>
      <c r="T1488" s="15" t="n">
        <v>102.75</v>
      </c>
      <c r="U1488" s="15" t="s">
        <v>26</v>
      </c>
      <c r="V1488" s="18" t="n">
        <f aca="false">IF(ISNUMBER(T1488),T1488,0)</f>
        <v>102.75</v>
      </c>
      <c r="W1488" s="15" t="n">
        <f aca="false">IF(U1488="Yes",1,0)</f>
        <v>1</v>
      </c>
      <c r="X1488" s="15" t="str">
        <f aca="false">IF(F1488&lt;=12,"0-12 months",IF(F1488&lt;=24,"13-24 months",IF(F1488&lt;=48,"25-48 months","49-72 months")))</f>
        <v>0-12 months</v>
      </c>
      <c r="Y1488" s="15" t="str">
        <f aca="false">IF(C1488=1,"Yes","No")</f>
        <v>No</v>
      </c>
      <c r="Z1488" s="15" t="n">
        <f aca="false">COUNTIF(J1488:O1488,"Yes")</f>
        <v>2</v>
      </c>
      <c r="AA1488" s="18" t="n">
        <f aca="false">S1488*W1488</f>
        <v>55.05</v>
      </c>
      <c r="AB1488" s="15" t="n">
        <f aca="false">(P1488="Month-to-month")+(I1488="Fiber optic")+(R1488="Electronic check")+(F1488&lt;=12)+(M1488="No")+(J1488="No")</f>
        <v>3</v>
      </c>
      <c r="AC1488" s="15" t="str">
        <f aca="false">IF(AB1488&gt;=5,"High",IF(AB1488&gt;=3,"Medium","Low"))</f>
        <v>Medium</v>
      </c>
    </row>
    <row r="1489" customFormat="false" ht="15" hidden="false" customHeight="false" outlineLevel="0" collapsed="false">
      <c r="A1489" s="15" t="s">
        <v>1586</v>
      </c>
      <c r="B1489" s="15" t="s">
        <v>94</v>
      </c>
      <c r="C1489" s="15" t="n">
        <v>0</v>
      </c>
      <c r="D1489" s="15" t="s">
        <v>24</v>
      </c>
      <c r="E1489" s="15" t="s">
        <v>24</v>
      </c>
      <c r="F1489" s="15" t="n">
        <v>56</v>
      </c>
      <c r="G1489" s="15" t="s">
        <v>26</v>
      </c>
      <c r="H1489" s="15" t="s">
        <v>26</v>
      </c>
      <c r="I1489" s="15" t="s">
        <v>102</v>
      </c>
      <c r="J1489" s="15" t="s">
        <v>24</v>
      </c>
      <c r="K1489" s="15" t="s">
        <v>26</v>
      </c>
      <c r="L1489" s="15" t="s">
        <v>26</v>
      </c>
      <c r="M1489" s="15" t="s">
        <v>24</v>
      </c>
      <c r="N1489" s="15" t="s">
        <v>26</v>
      </c>
      <c r="O1489" s="15" t="s">
        <v>26</v>
      </c>
      <c r="P1489" s="15" t="s">
        <v>27</v>
      </c>
      <c r="Q1489" s="15" t="s">
        <v>26</v>
      </c>
      <c r="R1489" s="15" t="s">
        <v>15</v>
      </c>
      <c r="S1489" s="18" t="n">
        <v>106.8</v>
      </c>
      <c r="T1489" s="15" t="n">
        <v>5914.4</v>
      </c>
      <c r="U1489" s="15" t="s">
        <v>24</v>
      </c>
      <c r="V1489" s="18" t="n">
        <f aca="false">IF(ISNUMBER(T1489),T1489,0)</f>
        <v>5914.4</v>
      </c>
      <c r="W1489" s="15" t="n">
        <f aca="false">IF(U1489="Yes",1,0)</f>
        <v>0</v>
      </c>
      <c r="X1489" s="15" t="str">
        <f aca="false">IF(F1489&lt;=12,"0-12 months",IF(F1489&lt;=24,"13-24 months",IF(F1489&lt;=48,"25-48 months","49-72 months")))</f>
        <v>49-72 months</v>
      </c>
      <c r="Y1489" s="15" t="str">
        <f aca="false">IF(C1489=1,"Yes","No")</f>
        <v>No</v>
      </c>
      <c r="Z1489" s="15" t="n">
        <f aca="false">COUNTIF(J1489:O1489,"Yes")</f>
        <v>4</v>
      </c>
      <c r="AA1489" s="18" t="n">
        <f aca="false">S1489*W1489</f>
        <v>0</v>
      </c>
      <c r="AB1489" s="15" t="n">
        <f aca="false">(P1489="Month-to-month")+(I1489="Fiber optic")+(R1489="Electronic check")+(F1489&lt;=12)+(M1489="No")+(J1489="No")</f>
        <v>4</v>
      </c>
      <c r="AC1489" s="15" t="str">
        <f aca="false">IF(AB1489&gt;=5,"High",IF(AB1489&gt;=3,"Medium","Low"))</f>
        <v>Medium</v>
      </c>
    </row>
    <row r="1490" customFormat="false" ht="15" hidden="false" customHeight="false" outlineLevel="0" collapsed="false">
      <c r="A1490" s="15" t="s">
        <v>1587</v>
      </c>
      <c r="B1490" s="15" t="s">
        <v>98</v>
      </c>
      <c r="C1490" s="15" t="n">
        <v>0</v>
      </c>
      <c r="D1490" s="15" t="s">
        <v>24</v>
      </c>
      <c r="E1490" s="15" t="s">
        <v>24</v>
      </c>
      <c r="F1490" s="15" t="n">
        <v>1</v>
      </c>
      <c r="G1490" s="15" t="s">
        <v>26</v>
      </c>
      <c r="H1490" s="15" t="s">
        <v>24</v>
      </c>
      <c r="I1490" s="15" t="s">
        <v>96</v>
      </c>
      <c r="J1490" s="15" t="s">
        <v>26</v>
      </c>
      <c r="K1490" s="15" t="s">
        <v>24</v>
      </c>
      <c r="L1490" s="15" t="s">
        <v>24</v>
      </c>
      <c r="M1490" s="15" t="s">
        <v>24</v>
      </c>
      <c r="N1490" s="15" t="s">
        <v>24</v>
      </c>
      <c r="O1490" s="15" t="s">
        <v>24</v>
      </c>
      <c r="P1490" s="15" t="s">
        <v>25</v>
      </c>
      <c r="Q1490" s="15" t="s">
        <v>24</v>
      </c>
      <c r="R1490" s="15" t="s">
        <v>17</v>
      </c>
      <c r="S1490" s="18" t="n">
        <v>51.25</v>
      </c>
      <c r="T1490" s="15" t="n">
        <v>51.25</v>
      </c>
      <c r="U1490" s="15" t="s">
        <v>24</v>
      </c>
      <c r="V1490" s="18" t="n">
        <f aca="false">IF(ISNUMBER(T1490),T1490,0)</f>
        <v>51.25</v>
      </c>
      <c r="W1490" s="15" t="n">
        <f aca="false">IF(U1490="Yes",1,0)</f>
        <v>0</v>
      </c>
      <c r="X1490" s="15" t="str">
        <f aca="false">IF(F1490&lt;=12,"0-12 months",IF(F1490&lt;=24,"13-24 months",IF(F1490&lt;=48,"25-48 months","49-72 months")))</f>
        <v>0-12 months</v>
      </c>
      <c r="Y1490" s="15" t="str">
        <f aca="false">IF(C1490=1,"Yes","No")</f>
        <v>No</v>
      </c>
      <c r="Z1490" s="15" t="n">
        <f aca="false">COUNTIF(J1490:O1490,"Yes")</f>
        <v>1</v>
      </c>
      <c r="AA1490" s="18" t="n">
        <f aca="false">S1490*W1490</f>
        <v>0</v>
      </c>
      <c r="AB1490" s="15" t="n">
        <f aca="false">(P1490="Month-to-month")+(I1490="Fiber optic")+(R1490="Electronic check")+(F1490&lt;=12)+(M1490="No")+(J1490="No")</f>
        <v>3</v>
      </c>
      <c r="AC1490" s="15" t="str">
        <f aca="false">IF(AB1490&gt;=5,"High",IF(AB1490&gt;=3,"Medium","Low"))</f>
        <v>Medium</v>
      </c>
    </row>
    <row r="1491" customFormat="false" ht="15" hidden="false" customHeight="false" outlineLevel="0" collapsed="false">
      <c r="A1491" s="15" t="s">
        <v>1588</v>
      </c>
      <c r="B1491" s="15" t="s">
        <v>94</v>
      </c>
      <c r="C1491" s="15" t="n">
        <v>0</v>
      </c>
      <c r="D1491" s="15" t="s">
        <v>26</v>
      </c>
      <c r="E1491" s="15" t="s">
        <v>26</v>
      </c>
      <c r="F1491" s="15" t="n">
        <v>23</v>
      </c>
      <c r="G1491" s="15" t="s">
        <v>26</v>
      </c>
      <c r="H1491" s="15" t="s">
        <v>24</v>
      </c>
      <c r="I1491" s="15" t="s">
        <v>96</v>
      </c>
      <c r="J1491" s="15" t="s">
        <v>26</v>
      </c>
      <c r="K1491" s="15" t="s">
        <v>26</v>
      </c>
      <c r="L1491" s="15" t="s">
        <v>24</v>
      </c>
      <c r="M1491" s="15" t="s">
        <v>26</v>
      </c>
      <c r="N1491" s="15" t="s">
        <v>24</v>
      </c>
      <c r="O1491" s="15" t="s">
        <v>24</v>
      </c>
      <c r="P1491" s="15" t="s">
        <v>27</v>
      </c>
      <c r="Q1491" s="15" t="s">
        <v>26</v>
      </c>
      <c r="R1491" s="15" t="s">
        <v>17</v>
      </c>
      <c r="S1491" s="18" t="n">
        <v>57.75</v>
      </c>
      <c r="T1491" s="15" t="n">
        <v>1282.85</v>
      </c>
      <c r="U1491" s="15" t="s">
        <v>24</v>
      </c>
      <c r="V1491" s="18" t="n">
        <f aca="false">IF(ISNUMBER(T1491),T1491,0)</f>
        <v>1282.85</v>
      </c>
      <c r="W1491" s="15" t="n">
        <f aca="false">IF(U1491="Yes",1,0)</f>
        <v>0</v>
      </c>
      <c r="X1491" s="15" t="str">
        <f aca="false">IF(F1491&lt;=12,"0-12 months",IF(F1491&lt;=24,"13-24 months",IF(F1491&lt;=48,"25-48 months","49-72 months")))</f>
        <v>13-24 months</v>
      </c>
      <c r="Y1491" s="15" t="str">
        <f aca="false">IF(C1491=1,"Yes","No")</f>
        <v>No</v>
      </c>
      <c r="Z1491" s="15" t="n">
        <f aca="false">COUNTIF(J1491:O1491,"Yes")</f>
        <v>3</v>
      </c>
      <c r="AA1491" s="18" t="n">
        <f aca="false">S1491*W1491</f>
        <v>0</v>
      </c>
      <c r="AB1491" s="15" t="n">
        <f aca="false">(P1491="Month-to-month")+(I1491="Fiber optic")+(R1491="Electronic check")+(F1491&lt;=12)+(M1491="No")+(J1491="No")</f>
        <v>0</v>
      </c>
      <c r="AC1491" s="15" t="str">
        <f aca="false">IF(AB1491&gt;=5,"High",IF(AB1491&gt;=3,"Medium","Low"))</f>
        <v>Low</v>
      </c>
    </row>
    <row r="1492" customFormat="false" ht="15" hidden="false" customHeight="false" outlineLevel="0" collapsed="false">
      <c r="A1492" s="15" t="s">
        <v>1589</v>
      </c>
      <c r="B1492" s="15" t="s">
        <v>94</v>
      </c>
      <c r="C1492" s="15" t="n">
        <v>1</v>
      </c>
      <c r="D1492" s="15" t="s">
        <v>26</v>
      </c>
      <c r="E1492" s="15" t="s">
        <v>24</v>
      </c>
      <c r="F1492" s="15" t="n">
        <v>66</v>
      </c>
      <c r="G1492" s="15" t="s">
        <v>26</v>
      </c>
      <c r="H1492" s="15" t="s">
        <v>26</v>
      </c>
      <c r="I1492" s="15" t="s">
        <v>96</v>
      </c>
      <c r="J1492" s="15" t="s">
        <v>24</v>
      </c>
      <c r="K1492" s="15" t="s">
        <v>26</v>
      </c>
      <c r="L1492" s="15" t="s">
        <v>26</v>
      </c>
      <c r="M1492" s="15" t="s">
        <v>24</v>
      </c>
      <c r="N1492" s="15" t="s">
        <v>26</v>
      </c>
      <c r="O1492" s="15" t="s">
        <v>24</v>
      </c>
      <c r="P1492" s="15" t="s">
        <v>27</v>
      </c>
      <c r="Q1492" s="15" t="s">
        <v>26</v>
      </c>
      <c r="R1492" s="15" t="s">
        <v>19</v>
      </c>
      <c r="S1492" s="18" t="n">
        <v>70.85</v>
      </c>
      <c r="T1492" s="15" t="n">
        <v>4738.85</v>
      </c>
      <c r="U1492" s="15" t="s">
        <v>24</v>
      </c>
      <c r="V1492" s="18" t="n">
        <f aca="false">IF(ISNUMBER(T1492),T1492,0)</f>
        <v>4738.85</v>
      </c>
      <c r="W1492" s="15" t="n">
        <f aca="false">IF(U1492="Yes",1,0)</f>
        <v>0</v>
      </c>
      <c r="X1492" s="15" t="str">
        <f aca="false">IF(F1492&lt;=12,"0-12 months",IF(F1492&lt;=24,"13-24 months",IF(F1492&lt;=48,"25-48 months","49-72 months")))</f>
        <v>49-72 months</v>
      </c>
      <c r="Y1492" s="15" t="str">
        <f aca="false">IF(C1492=1,"Yes","No")</f>
        <v>Yes</v>
      </c>
      <c r="Z1492" s="15" t="n">
        <f aca="false">COUNTIF(J1492:O1492,"Yes")</f>
        <v>3</v>
      </c>
      <c r="AA1492" s="18" t="n">
        <f aca="false">S1492*W1492</f>
        <v>0</v>
      </c>
      <c r="AB1492" s="15" t="n">
        <f aca="false">(P1492="Month-to-month")+(I1492="Fiber optic")+(R1492="Electronic check")+(F1492&lt;=12)+(M1492="No")+(J1492="No")</f>
        <v>2</v>
      </c>
      <c r="AC1492" s="15" t="str">
        <f aca="false">IF(AB1492&gt;=5,"High",IF(AB1492&gt;=3,"Medium","Low"))</f>
        <v>Low</v>
      </c>
    </row>
    <row r="1493" customFormat="false" ht="15" hidden="false" customHeight="false" outlineLevel="0" collapsed="false">
      <c r="A1493" s="15" t="s">
        <v>1590</v>
      </c>
      <c r="B1493" s="15" t="s">
        <v>94</v>
      </c>
      <c r="C1493" s="15" t="n">
        <v>0</v>
      </c>
      <c r="D1493" s="15" t="s">
        <v>24</v>
      </c>
      <c r="E1493" s="15" t="s">
        <v>24</v>
      </c>
      <c r="F1493" s="15" t="n">
        <v>1</v>
      </c>
      <c r="G1493" s="15" t="s">
        <v>26</v>
      </c>
      <c r="H1493" s="15" t="s">
        <v>24</v>
      </c>
      <c r="I1493" s="15" t="s">
        <v>24</v>
      </c>
      <c r="J1493" s="15" t="s">
        <v>28</v>
      </c>
      <c r="K1493" s="15" t="s">
        <v>28</v>
      </c>
      <c r="L1493" s="15" t="s">
        <v>28</v>
      </c>
      <c r="M1493" s="15" t="s">
        <v>28</v>
      </c>
      <c r="N1493" s="15" t="s">
        <v>28</v>
      </c>
      <c r="O1493" s="15" t="s">
        <v>28</v>
      </c>
      <c r="P1493" s="15" t="s">
        <v>25</v>
      </c>
      <c r="Q1493" s="15" t="s">
        <v>24</v>
      </c>
      <c r="R1493" s="15" t="s">
        <v>17</v>
      </c>
      <c r="S1493" s="18" t="n">
        <v>19.55</v>
      </c>
      <c r="T1493" s="15" t="n">
        <v>19.55</v>
      </c>
      <c r="U1493" s="15" t="s">
        <v>24</v>
      </c>
      <c r="V1493" s="18" t="n">
        <f aca="false">IF(ISNUMBER(T1493),T1493,0)</f>
        <v>19.55</v>
      </c>
      <c r="W1493" s="15" t="n">
        <f aca="false">IF(U1493="Yes",1,0)</f>
        <v>0</v>
      </c>
      <c r="X1493" s="15" t="str">
        <f aca="false">IF(F1493&lt;=12,"0-12 months",IF(F1493&lt;=24,"13-24 months",IF(F1493&lt;=48,"25-48 months","49-72 months")))</f>
        <v>0-12 months</v>
      </c>
      <c r="Y1493" s="15" t="str">
        <f aca="false">IF(C1493=1,"Yes","No")</f>
        <v>No</v>
      </c>
      <c r="Z1493" s="15" t="n">
        <f aca="false">COUNTIF(J1493:O1493,"Yes")</f>
        <v>0</v>
      </c>
      <c r="AA1493" s="18" t="n">
        <f aca="false">S1493*W1493</f>
        <v>0</v>
      </c>
      <c r="AB1493" s="15" t="n">
        <f aca="false">(P1493="Month-to-month")+(I1493="Fiber optic")+(R1493="Electronic check")+(F1493&lt;=12)+(M1493="No")+(J1493="No")</f>
        <v>2</v>
      </c>
      <c r="AC1493" s="15" t="str">
        <f aca="false">IF(AB1493&gt;=5,"High",IF(AB1493&gt;=3,"Medium","Low"))</f>
        <v>Low</v>
      </c>
    </row>
    <row r="1494" customFormat="false" ht="15" hidden="false" customHeight="false" outlineLevel="0" collapsed="false">
      <c r="A1494" s="15" t="s">
        <v>1591</v>
      </c>
      <c r="B1494" s="15" t="s">
        <v>98</v>
      </c>
      <c r="C1494" s="15" t="n">
        <v>1</v>
      </c>
      <c r="D1494" s="15" t="s">
        <v>24</v>
      </c>
      <c r="E1494" s="15" t="s">
        <v>24</v>
      </c>
      <c r="F1494" s="15" t="n">
        <v>19</v>
      </c>
      <c r="G1494" s="15" t="s">
        <v>26</v>
      </c>
      <c r="H1494" s="15" t="s">
        <v>26</v>
      </c>
      <c r="I1494" s="15" t="s">
        <v>102</v>
      </c>
      <c r="J1494" s="15" t="s">
        <v>24</v>
      </c>
      <c r="K1494" s="15" t="s">
        <v>26</v>
      </c>
      <c r="L1494" s="15" t="s">
        <v>24</v>
      </c>
      <c r="M1494" s="15" t="s">
        <v>24</v>
      </c>
      <c r="N1494" s="15" t="s">
        <v>26</v>
      </c>
      <c r="O1494" s="15" t="s">
        <v>24</v>
      </c>
      <c r="P1494" s="15" t="s">
        <v>25</v>
      </c>
      <c r="Q1494" s="15" t="s">
        <v>26</v>
      </c>
      <c r="R1494" s="15" t="s">
        <v>15</v>
      </c>
      <c r="S1494" s="18" t="n">
        <v>88.2</v>
      </c>
      <c r="T1494" s="15" t="n">
        <v>1775.8</v>
      </c>
      <c r="U1494" s="15" t="s">
        <v>26</v>
      </c>
      <c r="V1494" s="18" t="n">
        <f aca="false">IF(ISNUMBER(T1494),T1494,0)</f>
        <v>1775.8</v>
      </c>
      <c r="W1494" s="15" t="n">
        <f aca="false">IF(U1494="Yes",1,0)</f>
        <v>1</v>
      </c>
      <c r="X1494" s="15" t="str">
        <f aca="false">IF(F1494&lt;=12,"0-12 months",IF(F1494&lt;=24,"13-24 months",IF(F1494&lt;=48,"25-48 months","49-72 months")))</f>
        <v>13-24 months</v>
      </c>
      <c r="Y1494" s="15" t="str">
        <f aca="false">IF(C1494=1,"Yes","No")</f>
        <v>Yes</v>
      </c>
      <c r="Z1494" s="15" t="n">
        <f aca="false">COUNTIF(J1494:O1494,"Yes")</f>
        <v>2</v>
      </c>
      <c r="AA1494" s="18" t="n">
        <f aca="false">S1494*W1494</f>
        <v>88.2</v>
      </c>
      <c r="AB1494" s="15" t="n">
        <f aca="false">(P1494="Month-to-month")+(I1494="Fiber optic")+(R1494="Electronic check")+(F1494&lt;=12)+(M1494="No")+(J1494="No")</f>
        <v>5</v>
      </c>
      <c r="AC1494" s="15" t="str">
        <f aca="false">IF(AB1494&gt;=5,"High",IF(AB1494&gt;=3,"Medium","Low"))</f>
        <v>High</v>
      </c>
    </row>
    <row r="1495" customFormat="false" ht="15" hidden="false" customHeight="false" outlineLevel="0" collapsed="false">
      <c r="A1495" s="15" t="s">
        <v>1592</v>
      </c>
      <c r="B1495" s="15" t="s">
        <v>98</v>
      </c>
      <c r="C1495" s="15" t="n">
        <v>0</v>
      </c>
      <c r="D1495" s="15" t="s">
        <v>24</v>
      </c>
      <c r="E1495" s="15" t="s">
        <v>24</v>
      </c>
      <c r="F1495" s="15" t="n">
        <v>11</v>
      </c>
      <c r="G1495" s="15" t="s">
        <v>26</v>
      </c>
      <c r="H1495" s="15" t="s">
        <v>24</v>
      </c>
      <c r="I1495" s="15" t="s">
        <v>102</v>
      </c>
      <c r="J1495" s="15" t="s">
        <v>26</v>
      </c>
      <c r="K1495" s="15" t="s">
        <v>24</v>
      </c>
      <c r="L1495" s="15" t="s">
        <v>26</v>
      </c>
      <c r="M1495" s="15" t="s">
        <v>24</v>
      </c>
      <c r="N1495" s="15" t="s">
        <v>24</v>
      </c>
      <c r="O1495" s="15" t="s">
        <v>24</v>
      </c>
      <c r="P1495" s="15" t="s">
        <v>25</v>
      </c>
      <c r="Q1495" s="15" t="s">
        <v>26</v>
      </c>
      <c r="R1495" s="15" t="s">
        <v>19</v>
      </c>
      <c r="S1495" s="18" t="n">
        <v>79.5</v>
      </c>
      <c r="T1495" s="15" t="n">
        <v>795.65</v>
      </c>
      <c r="U1495" s="15" t="s">
        <v>24</v>
      </c>
      <c r="V1495" s="18" t="n">
        <f aca="false">IF(ISNUMBER(T1495),T1495,0)</f>
        <v>795.65</v>
      </c>
      <c r="W1495" s="15" t="n">
        <f aca="false">IF(U1495="Yes",1,0)</f>
        <v>0</v>
      </c>
      <c r="X1495" s="15" t="str">
        <f aca="false">IF(F1495&lt;=12,"0-12 months",IF(F1495&lt;=24,"13-24 months",IF(F1495&lt;=48,"25-48 months","49-72 months")))</f>
        <v>0-12 months</v>
      </c>
      <c r="Y1495" s="15" t="str">
        <f aca="false">IF(C1495=1,"Yes","No")</f>
        <v>No</v>
      </c>
      <c r="Z1495" s="15" t="n">
        <f aca="false">COUNTIF(J1495:O1495,"Yes")</f>
        <v>2</v>
      </c>
      <c r="AA1495" s="18" t="n">
        <f aca="false">S1495*W1495</f>
        <v>0</v>
      </c>
      <c r="AB1495" s="15" t="n">
        <f aca="false">(P1495="Month-to-month")+(I1495="Fiber optic")+(R1495="Electronic check")+(F1495&lt;=12)+(M1495="No")+(J1495="No")</f>
        <v>4</v>
      </c>
      <c r="AC1495" s="15" t="str">
        <f aca="false">IF(AB1495&gt;=5,"High",IF(AB1495&gt;=3,"Medium","Low"))</f>
        <v>Medium</v>
      </c>
    </row>
    <row r="1496" customFormat="false" ht="15" hidden="false" customHeight="false" outlineLevel="0" collapsed="false">
      <c r="A1496" s="15" t="s">
        <v>1593</v>
      </c>
      <c r="B1496" s="15" t="s">
        <v>94</v>
      </c>
      <c r="C1496" s="15" t="n">
        <v>0</v>
      </c>
      <c r="D1496" s="15" t="s">
        <v>26</v>
      </c>
      <c r="E1496" s="15" t="s">
        <v>26</v>
      </c>
      <c r="F1496" s="15" t="n">
        <v>8</v>
      </c>
      <c r="G1496" s="15" t="s">
        <v>26</v>
      </c>
      <c r="H1496" s="15" t="s">
        <v>24</v>
      </c>
      <c r="I1496" s="15" t="s">
        <v>24</v>
      </c>
      <c r="J1496" s="15" t="s">
        <v>28</v>
      </c>
      <c r="K1496" s="15" t="s">
        <v>28</v>
      </c>
      <c r="L1496" s="15" t="s">
        <v>28</v>
      </c>
      <c r="M1496" s="15" t="s">
        <v>28</v>
      </c>
      <c r="N1496" s="15" t="s">
        <v>28</v>
      </c>
      <c r="O1496" s="15" t="s">
        <v>28</v>
      </c>
      <c r="P1496" s="15" t="s">
        <v>27</v>
      </c>
      <c r="Q1496" s="15" t="s">
        <v>26</v>
      </c>
      <c r="R1496" s="15" t="s">
        <v>17</v>
      </c>
      <c r="S1496" s="18" t="n">
        <v>19.75</v>
      </c>
      <c r="T1496" s="15" t="n">
        <v>145</v>
      </c>
      <c r="U1496" s="15" t="s">
        <v>26</v>
      </c>
      <c r="V1496" s="18" t="n">
        <f aca="false">IF(ISNUMBER(T1496),T1496,0)</f>
        <v>145</v>
      </c>
      <c r="W1496" s="15" t="n">
        <f aca="false">IF(U1496="Yes",1,0)</f>
        <v>1</v>
      </c>
      <c r="X1496" s="15" t="str">
        <f aca="false">IF(F1496&lt;=12,"0-12 months",IF(F1496&lt;=24,"13-24 months",IF(F1496&lt;=48,"25-48 months","49-72 months")))</f>
        <v>0-12 months</v>
      </c>
      <c r="Y1496" s="15" t="str">
        <f aca="false">IF(C1496=1,"Yes","No")</f>
        <v>No</v>
      </c>
      <c r="Z1496" s="15" t="n">
        <f aca="false">COUNTIF(J1496:O1496,"Yes")</f>
        <v>0</v>
      </c>
      <c r="AA1496" s="18" t="n">
        <f aca="false">S1496*W1496</f>
        <v>19.75</v>
      </c>
      <c r="AB1496" s="15" t="n">
        <f aca="false">(P1496="Month-to-month")+(I1496="Fiber optic")+(R1496="Electronic check")+(F1496&lt;=12)+(M1496="No")+(J1496="No")</f>
        <v>1</v>
      </c>
      <c r="AC1496" s="15" t="str">
        <f aca="false">IF(AB1496&gt;=5,"High",IF(AB1496&gt;=3,"Medium","Low"))</f>
        <v>Low</v>
      </c>
    </row>
    <row r="1497" customFormat="false" ht="15" hidden="false" customHeight="false" outlineLevel="0" collapsed="false">
      <c r="A1497" s="15" t="s">
        <v>1594</v>
      </c>
      <c r="B1497" s="15" t="s">
        <v>94</v>
      </c>
      <c r="C1497" s="15" t="n">
        <v>0</v>
      </c>
      <c r="D1497" s="15" t="s">
        <v>26</v>
      </c>
      <c r="E1497" s="15" t="s">
        <v>26</v>
      </c>
      <c r="F1497" s="15" t="n">
        <v>52</v>
      </c>
      <c r="G1497" s="15" t="s">
        <v>26</v>
      </c>
      <c r="H1497" s="15" t="s">
        <v>26</v>
      </c>
      <c r="I1497" s="15" t="s">
        <v>102</v>
      </c>
      <c r="J1497" s="15" t="s">
        <v>26</v>
      </c>
      <c r="K1497" s="15" t="s">
        <v>26</v>
      </c>
      <c r="L1497" s="15" t="s">
        <v>26</v>
      </c>
      <c r="M1497" s="15" t="s">
        <v>24</v>
      </c>
      <c r="N1497" s="15" t="s">
        <v>24</v>
      </c>
      <c r="O1497" s="15" t="s">
        <v>26</v>
      </c>
      <c r="P1497" s="15" t="s">
        <v>25</v>
      </c>
      <c r="Q1497" s="15" t="s">
        <v>24</v>
      </c>
      <c r="R1497" s="15" t="s">
        <v>19</v>
      </c>
      <c r="S1497" s="18" t="n">
        <v>98.15</v>
      </c>
      <c r="T1497" s="15" t="n">
        <v>4993.4</v>
      </c>
      <c r="U1497" s="15" t="s">
        <v>24</v>
      </c>
      <c r="V1497" s="18" t="n">
        <f aca="false">IF(ISNUMBER(T1497),T1497,0)</f>
        <v>4993.4</v>
      </c>
      <c r="W1497" s="15" t="n">
        <f aca="false">IF(U1497="Yes",1,0)</f>
        <v>0</v>
      </c>
      <c r="X1497" s="15" t="str">
        <f aca="false">IF(F1497&lt;=12,"0-12 months",IF(F1497&lt;=24,"13-24 months",IF(F1497&lt;=48,"25-48 months","49-72 months")))</f>
        <v>49-72 months</v>
      </c>
      <c r="Y1497" s="15" t="str">
        <f aca="false">IF(C1497=1,"Yes","No")</f>
        <v>No</v>
      </c>
      <c r="Z1497" s="15" t="n">
        <f aca="false">COUNTIF(J1497:O1497,"Yes")</f>
        <v>4</v>
      </c>
      <c r="AA1497" s="18" t="n">
        <f aca="false">S1497*W1497</f>
        <v>0</v>
      </c>
      <c r="AB1497" s="15" t="n">
        <f aca="false">(P1497="Month-to-month")+(I1497="Fiber optic")+(R1497="Electronic check")+(F1497&lt;=12)+(M1497="No")+(J1497="No")</f>
        <v>3</v>
      </c>
      <c r="AC1497" s="15" t="str">
        <f aca="false">IF(AB1497&gt;=5,"High",IF(AB1497&gt;=3,"Medium","Low"))</f>
        <v>Medium</v>
      </c>
    </row>
    <row r="1498" customFormat="false" ht="15" hidden="false" customHeight="false" outlineLevel="0" collapsed="false">
      <c r="A1498" s="15" t="s">
        <v>1595</v>
      </c>
      <c r="B1498" s="15" t="s">
        <v>98</v>
      </c>
      <c r="C1498" s="15" t="n">
        <v>0</v>
      </c>
      <c r="D1498" s="15" t="s">
        <v>24</v>
      </c>
      <c r="E1498" s="15" t="s">
        <v>24</v>
      </c>
      <c r="F1498" s="15" t="n">
        <v>3</v>
      </c>
      <c r="G1498" s="15" t="s">
        <v>26</v>
      </c>
      <c r="H1498" s="15" t="s">
        <v>24</v>
      </c>
      <c r="I1498" s="15" t="s">
        <v>24</v>
      </c>
      <c r="J1498" s="15" t="s">
        <v>28</v>
      </c>
      <c r="K1498" s="15" t="s">
        <v>28</v>
      </c>
      <c r="L1498" s="15" t="s">
        <v>28</v>
      </c>
      <c r="M1498" s="15" t="s">
        <v>28</v>
      </c>
      <c r="N1498" s="15" t="s">
        <v>28</v>
      </c>
      <c r="O1498" s="15" t="s">
        <v>28</v>
      </c>
      <c r="P1498" s="15" t="s">
        <v>25</v>
      </c>
      <c r="Q1498" s="15" t="s">
        <v>26</v>
      </c>
      <c r="R1498" s="15" t="s">
        <v>15</v>
      </c>
      <c r="S1498" s="18" t="n">
        <v>20.25</v>
      </c>
      <c r="T1498" s="15" t="n">
        <v>61.45</v>
      </c>
      <c r="U1498" s="15" t="s">
        <v>24</v>
      </c>
      <c r="V1498" s="18" t="n">
        <f aca="false">IF(ISNUMBER(T1498),T1498,0)</f>
        <v>61.45</v>
      </c>
      <c r="W1498" s="15" t="n">
        <f aca="false">IF(U1498="Yes",1,0)</f>
        <v>0</v>
      </c>
      <c r="X1498" s="15" t="str">
        <f aca="false">IF(F1498&lt;=12,"0-12 months",IF(F1498&lt;=24,"13-24 months",IF(F1498&lt;=48,"25-48 months","49-72 months")))</f>
        <v>0-12 months</v>
      </c>
      <c r="Y1498" s="15" t="str">
        <f aca="false">IF(C1498=1,"Yes","No")</f>
        <v>No</v>
      </c>
      <c r="Z1498" s="15" t="n">
        <f aca="false">COUNTIF(J1498:O1498,"Yes")</f>
        <v>0</v>
      </c>
      <c r="AA1498" s="18" t="n">
        <f aca="false">S1498*W1498</f>
        <v>0</v>
      </c>
      <c r="AB1498" s="15" t="n">
        <f aca="false">(P1498="Month-to-month")+(I1498="Fiber optic")+(R1498="Electronic check")+(F1498&lt;=12)+(M1498="No")+(J1498="No")</f>
        <v>3</v>
      </c>
      <c r="AC1498" s="15" t="str">
        <f aca="false">IF(AB1498&gt;=5,"High",IF(AB1498&gt;=3,"Medium","Low"))</f>
        <v>Medium</v>
      </c>
    </row>
    <row r="1499" customFormat="false" ht="15" hidden="false" customHeight="false" outlineLevel="0" collapsed="false">
      <c r="A1499" s="15" t="s">
        <v>1596</v>
      </c>
      <c r="B1499" s="15" t="s">
        <v>94</v>
      </c>
      <c r="C1499" s="15" t="n">
        <v>0</v>
      </c>
      <c r="D1499" s="15" t="s">
        <v>26</v>
      </c>
      <c r="E1499" s="15" t="s">
        <v>26</v>
      </c>
      <c r="F1499" s="15" t="n">
        <v>51</v>
      </c>
      <c r="G1499" s="15" t="s">
        <v>26</v>
      </c>
      <c r="H1499" s="15" t="s">
        <v>24</v>
      </c>
      <c r="I1499" s="15" t="s">
        <v>102</v>
      </c>
      <c r="J1499" s="15" t="s">
        <v>26</v>
      </c>
      <c r="K1499" s="15" t="s">
        <v>26</v>
      </c>
      <c r="L1499" s="15" t="s">
        <v>24</v>
      </c>
      <c r="M1499" s="15" t="s">
        <v>24</v>
      </c>
      <c r="N1499" s="15" t="s">
        <v>24</v>
      </c>
      <c r="O1499" s="15" t="s">
        <v>24</v>
      </c>
      <c r="P1499" s="15" t="s">
        <v>25</v>
      </c>
      <c r="Q1499" s="15" t="s">
        <v>26</v>
      </c>
      <c r="R1499" s="15" t="s">
        <v>19</v>
      </c>
      <c r="S1499" s="18" t="n">
        <v>79.15</v>
      </c>
      <c r="T1499" s="15" t="n">
        <v>4018.55</v>
      </c>
      <c r="U1499" s="15" t="s">
        <v>24</v>
      </c>
      <c r="V1499" s="18" t="n">
        <f aca="false">IF(ISNUMBER(T1499),T1499,0)</f>
        <v>4018.55</v>
      </c>
      <c r="W1499" s="15" t="n">
        <f aca="false">IF(U1499="Yes",1,0)</f>
        <v>0</v>
      </c>
      <c r="X1499" s="15" t="str">
        <f aca="false">IF(F1499&lt;=12,"0-12 months",IF(F1499&lt;=24,"13-24 months",IF(F1499&lt;=48,"25-48 months","49-72 months")))</f>
        <v>49-72 months</v>
      </c>
      <c r="Y1499" s="15" t="str">
        <f aca="false">IF(C1499=1,"Yes","No")</f>
        <v>No</v>
      </c>
      <c r="Z1499" s="15" t="n">
        <f aca="false">COUNTIF(J1499:O1499,"Yes")</f>
        <v>2</v>
      </c>
      <c r="AA1499" s="18" t="n">
        <f aca="false">S1499*W1499</f>
        <v>0</v>
      </c>
      <c r="AB1499" s="15" t="n">
        <f aca="false">(P1499="Month-to-month")+(I1499="Fiber optic")+(R1499="Electronic check")+(F1499&lt;=12)+(M1499="No")+(J1499="No")</f>
        <v>3</v>
      </c>
      <c r="AC1499" s="15" t="str">
        <f aca="false">IF(AB1499&gt;=5,"High",IF(AB1499&gt;=3,"Medium","Low"))</f>
        <v>Medium</v>
      </c>
    </row>
    <row r="1500" customFormat="false" ht="15" hidden="false" customHeight="false" outlineLevel="0" collapsed="false">
      <c r="A1500" s="15" t="s">
        <v>1597</v>
      </c>
      <c r="B1500" s="15" t="s">
        <v>98</v>
      </c>
      <c r="C1500" s="15" t="n">
        <v>1</v>
      </c>
      <c r="D1500" s="15" t="s">
        <v>24</v>
      </c>
      <c r="E1500" s="15" t="s">
        <v>24</v>
      </c>
      <c r="F1500" s="15" t="n">
        <v>15</v>
      </c>
      <c r="G1500" s="15" t="s">
        <v>26</v>
      </c>
      <c r="H1500" s="15" t="s">
        <v>26</v>
      </c>
      <c r="I1500" s="15" t="s">
        <v>102</v>
      </c>
      <c r="J1500" s="15" t="s">
        <v>24</v>
      </c>
      <c r="K1500" s="15" t="s">
        <v>24</v>
      </c>
      <c r="L1500" s="15" t="s">
        <v>24</v>
      </c>
      <c r="M1500" s="15" t="s">
        <v>24</v>
      </c>
      <c r="N1500" s="15" t="s">
        <v>24</v>
      </c>
      <c r="O1500" s="15" t="s">
        <v>24</v>
      </c>
      <c r="P1500" s="15" t="s">
        <v>25</v>
      </c>
      <c r="Q1500" s="15" t="s">
        <v>24</v>
      </c>
      <c r="R1500" s="15" t="s">
        <v>15</v>
      </c>
      <c r="S1500" s="18" t="n">
        <v>75.65</v>
      </c>
      <c r="T1500" s="15" t="n">
        <v>1146.65</v>
      </c>
      <c r="U1500" s="15" t="s">
        <v>26</v>
      </c>
      <c r="V1500" s="18" t="n">
        <f aca="false">IF(ISNUMBER(T1500),T1500,0)</f>
        <v>1146.65</v>
      </c>
      <c r="W1500" s="15" t="n">
        <f aca="false">IF(U1500="Yes",1,0)</f>
        <v>1</v>
      </c>
      <c r="X1500" s="15" t="str">
        <f aca="false">IF(F1500&lt;=12,"0-12 months",IF(F1500&lt;=24,"13-24 months",IF(F1500&lt;=48,"25-48 months","49-72 months")))</f>
        <v>13-24 months</v>
      </c>
      <c r="Y1500" s="15" t="str">
        <f aca="false">IF(C1500=1,"Yes","No")</f>
        <v>Yes</v>
      </c>
      <c r="Z1500" s="15" t="n">
        <f aca="false">COUNTIF(J1500:O1500,"Yes")</f>
        <v>0</v>
      </c>
      <c r="AA1500" s="18" t="n">
        <f aca="false">S1500*W1500</f>
        <v>75.65</v>
      </c>
      <c r="AB1500" s="15" t="n">
        <f aca="false">(P1500="Month-to-month")+(I1500="Fiber optic")+(R1500="Electronic check")+(F1500&lt;=12)+(M1500="No")+(J1500="No")</f>
        <v>5</v>
      </c>
      <c r="AC1500" s="15" t="str">
        <f aca="false">IF(AB1500&gt;=5,"High",IF(AB1500&gt;=3,"Medium","Low"))</f>
        <v>High</v>
      </c>
    </row>
    <row r="1501" customFormat="false" ht="15" hidden="false" customHeight="false" outlineLevel="0" collapsed="false">
      <c r="A1501" s="15" t="s">
        <v>1598</v>
      </c>
      <c r="B1501" s="15" t="s">
        <v>98</v>
      </c>
      <c r="C1501" s="15" t="n">
        <v>1</v>
      </c>
      <c r="D1501" s="15" t="s">
        <v>26</v>
      </c>
      <c r="E1501" s="15" t="s">
        <v>24</v>
      </c>
      <c r="F1501" s="15" t="n">
        <v>64</v>
      </c>
      <c r="G1501" s="15" t="s">
        <v>26</v>
      </c>
      <c r="H1501" s="15" t="s">
        <v>26</v>
      </c>
      <c r="I1501" s="15" t="s">
        <v>102</v>
      </c>
      <c r="J1501" s="15" t="s">
        <v>24</v>
      </c>
      <c r="K1501" s="15" t="s">
        <v>26</v>
      </c>
      <c r="L1501" s="15" t="s">
        <v>26</v>
      </c>
      <c r="M1501" s="15" t="s">
        <v>24</v>
      </c>
      <c r="N1501" s="15" t="s">
        <v>24</v>
      </c>
      <c r="O1501" s="15" t="s">
        <v>26</v>
      </c>
      <c r="P1501" s="15" t="s">
        <v>25</v>
      </c>
      <c r="Q1501" s="15" t="s">
        <v>26</v>
      </c>
      <c r="R1501" s="15" t="s">
        <v>15</v>
      </c>
      <c r="S1501" s="18" t="n">
        <v>94.25</v>
      </c>
      <c r="T1501" s="15" t="n">
        <v>6081.4</v>
      </c>
      <c r="U1501" s="15" t="s">
        <v>24</v>
      </c>
      <c r="V1501" s="18" t="n">
        <f aca="false">IF(ISNUMBER(T1501),T1501,0)</f>
        <v>6081.4</v>
      </c>
      <c r="W1501" s="15" t="n">
        <f aca="false">IF(U1501="Yes",1,0)</f>
        <v>0</v>
      </c>
      <c r="X1501" s="15" t="str">
        <f aca="false">IF(F1501&lt;=12,"0-12 months",IF(F1501&lt;=24,"13-24 months",IF(F1501&lt;=48,"25-48 months","49-72 months")))</f>
        <v>49-72 months</v>
      </c>
      <c r="Y1501" s="15" t="str">
        <f aca="false">IF(C1501=1,"Yes","No")</f>
        <v>Yes</v>
      </c>
      <c r="Z1501" s="15" t="n">
        <f aca="false">COUNTIF(J1501:O1501,"Yes")</f>
        <v>3</v>
      </c>
      <c r="AA1501" s="18" t="n">
        <f aca="false">S1501*W1501</f>
        <v>0</v>
      </c>
      <c r="AB1501" s="15" t="n">
        <f aca="false">(P1501="Month-to-month")+(I1501="Fiber optic")+(R1501="Electronic check")+(F1501&lt;=12)+(M1501="No")+(J1501="No")</f>
        <v>5</v>
      </c>
      <c r="AC1501" s="15" t="str">
        <f aca="false">IF(AB1501&gt;=5,"High",IF(AB1501&gt;=3,"Medium","Low"))</f>
        <v>High</v>
      </c>
    </row>
    <row r="1502" customFormat="false" ht="15" hidden="false" customHeight="false" outlineLevel="0" collapsed="false">
      <c r="A1502" s="15" t="s">
        <v>1599</v>
      </c>
      <c r="B1502" s="15" t="s">
        <v>94</v>
      </c>
      <c r="C1502" s="15" t="n">
        <v>0</v>
      </c>
      <c r="D1502" s="15" t="s">
        <v>24</v>
      </c>
      <c r="E1502" s="15" t="s">
        <v>24</v>
      </c>
      <c r="F1502" s="15" t="n">
        <v>37</v>
      </c>
      <c r="G1502" s="15" t="s">
        <v>24</v>
      </c>
      <c r="H1502" s="15" t="s">
        <v>95</v>
      </c>
      <c r="I1502" s="15" t="s">
        <v>96</v>
      </c>
      <c r="J1502" s="15" t="s">
        <v>24</v>
      </c>
      <c r="K1502" s="15" t="s">
        <v>24</v>
      </c>
      <c r="L1502" s="15" t="s">
        <v>26</v>
      </c>
      <c r="M1502" s="15" t="s">
        <v>24</v>
      </c>
      <c r="N1502" s="15" t="s">
        <v>24</v>
      </c>
      <c r="O1502" s="15" t="s">
        <v>26</v>
      </c>
      <c r="P1502" s="15" t="s">
        <v>25</v>
      </c>
      <c r="Q1502" s="15" t="s">
        <v>26</v>
      </c>
      <c r="R1502" s="15" t="s">
        <v>21</v>
      </c>
      <c r="S1502" s="18" t="n">
        <v>40.2</v>
      </c>
      <c r="T1502" s="15" t="n">
        <v>1478.85</v>
      </c>
      <c r="U1502" s="15" t="s">
        <v>24</v>
      </c>
      <c r="V1502" s="18" t="n">
        <f aca="false">IF(ISNUMBER(T1502),T1502,0)</f>
        <v>1478.85</v>
      </c>
      <c r="W1502" s="15" t="n">
        <f aca="false">IF(U1502="Yes",1,0)</f>
        <v>0</v>
      </c>
      <c r="X1502" s="15" t="str">
        <f aca="false">IF(F1502&lt;=12,"0-12 months",IF(F1502&lt;=24,"13-24 months",IF(F1502&lt;=48,"25-48 months","49-72 months")))</f>
        <v>25-48 months</v>
      </c>
      <c r="Y1502" s="15" t="str">
        <f aca="false">IF(C1502=1,"Yes","No")</f>
        <v>No</v>
      </c>
      <c r="Z1502" s="15" t="n">
        <f aca="false">COUNTIF(J1502:O1502,"Yes")</f>
        <v>2</v>
      </c>
      <c r="AA1502" s="18" t="n">
        <f aca="false">S1502*W1502</f>
        <v>0</v>
      </c>
      <c r="AB1502" s="15" t="n">
        <f aca="false">(P1502="Month-to-month")+(I1502="Fiber optic")+(R1502="Electronic check")+(F1502&lt;=12)+(M1502="No")+(J1502="No")</f>
        <v>3</v>
      </c>
      <c r="AC1502" s="15" t="str">
        <f aca="false">IF(AB1502&gt;=5,"High",IF(AB1502&gt;=3,"Medium","Low"))</f>
        <v>Medium</v>
      </c>
    </row>
    <row r="1503" customFormat="false" ht="15" hidden="false" customHeight="false" outlineLevel="0" collapsed="false">
      <c r="A1503" s="15" t="s">
        <v>1600</v>
      </c>
      <c r="B1503" s="15" t="s">
        <v>98</v>
      </c>
      <c r="C1503" s="15" t="n">
        <v>0</v>
      </c>
      <c r="D1503" s="15" t="s">
        <v>24</v>
      </c>
      <c r="E1503" s="15" t="s">
        <v>24</v>
      </c>
      <c r="F1503" s="15" t="n">
        <v>13</v>
      </c>
      <c r="G1503" s="15" t="s">
        <v>26</v>
      </c>
      <c r="H1503" s="15" t="s">
        <v>24</v>
      </c>
      <c r="I1503" s="15" t="s">
        <v>24</v>
      </c>
      <c r="J1503" s="15" t="s">
        <v>28</v>
      </c>
      <c r="K1503" s="15" t="s">
        <v>28</v>
      </c>
      <c r="L1503" s="15" t="s">
        <v>28</v>
      </c>
      <c r="M1503" s="15" t="s">
        <v>28</v>
      </c>
      <c r="N1503" s="15" t="s">
        <v>28</v>
      </c>
      <c r="O1503" s="15" t="s">
        <v>28</v>
      </c>
      <c r="P1503" s="15" t="s">
        <v>29</v>
      </c>
      <c r="Q1503" s="15" t="s">
        <v>24</v>
      </c>
      <c r="R1503" s="15" t="s">
        <v>17</v>
      </c>
      <c r="S1503" s="18" t="n">
        <v>19.95</v>
      </c>
      <c r="T1503" s="15" t="n">
        <v>243.65</v>
      </c>
      <c r="U1503" s="15" t="s">
        <v>24</v>
      </c>
      <c r="V1503" s="18" t="n">
        <f aca="false">IF(ISNUMBER(T1503),T1503,0)</f>
        <v>243.65</v>
      </c>
      <c r="W1503" s="15" t="n">
        <f aca="false">IF(U1503="Yes",1,0)</f>
        <v>0</v>
      </c>
      <c r="X1503" s="15" t="str">
        <f aca="false">IF(F1503&lt;=12,"0-12 months",IF(F1503&lt;=24,"13-24 months",IF(F1503&lt;=48,"25-48 months","49-72 months")))</f>
        <v>13-24 months</v>
      </c>
      <c r="Y1503" s="15" t="str">
        <f aca="false">IF(C1503=1,"Yes","No")</f>
        <v>No</v>
      </c>
      <c r="Z1503" s="15" t="n">
        <f aca="false">COUNTIF(J1503:O1503,"Yes")</f>
        <v>0</v>
      </c>
      <c r="AA1503" s="18" t="n">
        <f aca="false">S1503*W1503</f>
        <v>0</v>
      </c>
      <c r="AB1503" s="15" t="n">
        <f aca="false">(P1503="Month-to-month")+(I1503="Fiber optic")+(R1503="Electronic check")+(F1503&lt;=12)+(M1503="No")+(J1503="No")</f>
        <v>0</v>
      </c>
      <c r="AC1503" s="15" t="str">
        <f aca="false">IF(AB1503&gt;=5,"High",IF(AB1503&gt;=3,"Medium","Low"))</f>
        <v>Low</v>
      </c>
    </row>
    <row r="1504" customFormat="false" ht="15" hidden="false" customHeight="false" outlineLevel="0" collapsed="false">
      <c r="A1504" s="15" t="s">
        <v>1601</v>
      </c>
      <c r="B1504" s="15" t="s">
        <v>98</v>
      </c>
      <c r="C1504" s="15" t="n">
        <v>0</v>
      </c>
      <c r="D1504" s="15" t="s">
        <v>26</v>
      </c>
      <c r="E1504" s="15" t="s">
        <v>24</v>
      </c>
      <c r="F1504" s="15" t="n">
        <v>49</v>
      </c>
      <c r="G1504" s="15" t="s">
        <v>26</v>
      </c>
      <c r="H1504" s="15" t="s">
        <v>26</v>
      </c>
      <c r="I1504" s="15" t="s">
        <v>96</v>
      </c>
      <c r="J1504" s="15" t="s">
        <v>26</v>
      </c>
      <c r="K1504" s="15" t="s">
        <v>24</v>
      </c>
      <c r="L1504" s="15" t="s">
        <v>24</v>
      </c>
      <c r="M1504" s="15" t="s">
        <v>24</v>
      </c>
      <c r="N1504" s="15" t="s">
        <v>24</v>
      </c>
      <c r="O1504" s="15" t="s">
        <v>24</v>
      </c>
      <c r="P1504" s="15" t="s">
        <v>27</v>
      </c>
      <c r="Q1504" s="15" t="s">
        <v>26</v>
      </c>
      <c r="R1504" s="15" t="s">
        <v>15</v>
      </c>
      <c r="S1504" s="18" t="n">
        <v>55.35</v>
      </c>
      <c r="T1504" s="15" t="n">
        <v>2633.95</v>
      </c>
      <c r="U1504" s="15" t="s">
        <v>24</v>
      </c>
      <c r="V1504" s="18" t="n">
        <f aca="false">IF(ISNUMBER(T1504),T1504,0)</f>
        <v>2633.95</v>
      </c>
      <c r="W1504" s="15" t="n">
        <f aca="false">IF(U1504="Yes",1,0)</f>
        <v>0</v>
      </c>
      <c r="X1504" s="15" t="str">
        <f aca="false">IF(F1504&lt;=12,"0-12 months",IF(F1504&lt;=24,"13-24 months",IF(F1504&lt;=48,"25-48 months","49-72 months")))</f>
        <v>49-72 months</v>
      </c>
      <c r="Y1504" s="15" t="str">
        <f aca="false">IF(C1504=1,"Yes","No")</f>
        <v>No</v>
      </c>
      <c r="Z1504" s="15" t="n">
        <f aca="false">COUNTIF(J1504:O1504,"Yes")</f>
        <v>1</v>
      </c>
      <c r="AA1504" s="18" t="n">
        <f aca="false">S1504*W1504</f>
        <v>0</v>
      </c>
      <c r="AB1504" s="15" t="n">
        <f aca="false">(P1504="Month-to-month")+(I1504="Fiber optic")+(R1504="Electronic check")+(F1504&lt;=12)+(M1504="No")+(J1504="No")</f>
        <v>2</v>
      </c>
      <c r="AC1504" s="15" t="str">
        <f aca="false">IF(AB1504&gt;=5,"High",IF(AB1504&gt;=3,"Medium","Low"))</f>
        <v>Low</v>
      </c>
    </row>
    <row r="1505" customFormat="false" ht="15" hidden="false" customHeight="false" outlineLevel="0" collapsed="false">
      <c r="A1505" s="15" t="s">
        <v>1602</v>
      </c>
      <c r="B1505" s="15" t="s">
        <v>94</v>
      </c>
      <c r="C1505" s="15" t="n">
        <v>1</v>
      </c>
      <c r="D1505" s="15" t="s">
        <v>24</v>
      </c>
      <c r="E1505" s="15" t="s">
        <v>24</v>
      </c>
      <c r="F1505" s="15" t="n">
        <v>45</v>
      </c>
      <c r="G1505" s="15" t="s">
        <v>26</v>
      </c>
      <c r="H1505" s="15" t="s">
        <v>26</v>
      </c>
      <c r="I1505" s="15" t="s">
        <v>102</v>
      </c>
      <c r="J1505" s="15" t="s">
        <v>24</v>
      </c>
      <c r="K1505" s="15" t="s">
        <v>24</v>
      </c>
      <c r="L1505" s="15" t="s">
        <v>26</v>
      </c>
      <c r="M1505" s="15" t="s">
        <v>24</v>
      </c>
      <c r="N1505" s="15" t="s">
        <v>26</v>
      </c>
      <c r="O1505" s="15" t="s">
        <v>26</v>
      </c>
      <c r="P1505" s="15" t="s">
        <v>27</v>
      </c>
      <c r="Q1505" s="15" t="s">
        <v>26</v>
      </c>
      <c r="R1505" s="15" t="s">
        <v>19</v>
      </c>
      <c r="S1505" s="18" t="n">
        <v>102.15</v>
      </c>
      <c r="T1505" s="15" t="n">
        <v>4735.35</v>
      </c>
      <c r="U1505" s="15" t="s">
        <v>24</v>
      </c>
      <c r="V1505" s="18" t="n">
        <f aca="false">IF(ISNUMBER(T1505),T1505,0)</f>
        <v>4735.35</v>
      </c>
      <c r="W1505" s="15" t="n">
        <f aca="false">IF(U1505="Yes",1,0)</f>
        <v>0</v>
      </c>
      <c r="X1505" s="15" t="str">
        <f aca="false">IF(F1505&lt;=12,"0-12 months",IF(F1505&lt;=24,"13-24 months",IF(F1505&lt;=48,"25-48 months","49-72 months")))</f>
        <v>25-48 months</v>
      </c>
      <c r="Y1505" s="15" t="str">
        <f aca="false">IF(C1505=1,"Yes","No")</f>
        <v>Yes</v>
      </c>
      <c r="Z1505" s="15" t="n">
        <f aca="false">COUNTIF(J1505:O1505,"Yes")</f>
        <v>3</v>
      </c>
      <c r="AA1505" s="18" t="n">
        <f aca="false">S1505*W1505</f>
        <v>0</v>
      </c>
      <c r="AB1505" s="15" t="n">
        <f aca="false">(P1505="Month-to-month")+(I1505="Fiber optic")+(R1505="Electronic check")+(F1505&lt;=12)+(M1505="No")+(J1505="No")</f>
        <v>3</v>
      </c>
      <c r="AC1505" s="15" t="str">
        <f aca="false">IF(AB1505&gt;=5,"High",IF(AB1505&gt;=3,"Medium","Low"))</f>
        <v>Medium</v>
      </c>
    </row>
    <row r="1506" customFormat="false" ht="15" hidden="false" customHeight="false" outlineLevel="0" collapsed="false">
      <c r="A1506" s="15" t="s">
        <v>1603</v>
      </c>
      <c r="B1506" s="15" t="s">
        <v>94</v>
      </c>
      <c r="C1506" s="15" t="n">
        <v>0</v>
      </c>
      <c r="D1506" s="15" t="s">
        <v>24</v>
      </c>
      <c r="E1506" s="15" t="s">
        <v>24</v>
      </c>
      <c r="F1506" s="15" t="n">
        <v>18</v>
      </c>
      <c r="G1506" s="15" t="s">
        <v>26</v>
      </c>
      <c r="H1506" s="15" t="s">
        <v>24</v>
      </c>
      <c r="I1506" s="15" t="s">
        <v>102</v>
      </c>
      <c r="J1506" s="15" t="s">
        <v>24</v>
      </c>
      <c r="K1506" s="15" t="s">
        <v>24</v>
      </c>
      <c r="L1506" s="15" t="s">
        <v>24</v>
      </c>
      <c r="M1506" s="15" t="s">
        <v>24</v>
      </c>
      <c r="N1506" s="15" t="s">
        <v>24</v>
      </c>
      <c r="O1506" s="15" t="s">
        <v>24</v>
      </c>
      <c r="P1506" s="15" t="s">
        <v>25</v>
      </c>
      <c r="Q1506" s="15" t="s">
        <v>26</v>
      </c>
      <c r="R1506" s="15" t="s">
        <v>15</v>
      </c>
      <c r="S1506" s="18" t="n">
        <v>71.1</v>
      </c>
      <c r="T1506" s="15" t="n">
        <v>1247.75</v>
      </c>
      <c r="U1506" s="15" t="s">
        <v>24</v>
      </c>
      <c r="V1506" s="18" t="n">
        <f aca="false">IF(ISNUMBER(T1506),T1506,0)</f>
        <v>1247.75</v>
      </c>
      <c r="W1506" s="15" t="n">
        <f aca="false">IF(U1506="Yes",1,0)</f>
        <v>0</v>
      </c>
      <c r="X1506" s="15" t="str">
        <f aca="false">IF(F1506&lt;=12,"0-12 months",IF(F1506&lt;=24,"13-24 months",IF(F1506&lt;=48,"25-48 months","49-72 months")))</f>
        <v>13-24 months</v>
      </c>
      <c r="Y1506" s="15" t="str">
        <f aca="false">IF(C1506=1,"Yes","No")</f>
        <v>No</v>
      </c>
      <c r="Z1506" s="15" t="n">
        <f aca="false">COUNTIF(J1506:O1506,"Yes")</f>
        <v>0</v>
      </c>
      <c r="AA1506" s="18" t="n">
        <f aca="false">S1506*W1506</f>
        <v>0</v>
      </c>
      <c r="AB1506" s="15" t="n">
        <f aca="false">(P1506="Month-to-month")+(I1506="Fiber optic")+(R1506="Electronic check")+(F1506&lt;=12)+(M1506="No")+(J1506="No")</f>
        <v>5</v>
      </c>
      <c r="AC1506" s="15" t="str">
        <f aca="false">IF(AB1506&gt;=5,"High",IF(AB1506&gt;=3,"Medium","Low"))</f>
        <v>High</v>
      </c>
    </row>
    <row r="1507" customFormat="false" ht="15" hidden="false" customHeight="false" outlineLevel="0" collapsed="false">
      <c r="A1507" s="15" t="s">
        <v>1604</v>
      </c>
      <c r="B1507" s="15" t="s">
        <v>98</v>
      </c>
      <c r="C1507" s="15" t="n">
        <v>1</v>
      </c>
      <c r="D1507" s="15" t="s">
        <v>24</v>
      </c>
      <c r="E1507" s="15" t="s">
        <v>24</v>
      </c>
      <c r="F1507" s="15" t="n">
        <v>1</v>
      </c>
      <c r="G1507" s="15" t="s">
        <v>26</v>
      </c>
      <c r="H1507" s="15" t="s">
        <v>26</v>
      </c>
      <c r="I1507" s="15" t="s">
        <v>102</v>
      </c>
      <c r="J1507" s="15" t="s">
        <v>24</v>
      </c>
      <c r="K1507" s="15" t="s">
        <v>24</v>
      </c>
      <c r="L1507" s="15" t="s">
        <v>24</v>
      </c>
      <c r="M1507" s="15" t="s">
        <v>24</v>
      </c>
      <c r="N1507" s="15" t="s">
        <v>24</v>
      </c>
      <c r="O1507" s="15" t="s">
        <v>24</v>
      </c>
      <c r="P1507" s="15" t="s">
        <v>25</v>
      </c>
      <c r="Q1507" s="15" t="s">
        <v>26</v>
      </c>
      <c r="R1507" s="15" t="s">
        <v>15</v>
      </c>
      <c r="S1507" s="18" t="n">
        <v>74.7</v>
      </c>
      <c r="T1507" s="15" t="n">
        <v>74.7</v>
      </c>
      <c r="U1507" s="15" t="s">
        <v>26</v>
      </c>
      <c r="V1507" s="18" t="n">
        <f aca="false">IF(ISNUMBER(T1507),T1507,0)</f>
        <v>74.7</v>
      </c>
      <c r="W1507" s="15" t="n">
        <f aca="false">IF(U1507="Yes",1,0)</f>
        <v>1</v>
      </c>
      <c r="X1507" s="15" t="str">
        <f aca="false">IF(F1507&lt;=12,"0-12 months",IF(F1507&lt;=24,"13-24 months",IF(F1507&lt;=48,"25-48 months","49-72 months")))</f>
        <v>0-12 months</v>
      </c>
      <c r="Y1507" s="15" t="str">
        <f aca="false">IF(C1507=1,"Yes","No")</f>
        <v>Yes</v>
      </c>
      <c r="Z1507" s="15" t="n">
        <f aca="false">COUNTIF(J1507:O1507,"Yes")</f>
        <v>0</v>
      </c>
      <c r="AA1507" s="18" t="n">
        <f aca="false">S1507*W1507</f>
        <v>74.7</v>
      </c>
      <c r="AB1507" s="15" t="n">
        <f aca="false">(P1507="Month-to-month")+(I1507="Fiber optic")+(R1507="Electronic check")+(F1507&lt;=12)+(M1507="No")+(J1507="No")</f>
        <v>6</v>
      </c>
      <c r="AC1507" s="15" t="str">
        <f aca="false">IF(AB1507&gt;=5,"High",IF(AB1507&gt;=3,"Medium","Low"))</f>
        <v>High</v>
      </c>
    </row>
    <row r="1508" customFormat="false" ht="15" hidden="false" customHeight="false" outlineLevel="0" collapsed="false">
      <c r="A1508" s="15" t="s">
        <v>1605</v>
      </c>
      <c r="B1508" s="15" t="s">
        <v>98</v>
      </c>
      <c r="C1508" s="15" t="n">
        <v>0</v>
      </c>
      <c r="D1508" s="15" t="s">
        <v>26</v>
      </c>
      <c r="E1508" s="15" t="s">
        <v>24</v>
      </c>
      <c r="F1508" s="15" t="n">
        <v>68</v>
      </c>
      <c r="G1508" s="15" t="s">
        <v>24</v>
      </c>
      <c r="H1508" s="15" t="s">
        <v>95</v>
      </c>
      <c r="I1508" s="15" t="s">
        <v>96</v>
      </c>
      <c r="J1508" s="15" t="s">
        <v>26</v>
      </c>
      <c r="K1508" s="15" t="s">
        <v>24</v>
      </c>
      <c r="L1508" s="15" t="s">
        <v>26</v>
      </c>
      <c r="M1508" s="15" t="s">
        <v>24</v>
      </c>
      <c r="N1508" s="15" t="s">
        <v>26</v>
      </c>
      <c r="O1508" s="15" t="s">
        <v>26</v>
      </c>
      <c r="P1508" s="15" t="s">
        <v>29</v>
      </c>
      <c r="Q1508" s="15" t="s">
        <v>26</v>
      </c>
      <c r="R1508" s="15" t="s">
        <v>19</v>
      </c>
      <c r="S1508" s="18" t="n">
        <v>54.1</v>
      </c>
      <c r="T1508" s="15" t="n">
        <v>3794.5</v>
      </c>
      <c r="U1508" s="15" t="s">
        <v>24</v>
      </c>
      <c r="V1508" s="18" t="n">
        <f aca="false">IF(ISNUMBER(T1508),T1508,0)</f>
        <v>3794.5</v>
      </c>
      <c r="W1508" s="15" t="n">
        <f aca="false">IF(U1508="Yes",1,0)</f>
        <v>0</v>
      </c>
      <c r="X1508" s="15" t="str">
        <f aca="false">IF(F1508&lt;=12,"0-12 months",IF(F1508&lt;=24,"13-24 months",IF(F1508&lt;=48,"25-48 months","49-72 months")))</f>
        <v>49-72 months</v>
      </c>
      <c r="Y1508" s="15" t="str">
        <f aca="false">IF(C1508=1,"Yes","No")</f>
        <v>No</v>
      </c>
      <c r="Z1508" s="15" t="n">
        <f aca="false">COUNTIF(J1508:O1508,"Yes")</f>
        <v>4</v>
      </c>
      <c r="AA1508" s="18" t="n">
        <f aca="false">S1508*W1508</f>
        <v>0</v>
      </c>
      <c r="AB1508" s="15" t="n">
        <f aca="false">(P1508="Month-to-month")+(I1508="Fiber optic")+(R1508="Electronic check")+(F1508&lt;=12)+(M1508="No")+(J1508="No")</f>
        <v>1</v>
      </c>
      <c r="AC1508" s="15" t="str">
        <f aca="false">IF(AB1508&gt;=5,"High",IF(AB1508&gt;=3,"Medium","Low"))</f>
        <v>Low</v>
      </c>
    </row>
    <row r="1509" customFormat="false" ht="15" hidden="false" customHeight="false" outlineLevel="0" collapsed="false">
      <c r="A1509" s="15" t="s">
        <v>1606</v>
      </c>
      <c r="B1509" s="15" t="s">
        <v>98</v>
      </c>
      <c r="C1509" s="15" t="n">
        <v>0</v>
      </c>
      <c r="D1509" s="15" t="s">
        <v>24</v>
      </c>
      <c r="E1509" s="15" t="s">
        <v>24</v>
      </c>
      <c r="F1509" s="15" t="n">
        <v>54</v>
      </c>
      <c r="G1509" s="15" t="s">
        <v>26</v>
      </c>
      <c r="H1509" s="15" t="s">
        <v>24</v>
      </c>
      <c r="I1509" s="15" t="s">
        <v>24</v>
      </c>
      <c r="J1509" s="15" t="s">
        <v>28</v>
      </c>
      <c r="K1509" s="15" t="s">
        <v>28</v>
      </c>
      <c r="L1509" s="15" t="s">
        <v>28</v>
      </c>
      <c r="M1509" s="15" t="s">
        <v>28</v>
      </c>
      <c r="N1509" s="15" t="s">
        <v>28</v>
      </c>
      <c r="O1509" s="15" t="s">
        <v>28</v>
      </c>
      <c r="P1509" s="15" t="s">
        <v>29</v>
      </c>
      <c r="Q1509" s="15" t="s">
        <v>24</v>
      </c>
      <c r="R1509" s="15" t="s">
        <v>21</v>
      </c>
      <c r="S1509" s="18" t="n">
        <v>19.65</v>
      </c>
      <c r="T1509" s="15" t="n">
        <v>1008.7</v>
      </c>
      <c r="U1509" s="15" t="s">
        <v>24</v>
      </c>
      <c r="V1509" s="18" t="n">
        <f aca="false">IF(ISNUMBER(T1509),T1509,0)</f>
        <v>1008.7</v>
      </c>
      <c r="W1509" s="15" t="n">
        <f aca="false">IF(U1509="Yes",1,0)</f>
        <v>0</v>
      </c>
      <c r="X1509" s="15" t="str">
        <f aca="false">IF(F1509&lt;=12,"0-12 months",IF(F1509&lt;=24,"13-24 months",IF(F1509&lt;=48,"25-48 months","49-72 months")))</f>
        <v>49-72 months</v>
      </c>
      <c r="Y1509" s="15" t="str">
        <f aca="false">IF(C1509=1,"Yes","No")</f>
        <v>No</v>
      </c>
      <c r="Z1509" s="15" t="n">
        <f aca="false">COUNTIF(J1509:O1509,"Yes")</f>
        <v>0</v>
      </c>
      <c r="AA1509" s="18" t="n">
        <f aca="false">S1509*W1509</f>
        <v>0</v>
      </c>
      <c r="AB1509" s="15" t="n">
        <f aca="false">(P1509="Month-to-month")+(I1509="Fiber optic")+(R1509="Electronic check")+(F1509&lt;=12)+(M1509="No")+(J1509="No")</f>
        <v>0</v>
      </c>
      <c r="AC1509" s="15" t="str">
        <f aca="false">IF(AB1509&gt;=5,"High",IF(AB1509&gt;=3,"Medium","Low"))</f>
        <v>Low</v>
      </c>
    </row>
    <row r="1510" customFormat="false" ht="15" hidden="false" customHeight="false" outlineLevel="0" collapsed="false">
      <c r="A1510" s="15" t="s">
        <v>1607</v>
      </c>
      <c r="B1510" s="15" t="s">
        <v>94</v>
      </c>
      <c r="C1510" s="15" t="n">
        <v>1</v>
      </c>
      <c r="D1510" s="15" t="s">
        <v>26</v>
      </c>
      <c r="E1510" s="15" t="s">
        <v>26</v>
      </c>
      <c r="F1510" s="15" t="n">
        <v>23</v>
      </c>
      <c r="G1510" s="15" t="s">
        <v>26</v>
      </c>
      <c r="H1510" s="15" t="s">
        <v>24</v>
      </c>
      <c r="I1510" s="15" t="s">
        <v>102</v>
      </c>
      <c r="J1510" s="15" t="s">
        <v>24</v>
      </c>
      <c r="K1510" s="15" t="s">
        <v>26</v>
      </c>
      <c r="L1510" s="15" t="s">
        <v>26</v>
      </c>
      <c r="M1510" s="15" t="s">
        <v>24</v>
      </c>
      <c r="N1510" s="15" t="s">
        <v>24</v>
      </c>
      <c r="O1510" s="15" t="s">
        <v>26</v>
      </c>
      <c r="P1510" s="15" t="s">
        <v>25</v>
      </c>
      <c r="Q1510" s="15" t="s">
        <v>26</v>
      </c>
      <c r="R1510" s="15" t="s">
        <v>19</v>
      </c>
      <c r="S1510" s="18" t="n">
        <v>88.45</v>
      </c>
      <c r="T1510" s="15" t="n">
        <v>2130.55</v>
      </c>
      <c r="U1510" s="15" t="s">
        <v>24</v>
      </c>
      <c r="V1510" s="18" t="n">
        <f aca="false">IF(ISNUMBER(T1510),T1510,0)</f>
        <v>2130.55</v>
      </c>
      <c r="W1510" s="15" t="n">
        <f aca="false">IF(U1510="Yes",1,0)</f>
        <v>0</v>
      </c>
      <c r="X1510" s="15" t="str">
        <f aca="false">IF(F1510&lt;=12,"0-12 months",IF(F1510&lt;=24,"13-24 months",IF(F1510&lt;=48,"25-48 months","49-72 months")))</f>
        <v>13-24 months</v>
      </c>
      <c r="Y1510" s="15" t="str">
        <f aca="false">IF(C1510=1,"Yes","No")</f>
        <v>Yes</v>
      </c>
      <c r="Z1510" s="15" t="n">
        <f aca="false">COUNTIF(J1510:O1510,"Yes")</f>
        <v>3</v>
      </c>
      <c r="AA1510" s="18" t="n">
        <f aca="false">S1510*W1510</f>
        <v>0</v>
      </c>
      <c r="AB1510" s="15" t="n">
        <f aca="false">(P1510="Month-to-month")+(I1510="Fiber optic")+(R1510="Electronic check")+(F1510&lt;=12)+(M1510="No")+(J1510="No")</f>
        <v>4</v>
      </c>
      <c r="AC1510" s="15" t="str">
        <f aca="false">IF(AB1510&gt;=5,"High",IF(AB1510&gt;=3,"Medium","Low"))</f>
        <v>Medium</v>
      </c>
    </row>
    <row r="1511" customFormat="false" ht="15" hidden="false" customHeight="false" outlineLevel="0" collapsed="false">
      <c r="A1511" s="15" t="s">
        <v>1608</v>
      </c>
      <c r="B1511" s="15" t="s">
        <v>98</v>
      </c>
      <c r="C1511" s="15" t="n">
        <v>0</v>
      </c>
      <c r="D1511" s="15" t="s">
        <v>24</v>
      </c>
      <c r="E1511" s="15" t="s">
        <v>24</v>
      </c>
      <c r="F1511" s="15" t="n">
        <v>17</v>
      </c>
      <c r="G1511" s="15" t="s">
        <v>26</v>
      </c>
      <c r="H1511" s="15" t="s">
        <v>24</v>
      </c>
      <c r="I1511" s="15" t="s">
        <v>102</v>
      </c>
      <c r="J1511" s="15" t="s">
        <v>24</v>
      </c>
      <c r="K1511" s="15" t="s">
        <v>24</v>
      </c>
      <c r="L1511" s="15" t="s">
        <v>26</v>
      </c>
      <c r="M1511" s="15" t="s">
        <v>24</v>
      </c>
      <c r="N1511" s="15" t="s">
        <v>24</v>
      </c>
      <c r="O1511" s="15" t="s">
        <v>24</v>
      </c>
      <c r="P1511" s="15" t="s">
        <v>25</v>
      </c>
      <c r="Q1511" s="15" t="s">
        <v>26</v>
      </c>
      <c r="R1511" s="15" t="s">
        <v>15</v>
      </c>
      <c r="S1511" s="18" t="n">
        <v>76.65</v>
      </c>
      <c r="T1511" s="15" t="n">
        <v>1313.55</v>
      </c>
      <c r="U1511" s="15" t="s">
        <v>26</v>
      </c>
      <c r="V1511" s="18" t="n">
        <f aca="false">IF(ISNUMBER(T1511),T1511,0)</f>
        <v>1313.55</v>
      </c>
      <c r="W1511" s="15" t="n">
        <f aca="false">IF(U1511="Yes",1,0)</f>
        <v>1</v>
      </c>
      <c r="X1511" s="15" t="str">
        <f aca="false">IF(F1511&lt;=12,"0-12 months",IF(F1511&lt;=24,"13-24 months",IF(F1511&lt;=48,"25-48 months","49-72 months")))</f>
        <v>13-24 months</v>
      </c>
      <c r="Y1511" s="15" t="str">
        <f aca="false">IF(C1511=1,"Yes","No")</f>
        <v>No</v>
      </c>
      <c r="Z1511" s="15" t="n">
        <f aca="false">COUNTIF(J1511:O1511,"Yes")</f>
        <v>1</v>
      </c>
      <c r="AA1511" s="18" t="n">
        <f aca="false">S1511*W1511</f>
        <v>76.65</v>
      </c>
      <c r="AB1511" s="15" t="n">
        <f aca="false">(P1511="Month-to-month")+(I1511="Fiber optic")+(R1511="Electronic check")+(F1511&lt;=12)+(M1511="No")+(J1511="No")</f>
        <v>5</v>
      </c>
      <c r="AC1511" s="15" t="str">
        <f aca="false">IF(AB1511&gt;=5,"High",IF(AB1511&gt;=3,"Medium","Low"))</f>
        <v>High</v>
      </c>
    </row>
    <row r="1512" customFormat="false" ht="15" hidden="false" customHeight="false" outlineLevel="0" collapsed="false">
      <c r="A1512" s="15" t="s">
        <v>1609</v>
      </c>
      <c r="B1512" s="15" t="s">
        <v>98</v>
      </c>
      <c r="C1512" s="15" t="n">
        <v>0</v>
      </c>
      <c r="D1512" s="15" t="s">
        <v>26</v>
      </c>
      <c r="E1512" s="15" t="s">
        <v>24</v>
      </c>
      <c r="F1512" s="15" t="n">
        <v>71</v>
      </c>
      <c r="G1512" s="15" t="s">
        <v>26</v>
      </c>
      <c r="H1512" s="15" t="s">
        <v>26</v>
      </c>
      <c r="I1512" s="15" t="s">
        <v>96</v>
      </c>
      <c r="J1512" s="15" t="s">
        <v>26</v>
      </c>
      <c r="K1512" s="15" t="s">
        <v>26</v>
      </c>
      <c r="L1512" s="15" t="s">
        <v>26</v>
      </c>
      <c r="M1512" s="15" t="s">
        <v>26</v>
      </c>
      <c r="N1512" s="15" t="s">
        <v>24</v>
      </c>
      <c r="O1512" s="15" t="s">
        <v>26</v>
      </c>
      <c r="P1512" s="15" t="s">
        <v>29</v>
      </c>
      <c r="Q1512" s="15" t="s">
        <v>24</v>
      </c>
      <c r="R1512" s="15" t="s">
        <v>21</v>
      </c>
      <c r="S1512" s="18" t="n">
        <v>80.4</v>
      </c>
      <c r="T1512" s="15" t="n">
        <v>5727.15</v>
      </c>
      <c r="U1512" s="15" t="s">
        <v>24</v>
      </c>
      <c r="V1512" s="18" t="n">
        <f aca="false">IF(ISNUMBER(T1512),T1512,0)</f>
        <v>5727.15</v>
      </c>
      <c r="W1512" s="15" t="n">
        <f aca="false">IF(U1512="Yes",1,0)</f>
        <v>0</v>
      </c>
      <c r="X1512" s="15" t="str">
        <f aca="false">IF(F1512&lt;=12,"0-12 months",IF(F1512&lt;=24,"13-24 months",IF(F1512&lt;=48,"25-48 months","49-72 months")))</f>
        <v>49-72 months</v>
      </c>
      <c r="Y1512" s="15" t="str">
        <f aca="false">IF(C1512=1,"Yes","No")</f>
        <v>No</v>
      </c>
      <c r="Z1512" s="15" t="n">
        <f aca="false">COUNTIF(J1512:O1512,"Yes")</f>
        <v>5</v>
      </c>
      <c r="AA1512" s="18" t="n">
        <f aca="false">S1512*W1512</f>
        <v>0</v>
      </c>
      <c r="AB1512" s="15" t="n">
        <f aca="false">(P1512="Month-to-month")+(I1512="Fiber optic")+(R1512="Electronic check")+(F1512&lt;=12)+(M1512="No")+(J1512="No")</f>
        <v>0</v>
      </c>
      <c r="AC1512" s="15" t="str">
        <f aca="false">IF(AB1512&gt;=5,"High",IF(AB1512&gt;=3,"Medium","Low"))</f>
        <v>Low</v>
      </c>
    </row>
    <row r="1513" customFormat="false" ht="15" hidden="false" customHeight="false" outlineLevel="0" collapsed="false">
      <c r="A1513" s="15" t="s">
        <v>1610</v>
      </c>
      <c r="B1513" s="15" t="s">
        <v>94</v>
      </c>
      <c r="C1513" s="15" t="n">
        <v>0</v>
      </c>
      <c r="D1513" s="15" t="s">
        <v>26</v>
      </c>
      <c r="E1513" s="15" t="s">
        <v>26</v>
      </c>
      <c r="F1513" s="15" t="n">
        <v>67</v>
      </c>
      <c r="G1513" s="15" t="s">
        <v>26</v>
      </c>
      <c r="H1513" s="15" t="s">
        <v>24</v>
      </c>
      <c r="I1513" s="15" t="s">
        <v>24</v>
      </c>
      <c r="J1513" s="15" t="s">
        <v>28</v>
      </c>
      <c r="K1513" s="15" t="s">
        <v>28</v>
      </c>
      <c r="L1513" s="15" t="s">
        <v>28</v>
      </c>
      <c r="M1513" s="15" t="s">
        <v>28</v>
      </c>
      <c r="N1513" s="15" t="s">
        <v>28</v>
      </c>
      <c r="O1513" s="15" t="s">
        <v>28</v>
      </c>
      <c r="P1513" s="15" t="s">
        <v>29</v>
      </c>
      <c r="Q1513" s="15" t="s">
        <v>26</v>
      </c>
      <c r="R1513" s="15" t="s">
        <v>19</v>
      </c>
      <c r="S1513" s="18" t="n">
        <v>19.25</v>
      </c>
      <c r="T1513" s="15" t="n">
        <v>1372.9</v>
      </c>
      <c r="U1513" s="15" t="s">
        <v>24</v>
      </c>
      <c r="V1513" s="18" t="n">
        <f aca="false">IF(ISNUMBER(T1513),T1513,0)</f>
        <v>1372.9</v>
      </c>
      <c r="W1513" s="15" t="n">
        <f aca="false">IF(U1513="Yes",1,0)</f>
        <v>0</v>
      </c>
      <c r="X1513" s="15" t="str">
        <f aca="false">IF(F1513&lt;=12,"0-12 months",IF(F1513&lt;=24,"13-24 months",IF(F1513&lt;=48,"25-48 months","49-72 months")))</f>
        <v>49-72 months</v>
      </c>
      <c r="Y1513" s="15" t="str">
        <f aca="false">IF(C1513=1,"Yes","No")</f>
        <v>No</v>
      </c>
      <c r="Z1513" s="15" t="n">
        <f aca="false">COUNTIF(J1513:O1513,"Yes")</f>
        <v>0</v>
      </c>
      <c r="AA1513" s="18" t="n">
        <f aca="false">S1513*W1513</f>
        <v>0</v>
      </c>
      <c r="AB1513" s="15" t="n">
        <f aca="false">(P1513="Month-to-month")+(I1513="Fiber optic")+(R1513="Electronic check")+(F1513&lt;=12)+(M1513="No")+(J1513="No")</f>
        <v>0</v>
      </c>
      <c r="AC1513" s="15" t="str">
        <f aca="false">IF(AB1513&gt;=5,"High",IF(AB1513&gt;=3,"Medium","Low"))</f>
        <v>Low</v>
      </c>
    </row>
    <row r="1514" customFormat="false" ht="15" hidden="false" customHeight="false" outlineLevel="0" collapsed="false">
      <c r="A1514" s="15" t="s">
        <v>1611</v>
      </c>
      <c r="B1514" s="15" t="s">
        <v>94</v>
      </c>
      <c r="C1514" s="15" t="n">
        <v>0</v>
      </c>
      <c r="D1514" s="15" t="s">
        <v>26</v>
      </c>
      <c r="E1514" s="15" t="s">
        <v>26</v>
      </c>
      <c r="F1514" s="15" t="n">
        <v>14</v>
      </c>
      <c r="G1514" s="15" t="s">
        <v>26</v>
      </c>
      <c r="H1514" s="15" t="s">
        <v>26</v>
      </c>
      <c r="I1514" s="15" t="s">
        <v>102</v>
      </c>
      <c r="J1514" s="15" t="s">
        <v>24</v>
      </c>
      <c r="K1514" s="15" t="s">
        <v>24</v>
      </c>
      <c r="L1514" s="15" t="s">
        <v>24</v>
      </c>
      <c r="M1514" s="15" t="s">
        <v>24</v>
      </c>
      <c r="N1514" s="15" t="s">
        <v>26</v>
      </c>
      <c r="O1514" s="15" t="s">
        <v>24</v>
      </c>
      <c r="P1514" s="15" t="s">
        <v>25</v>
      </c>
      <c r="Q1514" s="15" t="s">
        <v>26</v>
      </c>
      <c r="R1514" s="15" t="s">
        <v>15</v>
      </c>
      <c r="S1514" s="18" t="n">
        <v>84.8</v>
      </c>
      <c r="T1514" s="15" t="n">
        <v>1203.9</v>
      </c>
      <c r="U1514" s="15" t="s">
        <v>24</v>
      </c>
      <c r="V1514" s="18" t="n">
        <f aca="false">IF(ISNUMBER(T1514),T1514,0)</f>
        <v>1203.9</v>
      </c>
      <c r="W1514" s="15" t="n">
        <f aca="false">IF(U1514="Yes",1,0)</f>
        <v>0</v>
      </c>
      <c r="X1514" s="15" t="str">
        <f aca="false">IF(F1514&lt;=12,"0-12 months",IF(F1514&lt;=24,"13-24 months",IF(F1514&lt;=48,"25-48 months","49-72 months")))</f>
        <v>13-24 months</v>
      </c>
      <c r="Y1514" s="15" t="str">
        <f aca="false">IF(C1514=1,"Yes","No")</f>
        <v>No</v>
      </c>
      <c r="Z1514" s="15" t="n">
        <f aca="false">COUNTIF(J1514:O1514,"Yes")</f>
        <v>1</v>
      </c>
      <c r="AA1514" s="18" t="n">
        <f aca="false">S1514*W1514</f>
        <v>0</v>
      </c>
      <c r="AB1514" s="15" t="n">
        <f aca="false">(P1514="Month-to-month")+(I1514="Fiber optic")+(R1514="Electronic check")+(F1514&lt;=12)+(M1514="No")+(J1514="No")</f>
        <v>5</v>
      </c>
      <c r="AC1514" s="15" t="str">
        <f aca="false">IF(AB1514&gt;=5,"High",IF(AB1514&gt;=3,"Medium","Low"))</f>
        <v>High</v>
      </c>
    </row>
    <row r="1515" customFormat="false" ht="15" hidden="false" customHeight="false" outlineLevel="0" collapsed="false">
      <c r="A1515" s="15" t="s">
        <v>1612</v>
      </c>
      <c r="B1515" s="15" t="s">
        <v>94</v>
      </c>
      <c r="C1515" s="15" t="n">
        <v>1</v>
      </c>
      <c r="D1515" s="15" t="s">
        <v>24</v>
      </c>
      <c r="E1515" s="15" t="s">
        <v>24</v>
      </c>
      <c r="F1515" s="15" t="n">
        <v>1</v>
      </c>
      <c r="G1515" s="15" t="s">
        <v>24</v>
      </c>
      <c r="H1515" s="15" t="s">
        <v>95</v>
      </c>
      <c r="I1515" s="15" t="s">
        <v>96</v>
      </c>
      <c r="J1515" s="15" t="s">
        <v>24</v>
      </c>
      <c r="K1515" s="15" t="s">
        <v>24</v>
      </c>
      <c r="L1515" s="15" t="s">
        <v>24</v>
      </c>
      <c r="M1515" s="15" t="s">
        <v>24</v>
      </c>
      <c r="N1515" s="15" t="s">
        <v>24</v>
      </c>
      <c r="O1515" s="15" t="s">
        <v>24</v>
      </c>
      <c r="P1515" s="15" t="s">
        <v>25</v>
      </c>
      <c r="Q1515" s="15" t="s">
        <v>26</v>
      </c>
      <c r="R1515" s="15" t="s">
        <v>17</v>
      </c>
      <c r="S1515" s="18" t="n">
        <v>25.8</v>
      </c>
      <c r="T1515" s="15" t="n">
        <v>25.8</v>
      </c>
      <c r="U1515" s="15" t="s">
        <v>26</v>
      </c>
      <c r="V1515" s="18" t="n">
        <f aca="false">IF(ISNUMBER(T1515),T1515,0)</f>
        <v>25.8</v>
      </c>
      <c r="W1515" s="15" t="n">
        <f aca="false">IF(U1515="Yes",1,0)</f>
        <v>1</v>
      </c>
      <c r="X1515" s="15" t="str">
        <f aca="false">IF(F1515&lt;=12,"0-12 months",IF(F1515&lt;=24,"13-24 months",IF(F1515&lt;=48,"25-48 months","49-72 months")))</f>
        <v>0-12 months</v>
      </c>
      <c r="Y1515" s="15" t="str">
        <f aca="false">IF(C1515=1,"Yes","No")</f>
        <v>Yes</v>
      </c>
      <c r="Z1515" s="15" t="n">
        <f aca="false">COUNTIF(J1515:O1515,"Yes")</f>
        <v>0</v>
      </c>
      <c r="AA1515" s="18" t="n">
        <f aca="false">S1515*W1515</f>
        <v>25.8</v>
      </c>
      <c r="AB1515" s="15" t="n">
        <f aca="false">(P1515="Month-to-month")+(I1515="Fiber optic")+(R1515="Electronic check")+(F1515&lt;=12)+(M1515="No")+(J1515="No")</f>
        <v>4</v>
      </c>
      <c r="AC1515" s="15" t="str">
        <f aca="false">IF(AB1515&gt;=5,"High",IF(AB1515&gt;=3,"Medium","Low"))</f>
        <v>Medium</v>
      </c>
    </row>
    <row r="1516" customFormat="false" ht="15" hidden="false" customHeight="false" outlineLevel="0" collapsed="false">
      <c r="A1516" s="15" t="s">
        <v>1613</v>
      </c>
      <c r="B1516" s="15" t="s">
        <v>94</v>
      </c>
      <c r="C1516" s="15" t="n">
        <v>0</v>
      </c>
      <c r="D1516" s="15" t="s">
        <v>24</v>
      </c>
      <c r="E1516" s="15" t="s">
        <v>26</v>
      </c>
      <c r="F1516" s="15" t="n">
        <v>63</v>
      </c>
      <c r="G1516" s="15" t="s">
        <v>26</v>
      </c>
      <c r="H1516" s="15" t="s">
        <v>24</v>
      </c>
      <c r="I1516" s="15" t="s">
        <v>24</v>
      </c>
      <c r="J1516" s="15" t="s">
        <v>28</v>
      </c>
      <c r="K1516" s="15" t="s">
        <v>28</v>
      </c>
      <c r="L1516" s="15" t="s">
        <v>28</v>
      </c>
      <c r="M1516" s="15" t="s">
        <v>28</v>
      </c>
      <c r="N1516" s="15" t="s">
        <v>28</v>
      </c>
      <c r="O1516" s="15" t="s">
        <v>28</v>
      </c>
      <c r="P1516" s="15" t="s">
        <v>29</v>
      </c>
      <c r="Q1516" s="15" t="s">
        <v>24</v>
      </c>
      <c r="R1516" s="15" t="s">
        <v>21</v>
      </c>
      <c r="S1516" s="18" t="n">
        <v>19.5</v>
      </c>
      <c r="T1516" s="15" t="n">
        <v>1215.1</v>
      </c>
      <c r="U1516" s="15" t="s">
        <v>24</v>
      </c>
      <c r="V1516" s="18" t="n">
        <f aca="false">IF(ISNUMBER(T1516),T1516,0)</f>
        <v>1215.1</v>
      </c>
      <c r="W1516" s="15" t="n">
        <f aca="false">IF(U1516="Yes",1,0)</f>
        <v>0</v>
      </c>
      <c r="X1516" s="15" t="str">
        <f aca="false">IF(F1516&lt;=12,"0-12 months",IF(F1516&lt;=24,"13-24 months",IF(F1516&lt;=48,"25-48 months","49-72 months")))</f>
        <v>49-72 months</v>
      </c>
      <c r="Y1516" s="15" t="str">
        <f aca="false">IF(C1516=1,"Yes","No")</f>
        <v>No</v>
      </c>
      <c r="Z1516" s="15" t="n">
        <f aca="false">COUNTIF(J1516:O1516,"Yes")</f>
        <v>0</v>
      </c>
      <c r="AA1516" s="18" t="n">
        <f aca="false">S1516*W1516</f>
        <v>0</v>
      </c>
      <c r="AB1516" s="15" t="n">
        <f aca="false">(P1516="Month-to-month")+(I1516="Fiber optic")+(R1516="Electronic check")+(F1516&lt;=12)+(M1516="No")+(J1516="No")</f>
        <v>0</v>
      </c>
      <c r="AC1516" s="15" t="str">
        <f aca="false">IF(AB1516&gt;=5,"High",IF(AB1516&gt;=3,"Medium","Low"))</f>
        <v>Low</v>
      </c>
    </row>
    <row r="1517" customFormat="false" ht="15" hidden="false" customHeight="false" outlineLevel="0" collapsed="false">
      <c r="A1517" s="15" t="s">
        <v>1614</v>
      </c>
      <c r="B1517" s="15" t="s">
        <v>94</v>
      </c>
      <c r="C1517" s="15" t="n">
        <v>0</v>
      </c>
      <c r="D1517" s="15" t="s">
        <v>24</v>
      </c>
      <c r="E1517" s="15" t="s">
        <v>24</v>
      </c>
      <c r="F1517" s="15" t="n">
        <v>41</v>
      </c>
      <c r="G1517" s="15" t="s">
        <v>26</v>
      </c>
      <c r="H1517" s="15" t="s">
        <v>26</v>
      </c>
      <c r="I1517" s="15" t="s">
        <v>96</v>
      </c>
      <c r="J1517" s="15" t="s">
        <v>24</v>
      </c>
      <c r="K1517" s="15" t="s">
        <v>24</v>
      </c>
      <c r="L1517" s="15" t="s">
        <v>26</v>
      </c>
      <c r="M1517" s="15" t="s">
        <v>26</v>
      </c>
      <c r="N1517" s="15" t="s">
        <v>24</v>
      </c>
      <c r="O1517" s="15" t="s">
        <v>26</v>
      </c>
      <c r="P1517" s="15" t="s">
        <v>27</v>
      </c>
      <c r="Q1517" s="15" t="s">
        <v>26</v>
      </c>
      <c r="R1517" s="15" t="s">
        <v>15</v>
      </c>
      <c r="S1517" s="18" t="n">
        <v>68.6</v>
      </c>
      <c r="T1517" s="15" t="n">
        <v>2877.05</v>
      </c>
      <c r="U1517" s="15" t="s">
        <v>24</v>
      </c>
      <c r="V1517" s="18" t="n">
        <f aca="false">IF(ISNUMBER(T1517),T1517,0)</f>
        <v>2877.05</v>
      </c>
      <c r="W1517" s="15" t="n">
        <f aca="false">IF(U1517="Yes",1,0)</f>
        <v>0</v>
      </c>
      <c r="X1517" s="15" t="str">
        <f aca="false">IF(F1517&lt;=12,"0-12 months",IF(F1517&lt;=24,"13-24 months",IF(F1517&lt;=48,"25-48 months","49-72 months")))</f>
        <v>25-48 months</v>
      </c>
      <c r="Y1517" s="15" t="str">
        <f aca="false">IF(C1517=1,"Yes","No")</f>
        <v>No</v>
      </c>
      <c r="Z1517" s="15" t="n">
        <f aca="false">COUNTIF(J1517:O1517,"Yes")</f>
        <v>3</v>
      </c>
      <c r="AA1517" s="18" t="n">
        <f aca="false">S1517*W1517</f>
        <v>0</v>
      </c>
      <c r="AB1517" s="15" t="n">
        <f aca="false">(P1517="Month-to-month")+(I1517="Fiber optic")+(R1517="Electronic check")+(F1517&lt;=12)+(M1517="No")+(J1517="No")</f>
        <v>2</v>
      </c>
      <c r="AC1517" s="15" t="str">
        <f aca="false">IF(AB1517&gt;=5,"High",IF(AB1517&gt;=3,"Medium","Low"))</f>
        <v>Low</v>
      </c>
    </row>
    <row r="1518" customFormat="false" ht="15" hidden="false" customHeight="false" outlineLevel="0" collapsed="false">
      <c r="A1518" s="15" t="s">
        <v>1615</v>
      </c>
      <c r="B1518" s="15" t="s">
        <v>94</v>
      </c>
      <c r="C1518" s="15" t="n">
        <v>0</v>
      </c>
      <c r="D1518" s="15" t="s">
        <v>26</v>
      </c>
      <c r="E1518" s="15" t="s">
        <v>24</v>
      </c>
      <c r="F1518" s="15" t="n">
        <v>17</v>
      </c>
      <c r="G1518" s="15" t="s">
        <v>26</v>
      </c>
      <c r="H1518" s="15" t="s">
        <v>26</v>
      </c>
      <c r="I1518" s="15" t="s">
        <v>102</v>
      </c>
      <c r="J1518" s="15" t="s">
        <v>24</v>
      </c>
      <c r="K1518" s="15" t="s">
        <v>24</v>
      </c>
      <c r="L1518" s="15" t="s">
        <v>24</v>
      </c>
      <c r="M1518" s="15" t="s">
        <v>24</v>
      </c>
      <c r="N1518" s="15" t="s">
        <v>26</v>
      </c>
      <c r="O1518" s="15" t="s">
        <v>26</v>
      </c>
      <c r="P1518" s="15" t="s">
        <v>25</v>
      </c>
      <c r="Q1518" s="15" t="s">
        <v>24</v>
      </c>
      <c r="R1518" s="15" t="s">
        <v>15</v>
      </c>
      <c r="S1518" s="18" t="n">
        <v>92.6</v>
      </c>
      <c r="T1518" s="15" t="n">
        <v>1579.7</v>
      </c>
      <c r="U1518" s="15" t="s">
        <v>24</v>
      </c>
      <c r="V1518" s="18" t="n">
        <f aca="false">IF(ISNUMBER(T1518),T1518,0)</f>
        <v>1579.7</v>
      </c>
      <c r="W1518" s="15" t="n">
        <f aca="false">IF(U1518="Yes",1,0)</f>
        <v>0</v>
      </c>
      <c r="X1518" s="15" t="str">
        <f aca="false">IF(F1518&lt;=12,"0-12 months",IF(F1518&lt;=24,"13-24 months",IF(F1518&lt;=48,"25-48 months","49-72 months")))</f>
        <v>13-24 months</v>
      </c>
      <c r="Y1518" s="15" t="str">
        <f aca="false">IF(C1518=1,"Yes","No")</f>
        <v>No</v>
      </c>
      <c r="Z1518" s="15" t="n">
        <f aca="false">COUNTIF(J1518:O1518,"Yes")</f>
        <v>2</v>
      </c>
      <c r="AA1518" s="18" t="n">
        <f aca="false">S1518*W1518</f>
        <v>0</v>
      </c>
      <c r="AB1518" s="15" t="n">
        <f aca="false">(P1518="Month-to-month")+(I1518="Fiber optic")+(R1518="Electronic check")+(F1518&lt;=12)+(M1518="No")+(J1518="No")</f>
        <v>5</v>
      </c>
      <c r="AC1518" s="15" t="str">
        <f aca="false">IF(AB1518&gt;=5,"High",IF(AB1518&gt;=3,"Medium","Low"))</f>
        <v>High</v>
      </c>
    </row>
    <row r="1519" customFormat="false" ht="15" hidden="false" customHeight="false" outlineLevel="0" collapsed="false">
      <c r="A1519" s="15" t="s">
        <v>1616</v>
      </c>
      <c r="B1519" s="15" t="s">
        <v>98</v>
      </c>
      <c r="C1519" s="15" t="n">
        <v>0</v>
      </c>
      <c r="D1519" s="15" t="s">
        <v>26</v>
      </c>
      <c r="E1519" s="15" t="s">
        <v>24</v>
      </c>
      <c r="F1519" s="15" t="n">
        <v>56</v>
      </c>
      <c r="G1519" s="15" t="s">
        <v>26</v>
      </c>
      <c r="H1519" s="15" t="s">
        <v>26</v>
      </c>
      <c r="I1519" s="15" t="s">
        <v>102</v>
      </c>
      <c r="J1519" s="15" t="s">
        <v>26</v>
      </c>
      <c r="K1519" s="15" t="s">
        <v>24</v>
      </c>
      <c r="L1519" s="15" t="s">
        <v>24</v>
      </c>
      <c r="M1519" s="15" t="s">
        <v>24</v>
      </c>
      <c r="N1519" s="15" t="s">
        <v>26</v>
      </c>
      <c r="O1519" s="15" t="s">
        <v>26</v>
      </c>
      <c r="P1519" s="15" t="s">
        <v>27</v>
      </c>
      <c r="Q1519" s="15" t="s">
        <v>26</v>
      </c>
      <c r="R1519" s="15" t="s">
        <v>15</v>
      </c>
      <c r="S1519" s="18" t="n">
        <v>100.55</v>
      </c>
      <c r="T1519" s="15" t="n">
        <v>5514.95</v>
      </c>
      <c r="U1519" s="15" t="s">
        <v>24</v>
      </c>
      <c r="V1519" s="18" t="n">
        <f aca="false">IF(ISNUMBER(T1519),T1519,0)</f>
        <v>5514.95</v>
      </c>
      <c r="W1519" s="15" t="n">
        <f aca="false">IF(U1519="Yes",1,0)</f>
        <v>0</v>
      </c>
      <c r="X1519" s="15" t="str">
        <f aca="false">IF(F1519&lt;=12,"0-12 months",IF(F1519&lt;=24,"13-24 months",IF(F1519&lt;=48,"25-48 months","49-72 months")))</f>
        <v>49-72 months</v>
      </c>
      <c r="Y1519" s="15" t="str">
        <f aca="false">IF(C1519=1,"Yes","No")</f>
        <v>No</v>
      </c>
      <c r="Z1519" s="15" t="n">
        <f aca="false">COUNTIF(J1519:O1519,"Yes")</f>
        <v>3</v>
      </c>
      <c r="AA1519" s="18" t="n">
        <f aca="false">S1519*W1519</f>
        <v>0</v>
      </c>
      <c r="AB1519" s="15" t="n">
        <f aca="false">(P1519="Month-to-month")+(I1519="Fiber optic")+(R1519="Electronic check")+(F1519&lt;=12)+(M1519="No")+(J1519="No")</f>
        <v>3</v>
      </c>
      <c r="AC1519" s="15" t="str">
        <f aca="false">IF(AB1519&gt;=5,"High",IF(AB1519&gt;=3,"Medium","Low"))</f>
        <v>Medium</v>
      </c>
    </row>
    <row r="1520" customFormat="false" ht="15" hidden="false" customHeight="false" outlineLevel="0" collapsed="false">
      <c r="A1520" s="15" t="s">
        <v>1617</v>
      </c>
      <c r="B1520" s="15" t="s">
        <v>94</v>
      </c>
      <c r="C1520" s="15" t="n">
        <v>0</v>
      </c>
      <c r="D1520" s="15" t="s">
        <v>24</v>
      </c>
      <c r="E1520" s="15" t="s">
        <v>24</v>
      </c>
      <c r="F1520" s="15" t="n">
        <v>5</v>
      </c>
      <c r="G1520" s="15" t="s">
        <v>26</v>
      </c>
      <c r="H1520" s="15" t="s">
        <v>24</v>
      </c>
      <c r="I1520" s="15" t="s">
        <v>24</v>
      </c>
      <c r="J1520" s="15" t="s">
        <v>28</v>
      </c>
      <c r="K1520" s="15" t="s">
        <v>28</v>
      </c>
      <c r="L1520" s="15" t="s">
        <v>28</v>
      </c>
      <c r="M1520" s="15" t="s">
        <v>28</v>
      </c>
      <c r="N1520" s="15" t="s">
        <v>28</v>
      </c>
      <c r="O1520" s="15" t="s">
        <v>28</v>
      </c>
      <c r="P1520" s="15" t="s">
        <v>25</v>
      </c>
      <c r="Q1520" s="15" t="s">
        <v>24</v>
      </c>
      <c r="R1520" s="15" t="s">
        <v>21</v>
      </c>
      <c r="S1520" s="18" t="n">
        <v>20.55</v>
      </c>
      <c r="T1520" s="15" t="n">
        <v>96.1</v>
      </c>
      <c r="U1520" s="15" t="s">
        <v>24</v>
      </c>
      <c r="V1520" s="18" t="n">
        <f aca="false">IF(ISNUMBER(T1520),T1520,0)</f>
        <v>96.1</v>
      </c>
      <c r="W1520" s="15" t="n">
        <f aca="false">IF(U1520="Yes",1,0)</f>
        <v>0</v>
      </c>
      <c r="X1520" s="15" t="str">
        <f aca="false">IF(F1520&lt;=12,"0-12 months",IF(F1520&lt;=24,"13-24 months",IF(F1520&lt;=48,"25-48 months","49-72 months")))</f>
        <v>0-12 months</v>
      </c>
      <c r="Y1520" s="15" t="str">
        <f aca="false">IF(C1520=1,"Yes","No")</f>
        <v>No</v>
      </c>
      <c r="Z1520" s="15" t="n">
        <f aca="false">COUNTIF(J1520:O1520,"Yes")</f>
        <v>0</v>
      </c>
      <c r="AA1520" s="18" t="n">
        <f aca="false">S1520*W1520</f>
        <v>0</v>
      </c>
      <c r="AB1520" s="15" t="n">
        <f aca="false">(P1520="Month-to-month")+(I1520="Fiber optic")+(R1520="Electronic check")+(F1520&lt;=12)+(M1520="No")+(J1520="No")</f>
        <v>2</v>
      </c>
      <c r="AC1520" s="15" t="str">
        <f aca="false">IF(AB1520&gt;=5,"High",IF(AB1520&gt;=3,"Medium","Low"))</f>
        <v>Low</v>
      </c>
    </row>
    <row r="1521" customFormat="false" ht="15" hidden="false" customHeight="false" outlineLevel="0" collapsed="false">
      <c r="A1521" s="15" t="s">
        <v>1618</v>
      </c>
      <c r="B1521" s="15" t="s">
        <v>94</v>
      </c>
      <c r="C1521" s="15" t="n">
        <v>0</v>
      </c>
      <c r="D1521" s="15" t="s">
        <v>24</v>
      </c>
      <c r="E1521" s="15" t="s">
        <v>24</v>
      </c>
      <c r="F1521" s="15" t="n">
        <v>2</v>
      </c>
      <c r="G1521" s="15" t="s">
        <v>24</v>
      </c>
      <c r="H1521" s="15" t="s">
        <v>95</v>
      </c>
      <c r="I1521" s="15" t="s">
        <v>96</v>
      </c>
      <c r="J1521" s="15" t="s">
        <v>26</v>
      </c>
      <c r="K1521" s="15" t="s">
        <v>26</v>
      </c>
      <c r="L1521" s="15" t="s">
        <v>24</v>
      </c>
      <c r="M1521" s="15" t="s">
        <v>24</v>
      </c>
      <c r="N1521" s="15" t="s">
        <v>24</v>
      </c>
      <c r="O1521" s="15" t="s">
        <v>26</v>
      </c>
      <c r="P1521" s="15" t="s">
        <v>25</v>
      </c>
      <c r="Q1521" s="15" t="s">
        <v>26</v>
      </c>
      <c r="R1521" s="15" t="s">
        <v>15</v>
      </c>
      <c r="S1521" s="18" t="n">
        <v>42.6</v>
      </c>
      <c r="T1521" s="15" t="n">
        <v>72.4</v>
      </c>
      <c r="U1521" s="15" t="s">
        <v>26</v>
      </c>
      <c r="V1521" s="18" t="n">
        <f aca="false">IF(ISNUMBER(T1521),T1521,0)</f>
        <v>72.4</v>
      </c>
      <c r="W1521" s="15" t="n">
        <f aca="false">IF(U1521="Yes",1,0)</f>
        <v>1</v>
      </c>
      <c r="X1521" s="15" t="str">
        <f aca="false">IF(F1521&lt;=12,"0-12 months",IF(F1521&lt;=24,"13-24 months",IF(F1521&lt;=48,"25-48 months","49-72 months")))</f>
        <v>0-12 months</v>
      </c>
      <c r="Y1521" s="15" t="str">
        <f aca="false">IF(C1521=1,"Yes","No")</f>
        <v>No</v>
      </c>
      <c r="Z1521" s="15" t="n">
        <f aca="false">COUNTIF(J1521:O1521,"Yes")</f>
        <v>3</v>
      </c>
      <c r="AA1521" s="18" t="n">
        <f aca="false">S1521*W1521</f>
        <v>42.6</v>
      </c>
      <c r="AB1521" s="15" t="n">
        <f aca="false">(P1521="Month-to-month")+(I1521="Fiber optic")+(R1521="Electronic check")+(F1521&lt;=12)+(M1521="No")+(J1521="No")</f>
        <v>4</v>
      </c>
      <c r="AC1521" s="15" t="str">
        <f aca="false">IF(AB1521&gt;=5,"High",IF(AB1521&gt;=3,"Medium","Low"))</f>
        <v>Medium</v>
      </c>
    </row>
    <row r="1522" customFormat="false" ht="15" hidden="false" customHeight="false" outlineLevel="0" collapsed="false">
      <c r="A1522" s="15" t="s">
        <v>1619</v>
      </c>
      <c r="B1522" s="15" t="s">
        <v>94</v>
      </c>
      <c r="C1522" s="15" t="n">
        <v>0</v>
      </c>
      <c r="D1522" s="15" t="s">
        <v>26</v>
      </c>
      <c r="E1522" s="15" t="s">
        <v>24</v>
      </c>
      <c r="F1522" s="15" t="n">
        <v>3</v>
      </c>
      <c r="G1522" s="15" t="s">
        <v>26</v>
      </c>
      <c r="H1522" s="15" t="s">
        <v>24</v>
      </c>
      <c r="I1522" s="15" t="s">
        <v>24</v>
      </c>
      <c r="J1522" s="15" t="s">
        <v>28</v>
      </c>
      <c r="K1522" s="15" t="s">
        <v>28</v>
      </c>
      <c r="L1522" s="15" t="s">
        <v>28</v>
      </c>
      <c r="M1522" s="15" t="s">
        <v>28</v>
      </c>
      <c r="N1522" s="15" t="s">
        <v>28</v>
      </c>
      <c r="O1522" s="15" t="s">
        <v>28</v>
      </c>
      <c r="P1522" s="15" t="s">
        <v>25</v>
      </c>
      <c r="Q1522" s="15" t="s">
        <v>26</v>
      </c>
      <c r="R1522" s="15" t="s">
        <v>17</v>
      </c>
      <c r="S1522" s="18" t="n">
        <v>19.6</v>
      </c>
      <c r="T1522" s="15" t="n">
        <v>55.25</v>
      </c>
      <c r="U1522" s="15" t="s">
        <v>24</v>
      </c>
      <c r="V1522" s="18" t="n">
        <f aca="false">IF(ISNUMBER(T1522),T1522,0)</f>
        <v>55.25</v>
      </c>
      <c r="W1522" s="15" t="n">
        <f aca="false">IF(U1522="Yes",1,0)</f>
        <v>0</v>
      </c>
      <c r="X1522" s="15" t="str">
        <f aca="false">IF(F1522&lt;=12,"0-12 months",IF(F1522&lt;=24,"13-24 months",IF(F1522&lt;=48,"25-48 months","49-72 months")))</f>
        <v>0-12 months</v>
      </c>
      <c r="Y1522" s="15" t="str">
        <f aca="false">IF(C1522=1,"Yes","No")</f>
        <v>No</v>
      </c>
      <c r="Z1522" s="15" t="n">
        <f aca="false">COUNTIF(J1522:O1522,"Yes")</f>
        <v>0</v>
      </c>
      <c r="AA1522" s="18" t="n">
        <f aca="false">S1522*W1522</f>
        <v>0</v>
      </c>
      <c r="AB1522" s="15" t="n">
        <f aca="false">(P1522="Month-to-month")+(I1522="Fiber optic")+(R1522="Electronic check")+(F1522&lt;=12)+(M1522="No")+(J1522="No")</f>
        <v>2</v>
      </c>
      <c r="AC1522" s="15" t="str">
        <f aca="false">IF(AB1522&gt;=5,"High",IF(AB1522&gt;=3,"Medium","Low"))</f>
        <v>Low</v>
      </c>
    </row>
    <row r="1523" customFormat="false" ht="15" hidden="false" customHeight="false" outlineLevel="0" collapsed="false">
      <c r="A1523" s="15" t="s">
        <v>1620</v>
      </c>
      <c r="B1523" s="15" t="s">
        <v>98</v>
      </c>
      <c r="C1523" s="15" t="n">
        <v>0</v>
      </c>
      <c r="D1523" s="15" t="s">
        <v>24</v>
      </c>
      <c r="E1523" s="15" t="s">
        <v>24</v>
      </c>
      <c r="F1523" s="15" t="n">
        <v>37</v>
      </c>
      <c r="G1523" s="15" t="s">
        <v>26</v>
      </c>
      <c r="H1523" s="15" t="s">
        <v>26</v>
      </c>
      <c r="I1523" s="15" t="s">
        <v>96</v>
      </c>
      <c r="J1523" s="15" t="s">
        <v>26</v>
      </c>
      <c r="K1523" s="15" t="s">
        <v>26</v>
      </c>
      <c r="L1523" s="15" t="s">
        <v>26</v>
      </c>
      <c r="M1523" s="15" t="s">
        <v>26</v>
      </c>
      <c r="N1523" s="15" t="s">
        <v>24</v>
      </c>
      <c r="O1523" s="15" t="s">
        <v>24</v>
      </c>
      <c r="P1523" s="15" t="s">
        <v>27</v>
      </c>
      <c r="Q1523" s="15" t="s">
        <v>24</v>
      </c>
      <c r="R1523" s="15" t="s">
        <v>15</v>
      </c>
      <c r="S1523" s="18" t="n">
        <v>67.45</v>
      </c>
      <c r="T1523" s="15" t="n">
        <v>2443.3</v>
      </c>
      <c r="U1523" s="15" t="s">
        <v>24</v>
      </c>
      <c r="V1523" s="18" t="n">
        <f aca="false">IF(ISNUMBER(T1523),T1523,0)</f>
        <v>2443.3</v>
      </c>
      <c r="W1523" s="15" t="n">
        <f aca="false">IF(U1523="Yes",1,0)</f>
        <v>0</v>
      </c>
      <c r="X1523" s="15" t="str">
        <f aca="false">IF(F1523&lt;=12,"0-12 months",IF(F1523&lt;=24,"13-24 months",IF(F1523&lt;=48,"25-48 months","49-72 months")))</f>
        <v>25-48 months</v>
      </c>
      <c r="Y1523" s="15" t="str">
        <f aca="false">IF(C1523=1,"Yes","No")</f>
        <v>No</v>
      </c>
      <c r="Z1523" s="15" t="n">
        <f aca="false">COUNTIF(J1523:O1523,"Yes")</f>
        <v>4</v>
      </c>
      <c r="AA1523" s="18" t="n">
        <f aca="false">S1523*W1523</f>
        <v>0</v>
      </c>
      <c r="AB1523" s="15" t="n">
        <f aca="false">(P1523="Month-to-month")+(I1523="Fiber optic")+(R1523="Electronic check")+(F1523&lt;=12)+(M1523="No")+(J1523="No")</f>
        <v>1</v>
      </c>
      <c r="AC1523" s="15" t="str">
        <f aca="false">IF(AB1523&gt;=5,"High",IF(AB1523&gt;=3,"Medium","Low"))</f>
        <v>Low</v>
      </c>
    </row>
    <row r="1524" customFormat="false" ht="15" hidden="false" customHeight="false" outlineLevel="0" collapsed="false">
      <c r="A1524" s="15" t="s">
        <v>1621</v>
      </c>
      <c r="B1524" s="15" t="s">
        <v>94</v>
      </c>
      <c r="C1524" s="15" t="n">
        <v>0</v>
      </c>
      <c r="D1524" s="15" t="s">
        <v>24</v>
      </c>
      <c r="E1524" s="15" t="s">
        <v>24</v>
      </c>
      <c r="F1524" s="15" t="n">
        <v>29</v>
      </c>
      <c r="G1524" s="15" t="s">
        <v>26</v>
      </c>
      <c r="H1524" s="15" t="s">
        <v>24</v>
      </c>
      <c r="I1524" s="15" t="s">
        <v>96</v>
      </c>
      <c r="J1524" s="15" t="s">
        <v>26</v>
      </c>
      <c r="K1524" s="15" t="s">
        <v>26</v>
      </c>
      <c r="L1524" s="15" t="s">
        <v>26</v>
      </c>
      <c r="M1524" s="15" t="s">
        <v>24</v>
      </c>
      <c r="N1524" s="15" t="s">
        <v>24</v>
      </c>
      <c r="O1524" s="15" t="s">
        <v>26</v>
      </c>
      <c r="P1524" s="15" t="s">
        <v>25</v>
      </c>
      <c r="Q1524" s="15" t="s">
        <v>26</v>
      </c>
      <c r="R1524" s="15" t="s">
        <v>19</v>
      </c>
      <c r="S1524" s="18" t="n">
        <v>68.85</v>
      </c>
      <c r="T1524" s="15" t="n">
        <v>1970.5</v>
      </c>
      <c r="U1524" s="15" t="s">
        <v>26</v>
      </c>
      <c r="V1524" s="18" t="n">
        <f aca="false">IF(ISNUMBER(T1524),T1524,0)</f>
        <v>1970.5</v>
      </c>
      <c r="W1524" s="15" t="n">
        <f aca="false">IF(U1524="Yes",1,0)</f>
        <v>1</v>
      </c>
      <c r="X1524" s="15" t="str">
        <f aca="false">IF(F1524&lt;=12,"0-12 months",IF(F1524&lt;=24,"13-24 months",IF(F1524&lt;=48,"25-48 months","49-72 months")))</f>
        <v>25-48 months</v>
      </c>
      <c r="Y1524" s="15" t="str">
        <f aca="false">IF(C1524=1,"Yes","No")</f>
        <v>No</v>
      </c>
      <c r="Z1524" s="15" t="n">
        <f aca="false">COUNTIF(J1524:O1524,"Yes")</f>
        <v>4</v>
      </c>
      <c r="AA1524" s="18" t="n">
        <f aca="false">S1524*W1524</f>
        <v>68.85</v>
      </c>
      <c r="AB1524" s="15" t="n">
        <f aca="false">(P1524="Month-to-month")+(I1524="Fiber optic")+(R1524="Electronic check")+(F1524&lt;=12)+(M1524="No")+(J1524="No")</f>
        <v>2</v>
      </c>
      <c r="AC1524" s="15" t="str">
        <f aca="false">IF(AB1524&gt;=5,"High",IF(AB1524&gt;=3,"Medium","Low"))</f>
        <v>Low</v>
      </c>
    </row>
    <row r="1525" customFormat="false" ht="15" hidden="false" customHeight="false" outlineLevel="0" collapsed="false">
      <c r="A1525" s="15" t="s">
        <v>1622</v>
      </c>
      <c r="B1525" s="15" t="s">
        <v>98</v>
      </c>
      <c r="C1525" s="15" t="n">
        <v>0</v>
      </c>
      <c r="D1525" s="15" t="s">
        <v>24</v>
      </c>
      <c r="E1525" s="15" t="s">
        <v>24</v>
      </c>
      <c r="F1525" s="15" t="n">
        <v>8</v>
      </c>
      <c r="G1525" s="15" t="s">
        <v>26</v>
      </c>
      <c r="H1525" s="15" t="s">
        <v>24</v>
      </c>
      <c r="I1525" s="15" t="s">
        <v>96</v>
      </c>
      <c r="J1525" s="15" t="s">
        <v>24</v>
      </c>
      <c r="K1525" s="15" t="s">
        <v>24</v>
      </c>
      <c r="L1525" s="15" t="s">
        <v>24</v>
      </c>
      <c r="M1525" s="15" t="s">
        <v>24</v>
      </c>
      <c r="N1525" s="15" t="s">
        <v>24</v>
      </c>
      <c r="O1525" s="15" t="s">
        <v>24</v>
      </c>
      <c r="P1525" s="15" t="s">
        <v>25</v>
      </c>
      <c r="Q1525" s="15" t="s">
        <v>24</v>
      </c>
      <c r="R1525" s="15" t="s">
        <v>17</v>
      </c>
      <c r="S1525" s="18" t="n">
        <v>43.55</v>
      </c>
      <c r="T1525" s="15" t="n">
        <v>335.4</v>
      </c>
      <c r="U1525" s="15" t="s">
        <v>24</v>
      </c>
      <c r="V1525" s="18" t="n">
        <f aca="false">IF(ISNUMBER(T1525),T1525,0)</f>
        <v>335.4</v>
      </c>
      <c r="W1525" s="15" t="n">
        <f aca="false">IF(U1525="Yes",1,0)</f>
        <v>0</v>
      </c>
      <c r="X1525" s="15" t="str">
        <f aca="false">IF(F1525&lt;=12,"0-12 months",IF(F1525&lt;=24,"13-24 months",IF(F1525&lt;=48,"25-48 months","49-72 months")))</f>
        <v>0-12 months</v>
      </c>
      <c r="Y1525" s="15" t="str">
        <f aca="false">IF(C1525=1,"Yes","No")</f>
        <v>No</v>
      </c>
      <c r="Z1525" s="15" t="n">
        <f aca="false">COUNTIF(J1525:O1525,"Yes")</f>
        <v>0</v>
      </c>
      <c r="AA1525" s="18" t="n">
        <f aca="false">S1525*W1525</f>
        <v>0</v>
      </c>
      <c r="AB1525" s="15" t="n">
        <f aca="false">(P1525="Month-to-month")+(I1525="Fiber optic")+(R1525="Electronic check")+(F1525&lt;=12)+(M1525="No")+(J1525="No")</f>
        <v>4</v>
      </c>
      <c r="AC1525" s="15" t="str">
        <f aca="false">IF(AB1525&gt;=5,"High",IF(AB1525&gt;=3,"Medium","Low"))</f>
        <v>Medium</v>
      </c>
    </row>
    <row r="1526" customFormat="false" ht="15" hidden="false" customHeight="false" outlineLevel="0" collapsed="false">
      <c r="A1526" s="15" t="s">
        <v>1623</v>
      </c>
      <c r="B1526" s="15" t="s">
        <v>94</v>
      </c>
      <c r="C1526" s="15" t="n">
        <v>0</v>
      </c>
      <c r="D1526" s="15" t="s">
        <v>24</v>
      </c>
      <c r="E1526" s="15" t="s">
        <v>24</v>
      </c>
      <c r="F1526" s="15" t="n">
        <v>63</v>
      </c>
      <c r="G1526" s="15" t="s">
        <v>26</v>
      </c>
      <c r="H1526" s="15" t="s">
        <v>26</v>
      </c>
      <c r="I1526" s="15" t="s">
        <v>102</v>
      </c>
      <c r="J1526" s="15" t="s">
        <v>24</v>
      </c>
      <c r="K1526" s="15" t="s">
        <v>26</v>
      </c>
      <c r="L1526" s="15" t="s">
        <v>26</v>
      </c>
      <c r="M1526" s="15" t="s">
        <v>26</v>
      </c>
      <c r="N1526" s="15" t="s">
        <v>26</v>
      </c>
      <c r="O1526" s="15" t="s">
        <v>26</v>
      </c>
      <c r="P1526" s="15" t="s">
        <v>25</v>
      </c>
      <c r="Q1526" s="15" t="s">
        <v>26</v>
      </c>
      <c r="R1526" s="15" t="s">
        <v>21</v>
      </c>
      <c r="S1526" s="18" t="n">
        <v>109.85</v>
      </c>
      <c r="T1526" s="15" t="n">
        <v>7002.95</v>
      </c>
      <c r="U1526" s="15" t="s">
        <v>24</v>
      </c>
      <c r="V1526" s="18" t="n">
        <f aca="false">IF(ISNUMBER(T1526),T1526,0)</f>
        <v>7002.95</v>
      </c>
      <c r="W1526" s="15" t="n">
        <f aca="false">IF(U1526="Yes",1,0)</f>
        <v>0</v>
      </c>
      <c r="X1526" s="15" t="str">
        <f aca="false">IF(F1526&lt;=12,"0-12 months",IF(F1526&lt;=24,"13-24 months",IF(F1526&lt;=48,"25-48 months","49-72 months")))</f>
        <v>49-72 months</v>
      </c>
      <c r="Y1526" s="15" t="str">
        <f aca="false">IF(C1526=1,"Yes","No")</f>
        <v>No</v>
      </c>
      <c r="Z1526" s="15" t="n">
        <f aca="false">COUNTIF(J1526:O1526,"Yes")</f>
        <v>5</v>
      </c>
      <c r="AA1526" s="18" t="n">
        <f aca="false">S1526*W1526</f>
        <v>0</v>
      </c>
      <c r="AB1526" s="15" t="n">
        <f aca="false">(P1526="Month-to-month")+(I1526="Fiber optic")+(R1526="Electronic check")+(F1526&lt;=12)+(M1526="No")+(J1526="No")</f>
        <v>3</v>
      </c>
      <c r="AC1526" s="15" t="str">
        <f aca="false">IF(AB1526&gt;=5,"High",IF(AB1526&gt;=3,"Medium","Low"))</f>
        <v>Medium</v>
      </c>
    </row>
    <row r="1527" customFormat="false" ht="15" hidden="false" customHeight="false" outlineLevel="0" collapsed="false">
      <c r="A1527" s="15" t="s">
        <v>1624</v>
      </c>
      <c r="B1527" s="15" t="s">
        <v>94</v>
      </c>
      <c r="C1527" s="15" t="n">
        <v>0</v>
      </c>
      <c r="D1527" s="15" t="s">
        <v>26</v>
      </c>
      <c r="E1527" s="15" t="s">
        <v>26</v>
      </c>
      <c r="F1527" s="15" t="n">
        <v>7</v>
      </c>
      <c r="G1527" s="15" t="s">
        <v>26</v>
      </c>
      <c r="H1527" s="15" t="s">
        <v>24</v>
      </c>
      <c r="I1527" s="15" t="s">
        <v>24</v>
      </c>
      <c r="J1527" s="15" t="s">
        <v>28</v>
      </c>
      <c r="K1527" s="15" t="s">
        <v>28</v>
      </c>
      <c r="L1527" s="15" t="s">
        <v>28</v>
      </c>
      <c r="M1527" s="15" t="s">
        <v>28</v>
      </c>
      <c r="N1527" s="15" t="s">
        <v>28</v>
      </c>
      <c r="O1527" s="15" t="s">
        <v>28</v>
      </c>
      <c r="P1527" s="15" t="s">
        <v>25</v>
      </c>
      <c r="Q1527" s="15" t="s">
        <v>24</v>
      </c>
      <c r="R1527" s="15" t="s">
        <v>17</v>
      </c>
      <c r="S1527" s="18" t="n">
        <v>20.65</v>
      </c>
      <c r="T1527" s="15" t="n">
        <v>158.95</v>
      </c>
      <c r="U1527" s="15" t="s">
        <v>24</v>
      </c>
      <c r="V1527" s="18" t="n">
        <f aca="false">IF(ISNUMBER(T1527),T1527,0)</f>
        <v>158.95</v>
      </c>
      <c r="W1527" s="15" t="n">
        <f aca="false">IF(U1527="Yes",1,0)</f>
        <v>0</v>
      </c>
      <c r="X1527" s="15" t="str">
        <f aca="false">IF(F1527&lt;=12,"0-12 months",IF(F1527&lt;=24,"13-24 months",IF(F1527&lt;=48,"25-48 months","49-72 months")))</f>
        <v>0-12 months</v>
      </c>
      <c r="Y1527" s="15" t="str">
        <f aca="false">IF(C1527=1,"Yes","No")</f>
        <v>No</v>
      </c>
      <c r="Z1527" s="15" t="n">
        <f aca="false">COUNTIF(J1527:O1527,"Yes")</f>
        <v>0</v>
      </c>
      <c r="AA1527" s="18" t="n">
        <f aca="false">S1527*W1527</f>
        <v>0</v>
      </c>
      <c r="AB1527" s="15" t="n">
        <f aca="false">(P1527="Month-to-month")+(I1527="Fiber optic")+(R1527="Electronic check")+(F1527&lt;=12)+(M1527="No")+(J1527="No")</f>
        <v>2</v>
      </c>
      <c r="AC1527" s="15" t="str">
        <f aca="false">IF(AB1527&gt;=5,"High",IF(AB1527&gt;=3,"Medium","Low"))</f>
        <v>Low</v>
      </c>
    </row>
    <row r="1528" customFormat="false" ht="15" hidden="false" customHeight="false" outlineLevel="0" collapsed="false">
      <c r="A1528" s="15" t="s">
        <v>1625</v>
      </c>
      <c r="B1528" s="15" t="s">
        <v>94</v>
      </c>
      <c r="C1528" s="15" t="n">
        <v>0</v>
      </c>
      <c r="D1528" s="15" t="s">
        <v>24</v>
      </c>
      <c r="E1528" s="15" t="s">
        <v>24</v>
      </c>
      <c r="F1528" s="15" t="n">
        <v>3</v>
      </c>
      <c r="G1528" s="15" t="s">
        <v>26</v>
      </c>
      <c r="H1528" s="15" t="s">
        <v>24</v>
      </c>
      <c r="I1528" s="15" t="s">
        <v>102</v>
      </c>
      <c r="J1528" s="15" t="s">
        <v>24</v>
      </c>
      <c r="K1528" s="15" t="s">
        <v>26</v>
      </c>
      <c r="L1528" s="15" t="s">
        <v>24</v>
      </c>
      <c r="M1528" s="15" t="s">
        <v>24</v>
      </c>
      <c r="N1528" s="15" t="s">
        <v>26</v>
      </c>
      <c r="O1528" s="15" t="s">
        <v>26</v>
      </c>
      <c r="P1528" s="15" t="s">
        <v>25</v>
      </c>
      <c r="Q1528" s="15" t="s">
        <v>24</v>
      </c>
      <c r="R1528" s="15" t="s">
        <v>15</v>
      </c>
      <c r="S1528" s="18" t="n">
        <v>95.4</v>
      </c>
      <c r="T1528" s="15" t="n">
        <v>293.15</v>
      </c>
      <c r="U1528" s="15" t="s">
        <v>24</v>
      </c>
      <c r="V1528" s="18" t="n">
        <f aca="false">IF(ISNUMBER(T1528),T1528,0)</f>
        <v>293.15</v>
      </c>
      <c r="W1528" s="15" t="n">
        <f aca="false">IF(U1528="Yes",1,0)</f>
        <v>0</v>
      </c>
      <c r="X1528" s="15" t="str">
        <f aca="false">IF(F1528&lt;=12,"0-12 months",IF(F1528&lt;=24,"13-24 months",IF(F1528&lt;=48,"25-48 months","49-72 months")))</f>
        <v>0-12 months</v>
      </c>
      <c r="Y1528" s="15" t="str">
        <f aca="false">IF(C1528=1,"Yes","No")</f>
        <v>No</v>
      </c>
      <c r="Z1528" s="15" t="n">
        <f aca="false">COUNTIF(J1528:O1528,"Yes")</f>
        <v>3</v>
      </c>
      <c r="AA1528" s="18" t="n">
        <f aca="false">S1528*W1528</f>
        <v>0</v>
      </c>
      <c r="AB1528" s="15" t="n">
        <f aca="false">(P1528="Month-to-month")+(I1528="Fiber optic")+(R1528="Electronic check")+(F1528&lt;=12)+(M1528="No")+(J1528="No")</f>
        <v>6</v>
      </c>
      <c r="AC1528" s="15" t="str">
        <f aca="false">IF(AB1528&gt;=5,"High",IF(AB1528&gt;=3,"Medium","Low"))</f>
        <v>High</v>
      </c>
    </row>
    <row r="1529" customFormat="false" ht="15" hidden="false" customHeight="false" outlineLevel="0" collapsed="false">
      <c r="A1529" s="15" t="s">
        <v>1626</v>
      </c>
      <c r="B1529" s="15" t="s">
        <v>98</v>
      </c>
      <c r="C1529" s="15" t="n">
        <v>0</v>
      </c>
      <c r="D1529" s="15" t="s">
        <v>26</v>
      </c>
      <c r="E1529" s="15" t="s">
        <v>26</v>
      </c>
      <c r="F1529" s="15" t="n">
        <v>72</v>
      </c>
      <c r="G1529" s="15" t="s">
        <v>26</v>
      </c>
      <c r="H1529" s="15" t="s">
        <v>24</v>
      </c>
      <c r="I1529" s="15" t="s">
        <v>24</v>
      </c>
      <c r="J1529" s="15" t="s">
        <v>28</v>
      </c>
      <c r="K1529" s="15" t="s">
        <v>28</v>
      </c>
      <c r="L1529" s="15" t="s">
        <v>28</v>
      </c>
      <c r="M1529" s="15" t="s">
        <v>28</v>
      </c>
      <c r="N1529" s="15" t="s">
        <v>28</v>
      </c>
      <c r="O1529" s="15" t="s">
        <v>28</v>
      </c>
      <c r="P1529" s="15" t="s">
        <v>29</v>
      </c>
      <c r="Q1529" s="15" t="s">
        <v>24</v>
      </c>
      <c r="R1529" s="15" t="s">
        <v>19</v>
      </c>
      <c r="S1529" s="18" t="n">
        <v>21</v>
      </c>
      <c r="T1529" s="15" t="n">
        <v>1493.75</v>
      </c>
      <c r="U1529" s="15" t="s">
        <v>24</v>
      </c>
      <c r="V1529" s="18" t="n">
        <f aca="false">IF(ISNUMBER(T1529),T1529,0)</f>
        <v>1493.75</v>
      </c>
      <c r="W1529" s="15" t="n">
        <f aca="false">IF(U1529="Yes",1,0)</f>
        <v>0</v>
      </c>
      <c r="X1529" s="15" t="str">
        <f aca="false">IF(F1529&lt;=12,"0-12 months",IF(F1529&lt;=24,"13-24 months",IF(F1529&lt;=48,"25-48 months","49-72 months")))</f>
        <v>49-72 months</v>
      </c>
      <c r="Y1529" s="15" t="str">
        <f aca="false">IF(C1529=1,"Yes","No")</f>
        <v>No</v>
      </c>
      <c r="Z1529" s="15" t="n">
        <f aca="false">COUNTIF(J1529:O1529,"Yes")</f>
        <v>0</v>
      </c>
      <c r="AA1529" s="18" t="n">
        <f aca="false">S1529*W1529</f>
        <v>0</v>
      </c>
      <c r="AB1529" s="15" t="n">
        <f aca="false">(P1529="Month-to-month")+(I1529="Fiber optic")+(R1529="Electronic check")+(F1529&lt;=12)+(M1529="No")+(J1529="No")</f>
        <v>0</v>
      </c>
      <c r="AC1529" s="15" t="str">
        <f aca="false">IF(AB1529&gt;=5,"High",IF(AB1529&gt;=3,"Medium","Low"))</f>
        <v>Low</v>
      </c>
    </row>
    <row r="1530" customFormat="false" ht="15" hidden="false" customHeight="false" outlineLevel="0" collapsed="false">
      <c r="A1530" s="15" t="s">
        <v>1627</v>
      </c>
      <c r="B1530" s="15" t="s">
        <v>94</v>
      </c>
      <c r="C1530" s="15" t="n">
        <v>0</v>
      </c>
      <c r="D1530" s="15" t="s">
        <v>24</v>
      </c>
      <c r="E1530" s="15" t="s">
        <v>24</v>
      </c>
      <c r="F1530" s="15" t="n">
        <v>19</v>
      </c>
      <c r="G1530" s="15" t="s">
        <v>26</v>
      </c>
      <c r="H1530" s="15" t="s">
        <v>24</v>
      </c>
      <c r="I1530" s="15" t="s">
        <v>96</v>
      </c>
      <c r="J1530" s="15" t="s">
        <v>24</v>
      </c>
      <c r="K1530" s="15" t="s">
        <v>24</v>
      </c>
      <c r="L1530" s="15" t="s">
        <v>24</v>
      </c>
      <c r="M1530" s="15" t="s">
        <v>24</v>
      </c>
      <c r="N1530" s="15" t="s">
        <v>24</v>
      </c>
      <c r="O1530" s="15" t="s">
        <v>26</v>
      </c>
      <c r="P1530" s="15" t="s">
        <v>25</v>
      </c>
      <c r="Q1530" s="15" t="s">
        <v>26</v>
      </c>
      <c r="R1530" s="15" t="s">
        <v>15</v>
      </c>
      <c r="S1530" s="18" t="n">
        <v>56.2</v>
      </c>
      <c r="T1530" s="15" t="n">
        <v>1093.4</v>
      </c>
      <c r="U1530" s="15" t="s">
        <v>24</v>
      </c>
      <c r="V1530" s="18" t="n">
        <f aca="false">IF(ISNUMBER(T1530),T1530,0)</f>
        <v>1093.4</v>
      </c>
      <c r="W1530" s="15" t="n">
        <f aca="false">IF(U1530="Yes",1,0)</f>
        <v>0</v>
      </c>
      <c r="X1530" s="15" t="str">
        <f aca="false">IF(F1530&lt;=12,"0-12 months",IF(F1530&lt;=24,"13-24 months",IF(F1530&lt;=48,"25-48 months","49-72 months")))</f>
        <v>13-24 months</v>
      </c>
      <c r="Y1530" s="15" t="str">
        <f aca="false">IF(C1530=1,"Yes","No")</f>
        <v>No</v>
      </c>
      <c r="Z1530" s="15" t="n">
        <f aca="false">COUNTIF(J1530:O1530,"Yes")</f>
        <v>1</v>
      </c>
      <c r="AA1530" s="18" t="n">
        <f aca="false">S1530*W1530</f>
        <v>0</v>
      </c>
      <c r="AB1530" s="15" t="n">
        <f aca="false">(P1530="Month-to-month")+(I1530="Fiber optic")+(R1530="Electronic check")+(F1530&lt;=12)+(M1530="No")+(J1530="No")</f>
        <v>4</v>
      </c>
      <c r="AC1530" s="15" t="str">
        <f aca="false">IF(AB1530&gt;=5,"High",IF(AB1530&gt;=3,"Medium","Low"))</f>
        <v>Medium</v>
      </c>
    </row>
    <row r="1531" customFormat="false" ht="15" hidden="false" customHeight="false" outlineLevel="0" collapsed="false">
      <c r="A1531" s="15" t="s">
        <v>1628</v>
      </c>
      <c r="B1531" s="15" t="s">
        <v>94</v>
      </c>
      <c r="C1531" s="15" t="n">
        <v>0</v>
      </c>
      <c r="D1531" s="15" t="s">
        <v>26</v>
      </c>
      <c r="E1531" s="15" t="s">
        <v>24</v>
      </c>
      <c r="F1531" s="15" t="n">
        <v>59</v>
      </c>
      <c r="G1531" s="15" t="s">
        <v>26</v>
      </c>
      <c r="H1531" s="15" t="s">
        <v>24</v>
      </c>
      <c r="I1531" s="15" t="s">
        <v>24</v>
      </c>
      <c r="J1531" s="15" t="s">
        <v>28</v>
      </c>
      <c r="K1531" s="15" t="s">
        <v>28</v>
      </c>
      <c r="L1531" s="15" t="s">
        <v>28</v>
      </c>
      <c r="M1531" s="15" t="s">
        <v>28</v>
      </c>
      <c r="N1531" s="15" t="s">
        <v>28</v>
      </c>
      <c r="O1531" s="15" t="s">
        <v>28</v>
      </c>
      <c r="P1531" s="15" t="s">
        <v>29</v>
      </c>
      <c r="Q1531" s="15" t="s">
        <v>24</v>
      </c>
      <c r="R1531" s="15" t="s">
        <v>19</v>
      </c>
      <c r="S1531" s="18" t="n">
        <v>18.4</v>
      </c>
      <c r="T1531" s="15" t="n">
        <v>1057.85</v>
      </c>
      <c r="U1531" s="15" t="s">
        <v>24</v>
      </c>
      <c r="V1531" s="18" t="n">
        <f aca="false">IF(ISNUMBER(T1531),T1531,0)</f>
        <v>1057.85</v>
      </c>
      <c r="W1531" s="15" t="n">
        <f aca="false">IF(U1531="Yes",1,0)</f>
        <v>0</v>
      </c>
      <c r="X1531" s="15" t="str">
        <f aca="false">IF(F1531&lt;=12,"0-12 months",IF(F1531&lt;=24,"13-24 months",IF(F1531&lt;=48,"25-48 months","49-72 months")))</f>
        <v>49-72 months</v>
      </c>
      <c r="Y1531" s="15" t="str">
        <f aca="false">IF(C1531=1,"Yes","No")</f>
        <v>No</v>
      </c>
      <c r="Z1531" s="15" t="n">
        <f aca="false">COUNTIF(J1531:O1531,"Yes")</f>
        <v>0</v>
      </c>
      <c r="AA1531" s="18" t="n">
        <f aca="false">S1531*W1531</f>
        <v>0</v>
      </c>
      <c r="AB1531" s="15" t="n">
        <f aca="false">(P1531="Month-to-month")+(I1531="Fiber optic")+(R1531="Electronic check")+(F1531&lt;=12)+(M1531="No")+(J1531="No")</f>
        <v>0</v>
      </c>
      <c r="AC1531" s="15" t="str">
        <f aca="false">IF(AB1531&gt;=5,"High",IF(AB1531&gt;=3,"Medium","Low"))</f>
        <v>Low</v>
      </c>
    </row>
    <row r="1532" customFormat="false" ht="15" hidden="false" customHeight="false" outlineLevel="0" collapsed="false">
      <c r="A1532" s="15" t="s">
        <v>1629</v>
      </c>
      <c r="B1532" s="15" t="s">
        <v>98</v>
      </c>
      <c r="C1532" s="15" t="n">
        <v>0</v>
      </c>
      <c r="D1532" s="15" t="s">
        <v>26</v>
      </c>
      <c r="E1532" s="15" t="s">
        <v>26</v>
      </c>
      <c r="F1532" s="15" t="n">
        <v>2</v>
      </c>
      <c r="G1532" s="15" t="s">
        <v>26</v>
      </c>
      <c r="H1532" s="15" t="s">
        <v>24</v>
      </c>
      <c r="I1532" s="15" t="s">
        <v>102</v>
      </c>
      <c r="J1532" s="15" t="s">
        <v>24</v>
      </c>
      <c r="K1532" s="15" t="s">
        <v>24</v>
      </c>
      <c r="L1532" s="15" t="s">
        <v>26</v>
      </c>
      <c r="M1532" s="15" t="s">
        <v>26</v>
      </c>
      <c r="N1532" s="15" t="s">
        <v>24</v>
      </c>
      <c r="O1532" s="15" t="s">
        <v>26</v>
      </c>
      <c r="P1532" s="15" t="s">
        <v>25</v>
      </c>
      <c r="Q1532" s="15" t="s">
        <v>24</v>
      </c>
      <c r="R1532" s="15" t="s">
        <v>21</v>
      </c>
      <c r="S1532" s="18" t="n">
        <v>90</v>
      </c>
      <c r="T1532" s="15" t="n">
        <v>190.05</v>
      </c>
      <c r="U1532" s="15" t="s">
        <v>26</v>
      </c>
      <c r="V1532" s="18" t="n">
        <f aca="false">IF(ISNUMBER(T1532),T1532,0)</f>
        <v>190.05</v>
      </c>
      <c r="W1532" s="15" t="n">
        <f aca="false">IF(U1532="Yes",1,0)</f>
        <v>1</v>
      </c>
      <c r="X1532" s="15" t="str">
        <f aca="false">IF(F1532&lt;=12,"0-12 months",IF(F1532&lt;=24,"13-24 months",IF(F1532&lt;=48,"25-48 months","49-72 months")))</f>
        <v>0-12 months</v>
      </c>
      <c r="Y1532" s="15" t="str">
        <f aca="false">IF(C1532=1,"Yes","No")</f>
        <v>No</v>
      </c>
      <c r="Z1532" s="15" t="n">
        <f aca="false">COUNTIF(J1532:O1532,"Yes")</f>
        <v>3</v>
      </c>
      <c r="AA1532" s="18" t="n">
        <f aca="false">S1532*W1532</f>
        <v>90</v>
      </c>
      <c r="AB1532" s="15" t="n">
        <f aca="false">(P1532="Month-to-month")+(I1532="Fiber optic")+(R1532="Electronic check")+(F1532&lt;=12)+(M1532="No")+(J1532="No")</f>
        <v>4</v>
      </c>
      <c r="AC1532" s="15" t="str">
        <f aca="false">IF(AB1532&gt;=5,"High",IF(AB1532&gt;=3,"Medium","Low"))</f>
        <v>Medium</v>
      </c>
    </row>
    <row r="1533" customFormat="false" ht="15" hidden="false" customHeight="false" outlineLevel="0" collapsed="false">
      <c r="A1533" s="15" t="s">
        <v>1630</v>
      </c>
      <c r="B1533" s="15" t="s">
        <v>94</v>
      </c>
      <c r="C1533" s="15" t="n">
        <v>0</v>
      </c>
      <c r="D1533" s="15" t="s">
        <v>26</v>
      </c>
      <c r="E1533" s="15" t="s">
        <v>26</v>
      </c>
      <c r="F1533" s="15" t="n">
        <v>35</v>
      </c>
      <c r="G1533" s="15" t="s">
        <v>26</v>
      </c>
      <c r="H1533" s="15" t="s">
        <v>26</v>
      </c>
      <c r="I1533" s="15" t="s">
        <v>24</v>
      </c>
      <c r="J1533" s="15" t="s">
        <v>28</v>
      </c>
      <c r="K1533" s="15" t="s">
        <v>28</v>
      </c>
      <c r="L1533" s="15" t="s">
        <v>28</v>
      </c>
      <c r="M1533" s="15" t="s">
        <v>28</v>
      </c>
      <c r="N1533" s="15" t="s">
        <v>28</v>
      </c>
      <c r="O1533" s="15" t="s">
        <v>28</v>
      </c>
      <c r="P1533" s="15" t="s">
        <v>25</v>
      </c>
      <c r="Q1533" s="15" t="s">
        <v>26</v>
      </c>
      <c r="R1533" s="15" t="s">
        <v>15</v>
      </c>
      <c r="S1533" s="18" t="n">
        <v>25.75</v>
      </c>
      <c r="T1533" s="15" t="n">
        <v>882.55</v>
      </c>
      <c r="U1533" s="15" t="s">
        <v>24</v>
      </c>
      <c r="V1533" s="18" t="n">
        <f aca="false">IF(ISNUMBER(T1533),T1533,0)</f>
        <v>882.55</v>
      </c>
      <c r="W1533" s="15" t="n">
        <f aca="false">IF(U1533="Yes",1,0)</f>
        <v>0</v>
      </c>
      <c r="X1533" s="15" t="str">
        <f aca="false">IF(F1533&lt;=12,"0-12 months",IF(F1533&lt;=24,"13-24 months",IF(F1533&lt;=48,"25-48 months","49-72 months")))</f>
        <v>25-48 months</v>
      </c>
      <c r="Y1533" s="15" t="str">
        <f aca="false">IF(C1533=1,"Yes","No")</f>
        <v>No</v>
      </c>
      <c r="Z1533" s="15" t="n">
        <f aca="false">COUNTIF(J1533:O1533,"Yes")</f>
        <v>0</v>
      </c>
      <c r="AA1533" s="18" t="n">
        <f aca="false">S1533*W1533</f>
        <v>0</v>
      </c>
      <c r="AB1533" s="15" t="n">
        <f aca="false">(P1533="Month-to-month")+(I1533="Fiber optic")+(R1533="Electronic check")+(F1533&lt;=12)+(M1533="No")+(J1533="No")</f>
        <v>2</v>
      </c>
      <c r="AC1533" s="15" t="str">
        <f aca="false">IF(AB1533&gt;=5,"High",IF(AB1533&gt;=3,"Medium","Low"))</f>
        <v>Low</v>
      </c>
    </row>
    <row r="1534" customFormat="false" ht="15" hidden="false" customHeight="false" outlineLevel="0" collapsed="false">
      <c r="A1534" s="15" t="s">
        <v>1631</v>
      </c>
      <c r="B1534" s="15" t="s">
        <v>98</v>
      </c>
      <c r="C1534" s="15" t="n">
        <v>0</v>
      </c>
      <c r="D1534" s="15" t="s">
        <v>24</v>
      </c>
      <c r="E1534" s="15" t="s">
        <v>24</v>
      </c>
      <c r="F1534" s="15" t="n">
        <v>14</v>
      </c>
      <c r="G1534" s="15" t="s">
        <v>26</v>
      </c>
      <c r="H1534" s="15" t="s">
        <v>24</v>
      </c>
      <c r="I1534" s="15" t="s">
        <v>24</v>
      </c>
      <c r="J1534" s="15" t="s">
        <v>28</v>
      </c>
      <c r="K1534" s="15" t="s">
        <v>28</v>
      </c>
      <c r="L1534" s="15" t="s">
        <v>28</v>
      </c>
      <c r="M1534" s="15" t="s">
        <v>28</v>
      </c>
      <c r="N1534" s="15" t="s">
        <v>28</v>
      </c>
      <c r="O1534" s="15" t="s">
        <v>28</v>
      </c>
      <c r="P1534" s="15" t="s">
        <v>25</v>
      </c>
      <c r="Q1534" s="15" t="s">
        <v>24</v>
      </c>
      <c r="R1534" s="15" t="s">
        <v>21</v>
      </c>
      <c r="S1534" s="18" t="n">
        <v>19.6</v>
      </c>
      <c r="T1534" s="15" t="n">
        <v>300.4</v>
      </c>
      <c r="U1534" s="15" t="s">
        <v>24</v>
      </c>
      <c r="V1534" s="18" t="n">
        <f aca="false">IF(ISNUMBER(T1534),T1534,0)</f>
        <v>300.4</v>
      </c>
      <c r="W1534" s="15" t="n">
        <f aca="false">IF(U1534="Yes",1,0)</f>
        <v>0</v>
      </c>
      <c r="X1534" s="15" t="str">
        <f aca="false">IF(F1534&lt;=12,"0-12 months",IF(F1534&lt;=24,"13-24 months",IF(F1534&lt;=48,"25-48 months","49-72 months")))</f>
        <v>13-24 months</v>
      </c>
      <c r="Y1534" s="15" t="str">
        <f aca="false">IF(C1534=1,"Yes","No")</f>
        <v>No</v>
      </c>
      <c r="Z1534" s="15" t="n">
        <f aca="false">COUNTIF(J1534:O1534,"Yes")</f>
        <v>0</v>
      </c>
      <c r="AA1534" s="18" t="n">
        <f aca="false">S1534*W1534</f>
        <v>0</v>
      </c>
      <c r="AB1534" s="15" t="n">
        <f aca="false">(P1534="Month-to-month")+(I1534="Fiber optic")+(R1534="Electronic check")+(F1534&lt;=12)+(M1534="No")+(J1534="No")</f>
        <v>1</v>
      </c>
      <c r="AC1534" s="15" t="str">
        <f aca="false">IF(AB1534&gt;=5,"High",IF(AB1534&gt;=3,"Medium","Low"))</f>
        <v>Low</v>
      </c>
    </row>
    <row r="1535" customFormat="false" ht="15" hidden="false" customHeight="false" outlineLevel="0" collapsed="false">
      <c r="A1535" s="15" t="s">
        <v>1632</v>
      </c>
      <c r="B1535" s="15" t="s">
        <v>94</v>
      </c>
      <c r="C1535" s="15" t="n">
        <v>0</v>
      </c>
      <c r="D1535" s="15" t="s">
        <v>24</v>
      </c>
      <c r="E1535" s="15" t="s">
        <v>24</v>
      </c>
      <c r="F1535" s="15" t="n">
        <v>14</v>
      </c>
      <c r="G1535" s="15" t="s">
        <v>26</v>
      </c>
      <c r="H1535" s="15" t="s">
        <v>24</v>
      </c>
      <c r="I1535" s="15" t="s">
        <v>102</v>
      </c>
      <c r="J1535" s="15" t="s">
        <v>24</v>
      </c>
      <c r="K1535" s="15" t="s">
        <v>24</v>
      </c>
      <c r="L1535" s="15" t="s">
        <v>26</v>
      </c>
      <c r="M1535" s="15" t="s">
        <v>24</v>
      </c>
      <c r="N1535" s="15" t="s">
        <v>24</v>
      </c>
      <c r="O1535" s="15" t="s">
        <v>24</v>
      </c>
      <c r="P1535" s="15" t="s">
        <v>25</v>
      </c>
      <c r="Q1535" s="15" t="s">
        <v>24</v>
      </c>
      <c r="R1535" s="15" t="s">
        <v>15</v>
      </c>
      <c r="S1535" s="18" t="n">
        <v>75.35</v>
      </c>
      <c r="T1535" s="15" t="n">
        <v>1025.95</v>
      </c>
      <c r="U1535" s="15" t="s">
        <v>26</v>
      </c>
      <c r="V1535" s="18" t="n">
        <f aca="false">IF(ISNUMBER(T1535),T1535,0)</f>
        <v>1025.95</v>
      </c>
      <c r="W1535" s="15" t="n">
        <f aca="false">IF(U1535="Yes",1,0)</f>
        <v>1</v>
      </c>
      <c r="X1535" s="15" t="str">
        <f aca="false">IF(F1535&lt;=12,"0-12 months",IF(F1535&lt;=24,"13-24 months",IF(F1535&lt;=48,"25-48 months","49-72 months")))</f>
        <v>13-24 months</v>
      </c>
      <c r="Y1535" s="15" t="str">
        <f aca="false">IF(C1535=1,"Yes","No")</f>
        <v>No</v>
      </c>
      <c r="Z1535" s="15" t="n">
        <f aca="false">COUNTIF(J1535:O1535,"Yes")</f>
        <v>1</v>
      </c>
      <c r="AA1535" s="18" t="n">
        <f aca="false">S1535*W1535</f>
        <v>75.35</v>
      </c>
      <c r="AB1535" s="15" t="n">
        <f aca="false">(P1535="Month-to-month")+(I1535="Fiber optic")+(R1535="Electronic check")+(F1535&lt;=12)+(M1535="No")+(J1535="No")</f>
        <v>5</v>
      </c>
      <c r="AC1535" s="15" t="str">
        <f aca="false">IF(AB1535&gt;=5,"High",IF(AB1535&gt;=3,"Medium","Low"))</f>
        <v>High</v>
      </c>
    </row>
    <row r="1536" customFormat="false" ht="15" hidden="false" customHeight="false" outlineLevel="0" collapsed="false">
      <c r="A1536" s="15" t="s">
        <v>1633</v>
      </c>
      <c r="B1536" s="15" t="s">
        <v>94</v>
      </c>
      <c r="C1536" s="15" t="n">
        <v>0</v>
      </c>
      <c r="D1536" s="15" t="s">
        <v>26</v>
      </c>
      <c r="E1536" s="15" t="s">
        <v>26</v>
      </c>
      <c r="F1536" s="15" t="n">
        <v>69</v>
      </c>
      <c r="G1536" s="15" t="s">
        <v>26</v>
      </c>
      <c r="H1536" s="15" t="s">
        <v>24</v>
      </c>
      <c r="I1536" s="15" t="s">
        <v>24</v>
      </c>
      <c r="J1536" s="15" t="s">
        <v>28</v>
      </c>
      <c r="K1536" s="15" t="s">
        <v>28</v>
      </c>
      <c r="L1536" s="15" t="s">
        <v>28</v>
      </c>
      <c r="M1536" s="15" t="s">
        <v>28</v>
      </c>
      <c r="N1536" s="15" t="s">
        <v>28</v>
      </c>
      <c r="O1536" s="15" t="s">
        <v>28</v>
      </c>
      <c r="P1536" s="15" t="s">
        <v>29</v>
      </c>
      <c r="Q1536" s="15" t="s">
        <v>24</v>
      </c>
      <c r="R1536" s="15" t="s">
        <v>21</v>
      </c>
      <c r="S1536" s="18" t="n">
        <v>19.8</v>
      </c>
      <c r="T1536" s="15" t="n">
        <v>1436.95</v>
      </c>
      <c r="U1536" s="15" t="s">
        <v>24</v>
      </c>
      <c r="V1536" s="18" t="n">
        <f aca="false">IF(ISNUMBER(T1536),T1536,0)</f>
        <v>1436.95</v>
      </c>
      <c r="W1536" s="15" t="n">
        <f aca="false">IF(U1536="Yes",1,0)</f>
        <v>0</v>
      </c>
      <c r="X1536" s="15" t="str">
        <f aca="false">IF(F1536&lt;=12,"0-12 months",IF(F1536&lt;=24,"13-24 months",IF(F1536&lt;=48,"25-48 months","49-72 months")))</f>
        <v>49-72 months</v>
      </c>
      <c r="Y1536" s="15" t="str">
        <f aca="false">IF(C1536=1,"Yes","No")</f>
        <v>No</v>
      </c>
      <c r="Z1536" s="15" t="n">
        <f aca="false">COUNTIF(J1536:O1536,"Yes")</f>
        <v>0</v>
      </c>
      <c r="AA1536" s="18" t="n">
        <f aca="false">S1536*W1536</f>
        <v>0</v>
      </c>
      <c r="AB1536" s="15" t="n">
        <f aca="false">(P1536="Month-to-month")+(I1536="Fiber optic")+(R1536="Electronic check")+(F1536&lt;=12)+(M1536="No")+(J1536="No")</f>
        <v>0</v>
      </c>
      <c r="AC1536" s="15" t="str">
        <f aca="false">IF(AB1536&gt;=5,"High",IF(AB1536&gt;=3,"Medium","Low"))</f>
        <v>Low</v>
      </c>
    </row>
    <row r="1537" customFormat="false" ht="15" hidden="false" customHeight="false" outlineLevel="0" collapsed="false">
      <c r="A1537" s="15" t="s">
        <v>1634</v>
      </c>
      <c r="B1537" s="15" t="s">
        <v>98</v>
      </c>
      <c r="C1537" s="15" t="n">
        <v>1</v>
      </c>
      <c r="D1537" s="15" t="s">
        <v>26</v>
      </c>
      <c r="E1537" s="15" t="s">
        <v>24</v>
      </c>
      <c r="F1537" s="15" t="n">
        <v>7</v>
      </c>
      <c r="G1537" s="15" t="s">
        <v>26</v>
      </c>
      <c r="H1537" s="15" t="s">
        <v>26</v>
      </c>
      <c r="I1537" s="15" t="s">
        <v>96</v>
      </c>
      <c r="J1537" s="15" t="s">
        <v>26</v>
      </c>
      <c r="K1537" s="15" t="s">
        <v>26</v>
      </c>
      <c r="L1537" s="15" t="s">
        <v>24</v>
      </c>
      <c r="M1537" s="15" t="s">
        <v>26</v>
      </c>
      <c r="N1537" s="15" t="s">
        <v>24</v>
      </c>
      <c r="O1537" s="15" t="s">
        <v>24</v>
      </c>
      <c r="P1537" s="15" t="s">
        <v>25</v>
      </c>
      <c r="Q1537" s="15" t="s">
        <v>24</v>
      </c>
      <c r="R1537" s="15" t="s">
        <v>15</v>
      </c>
      <c r="S1537" s="18" t="n">
        <v>64.2</v>
      </c>
      <c r="T1537" s="15" t="n">
        <v>475</v>
      </c>
      <c r="U1537" s="15" t="s">
        <v>24</v>
      </c>
      <c r="V1537" s="18" t="n">
        <f aca="false">IF(ISNUMBER(T1537),T1537,0)</f>
        <v>475</v>
      </c>
      <c r="W1537" s="15" t="n">
        <f aca="false">IF(U1537="Yes",1,0)</f>
        <v>0</v>
      </c>
      <c r="X1537" s="15" t="str">
        <f aca="false">IF(F1537&lt;=12,"0-12 months",IF(F1537&lt;=24,"13-24 months",IF(F1537&lt;=48,"25-48 months","49-72 months")))</f>
        <v>0-12 months</v>
      </c>
      <c r="Y1537" s="15" t="str">
        <f aca="false">IF(C1537=1,"Yes","No")</f>
        <v>Yes</v>
      </c>
      <c r="Z1537" s="15" t="n">
        <f aca="false">COUNTIF(J1537:O1537,"Yes")</f>
        <v>3</v>
      </c>
      <c r="AA1537" s="18" t="n">
        <f aca="false">S1537*W1537</f>
        <v>0</v>
      </c>
      <c r="AB1537" s="15" t="n">
        <f aca="false">(P1537="Month-to-month")+(I1537="Fiber optic")+(R1537="Electronic check")+(F1537&lt;=12)+(M1537="No")+(J1537="No")</f>
        <v>3</v>
      </c>
      <c r="AC1537" s="15" t="str">
        <f aca="false">IF(AB1537&gt;=5,"High",IF(AB1537&gt;=3,"Medium","Low"))</f>
        <v>Medium</v>
      </c>
    </row>
    <row r="1538" customFormat="false" ht="15" hidden="false" customHeight="false" outlineLevel="0" collapsed="false">
      <c r="A1538" s="15" t="s">
        <v>1635</v>
      </c>
      <c r="B1538" s="15" t="s">
        <v>98</v>
      </c>
      <c r="C1538" s="15" t="n">
        <v>0</v>
      </c>
      <c r="D1538" s="15" t="s">
        <v>26</v>
      </c>
      <c r="E1538" s="15" t="s">
        <v>26</v>
      </c>
      <c r="F1538" s="15" t="n">
        <v>69</v>
      </c>
      <c r="G1538" s="15" t="s">
        <v>26</v>
      </c>
      <c r="H1538" s="15" t="s">
        <v>24</v>
      </c>
      <c r="I1538" s="15" t="s">
        <v>96</v>
      </c>
      <c r="J1538" s="15" t="s">
        <v>26</v>
      </c>
      <c r="K1538" s="15" t="s">
        <v>26</v>
      </c>
      <c r="L1538" s="15" t="s">
        <v>26</v>
      </c>
      <c r="M1538" s="15" t="s">
        <v>26</v>
      </c>
      <c r="N1538" s="15" t="s">
        <v>26</v>
      </c>
      <c r="O1538" s="15" t="s">
        <v>24</v>
      </c>
      <c r="P1538" s="15" t="s">
        <v>29</v>
      </c>
      <c r="Q1538" s="15" t="s">
        <v>26</v>
      </c>
      <c r="R1538" s="15" t="s">
        <v>19</v>
      </c>
      <c r="S1538" s="18" t="n">
        <v>75.75</v>
      </c>
      <c r="T1538" s="15" t="n">
        <v>5388.15</v>
      </c>
      <c r="U1538" s="15" t="s">
        <v>24</v>
      </c>
      <c r="V1538" s="18" t="n">
        <f aca="false">IF(ISNUMBER(T1538),T1538,0)</f>
        <v>5388.15</v>
      </c>
      <c r="W1538" s="15" t="n">
        <f aca="false">IF(U1538="Yes",1,0)</f>
        <v>0</v>
      </c>
      <c r="X1538" s="15" t="str">
        <f aca="false">IF(F1538&lt;=12,"0-12 months",IF(F1538&lt;=24,"13-24 months",IF(F1538&lt;=48,"25-48 months","49-72 months")))</f>
        <v>49-72 months</v>
      </c>
      <c r="Y1538" s="15" t="str">
        <f aca="false">IF(C1538=1,"Yes","No")</f>
        <v>No</v>
      </c>
      <c r="Z1538" s="15" t="n">
        <f aca="false">COUNTIF(J1538:O1538,"Yes")</f>
        <v>5</v>
      </c>
      <c r="AA1538" s="18" t="n">
        <f aca="false">S1538*W1538</f>
        <v>0</v>
      </c>
      <c r="AB1538" s="15" t="n">
        <f aca="false">(P1538="Month-to-month")+(I1538="Fiber optic")+(R1538="Electronic check")+(F1538&lt;=12)+(M1538="No")+(J1538="No")</f>
        <v>0</v>
      </c>
      <c r="AC1538" s="15" t="str">
        <f aca="false">IF(AB1538&gt;=5,"High",IF(AB1538&gt;=3,"Medium","Low"))</f>
        <v>Low</v>
      </c>
    </row>
    <row r="1539" customFormat="false" ht="15" hidden="false" customHeight="false" outlineLevel="0" collapsed="false">
      <c r="A1539" s="15" t="s">
        <v>1636</v>
      </c>
      <c r="B1539" s="15" t="s">
        <v>94</v>
      </c>
      <c r="C1539" s="15" t="n">
        <v>0</v>
      </c>
      <c r="D1539" s="15" t="s">
        <v>26</v>
      </c>
      <c r="E1539" s="15" t="s">
        <v>26</v>
      </c>
      <c r="F1539" s="15" t="n">
        <v>72</v>
      </c>
      <c r="G1539" s="15" t="s">
        <v>26</v>
      </c>
      <c r="H1539" s="15" t="s">
        <v>26</v>
      </c>
      <c r="I1539" s="15" t="s">
        <v>96</v>
      </c>
      <c r="J1539" s="15" t="s">
        <v>24</v>
      </c>
      <c r="K1539" s="15" t="s">
        <v>26</v>
      </c>
      <c r="L1539" s="15" t="s">
        <v>24</v>
      </c>
      <c r="M1539" s="15" t="s">
        <v>26</v>
      </c>
      <c r="N1539" s="15" t="s">
        <v>26</v>
      </c>
      <c r="O1539" s="15" t="s">
        <v>26</v>
      </c>
      <c r="P1539" s="15" t="s">
        <v>29</v>
      </c>
      <c r="Q1539" s="15" t="s">
        <v>26</v>
      </c>
      <c r="R1539" s="15" t="s">
        <v>15</v>
      </c>
      <c r="S1539" s="18" t="n">
        <v>78.95</v>
      </c>
      <c r="T1539" s="15" t="n">
        <v>5730.15</v>
      </c>
      <c r="U1539" s="15" t="s">
        <v>24</v>
      </c>
      <c r="V1539" s="18" t="n">
        <f aca="false">IF(ISNUMBER(T1539),T1539,0)</f>
        <v>5730.15</v>
      </c>
      <c r="W1539" s="15" t="n">
        <f aca="false">IF(U1539="Yes",1,0)</f>
        <v>0</v>
      </c>
      <c r="X1539" s="15" t="str">
        <f aca="false">IF(F1539&lt;=12,"0-12 months",IF(F1539&lt;=24,"13-24 months",IF(F1539&lt;=48,"25-48 months","49-72 months")))</f>
        <v>49-72 months</v>
      </c>
      <c r="Y1539" s="15" t="str">
        <f aca="false">IF(C1539=1,"Yes","No")</f>
        <v>No</v>
      </c>
      <c r="Z1539" s="15" t="n">
        <f aca="false">COUNTIF(J1539:O1539,"Yes")</f>
        <v>4</v>
      </c>
      <c r="AA1539" s="18" t="n">
        <f aca="false">S1539*W1539</f>
        <v>0</v>
      </c>
      <c r="AB1539" s="15" t="n">
        <f aca="false">(P1539="Month-to-month")+(I1539="Fiber optic")+(R1539="Electronic check")+(F1539&lt;=12)+(M1539="No")+(J1539="No")</f>
        <v>2</v>
      </c>
      <c r="AC1539" s="15" t="str">
        <f aca="false">IF(AB1539&gt;=5,"High",IF(AB1539&gt;=3,"Medium","Low"))</f>
        <v>Low</v>
      </c>
    </row>
    <row r="1540" customFormat="false" ht="15" hidden="false" customHeight="false" outlineLevel="0" collapsed="false">
      <c r="A1540" s="15" t="s">
        <v>1637</v>
      </c>
      <c r="B1540" s="15" t="s">
        <v>98</v>
      </c>
      <c r="C1540" s="15" t="n">
        <v>0</v>
      </c>
      <c r="D1540" s="15" t="s">
        <v>24</v>
      </c>
      <c r="E1540" s="15" t="s">
        <v>24</v>
      </c>
      <c r="F1540" s="15" t="n">
        <v>8</v>
      </c>
      <c r="G1540" s="15" t="s">
        <v>26</v>
      </c>
      <c r="H1540" s="15" t="s">
        <v>26</v>
      </c>
      <c r="I1540" s="15" t="s">
        <v>102</v>
      </c>
      <c r="J1540" s="15" t="s">
        <v>24</v>
      </c>
      <c r="K1540" s="15" t="s">
        <v>26</v>
      </c>
      <c r="L1540" s="15" t="s">
        <v>24</v>
      </c>
      <c r="M1540" s="15" t="s">
        <v>24</v>
      </c>
      <c r="N1540" s="15" t="s">
        <v>26</v>
      </c>
      <c r="O1540" s="15" t="s">
        <v>26</v>
      </c>
      <c r="P1540" s="15" t="s">
        <v>25</v>
      </c>
      <c r="Q1540" s="15" t="s">
        <v>24</v>
      </c>
      <c r="R1540" s="15" t="s">
        <v>15</v>
      </c>
      <c r="S1540" s="18" t="n">
        <v>100.85</v>
      </c>
      <c r="T1540" s="15" t="n">
        <v>819.55</v>
      </c>
      <c r="U1540" s="15" t="s">
        <v>26</v>
      </c>
      <c r="V1540" s="18" t="n">
        <f aca="false">IF(ISNUMBER(T1540),T1540,0)</f>
        <v>819.55</v>
      </c>
      <c r="W1540" s="15" t="n">
        <f aca="false">IF(U1540="Yes",1,0)</f>
        <v>1</v>
      </c>
      <c r="X1540" s="15" t="str">
        <f aca="false">IF(F1540&lt;=12,"0-12 months",IF(F1540&lt;=24,"13-24 months",IF(F1540&lt;=48,"25-48 months","49-72 months")))</f>
        <v>0-12 months</v>
      </c>
      <c r="Y1540" s="15" t="str">
        <f aca="false">IF(C1540=1,"Yes","No")</f>
        <v>No</v>
      </c>
      <c r="Z1540" s="15" t="n">
        <f aca="false">COUNTIF(J1540:O1540,"Yes")</f>
        <v>3</v>
      </c>
      <c r="AA1540" s="18" t="n">
        <f aca="false">S1540*W1540</f>
        <v>100.85</v>
      </c>
      <c r="AB1540" s="15" t="n">
        <f aca="false">(P1540="Month-to-month")+(I1540="Fiber optic")+(R1540="Electronic check")+(F1540&lt;=12)+(M1540="No")+(J1540="No")</f>
        <v>6</v>
      </c>
      <c r="AC1540" s="15" t="str">
        <f aca="false">IF(AB1540&gt;=5,"High",IF(AB1540&gt;=3,"Medium","Low"))</f>
        <v>High</v>
      </c>
    </row>
    <row r="1541" customFormat="false" ht="15" hidden="false" customHeight="false" outlineLevel="0" collapsed="false">
      <c r="A1541" s="15" t="s">
        <v>1638</v>
      </c>
      <c r="B1541" s="15" t="s">
        <v>94</v>
      </c>
      <c r="C1541" s="15" t="n">
        <v>0</v>
      </c>
      <c r="D1541" s="15" t="s">
        <v>26</v>
      </c>
      <c r="E1541" s="15" t="s">
        <v>26</v>
      </c>
      <c r="F1541" s="15" t="n">
        <v>4</v>
      </c>
      <c r="G1541" s="15" t="s">
        <v>26</v>
      </c>
      <c r="H1541" s="15" t="s">
        <v>24</v>
      </c>
      <c r="I1541" s="15" t="s">
        <v>96</v>
      </c>
      <c r="J1541" s="15" t="s">
        <v>26</v>
      </c>
      <c r="K1541" s="15" t="s">
        <v>24</v>
      </c>
      <c r="L1541" s="15" t="s">
        <v>24</v>
      </c>
      <c r="M1541" s="15" t="s">
        <v>24</v>
      </c>
      <c r="N1541" s="15" t="s">
        <v>24</v>
      </c>
      <c r="O1541" s="15" t="s">
        <v>24</v>
      </c>
      <c r="P1541" s="15" t="s">
        <v>25</v>
      </c>
      <c r="Q1541" s="15" t="s">
        <v>24</v>
      </c>
      <c r="R1541" s="15" t="s">
        <v>15</v>
      </c>
      <c r="S1541" s="18" t="n">
        <v>50.3</v>
      </c>
      <c r="T1541" s="15" t="n">
        <v>217.1</v>
      </c>
      <c r="U1541" s="15" t="s">
        <v>24</v>
      </c>
      <c r="V1541" s="18" t="n">
        <f aca="false">IF(ISNUMBER(T1541),T1541,0)</f>
        <v>217.1</v>
      </c>
      <c r="W1541" s="15" t="n">
        <f aca="false">IF(U1541="Yes",1,0)</f>
        <v>0</v>
      </c>
      <c r="X1541" s="15" t="str">
        <f aca="false">IF(F1541&lt;=12,"0-12 months",IF(F1541&lt;=24,"13-24 months",IF(F1541&lt;=48,"25-48 months","49-72 months")))</f>
        <v>0-12 months</v>
      </c>
      <c r="Y1541" s="15" t="str">
        <f aca="false">IF(C1541=1,"Yes","No")</f>
        <v>No</v>
      </c>
      <c r="Z1541" s="15" t="n">
        <f aca="false">COUNTIF(J1541:O1541,"Yes")</f>
        <v>1</v>
      </c>
      <c r="AA1541" s="18" t="n">
        <f aca="false">S1541*W1541</f>
        <v>0</v>
      </c>
      <c r="AB1541" s="15" t="n">
        <f aca="false">(P1541="Month-to-month")+(I1541="Fiber optic")+(R1541="Electronic check")+(F1541&lt;=12)+(M1541="No")+(J1541="No")</f>
        <v>4</v>
      </c>
      <c r="AC1541" s="15" t="str">
        <f aca="false">IF(AB1541&gt;=5,"High",IF(AB1541&gt;=3,"Medium","Low"))</f>
        <v>Medium</v>
      </c>
    </row>
    <row r="1542" customFormat="false" ht="15" hidden="false" customHeight="false" outlineLevel="0" collapsed="false">
      <c r="A1542" s="15" t="s">
        <v>1639</v>
      </c>
      <c r="B1542" s="15" t="s">
        <v>98</v>
      </c>
      <c r="C1542" s="15" t="n">
        <v>0</v>
      </c>
      <c r="D1542" s="15" t="s">
        <v>26</v>
      </c>
      <c r="E1542" s="15" t="s">
        <v>26</v>
      </c>
      <c r="F1542" s="15" t="n">
        <v>63</v>
      </c>
      <c r="G1542" s="15" t="s">
        <v>26</v>
      </c>
      <c r="H1542" s="15" t="s">
        <v>24</v>
      </c>
      <c r="I1542" s="15" t="s">
        <v>102</v>
      </c>
      <c r="J1542" s="15" t="s">
        <v>24</v>
      </c>
      <c r="K1542" s="15" t="s">
        <v>26</v>
      </c>
      <c r="L1542" s="15" t="s">
        <v>26</v>
      </c>
      <c r="M1542" s="15" t="s">
        <v>24</v>
      </c>
      <c r="N1542" s="15" t="s">
        <v>24</v>
      </c>
      <c r="O1542" s="15" t="s">
        <v>24</v>
      </c>
      <c r="P1542" s="15" t="s">
        <v>25</v>
      </c>
      <c r="Q1542" s="15" t="s">
        <v>26</v>
      </c>
      <c r="R1542" s="15" t="s">
        <v>21</v>
      </c>
      <c r="S1542" s="18" t="n">
        <v>80.3</v>
      </c>
      <c r="T1542" s="15" t="n">
        <v>4896.35</v>
      </c>
      <c r="U1542" s="15" t="s">
        <v>24</v>
      </c>
      <c r="V1542" s="18" t="n">
        <f aca="false">IF(ISNUMBER(T1542),T1542,0)</f>
        <v>4896.35</v>
      </c>
      <c r="W1542" s="15" t="n">
        <f aca="false">IF(U1542="Yes",1,0)</f>
        <v>0</v>
      </c>
      <c r="X1542" s="15" t="str">
        <f aca="false">IF(F1542&lt;=12,"0-12 months",IF(F1542&lt;=24,"13-24 months",IF(F1542&lt;=48,"25-48 months","49-72 months")))</f>
        <v>49-72 months</v>
      </c>
      <c r="Y1542" s="15" t="str">
        <f aca="false">IF(C1542=1,"Yes","No")</f>
        <v>No</v>
      </c>
      <c r="Z1542" s="15" t="n">
        <f aca="false">COUNTIF(J1542:O1542,"Yes")</f>
        <v>2</v>
      </c>
      <c r="AA1542" s="18" t="n">
        <f aca="false">S1542*W1542</f>
        <v>0</v>
      </c>
      <c r="AB1542" s="15" t="n">
        <f aca="false">(P1542="Month-to-month")+(I1542="Fiber optic")+(R1542="Electronic check")+(F1542&lt;=12)+(M1542="No")+(J1542="No")</f>
        <v>4</v>
      </c>
      <c r="AC1542" s="15" t="str">
        <f aca="false">IF(AB1542&gt;=5,"High",IF(AB1542&gt;=3,"Medium","Low"))</f>
        <v>Medium</v>
      </c>
    </row>
    <row r="1543" customFormat="false" ht="15" hidden="false" customHeight="false" outlineLevel="0" collapsed="false">
      <c r="A1543" s="15" t="s">
        <v>1640</v>
      </c>
      <c r="B1543" s="15" t="s">
        <v>98</v>
      </c>
      <c r="C1543" s="15" t="n">
        <v>0</v>
      </c>
      <c r="D1543" s="15" t="s">
        <v>24</v>
      </c>
      <c r="E1543" s="15" t="s">
        <v>24</v>
      </c>
      <c r="F1543" s="15" t="n">
        <v>72</v>
      </c>
      <c r="G1543" s="15" t="s">
        <v>26</v>
      </c>
      <c r="H1543" s="15" t="s">
        <v>24</v>
      </c>
      <c r="I1543" s="15" t="s">
        <v>24</v>
      </c>
      <c r="J1543" s="15" t="s">
        <v>28</v>
      </c>
      <c r="K1543" s="15" t="s">
        <v>28</v>
      </c>
      <c r="L1543" s="15" t="s">
        <v>28</v>
      </c>
      <c r="M1543" s="15" t="s">
        <v>28</v>
      </c>
      <c r="N1543" s="15" t="s">
        <v>28</v>
      </c>
      <c r="O1543" s="15" t="s">
        <v>28</v>
      </c>
      <c r="P1543" s="15" t="s">
        <v>29</v>
      </c>
      <c r="Q1543" s="15" t="s">
        <v>24</v>
      </c>
      <c r="R1543" s="15" t="s">
        <v>19</v>
      </c>
      <c r="S1543" s="18" t="n">
        <v>19.85</v>
      </c>
      <c r="T1543" s="15" t="n">
        <v>1434.1</v>
      </c>
      <c r="U1543" s="15" t="s">
        <v>24</v>
      </c>
      <c r="V1543" s="18" t="n">
        <f aca="false">IF(ISNUMBER(T1543),T1543,0)</f>
        <v>1434.1</v>
      </c>
      <c r="W1543" s="15" t="n">
        <f aca="false">IF(U1543="Yes",1,0)</f>
        <v>0</v>
      </c>
      <c r="X1543" s="15" t="str">
        <f aca="false">IF(F1543&lt;=12,"0-12 months",IF(F1543&lt;=24,"13-24 months",IF(F1543&lt;=48,"25-48 months","49-72 months")))</f>
        <v>49-72 months</v>
      </c>
      <c r="Y1543" s="15" t="str">
        <f aca="false">IF(C1543=1,"Yes","No")</f>
        <v>No</v>
      </c>
      <c r="Z1543" s="15" t="n">
        <f aca="false">COUNTIF(J1543:O1543,"Yes")</f>
        <v>0</v>
      </c>
      <c r="AA1543" s="18" t="n">
        <f aca="false">S1543*W1543</f>
        <v>0</v>
      </c>
      <c r="AB1543" s="15" t="n">
        <f aca="false">(P1543="Month-to-month")+(I1543="Fiber optic")+(R1543="Electronic check")+(F1543&lt;=12)+(M1543="No")+(J1543="No")</f>
        <v>0</v>
      </c>
      <c r="AC1543" s="15" t="str">
        <f aca="false">IF(AB1543&gt;=5,"High",IF(AB1543&gt;=3,"Medium","Low"))</f>
        <v>Low</v>
      </c>
    </row>
    <row r="1544" customFormat="false" ht="15" hidden="false" customHeight="false" outlineLevel="0" collapsed="false">
      <c r="A1544" s="15" t="s">
        <v>1641</v>
      </c>
      <c r="B1544" s="15" t="s">
        <v>94</v>
      </c>
      <c r="C1544" s="15" t="n">
        <v>0</v>
      </c>
      <c r="D1544" s="15" t="s">
        <v>24</v>
      </c>
      <c r="E1544" s="15" t="s">
        <v>24</v>
      </c>
      <c r="F1544" s="15" t="n">
        <v>46</v>
      </c>
      <c r="G1544" s="15" t="s">
        <v>26</v>
      </c>
      <c r="H1544" s="15" t="s">
        <v>24</v>
      </c>
      <c r="I1544" s="15" t="s">
        <v>24</v>
      </c>
      <c r="J1544" s="15" t="s">
        <v>28</v>
      </c>
      <c r="K1544" s="15" t="s">
        <v>28</v>
      </c>
      <c r="L1544" s="15" t="s">
        <v>28</v>
      </c>
      <c r="M1544" s="15" t="s">
        <v>28</v>
      </c>
      <c r="N1544" s="15" t="s">
        <v>28</v>
      </c>
      <c r="O1544" s="15" t="s">
        <v>28</v>
      </c>
      <c r="P1544" s="15" t="s">
        <v>29</v>
      </c>
      <c r="Q1544" s="15" t="s">
        <v>26</v>
      </c>
      <c r="R1544" s="15" t="s">
        <v>15</v>
      </c>
      <c r="S1544" s="18" t="n">
        <v>21.1</v>
      </c>
      <c r="T1544" s="15" t="n">
        <v>937.1</v>
      </c>
      <c r="U1544" s="15" t="s">
        <v>24</v>
      </c>
      <c r="V1544" s="18" t="n">
        <f aca="false">IF(ISNUMBER(T1544),T1544,0)</f>
        <v>937.1</v>
      </c>
      <c r="W1544" s="15" t="n">
        <f aca="false">IF(U1544="Yes",1,0)</f>
        <v>0</v>
      </c>
      <c r="X1544" s="15" t="str">
        <f aca="false">IF(F1544&lt;=12,"0-12 months",IF(F1544&lt;=24,"13-24 months",IF(F1544&lt;=48,"25-48 months","49-72 months")))</f>
        <v>25-48 months</v>
      </c>
      <c r="Y1544" s="15" t="str">
        <f aca="false">IF(C1544=1,"Yes","No")</f>
        <v>No</v>
      </c>
      <c r="Z1544" s="15" t="n">
        <f aca="false">COUNTIF(J1544:O1544,"Yes")</f>
        <v>0</v>
      </c>
      <c r="AA1544" s="18" t="n">
        <f aca="false">S1544*W1544</f>
        <v>0</v>
      </c>
      <c r="AB1544" s="15" t="n">
        <f aca="false">(P1544="Month-to-month")+(I1544="Fiber optic")+(R1544="Electronic check")+(F1544&lt;=12)+(M1544="No")+(J1544="No")</f>
        <v>1</v>
      </c>
      <c r="AC1544" s="15" t="str">
        <f aca="false">IF(AB1544&gt;=5,"High",IF(AB1544&gt;=3,"Medium","Low"))</f>
        <v>Low</v>
      </c>
    </row>
    <row r="1545" customFormat="false" ht="15" hidden="false" customHeight="false" outlineLevel="0" collapsed="false">
      <c r="A1545" s="15" t="s">
        <v>1642</v>
      </c>
      <c r="B1545" s="15" t="s">
        <v>94</v>
      </c>
      <c r="C1545" s="15" t="n">
        <v>0</v>
      </c>
      <c r="D1545" s="15" t="s">
        <v>26</v>
      </c>
      <c r="E1545" s="15" t="s">
        <v>24</v>
      </c>
      <c r="F1545" s="15" t="n">
        <v>5</v>
      </c>
      <c r="G1545" s="15" t="s">
        <v>26</v>
      </c>
      <c r="H1545" s="15" t="s">
        <v>24</v>
      </c>
      <c r="I1545" s="15" t="s">
        <v>102</v>
      </c>
      <c r="J1545" s="15" t="s">
        <v>24</v>
      </c>
      <c r="K1545" s="15" t="s">
        <v>24</v>
      </c>
      <c r="L1545" s="15" t="s">
        <v>24</v>
      </c>
      <c r="M1545" s="15" t="s">
        <v>24</v>
      </c>
      <c r="N1545" s="15" t="s">
        <v>24</v>
      </c>
      <c r="O1545" s="15" t="s">
        <v>24</v>
      </c>
      <c r="P1545" s="15" t="s">
        <v>25</v>
      </c>
      <c r="Q1545" s="15" t="s">
        <v>24</v>
      </c>
      <c r="R1545" s="15" t="s">
        <v>15</v>
      </c>
      <c r="S1545" s="18" t="n">
        <v>69.95</v>
      </c>
      <c r="T1545" s="15" t="n">
        <v>330.15</v>
      </c>
      <c r="U1545" s="15" t="s">
        <v>26</v>
      </c>
      <c r="V1545" s="18" t="n">
        <f aca="false">IF(ISNUMBER(T1545),T1545,0)</f>
        <v>330.15</v>
      </c>
      <c r="W1545" s="15" t="n">
        <f aca="false">IF(U1545="Yes",1,0)</f>
        <v>1</v>
      </c>
      <c r="X1545" s="15" t="str">
        <f aca="false">IF(F1545&lt;=12,"0-12 months",IF(F1545&lt;=24,"13-24 months",IF(F1545&lt;=48,"25-48 months","49-72 months")))</f>
        <v>0-12 months</v>
      </c>
      <c r="Y1545" s="15" t="str">
        <f aca="false">IF(C1545=1,"Yes","No")</f>
        <v>No</v>
      </c>
      <c r="Z1545" s="15" t="n">
        <f aca="false">COUNTIF(J1545:O1545,"Yes")</f>
        <v>0</v>
      </c>
      <c r="AA1545" s="18" t="n">
        <f aca="false">S1545*W1545</f>
        <v>69.95</v>
      </c>
      <c r="AB1545" s="15" t="n">
        <f aca="false">(P1545="Month-to-month")+(I1545="Fiber optic")+(R1545="Electronic check")+(F1545&lt;=12)+(M1545="No")+(J1545="No")</f>
        <v>6</v>
      </c>
      <c r="AC1545" s="15" t="str">
        <f aca="false">IF(AB1545&gt;=5,"High",IF(AB1545&gt;=3,"Medium","Low"))</f>
        <v>High</v>
      </c>
    </row>
    <row r="1546" customFormat="false" ht="15" hidden="false" customHeight="false" outlineLevel="0" collapsed="false">
      <c r="A1546" s="15" t="s">
        <v>1643</v>
      </c>
      <c r="B1546" s="15" t="s">
        <v>98</v>
      </c>
      <c r="C1546" s="15" t="n">
        <v>0</v>
      </c>
      <c r="D1546" s="15" t="s">
        <v>26</v>
      </c>
      <c r="E1546" s="15" t="s">
        <v>24</v>
      </c>
      <c r="F1546" s="15" t="n">
        <v>30</v>
      </c>
      <c r="G1546" s="15" t="s">
        <v>26</v>
      </c>
      <c r="H1546" s="15" t="s">
        <v>24</v>
      </c>
      <c r="I1546" s="15" t="s">
        <v>96</v>
      </c>
      <c r="J1546" s="15" t="s">
        <v>24</v>
      </c>
      <c r="K1546" s="15" t="s">
        <v>24</v>
      </c>
      <c r="L1546" s="15" t="s">
        <v>26</v>
      </c>
      <c r="M1546" s="15" t="s">
        <v>24</v>
      </c>
      <c r="N1546" s="15" t="s">
        <v>24</v>
      </c>
      <c r="O1546" s="15" t="s">
        <v>24</v>
      </c>
      <c r="P1546" s="15" t="s">
        <v>25</v>
      </c>
      <c r="Q1546" s="15" t="s">
        <v>26</v>
      </c>
      <c r="R1546" s="15" t="s">
        <v>17</v>
      </c>
      <c r="S1546" s="18" t="n">
        <v>50</v>
      </c>
      <c r="T1546" s="15" t="n">
        <v>1474.9</v>
      </c>
      <c r="U1546" s="15" t="s">
        <v>24</v>
      </c>
      <c r="V1546" s="18" t="n">
        <f aca="false">IF(ISNUMBER(T1546),T1546,0)</f>
        <v>1474.9</v>
      </c>
      <c r="W1546" s="15" t="n">
        <f aca="false">IF(U1546="Yes",1,0)</f>
        <v>0</v>
      </c>
      <c r="X1546" s="15" t="str">
        <f aca="false">IF(F1546&lt;=12,"0-12 months",IF(F1546&lt;=24,"13-24 months",IF(F1546&lt;=48,"25-48 months","49-72 months")))</f>
        <v>25-48 months</v>
      </c>
      <c r="Y1546" s="15" t="str">
        <f aca="false">IF(C1546=1,"Yes","No")</f>
        <v>No</v>
      </c>
      <c r="Z1546" s="15" t="n">
        <f aca="false">COUNTIF(J1546:O1546,"Yes")</f>
        <v>1</v>
      </c>
      <c r="AA1546" s="18" t="n">
        <f aca="false">S1546*W1546</f>
        <v>0</v>
      </c>
      <c r="AB1546" s="15" t="n">
        <f aca="false">(P1546="Month-to-month")+(I1546="Fiber optic")+(R1546="Electronic check")+(F1546&lt;=12)+(M1546="No")+(J1546="No")</f>
        <v>3</v>
      </c>
      <c r="AC1546" s="15" t="str">
        <f aca="false">IF(AB1546&gt;=5,"High",IF(AB1546&gt;=3,"Medium","Low"))</f>
        <v>Medium</v>
      </c>
    </row>
    <row r="1547" customFormat="false" ht="15" hidden="false" customHeight="false" outlineLevel="0" collapsed="false">
      <c r="A1547" s="15" t="s">
        <v>1644</v>
      </c>
      <c r="B1547" s="15" t="s">
        <v>98</v>
      </c>
      <c r="C1547" s="15" t="n">
        <v>0</v>
      </c>
      <c r="D1547" s="15" t="s">
        <v>24</v>
      </c>
      <c r="E1547" s="15" t="s">
        <v>24</v>
      </c>
      <c r="F1547" s="15" t="n">
        <v>63</v>
      </c>
      <c r="G1547" s="15" t="s">
        <v>26</v>
      </c>
      <c r="H1547" s="15" t="s">
        <v>26</v>
      </c>
      <c r="I1547" s="15" t="s">
        <v>102</v>
      </c>
      <c r="J1547" s="15" t="s">
        <v>24</v>
      </c>
      <c r="K1547" s="15" t="s">
        <v>26</v>
      </c>
      <c r="L1547" s="15" t="s">
        <v>26</v>
      </c>
      <c r="M1547" s="15" t="s">
        <v>24</v>
      </c>
      <c r="N1547" s="15" t="s">
        <v>26</v>
      </c>
      <c r="O1547" s="15" t="s">
        <v>26</v>
      </c>
      <c r="P1547" s="15" t="s">
        <v>29</v>
      </c>
      <c r="Q1547" s="15" t="s">
        <v>26</v>
      </c>
      <c r="R1547" s="15" t="s">
        <v>19</v>
      </c>
      <c r="S1547" s="18" t="n">
        <v>104.75</v>
      </c>
      <c r="T1547" s="15" t="n">
        <v>6536.5</v>
      </c>
      <c r="U1547" s="15" t="s">
        <v>24</v>
      </c>
      <c r="V1547" s="18" t="n">
        <f aca="false">IF(ISNUMBER(T1547),T1547,0)</f>
        <v>6536.5</v>
      </c>
      <c r="W1547" s="15" t="n">
        <f aca="false">IF(U1547="Yes",1,0)</f>
        <v>0</v>
      </c>
      <c r="X1547" s="15" t="str">
        <f aca="false">IF(F1547&lt;=12,"0-12 months",IF(F1547&lt;=24,"13-24 months",IF(F1547&lt;=48,"25-48 months","49-72 months")))</f>
        <v>49-72 months</v>
      </c>
      <c r="Y1547" s="15" t="str">
        <f aca="false">IF(C1547=1,"Yes","No")</f>
        <v>No</v>
      </c>
      <c r="Z1547" s="15" t="n">
        <f aca="false">COUNTIF(J1547:O1547,"Yes")</f>
        <v>4</v>
      </c>
      <c r="AA1547" s="18" t="n">
        <f aca="false">S1547*W1547</f>
        <v>0</v>
      </c>
      <c r="AB1547" s="15" t="n">
        <f aca="false">(P1547="Month-to-month")+(I1547="Fiber optic")+(R1547="Electronic check")+(F1547&lt;=12)+(M1547="No")+(J1547="No")</f>
        <v>3</v>
      </c>
      <c r="AC1547" s="15" t="str">
        <f aca="false">IF(AB1547&gt;=5,"High",IF(AB1547&gt;=3,"Medium","Low"))</f>
        <v>Medium</v>
      </c>
    </row>
    <row r="1548" customFormat="false" ht="15" hidden="false" customHeight="false" outlineLevel="0" collapsed="false">
      <c r="A1548" s="15" t="s">
        <v>1645</v>
      </c>
      <c r="B1548" s="15" t="s">
        <v>94</v>
      </c>
      <c r="C1548" s="15" t="n">
        <v>0</v>
      </c>
      <c r="D1548" s="15" t="s">
        <v>24</v>
      </c>
      <c r="E1548" s="15" t="s">
        <v>24</v>
      </c>
      <c r="F1548" s="15" t="n">
        <v>60</v>
      </c>
      <c r="G1548" s="15" t="s">
        <v>26</v>
      </c>
      <c r="H1548" s="15" t="s">
        <v>24</v>
      </c>
      <c r="I1548" s="15" t="s">
        <v>24</v>
      </c>
      <c r="J1548" s="15" t="s">
        <v>28</v>
      </c>
      <c r="K1548" s="15" t="s">
        <v>28</v>
      </c>
      <c r="L1548" s="15" t="s">
        <v>28</v>
      </c>
      <c r="M1548" s="15" t="s">
        <v>28</v>
      </c>
      <c r="N1548" s="15" t="s">
        <v>28</v>
      </c>
      <c r="O1548" s="15" t="s">
        <v>28</v>
      </c>
      <c r="P1548" s="15" t="s">
        <v>29</v>
      </c>
      <c r="Q1548" s="15" t="s">
        <v>24</v>
      </c>
      <c r="R1548" s="15" t="s">
        <v>19</v>
      </c>
      <c r="S1548" s="18" t="n">
        <v>19.85</v>
      </c>
      <c r="T1548" s="15" t="n">
        <v>1128.1</v>
      </c>
      <c r="U1548" s="15" t="s">
        <v>24</v>
      </c>
      <c r="V1548" s="18" t="n">
        <f aca="false">IF(ISNUMBER(T1548),T1548,0)</f>
        <v>1128.1</v>
      </c>
      <c r="W1548" s="15" t="n">
        <f aca="false">IF(U1548="Yes",1,0)</f>
        <v>0</v>
      </c>
      <c r="X1548" s="15" t="str">
        <f aca="false">IF(F1548&lt;=12,"0-12 months",IF(F1548&lt;=24,"13-24 months",IF(F1548&lt;=48,"25-48 months","49-72 months")))</f>
        <v>49-72 months</v>
      </c>
      <c r="Y1548" s="15" t="str">
        <f aca="false">IF(C1548=1,"Yes","No")</f>
        <v>No</v>
      </c>
      <c r="Z1548" s="15" t="n">
        <f aca="false">COUNTIF(J1548:O1548,"Yes")</f>
        <v>0</v>
      </c>
      <c r="AA1548" s="18" t="n">
        <f aca="false">S1548*W1548</f>
        <v>0</v>
      </c>
      <c r="AB1548" s="15" t="n">
        <f aca="false">(P1548="Month-to-month")+(I1548="Fiber optic")+(R1548="Electronic check")+(F1548&lt;=12)+(M1548="No")+(J1548="No")</f>
        <v>0</v>
      </c>
      <c r="AC1548" s="15" t="str">
        <f aca="false">IF(AB1548&gt;=5,"High",IF(AB1548&gt;=3,"Medium","Low"))</f>
        <v>Low</v>
      </c>
    </row>
    <row r="1549" customFormat="false" ht="15" hidden="false" customHeight="false" outlineLevel="0" collapsed="false">
      <c r="A1549" s="15" t="s">
        <v>1646</v>
      </c>
      <c r="B1549" s="15" t="s">
        <v>94</v>
      </c>
      <c r="C1549" s="15" t="n">
        <v>0</v>
      </c>
      <c r="D1549" s="15" t="s">
        <v>26</v>
      </c>
      <c r="E1549" s="15" t="s">
        <v>24</v>
      </c>
      <c r="F1549" s="15" t="n">
        <v>63</v>
      </c>
      <c r="G1549" s="15" t="s">
        <v>26</v>
      </c>
      <c r="H1549" s="15" t="s">
        <v>26</v>
      </c>
      <c r="I1549" s="15" t="s">
        <v>102</v>
      </c>
      <c r="J1549" s="15" t="s">
        <v>24</v>
      </c>
      <c r="K1549" s="15" t="s">
        <v>26</v>
      </c>
      <c r="L1549" s="15" t="s">
        <v>26</v>
      </c>
      <c r="M1549" s="15" t="s">
        <v>24</v>
      </c>
      <c r="N1549" s="15" t="s">
        <v>26</v>
      </c>
      <c r="O1549" s="15" t="s">
        <v>26</v>
      </c>
      <c r="P1549" s="15" t="s">
        <v>27</v>
      </c>
      <c r="Q1549" s="15" t="s">
        <v>26</v>
      </c>
      <c r="R1549" s="15" t="s">
        <v>15</v>
      </c>
      <c r="S1549" s="18" t="n">
        <v>107.5</v>
      </c>
      <c r="T1549" s="15" t="n">
        <v>6873.75</v>
      </c>
      <c r="U1549" s="15" t="s">
        <v>26</v>
      </c>
      <c r="V1549" s="18" t="n">
        <f aca="false">IF(ISNUMBER(T1549),T1549,0)</f>
        <v>6873.75</v>
      </c>
      <c r="W1549" s="15" t="n">
        <f aca="false">IF(U1549="Yes",1,0)</f>
        <v>1</v>
      </c>
      <c r="X1549" s="15" t="str">
        <f aca="false">IF(F1549&lt;=12,"0-12 months",IF(F1549&lt;=24,"13-24 months",IF(F1549&lt;=48,"25-48 months","49-72 months")))</f>
        <v>49-72 months</v>
      </c>
      <c r="Y1549" s="15" t="str">
        <f aca="false">IF(C1549=1,"Yes","No")</f>
        <v>No</v>
      </c>
      <c r="Z1549" s="15" t="n">
        <f aca="false">COUNTIF(J1549:O1549,"Yes")</f>
        <v>4</v>
      </c>
      <c r="AA1549" s="18" t="n">
        <f aca="false">S1549*W1549</f>
        <v>107.5</v>
      </c>
      <c r="AB1549" s="15" t="n">
        <f aca="false">(P1549="Month-to-month")+(I1549="Fiber optic")+(R1549="Electronic check")+(F1549&lt;=12)+(M1549="No")+(J1549="No")</f>
        <v>4</v>
      </c>
      <c r="AC1549" s="15" t="str">
        <f aca="false">IF(AB1549&gt;=5,"High",IF(AB1549&gt;=3,"Medium","Low"))</f>
        <v>Medium</v>
      </c>
    </row>
    <row r="1550" customFormat="false" ht="15" hidden="false" customHeight="false" outlineLevel="0" collapsed="false">
      <c r="A1550" s="15" t="s">
        <v>1647</v>
      </c>
      <c r="B1550" s="15" t="s">
        <v>98</v>
      </c>
      <c r="C1550" s="15" t="n">
        <v>0</v>
      </c>
      <c r="D1550" s="15" t="s">
        <v>26</v>
      </c>
      <c r="E1550" s="15" t="s">
        <v>26</v>
      </c>
      <c r="F1550" s="15" t="n">
        <v>25</v>
      </c>
      <c r="G1550" s="15" t="s">
        <v>26</v>
      </c>
      <c r="H1550" s="15" t="s">
        <v>24</v>
      </c>
      <c r="I1550" s="15" t="s">
        <v>102</v>
      </c>
      <c r="J1550" s="15" t="s">
        <v>24</v>
      </c>
      <c r="K1550" s="15" t="s">
        <v>24</v>
      </c>
      <c r="L1550" s="15" t="s">
        <v>24</v>
      </c>
      <c r="M1550" s="15" t="s">
        <v>26</v>
      </c>
      <c r="N1550" s="15" t="s">
        <v>26</v>
      </c>
      <c r="O1550" s="15" t="s">
        <v>24</v>
      </c>
      <c r="P1550" s="15" t="s">
        <v>25</v>
      </c>
      <c r="Q1550" s="15" t="s">
        <v>24</v>
      </c>
      <c r="R1550" s="15" t="s">
        <v>15</v>
      </c>
      <c r="S1550" s="18" t="n">
        <v>85.9</v>
      </c>
      <c r="T1550" s="15" t="n">
        <v>2199.05</v>
      </c>
      <c r="U1550" s="15" t="s">
        <v>24</v>
      </c>
      <c r="V1550" s="18" t="n">
        <f aca="false">IF(ISNUMBER(T1550),T1550,0)</f>
        <v>2199.05</v>
      </c>
      <c r="W1550" s="15" t="n">
        <f aca="false">IF(U1550="Yes",1,0)</f>
        <v>0</v>
      </c>
      <c r="X1550" s="15" t="str">
        <f aca="false">IF(F1550&lt;=12,"0-12 months",IF(F1550&lt;=24,"13-24 months",IF(F1550&lt;=48,"25-48 months","49-72 months")))</f>
        <v>25-48 months</v>
      </c>
      <c r="Y1550" s="15" t="str">
        <f aca="false">IF(C1550=1,"Yes","No")</f>
        <v>No</v>
      </c>
      <c r="Z1550" s="15" t="n">
        <f aca="false">COUNTIF(J1550:O1550,"Yes")</f>
        <v>2</v>
      </c>
      <c r="AA1550" s="18" t="n">
        <f aca="false">S1550*W1550</f>
        <v>0</v>
      </c>
      <c r="AB1550" s="15" t="n">
        <f aca="false">(P1550="Month-to-month")+(I1550="Fiber optic")+(R1550="Electronic check")+(F1550&lt;=12)+(M1550="No")+(J1550="No")</f>
        <v>4</v>
      </c>
      <c r="AC1550" s="15" t="str">
        <f aca="false">IF(AB1550&gt;=5,"High",IF(AB1550&gt;=3,"Medium","Low"))</f>
        <v>Medium</v>
      </c>
    </row>
    <row r="1551" customFormat="false" ht="15" hidden="false" customHeight="false" outlineLevel="0" collapsed="false">
      <c r="A1551" s="15" t="s">
        <v>1648</v>
      </c>
      <c r="B1551" s="15" t="s">
        <v>98</v>
      </c>
      <c r="C1551" s="15" t="n">
        <v>0</v>
      </c>
      <c r="D1551" s="15" t="s">
        <v>24</v>
      </c>
      <c r="E1551" s="15" t="s">
        <v>24</v>
      </c>
      <c r="F1551" s="15" t="n">
        <v>1</v>
      </c>
      <c r="G1551" s="15" t="s">
        <v>26</v>
      </c>
      <c r="H1551" s="15" t="s">
        <v>24</v>
      </c>
      <c r="I1551" s="15" t="s">
        <v>96</v>
      </c>
      <c r="J1551" s="15" t="s">
        <v>24</v>
      </c>
      <c r="K1551" s="15" t="s">
        <v>24</v>
      </c>
      <c r="L1551" s="15" t="s">
        <v>24</v>
      </c>
      <c r="M1551" s="15" t="s">
        <v>24</v>
      </c>
      <c r="N1551" s="15" t="s">
        <v>24</v>
      </c>
      <c r="O1551" s="15" t="s">
        <v>24</v>
      </c>
      <c r="P1551" s="15" t="s">
        <v>25</v>
      </c>
      <c r="Q1551" s="15" t="s">
        <v>26</v>
      </c>
      <c r="R1551" s="15" t="s">
        <v>17</v>
      </c>
      <c r="S1551" s="18" t="n">
        <v>45.85</v>
      </c>
      <c r="T1551" s="15" t="n">
        <v>45.85</v>
      </c>
      <c r="U1551" s="15" t="s">
        <v>26</v>
      </c>
      <c r="V1551" s="18" t="n">
        <f aca="false">IF(ISNUMBER(T1551),T1551,0)</f>
        <v>45.85</v>
      </c>
      <c r="W1551" s="15" t="n">
        <f aca="false">IF(U1551="Yes",1,0)</f>
        <v>1</v>
      </c>
      <c r="X1551" s="15" t="str">
        <f aca="false">IF(F1551&lt;=12,"0-12 months",IF(F1551&lt;=24,"13-24 months",IF(F1551&lt;=48,"25-48 months","49-72 months")))</f>
        <v>0-12 months</v>
      </c>
      <c r="Y1551" s="15" t="str">
        <f aca="false">IF(C1551=1,"Yes","No")</f>
        <v>No</v>
      </c>
      <c r="Z1551" s="15" t="n">
        <f aca="false">COUNTIF(J1551:O1551,"Yes")</f>
        <v>0</v>
      </c>
      <c r="AA1551" s="18" t="n">
        <f aca="false">S1551*W1551</f>
        <v>45.85</v>
      </c>
      <c r="AB1551" s="15" t="n">
        <f aca="false">(P1551="Month-to-month")+(I1551="Fiber optic")+(R1551="Electronic check")+(F1551&lt;=12)+(M1551="No")+(J1551="No")</f>
        <v>4</v>
      </c>
      <c r="AC1551" s="15" t="str">
        <f aca="false">IF(AB1551&gt;=5,"High",IF(AB1551&gt;=3,"Medium","Low"))</f>
        <v>Medium</v>
      </c>
    </row>
    <row r="1552" customFormat="false" ht="15" hidden="false" customHeight="false" outlineLevel="0" collapsed="false">
      <c r="A1552" s="15" t="s">
        <v>1649</v>
      </c>
      <c r="B1552" s="15" t="s">
        <v>98</v>
      </c>
      <c r="C1552" s="15" t="n">
        <v>1</v>
      </c>
      <c r="D1552" s="15" t="s">
        <v>26</v>
      </c>
      <c r="E1552" s="15" t="s">
        <v>24</v>
      </c>
      <c r="F1552" s="15" t="n">
        <v>6</v>
      </c>
      <c r="G1552" s="15" t="s">
        <v>26</v>
      </c>
      <c r="H1552" s="15" t="s">
        <v>26</v>
      </c>
      <c r="I1552" s="15" t="s">
        <v>102</v>
      </c>
      <c r="J1552" s="15" t="s">
        <v>24</v>
      </c>
      <c r="K1552" s="15" t="s">
        <v>24</v>
      </c>
      <c r="L1552" s="15" t="s">
        <v>26</v>
      </c>
      <c r="M1552" s="15" t="s">
        <v>24</v>
      </c>
      <c r="N1552" s="15" t="s">
        <v>24</v>
      </c>
      <c r="O1552" s="15" t="s">
        <v>24</v>
      </c>
      <c r="P1552" s="15" t="s">
        <v>25</v>
      </c>
      <c r="Q1552" s="15" t="s">
        <v>26</v>
      </c>
      <c r="R1552" s="15" t="s">
        <v>15</v>
      </c>
      <c r="S1552" s="18" t="n">
        <v>80.8</v>
      </c>
      <c r="T1552" s="15" t="n">
        <v>457.1</v>
      </c>
      <c r="U1552" s="15" t="s">
        <v>24</v>
      </c>
      <c r="V1552" s="18" t="n">
        <f aca="false">IF(ISNUMBER(T1552),T1552,0)</f>
        <v>457.1</v>
      </c>
      <c r="W1552" s="15" t="n">
        <f aca="false">IF(U1552="Yes",1,0)</f>
        <v>0</v>
      </c>
      <c r="X1552" s="15" t="str">
        <f aca="false">IF(F1552&lt;=12,"0-12 months",IF(F1552&lt;=24,"13-24 months",IF(F1552&lt;=48,"25-48 months","49-72 months")))</f>
        <v>0-12 months</v>
      </c>
      <c r="Y1552" s="15" t="str">
        <f aca="false">IF(C1552=1,"Yes","No")</f>
        <v>Yes</v>
      </c>
      <c r="Z1552" s="15" t="n">
        <f aca="false">COUNTIF(J1552:O1552,"Yes")</f>
        <v>1</v>
      </c>
      <c r="AA1552" s="18" t="n">
        <f aca="false">S1552*W1552</f>
        <v>0</v>
      </c>
      <c r="AB1552" s="15" t="n">
        <f aca="false">(P1552="Month-to-month")+(I1552="Fiber optic")+(R1552="Electronic check")+(F1552&lt;=12)+(M1552="No")+(J1552="No")</f>
        <v>6</v>
      </c>
      <c r="AC1552" s="15" t="str">
        <f aca="false">IF(AB1552&gt;=5,"High",IF(AB1552&gt;=3,"Medium","Low"))</f>
        <v>High</v>
      </c>
    </row>
    <row r="1553" customFormat="false" ht="15" hidden="false" customHeight="false" outlineLevel="0" collapsed="false">
      <c r="A1553" s="15" t="s">
        <v>1650</v>
      </c>
      <c r="B1553" s="15" t="s">
        <v>98</v>
      </c>
      <c r="C1553" s="15" t="n">
        <v>0</v>
      </c>
      <c r="D1553" s="15" t="s">
        <v>24</v>
      </c>
      <c r="E1553" s="15" t="s">
        <v>24</v>
      </c>
      <c r="F1553" s="15" t="n">
        <v>22</v>
      </c>
      <c r="G1553" s="15" t="s">
        <v>26</v>
      </c>
      <c r="H1553" s="15" t="s">
        <v>26</v>
      </c>
      <c r="I1553" s="15" t="s">
        <v>24</v>
      </c>
      <c r="J1553" s="15" t="s">
        <v>28</v>
      </c>
      <c r="K1553" s="15" t="s">
        <v>28</v>
      </c>
      <c r="L1553" s="15" t="s">
        <v>28</v>
      </c>
      <c r="M1553" s="15" t="s">
        <v>28</v>
      </c>
      <c r="N1553" s="15" t="s">
        <v>28</v>
      </c>
      <c r="O1553" s="15" t="s">
        <v>28</v>
      </c>
      <c r="P1553" s="15" t="s">
        <v>29</v>
      </c>
      <c r="Q1553" s="15" t="s">
        <v>24</v>
      </c>
      <c r="R1553" s="15" t="s">
        <v>17</v>
      </c>
      <c r="S1553" s="18" t="n">
        <v>25.25</v>
      </c>
      <c r="T1553" s="15" t="n">
        <v>566.5</v>
      </c>
      <c r="U1553" s="15" t="s">
        <v>24</v>
      </c>
      <c r="V1553" s="18" t="n">
        <f aca="false">IF(ISNUMBER(T1553),T1553,0)</f>
        <v>566.5</v>
      </c>
      <c r="W1553" s="15" t="n">
        <f aca="false">IF(U1553="Yes",1,0)</f>
        <v>0</v>
      </c>
      <c r="X1553" s="15" t="str">
        <f aca="false">IF(F1553&lt;=12,"0-12 months",IF(F1553&lt;=24,"13-24 months",IF(F1553&lt;=48,"25-48 months","49-72 months")))</f>
        <v>13-24 months</v>
      </c>
      <c r="Y1553" s="15" t="str">
        <f aca="false">IF(C1553=1,"Yes","No")</f>
        <v>No</v>
      </c>
      <c r="Z1553" s="15" t="n">
        <f aca="false">COUNTIF(J1553:O1553,"Yes")</f>
        <v>0</v>
      </c>
      <c r="AA1553" s="18" t="n">
        <f aca="false">S1553*W1553</f>
        <v>0</v>
      </c>
      <c r="AB1553" s="15" t="n">
        <f aca="false">(P1553="Month-to-month")+(I1553="Fiber optic")+(R1553="Electronic check")+(F1553&lt;=12)+(M1553="No")+(J1553="No")</f>
        <v>0</v>
      </c>
      <c r="AC1553" s="15" t="str">
        <f aca="false">IF(AB1553&gt;=5,"High",IF(AB1553&gt;=3,"Medium","Low"))</f>
        <v>Low</v>
      </c>
    </row>
    <row r="1554" customFormat="false" ht="15" hidden="false" customHeight="false" outlineLevel="0" collapsed="false">
      <c r="A1554" s="15" t="s">
        <v>1651</v>
      </c>
      <c r="B1554" s="15" t="s">
        <v>94</v>
      </c>
      <c r="C1554" s="15" t="n">
        <v>0</v>
      </c>
      <c r="D1554" s="15" t="s">
        <v>26</v>
      </c>
      <c r="E1554" s="15" t="s">
        <v>26</v>
      </c>
      <c r="F1554" s="15" t="n">
        <v>31</v>
      </c>
      <c r="G1554" s="15" t="s">
        <v>26</v>
      </c>
      <c r="H1554" s="15" t="s">
        <v>26</v>
      </c>
      <c r="I1554" s="15" t="s">
        <v>96</v>
      </c>
      <c r="J1554" s="15" t="s">
        <v>24</v>
      </c>
      <c r="K1554" s="15" t="s">
        <v>26</v>
      </c>
      <c r="L1554" s="15" t="s">
        <v>24</v>
      </c>
      <c r="M1554" s="15" t="s">
        <v>26</v>
      </c>
      <c r="N1554" s="15" t="s">
        <v>26</v>
      </c>
      <c r="O1554" s="15" t="s">
        <v>26</v>
      </c>
      <c r="P1554" s="15" t="s">
        <v>29</v>
      </c>
      <c r="Q1554" s="15" t="s">
        <v>24</v>
      </c>
      <c r="R1554" s="15" t="s">
        <v>19</v>
      </c>
      <c r="S1554" s="18" t="n">
        <v>80.55</v>
      </c>
      <c r="T1554" s="15" t="n">
        <v>2471.6</v>
      </c>
      <c r="U1554" s="15" t="s">
        <v>24</v>
      </c>
      <c r="V1554" s="18" t="n">
        <f aca="false">IF(ISNUMBER(T1554),T1554,0)</f>
        <v>2471.6</v>
      </c>
      <c r="W1554" s="15" t="n">
        <f aca="false">IF(U1554="Yes",1,0)</f>
        <v>0</v>
      </c>
      <c r="X1554" s="15" t="str">
        <f aca="false">IF(F1554&lt;=12,"0-12 months",IF(F1554&lt;=24,"13-24 months",IF(F1554&lt;=48,"25-48 months","49-72 months")))</f>
        <v>25-48 months</v>
      </c>
      <c r="Y1554" s="15" t="str">
        <f aca="false">IF(C1554=1,"Yes","No")</f>
        <v>No</v>
      </c>
      <c r="Z1554" s="15" t="n">
        <f aca="false">COUNTIF(J1554:O1554,"Yes")</f>
        <v>4</v>
      </c>
      <c r="AA1554" s="18" t="n">
        <f aca="false">S1554*W1554</f>
        <v>0</v>
      </c>
      <c r="AB1554" s="15" t="n">
        <f aca="false">(P1554="Month-to-month")+(I1554="Fiber optic")+(R1554="Electronic check")+(F1554&lt;=12)+(M1554="No")+(J1554="No")</f>
        <v>1</v>
      </c>
      <c r="AC1554" s="15" t="str">
        <f aca="false">IF(AB1554&gt;=5,"High",IF(AB1554&gt;=3,"Medium","Low"))</f>
        <v>Low</v>
      </c>
    </row>
    <row r="1555" customFormat="false" ht="15" hidden="false" customHeight="false" outlineLevel="0" collapsed="false">
      <c r="A1555" s="15" t="s">
        <v>1652</v>
      </c>
      <c r="B1555" s="15" t="s">
        <v>94</v>
      </c>
      <c r="C1555" s="15" t="n">
        <v>0</v>
      </c>
      <c r="D1555" s="15" t="s">
        <v>26</v>
      </c>
      <c r="E1555" s="15" t="s">
        <v>26</v>
      </c>
      <c r="F1555" s="15" t="n">
        <v>39</v>
      </c>
      <c r="G1555" s="15" t="s">
        <v>26</v>
      </c>
      <c r="H1555" s="15" t="s">
        <v>24</v>
      </c>
      <c r="I1555" s="15" t="s">
        <v>102</v>
      </c>
      <c r="J1555" s="15" t="s">
        <v>24</v>
      </c>
      <c r="K1555" s="15" t="s">
        <v>24</v>
      </c>
      <c r="L1555" s="15" t="s">
        <v>26</v>
      </c>
      <c r="M1555" s="15" t="s">
        <v>26</v>
      </c>
      <c r="N1555" s="15" t="s">
        <v>24</v>
      </c>
      <c r="O1555" s="15" t="s">
        <v>24</v>
      </c>
      <c r="P1555" s="15" t="s">
        <v>25</v>
      </c>
      <c r="Q1555" s="15" t="s">
        <v>26</v>
      </c>
      <c r="R1555" s="15" t="s">
        <v>19</v>
      </c>
      <c r="S1555" s="18" t="n">
        <v>81.5</v>
      </c>
      <c r="T1555" s="15" t="n">
        <v>3107.3</v>
      </c>
      <c r="U1555" s="15" t="s">
        <v>24</v>
      </c>
      <c r="V1555" s="18" t="n">
        <f aca="false">IF(ISNUMBER(T1555),T1555,0)</f>
        <v>3107.3</v>
      </c>
      <c r="W1555" s="15" t="n">
        <f aca="false">IF(U1555="Yes",1,0)</f>
        <v>0</v>
      </c>
      <c r="X1555" s="15" t="str">
        <f aca="false">IF(F1555&lt;=12,"0-12 months",IF(F1555&lt;=24,"13-24 months",IF(F1555&lt;=48,"25-48 months","49-72 months")))</f>
        <v>25-48 months</v>
      </c>
      <c r="Y1555" s="15" t="str">
        <f aca="false">IF(C1555=1,"Yes","No")</f>
        <v>No</v>
      </c>
      <c r="Z1555" s="15" t="n">
        <f aca="false">COUNTIF(J1555:O1555,"Yes")</f>
        <v>2</v>
      </c>
      <c r="AA1555" s="18" t="n">
        <f aca="false">S1555*W1555</f>
        <v>0</v>
      </c>
      <c r="AB1555" s="15" t="n">
        <f aca="false">(P1555="Month-to-month")+(I1555="Fiber optic")+(R1555="Electronic check")+(F1555&lt;=12)+(M1555="No")+(J1555="No")</f>
        <v>3</v>
      </c>
      <c r="AC1555" s="15" t="str">
        <f aca="false">IF(AB1555&gt;=5,"High",IF(AB1555&gt;=3,"Medium","Low"))</f>
        <v>Medium</v>
      </c>
    </row>
    <row r="1556" customFormat="false" ht="15" hidden="false" customHeight="false" outlineLevel="0" collapsed="false">
      <c r="A1556" s="15" t="s">
        <v>1653</v>
      </c>
      <c r="B1556" s="15" t="s">
        <v>98</v>
      </c>
      <c r="C1556" s="15" t="n">
        <v>0</v>
      </c>
      <c r="D1556" s="15" t="s">
        <v>24</v>
      </c>
      <c r="E1556" s="15" t="s">
        <v>24</v>
      </c>
      <c r="F1556" s="15" t="n">
        <v>26</v>
      </c>
      <c r="G1556" s="15" t="s">
        <v>26</v>
      </c>
      <c r="H1556" s="15" t="s">
        <v>24</v>
      </c>
      <c r="I1556" s="15" t="s">
        <v>24</v>
      </c>
      <c r="J1556" s="15" t="s">
        <v>28</v>
      </c>
      <c r="K1556" s="15" t="s">
        <v>28</v>
      </c>
      <c r="L1556" s="15" t="s">
        <v>28</v>
      </c>
      <c r="M1556" s="15" t="s">
        <v>28</v>
      </c>
      <c r="N1556" s="15" t="s">
        <v>28</v>
      </c>
      <c r="O1556" s="15" t="s">
        <v>28</v>
      </c>
      <c r="P1556" s="15" t="s">
        <v>25</v>
      </c>
      <c r="Q1556" s="15" t="s">
        <v>24</v>
      </c>
      <c r="R1556" s="15" t="s">
        <v>17</v>
      </c>
      <c r="S1556" s="18" t="n">
        <v>20.9</v>
      </c>
      <c r="T1556" s="15" t="n">
        <v>518.3</v>
      </c>
      <c r="U1556" s="15" t="s">
        <v>24</v>
      </c>
      <c r="V1556" s="18" t="n">
        <f aca="false">IF(ISNUMBER(T1556),T1556,0)</f>
        <v>518.3</v>
      </c>
      <c r="W1556" s="15" t="n">
        <f aca="false">IF(U1556="Yes",1,0)</f>
        <v>0</v>
      </c>
      <c r="X1556" s="15" t="str">
        <f aca="false">IF(F1556&lt;=12,"0-12 months",IF(F1556&lt;=24,"13-24 months",IF(F1556&lt;=48,"25-48 months","49-72 months")))</f>
        <v>25-48 months</v>
      </c>
      <c r="Y1556" s="15" t="str">
        <f aca="false">IF(C1556=1,"Yes","No")</f>
        <v>No</v>
      </c>
      <c r="Z1556" s="15" t="n">
        <f aca="false">COUNTIF(J1556:O1556,"Yes")</f>
        <v>0</v>
      </c>
      <c r="AA1556" s="18" t="n">
        <f aca="false">S1556*W1556</f>
        <v>0</v>
      </c>
      <c r="AB1556" s="15" t="n">
        <f aca="false">(P1556="Month-to-month")+(I1556="Fiber optic")+(R1556="Electronic check")+(F1556&lt;=12)+(M1556="No")+(J1556="No")</f>
        <v>1</v>
      </c>
      <c r="AC1556" s="15" t="str">
        <f aca="false">IF(AB1556&gt;=5,"High",IF(AB1556&gt;=3,"Medium","Low"))</f>
        <v>Low</v>
      </c>
    </row>
    <row r="1557" customFormat="false" ht="15" hidden="false" customHeight="false" outlineLevel="0" collapsed="false">
      <c r="A1557" s="15" t="s">
        <v>1654</v>
      </c>
      <c r="B1557" s="15" t="s">
        <v>94</v>
      </c>
      <c r="C1557" s="15" t="n">
        <v>0</v>
      </c>
      <c r="D1557" s="15" t="s">
        <v>26</v>
      </c>
      <c r="E1557" s="15" t="s">
        <v>24</v>
      </c>
      <c r="F1557" s="15" t="n">
        <v>53</v>
      </c>
      <c r="G1557" s="15" t="s">
        <v>26</v>
      </c>
      <c r="H1557" s="15" t="s">
        <v>24</v>
      </c>
      <c r="I1557" s="15" t="s">
        <v>102</v>
      </c>
      <c r="J1557" s="15" t="s">
        <v>26</v>
      </c>
      <c r="K1557" s="15" t="s">
        <v>26</v>
      </c>
      <c r="L1557" s="15" t="s">
        <v>26</v>
      </c>
      <c r="M1557" s="15" t="s">
        <v>24</v>
      </c>
      <c r="N1557" s="15" t="s">
        <v>26</v>
      </c>
      <c r="O1557" s="15" t="s">
        <v>26</v>
      </c>
      <c r="P1557" s="15" t="s">
        <v>27</v>
      </c>
      <c r="Q1557" s="15" t="s">
        <v>26</v>
      </c>
      <c r="R1557" s="15" t="s">
        <v>19</v>
      </c>
      <c r="S1557" s="18" t="n">
        <v>106.1</v>
      </c>
      <c r="T1557" s="15" t="n">
        <v>5769.75</v>
      </c>
      <c r="U1557" s="15" t="s">
        <v>26</v>
      </c>
      <c r="V1557" s="18" t="n">
        <f aca="false">IF(ISNUMBER(T1557),T1557,0)</f>
        <v>5769.75</v>
      </c>
      <c r="W1557" s="15" t="n">
        <f aca="false">IF(U1557="Yes",1,0)</f>
        <v>1</v>
      </c>
      <c r="X1557" s="15" t="str">
        <f aca="false">IF(F1557&lt;=12,"0-12 months",IF(F1557&lt;=24,"13-24 months",IF(F1557&lt;=48,"25-48 months","49-72 months")))</f>
        <v>49-72 months</v>
      </c>
      <c r="Y1557" s="15" t="str">
        <f aca="false">IF(C1557=1,"Yes","No")</f>
        <v>No</v>
      </c>
      <c r="Z1557" s="15" t="n">
        <f aca="false">COUNTIF(J1557:O1557,"Yes")</f>
        <v>5</v>
      </c>
      <c r="AA1557" s="18" t="n">
        <f aca="false">S1557*W1557</f>
        <v>106.1</v>
      </c>
      <c r="AB1557" s="15" t="n">
        <f aca="false">(P1557="Month-to-month")+(I1557="Fiber optic")+(R1557="Electronic check")+(F1557&lt;=12)+(M1557="No")+(J1557="No")</f>
        <v>2</v>
      </c>
      <c r="AC1557" s="15" t="str">
        <f aca="false">IF(AB1557&gt;=5,"High",IF(AB1557&gt;=3,"Medium","Low"))</f>
        <v>Low</v>
      </c>
    </row>
    <row r="1558" customFormat="false" ht="15" hidden="false" customHeight="false" outlineLevel="0" collapsed="false">
      <c r="A1558" s="15" t="s">
        <v>1655</v>
      </c>
      <c r="B1558" s="15" t="s">
        <v>94</v>
      </c>
      <c r="C1558" s="15" t="n">
        <v>0</v>
      </c>
      <c r="D1558" s="15" t="s">
        <v>24</v>
      </c>
      <c r="E1558" s="15" t="s">
        <v>24</v>
      </c>
      <c r="F1558" s="15" t="n">
        <v>1</v>
      </c>
      <c r="G1558" s="15" t="s">
        <v>26</v>
      </c>
      <c r="H1558" s="15" t="s">
        <v>24</v>
      </c>
      <c r="I1558" s="15" t="s">
        <v>102</v>
      </c>
      <c r="J1558" s="15" t="s">
        <v>24</v>
      </c>
      <c r="K1558" s="15" t="s">
        <v>26</v>
      </c>
      <c r="L1558" s="15" t="s">
        <v>24</v>
      </c>
      <c r="M1558" s="15" t="s">
        <v>26</v>
      </c>
      <c r="N1558" s="15" t="s">
        <v>26</v>
      </c>
      <c r="O1558" s="15" t="s">
        <v>24</v>
      </c>
      <c r="P1558" s="15" t="s">
        <v>25</v>
      </c>
      <c r="Q1558" s="15" t="s">
        <v>24</v>
      </c>
      <c r="R1558" s="15" t="s">
        <v>15</v>
      </c>
      <c r="S1558" s="18" t="n">
        <v>91.7</v>
      </c>
      <c r="T1558" s="15" t="n">
        <v>91.7</v>
      </c>
      <c r="U1558" s="15" t="s">
        <v>26</v>
      </c>
      <c r="V1558" s="18" t="n">
        <f aca="false">IF(ISNUMBER(T1558),T1558,0)</f>
        <v>91.7</v>
      </c>
      <c r="W1558" s="15" t="n">
        <f aca="false">IF(U1558="Yes",1,0)</f>
        <v>1</v>
      </c>
      <c r="X1558" s="15" t="str">
        <f aca="false">IF(F1558&lt;=12,"0-12 months",IF(F1558&lt;=24,"13-24 months",IF(F1558&lt;=48,"25-48 months","49-72 months")))</f>
        <v>0-12 months</v>
      </c>
      <c r="Y1558" s="15" t="str">
        <f aca="false">IF(C1558=1,"Yes","No")</f>
        <v>No</v>
      </c>
      <c r="Z1558" s="15" t="n">
        <f aca="false">COUNTIF(J1558:O1558,"Yes")</f>
        <v>3</v>
      </c>
      <c r="AA1558" s="18" t="n">
        <f aca="false">S1558*W1558</f>
        <v>91.7</v>
      </c>
      <c r="AB1558" s="15" t="n">
        <f aca="false">(P1558="Month-to-month")+(I1558="Fiber optic")+(R1558="Electronic check")+(F1558&lt;=12)+(M1558="No")+(J1558="No")</f>
        <v>5</v>
      </c>
      <c r="AC1558" s="15" t="str">
        <f aca="false">IF(AB1558&gt;=5,"High",IF(AB1558&gt;=3,"Medium","Low"))</f>
        <v>High</v>
      </c>
    </row>
    <row r="1559" customFormat="false" ht="15" hidden="false" customHeight="false" outlineLevel="0" collapsed="false">
      <c r="A1559" s="15" t="s">
        <v>1656</v>
      </c>
      <c r="B1559" s="15" t="s">
        <v>98</v>
      </c>
      <c r="C1559" s="15" t="n">
        <v>0</v>
      </c>
      <c r="D1559" s="15" t="s">
        <v>24</v>
      </c>
      <c r="E1559" s="15" t="s">
        <v>24</v>
      </c>
      <c r="F1559" s="15" t="n">
        <v>12</v>
      </c>
      <c r="G1559" s="15" t="s">
        <v>26</v>
      </c>
      <c r="H1559" s="15" t="s">
        <v>26</v>
      </c>
      <c r="I1559" s="15" t="s">
        <v>96</v>
      </c>
      <c r="J1559" s="15" t="s">
        <v>26</v>
      </c>
      <c r="K1559" s="15" t="s">
        <v>26</v>
      </c>
      <c r="L1559" s="15" t="s">
        <v>24</v>
      </c>
      <c r="M1559" s="15" t="s">
        <v>26</v>
      </c>
      <c r="N1559" s="15" t="s">
        <v>24</v>
      </c>
      <c r="O1559" s="15" t="s">
        <v>24</v>
      </c>
      <c r="P1559" s="15" t="s">
        <v>25</v>
      </c>
      <c r="Q1559" s="15" t="s">
        <v>26</v>
      </c>
      <c r="R1559" s="15" t="s">
        <v>15</v>
      </c>
      <c r="S1559" s="18" t="n">
        <v>67.25</v>
      </c>
      <c r="T1559" s="15" t="n">
        <v>832.3</v>
      </c>
      <c r="U1559" s="15" t="s">
        <v>24</v>
      </c>
      <c r="V1559" s="18" t="n">
        <f aca="false">IF(ISNUMBER(T1559),T1559,0)</f>
        <v>832.3</v>
      </c>
      <c r="W1559" s="15" t="n">
        <f aca="false">IF(U1559="Yes",1,0)</f>
        <v>0</v>
      </c>
      <c r="X1559" s="15" t="str">
        <f aca="false">IF(F1559&lt;=12,"0-12 months",IF(F1559&lt;=24,"13-24 months",IF(F1559&lt;=48,"25-48 months","49-72 months")))</f>
        <v>0-12 months</v>
      </c>
      <c r="Y1559" s="15" t="str">
        <f aca="false">IF(C1559=1,"Yes","No")</f>
        <v>No</v>
      </c>
      <c r="Z1559" s="15" t="n">
        <f aca="false">COUNTIF(J1559:O1559,"Yes")</f>
        <v>3</v>
      </c>
      <c r="AA1559" s="18" t="n">
        <f aca="false">S1559*W1559</f>
        <v>0</v>
      </c>
      <c r="AB1559" s="15" t="n">
        <f aca="false">(P1559="Month-to-month")+(I1559="Fiber optic")+(R1559="Electronic check")+(F1559&lt;=12)+(M1559="No")+(J1559="No")</f>
        <v>3</v>
      </c>
      <c r="AC1559" s="15" t="str">
        <f aca="false">IF(AB1559&gt;=5,"High",IF(AB1559&gt;=3,"Medium","Low"))</f>
        <v>Medium</v>
      </c>
    </row>
    <row r="1560" customFormat="false" ht="15" hidden="false" customHeight="false" outlineLevel="0" collapsed="false">
      <c r="A1560" s="15" t="s">
        <v>1657</v>
      </c>
      <c r="B1560" s="15" t="s">
        <v>94</v>
      </c>
      <c r="C1560" s="15" t="n">
        <v>0</v>
      </c>
      <c r="D1560" s="15" t="s">
        <v>24</v>
      </c>
      <c r="E1560" s="15" t="s">
        <v>24</v>
      </c>
      <c r="F1560" s="15" t="n">
        <v>16</v>
      </c>
      <c r="G1560" s="15" t="s">
        <v>26</v>
      </c>
      <c r="H1560" s="15" t="s">
        <v>26</v>
      </c>
      <c r="I1560" s="15" t="s">
        <v>102</v>
      </c>
      <c r="J1560" s="15" t="s">
        <v>24</v>
      </c>
      <c r="K1560" s="15" t="s">
        <v>26</v>
      </c>
      <c r="L1560" s="15" t="s">
        <v>26</v>
      </c>
      <c r="M1560" s="15" t="s">
        <v>24</v>
      </c>
      <c r="N1560" s="15" t="s">
        <v>24</v>
      </c>
      <c r="O1560" s="15" t="s">
        <v>26</v>
      </c>
      <c r="P1560" s="15" t="s">
        <v>25</v>
      </c>
      <c r="Q1560" s="15" t="s">
        <v>26</v>
      </c>
      <c r="R1560" s="15" t="s">
        <v>21</v>
      </c>
      <c r="S1560" s="18" t="n">
        <v>95.6</v>
      </c>
      <c r="T1560" s="15" t="n">
        <v>1555.65</v>
      </c>
      <c r="U1560" s="15" t="s">
        <v>26</v>
      </c>
      <c r="V1560" s="18" t="n">
        <f aca="false">IF(ISNUMBER(T1560),T1560,0)</f>
        <v>1555.65</v>
      </c>
      <c r="W1560" s="15" t="n">
        <f aca="false">IF(U1560="Yes",1,0)</f>
        <v>1</v>
      </c>
      <c r="X1560" s="15" t="str">
        <f aca="false">IF(F1560&lt;=12,"0-12 months",IF(F1560&lt;=24,"13-24 months",IF(F1560&lt;=48,"25-48 months","49-72 months")))</f>
        <v>13-24 months</v>
      </c>
      <c r="Y1560" s="15" t="str">
        <f aca="false">IF(C1560=1,"Yes","No")</f>
        <v>No</v>
      </c>
      <c r="Z1560" s="15" t="n">
        <f aca="false">COUNTIF(J1560:O1560,"Yes")</f>
        <v>3</v>
      </c>
      <c r="AA1560" s="18" t="n">
        <f aca="false">S1560*W1560</f>
        <v>95.6</v>
      </c>
      <c r="AB1560" s="15" t="n">
        <f aca="false">(P1560="Month-to-month")+(I1560="Fiber optic")+(R1560="Electronic check")+(F1560&lt;=12)+(M1560="No")+(J1560="No")</f>
        <v>4</v>
      </c>
      <c r="AC1560" s="15" t="str">
        <f aca="false">IF(AB1560&gt;=5,"High",IF(AB1560&gt;=3,"Medium","Low"))</f>
        <v>Medium</v>
      </c>
    </row>
    <row r="1561" customFormat="false" ht="15" hidden="false" customHeight="false" outlineLevel="0" collapsed="false">
      <c r="A1561" s="15" t="s">
        <v>1658</v>
      </c>
      <c r="B1561" s="15" t="s">
        <v>94</v>
      </c>
      <c r="C1561" s="15" t="n">
        <v>0</v>
      </c>
      <c r="D1561" s="15" t="s">
        <v>24</v>
      </c>
      <c r="E1561" s="15" t="s">
        <v>24</v>
      </c>
      <c r="F1561" s="15" t="n">
        <v>2</v>
      </c>
      <c r="G1561" s="15" t="s">
        <v>26</v>
      </c>
      <c r="H1561" s="15" t="s">
        <v>24</v>
      </c>
      <c r="I1561" s="15" t="s">
        <v>24</v>
      </c>
      <c r="J1561" s="15" t="s">
        <v>28</v>
      </c>
      <c r="K1561" s="15" t="s">
        <v>28</v>
      </c>
      <c r="L1561" s="15" t="s">
        <v>28</v>
      </c>
      <c r="M1561" s="15" t="s">
        <v>28</v>
      </c>
      <c r="N1561" s="15" t="s">
        <v>28</v>
      </c>
      <c r="O1561" s="15" t="s">
        <v>28</v>
      </c>
      <c r="P1561" s="15" t="s">
        <v>25</v>
      </c>
      <c r="Q1561" s="15" t="s">
        <v>24</v>
      </c>
      <c r="R1561" s="15" t="s">
        <v>17</v>
      </c>
      <c r="S1561" s="18" t="n">
        <v>20.35</v>
      </c>
      <c r="T1561" s="15" t="n">
        <v>45.3</v>
      </c>
      <c r="U1561" s="15" t="s">
        <v>24</v>
      </c>
      <c r="V1561" s="18" t="n">
        <f aca="false">IF(ISNUMBER(T1561),T1561,0)</f>
        <v>45.3</v>
      </c>
      <c r="W1561" s="15" t="n">
        <f aca="false">IF(U1561="Yes",1,0)</f>
        <v>0</v>
      </c>
      <c r="X1561" s="15" t="str">
        <f aca="false">IF(F1561&lt;=12,"0-12 months",IF(F1561&lt;=24,"13-24 months",IF(F1561&lt;=48,"25-48 months","49-72 months")))</f>
        <v>0-12 months</v>
      </c>
      <c r="Y1561" s="15" t="str">
        <f aca="false">IF(C1561=1,"Yes","No")</f>
        <v>No</v>
      </c>
      <c r="Z1561" s="15" t="n">
        <f aca="false">COUNTIF(J1561:O1561,"Yes")</f>
        <v>0</v>
      </c>
      <c r="AA1561" s="18" t="n">
        <f aca="false">S1561*W1561</f>
        <v>0</v>
      </c>
      <c r="AB1561" s="15" t="n">
        <f aca="false">(P1561="Month-to-month")+(I1561="Fiber optic")+(R1561="Electronic check")+(F1561&lt;=12)+(M1561="No")+(J1561="No")</f>
        <v>2</v>
      </c>
      <c r="AC1561" s="15" t="str">
        <f aca="false">IF(AB1561&gt;=5,"High",IF(AB1561&gt;=3,"Medium","Low"))</f>
        <v>Low</v>
      </c>
    </row>
    <row r="1562" customFormat="false" ht="15" hidden="false" customHeight="false" outlineLevel="0" collapsed="false">
      <c r="A1562" s="15" t="s">
        <v>1659</v>
      </c>
      <c r="B1562" s="15" t="s">
        <v>98</v>
      </c>
      <c r="C1562" s="15" t="n">
        <v>0</v>
      </c>
      <c r="D1562" s="15" t="s">
        <v>24</v>
      </c>
      <c r="E1562" s="15" t="s">
        <v>26</v>
      </c>
      <c r="F1562" s="15" t="n">
        <v>39</v>
      </c>
      <c r="G1562" s="15" t="s">
        <v>24</v>
      </c>
      <c r="H1562" s="15" t="s">
        <v>95</v>
      </c>
      <c r="I1562" s="15" t="s">
        <v>96</v>
      </c>
      <c r="J1562" s="15" t="s">
        <v>26</v>
      </c>
      <c r="K1562" s="15" t="s">
        <v>24</v>
      </c>
      <c r="L1562" s="15" t="s">
        <v>24</v>
      </c>
      <c r="M1562" s="15" t="s">
        <v>26</v>
      </c>
      <c r="N1562" s="15" t="s">
        <v>26</v>
      </c>
      <c r="O1562" s="15" t="s">
        <v>24</v>
      </c>
      <c r="P1562" s="15" t="s">
        <v>27</v>
      </c>
      <c r="Q1562" s="15" t="s">
        <v>24</v>
      </c>
      <c r="R1562" s="15" t="s">
        <v>19</v>
      </c>
      <c r="S1562" s="18" t="n">
        <v>45.05</v>
      </c>
      <c r="T1562" s="15" t="n">
        <v>1790.6</v>
      </c>
      <c r="U1562" s="15" t="s">
        <v>24</v>
      </c>
      <c r="V1562" s="18" t="n">
        <f aca="false">IF(ISNUMBER(T1562),T1562,0)</f>
        <v>1790.6</v>
      </c>
      <c r="W1562" s="15" t="n">
        <f aca="false">IF(U1562="Yes",1,0)</f>
        <v>0</v>
      </c>
      <c r="X1562" s="15" t="str">
        <f aca="false">IF(F1562&lt;=12,"0-12 months",IF(F1562&lt;=24,"13-24 months",IF(F1562&lt;=48,"25-48 months","49-72 months")))</f>
        <v>25-48 months</v>
      </c>
      <c r="Y1562" s="15" t="str">
        <f aca="false">IF(C1562=1,"Yes","No")</f>
        <v>No</v>
      </c>
      <c r="Z1562" s="15" t="n">
        <f aca="false">COUNTIF(J1562:O1562,"Yes")</f>
        <v>3</v>
      </c>
      <c r="AA1562" s="18" t="n">
        <f aca="false">S1562*W1562</f>
        <v>0</v>
      </c>
      <c r="AB1562" s="15" t="n">
        <f aca="false">(P1562="Month-to-month")+(I1562="Fiber optic")+(R1562="Electronic check")+(F1562&lt;=12)+(M1562="No")+(J1562="No")</f>
        <v>0</v>
      </c>
      <c r="AC1562" s="15" t="str">
        <f aca="false">IF(AB1562&gt;=5,"High",IF(AB1562&gt;=3,"Medium","Low"))</f>
        <v>Low</v>
      </c>
    </row>
    <row r="1563" customFormat="false" ht="15" hidden="false" customHeight="false" outlineLevel="0" collapsed="false">
      <c r="A1563" s="15" t="s">
        <v>1660</v>
      </c>
      <c r="B1563" s="15" t="s">
        <v>98</v>
      </c>
      <c r="C1563" s="15" t="n">
        <v>0</v>
      </c>
      <c r="D1563" s="15" t="s">
        <v>24</v>
      </c>
      <c r="E1563" s="15" t="s">
        <v>24</v>
      </c>
      <c r="F1563" s="15" t="n">
        <v>1</v>
      </c>
      <c r="G1563" s="15" t="s">
        <v>26</v>
      </c>
      <c r="H1563" s="15" t="s">
        <v>26</v>
      </c>
      <c r="I1563" s="15" t="s">
        <v>102</v>
      </c>
      <c r="J1563" s="15" t="s">
        <v>24</v>
      </c>
      <c r="K1563" s="15" t="s">
        <v>24</v>
      </c>
      <c r="L1563" s="15" t="s">
        <v>24</v>
      </c>
      <c r="M1563" s="15" t="s">
        <v>24</v>
      </c>
      <c r="N1563" s="15" t="s">
        <v>24</v>
      </c>
      <c r="O1563" s="15" t="s">
        <v>24</v>
      </c>
      <c r="P1563" s="15" t="s">
        <v>25</v>
      </c>
      <c r="Q1563" s="15" t="s">
        <v>26</v>
      </c>
      <c r="R1563" s="15" t="s">
        <v>15</v>
      </c>
      <c r="S1563" s="18" t="n">
        <v>74.95</v>
      </c>
      <c r="T1563" s="15" t="n">
        <v>74.95</v>
      </c>
      <c r="U1563" s="15" t="s">
        <v>26</v>
      </c>
      <c r="V1563" s="18" t="n">
        <f aca="false">IF(ISNUMBER(T1563),T1563,0)</f>
        <v>74.95</v>
      </c>
      <c r="W1563" s="15" t="n">
        <f aca="false">IF(U1563="Yes",1,0)</f>
        <v>1</v>
      </c>
      <c r="X1563" s="15" t="str">
        <f aca="false">IF(F1563&lt;=12,"0-12 months",IF(F1563&lt;=24,"13-24 months",IF(F1563&lt;=48,"25-48 months","49-72 months")))</f>
        <v>0-12 months</v>
      </c>
      <c r="Y1563" s="15" t="str">
        <f aca="false">IF(C1563=1,"Yes","No")</f>
        <v>No</v>
      </c>
      <c r="Z1563" s="15" t="n">
        <f aca="false">COUNTIF(J1563:O1563,"Yes")</f>
        <v>0</v>
      </c>
      <c r="AA1563" s="18" t="n">
        <f aca="false">S1563*W1563</f>
        <v>74.95</v>
      </c>
      <c r="AB1563" s="15" t="n">
        <f aca="false">(P1563="Month-to-month")+(I1563="Fiber optic")+(R1563="Electronic check")+(F1563&lt;=12)+(M1563="No")+(J1563="No")</f>
        <v>6</v>
      </c>
      <c r="AC1563" s="15" t="str">
        <f aca="false">IF(AB1563&gt;=5,"High",IF(AB1563&gt;=3,"Medium","Low"))</f>
        <v>High</v>
      </c>
    </row>
    <row r="1564" customFormat="false" ht="15" hidden="false" customHeight="false" outlineLevel="0" collapsed="false">
      <c r="A1564" s="15" t="s">
        <v>1661</v>
      </c>
      <c r="B1564" s="15" t="s">
        <v>94</v>
      </c>
      <c r="C1564" s="15" t="n">
        <v>0</v>
      </c>
      <c r="D1564" s="15" t="s">
        <v>26</v>
      </c>
      <c r="E1564" s="15" t="s">
        <v>26</v>
      </c>
      <c r="F1564" s="15" t="n">
        <v>7</v>
      </c>
      <c r="G1564" s="15" t="s">
        <v>24</v>
      </c>
      <c r="H1564" s="15" t="s">
        <v>95</v>
      </c>
      <c r="I1564" s="15" t="s">
        <v>96</v>
      </c>
      <c r="J1564" s="15" t="s">
        <v>26</v>
      </c>
      <c r="K1564" s="15" t="s">
        <v>24</v>
      </c>
      <c r="L1564" s="15" t="s">
        <v>24</v>
      </c>
      <c r="M1564" s="15" t="s">
        <v>26</v>
      </c>
      <c r="N1564" s="15" t="s">
        <v>24</v>
      </c>
      <c r="O1564" s="15" t="s">
        <v>24</v>
      </c>
      <c r="P1564" s="15" t="s">
        <v>25</v>
      </c>
      <c r="Q1564" s="15" t="s">
        <v>24</v>
      </c>
      <c r="R1564" s="15" t="s">
        <v>17</v>
      </c>
      <c r="S1564" s="18" t="n">
        <v>34.65</v>
      </c>
      <c r="T1564" s="15" t="n">
        <v>246.6</v>
      </c>
      <c r="U1564" s="15" t="s">
        <v>24</v>
      </c>
      <c r="V1564" s="18" t="n">
        <f aca="false">IF(ISNUMBER(T1564),T1564,0)</f>
        <v>246.6</v>
      </c>
      <c r="W1564" s="15" t="n">
        <f aca="false">IF(U1564="Yes",1,0)</f>
        <v>0</v>
      </c>
      <c r="X1564" s="15" t="str">
        <f aca="false">IF(F1564&lt;=12,"0-12 months",IF(F1564&lt;=24,"13-24 months",IF(F1564&lt;=48,"25-48 months","49-72 months")))</f>
        <v>0-12 months</v>
      </c>
      <c r="Y1564" s="15" t="str">
        <f aca="false">IF(C1564=1,"Yes","No")</f>
        <v>No</v>
      </c>
      <c r="Z1564" s="15" t="n">
        <f aca="false">COUNTIF(J1564:O1564,"Yes")</f>
        <v>2</v>
      </c>
      <c r="AA1564" s="18" t="n">
        <f aca="false">S1564*W1564</f>
        <v>0</v>
      </c>
      <c r="AB1564" s="15" t="n">
        <f aca="false">(P1564="Month-to-month")+(I1564="Fiber optic")+(R1564="Electronic check")+(F1564&lt;=12)+(M1564="No")+(J1564="No")</f>
        <v>2</v>
      </c>
      <c r="AC1564" s="15" t="str">
        <f aca="false">IF(AB1564&gt;=5,"High",IF(AB1564&gt;=3,"Medium","Low"))</f>
        <v>Low</v>
      </c>
    </row>
    <row r="1565" customFormat="false" ht="15" hidden="false" customHeight="false" outlineLevel="0" collapsed="false">
      <c r="A1565" s="15" t="s">
        <v>1662</v>
      </c>
      <c r="B1565" s="15" t="s">
        <v>98</v>
      </c>
      <c r="C1565" s="15" t="n">
        <v>1</v>
      </c>
      <c r="D1565" s="15" t="s">
        <v>24</v>
      </c>
      <c r="E1565" s="15" t="s">
        <v>24</v>
      </c>
      <c r="F1565" s="15" t="n">
        <v>4</v>
      </c>
      <c r="G1565" s="15" t="s">
        <v>26</v>
      </c>
      <c r="H1565" s="15" t="s">
        <v>24</v>
      </c>
      <c r="I1565" s="15" t="s">
        <v>102</v>
      </c>
      <c r="J1565" s="15" t="s">
        <v>24</v>
      </c>
      <c r="K1565" s="15" t="s">
        <v>24</v>
      </c>
      <c r="L1565" s="15" t="s">
        <v>24</v>
      </c>
      <c r="M1565" s="15" t="s">
        <v>24</v>
      </c>
      <c r="N1565" s="15" t="s">
        <v>24</v>
      </c>
      <c r="O1565" s="15" t="s">
        <v>24</v>
      </c>
      <c r="P1565" s="15" t="s">
        <v>25</v>
      </c>
      <c r="Q1565" s="15" t="s">
        <v>24</v>
      </c>
      <c r="R1565" s="15" t="s">
        <v>15</v>
      </c>
      <c r="S1565" s="18" t="n">
        <v>69.35</v>
      </c>
      <c r="T1565" s="15" t="n">
        <v>261.65</v>
      </c>
      <c r="U1565" s="15" t="s">
        <v>24</v>
      </c>
      <c r="V1565" s="18" t="n">
        <f aca="false">IF(ISNUMBER(T1565),T1565,0)</f>
        <v>261.65</v>
      </c>
      <c r="W1565" s="15" t="n">
        <f aca="false">IF(U1565="Yes",1,0)</f>
        <v>0</v>
      </c>
      <c r="X1565" s="15" t="str">
        <f aca="false">IF(F1565&lt;=12,"0-12 months",IF(F1565&lt;=24,"13-24 months",IF(F1565&lt;=48,"25-48 months","49-72 months")))</f>
        <v>0-12 months</v>
      </c>
      <c r="Y1565" s="15" t="str">
        <f aca="false">IF(C1565=1,"Yes","No")</f>
        <v>Yes</v>
      </c>
      <c r="Z1565" s="15" t="n">
        <f aca="false">COUNTIF(J1565:O1565,"Yes")</f>
        <v>0</v>
      </c>
      <c r="AA1565" s="18" t="n">
        <f aca="false">S1565*W1565</f>
        <v>0</v>
      </c>
      <c r="AB1565" s="15" t="n">
        <f aca="false">(P1565="Month-to-month")+(I1565="Fiber optic")+(R1565="Electronic check")+(F1565&lt;=12)+(M1565="No")+(J1565="No")</f>
        <v>6</v>
      </c>
      <c r="AC1565" s="15" t="str">
        <f aca="false">IF(AB1565&gt;=5,"High",IF(AB1565&gt;=3,"Medium","Low"))</f>
        <v>High</v>
      </c>
    </row>
    <row r="1566" customFormat="false" ht="15" hidden="false" customHeight="false" outlineLevel="0" collapsed="false">
      <c r="A1566" s="15" t="s">
        <v>1663</v>
      </c>
      <c r="B1566" s="15" t="s">
        <v>98</v>
      </c>
      <c r="C1566" s="15" t="n">
        <v>1</v>
      </c>
      <c r="D1566" s="15" t="s">
        <v>24</v>
      </c>
      <c r="E1566" s="15" t="s">
        <v>24</v>
      </c>
      <c r="F1566" s="15" t="n">
        <v>10</v>
      </c>
      <c r="G1566" s="15" t="s">
        <v>26</v>
      </c>
      <c r="H1566" s="15" t="s">
        <v>26</v>
      </c>
      <c r="I1566" s="15" t="s">
        <v>102</v>
      </c>
      <c r="J1566" s="15" t="s">
        <v>24</v>
      </c>
      <c r="K1566" s="15" t="s">
        <v>24</v>
      </c>
      <c r="L1566" s="15" t="s">
        <v>24</v>
      </c>
      <c r="M1566" s="15" t="s">
        <v>24</v>
      </c>
      <c r="N1566" s="15" t="s">
        <v>26</v>
      </c>
      <c r="O1566" s="15" t="s">
        <v>26</v>
      </c>
      <c r="P1566" s="15" t="s">
        <v>25</v>
      </c>
      <c r="Q1566" s="15" t="s">
        <v>26</v>
      </c>
      <c r="R1566" s="15" t="s">
        <v>15</v>
      </c>
      <c r="S1566" s="18" t="n">
        <v>95.35</v>
      </c>
      <c r="T1566" s="15" t="n">
        <v>898.35</v>
      </c>
      <c r="U1566" s="15" t="s">
        <v>26</v>
      </c>
      <c r="V1566" s="18" t="n">
        <f aca="false">IF(ISNUMBER(T1566),T1566,0)</f>
        <v>898.35</v>
      </c>
      <c r="W1566" s="15" t="n">
        <f aca="false">IF(U1566="Yes",1,0)</f>
        <v>1</v>
      </c>
      <c r="X1566" s="15" t="str">
        <f aca="false">IF(F1566&lt;=12,"0-12 months",IF(F1566&lt;=24,"13-24 months",IF(F1566&lt;=48,"25-48 months","49-72 months")))</f>
        <v>0-12 months</v>
      </c>
      <c r="Y1566" s="15" t="str">
        <f aca="false">IF(C1566=1,"Yes","No")</f>
        <v>Yes</v>
      </c>
      <c r="Z1566" s="15" t="n">
        <f aca="false">COUNTIF(J1566:O1566,"Yes")</f>
        <v>2</v>
      </c>
      <c r="AA1566" s="18" t="n">
        <f aca="false">S1566*W1566</f>
        <v>95.35</v>
      </c>
      <c r="AB1566" s="15" t="n">
        <f aca="false">(P1566="Month-to-month")+(I1566="Fiber optic")+(R1566="Electronic check")+(F1566&lt;=12)+(M1566="No")+(J1566="No")</f>
        <v>6</v>
      </c>
      <c r="AC1566" s="15" t="str">
        <f aca="false">IF(AB1566&gt;=5,"High",IF(AB1566&gt;=3,"Medium","Low"))</f>
        <v>High</v>
      </c>
    </row>
    <row r="1567" customFormat="false" ht="15" hidden="false" customHeight="false" outlineLevel="0" collapsed="false">
      <c r="A1567" s="15" t="s">
        <v>1664</v>
      </c>
      <c r="B1567" s="15" t="s">
        <v>94</v>
      </c>
      <c r="C1567" s="15" t="n">
        <v>0</v>
      </c>
      <c r="D1567" s="15" t="s">
        <v>24</v>
      </c>
      <c r="E1567" s="15" t="s">
        <v>24</v>
      </c>
      <c r="F1567" s="15" t="n">
        <v>55</v>
      </c>
      <c r="G1567" s="15" t="s">
        <v>26</v>
      </c>
      <c r="H1567" s="15" t="s">
        <v>24</v>
      </c>
      <c r="I1567" s="15" t="s">
        <v>102</v>
      </c>
      <c r="J1567" s="15" t="s">
        <v>24</v>
      </c>
      <c r="K1567" s="15" t="s">
        <v>26</v>
      </c>
      <c r="L1567" s="15" t="s">
        <v>26</v>
      </c>
      <c r="M1567" s="15" t="s">
        <v>24</v>
      </c>
      <c r="N1567" s="15" t="s">
        <v>24</v>
      </c>
      <c r="O1567" s="15" t="s">
        <v>24</v>
      </c>
      <c r="P1567" s="15" t="s">
        <v>25</v>
      </c>
      <c r="Q1567" s="15" t="s">
        <v>26</v>
      </c>
      <c r="R1567" s="15" t="s">
        <v>15</v>
      </c>
      <c r="S1567" s="18" t="n">
        <v>81.55</v>
      </c>
      <c r="T1567" s="15" t="n">
        <v>4509.5</v>
      </c>
      <c r="U1567" s="15" t="s">
        <v>24</v>
      </c>
      <c r="V1567" s="18" t="n">
        <f aca="false">IF(ISNUMBER(T1567),T1567,0)</f>
        <v>4509.5</v>
      </c>
      <c r="W1567" s="15" t="n">
        <f aca="false">IF(U1567="Yes",1,0)</f>
        <v>0</v>
      </c>
      <c r="X1567" s="15" t="str">
        <f aca="false">IF(F1567&lt;=12,"0-12 months",IF(F1567&lt;=24,"13-24 months",IF(F1567&lt;=48,"25-48 months","49-72 months")))</f>
        <v>49-72 months</v>
      </c>
      <c r="Y1567" s="15" t="str">
        <f aca="false">IF(C1567=1,"Yes","No")</f>
        <v>No</v>
      </c>
      <c r="Z1567" s="15" t="n">
        <f aca="false">COUNTIF(J1567:O1567,"Yes")</f>
        <v>2</v>
      </c>
      <c r="AA1567" s="18" t="n">
        <f aca="false">S1567*W1567</f>
        <v>0</v>
      </c>
      <c r="AB1567" s="15" t="n">
        <f aca="false">(P1567="Month-to-month")+(I1567="Fiber optic")+(R1567="Electronic check")+(F1567&lt;=12)+(M1567="No")+(J1567="No")</f>
        <v>5</v>
      </c>
      <c r="AC1567" s="15" t="str">
        <f aca="false">IF(AB1567&gt;=5,"High",IF(AB1567&gt;=3,"Medium","Low"))</f>
        <v>High</v>
      </c>
    </row>
    <row r="1568" customFormat="false" ht="15" hidden="false" customHeight="false" outlineLevel="0" collapsed="false">
      <c r="A1568" s="15" t="s">
        <v>1665</v>
      </c>
      <c r="B1568" s="15" t="s">
        <v>98</v>
      </c>
      <c r="C1568" s="15" t="n">
        <v>0</v>
      </c>
      <c r="D1568" s="15" t="s">
        <v>26</v>
      </c>
      <c r="E1568" s="15" t="s">
        <v>26</v>
      </c>
      <c r="F1568" s="15" t="n">
        <v>72</v>
      </c>
      <c r="G1568" s="15" t="s">
        <v>26</v>
      </c>
      <c r="H1568" s="15" t="s">
        <v>24</v>
      </c>
      <c r="I1568" s="15" t="s">
        <v>96</v>
      </c>
      <c r="J1568" s="15" t="s">
        <v>24</v>
      </c>
      <c r="K1568" s="15" t="s">
        <v>26</v>
      </c>
      <c r="L1568" s="15" t="s">
        <v>26</v>
      </c>
      <c r="M1568" s="15" t="s">
        <v>24</v>
      </c>
      <c r="N1568" s="15" t="s">
        <v>26</v>
      </c>
      <c r="O1568" s="15" t="s">
        <v>26</v>
      </c>
      <c r="P1568" s="15" t="s">
        <v>29</v>
      </c>
      <c r="Q1568" s="15" t="s">
        <v>26</v>
      </c>
      <c r="R1568" s="15" t="s">
        <v>19</v>
      </c>
      <c r="S1568" s="18" t="n">
        <v>75.4</v>
      </c>
      <c r="T1568" s="15" t="n">
        <v>5480.25</v>
      </c>
      <c r="U1568" s="15" t="s">
        <v>24</v>
      </c>
      <c r="V1568" s="18" t="n">
        <f aca="false">IF(ISNUMBER(T1568),T1568,0)</f>
        <v>5480.25</v>
      </c>
      <c r="W1568" s="15" t="n">
        <f aca="false">IF(U1568="Yes",1,0)</f>
        <v>0</v>
      </c>
      <c r="X1568" s="15" t="str">
        <f aca="false">IF(F1568&lt;=12,"0-12 months",IF(F1568&lt;=24,"13-24 months",IF(F1568&lt;=48,"25-48 months","49-72 months")))</f>
        <v>49-72 months</v>
      </c>
      <c r="Y1568" s="15" t="str">
        <f aca="false">IF(C1568=1,"Yes","No")</f>
        <v>No</v>
      </c>
      <c r="Z1568" s="15" t="n">
        <f aca="false">COUNTIF(J1568:O1568,"Yes")</f>
        <v>4</v>
      </c>
      <c r="AA1568" s="18" t="n">
        <f aca="false">S1568*W1568</f>
        <v>0</v>
      </c>
      <c r="AB1568" s="15" t="n">
        <f aca="false">(P1568="Month-to-month")+(I1568="Fiber optic")+(R1568="Electronic check")+(F1568&lt;=12)+(M1568="No")+(J1568="No")</f>
        <v>2</v>
      </c>
      <c r="AC1568" s="15" t="str">
        <f aca="false">IF(AB1568&gt;=5,"High",IF(AB1568&gt;=3,"Medium","Low"))</f>
        <v>Low</v>
      </c>
    </row>
    <row r="1569" customFormat="false" ht="15" hidden="false" customHeight="false" outlineLevel="0" collapsed="false">
      <c r="A1569" s="15" t="s">
        <v>1666</v>
      </c>
      <c r="B1569" s="15" t="s">
        <v>94</v>
      </c>
      <c r="C1569" s="15" t="n">
        <v>0</v>
      </c>
      <c r="D1569" s="15" t="s">
        <v>26</v>
      </c>
      <c r="E1569" s="15" t="s">
        <v>24</v>
      </c>
      <c r="F1569" s="15" t="n">
        <v>10</v>
      </c>
      <c r="G1569" s="15" t="s">
        <v>26</v>
      </c>
      <c r="H1569" s="15" t="s">
        <v>24</v>
      </c>
      <c r="I1569" s="15" t="s">
        <v>96</v>
      </c>
      <c r="J1569" s="15" t="s">
        <v>24</v>
      </c>
      <c r="K1569" s="15" t="s">
        <v>24</v>
      </c>
      <c r="L1569" s="15" t="s">
        <v>26</v>
      </c>
      <c r="M1569" s="15" t="s">
        <v>24</v>
      </c>
      <c r="N1569" s="15" t="s">
        <v>26</v>
      </c>
      <c r="O1569" s="15" t="s">
        <v>26</v>
      </c>
      <c r="P1569" s="15" t="s">
        <v>25</v>
      </c>
      <c r="Q1569" s="15" t="s">
        <v>26</v>
      </c>
      <c r="R1569" s="15" t="s">
        <v>21</v>
      </c>
      <c r="S1569" s="18" t="n">
        <v>67.8</v>
      </c>
      <c r="T1569" s="15" t="n">
        <v>653.15</v>
      </c>
      <c r="U1569" s="15" t="s">
        <v>24</v>
      </c>
      <c r="V1569" s="18" t="n">
        <f aca="false">IF(ISNUMBER(T1569),T1569,0)</f>
        <v>653.15</v>
      </c>
      <c r="W1569" s="15" t="n">
        <f aca="false">IF(U1569="Yes",1,0)</f>
        <v>0</v>
      </c>
      <c r="X1569" s="15" t="str">
        <f aca="false">IF(F1569&lt;=12,"0-12 months",IF(F1569&lt;=24,"13-24 months",IF(F1569&lt;=48,"25-48 months","49-72 months")))</f>
        <v>0-12 months</v>
      </c>
      <c r="Y1569" s="15" t="str">
        <f aca="false">IF(C1569=1,"Yes","No")</f>
        <v>No</v>
      </c>
      <c r="Z1569" s="15" t="n">
        <f aca="false">COUNTIF(J1569:O1569,"Yes")</f>
        <v>3</v>
      </c>
      <c r="AA1569" s="18" t="n">
        <f aca="false">S1569*W1569</f>
        <v>0</v>
      </c>
      <c r="AB1569" s="15" t="n">
        <f aca="false">(P1569="Month-to-month")+(I1569="Fiber optic")+(R1569="Electronic check")+(F1569&lt;=12)+(M1569="No")+(J1569="No")</f>
        <v>4</v>
      </c>
      <c r="AC1569" s="15" t="str">
        <f aca="false">IF(AB1569&gt;=5,"High",IF(AB1569&gt;=3,"Medium","Low"))</f>
        <v>Medium</v>
      </c>
    </row>
    <row r="1570" customFormat="false" ht="15" hidden="false" customHeight="false" outlineLevel="0" collapsed="false">
      <c r="A1570" s="15" t="s">
        <v>1667</v>
      </c>
      <c r="B1570" s="15" t="s">
        <v>98</v>
      </c>
      <c r="C1570" s="15" t="n">
        <v>1</v>
      </c>
      <c r="D1570" s="15" t="s">
        <v>24</v>
      </c>
      <c r="E1570" s="15" t="s">
        <v>24</v>
      </c>
      <c r="F1570" s="15" t="n">
        <v>11</v>
      </c>
      <c r="G1570" s="15" t="s">
        <v>26</v>
      </c>
      <c r="H1570" s="15" t="s">
        <v>26</v>
      </c>
      <c r="I1570" s="15" t="s">
        <v>102</v>
      </c>
      <c r="J1570" s="15" t="s">
        <v>24</v>
      </c>
      <c r="K1570" s="15" t="s">
        <v>26</v>
      </c>
      <c r="L1570" s="15" t="s">
        <v>26</v>
      </c>
      <c r="M1570" s="15" t="s">
        <v>26</v>
      </c>
      <c r="N1570" s="15" t="s">
        <v>26</v>
      </c>
      <c r="O1570" s="15" t="s">
        <v>26</v>
      </c>
      <c r="P1570" s="15" t="s">
        <v>25</v>
      </c>
      <c r="Q1570" s="15" t="s">
        <v>26</v>
      </c>
      <c r="R1570" s="15" t="s">
        <v>15</v>
      </c>
      <c r="S1570" s="18" t="n">
        <v>111.4</v>
      </c>
      <c r="T1570" s="15" t="n">
        <v>1183.05</v>
      </c>
      <c r="U1570" s="15" t="s">
        <v>24</v>
      </c>
      <c r="V1570" s="18" t="n">
        <f aca="false">IF(ISNUMBER(T1570),T1570,0)</f>
        <v>1183.05</v>
      </c>
      <c r="W1570" s="15" t="n">
        <f aca="false">IF(U1570="Yes",1,0)</f>
        <v>0</v>
      </c>
      <c r="X1570" s="15" t="str">
        <f aca="false">IF(F1570&lt;=12,"0-12 months",IF(F1570&lt;=24,"13-24 months",IF(F1570&lt;=48,"25-48 months","49-72 months")))</f>
        <v>0-12 months</v>
      </c>
      <c r="Y1570" s="15" t="str">
        <f aca="false">IF(C1570=1,"Yes","No")</f>
        <v>Yes</v>
      </c>
      <c r="Z1570" s="15" t="n">
        <f aca="false">COUNTIF(J1570:O1570,"Yes")</f>
        <v>5</v>
      </c>
      <c r="AA1570" s="18" t="n">
        <f aca="false">S1570*W1570</f>
        <v>0</v>
      </c>
      <c r="AB1570" s="15" t="n">
        <f aca="false">(P1570="Month-to-month")+(I1570="Fiber optic")+(R1570="Electronic check")+(F1570&lt;=12)+(M1570="No")+(J1570="No")</f>
        <v>5</v>
      </c>
      <c r="AC1570" s="15" t="str">
        <f aca="false">IF(AB1570&gt;=5,"High",IF(AB1570&gt;=3,"Medium","Low"))</f>
        <v>High</v>
      </c>
    </row>
    <row r="1571" customFormat="false" ht="15" hidden="false" customHeight="false" outlineLevel="0" collapsed="false">
      <c r="A1571" s="15" t="s">
        <v>1668</v>
      </c>
      <c r="B1571" s="15" t="s">
        <v>94</v>
      </c>
      <c r="C1571" s="15" t="n">
        <v>0</v>
      </c>
      <c r="D1571" s="15" t="s">
        <v>26</v>
      </c>
      <c r="E1571" s="15" t="s">
        <v>26</v>
      </c>
      <c r="F1571" s="15" t="n">
        <v>15</v>
      </c>
      <c r="G1571" s="15" t="s">
        <v>26</v>
      </c>
      <c r="H1571" s="15" t="s">
        <v>24</v>
      </c>
      <c r="I1571" s="15" t="s">
        <v>96</v>
      </c>
      <c r="J1571" s="15" t="s">
        <v>24</v>
      </c>
      <c r="K1571" s="15" t="s">
        <v>24</v>
      </c>
      <c r="L1571" s="15" t="s">
        <v>24</v>
      </c>
      <c r="M1571" s="15" t="s">
        <v>24</v>
      </c>
      <c r="N1571" s="15" t="s">
        <v>24</v>
      </c>
      <c r="O1571" s="15" t="s">
        <v>24</v>
      </c>
      <c r="P1571" s="15" t="s">
        <v>25</v>
      </c>
      <c r="Q1571" s="15" t="s">
        <v>24</v>
      </c>
      <c r="R1571" s="15" t="s">
        <v>15</v>
      </c>
      <c r="S1571" s="18" t="n">
        <v>46.3</v>
      </c>
      <c r="T1571" s="15" t="n">
        <v>639.45</v>
      </c>
      <c r="U1571" s="15" t="s">
        <v>24</v>
      </c>
      <c r="V1571" s="18" t="n">
        <f aca="false">IF(ISNUMBER(T1571),T1571,0)</f>
        <v>639.45</v>
      </c>
      <c r="W1571" s="15" t="n">
        <f aca="false">IF(U1571="Yes",1,0)</f>
        <v>0</v>
      </c>
      <c r="X1571" s="15" t="str">
        <f aca="false">IF(F1571&lt;=12,"0-12 months",IF(F1571&lt;=24,"13-24 months",IF(F1571&lt;=48,"25-48 months","49-72 months")))</f>
        <v>13-24 months</v>
      </c>
      <c r="Y1571" s="15" t="str">
        <f aca="false">IF(C1571=1,"Yes","No")</f>
        <v>No</v>
      </c>
      <c r="Z1571" s="15" t="n">
        <f aca="false">COUNTIF(J1571:O1571,"Yes")</f>
        <v>0</v>
      </c>
      <c r="AA1571" s="18" t="n">
        <f aca="false">S1571*W1571</f>
        <v>0</v>
      </c>
      <c r="AB1571" s="15" t="n">
        <f aca="false">(P1571="Month-to-month")+(I1571="Fiber optic")+(R1571="Electronic check")+(F1571&lt;=12)+(M1571="No")+(J1571="No")</f>
        <v>4</v>
      </c>
      <c r="AC1571" s="15" t="str">
        <f aca="false">IF(AB1571&gt;=5,"High",IF(AB1571&gt;=3,"Medium","Low"))</f>
        <v>Medium</v>
      </c>
    </row>
    <row r="1572" customFormat="false" ht="15" hidden="false" customHeight="false" outlineLevel="0" collapsed="false">
      <c r="A1572" s="15" t="s">
        <v>1669</v>
      </c>
      <c r="B1572" s="15" t="s">
        <v>94</v>
      </c>
      <c r="C1572" s="15" t="n">
        <v>0</v>
      </c>
      <c r="D1572" s="15" t="s">
        <v>26</v>
      </c>
      <c r="E1572" s="15" t="s">
        <v>26</v>
      </c>
      <c r="F1572" s="15" t="n">
        <v>23</v>
      </c>
      <c r="G1572" s="15" t="s">
        <v>26</v>
      </c>
      <c r="H1572" s="15" t="s">
        <v>24</v>
      </c>
      <c r="I1572" s="15" t="s">
        <v>24</v>
      </c>
      <c r="J1572" s="15" t="s">
        <v>28</v>
      </c>
      <c r="K1572" s="15" t="s">
        <v>28</v>
      </c>
      <c r="L1572" s="15" t="s">
        <v>28</v>
      </c>
      <c r="M1572" s="15" t="s">
        <v>28</v>
      </c>
      <c r="N1572" s="15" t="s">
        <v>28</v>
      </c>
      <c r="O1572" s="15" t="s">
        <v>28</v>
      </c>
      <c r="P1572" s="15" t="s">
        <v>29</v>
      </c>
      <c r="Q1572" s="15" t="s">
        <v>24</v>
      </c>
      <c r="R1572" s="15" t="s">
        <v>19</v>
      </c>
      <c r="S1572" s="18" t="n">
        <v>20.4</v>
      </c>
      <c r="T1572" s="15" t="n">
        <v>478.75</v>
      </c>
      <c r="U1572" s="15" t="s">
        <v>24</v>
      </c>
      <c r="V1572" s="18" t="n">
        <f aca="false">IF(ISNUMBER(T1572),T1572,0)</f>
        <v>478.75</v>
      </c>
      <c r="W1572" s="15" t="n">
        <f aca="false">IF(U1572="Yes",1,0)</f>
        <v>0</v>
      </c>
      <c r="X1572" s="15" t="str">
        <f aca="false">IF(F1572&lt;=12,"0-12 months",IF(F1572&lt;=24,"13-24 months",IF(F1572&lt;=48,"25-48 months","49-72 months")))</f>
        <v>13-24 months</v>
      </c>
      <c r="Y1572" s="15" t="str">
        <f aca="false">IF(C1572=1,"Yes","No")</f>
        <v>No</v>
      </c>
      <c r="Z1572" s="15" t="n">
        <f aca="false">COUNTIF(J1572:O1572,"Yes")</f>
        <v>0</v>
      </c>
      <c r="AA1572" s="18" t="n">
        <f aca="false">S1572*W1572</f>
        <v>0</v>
      </c>
      <c r="AB1572" s="15" t="n">
        <f aca="false">(P1572="Month-to-month")+(I1572="Fiber optic")+(R1572="Electronic check")+(F1572&lt;=12)+(M1572="No")+(J1572="No")</f>
        <v>0</v>
      </c>
      <c r="AC1572" s="15" t="str">
        <f aca="false">IF(AB1572&gt;=5,"High",IF(AB1572&gt;=3,"Medium","Low"))</f>
        <v>Low</v>
      </c>
    </row>
    <row r="1573" customFormat="false" ht="15" hidden="false" customHeight="false" outlineLevel="0" collapsed="false">
      <c r="A1573" s="15" t="s">
        <v>1670</v>
      </c>
      <c r="B1573" s="15" t="s">
        <v>98</v>
      </c>
      <c r="C1573" s="15" t="n">
        <v>0</v>
      </c>
      <c r="D1573" s="15" t="s">
        <v>24</v>
      </c>
      <c r="E1573" s="15" t="s">
        <v>26</v>
      </c>
      <c r="F1573" s="15" t="n">
        <v>1</v>
      </c>
      <c r="G1573" s="15" t="s">
        <v>26</v>
      </c>
      <c r="H1573" s="15" t="s">
        <v>24</v>
      </c>
      <c r="I1573" s="15" t="s">
        <v>24</v>
      </c>
      <c r="J1573" s="15" t="s">
        <v>28</v>
      </c>
      <c r="K1573" s="15" t="s">
        <v>28</v>
      </c>
      <c r="L1573" s="15" t="s">
        <v>28</v>
      </c>
      <c r="M1573" s="15" t="s">
        <v>28</v>
      </c>
      <c r="N1573" s="15" t="s">
        <v>28</v>
      </c>
      <c r="O1573" s="15" t="s">
        <v>28</v>
      </c>
      <c r="P1573" s="15" t="s">
        <v>25</v>
      </c>
      <c r="Q1573" s="15" t="s">
        <v>24</v>
      </c>
      <c r="R1573" s="15" t="s">
        <v>17</v>
      </c>
      <c r="S1573" s="18" t="n">
        <v>20.05</v>
      </c>
      <c r="T1573" s="15" t="n">
        <v>20.05</v>
      </c>
      <c r="U1573" s="15" t="s">
        <v>24</v>
      </c>
      <c r="V1573" s="18" t="n">
        <f aca="false">IF(ISNUMBER(T1573),T1573,0)</f>
        <v>20.05</v>
      </c>
      <c r="W1573" s="15" t="n">
        <f aca="false">IF(U1573="Yes",1,0)</f>
        <v>0</v>
      </c>
      <c r="X1573" s="15" t="str">
        <f aca="false">IF(F1573&lt;=12,"0-12 months",IF(F1573&lt;=24,"13-24 months",IF(F1573&lt;=48,"25-48 months","49-72 months")))</f>
        <v>0-12 months</v>
      </c>
      <c r="Y1573" s="15" t="str">
        <f aca="false">IF(C1573=1,"Yes","No")</f>
        <v>No</v>
      </c>
      <c r="Z1573" s="15" t="n">
        <f aca="false">COUNTIF(J1573:O1573,"Yes")</f>
        <v>0</v>
      </c>
      <c r="AA1573" s="18" t="n">
        <f aca="false">S1573*W1573</f>
        <v>0</v>
      </c>
      <c r="AB1573" s="15" t="n">
        <f aca="false">(P1573="Month-to-month")+(I1573="Fiber optic")+(R1573="Electronic check")+(F1573&lt;=12)+(M1573="No")+(J1573="No")</f>
        <v>2</v>
      </c>
      <c r="AC1573" s="15" t="str">
        <f aca="false">IF(AB1573&gt;=5,"High",IF(AB1573&gt;=3,"Medium","Low"))</f>
        <v>Low</v>
      </c>
    </row>
    <row r="1574" customFormat="false" ht="15" hidden="false" customHeight="false" outlineLevel="0" collapsed="false">
      <c r="A1574" s="15" t="s">
        <v>1671</v>
      </c>
      <c r="B1574" s="15" t="s">
        <v>94</v>
      </c>
      <c r="C1574" s="15" t="n">
        <v>1</v>
      </c>
      <c r="D1574" s="15" t="s">
        <v>24</v>
      </c>
      <c r="E1574" s="15" t="s">
        <v>24</v>
      </c>
      <c r="F1574" s="15" t="n">
        <v>3</v>
      </c>
      <c r="G1574" s="15" t="s">
        <v>26</v>
      </c>
      <c r="H1574" s="15" t="s">
        <v>24</v>
      </c>
      <c r="I1574" s="15" t="s">
        <v>96</v>
      </c>
      <c r="J1574" s="15" t="s">
        <v>24</v>
      </c>
      <c r="K1574" s="15" t="s">
        <v>24</v>
      </c>
      <c r="L1574" s="15" t="s">
        <v>24</v>
      </c>
      <c r="M1574" s="15" t="s">
        <v>24</v>
      </c>
      <c r="N1574" s="15" t="s">
        <v>24</v>
      </c>
      <c r="O1574" s="15" t="s">
        <v>24</v>
      </c>
      <c r="P1574" s="15" t="s">
        <v>25</v>
      </c>
      <c r="Q1574" s="15" t="s">
        <v>24</v>
      </c>
      <c r="R1574" s="15" t="s">
        <v>15</v>
      </c>
      <c r="S1574" s="18" t="n">
        <v>45</v>
      </c>
      <c r="T1574" s="15" t="n">
        <v>127.1</v>
      </c>
      <c r="U1574" s="15" t="s">
        <v>26</v>
      </c>
      <c r="V1574" s="18" t="n">
        <f aca="false">IF(ISNUMBER(T1574),T1574,0)</f>
        <v>127.1</v>
      </c>
      <c r="W1574" s="15" t="n">
        <f aca="false">IF(U1574="Yes",1,0)</f>
        <v>1</v>
      </c>
      <c r="X1574" s="15" t="str">
        <f aca="false">IF(F1574&lt;=12,"0-12 months",IF(F1574&lt;=24,"13-24 months",IF(F1574&lt;=48,"25-48 months","49-72 months")))</f>
        <v>0-12 months</v>
      </c>
      <c r="Y1574" s="15" t="str">
        <f aca="false">IF(C1574=1,"Yes","No")</f>
        <v>Yes</v>
      </c>
      <c r="Z1574" s="15" t="n">
        <f aca="false">COUNTIF(J1574:O1574,"Yes")</f>
        <v>0</v>
      </c>
      <c r="AA1574" s="18" t="n">
        <f aca="false">S1574*W1574</f>
        <v>45</v>
      </c>
      <c r="AB1574" s="15" t="n">
        <f aca="false">(P1574="Month-to-month")+(I1574="Fiber optic")+(R1574="Electronic check")+(F1574&lt;=12)+(M1574="No")+(J1574="No")</f>
        <v>5</v>
      </c>
      <c r="AC1574" s="15" t="str">
        <f aca="false">IF(AB1574&gt;=5,"High",IF(AB1574&gt;=3,"Medium","Low"))</f>
        <v>High</v>
      </c>
    </row>
    <row r="1575" customFormat="false" ht="15" hidden="false" customHeight="false" outlineLevel="0" collapsed="false">
      <c r="A1575" s="15" t="s">
        <v>1672</v>
      </c>
      <c r="B1575" s="15" t="s">
        <v>98</v>
      </c>
      <c r="C1575" s="15" t="n">
        <v>0</v>
      </c>
      <c r="D1575" s="15" t="s">
        <v>26</v>
      </c>
      <c r="E1575" s="15" t="s">
        <v>26</v>
      </c>
      <c r="F1575" s="15" t="n">
        <v>47</v>
      </c>
      <c r="G1575" s="15" t="s">
        <v>26</v>
      </c>
      <c r="H1575" s="15" t="s">
        <v>24</v>
      </c>
      <c r="I1575" s="15" t="s">
        <v>102</v>
      </c>
      <c r="J1575" s="15" t="s">
        <v>26</v>
      </c>
      <c r="K1575" s="15" t="s">
        <v>26</v>
      </c>
      <c r="L1575" s="15" t="s">
        <v>26</v>
      </c>
      <c r="M1575" s="15" t="s">
        <v>24</v>
      </c>
      <c r="N1575" s="15" t="s">
        <v>24</v>
      </c>
      <c r="O1575" s="15" t="s">
        <v>26</v>
      </c>
      <c r="P1575" s="15" t="s">
        <v>27</v>
      </c>
      <c r="Q1575" s="15" t="s">
        <v>26</v>
      </c>
      <c r="R1575" s="15" t="s">
        <v>15</v>
      </c>
      <c r="S1575" s="18" t="n">
        <v>96.1</v>
      </c>
      <c r="T1575" s="15" t="n">
        <v>4391.45</v>
      </c>
      <c r="U1575" s="15" t="s">
        <v>24</v>
      </c>
      <c r="V1575" s="18" t="n">
        <f aca="false">IF(ISNUMBER(T1575),T1575,0)</f>
        <v>4391.45</v>
      </c>
      <c r="W1575" s="15" t="n">
        <f aca="false">IF(U1575="Yes",1,0)</f>
        <v>0</v>
      </c>
      <c r="X1575" s="15" t="str">
        <f aca="false">IF(F1575&lt;=12,"0-12 months",IF(F1575&lt;=24,"13-24 months",IF(F1575&lt;=48,"25-48 months","49-72 months")))</f>
        <v>25-48 months</v>
      </c>
      <c r="Y1575" s="15" t="str">
        <f aca="false">IF(C1575=1,"Yes","No")</f>
        <v>No</v>
      </c>
      <c r="Z1575" s="15" t="n">
        <f aca="false">COUNTIF(J1575:O1575,"Yes")</f>
        <v>4</v>
      </c>
      <c r="AA1575" s="18" t="n">
        <f aca="false">S1575*W1575</f>
        <v>0</v>
      </c>
      <c r="AB1575" s="15" t="n">
        <f aca="false">(P1575="Month-to-month")+(I1575="Fiber optic")+(R1575="Electronic check")+(F1575&lt;=12)+(M1575="No")+(J1575="No")</f>
        <v>3</v>
      </c>
      <c r="AC1575" s="15" t="str">
        <f aca="false">IF(AB1575&gt;=5,"High",IF(AB1575&gt;=3,"Medium","Low"))</f>
        <v>Medium</v>
      </c>
    </row>
    <row r="1576" customFormat="false" ht="15" hidden="false" customHeight="false" outlineLevel="0" collapsed="false">
      <c r="A1576" s="15" t="s">
        <v>1673</v>
      </c>
      <c r="B1576" s="15" t="s">
        <v>94</v>
      </c>
      <c r="C1576" s="15" t="n">
        <v>0</v>
      </c>
      <c r="D1576" s="15" t="s">
        <v>24</v>
      </c>
      <c r="E1576" s="15" t="s">
        <v>26</v>
      </c>
      <c r="F1576" s="15" t="n">
        <v>15</v>
      </c>
      <c r="G1576" s="15" t="s">
        <v>26</v>
      </c>
      <c r="H1576" s="15" t="s">
        <v>24</v>
      </c>
      <c r="I1576" s="15" t="s">
        <v>24</v>
      </c>
      <c r="J1576" s="15" t="s">
        <v>28</v>
      </c>
      <c r="K1576" s="15" t="s">
        <v>28</v>
      </c>
      <c r="L1576" s="15" t="s">
        <v>28</v>
      </c>
      <c r="M1576" s="15" t="s">
        <v>28</v>
      </c>
      <c r="N1576" s="15" t="s">
        <v>28</v>
      </c>
      <c r="O1576" s="15" t="s">
        <v>28</v>
      </c>
      <c r="P1576" s="15" t="s">
        <v>27</v>
      </c>
      <c r="Q1576" s="15" t="s">
        <v>24</v>
      </c>
      <c r="R1576" s="15" t="s">
        <v>17</v>
      </c>
      <c r="S1576" s="18" t="n">
        <v>19.65</v>
      </c>
      <c r="T1576" s="15" t="n">
        <v>270.6</v>
      </c>
      <c r="U1576" s="15" t="s">
        <v>24</v>
      </c>
      <c r="V1576" s="18" t="n">
        <f aca="false">IF(ISNUMBER(T1576),T1576,0)</f>
        <v>270.6</v>
      </c>
      <c r="W1576" s="15" t="n">
        <f aca="false">IF(U1576="Yes",1,0)</f>
        <v>0</v>
      </c>
      <c r="X1576" s="15" t="str">
        <f aca="false">IF(F1576&lt;=12,"0-12 months",IF(F1576&lt;=24,"13-24 months",IF(F1576&lt;=48,"25-48 months","49-72 months")))</f>
        <v>13-24 months</v>
      </c>
      <c r="Y1576" s="15" t="str">
        <f aca="false">IF(C1576=1,"Yes","No")</f>
        <v>No</v>
      </c>
      <c r="Z1576" s="15" t="n">
        <f aca="false">COUNTIF(J1576:O1576,"Yes")</f>
        <v>0</v>
      </c>
      <c r="AA1576" s="18" t="n">
        <f aca="false">S1576*W1576</f>
        <v>0</v>
      </c>
      <c r="AB1576" s="15" t="n">
        <f aca="false">(P1576="Month-to-month")+(I1576="Fiber optic")+(R1576="Electronic check")+(F1576&lt;=12)+(M1576="No")+(J1576="No")</f>
        <v>0</v>
      </c>
      <c r="AC1576" s="15" t="str">
        <f aca="false">IF(AB1576&gt;=5,"High",IF(AB1576&gt;=3,"Medium","Low"))</f>
        <v>Low</v>
      </c>
    </row>
    <row r="1577" customFormat="false" ht="15" hidden="false" customHeight="false" outlineLevel="0" collapsed="false">
      <c r="A1577" s="15" t="s">
        <v>1674</v>
      </c>
      <c r="B1577" s="15" t="s">
        <v>98</v>
      </c>
      <c r="C1577" s="15" t="n">
        <v>0</v>
      </c>
      <c r="D1577" s="15" t="s">
        <v>24</v>
      </c>
      <c r="E1577" s="15" t="s">
        <v>24</v>
      </c>
      <c r="F1577" s="15" t="n">
        <v>66</v>
      </c>
      <c r="G1577" s="15" t="s">
        <v>26</v>
      </c>
      <c r="H1577" s="15" t="s">
        <v>24</v>
      </c>
      <c r="I1577" s="15" t="s">
        <v>102</v>
      </c>
      <c r="J1577" s="15" t="s">
        <v>24</v>
      </c>
      <c r="K1577" s="15" t="s">
        <v>26</v>
      </c>
      <c r="L1577" s="15" t="s">
        <v>26</v>
      </c>
      <c r="M1577" s="15" t="s">
        <v>24</v>
      </c>
      <c r="N1577" s="15" t="s">
        <v>26</v>
      </c>
      <c r="O1577" s="15" t="s">
        <v>26</v>
      </c>
      <c r="P1577" s="15" t="s">
        <v>25</v>
      </c>
      <c r="Q1577" s="15" t="s">
        <v>24</v>
      </c>
      <c r="R1577" s="15" t="s">
        <v>15</v>
      </c>
      <c r="S1577" s="18" t="n">
        <v>99.5</v>
      </c>
      <c r="T1577" s="15" t="n">
        <v>6710.5</v>
      </c>
      <c r="U1577" s="15" t="s">
        <v>26</v>
      </c>
      <c r="V1577" s="18" t="n">
        <f aca="false">IF(ISNUMBER(T1577),T1577,0)</f>
        <v>6710.5</v>
      </c>
      <c r="W1577" s="15" t="n">
        <f aca="false">IF(U1577="Yes",1,0)</f>
        <v>1</v>
      </c>
      <c r="X1577" s="15" t="str">
        <f aca="false">IF(F1577&lt;=12,"0-12 months",IF(F1577&lt;=24,"13-24 months",IF(F1577&lt;=48,"25-48 months","49-72 months")))</f>
        <v>49-72 months</v>
      </c>
      <c r="Y1577" s="15" t="str">
        <f aca="false">IF(C1577=1,"Yes","No")</f>
        <v>No</v>
      </c>
      <c r="Z1577" s="15" t="n">
        <f aca="false">COUNTIF(J1577:O1577,"Yes")</f>
        <v>4</v>
      </c>
      <c r="AA1577" s="18" t="n">
        <f aca="false">S1577*W1577</f>
        <v>99.5</v>
      </c>
      <c r="AB1577" s="15" t="n">
        <f aca="false">(P1577="Month-to-month")+(I1577="Fiber optic")+(R1577="Electronic check")+(F1577&lt;=12)+(M1577="No")+(J1577="No")</f>
        <v>5</v>
      </c>
      <c r="AC1577" s="15" t="str">
        <f aca="false">IF(AB1577&gt;=5,"High",IF(AB1577&gt;=3,"Medium","Low"))</f>
        <v>High</v>
      </c>
    </row>
    <row r="1578" customFormat="false" ht="15" hidden="false" customHeight="false" outlineLevel="0" collapsed="false">
      <c r="A1578" s="15" t="s">
        <v>1675</v>
      </c>
      <c r="B1578" s="15" t="s">
        <v>94</v>
      </c>
      <c r="C1578" s="15" t="n">
        <v>1</v>
      </c>
      <c r="D1578" s="15" t="s">
        <v>26</v>
      </c>
      <c r="E1578" s="15" t="s">
        <v>24</v>
      </c>
      <c r="F1578" s="15" t="n">
        <v>68</v>
      </c>
      <c r="G1578" s="15" t="s">
        <v>26</v>
      </c>
      <c r="H1578" s="15" t="s">
        <v>24</v>
      </c>
      <c r="I1578" s="15" t="s">
        <v>96</v>
      </c>
      <c r="J1578" s="15" t="s">
        <v>24</v>
      </c>
      <c r="K1578" s="15" t="s">
        <v>26</v>
      </c>
      <c r="L1578" s="15" t="s">
        <v>26</v>
      </c>
      <c r="M1578" s="15" t="s">
        <v>26</v>
      </c>
      <c r="N1578" s="15" t="s">
        <v>24</v>
      </c>
      <c r="O1578" s="15" t="s">
        <v>24</v>
      </c>
      <c r="P1578" s="15" t="s">
        <v>27</v>
      </c>
      <c r="Q1578" s="15" t="s">
        <v>26</v>
      </c>
      <c r="R1578" s="15" t="s">
        <v>19</v>
      </c>
      <c r="S1578" s="18" t="n">
        <v>60.65</v>
      </c>
      <c r="T1578" s="15" t="n">
        <v>3975.9</v>
      </c>
      <c r="U1578" s="15" t="s">
        <v>24</v>
      </c>
      <c r="V1578" s="18" t="n">
        <f aca="false">IF(ISNUMBER(T1578),T1578,0)</f>
        <v>3975.9</v>
      </c>
      <c r="W1578" s="15" t="n">
        <f aca="false">IF(U1578="Yes",1,0)</f>
        <v>0</v>
      </c>
      <c r="X1578" s="15" t="str">
        <f aca="false">IF(F1578&lt;=12,"0-12 months",IF(F1578&lt;=24,"13-24 months",IF(F1578&lt;=48,"25-48 months","49-72 months")))</f>
        <v>49-72 months</v>
      </c>
      <c r="Y1578" s="15" t="str">
        <f aca="false">IF(C1578=1,"Yes","No")</f>
        <v>Yes</v>
      </c>
      <c r="Z1578" s="15" t="n">
        <f aca="false">COUNTIF(J1578:O1578,"Yes")</f>
        <v>3</v>
      </c>
      <c r="AA1578" s="18" t="n">
        <f aca="false">S1578*W1578</f>
        <v>0</v>
      </c>
      <c r="AB1578" s="15" t="n">
        <f aca="false">(P1578="Month-to-month")+(I1578="Fiber optic")+(R1578="Electronic check")+(F1578&lt;=12)+(M1578="No")+(J1578="No")</f>
        <v>1</v>
      </c>
      <c r="AC1578" s="15" t="str">
        <f aca="false">IF(AB1578&gt;=5,"High",IF(AB1578&gt;=3,"Medium","Low"))</f>
        <v>Low</v>
      </c>
    </row>
    <row r="1579" customFormat="false" ht="15" hidden="false" customHeight="false" outlineLevel="0" collapsed="false">
      <c r="A1579" s="15" t="s">
        <v>1676</v>
      </c>
      <c r="B1579" s="15" t="s">
        <v>94</v>
      </c>
      <c r="C1579" s="15" t="n">
        <v>0</v>
      </c>
      <c r="D1579" s="15" t="s">
        <v>26</v>
      </c>
      <c r="E1579" s="15" t="s">
        <v>26</v>
      </c>
      <c r="F1579" s="15" t="n">
        <v>17</v>
      </c>
      <c r="G1579" s="15" t="s">
        <v>26</v>
      </c>
      <c r="H1579" s="15" t="s">
        <v>24</v>
      </c>
      <c r="I1579" s="15" t="s">
        <v>102</v>
      </c>
      <c r="J1579" s="15" t="s">
        <v>24</v>
      </c>
      <c r="K1579" s="15" t="s">
        <v>24</v>
      </c>
      <c r="L1579" s="15" t="s">
        <v>26</v>
      </c>
      <c r="M1579" s="15" t="s">
        <v>26</v>
      </c>
      <c r="N1579" s="15" t="s">
        <v>26</v>
      </c>
      <c r="O1579" s="15" t="s">
        <v>26</v>
      </c>
      <c r="P1579" s="15" t="s">
        <v>27</v>
      </c>
      <c r="Q1579" s="15" t="s">
        <v>24</v>
      </c>
      <c r="R1579" s="15" t="s">
        <v>19</v>
      </c>
      <c r="S1579" s="18" t="n">
        <v>98.6</v>
      </c>
      <c r="T1579" s="15" t="n">
        <v>1704.95</v>
      </c>
      <c r="U1579" s="15" t="s">
        <v>26</v>
      </c>
      <c r="V1579" s="18" t="n">
        <f aca="false">IF(ISNUMBER(T1579),T1579,0)</f>
        <v>1704.95</v>
      </c>
      <c r="W1579" s="15" t="n">
        <f aca="false">IF(U1579="Yes",1,0)</f>
        <v>1</v>
      </c>
      <c r="X1579" s="15" t="str">
        <f aca="false">IF(F1579&lt;=12,"0-12 months",IF(F1579&lt;=24,"13-24 months",IF(F1579&lt;=48,"25-48 months","49-72 months")))</f>
        <v>13-24 months</v>
      </c>
      <c r="Y1579" s="15" t="str">
        <f aca="false">IF(C1579=1,"Yes","No")</f>
        <v>No</v>
      </c>
      <c r="Z1579" s="15" t="n">
        <f aca="false">COUNTIF(J1579:O1579,"Yes")</f>
        <v>4</v>
      </c>
      <c r="AA1579" s="18" t="n">
        <f aca="false">S1579*W1579</f>
        <v>98.6</v>
      </c>
      <c r="AB1579" s="15" t="n">
        <f aca="false">(P1579="Month-to-month")+(I1579="Fiber optic")+(R1579="Electronic check")+(F1579&lt;=12)+(M1579="No")+(J1579="No")</f>
        <v>2</v>
      </c>
      <c r="AC1579" s="15" t="str">
        <f aca="false">IF(AB1579&gt;=5,"High",IF(AB1579&gt;=3,"Medium","Low"))</f>
        <v>Low</v>
      </c>
    </row>
    <row r="1580" customFormat="false" ht="15" hidden="false" customHeight="false" outlineLevel="0" collapsed="false">
      <c r="A1580" s="15" t="s">
        <v>1677</v>
      </c>
      <c r="B1580" s="15" t="s">
        <v>94</v>
      </c>
      <c r="C1580" s="15" t="n">
        <v>0</v>
      </c>
      <c r="D1580" s="15" t="s">
        <v>24</v>
      </c>
      <c r="E1580" s="15" t="s">
        <v>24</v>
      </c>
      <c r="F1580" s="15" t="n">
        <v>7</v>
      </c>
      <c r="G1580" s="15" t="s">
        <v>26</v>
      </c>
      <c r="H1580" s="15" t="s">
        <v>24</v>
      </c>
      <c r="I1580" s="15" t="s">
        <v>96</v>
      </c>
      <c r="J1580" s="15" t="s">
        <v>24</v>
      </c>
      <c r="K1580" s="15" t="s">
        <v>24</v>
      </c>
      <c r="L1580" s="15" t="s">
        <v>24</v>
      </c>
      <c r="M1580" s="15" t="s">
        <v>26</v>
      </c>
      <c r="N1580" s="15" t="s">
        <v>26</v>
      </c>
      <c r="O1580" s="15" t="s">
        <v>24</v>
      </c>
      <c r="P1580" s="15" t="s">
        <v>25</v>
      </c>
      <c r="Q1580" s="15" t="s">
        <v>26</v>
      </c>
      <c r="R1580" s="15" t="s">
        <v>17</v>
      </c>
      <c r="S1580" s="18" t="n">
        <v>59.5</v>
      </c>
      <c r="T1580" s="15" t="n">
        <v>415.95</v>
      </c>
      <c r="U1580" s="15" t="s">
        <v>26</v>
      </c>
      <c r="V1580" s="18" t="n">
        <f aca="false">IF(ISNUMBER(T1580),T1580,0)</f>
        <v>415.95</v>
      </c>
      <c r="W1580" s="15" t="n">
        <f aca="false">IF(U1580="Yes",1,0)</f>
        <v>1</v>
      </c>
      <c r="X1580" s="15" t="str">
        <f aca="false">IF(F1580&lt;=12,"0-12 months",IF(F1580&lt;=24,"13-24 months",IF(F1580&lt;=48,"25-48 months","49-72 months")))</f>
        <v>0-12 months</v>
      </c>
      <c r="Y1580" s="15" t="str">
        <f aca="false">IF(C1580=1,"Yes","No")</f>
        <v>No</v>
      </c>
      <c r="Z1580" s="15" t="n">
        <f aca="false">COUNTIF(J1580:O1580,"Yes")</f>
        <v>2</v>
      </c>
      <c r="AA1580" s="18" t="n">
        <f aca="false">S1580*W1580</f>
        <v>59.5</v>
      </c>
      <c r="AB1580" s="15" t="n">
        <f aca="false">(P1580="Month-to-month")+(I1580="Fiber optic")+(R1580="Electronic check")+(F1580&lt;=12)+(M1580="No")+(J1580="No")</f>
        <v>3</v>
      </c>
      <c r="AC1580" s="15" t="str">
        <f aca="false">IF(AB1580&gt;=5,"High",IF(AB1580&gt;=3,"Medium","Low"))</f>
        <v>Medium</v>
      </c>
    </row>
    <row r="1581" customFormat="false" ht="15" hidden="false" customHeight="false" outlineLevel="0" collapsed="false">
      <c r="A1581" s="15" t="s">
        <v>1678</v>
      </c>
      <c r="B1581" s="15" t="s">
        <v>98</v>
      </c>
      <c r="C1581" s="15" t="n">
        <v>1</v>
      </c>
      <c r="D1581" s="15" t="s">
        <v>26</v>
      </c>
      <c r="E1581" s="15" t="s">
        <v>24</v>
      </c>
      <c r="F1581" s="15" t="n">
        <v>12</v>
      </c>
      <c r="G1581" s="15" t="s">
        <v>26</v>
      </c>
      <c r="H1581" s="15" t="s">
        <v>24</v>
      </c>
      <c r="I1581" s="15" t="s">
        <v>102</v>
      </c>
      <c r="J1581" s="15" t="s">
        <v>24</v>
      </c>
      <c r="K1581" s="15" t="s">
        <v>24</v>
      </c>
      <c r="L1581" s="15" t="s">
        <v>24</v>
      </c>
      <c r="M1581" s="15" t="s">
        <v>24</v>
      </c>
      <c r="N1581" s="15" t="s">
        <v>24</v>
      </c>
      <c r="O1581" s="15" t="s">
        <v>26</v>
      </c>
      <c r="P1581" s="15" t="s">
        <v>25</v>
      </c>
      <c r="Q1581" s="15" t="s">
        <v>26</v>
      </c>
      <c r="R1581" s="15" t="s">
        <v>15</v>
      </c>
      <c r="S1581" s="18" t="n">
        <v>80.45</v>
      </c>
      <c r="T1581" s="15" t="n">
        <v>950.2</v>
      </c>
      <c r="U1581" s="15" t="s">
        <v>26</v>
      </c>
      <c r="V1581" s="18" t="n">
        <f aca="false">IF(ISNUMBER(T1581),T1581,0)</f>
        <v>950.2</v>
      </c>
      <c r="W1581" s="15" t="n">
        <f aca="false">IF(U1581="Yes",1,0)</f>
        <v>1</v>
      </c>
      <c r="X1581" s="15" t="str">
        <f aca="false">IF(F1581&lt;=12,"0-12 months",IF(F1581&lt;=24,"13-24 months",IF(F1581&lt;=48,"25-48 months","49-72 months")))</f>
        <v>0-12 months</v>
      </c>
      <c r="Y1581" s="15" t="str">
        <f aca="false">IF(C1581=1,"Yes","No")</f>
        <v>Yes</v>
      </c>
      <c r="Z1581" s="15" t="n">
        <f aca="false">COUNTIF(J1581:O1581,"Yes")</f>
        <v>1</v>
      </c>
      <c r="AA1581" s="18" t="n">
        <f aca="false">S1581*W1581</f>
        <v>80.45</v>
      </c>
      <c r="AB1581" s="15" t="n">
        <f aca="false">(P1581="Month-to-month")+(I1581="Fiber optic")+(R1581="Electronic check")+(F1581&lt;=12)+(M1581="No")+(J1581="No")</f>
        <v>6</v>
      </c>
      <c r="AC1581" s="15" t="str">
        <f aca="false">IF(AB1581&gt;=5,"High",IF(AB1581&gt;=3,"Medium","Low"))</f>
        <v>High</v>
      </c>
    </row>
    <row r="1582" customFormat="false" ht="15" hidden="false" customHeight="false" outlineLevel="0" collapsed="false">
      <c r="A1582" s="15" t="s">
        <v>1679</v>
      </c>
      <c r="B1582" s="15" t="s">
        <v>94</v>
      </c>
      <c r="C1582" s="15" t="n">
        <v>1</v>
      </c>
      <c r="D1582" s="15" t="s">
        <v>26</v>
      </c>
      <c r="E1582" s="15" t="s">
        <v>24</v>
      </c>
      <c r="F1582" s="15" t="n">
        <v>21</v>
      </c>
      <c r="G1582" s="15" t="s">
        <v>26</v>
      </c>
      <c r="H1582" s="15" t="s">
        <v>26</v>
      </c>
      <c r="I1582" s="15" t="s">
        <v>96</v>
      </c>
      <c r="J1582" s="15" t="s">
        <v>24</v>
      </c>
      <c r="K1582" s="15" t="s">
        <v>26</v>
      </c>
      <c r="L1582" s="15" t="s">
        <v>26</v>
      </c>
      <c r="M1582" s="15" t="s">
        <v>24</v>
      </c>
      <c r="N1582" s="15" t="s">
        <v>24</v>
      </c>
      <c r="O1582" s="15" t="s">
        <v>26</v>
      </c>
      <c r="P1582" s="15" t="s">
        <v>27</v>
      </c>
      <c r="Q1582" s="15" t="s">
        <v>24</v>
      </c>
      <c r="R1582" s="15" t="s">
        <v>19</v>
      </c>
      <c r="S1582" s="18" t="n">
        <v>71.7</v>
      </c>
      <c r="T1582" s="15" t="n">
        <v>1497.05</v>
      </c>
      <c r="U1582" s="15" t="s">
        <v>24</v>
      </c>
      <c r="V1582" s="18" t="n">
        <f aca="false">IF(ISNUMBER(T1582),T1582,0)</f>
        <v>1497.05</v>
      </c>
      <c r="W1582" s="15" t="n">
        <f aca="false">IF(U1582="Yes",1,0)</f>
        <v>0</v>
      </c>
      <c r="X1582" s="15" t="str">
        <f aca="false">IF(F1582&lt;=12,"0-12 months",IF(F1582&lt;=24,"13-24 months",IF(F1582&lt;=48,"25-48 months","49-72 months")))</f>
        <v>13-24 months</v>
      </c>
      <c r="Y1582" s="15" t="str">
        <f aca="false">IF(C1582=1,"Yes","No")</f>
        <v>Yes</v>
      </c>
      <c r="Z1582" s="15" t="n">
        <f aca="false">COUNTIF(J1582:O1582,"Yes")</f>
        <v>3</v>
      </c>
      <c r="AA1582" s="18" t="n">
        <f aca="false">S1582*W1582</f>
        <v>0</v>
      </c>
      <c r="AB1582" s="15" t="n">
        <f aca="false">(P1582="Month-to-month")+(I1582="Fiber optic")+(R1582="Electronic check")+(F1582&lt;=12)+(M1582="No")+(J1582="No")</f>
        <v>2</v>
      </c>
      <c r="AC1582" s="15" t="str">
        <f aca="false">IF(AB1582&gt;=5,"High",IF(AB1582&gt;=3,"Medium","Low"))</f>
        <v>Low</v>
      </c>
    </row>
    <row r="1583" customFormat="false" ht="15" hidden="false" customHeight="false" outlineLevel="0" collapsed="false">
      <c r="A1583" s="15" t="s">
        <v>1680</v>
      </c>
      <c r="B1583" s="15" t="s">
        <v>98</v>
      </c>
      <c r="C1583" s="15" t="n">
        <v>0</v>
      </c>
      <c r="D1583" s="15" t="s">
        <v>24</v>
      </c>
      <c r="E1583" s="15" t="s">
        <v>24</v>
      </c>
      <c r="F1583" s="15" t="n">
        <v>21</v>
      </c>
      <c r="G1583" s="15" t="s">
        <v>24</v>
      </c>
      <c r="H1583" s="15" t="s">
        <v>95</v>
      </c>
      <c r="I1583" s="15" t="s">
        <v>96</v>
      </c>
      <c r="J1583" s="15" t="s">
        <v>24</v>
      </c>
      <c r="K1583" s="15" t="s">
        <v>26</v>
      </c>
      <c r="L1583" s="15" t="s">
        <v>24</v>
      </c>
      <c r="M1583" s="15" t="s">
        <v>26</v>
      </c>
      <c r="N1583" s="15" t="s">
        <v>24</v>
      </c>
      <c r="O1583" s="15" t="s">
        <v>24</v>
      </c>
      <c r="P1583" s="15" t="s">
        <v>25</v>
      </c>
      <c r="Q1583" s="15" t="s">
        <v>26</v>
      </c>
      <c r="R1583" s="15" t="s">
        <v>17</v>
      </c>
      <c r="S1583" s="18" t="n">
        <v>36</v>
      </c>
      <c r="T1583" s="15" t="n">
        <v>780.15</v>
      </c>
      <c r="U1583" s="15" t="s">
        <v>24</v>
      </c>
      <c r="V1583" s="18" t="n">
        <f aca="false">IF(ISNUMBER(T1583),T1583,0)</f>
        <v>780.15</v>
      </c>
      <c r="W1583" s="15" t="n">
        <f aca="false">IF(U1583="Yes",1,0)</f>
        <v>0</v>
      </c>
      <c r="X1583" s="15" t="str">
        <f aca="false">IF(F1583&lt;=12,"0-12 months",IF(F1583&lt;=24,"13-24 months",IF(F1583&lt;=48,"25-48 months","49-72 months")))</f>
        <v>13-24 months</v>
      </c>
      <c r="Y1583" s="15" t="str">
        <f aca="false">IF(C1583=1,"Yes","No")</f>
        <v>No</v>
      </c>
      <c r="Z1583" s="15" t="n">
        <f aca="false">COUNTIF(J1583:O1583,"Yes")</f>
        <v>2</v>
      </c>
      <c r="AA1583" s="18" t="n">
        <f aca="false">S1583*W1583</f>
        <v>0</v>
      </c>
      <c r="AB1583" s="15" t="n">
        <f aca="false">(P1583="Month-to-month")+(I1583="Fiber optic")+(R1583="Electronic check")+(F1583&lt;=12)+(M1583="No")+(J1583="No")</f>
        <v>2</v>
      </c>
      <c r="AC1583" s="15" t="str">
        <f aca="false">IF(AB1583&gt;=5,"High",IF(AB1583&gt;=3,"Medium","Low"))</f>
        <v>Low</v>
      </c>
    </row>
    <row r="1584" customFormat="false" ht="15" hidden="false" customHeight="false" outlineLevel="0" collapsed="false">
      <c r="A1584" s="15" t="s">
        <v>1681</v>
      </c>
      <c r="B1584" s="15" t="s">
        <v>94</v>
      </c>
      <c r="C1584" s="15" t="n">
        <v>0</v>
      </c>
      <c r="D1584" s="15" t="s">
        <v>26</v>
      </c>
      <c r="E1584" s="15" t="s">
        <v>26</v>
      </c>
      <c r="F1584" s="15" t="n">
        <v>56</v>
      </c>
      <c r="G1584" s="15" t="s">
        <v>26</v>
      </c>
      <c r="H1584" s="15" t="s">
        <v>26</v>
      </c>
      <c r="I1584" s="15" t="s">
        <v>96</v>
      </c>
      <c r="J1584" s="15" t="s">
        <v>26</v>
      </c>
      <c r="K1584" s="15" t="s">
        <v>24</v>
      </c>
      <c r="L1584" s="15" t="s">
        <v>24</v>
      </c>
      <c r="M1584" s="15" t="s">
        <v>24</v>
      </c>
      <c r="N1584" s="15" t="s">
        <v>26</v>
      </c>
      <c r="O1584" s="15" t="s">
        <v>24</v>
      </c>
      <c r="P1584" s="15" t="s">
        <v>27</v>
      </c>
      <c r="Q1584" s="15" t="s">
        <v>24</v>
      </c>
      <c r="R1584" s="15" t="s">
        <v>19</v>
      </c>
      <c r="S1584" s="18" t="n">
        <v>65.2</v>
      </c>
      <c r="T1584" s="15" t="n">
        <v>3512.15</v>
      </c>
      <c r="U1584" s="15" t="s">
        <v>24</v>
      </c>
      <c r="V1584" s="18" t="n">
        <f aca="false">IF(ISNUMBER(T1584),T1584,0)</f>
        <v>3512.15</v>
      </c>
      <c r="W1584" s="15" t="n">
        <f aca="false">IF(U1584="Yes",1,0)</f>
        <v>0</v>
      </c>
      <c r="X1584" s="15" t="str">
        <f aca="false">IF(F1584&lt;=12,"0-12 months",IF(F1584&lt;=24,"13-24 months",IF(F1584&lt;=48,"25-48 months","49-72 months")))</f>
        <v>49-72 months</v>
      </c>
      <c r="Y1584" s="15" t="str">
        <f aca="false">IF(C1584=1,"Yes","No")</f>
        <v>No</v>
      </c>
      <c r="Z1584" s="15" t="n">
        <f aca="false">COUNTIF(J1584:O1584,"Yes")</f>
        <v>2</v>
      </c>
      <c r="AA1584" s="18" t="n">
        <f aca="false">S1584*W1584</f>
        <v>0</v>
      </c>
      <c r="AB1584" s="15" t="n">
        <f aca="false">(P1584="Month-to-month")+(I1584="Fiber optic")+(R1584="Electronic check")+(F1584&lt;=12)+(M1584="No")+(J1584="No")</f>
        <v>1</v>
      </c>
      <c r="AC1584" s="15" t="str">
        <f aca="false">IF(AB1584&gt;=5,"High",IF(AB1584&gt;=3,"Medium","Low"))</f>
        <v>Low</v>
      </c>
    </row>
    <row r="1585" customFormat="false" ht="15" hidden="false" customHeight="false" outlineLevel="0" collapsed="false">
      <c r="A1585" s="15" t="s">
        <v>1682</v>
      </c>
      <c r="B1585" s="15" t="s">
        <v>94</v>
      </c>
      <c r="C1585" s="15" t="n">
        <v>0</v>
      </c>
      <c r="D1585" s="15" t="s">
        <v>26</v>
      </c>
      <c r="E1585" s="15" t="s">
        <v>26</v>
      </c>
      <c r="F1585" s="15" t="n">
        <v>6</v>
      </c>
      <c r="G1585" s="15" t="s">
        <v>26</v>
      </c>
      <c r="H1585" s="15" t="s">
        <v>26</v>
      </c>
      <c r="I1585" s="15" t="s">
        <v>96</v>
      </c>
      <c r="J1585" s="15" t="s">
        <v>24</v>
      </c>
      <c r="K1585" s="15" t="s">
        <v>24</v>
      </c>
      <c r="L1585" s="15" t="s">
        <v>24</v>
      </c>
      <c r="M1585" s="15" t="s">
        <v>24</v>
      </c>
      <c r="N1585" s="15" t="s">
        <v>24</v>
      </c>
      <c r="O1585" s="15" t="s">
        <v>24</v>
      </c>
      <c r="P1585" s="15" t="s">
        <v>25</v>
      </c>
      <c r="Q1585" s="15" t="s">
        <v>26</v>
      </c>
      <c r="R1585" s="15" t="s">
        <v>21</v>
      </c>
      <c r="S1585" s="18" t="n">
        <v>48.95</v>
      </c>
      <c r="T1585" s="15" t="n">
        <v>273.25</v>
      </c>
      <c r="U1585" s="15" t="s">
        <v>24</v>
      </c>
      <c r="V1585" s="18" t="n">
        <f aca="false">IF(ISNUMBER(T1585),T1585,0)</f>
        <v>273.25</v>
      </c>
      <c r="W1585" s="15" t="n">
        <f aca="false">IF(U1585="Yes",1,0)</f>
        <v>0</v>
      </c>
      <c r="X1585" s="15" t="str">
        <f aca="false">IF(F1585&lt;=12,"0-12 months",IF(F1585&lt;=24,"13-24 months",IF(F1585&lt;=48,"25-48 months","49-72 months")))</f>
        <v>0-12 months</v>
      </c>
      <c r="Y1585" s="15" t="str">
        <f aca="false">IF(C1585=1,"Yes","No")</f>
        <v>No</v>
      </c>
      <c r="Z1585" s="15" t="n">
        <f aca="false">COUNTIF(J1585:O1585,"Yes")</f>
        <v>0</v>
      </c>
      <c r="AA1585" s="18" t="n">
        <f aca="false">S1585*W1585</f>
        <v>0</v>
      </c>
      <c r="AB1585" s="15" t="n">
        <f aca="false">(P1585="Month-to-month")+(I1585="Fiber optic")+(R1585="Electronic check")+(F1585&lt;=12)+(M1585="No")+(J1585="No")</f>
        <v>4</v>
      </c>
      <c r="AC1585" s="15" t="str">
        <f aca="false">IF(AB1585&gt;=5,"High",IF(AB1585&gt;=3,"Medium","Low"))</f>
        <v>Medium</v>
      </c>
    </row>
    <row r="1586" customFormat="false" ht="15" hidden="false" customHeight="false" outlineLevel="0" collapsed="false">
      <c r="A1586" s="15" t="s">
        <v>1683</v>
      </c>
      <c r="B1586" s="15" t="s">
        <v>94</v>
      </c>
      <c r="C1586" s="15" t="n">
        <v>1</v>
      </c>
      <c r="D1586" s="15" t="s">
        <v>24</v>
      </c>
      <c r="E1586" s="15" t="s">
        <v>24</v>
      </c>
      <c r="F1586" s="15" t="n">
        <v>65</v>
      </c>
      <c r="G1586" s="15" t="s">
        <v>24</v>
      </c>
      <c r="H1586" s="15" t="s">
        <v>95</v>
      </c>
      <c r="I1586" s="15" t="s">
        <v>96</v>
      </c>
      <c r="J1586" s="15" t="s">
        <v>24</v>
      </c>
      <c r="K1586" s="15" t="s">
        <v>26</v>
      </c>
      <c r="L1586" s="15" t="s">
        <v>26</v>
      </c>
      <c r="M1586" s="15" t="s">
        <v>24</v>
      </c>
      <c r="N1586" s="15" t="s">
        <v>26</v>
      </c>
      <c r="O1586" s="15" t="s">
        <v>26</v>
      </c>
      <c r="P1586" s="15" t="s">
        <v>29</v>
      </c>
      <c r="Q1586" s="15" t="s">
        <v>26</v>
      </c>
      <c r="R1586" s="15" t="s">
        <v>19</v>
      </c>
      <c r="S1586" s="18" t="n">
        <v>53.5</v>
      </c>
      <c r="T1586" s="15" t="n">
        <v>3517.9</v>
      </c>
      <c r="U1586" s="15" t="s">
        <v>24</v>
      </c>
      <c r="V1586" s="18" t="n">
        <f aca="false">IF(ISNUMBER(T1586),T1586,0)</f>
        <v>3517.9</v>
      </c>
      <c r="W1586" s="15" t="n">
        <f aca="false">IF(U1586="Yes",1,0)</f>
        <v>0</v>
      </c>
      <c r="X1586" s="15" t="str">
        <f aca="false">IF(F1586&lt;=12,"0-12 months",IF(F1586&lt;=24,"13-24 months",IF(F1586&lt;=48,"25-48 months","49-72 months")))</f>
        <v>49-72 months</v>
      </c>
      <c r="Y1586" s="15" t="str">
        <f aca="false">IF(C1586=1,"Yes","No")</f>
        <v>Yes</v>
      </c>
      <c r="Z1586" s="15" t="n">
        <f aca="false">COUNTIF(J1586:O1586,"Yes")</f>
        <v>4</v>
      </c>
      <c r="AA1586" s="18" t="n">
        <f aca="false">S1586*W1586</f>
        <v>0</v>
      </c>
      <c r="AB1586" s="15" t="n">
        <f aca="false">(P1586="Month-to-month")+(I1586="Fiber optic")+(R1586="Electronic check")+(F1586&lt;=12)+(M1586="No")+(J1586="No")</f>
        <v>2</v>
      </c>
      <c r="AC1586" s="15" t="str">
        <f aca="false">IF(AB1586&gt;=5,"High",IF(AB1586&gt;=3,"Medium","Low"))</f>
        <v>Low</v>
      </c>
    </row>
    <row r="1587" customFormat="false" ht="15" hidden="false" customHeight="false" outlineLevel="0" collapsed="false">
      <c r="A1587" s="15" t="s">
        <v>1684</v>
      </c>
      <c r="B1587" s="15" t="s">
        <v>98</v>
      </c>
      <c r="C1587" s="15" t="n">
        <v>0</v>
      </c>
      <c r="D1587" s="15" t="s">
        <v>26</v>
      </c>
      <c r="E1587" s="15" t="s">
        <v>24</v>
      </c>
      <c r="F1587" s="15" t="n">
        <v>42</v>
      </c>
      <c r="G1587" s="15" t="s">
        <v>26</v>
      </c>
      <c r="H1587" s="15" t="s">
        <v>26</v>
      </c>
      <c r="I1587" s="15" t="s">
        <v>96</v>
      </c>
      <c r="J1587" s="15" t="s">
        <v>26</v>
      </c>
      <c r="K1587" s="15" t="s">
        <v>24</v>
      </c>
      <c r="L1587" s="15" t="s">
        <v>24</v>
      </c>
      <c r="M1587" s="15" t="s">
        <v>26</v>
      </c>
      <c r="N1587" s="15" t="s">
        <v>26</v>
      </c>
      <c r="O1587" s="15" t="s">
        <v>26</v>
      </c>
      <c r="P1587" s="15" t="s">
        <v>27</v>
      </c>
      <c r="Q1587" s="15" t="s">
        <v>24</v>
      </c>
      <c r="R1587" s="15" t="s">
        <v>21</v>
      </c>
      <c r="S1587" s="18" t="n">
        <v>80.45</v>
      </c>
      <c r="T1587" s="15" t="n">
        <v>3375.9</v>
      </c>
      <c r="U1587" s="15" t="s">
        <v>24</v>
      </c>
      <c r="V1587" s="18" t="n">
        <f aca="false">IF(ISNUMBER(T1587),T1587,0)</f>
        <v>3375.9</v>
      </c>
      <c r="W1587" s="15" t="n">
        <f aca="false">IF(U1587="Yes",1,0)</f>
        <v>0</v>
      </c>
      <c r="X1587" s="15" t="str">
        <f aca="false">IF(F1587&lt;=12,"0-12 months",IF(F1587&lt;=24,"13-24 months",IF(F1587&lt;=48,"25-48 months","49-72 months")))</f>
        <v>25-48 months</v>
      </c>
      <c r="Y1587" s="15" t="str">
        <f aca="false">IF(C1587=1,"Yes","No")</f>
        <v>No</v>
      </c>
      <c r="Z1587" s="15" t="n">
        <f aca="false">COUNTIF(J1587:O1587,"Yes")</f>
        <v>4</v>
      </c>
      <c r="AA1587" s="18" t="n">
        <f aca="false">S1587*W1587</f>
        <v>0</v>
      </c>
      <c r="AB1587" s="15" t="n">
        <f aca="false">(P1587="Month-to-month")+(I1587="Fiber optic")+(R1587="Electronic check")+(F1587&lt;=12)+(M1587="No")+(J1587="No")</f>
        <v>0</v>
      </c>
      <c r="AC1587" s="15" t="str">
        <f aca="false">IF(AB1587&gt;=5,"High",IF(AB1587&gt;=3,"Medium","Low"))</f>
        <v>Low</v>
      </c>
    </row>
    <row r="1588" customFormat="false" ht="15" hidden="false" customHeight="false" outlineLevel="0" collapsed="false">
      <c r="A1588" s="15" t="s">
        <v>1685</v>
      </c>
      <c r="B1588" s="15" t="s">
        <v>94</v>
      </c>
      <c r="C1588" s="15" t="n">
        <v>0</v>
      </c>
      <c r="D1588" s="15" t="s">
        <v>26</v>
      </c>
      <c r="E1588" s="15" t="s">
        <v>26</v>
      </c>
      <c r="F1588" s="15" t="n">
        <v>68</v>
      </c>
      <c r="G1588" s="15" t="s">
        <v>26</v>
      </c>
      <c r="H1588" s="15" t="s">
        <v>26</v>
      </c>
      <c r="I1588" s="15" t="s">
        <v>102</v>
      </c>
      <c r="J1588" s="15" t="s">
        <v>26</v>
      </c>
      <c r="K1588" s="15" t="s">
        <v>24</v>
      </c>
      <c r="L1588" s="15" t="s">
        <v>26</v>
      </c>
      <c r="M1588" s="15" t="s">
        <v>26</v>
      </c>
      <c r="N1588" s="15" t="s">
        <v>26</v>
      </c>
      <c r="O1588" s="15" t="s">
        <v>26</v>
      </c>
      <c r="P1588" s="15" t="s">
        <v>29</v>
      </c>
      <c r="Q1588" s="15" t="s">
        <v>26</v>
      </c>
      <c r="R1588" s="15" t="s">
        <v>19</v>
      </c>
      <c r="S1588" s="18" t="n">
        <v>109.05</v>
      </c>
      <c r="T1588" s="15" t="n">
        <v>7508.55</v>
      </c>
      <c r="U1588" s="15" t="s">
        <v>24</v>
      </c>
      <c r="V1588" s="18" t="n">
        <f aca="false">IF(ISNUMBER(T1588),T1588,0)</f>
        <v>7508.55</v>
      </c>
      <c r="W1588" s="15" t="n">
        <f aca="false">IF(U1588="Yes",1,0)</f>
        <v>0</v>
      </c>
      <c r="X1588" s="15" t="str">
        <f aca="false">IF(F1588&lt;=12,"0-12 months",IF(F1588&lt;=24,"13-24 months",IF(F1588&lt;=48,"25-48 months","49-72 months")))</f>
        <v>49-72 months</v>
      </c>
      <c r="Y1588" s="15" t="str">
        <f aca="false">IF(C1588=1,"Yes","No")</f>
        <v>No</v>
      </c>
      <c r="Z1588" s="15" t="n">
        <f aca="false">COUNTIF(J1588:O1588,"Yes")</f>
        <v>5</v>
      </c>
      <c r="AA1588" s="18" t="n">
        <f aca="false">S1588*W1588</f>
        <v>0</v>
      </c>
      <c r="AB1588" s="15" t="n">
        <f aca="false">(P1588="Month-to-month")+(I1588="Fiber optic")+(R1588="Electronic check")+(F1588&lt;=12)+(M1588="No")+(J1588="No")</f>
        <v>1</v>
      </c>
      <c r="AC1588" s="15" t="str">
        <f aca="false">IF(AB1588&gt;=5,"High",IF(AB1588&gt;=3,"Medium","Low"))</f>
        <v>Low</v>
      </c>
    </row>
    <row r="1589" customFormat="false" ht="15" hidden="false" customHeight="false" outlineLevel="0" collapsed="false">
      <c r="A1589" s="15" t="s">
        <v>1686</v>
      </c>
      <c r="B1589" s="15" t="s">
        <v>98</v>
      </c>
      <c r="C1589" s="15" t="n">
        <v>0</v>
      </c>
      <c r="D1589" s="15" t="s">
        <v>26</v>
      </c>
      <c r="E1589" s="15" t="s">
        <v>26</v>
      </c>
      <c r="F1589" s="15" t="n">
        <v>48</v>
      </c>
      <c r="G1589" s="15" t="s">
        <v>26</v>
      </c>
      <c r="H1589" s="15" t="s">
        <v>26</v>
      </c>
      <c r="I1589" s="15" t="s">
        <v>24</v>
      </c>
      <c r="J1589" s="15" t="s">
        <v>28</v>
      </c>
      <c r="K1589" s="15" t="s">
        <v>28</v>
      </c>
      <c r="L1589" s="15" t="s">
        <v>28</v>
      </c>
      <c r="M1589" s="15" t="s">
        <v>28</v>
      </c>
      <c r="N1589" s="15" t="s">
        <v>28</v>
      </c>
      <c r="O1589" s="15" t="s">
        <v>28</v>
      </c>
      <c r="P1589" s="15" t="s">
        <v>29</v>
      </c>
      <c r="Q1589" s="15" t="s">
        <v>24</v>
      </c>
      <c r="R1589" s="15" t="s">
        <v>19</v>
      </c>
      <c r="S1589" s="18" t="n">
        <v>26.3</v>
      </c>
      <c r="T1589" s="15" t="n">
        <v>1245.05</v>
      </c>
      <c r="U1589" s="15" t="s">
        <v>24</v>
      </c>
      <c r="V1589" s="18" t="n">
        <f aca="false">IF(ISNUMBER(T1589),T1589,0)</f>
        <v>1245.05</v>
      </c>
      <c r="W1589" s="15" t="n">
        <f aca="false">IF(U1589="Yes",1,0)</f>
        <v>0</v>
      </c>
      <c r="X1589" s="15" t="str">
        <f aca="false">IF(F1589&lt;=12,"0-12 months",IF(F1589&lt;=24,"13-24 months",IF(F1589&lt;=48,"25-48 months","49-72 months")))</f>
        <v>25-48 months</v>
      </c>
      <c r="Y1589" s="15" t="str">
        <f aca="false">IF(C1589=1,"Yes","No")</f>
        <v>No</v>
      </c>
      <c r="Z1589" s="15" t="n">
        <f aca="false">COUNTIF(J1589:O1589,"Yes")</f>
        <v>0</v>
      </c>
      <c r="AA1589" s="18" t="n">
        <f aca="false">S1589*W1589</f>
        <v>0</v>
      </c>
      <c r="AB1589" s="15" t="n">
        <f aca="false">(P1589="Month-to-month")+(I1589="Fiber optic")+(R1589="Electronic check")+(F1589&lt;=12)+(M1589="No")+(J1589="No")</f>
        <v>0</v>
      </c>
      <c r="AC1589" s="15" t="str">
        <f aca="false">IF(AB1589&gt;=5,"High",IF(AB1589&gt;=3,"Medium","Low"))</f>
        <v>Low</v>
      </c>
    </row>
    <row r="1590" customFormat="false" ht="15" hidden="false" customHeight="false" outlineLevel="0" collapsed="false">
      <c r="A1590" s="15" t="s">
        <v>1687</v>
      </c>
      <c r="B1590" s="15" t="s">
        <v>94</v>
      </c>
      <c r="C1590" s="15" t="n">
        <v>1</v>
      </c>
      <c r="D1590" s="15" t="s">
        <v>24</v>
      </c>
      <c r="E1590" s="15" t="s">
        <v>24</v>
      </c>
      <c r="F1590" s="15" t="n">
        <v>50</v>
      </c>
      <c r="G1590" s="15" t="s">
        <v>26</v>
      </c>
      <c r="H1590" s="15" t="s">
        <v>26</v>
      </c>
      <c r="I1590" s="15" t="s">
        <v>102</v>
      </c>
      <c r="J1590" s="15" t="s">
        <v>24</v>
      </c>
      <c r="K1590" s="15" t="s">
        <v>26</v>
      </c>
      <c r="L1590" s="15" t="s">
        <v>24</v>
      </c>
      <c r="M1590" s="15" t="s">
        <v>26</v>
      </c>
      <c r="N1590" s="15" t="s">
        <v>26</v>
      </c>
      <c r="O1590" s="15" t="s">
        <v>26</v>
      </c>
      <c r="P1590" s="15" t="s">
        <v>27</v>
      </c>
      <c r="Q1590" s="15" t="s">
        <v>26</v>
      </c>
      <c r="R1590" s="15" t="s">
        <v>15</v>
      </c>
      <c r="S1590" s="18" t="n">
        <v>106.8</v>
      </c>
      <c r="T1590" s="15" t="n">
        <v>5347.95</v>
      </c>
      <c r="U1590" s="15" t="s">
        <v>24</v>
      </c>
      <c r="V1590" s="18" t="n">
        <f aca="false">IF(ISNUMBER(T1590),T1590,0)</f>
        <v>5347.95</v>
      </c>
      <c r="W1590" s="15" t="n">
        <f aca="false">IF(U1590="Yes",1,0)</f>
        <v>0</v>
      </c>
      <c r="X1590" s="15" t="str">
        <f aca="false">IF(F1590&lt;=12,"0-12 months",IF(F1590&lt;=24,"13-24 months",IF(F1590&lt;=48,"25-48 months","49-72 months")))</f>
        <v>49-72 months</v>
      </c>
      <c r="Y1590" s="15" t="str">
        <f aca="false">IF(C1590=1,"Yes","No")</f>
        <v>Yes</v>
      </c>
      <c r="Z1590" s="15" t="n">
        <f aca="false">COUNTIF(J1590:O1590,"Yes")</f>
        <v>4</v>
      </c>
      <c r="AA1590" s="18" t="n">
        <f aca="false">S1590*W1590</f>
        <v>0</v>
      </c>
      <c r="AB1590" s="15" t="n">
        <f aca="false">(P1590="Month-to-month")+(I1590="Fiber optic")+(R1590="Electronic check")+(F1590&lt;=12)+(M1590="No")+(J1590="No")</f>
        <v>3</v>
      </c>
      <c r="AC1590" s="15" t="str">
        <f aca="false">IF(AB1590&gt;=5,"High",IF(AB1590&gt;=3,"Medium","Low"))</f>
        <v>Medium</v>
      </c>
    </row>
    <row r="1591" customFormat="false" ht="15" hidden="false" customHeight="false" outlineLevel="0" collapsed="false">
      <c r="A1591" s="15" t="s">
        <v>1688</v>
      </c>
      <c r="B1591" s="15" t="s">
        <v>94</v>
      </c>
      <c r="C1591" s="15" t="n">
        <v>1</v>
      </c>
      <c r="D1591" s="15" t="s">
        <v>24</v>
      </c>
      <c r="E1591" s="15" t="s">
        <v>24</v>
      </c>
      <c r="F1591" s="15" t="n">
        <v>7</v>
      </c>
      <c r="G1591" s="15" t="s">
        <v>26</v>
      </c>
      <c r="H1591" s="15" t="s">
        <v>24</v>
      </c>
      <c r="I1591" s="15" t="s">
        <v>96</v>
      </c>
      <c r="J1591" s="15" t="s">
        <v>24</v>
      </c>
      <c r="K1591" s="15" t="s">
        <v>26</v>
      </c>
      <c r="L1591" s="15" t="s">
        <v>26</v>
      </c>
      <c r="M1591" s="15" t="s">
        <v>24</v>
      </c>
      <c r="N1591" s="15" t="s">
        <v>26</v>
      </c>
      <c r="O1591" s="15" t="s">
        <v>24</v>
      </c>
      <c r="P1591" s="15" t="s">
        <v>25</v>
      </c>
      <c r="Q1591" s="15" t="s">
        <v>26</v>
      </c>
      <c r="R1591" s="15" t="s">
        <v>15</v>
      </c>
      <c r="S1591" s="18" t="n">
        <v>64.95</v>
      </c>
      <c r="T1591" s="15" t="n">
        <v>493.65</v>
      </c>
      <c r="U1591" s="15" t="s">
        <v>24</v>
      </c>
      <c r="V1591" s="18" t="n">
        <f aca="false">IF(ISNUMBER(T1591),T1591,0)</f>
        <v>493.65</v>
      </c>
      <c r="W1591" s="15" t="n">
        <f aca="false">IF(U1591="Yes",1,0)</f>
        <v>0</v>
      </c>
      <c r="X1591" s="15" t="str">
        <f aca="false">IF(F1591&lt;=12,"0-12 months",IF(F1591&lt;=24,"13-24 months",IF(F1591&lt;=48,"25-48 months","49-72 months")))</f>
        <v>0-12 months</v>
      </c>
      <c r="Y1591" s="15" t="str">
        <f aca="false">IF(C1591=1,"Yes","No")</f>
        <v>Yes</v>
      </c>
      <c r="Z1591" s="15" t="n">
        <f aca="false">COUNTIF(J1591:O1591,"Yes")</f>
        <v>3</v>
      </c>
      <c r="AA1591" s="18" t="n">
        <f aca="false">S1591*W1591</f>
        <v>0</v>
      </c>
      <c r="AB1591" s="15" t="n">
        <f aca="false">(P1591="Month-to-month")+(I1591="Fiber optic")+(R1591="Electronic check")+(F1591&lt;=12)+(M1591="No")+(J1591="No")</f>
        <v>5</v>
      </c>
      <c r="AC1591" s="15" t="str">
        <f aca="false">IF(AB1591&gt;=5,"High",IF(AB1591&gt;=3,"Medium","Low"))</f>
        <v>High</v>
      </c>
    </row>
    <row r="1592" customFormat="false" ht="15" hidden="false" customHeight="false" outlineLevel="0" collapsed="false">
      <c r="A1592" s="15" t="s">
        <v>1689</v>
      </c>
      <c r="B1592" s="15" t="s">
        <v>94</v>
      </c>
      <c r="C1592" s="15" t="n">
        <v>0</v>
      </c>
      <c r="D1592" s="15" t="s">
        <v>26</v>
      </c>
      <c r="E1592" s="15" t="s">
        <v>26</v>
      </c>
      <c r="F1592" s="15" t="n">
        <v>63</v>
      </c>
      <c r="G1592" s="15" t="s">
        <v>26</v>
      </c>
      <c r="H1592" s="15" t="s">
        <v>24</v>
      </c>
      <c r="I1592" s="15" t="s">
        <v>24</v>
      </c>
      <c r="J1592" s="15" t="s">
        <v>28</v>
      </c>
      <c r="K1592" s="15" t="s">
        <v>28</v>
      </c>
      <c r="L1592" s="15" t="s">
        <v>28</v>
      </c>
      <c r="M1592" s="15" t="s">
        <v>28</v>
      </c>
      <c r="N1592" s="15" t="s">
        <v>28</v>
      </c>
      <c r="O1592" s="15" t="s">
        <v>28</v>
      </c>
      <c r="P1592" s="15" t="s">
        <v>29</v>
      </c>
      <c r="Q1592" s="15" t="s">
        <v>24</v>
      </c>
      <c r="R1592" s="15" t="s">
        <v>15</v>
      </c>
      <c r="S1592" s="18" t="n">
        <v>19.35</v>
      </c>
      <c r="T1592" s="15" t="n">
        <v>1263.85</v>
      </c>
      <c r="U1592" s="15" t="s">
        <v>24</v>
      </c>
      <c r="V1592" s="18" t="n">
        <f aca="false">IF(ISNUMBER(T1592),T1592,0)</f>
        <v>1263.85</v>
      </c>
      <c r="W1592" s="15" t="n">
        <f aca="false">IF(U1592="Yes",1,0)</f>
        <v>0</v>
      </c>
      <c r="X1592" s="15" t="str">
        <f aca="false">IF(F1592&lt;=12,"0-12 months",IF(F1592&lt;=24,"13-24 months",IF(F1592&lt;=48,"25-48 months","49-72 months")))</f>
        <v>49-72 months</v>
      </c>
      <c r="Y1592" s="15" t="str">
        <f aca="false">IF(C1592=1,"Yes","No")</f>
        <v>No</v>
      </c>
      <c r="Z1592" s="15" t="n">
        <f aca="false">COUNTIF(J1592:O1592,"Yes")</f>
        <v>0</v>
      </c>
      <c r="AA1592" s="18" t="n">
        <f aca="false">S1592*W1592</f>
        <v>0</v>
      </c>
      <c r="AB1592" s="15" t="n">
        <f aca="false">(P1592="Month-to-month")+(I1592="Fiber optic")+(R1592="Electronic check")+(F1592&lt;=12)+(M1592="No")+(J1592="No")</f>
        <v>1</v>
      </c>
      <c r="AC1592" s="15" t="str">
        <f aca="false">IF(AB1592&gt;=5,"High",IF(AB1592&gt;=3,"Medium","Low"))</f>
        <v>Low</v>
      </c>
    </row>
    <row r="1593" customFormat="false" ht="15" hidden="false" customHeight="false" outlineLevel="0" collapsed="false">
      <c r="A1593" s="15" t="s">
        <v>1690</v>
      </c>
      <c r="B1593" s="15" t="s">
        <v>98</v>
      </c>
      <c r="C1593" s="15" t="n">
        <v>0</v>
      </c>
      <c r="D1593" s="15" t="s">
        <v>24</v>
      </c>
      <c r="E1593" s="15" t="s">
        <v>24</v>
      </c>
      <c r="F1593" s="15" t="n">
        <v>17</v>
      </c>
      <c r="G1593" s="15" t="s">
        <v>26</v>
      </c>
      <c r="H1593" s="15" t="s">
        <v>24</v>
      </c>
      <c r="I1593" s="15" t="s">
        <v>24</v>
      </c>
      <c r="J1593" s="15" t="s">
        <v>28</v>
      </c>
      <c r="K1593" s="15" t="s">
        <v>28</v>
      </c>
      <c r="L1593" s="15" t="s">
        <v>28</v>
      </c>
      <c r="M1593" s="15" t="s">
        <v>28</v>
      </c>
      <c r="N1593" s="15" t="s">
        <v>28</v>
      </c>
      <c r="O1593" s="15" t="s">
        <v>28</v>
      </c>
      <c r="P1593" s="15" t="s">
        <v>25</v>
      </c>
      <c r="Q1593" s="15" t="s">
        <v>24</v>
      </c>
      <c r="R1593" s="15" t="s">
        <v>21</v>
      </c>
      <c r="S1593" s="18" t="n">
        <v>21.1</v>
      </c>
      <c r="T1593" s="15" t="n">
        <v>385.55</v>
      </c>
      <c r="U1593" s="15" t="s">
        <v>24</v>
      </c>
      <c r="V1593" s="18" t="n">
        <f aca="false">IF(ISNUMBER(T1593),T1593,0)</f>
        <v>385.55</v>
      </c>
      <c r="W1593" s="15" t="n">
        <f aca="false">IF(U1593="Yes",1,0)</f>
        <v>0</v>
      </c>
      <c r="X1593" s="15" t="str">
        <f aca="false">IF(F1593&lt;=12,"0-12 months",IF(F1593&lt;=24,"13-24 months",IF(F1593&lt;=48,"25-48 months","49-72 months")))</f>
        <v>13-24 months</v>
      </c>
      <c r="Y1593" s="15" t="str">
        <f aca="false">IF(C1593=1,"Yes","No")</f>
        <v>No</v>
      </c>
      <c r="Z1593" s="15" t="n">
        <f aca="false">COUNTIF(J1593:O1593,"Yes")</f>
        <v>0</v>
      </c>
      <c r="AA1593" s="18" t="n">
        <f aca="false">S1593*W1593</f>
        <v>0</v>
      </c>
      <c r="AB1593" s="15" t="n">
        <f aca="false">(P1593="Month-to-month")+(I1593="Fiber optic")+(R1593="Electronic check")+(F1593&lt;=12)+(M1593="No")+(J1593="No")</f>
        <v>1</v>
      </c>
      <c r="AC1593" s="15" t="str">
        <f aca="false">IF(AB1593&gt;=5,"High",IF(AB1593&gt;=3,"Medium","Low"))</f>
        <v>Low</v>
      </c>
    </row>
    <row r="1594" customFormat="false" ht="15" hidden="false" customHeight="false" outlineLevel="0" collapsed="false">
      <c r="A1594" s="15" t="s">
        <v>1691</v>
      </c>
      <c r="B1594" s="15" t="s">
        <v>94</v>
      </c>
      <c r="C1594" s="15" t="n">
        <v>0</v>
      </c>
      <c r="D1594" s="15" t="s">
        <v>26</v>
      </c>
      <c r="E1594" s="15" t="s">
        <v>26</v>
      </c>
      <c r="F1594" s="15" t="n">
        <v>42</v>
      </c>
      <c r="G1594" s="15" t="s">
        <v>26</v>
      </c>
      <c r="H1594" s="15" t="s">
        <v>24</v>
      </c>
      <c r="I1594" s="15" t="s">
        <v>102</v>
      </c>
      <c r="J1594" s="15" t="s">
        <v>24</v>
      </c>
      <c r="K1594" s="15" t="s">
        <v>24</v>
      </c>
      <c r="L1594" s="15" t="s">
        <v>24</v>
      </c>
      <c r="M1594" s="15" t="s">
        <v>24</v>
      </c>
      <c r="N1594" s="15" t="s">
        <v>26</v>
      </c>
      <c r="O1594" s="15" t="s">
        <v>24</v>
      </c>
      <c r="P1594" s="15" t="s">
        <v>25</v>
      </c>
      <c r="Q1594" s="15" t="s">
        <v>26</v>
      </c>
      <c r="R1594" s="15" t="s">
        <v>21</v>
      </c>
      <c r="S1594" s="18" t="n">
        <v>77.95</v>
      </c>
      <c r="T1594" s="15" t="n">
        <v>3384</v>
      </c>
      <c r="U1594" s="15" t="s">
        <v>26</v>
      </c>
      <c r="V1594" s="18" t="n">
        <f aca="false">IF(ISNUMBER(T1594),T1594,0)</f>
        <v>3384</v>
      </c>
      <c r="W1594" s="15" t="n">
        <f aca="false">IF(U1594="Yes",1,0)</f>
        <v>1</v>
      </c>
      <c r="X1594" s="15" t="str">
        <f aca="false">IF(F1594&lt;=12,"0-12 months",IF(F1594&lt;=24,"13-24 months",IF(F1594&lt;=48,"25-48 months","49-72 months")))</f>
        <v>25-48 months</v>
      </c>
      <c r="Y1594" s="15" t="str">
        <f aca="false">IF(C1594=1,"Yes","No")</f>
        <v>No</v>
      </c>
      <c r="Z1594" s="15" t="n">
        <f aca="false">COUNTIF(J1594:O1594,"Yes")</f>
        <v>1</v>
      </c>
      <c r="AA1594" s="18" t="n">
        <f aca="false">S1594*W1594</f>
        <v>77.95</v>
      </c>
      <c r="AB1594" s="15" t="n">
        <f aca="false">(P1594="Month-to-month")+(I1594="Fiber optic")+(R1594="Electronic check")+(F1594&lt;=12)+(M1594="No")+(J1594="No")</f>
        <v>4</v>
      </c>
      <c r="AC1594" s="15" t="str">
        <f aca="false">IF(AB1594&gt;=5,"High",IF(AB1594&gt;=3,"Medium","Low"))</f>
        <v>Medium</v>
      </c>
    </row>
    <row r="1595" customFormat="false" ht="15" hidden="false" customHeight="false" outlineLevel="0" collapsed="false">
      <c r="A1595" s="15" t="s">
        <v>1692</v>
      </c>
      <c r="B1595" s="15" t="s">
        <v>98</v>
      </c>
      <c r="C1595" s="15" t="n">
        <v>0</v>
      </c>
      <c r="D1595" s="15" t="s">
        <v>26</v>
      </c>
      <c r="E1595" s="15" t="s">
        <v>26</v>
      </c>
      <c r="F1595" s="15" t="n">
        <v>4</v>
      </c>
      <c r="G1595" s="15" t="s">
        <v>26</v>
      </c>
      <c r="H1595" s="15" t="s">
        <v>24</v>
      </c>
      <c r="I1595" s="15" t="s">
        <v>24</v>
      </c>
      <c r="J1595" s="15" t="s">
        <v>28</v>
      </c>
      <c r="K1595" s="15" t="s">
        <v>28</v>
      </c>
      <c r="L1595" s="15" t="s">
        <v>28</v>
      </c>
      <c r="M1595" s="15" t="s">
        <v>28</v>
      </c>
      <c r="N1595" s="15" t="s">
        <v>28</v>
      </c>
      <c r="O1595" s="15" t="s">
        <v>28</v>
      </c>
      <c r="P1595" s="15" t="s">
        <v>25</v>
      </c>
      <c r="Q1595" s="15" t="s">
        <v>24</v>
      </c>
      <c r="R1595" s="15" t="s">
        <v>17</v>
      </c>
      <c r="S1595" s="18" t="n">
        <v>18.85</v>
      </c>
      <c r="T1595" s="15" t="n">
        <v>84.2</v>
      </c>
      <c r="U1595" s="15" t="s">
        <v>24</v>
      </c>
      <c r="V1595" s="18" t="n">
        <f aca="false">IF(ISNUMBER(T1595),T1595,0)</f>
        <v>84.2</v>
      </c>
      <c r="W1595" s="15" t="n">
        <f aca="false">IF(U1595="Yes",1,0)</f>
        <v>0</v>
      </c>
      <c r="X1595" s="15" t="str">
        <f aca="false">IF(F1595&lt;=12,"0-12 months",IF(F1595&lt;=24,"13-24 months",IF(F1595&lt;=48,"25-48 months","49-72 months")))</f>
        <v>0-12 months</v>
      </c>
      <c r="Y1595" s="15" t="str">
        <f aca="false">IF(C1595=1,"Yes","No")</f>
        <v>No</v>
      </c>
      <c r="Z1595" s="15" t="n">
        <f aca="false">COUNTIF(J1595:O1595,"Yes")</f>
        <v>0</v>
      </c>
      <c r="AA1595" s="18" t="n">
        <f aca="false">S1595*W1595</f>
        <v>0</v>
      </c>
      <c r="AB1595" s="15" t="n">
        <f aca="false">(P1595="Month-to-month")+(I1595="Fiber optic")+(R1595="Electronic check")+(F1595&lt;=12)+(M1595="No")+(J1595="No")</f>
        <v>2</v>
      </c>
      <c r="AC1595" s="15" t="str">
        <f aca="false">IF(AB1595&gt;=5,"High",IF(AB1595&gt;=3,"Medium","Low"))</f>
        <v>Low</v>
      </c>
    </row>
    <row r="1596" customFormat="false" ht="15" hidden="false" customHeight="false" outlineLevel="0" collapsed="false">
      <c r="A1596" s="15" t="s">
        <v>1693</v>
      </c>
      <c r="B1596" s="15" t="s">
        <v>94</v>
      </c>
      <c r="C1596" s="15" t="n">
        <v>0</v>
      </c>
      <c r="D1596" s="15" t="s">
        <v>24</v>
      </c>
      <c r="E1596" s="15" t="s">
        <v>26</v>
      </c>
      <c r="F1596" s="15" t="n">
        <v>62</v>
      </c>
      <c r="G1596" s="15" t="s">
        <v>26</v>
      </c>
      <c r="H1596" s="15" t="s">
        <v>26</v>
      </c>
      <c r="I1596" s="15" t="s">
        <v>24</v>
      </c>
      <c r="J1596" s="15" t="s">
        <v>28</v>
      </c>
      <c r="K1596" s="15" t="s">
        <v>28</v>
      </c>
      <c r="L1596" s="15" t="s">
        <v>28</v>
      </c>
      <c r="M1596" s="15" t="s">
        <v>28</v>
      </c>
      <c r="N1596" s="15" t="s">
        <v>28</v>
      </c>
      <c r="O1596" s="15" t="s">
        <v>28</v>
      </c>
      <c r="P1596" s="15" t="s">
        <v>29</v>
      </c>
      <c r="Q1596" s="15" t="s">
        <v>24</v>
      </c>
      <c r="R1596" s="15" t="s">
        <v>19</v>
      </c>
      <c r="S1596" s="18" t="n">
        <v>26</v>
      </c>
      <c r="T1596" s="15" t="n">
        <v>1638.7</v>
      </c>
      <c r="U1596" s="15" t="s">
        <v>24</v>
      </c>
      <c r="V1596" s="18" t="n">
        <f aca="false">IF(ISNUMBER(T1596),T1596,0)</f>
        <v>1638.7</v>
      </c>
      <c r="W1596" s="15" t="n">
        <f aca="false">IF(U1596="Yes",1,0)</f>
        <v>0</v>
      </c>
      <c r="X1596" s="15" t="str">
        <f aca="false">IF(F1596&lt;=12,"0-12 months",IF(F1596&lt;=24,"13-24 months",IF(F1596&lt;=48,"25-48 months","49-72 months")))</f>
        <v>49-72 months</v>
      </c>
      <c r="Y1596" s="15" t="str">
        <f aca="false">IF(C1596=1,"Yes","No")</f>
        <v>No</v>
      </c>
      <c r="Z1596" s="15" t="n">
        <f aca="false">COUNTIF(J1596:O1596,"Yes")</f>
        <v>0</v>
      </c>
      <c r="AA1596" s="18" t="n">
        <f aca="false">S1596*W1596</f>
        <v>0</v>
      </c>
      <c r="AB1596" s="15" t="n">
        <f aca="false">(P1596="Month-to-month")+(I1596="Fiber optic")+(R1596="Electronic check")+(F1596&lt;=12)+(M1596="No")+(J1596="No")</f>
        <v>0</v>
      </c>
      <c r="AC1596" s="15" t="str">
        <f aca="false">IF(AB1596&gt;=5,"High",IF(AB1596&gt;=3,"Medium","Low"))</f>
        <v>Low</v>
      </c>
    </row>
    <row r="1597" customFormat="false" ht="15" hidden="false" customHeight="false" outlineLevel="0" collapsed="false">
      <c r="A1597" s="15" t="s">
        <v>1694</v>
      </c>
      <c r="B1597" s="15" t="s">
        <v>98</v>
      </c>
      <c r="C1597" s="15" t="n">
        <v>1</v>
      </c>
      <c r="D1597" s="15" t="s">
        <v>24</v>
      </c>
      <c r="E1597" s="15" t="s">
        <v>24</v>
      </c>
      <c r="F1597" s="15" t="n">
        <v>2</v>
      </c>
      <c r="G1597" s="15" t="s">
        <v>26</v>
      </c>
      <c r="H1597" s="15" t="s">
        <v>24</v>
      </c>
      <c r="I1597" s="15" t="s">
        <v>102</v>
      </c>
      <c r="J1597" s="15" t="s">
        <v>24</v>
      </c>
      <c r="K1597" s="15" t="s">
        <v>26</v>
      </c>
      <c r="L1597" s="15" t="s">
        <v>24</v>
      </c>
      <c r="M1597" s="15" t="s">
        <v>24</v>
      </c>
      <c r="N1597" s="15" t="s">
        <v>24</v>
      </c>
      <c r="O1597" s="15" t="s">
        <v>24</v>
      </c>
      <c r="P1597" s="15" t="s">
        <v>25</v>
      </c>
      <c r="Q1597" s="15" t="s">
        <v>26</v>
      </c>
      <c r="R1597" s="15" t="s">
        <v>15</v>
      </c>
      <c r="S1597" s="18" t="n">
        <v>74.7</v>
      </c>
      <c r="T1597" s="15" t="n">
        <v>165.4</v>
      </c>
      <c r="U1597" s="15" t="s">
        <v>26</v>
      </c>
      <c r="V1597" s="18" t="n">
        <f aca="false">IF(ISNUMBER(T1597),T1597,0)</f>
        <v>165.4</v>
      </c>
      <c r="W1597" s="15" t="n">
        <f aca="false">IF(U1597="Yes",1,0)</f>
        <v>1</v>
      </c>
      <c r="X1597" s="15" t="str">
        <f aca="false">IF(F1597&lt;=12,"0-12 months",IF(F1597&lt;=24,"13-24 months",IF(F1597&lt;=48,"25-48 months","49-72 months")))</f>
        <v>0-12 months</v>
      </c>
      <c r="Y1597" s="15" t="str">
        <f aca="false">IF(C1597=1,"Yes","No")</f>
        <v>Yes</v>
      </c>
      <c r="Z1597" s="15" t="n">
        <f aca="false">COUNTIF(J1597:O1597,"Yes")</f>
        <v>1</v>
      </c>
      <c r="AA1597" s="18" t="n">
        <f aca="false">S1597*W1597</f>
        <v>74.7</v>
      </c>
      <c r="AB1597" s="15" t="n">
        <f aca="false">(P1597="Month-to-month")+(I1597="Fiber optic")+(R1597="Electronic check")+(F1597&lt;=12)+(M1597="No")+(J1597="No")</f>
        <v>6</v>
      </c>
      <c r="AC1597" s="15" t="str">
        <f aca="false">IF(AB1597&gt;=5,"High",IF(AB1597&gt;=3,"Medium","Low"))</f>
        <v>High</v>
      </c>
    </row>
    <row r="1598" customFormat="false" ht="15" hidden="false" customHeight="false" outlineLevel="0" collapsed="false">
      <c r="A1598" s="15" t="s">
        <v>1695</v>
      </c>
      <c r="B1598" s="15" t="s">
        <v>94</v>
      </c>
      <c r="C1598" s="15" t="n">
        <v>0</v>
      </c>
      <c r="D1598" s="15" t="s">
        <v>26</v>
      </c>
      <c r="E1598" s="15" t="s">
        <v>24</v>
      </c>
      <c r="F1598" s="15" t="n">
        <v>2</v>
      </c>
      <c r="G1598" s="15" t="s">
        <v>26</v>
      </c>
      <c r="H1598" s="15" t="s">
        <v>24</v>
      </c>
      <c r="I1598" s="15" t="s">
        <v>102</v>
      </c>
      <c r="J1598" s="15" t="s">
        <v>24</v>
      </c>
      <c r="K1598" s="15" t="s">
        <v>24</v>
      </c>
      <c r="L1598" s="15" t="s">
        <v>24</v>
      </c>
      <c r="M1598" s="15" t="s">
        <v>24</v>
      </c>
      <c r="N1598" s="15" t="s">
        <v>24</v>
      </c>
      <c r="O1598" s="15" t="s">
        <v>24</v>
      </c>
      <c r="P1598" s="15" t="s">
        <v>25</v>
      </c>
      <c r="Q1598" s="15" t="s">
        <v>26</v>
      </c>
      <c r="R1598" s="15" t="s">
        <v>15</v>
      </c>
      <c r="S1598" s="18" t="n">
        <v>70.35</v>
      </c>
      <c r="T1598" s="15" t="n">
        <v>120.25</v>
      </c>
      <c r="U1598" s="15" t="s">
        <v>24</v>
      </c>
      <c r="V1598" s="18" t="n">
        <f aca="false">IF(ISNUMBER(T1598),T1598,0)</f>
        <v>120.25</v>
      </c>
      <c r="W1598" s="15" t="n">
        <f aca="false">IF(U1598="Yes",1,0)</f>
        <v>0</v>
      </c>
      <c r="X1598" s="15" t="str">
        <f aca="false">IF(F1598&lt;=12,"0-12 months",IF(F1598&lt;=24,"13-24 months",IF(F1598&lt;=48,"25-48 months","49-72 months")))</f>
        <v>0-12 months</v>
      </c>
      <c r="Y1598" s="15" t="str">
        <f aca="false">IF(C1598=1,"Yes","No")</f>
        <v>No</v>
      </c>
      <c r="Z1598" s="15" t="n">
        <f aca="false">COUNTIF(J1598:O1598,"Yes")</f>
        <v>0</v>
      </c>
      <c r="AA1598" s="18" t="n">
        <f aca="false">S1598*W1598</f>
        <v>0</v>
      </c>
      <c r="AB1598" s="15" t="n">
        <f aca="false">(P1598="Month-to-month")+(I1598="Fiber optic")+(R1598="Electronic check")+(F1598&lt;=12)+(M1598="No")+(J1598="No")</f>
        <v>6</v>
      </c>
      <c r="AC1598" s="15" t="str">
        <f aca="false">IF(AB1598&gt;=5,"High",IF(AB1598&gt;=3,"Medium","Low"))</f>
        <v>High</v>
      </c>
    </row>
    <row r="1599" customFormat="false" ht="15" hidden="false" customHeight="false" outlineLevel="0" collapsed="false">
      <c r="A1599" s="15" t="s">
        <v>1696</v>
      </c>
      <c r="B1599" s="15" t="s">
        <v>98</v>
      </c>
      <c r="C1599" s="15" t="n">
        <v>0</v>
      </c>
      <c r="D1599" s="15" t="s">
        <v>26</v>
      </c>
      <c r="E1599" s="15" t="s">
        <v>24</v>
      </c>
      <c r="F1599" s="15" t="n">
        <v>48</v>
      </c>
      <c r="G1599" s="15" t="s">
        <v>26</v>
      </c>
      <c r="H1599" s="15" t="s">
        <v>26</v>
      </c>
      <c r="I1599" s="15" t="s">
        <v>102</v>
      </c>
      <c r="J1599" s="15" t="s">
        <v>26</v>
      </c>
      <c r="K1599" s="15" t="s">
        <v>26</v>
      </c>
      <c r="L1599" s="15" t="s">
        <v>26</v>
      </c>
      <c r="M1599" s="15" t="s">
        <v>24</v>
      </c>
      <c r="N1599" s="15" t="s">
        <v>26</v>
      </c>
      <c r="O1599" s="15" t="s">
        <v>24</v>
      </c>
      <c r="P1599" s="15" t="s">
        <v>29</v>
      </c>
      <c r="Q1599" s="15" t="s">
        <v>26</v>
      </c>
      <c r="R1599" s="15" t="s">
        <v>19</v>
      </c>
      <c r="S1599" s="18" t="n">
        <v>96.9</v>
      </c>
      <c r="T1599" s="15" t="n">
        <v>4473.45</v>
      </c>
      <c r="U1599" s="15" t="s">
        <v>24</v>
      </c>
      <c r="V1599" s="18" t="n">
        <f aca="false">IF(ISNUMBER(T1599),T1599,0)</f>
        <v>4473.45</v>
      </c>
      <c r="W1599" s="15" t="n">
        <f aca="false">IF(U1599="Yes",1,0)</f>
        <v>0</v>
      </c>
      <c r="X1599" s="15" t="str">
        <f aca="false">IF(F1599&lt;=12,"0-12 months",IF(F1599&lt;=24,"13-24 months",IF(F1599&lt;=48,"25-48 months","49-72 months")))</f>
        <v>25-48 months</v>
      </c>
      <c r="Y1599" s="15" t="str">
        <f aca="false">IF(C1599=1,"Yes","No")</f>
        <v>No</v>
      </c>
      <c r="Z1599" s="15" t="n">
        <f aca="false">COUNTIF(J1599:O1599,"Yes")</f>
        <v>4</v>
      </c>
      <c r="AA1599" s="18" t="n">
        <f aca="false">S1599*W1599</f>
        <v>0</v>
      </c>
      <c r="AB1599" s="15" t="n">
        <f aca="false">(P1599="Month-to-month")+(I1599="Fiber optic")+(R1599="Electronic check")+(F1599&lt;=12)+(M1599="No")+(J1599="No")</f>
        <v>2</v>
      </c>
      <c r="AC1599" s="15" t="str">
        <f aca="false">IF(AB1599&gt;=5,"High",IF(AB1599&gt;=3,"Medium","Low"))</f>
        <v>Low</v>
      </c>
    </row>
    <row r="1600" customFormat="false" ht="15" hidden="false" customHeight="false" outlineLevel="0" collapsed="false">
      <c r="A1600" s="15" t="s">
        <v>1697</v>
      </c>
      <c r="B1600" s="15" t="s">
        <v>98</v>
      </c>
      <c r="C1600" s="15" t="n">
        <v>0</v>
      </c>
      <c r="D1600" s="15" t="s">
        <v>26</v>
      </c>
      <c r="E1600" s="15" t="s">
        <v>24</v>
      </c>
      <c r="F1600" s="15" t="n">
        <v>27</v>
      </c>
      <c r="G1600" s="15" t="s">
        <v>26</v>
      </c>
      <c r="H1600" s="15" t="s">
        <v>24</v>
      </c>
      <c r="I1600" s="15" t="s">
        <v>24</v>
      </c>
      <c r="J1600" s="15" t="s">
        <v>28</v>
      </c>
      <c r="K1600" s="15" t="s">
        <v>28</v>
      </c>
      <c r="L1600" s="15" t="s">
        <v>28</v>
      </c>
      <c r="M1600" s="15" t="s">
        <v>28</v>
      </c>
      <c r="N1600" s="15" t="s">
        <v>28</v>
      </c>
      <c r="O1600" s="15" t="s">
        <v>28</v>
      </c>
      <c r="P1600" s="15" t="s">
        <v>29</v>
      </c>
      <c r="Q1600" s="15" t="s">
        <v>24</v>
      </c>
      <c r="R1600" s="15" t="s">
        <v>19</v>
      </c>
      <c r="S1600" s="18" t="n">
        <v>19.55</v>
      </c>
      <c r="T1600" s="15" t="n">
        <v>520.55</v>
      </c>
      <c r="U1600" s="15" t="s">
        <v>24</v>
      </c>
      <c r="V1600" s="18" t="n">
        <f aca="false">IF(ISNUMBER(T1600),T1600,0)</f>
        <v>520.55</v>
      </c>
      <c r="W1600" s="15" t="n">
        <f aca="false">IF(U1600="Yes",1,0)</f>
        <v>0</v>
      </c>
      <c r="X1600" s="15" t="str">
        <f aca="false">IF(F1600&lt;=12,"0-12 months",IF(F1600&lt;=24,"13-24 months",IF(F1600&lt;=48,"25-48 months","49-72 months")))</f>
        <v>25-48 months</v>
      </c>
      <c r="Y1600" s="15" t="str">
        <f aca="false">IF(C1600=1,"Yes","No")</f>
        <v>No</v>
      </c>
      <c r="Z1600" s="15" t="n">
        <f aca="false">COUNTIF(J1600:O1600,"Yes")</f>
        <v>0</v>
      </c>
      <c r="AA1600" s="18" t="n">
        <f aca="false">S1600*W1600</f>
        <v>0</v>
      </c>
      <c r="AB1600" s="15" t="n">
        <f aca="false">(P1600="Month-to-month")+(I1600="Fiber optic")+(R1600="Electronic check")+(F1600&lt;=12)+(M1600="No")+(J1600="No")</f>
        <v>0</v>
      </c>
      <c r="AC1600" s="15" t="str">
        <f aca="false">IF(AB1600&gt;=5,"High",IF(AB1600&gt;=3,"Medium","Low"))</f>
        <v>Low</v>
      </c>
    </row>
    <row r="1601" customFormat="false" ht="15" hidden="false" customHeight="false" outlineLevel="0" collapsed="false">
      <c r="A1601" s="15" t="s">
        <v>1698</v>
      </c>
      <c r="B1601" s="15" t="s">
        <v>94</v>
      </c>
      <c r="C1601" s="15" t="n">
        <v>0</v>
      </c>
      <c r="D1601" s="15" t="s">
        <v>26</v>
      </c>
      <c r="E1601" s="15" t="s">
        <v>26</v>
      </c>
      <c r="F1601" s="15" t="n">
        <v>70</v>
      </c>
      <c r="G1601" s="15" t="s">
        <v>26</v>
      </c>
      <c r="H1601" s="15" t="s">
        <v>24</v>
      </c>
      <c r="I1601" s="15" t="s">
        <v>96</v>
      </c>
      <c r="J1601" s="15" t="s">
        <v>24</v>
      </c>
      <c r="K1601" s="15" t="s">
        <v>26</v>
      </c>
      <c r="L1601" s="15" t="s">
        <v>26</v>
      </c>
      <c r="M1601" s="15" t="s">
        <v>26</v>
      </c>
      <c r="N1601" s="15" t="s">
        <v>26</v>
      </c>
      <c r="O1601" s="15" t="s">
        <v>26</v>
      </c>
      <c r="P1601" s="15" t="s">
        <v>29</v>
      </c>
      <c r="Q1601" s="15" t="s">
        <v>26</v>
      </c>
      <c r="R1601" s="15" t="s">
        <v>19</v>
      </c>
      <c r="S1601" s="18" t="n">
        <v>80.4</v>
      </c>
      <c r="T1601" s="15" t="n">
        <v>5717.85</v>
      </c>
      <c r="U1601" s="15" t="s">
        <v>24</v>
      </c>
      <c r="V1601" s="18" t="n">
        <f aca="false">IF(ISNUMBER(T1601),T1601,0)</f>
        <v>5717.85</v>
      </c>
      <c r="W1601" s="15" t="n">
        <f aca="false">IF(U1601="Yes",1,0)</f>
        <v>0</v>
      </c>
      <c r="X1601" s="15" t="str">
        <f aca="false">IF(F1601&lt;=12,"0-12 months",IF(F1601&lt;=24,"13-24 months",IF(F1601&lt;=48,"25-48 months","49-72 months")))</f>
        <v>49-72 months</v>
      </c>
      <c r="Y1601" s="15" t="str">
        <f aca="false">IF(C1601=1,"Yes","No")</f>
        <v>No</v>
      </c>
      <c r="Z1601" s="15" t="n">
        <f aca="false">COUNTIF(J1601:O1601,"Yes")</f>
        <v>5</v>
      </c>
      <c r="AA1601" s="18" t="n">
        <f aca="false">S1601*W1601</f>
        <v>0</v>
      </c>
      <c r="AB1601" s="15" t="n">
        <f aca="false">(P1601="Month-to-month")+(I1601="Fiber optic")+(R1601="Electronic check")+(F1601&lt;=12)+(M1601="No")+(J1601="No")</f>
        <v>1</v>
      </c>
      <c r="AC1601" s="15" t="str">
        <f aca="false">IF(AB1601&gt;=5,"High",IF(AB1601&gt;=3,"Medium","Low"))</f>
        <v>Low</v>
      </c>
    </row>
    <row r="1602" customFormat="false" ht="15" hidden="false" customHeight="false" outlineLevel="0" collapsed="false">
      <c r="A1602" s="15" t="s">
        <v>1699</v>
      </c>
      <c r="B1602" s="15" t="s">
        <v>98</v>
      </c>
      <c r="C1602" s="15" t="n">
        <v>1</v>
      </c>
      <c r="D1602" s="15" t="s">
        <v>24</v>
      </c>
      <c r="E1602" s="15" t="s">
        <v>24</v>
      </c>
      <c r="F1602" s="15" t="n">
        <v>1</v>
      </c>
      <c r="G1602" s="15" t="s">
        <v>26</v>
      </c>
      <c r="H1602" s="15" t="s">
        <v>26</v>
      </c>
      <c r="I1602" s="15" t="s">
        <v>102</v>
      </c>
      <c r="J1602" s="15" t="s">
        <v>24</v>
      </c>
      <c r="K1602" s="15" t="s">
        <v>24</v>
      </c>
      <c r="L1602" s="15" t="s">
        <v>26</v>
      </c>
      <c r="M1602" s="15" t="s">
        <v>24</v>
      </c>
      <c r="N1602" s="15" t="s">
        <v>26</v>
      </c>
      <c r="O1602" s="15" t="s">
        <v>24</v>
      </c>
      <c r="P1602" s="15" t="s">
        <v>25</v>
      </c>
      <c r="Q1602" s="15" t="s">
        <v>26</v>
      </c>
      <c r="R1602" s="15" t="s">
        <v>15</v>
      </c>
      <c r="S1602" s="18" t="n">
        <v>88.8</v>
      </c>
      <c r="T1602" s="15" t="n">
        <v>88.8</v>
      </c>
      <c r="U1602" s="15" t="s">
        <v>26</v>
      </c>
      <c r="V1602" s="18" t="n">
        <f aca="false">IF(ISNUMBER(T1602),T1602,0)</f>
        <v>88.8</v>
      </c>
      <c r="W1602" s="15" t="n">
        <f aca="false">IF(U1602="Yes",1,0)</f>
        <v>1</v>
      </c>
      <c r="X1602" s="15" t="str">
        <f aca="false">IF(F1602&lt;=12,"0-12 months",IF(F1602&lt;=24,"13-24 months",IF(F1602&lt;=48,"25-48 months","49-72 months")))</f>
        <v>0-12 months</v>
      </c>
      <c r="Y1602" s="15" t="str">
        <f aca="false">IF(C1602=1,"Yes","No")</f>
        <v>Yes</v>
      </c>
      <c r="Z1602" s="15" t="n">
        <f aca="false">COUNTIF(J1602:O1602,"Yes")</f>
        <v>2</v>
      </c>
      <c r="AA1602" s="18" t="n">
        <f aca="false">S1602*W1602</f>
        <v>88.8</v>
      </c>
      <c r="AB1602" s="15" t="n">
        <f aca="false">(P1602="Month-to-month")+(I1602="Fiber optic")+(R1602="Electronic check")+(F1602&lt;=12)+(M1602="No")+(J1602="No")</f>
        <v>6</v>
      </c>
      <c r="AC1602" s="15" t="str">
        <f aca="false">IF(AB1602&gt;=5,"High",IF(AB1602&gt;=3,"Medium","Low"))</f>
        <v>High</v>
      </c>
    </row>
    <row r="1603" customFormat="false" ht="15" hidden="false" customHeight="false" outlineLevel="0" collapsed="false">
      <c r="A1603" s="15" t="s">
        <v>1700</v>
      </c>
      <c r="B1603" s="15" t="s">
        <v>98</v>
      </c>
      <c r="C1603" s="15" t="n">
        <v>0</v>
      </c>
      <c r="D1603" s="15" t="s">
        <v>26</v>
      </c>
      <c r="E1603" s="15" t="s">
        <v>24</v>
      </c>
      <c r="F1603" s="15" t="n">
        <v>46</v>
      </c>
      <c r="G1603" s="15" t="s">
        <v>26</v>
      </c>
      <c r="H1603" s="15" t="s">
        <v>26</v>
      </c>
      <c r="I1603" s="15" t="s">
        <v>102</v>
      </c>
      <c r="J1603" s="15" t="s">
        <v>24</v>
      </c>
      <c r="K1603" s="15" t="s">
        <v>26</v>
      </c>
      <c r="L1603" s="15" t="s">
        <v>26</v>
      </c>
      <c r="M1603" s="15" t="s">
        <v>24</v>
      </c>
      <c r="N1603" s="15" t="s">
        <v>26</v>
      </c>
      <c r="O1603" s="15" t="s">
        <v>24</v>
      </c>
      <c r="P1603" s="15" t="s">
        <v>27</v>
      </c>
      <c r="Q1603" s="15" t="s">
        <v>26</v>
      </c>
      <c r="R1603" s="15" t="s">
        <v>15</v>
      </c>
      <c r="S1603" s="18" t="n">
        <v>94.65</v>
      </c>
      <c r="T1603" s="15" t="n">
        <v>4312.5</v>
      </c>
      <c r="U1603" s="15" t="s">
        <v>24</v>
      </c>
      <c r="V1603" s="18" t="n">
        <f aca="false">IF(ISNUMBER(T1603),T1603,0)</f>
        <v>4312.5</v>
      </c>
      <c r="W1603" s="15" t="n">
        <f aca="false">IF(U1603="Yes",1,0)</f>
        <v>0</v>
      </c>
      <c r="X1603" s="15" t="str">
        <f aca="false">IF(F1603&lt;=12,"0-12 months",IF(F1603&lt;=24,"13-24 months",IF(F1603&lt;=48,"25-48 months","49-72 months")))</f>
        <v>25-48 months</v>
      </c>
      <c r="Y1603" s="15" t="str">
        <f aca="false">IF(C1603=1,"Yes","No")</f>
        <v>No</v>
      </c>
      <c r="Z1603" s="15" t="n">
        <f aca="false">COUNTIF(J1603:O1603,"Yes")</f>
        <v>3</v>
      </c>
      <c r="AA1603" s="18" t="n">
        <f aca="false">S1603*W1603</f>
        <v>0</v>
      </c>
      <c r="AB1603" s="15" t="n">
        <f aca="false">(P1603="Month-to-month")+(I1603="Fiber optic")+(R1603="Electronic check")+(F1603&lt;=12)+(M1603="No")+(J1603="No")</f>
        <v>4</v>
      </c>
      <c r="AC1603" s="15" t="str">
        <f aca="false">IF(AB1603&gt;=5,"High",IF(AB1603&gt;=3,"Medium","Low"))</f>
        <v>Medium</v>
      </c>
    </row>
    <row r="1604" customFormat="false" ht="15" hidden="false" customHeight="false" outlineLevel="0" collapsed="false">
      <c r="A1604" s="15" t="s">
        <v>1701</v>
      </c>
      <c r="B1604" s="15" t="s">
        <v>98</v>
      </c>
      <c r="C1604" s="15" t="n">
        <v>0</v>
      </c>
      <c r="D1604" s="15" t="s">
        <v>24</v>
      </c>
      <c r="E1604" s="15" t="s">
        <v>24</v>
      </c>
      <c r="F1604" s="15" t="n">
        <v>30</v>
      </c>
      <c r="G1604" s="15" t="s">
        <v>26</v>
      </c>
      <c r="H1604" s="15" t="s">
        <v>24</v>
      </c>
      <c r="I1604" s="15" t="s">
        <v>102</v>
      </c>
      <c r="J1604" s="15" t="s">
        <v>24</v>
      </c>
      <c r="K1604" s="15" t="s">
        <v>24</v>
      </c>
      <c r="L1604" s="15" t="s">
        <v>24</v>
      </c>
      <c r="M1604" s="15" t="s">
        <v>24</v>
      </c>
      <c r="N1604" s="15" t="s">
        <v>26</v>
      </c>
      <c r="O1604" s="15" t="s">
        <v>26</v>
      </c>
      <c r="P1604" s="15" t="s">
        <v>25</v>
      </c>
      <c r="Q1604" s="15" t="s">
        <v>26</v>
      </c>
      <c r="R1604" s="15" t="s">
        <v>15</v>
      </c>
      <c r="S1604" s="18" t="n">
        <v>90.25</v>
      </c>
      <c r="T1604" s="15" t="n">
        <v>2755.35</v>
      </c>
      <c r="U1604" s="15" t="s">
        <v>26</v>
      </c>
      <c r="V1604" s="18" t="n">
        <f aca="false">IF(ISNUMBER(T1604),T1604,0)</f>
        <v>2755.35</v>
      </c>
      <c r="W1604" s="15" t="n">
        <f aca="false">IF(U1604="Yes",1,0)</f>
        <v>1</v>
      </c>
      <c r="X1604" s="15" t="str">
        <f aca="false">IF(F1604&lt;=12,"0-12 months",IF(F1604&lt;=24,"13-24 months",IF(F1604&lt;=48,"25-48 months","49-72 months")))</f>
        <v>25-48 months</v>
      </c>
      <c r="Y1604" s="15" t="str">
        <f aca="false">IF(C1604=1,"Yes","No")</f>
        <v>No</v>
      </c>
      <c r="Z1604" s="15" t="n">
        <f aca="false">COUNTIF(J1604:O1604,"Yes")</f>
        <v>2</v>
      </c>
      <c r="AA1604" s="18" t="n">
        <f aca="false">S1604*W1604</f>
        <v>90.25</v>
      </c>
      <c r="AB1604" s="15" t="n">
        <f aca="false">(P1604="Month-to-month")+(I1604="Fiber optic")+(R1604="Electronic check")+(F1604&lt;=12)+(M1604="No")+(J1604="No")</f>
        <v>5</v>
      </c>
      <c r="AC1604" s="15" t="str">
        <f aca="false">IF(AB1604&gt;=5,"High",IF(AB1604&gt;=3,"Medium","Low"))</f>
        <v>High</v>
      </c>
    </row>
    <row r="1605" customFormat="false" ht="15" hidden="false" customHeight="false" outlineLevel="0" collapsed="false">
      <c r="A1605" s="15" t="s">
        <v>1702</v>
      </c>
      <c r="B1605" s="15" t="s">
        <v>94</v>
      </c>
      <c r="C1605" s="15" t="n">
        <v>0</v>
      </c>
      <c r="D1605" s="15" t="s">
        <v>24</v>
      </c>
      <c r="E1605" s="15" t="s">
        <v>24</v>
      </c>
      <c r="F1605" s="15" t="n">
        <v>15</v>
      </c>
      <c r="G1605" s="15" t="s">
        <v>26</v>
      </c>
      <c r="H1605" s="15" t="s">
        <v>26</v>
      </c>
      <c r="I1605" s="15" t="s">
        <v>96</v>
      </c>
      <c r="J1605" s="15" t="s">
        <v>26</v>
      </c>
      <c r="K1605" s="15" t="s">
        <v>24</v>
      </c>
      <c r="L1605" s="15" t="s">
        <v>24</v>
      </c>
      <c r="M1605" s="15" t="s">
        <v>24</v>
      </c>
      <c r="N1605" s="15" t="s">
        <v>24</v>
      </c>
      <c r="O1605" s="15" t="s">
        <v>26</v>
      </c>
      <c r="P1605" s="15" t="s">
        <v>25</v>
      </c>
      <c r="Q1605" s="15" t="s">
        <v>26</v>
      </c>
      <c r="R1605" s="15" t="s">
        <v>19</v>
      </c>
      <c r="S1605" s="18" t="n">
        <v>64.65</v>
      </c>
      <c r="T1605" s="15" t="n">
        <v>994.55</v>
      </c>
      <c r="U1605" s="15" t="s">
        <v>26</v>
      </c>
      <c r="V1605" s="18" t="n">
        <f aca="false">IF(ISNUMBER(T1605),T1605,0)</f>
        <v>994.55</v>
      </c>
      <c r="W1605" s="15" t="n">
        <f aca="false">IF(U1605="Yes",1,0)</f>
        <v>1</v>
      </c>
      <c r="X1605" s="15" t="str">
        <f aca="false">IF(F1605&lt;=12,"0-12 months",IF(F1605&lt;=24,"13-24 months",IF(F1605&lt;=48,"25-48 months","49-72 months")))</f>
        <v>13-24 months</v>
      </c>
      <c r="Y1605" s="15" t="str">
        <f aca="false">IF(C1605=1,"Yes","No")</f>
        <v>No</v>
      </c>
      <c r="Z1605" s="15" t="n">
        <f aca="false">COUNTIF(J1605:O1605,"Yes")</f>
        <v>2</v>
      </c>
      <c r="AA1605" s="18" t="n">
        <f aca="false">S1605*W1605</f>
        <v>64.65</v>
      </c>
      <c r="AB1605" s="15" t="n">
        <f aca="false">(P1605="Month-to-month")+(I1605="Fiber optic")+(R1605="Electronic check")+(F1605&lt;=12)+(M1605="No")+(J1605="No")</f>
        <v>2</v>
      </c>
      <c r="AC1605" s="15" t="str">
        <f aca="false">IF(AB1605&gt;=5,"High",IF(AB1605&gt;=3,"Medium","Low"))</f>
        <v>Low</v>
      </c>
    </row>
    <row r="1606" customFormat="false" ht="15" hidden="false" customHeight="false" outlineLevel="0" collapsed="false">
      <c r="A1606" s="15" t="s">
        <v>1703</v>
      </c>
      <c r="B1606" s="15" t="s">
        <v>98</v>
      </c>
      <c r="C1606" s="15" t="n">
        <v>0</v>
      </c>
      <c r="D1606" s="15" t="s">
        <v>26</v>
      </c>
      <c r="E1606" s="15" t="s">
        <v>26</v>
      </c>
      <c r="F1606" s="15" t="n">
        <v>69</v>
      </c>
      <c r="G1606" s="15" t="s">
        <v>26</v>
      </c>
      <c r="H1606" s="15" t="s">
        <v>26</v>
      </c>
      <c r="I1606" s="15" t="s">
        <v>102</v>
      </c>
      <c r="J1606" s="15" t="s">
        <v>24</v>
      </c>
      <c r="K1606" s="15" t="s">
        <v>26</v>
      </c>
      <c r="L1606" s="15" t="s">
        <v>26</v>
      </c>
      <c r="M1606" s="15" t="s">
        <v>24</v>
      </c>
      <c r="N1606" s="15" t="s">
        <v>26</v>
      </c>
      <c r="O1606" s="15" t="s">
        <v>24</v>
      </c>
      <c r="P1606" s="15" t="s">
        <v>27</v>
      </c>
      <c r="Q1606" s="15" t="s">
        <v>24</v>
      </c>
      <c r="R1606" s="15" t="s">
        <v>21</v>
      </c>
      <c r="S1606" s="18" t="n">
        <v>95.75</v>
      </c>
      <c r="T1606" s="15" t="n">
        <v>6511.25</v>
      </c>
      <c r="U1606" s="15" t="s">
        <v>24</v>
      </c>
      <c r="V1606" s="18" t="n">
        <f aca="false">IF(ISNUMBER(T1606),T1606,0)</f>
        <v>6511.25</v>
      </c>
      <c r="W1606" s="15" t="n">
        <f aca="false">IF(U1606="Yes",1,0)</f>
        <v>0</v>
      </c>
      <c r="X1606" s="15" t="str">
        <f aca="false">IF(F1606&lt;=12,"0-12 months",IF(F1606&lt;=24,"13-24 months",IF(F1606&lt;=48,"25-48 months","49-72 months")))</f>
        <v>49-72 months</v>
      </c>
      <c r="Y1606" s="15" t="str">
        <f aca="false">IF(C1606=1,"Yes","No")</f>
        <v>No</v>
      </c>
      <c r="Z1606" s="15" t="n">
        <f aca="false">COUNTIF(J1606:O1606,"Yes")</f>
        <v>3</v>
      </c>
      <c r="AA1606" s="18" t="n">
        <f aca="false">S1606*W1606</f>
        <v>0</v>
      </c>
      <c r="AB1606" s="15" t="n">
        <f aca="false">(P1606="Month-to-month")+(I1606="Fiber optic")+(R1606="Electronic check")+(F1606&lt;=12)+(M1606="No")+(J1606="No")</f>
        <v>3</v>
      </c>
      <c r="AC1606" s="15" t="str">
        <f aca="false">IF(AB1606&gt;=5,"High",IF(AB1606&gt;=3,"Medium","Low"))</f>
        <v>Medium</v>
      </c>
    </row>
    <row r="1607" customFormat="false" ht="15" hidden="false" customHeight="false" outlineLevel="0" collapsed="false">
      <c r="A1607" s="15" t="s">
        <v>1704</v>
      </c>
      <c r="B1607" s="15" t="s">
        <v>98</v>
      </c>
      <c r="C1607" s="15" t="n">
        <v>0</v>
      </c>
      <c r="D1607" s="15" t="s">
        <v>24</v>
      </c>
      <c r="E1607" s="15" t="s">
        <v>24</v>
      </c>
      <c r="F1607" s="15" t="n">
        <v>65</v>
      </c>
      <c r="G1607" s="15" t="s">
        <v>26</v>
      </c>
      <c r="H1607" s="15" t="s">
        <v>24</v>
      </c>
      <c r="I1607" s="15" t="s">
        <v>24</v>
      </c>
      <c r="J1607" s="15" t="s">
        <v>28</v>
      </c>
      <c r="K1607" s="15" t="s">
        <v>28</v>
      </c>
      <c r="L1607" s="15" t="s">
        <v>28</v>
      </c>
      <c r="M1607" s="15" t="s">
        <v>28</v>
      </c>
      <c r="N1607" s="15" t="s">
        <v>28</v>
      </c>
      <c r="O1607" s="15" t="s">
        <v>28</v>
      </c>
      <c r="P1607" s="15" t="s">
        <v>29</v>
      </c>
      <c r="Q1607" s="15" t="s">
        <v>26</v>
      </c>
      <c r="R1607" s="15" t="s">
        <v>21</v>
      </c>
      <c r="S1607" s="18" t="n">
        <v>19.55</v>
      </c>
      <c r="T1607" s="15" t="n">
        <v>1218.65</v>
      </c>
      <c r="U1607" s="15" t="s">
        <v>24</v>
      </c>
      <c r="V1607" s="18" t="n">
        <f aca="false">IF(ISNUMBER(T1607),T1607,0)</f>
        <v>1218.65</v>
      </c>
      <c r="W1607" s="15" t="n">
        <f aca="false">IF(U1607="Yes",1,0)</f>
        <v>0</v>
      </c>
      <c r="X1607" s="15" t="str">
        <f aca="false">IF(F1607&lt;=12,"0-12 months",IF(F1607&lt;=24,"13-24 months",IF(F1607&lt;=48,"25-48 months","49-72 months")))</f>
        <v>49-72 months</v>
      </c>
      <c r="Y1607" s="15" t="str">
        <f aca="false">IF(C1607=1,"Yes","No")</f>
        <v>No</v>
      </c>
      <c r="Z1607" s="15" t="n">
        <f aca="false">COUNTIF(J1607:O1607,"Yes")</f>
        <v>0</v>
      </c>
      <c r="AA1607" s="18" t="n">
        <f aca="false">S1607*W1607</f>
        <v>0</v>
      </c>
      <c r="AB1607" s="15" t="n">
        <f aca="false">(P1607="Month-to-month")+(I1607="Fiber optic")+(R1607="Electronic check")+(F1607&lt;=12)+(M1607="No")+(J1607="No")</f>
        <v>0</v>
      </c>
      <c r="AC1607" s="15" t="str">
        <f aca="false">IF(AB1607&gt;=5,"High",IF(AB1607&gt;=3,"Medium","Low"))</f>
        <v>Low</v>
      </c>
    </row>
    <row r="1608" customFormat="false" ht="15" hidden="false" customHeight="false" outlineLevel="0" collapsed="false">
      <c r="A1608" s="15" t="s">
        <v>1705</v>
      </c>
      <c r="B1608" s="15" t="s">
        <v>98</v>
      </c>
      <c r="C1608" s="15" t="n">
        <v>1</v>
      </c>
      <c r="D1608" s="15" t="s">
        <v>26</v>
      </c>
      <c r="E1608" s="15" t="s">
        <v>26</v>
      </c>
      <c r="F1608" s="15" t="n">
        <v>72</v>
      </c>
      <c r="G1608" s="15" t="s">
        <v>26</v>
      </c>
      <c r="H1608" s="15" t="s">
        <v>24</v>
      </c>
      <c r="I1608" s="15" t="s">
        <v>102</v>
      </c>
      <c r="J1608" s="15" t="s">
        <v>26</v>
      </c>
      <c r="K1608" s="15" t="s">
        <v>24</v>
      </c>
      <c r="L1608" s="15" t="s">
        <v>26</v>
      </c>
      <c r="M1608" s="15" t="s">
        <v>26</v>
      </c>
      <c r="N1608" s="15" t="s">
        <v>26</v>
      </c>
      <c r="O1608" s="15" t="s">
        <v>26</v>
      </c>
      <c r="P1608" s="15" t="s">
        <v>29</v>
      </c>
      <c r="Q1608" s="15" t="s">
        <v>26</v>
      </c>
      <c r="R1608" s="15" t="s">
        <v>21</v>
      </c>
      <c r="S1608" s="18" t="n">
        <v>104.1</v>
      </c>
      <c r="T1608" s="15" t="n">
        <v>7447.7</v>
      </c>
      <c r="U1608" s="15" t="s">
        <v>24</v>
      </c>
      <c r="V1608" s="18" t="n">
        <f aca="false">IF(ISNUMBER(T1608),T1608,0)</f>
        <v>7447.7</v>
      </c>
      <c r="W1608" s="15" t="n">
        <f aca="false">IF(U1608="Yes",1,0)</f>
        <v>0</v>
      </c>
      <c r="X1608" s="15" t="str">
        <f aca="false">IF(F1608&lt;=12,"0-12 months",IF(F1608&lt;=24,"13-24 months",IF(F1608&lt;=48,"25-48 months","49-72 months")))</f>
        <v>49-72 months</v>
      </c>
      <c r="Y1608" s="15" t="str">
        <f aca="false">IF(C1608=1,"Yes","No")</f>
        <v>Yes</v>
      </c>
      <c r="Z1608" s="15" t="n">
        <f aca="false">COUNTIF(J1608:O1608,"Yes")</f>
        <v>5</v>
      </c>
      <c r="AA1608" s="18" t="n">
        <f aca="false">S1608*W1608</f>
        <v>0</v>
      </c>
      <c r="AB1608" s="15" t="n">
        <f aca="false">(P1608="Month-to-month")+(I1608="Fiber optic")+(R1608="Electronic check")+(F1608&lt;=12)+(M1608="No")+(J1608="No")</f>
        <v>1</v>
      </c>
      <c r="AC1608" s="15" t="str">
        <f aca="false">IF(AB1608&gt;=5,"High",IF(AB1608&gt;=3,"Medium","Low"))</f>
        <v>Low</v>
      </c>
    </row>
    <row r="1609" customFormat="false" ht="15" hidden="false" customHeight="false" outlineLevel="0" collapsed="false">
      <c r="A1609" s="15" t="s">
        <v>1706</v>
      </c>
      <c r="B1609" s="15" t="s">
        <v>98</v>
      </c>
      <c r="C1609" s="15" t="n">
        <v>1</v>
      </c>
      <c r="D1609" s="15" t="s">
        <v>26</v>
      </c>
      <c r="E1609" s="15" t="s">
        <v>24</v>
      </c>
      <c r="F1609" s="15" t="n">
        <v>13</v>
      </c>
      <c r="G1609" s="15" t="s">
        <v>26</v>
      </c>
      <c r="H1609" s="15" t="s">
        <v>24</v>
      </c>
      <c r="I1609" s="15" t="s">
        <v>102</v>
      </c>
      <c r="J1609" s="15" t="s">
        <v>24</v>
      </c>
      <c r="K1609" s="15" t="s">
        <v>26</v>
      </c>
      <c r="L1609" s="15" t="s">
        <v>24</v>
      </c>
      <c r="M1609" s="15" t="s">
        <v>26</v>
      </c>
      <c r="N1609" s="15" t="s">
        <v>24</v>
      </c>
      <c r="O1609" s="15" t="s">
        <v>26</v>
      </c>
      <c r="P1609" s="15" t="s">
        <v>25</v>
      </c>
      <c r="Q1609" s="15" t="s">
        <v>26</v>
      </c>
      <c r="R1609" s="15" t="s">
        <v>19</v>
      </c>
      <c r="S1609" s="18" t="n">
        <v>89.05</v>
      </c>
      <c r="T1609" s="15" t="n">
        <v>1169.35</v>
      </c>
      <c r="U1609" s="15" t="s">
        <v>26</v>
      </c>
      <c r="V1609" s="18" t="n">
        <f aca="false">IF(ISNUMBER(T1609),T1609,0)</f>
        <v>1169.35</v>
      </c>
      <c r="W1609" s="15" t="n">
        <f aca="false">IF(U1609="Yes",1,0)</f>
        <v>1</v>
      </c>
      <c r="X1609" s="15" t="str">
        <f aca="false">IF(F1609&lt;=12,"0-12 months",IF(F1609&lt;=24,"13-24 months",IF(F1609&lt;=48,"25-48 months","49-72 months")))</f>
        <v>13-24 months</v>
      </c>
      <c r="Y1609" s="15" t="str">
        <f aca="false">IF(C1609=1,"Yes","No")</f>
        <v>Yes</v>
      </c>
      <c r="Z1609" s="15" t="n">
        <f aca="false">COUNTIF(J1609:O1609,"Yes")</f>
        <v>3</v>
      </c>
      <c r="AA1609" s="18" t="n">
        <f aca="false">S1609*W1609</f>
        <v>89.05</v>
      </c>
      <c r="AB1609" s="15" t="n">
        <f aca="false">(P1609="Month-to-month")+(I1609="Fiber optic")+(R1609="Electronic check")+(F1609&lt;=12)+(M1609="No")+(J1609="No")</f>
        <v>3</v>
      </c>
      <c r="AC1609" s="15" t="str">
        <f aca="false">IF(AB1609&gt;=5,"High",IF(AB1609&gt;=3,"Medium","Low"))</f>
        <v>Medium</v>
      </c>
    </row>
    <row r="1610" customFormat="false" ht="15" hidden="false" customHeight="false" outlineLevel="0" collapsed="false">
      <c r="A1610" s="15" t="s">
        <v>1707</v>
      </c>
      <c r="B1610" s="15" t="s">
        <v>98</v>
      </c>
      <c r="C1610" s="15" t="n">
        <v>0</v>
      </c>
      <c r="D1610" s="15" t="s">
        <v>24</v>
      </c>
      <c r="E1610" s="15" t="s">
        <v>24</v>
      </c>
      <c r="F1610" s="15" t="n">
        <v>17</v>
      </c>
      <c r="G1610" s="15" t="s">
        <v>26</v>
      </c>
      <c r="H1610" s="15" t="s">
        <v>24</v>
      </c>
      <c r="I1610" s="15" t="s">
        <v>24</v>
      </c>
      <c r="J1610" s="15" t="s">
        <v>28</v>
      </c>
      <c r="K1610" s="15" t="s">
        <v>28</v>
      </c>
      <c r="L1610" s="15" t="s">
        <v>28</v>
      </c>
      <c r="M1610" s="15" t="s">
        <v>28</v>
      </c>
      <c r="N1610" s="15" t="s">
        <v>28</v>
      </c>
      <c r="O1610" s="15" t="s">
        <v>28</v>
      </c>
      <c r="P1610" s="15" t="s">
        <v>27</v>
      </c>
      <c r="Q1610" s="15" t="s">
        <v>26</v>
      </c>
      <c r="R1610" s="15" t="s">
        <v>17</v>
      </c>
      <c r="S1610" s="18" t="n">
        <v>20.1</v>
      </c>
      <c r="T1610" s="15" t="n">
        <v>279.5</v>
      </c>
      <c r="U1610" s="15" t="s">
        <v>24</v>
      </c>
      <c r="V1610" s="18" t="n">
        <f aca="false">IF(ISNUMBER(T1610),T1610,0)</f>
        <v>279.5</v>
      </c>
      <c r="W1610" s="15" t="n">
        <f aca="false">IF(U1610="Yes",1,0)</f>
        <v>0</v>
      </c>
      <c r="X1610" s="15" t="str">
        <f aca="false">IF(F1610&lt;=12,"0-12 months",IF(F1610&lt;=24,"13-24 months",IF(F1610&lt;=48,"25-48 months","49-72 months")))</f>
        <v>13-24 months</v>
      </c>
      <c r="Y1610" s="15" t="str">
        <f aca="false">IF(C1610=1,"Yes","No")</f>
        <v>No</v>
      </c>
      <c r="Z1610" s="15" t="n">
        <f aca="false">COUNTIF(J1610:O1610,"Yes")</f>
        <v>0</v>
      </c>
      <c r="AA1610" s="18" t="n">
        <f aca="false">S1610*W1610</f>
        <v>0</v>
      </c>
      <c r="AB1610" s="15" t="n">
        <f aca="false">(P1610="Month-to-month")+(I1610="Fiber optic")+(R1610="Electronic check")+(F1610&lt;=12)+(M1610="No")+(J1610="No")</f>
        <v>0</v>
      </c>
      <c r="AC1610" s="15" t="str">
        <f aca="false">IF(AB1610&gt;=5,"High",IF(AB1610&gt;=3,"Medium","Low"))</f>
        <v>Low</v>
      </c>
    </row>
    <row r="1611" customFormat="false" ht="15" hidden="false" customHeight="false" outlineLevel="0" collapsed="false">
      <c r="A1611" s="15" t="s">
        <v>1708</v>
      </c>
      <c r="B1611" s="15" t="s">
        <v>98</v>
      </c>
      <c r="C1611" s="15" t="n">
        <v>0</v>
      </c>
      <c r="D1611" s="15" t="s">
        <v>26</v>
      </c>
      <c r="E1611" s="15" t="s">
        <v>24</v>
      </c>
      <c r="F1611" s="15" t="n">
        <v>51</v>
      </c>
      <c r="G1611" s="15" t="s">
        <v>26</v>
      </c>
      <c r="H1611" s="15" t="s">
        <v>26</v>
      </c>
      <c r="I1611" s="15" t="s">
        <v>102</v>
      </c>
      <c r="J1611" s="15" t="s">
        <v>26</v>
      </c>
      <c r="K1611" s="15" t="s">
        <v>24</v>
      </c>
      <c r="L1611" s="15" t="s">
        <v>26</v>
      </c>
      <c r="M1611" s="15" t="s">
        <v>26</v>
      </c>
      <c r="N1611" s="15" t="s">
        <v>26</v>
      </c>
      <c r="O1611" s="15" t="s">
        <v>26</v>
      </c>
      <c r="P1611" s="15" t="s">
        <v>27</v>
      </c>
      <c r="Q1611" s="15" t="s">
        <v>26</v>
      </c>
      <c r="R1611" s="15" t="s">
        <v>15</v>
      </c>
      <c r="S1611" s="18" t="n">
        <v>111.55</v>
      </c>
      <c r="T1611" s="15" t="n">
        <v>5720.35</v>
      </c>
      <c r="U1611" s="15" t="s">
        <v>24</v>
      </c>
      <c r="V1611" s="18" t="n">
        <f aca="false">IF(ISNUMBER(T1611),T1611,0)</f>
        <v>5720.35</v>
      </c>
      <c r="W1611" s="15" t="n">
        <f aca="false">IF(U1611="Yes",1,0)</f>
        <v>0</v>
      </c>
      <c r="X1611" s="15" t="str">
        <f aca="false">IF(F1611&lt;=12,"0-12 months",IF(F1611&lt;=24,"13-24 months",IF(F1611&lt;=48,"25-48 months","49-72 months")))</f>
        <v>49-72 months</v>
      </c>
      <c r="Y1611" s="15" t="str">
        <f aca="false">IF(C1611=1,"Yes","No")</f>
        <v>No</v>
      </c>
      <c r="Z1611" s="15" t="n">
        <f aca="false">COUNTIF(J1611:O1611,"Yes")</f>
        <v>5</v>
      </c>
      <c r="AA1611" s="18" t="n">
        <f aca="false">S1611*W1611</f>
        <v>0</v>
      </c>
      <c r="AB1611" s="15" t="n">
        <f aca="false">(P1611="Month-to-month")+(I1611="Fiber optic")+(R1611="Electronic check")+(F1611&lt;=12)+(M1611="No")+(J1611="No")</f>
        <v>2</v>
      </c>
      <c r="AC1611" s="15" t="str">
        <f aca="false">IF(AB1611&gt;=5,"High",IF(AB1611&gt;=3,"Medium","Low"))</f>
        <v>Low</v>
      </c>
    </row>
    <row r="1612" customFormat="false" ht="15" hidden="false" customHeight="false" outlineLevel="0" collapsed="false">
      <c r="A1612" s="15" t="s">
        <v>1709</v>
      </c>
      <c r="B1612" s="15" t="s">
        <v>98</v>
      </c>
      <c r="C1612" s="15" t="n">
        <v>0</v>
      </c>
      <c r="D1612" s="15" t="s">
        <v>26</v>
      </c>
      <c r="E1612" s="15" t="s">
        <v>26</v>
      </c>
      <c r="F1612" s="15" t="n">
        <v>51</v>
      </c>
      <c r="G1612" s="15" t="s">
        <v>26</v>
      </c>
      <c r="H1612" s="15" t="s">
        <v>24</v>
      </c>
      <c r="I1612" s="15" t="s">
        <v>96</v>
      </c>
      <c r="J1612" s="15" t="s">
        <v>26</v>
      </c>
      <c r="K1612" s="15" t="s">
        <v>26</v>
      </c>
      <c r="L1612" s="15" t="s">
        <v>24</v>
      </c>
      <c r="M1612" s="15" t="s">
        <v>26</v>
      </c>
      <c r="N1612" s="15" t="s">
        <v>24</v>
      </c>
      <c r="O1612" s="15" t="s">
        <v>24</v>
      </c>
      <c r="P1612" s="15" t="s">
        <v>29</v>
      </c>
      <c r="Q1612" s="15" t="s">
        <v>24</v>
      </c>
      <c r="R1612" s="15" t="s">
        <v>21</v>
      </c>
      <c r="S1612" s="18" t="n">
        <v>60.5</v>
      </c>
      <c r="T1612" s="15" t="n">
        <v>3121.45</v>
      </c>
      <c r="U1612" s="15" t="s">
        <v>24</v>
      </c>
      <c r="V1612" s="18" t="n">
        <f aca="false">IF(ISNUMBER(T1612),T1612,0)</f>
        <v>3121.45</v>
      </c>
      <c r="W1612" s="15" t="n">
        <f aca="false">IF(U1612="Yes",1,0)</f>
        <v>0</v>
      </c>
      <c r="X1612" s="15" t="str">
        <f aca="false">IF(F1612&lt;=12,"0-12 months",IF(F1612&lt;=24,"13-24 months",IF(F1612&lt;=48,"25-48 months","49-72 months")))</f>
        <v>49-72 months</v>
      </c>
      <c r="Y1612" s="15" t="str">
        <f aca="false">IF(C1612=1,"Yes","No")</f>
        <v>No</v>
      </c>
      <c r="Z1612" s="15" t="n">
        <f aca="false">COUNTIF(J1612:O1612,"Yes")</f>
        <v>3</v>
      </c>
      <c r="AA1612" s="18" t="n">
        <f aca="false">S1612*W1612</f>
        <v>0</v>
      </c>
      <c r="AB1612" s="15" t="n">
        <f aca="false">(P1612="Month-to-month")+(I1612="Fiber optic")+(R1612="Electronic check")+(F1612&lt;=12)+(M1612="No")+(J1612="No")</f>
        <v>0</v>
      </c>
      <c r="AC1612" s="15" t="str">
        <f aca="false">IF(AB1612&gt;=5,"High",IF(AB1612&gt;=3,"Medium","Low"))</f>
        <v>Low</v>
      </c>
    </row>
    <row r="1613" customFormat="false" ht="15" hidden="false" customHeight="false" outlineLevel="0" collapsed="false">
      <c r="A1613" s="15" t="s">
        <v>1710</v>
      </c>
      <c r="B1613" s="15" t="s">
        <v>94</v>
      </c>
      <c r="C1613" s="15" t="n">
        <v>0</v>
      </c>
      <c r="D1613" s="15" t="s">
        <v>26</v>
      </c>
      <c r="E1613" s="15" t="s">
        <v>24</v>
      </c>
      <c r="F1613" s="15" t="n">
        <v>72</v>
      </c>
      <c r="G1613" s="15" t="s">
        <v>26</v>
      </c>
      <c r="H1613" s="15" t="s">
        <v>26</v>
      </c>
      <c r="I1613" s="15" t="s">
        <v>96</v>
      </c>
      <c r="J1613" s="15" t="s">
        <v>26</v>
      </c>
      <c r="K1613" s="15" t="s">
        <v>26</v>
      </c>
      <c r="L1613" s="15" t="s">
        <v>26</v>
      </c>
      <c r="M1613" s="15" t="s">
        <v>26</v>
      </c>
      <c r="N1613" s="15" t="s">
        <v>26</v>
      </c>
      <c r="O1613" s="15" t="s">
        <v>26</v>
      </c>
      <c r="P1613" s="15" t="s">
        <v>29</v>
      </c>
      <c r="Q1613" s="15" t="s">
        <v>26</v>
      </c>
      <c r="R1613" s="15" t="s">
        <v>19</v>
      </c>
      <c r="S1613" s="18" t="n">
        <v>90.95</v>
      </c>
      <c r="T1613" s="15" t="n">
        <v>6468.6</v>
      </c>
      <c r="U1613" s="15" t="s">
        <v>24</v>
      </c>
      <c r="V1613" s="18" t="n">
        <f aca="false">IF(ISNUMBER(T1613),T1613,0)</f>
        <v>6468.6</v>
      </c>
      <c r="W1613" s="15" t="n">
        <f aca="false">IF(U1613="Yes",1,0)</f>
        <v>0</v>
      </c>
      <c r="X1613" s="15" t="str">
        <f aca="false">IF(F1613&lt;=12,"0-12 months",IF(F1613&lt;=24,"13-24 months",IF(F1613&lt;=48,"25-48 months","49-72 months")))</f>
        <v>49-72 months</v>
      </c>
      <c r="Y1613" s="15" t="str">
        <f aca="false">IF(C1613=1,"Yes","No")</f>
        <v>No</v>
      </c>
      <c r="Z1613" s="15" t="n">
        <f aca="false">COUNTIF(J1613:O1613,"Yes")</f>
        <v>6</v>
      </c>
      <c r="AA1613" s="18" t="n">
        <f aca="false">S1613*W1613</f>
        <v>0</v>
      </c>
      <c r="AB1613" s="15" t="n">
        <f aca="false">(P1613="Month-to-month")+(I1613="Fiber optic")+(R1613="Electronic check")+(F1613&lt;=12)+(M1613="No")+(J1613="No")</f>
        <v>0</v>
      </c>
      <c r="AC1613" s="15" t="str">
        <f aca="false">IF(AB1613&gt;=5,"High",IF(AB1613&gt;=3,"Medium","Low"))</f>
        <v>Low</v>
      </c>
    </row>
    <row r="1614" customFormat="false" ht="15" hidden="false" customHeight="false" outlineLevel="0" collapsed="false">
      <c r="A1614" s="15" t="s">
        <v>1711</v>
      </c>
      <c r="B1614" s="15" t="s">
        <v>98</v>
      </c>
      <c r="C1614" s="15" t="n">
        <v>0</v>
      </c>
      <c r="D1614" s="15" t="s">
        <v>26</v>
      </c>
      <c r="E1614" s="15" t="s">
        <v>26</v>
      </c>
      <c r="F1614" s="15" t="n">
        <v>67</v>
      </c>
      <c r="G1614" s="15" t="s">
        <v>26</v>
      </c>
      <c r="H1614" s="15" t="s">
        <v>26</v>
      </c>
      <c r="I1614" s="15" t="s">
        <v>102</v>
      </c>
      <c r="J1614" s="15" t="s">
        <v>24</v>
      </c>
      <c r="K1614" s="15" t="s">
        <v>26</v>
      </c>
      <c r="L1614" s="15" t="s">
        <v>26</v>
      </c>
      <c r="M1614" s="15" t="s">
        <v>24</v>
      </c>
      <c r="N1614" s="15" t="s">
        <v>24</v>
      </c>
      <c r="O1614" s="15" t="s">
        <v>24</v>
      </c>
      <c r="P1614" s="15" t="s">
        <v>27</v>
      </c>
      <c r="Q1614" s="15" t="s">
        <v>24</v>
      </c>
      <c r="R1614" s="15" t="s">
        <v>15</v>
      </c>
      <c r="S1614" s="18" t="n">
        <v>87.4</v>
      </c>
      <c r="T1614" s="15" t="n">
        <v>5918.8</v>
      </c>
      <c r="U1614" s="15" t="s">
        <v>26</v>
      </c>
      <c r="V1614" s="18" t="n">
        <f aca="false">IF(ISNUMBER(T1614),T1614,0)</f>
        <v>5918.8</v>
      </c>
      <c r="W1614" s="15" t="n">
        <f aca="false">IF(U1614="Yes",1,0)</f>
        <v>1</v>
      </c>
      <c r="X1614" s="15" t="str">
        <f aca="false">IF(F1614&lt;=12,"0-12 months",IF(F1614&lt;=24,"13-24 months",IF(F1614&lt;=48,"25-48 months","49-72 months")))</f>
        <v>49-72 months</v>
      </c>
      <c r="Y1614" s="15" t="str">
        <f aca="false">IF(C1614=1,"Yes","No")</f>
        <v>No</v>
      </c>
      <c r="Z1614" s="15" t="n">
        <f aca="false">COUNTIF(J1614:O1614,"Yes")</f>
        <v>2</v>
      </c>
      <c r="AA1614" s="18" t="n">
        <f aca="false">S1614*W1614</f>
        <v>87.4</v>
      </c>
      <c r="AB1614" s="15" t="n">
        <f aca="false">(P1614="Month-to-month")+(I1614="Fiber optic")+(R1614="Electronic check")+(F1614&lt;=12)+(M1614="No")+(J1614="No")</f>
        <v>4</v>
      </c>
      <c r="AC1614" s="15" t="str">
        <f aca="false">IF(AB1614&gt;=5,"High",IF(AB1614&gt;=3,"Medium","Low"))</f>
        <v>Medium</v>
      </c>
    </row>
    <row r="1615" customFormat="false" ht="15" hidden="false" customHeight="false" outlineLevel="0" collapsed="false">
      <c r="A1615" s="15" t="s">
        <v>1712</v>
      </c>
      <c r="B1615" s="15" t="s">
        <v>98</v>
      </c>
      <c r="C1615" s="15" t="n">
        <v>0</v>
      </c>
      <c r="D1615" s="15" t="s">
        <v>24</v>
      </c>
      <c r="E1615" s="15" t="s">
        <v>24</v>
      </c>
      <c r="F1615" s="15" t="n">
        <v>34</v>
      </c>
      <c r="G1615" s="15" t="s">
        <v>26</v>
      </c>
      <c r="H1615" s="15" t="s">
        <v>24</v>
      </c>
      <c r="I1615" s="15" t="s">
        <v>24</v>
      </c>
      <c r="J1615" s="15" t="s">
        <v>28</v>
      </c>
      <c r="K1615" s="15" t="s">
        <v>28</v>
      </c>
      <c r="L1615" s="15" t="s">
        <v>28</v>
      </c>
      <c r="M1615" s="15" t="s">
        <v>28</v>
      </c>
      <c r="N1615" s="15" t="s">
        <v>28</v>
      </c>
      <c r="O1615" s="15" t="s">
        <v>28</v>
      </c>
      <c r="P1615" s="15" t="s">
        <v>25</v>
      </c>
      <c r="Q1615" s="15" t="s">
        <v>24</v>
      </c>
      <c r="R1615" s="15" t="s">
        <v>17</v>
      </c>
      <c r="S1615" s="18" t="n">
        <v>19.7</v>
      </c>
      <c r="T1615" s="15" t="n">
        <v>675.6</v>
      </c>
      <c r="U1615" s="15" t="s">
        <v>24</v>
      </c>
      <c r="V1615" s="18" t="n">
        <f aca="false">IF(ISNUMBER(T1615),T1615,0)</f>
        <v>675.6</v>
      </c>
      <c r="W1615" s="15" t="n">
        <f aca="false">IF(U1615="Yes",1,0)</f>
        <v>0</v>
      </c>
      <c r="X1615" s="15" t="str">
        <f aca="false">IF(F1615&lt;=12,"0-12 months",IF(F1615&lt;=24,"13-24 months",IF(F1615&lt;=48,"25-48 months","49-72 months")))</f>
        <v>25-48 months</v>
      </c>
      <c r="Y1615" s="15" t="str">
        <f aca="false">IF(C1615=1,"Yes","No")</f>
        <v>No</v>
      </c>
      <c r="Z1615" s="15" t="n">
        <f aca="false">COUNTIF(J1615:O1615,"Yes")</f>
        <v>0</v>
      </c>
      <c r="AA1615" s="18" t="n">
        <f aca="false">S1615*W1615</f>
        <v>0</v>
      </c>
      <c r="AB1615" s="15" t="n">
        <f aca="false">(P1615="Month-to-month")+(I1615="Fiber optic")+(R1615="Electronic check")+(F1615&lt;=12)+(M1615="No")+(J1615="No")</f>
        <v>1</v>
      </c>
      <c r="AC1615" s="15" t="str">
        <f aca="false">IF(AB1615&gt;=5,"High",IF(AB1615&gt;=3,"Medium","Low"))</f>
        <v>Low</v>
      </c>
    </row>
    <row r="1616" customFormat="false" ht="15" hidden="false" customHeight="false" outlineLevel="0" collapsed="false">
      <c r="A1616" s="15" t="s">
        <v>1713</v>
      </c>
      <c r="B1616" s="15" t="s">
        <v>98</v>
      </c>
      <c r="C1616" s="15" t="n">
        <v>0</v>
      </c>
      <c r="D1616" s="15" t="s">
        <v>26</v>
      </c>
      <c r="E1616" s="15" t="s">
        <v>24</v>
      </c>
      <c r="F1616" s="15" t="n">
        <v>67</v>
      </c>
      <c r="G1616" s="15" t="s">
        <v>24</v>
      </c>
      <c r="H1616" s="15" t="s">
        <v>95</v>
      </c>
      <c r="I1616" s="15" t="s">
        <v>96</v>
      </c>
      <c r="J1616" s="15" t="s">
        <v>26</v>
      </c>
      <c r="K1616" s="15" t="s">
        <v>26</v>
      </c>
      <c r="L1616" s="15" t="s">
        <v>24</v>
      </c>
      <c r="M1616" s="15" t="s">
        <v>26</v>
      </c>
      <c r="N1616" s="15" t="s">
        <v>24</v>
      </c>
      <c r="O1616" s="15" t="s">
        <v>26</v>
      </c>
      <c r="P1616" s="15" t="s">
        <v>29</v>
      </c>
      <c r="Q1616" s="15" t="s">
        <v>26</v>
      </c>
      <c r="R1616" s="15" t="s">
        <v>19</v>
      </c>
      <c r="S1616" s="18" t="n">
        <v>50.95</v>
      </c>
      <c r="T1616" s="15" t="n">
        <v>3521.7</v>
      </c>
      <c r="U1616" s="15" t="s">
        <v>24</v>
      </c>
      <c r="V1616" s="18" t="n">
        <f aca="false">IF(ISNUMBER(T1616),T1616,0)</f>
        <v>3521.7</v>
      </c>
      <c r="W1616" s="15" t="n">
        <f aca="false">IF(U1616="Yes",1,0)</f>
        <v>0</v>
      </c>
      <c r="X1616" s="15" t="str">
        <f aca="false">IF(F1616&lt;=12,"0-12 months",IF(F1616&lt;=24,"13-24 months",IF(F1616&lt;=48,"25-48 months","49-72 months")))</f>
        <v>49-72 months</v>
      </c>
      <c r="Y1616" s="15" t="str">
        <f aca="false">IF(C1616=1,"Yes","No")</f>
        <v>No</v>
      </c>
      <c r="Z1616" s="15" t="n">
        <f aca="false">COUNTIF(J1616:O1616,"Yes")</f>
        <v>4</v>
      </c>
      <c r="AA1616" s="18" t="n">
        <f aca="false">S1616*W1616</f>
        <v>0</v>
      </c>
      <c r="AB1616" s="15" t="n">
        <f aca="false">(P1616="Month-to-month")+(I1616="Fiber optic")+(R1616="Electronic check")+(F1616&lt;=12)+(M1616="No")+(J1616="No")</f>
        <v>0</v>
      </c>
      <c r="AC1616" s="15" t="str">
        <f aca="false">IF(AB1616&gt;=5,"High",IF(AB1616&gt;=3,"Medium","Low"))</f>
        <v>Low</v>
      </c>
    </row>
    <row r="1617" customFormat="false" ht="15" hidden="false" customHeight="false" outlineLevel="0" collapsed="false">
      <c r="A1617" s="15" t="s">
        <v>1714</v>
      </c>
      <c r="B1617" s="15" t="s">
        <v>94</v>
      </c>
      <c r="C1617" s="15" t="n">
        <v>0</v>
      </c>
      <c r="D1617" s="15" t="s">
        <v>26</v>
      </c>
      <c r="E1617" s="15" t="s">
        <v>24</v>
      </c>
      <c r="F1617" s="15" t="n">
        <v>49</v>
      </c>
      <c r="G1617" s="15" t="s">
        <v>26</v>
      </c>
      <c r="H1617" s="15" t="s">
        <v>24</v>
      </c>
      <c r="I1617" s="15" t="s">
        <v>24</v>
      </c>
      <c r="J1617" s="15" t="s">
        <v>28</v>
      </c>
      <c r="K1617" s="15" t="s">
        <v>28</v>
      </c>
      <c r="L1617" s="15" t="s">
        <v>28</v>
      </c>
      <c r="M1617" s="15" t="s">
        <v>28</v>
      </c>
      <c r="N1617" s="15" t="s">
        <v>28</v>
      </c>
      <c r="O1617" s="15" t="s">
        <v>28</v>
      </c>
      <c r="P1617" s="15" t="s">
        <v>27</v>
      </c>
      <c r="Q1617" s="15" t="s">
        <v>26</v>
      </c>
      <c r="R1617" s="15" t="s">
        <v>19</v>
      </c>
      <c r="S1617" s="18" t="n">
        <v>20.05</v>
      </c>
      <c r="T1617" s="15" t="n">
        <v>923.1</v>
      </c>
      <c r="U1617" s="15" t="s">
        <v>24</v>
      </c>
      <c r="V1617" s="18" t="n">
        <f aca="false">IF(ISNUMBER(T1617),T1617,0)</f>
        <v>923.1</v>
      </c>
      <c r="W1617" s="15" t="n">
        <f aca="false">IF(U1617="Yes",1,0)</f>
        <v>0</v>
      </c>
      <c r="X1617" s="15" t="str">
        <f aca="false">IF(F1617&lt;=12,"0-12 months",IF(F1617&lt;=24,"13-24 months",IF(F1617&lt;=48,"25-48 months","49-72 months")))</f>
        <v>49-72 months</v>
      </c>
      <c r="Y1617" s="15" t="str">
        <f aca="false">IF(C1617=1,"Yes","No")</f>
        <v>No</v>
      </c>
      <c r="Z1617" s="15" t="n">
        <f aca="false">COUNTIF(J1617:O1617,"Yes")</f>
        <v>0</v>
      </c>
      <c r="AA1617" s="18" t="n">
        <f aca="false">S1617*W1617</f>
        <v>0</v>
      </c>
      <c r="AB1617" s="15" t="n">
        <f aca="false">(P1617="Month-to-month")+(I1617="Fiber optic")+(R1617="Electronic check")+(F1617&lt;=12)+(M1617="No")+(J1617="No")</f>
        <v>0</v>
      </c>
      <c r="AC1617" s="15" t="str">
        <f aca="false">IF(AB1617&gt;=5,"High",IF(AB1617&gt;=3,"Medium","Low"))</f>
        <v>Low</v>
      </c>
    </row>
    <row r="1618" customFormat="false" ht="15" hidden="false" customHeight="false" outlineLevel="0" collapsed="false">
      <c r="A1618" s="15" t="s">
        <v>1715</v>
      </c>
      <c r="B1618" s="15" t="s">
        <v>98</v>
      </c>
      <c r="C1618" s="15" t="n">
        <v>0</v>
      </c>
      <c r="D1618" s="15" t="s">
        <v>26</v>
      </c>
      <c r="E1618" s="15" t="s">
        <v>26</v>
      </c>
      <c r="F1618" s="15" t="n">
        <v>53</v>
      </c>
      <c r="G1618" s="15" t="s">
        <v>26</v>
      </c>
      <c r="H1618" s="15" t="s">
        <v>24</v>
      </c>
      <c r="I1618" s="15" t="s">
        <v>24</v>
      </c>
      <c r="J1618" s="15" t="s">
        <v>28</v>
      </c>
      <c r="K1618" s="15" t="s">
        <v>28</v>
      </c>
      <c r="L1618" s="15" t="s">
        <v>28</v>
      </c>
      <c r="M1618" s="15" t="s">
        <v>28</v>
      </c>
      <c r="N1618" s="15" t="s">
        <v>28</v>
      </c>
      <c r="O1618" s="15" t="s">
        <v>28</v>
      </c>
      <c r="P1618" s="15" t="s">
        <v>29</v>
      </c>
      <c r="Q1618" s="15" t="s">
        <v>26</v>
      </c>
      <c r="R1618" s="15" t="s">
        <v>17</v>
      </c>
      <c r="S1618" s="18" t="n">
        <v>19.4</v>
      </c>
      <c r="T1618" s="15" t="n">
        <v>1110.35</v>
      </c>
      <c r="U1618" s="15" t="s">
        <v>24</v>
      </c>
      <c r="V1618" s="18" t="n">
        <f aca="false">IF(ISNUMBER(T1618),T1618,0)</f>
        <v>1110.35</v>
      </c>
      <c r="W1618" s="15" t="n">
        <f aca="false">IF(U1618="Yes",1,0)</f>
        <v>0</v>
      </c>
      <c r="X1618" s="15" t="str">
        <f aca="false">IF(F1618&lt;=12,"0-12 months",IF(F1618&lt;=24,"13-24 months",IF(F1618&lt;=48,"25-48 months","49-72 months")))</f>
        <v>49-72 months</v>
      </c>
      <c r="Y1618" s="15" t="str">
        <f aca="false">IF(C1618=1,"Yes","No")</f>
        <v>No</v>
      </c>
      <c r="Z1618" s="15" t="n">
        <f aca="false">COUNTIF(J1618:O1618,"Yes")</f>
        <v>0</v>
      </c>
      <c r="AA1618" s="18" t="n">
        <f aca="false">S1618*W1618</f>
        <v>0</v>
      </c>
      <c r="AB1618" s="15" t="n">
        <f aca="false">(P1618="Month-to-month")+(I1618="Fiber optic")+(R1618="Electronic check")+(F1618&lt;=12)+(M1618="No")+(J1618="No")</f>
        <v>0</v>
      </c>
      <c r="AC1618" s="15" t="str">
        <f aca="false">IF(AB1618&gt;=5,"High",IF(AB1618&gt;=3,"Medium","Low"))</f>
        <v>Low</v>
      </c>
    </row>
    <row r="1619" customFormat="false" ht="15" hidden="false" customHeight="false" outlineLevel="0" collapsed="false">
      <c r="A1619" s="15" t="s">
        <v>1716</v>
      </c>
      <c r="B1619" s="15" t="s">
        <v>98</v>
      </c>
      <c r="C1619" s="15" t="n">
        <v>0</v>
      </c>
      <c r="D1619" s="15" t="s">
        <v>24</v>
      </c>
      <c r="E1619" s="15" t="s">
        <v>24</v>
      </c>
      <c r="F1619" s="15" t="n">
        <v>27</v>
      </c>
      <c r="G1619" s="15" t="s">
        <v>26</v>
      </c>
      <c r="H1619" s="15" t="s">
        <v>26</v>
      </c>
      <c r="I1619" s="15" t="s">
        <v>96</v>
      </c>
      <c r="J1619" s="15" t="s">
        <v>24</v>
      </c>
      <c r="K1619" s="15" t="s">
        <v>24</v>
      </c>
      <c r="L1619" s="15" t="s">
        <v>26</v>
      </c>
      <c r="M1619" s="15" t="s">
        <v>26</v>
      </c>
      <c r="N1619" s="15" t="s">
        <v>24</v>
      </c>
      <c r="O1619" s="15" t="s">
        <v>24</v>
      </c>
      <c r="P1619" s="15" t="s">
        <v>25</v>
      </c>
      <c r="Q1619" s="15" t="s">
        <v>24</v>
      </c>
      <c r="R1619" s="15" t="s">
        <v>15</v>
      </c>
      <c r="S1619" s="18" t="n">
        <v>59.45</v>
      </c>
      <c r="T1619" s="15" t="n">
        <v>1611.65</v>
      </c>
      <c r="U1619" s="15" t="s">
        <v>24</v>
      </c>
      <c r="V1619" s="18" t="n">
        <f aca="false">IF(ISNUMBER(T1619),T1619,0)</f>
        <v>1611.65</v>
      </c>
      <c r="W1619" s="15" t="n">
        <f aca="false">IF(U1619="Yes",1,0)</f>
        <v>0</v>
      </c>
      <c r="X1619" s="15" t="str">
        <f aca="false">IF(F1619&lt;=12,"0-12 months",IF(F1619&lt;=24,"13-24 months",IF(F1619&lt;=48,"25-48 months","49-72 months")))</f>
        <v>25-48 months</v>
      </c>
      <c r="Y1619" s="15" t="str">
        <f aca="false">IF(C1619=1,"Yes","No")</f>
        <v>No</v>
      </c>
      <c r="Z1619" s="15" t="n">
        <f aca="false">COUNTIF(J1619:O1619,"Yes")</f>
        <v>2</v>
      </c>
      <c r="AA1619" s="18" t="n">
        <f aca="false">S1619*W1619</f>
        <v>0</v>
      </c>
      <c r="AB1619" s="15" t="n">
        <f aca="false">(P1619="Month-to-month")+(I1619="Fiber optic")+(R1619="Electronic check")+(F1619&lt;=12)+(M1619="No")+(J1619="No")</f>
        <v>3</v>
      </c>
      <c r="AC1619" s="15" t="str">
        <f aca="false">IF(AB1619&gt;=5,"High",IF(AB1619&gt;=3,"Medium","Low"))</f>
        <v>Medium</v>
      </c>
    </row>
    <row r="1620" customFormat="false" ht="15" hidden="false" customHeight="false" outlineLevel="0" collapsed="false">
      <c r="A1620" s="15" t="s">
        <v>1717</v>
      </c>
      <c r="B1620" s="15" t="s">
        <v>94</v>
      </c>
      <c r="C1620" s="15" t="n">
        <v>1</v>
      </c>
      <c r="D1620" s="15" t="s">
        <v>24</v>
      </c>
      <c r="E1620" s="15" t="s">
        <v>24</v>
      </c>
      <c r="F1620" s="15" t="n">
        <v>23</v>
      </c>
      <c r="G1620" s="15" t="s">
        <v>26</v>
      </c>
      <c r="H1620" s="15" t="s">
        <v>24</v>
      </c>
      <c r="I1620" s="15" t="s">
        <v>102</v>
      </c>
      <c r="J1620" s="15" t="s">
        <v>24</v>
      </c>
      <c r="K1620" s="15" t="s">
        <v>26</v>
      </c>
      <c r="L1620" s="15" t="s">
        <v>24</v>
      </c>
      <c r="M1620" s="15" t="s">
        <v>24</v>
      </c>
      <c r="N1620" s="15" t="s">
        <v>26</v>
      </c>
      <c r="O1620" s="15" t="s">
        <v>26</v>
      </c>
      <c r="P1620" s="15" t="s">
        <v>25</v>
      </c>
      <c r="Q1620" s="15" t="s">
        <v>26</v>
      </c>
      <c r="R1620" s="15" t="s">
        <v>15</v>
      </c>
      <c r="S1620" s="18" t="n">
        <v>94.75</v>
      </c>
      <c r="T1620" s="15" t="n">
        <v>2293.6</v>
      </c>
      <c r="U1620" s="15" t="s">
        <v>26</v>
      </c>
      <c r="V1620" s="18" t="n">
        <f aca="false">IF(ISNUMBER(T1620),T1620,0)</f>
        <v>2293.6</v>
      </c>
      <c r="W1620" s="15" t="n">
        <f aca="false">IF(U1620="Yes",1,0)</f>
        <v>1</v>
      </c>
      <c r="X1620" s="15" t="str">
        <f aca="false">IF(F1620&lt;=12,"0-12 months",IF(F1620&lt;=24,"13-24 months",IF(F1620&lt;=48,"25-48 months","49-72 months")))</f>
        <v>13-24 months</v>
      </c>
      <c r="Y1620" s="15" t="str">
        <f aca="false">IF(C1620=1,"Yes","No")</f>
        <v>Yes</v>
      </c>
      <c r="Z1620" s="15" t="n">
        <f aca="false">COUNTIF(J1620:O1620,"Yes")</f>
        <v>3</v>
      </c>
      <c r="AA1620" s="18" t="n">
        <f aca="false">S1620*W1620</f>
        <v>94.75</v>
      </c>
      <c r="AB1620" s="15" t="n">
        <f aca="false">(P1620="Month-to-month")+(I1620="Fiber optic")+(R1620="Electronic check")+(F1620&lt;=12)+(M1620="No")+(J1620="No")</f>
        <v>5</v>
      </c>
      <c r="AC1620" s="15" t="str">
        <f aca="false">IF(AB1620&gt;=5,"High",IF(AB1620&gt;=3,"Medium","Low"))</f>
        <v>High</v>
      </c>
    </row>
    <row r="1621" customFormat="false" ht="15" hidden="false" customHeight="false" outlineLevel="0" collapsed="false">
      <c r="A1621" s="15" t="s">
        <v>1718</v>
      </c>
      <c r="B1621" s="15" t="s">
        <v>98</v>
      </c>
      <c r="C1621" s="15" t="n">
        <v>0</v>
      </c>
      <c r="D1621" s="15" t="s">
        <v>24</v>
      </c>
      <c r="E1621" s="15" t="s">
        <v>24</v>
      </c>
      <c r="F1621" s="15" t="n">
        <v>69</v>
      </c>
      <c r="G1621" s="15" t="s">
        <v>26</v>
      </c>
      <c r="H1621" s="15" t="s">
        <v>26</v>
      </c>
      <c r="I1621" s="15" t="s">
        <v>96</v>
      </c>
      <c r="J1621" s="15" t="s">
        <v>26</v>
      </c>
      <c r="K1621" s="15" t="s">
        <v>26</v>
      </c>
      <c r="L1621" s="15" t="s">
        <v>26</v>
      </c>
      <c r="M1621" s="15" t="s">
        <v>26</v>
      </c>
      <c r="N1621" s="15" t="s">
        <v>24</v>
      </c>
      <c r="O1621" s="15" t="s">
        <v>26</v>
      </c>
      <c r="P1621" s="15" t="s">
        <v>29</v>
      </c>
      <c r="Q1621" s="15" t="s">
        <v>26</v>
      </c>
      <c r="R1621" s="15" t="s">
        <v>21</v>
      </c>
      <c r="S1621" s="18" t="n">
        <v>81.5</v>
      </c>
      <c r="T1621" s="15" t="n">
        <v>5553.25</v>
      </c>
      <c r="U1621" s="15" t="s">
        <v>24</v>
      </c>
      <c r="V1621" s="18" t="n">
        <f aca="false">IF(ISNUMBER(T1621),T1621,0)</f>
        <v>5553.25</v>
      </c>
      <c r="W1621" s="15" t="n">
        <f aca="false">IF(U1621="Yes",1,0)</f>
        <v>0</v>
      </c>
      <c r="X1621" s="15" t="str">
        <f aca="false">IF(F1621&lt;=12,"0-12 months",IF(F1621&lt;=24,"13-24 months",IF(F1621&lt;=48,"25-48 months","49-72 months")))</f>
        <v>49-72 months</v>
      </c>
      <c r="Y1621" s="15" t="str">
        <f aca="false">IF(C1621=1,"Yes","No")</f>
        <v>No</v>
      </c>
      <c r="Z1621" s="15" t="n">
        <f aca="false">COUNTIF(J1621:O1621,"Yes")</f>
        <v>5</v>
      </c>
      <c r="AA1621" s="18" t="n">
        <f aca="false">S1621*W1621</f>
        <v>0</v>
      </c>
      <c r="AB1621" s="15" t="n">
        <f aca="false">(P1621="Month-to-month")+(I1621="Fiber optic")+(R1621="Electronic check")+(F1621&lt;=12)+(M1621="No")+(J1621="No")</f>
        <v>0</v>
      </c>
      <c r="AC1621" s="15" t="str">
        <f aca="false">IF(AB1621&gt;=5,"High",IF(AB1621&gt;=3,"Medium","Low"))</f>
        <v>Low</v>
      </c>
    </row>
    <row r="1622" customFormat="false" ht="15" hidden="false" customHeight="false" outlineLevel="0" collapsed="false">
      <c r="A1622" s="15" t="s">
        <v>1719</v>
      </c>
      <c r="B1622" s="15" t="s">
        <v>94</v>
      </c>
      <c r="C1622" s="15" t="n">
        <v>0</v>
      </c>
      <c r="D1622" s="15" t="s">
        <v>26</v>
      </c>
      <c r="E1622" s="15" t="s">
        <v>26</v>
      </c>
      <c r="F1622" s="15" t="n">
        <v>2</v>
      </c>
      <c r="G1622" s="15" t="s">
        <v>24</v>
      </c>
      <c r="H1622" s="15" t="s">
        <v>95</v>
      </c>
      <c r="I1622" s="15" t="s">
        <v>96</v>
      </c>
      <c r="J1622" s="15" t="s">
        <v>24</v>
      </c>
      <c r="K1622" s="15" t="s">
        <v>24</v>
      </c>
      <c r="L1622" s="15" t="s">
        <v>24</v>
      </c>
      <c r="M1622" s="15" t="s">
        <v>26</v>
      </c>
      <c r="N1622" s="15" t="s">
        <v>24</v>
      </c>
      <c r="O1622" s="15" t="s">
        <v>24</v>
      </c>
      <c r="P1622" s="15" t="s">
        <v>25</v>
      </c>
      <c r="Q1622" s="15" t="s">
        <v>24</v>
      </c>
      <c r="R1622" s="15" t="s">
        <v>19</v>
      </c>
      <c r="S1622" s="18" t="n">
        <v>29.05</v>
      </c>
      <c r="T1622" s="15" t="n">
        <v>44.75</v>
      </c>
      <c r="U1622" s="15" t="s">
        <v>24</v>
      </c>
      <c r="V1622" s="18" t="n">
        <f aca="false">IF(ISNUMBER(T1622),T1622,0)</f>
        <v>44.75</v>
      </c>
      <c r="W1622" s="15" t="n">
        <f aca="false">IF(U1622="Yes",1,0)</f>
        <v>0</v>
      </c>
      <c r="X1622" s="15" t="str">
        <f aca="false">IF(F1622&lt;=12,"0-12 months",IF(F1622&lt;=24,"13-24 months",IF(F1622&lt;=48,"25-48 months","49-72 months")))</f>
        <v>0-12 months</v>
      </c>
      <c r="Y1622" s="15" t="str">
        <f aca="false">IF(C1622=1,"Yes","No")</f>
        <v>No</v>
      </c>
      <c r="Z1622" s="15" t="n">
        <f aca="false">COUNTIF(J1622:O1622,"Yes")</f>
        <v>1</v>
      </c>
      <c r="AA1622" s="18" t="n">
        <f aca="false">S1622*W1622</f>
        <v>0</v>
      </c>
      <c r="AB1622" s="15" t="n">
        <f aca="false">(P1622="Month-to-month")+(I1622="Fiber optic")+(R1622="Electronic check")+(F1622&lt;=12)+(M1622="No")+(J1622="No")</f>
        <v>3</v>
      </c>
      <c r="AC1622" s="15" t="str">
        <f aca="false">IF(AB1622&gt;=5,"High",IF(AB1622&gt;=3,"Medium","Low"))</f>
        <v>Medium</v>
      </c>
    </row>
    <row r="1623" customFormat="false" ht="15" hidden="false" customHeight="false" outlineLevel="0" collapsed="false">
      <c r="A1623" s="15" t="s">
        <v>1720</v>
      </c>
      <c r="B1623" s="15" t="s">
        <v>94</v>
      </c>
      <c r="C1623" s="15" t="n">
        <v>0</v>
      </c>
      <c r="D1623" s="15" t="s">
        <v>24</v>
      </c>
      <c r="E1623" s="15" t="s">
        <v>24</v>
      </c>
      <c r="F1623" s="15" t="n">
        <v>35</v>
      </c>
      <c r="G1623" s="15" t="s">
        <v>26</v>
      </c>
      <c r="H1623" s="15" t="s">
        <v>26</v>
      </c>
      <c r="I1623" s="15" t="s">
        <v>102</v>
      </c>
      <c r="J1623" s="15" t="s">
        <v>24</v>
      </c>
      <c r="K1623" s="15" t="s">
        <v>24</v>
      </c>
      <c r="L1623" s="15" t="s">
        <v>24</v>
      </c>
      <c r="M1623" s="15" t="s">
        <v>24</v>
      </c>
      <c r="N1623" s="15" t="s">
        <v>26</v>
      </c>
      <c r="O1623" s="15" t="s">
        <v>24</v>
      </c>
      <c r="P1623" s="15" t="s">
        <v>25</v>
      </c>
      <c r="Q1623" s="15" t="s">
        <v>26</v>
      </c>
      <c r="R1623" s="15" t="s">
        <v>15</v>
      </c>
      <c r="S1623" s="18" t="n">
        <v>86.45</v>
      </c>
      <c r="T1623" s="15" t="n">
        <v>3029.1</v>
      </c>
      <c r="U1623" s="15" t="s">
        <v>26</v>
      </c>
      <c r="V1623" s="18" t="n">
        <f aca="false">IF(ISNUMBER(T1623),T1623,0)</f>
        <v>3029.1</v>
      </c>
      <c r="W1623" s="15" t="n">
        <f aca="false">IF(U1623="Yes",1,0)</f>
        <v>1</v>
      </c>
      <c r="X1623" s="15" t="str">
        <f aca="false">IF(F1623&lt;=12,"0-12 months",IF(F1623&lt;=24,"13-24 months",IF(F1623&lt;=48,"25-48 months","49-72 months")))</f>
        <v>25-48 months</v>
      </c>
      <c r="Y1623" s="15" t="str">
        <f aca="false">IF(C1623=1,"Yes","No")</f>
        <v>No</v>
      </c>
      <c r="Z1623" s="15" t="n">
        <f aca="false">COUNTIF(J1623:O1623,"Yes")</f>
        <v>1</v>
      </c>
      <c r="AA1623" s="18" t="n">
        <f aca="false">S1623*W1623</f>
        <v>86.45</v>
      </c>
      <c r="AB1623" s="15" t="n">
        <f aca="false">(P1623="Month-to-month")+(I1623="Fiber optic")+(R1623="Electronic check")+(F1623&lt;=12)+(M1623="No")+(J1623="No")</f>
        <v>5</v>
      </c>
      <c r="AC1623" s="15" t="str">
        <f aca="false">IF(AB1623&gt;=5,"High",IF(AB1623&gt;=3,"Medium","Low"))</f>
        <v>High</v>
      </c>
    </row>
    <row r="1624" customFormat="false" ht="15" hidden="false" customHeight="false" outlineLevel="0" collapsed="false">
      <c r="A1624" s="15" t="s">
        <v>1721</v>
      </c>
      <c r="B1624" s="15" t="s">
        <v>94</v>
      </c>
      <c r="C1624" s="15" t="n">
        <v>0</v>
      </c>
      <c r="D1624" s="15" t="s">
        <v>26</v>
      </c>
      <c r="E1624" s="15" t="s">
        <v>24</v>
      </c>
      <c r="F1624" s="15" t="n">
        <v>46</v>
      </c>
      <c r="G1624" s="15" t="s">
        <v>26</v>
      </c>
      <c r="H1624" s="15" t="s">
        <v>24</v>
      </c>
      <c r="I1624" s="15" t="s">
        <v>96</v>
      </c>
      <c r="J1624" s="15" t="s">
        <v>26</v>
      </c>
      <c r="K1624" s="15" t="s">
        <v>26</v>
      </c>
      <c r="L1624" s="15" t="s">
        <v>24</v>
      </c>
      <c r="M1624" s="15" t="s">
        <v>26</v>
      </c>
      <c r="N1624" s="15" t="s">
        <v>24</v>
      </c>
      <c r="O1624" s="15" t="s">
        <v>26</v>
      </c>
      <c r="P1624" s="15" t="s">
        <v>27</v>
      </c>
      <c r="Q1624" s="15" t="s">
        <v>24</v>
      </c>
      <c r="R1624" s="15" t="s">
        <v>17</v>
      </c>
      <c r="S1624" s="18" t="n">
        <v>70.6</v>
      </c>
      <c r="T1624" s="15" t="n">
        <v>3231.05</v>
      </c>
      <c r="U1624" s="15" t="s">
        <v>24</v>
      </c>
      <c r="V1624" s="18" t="n">
        <f aca="false">IF(ISNUMBER(T1624),T1624,0)</f>
        <v>3231.05</v>
      </c>
      <c r="W1624" s="15" t="n">
        <f aca="false">IF(U1624="Yes",1,0)</f>
        <v>0</v>
      </c>
      <c r="X1624" s="15" t="str">
        <f aca="false">IF(F1624&lt;=12,"0-12 months",IF(F1624&lt;=24,"13-24 months",IF(F1624&lt;=48,"25-48 months","49-72 months")))</f>
        <v>25-48 months</v>
      </c>
      <c r="Y1624" s="15" t="str">
        <f aca="false">IF(C1624=1,"Yes","No")</f>
        <v>No</v>
      </c>
      <c r="Z1624" s="15" t="n">
        <f aca="false">COUNTIF(J1624:O1624,"Yes")</f>
        <v>4</v>
      </c>
      <c r="AA1624" s="18" t="n">
        <f aca="false">S1624*W1624</f>
        <v>0</v>
      </c>
      <c r="AB1624" s="15" t="n">
        <f aca="false">(P1624="Month-to-month")+(I1624="Fiber optic")+(R1624="Electronic check")+(F1624&lt;=12)+(M1624="No")+(J1624="No")</f>
        <v>0</v>
      </c>
      <c r="AC1624" s="15" t="str">
        <f aca="false">IF(AB1624&gt;=5,"High",IF(AB1624&gt;=3,"Medium","Low"))</f>
        <v>Low</v>
      </c>
    </row>
    <row r="1625" customFormat="false" ht="15" hidden="false" customHeight="false" outlineLevel="0" collapsed="false">
      <c r="A1625" s="15" t="s">
        <v>1722</v>
      </c>
      <c r="B1625" s="15" t="s">
        <v>94</v>
      </c>
      <c r="C1625" s="15" t="n">
        <v>0</v>
      </c>
      <c r="D1625" s="15" t="s">
        <v>24</v>
      </c>
      <c r="E1625" s="15" t="s">
        <v>24</v>
      </c>
      <c r="F1625" s="15" t="n">
        <v>54</v>
      </c>
      <c r="G1625" s="15" t="s">
        <v>26</v>
      </c>
      <c r="H1625" s="15" t="s">
        <v>26</v>
      </c>
      <c r="I1625" s="15" t="s">
        <v>102</v>
      </c>
      <c r="J1625" s="15" t="s">
        <v>24</v>
      </c>
      <c r="K1625" s="15" t="s">
        <v>26</v>
      </c>
      <c r="L1625" s="15" t="s">
        <v>24</v>
      </c>
      <c r="M1625" s="15" t="s">
        <v>24</v>
      </c>
      <c r="N1625" s="15" t="s">
        <v>26</v>
      </c>
      <c r="O1625" s="15" t="s">
        <v>26</v>
      </c>
      <c r="P1625" s="15" t="s">
        <v>29</v>
      </c>
      <c r="Q1625" s="15" t="s">
        <v>26</v>
      </c>
      <c r="R1625" s="15" t="s">
        <v>19</v>
      </c>
      <c r="S1625" s="18" t="n">
        <v>97.2</v>
      </c>
      <c r="T1625" s="15" t="n">
        <v>5129.45</v>
      </c>
      <c r="U1625" s="15" t="s">
        <v>24</v>
      </c>
      <c r="V1625" s="18" t="n">
        <f aca="false">IF(ISNUMBER(T1625),T1625,0)</f>
        <v>5129.45</v>
      </c>
      <c r="W1625" s="15" t="n">
        <f aca="false">IF(U1625="Yes",1,0)</f>
        <v>0</v>
      </c>
      <c r="X1625" s="15" t="str">
        <f aca="false">IF(F1625&lt;=12,"0-12 months",IF(F1625&lt;=24,"13-24 months",IF(F1625&lt;=48,"25-48 months","49-72 months")))</f>
        <v>49-72 months</v>
      </c>
      <c r="Y1625" s="15" t="str">
        <f aca="false">IF(C1625=1,"Yes","No")</f>
        <v>No</v>
      </c>
      <c r="Z1625" s="15" t="n">
        <f aca="false">COUNTIF(J1625:O1625,"Yes")</f>
        <v>3</v>
      </c>
      <c r="AA1625" s="18" t="n">
        <f aca="false">S1625*W1625</f>
        <v>0</v>
      </c>
      <c r="AB1625" s="15" t="n">
        <f aca="false">(P1625="Month-to-month")+(I1625="Fiber optic")+(R1625="Electronic check")+(F1625&lt;=12)+(M1625="No")+(J1625="No")</f>
        <v>3</v>
      </c>
      <c r="AC1625" s="15" t="str">
        <f aca="false">IF(AB1625&gt;=5,"High",IF(AB1625&gt;=3,"Medium","Low"))</f>
        <v>Medium</v>
      </c>
    </row>
    <row r="1626" customFormat="false" ht="15" hidden="false" customHeight="false" outlineLevel="0" collapsed="false">
      <c r="A1626" s="15" t="s">
        <v>1723</v>
      </c>
      <c r="B1626" s="15" t="s">
        <v>94</v>
      </c>
      <c r="C1626" s="15" t="n">
        <v>0</v>
      </c>
      <c r="D1626" s="15" t="s">
        <v>26</v>
      </c>
      <c r="E1626" s="15" t="s">
        <v>24</v>
      </c>
      <c r="F1626" s="15" t="n">
        <v>56</v>
      </c>
      <c r="G1626" s="15" t="s">
        <v>26</v>
      </c>
      <c r="H1626" s="15" t="s">
        <v>26</v>
      </c>
      <c r="I1626" s="15" t="s">
        <v>102</v>
      </c>
      <c r="J1626" s="15" t="s">
        <v>24</v>
      </c>
      <c r="K1626" s="15" t="s">
        <v>26</v>
      </c>
      <c r="L1626" s="15" t="s">
        <v>24</v>
      </c>
      <c r="M1626" s="15" t="s">
        <v>24</v>
      </c>
      <c r="N1626" s="15" t="s">
        <v>26</v>
      </c>
      <c r="O1626" s="15" t="s">
        <v>26</v>
      </c>
      <c r="P1626" s="15" t="s">
        <v>27</v>
      </c>
      <c r="Q1626" s="15" t="s">
        <v>26</v>
      </c>
      <c r="R1626" s="15" t="s">
        <v>15</v>
      </c>
      <c r="S1626" s="18" t="n">
        <v>98.25</v>
      </c>
      <c r="T1626" s="15" t="n">
        <v>5508.35</v>
      </c>
      <c r="U1626" s="15" t="s">
        <v>26</v>
      </c>
      <c r="V1626" s="18" t="n">
        <f aca="false">IF(ISNUMBER(T1626),T1626,0)</f>
        <v>5508.35</v>
      </c>
      <c r="W1626" s="15" t="n">
        <f aca="false">IF(U1626="Yes",1,0)</f>
        <v>1</v>
      </c>
      <c r="X1626" s="15" t="str">
        <f aca="false">IF(F1626&lt;=12,"0-12 months",IF(F1626&lt;=24,"13-24 months",IF(F1626&lt;=48,"25-48 months","49-72 months")))</f>
        <v>49-72 months</v>
      </c>
      <c r="Y1626" s="15" t="str">
        <f aca="false">IF(C1626=1,"Yes","No")</f>
        <v>No</v>
      </c>
      <c r="Z1626" s="15" t="n">
        <f aca="false">COUNTIF(J1626:O1626,"Yes")</f>
        <v>3</v>
      </c>
      <c r="AA1626" s="18" t="n">
        <f aca="false">S1626*W1626</f>
        <v>98.25</v>
      </c>
      <c r="AB1626" s="15" t="n">
        <f aca="false">(P1626="Month-to-month")+(I1626="Fiber optic")+(R1626="Electronic check")+(F1626&lt;=12)+(M1626="No")+(J1626="No")</f>
        <v>4</v>
      </c>
      <c r="AC1626" s="15" t="str">
        <f aca="false">IF(AB1626&gt;=5,"High",IF(AB1626&gt;=3,"Medium","Low"))</f>
        <v>Medium</v>
      </c>
    </row>
    <row r="1627" customFormat="false" ht="15" hidden="false" customHeight="false" outlineLevel="0" collapsed="false">
      <c r="A1627" s="15" t="s">
        <v>1724</v>
      </c>
      <c r="B1627" s="15" t="s">
        <v>94</v>
      </c>
      <c r="C1627" s="15" t="n">
        <v>0</v>
      </c>
      <c r="D1627" s="15" t="s">
        <v>26</v>
      </c>
      <c r="E1627" s="15" t="s">
        <v>24</v>
      </c>
      <c r="F1627" s="15" t="n">
        <v>9</v>
      </c>
      <c r="G1627" s="15" t="s">
        <v>26</v>
      </c>
      <c r="H1627" s="15" t="s">
        <v>24</v>
      </c>
      <c r="I1627" s="15" t="s">
        <v>102</v>
      </c>
      <c r="J1627" s="15" t="s">
        <v>24</v>
      </c>
      <c r="K1627" s="15" t="s">
        <v>24</v>
      </c>
      <c r="L1627" s="15" t="s">
        <v>26</v>
      </c>
      <c r="M1627" s="15" t="s">
        <v>24</v>
      </c>
      <c r="N1627" s="15" t="s">
        <v>24</v>
      </c>
      <c r="O1627" s="15" t="s">
        <v>24</v>
      </c>
      <c r="P1627" s="15" t="s">
        <v>25</v>
      </c>
      <c r="Q1627" s="15" t="s">
        <v>26</v>
      </c>
      <c r="R1627" s="15" t="s">
        <v>19</v>
      </c>
      <c r="S1627" s="18" t="n">
        <v>75.75</v>
      </c>
      <c r="T1627" s="15" t="n">
        <v>655.9</v>
      </c>
      <c r="U1627" s="15" t="s">
        <v>26</v>
      </c>
      <c r="V1627" s="18" t="n">
        <f aca="false">IF(ISNUMBER(T1627),T1627,0)</f>
        <v>655.9</v>
      </c>
      <c r="W1627" s="15" t="n">
        <f aca="false">IF(U1627="Yes",1,0)</f>
        <v>1</v>
      </c>
      <c r="X1627" s="15" t="str">
        <f aca="false">IF(F1627&lt;=12,"0-12 months",IF(F1627&lt;=24,"13-24 months",IF(F1627&lt;=48,"25-48 months","49-72 months")))</f>
        <v>0-12 months</v>
      </c>
      <c r="Y1627" s="15" t="str">
        <f aca="false">IF(C1627=1,"Yes","No")</f>
        <v>No</v>
      </c>
      <c r="Z1627" s="15" t="n">
        <f aca="false">COUNTIF(J1627:O1627,"Yes")</f>
        <v>1</v>
      </c>
      <c r="AA1627" s="18" t="n">
        <f aca="false">S1627*W1627</f>
        <v>75.75</v>
      </c>
      <c r="AB1627" s="15" t="n">
        <f aca="false">(P1627="Month-to-month")+(I1627="Fiber optic")+(R1627="Electronic check")+(F1627&lt;=12)+(M1627="No")+(J1627="No")</f>
        <v>5</v>
      </c>
      <c r="AC1627" s="15" t="str">
        <f aca="false">IF(AB1627&gt;=5,"High",IF(AB1627&gt;=3,"Medium","Low"))</f>
        <v>High</v>
      </c>
    </row>
    <row r="1628" customFormat="false" ht="15" hidden="false" customHeight="false" outlineLevel="0" collapsed="false">
      <c r="A1628" s="15" t="s">
        <v>1725</v>
      </c>
      <c r="B1628" s="15" t="s">
        <v>98</v>
      </c>
      <c r="C1628" s="15" t="n">
        <v>0</v>
      </c>
      <c r="D1628" s="15" t="s">
        <v>24</v>
      </c>
      <c r="E1628" s="15" t="s">
        <v>24</v>
      </c>
      <c r="F1628" s="15" t="n">
        <v>20</v>
      </c>
      <c r="G1628" s="15" t="s">
        <v>26</v>
      </c>
      <c r="H1628" s="15" t="s">
        <v>26</v>
      </c>
      <c r="I1628" s="15" t="s">
        <v>96</v>
      </c>
      <c r="J1628" s="15" t="s">
        <v>26</v>
      </c>
      <c r="K1628" s="15" t="s">
        <v>24</v>
      </c>
      <c r="L1628" s="15" t="s">
        <v>24</v>
      </c>
      <c r="M1628" s="15" t="s">
        <v>26</v>
      </c>
      <c r="N1628" s="15" t="s">
        <v>24</v>
      </c>
      <c r="O1628" s="15" t="s">
        <v>24</v>
      </c>
      <c r="P1628" s="15" t="s">
        <v>25</v>
      </c>
      <c r="Q1628" s="15" t="s">
        <v>24</v>
      </c>
      <c r="R1628" s="15" t="s">
        <v>19</v>
      </c>
      <c r="S1628" s="18" t="n">
        <v>59.2</v>
      </c>
      <c r="T1628" s="15" t="n">
        <v>1191.2</v>
      </c>
      <c r="U1628" s="15" t="s">
        <v>24</v>
      </c>
      <c r="V1628" s="18" t="n">
        <f aca="false">IF(ISNUMBER(T1628),T1628,0)</f>
        <v>1191.2</v>
      </c>
      <c r="W1628" s="15" t="n">
        <f aca="false">IF(U1628="Yes",1,0)</f>
        <v>0</v>
      </c>
      <c r="X1628" s="15" t="str">
        <f aca="false">IF(F1628&lt;=12,"0-12 months",IF(F1628&lt;=24,"13-24 months",IF(F1628&lt;=48,"25-48 months","49-72 months")))</f>
        <v>13-24 months</v>
      </c>
      <c r="Y1628" s="15" t="str">
        <f aca="false">IF(C1628=1,"Yes","No")</f>
        <v>No</v>
      </c>
      <c r="Z1628" s="15" t="n">
        <f aca="false">COUNTIF(J1628:O1628,"Yes")</f>
        <v>2</v>
      </c>
      <c r="AA1628" s="18" t="n">
        <f aca="false">S1628*W1628</f>
        <v>0</v>
      </c>
      <c r="AB1628" s="15" t="n">
        <f aca="false">(P1628="Month-to-month")+(I1628="Fiber optic")+(R1628="Electronic check")+(F1628&lt;=12)+(M1628="No")+(J1628="No")</f>
        <v>1</v>
      </c>
      <c r="AC1628" s="15" t="str">
        <f aca="false">IF(AB1628&gt;=5,"High",IF(AB1628&gt;=3,"Medium","Low"))</f>
        <v>Low</v>
      </c>
    </row>
    <row r="1629" customFormat="false" ht="15" hidden="false" customHeight="false" outlineLevel="0" collapsed="false">
      <c r="A1629" s="15" t="s">
        <v>1726</v>
      </c>
      <c r="B1629" s="15" t="s">
        <v>98</v>
      </c>
      <c r="C1629" s="15" t="n">
        <v>0</v>
      </c>
      <c r="D1629" s="15" t="s">
        <v>24</v>
      </c>
      <c r="E1629" s="15" t="s">
        <v>24</v>
      </c>
      <c r="F1629" s="15" t="n">
        <v>11</v>
      </c>
      <c r="G1629" s="15" t="s">
        <v>26</v>
      </c>
      <c r="H1629" s="15" t="s">
        <v>24</v>
      </c>
      <c r="I1629" s="15" t="s">
        <v>102</v>
      </c>
      <c r="J1629" s="15" t="s">
        <v>24</v>
      </c>
      <c r="K1629" s="15" t="s">
        <v>26</v>
      </c>
      <c r="L1629" s="15" t="s">
        <v>24</v>
      </c>
      <c r="M1629" s="15" t="s">
        <v>24</v>
      </c>
      <c r="N1629" s="15" t="s">
        <v>24</v>
      </c>
      <c r="O1629" s="15" t="s">
        <v>24</v>
      </c>
      <c r="P1629" s="15" t="s">
        <v>25</v>
      </c>
      <c r="Q1629" s="15" t="s">
        <v>26</v>
      </c>
      <c r="R1629" s="15" t="s">
        <v>17</v>
      </c>
      <c r="S1629" s="18" t="n">
        <v>75.9</v>
      </c>
      <c r="T1629" s="15" t="n">
        <v>866.4</v>
      </c>
      <c r="U1629" s="15" t="s">
        <v>24</v>
      </c>
      <c r="V1629" s="18" t="n">
        <f aca="false">IF(ISNUMBER(T1629),T1629,0)</f>
        <v>866.4</v>
      </c>
      <c r="W1629" s="15" t="n">
        <f aca="false">IF(U1629="Yes",1,0)</f>
        <v>0</v>
      </c>
      <c r="X1629" s="15" t="str">
        <f aca="false">IF(F1629&lt;=12,"0-12 months",IF(F1629&lt;=24,"13-24 months",IF(F1629&lt;=48,"25-48 months","49-72 months")))</f>
        <v>0-12 months</v>
      </c>
      <c r="Y1629" s="15" t="str">
        <f aca="false">IF(C1629=1,"Yes","No")</f>
        <v>No</v>
      </c>
      <c r="Z1629" s="15" t="n">
        <f aca="false">COUNTIF(J1629:O1629,"Yes")</f>
        <v>1</v>
      </c>
      <c r="AA1629" s="18" t="n">
        <f aca="false">S1629*W1629</f>
        <v>0</v>
      </c>
      <c r="AB1629" s="15" t="n">
        <f aca="false">(P1629="Month-to-month")+(I1629="Fiber optic")+(R1629="Electronic check")+(F1629&lt;=12)+(M1629="No")+(J1629="No")</f>
        <v>5</v>
      </c>
      <c r="AC1629" s="15" t="str">
        <f aca="false">IF(AB1629&gt;=5,"High",IF(AB1629&gt;=3,"Medium","Low"))</f>
        <v>High</v>
      </c>
    </row>
    <row r="1630" customFormat="false" ht="15" hidden="false" customHeight="false" outlineLevel="0" collapsed="false">
      <c r="A1630" s="15" t="s">
        <v>1727</v>
      </c>
      <c r="B1630" s="15" t="s">
        <v>94</v>
      </c>
      <c r="C1630" s="15" t="n">
        <v>1</v>
      </c>
      <c r="D1630" s="15" t="s">
        <v>26</v>
      </c>
      <c r="E1630" s="15" t="s">
        <v>24</v>
      </c>
      <c r="F1630" s="15" t="n">
        <v>30</v>
      </c>
      <c r="G1630" s="15" t="s">
        <v>26</v>
      </c>
      <c r="H1630" s="15" t="s">
        <v>26</v>
      </c>
      <c r="I1630" s="15" t="s">
        <v>102</v>
      </c>
      <c r="J1630" s="15" t="s">
        <v>24</v>
      </c>
      <c r="K1630" s="15" t="s">
        <v>26</v>
      </c>
      <c r="L1630" s="15" t="s">
        <v>24</v>
      </c>
      <c r="M1630" s="15" t="s">
        <v>24</v>
      </c>
      <c r="N1630" s="15" t="s">
        <v>26</v>
      </c>
      <c r="O1630" s="15" t="s">
        <v>24</v>
      </c>
      <c r="P1630" s="15" t="s">
        <v>25</v>
      </c>
      <c r="Q1630" s="15" t="s">
        <v>26</v>
      </c>
      <c r="R1630" s="15" t="s">
        <v>15</v>
      </c>
      <c r="S1630" s="18" t="n">
        <v>90.05</v>
      </c>
      <c r="T1630" s="15" t="n">
        <v>2627.2</v>
      </c>
      <c r="U1630" s="15" t="s">
        <v>24</v>
      </c>
      <c r="V1630" s="18" t="n">
        <f aca="false">IF(ISNUMBER(T1630),T1630,0)</f>
        <v>2627.2</v>
      </c>
      <c r="W1630" s="15" t="n">
        <f aca="false">IF(U1630="Yes",1,0)</f>
        <v>0</v>
      </c>
      <c r="X1630" s="15" t="str">
        <f aca="false">IF(F1630&lt;=12,"0-12 months",IF(F1630&lt;=24,"13-24 months",IF(F1630&lt;=48,"25-48 months","49-72 months")))</f>
        <v>25-48 months</v>
      </c>
      <c r="Y1630" s="15" t="str">
        <f aca="false">IF(C1630=1,"Yes","No")</f>
        <v>Yes</v>
      </c>
      <c r="Z1630" s="15" t="n">
        <f aca="false">COUNTIF(J1630:O1630,"Yes")</f>
        <v>2</v>
      </c>
      <c r="AA1630" s="18" t="n">
        <f aca="false">S1630*W1630</f>
        <v>0</v>
      </c>
      <c r="AB1630" s="15" t="n">
        <f aca="false">(P1630="Month-to-month")+(I1630="Fiber optic")+(R1630="Electronic check")+(F1630&lt;=12)+(M1630="No")+(J1630="No")</f>
        <v>5</v>
      </c>
      <c r="AC1630" s="15" t="str">
        <f aca="false">IF(AB1630&gt;=5,"High",IF(AB1630&gt;=3,"Medium","Low"))</f>
        <v>High</v>
      </c>
    </row>
    <row r="1631" customFormat="false" ht="15" hidden="false" customHeight="false" outlineLevel="0" collapsed="false">
      <c r="A1631" s="15" t="s">
        <v>1728</v>
      </c>
      <c r="B1631" s="15" t="s">
        <v>98</v>
      </c>
      <c r="C1631" s="15" t="n">
        <v>0</v>
      </c>
      <c r="D1631" s="15" t="s">
        <v>26</v>
      </c>
      <c r="E1631" s="15" t="s">
        <v>24</v>
      </c>
      <c r="F1631" s="15" t="n">
        <v>68</v>
      </c>
      <c r="G1631" s="15" t="s">
        <v>26</v>
      </c>
      <c r="H1631" s="15" t="s">
        <v>24</v>
      </c>
      <c r="I1631" s="15" t="s">
        <v>96</v>
      </c>
      <c r="J1631" s="15" t="s">
        <v>26</v>
      </c>
      <c r="K1631" s="15" t="s">
        <v>26</v>
      </c>
      <c r="L1631" s="15" t="s">
        <v>26</v>
      </c>
      <c r="M1631" s="15" t="s">
        <v>24</v>
      </c>
      <c r="N1631" s="15" t="s">
        <v>24</v>
      </c>
      <c r="O1631" s="15" t="s">
        <v>26</v>
      </c>
      <c r="P1631" s="15" t="s">
        <v>29</v>
      </c>
      <c r="Q1631" s="15" t="s">
        <v>24</v>
      </c>
      <c r="R1631" s="15" t="s">
        <v>19</v>
      </c>
      <c r="S1631" s="18" t="n">
        <v>70.95</v>
      </c>
      <c r="T1631" s="15" t="n">
        <v>4741.45</v>
      </c>
      <c r="U1631" s="15" t="s">
        <v>24</v>
      </c>
      <c r="V1631" s="18" t="n">
        <f aca="false">IF(ISNUMBER(T1631),T1631,0)</f>
        <v>4741.45</v>
      </c>
      <c r="W1631" s="15" t="n">
        <f aca="false">IF(U1631="Yes",1,0)</f>
        <v>0</v>
      </c>
      <c r="X1631" s="15" t="str">
        <f aca="false">IF(F1631&lt;=12,"0-12 months",IF(F1631&lt;=24,"13-24 months",IF(F1631&lt;=48,"25-48 months","49-72 months")))</f>
        <v>49-72 months</v>
      </c>
      <c r="Y1631" s="15" t="str">
        <f aca="false">IF(C1631=1,"Yes","No")</f>
        <v>No</v>
      </c>
      <c r="Z1631" s="15" t="n">
        <f aca="false">COUNTIF(J1631:O1631,"Yes")</f>
        <v>4</v>
      </c>
      <c r="AA1631" s="18" t="n">
        <f aca="false">S1631*W1631</f>
        <v>0</v>
      </c>
      <c r="AB1631" s="15" t="n">
        <f aca="false">(P1631="Month-to-month")+(I1631="Fiber optic")+(R1631="Electronic check")+(F1631&lt;=12)+(M1631="No")+(J1631="No")</f>
        <v>1</v>
      </c>
      <c r="AC1631" s="15" t="str">
        <f aca="false">IF(AB1631&gt;=5,"High",IF(AB1631&gt;=3,"Medium","Low"))</f>
        <v>Low</v>
      </c>
    </row>
    <row r="1632" customFormat="false" ht="15" hidden="false" customHeight="false" outlineLevel="0" collapsed="false">
      <c r="A1632" s="15" t="s">
        <v>1729</v>
      </c>
      <c r="B1632" s="15" t="s">
        <v>98</v>
      </c>
      <c r="C1632" s="15" t="n">
        <v>1</v>
      </c>
      <c r="D1632" s="15" t="s">
        <v>26</v>
      </c>
      <c r="E1632" s="15" t="s">
        <v>24</v>
      </c>
      <c r="F1632" s="15" t="n">
        <v>38</v>
      </c>
      <c r="G1632" s="15" t="s">
        <v>26</v>
      </c>
      <c r="H1632" s="15" t="s">
        <v>26</v>
      </c>
      <c r="I1632" s="15" t="s">
        <v>102</v>
      </c>
      <c r="J1632" s="15" t="s">
        <v>24</v>
      </c>
      <c r="K1632" s="15" t="s">
        <v>26</v>
      </c>
      <c r="L1632" s="15" t="s">
        <v>26</v>
      </c>
      <c r="M1632" s="15" t="s">
        <v>24</v>
      </c>
      <c r="N1632" s="15" t="s">
        <v>26</v>
      </c>
      <c r="O1632" s="15" t="s">
        <v>26</v>
      </c>
      <c r="P1632" s="15" t="s">
        <v>25</v>
      </c>
      <c r="Q1632" s="15" t="s">
        <v>26</v>
      </c>
      <c r="R1632" s="15" t="s">
        <v>15</v>
      </c>
      <c r="S1632" s="18" t="n">
        <v>102.6</v>
      </c>
      <c r="T1632" s="15" t="n">
        <v>4009.2</v>
      </c>
      <c r="U1632" s="15" t="s">
        <v>24</v>
      </c>
      <c r="V1632" s="18" t="n">
        <f aca="false">IF(ISNUMBER(T1632),T1632,0)</f>
        <v>4009.2</v>
      </c>
      <c r="W1632" s="15" t="n">
        <f aca="false">IF(U1632="Yes",1,0)</f>
        <v>0</v>
      </c>
      <c r="X1632" s="15" t="str">
        <f aca="false">IF(F1632&lt;=12,"0-12 months",IF(F1632&lt;=24,"13-24 months",IF(F1632&lt;=48,"25-48 months","49-72 months")))</f>
        <v>25-48 months</v>
      </c>
      <c r="Y1632" s="15" t="str">
        <f aca="false">IF(C1632=1,"Yes","No")</f>
        <v>Yes</v>
      </c>
      <c r="Z1632" s="15" t="n">
        <f aca="false">COUNTIF(J1632:O1632,"Yes")</f>
        <v>4</v>
      </c>
      <c r="AA1632" s="18" t="n">
        <f aca="false">S1632*W1632</f>
        <v>0</v>
      </c>
      <c r="AB1632" s="15" t="n">
        <f aca="false">(P1632="Month-to-month")+(I1632="Fiber optic")+(R1632="Electronic check")+(F1632&lt;=12)+(M1632="No")+(J1632="No")</f>
        <v>5</v>
      </c>
      <c r="AC1632" s="15" t="str">
        <f aca="false">IF(AB1632&gt;=5,"High",IF(AB1632&gt;=3,"Medium","Low"))</f>
        <v>High</v>
      </c>
    </row>
    <row r="1633" customFormat="false" ht="15" hidden="false" customHeight="false" outlineLevel="0" collapsed="false">
      <c r="A1633" s="15" t="s">
        <v>1730</v>
      </c>
      <c r="B1633" s="15" t="s">
        <v>94</v>
      </c>
      <c r="C1633" s="15" t="n">
        <v>1</v>
      </c>
      <c r="D1633" s="15" t="s">
        <v>26</v>
      </c>
      <c r="E1633" s="15" t="s">
        <v>24</v>
      </c>
      <c r="F1633" s="15" t="n">
        <v>17</v>
      </c>
      <c r="G1633" s="15" t="s">
        <v>26</v>
      </c>
      <c r="H1633" s="15" t="s">
        <v>26</v>
      </c>
      <c r="I1633" s="15" t="s">
        <v>102</v>
      </c>
      <c r="J1633" s="15" t="s">
        <v>26</v>
      </c>
      <c r="K1633" s="15" t="s">
        <v>24</v>
      </c>
      <c r="L1633" s="15" t="s">
        <v>26</v>
      </c>
      <c r="M1633" s="15" t="s">
        <v>24</v>
      </c>
      <c r="N1633" s="15" t="s">
        <v>24</v>
      </c>
      <c r="O1633" s="15" t="s">
        <v>24</v>
      </c>
      <c r="P1633" s="15" t="s">
        <v>25</v>
      </c>
      <c r="Q1633" s="15" t="s">
        <v>26</v>
      </c>
      <c r="R1633" s="15" t="s">
        <v>19</v>
      </c>
      <c r="S1633" s="18" t="n">
        <v>85.35</v>
      </c>
      <c r="T1633" s="15" t="n">
        <v>1463.45</v>
      </c>
      <c r="U1633" s="15" t="s">
        <v>26</v>
      </c>
      <c r="V1633" s="18" t="n">
        <f aca="false">IF(ISNUMBER(T1633),T1633,0)</f>
        <v>1463.45</v>
      </c>
      <c r="W1633" s="15" t="n">
        <f aca="false">IF(U1633="Yes",1,0)</f>
        <v>1</v>
      </c>
      <c r="X1633" s="15" t="str">
        <f aca="false">IF(F1633&lt;=12,"0-12 months",IF(F1633&lt;=24,"13-24 months",IF(F1633&lt;=48,"25-48 months","49-72 months")))</f>
        <v>13-24 months</v>
      </c>
      <c r="Y1633" s="15" t="str">
        <f aca="false">IF(C1633=1,"Yes","No")</f>
        <v>Yes</v>
      </c>
      <c r="Z1633" s="15" t="n">
        <f aca="false">COUNTIF(J1633:O1633,"Yes")</f>
        <v>2</v>
      </c>
      <c r="AA1633" s="18" t="n">
        <f aca="false">S1633*W1633</f>
        <v>85.35</v>
      </c>
      <c r="AB1633" s="15" t="n">
        <f aca="false">(P1633="Month-to-month")+(I1633="Fiber optic")+(R1633="Electronic check")+(F1633&lt;=12)+(M1633="No")+(J1633="No")</f>
        <v>3</v>
      </c>
      <c r="AC1633" s="15" t="str">
        <f aca="false">IF(AB1633&gt;=5,"High",IF(AB1633&gt;=3,"Medium","Low"))</f>
        <v>Medium</v>
      </c>
    </row>
    <row r="1634" customFormat="false" ht="15" hidden="false" customHeight="false" outlineLevel="0" collapsed="false">
      <c r="A1634" s="15" t="s">
        <v>1731</v>
      </c>
      <c r="B1634" s="15" t="s">
        <v>98</v>
      </c>
      <c r="C1634" s="15" t="n">
        <v>0</v>
      </c>
      <c r="D1634" s="15" t="s">
        <v>24</v>
      </c>
      <c r="E1634" s="15" t="s">
        <v>24</v>
      </c>
      <c r="F1634" s="15" t="n">
        <v>48</v>
      </c>
      <c r="G1634" s="15" t="s">
        <v>26</v>
      </c>
      <c r="H1634" s="15" t="s">
        <v>26</v>
      </c>
      <c r="I1634" s="15" t="s">
        <v>102</v>
      </c>
      <c r="J1634" s="15" t="s">
        <v>24</v>
      </c>
      <c r="K1634" s="15" t="s">
        <v>26</v>
      </c>
      <c r="L1634" s="15" t="s">
        <v>26</v>
      </c>
      <c r="M1634" s="15" t="s">
        <v>24</v>
      </c>
      <c r="N1634" s="15" t="s">
        <v>26</v>
      </c>
      <c r="O1634" s="15" t="s">
        <v>26</v>
      </c>
      <c r="P1634" s="15" t="s">
        <v>27</v>
      </c>
      <c r="Q1634" s="15" t="s">
        <v>26</v>
      </c>
      <c r="R1634" s="15" t="s">
        <v>21</v>
      </c>
      <c r="S1634" s="18" t="n">
        <v>106.1</v>
      </c>
      <c r="T1634" s="15" t="n">
        <v>5082.8</v>
      </c>
      <c r="U1634" s="15" t="s">
        <v>26</v>
      </c>
      <c r="V1634" s="18" t="n">
        <f aca="false">IF(ISNUMBER(T1634),T1634,0)</f>
        <v>5082.8</v>
      </c>
      <c r="W1634" s="15" t="n">
        <f aca="false">IF(U1634="Yes",1,0)</f>
        <v>1</v>
      </c>
      <c r="X1634" s="15" t="str">
        <f aca="false">IF(F1634&lt;=12,"0-12 months",IF(F1634&lt;=24,"13-24 months",IF(F1634&lt;=48,"25-48 months","49-72 months")))</f>
        <v>25-48 months</v>
      </c>
      <c r="Y1634" s="15" t="str">
        <f aca="false">IF(C1634=1,"Yes","No")</f>
        <v>No</v>
      </c>
      <c r="Z1634" s="15" t="n">
        <f aca="false">COUNTIF(J1634:O1634,"Yes")</f>
        <v>4</v>
      </c>
      <c r="AA1634" s="18" t="n">
        <f aca="false">S1634*W1634</f>
        <v>106.1</v>
      </c>
      <c r="AB1634" s="15" t="n">
        <f aca="false">(P1634="Month-to-month")+(I1634="Fiber optic")+(R1634="Electronic check")+(F1634&lt;=12)+(M1634="No")+(J1634="No")</f>
        <v>3</v>
      </c>
      <c r="AC1634" s="15" t="str">
        <f aca="false">IF(AB1634&gt;=5,"High",IF(AB1634&gt;=3,"Medium","Low"))</f>
        <v>Medium</v>
      </c>
    </row>
    <row r="1635" customFormat="false" ht="15" hidden="false" customHeight="false" outlineLevel="0" collapsed="false">
      <c r="A1635" s="15" t="s">
        <v>1732</v>
      </c>
      <c r="B1635" s="15" t="s">
        <v>94</v>
      </c>
      <c r="C1635" s="15" t="n">
        <v>0</v>
      </c>
      <c r="D1635" s="15" t="s">
        <v>24</v>
      </c>
      <c r="E1635" s="15" t="s">
        <v>24</v>
      </c>
      <c r="F1635" s="15" t="n">
        <v>1</v>
      </c>
      <c r="G1635" s="15" t="s">
        <v>26</v>
      </c>
      <c r="H1635" s="15" t="s">
        <v>24</v>
      </c>
      <c r="I1635" s="15" t="s">
        <v>96</v>
      </c>
      <c r="J1635" s="15" t="s">
        <v>24</v>
      </c>
      <c r="K1635" s="15" t="s">
        <v>24</v>
      </c>
      <c r="L1635" s="15" t="s">
        <v>24</v>
      </c>
      <c r="M1635" s="15" t="s">
        <v>24</v>
      </c>
      <c r="N1635" s="15" t="s">
        <v>24</v>
      </c>
      <c r="O1635" s="15" t="s">
        <v>24</v>
      </c>
      <c r="P1635" s="15" t="s">
        <v>25</v>
      </c>
      <c r="Q1635" s="15" t="s">
        <v>24</v>
      </c>
      <c r="R1635" s="15" t="s">
        <v>15</v>
      </c>
      <c r="S1635" s="18" t="n">
        <v>43.8</v>
      </c>
      <c r="T1635" s="15" t="n">
        <v>43.8</v>
      </c>
      <c r="U1635" s="15" t="s">
        <v>24</v>
      </c>
      <c r="V1635" s="18" t="n">
        <f aca="false">IF(ISNUMBER(T1635),T1635,0)</f>
        <v>43.8</v>
      </c>
      <c r="W1635" s="15" t="n">
        <f aca="false">IF(U1635="Yes",1,0)</f>
        <v>0</v>
      </c>
      <c r="X1635" s="15" t="str">
        <f aca="false">IF(F1635&lt;=12,"0-12 months",IF(F1635&lt;=24,"13-24 months",IF(F1635&lt;=48,"25-48 months","49-72 months")))</f>
        <v>0-12 months</v>
      </c>
      <c r="Y1635" s="15" t="str">
        <f aca="false">IF(C1635=1,"Yes","No")</f>
        <v>No</v>
      </c>
      <c r="Z1635" s="15" t="n">
        <f aca="false">COUNTIF(J1635:O1635,"Yes")</f>
        <v>0</v>
      </c>
      <c r="AA1635" s="18" t="n">
        <f aca="false">S1635*W1635</f>
        <v>0</v>
      </c>
      <c r="AB1635" s="15" t="n">
        <f aca="false">(P1635="Month-to-month")+(I1635="Fiber optic")+(R1635="Electronic check")+(F1635&lt;=12)+(M1635="No")+(J1635="No")</f>
        <v>5</v>
      </c>
      <c r="AC1635" s="15" t="str">
        <f aca="false">IF(AB1635&gt;=5,"High",IF(AB1635&gt;=3,"Medium","Low"))</f>
        <v>High</v>
      </c>
    </row>
    <row r="1636" customFormat="false" ht="15" hidden="false" customHeight="false" outlineLevel="0" collapsed="false">
      <c r="A1636" s="15" t="s">
        <v>1733</v>
      </c>
      <c r="B1636" s="15" t="s">
        <v>98</v>
      </c>
      <c r="C1636" s="15" t="n">
        <v>0</v>
      </c>
      <c r="D1636" s="15" t="s">
        <v>26</v>
      </c>
      <c r="E1636" s="15" t="s">
        <v>26</v>
      </c>
      <c r="F1636" s="15" t="n">
        <v>63</v>
      </c>
      <c r="G1636" s="15" t="s">
        <v>24</v>
      </c>
      <c r="H1636" s="15" t="s">
        <v>95</v>
      </c>
      <c r="I1636" s="15" t="s">
        <v>96</v>
      </c>
      <c r="J1636" s="15" t="s">
        <v>26</v>
      </c>
      <c r="K1636" s="15" t="s">
        <v>26</v>
      </c>
      <c r="L1636" s="15" t="s">
        <v>26</v>
      </c>
      <c r="M1636" s="15" t="s">
        <v>24</v>
      </c>
      <c r="N1636" s="15" t="s">
        <v>26</v>
      </c>
      <c r="O1636" s="15" t="s">
        <v>26</v>
      </c>
      <c r="P1636" s="15" t="s">
        <v>29</v>
      </c>
      <c r="Q1636" s="15" t="s">
        <v>24</v>
      </c>
      <c r="R1636" s="15" t="s">
        <v>15</v>
      </c>
      <c r="S1636" s="18" t="n">
        <v>59</v>
      </c>
      <c r="T1636" s="15" t="n">
        <v>3707.6</v>
      </c>
      <c r="U1636" s="15" t="s">
        <v>24</v>
      </c>
      <c r="V1636" s="18" t="n">
        <f aca="false">IF(ISNUMBER(T1636),T1636,0)</f>
        <v>3707.6</v>
      </c>
      <c r="W1636" s="15" t="n">
        <f aca="false">IF(U1636="Yes",1,0)</f>
        <v>0</v>
      </c>
      <c r="X1636" s="15" t="str">
        <f aca="false">IF(F1636&lt;=12,"0-12 months",IF(F1636&lt;=24,"13-24 months",IF(F1636&lt;=48,"25-48 months","49-72 months")))</f>
        <v>49-72 months</v>
      </c>
      <c r="Y1636" s="15" t="str">
        <f aca="false">IF(C1636=1,"Yes","No")</f>
        <v>No</v>
      </c>
      <c r="Z1636" s="15" t="n">
        <f aca="false">COUNTIF(J1636:O1636,"Yes")</f>
        <v>5</v>
      </c>
      <c r="AA1636" s="18" t="n">
        <f aca="false">S1636*W1636</f>
        <v>0</v>
      </c>
      <c r="AB1636" s="15" t="n">
        <f aca="false">(P1636="Month-to-month")+(I1636="Fiber optic")+(R1636="Electronic check")+(F1636&lt;=12)+(M1636="No")+(J1636="No")</f>
        <v>2</v>
      </c>
      <c r="AC1636" s="15" t="str">
        <f aca="false">IF(AB1636&gt;=5,"High",IF(AB1636&gt;=3,"Medium","Low"))</f>
        <v>Low</v>
      </c>
    </row>
    <row r="1637" customFormat="false" ht="15" hidden="false" customHeight="false" outlineLevel="0" collapsed="false">
      <c r="A1637" s="15" t="s">
        <v>1734</v>
      </c>
      <c r="B1637" s="15" t="s">
        <v>94</v>
      </c>
      <c r="C1637" s="15" t="n">
        <v>0</v>
      </c>
      <c r="D1637" s="15" t="s">
        <v>24</v>
      </c>
      <c r="E1637" s="15" t="s">
        <v>24</v>
      </c>
      <c r="F1637" s="15" t="n">
        <v>3</v>
      </c>
      <c r="G1637" s="15" t="s">
        <v>26</v>
      </c>
      <c r="H1637" s="15" t="s">
        <v>24</v>
      </c>
      <c r="I1637" s="15" t="s">
        <v>96</v>
      </c>
      <c r="J1637" s="15" t="s">
        <v>24</v>
      </c>
      <c r="K1637" s="15" t="s">
        <v>24</v>
      </c>
      <c r="L1637" s="15" t="s">
        <v>26</v>
      </c>
      <c r="M1637" s="15" t="s">
        <v>24</v>
      </c>
      <c r="N1637" s="15" t="s">
        <v>26</v>
      </c>
      <c r="O1637" s="15" t="s">
        <v>26</v>
      </c>
      <c r="P1637" s="15" t="s">
        <v>27</v>
      </c>
      <c r="Q1637" s="15" t="s">
        <v>26</v>
      </c>
      <c r="R1637" s="15" t="s">
        <v>15</v>
      </c>
      <c r="S1637" s="18" t="n">
        <v>69.95</v>
      </c>
      <c r="T1637" s="15" t="n">
        <v>220.45</v>
      </c>
      <c r="U1637" s="15" t="s">
        <v>24</v>
      </c>
      <c r="V1637" s="18" t="n">
        <f aca="false">IF(ISNUMBER(T1637),T1637,0)</f>
        <v>220.45</v>
      </c>
      <c r="W1637" s="15" t="n">
        <f aca="false">IF(U1637="Yes",1,0)</f>
        <v>0</v>
      </c>
      <c r="X1637" s="15" t="str">
        <f aca="false">IF(F1637&lt;=12,"0-12 months",IF(F1637&lt;=24,"13-24 months",IF(F1637&lt;=48,"25-48 months","49-72 months")))</f>
        <v>0-12 months</v>
      </c>
      <c r="Y1637" s="15" t="str">
        <f aca="false">IF(C1637=1,"Yes","No")</f>
        <v>No</v>
      </c>
      <c r="Z1637" s="15" t="n">
        <f aca="false">COUNTIF(J1637:O1637,"Yes")</f>
        <v>3</v>
      </c>
      <c r="AA1637" s="18" t="n">
        <f aca="false">S1637*W1637</f>
        <v>0</v>
      </c>
      <c r="AB1637" s="15" t="n">
        <f aca="false">(P1637="Month-to-month")+(I1637="Fiber optic")+(R1637="Electronic check")+(F1637&lt;=12)+(M1637="No")+(J1637="No")</f>
        <v>4</v>
      </c>
      <c r="AC1637" s="15" t="str">
        <f aca="false">IF(AB1637&gt;=5,"High",IF(AB1637&gt;=3,"Medium","Low"))</f>
        <v>Medium</v>
      </c>
    </row>
    <row r="1638" customFormat="false" ht="15" hidden="false" customHeight="false" outlineLevel="0" collapsed="false">
      <c r="A1638" s="15" t="s">
        <v>1735</v>
      </c>
      <c r="B1638" s="15" t="s">
        <v>94</v>
      </c>
      <c r="C1638" s="15" t="n">
        <v>0</v>
      </c>
      <c r="D1638" s="15" t="s">
        <v>24</v>
      </c>
      <c r="E1638" s="15" t="s">
        <v>24</v>
      </c>
      <c r="F1638" s="15" t="n">
        <v>48</v>
      </c>
      <c r="G1638" s="15" t="s">
        <v>26</v>
      </c>
      <c r="H1638" s="15" t="s">
        <v>26</v>
      </c>
      <c r="I1638" s="15" t="s">
        <v>24</v>
      </c>
      <c r="J1638" s="15" t="s">
        <v>28</v>
      </c>
      <c r="K1638" s="15" t="s">
        <v>28</v>
      </c>
      <c r="L1638" s="15" t="s">
        <v>28</v>
      </c>
      <c r="M1638" s="15" t="s">
        <v>28</v>
      </c>
      <c r="N1638" s="15" t="s">
        <v>28</v>
      </c>
      <c r="O1638" s="15" t="s">
        <v>28</v>
      </c>
      <c r="P1638" s="15" t="s">
        <v>27</v>
      </c>
      <c r="Q1638" s="15" t="s">
        <v>24</v>
      </c>
      <c r="R1638" s="15" t="s">
        <v>19</v>
      </c>
      <c r="S1638" s="18" t="n">
        <v>24.35</v>
      </c>
      <c r="T1638" s="15" t="n">
        <v>1133.7</v>
      </c>
      <c r="U1638" s="15" t="s">
        <v>24</v>
      </c>
      <c r="V1638" s="18" t="n">
        <f aca="false">IF(ISNUMBER(T1638),T1638,0)</f>
        <v>1133.7</v>
      </c>
      <c r="W1638" s="15" t="n">
        <f aca="false">IF(U1638="Yes",1,0)</f>
        <v>0</v>
      </c>
      <c r="X1638" s="15" t="str">
        <f aca="false">IF(F1638&lt;=12,"0-12 months",IF(F1638&lt;=24,"13-24 months",IF(F1638&lt;=48,"25-48 months","49-72 months")))</f>
        <v>25-48 months</v>
      </c>
      <c r="Y1638" s="15" t="str">
        <f aca="false">IF(C1638=1,"Yes","No")</f>
        <v>No</v>
      </c>
      <c r="Z1638" s="15" t="n">
        <f aca="false">COUNTIF(J1638:O1638,"Yes")</f>
        <v>0</v>
      </c>
      <c r="AA1638" s="18" t="n">
        <f aca="false">S1638*W1638</f>
        <v>0</v>
      </c>
      <c r="AB1638" s="15" t="n">
        <f aca="false">(P1638="Month-to-month")+(I1638="Fiber optic")+(R1638="Electronic check")+(F1638&lt;=12)+(M1638="No")+(J1638="No")</f>
        <v>0</v>
      </c>
      <c r="AC1638" s="15" t="str">
        <f aca="false">IF(AB1638&gt;=5,"High",IF(AB1638&gt;=3,"Medium","Low"))</f>
        <v>Low</v>
      </c>
    </row>
    <row r="1639" customFormat="false" ht="15" hidden="false" customHeight="false" outlineLevel="0" collapsed="false">
      <c r="A1639" s="15" t="s">
        <v>1736</v>
      </c>
      <c r="B1639" s="15" t="s">
        <v>98</v>
      </c>
      <c r="C1639" s="15" t="n">
        <v>0</v>
      </c>
      <c r="D1639" s="15" t="s">
        <v>24</v>
      </c>
      <c r="E1639" s="15" t="s">
        <v>24</v>
      </c>
      <c r="F1639" s="15" t="n">
        <v>66</v>
      </c>
      <c r="G1639" s="15" t="s">
        <v>24</v>
      </c>
      <c r="H1639" s="15" t="s">
        <v>95</v>
      </c>
      <c r="I1639" s="15" t="s">
        <v>96</v>
      </c>
      <c r="J1639" s="15" t="s">
        <v>24</v>
      </c>
      <c r="K1639" s="15" t="s">
        <v>24</v>
      </c>
      <c r="L1639" s="15" t="s">
        <v>24</v>
      </c>
      <c r="M1639" s="15" t="s">
        <v>26</v>
      </c>
      <c r="N1639" s="15" t="s">
        <v>24</v>
      </c>
      <c r="O1639" s="15" t="s">
        <v>24</v>
      </c>
      <c r="P1639" s="15" t="s">
        <v>27</v>
      </c>
      <c r="Q1639" s="15" t="s">
        <v>24</v>
      </c>
      <c r="R1639" s="15" t="s">
        <v>21</v>
      </c>
      <c r="S1639" s="18" t="n">
        <v>29.45</v>
      </c>
      <c r="T1639" s="15" t="n">
        <v>1983.15</v>
      </c>
      <c r="U1639" s="15" t="s">
        <v>24</v>
      </c>
      <c r="V1639" s="18" t="n">
        <f aca="false">IF(ISNUMBER(T1639),T1639,0)</f>
        <v>1983.15</v>
      </c>
      <c r="W1639" s="15" t="n">
        <f aca="false">IF(U1639="Yes",1,0)</f>
        <v>0</v>
      </c>
      <c r="X1639" s="15" t="str">
        <f aca="false">IF(F1639&lt;=12,"0-12 months",IF(F1639&lt;=24,"13-24 months",IF(F1639&lt;=48,"25-48 months","49-72 months")))</f>
        <v>49-72 months</v>
      </c>
      <c r="Y1639" s="15" t="str">
        <f aca="false">IF(C1639=1,"Yes","No")</f>
        <v>No</v>
      </c>
      <c r="Z1639" s="15" t="n">
        <f aca="false">COUNTIF(J1639:O1639,"Yes")</f>
        <v>1</v>
      </c>
      <c r="AA1639" s="18" t="n">
        <f aca="false">S1639*W1639</f>
        <v>0</v>
      </c>
      <c r="AB1639" s="15" t="n">
        <f aca="false">(P1639="Month-to-month")+(I1639="Fiber optic")+(R1639="Electronic check")+(F1639&lt;=12)+(M1639="No")+(J1639="No")</f>
        <v>1</v>
      </c>
      <c r="AC1639" s="15" t="str">
        <f aca="false">IF(AB1639&gt;=5,"High",IF(AB1639&gt;=3,"Medium","Low"))</f>
        <v>Low</v>
      </c>
    </row>
    <row r="1640" customFormat="false" ht="15" hidden="false" customHeight="false" outlineLevel="0" collapsed="false">
      <c r="A1640" s="15" t="s">
        <v>1737</v>
      </c>
      <c r="B1640" s="15" t="s">
        <v>94</v>
      </c>
      <c r="C1640" s="15" t="n">
        <v>0</v>
      </c>
      <c r="D1640" s="15" t="s">
        <v>26</v>
      </c>
      <c r="E1640" s="15" t="s">
        <v>26</v>
      </c>
      <c r="F1640" s="15" t="n">
        <v>68</v>
      </c>
      <c r="G1640" s="15" t="s">
        <v>26</v>
      </c>
      <c r="H1640" s="15" t="s">
        <v>26</v>
      </c>
      <c r="I1640" s="15" t="s">
        <v>102</v>
      </c>
      <c r="J1640" s="15" t="s">
        <v>24</v>
      </c>
      <c r="K1640" s="15" t="s">
        <v>26</v>
      </c>
      <c r="L1640" s="15" t="s">
        <v>26</v>
      </c>
      <c r="M1640" s="15" t="s">
        <v>24</v>
      </c>
      <c r="N1640" s="15" t="s">
        <v>24</v>
      </c>
      <c r="O1640" s="15" t="s">
        <v>24</v>
      </c>
      <c r="P1640" s="15" t="s">
        <v>29</v>
      </c>
      <c r="Q1640" s="15" t="s">
        <v>26</v>
      </c>
      <c r="R1640" s="15" t="s">
        <v>21</v>
      </c>
      <c r="S1640" s="18" t="n">
        <v>84.4</v>
      </c>
      <c r="T1640" s="15" t="n">
        <v>5746.75</v>
      </c>
      <c r="U1640" s="15" t="s">
        <v>24</v>
      </c>
      <c r="V1640" s="18" t="n">
        <f aca="false">IF(ISNUMBER(T1640),T1640,0)</f>
        <v>5746.75</v>
      </c>
      <c r="W1640" s="15" t="n">
        <f aca="false">IF(U1640="Yes",1,0)</f>
        <v>0</v>
      </c>
      <c r="X1640" s="15" t="str">
        <f aca="false">IF(F1640&lt;=12,"0-12 months",IF(F1640&lt;=24,"13-24 months",IF(F1640&lt;=48,"25-48 months","49-72 months")))</f>
        <v>49-72 months</v>
      </c>
      <c r="Y1640" s="15" t="str">
        <f aca="false">IF(C1640=1,"Yes","No")</f>
        <v>No</v>
      </c>
      <c r="Z1640" s="15" t="n">
        <f aca="false">COUNTIF(J1640:O1640,"Yes")</f>
        <v>2</v>
      </c>
      <c r="AA1640" s="18" t="n">
        <f aca="false">S1640*W1640</f>
        <v>0</v>
      </c>
      <c r="AB1640" s="15" t="n">
        <f aca="false">(P1640="Month-to-month")+(I1640="Fiber optic")+(R1640="Electronic check")+(F1640&lt;=12)+(M1640="No")+(J1640="No")</f>
        <v>3</v>
      </c>
      <c r="AC1640" s="15" t="str">
        <f aca="false">IF(AB1640&gt;=5,"High",IF(AB1640&gt;=3,"Medium","Low"))</f>
        <v>Medium</v>
      </c>
    </row>
    <row r="1641" customFormat="false" ht="15" hidden="false" customHeight="false" outlineLevel="0" collapsed="false">
      <c r="A1641" s="15" t="s">
        <v>1738</v>
      </c>
      <c r="B1641" s="15" t="s">
        <v>98</v>
      </c>
      <c r="C1641" s="15" t="n">
        <v>1</v>
      </c>
      <c r="D1641" s="15" t="s">
        <v>24</v>
      </c>
      <c r="E1641" s="15" t="s">
        <v>24</v>
      </c>
      <c r="F1641" s="15" t="n">
        <v>17</v>
      </c>
      <c r="G1641" s="15" t="s">
        <v>26</v>
      </c>
      <c r="H1641" s="15" t="s">
        <v>24</v>
      </c>
      <c r="I1641" s="15" t="s">
        <v>96</v>
      </c>
      <c r="J1641" s="15" t="s">
        <v>24</v>
      </c>
      <c r="K1641" s="15" t="s">
        <v>24</v>
      </c>
      <c r="L1641" s="15" t="s">
        <v>24</v>
      </c>
      <c r="M1641" s="15" t="s">
        <v>24</v>
      </c>
      <c r="N1641" s="15" t="s">
        <v>24</v>
      </c>
      <c r="O1641" s="15" t="s">
        <v>24</v>
      </c>
      <c r="P1641" s="15" t="s">
        <v>25</v>
      </c>
      <c r="Q1641" s="15" t="s">
        <v>26</v>
      </c>
      <c r="R1641" s="15" t="s">
        <v>15</v>
      </c>
      <c r="S1641" s="18" t="n">
        <v>45.05</v>
      </c>
      <c r="T1641" s="15" t="n">
        <v>770.6</v>
      </c>
      <c r="U1641" s="15" t="s">
        <v>26</v>
      </c>
      <c r="V1641" s="18" t="n">
        <f aca="false">IF(ISNUMBER(T1641),T1641,0)</f>
        <v>770.6</v>
      </c>
      <c r="W1641" s="15" t="n">
        <f aca="false">IF(U1641="Yes",1,0)</f>
        <v>1</v>
      </c>
      <c r="X1641" s="15" t="str">
        <f aca="false">IF(F1641&lt;=12,"0-12 months",IF(F1641&lt;=24,"13-24 months",IF(F1641&lt;=48,"25-48 months","49-72 months")))</f>
        <v>13-24 months</v>
      </c>
      <c r="Y1641" s="15" t="str">
        <f aca="false">IF(C1641=1,"Yes","No")</f>
        <v>Yes</v>
      </c>
      <c r="Z1641" s="15" t="n">
        <f aca="false">COUNTIF(J1641:O1641,"Yes")</f>
        <v>0</v>
      </c>
      <c r="AA1641" s="18" t="n">
        <f aca="false">S1641*W1641</f>
        <v>45.05</v>
      </c>
      <c r="AB1641" s="15" t="n">
        <f aca="false">(P1641="Month-to-month")+(I1641="Fiber optic")+(R1641="Electronic check")+(F1641&lt;=12)+(M1641="No")+(J1641="No")</f>
        <v>4</v>
      </c>
      <c r="AC1641" s="15" t="str">
        <f aca="false">IF(AB1641&gt;=5,"High",IF(AB1641&gt;=3,"Medium","Low"))</f>
        <v>Medium</v>
      </c>
    </row>
    <row r="1642" customFormat="false" ht="15" hidden="false" customHeight="false" outlineLevel="0" collapsed="false">
      <c r="A1642" s="15" t="s">
        <v>1739</v>
      </c>
      <c r="B1642" s="15" t="s">
        <v>94</v>
      </c>
      <c r="C1642" s="15" t="n">
        <v>0</v>
      </c>
      <c r="D1642" s="15" t="s">
        <v>26</v>
      </c>
      <c r="E1642" s="15" t="s">
        <v>26</v>
      </c>
      <c r="F1642" s="15" t="n">
        <v>7</v>
      </c>
      <c r="G1642" s="15" t="s">
        <v>26</v>
      </c>
      <c r="H1642" s="15" t="s">
        <v>24</v>
      </c>
      <c r="I1642" s="15" t="s">
        <v>24</v>
      </c>
      <c r="J1642" s="15" t="s">
        <v>28</v>
      </c>
      <c r="K1642" s="15" t="s">
        <v>28</v>
      </c>
      <c r="L1642" s="15" t="s">
        <v>28</v>
      </c>
      <c r="M1642" s="15" t="s">
        <v>28</v>
      </c>
      <c r="N1642" s="15" t="s">
        <v>28</v>
      </c>
      <c r="O1642" s="15" t="s">
        <v>28</v>
      </c>
      <c r="P1642" s="15" t="s">
        <v>27</v>
      </c>
      <c r="Q1642" s="15" t="s">
        <v>24</v>
      </c>
      <c r="R1642" s="15" t="s">
        <v>17</v>
      </c>
      <c r="S1642" s="18" t="n">
        <v>20.65</v>
      </c>
      <c r="T1642" s="15" t="n">
        <v>134.05</v>
      </c>
      <c r="U1642" s="15" t="s">
        <v>24</v>
      </c>
      <c r="V1642" s="18" t="n">
        <f aca="false">IF(ISNUMBER(T1642),T1642,0)</f>
        <v>134.05</v>
      </c>
      <c r="W1642" s="15" t="n">
        <f aca="false">IF(U1642="Yes",1,0)</f>
        <v>0</v>
      </c>
      <c r="X1642" s="15" t="str">
        <f aca="false">IF(F1642&lt;=12,"0-12 months",IF(F1642&lt;=24,"13-24 months",IF(F1642&lt;=48,"25-48 months","49-72 months")))</f>
        <v>0-12 months</v>
      </c>
      <c r="Y1642" s="15" t="str">
        <f aca="false">IF(C1642=1,"Yes","No")</f>
        <v>No</v>
      </c>
      <c r="Z1642" s="15" t="n">
        <f aca="false">COUNTIF(J1642:O1642,"Yes")</f>
        <v>0</v>
      </c>
      <c r="AA1642" s="18" t="n">
        <f aca="false">S1642*W1642</f>
        <v>0</v>
      </c>
      <c r="AB1642" s="15" t="n">
        <f aca="false">(P1642="Month-to-month")+(I1642="Fiber optic")+(R1642="Electronic check")+(F1642&lt;=12)+(M1642="No")+(J1642="No")</f>
        <v>1</v>
      </c>
      <c r="AC1642" s="15" t="str">
        <f aca="false">IF(AB1642&gt;=5,"High",IF(AB1642&gt;=3,"Medium","Low"))</f>
        <v>Low</v>
      </c>
    </row>
    <row r="1643" customFormat="false" ht="15" hidden="false" customHeight="false" outlineLevel="0" collapsed="false">
      <c r="A1643" s="15" t="s">
        <v>1740</v>
      </c>
      <c r="B1643" s="15" t="s">
        <v>98</v>
      </c>
      <c r="C1643" s="15" t="n">
        <v>0</v>
      </c>
      <c r="D1643" s="15" t="s">
        <v>26</v>
      </c>
      <c r="E1643" s="15" t="s">
        <v>24</v>
      </c>
      <c r="F1643" s="15" t="n">
        <v>72</v>
      </c>
      <c r="G1643" s="15" t="s">
        <v>26</v>
      </c>
      <c r="H1643" s="15" t="s">
        <v>26</v>
      </c>
      <c r="I1643" s="15" t="s">
        <v>96</v>
      </c>
      <c r="J1643" s="15" t="s">
        <v>26</v>
      </c>
      <c r="K1643" s="15" t="s">
        <v>26</v>
      </c>
      <c r="L1643" s="15" t="s">
        <v>26</v>
      </c>
      <c r="M1643" s="15" t="s">
        <v>26</v>
      </c>
      <c r="N1643" s="15" t="s">
        <v>26</v>
      </c>
      <c r="O1643" s="15" t="s">
        <v>26</v>
      </c>
      <c r="P1643" s="15" t="s">
        <v>29</v>
      </c>
      <c r="Q1643" s="15" t="s">
        <v>26</v>
      </c>
      <c r="R1643" s="15" t="s">
        <v>19</v>
      </c>
      <c r="S1643" s="18" t="n">
        <v>87.1</v>
      </c>
      <c r="T1643" s="15" t="n">
        <v>6230.1</v>
      </c>
      <c r="U1643" s="15" t="s">
        <v>24</v>
      </c>
      <c r="V1643" s="18" t="n">
        <f aca="false">IF(ISNUMBER(T1643),T1643,0)</f>
        <v>6230.1</v>
      </c>
      <c r="W1643" s="15" t="n">
        <f aca="false">IF(U1643="Yes",1,0)</f>
        <v>0</v>
      </c>
      <c r="X1643" s="15" t="str">
        <f aca="false">IF(F1643&lt;=12,"0-12 months",IF(F1643&lt;=24,"13-24 months",IF(F1643&lt;=48,"25-48 months","49-72 months")))</f>
        <v>49-72 months</v>
      </c>
      <c r="Y1643" s="15" t="str">
        <f aca="false">IF(C1643=1,"Yes","No")</f>
        <v>No</v>
      </c>
      <c r="Z1643" s="15" t="n">
        <f aca="false">COUNTIF(J1643:O1643,"Yes")</f>
        <v>6</v>
      </c>
      <c r="AA1643" s="18" t="n">
        <f aca="false">S1643*W1643</f>
        <v>0</v>
      </c>
      <c r="AB1643" s="15" t="n">
        <f aca="false">(P1643="Month-to-month")+(I1643="Fiber optic")+(R1643="Electronic check")+(F1643&lt;=12)+(M1643="No")+(J1643="No")</f>
        <v>0</v>
      </c>
      <c r="AC1643" s="15" t="str">
        <f aca="false">IF(AB1643&gt;=5,"High",IF(AB1643&gt;=3,"Medium","Low"))</f>
        <v>Low</v>
      </c>
    </row>
    <row r="1644" customFormat="false" ht="15" hidden="false" customHeight="false" outlineLevel="0" collapsed="false">
      <c r="A1644" s="15" t="s">
        <v>1741</v>
      </c>
      <c r="B1644" s="15" t="s">
        <v>94</v>
      </c>
      <c r="C1644" s="15" t="n">
        <v>0</v>
      </c>
      <c r="D1644" s="15" t="s">
        <v>26</v>
      </c>
      <c r="E1644" s="15" t="s">
        <v>24</v>
      </c>
      <c r="F1644" s="15" t="n">
        <v>29</v>
      </c>
      <c r="G1644" s="15" t="s">
        <v>26</v>
      </c>
      <c r="H1644" s="15" t="s">
        <v>24</v>
      </c>
      <c r="I1644" s="15" t="s">
        <v>24</v>
      </c>
      <c r="J1644" s="15" t="s">
        <v>28</v>
      </c>
      <c r="K1644" s="15" t="s">
        <v>28</v>
      </c>
      <c r="L1644" s="15" t="s">
        <v>28</v>
      </c>
      <c r="M1644" s="15" t="s">
        <v>28</v>
      </c>
      <c r="N1644" s="15" t="s">
        <v>28</v>
      </c>
      <c r="O1644" s="15" t="s">
        <v>28</v>
      </c>
      <c r="P1644" s="15" t="s">
        <v>25</v>
      </c>
      <c r="Q1644" s="15" t="s">
        <v>24</v>
      </c>
      <c r="R1644" s="15" t="s">
        <v>17</v>
      </c>
      <c r="S1644" s="18" t="n">
        <v>19.85</v>
      </c>
      <c r="T1644" s="15" t="n">
        <v>573.05</v>
      </c>
      <c r="U1644" s="15" t="s">
        <v>24</v>
      </c>
      <c r="V1644" s="18" t="n">
        <f aca="false">IF(ISNUMBER(T1644),T1644,0)</f>
        <v>573.05</v>
      </c>
      <c r="W1644" s="15" t="n">
        <f aca="false">IF(U1644="Yes",1,0)</f>
        <v>0</v>
      </c>
      <c r="X1644" s="15" t="str">
        <f aca="false">IF(F1644&lt;=12,"0-12 months",IF(F1644&lt;=24,"13-24 months",IF(F1644&lt;=48,"25-48 months","49-72 months")))</f>
        <v>25-48 months</v>
      </c>
      <c r="Y1644" s="15" t="str">
        <f aca="false">IF(C1644=1,"Yes","No")</f>
        <v>No</v>
      </c>
      <c r="Z1644" s="15" t="n">
        <f aca="false">COUNTIF(J1644:O1644,"Yes")</f>
        <v>0</v>
      </c>
      <c r="AA1644" s="18" t="n">
        <f aca="false">S1644*W1644</f>
        <v>0</v>
      </c>
      <c r="AB1644" s="15" t="n">
        <f aca="false">(P1644="Month-to-month")+(I1644="Fiber optic")+(R1644="Electronic check")+(F1644&lt;=12)+(M1644="No")+(J1644="No")</f>
        <v>1</v>
      </c>
      <c r="AC1644" s="15" t="str">
        <f aca="false">IF(AB1644&gt;=5,"High",IF(AB1644&gt;=3,"Medium","Low"))</f>
        <v>Low</v>
      </c>
    </row>
    <row r="1645" customFormat="false" ht="15" hidden="false" customHeight="false" outlineLevel="0" collapsed="false">
      <c r="A1645" s="15" t="s">
        <v>1742</v>
      </c>
      <c r="B1645" s="15" t="s">
        <v>98</v>
      </c>
      <c r="C1645" s="15" t="n">
        <v>0</v>
      </c>
      <c r="D1645" s="15" t="s">
        <v>26</v>
      </c>
      <c r="E1645" s="15" t="s">
        <v>24</v>
      </c>
      <c r="F1645" s="15" t="n">
        <v>37</v>
      </c>
      <c r="G1645" s="15" t="s">
        <v>26</v>
      </c>
      <c r="H1645" s="15" t="s">
        <v>24</v>
      </c>
      <c r="I1645" s="15" t="s">
        <v>102</v>
      </c>
      <c r="J1645" s="15" t="s">
        <v>24</v>
      </c>
      <c r="K1645" s="15" t="s">
        <v>24</v>
      </c>
      <c r="L1645" s="15" t="s">
        <v>26</v>
      </c>
      <c r="M1645" s="15" t="s">
        <v>26</v>
      </c>
      <c r="N1645" s="15" t="s">
        <v>24</v>
      </c>
      <c r="O1645" s="15" t="s">
        <v>26</v>
      </c>
      <c r="P1645" s="15" t="s">
        <v>25</v>
      </c>
      <c r="Q1645" s="15" t="s">
        <v>26</v>
      </c>
      <c r="R1645" s="15" t="s">
        <v>15</v>
      </c>
      <c r="S1645" s="18" t="n">
        <v>90.35</v>
      </c>
      <c r="T1645" s="15" t="n">
        <v>3419.3</v>
      </c>
      <c r="U1645" s="15" t="s">
        <v>24</v>
      </c>
      <c r="V1645" s="18" t="n">
        <f aca="false">IF(ISNUMBER(T1645),T1645,0)</f>
        <v>3419.3</v>
      </c>
      <c r="W1645" s="15" t="n">
        <f aca="false">IF(U1645="Yes",1,0)</f>
        <v>0</v>
      </c>
      <c r="X1645" s="15" t="str">
        <f aca="false">IF(F1645&lt;=12,"0-12 months",IF(F1645&lt;=24,"13-24 months",IF(F1645&lt;=48,"25-48 months","49-72 months")))</f>
        <v>25-48 months</v>
      </c>
      <c r="Y1645" s="15" t="str">
        <f aca="false">IF(C1645=1,"Yes","No")</f>
        <v>No</v>
      </c>
      <c r="Z1645" s="15" t="n">
        <f aca="false">COUNTIF(J1645:O1645,"Yes")</f>
        <v>3</v>
      </c>
      <c r="AA1645" s="18" t="n">
        <f aca="false">S1645*W1645</f>
        <v>0</v>
      </c>
      <c r="AB1645" s="15" t="n">
        <f aca="false">(P1645="Month-to-month")+(I1645="Fiber optic")+(R1645="Electronic check")+(F1645&lt;=12)+(M1645="No")+(J1645="No")</f>
        <v>4</v>
      </c>
      <c r="AC1645" s="15" t="str">
        <f aca="false">IF(AB1645&gt;=5,"High",IF(AB1645&gt;=3,"Medium","Low"))</f>
        <v>Medium</v>
      </c>
    </row>
    <row r="1646" customFormat="false" ht="15" hidden="false" customHeight="false" outlineLevel="0" collapsed="false">
      <c r="A1646" s="15" t="s">
        <v>1743</v>
      </c>
      <c r="B1646" s="15" t="s">
        <v>94</v>
      </c>
      <c r="C1646" s="15" t="n">
        <v>0</v>
      </c>
      <c r="D1646" s="15" t="s">
        <v>24</v>
      </c>
      <c r="E1646" s="15" t="s">
        <v>24</v>
      </c>
      <c r="F1646" s="15" t="n">
        <v>34</v>
      </c>
      <c r="G1646" s="15" t="s">
        <v>26</v>
      </c>
      <c r="H1646" s="15" t="s">
        <v>26</v>
      </c>
      <c r="I1646" s="15" t="s">
        <v>102</v>
      </c>
      <c r="J1646" s="15" t="s">
        <v>26</v>
      </c>
      <c r="K1646" s="15" t="s">
        <v>26</v>
      </c>
      <c r="L1646" s="15" t="s">
        <v>26</v>
      </c>
      <c r="M1646" s="15" t="s">
        <v>24</v>
      </c>
      <c r="N1646" s="15" t="s">
        <v>26</v>
      </c>
      <c r="O1646" s="15" t="s">
        <v>26</v>
      </c>
      <c r="P1646" s="15" t="s">
        <v>25</v>
      </c>
      <c r="Q1646" s="15" t="s">
        <v>26</v>
      </c>
      <c r="R1646" s="15" t="s">
        <v>17</v>
      </c>
      <c r="S1646" s="18" t="n">
        <v>109.8</v>
      </c>
      <c r="T1646" s="15" t="n">
        <v>3587.25</v>
      </c>
      <c r="U1646" s="15" t="s">
        <v>26</v>
      </c>
      <c r="V1646" s="18" t="n">
        <f aca="false">IF(ISNUMBER(T1646),T1646,0)</f>
        <v>3587.25</v>
      </c>
      <c r="W1646" s="15" t="n">
        <f aca="false">IF(U1646="Yes",1,0)</f>
        <v>1</v>
      </c>
      <c r="X1646" s="15" t="str">
        <f aca="false">IF(F1646&lt;=12,"0-12 months",IF(F1646&lt;=24,"13-24 months",IF(F1646&lt;=48,"25-48 months","49-72 months")))</f>
        <v>25-48 months</v>
      </c>
      <c r="Y1646" s="15" t="str">
        <f aca="false">IF(C1646=1,"Yes","No")</f>
        <v>No</v>
      </c>
      <c r="Z1646" s="15" t="n">
        <f aca="false">COUNTIF(J1646:O1646,"Yes")</f>
        <v>5</v>
      </c>
      <c r="AA1646" s="18" t="n">
        <f aca="false">S1646*W1646</f>
        <v>109.8</v>
      </c>
      <c r="AB1646" s="15" t="n">
        <f aca="false">(P1646="Month-to-month")+(I1646="Fiber optic")+(R1646="Electronic check")+(F1646&lt;=12)+(M1646="No")+(J1646="No")</f>
        <v>3</v>
      </c>
      <c r="AC1646" s="15" t="str">
        <f aca="false">IF(AB1646&gt;=5,"High",IF(AB1646&gt;=3,"Medium","Low"))</f>
        <v>Medium</v>
      </c>
    </row>
    <row r="1647" customFormat="false" ht="15" hidden="false" customHeight="false" outlineLevel="0" collapsed="false">
      <c r="A1647" s="15" t="s">
        <v>1744</v>
      </c>
      <c r="B1647" s="15" t="s">
        <v>94</v>
      </c>
      <c r="C1647" s="15" t="n">
        <v>1</v>
      </c>
      <c r="D1647" s="15" t="s">
        <v>24</v>
      </c>
      <c r="E1647" s="15" t="s">
        <v>24</v>
      </c>
      <c r="F1647" s="15" t="n">
        <v>42</v>
      </c>
      <c r="G1647" s="15" t="s">
        <v>26</v>
      </c>
      <c r="H1647" s="15" t="s">
        <v>26</v>
      </c>
      <c r="I1647" s="15" t="s">
        <v>102</v>
      </c>
      <c r="J1647" s="15" t="s">
        <v>24</v>
      </c>
      <c r="K1647" s="15" t="s">
        <v>24</v>
      </c>
      <c r="L1647" s="15" t="s">
        <v>24</v>
      </c>
      <c r="M1647" s="15" t="s">
        <v>24</v>
      </c>
      <c r="N1647" s="15" t="s">
        <v>26</v>
      </c>
      <c r="O1647" s="15" t="s">
        <v>24</v>
      </c>
      <c r="P1647" s="15" t="s">
        <v>25</v>
      </c>
      <c r="Q1647" s="15" t="s">
        <v>26</v>
      </c>
      <c r="R1647" s="15" t="s">
        <v>15</v>
      </c>
      <c r="S1647" s="18" t="n">
        <v>84.65</v>
      </c>
      <c r="T1647" s="15" t="n">
        <v>3541.35</v>
      </c>
      <c r="U1647" s="15" t="s">
        <v>26</v>
      </c>
      <c r="V1647" s="18" t="n">
        <f aca="false">IF(ISNUMBER(T1647),T1647,0)</f>
        <v>3541.35</v>
      </c>
      <c r="W1647" s="15" t="n">
        <f aca="false">IF(U1647="Yes",1,0)</f>
        <v>1</v>
      </c>
      <c r="X1647" s="15" t="str">
        <f aca="false">IF(F1647&lt;=12,"0-12 months",IF(F1647&lt;=24,"13-24 months",IF(F1647&lt;=48,"25-48 months","49-72 months")))</f>
        <v>25-48 months</v>
      </c>
      <c r="Y1647" s="15" t="str">
        <f aca="false">IF(C1647=1,"Yes","No")</f>
        <v>Yes</v>
      </c>
      <c r="Z1647" s="15" t="n">
        <f aca="false">COUNTIF(J1647:O1647,"Yes")</f>
        <v>1</v>
      </c>
      <c r="AA1647" s="18" t="n">
        <f aca="false">S1647*W1647</f>
        <v>84.65</v>
      </c>
      <c r="AB1647" s="15" t="n">
        <f aca="false">(P1647="Month-to-month")+(I1647="Fiber optic")+(R1647="Electronic check")+(F1647&lt;=12)+(M1647="No")+(J1647="No")</f>
        <v>5</v>
      </c>
      <c r="AC1647" s="15" t="str">
        <f aca="false">IF(AB1647&gt;=5,"High",IF(AB1647&gt;=3,"Medium","Low"))</f>
        <v>High</v>
      </c>
    </row>
    <row r="1648" customFormat="false" ht="15" hidden="false" customHeight="false" outlineLevel="0" collapsed="false">
      <c r="A1648" s="15" t="s">
        <v>1745</v>
      </c>
      <c r="B1648" s="15" t="s">
        <v>94</v>
      </c>
      <c r="C1648" s="15" t="n">
        <v>0</v>
      </c>
      <c r="D1648" s="15" t="s">
        <v>26</v>
      </c>
      <c r="E1648" s="15" t="s">
        <v>26</v>
      </c>
      <c r="F1648" s="15" t="n">
        <v>59</v>
      </c>
      <c r="G1648" s="15" t="s">
        <v>26</v>
      </c>
      <c r="H1648" s="15" t="s">
        <v>26</v>
      </c>
      <c r="I1648" s="15" t="s">
        <v>96</v>
      </c>
      <c r="J1648" s="15" t="s">
        <v>26</v>
      </c>
      <c r="K1648" s="15" t="s">
        <v>26</v>
      </c>
      <c r="L1648" s="15" t="s">
        <v>24</v>
      </c>
      <c r="M1648" s="15" t="s">
        <v>26</v>
      </c>
      <c r="N1648" s="15" t="s">
        <v>24</v>
      </c>
      <c r="O1648" s="15" t="s">
        <v>24</v>
      </c>
      <c r="P1648" s="15" t="s">
        <v>27</v>
      </c>
      <c r="Q1648" s="15" t="s">
        <v>24</v>
      </c>
      <c r="R1648" s="15" t="s">
        <v>17</v>
      </c>
      <c r="S1648" s="18" t="n">
        <v>65.5</v>
      </c>
      <c r="T1648" s="15" t="n">
        <v>3801.3</v>
      </c>
      <c r="U1648" s="15" t="s">
        <v>24</v>
      </c>
      <c r="V1648" s="18" t="n">
        <f aca="false">IF(ISNUMBER(T1648),T1648,0)</f>
        <v>3801.3</v>
      </c>
      <c r="W1648" s="15" t="n">
        <f aca="false">IF(U1648="Yes",1,0)</f>
        <v>0</v>
      </c>
      <c r="X1648" s="15" t="str">
        <f aca="false">IF(F1648&lt;=12,"0-12 months",IF(F1648&lt;=24,"13-24 months",IF(F1648&lt;=48,"25-48 months","49-72 months")))</f>
        <v>49-72 months</v>
      </c>
      <c r="Y1648" s="15" t="str">
        <f aca="false">IF(C1648=1,"Yes","No")</f>
        <v>No</v>
      </c>
      <c r="Z1648" s="15" t="n">
        <f aca="false">COUNTIF(J1648:O1648,"Yes")</f>
        <v>3</v>
      </c>
      <c r="AA1648" s="18" t="n">
        <f aca="false">S1648*W1648</f>
        <v>0</v>
      </c>
      <c r="AB1648" s="15" t="n">
        <f aca="false">(P1648="Month-to-month")+(I1648="Fiber optic")+(R1648="Electronic check")+(F1648&lt;=12)+(M1648="No")+(J1648="No")</f>
        <v>0</v>
      </c>
      <c r="AC1648" s="15" t="str">
        <f aca="false">IF(AB1648&gt;=5,"High",IF(AB1648&gt;=3,"Medium","Low"))</f>
        <v>Low</v>
      </c>
    </row>
    <row r="1649" customFormat="false" ht="15" hidden="false" customHeight="false" outlineLevel="0" collapsed="false">
      <c r="A1649" s="15" t="s">
        <v>1746</v>
      </c>
      <c r="B1649" s="15" t="s">
        <v>98</v>
      </c>
      <c r="C1649" s="15" t="n">
        <v>0</v>
      </c>
      <c r="D1649" s="15" t="s">
        <v>26</v>
      </c>
      <c r="E1649" s="15" t="s">
        <v>26</v>
      </c>
      <c r="F1649" s="15" t="n">
        <v>11</v>
      </c>
      <c r="G1649" s="15" t="s">
        <v>26</v>
      </c>
      <c r="H1649" s="15" t="s">
        <v>24</v>
      </c>
      <c r="I1649" s="15" t="s">
        <v>102</v>
      </c>
      <c r="J1649" s="15" t="s">
        <v>24</v>
      </c>
      <c r="K1649" s="15" t="s">
        <v>24</v>
      </c>
      <c r="L1649" s="15" t="s">
        <v>24</v>
      </c>
      <c r="M1649" s="15" t="s">
        <v>24</v>
      </c>
      <c r="N1649" s="15" t="s">
        <v>26</v>
      </c>
      <c r="O1649" s="15" t="s">
        <v>24</v>
      </c>
      <c r="P1649" s="15" t="s">
        <v>25</v>
      </c>
      <c r="Q1649" s="15" t="s">
        <v>26</v>
      </c>
      <c r="R1649" s="15" t="s">
        <v>19</v>
      </c>
      <c r="S1649" s="18" t="n">
        <v>79.5</v>
      </c>
      <c r="T1649" s="15" t="n">
        <v>868.5</v>
      </c>
      <c r="U1649" s="15" t="s">
        <v>26</v>
      </c>
      <c r="V1649" s="18" t="n">
        <f aca="false">IF(ISNUMBER(T1649),T1649,0)</f>
        <v>868.5</v>
      </c>
      <c r="W1649" s="15" t="n">
        <f aca="false">IF(U1649="Yes",1,0)</f>
        <v>1</v>
      </c>
      <c r="X1649" s="15" t="str">
        <f aca="false">IF(F1649&lt;=12,"0-12 months",IF(F1649&lt;=24,"13-24 months",IF(F1649&lt;=48,"25-48 months","49-72 months")))</f>
        <v>0-12 months</v>
      </c>
      <c r="Y1649" s="15" t="str">
        <f aca="false">IF(C1649=1,"Yes","No")</f>
        <v>No</v>
      </c>
      <c r="Z1649" s="15" t="n">
        <f aca="false">COUNTIF(J1649:O1649,"Yes")</f>
        <v>1</v>
      </c>
      <c r="AA1649" s="18" t="n">
        <f aca="false">S1649*W1649</f>
        <v>79.5</v>
      </c>
      <c r="AB1649" s="15" t="n">
        <f aca="false">(P1649="Month-to-month")+(I1649="Fiber optic")+(R1649="Electronic check")+(F1649&lt;=12)+(M1649="No")+(J1649="No")</f>
        <v>5</v>
      </c>
      <c r="AC1649" s="15" t="str">
        <f aca="false">IF(AB1649&gt;=5,"High",IF(AB1649&gt;=3,"Medium","Low"))</f>
        <v>High</v>
      </c>
    </row>
    <row r="1650" customFormat="false" ht="15" hidden="false" customHeight="false" outlineLevel="0" collapsed="false">
      <c r="A1650" s="15" t="s">
        <v>1747</v>
      </c>
      <c r="B1650" s="15" t="s">
        <v>98</v>
      </c>
      <c r="C1650" s="15" t="n">
        <v>1</v>
      </c>
      <c r="D1650" s="15" t="s">
        <v>26</v>
      </c>
      <c r="E1650" s="15" t="s">
        <v>26</v>
      </c>
      <c r="F1650" s="15" t="n">
        <v>60</v>
      </c>
      <c r="G1650" s="15" t="s">
        <v>26</v>
      </c>
      <c r="H1650" s="15" t="s">
        <v>26</v>
      </c>
      <c r="I1650" s="15" t="s">
        <v>102</v>
      </c>
      <c r="J1650" s="15" t="s">
        <v>26</v>
      </c>
      <c r="K1650" s="15" t="s">
        <v>24</v>
      </c>
      <c r="L1650" s="15" t="s">
        <v>24</v>
      </c>
      <c r="M1650" s="15" t="s">
        <v>24</v>
      </c>
      <c r="N1650" s="15" t="s">
        <v>24</v>
      </c>
      <c r="O1650" s="15" t="s">
        <v>24</v>
      </c>
      <c r="P1650" s="15" t="s">
        <v>25</v>
      </c>
      <c r="Q1650" s="15" t="s">
        <v>26</v>
      </c>
      <c r="R1650" s="15" t="s">
        <v>15</v>
      </c>
      <c r="S1650" s="18" t="n">
        <v>80.95</v>
      </c>
      <c r="T1650" s="15" t="n">
        <v>4859.1</v>
      </c>
      <c r="U1650" s="15" t="s">
        <v>24</v>
      </c>
      <c r="V1650" s="18" t="n">
        <f aca="false">IF(ISNUMBER(T1650),T1650,0)</f>
        <v>4859.1</v>
      </c>
      <c r="W1650" s="15" t="n">
        <f aca="false">IF(U1650="Yes",1,0)</f>
        <v>0</v>
      </c>
      <c r="X1650" s="15" t="str">
        <f aca="false">IF(F1650&lt;=12,"0-12 months",IF(F1650&lt;=24,"13-24 months",IF(F1650&lt;=48,"25-48 months","49-72 months")))</f>
        <v>49-72 months</v>
      </c>
      <c r="Y1650" s="15" t="str">
        <f aca="false">IF(C1650=1,"Yes","No")</f>
        <v>Yes</v>
      </c>
      <c r="Z1650" s="15" t="n">
        <f aca="false">COUNTIF(J1650:O1650,"Yes")</f>
        <v>1</v>
      </c>
      <c r="AA1650" s="18" t="n">
        <f aca="false">S1650*W1650</f>
        <v>0</v>
      </c>
      <c r="AB1650" s="15" t="n">
        <f aca="false">(P1650="Month-to-month")+(I1650="Fiber optic")+(R1650="Electronic check")+(F1650&lt;=12)+(M1650="No")+(J1650="No")</f>
        <v>4</v>
      </c>
      <c r="AC1650" s="15" t="str">
        <f aca="false">IF(AB1650&gt;=5,"High",IF(AB1650&gt;=3,"Medium","Low"))</f>
        <v>Medium</v>
      </c>
    </row>
    <row r="1651" customFormat="false" ht="15" hidden="false" customHeight="false" outlineLevel="0" collapsed="false">
      <c r="A1651" s="15" t="s">
        <v>1748</v>
      </c>
      <c r="B1651" s="15" t="s">
        <v>94</v>
      </c>
      <c r="C1651" s="15" t="n">
        <v>0</v>
      </c>
      <c r="D1651" s="15" t="s">
        <v>24</v>
      </c>
      <c r="E1651" s="15" t="s">
        <v>24</v>
      </c>
      <c r="F1651" s="15" t="n">
        <v>27</v>
      </c>
      <c r="G1651" s="15" t="s">
        <v>26</v>
      </c>
      <c r="H1651" s="15" t="s">
        <v>24</v>
      </c>
      <c r="I1651" s="15" t="s">
        <v>96</v>
      </c>
      <c r="J1651" s="15" t="s">
        <v>24</v>
      </c>
      <c r="K1651" s="15" t="s">
        <v>26</v>
      </c>
      <c r="L1651" s="15" t="s">
        <v>24</v>
      </c>
      <c r="M1651" s="15" t="s">
        <v>26</v>
      </c>
      <c r="N1651" s="15" t="s">
        <v>24</v>
      </c>
      <c r="O1651" s="15" t="s">
        <v>24</v>
      </c>
      <c r="P1651" s="15" t="s">
        <v>25</v>
      </c>
      <c r="Q1651" s="15" t="s">
        <v>26</v>
      </c>
      <c r="R1651" s="15" t="s">
        <v>17</v>
      </c>
      <c r="S1651" s="18" t="n">
        <v>56.15</v>
      </c>
      <c r="T1651" s="15" t="n">
        <v>1439.35</v>
      </c>
      <c r="U1651" s="15" t="s">
        <v>24</v>
      </c>
      <c r="V1651" s="18" t="n">
        <f aca="false">IF(ISNUMBER(T1651),T1651,0)</f>
        <v>1439.35</v>
      </c>
      <c r="W1651" s="15" t="n">
        <f aca="false">IF(U1651="Yes",1,0)</f>
        <v>0</v>
      </c>
      <c r="X1651" s="15" t="str">
        <f aca="false">IF(F1651&lt;=12,"0-12 months",IF(F1651&lt;=24,"13-24 months",IF(F1651&lt;=48,"25-48 months","49-72 months")))</f>
        <v>25-48 months</v>
      </c>
      <c r="Y1651" s="15" t="str">
        <f aca="false">IF(C1651=1,"Yes","No")</f>
        <v>No</v>
      </c>
      <c r="Z1651" s="15" t="n">
        <f aca="false">COUNTIF(J1651:O1651,"Yes")</f>
        <v>2</v>
      </c>
      <c r="AA1651" s="18" t="n">
        <f aca="false">S1651*W1651</f>
        <v>0</v>
      </c>
      <c r="AB1651" s="15" t="n">
        <f aca="false">(P1651="Month-to-month")+(I1651="Fiber optic")+(R1651="Electronic check")+(F1651&lt;=12)+(M1651="No")+(J1651="No")</f>
        <v>2</v>
      </c>
      <c r="AC1651" s="15" t="str">
        <f aca="false">IF(AB1651&gt;=5,"High",IF(AB1651&gt;=3,"Medium","Low"))</f>
        <v>Low</v>
      </c>
    </row>
    <row r="1652" customFormat="false" ht="15" hidden="false" customHeight="false" outlineLevel="0" collapsed="false">
      <c r="A1652" s="15" t="s">
        <v>1749</v>
      </c>
      <c r="B1652" s="15" t="s">
        <v>94</v>
      </c>
      <c r="C1652" s="15" t="n">
        <v>0</v>
      </c>
      <c r="D1652" s="15" t="s">
        <v>24</v>
      </c>
      <c r="E1652" s="15" t="s">
        <v>24</v>
      </c>
      <c r="F1652" s="15" t="n">
        <v>1</v>
      </c>
      <c r="G1652" s="15" t="s">
        <v>26</v>
      </c>
      <c r="H1652" s="15" t="s">
        <v>26</v>
      </c>
      <c r="I1652" s="15" t="s">
        <v>102</v>
      </c>
      <c r="J1652" s="15" t="s">
        <v>24</v>
      </c>
      <c r="K1652" s="15" t="s">
        <v>24</v>
      </c>
      <c r="L1652" s="15" t="s">
        <v>24</v>
      </c>
      <c r="M1652" s="15" t="s">
        <v>24</v>
      </c>
      <c r="N1652" s="15" t="s">
        <v>24</v>
      </c>
      <c r="O1652" s="15" t="s">
        <v>26</v>
      </c>
      <c r="P1652" s="15" t="s">
        <v>25</v>
      </c>
      <c r="Q1652" s="15" t="s">
        <v>24</v>
      </c>
      <c r="R1652" s="15" t="s">
        <v>17</v>
      </c>
      <c r="S1652" s="18" t="n">
        <v>85.8</v>
      </c>
      <c r="T1652" s="15" t="n">
        <v>85.8</v>
      </c>
      <c r="U1652" s="15" t="s">
        <v>26</v>
      </c>
      <c r="V1652" s="18" t="n">
        <f aca="false">IF(ISNUMBER(T1652),T1652,0)</f>
        <v>85.8</v>
      </c>
      <c r="W1652" s="15" t="n">
        <f aca="false">IF(U1652="Yes",1,0)</f>
        <v>1</v>
      </c>
      <c r="X1652" s="15" t="str">
        <f aca="false">IF(F1652&lt;=12,"0-12 months",IF(F1652&lt;=24,"13-24 months",IF(F1652&lt;=48,"25-48 months","49-72 months")))</f>
        <v>0-12 months</v>
      </c>
      <c r="Y1652" s="15" t="str">
        <f aca="false">IF(C1652=1,"Yes","No")</f>
        <v>No</v>
      </c>
      <c r="Z1652" s="15" t="n">
        <f aca="false">COUNTIF(J1652:O1652,"Yes")</f>
        <v>1</v>
      </c>
      <c r="AA1652" s="18" t="n">
        <f aca="false">S1652*W1652</f>
        <v>85.8</v>
      </c>
      <c r="AB1652" s="15" t="n">
        <f aca="false">(P1652="Month-to-month")+(I1652="Fiber optic")+(R1652="Electronic check")+(F1652&lt;=12)+(M1652="No")+(J1652="No")</f>
        <v>5</v>
      </c>
      <c r="AC1652" s="15" t="str">
        <f aca="false">IF(AB1652&gt;=5,"High",IF(AB1652&gt;=3,"Medium","Low"))</f>
        <v>High</v>
      </c>
    </row>
    <row r="1653" customFormat="false" ht="15" hidden="false" customHeight="false" outlineLevel="0" collapsed="false">
      <c r="A1653" s="15" t="s">
        <v>1750</v>
      </c>
      <c r="B1653" s="15" t="s">
        <v>98</v>
      </c>
      <c r="C1653" s="15" t="n">
        <v>1</v>
      </c>
      <c r="D1653" s="15" t="s">
        <v>24</v>
      </c>
      <c r="E1653" s="15" t="s">
        <v>24</v>
      </c>
      <c r="F1653" s="15" t="n">
        <v>1</v>
      </c>
      <c r="G1653" s="15" t="s">
        <v>26</v>
      </c>
      <c r="H1653" s="15" t="s">
        <v>24</v>
      </c>
      <c r="I1653" s="15" t="s">
        <v>102</v>
      </c>
      <c r="J1653" s="15" t="s">
        <v>24</v>
      </c>
      <c r="K1653" s="15" t="s">
        <v>24</v>
      </c>
      <c r="L1653" s="15" t="s">
        <v>24</v>
      </c>
      <c r="M1653" s="15" t="s">
        <v>24</v>
      </c>
      <c r="N1653" s="15" t="s">
        <v>26</v>
      </c>
      <c r="O1653" s="15" t="s">
        <v>24</v>
      </c>
      <c r="P1653" s="15" t="s">
        <v>25</v>
      </c>
      <c r="Q1653" s="15" t="s">
        <v>26</v>
      </c>
      <c r="R1653" s="15" t="s">
        <v>15</v>
      </c>
      <c r="S1653" s="18" t="n">
        <v>79.1</v>
      </c>
      <c r="T1653" s="15" t="n">
        <v>79.1</v>
      </c>
      <c r="U1653" s="15" t="s">
        <v>26</v>
      </c>
      <c r="V1653" s="18" t="n">
        <f aca="false">IF(ISNUMBER(T1653),T1653,0)</f>
        <v>79.1</v>
      </c>
      <c r="W1653" s="15" t="n">
        <f aca="false">IF(U1653="Yes",1,0)</f>
        <v>1</v>
      </c>
      <c r="X1653" s="15" t="str">
        <f aca="false">IF(F1653&lt;=12,"0-12 months",IF(F1653&lt;=24,"13-24 months",IF(F1653&lt;=48,"25-48 months","49-72 months")))</f>
        <v>0-12 months</v>
      </c>
      <c r="Y1653" s="15" t="str">
        <f aca="false">IF(C1653=1,"Yes","No")</f>
        <v>Yes</v>
      </c>
      <c r="Z1653" s="15" t="n">
        <f aca="false">COUNTIF(J1653:O1653,"Yes")</f>
        <v>1</v>
      </c>
      <c r="AA1653" s="18" t="n">
        <f aca="false">S1653*W1653</f>
        <v>79.1</v>
      </c>
      <c r="AB1653" s="15" t="n">
        <f aca="false">(P1653="Month-to-month")+(I1653="Fiber optic")+(R1653="Electronic check")+(F1653&lt;=12)+(M1653="No")+(J1653="No")</f>
        <v>6</v>
      </c>
      <c r="AC1653" s="15" t="str">
        <f aca="false">IF(AB1653&gt;=5,"High",IF(AB1653&gt;=3,"Medium","Low"))</f>
        <v>High</v>
      </c>
    </row>
    <row r="1654" customFormat="false" ht="15" hidden="false" customHeight="false" outlineLevel="0" collapsed="false">
      <c r="A1654" s="15" t="s">
        <v>1751</v>
      </c>
      <c r="B1654" s="15" t="s">
        <v>98</v>
      </c>
      <c r="C1654" s="15" t="n">
        <v>0</v>
      </c>
      <c r="D1654" s="15" t="s">
        <v>26</v>
      </c>
      <c r="E1654" s="15" t="s">
        <v>24</v>
      </c>
      <c r="F1654" s="15" t="n">
        <v>17</v>
      </c>
      <c r="G1654" s="15" t="s">
        <v>24</v>
      </c>
      <c r="H1654" s="15" t="s">
        <v>95</v>
      </c>
      <c r="I1654" s="15" t="s">
        <v>96</v>
      </c>
      <c r="J1654" s="15" t="s">
        <v>26</v>
      </c>
      <c r="K1654" s="15" t="s">
        <v>24</v>
      </c>
      <c r="L1654" s="15" t="s">
        <v>26</v>
      </c>
      <c r="M1654" s="15" t="s">
        <v>24</v>
      </c>
      <c r="N1654" s="15" t="s">
        <v>24</v>
      </c>
      <c r="O1654" s="15" t="s">
        <v>24</v>
      </c>
      <c r="P1654" s="15" t="s">
        <v>25</v>
      </c>
      <c r="Q1654" s="15" t="s">
        <v>24</v>
      </c>
      <c r="R1654" s="15" t="s">
        <v>17</v>
      </c>
      <c r="S1654" s="18" t="n">
        <v>34.4</v>
      </c>
      <c r="T1654" s="15" t="n">
        <v>592.75</v>
      </c>
      <c r="U1654" s="15" t="s">
        <v>24</v>
      </c>
      <c r="V1654" s="18" t="n">
        <f aca="false">IF(ISNUMBER(T1654),T1654,0)</f>
        <v>592.75</v>
      </c>
      <c r="W1654" s="15" t="n">
        <f aca="false">IF(U1654="Yes",1,0)</f>
        <v>0</v>
      </c>
      <c r="X1654" s="15" t="str">
        <f aca="false">IF(F1654&lt;=12,"0-12 months",IF(F1654&lt;=24,"13-24 months",IF(F1654&lt;=48,"25-48 months","49-72 months")))</f>
        <v>13-24 months</v>
      </c>
      <c r="Y1654" s="15" t="str">
        <f aca="false">IF(C1654=1,"Yes","No")</f>
        <v>No</v>
      </c>
      <c r="Z1654" s="15" t="n">
        <f aca="false">COUNTIF(J1654:O1654,"Yes")</f>
        <v>2</v>
      </c>
      <c r="AA1654" s="18" t="n">
        <f aca="false">S1654*W1654</f>
        <v>0</v>
      </c>
      <c r="AB1654" s="15" t="n">
        <f aca="false">(P1654="Month-to-month")+(I1654="Fiber optic")+(R1654="Electronic check")+(F1654&lt;=12)+(M1654="No")+(J1654="No")</f>
        <v>2</v>
      </c>
      <c r="AC1654" s="15" t="str">
        <f aca="false">IF(AB1654&gt;=5,"High",IF(AB1654&gt;=3,"Medium","Low"))</f>
        <v>Low</v>
      </c>
    </row>
    <row r="1655" customFormat="false" ht="15" hidden="false" customHeight="false" outlineLevel="0" collapsed="false">
      <c r="A1655" s="15" t="s">
        <v>1752</v>
      </c>
      <c r="B1655" s="15" t="s">
        <v>98</v>
      </c>
      <c r="C1655" s="15" t="n">
        <v>0</v>
      </c>
      <c r="D1655" s="15" t="s">
        <v>26</v>
      </c>
      <c r="E1655" s="15" t="s">
        <v>24</v>
      </c>
      <c r="F1655" s="15" t="n">
        <v>58</v>
      </c>
      <c r="G1655" s="15" t="s">
        <v>26</v>
      </c>
      <c r="H1655" s="15" t="s">
        <v>24</v>
      </c>
      <c r="I1655" s="15" t="s">
        <v>24</v>
      </c>
      <c r="J1655" s="15" t="s">
        <v>28</v>
      </c>
      <c r="K1655" s="15" t="s">
        <v>28</v>
      </c>
      <c r="L1655" s="15" t="s">
        <v>28</v>
      </c>
      <c r="M1655" s="15" t="s">
        <v>28</v>
      </c>
      <c r="N1655" s="15" t="s">
        <v>28</v>
      </c>
      <c r="O1655" s="15" t="s">
        <v>28</v>
      </c>
      <c r="P1655" s="15" t="s">
        <v>29</v>
      </c>
      <c r="Q1655" s="15" t="s">
        <v>24</v>
      </c>
      <c r="R1655" s="15" t="s">
        <v>17</v>
      </c>
      <c r="S1655" s="18" t="n">
        <v>20.75</v>
      </c>
      <c r="T1655" s="15" t="n">
        <v>1185.95</v>
      </c>
      <c r="U1655" s="15" t="s">
        <v>24</v>
      </c>
      <c r="V1655" s="18" t="n">
        <f aca="false">IF(ISNUMBER(T1655),T1655,0)</f>
        <v>1185.95</v>
      </c>
      <c r="W1655" s="15" t="n">
        <f aca="false">IF(U1655="Yes",1,0)</f>
        <v>0</v>
      </c>
      <c r="X1655" s="15" t="str">
        <f aca="false">IF(F1655&lt;=12,"0-12 months",IF(F1655&lt;=24,"13-24 months",IF(F1655&lt;=48,"25-48 months","49-72 months")))</f>
        <v>49-72 months</v>
      </c>
      <c r="Y1655" s="15" t="str">
        <f aca="false">IF(C1655=1,"Yes","No")</f>
        <v>No</v>
      </c>
      <c r="Z1655" s="15" t="n">
        <f aca="false">COUNTIF(J1655:O1655,"Yes")</f>
        <v>0</v>
      </c>
      <c r="AA1655" s="18" t="n">
        <f aca="false">S1655*W1655</f>
        <v>0</v>
      </c>
      <c r="AB1655" s="15" t="n">
        <f aca="false">(P1655="Month-to-month")+(I1655="Fiber optic")+(R1655="Electronic check")+(F1655&lt;=12)+(M1655="No")+(J1655="No")</f>
        <v>0</v>
      </c>
      <c r="AC1655" s="15" t="str">
        <f aca="false">IF(AB1655&gt;=5,"High",IF(AB1655&gt;=3,"Medium","Low"))</f>
        <v>Low</v>
      </c>
    </row>
    <row r="1656" customFormat="false" ht="15" hidden="false" customHeight="false" outlineLevel="0" collapsed="false">
      <c r="A1656" s="15" t="s">
        <v>1753</v>
      </c>
      <c r="B1656" s="15" t="s">
        <v>98</v>
      </c>
      <c r="C1656" s="15" t="n">
        <v>0</v>
      </c>
      <c r="D1656" s="15" t="s">
        <v>26</v>
      </c>
      <c r="E1656" s="15" t="s">
        <v>26</v>
      </c>
      <c r="F1656" s="15" t="n">
        <v>1</v>
      </c>
      <c r="G1656" s="15" t="s">
        <v>26</v>
      </c>
      <c r="H1656" s="15" t="s">
        <v>24</v>
      </c>
      <c r="I1656" s="15" t="s">
        <v>24</v>
      </c>
      <c r="J1656" s="15" t="s">
        <v>28</v>
      </c>
      <c r="K1656" s="15" t="s">
        <v>28</v>
      </c>
      <c r="L1656" s="15" t="s">
        <v>28</v>
      </c>
      <c r="M1656" s="15" t="s">
        <v>28</v>
      </c>
      <c r="N1656" s="15" t="s">
        <v>28</v>
      </c>
      <c r="O1656" s="15" t="s">
        <v>28</v>
      </c>
      <c r="P1656" s="15" t="s">
        <v>27</v>
      </c>
      <c r="Q1656" s="15" t="s">
        <v>24</v>
      </c>
      <c r="R1656" s="15" t="s">
        <v>17</v>
      </c>
      <c r="S1656" s="18" t="n">
        <v>18.8</v>
      </c>
      <c r="T1656" s="15" t="n">
        <v>18.8</v>
      </c>
      <c r="U1656" s="15" t="s">
        <v>24</v>
      </c>
      <c r="V1656" s="18" t="n">
        <f aca="false">IF(ISNUMBER(T1656),T1656,0)</f>
        <v>18.8</v>
      </c>
      <c r="W1656" s="15" t="n">
        <f aca="false">IF(U1656="Yes",1,0)</f>
        <v>0</v>
      </c>
      <c r="X1656" s="15" t="str">
        <f aca="false">IF(F1656&lt;=12,"0-12 months",IF(F1656&lt;=24,"13-24 months",IF(F1656&lt;=48,"25-48 months","49-72 months")))</f>
        <v>0-12 months</v>
      </c>
      <c r="Y1656" s="15" t="str">
        <f aca="false">IF(C1656=1,"Yes","No")</f>
        <v>No</v>
      </c>
      <c r="Z1656" s="15" t="n">
        <f aca="false">COUNTIF(J1656:O1656,"Yes")</f>
        <v>0</v>
      </c>
      <c r="AA1656" s="18" t="n">
        <f aca="false">S1656*W1656</f>
        <v>0</v>
      </c>
      <c r="AB1656" s="15" t="n">
        <f aca="false">(P1656="Month-to-month")+(I1656="Fiber optic")+(R1656="Electronic check")+(F1656&lt;=12)+(M1656="No")+(J1656="No")</f>
        <v>1</v>
      </c>
      <c r="AC1656" s="15" t="str">
        <f aca="false">IF(AB1656&gt;=5,"High",IF(AB1656&gt;=3,"Medium","Low"))</f>
        <v>Low</v>
      </c>
    </row>
    <row r="1657" customFormat="false" ht="15" hidden="false" customHeight="false" outlineLevel="0" collapsed="false">
      <c r="A1657" s="15" t="s">
        <v>1754</v>
      </c>
      <c r="B1657" s="15" t="s">
        <v>94</v>
      </c>
      <c r="C1657" s="15" t="n">
        <v>0</v>
      </c>
      <c r="D1657" s="15" t="s">
        <v>26</v>
      </c>
      <c r="E1657" s="15" t="s">
        <v>26</v>
      </c>
      <c r="F1657" s="15" t="n">
        <v>3</v>
      </c>
      <c r="G1657" s="15" t="s">
        <v>26</v>
      </c>
      <c r="H1657" s="15" t="s">
        <v>24</v>
      </c>
      <c r="I1657" s="15" t="s">
        <v>96</v>
      </c>
      <c r="J1657" s="15" t="s">
        <v>24</v>
      </c>
      <c r="K1657" s="15" t="s">
        <v>24</v>
      </c>
      <c r="L1657" s="15" t="s">
        <v>24</v>
      </c>
      <c r="M1657" s="15" t="s">
        <v>24</v>
      </c>
      <c r="N1657" s="15" t="s">
        <v>24</v>
      </c>
      <c r="O1657" s="15" t="s">
        <v>24</v>
      </c>
      <c r="P1657" s="15" t="s">
        <v>25</v>
      </c>
      <c r="Q1657" s="15" t="s">
        <v>24</v>
      </c>
      <c r="R1657" s="15" t="s">
        <v>17</v>
      </c>
      <c r="S1657" s="18" t="n">
        <v>44.3</v>
      </c>
      <c r="T1657" s="15" t="n">
        <v>134.5</v>
      </c>
      <c r="U1657" s="15" t="s">
        <v>26</v>
      </c>
      <c r="V1657" s="18" t="n">
        <f aca="false">IF(ISNUMBER(T1657),T1657,0)</f>
        <v>134.5</v>
      </c>
      <c r="W1657" s="15" t="n">
        <f aca="false">IF(U1657="Yes",1,0)</f>
        <v>1</v>
      </c>
      <c r="X1657" s="15" t="str">
        <f aca="false">IF(F1657&lt;=12,"0-12 months",IF(F1657&lt;=24,"13-24 months",IF(F1657&lt;=48,"25-48 months","49-72 months")))</f>
        <v>0-12 months</v>
      </c>
      <c r="Y1657" s="15" t="str">
        <f aca="false">IF(C1657=1,"Yes","No")</f>
        <v>No</v>
      </c>
      <c r="Z1657" s="15" t="n">
        <f aca="false">COUNTIF(J1657:O1657,"Yes")</f>
        <v>0</v>
      </c>
      <c r="AA1657" s="18" t="n">
        <f aca="false">S1657*W1657</f>
        <v>44.3</v>
      </c>
      <c r="AB1657" s="15" t="n">
        <f aca="false">(P1657="Month-to-month")+(I1657="Fiber optic")+(R1657="Electronic check")+(F1657&lt;=12)+(M1657="No")+(J1657="No")</f>
        <v>4</v>
      </c>
      <c r="AC1657" s="15" t="str">
        <f aca="false">IF(AB1657&gt;=5,"High",IF(AB1657&gt;=3,"Medium","Low"))</f>
        <v>Medium</v>
      </c>
    </row>
    <row r="1658" customFormat="false" ht="15" hidden="false" customHeight="false" outlineLevel="0" collapsed="false">
      <c r="A1658" s="15" t="s">
        <v>1755</v>
      </c>
      <c r="B1658" s="15" t="s">
        <v>94</v>
      </c>
      <c r="C1658" s="15" t="n">
        <v>0</v>
      </c>
      <c r="D1658" s="15" t="s">
        <v>24</v>
      </c>
      <c r="E1658" s="15" t="s">
        <v>24</v>
      </c>
      <c r="F1658" s="15" t="n">
        <v>53</v>
      </c>
      <c r="G1658" s="15" t="s">
        <v>26</v>
      </c>
      <c r="H1658" s="15" t="s">
        <v>26</v>
      </c>
      <c r="I1658" s="15" t="s">
        <v>102</v>
      </c>
      <c r="J1658" s="15" t="s">
        <v>26</v>
      </c>
      <c r="K1658" s="15" t="s">
        <v>26</v>
      </c>
      <c r="L1658" s="15" t="s">
        <v>26</v>
      </c>
      <c r="M1658" s="15" t="s">
        <v>24</v>
      </c>
      <c r="N1658" s="15" t="s">
        <v>24</v>
      </c>
      <c r="O1658" s="15" t="s">
        <v>24</v>
      </c>
      <c r="P1658" s="15" t="s">
        <v>25</v>
      </c>
      <c r="Q1658" s="15" t="s">
        <v>24</v>
      </c>
      <c r="R1658" s="15" t="s">
        <v>15</v>
      </c>
      <c r="S1658" s="18" t="n">
        <v>90.8</v>
      </c>
      <c r="T1658" s="15" t="n">
        <v>4921.2</v>
      </c>
      <c r="U1658" s="15" t="s">
        <v>24</v>
      </c>
      <c r="V1658" s="18" t="n">
        <f aca="false">IF(ISNUMBER(T1658),T1658,0)</f>
        <v>4921.2</v>
      </c>
      <c r="W1658" s="15" t="n">
        <f aca="false">IF(U1658="Yes",1,0)</f>
        <v>0</v>
      </c>
      <c r="X1658" s="15" t="str">
        <f aca="false">IF(F1658&lt;=12,"0-12 months",IF(F1658&lt;=24,"13-24 months",IF(F1658&lt;=48,"25-48 months","49-72 months")))</f>
        <v>49-72 months</v>
      </c>
      <c r="Y1658" s="15" t="str">
        <f aca="false">IF(C1658=1,"Yes","No")</f>
        <v>No</v>
      </c>
      <c r="Z1658" s="15" t="n">
        <f aca="false">COUNTIF(J1658:O1658,"Yes")</f>
        <v>3</v>
      </c>
      <c r="AA1658" s="18" t="n">
        <f aca="false">S1658*W1658</f>
        <v>0</v>
      </c>
      <c r="AB1658" s="15" t="n">
        <f aca="false">(P1658="Month-to-month")+(I1658="Fiber optic")+(R1658="Electronic check")+(F1658&lt;=12)+(M1658="No")+(J1658="No")</f>
        <v>4</v>
      </c>
      <c r="AC1658" s="15" t="str">
        <f aca="false">IF(AB1658&gt;=5,"High",IF(AB1658&gt;=3,"Medium","Low"))</f>
        <v>Medium</v>
      </c>
    </row>
    <row r="1659" customFormat="false" ht="15" hidden="false" customHeight="false" outlineLevel="0" collapsed="false">
      <c r="A1659" s="15" t="s">
        <v>1756</v>
      </c>
      <c r="B1659" s="15" t="s">
        <v>98</v>
      </c>
      <c r="C1659" s="15" t="n">
        <v>0</v>
      </c>
      <c r="D1659" s="15" t="s">
        <v>24</v>
      </c>
      <c r="E1659" s="15" t="s">
        <v>24</v>
      </c>
      <c r="F1659" s="15" t="n">
        <v>35</v>
      </c>
      <c r="G1659" s="15" t="s">
        <v>26</v>
      </c>
      <c r="H1659" s="15" t="s">
        <v>26</v>
      </c>
      <c r="I1659" s="15" t="s">
        <v>24</v>
      </c>
      <c r="J1659" s="15" t="s">
        <v>28</v>
      </c>
      <c r="K1659" s="15" t="s">
        <v>28</v>
      </c>
      <c r="L1659" s="15" t="s">
        <v>28</v>
      </c>
      <c r="M1659" s="15" t="s">
        <v>28</v>
      </c>
      <c r="N1659" s="15" t="s">
        <v>28</v>
      </c>
      <c r="O1659" s="15" t="s">
        <v>28</v>
      </c>
      <c r="P1659" s="15" t="s">
        <v>25</v>
      </c>
      <c r="Q1659" s="15" t="s">
        <v>26</v>
      </c>
      <c r="R1659" s="15" t="s">
        <v>15</v>
      </c>
      <c r="S1659" s="18" t="n">
        <v>25.6</v>
      </c>
      <c r="T1659" s="15" t="n">
        <v>901.25</v>
      </c>
      <c r="U1659" s="15" t="s">
        <v>24</v>
      </c>
      <c r="V1659" s="18" t="n">
        <f aca="false">IF(ISNUMBER(T1659),T1659,0)</f>
        <v>901.25</v>
      </c>
      <c r="W1659" s="15" t="n">
        <f aca="false">IF(U1659="Yes",1,0)</f>
        <v>0</v>
      </c>
      <c r="X1659" s="15" t="str">
        <f aca="false">IF(F1659&lt;=12,"0-12 months",IF(F1659&lt;=24,"13-24 months",IF(F1659&lt;=48,"25-48 months","49-72 months")))</f>
        <v>25-48 months</v>
      </c>
      <c r="Y1659" s="15" t="str">
        <f aca="false">IF(C1659=1,"Yes","No")</f>
        <v>No</v>
      </c>
      <c r="Z1659" s="15" t="n">
        <f aca="false">COUNTIF(J1659:O1659,"Yes")</f>
        <v>0</v>
      </c>
      <c r="AA1659" s="18" t="n">
        <f aca="false">S1659*W1659</f>
        <v>0</v>
      </c>
      <c r="AB1659" s="15" t="n">
        <f aca="false">(P1659="Month-to-month")+(I1659="Fiber optic")+(R1659="Electronic check")+(F1659&lt;=12)+(M1659="No")+(J1659="No")</f>
        <v>2</v>
      </c>
      <c r="AC1659" s="15" t="str">
        <f aca="false">IF(AB1659&gt;=5,"High",IF(AB1659&gt;=3,"Medium","Low"))</f>
        <v>Low</v>
      </c>
    </row>
    <row r="1660" customFormat="false" ht="15" hidden="false" customHeight="false" outlineLevel="0" collapsed="false">
      <c r="A1660" s="15" t="s">
        <v>1757</v>
      </c>
      <c r="B1660" s="15" t="s">
        <v>98</v>
      </c>
      <c r="C1660" s="15" t="n">
        <v>0</v>
      </c>
      <c r="D1660" s="15" t="s">
        <v>26</v>
      </c>
      <c r="E1660" s="15" t="s">
        <v>26</v>
      </c>
      <c r="F1660" s="15" t="n">
        <v>50</v>
      </c>
      <c r="G1660" s="15" t="s">
        <v>26</v>
      </c>
      <c r="H1660" s="15" t="s">
        <v>26</v>
      </c>
      <c r="I1660" s="15" t="s">
        <v>102</v>
      </c>
      <c r="J1660" s="15" t="s">
        <v>26</v>
      </c>
      <c r="K1660" s="15" t="s">
        <v>24</v>
      </c>
      <c r="L1660" s="15" t="s">
        <v>26</v>
      </c>
      <c r="M1660" s="15" t="s">
        <v>24</v>
      </c>
      <c r="N1660" s="15" t="s">
        <v>26</v>
      </c>
      <c r="O1660" s="15" t="s">
        <v>26</v>
      </c>
      <c r="P1660" s="15" t="s">
        <v>25</v>
      </c>
      <c r="Q1660" s="15" t="s">
        <v>24</v>
      </c>
      <c r="R1660" s="15" t="s">
        <v>21</v>
      </c>
      <c r="S1660" s="18" t="n">
        <v>105.95</v>
      </c>
      <c r="T1660" s="15" t="n">
        <v>5341.8</v>
      </c>
      <c r="U1660" s="15" t="s">
        <v>26</v>
      </c>
      <c r="V1660" s="18" t="n">
        <f aca="false">IF(ISNUMBER(T1660),T1660,0)</f>
        <v>5341.8</v>
      </c>
      <c r="W1660" s="15" t="n">
        <f aca="false">IF(U1660="Yes",1,0)</f>
        <v>1</v>
      </c>
      <c r="X1660" s="15" t="str">
        <f aca="false">IF(F1660&lt;=12,"0-12 months",IF(F1660&lt;=24,"13-24 months",IF(F1660&lt;=48,"25-48 months","49-72 months")))</f>
        <v>49-72 months</v>
      </c>
      <c r="Y1660" s="15" t="str">
        <f aca="false">IF(C1660=1,"Yes","No")</f>
        <v>No</v>
      </c>
      <c r="Z1660" s="15" t="n">
        <f aca="false">COUNTIF(J1660:O1660,"Yes")</f>
        <v>4</v>
      </c>
      <c r="AA1660" s="18" t="n">
        <f aca="false">S1660*W1660</f>
        <v>105.95</v>
      </c>
      <c r="AB1660" s="15" t="n">
        <f aca="false">(P1660="Month-to-month")+(I1660="Fiber optic")+(R1660="Electronic check")+(F1660&lt;=12)+(M1660="No")+(J1660="No")</f>
        <v>3</v>
      </c>
      <c r="AC1660" s="15" t="str">
        <f aca="false">IF(AB1660&gt;=5,"High",IF(AB1660&gt;=3,"Medium","Low"))</f>
        <v>Medium</v>
      </c>
    </row>
    <row r="1661" customFormat="false" ht="15" hidden="false" customHeight="false" outlineLevel="0" collapsed="false">
      <c r="A1661" s="15" t="s">
        <v>1758</v>
      </c>
      <c r="B1661" s="15" t="s">
        <v>98</v>
      </c>
      <c r="C1661" s="15" t="n">
        <v>0</v>
      </c>
      <c r="D1661" s="15" t="s">
        <v>26</v>
      </c>
      <c r="E1661" s="15" t="s">
        <v>26</v>
      </c>
      <c r="F1661" s="15" t="n">
        <v>68</v>
      </c>
      <c r="G1661" s="15" t="s">
        <v>26</v>
      </c>
      <c r="H1661" s="15" t="s">
        <v>26</v>
      </c>
      <c r="I1661" s="15" t="s">
        <v>96</v>
      </c>
      <c r="J1661" s="15" t="s">
        <v>24</v>
      </c>
      <c r="K1661" s="15" t="s">
        <v>26</v>
      </c>
      <c r="L1661" s="15" t="s">
        <v>24</v>
      </c>
      <c r="M1661" s="15" t="s">
        <v>26</v>
      </c>
      <c r="N1661" s="15" t="s">
        <v>24</v>
      </c>
      <c r="O1661" s="15" t="s">
        <v>26</v>
      </c>
      <c r="P1661" s="15" t="s">
        <v>29</v>
      </c>
      <c r="Q1661" s="15" t="s">
        <v>24</v>
      </c>
      <c r="R1661" s="15" t="s">
        <v>21</v>
      </c>
      <c r="S1661" s="18" t="n">
        <v>70.8</v>
      </c>
      <c r="T1661" s="15" t="n">
        <v>4859.95</v>
      </c>
      <c r="U1661" s="15" t="s">
        <v>24</v>
      </c>
      <c r="V1661" s="18" t="n">
        <f aca="false">IF(ISNUMBER(T1661),T1661,0)</f>
        <v>4859.95</v>
      </c>
      <c r="W1661" s="15" t="n">
        <f aca="false">IF(U1661="Yes",1,0)</f>
        <v>0</v>
      </c>
      <c r="X1661" s="15" t="str">
        <f aca="false">IF(F1661&lt;=12,"0-12 months",IF(F1661&lt;=24,"13-24 months",IF(F1661&lt;=48,"25-48 months","49-72 months")))</f>
        <v>49-72 months</v>
      </c>
      <c r="Y1661" s="15" t="str">
        <f aca="false">IF(C1661=1,"Yes","No")</f>
        <v>No</v>
      </c>
      <c r="Z1661" s="15" t="n">
        <f aca="false">COUNTIF(J1661:O1661,"Yes")</f>
        <v>3</v>
      </c>
      <c r="AA1661" s="18" t="n">
        <f aca="false">S1661*W1661</f>
        <v>0</v>
      </c>
      <c r="AB1661" s="15" t="n">
        <f aca="false">(P1661="Month-to-month")+(I1661="Fiber optic")+(R1661="Electronic check")+(F1661&lt;=12)+(M1661="No")+(J1661="No")</f>
        <v>1</v>
      </c>
      <c r="AC1661" s="15" t="str">
        <f aca="false">IF(AB1661&gt;=5,"High",IF(AB1661&gt;=3,"Medium","Low"))</f>
        <v>Low</v>
      </c>
    </row>
    <row r="1662" customFormat="false" ht="15" hidden="false" customHeight="false" outlineLevel="0" collapsed="false">
      <c r="A1662" s="15" t="s">
        <v>1759</v>
      </c>
      <c r="B1662" s="15" t="s">
        <v>98</v>
      </c>
      <c r="C1662" s="15" t="n">
        <v>0</v>
      </c>
      <c r="D1662" s="15" t="s">
        <v>26</v>
      </c>
      <c r="E1662" s="15" t="s">
        <v>24</v>
      </c>
      <c r="F1662" s="15" t="n">
        <v>47</v>
      </c>
      <c r="G1662" s="15" t="s">
        <v>26</v>
      </c>
      <c r="H1662" s="15" t="s">
        <v>26</v>
      </c>
      <c r="I1662" s="15" t="s">
        <v>24</v>
      </c>
      <c r="J1662" s="15" t="s">
        <v>28</v>
      </c>
      <c r="K1662" s="15" t="s">
        <v>28</v>
      </c>
      <c r="L1662" s="15" t="s">
        <v>28</v>
      </c>
      <c r="M1662" s="15" t="s">
        <v>28</v>
      </c>
      <c r="N1662" s="15" t="s">
        <v>28</v>
      </c>
      <c r="O1662" s="15" t="s">
        <v>28</v>
      </c>
      <c r="P1662" s="15" t="s">
        <v>25</v>
      </c>
      <c r="Q1662" s="15" t="s">
        <v>24</v>
      </c>
      <c r="R1662" s="15" t="s">
        <v>15</v>
      </c>
      <c r="S1662" s="18" t="n">
        <v>25.4</v>
      </c>
      <c r="T1662" s="15" t="n">
        <v>1139.2</v>
      </c>
      <c r="U1662" s="15" t="s">
        <v>24</v>
      </c>
      <c r="V1662" s="18" t="n">
        <f aca="false">IF(ISNUMBER(T1662),T1662,0)</f>
        <v>1139.2</v>
      </c>
      <c r="W1662" s="15" t="n">
        <f aca="false">IF(U1662="Yes",1,0)</f>
        <v>0</v>
      </c>
      <c r="X1662" s="15" t="str">
        <f aca="false">IF(F1662&lt;=12,"0-12 months",IF(F1662&lt;=24,"13-24 months",IF(F1662&lt;=48,"25-48 months","49-72 months")))</f>
        <v>25-48 months</v>
      </c>
      <c r="Y1662" s="15" t="str">
        <f aca="false">IF(C1662=1,"Yes","No")</f>
        <v>No</v>
      </c>
      <c r="Z1662" s="15" t="n">
        <f aca="false">COUNTIF(J1662:O1662,"Yes")</f>
        <v>0</v>
      </c>
      <c r="AA1662" s="18" t="n">
        <f aca="false">S1662*W1662</f>
        <v>0</v>
      </c>
      <c r="AB1662" s="15" t="n">
        <f aca="false">(P1662="Month-to-month")+(I1662="Fiber optic")+(R1662="Electronic check")+(F1662&lt;=12)+(M1662="No")+(J1662="No")</f>
        <v>2</v>
      </c>
      <c r="AC1662" s="15" t="str">
        <f aca="false">IF(AB1662&gt;=5,"High",IF(AB1662&gt;=3,"Medium","Low"))</f>
        <v>Low</v>
      </c>
    </row>
    <row r="1663" customFormat="false" ht="15" hidden="false" customHeight="false" outlineLevel="0" collapsed="false">
      <c r="A1663" s="15" t="s">
        <v>1760</v>
      </c>
      <c r="B1663" s="15" t="s">
        <v>94</v>
      </c>
      <c r="C1663" s="15" t="n">
        <v>1</v>
      </c>
      <c r="D1663" s="15" t="s">
        <v>26</v>
      </c>
      <c r="E1663" s="15" t="s">
        <v>24</v>
      </c>
      <c r="F1663" s="15" t="n">
        <v>65</v>
      </c>
      <c r="G1663" s="15" t="s">
        <v>26</v>
      </c>
      <c r="H1663" s="15" t="s">
        <v>26</v>
      </c>
      <c r="I1663" s="15" t="s">
        <v>102</v>
      </c>
      <c r="J1663" s="15" t="s">
        <v>24</v>
      </c>
      <c r="K1663" s="15" t="s">
        <v>26</v>
      </c>
      <c r="L1663" s="15" t="s">
        <v>26</v>
      </c>
      <c r="M1663" s="15" t="s">
        <v>24</v>
      </c>
      <c r="N1663" s="15" t="s">
        <v>26</v>
      </c>
      <c r="O1663" s="15" t="s">
        <v>26</v>
      </c>
      <c r="P1663" s="15" t="s">
        <v>25</v>
      </c>
      <c r="Q1663" s="15" t="s">
        <v>26</v>
      </c>
      <c r="R1663" s="15" t="s">
        <v>19</v>
      </c>
      <c r="S1663" s="18" t="n">
        <v>108.8</v>
      </c>
      <c r="T1663" s="15" t="n">
        <v>7082.45</v>
      </c>
      <c r="U1663" s="15" t="s">
        <v>24</v>
      </c>
      <c r="V1663" s="18" t="n">
        <f aca="false">IF(ISNUMBER(T1663),T1663,0)</f>
        <v>7082.45</v>
      </c>
      <c r="W1663" s="15" t="n">
        <f aca="false">IF(U1663="Yes",1,0)</f>
        <v>0</v>
      </c>
      <c r="X1663" s="15" t="str">
        <f aca="false">IF(F1663&lt;=12,"0-12 months",IF(F1663&lt;=24,"13-24 months",IF(F1663&lt;=48,"25-48 months","49-72 months")))</f>
        <v>49-72 months</v>
      </c>
      <c r="Y1663" s="15" t="str">
        <f aca="false">IF(C1663=1,"Yes","No")</f>
        <v>Yes</v>
      </c>
      <c r="Z1663" s="15" t="n">
        <f aca="false">COUNTIF(J1663:O1663,"Yes")</f>
        <v>4</v>
      </c>
      <c r="AA1663" s="18" t="n">
        <f aca="false">S1663*W1663</f>
        <v>0</v>
      </c>
      <c r="AB1663" s="15" t="n">
        <f aca="false">(P1663="Month-to-month")+(I1663="Fiber optic")+(R1663="Electronic check")+(F1663&lt;=12)+(M1663="No")+(J1663="No")</f>
        <v>4</v>
      </c>
      <c r="AC1663" s="15" t="str">
        <f aca="false">IF(AB1663&gt;=5,"High",IF(AB1663&gt;=3,"Medium","Low"))</f>
        <v>Medium</v>
      </c>
    </row>
    <row r="1664" customFormat="false" ht="15" hidden="false" customHeight="false" outlineLevel="0" collapsed="false">
      <c r="A1664" s="15" t="s">
        <v>1761</v>
      </c>
      <c r="B1664" s="15" t="s">
        <v>98</v>
      </c>
      <c r="C1664" s="15" t="n">
        <v>0</v>
      </c>
      <c r="D1664" s="15" t="s">
        <v>24</v>
      </c>
      <c r="E1664" s="15" t="s">
        <v>24</v>
      </c>
      <c r="F1664" s="15" t="n">
        <v>5</v>
      </c>
      <c r="G1664" s="15" t="s">
        <v>26</v>
      </c>
      <c r="H1664" s="15" t="s">
        <v>24</v>
      </c>
      <c r="I1664" s="15" t="s">
        <v>102</v>
      </c>
      <c r="J1664" s="15" t="s">
        <v>24</v>
      </c>
      <c r="K1664" s="15" t="s">
        <v>24</v>
      </c>
      <c r="L1664" s="15" t="s">
        <v>24</v>
      </c>
      <c r="M1664" s="15" t="s">
        <v>24</v>
      </c>
      <c r="N1664" s="15" t="s">
        <v>24</v>
      </c>
      <c r="O1664" s="15" t="s">
        <v>24</v>
      </c>
      <c r="P1664" s="15" t="s">
        <v>25</v>
      </c>
      <c r="Q1664" s="15" t="s">
        <v>26</v>
      </c>
      <c r="R1664" s="15" t="s">
        <v>15</v>
      </c>
      <c r="S1664" s="18" t="n">
        <v>69.75</v>
      </c>
      <c r="T1664" s="15" t="n">
        <v>324.6</v>
      </c>
      <c r="U1664" s="15" t="s">
        <v>26</v>
      </c>
      <c r="V1664" s="18" t="n">
        <f aca="false">IF(ISNUMBER(T1664),T1664,0)</f>
        <v>324.6</v>
      </c>
      <c r="W1664" s="15" t="n">
        <f aca="false">IF(U1664="Yes",1,0)</f>
        <v>1</v>
      </c>
      <c r="X1664" s="15" t="str">
        <f aca="false">IF(F1664&lt;=12,"0-12 months",IF(F1664&lt;=24,"13-24 months",IF(F1664&lt;=48,"25-48 months","49-72 months")))</f>
        <v>0-12 months</v>
      </c>
      <c r="Y1664" s="15" t="str">
        <f aca="false">IF(C1664=1,"Yes","No")</f>
        <v>No</v>
      </c>
      <c r="Z1664" s="15" t="n">
        <f aca="false">COUNTIF(J1664:O1664,"Yes")</f>
        <v>0</v>
      </c>
      <c r="AA1664" s="18" t="n">
        <f aca="false">S1664*W1664</f>
        <v>69.75</v>
      </c>
      <c r="AB1664" s="15" t="n">
        <f aca="false">(P1664="Month-to-month")+(I1664="Fiber optic")+(R1664="Electronic check")+(F1664&lt;=12)+(M1664="No")+(J1664="No")</f>
        <v>6</v>
      </c>
      <c r="AC1664" s="15" t="str">
        <f aca="false">IF(AB1664&gt;=5,"High",IF(AB1664&gt;=3,"Medium","Low"))</f>
        <v>High</v>
      </c>
    </row>
    <row r="1665" customFormat="false" ht="15" hidden="false" customHeight="false" outlineLevel="0" collapsed="false">
      <c r="A1665" s="15" t="s">
        <v>1762</v>
      </c>
      <c r="B1665" s="15" t="s">
        <v>98</v>
      </c>
      <c r="C1665" s="15" t="n">
        <v>0</v>
      </c>
      <c r="D1665" s="15" t="s">
        <v>26</v>
      </c>
      <c r="E1665" s="15" t="s">
        <v>24</v>
      </c>
      <c r="F1665" s="15" t="n">
        <v>51</v>
      </c>
      <c r="G1665" s="15" t="s">
        <v>26</v>
      </c>
      <c r="H1665" s="15" t="s">
        <v>26</v>
      </c>
      <c r="I1665" s="15" t="s">
        <v>102</v>
      </c>
      <c r="J1665" s="15" t="s">
        <v>24</v>
      </c>
      <c r="K1665" s="15" t="s">
        <v>24</v>
      </c>
      <c r="L1665" s="15" t="s">
        <v>24</v>
      </c>
      <c r="M1665" s="15" t="s">
        <v>24</v>
      </c>
      <c r="N1665" s="15" t="s">
        <v>26</v>
      </c>
      <c r="O1665" s="15" t="s">
        <v>26</v>
      </c>
      <c r="P1665" s="15" t="s">
        <v>25</v>
      </c>
      <c r="Q1665" s="15" t="s">
        <v>26</v>
      </c>
      <c r="R1665" s="15" t="s">
        <v>15</v>
      </c>
      <c r="S1665" s="18" t="n">
        <v>94.65</v>
      </c>
      <c r="T1665" s="15" t="n">
        <v>4812.75</v>
      </c>
      <c r="U1665" s="15" t="s">
        <v>26</v>
      </c>
      <c r="V1665" s="18" t="n">
        <f aca="false">IF(ISNUMBER(T1665),T1665,0)</f>
        <v>4812.75</v>
      </c>
      <c r="W1665" s="15" t="n">
        <f aca="false">IF(U1665="Yes",1,0)</f>
        <v>1</v>
      </c>
      <c r="X1665" s="15" t="str">
        <f aca="false">IF(F1665&lt;=12,"0-12 months",IF(F1665&lt;=24,"13-24 months",IF(F1665&lt;=48,"25-48 months","49-72 months")))</f>
        <v>49-72 months</v>
      </c>
      <c r="Y1665" s="15" t="str">
        <f aca="false">IF(C1665=1,"Yes","No")</f>
        <v>No</v>
      </c>
      <c r="Z1665" s="15" t="n">
        <f aca="false">COUNTIF(J1665:O1665,"Yes")</f>
        <v>2</v>
      </c>
      <c r="AA1665" s="18" t="n">
        <f aca="false">S1665*W1665</f>
        <v>94.65</v>
      </c>
      <c r="AB1665" s="15" t="n">
        <f aca="false">(P1665="Month-to-month")+(I1665="Fiber optic")+(R1665="Electronic check")+(F1665&lt;=12)+(M1665="No")+(J1665="No")</f>
        <v>5</v>
      </c>
      <c r="AC1665" s="15" t="str">
        <f aca="false">IF(AB1665&gt;=5,"High",IF(AB1665&gt;=3,"Medium","Low"))</f>
        <v>High</v>
      </c>
    </row>
    <row r="1666" customFormat="false" ht="15" hidden="false" customHeight="false" outlineLevel="0" collapsed="false">
      <c r="A1666" s="15" t="s">
        <v>1763</v>
      </c>
      <c r="B1666" s="15" t="s">
        <v>94</v>
      </c>
      <c r="C1666" s="15" t="n">
        <v>0</v>
      </c>
      <c r="D1666" s="15" t="s">
        <v>24</v>
      </c>
      <c r="E1666" s="15" t="s">
        <v>24</v>
      </c>
      <c r="F1666" s="15" t="n">
        <v>46</v>
      </c>
      <c r="G1666" s="15" t="s">
        <v>26</v>
      </c>
      <c r="H1666" s="15" t="s">
        <v>26</v>
      </c>
      <c r="I1666" s="15" t="s">
        <v>102</v>
      </c>
      <c r="J1666" s="15" t="s">
        <v>24</v>
      </c>
      <c r="K1666" s="15" t="s">
        <v>24</v>
      </c>
      <c r="L1666" s="15" t="s">
        <v>24</v>
      </c>
      <c r="M1666" s="15" t="s">
        <v>24</v>
      </c>
      <c r="N1666" s="15" t="s">
        <v>26</v>
      </c>
      <c r="O1666" s="15" t="s">
        <v>26</v>
      </c>
      <c r="P1666" s="15" t="s">
        <v>25</v>
      </c>
      <c r="Q1666" s="15" t="s">
        <v>24</v>
      </c>
      <c r="R1666" s="15" t="s">
        <v>19</v>
      </c>
      <c r="S1666" s="18" t="n">
        <v>96.05</v>
      </c>
      <c r="T1666" s="15" t="n">
        <v>4399.5</v>
      </c>
      <c r="U1666" s="15" t="s">
        <v>26</v>
      </c>
      <c r="V1666" s="18" t="n">
        <f aca="false">IF(ISNUMBER(T1666),T1666,0)</f>
        <v>4399.5</v>
      </c>
      <c r="W1666" s="15" t="n">
        <f aca="false">IF(U1666="Yes",1,0)</f>
        <v>1</v>
      </c>
      <c r="X1666" s="15" t="str">
        <f aca="false">IF(F1666&lt;=12,"0-12 months",IF(F1666&lt;=24,"13-24 months",IF(F1666&lt;=48,"25-48 months","49-72 months")))</f>
        <v>25-48 months</v>
      </c>
      <c r="Y1666" s="15" t="str">
        <f aca="false">IF(C1666=1,"Yes","No")</f>
        <v>No</v>
      </c>
      <c r="Z1666" s="15" t="n">
        <f aca="false">COUNTIF(J1666:O1666,"Yes")</f>
        <v>2</v>
      </c>
      <c r="AA1666" s="18" t="n">
        <f aca="false">S1666*W1666</f>
        <v>96.05</v>
      </c>
      <c r="AB1666" s="15" t="n">
        <f aca="false">(P1666="Month-to-month")+(I1666="Fiber optic")+(R1666="Electronic check")+(F1666&lt;=12)+(M1666="No")+(J1666="No")</f>
        <v>4</v>
      </c>
      <c r="AC1666" s="15" t="str">
        <f aca="false">IF(AB1666&gt;=5,"High",IF(AB1666&gt;=3,"Medium","Low"))</f>
        <v>Medium</v>
      </c>
    </row>
    <row r="1667" customFormat="false" ht="15" hidden="false" customHeight="false" outlineLevel="0" collapsed="false">
      <c r="A1667" s="15" t="s">
        <v>1764</v>
      </c>
      <c r="B1667" s="15" t="s">
        <v>94</v>
      </c>
      <c r="C1667" s="15" t="n">
        <v>0</v>
      </c>
      <c r="D1667" s="15" t="s">
        <v>24</v>
      </c>
      <c r="E1667" s="15" t="s">
        <v>24</v>
      </c>
      <c r="F1667" s="15" t="n">
        <v>9</v>
      </c>
      <c r="G1667" s="15" t="s">
        <v>26</v>
      </c>
      <c r="H1667" s="15" t="s">
        <v>26</v>
      </c>
      <c r="I1667" s="15" t="s">
        <v>102</v>
      </c>
      <c r="J1667" s="15" t="s">
        <v>24</v>
      </c>
      <c r="K1667" s="15" t="s">
        <v>24</v>
      </c>
      <c r="L1667" s="15" t="s">
        <v>24</v>
      </c>
      <c r="M1667" s="15" t="s">
        <v>24</v>
      </c>
      <c r="N1667" s="15" t="s">
        <v>24</v>
      </c>
      <c r="O1667" s="15" t="s">
        <v>24</v>
      </c>
      <c r="P1667" s="15" t="s">
        <v>25</v>
      </c>
      <c r="Q1667" s="15" t="s">
        <v>26</v>
      </c>
      <c r="R1667" s="15" t="s">
        <v>15</v>
      </c>
      <c r="S1667" s="18" t="n">
        <v>76.85</v>
      </c>
      <c r="T1667" s="15" t="n">
        <v>663.55</v>
      </c>
      <c r="U1667" s="15" t="s">
        <v>24</v>
      </c>
      <c r="V1667" s="18" t="n">
        <f aca="false">IF(ISNUMBER(T1667),T1667,0)</f>
        <v>663.55</v>
      </c>
      <c r="W1667" s="15" t="n">
        <f aca="false">IF(U1667="Yes",1,0)</f>
        <v>0</v>
      </c>
      <c r="X1667" s="15" t="str">
        <f aca="false">IF(F1667&lt;=12,"0-12 months",IF(F1667&lt;=24,"13-24 months",IF(F1667&lt;=48,"25-48 months","49-72 months")))</f>
        <v>0-12 months</v>
      </c>
      <c r="Y1667" s="15" t="str">
        <f aca="false">IF(C1667=1,"Yes","No")</f>
        <v>No</v>
      </c>
      <c r="Z1667" s="15" t="n">
        <f aca="false">COUNTIF(J1667:O1667,"Yes")</f>
        <v>0</v>
      </c>
      <c r="AA1667" s="18" t="n">
        <f aca="false">S1667*W1667</f>
        <v>0</v>
      </c>
      <c r="AB1667" s="15" t="n">
        <f aca="false">(P1667="Month-to-month")+(I1667="Fiber optic")+(R1667="Electronic check")+(F1667&lt;=12)+(M1667="No")+(J1667="No")</f>
        <v>6</v>
      </c>
      <c r="AC1667" s="15" t="str">
        <f aca="false">IF(AB1667&gt;=5,"High",IF(AB1667&gt;=3,"Medium","Low"))</f>
        <v>High</v>
      </c>
    </row>
    <row r="1668" customFormat="false" ht="15" hidden="false" customHeight="false" outlineLevel="0" collapsed="false">
      <c r="A1668" s="15" t="s">
        <v>1765</v>
      </c>
      <c r="B1668" s="15" t="s">
        <v>94</v>
      </c>
      <c r="C1668" s="15" t="n">
        <v>0</v>
      </c>
      <c r="D1668" s="15" t="s">
        <v>24</v>
      </c>
      <c r="E1668" s="15" t="s">
        <v>24</v>
      </c>
      <c r="F1668" s="15" t="n">
        <v>8</v>
      </c>
      <c r="G1668" s="15" t="s">
        <v>26</v>
      </c>
      <c r="H1668" s="15" t="s">
        <v>24</v>
      </c>
      <c r="I1668" s="15" t="s">
        <v>24</v>
      </c>
      <c r="J1668" s="15" t="s">
        <v>28</v>
      </c>
      <c r="K1668" s="15" t="s">
        <v>28</v>
      </c>
      <c r="L1668" s="15" t="s">
        <v>28</v>
      </c>
      <c r="M1668" s="15" t="s">
        <v>28</v>
      </c>
      <c r="N1668" s="15" t="s">
        <v>28</v>
      </c>
      <c r="O1668" s="15" t="s">
        <v>28</v>
      </c>
      <c r="P1668" s="15" t="s">
        <v>29</v>
      </c>
      <c r="Q1668" s="15" t="s">
        <v>24</v>
      </c>
      <c r="R1668" s="15" t="s">
        <v>17</v>
      </c>
      <c r="S1668" s="18" t="n">
        <v>20.25</v>
      </c>
      <c r="T1668" s="15" t="n">
        <v>174.65</v>
      </c>
      <c r="U1668" s="15" t="s">
        <v>24</v>
      </c>
      <c r="V1668" s="18" t="n">
        <f aca="false">IF(ISNUMBER(T1668),T1668,0)</f>
        <v>174.65</v>
      </c>
      <c r="W1668" s="15" t="n">
        <f aca="false">IF(U1668="Yes",1,0)</f>
        <v>0</v>
      </c>
      <c r="X1668" s="15" t="str">
        <f aca="false">IF(F1668&lt;=12,"0-12 months",IF(F1668&lt;=24,"13-24 months",IF(F1668&lt;=48,"25-48 months","49-72 months")))</f>
        <v>0-12 months</v>
      </c>
      <c r="Y1668" s="15" t="str">
        <f aca="false">IF(C1668=1,"Yes","No")</f>
        <v>No</v>
      </c>
      <c r="Z1668" s="15" t="n">
        <f aca="false">COUNTIF(J1668:O1668,"Yes")</f>
        <v>0</v>
      </c>
      <c r="AA1668" s="18" t="n">
        <f aca="false">S1668*W1668</f>
        <v>0</v>
      </c>
      <c r="AB1668" s="15" t="n">
        <f aca="false">(P1668="Month-to-month")+(I1668="Fiber optic")+(R1668="Electronic check")+(F1668&lt;=12)+(M1668="No")+(J1668="No")</f>
        <v>1</v>
      </c>
      <c r="AC1668" s="15" t="str">
        <f aca="false">IF(AB1668&gt;=5,"High",IF(AB1668&gt;=3,"Medium","Low"))</f>
        <v>Low</v>
      </c>
    </row>
    <row r="1669" customFormat="false" ht="15" hidden="false" customHeight="false" outlineLevel="0" collapsed="false">
      <c r="A1669" s="15" t="s">
        <v>1766</v>
      </c>
      <c r="B1669" s="15" t="s">
        <v>98</v>
      </c>
      <c r="C1669" s="15" t="n">
        <v>0</v>
      </c>
      <c r="D1669" s="15" t="s">
        <v>24</v>
      </c>
      <c r="E1669" s="15" t="s">
        <v>24</v>
      </c>
      <c r="F1669" s="15" t="n">
        <v>14</v>
      </c>
      <c r="G1669" s="15" t="s">
        <v>26</v>
      </c>
      <c r="H1669" s="15" t="s">
        <v>26</v>
      </c>
      <c r="I1669" s="15" t="s">
        <v>24</v>
      </c>
      <c r="J1669" s="15" t="s">
        <v>28</v>
      </c>
      <c r="K1669" s="15" t="s">
        <v>28</v>
      </c>
      <c r="L1669" s="15" t="s">
        <v>28</v>
      </c>
      <c r="M1669" s="15" t="s">
        <v>28</v>
      </c>
      <c r="N1669" s="15" t="s">
        <v>28</v>
      </c>
      <c r="O1669" s="15" t="s">
        <v>28</v>
      </c>
      <c r="P1669" s="15" t="s">
        <v>27</v>
      </c>
      <c r="Q1669" s="15" t="s">
        <v>26</v>
      </c>
      <c r="R1669" s="15" t="s">
        <v>21</v>
      </c>
      <c r="S1669" s="18" t="n">
        <v>24.8</v>
      </c>
      <c r="T1669" s="15" t="n">
        <v>321.7</v>
      </c>
      <c r="U1669" s="15" t="s">
        <v>24</v>
      </c>
      <c r="V1669" s="18" t="n">
        <f aca="false">IF(ISNUMBER(T1669),T1669,0)</f>
        <v>321.7</v>
      </c>
      <c r="W1669" s="15" t="n">
        <f aca="false">IF(U1669="Yes",1,0)</f>
        <v>0</v>
      </c>
      <c r="X1669" s="15" t="str">
        <f aca="false">IF(F1669&lt;=12,"0-12 months",IF(F1669&lt;=24,"13-24 months",IF(F1669&lt;=48,"25-48 months","49-72 months")))</f>
        <v>13-24 months</v>
      </c>
      <c r="Y1669" s="15" t="str">
        <f aca="false">IF(C1669=1,"Yes","No")</f>
        <v>No</v>
      </c>
      <c r="Z1669" s="15" t="n">
        <f aca="false">COUNTIF(J1669:O1669,"Yes")</f>
        <v>0</v>
      </c>
      <c r="AA1669" s="18" t="n">
        <f aca="false">S1669*W1669</f>
        <v>0</v>
      </c>
      <c r="AB1669" s="15" t="n">
        <f aca="false">(P1669="Month-to-month")+(I1669="Fiber optic")+(R1669="Electronic check")+(F1669&lt;=12)+(M1669="No")+(J1669="No")</f>
        <v>0</v>
      </c>
      <c r="AC1669" s="15" t="str">
        <f aca="false">IF(AB1669&gt;=5,"High",IF(AB1669&gt;=3,"Medium","Low"))</f>
        <v>Low</v>
      </c>
    </row>
    <row r="1670" customFormat="false" ht="15" hidden="false" customHeight="false" outlineLevel="0" collapsed="false">
      <c r="A1670" s="15" t="s">
        <v>1767</v>
      </c>
      <c r="B1670" s="15" t="s">
        <v>94</v>
      </c>
      <c r="C1670" s="15" t="n">
        <v>0</v>
      </c>
      <c r="D1670" s="15" t="s">
        <v>24</v>
      </c>
      <c r="E1670" s="15" t="s">
        <v>24</v>
      </c>
      <c r="F1670" s="15" t="n">
        <v>45</v>
      </c>
      <c r="G1670" s="15" t="s">
        <v>26</v>
      </c>
      <c r="H1670" s="15" t="s">
        <v>26</v>
      </c>
      <c r="I1670" s="15" t="s">
        <v>102</v>
      </c>
      <c r="J1670" s="15" t="s">
        <v>26</v>
      </c>
      <c r="K1670" s="15" t="s">
        <v>26</v>
      </c>
      <c r="L1670" s="15" t="s">
        <v>26</v>
      </c>
      <c r="M1670" s="15" t="s">
        <v>26</v>
      </c>
      <c r="N1670" s="15" t="s">
        <v>26</v>
      </c>
      <c r="O1670" s="15" t="s">
        <v>26</v>
      </c>
      <c r="P1670" s="15" t="s">
        <v>25</v>
      </c>
      <c r="Q1670" s="15" t="s">
        <v>26</v>
      </c>
      <c r="R1670" s="15" t="s">
        <v>15</v>
      </c>
      <c r="S1670" s="18" t="n">
        <v>115.65</v>
      </c>
      <c r="T1670" s="15" t="n">
        <v>5125.5</v>
      </c>
      <c r="U1670" s="15" t="s">
        <v>24</v>
      </c>
      <c r="V1670" s="18" t="n">
        <f aca="false">IF(ISNUMBER(T1670),T1670,0)</f>
        <v>5125.5</v>
      </c>
      <c r="W1670" s="15" t="n">
        <f aca="false">IF(U1670="Yes",1,0)</f>
        <v>0</v>
      </c>
      <c r="X1670" s="15" t="str">
        <f aca="false">IF(F1670&lt;=12,"0-12 months",IF(F1670&lt;=24,"13-24 months",IF(F1670&lt;=48,"25-48 months","49-72 months")))</f>
        <v>25-48 months</v>
      </c>
      <c r="Y1670" s="15" t="str">
        <f aca="false">IF(C1670=1,"Yes","No")</f>
        <v>No</v>
      </c>
      <c r="Z1670" s="15" t="n">
        <f aca="false">COUNTIF(J1670:O1670,"Yes")</f>
        <v>6</v>
      </c>
      <c r="AA1670" s="18" t="n">
        <f aca="false">S1670*W1670</f>
        <v>0</v>
      </c>
      <c r="AB1670" s="15" t="n">
        <f aca="false">(P1670="Month-to-month")+(I1670="Fiber optic")+(R1670="Electronic check")+(F1670&lt;=12)+(M1670="No")+(J1670="No")</f>
        <v>3</v>
      </c>
      <c r="AC1670" s="15" t="str">
        <f aca="false">IF(AB1670&gt;=5,"High",IF(AB1670&gt;=3,"Medium","Low"))</f>
        <v>Medium</v>
      </c>
    </row>
    <row r="1671" customFormat="false" ht="15" hidden="false" customHeight="false" outlineLevel="0" collapsed="false">
      <c r="A1671" s="15" t="s">
        <v>1768</v>
      </c>
      <c r="B1671" s="15" t="s">
        <v>94</v>
      </c>
      <c r="C1671" s="15" t="n">
        <v>0</v>
      </c>
      <c r="D1671" s="15" t="s">
        <v>24</v>
      </c>
      <c r="E1671" s="15" t="s">
        <v>24</v>
      </c>
      <c r="F1671" s="15" t="n">
        <v>8</v>
      </c>
      <c r="G1671" s="15" t="s">
        <v>26</v>
      </c>
      <c r="H1671" s="15" t="s">
        <v>26</v>
      </c>
      <c r="I1671" s="15" t="s">
        <v>102</v>
      </c>
      <c r="J1671" s="15" t="s">
        <v>24</v>
      </c>
      <c r="K1671" s="15" t="s">
        <v>24</v>
      </c>
      <c r="L1671" s="15" t="s">
        <v>24</v>
      </c>
      <c r="M1671" s="15" t="s">
        <v>24</v>
      </c>
      <c r="N1671" s="15" t="s">
        <v>24</v>
      </c>
      <c r="O1671" s="15" t="s">
        <v>24</v>
      </c>
      <c r="P1671" s="15" t="s">
        <v>25</v>
      </c>
      <c r="Q1671" s="15" t="s">
        <v>26</v>
      </c>
      <c r="R1671" s="15" t="s">
        <v>21</v>
      </c>
      <c r="S1671" s="18" t="n">
        <v>74.6</v>
      </c>
      <c r="T1671" s="15" t="n">
        <v>548.9</v>
      </c>
      <c r="U1671" s="15" t="s">
        <v>24</v>
      </c>
      <c r="V1671" s="18" t="n">
        <f aca="false">IF(ISNUMBER(T1671),T1671,0)</f>
        <v>548.9</v>
      </c>
      <c r="W1671" s="15" t="n">
        <f aca="false">IF(U1671="Yes",1,0)</f>
        <v>0</v>
      </c>
      <c r="X1671" s="15" t="str">
        <f aca="false">IF(F1671&lt;=12,"0-12 months",IF(F1671&lt;=24,"13-24 months",IF(F1671&lt;=48,"25-48 months","49-72 months")))</f>
        <v>0-12 months</v>
      </c>
      <c r="Y1671" s="15" t="str">
        <f aca="false">IF(C1671=1,"Yes","No")</f>
        <v>No</v>
      </c>
      <c r="Z1671" s="15" t="n">
        <f aca="false">COUNTIF(J1671:O1671,"Yes")</f>
        <v>0</v>
      </c>
      <c r="AA1671" s="18" t="n">
        <f aca="false">S1671*W1671</f>
        <v>0</v>
      </c>
      <c r="AB1671" s="15" t="n">
        <f aca="false">(P1671="Month-to-month")+(I1671="Fiber optic")+(R1671="Electronic check")+(F1671&lt;=12)+(M1671="No")+(J1671="No")</f>
        <v>5</v>
      </c>
      <c r="AC1671" s="15" t="str">
        <f aca="false">IF(AB1671&gt;=5,"High",IF(AB1671&gt;=3,"Medium","Low"))</f>
        <v>High</v>
      </c>
    </row>
    <row r="1672" customFormat="false" ht="15" hidden="false" customHeight="false" outlineLevel="0" collapsed="false">
      <c r="A1672" s="15" t="s">
        <v>1769</v>
      </c>
      <c r="B1672" s="15" t="s">
        <v>98</v>
      </c>
      <c r="C1672" s="15" t="n">
        <v>1</v>
      </c>
      <c r="D1672" s="15" t="s">
        <v>24</v>
      </c>
      <c r="E1672" s="15" t="s">
        <v>26</v>
      </c>
      <c r="F1672" s="15" t="n">
        <v>1</v>
      </c>
      <c r="G1672" s="15" t="s">
        <v>26</v>
      </c>
      <c r="H1672" s="15" t="s">
        <v>24</v>
      </c>
      <c r="I1672" s="15" t="s">
        <v>96</v>
      </c>
      <c r="J1672" s="15" t="s">
        <v>24</v>
      </c>
      <c r="K1672" s="15" t="s">
        <v>24</v>
      </c>
      <c r="L1672" s="15" t="s">
        <v>26</v>
      </c>
      <c r="M1672" s="15" t="s">
        <v>24</v>
      </c>
      <c r="N1672" s="15" t="s">
        <v>24</v>
      </c>
      <c r="O1672" s="15" t="s">
        <v>24</v>
      </c>
      <c r="P1672" s="15" t="s">
        <v>25</v>
      </c>
      <c r="Q1672" s="15" t="s">
        <v>26</v>
      </c>
      <c r="R1672" s="15" t="s">
        <v>17</v>
      </c>
      <c r="S1672" s="18" t="n">
        <v>50.15</v>
      </c>
      <c r="T1672" s="15" t="n">
        <v>50.15</v>
      </c>
      <c r="U1672" s="15" t="s">
        <v>26</v>
      </c>
      <c r="V1672" s="18" t="n">
        <f aca="false">IF(ISNUMBER(T1672),T1672,0)</f>
        <v>50.15</v>
      </c>
      <c r="W1672" s="15" t="n">
        <f aca="false">IF(U1672="Yes",1,0)</f>
        <v>1</v>
      </c>
      <c r="X1672" s="15" t="str">
        <f aca="false">IF(F1672&lt;=12,"0-12 months",IF(F1672&lt;=24,"13-24 months",IF(F1672&lt;=48,"25-48 months","49-72 months")))</f>
        <v>0-12 months</v>
      </c>
      <c r="Y1672" s="15" t="str">
        <f aca="false">IF(C1672=1,"Yes","No")</f>
        <v>Yes</v>
      </c>
      <c r="Z1672" s="15" t="n">
        <f aca="false">COUNTIF(J1672:O1672,"Yes")</f>
        <v>1</v>
      </c>
      <c r="AA1672" s="18" t="n">
        <f aca="false">S1672*W1672</f>
        <v>50.15</v>
      </c>
      <c r="AB1672" s="15" t="n">
        <f aca="false">(P1672="Month-to-month")+(I1672="Fiber optic")+(R1672="Electronic check")+(F1672&lt;=12)+(M1672="No")+(J1672="No")</f>
        <v>4</v>
      </c>
      <c r="AC1672" s="15" t="str">
        <f aca="false">IF(AB1672&gt;=5,"High",IF(AB1672&gt;=3,"Medium","Low"))</f>
        <v>Medium</v>
      </c>
    </row>
    <row r="1673" customFormat="false" ht="15" hidden="false" customHeight="false" outlineLevel="0" collapsed="false">
      <c r="A1673" s="15" t="s">
        <v>1770</v>
      </c>
      <c r="B1673" s="15" t="s">
        <v>98</v>
      </c>
      <c r="C1673" s="15" t="n">
        <v>0</v>
      </c>
      <c r="D1673" s="15" t="s">
        <v>26</v>
      </c>
      <c r="E1673" s="15" t="s">
        <v>26</v>
      </c>
      <c r="F1673" s="15" t="n">
        <v>66</v>
      </c>
      <c r="G1673" s="15" t="s">
        <v>26</v>
      </c>
      <c r="H1673" s="15" t="s">
        <v>24</v>
      </c>
      <c r="I1673" s="15" t="s">
        <v>102</v>
      </c>
      <c r="J1673" s="15" t="s">
        <v>26</v>
      </c>
      <c r="K1673" s="15" t="s">
        <v>26</v>
      </c>
      <c r="L1673" s="15" t="s">
        <v>26</v>
      </c>
      <c r="M1673" s="15" t="s">
        <v>24</v>
      </c>
      <c r="N1673" s="15" t="s">
        <v>26</v>
      </c>
      <c r="O1673" s="15" t="s">
        <v>26</v>
      </c>
      <c r="P1673" s="15" t="s">
        <v>27</v>
      </c>
      <c r="Q1673" s="15" t="s">
        <v>26</v>
      </c>
      <c r="R1673" s="15" t="s">
        <v>19</v>
      </c>
      <c r="S1673" s="18" t="n">
        <v>103.15</v>
      </c>
      <c r="T1673" s="15" t="n">
        <v>7031.3</v>
      </c>
      <c r="U1673" s="15" t="s">
        <v>24</v>
      </c>
      <c r="V1673" s="18" t="n">
        <f aca="false">IF(ISNUMBER(T1673),T1673,0)</f>
        <v>7031.3</v>
      </c>
      <c r="W1673" s="15" t="n">
        <f aca="false">IF(U1673="Yes",1,0)</f>
        <v>0</v>
      </c>
      <c r="X1673" s="15" t="str">
        <f aca="false">IF(F1673&lt;=12,"0-12 months",IF(F1673&lt;=24,"13-24 months",IF(F1673&lt;=48,"25-48 months","49-72 months")))</f>
        <v>49-72 months</v>
      </c>
      <c r="Y1673" s="15" t="str">
        <f aca="false">IF(C1673=1,"Yes","No")</f>
        <v>No</v>
      </c>
      <c r="Z1673" s="15" t="n">
        <f aca="false">COUNTIF(J1673:O1673,"Yes")</f>
        <v>5</v>
      </c>
      <c r="AA1673" s="18" t="n">
        <f aca="false">S1673*W1673</f>
        <v>0</v>
      </c>
      <c r="AB1673" s="15" t="n">
        <f aca="false">(P1673="Month-to-month")+(I1673="Fiber optic")+(R1673="Electronic check")+(F1673&lt;=12)+(M1673="No")+(J1673="No")</f>
        <v>2</v>
      </c>
      <c r="AC1673" s="15" t="str">
        <f aca="false">IF(AB1673&gt;=5,"High",IF(AB1673&gt;=3,"Medium","Low"))</f>
        <v>Low</v>
      </c>
    </row>
    <row r="1674" customFormat="false" ht="15" hidden="false" customHeight="false" outlineLevel="0" collapsed="false">
      <c r="A1674" s="15" t="s">
        <v>1771</v>
      </c>
      <c r="B1674" s="15" t="s">
        <v>98</v>
      </c>
      <c r="C1674" s="15" t="n">
        <v>0</v>
      </c>
      <c r="D1674" s="15" t="s">
        <v>26</v>
      </c>
      <c r="E1674" s="15" t="s">
        <v>26</v>
      </c>
      <c r="F1674" s="15" t="n">
        <v>72</v>
      </c>
      <c r="G1674" s="15" t="s">
        <v>26</v>
      </c>
      <c r="H1674" s="15" t="s">
        <v>26</v>
      </c>
      <c r="I1674" s="15" t="s">
        <v>96</v>
      </c>
      <c r="J1674" s="15" t="s">
        <v>26</v>
      </c>
      <c r="K1674" s="15" t="s">
        <v>26</v>
      </c>
      <c r="L1674" s="15" t="s">
        <v>26</v>
      </c>
      <c r="M1674" s="15" t="s">
        <v>26</v>
      </c>
      <c r="N1674" s="15" t="s">
        <v>24</v>
      </c>
      <c r="O1674" s="15" t="s">
        <v>24</v>
      </c>
      <c r="P1674" s="15" t="s">
        <v>29</v>
      </c>
      <c r="Q1674" s="15" t="s">
        <v>24</v>
      </c>
      <c r="R1674" s="15" t="s">
        <v>21</v>
      </c>
      <c r="S1674" s="18" t="n">
        <v>72.1</v>
      </c>
      <c r="T1674" s="15" t="n">
        <v>5016.65</v>
      </c>
      <c r="U1674" s="15" t="s">
        <v>24</v>
      </c>
      <c r="V1674" s="18" t="n">
        <f aca="false">IF(ISNUMBER(T1674),T1674,0)</f>
        <v>5016.65</v>
      </c>
      <c r="W1674" s="15" t="n">
        <f aca="false">IF(U1674="Yes",1,0)</f>
        <v>0</v>
      </c>
      <c r="X1674" s="15" t="str">
        <f aca="false">IF(F1674&lt;=12,"0-12 months",IF(F1674&lt;=24,"13-24 months",IF(F1674&lt;=48,"25-48 months","49-72 months")))</f>
        <v>49-72 months</v>
      </c>
      <c r="Y1674" s="15" t="str">
        <f aca="false">IF(C1674=1,"Yes","No")</f>
        <v>No</v>
      </c>
      <c r="Z1674" s="15" t="n">
        <f aca="false">COUNTIF(J1674:O1674,"Yes")</f>
        <v>4</v>
      </c>
      <c r="AA1674" s="18" t="n">
        <f aca="false">S1674*W1674</f>
        <v>0</v>
      </c>
      <c r="AB1674" s="15" t="n">
        <f aca="false">(P1674="Month-to-month")+(I1674="Fiber optic")+(R1674="Electronic check")+(F1674&lt;=12)+(M1674="No")+(J1674="No")</f>
        <v>0</v>
      </c>
      <c r="AC1674" s="15" t="str">
        <f aca="false">IF(AB1674&gt;=5,"High",IF(AB1674&gt;=3,"Medium","Low"))</f>
        <v>Low</v>
      </c>
    </row>
    <row r="1675" customFormat="false" ht="15" hidden="false" customHeight="false" outlineLevel="0" collapsed="false">
      <c r="A1675" s="15" t="s">
        <v>1772</v>
      </c>
      <c r="B1675" s="15" t="s">
        <v>94</v>
      </c>
      <c r="C1675" s="15" t="n">
        <v>0</v>
      </c>
      <c r="D1675" s="15" t="s">
        <v>26</v>
      </c>
      <c r="E1675" s="15" t="s">
        <v>24</v>
      </c>
      <c r="F1675" s="15" t="n">
        <v>41</v>
      </c>
      <c r="G1675" s="15" t="s">
        <v>26</v>
      </c>
      <c r="H1675" s="15" t="s">
        <v>26</v>
      </c>
      <c r="I1675" s="15" t="s">
        <v>102</v>
      </c>
      <c r="J1675" s="15" t="s">
        <v>26</v>
      </c>
      <c r="K1675" s="15" t="s">
        <v>26</v>
      </c>
      <c r="L1675" s="15" t="s">
        <v>26</v>
      </c>
      <c r="M1675" s="15" t="s">
        <v>26</v>
      </c>
      <c r="N1675" s="15" t="s">
        <v>26</v>
      </c>
      <c r="O1675" s="15" t="s">
        <v>26</v>
      </c>
      <c r="P1675" s="15" t="s">
        <v>25</v>
      </c>
      <c r="Q1675" s="15" t="s">
        <v>26</v>
      </c>
      <c r="R1675" s="15" t="s">
        <v>19</v>
      </c>
      <c r="S1675" s="18" t="n">
        <v>113.6</v>
      </c>
      <c r="T1675" s="15" t="n">
        <v>4594.95</v>
      </c>
      <c r="U1675" s="15" t="s">
        <v>26</v>
      </c>
      <c r="V1675" s="18" t="n">
        <f aca="false">IF(ISNUMBER(T1675),T1675,0)</f>
        <v>4594.95</v>
      </c>
      <c r="W1675" s="15" t="n">
        <f aca="false">IF(U1675="Yes",1,0)</f>
        <v>1</v>
      </c>
      <c r="X1675" s="15" t="str">
        <f aca="false">IF(F1675&lt;=12,"0-12 months",IF(F1675&lt;=24,"13-24 months",IF(F1675&lt;=48,"25-48 months","49-72 months")))</f>
        <v>25-48 months</v>
      </c>
      <c r="Y1675" s="15" t="str">
        <f aca="false">IF(C1675=1,"Yes","No")</f>
        <v>No</v>
      </c>
      <c r="Z1675" s="15" t="n">
        <f aca="false">COUNTIF(J1675:O1675,"Yes")</f>
        <v>6</v>
      </c>
      <c r="AA1675" s="18" t="n">
        <f aca="false">S1675*W1675</f>
        <v>113.6</v>
      </c>
      <c r="AB1675" s="15" t="n">
        <f aca="false">(P1675="Month-to-month")+(I1675="Fiber optic")+(R1675="Electronic check")+(F1675&lt;=12)+(M1675="No")+(J1675="No")</f>
        <v>2</v>
      </c>
      <c r="AC1675" s="15" t="str">
        <f aca="false">IF(AB1675&gt;=5,"High",IF(AB1675&gt;=3,"Medium","Low"))</f>
        <v>Low</v>
      </c>
    </row>
    <row r="1676" customFormat="false" ht="15" hidden="false" customHeight="false" outlineLevel="0" collapsed="false">
      <c r="A1676" s="15" t="s">
        <v>1773</v>
      </c>
      <c r="B1676" s="15" t="s">
        <v>94</v>
      </c>
      <c r="C1676" s="15" t="n">
        <v>0</v>
      </c>
      <c r="D1676" s="15" t="s">
        <v>26</v>
      </c>
      <c r="E1676" s="15" t="s">
        <v>26</v>
      </c>
      <c r="F1676" s="15" t="n">
        <v>23</v>
      </c>
      <c r="G1676" s="15" t="s">
        <v>26</v>
      </c>
      <c r="H1676" s="15" t="s">
        <v>26</v>
      </c>
      <c r="I1676" s="15" t="s">
        <v>24</v>
      </c>
      <c r="J1676" s="15" t="s">
        <v>28</v>
      </c>
      <c r="K1676" s="15" t="s">
        <v>28</v>
      </c>
      <c r="L1676" s="15" t="s">
        <v>28</v>
      </c>
      <c r="M1676" s="15" t="s">
        <v>28</v>
      </c>
      <c r="N1676" s="15" t="s">
        <v>28</v>
      </c>
      <c r="O1676" s="15" t="s">
        <v>28</v>
      </c>
      <c r="P1676" s="15" t="s">
        <v>29</v>
      </c>
      <c r="Q1676" s="15" t="s">
        <v>24</v>
      </c>
      <c r="R1676" s="15" t="s">
        <v>17</v>
      </c>
      <c r="S1676" s="18" t="n">
        <v>25.1</v>
      </c>
      <c r="T1676" s="15" t="n">
        <v>611.45</v>
      </c>
      <c r="U1676" s="15" t="s">
        <v>24</v>
      </c>
      <c r="V1676" s="18" t="n">
        <f aca="false">IF(ISNUMBER(T1676),T1676,0)</f>
        <v>611.45</v>
      </c>
      <c r="W1676" s="15" t="n">
        <f aca="false">IF(U1676="Yes",1,0)</f>
        <v>0</v>
      </c>
      <c r="X1676" s="15" t="str">
        <f aca="false">IF(F1676&lt;=12,"0-12 months",IF(F1676&lt;=24,"13-24 months",IF(F1676&lt;=48,"25-48 months","49-72 months")))</f>
        <v>13-24 months</v>
      </c>
      <c r="Y1676" s="15" t="str">
        <f aca="false">IF(C1676=1,"Yes","No")</f>
        <v>No</v>
      </c>
      <c r="Z1676" s="15" t="n">
        <f aca="false">COUNTIF(J1676:O1676,"Yes")</f>
        <v>0</v>
      </c>
      <c r="AA1676" s="18" t="n">
        <f aca="false">S1676*W1676</f>
        <v>0</v>
      </c>
      <c r="AB1676" s="15" t="n">
        <f aca="false">(P1676="Month-to-month")+(I1676="Fiber optic")+(R1676="Electronic check")+(F1676&lt;=12)+(M1676="No")+(J1676="No")</f>
        <v>0</v>
      </c>
      <c r="AC1676" s="15" t="str">
        <f aca="false">IF(AB1676&gt;=5,"High",IF(AB1676&gt;=3,"Medium","Low"))</f>
        <v>Low</v>
      </c>
    </row>
    <row r="1677" customFormat="false" ht="15" hidden="false" customHeight="false" outlineLevel="0" collapsed="false">
      <c r="A1677" s="15" t="s">
        <v>1774</v>
      </c>
      <c r="B1677" s="15" t="s">
        <v>94</v>
      </c>
      <c r="C1677" s="15" t="n">
        <v>0</v>
      </c>
      <c r="D1677" s="15" t="s">
        <v>24</v>
      </c>
      <c r="E1677" s="15" t="s">
        <v>24</v>
      </c>
      <c r="F1677" s="15" t="n">
        <v>29</v>
      </c>
      <c r="G1677" s="15" t="s">
        <v>26</v>
      </c>
      <c r="H1677" s="15" t="s">
        <v>24</v>
      </c>
      <c r="I1677" s="15" t="s">
        <v>102</v>
      </c>
      <c r="J1677" s="15" t="s">
        <v>24</v>
      </c>
      <c r="K1677" s="15" t="s">
        <v>24</v>
      </c>
      <c r="L1677" s="15" t="s">
        <v>24</v>
      </c>
      <c r="M1677" s="15" t="s">
        <v>24</v>
      </c>
      <c r="N1677" s="15" t="s">
        <v>26</v>
      </c>
      <c r="O1677" s="15" t="s">
        <v>24</v>
      </c>
      <c r="P1677" s="15" t="s">
        <v>25</v>
      </c>
      <c r="Q1677" s="15" t="s">
        <v>26</v>
      </c>
      <c r="R1677" s="15" t="s">
        <v>15</v>
      </c>
      <c r="S1677" s="18" t="n">
        <v>78.9</v>
      </c>
      <c r="T1677" s="15" t="n">
        <v>2384.15</v>
      </c>
      <c r="U1677" s="15" t="s">
        <v>26</v>
      </c>
      <c r="V1677" s="18" t="n">
        <f aca="false">IF(ISNUMBER(T1677),T1677,0)</f>
        <v>2384.15</v>
      </c>
      <c r="W1677" s="15" t="n">
        <f aca="false">IF(U1677="Yes",1,0)</f>
        <v>1</v>
      </c>
      <c r="X1677" s="15" t="str">
        <f aca="false">IF(F1677&lt;=12,"0-12 months",IF(F1677&lt;=24,"13-24 months",IF(F1677&lt;=48,"25-48 months","49-72 months")))</f>
        <v>25-48 months</v>
      </c>
      <c r="Y1677" s="15" t="str">
        <f aca="false">IF(C1677=1,"Yes","No")</f>
        <v>No</v>
      </c>
      <c r="Z1677" s="15" t="n">
        <f aca="false">COUNTIF(J1677:O1677,"Yes")</f>
        <v>1</v>
      </c>
      <c r="AA1677" s="18" t="n">
        <f aca="false">S1677*W1677</f>
        <v>78.9</v>
      </c>
      <c r="AB1677" s="15" t="n">
        <f aca="false">(P1677="Month-to-month")+(I1677="Fiber optic")+(R1677="Electronic check")+(F1677&lt;=12)+(M1677="No")+(J1677="No")</f>
        <v>5</v>
      </c>
      <c r="AC1677" s="15" t="str">
        <f aca="false">IF(AB1677&gt;=5,"High",IF(AB1677&gt;=3,"Medium","Low"))</f>
        <v>High</v>
      </c>
    </row>
    <row r="1678" customFormat="false" ht="15" hidden="false" customHeight="false" outlineLevel="0" collapsed="false">
      <c r="A1678" s="15" t="s">
        <v>1775</v>
      </c>
      <c r="B1678" s="15" t="s">
        <v>94</v>
      </c>
      <c r="C1678" s="15" t="n">
        <v>0</v>
      </c>
      <c r="D1678" s="15" t="s">
        <v>24</v>
      </c>
      <c r="E1678" s="15" t="s">
        <v>24</v>
      </c>
      <c r="F1678" s="15" t="n">
        <v>4</v>
      </c>
      <c r="G1678" s="15" t="s">
        <v>26</v>
      </c>
      <c r="H1678" s="15" t="s">
        <v>26</v>
      </c>
      <c r="I1678" s="15" t="s">
        <v>102</v>
      </c>
      <c r="J1678" s="15" t="s">
        <v>26</v>
      </c>
      <c r="K1678" s="15" t="s">
        <v>24</v>
      </c>
      <c r="L1678" s="15" t="s">
        <v>24</v>
      </c>
      <c r="M1678" s="15" t="s">
        <v>24</v>
      </c>
      <c r="N1678" s="15" t="s">
        <v>24</v>
      </c>
      <c r="O1678" s="15" t="s">
        <v>24</v>
      </c>
      <c r="P1678" s="15" t="s">
        <v>25</v>
      </c>
      <c r="Q1678" s="15" t="s">
        <v>26</v>
      </c>
      <c r="R1678" s="15" t="s">
        <v>15</v>
      </c>
      <c r="S1678" s="18" t="n">
        <v>80.15</v>
      </c>
      <c r="T1678" s="15" t="n">
        <v>319.85</v>
      </c>
      <c r="U1678" s="15" t="s">
        <v>24</v>
      </c>
      <c r="V1678" s="18" t="n">
        <f aca="false">IF(ISNUMBER(T1678),T1678,0)</f>
        <v>319.85</v>
      </c>
      <c r="W1678" s="15" t="n">
        <f aca="false">IF(U1678="Yes",1,0)</f>
        <v>0</v>
      </c>
      <c r="X1678" s="15" t="str">
        <f aca="false">IF(F1678&lt;=12,"0-12 months",IF(F1678&lt;=24,"13-24 months",IF(F1678&lt;=48,"25-48 months","49-72 months")))</f>
        <v>0-12 months</v>
      </c>
      <c r="Y1678" s="15" t="str">
        <f aca="false">IF(C1678=1,"Yes","No")</f>
        <v>No</v>
      </c>
      <c r="Z1678" s="15" t="n">
        <f aca="false">COUNTIF(J1678:O1678,"Yes")</f>
        <v>1</v>
      </c>
      <c r="AA1678" s="18" t="n">
        <f aca="false">S1678*W1678</f>
        <v>0</v>
      </c>
      <c r="AB1678" s="15" t="n">
        <f aca="false">(P1678="Month-to-month")+(I1678="Fiber optic")+(R1678="Electronic check")+(F1678&lt;=12)+(M1678="No")+(J1678="No")</f>
        <v>5</v>
      </c>
      <c r="AC1678" s="15" t="str">
        <f aca="false">IF(AB1678&gt;=5,"High",IF(AB1678&gt;=3,"Medium","Low"))</f>
        <v>High</v>
      </c>
    </row>
    <row r="1679" customFormat="false" ht="15" hidden="false" customHeight="false" outlineLevel="0" collapsed="false">
      <c r="A1679" s="15" t="s">
        <v>1776</v>
      </c>
      <c r="B1679" s="15" t="s">
        <v>98</v>
      </c>
      <c r="C1679" s="15" t="n">
        <v>0</v>
      </c>
      <c r="D1679" s="15" t="s">
        <v>26</v>
      </c>
      <c r="E1679" s="15" t="s">
        <v>26</v>
      </c>
      <c r="F1679" s="15" t="n">
        <v>6</v>
      </c>
      <c r="G1679" s="15" t="s">
        <v>26</v>
      </c>
      <c r="H1679" s="15" t="s">
        <v>26</v>
      </c>
      <c r="I1679" s="15" t="s">
        <v>24</v>
      </c>
      <c r="J1679" s="15" t="s">
        <v>28</v>
      </c>
      <c r="K1679" s="15" t="s">
        <v>28</v>
      </c>
      <c r="L1679" s="15" t="s">
        <v>28</v>
      </c>
      <c r="M1679" s="15" t="s">
        <v>28</v>
      </c>
      <c r="N1679" s="15" t="s">
        <v>28</v>
      </c>
      <c r="O1679" s="15" t="s">
        <v>28</v>
      </c>
      <c r="P1679" s="15" t="s">
        <v>29</v>
      </c>
      <c r="Q1679" s="15" t="s">
        <v>24</v>
      </c>
      <c r="R1679" s="15" t="s">
        <v>17</v>
      </c>
      <c r="S1679" s="18" t="n">
        <v>25.4</v>
      </c>
      <c r="T1679" s="15" t="n">
        <v>153.3</v>
      </c>
      <c r="U1679" s="15" t="s">
        <v>24</v>
      </c>
      <c r="V1679" s="18" t="n">
        <f aca="false">IF(ISNUMBER(T1679),T1679,0)</f>
        <v>153.3</v>
      </c>
      <c r="W1679" s="15" t="n">
        <f aca="false">IF(U1679="Yes",1,0)</f>
        <v>0</v>
      </c>
      <c r="X1679" s="15" t="str">
        <f aca="false">IF(F1679&lt;=12,"0-12 months",IF(F1679&lt;=24,"13-24 months",IF(F1679&lt;=48,"25-48 months","49-72 months")))</f>
        <v>0-12 months</v>
      </c>
      <c r="Y1679" s="15" t="str">
        <f aca="false">IF(C1679=1,"Yes","No")</f>
        <v>No</v>
      </c>
      <c r="Z1679" s="15" t="n">
        <f aca="false">COUNTIF(J1679:O1679,"Yes")</f>
        <v>0</v>
      </c>
      <c r="AA1679" s="18" t="n">
        <f aca="false">S1679*W1679</f>
        <v>0</v>
      </c>
      <c r="AB1679" s="15" t="n">
        <f aca="false">(P1679="Month-to-month")+(I1679="Fiber optic")+(R1679="Electronic check")+(F1679&lt;=12)+(M1679="No")+(J1679="No")</f>
        <v>1</v>
      </c>
      <c r="AC1679" s="15" t="str">
        <f aca="false">IF(AB1679&gt;=5,"High",IF(AB1679&gt;=3,"Medium","Low"))</f>
        <v>Low</v>
      </c>
    </row>
    <row r="1680" customFormat="false" ht="15" hidden="false" customHeight="false" outlineLevel="0" collapsed="false">
      <c r="A1680" s="15" t="s">
        <v>1777</v>
      </c>
      <c r="B1680" s="15" t="s">
        <v>94</v>
      </c>
      <c r="C1680" s="15" t="n">
        <v>1</v>
      </c>
      <c r="D1680" s="15" t="s">
        <v>26</v>
      </c>
      <c r="E1680" s="15" t="s">
        <v>24</v>
      </c>
      <c r="F1680" s="15" t="n">
        <v>67</v>
      </c>
      <c r="G1680" s="15" t="s">
        <v>26</v>
      </c>
      <c r="H1680" s="15" t="s">
        <v>26</v>
      </c>
      <c r="I1680" s="15" t="s">
        <v>102</v>
      </c>
      <c r="J1680" s="15" t="s">
        <v>26</v>
      </c>
      <c r="K1680" s="15" t="s">
        <v>26</v>
      </c>
      <c r="L1680" s="15" t="s">
        <v>26</v>
      </c>
      <c r="M1680" s="15" t="s">
        <v>26</v>
      </c>
      <c r="N1680" s="15" t="s">
        <v>24</v>
      </c>
      <c r="O1680" s="15" t="s">
        <v>26</v>
      </c>
      <c r="P1680" s="15" t="s">
        <v>27</v>
      </c>
      <c r="Q1680" s="15" t="s">
        <v>26</v>
      </c>
      <c r="R1680" s="15" t="s">
        <v>21</v>
      </c>
      <c r="S1680" s="18" t="n">
        <v>105.4</v>
      </c>
      <c r="T1680" s="15" t="n">
        <v>7035.6</v>
      </c>
      <c r="U1680" s="15" t="s">
        <v>24</v>
      </c>
      <c r="V1680" s="18" t="n">
        <f aca="false">IF(ISNUMBER(T1680),T1680,0)</f>
        <v>7035.6</v>
      </c>
      <c r="W1680" s="15" t="n">
        <f aca="false">IF(U1680="Yes",1,0)</f>
        <v>0</v>
      </c>
      <c r="X1680" s="15" t="str">
        <f aca="false">IF(F1680&lt;=12,"0-12 months",IF(F1680&lt;=24,"13-24 months",IF(F1680&lt;=48,"25-48 months","49-72 months")))</f>
        <v>49-72 months</v>
      </c>
      <c r="Y1680" s="15" t="str">
        <f aca="false">IF(C1680=1,"Yes","No")</f>
        <v>Yes</v>
      </c>
      <c r="Z1680" s="15" t="n">
        <f aca="false">COUNTIF(J1680:O1680,"Yes")</f>
        <v>5</v>
      </c>
      <c r="AA1680" s="18" t="n">
        <f aca="false">S1680*W1680</f>
        <v>0</v>
      </c>
      <c r="AB1680" s="15" t="n">
        <f aca="false">(P1680="Month-to-month")+(I1680="Fiber optic")+(R1680="Electronic check")+(F1680&lt;=12)+(M1680="No")+(J1680="No")</f>
        <v>1</v>
      </c>
      <c r="AC1680" s="15" t="str">
        <f aca="false">IF(AB1680&gt;=5,"High",IF(AB1680&gt;=3,"Medium","Low"))</f>
        <v>Low</v>
      </c>
    </row>
    <row r="1681" customFormat="false" ht="15" hidden="false" customHeight="false" outlineLevel="0" collapsed="false">
      <c r="A1681" s="15" t="s">
        <v>1778</v>
      </c>
      <c r="B1681" s="15" t="s">
        <v>98</v>
      </c>
      <c r="C1681" s="15" t="n">
        <v>1</v>
      </c>
      <c r="D1681" s="15" t="s">
        <v>24</v>
      </c>
      <c r="E1681" s="15" t="s">
        <v>26</v>
      </c>
      <c r="F1681" s="15" t="n">
        <v>7</v>
      </c>
      <c r="G1681" s="15" t="s">
        <v>26</v>
      </c>
      <c r="H1681" s="15" t="s">
        <v>24</v>
      </c>
      <c r="I1681" s="15" t="s">
        <v>96</v>
      </c>
      <c r="J1681" s="15" t="s">
        <v>24</v>
      </c>
      <c r="K1681" s="15" t="s">
        <v>24</v>
      </c>
      <c r="L1681" s="15" t="s">
        <v>24</v>
      </c>
      <c r="M1681" s="15" t="s">
        <v>24</v>
      </c>
      <c r="N1681" s="15" t="s">
        <v>24</v>
      </c>
      <c r="O1681" s="15" t="s">
        <v>24</v>
      </c>
      <c r="P1681" s="15" t="s">
        <v>25</v>
      </c>
      <c r="Q1681" s="15" t="s">
        <v>26</v>
      </c>
      <c r="R1681" s="15" t="s">
        <v>17</v>
      </c>
      <c r="S1681" s="18" t="n">
        <v>45.75</v>
      </c>
      <c r="T1681" s="15" t="n">
        <v>344.2</v>
      </c>
      <c r="U1681" s="15" t="s">
        <v>24</v>
      </c>
      <c r="V1681" s="18" t="n">
        <f aca="false">IF(ISNUMBER(T1681),T1681,0)</f>
        <v>344.2</v>
      </c>
      <c r="W1681" s="15" t="n">
        <f aca="false">IF(U1681="Yes",1,0)</f>
        <v>0</v>
      </c>
      <c r="X1681" s="15" t="str">
        <f aca="false">IF(F1681&lt;=12,"0-12 months",IF(F1681&lt;=24,"13-24 months",IF(F1681&lt;=48,"25-48 months","49-72 months")))</f>
        <v>0-12 months</v>
      </c>
      <c r="Y1681" s="15" t="str">
        <f aca="false">IF(C1681=1,"Yes","No")</f>
        <v>Yes</v>
      </c>
      <c r="Z1681" s="15" t="n">
        <f aca="false">COUNTIF(J1681:O1681,"Yes")</f>
        <v>0</v>
      </c>
      <c r="AA1681" s="18" t="n">
        <f aca="false">S1681*W1681</f>
        <v>0</v>
      </c>
      <c r="AB1681" s="15" t="n">
        <f aca="false">(P1681="Month-to-month")+(I1681="Fiber optic")+(R1681="Electronic check")+(F1681&lt;=12)+(M1681="No")+(J1681="No")</f>
        <v>4</v>
      </c>
      <c r="AC1681" s="15" t="str">
        <f aca="false">IF(AB1681&gt;=5,"High",IF(AB1681&gt;=3,"Medium","Low"))</f>
        <v>Medium</v>
      </c>
    </row>
    <row r="1682" customFormat="false" ht="15" hidden="false" customHeight="false" outlineLevel="0" collapsed="false">
      <c r="A1682" s="15" t="s">
        <v>1779</v>
      </c>
      <c r="B1682" s="15" t="s">
        <v>98</v>
      </c>
      <c r="C1682" s="15" t="n">
        <v>0</v>
      </c>
      <c r="D1682" s="15" t="s">
        <v>26</v>
      </c>
      <c r="E1682" s="15" t="s">
        <v>26</v>
      </c>
      <c r="F1682" s="15" t="n">
        <v>56</v>
      </c>
      <c r="G1682" s="15" t="s">
        <v>26</v>
      </c>
      <c r="H1682" s="15" t="s">
        <v>26</v>
      </c>
      <c r="I1682" s="15" t="s">
        <v>24</v>
      </c>
      <c r="J1682" s="15" t="s">
        <v>28</v>
      </c>
      <c r="K1682" s="15" t="s">
        <v>28</v>
      </c>
      <c r="L1682" s="15" t="s">
        <v>28</v>
      </c>
      <c r="M1682" s="15" t="s">
        <v>28</v>
      </c>
      <c r="N1682" s="15" t="s">
        <v>28</v>
      </c>
      <c r="O1682" s="15" t="s">
        <v>28</v>
      </c>
      <c r="P1682" s="15" t="s">
        <v>27</v>
      </c>
      <c r="Q1682" s="15" t="s">
        <v>26</v>
      </c>
      <c r="R1682" s="15" t="s">
        <v>17</v>
      </c>
      <c r="S1682" s="18" t="n">
        <v>24.45</v>
      </c>
      <c r="T1682" s="15" t="n">
        <v>1431.65</v>
      </c>
      <c r="U1682" s="15" t="s">
        <v>24</v>
      </c>
      <c r="V1682" s="18" t="n">
        <f aca="false">IF(ISNUMBER(T1682),T1682,0)</f>
        <v>1431.65</v>
      </c>
      <c r="W1682" s="15" t="n">
        <f aca="false">IF(U1682="Yes",1,0)</f>
        <v>0</v>
      </c>
      <c r="X1682" s="15" t="str">
        <f aca="false">IF(F1682&lt;=12,"0-12 months",IF(F1682&lt;=24,"13-24 months",IF(F1682&lt;=48,"25-48 months","49-72 months")))</f>
        <v>49-72 months</v>
      </c>
      <c r="Y1682" s="15" t="str">
        <f aca="false">IF(C1682=1,"Yes","No")</f>
        <v>No</v>
      </c>
      <c r="Z1682" s="15" t="n">
        <f aca="false">COUNTIF(J1682:O1682,"Yes")</f>
        <v>0</v>
      </c>
      <c r="AA1682" s="18" t="n">
        <f aca="false">S1682*W1682</f>
        <v>0</v>
      </c>
      <c r="AB1682" s="15" t="n">
        <f aca="false">(P1682="Month-to-month")+(I1682="Fiber optic")+(R1682="Electronic check")+(F1682&lt;=12)+(M1682="No")+(J1682="No")</f>
        <v>0</v>
      </c>
      <c r="AC1682" s="15" t="str">
        <f aca="false">IF(AB1682&gt;=5,"High",IF(AB1682&gt;=3,"Medium","Low"))</f>
        <v>Low</v>
      </c>
    </row>
    <row r="1683" customFormat="false" ht="15" hidden="false" customHeight="false" outlineLevel="0" collapsed="false">
      <c r="A1683" s="15" t="s">
        <v>1780</v>
      </c>
      <c r="B1683" s="15" t="s">
        <v>94</v>
      </c>
      <c r="C1683" s="15" t="n">
        <v>0</v>
      </c>
      <c r="D1683" s="15" t="s">
        <v>26</v>
      </c>
      <c r="E1683" s="15" t="s">
        <v>24</v>
      </c>
      <c r="F1683" s="15" t="n">
        <v>72</v>
      </c>
      <c r="G1683" s="15" t="s">
        <v>26</v>
      </c>
      <c r="H1683" s="15" t="s">
        <v>26</v>
      </c>
      <c r="I1683" s="15" t="s">
        <v>24</v>
      </c>
      <c r="J1683" s="15" t="s">
        <v>28</v>
      </c>
      <c r="K1683" s="15" t="s">
        <v>28</v>
      </c>
      <c r="L1683" s="15" t="s">
        <v>28</v>
      </c>
      <c r="M1683" s="15" t="s">
        <v>28</v>
      </c>
      <c r="N1683" s="15" t="s">
        <v>28</v>
      </c>
      <c r="O1683" s="15" t="s">
        <v>28</v>
      </c>
      <c r="P1683" s="15" t="s">
        <v>29</v>
      </c>
      <c r="Q1683" s="15" t="s">
        <v>24</v>
      </c>
      <c r="R1683" s="15" t="s">
        <v>21</v>
      </c>
      <c r="S1683" s="18" t="n">
        <v>25</v>
      </c>
      <c r="T1683" s="15" t="n">
        <v>1849.2</v>
      </c>
      <c r="U1683" s="15" t="s">
        <v>24</v>
      </c>
      <c r="V1683" s="18" t="n">
        <f aca="false">IF(ISNUMBER(T1683),T1683,0)</f>
        <v>1849.2</v>
      </c>
      <c r="W1683" s="15" t="n">
        <f aca="false">IF(U1683="Yes",1,0)</f>
        <v>0</v>
      </c>
      <c r="X1683" s="15" t="str">
        <f aca="false">IF(F1683&lt;=12,"0-12 months",IF(F1683&lt;=24,"13-24 months",IF(F1683&lt;=48,"25-48 months","49-72 months")))</f>
        <v>49-72 months</v>
      </c>
      <c r="Y1683" s="15" t="str">
        <f aca="false">IF(C1683=1,"Yes","No")</f>
        <v>No</v>
      </c>
      <c r="Z1683" s="15" t="n">
        <f aca="false">COUNTIF(J1683:O1683,"Yes")</f>
        <v>0</v>
      </c>
      <c r="AA1683" s="18" t="n">
        <f aca="false">S1683*W1683</f>
        <v>0</v>
      </c>
      <c r="AB1683" s="15" t="n">
        <f aca="false">(P1683="Month-to-month")+(I1683="Fiber optic")+(R1683="Electronic check")+(F1683&lt;=12)+(M1683="No")+(J1683="No")</f>
        <v>0</v>
      </c>
      <c r="AC1683" s="15" t="str">
        <f aca="false">IF(AB1683&gt;=5,"High",IF(AB1683&gt;=3,"Medium","Low"))</f>
        <v>Low</v>
      </c>
    </row>
    <row r="1684" customFormat="false" ht="15" hidden="false" customHeight="false" outlineLevel="0" collapsed="false">
      <c r="A1684" s="15" t="s">
        <v>1781</v>
      </c>
      <c r="B1684" s="15" t="s">
        <v>98</v>
      </c>
      <c r="C1684" s="15" t="n">
        <v>0</v>
      </c>
      <c r="D1684" s="15" t="s">
        <v>26</v>
      </c>
      <c r="E1684" s="15" t="s">
        <v>24</v>
      </c>
      <c r="F1684" s="15" t="n">
        <v>72</v>
      </c>
      <c r="G1684" s="15" t="s">
        <v>26</v>
      </c>
      <c r="H1684" s="15" t="s">
        <v>26</v>
      </c>
      <c r="I1684" s="15" t="s">
        <v>96</v>
      </c>
      <c r="J1684" s="15" t="s">
        <v>26</v>
      </c>
      <c r="K1684" s="15" t="s">
        <v>26</v>
      </c>
      <c r="L1684" s="15" t="s">
        <v>26</v>
      </c>
      <c r="M1684" s="15" t="s">
        <v>24</v>
      </c>
      <c r="N1684" s="15" t="s">
        <v>26</v>
      </c>
      <c r="O1684" s="15" t="s">
        <v>26</v>
      </c>
      <c r="P1684" s="15" t="s">
        <v>29</v>
      </c>
      <c r="Q1684" s="15" t="s">
        <v>26</v>
      </c>
      <c r="R1684" s="15" t="s">
        <v>15</v>
      </c>
      <c r="S1684" s="18" t="n">
        <v>85.25</v>
      </c>
      <c r="T1684" s="15" t="n">
        <v>6083.1</v>
      </c>
      <c r="U1684" s="15" t="s">
        <v>24</v>
      </c>
      <c r="V1684" s="18" t="n">
        <f aca="false">IF(ISNUMBER(T1684),T1684,0)</f>
        <v>6083.1</v>
      </c>
      <c r="W1684" s="15" t="n">
        <f aca="false">IF(U1684="Yes",1,0)</f>
        <v>0</v>
      </c>
      <c r="X1684" s="15" t="str">
        <f aca="false">IF(F1684&lt;=12,"0-12 months",IF(F1684&lt;=24,"13-24 months",IF(F1684&lt;=48,"25-48 months","49-72 months")))</f>
        <v>49-72 months</v>
      </c>
      <c r="Y1684" s="15" t="str">
        <f aca="false">IF(C1684=1,"Yes","No")</f>
        <v>No</v>
      </c>
      <c r="Z1684" s="15" t="n">
        <f aca="false">COUNTIF(J1684:O1684,"Yes")</f>
        <v>5</v>
      </c>
      <c r="AA1684" s="18" t="n">
        <f aca="false">S1684*W1684</f>
        <v>0</v>
      </c>
      <c r="AB1684" s="15" t="n">
        <f aca="false">(P1684="Month-to-month")+(I1684="Fiber optic")+(R1684="Electronic check")+(F1684&lt;=12)+(M1684="No")+(J1684="No")</f>
        <v>2</v>
      </c>
      <c r="AC1684" s="15" t="str">
        <f aca="false">IF(AB1684&gt;=5,"High",IF(AB1684&gt;=3,"Medium","Low"))</f>
        <v>Low</v>
      </c>
    </row>
    <row r="1685" customFormat="false" ht="15" hidden="false" customHeight="false" outlineLevel="0" collapsed="false">
      <c r="A1685" s="15" t="s">
        <v>1782</v>
      </c>
      <c r="B1685" s="15" t="s">
        <v>98</v>
      </c>
      <c r="C1685" s="15" t="n">
        <v>0</v>
      </c>
      <c r="D1685" s="15" t="s">
        <v>26</v>
      </c>
      <c r="E1685" s="15" t="s">
        <v>26</v>
      </c>
      <c r="F1685" s="15" t="n">
        <v>23</v>
      </c>
      <c r="G1685" s="15" t="s">
        <v>26</v>
      </c>
      <c r="H1685" s="15" t="s">
        <v>24</v>
      </c>
      <c r="I1685" s="15" t="s">
        <v>24</v>
      </c>
      <c r="J1685" s="15" t="s">
        <v>28</v>
      </c>
      <c r="K1685" s="15" t="s">
        <v>28</v>
      </c>
      <c r="L1685" s="15" t="s">
        <v>28</v>
      </c>
      <c r="M1685" s="15" t="s">
        <v>28</v>
      </c>
      <c r="N1685" s="15" t="s">
        <v>28</v>
      </c>
      <c r="O1685" s="15" t="s">
        <v>28</v>
      </c>
      <c r="P1685" s="15" t="s">
        <v>29</v>
      </c>
      <c r="Q1685" s="15" t="s">
        <v>24</v>
      </c>
      <c r="R1685" s="15" t="s">
        <v>21</v>
      </c>
      <c r="S1685" s="18" t="n">
        <v>19.6</v>
      </c>
      <c r="T1685" s="15" t="n">
        <v>426.65</v>
      </c>
      <c r="U1685" s="15" t="s">
        <v>24</v>
      </c>
      <c r="V1685" s="18" t="n">
        <f aca="false">IF(ISNUMBER(T1685),T1685,0)</f>
        <v>426.65</v>
      </c>
      <c r="W1685" s="15" t="n">
        <f aca="false">IF(U1685="Yes",1,0)</f>
        <v>0</v>
      </c>
      <c r="X1685" s="15" t="str">
        <f aca="false">IF(F1685&lt;=12,"0-12 months",IF(F1685&lt;=24,"13-24 months",IF(F1685&lt;=48,"25-48 months","49-72 months")))</f>
        <v>13-24 months</v>
      </c>
      <c r="Y1685" s="15" t="str">
        <f aca="false">IF(C1685=1,"Yes","No")</f>
        <v>No</v>
      </c>
      <c r="Z1685" s="15" t="n">
        <f aca="false">COUNTIF(J1685:O1685,"Yes")</f>
        <v>0</v>
      </c>
      <c r="AA1685" s="18" t="n">
        <f aca="false">S1685*W1685</f>
        <v>0</v>
      </c>
      <c r="AB1685" s="15" t="n">
        <f aca="false">(P1685="Month-to-month")+(I1685="Fiber optic")+(R1685="Electronic check")+(F1685&lt;=12)+(M1685="No")+(J1685="No")</f>
        <v>0</v>
      </c>
      <c r="AC1685" s="15" t="str">
        <f aca="false">IF(AB1685&gt;=5,"High",IF(AB1685&gt;=3,"Medium","Low"))</f>
        <v>Low</v>
      </c>
    </row>
    <row r="1686" customFormat="false" ht="15" hidden="false" customHeight="false" outlineLevel="0" collapsed="false">
      <c r="A1686" s="15" t="s">
        <v>1783</v>
      </c>
      <c r="B1686" s="15" t="s">
        <v>94</v>
      </c>
      <c r="C1686" s="15" t="n">
        <v>0</v>
      </c>
      <c r="D1686" s="15" t="s">
        <v>24</v>
      </c>
      <c r="E1686" s="15" t="s">
        <v>26</v>
      </c>
      <c r="F1686" s="15" t="n">
        <v>35</v>
      </c>
      <c r="G1686" s="15" t="s">
        <v>26</v>
      </c>
      <c r="H1686" s="15" t="s">
        <v>26</v>
      </c>
      <c r="I1686" s="15" t="s">
        <v>96</v>
      </c>
      <c r="J1686" s="15" t="s">
        <v>24</v>
      </c>
      <c r="K1686" s="15" t="s">
        <v>24</v>
      </c>
      <c r="L1686" s="15" t="s">
        <v>24</v>
      </c>
      <c r="M1686" s="15" t="s">
        <v>24</v>
      </c>
      <c r="N1686" s="15" t="s">
        <v>24</v>
      </c>
      <c r="O1686" s="15" t="s">
        <v>24</v>
      </c>
      <c r="P1686" s="15" t="s">
        <v>25</v>
      </c>
      <c r="Q1686" s="15" t="s">
        <v>24</v>
      </c>
      <c r="R1686" s="15" t="s">
        <v>17</v>
      </c>
      <c r="S1686" s="18" t="n">
        <v>50.15</v>
      </c>
      <c r="T1686" s="15" t="n">
        <v>1655.35</v>
      </c>
      <c r="U1686" s="15" t="s">
        <v>24</v>
      </c>
      <c r="V1686" s="18" t="n">
        <f aca="false">IF(ISNUMBER(T1686),T1686,0)</f>
        <v>1655.35</v>
      </c>
      <c r="W1686" s="15" t="n">
        <f aca="false">IF(U1686="Yes",1,0)</f>
        <v>0</v>
      </c>
      <c r="X1686" s="15" t="str">
        <f aca="false">IF(F1686&lt;=12,"0-12 months",IF(F1686&lt;=24,"13-24 months",IF(F1686&lt;=48,"25-48 months","49-72 months")))</f>
        <v>25-48 months</v>
      </c>
      <c r="Y1686" s="15" t="str">
        <f aca="false">IF(C1686=1,"Yes","No")</f>
        <v>No</v>
      </c>
      <c r="Z1686" s="15" t="n">
        <f aca="false">COUNTIF(J1686:O1686,"Yes")</f>
        <v>0</v>
      </c>
      <c r="AA1686" s="18" t="n">
        <f aca="false">S1686*W1686</f>
        <v>0</v>
      </c>
      <c r="AB1686" s="15" t="n">
        <f aca="false">(P1686="Month-to-month")+(I1686="Fiber optic")+(R1686="Electronic check")+(F1686&lt;=12)+(M1686="No")+(J1686="No")</f>
        <v>3</v>
      </c>
      <c r="AC1686" s="15" t="str">
        <f aca="false">IF(AB1686&gt;=5,"High",IF(AB1686&gt;=3,"Medium","Low"))</f>
        <v>Medium</v>
      </c>
    </row>
    <row r="1687" customFormat="false" ht="15" hidden="false" customHeight="false" outlineLevel="0" collapsed="false">
      <c r="A1687" s="15" t="s">
        <v>1784</v>
      </c>
      <c r="B1687" s="15" t="s">
        <v>98</v>
      </c>
      <c r="C1687" s="15" t="n">
        <v>1</v>
      </c>
      <c r="D1687" s="15" t="s">
        <v>26</v>
      </c>
      <c r="E1687" s="15" t="s">
        <v>24</v>
      </c>
      <c r="F1687" s="15" t="n">
        <v>27</v>
      </c>
      <c r="G1687" s="15" t="s">
        <v>26</v>
      </c>
      <c r="H1687" s="15" t="s">
        <v>24</v>
      </c>
      <c r="I1687" s="15" t="s">
        <v>102</v>
      </c>
      <c r="J1687" s="15" t="s">
        <v>24</v>
      </c>
      <c r="K1687" s="15" t="s">
        <v>24</v>
      </c>
      <c r="L1687" s="15" t="s">
        <v>24</v>
      </c>
      <c r="M1687" s="15" t="s">
        <v>24</v>
      </c>
      <c r="N1687" s="15" t="s">
        <v>24</v>
      </c>
      <c r="O1687" s="15" t="s">
        <v>24</v>
      </c>
      <c r="P1687" s="15" t="s">
        <v>25</v>
      </c>
      <c r="Q1687" s="15" t="s">
        <v>26</v>
      </c>
      <c r="R1687" s="15" t="s">
        <v>15</v>
      </c>
      <c r="S1687" s="18" t="n">
        <v>70.55</v>
      </c>
      <c r="T1687" s="15" t="n">
        <v>1943.9</v>
      </c>
      <c r="U1687" s="15" t="s">
        <v>24</v>
      </c>
      <c r="V1687" s="18" t="n">
        <f aca="false">IF(ISNUMBER(T1687),T1687,0)</f>
        <v>1943.9</v>
      </c>
      <c r="W1687" s="15" t="n">
        <f aca="false">IF(U1687="Yes",1,0)</f>
        <v>0</v>
      </c>
      <c r="X1687" s="15" t="str">
        <f aca="false">IF(F1687&lt;=12,"0-12 months",IF(F1687&lt;=24,"13-24 months",IF(F1687&lt;=48,"25-48 months","49-72 months")))</f>
        <v>25-48 months</v>
      </c>
      <c r="Y1687" s="15" t="str">
        <f aca="false">IF(C1687=1,"Yes","No")</f>
        <v>Yes</v>
      </c>
      <c r="Z1687" s="15" t="n">
        <f aca="false">COUNTIF(J1687:O1687,"Yes")</f>
        <v>0</v>
      </c>
      <c r="AA1687" s="18" t="n">
        <f aca="false">S1687*W1687</f>
        <v>0</v>
      </c>
      <c r="AB1687" s="15" t="n">
        <f aca="false">(P1687="Month-to-month")+(I1687="Fiber optic")+(R1687="Electronic check")+(F1687&lt;=12)+(M1687="No")+(J1687="No")</f>
        <v>5</v>
      </c>
      <c r="AC1687" s="15" t="str">
        <f aca="false">IF(AB1687&gt;=5,"High",IF(AB1687&gt;=3,"Medium","Low"))</f>
        <v>High</v>
      </c>
    </row>
    <row r="1688" customFormat="false" ht="15" hidden="false" customHeight="false" outlineLevel="0" collapsed="false">
      <c r="A1688" s="15" t="s">
        <v>1785</v>
      </c>
      <c r="B1688" s="15" t="s">
        <v>94</v>
      </c>
      <c r="C1688" s="15" t="n">
        <v>0</v>
      </c>
      <c r="D1688" s="15" t="s">
        <v>26</v>
      </c>
      <c r="E1688" s="15" t="s">
        <v>26</v>
      </c>
      <c r="F1688" s="15" t="n">
        <v>26</v>
      </c>
      <c r="G1688" s="15" t="s">
        <v>26</v>
      </c>
      <c r="H1688" s="15" t="s">
        <v>26</v>
      </c>
      <c r="I1688" s="15" t="s">
        <v>96</v>
      </c>
      <c r="J1688" s="15" t="s">
        <v>24</v>
      </c>
      <c r="K1688" s="15" t="s">
        <v>26</v>
      </c>
      <c r="L1688" s="15" t="s">
        <v>24</v>
      </c>
      <c r="M1688" s="15" t="s">
        <v>26</v>
      </c>
      <c r="N1688" s="15" t="s">
        <v>24</v>
      </c>
      <c r="O1688" s="15" t="s">
        <v>24</v>
      </c>
      <c r="P1688" s="15" t="s">
        <v>25</v>
      </c>
      <c r="Q1688" s="15" t="s">
        <v>26</v>
      </c>
      <c r="R1688" s="15" t="s">
        <v>15</v>
      </c>
      <c r="S1688" s="18" t="n">
        <v>60.05</v>
      </c>
      <c r="T1688" s="15" t="n">
        <v>1616.15</v>
      </c>
      <c r="U1688" s="15" t="s">
        <v>26</v>
      </c>
      <c r="V1688" s="18" t="n">
        <f aca="false">IF(ISNUMBER(T1688),T1688,0)</f>
        <v>1616.15</v>
      </c>
      <c r="W1688" s="15" t="n">
        <f aca="false">IF(U1688="Yes",1,0)</f>
        <v>1</v>
      </c>
      <c r="X1688" s="15" t="str">
        <f aca="false">IF(F1688&lt;=12,"0-12 months",IF(F1688&lt;=24,"13-24 months",IF(F1688&lt;=48,"25-48 months","49-72 months")))</f>
        <v>25-48 months</v>
      </c>
      <c r="Y1688" s="15" t="str">
        <f aca="false">IF(C1688=1,"Yes","No")</f>
        <v>No</v>
      </c>
      <c r="Z1688" s="15" t="n">
        <f aca="false">COUNTIF(J1688:O1688,"Yes")</f>
        <v>2</v>
      </c>
      <c r="AA1688" s="18" t="n">
        <f aca="false">S1688*W1688</f>
        <v>60.05</v>
      </c>
      <c r="AB1688" s="15" t="n">
        <f aca="false">(P1688="Month-to-month")+(I1688="Fiber optic")+(R1688="Electronic check")+(F1688&lt;=12)+(M1688="No")+(J1688="No")</f>
        <v>3</v>
      </c>
      <c r="AC1688" s="15" t="str">
        <f aca="false">IF(AB1688&gt;=5,"High",IF(AB1688&gt;=3,"Medium","Low"))</f>
        <v>Medium</v>
      </c>
    </row>
    <row r="1689" customFormat="false" ht="15" hidden="false" customHeight="false" outlineLevel="0" collapsed="false">
      <c r="A1689" s="15" t="s">
        <v>1786</v>
      </c>
      <c r="B1689" s="15" t="s">
        <v>98</v>
      </c>
      <c r="C1689" s="15" t="n">
        <v>0</v>
      </c>
      <c r="D1689" s="15" t="s">
        <v>26</v>
      </c>
      <c r="E1689" s="15" t="s">
        <v>26</v>
      </c>
      <c r="F1689" s="15" t="n">
        <v>12</v>
      </c>
      <c r="G1689" s="15" t="s">
        <v>26</v>
      </c>
      <c r="H1689" s="15" t="s">
        <v>26</v>
      </c>
      <c r="I1689" s="15" t="s">
        <v>24</v>
      </c>
      <c r="J1689" s="15" t="s">
        <v>28</v>
      </c>
      <c r="K1689" s="15" t="s">
        <v>28</v>
      </c>
      <c r="L1689" s="15" t="s">
        <v>28</v>
      </c>
      <c r="M1689" s="15" t="s">
        <v>28</v>
      </c>
      <c r="N1689" s="15" t="s">
        <v>28</v>
      </c>
      <c r="O1689" s="15" t="s">
        <v>28</v>
      </c>
      <c r="P1689" s="15" t="s">
        <v>27</v>
      </c>
      <c r="Q1689" s="15" t="s">
        <v>24</v>
      </c>
      <c r="R1689" s="15" t="s">
        <v>17</v>
      </c>
      <c r="S1689" s="18" t="n">
        <v>26.4</v>
      </c>
      <c r="T1689" s="15" t="n">
        <v>314.95</v>
      </c>
      <c r="U1689" s="15" t="s">
        <v>24</v>
      </c>
      <c r="V1689" s="18" t="n">
        <f aca="false">IF(ISNUMBER(T1689),T1689,0)</f>
        <v>314.95</v>
      </c>
      <c r="W1689" s="15" t="n">
        <f aca="false">IF(U1689="Yes",1,0)</f>
        <v>0</v>
      </c>
      <c r="X1689" s="15" t="str">
        <f aca="false">IF(F1689&lt;=12,"0-12 months",IF(F1689&lt;=24,"13-24 months",IF(F1689&lt;=48,"25-48 months","49-72 months")))</f>
        <v>0-12 months</v>
      </c>
      <c r="Y1689" s="15" t="str">
        <f aca="false">IF(C1689=1,"Yes","No")</f>
        <v>No</v>
      </c>
      <c r="Z1689" s="15" t="n">
        <f aca="false">COUNTIF(J1689:O1689,"Yes")</f>
        <v>0</v>
      </c>
      <c r="AA1689" s="18" t="n">
        <f aca="false">S1689*W1689</f>
        <v>0</v>
      </c>
      <c r="AB1689" s="15" t="n">
        <f aca="false">(P1689="Month-to-month")+(I1689="Fiber optic")+(R1689="Electronic check")+(F1689&lt;=12)+(M1689="No")+(J1689="No")</f>
        <v>1</v>
      </c>
      <c r="AC1689" s="15" t="str">
        <f aca="false">IF(AB1689&gt;=5,"High",IF(AB1689&gt;=3,"Medium","Low"))</f>
        <v>Low</v>
      </c>
    </row>
    <row r="1690" customFormat="false" ht="15" hidden="false" customHeight="false" outlineLevel="0" collapsed="false">
      <c r="A1690" s="15" t="s">
        <v>1787</v>
      </c>
      <c r="B1690" s="15" t="s">
        <v>94</v>
      </c>
      <c r="C1690" s="15" t="n">
        <v>0</v>
      </c>
      <c r="D1690" s="15" t="s">
        <v>24</v>
      </c>
      <c r="E1690" s="15" t="s">
        <v>24</v>
      </c>
      <c r="F1690" s="15" t="n">
        <v>40</v>
      </c>
      <c r="G1690" s="15" t="s">
        <v>26</v>
      </c>
      <c r="H1690" s="15" t="s">
        <v>24</v>
      </c>
      <c r="I1690" s="15" t="s">
        <v>24</v>
      </c>
      <c r="J1690" s="15" t="s">
        <v>28</v>
      </c>
      <c r="K1690" s="15" t="s">
        <v>28</v>
      </c>
      <c r="L1690" s="15" t="s">
        <v>28</v>
      </c>
      <c r="M1690" s="15" t="s">
        <v>28</v>
      </c>
      <c r="N1690" s="15" t="s">
        <v>28</v>
      </c>
      <c r="O1690" s="15" t="s">
        <v>28</v>
      </c>
      <c r="P1690" s="15" t="s">
        <v>29</v>
      </c>
      <c r="Q1690" s="15" t="s">
        <v>24</v>
      </c>
      <c r="R1690" s="15" t="s">
        <v>17</v>
      </c>
      <c r="S1690" s="18" t="n">
        <v>20.15</v>
      </c>
      <c r="T1690" s="15" t="n">
        <v>804.85</v>
      </c>
      <c r="U1690" s="15" t="s">
        <v>24</v>
      </c>
      <c r="V1690" s="18" t="n">
        <f aca="false">IF(ISNUMBER(T1690),T1690,0)</f>
        <v>804.85</v>
      </c>
      <c r="W1690" s="15" t="n">
        <f aca="false">IF(U1690="Yes",1,0)</f>
        <v>0</v>
      </c>
      <c r="X1690" s="15" t="str">
        <f aca="false">IF(F1690&lt;=12,"0-12 months",IF(F1690&lt;=24,"13-24 months",IF(F1690&lt;=48,"25-48 months","49-72 months")))</f>
        <v>25-48 months</v>
      </c>
      <c r="Y1690" s="15" t="str">
        <f aca="false">IF(C1690=1,"Yes","No")</f>
        <v>No</v>
      </c>
      <c r="Z1690" s="15" t="n">
        <f aca="false">COUNTIF(J1690:O1690,"Yes")</f>
        <v>0</v>
      </c>
      <c r="AA1690" s="18" t="n">
        <f aca="false">S1690*W1690</f>
        <v>0</v>
      </c>
      <c r="AB1690" s="15" t="n">
        <f aca="false">(P1690="Month-to-month")+(I1690="Fiber optic")+(R1690="Electronic check")+(F1690&lt;=12)+(M1690="No")+(J1690="No")</f>
        <v>0</v>
      </c>
      <c r="AC1690" s="15" t="str">
        <f aca="false">IF(AB1690&gt;=5,"High",IF(AB1690&gt;=3,"Medium","Low"))</f>
        <v>Low</v>
      </c>
    </row>
    <row r="1691" customFormat="false" ht="15" hidden="false" customHeight="false" outlineLevel="0" collapsed="false">
      <c r="A1691" s="15" t="s">
        <v>1788</v>
      </c>
      <c r="B1691" s="15" t="s">
        <v>98</v>
      </c>
      <c r="C1691" s="15" t="n">
        <v>0</v>
      </c>
      <c r="D1691" s="15" t="s">
        <v>26</v>
      </c>
      <c r="E1691" s="15" t="s">
        <v>26</v>
      </c>
      <c r="F1691" s="15" t="n">
        <v>7</v>
      </c>
      <c r="G1691" s="15" t="s">
        <v>24</v>
      </c>
      <c r="H1691" s="15" t="s">
        <v>95</v>
      </c>
      <c r="I1691" s="15" t="s">
        <v>96</v>
      </c>
      <c r="J1691" s="15" t="s">
        <v>26</v>
      </c>
      <c r="K1691" s="15" t="s">
        <v>26</v>
      </c>
      <c r="L1691" s="15" t="s">
        <v>26</v>
      </c>
      <c r="M1691" s="15" t="s">
        <v>24</v>
      </c>
      <c r="N1691" s="15" t="s">
        <v>26</v>
      </c>
      <c r="O1691" s="15" t="s">
        <v>26</v>
      </c>
      <c r="P1691" s="15" t="s">
        <v>25</v>
      </c>
      <c r="Q1691" s="15" t="s">
        <v>24</v>
      </c>
      <c r="R1691" s="15" t="s">
        <v>17</v>
      </c>
      <c r="S1691" s="18" t="n">
        <v>58.85</v>
      </c>
      <c r="T1691" s="15" t="n">
        <v>465.7</v>
      </c>
      <c r="U1691" s="15" t="s">
        <v>24</v>
      </c>
      <c r="V1691" s="18" t="n">
        <f aca="false">IF(ISNUMBER(T1691),T1691,0)</f>
        <v>465.7</v>
      </c>
      <c r="W1691" s="15" t="n">
        <f aca="false">IF(U1691="Yes",1,0)</f>
        <v>0</v>
      </c>
      <c r="X1691" s="15" t="str">
        <f aca="false">IF(F1691&lt;=12,"0-12 months",IF(F1691&lt;=24,"13-24 months",IF(F1691&lt;=48,"25-48 months","49-72 months")))</f>
        <v>0-12 months</v>
      </c>
      <c r="Y1691" s="15" t="str">
        <f aca="false">IF(C1691=1,"Yes","No")</f>
        <v>No</v>
      </c>
      <c r="Z1691" s="15" t="n">
        <f aca="false">COUNTIF(J1691:O1691,"Yes")</f>
        <v>5</v>
      </c>
      <c r="AA1691" s="18" t="n">
        <f aca="false">S1691*W1691</f>
        <v>0</v>
      </c>
      <c r="AB1691" s="15" t="n">
        <f aca="false">(P1691="Month-to-month")+(I1691="Fiber optic")+(R1691="Electronic check")+(F1691&lt;=12)+(M1691="No")+(J1691="No")</f>
        <v>3</v>
      </c>
      <c r="AC1691" s="15" t="str">
        <f aca="false">IF(AB1691&gt;=5,"High",IF(AB1691&gt;=3,"Medium","Low"))</f>
        <v>Medium</v>
      </c>
    </row>
    <row r="1692" customFormat="false" ht="15" hidden="false" customHeight="false" outlineLevel="0" collapsed="false">
      <c r="A1692" s="15" t="s">
        <v>1789</v>
      </c>
      <c r="B1692" s="15" t="s">
        <v>98</v>
      </c>
      <c r="C1692" s="15" t="n">
        <v>0</v>
      </c>
      <c r="D1692" s="15" t="s">
        <v>26</v>
      </c>
      <c r="E1692" s="15" t="s">
        <v>26</v>
      </c>
      <c r="F1692" s="15" t="n">
        <v>70</v>
      </c>
      <c r="G1692" s="15" t="s">
        <v>26</v>
      </c>
      <c r="H1692" s="15" t="s">
        <v>26</v>
      </c>
      <c r="I1692" s="15" t="s">
        <v>102</v>
      </c>
      <c r="J1692" s="15" t="s">
        <v>26</v>
      </c>
      <c r="K1692" s="15" t="s">
        <v>26</v>
      </c>
      <c r="L1692" s="15" t="s">
        <v>24</v>
      </c>
      <c r="M1692" s="15" t="s">
        <v>24</v>
      </c>
      <c r="N1692" s="15" t="s">
        <v>26</v>
      </c>
      <c r="O1692" s="15" t="s">
        <v>24</v>
      </c>
      <c r="P1692" s="15" t="s">
        <v>25</v>
      </c>
      <c r="Q1692" s="15" t="s">
        <v>26</v>
      </c>
      <c r="R1692" s="15" t="s">
        <v>21</v>
      </c>
      <c r="S1692" s="18" t="n">
        <v>97.55</v>
      </c>
      <c r="T1692" s="15" t="n">
        <v>6669.05</v>
      </c>
      <c r="U1692" s="15" t="s">
        <v>24</v>
      </c>
      <c r="V1692" s="18" t="n">
        <f aca="false">IF(ISNUMBER(T1692),T1692,0)</f>
        <v>6669.05</v>
      </c>
      <c r="W1692" s="15" t="n">
        <f aca="false">IF(U1692="Yes",1,0)</f>
        <v>0</v>
      </c>
      <c r="X1692" s="15" t="str">
        <f aca="false">IF(F1692&lt;=12,"0-12 months",IF(F1692&lt;=24,"13-24 months",IF(F1692&lt;=48,"25-48 months","49-72 months")))</f>
        <v>49-72 months</v>
      </c>
      <c r="Y1692" s="15" t="str">
        <f aca="false">IF(C1692=1,"Yes","No")</f>
        <v>No</v>
      </c>
      <c r="Z1692" s="15" t="n">
        <f aca="false">COUNTIF(J1692:O1692,"Yes")</f>
        <v>3</v>
      </c>
      <c r="AA1692" s="18" t="n">
        <f aca="false">S1692*W1692</f>
        <v>0</v>
      </c>
      <c r="AB1692" s="15" t="n">
        <f aca="false">(P1692="Month-to-month")+(I1692="Fiber optic")+(R1692="Electronic check")+(F1692&lt;=12)+(M1692="No")+(J1692="No")</f>
        <v>3</v>
      </c>
      <c r="AC1692" s="15" t="str">
        <f aca="false">IF(AB1692&gt;=5,"High",IF(AB1692&gt;=3,"Medium","Low"))</f>
        <v>Medium</v>
      </c>
    </row>
    <row r="1693" customFormat="false" ht="15" hidden="false" customHeight="false" outlineLevel="0" collapsed="false">
      <c r="A1693" s="15" t="s">
        <v>1790</v>
      </c>
      <c r="B1693" s="15" t="s">
        <v>98</v>
      </c>
      <c r="C1693" s="15" t="n">
        <v>0</v>
      </c>
      <c r="D1693" s="15" t="s">
        <v>26</v>
      </c>
      <c r="E1693" s="15" t="s">
        <v>26</v>
      </c>
      <c r="F1693" s="15" t="n">
        <v>60</v>
      </c>
      <c r="G1693" s="15" t="s">
        <v>26</v>
      </c>
      <c r="H1693" s="15" t="s">
        <v>24</v>
      </c>
      <c r="I1693" s="15" t="s">
        <v>24</v>
      </c>
      <c r="J1693" s="15" t="s">
        <v>28</v>
      </c>
      <c r="K1693" s="15" t="s">
        <v>28</v>
      </c>
      <c r="L1693" s="15" t="s">
        <v>28</v>
      </c>
      <c r="M1693" s="15" t="s">
        <v>28</v>
      </c>
      <c r="N1693" s="15" t="s">
        <v>28</v>
      </c>
      <c r="O1693" s="15" t="s">
        <v>28</v>
      </c>
      <c r="P1693" s="15" t="s">
        <v>29</v>
      </c>
      <c r="Q1693" s="15" t="s">
        <v>24</v>
      </c>
      <c r="R1693" s="15" t="s">
        <v>21</v>
      </c>
      <c r="S1693" s="18" t="n">
        <v>19.65</v>
      </c>
      <c r="T1693" s="15" t="n">
        <v>1161.75</v>
      </c>
      <c r="U1693" s="15" t="s">
        <v>24</v>
      </c>
      <c r="V1693" s="18" t="n">
        <f aca="false">IF(ISNUMBER(T1693),T1693,0)</f>
        <v>1161.75</v>
      </c>
      <c r="W1693" s="15" t="n">
        <f aca="false">IF(U1693="Yes",1,0)</f>
        <v>0</v>
      </c>
      <c r="X1693" s="15" t="str">
        <f aca="false">IF(F1693&lt;=12,"0-12 months",IF(F1693&lt;=24,"13-24 months",IF(F1693&lt;=48,"25-48 months","49-72 months")))</f>
        <v>49-72 months</v>
      </c>
      <c r="Y1693" s="15" t="str">
        <f aca="false">IF(C1693=1,"Yes","No")</f>
        <v>No</v>
      </c>
      <c r="Z1693" s="15" t="n">
        <f aca="false">COUNTIF(J1693:O1693,"Yes")</f>
        <v>0</v>
      </c>
      <c r="AA1693" s="18" t="n">
        <f aca="false">S1693*W1693</f>
        <v>0</v>
      </c>
      <c r="AB1693" s="15" t="n">
        <f aca="false">(P1693="Month-to-month")+(I1693="Fiber optic")+(R1693="Electronic check")+(F1693&lt;=12)+(M1693="No")+(J1693="No")</f>
        <v>0</v>
      </c>
      <c r="AC1693" s="15" t="str">
        <f aca="false">IF(AB1693&gt;=5,"High",IF(AB1693&gt;=3,"Medium","Low"))</f>
        <v>Low</v>
      </c>
    </row>
    <row r="1694" customFormat="false" ht="15" hidden="false" customHeight="false" outlineLevel="0" collapsed="false">
      <c r="A1694" s="15" t="s">
        <v>1791</v>
      </c>
      <c r="B1694" s="15" t="s">
        <v>98</v>
      </c>
      <c r="C1694" s="15" t="n">
        <v>0</v>
      </c>
      <c r="D1694" s="15" t="s">
        <v>26</v>
      </c>
      <c r="E1694" s="15" t="s">
        <v>26</v>
      </c>
      <c r="F1694" s="15" t="n">
        <v>39</v>
      </c>
      <c r="G1694" s="15" t="s">
        <v>24</v>
      </c>
      <c r="H1694" s="15" t="s">
        <v>95</v>
      </c>
      <c r="I1694" s="15" t="s">
        <v>96</v>
      </c>
      <c r="J1694" s="15" t="s">
        <v>24</v>
      </c>
      <c r="K1694" s="15" t="s">
        <v>24</v>
      </c>
      <c r="L1694" s="15" t="s">
        <v>24</v>
      </c>
      <c r="M1694" s="15" t="s">
        <v>24</v>
      </c>
      <c r="N1694" s="15" t="s">
        <v>24</v>
      </c>
      <c r="O1694" s="15" t="s">
        <v>24</v>
      </c>
      <c r="P1694" s="15" t="s">
        <v>27</v>
      </c>
      <c r="Q1694" s="15" t="s">
        <v>26</v>
      </c>
      <c r="R1694" s="15" t="s">
        <v>21</v>
      </c>
      <c r="S1694" s="18" t="n">
        <v>25.25</v>
      </c>
      <c r="T1694" s="15" t="n">
        <v>947.75</v>
      </c>
      <c r="U1694" s="15" t="s">
        <v>24</v>
      </c>
      <c r="V1694" s="18" t="n">
        <f aca="false">IF(ISNUMBER(T1694),T1694,0)</f>
        <v>947.75</v>
      </c>
      <c r="W1694" s="15" t="n">
        <f aca="false">IF(U1694="Yes",1,0)</f>
        <v>0</v>
      </c>
      <c r="X1694" s="15" t="str">
        <f aca="false">IF(F1694&lt;=12,"0-12 months",IF(F1694&lt;=24,"13-24 months",IF(F1694&lt;=48,"25-48 months","49-72 months")))</f>
        <v>25-48 months</v>
      </c>
      <c r="Y1694" s="15" t="str">
        <f aca="false">IF(C1694=1,"Yes","No")</f>
        <v>No</v>
      </c>
      <c r="Z1694" s="15" t="n">
        <f aca="false">COUNTIF(J1694:O1694,"Yes")</f>
        <v>0</v>
      </c>
      <c r="AA1694" s="18" t="n">
        <f aca="false">S1694*W1694</f>
        <v>0</v>
      </c>
      <c r="AB1694" s="15" t="n">
        <f aca="false">(P1694="Month-to-month")+(I1694="Fiber optic")+(R1694="Electronic check")+(F1694&lt;=12)+(M1694="No")+(J1694="No")</f>
        <v>2</v>
      </c>
      <c r="AC1694" s="15" t="str">
        <f aca="false">IF(AB1694&gt;=5,"High",IF(AB1694&gt;=3,"Medium","Low"))</f>
        <v>Low</v>
      </c>
    </row>
    <row r="1695" customFormat="false" ht="15" hidden="false" customHeight="false" outlineLevel="0" collapsed="false">
      <c r="A1695" s="15" t="s">
        <v>1792</v>
      </c>
      <c r="B1695" s="15" t="s">
        <v>98</v>
      </c>
      <c r="C1695" s="15" t="n">
        <v>0</v>
      </c>
      <c r="D1695" s="15" t="s">
        <v>26</v>
      </c>
      <c r="E1695" s="15" t="s">
        <v>24</v>
      </c>
      <c r="F1695" s="15" t="n">
        <v>72</v>
      </c>
      <c r="G1695" s="15" t="s">
        <v>26</v>
      </c>
      <c r="H1695" s="15" t="s">
        <v>26</v>
      </c>
      <c r="I1695" s="15" t="s">
        <v>102</v>
      </c>
      <c r="J1695" s="15" t="s">
        <v>26</v>
      </c>
      <c r="K1695" s="15" t="s">
        <v>26</v>
      </c>
      <c r="L1695" s="15" t="s">
        <v>26</v>
      </c>
      <c r="M1695" s="15" t="s">
        <v>26</v>
      </c>
      <c r="N1695" s="15" t="s">
        <v>26</v>
      </c>
      <c r="O1695" s="15" t="s">
        <v>26</v>
      </c>
      <c r="P1695" s="15" t="s">
        <v>29</v>
      </c>
      <c r="Q1695" s="15" t="s">
        <v>24</v>
      </c>
      <c r="R1695" s="15" t="s">
        <v>21</v>
      </c>
      <c r="S1695" s="18" t="n">
        <v>114.45</v>
      </c>
      <c r="T1695" s="15" t="n">
        <v>8375.05</v>
      </c>
      <c r="U1695" s="15" t="s">
        <v>24</v>
      </c>
      <c r="V1695" s="18" t="n">
        <f aca="false">IF(ISNUMBER(T1695),T1695,0)</f>
        <v>8375.05</v>
      </c>
      <c r="W1695" s="15" t="n">
        <f aca="false">IF(U1695="Yes",1,0)</f>
        <v>0</v>
      </c>
      <c r="X1695" s="15" t="str">
        <f aca="false">IF(F1695&lt;=12,"0-12 months",IF(F1695&lt;=24,"13-24 months",IF(F1695&lt;=48,"25-48 months","49-72 months")))</f>
        <v>49-72 months</v>
      </c>
      <c r="Y1695" s="15" t="str">
        <f aca="false">IF(C1695=1,"Yes","No")</f>
        <v>No</v>
      </c>
      <c r="Z1695" s="15" t="n">
        <f aca="false">COUNTIF(J1695:O1695,"Yes")</f>
        <v>6</v>
      </c>
      <c r="AA1695" s="18" t="n">
        <f aca="false">S1695*W1695</f>
        <v>0</v>
      </c>
      <c r="AB1695" s="15" t="n">
        <f aca="false">(P1695="Month-to-month")+(I1695="Fiber optic")+(R1695="Electronic check")+(F1695&lt;=12)+(M1695="No")+(J1695="No")</f>
        <v>1</v>
      </c>
      <c r="AC1695" s="15" t="str">
        <f aca="false">IF(AB1695&gt;=5,"High",IF(AB1695&gt;=3,"Medium","Low"))</f>
        <v>Low</v>
      </c>
    </row>
    <row r="1696" customFormat="false" ht="15" hidden="false" customHeight="false" outlineLevel="0" collapsed="false">
      <c r="A1696" s="15" t="s">
        <v>1793</v>
      </c>
      <c r="B1696" s="15" t="s">
        <v>94</v>
      </c>
      <c r="C1696" s="15" t="n">
        <v>0</v>
      </c>
      <c r="D1696" s="15" t="s">
        <v>24</v>
      </c>
      <c r="E1696" s="15" t="s">
        <v>24</v>
      </c>
      <c r="F1696" s="15" t="n">
        <v>1</v>
      </c>
      <c r="G1696" s="15" t="s">
        <v>24</v>
      </c>
      <c r="H1696" s="15" t="s">
        <v>95</v>
      </c>
      <c r="I1696" s="15" t="s">
        <v>96</v>
      </c>
      <c r="J1696" s="15" t="s">
        <v>24</v>
      </c>
      <c r="K1696" s="15" t="s">
        <v>24</v>
      </c>
      <c r="L1696" s="15" t="s">
        <v>24</v>
      </c>
      <c r="M1696" s="15" t="s">
        <v>24</v>
      </c>
      <c r="N1696" s="15" t="s">
        <v>26</v>
      </c>
      <c r="O1696" s="15" t="s">
        <v>24</v>
      </c>
      <c r="P1696" s="15" t="s">
        <v>25</v>
      </c>
      <c r="Q1696" s="15" t="s">
        <v>26</v>
      </c>
      <c r="R1696" s="15" t="s">
        <v>15</v>
      </c>
      <c r="S1696" s="18" t="n">
        <v>34.7</v>
      </c>
      <c r="T1696" s="15" t="n">
        <v>34.7</v>
      </c>
      <c r="U1696" s="15" t="s">
        <v>26</v>
      </c>
      <c r="V1696" s="18" t="n">
        <f aca="false">IF(ISNUMBER(T1696),T1696,0)</f>
        <v>34.7</v>
      </c>
      <c r="W1696" s="15" t="n">
        <f aca="false">IF(U1696="Yes",1,0)</f>
        <v>1</v>
      </c>
      <c r="X1696" s="15" t="str">
        <f aca="false">IF(F1696&lt;=12,"0-12 months",IF(F1696&lt;=24,"13-24 months",IF(F1696&lt;=48,"25-48 months","49-72 months")))</f>
        <v>0-12 months</v>
      </c>
      <c r="Y1696" s="15" t="str">
        <f aca="false">IF(C1696=1,"Yes","No")</f>
        <v>No</v>
      </c>
      <c r="Z1696" s="15" t="n">
        <f aca="false">COUNTIF(J1696:O1696,"Yes")</f>
        <v>1</v>
      </c>
      <c r="AA1696" s="18" t="n">
        <f aca="false">S1696*W1696</f>
        <v>34.7</v>
      </c>
      <c r="AB1696" s="15" t="n">
        <f aca="false">(P1696="Month-to-month")+(I1696="Fiber optic")+(R1696="Electronic check")+(F1696&lt;=12)+(M1696="No")+(J1696="No")</f>
        <v>5</v>
      </c>
      <c r="AC1696" s="15" t="str">
        <f aca="false">IF(AB1696&gt;=5,"High",IF(AB1696&gt;=3,"Medium","Low"))</f>
        <v>High</v>
      </c>
    </row>
    <row r="1697" customFormat="false" ht="15" hidden="false" customHeight="false" outlineLevel="0" collapsed="false">
      <c r="A1697" s="15" t="s">
        <v>1794</v>
      </c>
      <c r="B1697" s="15" t="s">
        <v>98</v>
      </c>
      <c r="C1697" s="15" t="n">
        <v>0</v>
      </c>
      <c r="D1697" s="15" t="s">
        <v>26</v>
      </c>
      <c r="E1697" s="15" t="s">
        <v>26</v>
      </c>
      <c r="F1697" s="15" t="n">
        <v>54</v>
      </c>
      <c r="G1697" s="15" t="s">
        <v>26</v>
      </c>
      <c r="H1697" s="15" t="s">
        <v>26</v>
      </c>
      <c r="I1697" s="15" t="s">
        <v>96</v>
      </c>
      <c r="J1697" s="15" t="s">
        <v>24</v>
      </c>
      <c r="K1697" s="15" t="s">
        <v>26</v>
      </c>
      <c r="L1697" s="15" t="s">
        <v>24</v>
      </c>
      <c r="M1697" s="15" t="s">
        <v>26</v>
      </c>
      <c r="N1697" s="15" t="s">
        <v>26</v>
      </c>
      <c r="O1697" s="15" t="s">
        <v>24</v>
      </c>
      <c r="P1697" s="15" t="s">
        <v>27</v>
      </c>
      <c r="Q1697" s="15" t="s">
        <v>26</v>
      </c>
      <c r="R1697" s="15" t="s">
        <v>15</v>
      </c>
      <c r="S1697" s="18" t="n">
        <v>70.7</v>
      </c>
      <c r="T1697" s="15" t="n">
        <v>3770</v>
      </c>
      <c r="U1697" s="15" t="s">
        <v>24</v>
      </c>
      <c r="V1697" s="18" t="n">
        <f aca="false">IF(ISNUMBER(T1697),T1697,0)</f>
        <v>3770</v>
      </c>
      <c r="W1697" s="15" t="n">
        <f aca="false">IF(U1697="Yes",1,0)</f>
        <v>0</v>
      </c>
      <c r="X1697" s="15" t="str">
        <f aca="false">IF(F1697&lt;=12,"0-12 months",IF(F1697&lt;=24,"13-24 months",IF(F1697&lt;=48,"25-48 months","49-72 months")))</f>
        <v>49-72 months</v>
      </c>
      <c r="Y1697" s="15" t="str">
        <f aca="false">IF(C1697=1,"Yes","No")</f>
        <v>No</v>
      </c>
      <c r="Z1697" s="15" t="n">
        <f aca="false">COUNTIF(J1697:O1697,"Yes")</f>
        <v>3</v>
      </c>
      <c r="AA1697" s="18" t="n">
        <f aca="false">S1697*W1697</f>
        <v>0</v>
      </c>
      <c r="AB1697" s="15" t="n">
        <f aca="false">(P1697="Month-to-month")+(I1697="Fiber optic")+(R1697="Electronic check")+(F1697&lt;=12)+(M1697="No")+(J1697="No")</f>
        <v>2</v>
      </c>
      <c r="AC1697" s="15" t="str">
        <f aca="false">IF(AB1697&gt;=5,"High",IF(AB1697&gt;=3,"Medium","Low"))</f>
        <v>Low</v>
      </c>
    </row>
    <row r="1698" customFormat="false" ht="15" hidden="false" customHeight="false" outlineLevel="0" collapsed="false">
      <c r="A1698" s="15" t="s">
        <v>1795</v>
      </c>
      <c r="B1698" s="15" t="s">
        <v>98</v>
      </c>
      <c r="C1698" s="15" t="n">
        <v>0</v>
      </c>
      <c r="D1698" s="15" t="s">
        <v>24</v>
      </c>
      <c r="E1698" s="15" t="s">
        <v>24</v>
      </c>
      <c r="F1698" s="15" t="n">
        <v>3</v>
      </c>
      <c r="G1698" s="15" t="s">
        <v>26</v>
      </c>
      <c r="H1698" s="15" t="s">
        <v>26</v>
      </c>
      <c r="I1698" s="15" t="s">
        <v>102</v>
      </c>
      <c r="J1698" s="15" t="s">
        <v>24</v>
      </c>
      <c r="K1698" s="15" t="s">
        <v>24</v>
      </c>
      <c r="L1698" s="15" t="s">
        <v>24</v>
      </c>
      <c r="M1698" s="15" t="s">
        <v>24</v>
      </c>
      <c r="N1698" s="15" t="s">
        <v>24</v>
      </c>
      <c r="O1698" s="15" t="s">
        <v>26</v>
      </c>
      <c r="P1698" s="15" t="s">
        <v>25</v>
      </c>
      <c r="Q1698" s="15" t="s">
        <v>26</v>
      </c>
      <c r="R1698" s="15" t="s">
        <v>15</v>
      </c>
      <c r="S1698" s="18" t="n">
        <v>85.3</v>
      </c>
      <c r="T1698" s="15" t="n">
        <v>264.8</v>
      </c>
      <c r="U1698" s="15" t="s">
        <v>26</v>
      </c>
      <c r="V1698" s="18" t="n">
        <f aca="false">IF(ISNUMBER(T1698),T1698,0)</f>
        <v>264.8</v>
      </c>
      <c r="W1698" s="15" t="n">
        <f aca="false">IF(U1698="Yes",1,0)</f>
        <v>1</v>
      </c>
      <c r="X1698" s="15" t="str">
        <f aca="false">IF(F1698&lt;=12,"0-12 months",IF(F1698&lt;=24,"13-24 months",IF(F1698&lt;=48,"25-48 months","49-72 months")))</f>
        <v>0-12 months</v>
      </c>
      <c r="Y1698" s="15" t="str">
        <f aca="false">IF(C1698=1,"Yes","No")</f>
        <v>No</v>
      </c>
      <c r="Z1698" s="15" t="n">
        <f aca="false">COUNTIF(J1698:O1698,"Yes")</f>
        <v>1</v>
      </c>
      <c r="AA1698" s="18" t="n">
        <f aca="false">S1698*W1698</f>
        <v>85.3</v>
      </c>
      <c r="AB1698" s="15" t="n">
        <f aca="false">(P1698="Month-to-month")+(I1698="Fiber optic")+(R1698="Electronic check")+(F1698&lt;=12)+(M1698="No")+(J1698="No")</f>
        <v>6</v>
      </c>
      <c r="AC1698" s="15" t="str">
        <f aca="false">IF(AB1698&gt;=5,"High",IF(AB1698&gt;=3,"Medium","Low"))</f>
        <v>High</v>
      </c>
    </row>
    <row r="1699" customFormat="false" ht="15" hidden="false" customHeight="false" outlineLevel="0" collapsed="false">
      <c r="A1699" s="15" t="s">
        <v>1796</v>
      </c>
      <c r="B1699" s="15" t="s">
        <v>94</v>
      </c>
      <c r="C1699" s="15" t="n">
        <v>0</v>
      </c>
      <c r="D1699" s="15" t="s">
        <v>26</v>
      </c>
      <c r="E1699" s="15" t="s">
        <v>26</v>
      </c>
      <c r="F1699" s="15" t="n">
        <v>63</v>
      </c>
      <c r="G1699" s="15" t="s">
        <v>26</v>
      </c>
      <c r="H1699" s="15" t="s">
        <v>24</v>
      </c>
      <c r="I1699" s="15" t="s">
        <v>96</v>
      </c>
      <c r="J1699" s="15" t="s">
        <v>26</v>
      </c>
      <c r="K1699" s="15" t="s">
        <v>26</v>
      </c>
      <c r="L1699" s="15" t="s">
        <v>26</v>
      </c>
      <c r="M1699" s="15" t="s">
        <v>26</v>
      </c>
      <c r="N1699" s="15" t="s">
        <v>26</v>
      </c>
      <c r="O1699" s="15" t="s">
        <v>24</v>
      </c>
      <c r="P1699" s="15" t="s">
        <v>29</v>
      </c>
      <c r="Q1699" s="15" t="s">
        <v>24</v>
      </c>
      <c r="R1699" s="15" t="s">
        <v>21</v>
      </c>
      <c r="S1699" s="18" t="n">
        <v>75.55</v>
      </c>
      <c r="T1699" s="15" t="n">
        <v>4707.85</v>
      </c>
      <c r="U1699" s="15" t="s">
        <v>24</v>
      </c>
      <c r="V1699" s="18" t="n">
        <f aca="false">IF(ISNUMBER(T1699),T1699,0)</f>
        <v>4707.85</v>
      </c>
      <c r="W1699" s="15" t="n">
        <f aca="false">IF(U1699="Yes",1,0)</f>
        <v>0</v>
      </c>
      <c r="X1699" s="15" t="str">
        <f aca="false">IF(F1699&lt;=12,"0-12 months",IF(F1699&lt;=24,"13-24 months",IF(F1699&lt;=48,"25-48 months","49-72 months")))</f>
        <v>49-72 months</v>
      </c>
      <c r="Y1699" s="15" t="str">
        <f aca="false">IF(C1699=1,"Yes","No")</f>
        <v>No</v>
      </c>
      <c r="Z1699" s="15" t="n">
        <f aca="false">COUNTIF(J1699:O1699,"Yes")</f>
        <v>5</v>
      </c>
      <c r="AA1699" s="18" t="n">
        <f aca="false">S1699*W1699</f>
        <v>0</v>
      </c>
      <c r="AB1699" s="15" t="n">
        <f aca="false">(P1699="Month-to-month")+(I1699="Fiber optic")+(R1699="Electronic check")+(F1699&lt;=12)+(M1699="No")+(J1699="No")</f>
        <v>0</v>
      </c>
      <c r="AC1699" s="15" t="str">
        <f aca="false">IF(AB1699&gt;=5,"High",IF(AB1699&gt;=3,"Medium","Low"))</f>
        <v>Low</v>
      </c>
    </row>
    <row r="1700" customFormat="false" ht="15" hidden="false" customHeight="false" outlineLevel="0" collapsed="false">
      <c r="A1700" s="15" t="s">
        <v>1797</v>
      </c>
      <c r="B1700" s="15" t="s">
        <v>98</v>
      </c>
      <c r="C1700" s="15" t="n">
        <v>0</v>
      </c>
      <c r="D1700" s="15" t="s">
        <v>26</v>
      </c>
      <c r="E1700" s="15" t="s">
        <v>26</v>
      </c>
      <c r="F1700" s="15" t="n">
        <v>71</v>
      </c>
      <c r="G1700" s="15" t="s">
        <v>26</v>
      </c>
      <c r="H1700" s="15" t="s">
        <v>26</v>
      </c>
      <c r="I1700" s="15" t="s">
        <v>102</v>
      </c>
      <c r="J1700" s="15" t="s">
        <v>24</v>
      </c>
      <c r="K1700" s="15" t="s">
        <v>26</v>
      </c>
      <c r="L1700" s="15" t="s">
        <v>24</v>
      </c>
      <c r="M1700" s="15" t="s">
        <v>26</v>
      </c>
      <c r="N1700" s="15" t="s">
        <v>24</v>
      </c>
      <c r="O1700" s="15" t="s">
        <v>24</v>
      </c>
      <c r="P1700" s="15" t="s">
        <v>29</v>
      </c>
      <c r="Q1700" s="15" t="s">
        <v>26</v>
      </c>
      <c r="R1700" s="15" t="s">
        <v>15</v>
      </c>
      <c r="S1700" s="18" t="n">
        <v>84.8</v>
      </c>
      <c r="T1700" s="15" t="n">
        <v>6152.4</v>
      </c>
      <c r="U1700" s="15" t="s">
        <v>24</v>
      </c>
      <c r="V1700" s="18" t="n">
        <f aca="false">IF(ISNUMBER(T1700),T1700,0)</f>
        <v>6152.4</v>
      </c>
      <c r="W1700" s="15" t="n">
        <f aca="false">IF(U1700="Yes",1,0)</f>
        <v>0</v>
      </c>
      <c r="X1700" s="15" t="str">
        <f aca="false">IF(F1700&lt;=12,"0-12 months",IF(F1700&lt;=24,"13-24 months",IF(F1700&lt;=48,"25-48 months","49-72 months")))</f>
        <v>49-72 months</v>
      </c>
      <c r="Y1700" s="15" t="str">
        <f aca="false">IF(C1700=1,"Yes","No")</f>
        <v>No</v>
      </c>
      <c r="Z1700" s="15" t="n">
        <f aca="false">COUNTIF(J1700:O1700,"Yes")</f>
        <v>2</v>
      </c>
      <c r="AA1700" s="18" t="n">
        <f aca="false">S1700*W1700</f>
        <v>0</v>
      </c>
      <c r="AB1700" s="15" t="n">
        <f aca="false">(P1700="Month-to-month")+(I1700="Fiber optic")+(R1700="Electronic check")+(F1700&lt;=12)+(M1700="No")+(J1700="No")</f>
        <v>3</v>
      </c>
      <c r="AC1700" s="15" t="str">
        <f aca="false">IF(AB1700&gt;=5,"High",IF(AB1700&gt;=3,"Medium","Low"))</f>
        <v>Medium</v>
      </c>
    </row>
    <row r="1701" customFormat="false" ht="15" hidden="false" customHeight="false" outlineLevel="0" collapsed="false">
      <c r="A1701" s="15" t="s">
        <v>1798</v>
      </c>
      <c r="B1701" s="15" t="s">
        <v>94</v>
      </c>
      <c r="C1701" s="15" t="n">
        <v>0</v>
      </c>
      <c r="D1701" s="15" t="s">
        <v>24</v>
      </c>
      <c r="E1701" s="15" t="s">
        <v>24</v>
      </c>
      <c r="F1701" s="15" t="n">
        <v>42</v>
      </c>
      <c r="G1701" s="15" t="s">
        <v>26</v>
      </c>
      <c r="H1701" s="15" t="s">
        <v>24</v>
      </c>
      <c r="I1701" s="15" t="s">
        <v>24</v>
      </c>
      <c r="J1701" s="15" t="s">
        <v>28</v>
      </c>
      <c r="K1701" s="15" t="s">
        <v>28</v>
      </c>
      <c r="L1701" s="15" t="s">
        <v>28</v>
      </c>
      <c r="M1701" s="15" t="s">
        <v>28</v>
      </c>
      <c r="N1701" s="15" t="s">
        <v>28</v>
      </c>
      <c r="O1701" s="15" t="s">
        <v>28</v>
      </c>
      <c r="P1701" s="15" t="s">
        <v>27</v>
      </c>
      <c r="Q1701" s="15" t="s">
        <v>26</v>
      </c>
      <c r="R1701" s="15" t="s">
        <v>17</v>
      </c>
      <c r="S1701" s="18" t="n">
        <v>20.65</v>
      </c>
      <c r="T1701" s="15" t="n">
        <v>958.1</v>
      </c>
      <c r="U1701" s="15" t="s">
        <v>24</v>
      </c>
      <c r="V1701" s="18" t="n">
        <f aca="false">IF(ISNUMBER(T1701),T1701,0)</f>
        <v>958.1</v>
      </c>
      <c r="W1701" s="15" t="n">
        <f aca="false">IF(U1701="Yes",1,0)</f>
        <v>0</v>
      </c>
      <c r="X1701" s="15" t="str">
        <f aca="false">IF(F1701&lt;=12,"0-12 months",IF(F1701&lt;=24,"13-24 months",IF(F1701&lt;=48,"25-48 months","49-72 months")))</f>
        <v>25-48 months</v>
      </c>
      <c r="Y1701" s="15" t="str">
        <f aca="false">IF(C1701=1,"Yes","No")</f>
        <v>No</v>
      </c>
      <c r="Z1701" s="15" t="n">
        <f aca="false">COUNTIF(J1701:O1701,"Yes")</f>
        <v>0</v>
      </c>
      <c r="AA1701" s="18" t="n">
        <f aca="false">S1701*W1701</f>
        <v>0</v>
      </c>
      <c r="AB1701" s="15" t="n">
        <f aca="false">(P1701="Month-to-month")+(I1701="Fiber optic")+(R1701="Electronic check")+(F1701&lt;=12)+(M1701="No")+(J1701="No")</f>
        <v>0</v>
      </c>
      <c r="AC1701" s="15" t="str">
        <f aca="false">IF(AB1701&gt;=5,"High",IF(AB1701&gt;=3,"Medium","Low"))</f>
        <v>Low</v>
      </c>
    </row>
    <row r="1702" customFormat="false" ht="15" hidden="false" customHeight="false" outlineLevel="0" collapsed="false">
      <c r="A1702" s="15" t="s">
        <v>1799</v>
      </c>
      <c r="B1702" s="15" t="s">
        <v>98</v>
      </c>
      <c r="C1702" s="15" t="n">
        <v>0</v>
      </c>
      <c r="D1702" s="15" t="s">
        <v>24</v>
      </c>
      <c r="E1702" s="15" t="s">
        <v>24</v>
      </c>
      <c r="F1702" s="15" t="n">
        <v>47</v>
      </c>
      <c r="G1702" s="15" t="s">
        <v>26</v>
      </c>
      <c r="H1702" s="15" t="s">
        <v>24</v>
      </c>
      <c r="I1702" s="15" t="s">
        <v>24</v>
      </c>
      <c r="J1702" s="15" t="s">
        <v>28</v>
      </c>
      <c r="K1702" s="15" t="s">
        <v>28</v>
      </c>
      <c r="L1702" s="15" t="s">
        <v>28</v>
      </c>
      <c r="M1702" s="15" t="s">
        <v>28</v>
      </c>
      <c r="N1702" s="15" t="s">
        <v>28</v>
      </c>
      <c r="O1702" s="15" t="s">
        <v>28</v>
      </c>
      <c r="P1702" s="15" t="s">
        <v>29</v>
      </c>
      <c r="Q1702" s="15" t="s">
        <v>24</v>
      </c>
      <c r="R1702" s="15" t="s">
        <v>19</v>
      </c>
      <c r="S1702" s="18" t="n">
        <v>20.45</v>
      </c>
      <c r="T1702" s="15" t="n">
        <v>943</v>
      </c>
      <c r="U1702" s="15" t="s">
        <v>24</v>
      </c>
      <c r="V1702" s="18" t="n">
        <f aca="false">IF(ISNUMBER(T1702),T1702,0)</f>
        <v>943</v>
      </c>
      <c r="W1702" s="15" t="n">
        <f aca="false">IF(U1702="Yes",1,0)</f>
        <v>0</v>
      </c>
      <c r="X1702" s="15" t="str">
        <f aca="false">IF(F1702&lt;=12,"0-12 months",IF(F1702&lt;=24,"13-24 months",IF(F1702&lt;=48,"25-48 months","49-72 months")))</f>
        <v>25-48 months</v>
      </c>
      <c r="Y1702" s="15" t="str">
        <f aca="false">IF(C1702=1,"Yes","No")</f>
        <v>No</v>
      </c>
      <c r="Z1702" s="15" t="n">
        <f aca="false">COUNTIF(J1702:O1702,"Yes")</f>
        <v>0</v>
      </c>
      <c r="AA1702" s="18" t="n">
        <f aca="false">S1702*W1702</f>
        <v>0</v>
      </c>
      <c r="AB1702" s="15" t="n">
        <f aca="false">(P1702="Month-to-month")+(I1702="Fiber optic")+(R1702="Electronic check")+(F1702&lt;=12)+(M1702="No")+(J1702="No")</f>
        <v>0</v>
      </c>
      <c r="AC1702" s="15" t="str">
        <f aca="false">IF(AB1702&gt;=5,"High",IF(AB1702&gt;=3,"Medium","Low"))</f>
        <v>Low</v>
      </c>
    </row>
    <row r="1703" customFormat="false" ht="15" hidden="false" customHeight="false" outlineLevel="0" collapsed="false">
      <c r="A1703" s="15" t="s">
        <v>1800</v>
      </c>
      <c r="B1703" s="15" t="s">
        <v>94</v>
      </c>
      <c r="C1703" s="15" t="n">
        <v>0</v>
      </c>
      <c r="D1703" s="15" t="s">
        <v>26</v>
      </c>
      <c r="E1703" s="15" t="s">
        <v>26</v>
      </c>
      <c r="F1703" s="15" t="n">
        <v>66</v>
      </c>
      <c r="G1703" s="15" t="s">
        <v>26</v>
      </c>
      <c r="H1703" s="15" t="s">
        <v>26</v>
      </c>
      <c r="I1703" s="15" t="s">
        <v>102</v>
      </c>
      <c r="J1703" s="15" t="s">
        <v>24</v>
      </c>
      <c r="K1703" s="15" t="s">
        <v>26</v>
      </c>
      <c r="L1703" s="15" t="s">
        <v>26</v>
      </c>
      <c r="M1703" s="15" t="s">
        <v>24</v>
      </c>
      <c r="N1703" s="15" t="s">
        <v>26</v>
      </c>
      <c r="O1703" s="15" t="s">
        <v>26</v>
      </c>
      <c r="P1703" s="15" t="s">
        <v>27</v>
      </c>
      <c r="Q1703" s="15" t="s">
        <v>26</v>
      </c>
      <c r="R1703" s="15" t="s">
        <v>21</v>
      </c>
      <c r="S1703" s="18" t="n">
        <v>102.45</v>
      </c>
      <c r="T1703" s="15" t="n">
        <v>6615.15</v>
      </c>
      <c r="U1703" s="15" t="s">
        <v>26</v>
      </c>
      <c r="V1703" s="18" t="n">
        <f aca="false">IF(ISNUMBER(T1703),T1703,0)</f>
        <v>6615.15</v>
      </c>
      <c r="W1703" s="15" t="n">
        <f aca="false">IF(U1703="Yes",1,0)</f>
        <v>1</v>
      </c>
      <c r="X1703" s="15" t="str">
        <f aca="false">IF(F1703&lt;=12,"0-12 months",IF(F1703&lt;=24,"13-24 months",IF(F1703&lt;=48,"25-48 months","49-72 months")))</f>
        <v>49-72 months</v>
      </c>
      <c r="Y1703" s="15" t="str">
        <f aca="false">IF(C1703=1,"Yes","No")</f>
        <v>No</v>
      </c>
      <c r="Z1703" s="15" t="n">
        <f aca="false">COUNTIF(J1703:O1703,"Yes")</f>
        <v>4</v>
      </c>
      <c r="AA1703" s="18" t="n">
        <f aca="false">S1703*W1703</f>
        <v>102.45</v>
      </c>
      <c r="AB1703" s="15" t="n">
        <f aca="false">(P1703="Month-to-month")+(I1703="Fiber optic")+(R1703="Electronic check")+(F1703&lt;=12)+(M1703="No")+(J1703="No")</f>
        <v>3</v>
      </c>
      <c r="AC1703" s="15" t="str">
        <f aca="false">IF(AB1703&gt;=5,"High",IF(AB1703&gt;=3,"Medium","Low"))</f>
        <v>Medium</v>
      </c>
    </row>
    <row r="1704" customFormat="false" ht="15" hidden="false" customHeight="false" outlineLevel="0" collapsed="false">
      <c r="A1704" s="15" t="s">
        <v>1801</v>
      </c>
      <c r="B1704" s="15" t="s">
        <v>94</v>
      </c>
      <c r="C1704" s="15" t="n">
        <v>0</v>
      </c>
      <c r="D1704" s="15" t="s">
        <v>26</v>
      </c>
      <c r="E1704" s="15" t="s">
        <v>24</v>
      </c>
      <c r="F1704" s="15" t="n">
        <v>21</v>
      </c>
      <c r="G1704" s="15" t="s">
        <v>26</v>
      </c>
      <c r="H1704" s="15" t="s">
        <v>26</v>
      </c>
      <c r="I1704" s="15" t="s">
        <v>102</v>
      </c>
      <c r="J1704" s="15" t="s">
        <v>26</v>
      </c>
      <c r="K1704" s="15" t="s">
        <v>24</v>
      </c>
      <c r="L1704" s="15" t="s">
        <v>26</v>
      </c>
      <c r="M1704" s="15" t="s">
        <v>24</v>
      </c>
      <c r="N1704" s="15" t="s">
        <v>26</v>
      </c>
      <c r="O1704" s="15" t="s">
        <v>26</v>
      </c>
      <c r="P1704" s="15" t="s">
        <v>25</v>
      </c>
      <c r="Q1704" s="15" t="s">
        <v>26</v>
      </c>
      <c r="R1704" s="15" t="s">
        <v>19</v>
      </c>
      <c r="S1704" s="18" t="n">
        <v>104.4</v>
      </c>
      <c r="T1704" s="15" t="n">
        <v>2200.25</v>
      </c>
      <c r="U1704" s="15" t="s">
        <v>26</v>
      </c>
      <c r="V1704" s="18" t="n">
        <f aca="false">IF(ISNUMBER(T1704),T1704,0)</f>
        <v>2200.25</v>
      </c>
      <c r="W1704" s="15" t="n">
        <f aca="false">IF(U1704="Yes",1,0)</f>
        <v>1</v>
      </c>
      <c r="X1704" s="15" t="str">
        <f aca="false">IF(F1704&lt;=12,"0-12 months",IF(F1704&lt;=24,"13-24 months",IF(F1704&lt;=48,"25-48 months","49-72 months")))</f>
        <v>13-24 months</v>
      </c>
      <c r="Y1704" s="15" t="str">
        <f aca="false">IF(C1704=1,"Yes","No")</f>
        <v>No</v>
      </c>
      <c r="Z1704" s="15" t="n">
        <f aca="false">COUNTIF(J1704:O1704,"Yes")</f>
        <v>4</v>
      </c>
      <c r="AA1704" s="18" t="n">
        <f aca="false">S1704*W1704</f>
        <v>104.4</v>
      </c>
      <c r="AB1704" s="15" t="n">
        <f aca="false">(P1704="Month-to-month")+(I1704="Fiber optic")+(R1704="Electronic check")+(F1704&lt;=12)+(M1704="No")+(J1704="No")</f>
        <v>3</v>
      </c>
      <c r="AC1704" s="15" t="str">
        <f aca="false">IF(AB1704&gt;=5,"High",IF(AB1704&gt;=3,"Medium","Low"))</f>
        <v>Medium</v>
      </c>
    </row>
    <row r="1705" customFormat="false" ht="15" hidden="false" customHeight="false" outlineLevel="0" collapsed="false">
      <c r="A1705" s="15" t="s">
        <v>1802</v>
      </c>
      <c r="B1705" s="15" t="s">
        <v>98</v>
      </c>
      <c r="C1705" s="15" t="n">
        <v>0</v>
      </c>
      <c r="D1705" s="15" t="s">
        <v>24</v>
      </c>
      <c r="E1705" s="15" t="s">
        <v>24</v>
      </c>
      <c r="F1705" s="15" t="n">
        <v>11</v>
      </c>
      <c r="G1705" s="15" t="s">
        <v>24</v>
      </c>
      <c r="H1705" s="15" t="s">
        <v>95</v>
      </c>
      <c r="I1705" s="15" t="s">
        <v>96</v>
      </c>
      <c r="J1705" s="15" t="s">
        <v>24</v>
      </c>
      <c r="K1705" s="15" t="s">
        <v>26</v>
      </c>
      <c r="L1705" s="15" t="s">
        <v>24</v>
      </c>
      <c r="M1705" s="15" t="s">
        <v>26</v>
      </c>
      <c r="N1705" s="15" t="s">
        <v>24</v>
      </c>
      <c r="O1705" s="15" t="s">
        <v>24</v>
      </c>
      <c r="P1705" s="15" t="s">
        <v>25</v>
      </c>
      <c r="Q1705" s="15" t="s">
        <v>26</v>
      </c>
      <c r="R1705" s="15" t="s">
        <v>15</v>
      </c>
      <c r="S1705" s="18" t="n">
        <v>35.65</v>
      </c>
      <c r="T1705" s="15" t="n">
        <v>425.1</v>
      </c>
      <c r="U1705" s="15" t="s">
        <v>24</v>
      </c>
      <c r="V1705" s="18" t="n">
        <f aca="false">IF(ISNUMBER(T1705),T1705,0)</f>
        <v>425.1</v>
      </c>
      <c r="W1705" s="15" t="n">
        <f aca="false">IF(U1705="Yes",1,0)</f>
        <v>0</v>
      </c>
      <c r="X1705" s="15" t="str">
        <f aca="false">IF(F1705&lt;=12,"0-12 months",IF(F1705&lt;=24,"13-24 months",IF(F1705&lt;=48,"25-48 months","49-72 months")))</f>
        <v>0-12 months</v>
      </c>
      <c r="Y1705" s="15" t="str">
        <f aca="false">IF(C1705=1,"Yes","No")</f>
        <v>No</v>
      </c>
      <c r="Z1705" s="15" t="n">
        <f aca="false">COUNTIF(J1705:O1705,"Yes")</f>
        <v>2</v>
      </c>
      <c r="AA1705" s="18" t="n">
        <f aca="false">S1705*W1705</f>
        <v>0</v>
      </c>
      <c r="AB1705" s="15" t="n">
        <f aca="false">(P1705="Month-to-month")+(I1705="Fiber optic")+(R1705="Electronic check")+(F1705&lt;=12)+(M1705="No")+(J1705="No")</f>
        <v>4</v>
      </c>
      <c r="AC1705" s="15" t="str">
        <f aca="false">IF(AB1705&gt;=5,"High",IF(AB1705&gt;=3,"Medium","Low"))</f>
        <v>Medium</v>
      </c>
    </row>
    <row r="1706" customFormat="false" ht="15" hidden="false" customHeight="false" outlineLevel="0" collapsed="false">
      <c r="A1706" s="15" t="s">
        <v>1803</v>
      </c>
      <c r="B1706" s="15" t="s">
        <v>98</v>
      </c>
      <c r="C1706" s="15" t="n">
        <v>0</v>
      </c>
      <c r="D1706" s="15" t="s">
        <v>24</v>
      </c>
      <c r="E1706" s="15" t="s">
        <v>26</v>
      </c>
      <c r="F1706" s="15" t="n">
        <v>1</v>
      </c>
      <c r="G1706" s="15" t="s">
        <v>26</v>
      </c>
      <c r="H1706" s="15" t="s">
        <v>26</v>
      </c>
      <c r="I1706" s="15" t="s">
        <v>102</v>
      </c>
      <c r="J1706" s="15" t="s">
        <v>24</v>
      </c>
      <c r="K1706" s="15" t="s">
        <v>24</v>
      </c>
      <c r="L1706" s="15" t="s">
        <v>26</v>
      </c>
      <c r="M1706" s="15" t="s">
        <v>24</v>
      </c>
      <c r="N1706" s="15" t="s">
        <v>26</v>
      </c>
      <c r="O1706" s="15" t="s">
        <v>26</v>
      </c>
      <c r="P1706" s="15" t="s">
        <v>25</v>
      </c>
      <c r="Q1706" s="15" t="s">
        <v>26</v>
      </c>
      <c r="R1706" s="15" t="s">
        <v>15</v>
      </c>
      <c r="S1706" s="18" t="n">
        <v>99.75</v>
      </c>
      <c r="T1706" s="15" t="n">
        <v>99.75</v>
      </c>
      <c r="U1706" s="15" t="s">
        <v>26</v>
      </c>
      <c r="V1706" s="18" t="n">
        <f aca="false">IF(ISNUMBER(T1706),T1706,0)</f>
        <v>99.75</v>
      </c>
      <c r="W1706" s="15" t="n">
        <f aca="false">IF(U1706="Yes",1,0)</f>
        <v>1</v>
      </c>
      <c r="X1706" s="15" t="str">
        <f aca="false">IF(F1706&lt;=12,"0-12 months",IF(F1706&lt;=24,"13-24 months",IF(F1706&lt;=48,"25-48 months","49-72 months")))</f>
        <v>0-12 months</v>
      </c>
      <c r="Y1706" s="15" t="str">
        <f aca="false">IF(C1706=1,"Yes","No")</f>
        <v>No</v>
      </c>
      <c r="Z1706" s="15" t="n">
        <f aca="false">COUNTIF(J1706:O1706,"Yes")</f>
        <v>3</v>
      </c>
      <c r="AA1706" s="18" t="n">
        <f aca="false">S1706*W1706</f>
        <v>99.75</v>
      </c>
      <c r="AB1706" s="15" t="n">
        <f aca="false">(P1706="Month-to-month")+(I1706="Fiber optic")+(R1706="Electronic check")+(F1706&lt;=12)+(M1706="No")+(J1706="No")</f>
        <v>6</v>
      </c>
      <c r="AC1706" s="15" t="str">
        <f aca="false">IF(AB1706&gt;=5,"High",IF(AB1706&gt;=3,"Medium","Low"))</f>
        <v>High</v>
      </c>
    </row>
    <row r="1707" customFormat="false" ht="15" hidden="false" customHeight="false" outlineLevel="0" collapsed="false">
      <c r="A1707" s="15" t="s">
        <v>1804</v>
      </c>
      <c r="B1707" s="15" t="s">
        <v>94</v>
      </c>
      <c r="C1707" s="15" t="n">
        <v>1</v>
      </c>
      <c r="D1707" s="15" t="s">
        <v>26</v>
      </c>
      <c r="E1707" s="15" t="s">
        <v>24</v>
      </c>
      <c r="F1707" s="15" t="n">
        <v>55</v>
      </c>
      <c r="G1707" s="15" t="s">
        <v>26</v>
      </c>
      <c r="H1707" s="15" t="s">
        <v>26</v>
      </c>
      <c r="I1707" s="15" t="s">
        <v>102</v>
      </c>
      <c r="J1707" s="15" t="s">
        <v>24</v>
      </c>
      <c r="K1707" s="15" t="s">
        <v>26</v>
      </c>
      <c r="L1707" s="15" t="s">
        <v>26</v>
      </c>
      <c r="M1707" s="15" t="s">
        <v>26</v>
      </c>
      <c r="N1707" s="15" t="s">
        <v>24</v>
      </c>
      <c r="O1707" s="15" t="s">
        <v>24</v>
      </c>
      <c r="P1707" s="15" t="s">
        <v>25</v>
      </c>
      <c r="Q1707" s="15" t="s">
        <v>24</v>
      </c>
      <c r="R1707" s="15" t="s">
        <v>15</v>
      </c>
      <c r="S1707" s="18" t="n">
        <v>90.45</v>
      </c>
      <c r="T1707" s="15" t="n">
        <v>5044.8</v>
      </c>
      <c r="U1707" s="15" t="s">
        <v>24</v>
      </c>
      <c r="V1707" s="18" t="n">
        <f aca="false">IF(ISNUMBER(T1707),T1707,0)</f>
        <v>5044.8</v>
      </c>
      <c r="W1707" s="15" t="n">
        <f aca="false">IF(U1707="Yes",1,0)</f>
        <v>0</v>
      </c>
      <c r="X1707" s="15" t="str">
        <f aca="false">IF(F1707&lt;=12,"0-12 months",IF(F1707&lt;=24,"13-24 months",IF(F1707&lt;=48,"25-48 months","49-72 months")))</f>
        <v>49-72 months</v>
      </c>
      <c r="Y1707" s="15" t="str">
        <f aca="false">IF(C1707=1,"Yes","No")</f>
        <v>Yes</v>
      </c>
      <c r="Z1707" s="15" t="n">
        <f aca="false">COUNTIF(J1707:O1707,"Yes")</f>
        <v>3</v>
      </c>
      <c r="AA1707" s="18" t="n">
        <f aca="false">S1707*W1707</f>
        <v>0</v>
      </c>
      <c r="AB1707" s="15" t="n">
        <f aca="false">(P1707="Month-to-month")+(I1707="Fiber optic")+(R1707="Electronic check")+(F1707&lt;=12)+(M1707="No")+(J1707="No")</f>
        <v>4</v>
      </c>
      <c r="AC1707" s="15" t="str">
        <f aca="false">IF(AB1707&gt;=5,"High",IF(AB1707&gt;=3,"Medium","Low"))</f>
        <v>Medium</v>
      </c>
    </row>
    <row r="1708" customFormat="false" ht="15" hidden="false" customHeight="false" outlineLevel="0" collapsed="false">
      <c r="A1708" s="15" t="s">
        <v>1805</v>
      </c>
      <c r="B1708" s="15" t="s">
        <v>98</v>
      </c>
      <c r="C1708" s="15" t="n">
        <v>0</v>
      </c>
      <c r="D1708" s="15" t="s">
        <v>24</v>
      </c>
      <c r="E1708" s="15" t="s">
        <v>24</v>
      </c>
      <c r="F1708" s="15" t="n">
        <v>69</v>
      </c>
      <c r="G1708" s="15" t="s">
        <v>26</v>
      </c>
      <c r="H1708" s="15" t="s">
        <v>26</v>
      </c>
      <c r="I1708" s="15" t="s">
        <v>102</v>
      </c>
      <c r="J1708" s="15" t="s">
        <v>24</v>
      </c>
      <c r="K1708" s="15" t="s">
        <v>26</v>
      </c>
      <c r="L1708" s="15" t="s">
        <v>26</v>
      </c>
      <c r="M1708" s="15" t="s">
        <v>26</v>
      </c>
      <c r="N1708" s="15" t="s">
        <v>26</v>
      </c>
      <c r="O1708" s="15" t="s">
        <v>24</v>
      </c>
      <c r="P1708" s="15" t="s">
        <v>29</v>
      </c>
      <c r="Q1708" s="15" t="s">
        <v>26</v>
      </c>
      <c r="R1708" s="15" t="s">
        <v>21</v>
      </c>
      <c r="S1708" s="18" t="n">
        <v>97.65</v>
      </c>
      <c r="T1708" s="15" t="n">
        <v>6743.55</v>
      </c>
      <c r="U1708" s="15" t="s">
        <v>24</v>
      </c>
      <c r="V1708" s="18" t="n">
        <f aca="false">IF(ISNUMBER(T1708),T1708,0)</f>
        <v>6743.55</v>
      </c>
      <c r="W1708" s="15" t="n">
        <f aca="false">IF(U1708="Yes",1,0)</f>
        <v>0</v>
      </c>
      <c r="X1708" s="15" t="str">
        <f aca="false">IF(F1708&lt;=12,"0-12 months",IF(F1708&lt;=24,"13-24 months",IF(F1708&lt;=48,"25-48 months","49-72 months")))</f>
        <v>49-72 months</v>
      </c>
      <c r="Y1708" s="15" t="str">
        <f aca="false">IF(C1708=1,"Yes","No")</f>
        <v>No</v>
      </c>
      <c r="Z1708" s="15" t="n">
        <f aca="false">COUNTIF(J1708:O1708,"Yes")</f>
        <v>4</v>
      </c>
      <c r="AA1708" s="18" t="n">
        <f aca="false">S1708*W1708</f>
        <v>0</v>
      </c>
      <c r="AB1708" s="15" t="n">
        <f aca="false">(P1708="Month-to-month")+(I1708="Fiber optic")+(R1708="Electronic check")+(F1708&lt;=12)+(M1708="No")+(J1708="No")</f>
        <v>2</v>
      </c>
      <c r="AC1708" s="15" t="str">
        <f aca="false">IF(AB1708&gt;=5,"High",IF(AB1708&gt;=3,"Medium","Low"))</f>
        <v>Low</v>
      </c>
    </row>
    <row r="1709" customFormat="false" ht="15" hidden="false" customHeight="false" outlineLevel="0" collapsed="false">
      <c r="A1709" s="15" t="s">
        <v>1806</v>
      </c>
      <c r="B1709" s="15" t="s">
        <v>94</v>
      </c>
      <c r="C1709" s="15" t="n">
        <v>1</v>
      </c>
      <c r="D1709" s="15" t="s">
        <v>24</v>
      </c>
      <c r="E1709" s="15" t="s">
        <v>24</v>
      </c>
      <c r="F1709" s="15" t="n">
        <v>3</v>
      </c>
      <c r="G1709" s="15" t="s">
        <v>26</v>
      </c>
      <c r="H1709" s="15" t="s">
        <v>24</v>
      </c>
      <c r="I1709" s="15" t="s">
        <v>102</v>
      </c>
      <c r="J1709" s="15" t="s">
        <v>24</v>
      </c>
      <c r="K1709" s="15" t="s">
        <v>24</v>
      </c>
      <c r="L1709" s="15" t="s">
        <v>26</v>
      </c>
      <c r="M1709" s="15" t="s">
        <v>24</v>
      </c>
      <c r="N1709" s="15" t="s">
        <v>24</v>
      </c>
      <c r="O1709" s="15" t="s">
        <v>24</v>
      </c>
      <c r="P1709" s="15" t="s">
        <v>25</v>
      </c>
      <c r="Q1709" s="15" t="s">
        <v>24</v>
      </c>
      <c r="R1709" s="15" t="s">
        <v>15</v>
      </c>
      <c r="S1709" s="18" t="n">
        <v>73.85</v>
      </c>
      <c r="T1709" s="15" t="n">
        <v>196.4</v>
      </c>
      <c r="U1709" s="15" t="s">
        <v>24</v>
      </c>
      <c r="V1709" s="18" t="n">
        <f aca="false">IF(ISNUMBER(T1709),T1709,0)</f>
        <v>196.4</v>
      </c>
      <c r="W1709" s="15" t="n">
        <f aca="false">IF(U1709="Yes",1,0)</f>
        <v>0</v>
      </c>
      <c r="X1709" s="15" t="str">
        <f aca="false">IF(F1709&lt;=12,"0-12 months",IF(F1709&lt;=24,"13-24 months",IF(F1709&lt;=48,"25-48 months","49-72 months")))</f>
        <v>0-12 months</v>
      </c>
      <c r="Y1709" s="15" t="str">
        <f aca="false">IF(C1709=1,"Yes","No")</f>
        <v>Yes</v>
      </c>
      <c r="Z1709" s="15" t="n">
        <f aca="false">COUNTIF(J1709:O1709,"Yes")</f>
        <v>1</v>
      </c>
      <c r="AA1709" s="18" t="n">
        <f aca="false">S1709*W1709</f>
        <v>0</v>
      </c>
      <c r="AB1709" s="15" t="n">
        <f aca="false">(P1709="Month-to-month")+(I1709="Fiber optic")+(R1709="Electronic check")+(F1709&lt;=12)+(M1709="No")+(J1709="No")</f>
        <v>6</v>
      </c>
      <c r="AC1709" s="15" t="str">
        <f aca="false">IF(AB1709&gt;=5,"High",IF(AB1709&gt;=3,"Medium","Low"))</f>
        <v>High</v>
      </c>
    </row>
    <row r="1710" customFormat="false" ht="15" hidden="false" customHeight="false" outlineLevel="0" collapsed="false">
      <c r="A1710" s="15" t="s">
        <v>1807</v>
      </c>
      <c r="B1710" s="15" t="s">
        <v>98</v>
      </c>
      <c r="C1710" s="15" t="n">
        <v>0</v>
      </c>
      <c r="D1710" s="15" t="s">
        <v>24</v>
      </c>
      <c r="E1710" s="15" t="s">
        <v>24</v>
      </c>
      <c r="F1710" s="15" t="n">
        <v>4</v>
      </c>
      <c r="G1710" s="15" t="s">
        <v>26</v>
      </c>
      <c r="H1710" s="15" t="s">
        <v>24</v>
      </c>
      <c r="I1710" s="15" t="s">
        <v>96</v>
      </c>
      <c r="J1710" s="15" t="s">
        <v>24</v>
      </c>
      <c r="K1710" s="15" t="s">
        <v>24</v>
      </c>
      <c r="L1710" s="15" t="s">
        <v>26</v>
      </c>
      <c r="M1710" s="15" t="s">
        <v>26</v>
      </c>
      <c r="N1710" s="15" t="s">
        <v>26</v>
      </c>
      <c r="O1710" s="15" t="s">
        <v>26</v>
      </c>
      <c r="P1710" s="15" t="s">
        <v>25</v>
      </c>
      <c r="Q1710" s="15" t="s">
        <v>26</v>
      </c>
      <c r="R1710" s="15" t="s">
        <v>15</v>
      </c>
      <c r="S1710" s="18" t="n">
        <v>74.4</v>
      </c>
      <c r="T1710" s="15" t="n">
        <v>299.7</v>
      </c>
      <c r="U1710" s="15" t="s">
        <v>26</v>
      </c>
      <c r="V1710" s="18" t="n">
        <f aca="false">IF(ISNUMBER(T1710),T1710,0)</f>
        <v>299.7</v>
      </c>
      <c r="W1710" s="15" t="n">
        <f aca="false">IF(U1710="Yes",1,0)</f>
        <v>1</v>
      </c>
      <c r="X1710" s="15" t="str">
        <f aca="false">IF(F1710&lt;=12,"0-12 months",IF(F1710&lt;=24,"13-24 months",IF(F1710&lt;=48,"25-48 months","49-72 months")))</f>
        <v>0-12 months</v>
      </c>
      <c r="Y1710" s="15" t="str">
        <f aca="false">IF(C1710=1,"Yes","No")</f>
        <v>No</v>
      </c>
      <c r="Z1710" s="15" t="n">
        <f aca="false">COUNTIF(J1710:O1710,"Yes")</f>
        <v>4</v>
      </c>
      <c r="AA1710" s="18" t="n">
        <f aca="false">S1710*W1710</f>
        <v>74.4</v>
      </c>
      <c r="AB1710" s="15" t="n">
        <f aca="false">(P1710="Month-to-month")+(I1710="Fiber optic")+(R1710="Electronic check")+(F1710&lt;=12)+(M1710="No")+(J1710="No")</f>
        <v>4</v>
      </c>
      <c r="AC1710" s="15" t="str">
        <f aca="false">IF(AB1710&gt;=5,"High",IF(AB1710&gt;=3,"Medium","Low"))</f>
        <v>Medium</v>
      </c>
    </row>
    <row r="1711" customFormat="false" ht="15" hidden="false" customHeight="false" outlineLevel="0" collapsed="false">
      <c r="A1711" s="15" t="s">
        <v>1808</v>
      </c>
      <c r="B1711" s="15" t="s">
        <v>98</v>
      </c>
      <c r="C1711" s="15" t="n">
        <v>1</v>
      </c>
      <c r="D1711" s="15" t="s">
        <v>24</v>
      </c>
      <c r="E1711" s="15" t="s">
        <v>24</v>
      </c>
      <c r="F1711" s="15" t="n">
        <v>30</v>
      </c>
      <c r="G1711" s="15" t="s">
        <v>26</v>
      </c>
      <c r="H1711" s="15" t="s">
        <v>26</v>
      </c>
      <c r="I1711" s="15" t="s">
        <v>96</v>
      </c>
      <c r="J1711" s="15" t="s">
        <v>24</v>
      </c>
      <c r="K1711" s="15" t="s">
        <v>24</v>
      </c>
      <c r="L1711" s="15" t="s">
        <v>26</v>
      </c>
      <c r="M1711" s="15" t="s">
        <v>26</v>
      </c>
      <c r="N1711" s="15" t="s">
        <v>26</v>
      </c>
      <c r="O1711" s="15" t="s">
        <v>24</v>
      </c>
      <c r="P1711" s="15" t="s">
        <v>29</v>
      </c>
      <c r="Q1711" s="15" t="s">
        <v>26</v>
      </c>
      <c r="R1711" s="15" t="s">
        <v>21</v>
      </c>
      <c r="S1711" s="18" t="n">
        <v>69.1</v>
      </c>
      <c r="T1711" s="15" t="n">
        <v>2093.9</v>
      </c>
      <c r="U1711" s="15" t="s">
        <v>24</v>
      </c>
      <c r="V1711" s="18" t="n">
        <f aca="false">IF(ISNUMBER(T1711),T1711,0)</f>
        <v>2093.9</v>
      </c>
      <c r="W1711" s="15" t="n">
        <f aca="false">IF(U1711="Yes",1,0)</f>
        <v>0</v>
      </c>
      <c r="X1711" s="15" t="str">
        <f aca="false">IF(F1711&lt;=12,"0-12 months",IF(F1711&lt;=24,"13-24 months",IF(F1711&lt;=48,"25-48 months","49-72 months")))</f>
        <v>25-48 months</v>
      </c>
      <c r="Y1711" s="15" t="str">
        <f aca="false">IF(C1711=1,"Yes","No")</f>
        <v>Yes</v>
      </c>
      <c r="Z1711" s="15" t="n">
        <f aca="false">COUNTIF(J1711:O1711,"Yes")</f>
        <v>3</v>
      </c>
      <c r="AA1711" s="18" t="n">
        <f aca="false">S1711*W1711</f>
        <v>0</v>
      </c>
      <c r="AB1711" s="15" t="n">
        <f aca="false">(P1711="Month-to-month")+(I1711="Fiber optic")+(R1711="Electronic check")+(F1711&lt;=12)+(M1711="No")+(J1711="No")</f>
        <v>1</v>
      </c>
      <c r="AC1711" s="15" t="str">
        <f aca="false">IF(AB1711&gt;=5,"High",IF(AB1711&gt;=3,"Medium","Low"))</f>
        <v>Low</v>
      </c>
    </row>
    <row r="1712" customFormat="false" ht="15" hidden="false" customHeight="false" outlineLevel="0" collapsed="false">
      <c r="A1712" s="15" t="s">
        <v>1809</v>
      </c>
      <c r="B1712" s="15" t="s">
        <v>94</v>
      </c>
      <c r="C1712" s="15" t="n">
        <v>0</v>
      </c>
      <c r="D1712" s="15" t="s">
        <v>24</v>
      </c>
      <c r="E1712" s="15" t="s">
        <v>24</v>
      </c>
      <c r="F1712" s="15" t="n">
        <v>5</v>
      </c>
      <c r="G1712" s="15" t="s">
        <v>26</v>
      </c>
      <c r="H1712" s="15" t="s">
        <v>26</v>
      </c>
      <c r="I1712" s="15" t="s">
        <v>102</v>
      </c>
      <c r="J1712" s="15" t="s">
        <v>24</v>
      </c>
      <c r="K1712" s="15" t="s">
        <v>24</v>
      </c>
      <c r="L1712" s="15" t="s">
        <v>26</v>
      </c>
      <c r="M1712" s="15" t="s">
        <v>26</v>
      </c>
      <c r="N1712" s="15" t="s">
        <v>24</v>
      </c>
      <c r="O1712" s="15" t="s">
        <v>24</v>
      </c>
      <c r="P1712" s="15" t="s">
        <v>25</v>
      </c>
      <c r="Q1712" s="15" t="s">
        <v>26</v>
      </c>
      <c r="R1712" s="15" t="s">
        <v>15</v>
      </c>
      <c r="S1712" s="18" t="n">
        <v>82.75</v>
      </c>
      <c r="T1712" s="15" t="n">
        <v>417.75</v>
      </c>
      <c r="U1712" s="15" t="s">
        <v>24</v>
      </c>
      <c r="V1712" s="18" t="n">
        <f aca="false">IF(ISNUMBER(T1712),T1712,0)</f>
        <v>417.75</v>
      </c>
      <c r="W1712" s="15" t="n">
        <f aca="false">IF(U1712="Yes",1,0)</f>
        <v>0</v>
      </c>
      <c r="X1712" s="15" t="str">
        <f aca="false">IF(F1712&lt;=12,"0-12 months",IF(F1712&lt;=24,"13-24 months",IF(F1712&lt;=48,"25-48 months","49-72 months")))</f>
        <v>0-12 months</v>
      </c>
      <c r="Y1712" s="15" t="str">
        <f aca="false">IF(C1712=1,"Yes","No")</f>
        <v>No</v>
      </c>
      <c r="Z1712" s="15" t="n">
        <f aca="false">COUNTIF(J1712:O1712,"Yes")</f>
        <v>2</v>
      </c>
      <c r="AA1712" s="18" t="n">
        <f aca="false">S1712*W1712</f>
        <v>0</v>
      </c>
      <c r="AB1712" s="15" t="n">
        <f aca="false">(P1712="Month-to-month")+(I1712="Fiber optic")+(R1712="Electronic check")+(F1712&lt;=12)+(M1712="No")+(J1712="No")</f>
        <v>5</v>
      </c>
      <c r="AC1712" s="15" t="str">
        <f aca="false">IF(AB1712&gt;=5,"High",IF(AB1712&gt;=3,"Medium","Low"))</f>
        <v>High</v>
      </c>
    </row>
    <row r="1713" customFormat="false" ht="15" hidden="false" customHeight="false" outlineLevel="0" collapsed="false">
      <c r="A1713" s="15" t="s">
        <v>1810</v>
      </c>
      <c r="B1713" s="15" t="s">
        <v>94</v>
      </c>
      <c r="C1713" s="15" t="n">
        <v>0</v>
      </c>
      <c r="D1713" s="15" t="s">
        <v>26</v>
      </c>
      <c r="E1713" s="15" t="s">
        <v>24</v>
      </c>
      <c r="F1713" s="15" t="n">
        <v>71</v>
      </c>
      <c r="G1713" s="15" t="s">
        <v>26</v>
      </c>
      <c r="H1713" s="15" t="s">
        <v>26</v>
      </c>
      <c r="I1713" s="15" t="s">
        <v>24</v>
      </c>
      <c r="J1713" s="15" t="s">
        <v>28</v>
      </c>
      <c r="K1713" s="15" t="s">
        <v>28</v>
      </c>
      <c r="L1713" s="15" t="s">
        <v>28</v>
      </c>
      <c r="M1713" s="15" t="s">
        <v>28</v>
      </c>
      <c r="N1713" s="15" t="s">
        <v>28</v>
      </c>
      <c r="O1713" s="15" t="s">
        <v>28</v>
      </c>
      <c r="P1713" s="15" t="s">
        <v>29</v>
      </c>
      <c r="Q1713" s="15" t="s">
        <v>26</v>
      </c>
      <c r="R1713" s="15" t="s">
        <v>21</v>
      </c>
      <c r="S1713" s="18" t="n">
        <v>24.4</v>
      </c>
      <c r="T1713" s="15" t="n">
        <v>1725.4</v>
      </c>
      <c r="U1713" s="15" t="s">
        <v>24</v>
      </c>
      <c r="V1713" s="18" t="n">
        <f aca="false">IF(ISNUMBER(T1713),T1713,0)</f>
        <v>1725.4</v>
      </c>
      <c r="W1713" s="15" t="n">
        <f aca="false">IF(U1713="Yes",1,0)</f>
        <v>0</v>
      </c>
      <c r="X1713" s="15" t="str">
        <f aca="false">IF(F1713&lt;=12,"0-12 months",IF(F1713&lt;=24,"13-24 months",IF(F1713&lt;=48,"25-48 months","49-72 months")))</f>
        <v>49-72 months</v>
      </c>
      <c r="Y1713" s="15" t="str">
        <f aca="false">IF(C1713=1,"Yes","No")</f>
        <v>No</v>
      </c>
      <c r="Z1713" s="15" t="n">
        <f aca="false">COUNTIF(J1713:O1713,"Yes")</f>
        <v>0</v>
      </c>
      <c r="AA1713" s="18" t="n">
        <f aca="false">S1713*W1713</f>
        <v>0</v>
      </c>
      <c r="AB1713" s="15" t="n">
        <f aca="false">(P1713="Month-to-month")+(I1713="Fiber optic")+(R1713="Electronic check")+(F1713&lt;=12)+(M1713="No")+(J1713="No")</f>
        <v>0</v>
      </c>
      <c r="AC1713" s="15" t="str">
        <f aca="false">IF(AB1713&gt;=5,"High",IF(AB1713&gt;=3,"Medium","Low"))</f>
        <v>Low</v>
      </c>
    </row>
    <row r="1714" customFormat="false" ht="15" hidden="false" customHeight="false" outlineLevel="0" collapsed="false">
      <c r="A1714" s="15" t="s">
        <v>1811</v>
      </c>
      <c r="B1714" s="15" t="s">
        <v>94</v>
      </c>
      <c r="C1714" s="15" t="n">
        <v>0</v>
      </c>
      <c r="D1714" s="15" t="s">
        <v>24</v>
      </c>
      <c r="E1714" s="15" t="s">
        <v>24</v>
      </c>
      <c r="F1714" s="15" t="n">
        <v>29</v>
      </c>
      <c r="G1714" s="15" t="s">
        <v>26</v>
      </c>
      <c r="H1714" s="15" t="s">
        <v>26</v>
      </c>
      <c r="I1714" s="15" t="s">
        <v>96</v>
      </c>
      <c r="J1714" s="15" t="s">
        <v>24</v>
      </c>
      <c r="K1714" s="15" t="s">
        <v>26</v>
      </c>
      <c r="L1714" s="15" t="s">
        <v>24</v>
      </c>
      <c r="M1714" s="15" t="s">
        <v>24</v>
      </c>
      <c r="N1714" s="15" t="s">
        <v>24</v>
      </c>
      <c r="O1714" s="15" t="s">
        <v>24</v>
      </c>
      <c r="P1714" s="15" t="s">
        <v>27</v>
      </c>
      <c r="Q1714" s="15" t="s">
        <v>26</v>
      </c>
      <c r="R1714" s="15" t="s">
        <v>15</v>
      </c>
      <c r="S1714" s="18" t="n">
        <v>55.25</v>
      </c>
      <c r="T1714" s="15" t="n">
        <v>1620.2</v>
      </c>
      <c r="U1714" s="15" t="s">
        <v>24</v>
      </c>
      <c r="V1714" s="18" t="n">
        <f aca="false">IF(ISNUMBER(T1714),T1714,0)</f>
        <v>1620.2</v>
      </c>
      <c r="W1714" s="15" t="n">
        <f aca="false">IF(U1714="Yes",1,0)</f>
        <v>0</v>
      </c>
      <c r="X1714" s="15" t="str">
        <f aca="false">IF(F1714&lt;=12,"0-12 months",IF(F1714&lt;=24,"13-24 months",IF(F1714&lt;=48,"25-48 months","49-72 months")))</f>
        <v>25-48 months</v>
      </c>
      <c r="Y1714" s="15" t="str">
        <f aca="false">IF(C1714=1,"Yes","No")</f>
        <v>No</v>
      </c>
      <c r="Z1714" s="15" t="n">
        <f aca="false">COUNTIF(J1714:O1714,"Yes")</f>
        <v>1</v>
      </c>
      <c r="AA1714" s="18" t="n">
        <f aca="false">S1714*W1714</f>
        <v>0</v>
      </c>
      <c r="AB1714" s="15" t="n">
        <f aca="false">(P1714="Month-to-month")+(I1714="Fiber optic")+(R1714="Electronic check")+(F1714&lt;=12)+(M1714="No")+(J1714="No")</f>
        <v>3</v>
      </c>
      <c r="AC1714" s="15" t="str">
        <f aca="false">IF(AB1714&gt;=5,"High",IF(AB1714&gt;=3,"Medium","Low"))</f>
        <v>Medium</v>
      </c>
    </row>
    <row r="1715" customFormat="false" ht="15" hidden="false" customHeight="false" outlineLevel="0" collapsed="false">
      <c r="A1715" s="15" t="s">
        <v>1812</v>
      </c>
      <c r="B1715" s="15" t="s">
        <v>98</v>
      </c>
      <c r="C1715" s="15" t="n">
        <v>0</v>
      </c>
      <c r="D1715" s="15" t="s">
        <v>26</v>
      </c>
      <c r="E1715" s="15" t="s">
        <v>24</v>
      </c>
      <c r="F1715" s="15" t="n">
        <v>52</v>
      </c>
      <c r="G1715" s="15" t="s">
        <v>26</v>
      </c>
      <c r="H1715" s="15" t="s">
        <v>26</v>
      </c>
      <c r="I1715" s="15" t="s">
        <v>96</v>
      </c>
      <c r="J1715" s="15" t="s">
        <v>24</v>
      </c>
      <c r="K1715" s="15" t="s">
        <v>26</v>
      </c>
      <c r="L1715" s="15" t="s">
        <v>24</v>
      </c>
      <c r="M1715" s="15" t="s">
        <v>26</v>
      </c>
      <c r="N1715" s="15" t="s">
        <v>24</v>
      </c>
      <c r="O1715" s="15" t="s">
        <v>24</v>
      </c>
      <c r="P1715" s="15" t="s">
        <v>25</v>
      </c>
      <c r="Q1715" s="15" t="s">
        <v>24</v>
      </c>
      <c r="R1715" s="15" t="s">
        <v>19</v>
      </c>
      <c r="S1715" s="18" t="n">
        <v>61.35</v>
      </c>
      <c r="T1715" s="15" t="n">
        <v>3169.55</v>
      </c>
      <c r="U1715" s="15" t="s">
        <v>24</v>
      </c>
      <c r="V1715" s="18" t="n">
        <f aca="false">IF(ISNUMBER(T1715),T1715,0)</f>
        <v>3169.55</v>
      </c>
      <c r="W1715" s="15" t="n">
        <f aca="false">IF(U1715="Yes",1,0)</f>
        <v>0</v>
      </c>
      <c r="X1715" s="15" t="str">
        <f aca="false">IF(F1715&lt;=12,"0-12 months",IF(F1715&lt;=24,"13-24 months",IF(F1715&lt;=48,"25-48 months","49-72 months")))</f>
        <v>49-72 months</v>
      </c>
      <c r="Y1715" s="15" t="str">
        <f aca="false">IF(C1715=1,"Yes","No")</f>
        <v>No</v>
      </c>
      <c r="Z1715" s="15" t="n">
        <f aca="false">COUNTIF(J1715:O1715,"Yes")</f>
        <v>2</v>
      </c>
      <c r="AA1715" s="18" t="n">
        <f aca="false">S1715*W1715</f>
        <v>0</v>
      </c>
      <c r="AB1715" s="15" t="n">
        <f aca="false">(P1715="Month-to-month")+(I1715="Fiber optic")+(R1715="Electronic check")+(F1715&lt;=12)+(M1715="No")+(J1715="No")</f>
        <v>2</v>
      </c>
      <c r="AC1715" s="15" t="str">
        <f aca="false">IF(AB1715&gt;=5,"High",IF(AB1715&gt;=3,"Medium","Low"))</f>
        <v>Low</v>
      </c>
    </row>
    <row r="1716" customFormat="false" ht="15" hidden="false" customHeight="false" outlineLevel="0" collapsed="false">
      <c r="A1716" s="15" t="s">
        <v>1813</v>
      </c>
      <c r="B1716" s="15" t="s">
        <v>98</v>
      </c>
      <c r="C1716" s="15" t="n">
        <v>0</v>
      </c>
      <c r="D1716" s="15" t="s">
        <v>24</v>
      </c>
      <c r="E1716" s="15" t="s">
        <v>24</v>
      </c>
      <c r="F1716" s="15" t="n">
        <v>68</v>
      </c>
      <c r="G1716" s="15" t="s">
        <v>26</v>
      </c>
      <c r="H1716" s="15" t="s">
        <v>26</v>
      </c>
      <c r="I1716" s="15" t="s">
        <v>96</v>
      </c>
      <c r="J1716" s="15" t="s">
        <v>26</v>
      </c>
      <c r="K1716" s="15" t="s">
        <v>26</v>
      </c>
      <c r="L1716" s="15" t="s">
        <v>26</v>
      </c>
      <c r="M1716" s="15" t="s">
        <v>24</v>
      </c>
      <c r="N1716" s="15" t="s">
        <v>24</v>
      </c>
      <c r="O1716" s="15" t="s">
        <v>26</v>
      </c>
      <c r="P1716" s="15" t="s">
        <v>27</v>
      </c>
      <c r="Q1716" s="15" t="s">
        <v>24</v>
      </c>
      <c r="R1716" s="15" t="s">
        <v>21</v>
      </c>
      <c r="S1716" s="18" t="n">
        <v>76.75</v>
      </c>
      <c r="T1716" s="15" t="n">
        <v>5233.25</v>
      </c>
      <c r="U1716" s="15" t="s">
        <v>24</v>
      </c>
      <c r="V1716" s="18" t="n">
        <f aca="false">IF(ISNUMBER(T1716),T1716,0)</f>
        <v>5233.25</v>
      </c>
      <c r="W1716" s="15" t="n">
        <f aca="false">IF(U1716="Yes",1,0)</f>
        <v>0</v>
      </c>
      <c r="X1716" s="15" t="str">
        <f aca="false">IF(F1716&lt;=12,"0-12 months",IF(F1716&lt;=24,"13-24 months",IF(F1716&lt;=48,"25-48 months","49-72 months")))</f>
        <v>49-72 months</v>
      </c>
      <c r="Y1716" s="15" t="str">
        <f aca="false">IF(C1716=1,"Yes","No")</f>
        <v>No</v>
      </c>
      <c r="Z1716" s="15" t="n">
        <f aca="false">COUNTIF(J1716:O1716,"Yes")</f>
        <v>4</v>
      </c>
      <c r="AA1716" s="18" t="n">
        <f aca="false">S1716*W1716</f>
        <v>0</v>
      </c>
      <c r="AB1716" s="15" t="n">
        <f aca="false">(P1716="Month-to-month")+(I1716="Fiber optic")+(R1716="Electronic check")+(F1716&lt;=12)+(M1716="No")+(J1716="No")</f>
        <v>1</v>
      </c>
      <c r="AC1716" s="15" t="str">
        <f aca="false">IF(AB1716&gt;=5,"High",IF(AB1716&gt;=3,"Medium","Low"))</f>
        <v>Low</v>
      </c>
    </row>
    <row r="1717" customFormat="false" ht="15" hidden="false" customHeight="false" outlineLevel="0" collapsed="false">
      <c r="A1717" s="15" t="s">
        <v>1814</v>
      </c>
      <c r="B1717" s="15" t="s">
        <v>94</v>
      </c>
      <c r="C1717" s="15" t="n">
        <v>0</v>
      </c>
      <c r="D1717" s="15" t="s">
        <v>26</v>
      </c>
      <c r="E1717" s="15" t="s">
        <v>26</v>
      </c>
      <c r="F1717" s="15" t="n">
        <v>46</v>
      </c>
      <c r="G1717" s="15" t="s">
        <v>26</v>
      </c>
      <c r="H1717" s="15" t="s">
        <v>24</v>
      </c>
      <c r="I1717" s="15" t="s">
        <v>24</v>
      </c>
      <c r="J1717" s="15" t="s">
        <v>28</v>
      </c>
      <c r="K1717" s="15" t="s">
        <v>28</v>
      </c>
      <c r="L1717" s="15" t="s">
        <v>28</v>
      </c>
      <c r="M1717" s="15" t="s">
        <v>28</v>
      </c>
      <c r="N1717" s="15" t="s">
        <v>28</v>
      </c>
      <c r="O1717" s="15" t="s">
        <v>28</v>
      </c>
      <c r="P1717" s="15" t="s">
        <v>29</v>
      </c>
      <c r="Q1717" s="15" t="s">
        <v>24</v>
      </c>
      <c r="R1717" s="15" t="s">
        <v>17</v>
      </c>
      <c r="S1717" s="18" t="n">
        <v>19.4</v>
      </c>
      <c r="T1717" s="15" t="n">
        <v>967.85</v>
      </c>
      <c r="U1717" s="15" t="s">
        <v>24</v>
      </c>
      <c r="V1717" s="18" t="n">
        <f aca="false">IF(ISNUMBER(T1717),T1717,0)</f>
        <v>967.85</v>
      </c>
      <c r="W1717" s="15" t="n">
        <f aca="false">IF(U1717="Yes",1,0)</f>
        <v>0</v>
      </c>
      <c r="X1717" s="15" t="str">
        <f aca="false">IF(F1717&lt;=12,"0-12 months",IF(F1717&lt;=24,"13-24 months",IF(F1717&lt;=48,"25-48 months","49-72 months")))</f>
        <v>25-48 months</v>
      </c>
      <c r="Y1717" s="15" t="str">
        <f aca="false">IF(C1717=1,"Yes","No")</f>
        <v>No</v>
      </c>
      <c r="Z1717" s="15" t="n">
        <f aca="false">COUNTIF(J1717:O1717,"Yes")</f>
        <v>0</v>
      </c>
      <c r="AA1717" s="18" t="n">
        <f aca="false">S1717*W1717</f>
        <v>0</v>
      </c>
      <c r="AB1717" s="15" t="n">
        <f aca="false">(P1717="Month-to-month")+(I1717="Fiber optic")+(R1717="Electronic check")+(F1717&lt;=12)+(M1717="No")+(J1717="No")</f>
        <v>0</v>
      </c>
      <c r="AC1717" s="15" t="str">
        <f aca="false">IF(AB1717&gt;=5,"High",IF(AB1717&gt;=3,"Medium","Low"))</f>
        <v>Low</v>
      </c>
    </row>
    <row r="1718" customFormat="false" ht="15" hidden="false" customHeight="false" outlineLevel="0" collapsed="false">
      <c r="A1718" s="15" t="s">
        <v>1815</v>
      </c>
      <c r="B1718" s="15" t="s">
        <v>98</v>
      </c>
      <c r="C1718" s="15" t="n">
        <v>0</v>
      </c>
      <c r="D1718" s="15" t="s">
        <v>24</v>
      </c>
      <c r="E1718" s="15" t="s">
        <v>24</v>
      </c>
      <c r="F1718" s="15" t="n">
        <v>8</v>
      </c>
      <c r="G1718" s="15" t="s">
        <v>26</v>
      </c>
      <c r="H1718" s="15" t="s">
        <v>24</v>
      </c>
      <c r="I1718" s="15" t="s">
        <v>96</v>
      </c>
      <c r="J1718" s="15" t="s">
        <v>24</v>
      </c>
      <c r="K1718" s="15" t="s">
        <v>24</v>
      </c>
      <c r="L1718" s="15" t="s">
        <v>24</v>
      </c>
      <c r="M1718" s="15" t="s">
        <v>24</v>
      </c>
      <c r="N1718" s="15" t="s">
        <v>24</v>
      </c>
      <c r="O1718" s="15" t="s">
        <v>26</v>
      </c>
      <c r="P1718" s="15" t="s">
        <v>25</v>
      </c>
      <c r="Q1718" s="15" t="s">
        <v>26</v>
      </c>
      <c r="R1718" s="15" t="s">
        <v>21</v>
      </c>
      <c r="S1718" s="18" t="n">
        <v>54.75</v>
      </c>
      <c r="T1718" s="15" t="n">
        <v>438.05</v>
      </c>
      <c r="U1718" s="15" t="s">
        <v>24</v>
      </c>
      <c r="V1718" s="18" t="n">
        <f aca="false">IF(ISNUMBER(T1718),T1718,0)</f>
        <v>438.05</v>
      </c>
      <c r="W1718" s="15" t="n">
        <f aca="false">IF(U1718="Yes",1,0)</f>
        <v>0</v>
      </c>
      <c r="X1718" s="15" t="str">
        <f aca="false">IF(F1718&lt;=12,"0-12 months",IF(F1718&lt;=24,"13-24 months",IF(F1718&lt;=48,"25-48 months","49-72 months")))</f>
        <v>0-12 months</v>
      </c>
      <c r="Y1718" s="15" t="str">
        <f aca="false">IF(C1718=1,"Yes","No")</f>
        <v>No</v>
      </c>
      <c r="Z1718" s="15" t="n">
        <f aca="false">COUNTIF(J1718:O1718,"Yes")</f>
        <v>1</v>
      </c>
      <c r="AA1718" s="18" t="n">
        <f aca="false">S1718*W1718</f>
        <v>0</v>
      </c>
      <c r="AB1718" s="15" t="n">
        <f aca="false">(P1718="Month-to-month")+(I1718="Fiber optic")+(R1718="Electronic check")+(F1718&lt;=12)+(M1718="No")+(J1718="No")</f>
        <v>4</v>
      </c>
      <c r="AC1718" s="15" t="str">
        <f aca="false">IF(AB1718&gt;=5,"High",IF(AB1718&gt;=3,"Medium","Low"))</f>
        <v>Medium</v>
      </c>
    </row>
    <row r="1719" customFormat="false" ht="15" hidden="false" customHeight="false" outlineLevel="0" collapsed="false">
      <c r="A1719" s="15" t="s">
        <v>1816</v>
      </c>
      <c r="B1719" s="15" t="s">
        <v>98</v>
      </c>
      <c r="C1719" s="15" t="n">
        <v>0</v>
      </c>
      <c r="D1719" s="15" t="s">
        <v>26</v>
      </c>
      <c r="E1719" s="15" t="s">
        <v>24</v>
      </c>
      <c r="F1719" s="15" t="n">
        <v>72</v>
      </c>
      <c r="G1719" s="15" t="s">
        <v>26</v>
      </c>
      <c r="H1719" s="15" t="s">
        <v>24</v>
      </c>
      <c r="I1719" s="15" t="s">
        <v>24</v>
      </c>
      <c r="J1719" s="15" t="s">
        <v>28</v>
      </c>
      <c r="K1719" s="15" t="s">
        <v>28</v>
      </c>
      <c r="L1719" s="15" t="s">
        <v>28</v>
      </c>
      <c r="M1719" s="15" t="s">
        <v>28</v>
      </c>
      <c r="N1719" s="15" t="s">
        <v>28</v>
      </c>
      <c r="O1719" s="15" t="s">
        <v>28</v>
      </c>
      <c r="P1719" s="15" t="s">
        <v>29</v>
      </c>
      <c r="Q1719" s="15" t="s">
        <v>24</v>
      </c>
      <c r="R1719" s="15" t="s">
        <v>21</v>
      </c>
      <c r="S1719" s="18" t="n">
        <v>19.7</v>
      </c>
      <c r="T1719" s="15" t="n">
        <v>1421.9</v>
      </c>
      <c r="U1719" s="15" t="s">
        <v>24</v>
      </c>
      <c r="V1719" s="18" t="n">
        <f aca="false">IF(ISNUMBER(T1719),T1719,0)</f>
        <v>1421.9</v>
      </c>
      <c r="W1719" s="15" t="n">
        <f aca="false">IF(U1719="Yes",1,0)</f>
        <v>0</v>
      </c>
      <c r="X1719" s="15" t="str">
        <f aca="false">IF(F1719&lt;=12,"0-12 months",IF(F1719&lt;=24,"13-24 months",IF(F1719&lt;=48,"25-48 months","49-72 months")))</f>
        <v>49-72 months</v>
      </c>
      <c r="Y1719" s="15" t="str">
        <f aca="false">IF(C1719=1,"Yes","No")</f>
        <v>No</v>
      </c>
      <c r="Z1719" s="15" t="n">
        <f aca="false">COUNTIF(J1719:O1719,"Yes")</f>
        <v>0</v>
      </c>
      <c r="AA1719" s="18" t="n">
        <f aca="false">S1719*W1719</f>
        <v>0</v>
      </c>
      <c r="AB1719" s="15" t="n">
        <f aca="false">(P1719="Month-to-month")+(I1719="Fiber optic")+(R1719="Electronic check")+(F1719&lt;=12)+(M1719="No")+(J1719="No")</f>
        <v>0</v>
      </c>
      <c r="AC1719" s="15" t="str">
        <f aca="false">IF(AB1719&gt;=5,"High",IF(AB1719&gt;=3,"Medium","Low"))</f>
        <v>Low</v>
      </c>
    </row>
    <row r="1720" customFormat="false" ht="15" hidden="false" customHeight="false" outlineLevel="0" collapsed="false">
      <c r="A1720" s="15" t="s">
        <v>1817</v>
      </c>
      <c r="B1720" s="15" t="s">
        <v>94</v>
      </c>
      <c r="C1720" s="15" t="n">
        <v>0</v>
      </c>
      <c r="D1720" s="15" t="s">
        <v>24</v>
      </c>
      <c r="E1720" s="15" t="s">
        <v>24</v>
      </c>
      <c r="F1720" s="15" t="n">
        <v>17</v>
      </c>
      <c r="G1720" s="15" t="s">
        <v>26</v>
      </c>
      <c r="H1720" s="15" t="s">
        <v>24</v>
      </c>
      <c r="I1720" s="15" t="s">
        <v>24</v>
      </c>
      <c r="J1720" s="15" t="s">
        <v>28</v>
      </c>
      <c r="K1720" s="15" t="s">
        <v>28</v>
      </c>
      <c r="L1720" s="15" t="s">
        <v>28</v>
      </c>
      <c r="M1720" s="15" t="s">
        <v>28</v>
      </c>
      <c r="N1720" s="15" t="s">
        <v>28</v>
      </c>
      <c r="O1720" s="15" t="s">
        <v>28</v>
      </c>
      <c r="P1720" s="15" t="s">
        <v>27</v>
      </c>
      <c r="Q1720" s="15" t="s">
        <v>24</v>
      </c>
      <c r="R1720" s="15" t="s">
        <v>19</v>
      </c>
      <c r="S1720" s="18" t="n">
        <v>19.9</v>
      </c>
      <c r="T1720" s="15" t="n">
        <v>323.15</v>
      </c>
      <c r="U1720" s="15" t="s">
        <v>24</v>
      </c>
      <c r="V1720" s="18" t="n">
        <f aca="false">IF(ISNUMBER(T1720),T1720,0)</f>
        <v>323.15</v>
      </c>
      <c r="W1720" s="15" t="n">
        <f aca="false">IF(U1720="Yes",1,0)</f>
        <v>0</v>
      </c>
      <c r="X1720" s="15" t="str">
        <f aca="false">IF(F1720&lt;=12,"0-12 months",IF(F1720&lt;=24,"13-24 months",IF(F1720&lt;=48,"25-48 months","49-72 months")))</f>
        <v>13-24 months</v>
      </c>
      <c r="Y1720" s="15" t="str">
        <f aca="false">IF(C1720=1,"Yes","No")</f>
        <v>No</v>
      </c>
      <c r="Z1720" s="15" t="n">
        <f aca="false">COUNTIF(J1720:O1720,"Yes")</f>
        <v>0</v>
      </c>
      <c r="AA1720" s="18" t="n">
        <f aca="false">S1720*W1720</f>
        <v>0</v>
      </c>
      <c r="AB1720" s="15" t="n">
        <f aca="false">(P1720="Month-to-month")+(I1720="Fiber optic")+(R1720="Electronic check")+(F1720&lt;=12)+(M1720="No")+(J1720="No")</f>
        <v>0</v>
      </c>
      <c r="AC1720" s="15" t="str">
        <f aca="false">IF(AB1720&gt;=5,"High",IF(AB1720&gt;=3,"Medium","Low"))</f>
        <v>Low</v>
      </c>
    </row>
    <row r="1721" customFormat="false" ht="15" hidden="false" customHeight="false" outlineLevel="0" collapsed="false">
      <c r="A1721" s="15" t="s">
        <v>1818</v>
      </c>
      <c r="B1721" s="15" t="s">
        <v>98</v>
      </c>
      <c r="C1721" s="15" t="n">
        <v>0</v>
      </c>
      <c r="D1721" s="15" t="s">
        <v>24</v>
      </c>
      <c r="E1721" s="15" t="s">
        <v>24</v>
      </c>
      <c r="F1721" s="15" t="n">
        <v>3</v>
      </c>
      <c r="G1721" s="15" t="s">
        <v>26</v>
      </c>
      <c r="H1721" s="15" t="s">
        <v>24</v>
      </c>
      <c r="I1721" s="15" t="s">
        <v>102</v>
      </c>
      <c r="J1721" s="15" t="s">
        <v>24</v>
      </c>
      <c r="K1721" s="15" t="s">
        <v>26</v>
      </c>
      <c r="L1721" s="15" t="s">
        <v>26</v>
      </c>
      <c r="M1721" s="15" t="s">
        <v>26</v>
      </c>
      <c r="N1721" s="15" t="s">
        <v>26</v>
      </c>
      <c r="O1721" s="15" t="s">
        <v>26</v>
      </c>
      <c r="P1721" s="15" t="s">
        <v>25</v>
      </c>
      <c r="Q1721" s="15" t="s">
        <v>26</v>
      </c>
      <c r="R1721" s="15" t="s">
        <v>15</v>
      </c>
      <c r="S1721" s="18" t="n">
        <v>107.95</v>
      </c>
      <c r="T1721" s="15" t="n">
        <v>318.6</v>
      </c>
      <c r="U1721" s="15" t="s">
        <v>24</v>
      </c>
      <c r="V1721" s="18" t="n">
        <f aca="false">IF(ISNUMBER(T1721),T1721,0)</f>
        <v>318.6</v>
      </c>
      <c r="W1721" s="15" t="n">
        <f aca="false">IF(U1721="Yes",1,0)</f>
        <v>0</v>
      </c>
      <c r="X1721" s="15" t="str">
        <f aca="false">IF(F1721&lt;=12,"0-12 months",IF(F1721&lt;=24,"13-24 months",IF(F1721&lt;=48,"25-48 months","49-72 months")))</f>
        <v>0-12 months</v>
      </c>
      <c r="Y1721" s="15" t="str">
        <f aca="false">IF(C1721=1,"Yes","No")</f>
        <v>No</v>
      </c>
      <c r="Z1721" s="15" t="n">
        <f aca="false">COUNTIF(J1721:O1721,"Yes")</f>
        <v>5</v>
      </c>
      <c r="AA1721" s="18" t="n">
        <f aca="false">S1721*W1721</f>
        <v>0</v>
      </c>
      <c r="AB1721" s="15" t="n">
        <f aca="false">(P1721="Month-to-month")+(I1721="Fiber optic")+(R1721="Electronic check")+(F1721&lt;=12)+(M1721="No")+(J1721="No")</f>
        <v>5</v>
      </c>
      <c r="AC1721" s="15" t="str">
        <f aca="false">IF(AB1721&gt;=5,"High",IF(AB1721&gt;=3,"Medium","Low"))</f>
        <v>High</v>
      </c>
    </row>
    <row r="1722" customFormat="false" ht="15" hidden="false" customHeight="false" outlineLevel="0" collapsed="false">
      <c r="A1722" s="15" t="s">
        <v>1819</v>
      </c>
      <c r="B1722" s="15" t="s">
        <v>94</v>
      </c>
      <c r="C1722" s="15" t="n">
        <v>1</v>
      </c>
      <c r="D1722" s="15" t="s">
        <v>24</v>
      </c>
      <c r="E1722" s="15" t="s">
        <v>24</v>
      </c>
      <c r="F1722" s="15" t="n">
        <v>2</v>
      </c>
      <c r="G1722" s="15" t="s">
        <v>26</v>
      </c>
      <c r="H1722" s="15" t="s">
        <v>24</v>
      </c>
      <c r="I1722" s="15" t="s">
        <v>102</v>
      </c>
      <c r="J1722" s="15" t="s">
        <v>24</v>
      </c>
      <c r="K1722" s="15" t="s">
        <v>26</v>
      </c>
      <c r="L1722" s="15" t="s">
        <v>24</v>
      </c>
      <c r="M1722" s="15" t="s">
        <v>24</v>
      </c>
      <c r="N1722" s="15" t="s">
        <v>26</v>
      </c>
      <c r="O1722" s="15" t="s">
        <v>24</v>
      </c>
      <c r="P1722" s="15" t="s">
        <v>25</v>
      </c>
      <c r="Q1722" s="15" t="s">
        <v>26</v>
      </c>
      <c r="R1722" s="15" t="s">
        <v>19</v>
      </c>
      <c r="S1722" s="18" t="n">
        <v>83.8</v>
      </c>
      <c r="T1722" s="15" t="n">
        <v>163.7</v>
      </c>
      <c r="U1722" s="15" t="s">
        <v>24</v>
      </c>
      <c r="V1722" s="18" t="n">
        <f aca="false">IF(ISNUMBER(T1722),T1722,0)</f>
        <v>163.7</v>
      </c>
      <c r="W1722" s="15" t="n">
        <f aca="false">IF(U1722="Yes",1,0)</f>
        <v>0</v>
      </c>
      <c r="X1722" s="15" t="str">
        <f aca="false">IF(F1722&lt;=12,"0-12 months",IF(F1722&lt;=24,"13-24 months",IF(F1722&lt;=48,"25-48 months","49-72 months")))</f>
        <v>0-12 months</v>
      </c>
      <c r="Y1722" s="15" t="str">
        <f aca="false">IF(C1722=1,"Yes","No")</f>
        <v>Yes</v>
      </c>
      <c r="Z1722" s="15" t="n">
        <f aca="false">COUNTIF(J1722:O1722,"Yes")</f>
        <v>2</v>
      </c>
      <c r="AA1722" s="18" t="n">
        <f aca="false">S1722*W1722</f>
        <v>0</v>
      </c>
      <c r="AB1722" s="15" t="n">
        <f aca="false">(P1722="Month-to-month")+(I1722="Fiber optic")+(R1722="Electronic check")+(F1722&lt;=12)+(M1722="No")+(J1722="No")</f>
        <v>5</v>
      </c>
      <c r="AC1722" s="15" t="str">
        <f aca="false">IF(AB1722&gt;=5,"High",IF(AB1722&gt;=3,"Medium","Low"))</f>
        <v>High</v>
      </c>
    </row>
    <row r="1723" customFormat="false" ht="15" hidden="false" customHeight="false" outlineLevel="0" collapsed="false">
      <c r="A1723" s="15" t="s">
        <v>1820</v>
      </c>
      <c r="B1723" s="15" t="s">
        <v>94</v>
      </c>
      <c r="C1723" s="15" t="n">
        <v>0</v>
      </c>
      <c r="D1723" s="15" t="s">
        <v>24</v>
      </c>
      <c r="E1723" s="15" t="s">
        <v>24</v>
      </c>
      <c r="F1723" s="15" t="n">
        <v>9</v>
      </c>
      <c r="G1723" s="15" t="s">
        <v>26</v>
      </c>
      <c r="H1723" s="15" t="s">
        <v>24</v>
      </c>
      <c r="I1723" s="15" t="s">
        <v>102</v>
      </c>
      <c r="J1723" s="15" t="s">
        <v>26</v>
      </c>
      <c r="K1723" s="15" t="s">
        <v>24</v>
      </c>
      <c r="L1723" s="15" t="s">
        <v>24</v>
      </c>
      <c r="M1723" s="15" t="s">
        <v>24</v>
      </c>
      <c r="N1723" s="15" t="s">
        <v>24</v>
      </c>
      <c r="O1723" s="15" t="s">
        <v>24</v>
      </c>
      <c r="P1723" s="15" t="s">
        <v>25</v>
      </c>
      <c r="Q1723" s="15" t="s">
        <v>26</v>
      </c>
      <c r="R1723" s="15" t="s">
        <v>21</v>
      </c>
      <c r="S1723" s="18" t="n">
        <v>74.25</v>
      </c>
      <c r="T1723" s="15" t="n">
        <v>639.65</v>
      </c>
      <c r="U1723" s="15" t="s">
        <v>26</v>
      </c>
      <c r="V1723" s="18" t="n">
        <f aca="false">IF(ISNUMBER(T1723),T1723,0)</f>
        <v>639.65</v>
      </c>
      <c r="W1723" s="15" t="n">
        <f aca="false">IF(U1723="Yes",1,0)</f>
        <v>1</v>
      </c>
      <c r="X1723" s="15" t="str">
        <f aca="false">IF(F1723&lt;=12,"0-12 months",IF(F1723&lt;=24,"13-24 months",IF(F1723&lt;=48,"25-48 months","49-72 months")))</f>
        <v>0-12 months</v>
      </c>
      <c r="Y1723" s="15" t="str">
        <f aca="false">IF(C1723=1,"Yes","No")</f>
        <v>No</v>
      </c>
      <c r="Z1723" s="15" t="n">
        <f aca="false">COUNTIF(J1723:O1723,"Yes")</f>
        <v>1</v>
      </c>
      <c r="AA1723" s="18" t="n">
        <f aca="false">S1723*W1723</f>
        <v>74.25</v>
      </c>
      <c r="AB1723" s="15" t="n">
        <f aca="false">(P1723="Month-to-month")+(I1723="Fiber optic")+(R1723="Electronic check")+(F1723&lt;=12)+(M1723="No")+(J1723="No")</f>
        <v>4</v>
      </c>
      <c r="AC1723" s="15" t="str">
        <f aca="false">IF(AB1723&gt;=5,"High",IF(AB1723&gt;=3,"Medium","Low"))</f>
        <v>Medium</v>
      </c>
    </row>
    <row r="1724" customFormat="false" ht="15" hidden="false" customHeight="false" outlineLevel="0" collapsed="false">
      <c r="A1724" s="15" t="s">
        <v>1821</v>
      </c>
      <c r="B1724" s="15" t="s">
        <v>94</v>
      </c>
      <c r="C1724" s="15" t="n">
        <v>0</v>
      </c>
      <c r="D1724" s="15" t="s">
        <v>24</v>
      </c>
      <c r="E1724" s="15" t="s">
        <v>24</v>
      </c>
      <c r="F1724" s="15" t="n">
        <v>51</v>
      </c>
      <c r="G1724" s="15" t="s">
        <v>24</v>
      </c>
      <c r="H1724" s="15" t="s">
        <v>95</v>
      </c>
      <c r="I1724" s="15" t="s">
        <v>96</v>
      </c>
      <c r="J1724" s="15" t="s">
        <v>24</v>
      </c>
      <c r="K1724" s="15" t="s">
        <v>26</v>
      </c>
      <c r="L1724" s="15" t="s">
        <v>26</v>
      </c>
      <c r="M1724" s="15" t="s">
        <v>24</v>
      </c>
      <c r="N1724" s="15" t="s">
        <v>26</v>
      </c>
      <c r="O1724" s="15" t="s">
        <v>26</v>
      </c>
      <c r="P1724" s="15" t="s">
        <v>27</v>
      </c>
      <c r="Q1724" s="15" t="s">
        <v>26</v>
      </c>
      <c r="R1724" s="15" t="s">
        <v>21</v>
      </c>
      <c r="S1724" s="18" t="n">
        <v>56.4</v>
      </c>
      <c r="T1724" s="15" t="n">
        <v>2928.5</v>
      </c>
      <c r="U1724" s="15" t="s">
        <v>24</v>
      </c>
      <c r="V1724" s="18" t="n">
        <f aca="false">IF(ISNUMBER(T1724),T1724,0)</f>
        <v>2928.5</v>
      </c>
      <c r="W1724" s="15" t="n">
        <f aca="false">IF(U1724="Yes",1,0)</f>
        <v>0</v>
      </c>
      <c r="X1724" s="15" t="str">
        <f aca="false">IF(F1724&lt;=12,"0-12 months",IF(F1724&lt;=24,"13-24 months",IF(F1724&lt;=48,"25-48 months","49-72 months")))</f>
        <v>49-72 months</v>
      </c>
      <c r="Y1724" s="15" t="str">
        <f aca="false">IF(C1724=1,"Yes","No")</f>
        <v>No</v>
      </c>
      <c r="Z1724" s="15" t="n">
        <f aca="false">COUNTIF(J1724:O1724,"Yes")</f>
        <v>4</v>
      </c>
      <c r="AA1724" s="18" t="n">
        <f aca="false">S1724*W1724</f>
        <v>0</v>
      </c>
      <c r="AB1724" s="15" t="n">
        <f aca="false">(P1724="Month-to-month")+(I1724="Fiber optic")+(R1724="Electronic check")+(F1724&lt;=12)+(M1724="No")+(J1724="No")</f>
        <v>2</v>
      </c>
      <c r="AC1724" s="15" t="str">
        <f aca="false">IF(AB1724&gt;=5,"High",IF(AB1724&gt;=3,"Medium","Low"))</f>
        <v>Low</v>
      </c>
    </row>
    <row r="1725" customFormat="false" ht="15" hidden="false" customHeight="false" outlineLevel="0" collapsed="false">
      <c r="A1725" s="15" t="s">
        <v>1822</v>
      </c>
      <c r="B1725" s="15" t="s">
        <v>94</v>
      </c>
      <c r="C1725" s="15" t="n">
        <v>0</v>
      </c>
      <c r="D1725" s="15" t="s">
        <v>26</v>
      </c>
      <c r="E1725" s="15" t="s">
        <v>26</v>
      </c>
      <c r="F1725" s="15" t="n">
        <v>6</v>
      </c>
      <c r="G1725" s="15" t="s">
        <v>26</v>
      </c>
      <c r="H1725" s="15" t="s">
        <v>24</v>
      </c>
      <c r="I1725" s="15" t="s">
        <v>24</v>
      </c>
      <c r="J1725" s="15" t="s">
        <v>28</v>
      </c>
      <c r="K1725" s="15" t="s">
        <v>28</v>
      </c>
      <c r="L1725" s="15" t="s">
        <v>28</v>
      </c>
      <c r="M1725" s="15" t="s">
        <v>28</v>
      </c>
      <c r="N1725" s="15" t="s">
        <v>28</v>
      </c>
      <c r="O1725" s="15" t="s">
        <v>28</v>
      </c>
      <c r="P1725" s="15" t="s">
        <v>29</v>
      </c>
      <c r="Q1725" s="15" t="s">
        <v>24</v>
      </c>
      <c r="R1725" s="15" t="s">
        <v>17</v>
      </c>
      <c r="S1725" s="18" t="n">
        <v>20.1</v>
      </c>
      <c r="T1725" s="15" t="n">
        <v>100.35</v>
      </c>
      <c r="U1725" s="15" t="s">
        <v>24</v>
      </c>
      <c r="V1725" s="18" t="n">
        <f aca="false">IF(ISNUMBER(T1725),T1725,0)</f>
        <v>100.35</v>
      </c>
      <c r="W1725" s="15" t="n">
        <f aca="false">IF(U1725="Yes",1,0)</f>
        <v>0</v>
      </c>
      <c r="X1725" s="15" t="str">
        <f aca="false">IF(F1725&lt;=12,"0-12 months",IF(F1725&lt;=24,"13-24 months",IF(F1725&lt;=48,"25-48 months","49-72 months")))</f>
        <v>0-12 months</v>
      </c>
      <c r="Y1725" s="15" t="str">
        <f aca="false">IF(C1725=1,"Yes","No")</f>
        <v>No</v>
      </c>
      <c r="Z1725" s="15" t="n">
        <f aca="false">COUNTIF(J1725:O1725,"Yes")</f>
        <v>0</v>
      </c>
      <c r="AA1725" s="18" t="n">
        <f aca="false">S1725*W1725</f>
        <v>0</v>
      </c>
      <c r="AB1725" s="15" t="n">
        <f aca="false">(P1725="Month-to-month")+(I1725="Fiber optic")+(R1725="Electronic check")+(F1725&lt;=12)+(M1725="No")+(J1725="No")</f>
        <v>1</v>
      </c>
      <c r="AC1725" s="15" t="str">
        <f aca="false">IF(AB1725&gt;=5,"High",IF(AB1725&gt;=3,"Medium","Low"))</f>
        <v>Low</v>
      </c>
    </row>
    <row r="1726" customFormat="false" ht="15" hidden="false" customHeight="false" outlineLevel="0" collapsed="false">
      <c r="A1726" s="15" t="s">
        <v>1823</v>
      </c>
      <c r="B1726" s="15" t="s">
        <v>94</v>
      </c>
      <c r="C1726" s="15" t="n">
        <v>0</v>
      </c>
      <c r="D1726" s="15" t="s">
        <v>26</v>
      </c>
      <c r="E1726" s="15" t="s">
        <v>24</v>
      </c>
      <c r="F1726" s="15" t="n">
        <v>3</v>
      </c>
      <c r="G1726" s="15" t="s">
        <v>26</v>
      </c>
      <c r="H1726" s="15" t="s">
        <v>26</v>
      </c>
      <c r="I1726" s="15" t="s">
        <v>102</v>
      </c>
      <c r="J1726" s="15" t="s">
        <v>24</v>
      </c>
      <c r="K1726" s="15" t="s">
        <v>24</v>
      </c>
      <c r="L1726" s="15" t="s">
        <v>24</v>
      </c>
      <c r="M1726" s="15" t="s">
        <v>24</v>
      </c>
      <c r="N1726" s="15" t="s">
        <v>26</v>
      </c>
      <c r="O1726" s="15" t="s">
        <v>26</v>
      </c>
      <c r="P1726" s="15" t="s">
        <v>25</v>
      </c>
      <c r="Q1726" s="15" t="s">
        <v>24</v>
      </c>
      <c r="R1726" s="15" t="s">
        <v>15</v>
      </c>
      <c r="S1726" s="18" t="n">
        <v>94.9</v>
      </c>
      <c r="T1726" s="15" t="n">
        <v>273.2</v>
      </c>
      <c r="U1726" s="15" t="s">
        <v>24</v>
      </c>
      <c r="V1726" s="18" t="n">
        <f aca="false">IF(ISNUMBER(T1726),T1726,0)</f>
        <v>273.2</v>
      </c>
      <c r="W1726" s="15" t="n">
        <f aca="false">IF(U1726="Yes",1,0)</f>
        <v>0</v>
      </c>
      <c r="X1726" s="15" t="str">
        <f aca="false">IF(F1726&lt;=12,"0-12 months",IF(F1726&lt;=24,"13-24 months",IF(F1726&lt;=48,"25-48 months","49-72 months")))</f>
        <v>0-12 months</v>
      </c>
      <c r="Y1726" s="15" t="str">
        <f aca="false">IF(C1726=1,"Yes","No")</f>
        <v>No</v>
      </c>
      <c r="Z1726" s="15" t="n">
        <f aca="false">COUNTIF(J1726:O1726,"Yes")</f>
        <v>2</v>
      </c>
      <c r="AA1726" s="18" t="n">
        <f aca="false">S1726*W1726</f>
        <v>0</v>
      </c>
      <c r="AB1726" s="15" t="n">
        <f aca="false">(P1726="Month-to-month")+(I1726="Fiber optic")+(R1726="Electronic check")+(F1726&lt;=12)+(M1726="No")+(J1726="No")</f>
        <v>6</v>
      </c>
      <c r="AC1726" s="15" t="str">
        <f aca="false">IF(AB1726&gt;=5,"High",IF(AB1726&gt;=3,"Medium","Low"))</f>
        <v>High</v>
      </c>
    </row>
    <row r="1727" customFormat="false" ht="15" hidden="false" customHeight="false" outlineLevel="0" collapsed="false">
      <c r="A1727" s="15" t="s">
        <v>1824</v>
      </c>
      <c r="B1727" s="15" t="s">
        <v>94</v>
      </c>
      <c r="C1727" s="15" t="n">
        <v>1</v>
      </c>
      <c r="D1727" s="15" t="s">
        <v>24</v>
      </c>
      <c r="E1727" s="15" t="s">
        <v>24</v>
      </c>
      <c r="F1727" s="15" t="n">
        <v>17</v>
      </c>
      <c r="G1727" s="15" t="s">
        <v>26</v>
      </c>
      <c r="H1727" s="15" t="s">
        <v>26</v>
      </c>
      <c r="I1727" s="15" t="s">
        <v>102</v>
      </c>
      <c r="J1727" s="15" t="s">
        <v>24</v>
      </c>
      <c r="K1727" s="15" t="s">
        <v>24</v>
      </c>
      <c r="L1727" s="15" t="s">
        <v>24</v>
      </c>
      <c r="M1727" s="15" t="s">
        <v>24</v>
      </c>
      <c r="N1727" s="15" t="s">
        <v>26</v>
      </c>
      <c r="O1727" s="15" t="s">
        <v>26</v>
      </c>
      <c r="P1727" s="15" t="s">
        <v>25</v>
      </c>
      <c r="Q1727" s="15" t="s">
        <v>26</v>
      </c>
      <c r="R1727" s="15" t="s">
        <v>15</v>
      </c>
      <c r="S1727" s="18" t="n">
        <v>94.2</v>
      </c>
      <c r="T1727" s="15" t="n">
        <v>1608.15</v>
      </c>
      <c r="U1727" s="15" t="s">
        <v>24</v>
      </c>
      <c r="V1727" s="18" t="n">
        <f aca="false">IF(ISNUMBER(T1727),T1727,0)</f>
        <v>1608.15</v>
      </c>
      <c r="W1727" s="15" t="n">
        <f aca="false">IF(U1727="Yes",1,0)</f>
        <v>0</v>
      </c>
      <c r="X1727" s="15" t="str">
        <f aca="false">IF(F1727&lt;=12,"0-12 months",IF(F1727&lt;=24,"13-24 months",IF(F1727&lt;=48,"25-48 months","49-72 months")))</f>
        <v>13-24 months</v>
      </c>
      <c r="Y1727" s="15" t="str">
        <f aca="false">IF(C1727=1,"Yes","No")</f>
        <v>Yes</v>
      </c>
      <c r="Z1727" s="15" t="n">
        <f aca="false">COUNTIF(J1727:O1727,"Yes")</f>
        <v>2</v>
      </c>
      <c r="AA1727" s="18" t="n">
        <f aca="false">S1727*W1727</f>
        <v>0</v>
      </c>
      <c r="AB1727" s="15" t="n">
        <f aca="false">(P1727="Month-to-month")+(I1727="Fiber optic")+(R1727="Electronic check")+(F1727&lt;=12)+(M1727="No")+(J1727="No")</f>
        <v>5</v>
      </c>
      <c r="AC1727" s="15" t="str">
        <f aca="false">IF(AB1727&gt;=5,"High",IF(AB1727&gt;=3,"Medium","Low"))</f>
        <v>High</v>
      </c>
    </row>
    <row r="1728" customFormat="false" ht="15" hidden="false" customHeight="false" outlineLevel="0" collapsed="false">
      <c r="A1728" s="15" t="s">
        <v>1825</v>
      </c>
      <c r="B1728" s="15" t="s">
        <v>98</v>
      </c>
      <c r="C1728" s="15" t="n">
        <v>0</v>
      </c>
      <c r="D1728" s="15" t="s">
        <v>26</v>
      </c>
      <c r="E1728" s="15" t="s">
        <v>24</v>
      </c>
      <c r="F1728" s="15" t="n">
        <v>30</v>
      </c>
      <c r="G1728" s="15" t="s">
        <v>26</v>
      </c>
      <c r="H1728" s="15" t="s">
        <v>26</v>
      </c>
      <c r="I1728" s="15" t="s">
        <v>96</v>
      </c>
      <c r="J1728" s="15" t="s">
        <v>24</v>
      </c>
      <c r="K1728" s="15" t="s">
        <v>24</v>
      </c>
      <c r="L1728" s="15" t="s">
        <v>24</v>
      </c>
      <c r="M1728" s="15" t="s">
        <v>24</v>
      </c>
      <c r="N1728" s="15" t="s">
        <v>24</v>
      </c>
      <c r="O1728" s="15" t="s">
        <v>24</v>
      </c>
      <c r="P1728" s="15" t="s">
        <v>25</v>
      </c>
      <c r="Q1728" s="15" t="s">
        <v>24</v>
      </c>
      <c r="R1728" s="15" t="s">
        <v>15</v>
      </c>
      <c r="S1728" s="18" t="n">
        <v>49.9</v>
      </c>
      <c r="T1728" s="15" t="n">
        <v>1441.95</v>
      </c>
      <c r="U1728" s="15" t="s">
        <v>24</v>
      </c>
      <c r="V1728" s="18" t="n">
        <f aca="false">IF(ISNUMBER(T1728),T1728,0)</f>
        <v>1441.95</v>
      </c>
      <c r="W1728" s="15" t="n">
        <f aca="false">IF(U1728="Yes",1,0)</f>
        <v>0</v>
      </c>
      <c r="X1728" s="15" t="str">
        <f aca="false">IF(F1728&lt;=12,"0-12 months",IF(F1728&lt;=24,"13-24 months",IF(F1728&lt;=48,"25-48 months","49-72 months")))</f>
        <v>25-48 months</v>
      </c>
      <c r="Y1728" s="15" t="str">
        <f aca="false">IF(C1728=1,"Yes","No")</f>
        <v>No</v>
      </c>
      <c r="Z1728" s="15" t="n">
        <f aca="false">COUNTIF(J1728:O1728,"Yes")</f>
        <v>0</v>
      </c>
      <c r="AA1728" s="18" t="n">
        <f aca="false">S1728*W1728</f>
        <v>0</v>
      </c>
      <c r="AB1728" s="15" t="n">
        <f aca="false">(P1728="Month-to-month")+(I1728="Fiber optic")+(R1728="Electronic check")+(F1728&lt;=12)+(M1728="No")+(J1728="No")</f>
        <v>4</v>
      </c>
      <c r="AC1728" s="15" t="str">
        <f aca="false">IF(AB1728&gt;=5,"High",IF(AB1728&gt;=3,"Medium","Low"))</f>
        <v>Medium</v>
      </c>
    </row>
    <row r="1729" customFormat="false" ht="15" hidden="false" customHeight="false" outlineLevel="0" collapsed="false">
      <c r="A1729" s="15" t="s">
        <v>1826</v>
      </c>
      <c r="B1729" s="15" t="s">
        <v>98</v>
      </c>
      <c r="C1729" s="15" t="n">
        <v>0</v>
      </c>
      <c r="D1729" s="15" t="s">
        <v>24</v>
      </c>
      <c r="E1729" s="15" t="s">
        <v>24</v>
      </c>
      <c r="F1729" s="15" t="n">
        <v>31</v>
      </c>
      <c r="G1729" s="15" t="s">
        <v>26</v>
      </c>
      <c r="H1729" s="15" t="s">
        <v>26</v>
      </c>
      <c r="I1729" s="15" t="s">
        <v>96</v>
      </c>
      <c r="J1729" s="15" t="s">
        <v>24</v>
      </c>
      <c r="K1729" s="15" t="s">
        <v>26</v>
      </c>
      <c r="L1729" s="15" t="s">
        <v>24</v>
      </c>
      <c r="M1729" s="15" t="s">
        <v>26</v>
      </c>
      <c r="N1729" s="15" t="s">
        <v>26</v>
      </c>
      <c r="O1729" s="15" t="s">
        <v>24</v>
      </c>
      <c r="P1729" s="15" t="s">
        <v>25</v>
      </c>
      <c r="Q1729" s="15" t="s">
        <v>26</v>
      </c>
      <c r="R1729" s="15" t="s">
        <v>15</v>
      </c>
      <c r="S1729" s="18" t="n">
        <v>71.05</v>
      </c>
      <c r="T1729" s="15" t="n">
        <v>2168.15</v>
      </c>
      <c r="U1729" s="15" t="s">
        <v>24</v>
      </c>
      <c r="V1729" s="18" t="n">
        <f aca="false">IF(ISNUMBER(T1729),T1729,0)</f>
        <v>2168.15</v>
      </c>
      <c r="W1729" s="15" t="n">
        <f aca="false">IF(U1729="Yes",1,0)</f>
        <v>0</v>
      </c>
      <c r="X1729" s="15" t="str">
        <f aca="false">IF(F1729&lt;=12,"0-12 months",IF(F1729&lt;=24,"13-24 months",IF(F1729&lt;=48,"25-48 months","49-72 months")))</f>
        <v>25-48 months</v>
      </c>
      <c r="Y1729" s="15" t="str">
        <f aca="false">IF(C1729=1,"Yes","No")</f>
        <v>No</v>
      </c>
      <c r="Z1729" s="15" t="n">
        <f aca="false">COUNTIF(J1729:O1729,"Yes")</f>
        <v>3</v>
      </c>
      <c r="AA1729" s="18" t="n">
        <f aca="false">S1729*W1729</f>
        <v>0</v>
      </c>
      <c r="AB1729" s="15" t="n">
        <f aca="false">(P1729="Month-to-month")+(I1729="Fiber optic")+(R1729="Electronic check")+(F1729&lt;=12)+(M1729="No")+(J1729="No")</f>
        <v>3</v>
      </c>
      <c r="AC1729" s="15" t="str">
        <f aca="false">IF(AB1729&gt;=5,"High",IF(AB1729&gt;=3,"Medium","Low"))</f>
        <v>Medium</v>
      </c>
    </row>
    <row r="1730" customFormat="false" ht="15" hidden="false" customHeight="false" outlineLevel="0" collapsed="false">
      <c r="A1730" s="15" t="s">
        <v>1827</v>
      </c>
      <c r="B1730" s="15" t="s">
        <v>94</v>
      </c>
      <c r="C1730" s="15" t="n">
        <v>0</v>
      </c>
      <c r="D1730" s="15" t="s">
        <v>24</v>
      </c>
      <c r="E1730" s="15" t="s">
        <v>24</v>
      </c>
      <c r="F1730" s="15" t="n">
        <v>45</v>
      </c>
      <c r="G1730" s="15" t="s">
        <v>26</v>
      </c>
      <c r="H1730" s="15" t="s">
        <v>24</v>
      </c>
      <c r="I1730" s="15" t="s">
        <v>96</v>
      </c>
      <c r="J1730" s="15" t="s">
        <v>26</v>
      </c>
      <c r="K1730" s="15" t="s">
        <v>24</v>
      </c>
      <c r="L1730" s="15" t="s">
        <v>26</v>
      </c>
      <c r="M1730" s="15" t="s">
        <v>26</v>
      </c>
      <c r="N1730" s="15" t="s">
        <v>26</v>
      </c>
      <c r="O1730" s="15" t="s">
        <v>26</v>
      </c>
      <c r="P1730" s="15" t="s">
        <v>29</v>
      </c>
      <c r="Q1730" s="15" t="s">
        <v>24</v>
      </c>
      <c r="R1730" s="15" t="s">
        <v>19</v>
      </c>
      <c r="S1730" s="18" t="n">
        <v>81.65</v>
      </c>
      <c r="T1730" s="15" t="n">
        <v>3618.7</v>
      </c>
      <c r="U1730" s="15" t="s">
        <v>24</v>
      </c>
      <c r="V1730" s="18" t="n">
        <f aca="false">IF(ISNUMBER(T1730),T1730,0)</f>
        <v>3618.7</v>
      </c>
      <c r="W1730" s="15" t="n">
        <f aca="false">IF(U1730="Yes",1,0)</f>
        <v>0</v>
      </c>
      <c r="X1730" s="15" t="str">
        <f aca="false">IF(F1730&lt;=12,"0-12 months",IF(F1730&lt;=24,"13-24 months",IF(F1730&lt;=48,"25-48 months","49-72 months")))</f>
        <v>25-48 months</v>
      </c>
      <c r="Y1730" s="15" t="str">
        <f aca="false">IF(C1730=1,"Yes","No")</f>
        <v>No</v>
      </c>
      <c r="Z1730" s="15" t="n">
        <f aca="false">COUNTIF(J1730:O1730,"Yes")</f>
        <v>5</v>
      </c>
      <c r="AA1730" s="18" t="n">
        <f aca="false">S1730*W1730</f>
        <v>0</v>
      </c>
      <c r="AB1730" s="15" t="n">
        <f aca="false">(P1730="Month-to-month")+(I1730="Fiber optic")+(R1730="Electronic check")+(F1730&lt;=12)+(M1730="No")+(J1730="No")</f>
        <v>0</v>
      </c>
      <c r="AC1730" s="15" t="str">
        <f aca="false">IF(AB1730&gt;=5,"High",IF(AB1730&gt;=3,"Medium","Low"))</f>
        <v>Low</v>
      </c>
    </row>
    <row r="1731" customFormat="false" ht="15" hidden="false" customHeight="false" outlineLevel="0" collapsed="false">
      <c r="A1731" s="15" t="s">
        <v>1828</v>
      </c>
      <c r="B1731" s="15" t="s">
        <v>98</v>
      </c>
      <c r="C1731" s="15" t="n">
        <v>0</v>
      </c>
      <c r="D1731" s="15" t="s">
        <v>26</v>
      </c>
      <c r="E1731" s="15" t="s">
        <v>24</v>
      </c>
      <c r="F1731" s="15" t="n">
        <v>64</v>
      </c>
      <c r="G1731" s="15" t="s">
        <v>26</v>
      </c>
      <c r="H1731" s="15" t="s">
        <v>26</v>
      </c>
      <c r="I1731" s="15" t="s">
        <v>102</v>
      </c>
      <c r="J1731" s="15" t="s">
        <v>26</v>
      </c>
      <c r="K1731" s="15" t="s">
        <v>26</v>
      </c>
      <c r="L1731" s="15" t="s">
        <v>26</v>
      </c>
      <c r="M1731" s="15" t="s">
        <v>24</v>
      </c>
      <c r="N1731" s="15" t="s">
        <v>24</v>
      </c>
      <c r="O1731" s="15" t="s">
        <v>24</v>
      </c>
      <c r="P1731" s="15" t="s">
        <v>27</v>
      </c>
      <c r="Q1731" s="15" t="s">
        <v>24</v>
      </c>
      <c r="R1731" s="15" t="s">
        <v>19</v>
      </c>
      <c r="S1731" s="18" t="n">
        <v>89.45</v>
      </c>
      <c r="T1731" s="15" t="n">
        <v>5692.65</v>
      </c>
      <c r="U1731" s="15" t="s">
        <v>24</v>
      </c>
      <c r="V1731" s="18" t="n">
        <f aca="false">IF(ISNUMBER(T1731),T1731,0)</f>
        <v>5692.65</v>
      </c>
      <c r="W1731" s="15" t="n">
        <f aca="false">IF(U1731="Yes",1,0)</f>
        <v>0</v>
      </c>
      <c r="X1731" s="15" t="str">
        <f aca="false">IF(F1731&lt;=12,"0-12 months",IF(F1731&lt;=24,"13-24 months",IF(F1731&lt;=48,"25-48 months","49-72 months")))</f>
        <v>49-72 months</v>
      </c>
      <c r="Y1731" s="15" t="str">
        <f aca="false">IF(C1731=1,"Yes","No")</f>
        <v>No</v>
      </c>
      <c r="Z1731" s="15" t="n">
        <f aca="false">COUNTIF(J1731:O1731,"Yes")</f>
        <v>3</v>
      </c>
      <c r="AA1731" s="18" t="n">
        <f aca="false">S1731*W1731</f>
        <v>0</v>
      </c>
      <c r="AB1731" s="15" t="n">
        <f aca="false">(P1731="Month-to-month")+(I1731="Fiber optic")+(R1731="Electronic check")+(F1731&lt;=12)+(M1731="No")+(J1731="No")</f>
        <v>2</v>
      </c>
      <c r="AC1731" s="15" t="str">
        <f aca="false">IF(AB1731&gt;=5,"High",IF(AB1731&gt;=3,"Medium","Low"))</f>
        <v>Low</v>
      </c>
    </row>
    <row r="1732" customFormat="false" ht="15" hidden="false" customHeight="false" outlineLevel="0" collapsed="false">
      <c r="A1732" s="15" t="s">
        <v>1829</v>
      </c>
      <c r="B1732" s="15" t="s">
        <v>98</v>
      </c>
      <c r="C1732" s="15" t="n">
        <v>0</v>
      </c>
      <c r="D1732" s="15" t="s">
        <v>24</v>
      </c>
      <c r="E1732" s="15" t="s">
        <v>24</v>
      </c>
      <c r="F1732" s="15" t="n">
        <v>1</v>
      </c>
      <c r="G1732" s="15" t="s">
        <v>26</v>
      </c>
      <c r="H1732" s="15" t="s">
        <v>26</v>
      </c>
      <c r="I1732" s="15" t="s">
        <v>96</v>
      </c>
      <c r="J1732" s="15" t="s">
        <v>24</v>
      </c>
      <c r="K1732" s="15" t="s">
        <v>24</v>
      </c>
      <c r="L1732" s="15" t="s">
        <v>24</v>
      </c>
      <c r="M1732" s="15" t="s">
        <v>24</v>
      </c>
      <c r="N1732" s="15" t="s">
        <v>26</v>
      </c>
      <c r="O1732" s="15" t="s">
        <v>24</v>
      </c>
      <c r="P1732" s="15" t="s">
        <v>25</v>
      </c>
      <c r="Q1732" s="15" t="s">
        <v>26</v>
      </c>
      <c r="R1732" s="15" t="s">
        <v>15</v>
      </c>
      <c r="S1732" s="18" t="n">
        <v>59.85</v>
      </c>
      <c r="T1732" s="15" t="n">
        <v>59.85</v>
      </c>
      <c r="U1732" s="15" t="s">
        <v>26</v>
      </c>
      <c r="V1732" s="18" t="n">
        <f aca="false">IF(ISNUMBER(T1732),T1732,0)</f>
        <v>59.85</v>
      </c>
      <c r="W1732" s="15" t="n">
        <f aca="false">IF(U1732="Yes",1,0)</f>
        <v>1</v>
      </c>
      <c r="X1732" s="15" t="str">
        <f aca="false">IF(F1732&lt;=12,"0-12 months",IF(F1732&lt;=24,"13-24 months",IF(F1732&lt;=48,"25-48 months","49-72 months")))</f>
        <v>0-12 months</v>
      </c>
      <c r="Y1732" s="15" t="str">
        <f aca="false">IF(C1732=1,"Yes","No")</f>
        <v>No</v>
      </c>
      <c r="Z1732" s="15" t="n">
        <f aca="false">COUNTIF(J1732:O1732,"Yes")</f>
        <v>1</v>
      </c>
      <c r="AA1732" s="18" t="n">
        <f aca="false">S1732*W1732</f>
        <v>59.85</v>
      </c>
      <c r="AB1732" s="15" t="n">
        <f aca="false">(P1732="Month-to-month")+(I1732="Fiber optic")+(R1732="Electronic check")+(F1732&lt;=12)+(M1732="No")+(J1732="No")</f>
        <v>5</v>
      </c>
      <c r="AC1732" s="15" t="str">
        <f aca="false">IF(AB1732&gt;=5,"High",IF(AB1732&gt;=3,"Medium","Low"))</f>
        <v>High</v>
      </c>
    </row>
    <row r="1733" customFormat="false" ht="15" hidden="false" customHeight="false" outlineLevel="0" collapsed="false">
      <c r="A1733" s="15" t="s">
        <v>1830</v>
      </c>
      <c r="B1733" s="15" t="s">
        <v>94</v>
      </c>
      <c r="C1733" s="15" t="n">
        <v>1</v>
      </c>
      <c r="D1733" s="15" t="s">
        <v>24</v>
      </c>
      <c r="E1733" s="15" t="s">
        <v>24</v>
      </c>
      <c r="F1733" s="15" t="n">
        <v>1</v>
      </c>
      <c r="G1733" s="15" t="s">
        <v>26</v>
      </c>
      <c r="H1733" s="15" t="s">
        <v>24</v>
      </c>
      <c r="I1733" s="15" t="s">
        <v>102</v>
      </c>
      <c r="J1733" s="15" t="s">
        <v>24</v>
      </c>
      <c r="K1733" s="15" t="s">
        <v>24</v>
      </c>
      <c r="L1733" s="15" t="s">
        <v>24</v>
      </c>
      <c r="M1733" s="15" t="s">
        <v>24</v>
      </c>
      <c r="N1733" s="15" t="s">
        <v>24</v>
      </c>
      <c r="O1733" s="15" t="s">
        <v>24</v>
      </c>
      <c r="P1733" s="15" t="s">
        <v>25</v>
      </c>
      <c r="Q1733" s="15" t="s">
        <v>26</v>
      </c>
      <c r="R1733" s="15" t="s">
        <v>15</v>
      </c>
      <c r="S1733" s="18" t="n">
        <v>69.6</v>
      </c>
      <c r="T1733" s="15" t="n">
        <v>69.6</v>
      </c>
      <c r="U1733" s="15" t="s">
        <v>26</v>
      </c>
      <c r="V1733" s="18" t="n">
        <f aca="false">IF(ISNUMBER(T1733),T1733,0)</f>
        <v>69.6</v>
      </c>
      <c r="W1733" s="15" t="n">
        <f aca="false">IF(U1733="Yes",1,0)</f>
        <v>1</v>
      </c>
      <c r="X1733" s="15" t="str">
        <f aca="false">IF(F1733&lt;=12,"0-12 months",IF(F1733&lt;=24,"13-24 months",IF(F1733&lt;=48,"25-48 months","49-72 months")))</f>
        <v>0-12 months</v>
      </c>
      <c r="Y1733" s="15" t="str">
        <f aca="false">IF(C1733=1,"Yes","No")</f>
        <v>Yes</v>
      </c>
      <c r="Z1733" s="15" t="n">
        <f aca="false">COUNTIF(J1733:O1733,"Yes")</f>
        <v>0</v>
      </c>
      <c r="AA1733" s="18" t="n">
        <f aca="false">S1733*W1733</f>
        <v>69.6</v>
      </c>
      <c r="AB1733" s="15" t="n">
        <f aca="false">(P1733="Month-to-month")+(I1733="Fiber optic")+(R1733="Electronic check")+(F1733&lt;=12)+(M1733="No")+(J1733="No")</f>
        <v>6</v>
      </c>
      <c r="AC1733" s="15" t="str">
        <f aca="false">IF(AB1733&gt;=5,"High",IF(AB1733&gt;=3,"Medium","Low"))</f>
        <v>High</v>
      </c>
    </row>
    <row r="1734" customFormat="false" ht="15" hidden="false" customHeight="false" outlineLevel="0" collapsed="false">
      <c r="A1734" s="15" t="s">
        <v>1831</v>
      </c>
      <c r="B1734" s="15" t="s">
        <v>98</v>
      </c>
      <c r="C1734" s="15" t="n">
        <v>1</v>
      </c>
      <c r="D1734" s="15" t="s">
        <v>26</v>
      </c>
      <c r="E1734" s="15" t="s">
        <v>26</v>
      </c>
      <c r="F1734" s="15" t="n">
        <v>61</v>
      </c>
      <c r="G1734" s="15" t="s">
        <v>26</v>
      </c>
      <c r="H1734" s="15" t="s">
        <v>26</v>
      </c>
      <c r="I1734" s="15" t="s">
        <v>102</v>
      </c>
      <c r="J1734" s="15" t="s">
        <v>24</v>
      </c>
      <c r="K1734" s="15" t="s">
        <v>26</v>
      </c>
      <c r="L1734" s="15" t="s">
        <v>24</v>
      </c>
      <c r="M1734" s="15" t="s">
        <v>24</v>
      </c>
      <c r="N1734" s="15" t="s">
        <v>26</v>
      </c>
      <c r="O1734" s="15" t="s">
        <v>26</v>
      </c>
      <c r="P1734" s="15" t="s">
        <v>27</v>
      </c>
      <c r="Q1734" s="15" t="s">
        <v>24</v>
      </c>
      <c r="R1734" s="15" t="s">
        <v>15</v>
      </c>
      <c r="S1734" s="18" t="n">
        <v>99</v>
      </c>
      <c r="T1734" s="15" t="n">
        <v>5969.3</v>
      </c>
      <c r="U1734" s="15" t="s">
        <v>24</v>
      </c>
      <c r="V1734" s="18" t="n">
        <f aca="false">IF(ISNUMBER(T1734),T1734,0)</f>
        <v>5969.3</v>
      </c>
      <c r="W1734" s="15" t="n">
        <f aca="false">IF(U1734="Yes",1,0)</f>
        <v>0</v>
      </c>
      <c r="X1734" s="15" t="str">
        <f aca="false">IF(F1734&lt;=12,"0-12 months",IF(F1734&lt;=24,"13-24 months",IF(F1734&lt;=48,"25-48 months","49-72 months")))</f>
        <v>49-72 months</v>
      </c>
      <c r="Y1734" s="15" t="str">
        <f aca="false">IF(C1734=1,"Yes","No")</f>
        <v>Yes</v>
      </c>
      <c r="Z1734" s="15" t="n">
        <f aca="false">COUNTIF(J1734:O1734,"Yes")</f>
        <v>3</v>
      </c>
      <c r="AA1734" s="18" t="n">
        <f aca="false">S1734*W1734</f>
        <v>0</v>
      </c>
      <c r="AB1734" s="15" t="n">
        <f aca="false">(P1734="Month-to-month")+(I1734="Fiber optic")+(R1734="Electronic check")+(F1734&lt;=12)+(M1734="No")+(J1734="No")</f>
        <v>4</v>
      </c>
      <c r="AC1734" s="15" t="str">
        <f aca="false">IF(AB1734&gt;=5,"High",IF(AB1734&gt;=3,"Medium","Low"))</f>
        <v>Medium</v>
      </c>
    </row>
    <row r="1735" customFormat="false" ht="15" hidden="false" customHeight="false" outlineLevel="0" collapsed="false">
      <c r="A1735" s="15" t="s">
        <v>1832</v>
      </c>
      <c r="B1735" s="15" t="s">
        <v>98</v>
      </c>
      <c r="C1735" s="15" t="n">
        <v>0</v>
      </c>
      <c r="D1735" s="15" t="s">
        <v>24</v>
      </c>
      <c r="E1735" s="15" t="s">
        <v>24</v>
      </c>
      <c r="F1735" s="15" t="n">
        <v>1</v>
      </c>
      <c r="G1735" s="15" t="s">
        <v>26</v>
      </c>
      <c r="H1735" s="15" t="s">
        <v>24</v>
      </c>
      <c r="I1735" s="15" t="s">
        <v>24</v>
      </c>
      <c r="J1735" s="15" t="s">
        <v>28</v>
      </c>
      <c r="K1735" s="15" t="s">
        <v>28</v>
      </c>
      <c r="L1735" s="15" t="s">
        <v>28</v>
      </c>
      <c r="M1735" s="15" t="s">
        <v>28</v>
      </c>
      <c r="N1735" s="15" t="s">
        <v>28</v>
      </c>
      <c r="O1735" s="15" t="s">
        <v>28</v>
      </c>
      <c r="P1735" s="15" t="s">
        <v>25</v>
      </c>
      <c r="Q1735" s="15" t="s">
        <v>24</v>
      </c>
      <c r="R1735" s="15" t="s">
        <v>17</v>
      </c>
      <c r="S1735" s="18" t="n">
        <v>19.05</v>
      </c>
      <c r="T1735" s="15" t="n">
        <v>19.05</v>
      </c>
      <c r="U1735" s="15" t="s">
        <v>24</v>
      </c>
      <c r="V1735" s="18" t="n">
        <f aca="false">IF(ISNUMBER(T1735),T1735,0)</f>
        <v>19.05</v>
      </c>
      <c r="W1735" s="15" t="n">
        <f aca="false">IF(U1735="Yes",1,0)</f>
        <v>0</v>
      </c>
      <c r="X1735" s="15" t="str">
        <f aca="false">IF(F1735&lt;=12,"0-12 months",IF(F1735&lt;=24,"13-24 months",IF(F1735&lt;=48,"25-48 months","49-72 months")))</f>
        <v>0-12 months</v>
      </c>
      <c r="Y1735" s="15" t="str">
        <f aca="false">IF(C1735=1,"Yes","No")</f>
        <v>No</v>
      </c>
      <c r="Z1735" s="15" t="n">
        <f aca="false">COUNTIF(J1735:O1735,"Yes")</f>
        <v>0</v>
      </c>
      <c r="AA1735" s="18" t="n">
        <f aca="false">S1735*W1735</f>
        <v>0</v>
      </c>
      <c r="AB1735" s="15" t="n">
        <f aca="false">(P1735="Month-to-month")+(I1735="Fiber optic")+(R1735="Electronic check")+(F1735&lt;=12)+(M1735="No")+(J1735="No")</f>
        <v>2</v>
      </c>
      <c r="AC1735" s="15" t="str">
        <f aca="false">IF(AB1735&gt;=5,"High",IF(AB1735&gt;=3,"Medium","Low"))</f>
        <v>Low</v>
      </c>
    </row>
    <row r="1736" customFormat="false" ht="15" hidden="false" customHeight="false" outlineLevel="0" collapsed="false">
      <c r="A1736" s="15" t="s">
        <v>1833</v>
      </c>
      <c r="B1736" s="15" t="s">
        <v>98</v>
      </c>
      <c r="C1736" s="15" t="n">
        <v>0</v>
      </c>
      <c r="D1736" s="15" t="s">
        <v>24</v>
      </c>
      <c r="E1736" s="15" t="s">
        <v>24</v>
      </c>
      <c r="F1736" s="15" t="n">
        <v>9</v>
      </c>
      <c r="G1736" s="15" t="s">
        <v>24</v>
      </c>
      <c r="H1736" s="15" t="s">
        <v>95</v>
      </c>
      <c r="I1736" s="15" t="s">
        <v>96</v>
      </c>
      <c r="J1736" s="15" t="s">
        <v>24</v>
      </c>
      <c r="K1736" s="15" t="s">
        <v>24</v>
      </c>
      <c r="L1736" s="15" t="s">
        <v>24</v>
      </c>
      <c r="M1736" s="15" t="s">
        <v>24</v>
      </c>
      <c r="N1736" s="15" t="s">
        <v>26</v>
      </c>
      <c r="O1736" s="15" t="s">
        <v>26</v>
      </c>
      <c r="P1736" s="15" t="s">
        <v>25</v>
      </c>
      <c r="Q1736" s="15" t="s">
        <v>26</v>
      </c>
      <c r="R1736" s="15" t="s">
        <v>15</v>
      </c>
      <c r="S1736" s="18" t="n">
        <v>45.4</v>
      </c>
      <c r="T1736" s="15" t="n">
        <v>418.8</v>
      </c>
      <c r="U1736" s="15" t="s">
        <v>26</v>
      </c>
      <c r="V1736" s="18" t="n">
        <f aca="false">IF(ISNUMBER(T1736),T1736,0)</f>
        <v>418.8</v>
      </c>
      <c r="W1736" s="15" t="n">
        <f aca="false">IF(U1736="Yes",1,0)</f>
        <v>1</v>
      </c>
      <c r="X1736" s="15" t="str">
        <f aca="false">IF(F1736&lt;=12,"0-12 months",IF(F1736&lt;=24,"13-24 months",IF(F1736&lt;=48,"25-48 months","49-72 months")))</f>
        <v>0-12 months</v>
      </c>
      <c r="Y1736" s="15" t="str">
        <f aca="false">IF(C1736=1,"Yes","No")</f>
        <v>No</v>
      </c>
      <c r="Z1736" s="15" t="n">
        <f aca="false">COUNTIF(J1736:O1736,"Yes")</f>
        <v>2</v>
      </c>
      <c r="AA1736" s="18" t="n">
        <f aca="false">S1736*W1736</f>
        <v>45.4</v>
      </c>
      <c r="AB1736" s="15" t="n">
        <f aca="false">(P1736="Month-to-month")+(I1736="Fiber optic")+(R1736="Electronic check")+(F1736&lt;=12)+(M1736="No")+(J1736="No")</f>
        <v>5</v>
      </c>
      <c r="AC1736" s="15" t="str">
        <f aca="false">IF(AB1736&gt;=5,"High",IF(AB1736&gt;=3,"Medium","Low"))</f>
        <v>High</v>
      </c>
    </row>
    <row r="1737" customFormat="false" ht="15" hidden="false" customHeight="false" outlineLevel="0" collapsed="false">
      <c r="A1737" s="15" t="s">
        <v>1834</v>
      </c>
      <c r="B1737" s="15" t="s">
        <v>98</v>
      </c>
      <c r="C1737" s="15" t="n">
        <v>0</v>
      </c>
      <c r="D1737" s="15" t="s">
        <v>26</v>
      </c>
      <c r="E1737" s="15" t="s">
        <v>26</v>
      </c>
      <c r="F1737" s="15" t="n">
        <v>72</v>
      </c>
      <c r="G1737" s="15" t="s">
        <v>26</v>
      </c>
      <c r="H1737" s="15" t="s">
        <v>26</v>
      </c>
      <c r="I1737" s="15" t="s">
        <v>102</v>
      </c>
      <c r="J1737" s="15" t="s">
        <v>26</v>
      </c>
      <c r="K1737" s="15" t="s">
        <v>26</v>
      </c>
      <c r="L1737" s="15" t="s">
        <v>26</v>
      </c>
      <c r="M1737" s="15" t="s">
        <v>26</v>
      </c>
      <c r="N1737" s="15" t="s">
        <v>26</v>
      </c>
      <c r="O1737" s="15" t="s">
        <v>26</v>
      </c>
      <c r="P1737" s="15" t="s">
        <v>29</v>
      </c>
      <c r="Q1737" s="15" t="s">
        <v>24</v>
      </c>
      <c r="R1737" s="15" t="s">
        <v>19</v>
      </c>
      <c r="S1737" s="18" t="n">
        <v>114.45</v>
      </c>
      <c r="T1737" s="15" t="n">
        <v>8100.55</v>
      </c>
      <c r="U1737" s="15" t="s">
        <v>24</v>
      </c>
      <c r="V1737" s="18" t="n">
        <f aca="false">IF(ISNUMBER(T1737),T1737,0)</f>
        <v>8100.55</v>
      </c>
      <c r="W1737" s="15" t="n">
        <f aca="false">IF(U1737="Yes",1,0)</f>
        <v>0</v>
      </c>
      <c r="X1737" s="15" t="str">
        <f aca="false">IF(F1737&lt;=12,"0-12 months",IF(F1737&lt;=24,"13-24 months",IF(F1737&lt;=48,"25-48 months","49-72 months")))</f>
        <v>49-72 months</v>
      </c>
      <c r="Y1737" s="15" t="str">
        <f aca="false">IF(C1737=1,"Yes","No")</f>
        <v>No</v>
      </c>
      <c r="Z1737" s="15" t="n">
        <f aca="false">COUNTIF(J1737:O1737,"Yes")</f>
        <v>6</v>
      </c>
      <c r="AA1737" s="18" t="n">
        <f aca="false">S1737*W1737</f>
        <v>0</v>
      </c>
      <c r="AB1737" s="15" t="n">
        <f aca="false">(P1737="Month-to-month")+(I1737="Fiber optic")+(R1737="Electronic check")+(F1737&lt;=12)+(M1737="No")+(J1737="No")</f>
        <v>1</v>
      </c>
      <c r="AC1737" s="15" t="str">
        <f aca="false">IF(AB1737&gt;=5,"High",IF(AB1737&gt;=3,"Medium","Low"))</f>
        <v>Low</v>
      </c>
    </row>
    <row r="1738" customFormat="false" ht="15" hidden="false" customHeight="false" outlineLevel="0" collapsed="false">
      <c r="A1738" s="15" t="s">
        <v>1835</v>
      </c>
      <c r="B1738" s="15" t="s">
        <v>94</v>
      </c>
      <c r="C1738" s="15" t="n">
        <v>0</v>
      </c>
      <c r="D1738" s="15" t="s">
        <v>24</v>
      </c>
      <c r="E1738" s="15" t="s">
        <v>24</v>
      </c>
      <c r="F1738" s="15" t="n">
        <v>1</v>
      </c>
      <c r="G1738" s="15" t="s">
        <v>26</v>
      </c>
      <c r="H1738" s="15" t="s">
        <v>24</v>
      </c>
      <c r="I1738" s="15" t="s">
        <v>24</v>
      </c>
      <c r="J1738" s="15" t="s">
        <v>28</v>
      </c>
      <c r="K1738" s="15" t="s">
        <v>28</v>
      </c>
      <c r="L1738" s="15" t="s">
        <v>28</v>
      </c>
      <c r="M1738" s="15" t="s">
        <v>28</v>
      </c>
      <c r="N1738" s="15" t="s">
        <v>28</v>
      </c>
      <c r="O1738" s="15" t="s">
        <v>28</v>
      </c>
      <c r="P1738" s="15" t="s">
        <v>25</v>
      </c>
      <c r="Q1738" s="15" t="s">
        <v>24</v>
      </c>
      <c r="R1738" s="15" t="s">
        <v>17</v>
      </c>
      <c r="S1738" s="18" t="n">
        <v>19.5</v>
      </c>
      <c r="T1738" s="15" t="n">
        <v>19.5</v>
      </c>
      <c r="U1738" s="15" t="s">
        <v>26</v>
      </c>
      <c r="V1738" s="18" t="n">
        <f aca="false">IF(ISNUMBER(T1738),T1738,0)</f>
        <v>19.5</v>
      </c>
      <c r="W1738" s="15" t="n">
        <f aca="false">IF(U1738="Yes",1,0)</f>
        <v>1</v>
      </c>
      <c r="X1738" s="15" t="str">
        <f aca="false">IF(F1738&lt;=12,"0-12 months",IF(F1738&lt;=24,"13-24 months",IF(F1738&lt;=48,"25-48 months","49-72 months")))</f>
        <v>0-12 months</v>
      </c>
      <c r="Y1738" s="15" t="str">
        <f aca="false">IF(C1738=1,"Yes","No")</f>
        <v>No</v>
      </c>
      <c r="Z1738" s="15" t="n">
        <f aca="false">COUNTIF(J1738:O1738,"Yes")</f>
        <v>0</v>
      </c>
      <c r="AA1738" s="18" t="n">
        <f aca="false">S1738*W1738</f>
        <v>19.5</v>
      </c>
      <c r="AB1738" s="15" t="n">
        <f aca="false">(P1738="Month-to-month")+(I1738="Fiber optic")+(R1738="Electronic check")+(F1738&lt;=12)+(M1738="No")+(J1738="No")</f>
        <v>2</v>
      </c>
      <c r="AC1738" s="15" t="str">
        <f aca="false">IF(AB1738&gt;=5,"High",IF(AB1738&gt;=3,"Medium","Low"))</f>
        <v>Low</v>
      </c>
    </row>
    <row r="1739" customFormat="false" ht="15" hidden="false" customHeight="false" outlineLevel="0" collapsed="false">
      <c r="A1739" s="15" t="s">
        <v>1836</v>
      </c>
      <c r="B1739" s="15" t="s">
        <v>94</v>
      </c>
      <c r="C1739" s="15" t="n">
        <v>0</v>
      </c>
      <c r="D1739" s="15" t="s">
        <v>26</v>
      </c>
      <c r="E1739" s="15" t="s">
        <v>24</v>
      </c>
      <c r="F1739" s="15" t="n">
        <v>7</v>
      </c>
      <c r="G1739" s="15" t="s">
        <v>26</v>
      </c>
      <c r="H1739" s="15" t="s">
        <v>24</v>
      </c>
      <c r="I1739" s="15" t="s">
        <v>96</v>
      </c>
      <c r="J1739" s="15" t="s">
        <v>24</v>
      </c>
      <c r="K1739" s="15" t="s">
        <v>24</v>
      </c>
      <c r="L1739" s="15" t="s">
        <v>24</v>
      </c>
      <c r="M1739" s="15" t="s">
        <v>24</v>
      </c>
      <c r="N1739" s="15" t="s">
        <v>24</v>
      </c>
      <c r="O1739" s="15" t="s">
        <v>24</v>
      </c>
      <c r="P1739" s="15" t="s">
        <v>25</v>
      </c>
      <c r="Q1739" s="15" t="s">
        <v>26</v>
      </c>
      <c r="R1739" s="15" t="s">
        <v>17</v>
      </c>
      <c r="S1739" s="18" t="n">
        <v>44.25</v>
      </c>
      <c r="T1739" s="15" t="n">
        <v>313.45</v>
      </c>
      <c r="U1739" s="15" t="s">
        <v>24</v>
      </c>
      <c r="V1739" s="18" t="n">
        <f aca="false">IF(ISNUMBER(T1739),T1739,0)</f>
        <v>313.45</v>
      </c>
      <c r="W1739" s="15" t="n">
        <f aca="false">IF(U1739="Yes",1,0)</f>
        <v>0</v>
      </c>
      <c r="X1739" s="15" t="str">
        <f aca="false">IF(F1739&lt;=12,"0-12 months",IF(F1739&lt;=24,"13-24 months",IF(F1739&lt;=48,"25-48 months","49-72 months")))</f>
        <v>0-12 months</v>
      </c>
      <c r="Y1739" s="15" t="str">
        <f aca="false">IF(C1739=1,"Yes","No")</f>
        <v>No</v>
      </c>
      <c r="Z1739" s="15" t="n">
        <f aca="false">COUNTIF(J1739:O1739,"Yes")</f>
        <v>0</v>
      </c>
      <c r="AA1739" s="18" t="n">
        <f aca="false">S1739*W1739</f>
        <v>0</v>
      </c>
      <c r="AB1739" s="15" t="n">
        <f aca="false">(P1739="Month-to-month")+(I1739="Fiber optic")+(R1739="Electronic check")+(F1739&lt;=12)+(M1739="No")+(J1739="No")</f>
        <v>4</v>
      </c>
      <c r="AC1739" s="15" t="str">
        <f aca="false">IF(AB1739&gt;=5,"High",IF(AB1739&gt;=3,"Medium","Low"))</f>
        <v>Medium</v>
      </c>
    </row>
    <row r="1740" customFormat="false" ht="15" hidden="false" customHeight="false" outlineLevel="0" collapsed="false">
      <c r="A1740" s="15" t="s">
        <v>1837</v>
      </c>
      <c r="B1740" s="15" t="s">
        <v>94</v>
      </c>
      <c r="C1740" s="15" t="n">
        <v>0</v>
      </c>
      <c r="D1740" s="15" t="s">
        <v>26</v>
      </c>
      <c r="E1740" s="15" t="s">
        <v>24</v>
      </c>
      <c r="F1740" s="15" t="n">
        <v>66</v>
      </c>
      <c r="G1740" s="15" t="s">
        <v>26</v>
      </c>
      <c r="H1740" s="15" t="s">
        <v>26</v>
      </c>
      <c r="I1740" s="15" t="s">
        <v>102</v>
      </c>
      <c r="J1740" s="15" t="s">
        <v>24</v>
      </c>
      <c r="K1740" s="15" t="s">
        <v>26</v>
      </c>
      <c r="L1740" s="15" t="s">
        <v>26</v>
      </c>
      <c r="M1740" s="15" t="s">
        <v>26</v>
      </c>
      <c r="N1740" s="15" t="s">
        <v>24</v>
      </c>
      <c r="O1740" s="15" t="s">
        <v>24</v>
      </c>
      <c r="P1740" s="15" t="s">
        <v>27</v>
      </c>
      <c r="Q1740" s="15" t="s">
        <v>26</v>
      </c>
      <c r="R1740" s="15" t="s">
        <v>19</v>
      </c>
      <c r="S1740" s="18" t="n">
        <v>90.55</v>
      </c>
      <c r="T1740" s="15" t="n">
        <v>6130.95</v>
      </c>
      <c r="U1740" s="15" t="s">
        <v>24</v>
      </c>
      <c r="V1740" s="18" t="n">
        <f aca="false">IF(ISNUMBER(T1740),T1740,0)</f>
        <v>6130.95</v>
      </c>
      <c r="W1740" s="15" t="n">
        <f aca="false">IF(U1740="Yes",1,0)</f>
        <v>0</v>
      </c>
      <c r="X1740" s="15" t="str">
        <f aca="false">IF(F1740&lt;=12,"0-12 months",IF(F1740&lt;=24,"13-24 months",IF(F1740&lt;=48,"25-48 months","49-72 months")))</f>
        <v>49-72 months</v>
      </c>
      <c r="Y1740" s="15" t="str">
        <f aca="false">IF(C1740=1,"Yes","No")</f>
        <v>No</v>
      </c>
      <c r="Z1740" s="15" t="n">
        <f aca="false">COUNTIF(J1740:O1740,"Yes")</f>
        <v>3</v>
      </c>
      <c r="AA1740" s="18" t="n">
        <f aca="false">S1740*W1740</f>
        <v>0</v>
      </c>
      <c r="AB1740" s="15" t="n">
        <f aca="false">(P1740="Month-to-month")+(I1740="Fiber optic")+(R1740="Electronic check")+(F1740&lt;=12)+(M1740="No")+(J1740="No")</f>
        <v>2</v>
      </c>
      <c r="AC1740" s="15" t="str">
        <f aca="false">IF(AB1740&gt;=5,"High",IF(AB1740&gt;=3,"Medium","Low"))</f>
        <v>Low</v>
      </c>
    </row>
    <row r="1741" customFormat="false" ht="15" hidden="false" customHeight="false" outlineLevel="0" collapsed="false">
      <c r="A1741" s="15" t="s">
        <v>1838</v>
      </c>
      <c r="B1741" s="15" t="s">
        <v>98</v>
      </c>
      <c r="C1741" s="15" t="n">
        <v>0</v>
      </c>
      <c r="D1741" s="15" t="s">
        <v>24</v>
      </c>
      <c r="E1741" s="15" t="s">
        <v>24</v>
      </c>
      <c r="F1741" s="15" t="n">
        <v>1</v>
      </c>
      <c r="G1741" s="15" t="s">
        <v>26</v>
      </c>
      <c r="H1741" s="15" t="s">
        <v>24</v>
      </c>
      <c r="I1741" s="15" t="s">
        <v>102</v>
      </c>
      <c r="J1741" s="15" t="s">
        <v>24</v>
      </c>
      <c r="K1741" s="15" t="s">
        <v>24</v>
      </c>
      <c r="L1741" s="15" t="s">
        <v>24</v>
      </c>
      <c r="M1741" s="15" t="s">
        <v>24</v>
      </c>
      <c r="N1741" s="15" t="s">
        <v>24</v>
      </c>
      <c r="O1741" s="15" t="s">
        <v>24</v>
      </c>
      <c r="P1741" s="15" t="s">
        <v>25</v>
      </c>
      <c r="Q1741" s="15" t="s">
        <v>26</v>
      </c>
      <c r="R1741" s="15" t="s">
        <v>15</v>
      </c>
      <c r="S1741" s="18" t="n">
        <v>69.9</v>
      </c>
      <c r="T1741" s="15" t="n">
        <v>69.9</v>
      </c>
      <c r="U1741" s="15" t="s">
        <v>26</v>
      </c>
      <c r="V1741" s="18" t="n">
        <f aca="false">IF(ISNUMBER(T1741),T1741,0)</f>
        <v>69.9</v>
      </c>
      <c r="W1741" s="15" t="n">
        <f aca="false">IF(U1741="Yes",1,0)</f>
        <v>1</v>
      </c>
      <c r="X1741" s="15" t="str">
        <f aca="false">IF(F1741&lt;=12,"0-12 months",IF(F1741&lt;=24,"13-24 months",IF(F1741&lt;=48,"25-48 months","49-72 months")))</f>
        <v>0-12 months</v>
      </c>
      <c r="Y1741" s="15" t="str">
        <f aca="false">IF(C1741=1,"Yes","No")</f>
        <v>No</v>
      </c>
      <c r="Z1741" s="15" t="n">
        <f aca="false">COUNTIF(J1741:O1741,"Yes")</f>
        <v>0</v>
      </c>
      <c r="AA1741" s="18" t="n">
        <f aca="false">S1741*W1741</f>
        <v>69.9</v>
      </c>
      <c r="AB1741" s="15" t="n">
        <f aca="false">(P1741="Month-to-month")+(I1741="Fiber optic")+(R1741="Electronic check")+(F1741&lt;=12)+(M1741="No")+(J1741="No")</f>
        <v>6</v>
      </c>
      <c r="AC1741" s="15" t="str">
        <f aca="false">IF(AB1741&gt;=5,"High",IF(AB1741&gt;=3,"Medium","Low"))</f>
        <v>High</v>
      </c>
    </row>
    <row r="1742" customFormat="false" ht="15" hidden="false" customHeight="false" outlineLevel="0" collapsed="false">
      <c r="A1742" s="15" t="s">
        <v>1839</v>
      </c>
      <c r="B1742" s="15" t="s">
        <v>98</v>
      </c>
      <c r="C1742" s="15" t="n">
        <v>0</v>
      </c>
      <c r="D1742" s="15" t="s">
        <v>26</v>
      </c>
      <c r="E1742" s="15" t="s">
        <v>26</v>
      </c>
      <c r="F1742" s="15" t="n">
        <v>40</v>
      </c>
      <c r="G1742" s="15" t="s">
        <v>26</v>
      </c>
      <c r="H1742" s="15" t="s">
        <v>24</v>
      </c>
      <c r="I1742" s="15" t="s">
        <v>24</v>
      </c>
      <c r="J1742" s="15" t="s">
        <v>28</v>
      </c>
      <c r="K1742" s="15" t="s">
        <v>28</v>
      </c>
      <c r="L1742" s="15" t="s">
        <v>28</v>
      </c>
      <c r="M1742" s="15" t="s">
        <v>28</v>
      </c>
      <c r="N1742" s="15" t="s">
        <v>28</v>
      </c>
      <c r="O1742" s="15" t="s">
        <v>28</v>
      </c>
      <c r="P1742" s="15" t="s">
        <v>25</v>
      </c>
      <c r="Q1742" s="15" t="s">
        <v>26</v>
      </c>
      <c r="R1742" s="15" t="s">
        <v>19</v>
      </c>
      <c r="S1742" s="18" t="n">
        <v>20.4</v>
      </c>
      <c r="T1742" s="15" t="n">
        <v>745.3</v>
      </c>
      <c r="U1742" s="15" t="s">
        <v>24</v>
      </c>
      <c r="V1742" s="18" t="n">
        <f aca="false">IF(ISNUMBER(T1742),T1742,0)</f>
        <v>745.3</v>
      </c>
      <c r="W1742" s="15" t="n">
        <f aca="false">IF(U1742="Yes",1,0)</f>
        <v>0</v>
      </c>
      <c r="X1742" s="15" t="str">
        <f aca="false">IF(F1742&lt;=12,"0-12 months",IF(F1742&lt;=24,"13-24 months",IF(F1742&lt;=48,"25-48 months","49-72 months")))</f>
        <v>25-48 months</v>
      </c>
      <c r="Y1742" s="15" t="str">
        <f aca="false">IF(C1742=1,"Yes","No")</f>
        <v>No</v>
      </c>
      <c r="Z1742" s="15" t="n">
        <f aca="false">COUNTIF(J1742:O1742,"Yes")</f>
        <v>0</v>
      </c>
      <c r="AA1742" s="18" t="n">
        <f aca="false">S1742*W1742</f>
        <v>0</v>
      </c>
      <c r="AB1742" s="15" t="n">
        <f aca="false">(P1742="Month-to-month")+(I1742="Fiber optic")+(R1742="Electronic check")+(F1742&lt;=12)+(M1742="No")+(J1742="No")</f>
        <v>1</v>
      </c>
      <c r="AC1742" s="15" t="str">
        <f aca="false">IF(AB1742&gt;=5,"High",IF(AB1742&gt;=3,"Medium","Low"))</f>
        <v>Low</v>
      </c>
    </row>
    <row r="1743" customFormat="false" ht="15" hidden="false" customHeight="false" outlineLevel="0" collapsed="false">
      <c r="A1743" s="15" t="s">
        <v>1840</v>
      </c>
      <c r="B1743" s="15" t="s">
        <v>98</v>
      </c>
      <c r="C1743" s="15" t="n">
        <v>0</v>
      </c>
      <c r="D1743" s="15" t="s">
        <v>24</v>
      </c>
      <c r="E1743" s="15" t="s">
        <v>24</v>
      </c>
      <c r="F1743" s="15" t="n">
        <v>16</v>
      </c>
      <c r="G1743" s="15" t="s">
        <v>26</v>
      </c>
      <c r="H1743" s="15" t="s">
        <v>26</v>
      </c>
      <c r="I1743" s="15" t="s">
        <v>96</v>
      </c>
      <c r="J1743" s="15" t="s">
        <v>24</v>
      </c>
      <c r="K1743" s="15" t="s">
        <v>26</v>
      </c>
      <c r="L1743" s="15" t="s">
        <v>26</v>
      </c>
      <c r="M1743" s="15" t="s">
        <v>24</v>
      </c>
      <c r="N1743" s="15" t="s">
        <v>24</v>
      </c>
      <c r="O1743" s="15" t="s">
        <v>26</v>
      </c>
      <c r="P1743" s="15" t="s">
        <v>25</v>
      </c>
      <c r="Q1743" s="15" t="s">
        <v>26</v>
      </c>
      <c r="R1743" s="15" t="s">
        <v>19</v>
      </c>
      <c r="S1743" s="18" t="n">
        <v>71.4</v>
      </c>
      <c r="T1743" s="15" t="n">
        <v>1212.1</v>
      </c>
      <c r="U1743" s="15" t="s">
        <v>24</v>
      </c>
      <c r="V1743" s="18" t="n">
        <f aca="false">IF(ISNUMBER(T1743),T1743,0)</f>
        <v>1212.1</v>
      </c>
      <c r="W1743" s="15" t="n">
        <f aca="false">IF(U1743="Yes",1,0)</f>
        <v>0</v>
      </c>
      <c r="X1743" s="15" t="str">
        <f aca="false">IF(F1743&lt;=12,"0-12 months",IF(F1743&lt;=24,"13-24 months",IF(F1743&lt;=48,"25-48 months","49-72 months")))</f>
        <v>13-24 months</v>
      </c>
      <c r="Y1743" s="15" t="str">
        <f aca="false">IF(C1743=1,"Yes","No")</f>
        <v>No</v>
      </c>
      <c r="Z1743" s="15" t="n">
        <f aca="false">COUNTIF(J1743:O1743,"Yes")</f>
        <v>3</v>
      </c>
      <c r="AA1743" s="18" t="n">
        <f aca="false">S1743*W1743</f>
        <v>0</v>
      </c>
      <c r="AB1743" s="15" t="n">
        <f aca="false">(P1743="Month-to-month")+(I1743="Fiber optic")+(R1743="Electronic check")+(F1743&lt;=12)+(M1743="No")+(J1743="No")</f>
        <v>3</v>
      </c>
      <c r="AC1743" s="15" t="str">
        <f aca="false">IF(AB1743&gt;=5,"High",IF(AB1743&gt;=3,"Medium","Low"))</f>
        <v>Medium</v>
      </c>
    </row>
    <row r="1744" customFormat="false" ht="15" hidden="false" customHeight="false" outlineLevel="0" collapsed="false">
      <c r="A1744" s="15" t="s">
        <v>1841</v>
      </c>
      <c r="B1744" s="15" t="s">
        <v>94</v>
      </c>
      <c r="C1744" s="15" t="n">
        <v>0</v>
      </c>
      <c r="D1744" s="15" t="s">
        <v>24</v>
      </c>
      <c r="E1744" s="15" t="s">
        <v>24</v>
      </c>
      <c r="F1744" s="15" t="n">
        <v>2</v>
      </c>
      <c r="G1744" s="15" t="s">
        <v>26</v>
      </c>
      <c r="H1744" s="15" t="s">
        <v>24</v>
      </c>
      <c r="I1744" s="15" t="s">
        <v>102</v>
      </c>
      <c r="J1744" s="15" t="s">
        <v>24</v>
      </c>
      <c r="K1744" s="15" t="s">
        <v>26</v>
      </c>
      <c r="L1744" s="15" t="s">
        <v>24</v>
      </c>
      <c r="M1744" s="15" t="s">
        <v>24</v>
      </c>
      <c r="N1744" s="15" t="s">
        <v>26</v>
      </c>
      <c r="O1744" s="15" t="s">
        <v>24</v>
      </c>
      <c r="P1744" s="15" t="s">
        <v>25</v>
      </c>
      <c r="Q1744" s="15" t="s">
        <v>26</v>
      </c>
      <c r="R1744" s="15" t="s">
        <v>19</v>
      </c>
      <c r="S1744" s="18" t="n">
        <v>87.15</v>
      </c>
      <c r="T1744" s="15" t="n">
        <v>183.75</v>
      </c>
      <c r="U1744" s="15" t="s">
        <v>26</v>
      </c>
      <c r="V1744" s="18" t="n">
        <f aca="false">IF(ISNUMBER(T1744),T1744,0)</f>
        <v>183.75</v>
      </c>
      <c r="W1744" s="15" t="n">
        <f aca="false">IF(U1744="Yes",1,0)</f>
        <v>1</v>
      </c>
      <c r="X1744" s="15" t="str">
        <f aca="false">IF(F1744&lt;=12,"0-12 months",IF(F1744&lt;=24,"13-24 months",IF(F1744&lt;=48,"25-48 months","49-72 months")))</f>
        <v>0-12 months</v>
      </c>
      <c r="Y1744" s="15" t="str">
        <f aca="false">IF(C1744=1,"Yes","No")</f>
        <v>No</v>
      </c>
      <c r="Z1744" s="15" t="n">
        <f aca="false">COUNTIF(J1744:O1744,"Yes")</f>
        <v>2</v>
      </c>
      <c r="AA1744" s="18" t="n">
        <f aca="false">S1744*W1744</f>
        <v>87.15</v>
      </c>
      <c r="AB1744" s="15" t="n">
        <f aca="false">(P1744="Month-to-month")+(I1744="Fiber optic")+(R1744="Electronic check")+(F1744&lt;=12)+(M1744="No")+(J1744="No")</f>
        <v>5</v>
      </c>
      <c r="AC1744" s="15" t="str">
        <f aca="false">IF(AB1744&gt;=5,"High",IF(AB1744&gt;=3,"Medium","Low"))</f>
        <v>High</v>
      </c>
    </row>
    <row r="1745" customFormat="false" ht="15" hidden="false" customHeight="false" outlineLevel="0" collapsed="false">
      <c r="A1745" s="15" t="s">
        <v>1842</v>
      </c>
      <c r="B1745" s="15" t="s">
        <v>98</v>
      </c>
      <c r="C1745" s="15" t="n">
        <v>0</v>
      </c>
      <c r="D1745" s="15" t="s">
        <v>26</v>
      </c>
      <c r="E1745" s="15" t="s">
        <v>24</v>
      </c>
      <c r="F1745" s="15" t="n">
        <v>67</v>
      </c>
      <c r="G1745" s="15" t="s">
        <v>26</v>
      </c>
      <c r="H1745" s="15" t="s">
        <v>26</v>
      </c>
      <c r="I1745" s="15" t="s">
        <v>24</v>
      </c>
      <c r="J1745" s="15" t="s">
        <v>28</v>
      </c>
      <c r="K1745" s="15" t="s">
        <v>28</v>
      </c>
      <c r="L1745" s="15" t="s">
        <v>28</v>
      </c>
      <c r="M1745" s="15" t="s">
        <v>28</v>
      </c>
      <c r="N1745" s="15" t="s">
        <v>28</v>
      </c>
      <c r="O1745" s="15" t="s">
        <v>28</v>
      </c>
      <c r="P1745" s="15" t="s">
        <v>29</v>
      </c>
      <c r="Q1745" s="15" t="s">
        <v>24</v>
      </c>
      <c r="R1745" s="15" t="s">
        <v>21</v>
      </c>
      <c r="S1745" s="18" t="n">
        <v>24.85</v>
      </c>
      <c r="T1745" s="15" t="n">
        <v>1583.5</v>
      </c>
      <c r="U1745" s="15" t="s">
        <v>24</v>
      </c>
      <c r="V1745" s="18" t="n">
        <f aca="false">IF(ISNUMBER(T1745),T1745,0)</f>
        <v>1583.5</v>
      </c>
      <c r="W1745" s="15" t="n">
        <f aca="false">IF(U1745="Yes",1,0)</f>
        <v>0</v>
      </c>
      <c r="X1745" s="15" t="str">
        <f aca="false">IF(F1745&lt;=12,"0-12 months",IF(F1745&lt;=24,"13-24 months",IF(F1745&lt;=48,"25-48 months","49-72 months")))</f>
        <v>49-72 months</v>
      </c>
      <c r="Y1745" s="15" t="str">
        <f aca="false">IF(C1745=1,"Yes","No")</f>
        <v>No</v>
      </c>
      <c r="Z1745" s="15" t="n">
        <f aca="false">COUNTIF(J1745:O1745,"Yes")</f>
        <v>0</v>
      </c>
      <c r="AA1745" s="18" t="n">
        <f aca="false">S1745*W1745</f>
        <v>0</v>
      </c>
      <c r="AB1745" s="15" t="n">
        <f aca="false">(P1745="Month-to-month")+(I1745="Fiber optic")+(R1745="Electronic check")+(F1745&lt;=12)+(M1745="No")+(J1745="No")</f>
        <v>0</v>
      </c>
      <c r="AC1745" s="15" t="str">
        <f aca="false">IF(AB1745&gt;=5,"High",IF(AB1745&gt;=3,"Medium","Low"))</f>
        <v>Low</v>
      </c>
    </row>
    <row r="1746" customFormat="false" ht="15" hidden="false" customHeight="false" outlineLevel="0" collapsed="false">
      <c r="A1746" s="15" t="s">
        <v>1843</v>
      </c>
      <c r="B1746" s="15" t="s">
        <v>94</v>
      </c>
      <c r="C1746" s="15" t="n">
        <v>0</v>
      </c>
      <c r="D1746" s="15" t="s">
        <v>26</v>
      </c>
      <c r="E1746" s="15" t="s">
        <v>24</v>
      </c>
      <c r="F1746" s="15" t="n">
        <v>41</v>
      </c>
      <c r="G1746" s="15" t="s">
        <v>26</v>
      </c>
      <c r="H1746" s="15" t="s">
        <v>24</v>
      </c>
      <c r="I1746" s="15" t="s">
        <v>102</v>
      </c>
      <c r="J1746" s="15" t="s">
        <v>26</v>
      </c>
      <c r="K1746" s="15" t="s">
        <v>26</v>
      </c>
      <c r="L1746" s="15" t="s">
        <v>26</v>
      </c>
      <c r="M1746" s="15" t="s">
        <v>24</v>
      </c>
      <c r="N1746" s="15" t="s">
        <v>26</v>
      </c>
      <c r="O1746" s="15" t="s">
        <v>26</v>
      </c>
      <c r="P1746" s="15" t="s">
        <v>27</v>
      </c>
      <c r="Q1746" s="15" t="s">
        <v>26</v>
      </c>
      <c r="R1746" s="15" t="s">
        <v>19</v>
      </c>
      <c r="S1746" s="18" t="n">
        <v>104.45</v>
      </c>
      <c r="T1746" s="15" t="n">
        <v>4162.05</v>
      </c>
      <c r="U1746" s="15" t="s">
        <v>24</v>
      </c>
      <c r="V1746" s="18" t="n">
        <f aca="false">IF(ISNUMBER(T1746),T1746,0)</f>
        <v>4162.05</v>
      </c>
      <c r="W1746" s="15" t="n">
        <f aca="false">IF(U1746="Yes",1,0)</f>
        <v>0</v>
      </c>
      <c r="X1746" s="15" t="str">
        <f aca="false">IF(F1746&lt;=12,"0-12 months",IF(F1746&lt;=24,"13-24 months",IF(F1746&lt;=48,"25-48 months","49-72 months")))</f>
        <v>25-48 months</v>
      </c>
      <c r="Y1746" s="15" t="str">
        <f aca="false">IF(C1746=1,"Yes","No")</f>
        <v>No</v>
      </c>
      <c r="Z1746" s="15" t="n">
        <f aca="false">COUNTIF(J1746:O1746,"Yes")</f>
        <v>5</v>
      </c>
      <c r="AA1746" s="18" t="n">
        <f aca="false">S1746*W1746</f>
        <v>0</v>
      </c>
      <c r="AB1746" s="15" t="n">
        <f aca="false">(P1746="Month-to-month")+(I1746="Fiber optic")+(R1746="Electronic check")+(F1746&lt;=12)+(M1746="No")+(J1746="No")</f>
        <v>2</v>
      </c>
      <c r="AC1746" s="15" t="str">
        <f aca="false">IF(AB1746&gt;=5,"High",IF(AB1746&gt;=3,"Medium","Low"))</f>
        <v>Low</v>
      </c>
    </row>
    <row r="1747" customFormat="false" ht="15" hidden="false" customHeight="false" outlineLevel="0" collapsed="false">
      <c r="A1747" s="15" t="s">
        <v>1844</v>
      </c>
      <c r="B1747" s="15" t="s">
        <v>94</v>
      </c>
      <c r="C1747" s="15" t="n">
        <v>0</v>
      </c>
      <c r="D1747" s="15" t="s">
        <v>26</v>
      </c>
      <c r="E1747" s="15" t="s">
        <v>26</v>
      </c>
      <c r="F1747" s="15" t="n">
        <v>56</v>
      </c>
      <c r="G1747" s="15" t="s">
        <v>26</v>
      </c>
      <c r="H1747" s="15" t="s">
        <v>24</v>
      </c>
      <c r="I1747" s="15" t="s">
        <v>24</v>
      </c>
      <c r="J1747" s="15" t="s">
        <v>28</v>
      </c>
      <c r="K1747" s="15" t="s">
        <v>28</v>
      </c>
      <c r="L1747" s="15" t="s">
        <v>28</v>
      </c>
      <c r="M1747" s="15" t="s">
        <v>28</v>
      </c>
      <c r="N1747" s="15" t="s">
        <v>28</v>
      </c>
      <c r="O1747" s="15" t="s">
        <v>28</v>
      </c>
      <c r="P1747" s="15" t="s">
        <v>29</v>
      </c>
      <c r="Q1747" s="15" t="s">
        <v>26</v>
      </c>
      <c r="R1747" s="15" t="s">
        <v>21</v>
      </c>
      <c r="S1747" s="18" t="n">
        <v>19.8</v>
      </c>
      <c r="T1747" s="15" t="n">
        <v>1119.9</v>
      </c>
      <c r="U1747" s="15" t="s">
        <v>24</v>
      </c>
      <c r="V1747" s="18" t="n">
        <f aca="false">IF(ISNUMBER(T1747),T1747,0)</f>
        <v>1119.9</v>
      </c>
      <c r="W1747" s="15" t="n">
        <f aca="false">IF(U1747="Yes",1,0)</f>
        <v>0</v>
      </c>
      <c r="X1747" s="15" t="str">
        <f aca="false">IF(F1747&lt;=12,"0-12 months",IF(F1747&lt;=24,"13-24 months",IF(F1747&lt;=48,"25-48 months","49-72 months")))</f>
        <v>49-72 months</v>
      </c>
      <c r="Y1747" s="15" t="str">
        <f aca="false">IF(C1747=1,"Yes","No")</f>
        <v>No</v>
      </c>
      <c r="Z1747" s="15" t="n">
        <f aca="false">COUNTIF(J1747:O1747,"Yes")</f>
        <v>0</v>
      </c>
      <c r="AA1747" s="18" t="n">
        <f aca="false">S1747*W1747</f>
        <v>0</v>
      </c>
      <c r="AB1747" s="15" t="n">
        <f aca="false">(P1747="Month-to-month")+(I1747="Fiber optic")+(R1747="Electronic check")+(F1747&lt;=12)+(M1747="No")+(J1747="No")</f>
        <v>0</v>
      </c>
      <c r="AC1747" s="15" t="str">
        <f aca="false">IF(AB1747&gt;=5,"High",IF(AB1747&gt;=3,"Medium","Low"))</f>
        <v>Low</v>
      </c>
    </row>
    <row r="1748" customFormat="false" ht="15" hidden="false" customHeight="false" outlineLevel="0" collapsed="false">
      <c r="A1748" s="15" t="s">
        <v>1845</v>
      </c>
      <c r="B1748" s="15" t="s">
        <v>94</v>
      </c>
      <c r="C1748" s="15" t="n">
        <v>0</v>
      </c>
      <c r="D1748" s="15" t="s">
        <v>24</v>
      </c>
      <c r="E1748" s="15" t="s">
        <v>24</v>
      </c>
      <c r="F1748" s="15" t="n">
        <v>72</v>
      </c>
      <c r="G1748" s="15" t="s">
        <v>26</v>
      </c>
      <c r="H1748" s="15" t="s">
        <v>26</v>
      </c>
      <c r="I1748" s="15" t="s">
        <v>102</v>
      </c>
      <c r="J1748" s="15" t="s">
        <v>26</v>
      </c>
      <c r="K1748" s="15" t="s">
        <v>26</v>
      </c>
      <c r="L1748" s="15" t="s">
        <v>26</v>
      </c>
      <c r="M1748" s="15" t="s">
        <v>26</v>
      </c>
      <c r="N1748" s="15" t="s">
        <v>26</v>
      </c>
      <c r="O1748" s="15" t="s">
        <v>26</v>
      </c>
      <c r="P1748" s="15" t="s">
        <v>29</v>
      </c>
      <c r="Q1748" s="15" t="s">
        <v>26</v>
      </c>
      <c r="R1748" s="15" t="s">
        <v>19</v>
      </c>
      <c r="S1748" s="18" t="n">
        <v>116.45</v>
      </c>
      <c r="T1748" s="15" t="n">
        <v>8013.55</v>
      </c>
      <c r="U1748" s="15" t="s">
        <v>24</v>
      </c>
      <c r="V1748" s="18" t="n">
        <f aca="false">IF(ISNUMBER(T1748),T1748,0)</f>
        <v>8013.55</v>
      </c>
      <c r="W1748" s="15" t="n">
        <f aca="false">IF(U1748="Yes",1,0)</f>
        <v>0</v>
      </c>
      <c r="X1748" s="15" t="str">
        <f aca="false">IF(F1748&lt;=12,"0-12 months",IF(F1748&lt;=24,"13-24 months",IF(F1748&lt;=48,"25-48 months","49-72 months")))</f>
        <v>49-72 months</v>
      </c>
      <c r="Y1748" s="15" t="str">
        <f aca="false">IF(C1748=1,"Yes","No")</f>
        <v>No</v>
      </c>
      <c r="Z1748" s="15" t="n">
        <f aca="false">COUNTIF(J1748:O1748,"Yes")</f>
        <v>6</v>
      </c>
      <c r="AA1748" s="18" t="n">
        <f aca="false">S1748*W1748</f>
        <v>0</v>
      </c>
      <c r="AB1748" s="15" t="n">
        <f aca="false">(P1748="Month-to-month")+(I1748="Fiber optic")+(R1748="Electronic check")+(F1748&lt;=12)+(M1748="No")+(J1748="No")</f>
        <v>1</v>
      </c>
      <c r="AC1748" s="15" t="str">
        <f aca="false">IF(AB1748&gt;=5,"High",IF(AB1748&gt;=3,"Medium","Low"))</f>
        <v>Low</v>
      </c>
    </row>
    <row r="1749" customFormat="false" ht="15" hidden="false" customHeight="false" outlineLevel="0" collapsed="false">
      <c r="A1749" s="15" t="s">
        <v>1846</v>
      </c>
      <c r="B1749" s="15" t="s">
        <v>94</v>
      </c>
      <c r="C1749" s="15" t="n">
        <v>0</v>
      </c>
      <c r="D1749" s="15" t="s">
        <v>26</v>
      </c>
      <c r="E1749" s="15" t="s">
        <v>26</v>
      </c>
      <c r="F1749" s="15" t="n">
        <v>3</v>
      </c>
      <c r="G1749" s="15" t="s">
        <v>26</v>
      </c>
      <c r="H1749" s="15" t="s">
        <v>26</v>
      </c>
      <c r="I1749" s="15" t="s">
        <v>102</v>
      </c>
      <c r="J1749" s="15" t="s">
        <v>24</v>
      </c>
      <c r="K1749" s="15" t="s">
        <v>24</v>
      </c>
      <c r="L1749" s="15" t="s">
        <v>24</v>
      </c>
      <c r="M1749" s="15" t="s">
        <v>24</v>
      </c>
      <c r="N1749" s="15" t="s">
        <v>24</v>
      </c>
      <c r="O1749" s="15" t="s">
        <v>26</v>
      </c>
      <c r="P1749" s="15" t="s">
        <v>25</v>
      </c>
      <c r="Q1749" s="15" t="s">
        <v>26</v>
      </c>
      <c r="R1749" s="15" t="s">
        <v>19</v>
      </c>
      <c r="S1749" s="18" t="n">
        <v>84.75</v>
      </c>
      <c r="T1749" s="15" t="n">
        <v>264.85</v>
      </c>
      <c r="U1749" s="15" t="s">
        <v>26</v>
      </c>
      <c r="V1749" s="18" t="n">
        <f aca="false">IF(ISNUMBER(T1749),T1749,0)</f>
        <v>264.85</v>
      </c>
      <c r="W1749" s="15" t="n">
        <f aca="false">IF(U1749="Yes",1,0)</f>
        <v>1</v>
      </c>
      <c r="X1749" s="15" t="str">
        <f aca="false">IF(F1749&lt;=12,"0-12 months",IF(F1749&lt;=24,"13-24 months",IF(F1749&lt;=48,"25-48 months","49-72 months")))</f>
        <v>0-12 months</v>
      </c>
      <c r="Y1749" s="15" t="str">
        <f aca="false">IF(C1749=1,"Yes","No")</f>
        <v>No</v>
      </c>
      <c r="Z1749" s="15" t="n">
        <f aca="false">COUNTIF(J1749:O1749,"Yes")</f>
        <v>1</v>
      </c>
      <c r="AA1749" s="18" t="n">
        <f aca="false">S1749*W1749</f>
        <v>84.75</v>
      </c>
      <c r="AB1749" s="15" t="n">
        <f aca="false">(P1749="Month-to-month")+(I1749="Fiber optic")+(R1749="Electronic check")+(F1749&lt;=12)+(M1749="No")+(J1749="No")</f>
        <v>5</v>
      </c>
      <c r="AC1749" s="15" t="str">
        <f aca="false">IF(AB1749&gt;=5,"High",IF(AB1749&gt;=3,"Medium","Low"))</f>
        <v>High</v>
      </c>
    </row>
    <row r="1750" customFormat="false" ht="15" hidden="false" customHeight="false" outlineLevel="0" collapsed="false">
      <c r="A1750" s="15" t="s">
        <v>1847</v>
      </c>
      <c r="B1750" s="15" t="s">
        <v>94</v>
      </c>
      <c r="C1750" s="15" t="n">
        <v>0</v>
      </c>
      <c r="D1750" s="15" t="s">
        <v>26</v>
      </c>
      <c r="E1750" s="15" t="s">
        <v>24</v>
      </c>
      <c r="F1750" s="15" t="n">
        <v>54</v>
      </c>
      <c r="G1750" s="15" t="s">
        <v>26</v>
      </c>
      <c r="H1750" s="15" t="s">
        <v>24</v>
      </c>
      <c r="I1750" s="15" t="s">
        <v>24</v>
      </c>
      <c r="J1750" s="15" t="s">
        <v>28</v>
      </c>
      <c r="K1750" s="15" t="s">
        <v>28</v>
      </c>
      <c r="L1750" s="15" t="s">
        <v>28</v>
      </c>
      <c r="M1750" s="15" t="s">
        <v>28</v>
      </c>
      <c r="N1750" s="15" t="s">
        <v>28</v>
      </c>
      <c r="O1750" s="15" t="s">
        <v>28</v>
      </c>
      <c r="P1750" s="15" t="s">
        <v>29</v>
      </c>
      <c r="Q1750" s="15" t="s">
        <v>24</v>
      </c>
      <c r="R1750" s="15" t="s">
        <v>21</v>
      </c>
      <c r="S1750" s="18" t="n">
        <v>20.05</v>
      </c>
      <c r="T1750" s="15" t="n">
        <v>1102.4</v>
      </c>
      <c r="U1750" s="15" t="s">
        <v>24</v>
      </c>
      <c r="V1750" s="18" t="n">
        <f aca="false">IF(ISNUMBER(T1750),T1750,0)</f>
        <v>1102.4</v>
      </c>
      <c r="W1750" s="15" t="n">
        <f aca="false">IF(U1750="Yes",1,0)</f>
        <v>0</v>
      </c>
      <c r="X1750" s="15" t="str">
        <f aca="false">IF(F1750&lt;=12,"0-12 months",IF(F1750&lt;=24,"13-24 months",IF(F1750&lt;=48,"25-48 months","49-72 months")))</f>
        <v>49-72 months</v>
      </c>
      <c r="Y1750" s="15" t="str">
        <f aca="false">IF(C1750=1,"Yes","No")</f>
        <v>No</v>
      </c>
      <c r="Z1750" s="15" t="n">
        <f aca="false">COUNTIF(J1750:O1750,"Yes")</f>
        <v>0</v>
      </c>
      <c r="AA1750" s="18" t="n">
        <f aca="false">S1750*W1750</f>
        <v>0</v>
      </c>
      <c r="AB1750" s="15" t="n">
        <f aca="false">(P1750="Month-to-month")+(I1750="Fiber optic")+(R1750="Electronic check")+(F1750&lt;=12)+(M1750="No")+(J1750="No")</f>
        <v>0</v>
      </c>
      <c r="AC1750" s="15" t="str">
        <f aca="false">IF(AB1750&gt;=5,"High",IF(AB1750&gt;=3,"Medium","Low"))</f>
        <v>Low</v>
      </c>
    </row>
    <row r="1751" customFormat="false" ht="15" hidden="false" customHeight="false" outlineLevel="0" collapsed="false">
      <c r="A1751" s="15" t="s">
        <v>1848</v>
      </c>
      <c r="B1751" s="15" t="s">
        <v>98</v>
      </c>
      <c r="C1751" s="15" t="n">
        <v>1</v>
      </c>
      <c r="D1751" s="15" t="s">
        <v>24</v>
      </c>
      <c r="E1751" s="15" t="s">
        <v>24</v>
      </c>
      <c r="F1751" s="15" t="n">
        <v>52</v>
      </c>
      <c r="G1751" s="15" t="s">
        <v>26</v>
      </c>
      <c r="H1751" s="15" t="s">
        <v>26</v>
      </c>
      <c r="I1751" s="15" t="s">
        <v>102</v>
      </c>
      <c r="J1751" s="15" t="s">
        <v>24</v>
      </c>
      <c r="K1751" s="15" t="s">
        <v>26</v>
      </c>
      <c r="L1751" s="15" t="s">
        <v>26</v>
      </c>
      <c r="M1751" s="15" t="s">
        <v>26</v>
      </c>
      <c r="N1751" s="15" t="s">
        <v>26</v>
      </c>
      <c r="O1751" s="15" t="s">
        <v>26</v>
      </c>
      <c r="P1751" s="15" t="s">
        <v>25</v>
      </c>
      <c r="Q1751" s="15" t="s">
        <v>26</v>
      </c>
      <c r="R1751" s="15" t="s">
        <v>15</v>
      </c>
      <c r="S1751" s="18" t="n">
        <v>110.75</v>
      </c>
      <c r="T1751" s="15" t="n">
        <v>5832</v>
      </c>
      <c r="U1751" s="15" t="s">
        <v>24</v>
      </c>
      <c r="V1751" s="18" t="n">
        <f aca="false">IF(ISNUMBER(T1751),T1751,0)</f>
        <v>5832</v>
      </c>
      <c r="W1751" s="15" t="n">
        <f aca="false">IF(U1751="Yes",1,0)</f>
        <v>0</v>
      </c>
      <c r="X1751" s="15" t="str">
        <f aca="false">IF(F1751&lt;=12,"0-12 months",IF(F1751&lt;=24,"13-24 months",IF(F1751&lt;=48,"25-48 months","49-72 months")))</f>
        <v>49-72 months</v>
      </c>
      <c r="Y1751" s="15" t="str">
        <f aca="false">IF(C1751=1,"Yes","No")</f>
        <v>Yes</v>
      </c>
      <c r="Z1751" s="15" t="n">
        <f aca="false">COUNTIF(J1751:O1751,"Yes")</f>
        <v>5</v>
      </c>
      <c r="AA1751" s="18" t="n">
        <f aca="false">S1751*W1751</f>
        <v>0</v>
      </c>
      <c r="AB1751" s="15" t="n">
        <f aca="false">(P1751="Month-to-month")+(I1751="Fiber optic")+(R1751="Electronic check")+(F1751&lt;=12)+(M1751="No")+(J1751="No")</f>
        <v>4</v>
      </c>
      <c r="AC1751" s="15" t="str">
        <f aca="false">IF(AB1751&gt;=5,"High",IF(AB1751&gt;=3,"Medium","Low"))</f>
        <v>Medium</v>
      </c>
    </row>
    <row r="1752" customFormat="false" ht="15" hidden="false" customHeight="false" outlineLevel="0" collapsed="false">
      <c r="A1752" s="15" t="s">
        <v>1849</v>
      </c>
      <c r="B1752" s="15" t="s">
        <v>94</v>
      </c>
      <c r="C1752" s="15" t="n">
        <v>0</v>
      </c>
      <c r="D1752" s="15" t="s">
        <v>24</v>
      </c>
      <c r="E1752" s="15" t="s">
        <v>24</v>
      </c>
      <c r="F1752" s="15" t="n">
        <v>50</v>
      </c>
      <c r="G1752" s="15" t="s">
        <v>26</v>
      </c>
      <c r="H1752" s="15" t="s">
        <v>24</v>
      </c>
      <c r="I1752" s="15" t="s">
        <v>102</v>
      </c>
      <c r="J1752" s="15" t="s">
        <v>24</v>
      </c>
      <c r="K1752" s="15" t="s">
        <v>24</v>
      </c>
      <c r="L1752" s="15" t="s">
        <v>26</v>
      </c>
      <c r="M1752" s="15" t="s">
        <v>26</v>
      </c>
      <c r="N1752" s="15" t="s">
        <v>24</v>
      </c>
      <c r="O1752" s="15" t="s">
        <v>26</v>
      </c>
      <c r="P1752" s="15" t="s">
        <v>29</v>
      </c>
      <c r="Q1752" s="15" t="s">
        <v>26</v>
      </c>
      <c r="R1752" s="15" t="s">
        <v>19</v>
      </c>
      <c r="S1752" s="18" t="n">
        <v>89.7</v>
      </c>
      <c r="T1752" s="15" t="n">
        <v>4304.5</v>
      </c>
      <c r="U1752" s="15" t="s">
        <v>24</v>
      </c>
      <c r="V1752" s="18" t="n">
        <f aca="false">IF(ISNUMBER(T1752),T1752,0)</f>
        <v>4304.5</v>
      </c>
      <c r="W1752" s="15" t="n">
        <f aca="false">IF(U1752="Yes",1,0)</f>
        <v>0</v>
      </c>
      <c r="X1752" s="15" t="str">
        <f aca="false">IF(F1752&lt;=12,"0-12 months",IF(F1752&lt;=24,"13-24 months",IF(F1752&lt;=48,"25-48 months","49-72 months")))</f>
        <v>49-72 months</v>
      </c>
      <c r="Y1752" s="15" t="str">
        <f aca="false">IF(C1752=1,"Yes","No")</f>
        <v>No</v>
      </c>
      <c r="Z1752" s="15" t="n">
        <f aca="false">COUNTIF(J1752:O1752,"Yes")</f>
        <v>3</v>
      </c>
      <c r="AA1752" s="18" t="n">
        <f aca="false">S1752*W1752</f>
        <v>0</v>
      </c>
      <c r="AB1752" s="15" t="n">
        <f aca="false">(P1752="Month-to-month")+(I1752="Fiber optic")+(R1752="Electronic check")+(F1752&lt;=12)+(M1752="No")+(J1752="No")</f>
        <v>2</v>
      </c>
      <c r="AC1752" s="15" t="str">
        <f aca="false">IF(AB1752&gt;=5,"High",IF(AB1752&gt;=3,"Medium","Low"))</f>
        <v>Low</v>
      </c>
    </row>
    <row r="1753" customFormat="false" ht="15" hidden="false" customHeight="false" outlineLevel="0" collapsed="false">
      <c r="A1753" s="15" t="s">
        <v>1850</v>
      </c>
      <c r="B1753" s="15" t="s">
        <v>98</v>
      </c>
      <c r="C1753" s="15" t="n">
        <v>0</v>
      </c>
      <c r="D1753" s="15" t="s">
        <v>24</v>
      </c>
      <c r="E1753" s="15" t="s">
        <v>24</v>
      </c>
      <c r="F1753" s="15" t="n">
        <v>14</v>
      </c>
      <c r="G1753" s="15" t="s">
        <v>26</v>
      </c>
      <c r="H1753" s="15" t="s">
        <v>26</v>
      </c>
      <c r="I1753" s="15" t="s">
        <v>102</v>
      </c>
      <c r="J1753" s="15" t="s">
        <v>24</v>
      </c>
      <c r="K1753" s="15" t="s">
        <v>24</v>
      </c>
      <c r="L1753" s="15" t="s">
        <v>24</v>
      </c>
      <c r="M1753" s="15" t="s">
        <v>26</v>
      </c>
      <c r="N1753" s="15" t="s">
        <v>26</v>
      </c>
      <c r="O1753" s="15" t="s">
        <v>24</v>
      </c>
      <c r="P1753" s="15" t="s">
        <v>25</v>
      </c>
      <c r="Q1753" s="15" t="s">
        <v>26</v>
      </c>
      <c r="R1753" s="15" t="s">
        <v>15</v>
      </c>
      <c r="S1753" s="18" t="n">
        <v>89.95</v>
      </c>
      <c r="T1753" s="15" t="n">
        <v>1178.4</v>
      </c>
      <c r="U1753" s="15" t="s">
        <v>26</v>
      </c>
      <c r="V1753" s="18" t="n">
        <f aca="false">IF(ISNUMBER(T1753),T1753,0)</f>
        <v>1178.4</v>
      </c>
      <c r="W1753" s="15" t="n">
        <f aca="false">IF(U1753="Yes",1,0)</f>
        <v>1</v>
      </c>
      <c r="X1753" s="15" t="str">
        <f aca="false">IF(F1753&lt;=12,"0-12 months",IF(F1753&lt;=24,"13-24 months",IF(F1753&lt;=48,"25-48 months","49-72 months")))</f>
        <v>13-24 months</v>
      </c>
      <c r="Y1753" s="15" t="str">
        <f aca="false">IF(C1753=1,"Yes","No")</f>
        <v>No</v>
      </c>
      <c r="Z1753" s="15" t="n">
        <f aca="false">COUNTIF(J1753:O1753,"Yes")</f>
        <v>2</v>
      </c>
      <c r="AA1753" s="18" t="n">
        <f aca="false">S1753*W1753</f>
        <v>89.95</v>
      </c>
      <c r="AB1753" s="15" t="n">
        <f aca="false">(P1753="Month-to-month")+(I1753="Fiber optic")+(R1753="Electronic check")+(F1753&lt;=12)+(M1753="No")+(J1753="No")</f>
        <v>4</v>
      </c>
      <c r="AC1753" s="15" t="str">
        <f aca="false">IF(AB1753&gt;=5,"High",IF(AB1753&gt;=3,"Medium","Low"))</f>
        <v>Medium</v>
      </c>
    </row>
    <row r="1754" customFormat="false" ht="15" hidden="false" customHeight="false" outlineLevel="0" collapsed="false">
      <c r="A1754" s="15" t="s">
        <v>1851</v>
      </c>
      <c r="B1754" s="15" t="s">
        <v>98</v>
      </c>
      <c r="C1754" s="15" t="n">
        <v>0</v>
      </c>
      <c r="D1754" s="15" t="s">
        <v>26</v>
      </c>
      <c r="E1754" s="15" t="s">
        <v>24</v>
      </c>
      <c r="F1754" s="15" t="n">
        <v>27</v>
      </c>
      <c r="G1754" s="15" t="s">
        <v>26</v>
      </c>
      <c r="H1754" s="15" t="s">
        <v>24</v>
      </c>
      <c r="I1754" s="15" t="s">
        <v>96</v>
      </c>
      <c r="J1754" s="15" t="s">
        <v>26</v>
      </c>
      <c r="K1754" s="15" t="s">
        <v>24</v>
      </c>
      <c r="L1754" s="15" t="s">
        <v>24</v>
      </c>
      <c r="M1754" s="15" t="s">
        <v>24</v>
      </c>
      <c r="N1754" s="15" t="s">
        <v>24</v>
      </c>
      <c r="O1754" s="15" t="s">
        <v>24</v>
      </c>
      <c r="P1754" s="15" t="s">
        <v>27</v>
      </c>
      <c r="Q1754" s="15" t="s">
        <v>24</v>
      </c>
      <c r="R1754" s="15" t="s">
        <v>21</v>
      </c>
      <c r="S1754" s="18" t="n">
        <v>48.7</v>
      </c>
      <c r="T1754" s="15" t="n">
        <v>1421.75</v>
      </c>
      <c r="U1754" s="15" t="s">
        <v>24</v>
      </c>
      <c r="V1754" s="18" t="n">
        <f aca="false">IF(ISNUMBER(T1754),T1754,0)</f>
        <v>1421.75</v>
      </c>
      <c r="W1754" s="15" t="n">
        <f aca="false">IF(U1754="Yes",1,0)</f>
        <v>0</v>
      </c>
      <c r="X1754" s="15" t="str">
        <f aca="false">IF(F1754&lt;=12,"0-12 months",IF(F1754&lt;=24,"13-24 months",IF(F1754&lt;=48,"25-48 months","49-72 months")))</f>
        <v>25-48 months</v>
      </c>
      <c r="Y1754" s="15" t="str">
        <f aca="false">IF(C1754=1,"Yes","No")</f>
        <v>No</v>
      </c>
      <c r="Z1754" s="15" t="n">
        <f aca="false">COUNTIF(J1754:O1754,"Yes")</f>
        <v>1</v>
      </c>
      <c r="AA1754" s="18" t="n">
        <f aca="false">S1754*W1754</f>
        <v>0</v>
      </c>
      <c r="AB1754" s="15" t="n">
        <f aca="false">(P1754="Month-to-month")+(I1754="Fiber optic")+(R1754="Electronic check")+(F1754&lt;=12)+(M1754="No")+(J1754="No")</f>
        <v>1</v>
      </c>
      <c r="AC1754" s="15" t="str">
        <f aca="false">IF(AB1754&gt;=5,"High",IF(AB1754&gt;=3,"Medium","Low"))</f>
        <v>Low</v>
      </c>
    </row>
    <row r="1755" customFormat="false" ht="15" hidden="false" customHeight="false" outlineLevel="0" collapsed="false">
      <c r="A1755" s="15" t="s">
        <v>1852</v>
      </c>
      <c r="B1755" s="15" t="s">
        <v>94</v>
      </c>
      <c r="C1755" s="15" t="n">
        <v>1</v>
      </c>
      <c r="D1755" s="15" t="s">
        <v>26</v>
      </c>
      <c r="E1755" s="15" t="s">
        <v>24</v>
      </c>
      <c r="F1755" s="15" t="n">
        <v>72</v>
      </c>
      <c r="G1755" s="15" t="s">
        <v>26</v>
      </c>
      <c r="H1755" s="15" t="s">
        <v>26</v>
      </c>
      <c r="I1755" s="15" t="s">
        <v>102</v>
      </c>
      <c r="J1755" s="15" t="s">
        <v>26</v>
      </c>
      <c r="K1755" s="15" t="s">
        <v>26</v>
      </c>
      <c r="L1755" s="15" t="s">
        <v>26</v>
      </c>
      <c r="M1755" s="15" t="s">
        <v>26</v>
      </c>
      <c r="N1755" s="15" t="s">
        <v>24</v>
      </c>
      <c r="O1755" s="15" t="s">
        <v>24</v>
      </c>
      <c r="P1755" s="15" t="s">
        <v>29</v>
      </c>
      <c r="Q1755" s="15" t="s">
        <v>26</v>
      </c>
      <c r="R1755" s="15" t="s">
        <v>19</v>
      </c>
      <c r="S1755" s="18" t="n">
        <v>96.6</v>
      </c>
      <c r="T1755" s="15" t="n">
        <v>6827.5</v>
      </c>
      <c r="U1755" s="15" t="s">
        <v>24</v>
      </c>
      <c r="V1755" s="18" t="n">
        <f aca="false">IF(ISNUMBER(T1755),T1755,0)</f>
        <v>6827.5</v>
      </c>
      <c r="W1755" s="15" t="n">
        <f aca="false">IF(U1755="Yes",1,0)</f>
        <v>0</v>
      </c>
      <c r="X1755" s="15" t="str">
        <f aca="false">IF(F1755&lt;=12,"0-12 months",IF(F1755&lt;=24,"13-24 months",IF(F1755&lt;=48,"25-48 months","49-72 months")))</f>
        <v>49-72 months</v>
      </c>
      <c r="Y1755" s="15" t="str">
        <f aca="false">IF(C1755=1,"Yes","No")</f>
        <v>Yes</v>
      </c>
      <c r="Z1755" s="15" t="n">
        <f aca="false">COUNTIF(J1755:O1755,"Yes")</f>
        <v>4</v>
      </c>
      <c r="AA1755" s="18" t="n">
        <f aca="false">S1755*W1755</f>
        <v>0</v>
      </c>
      <c r="AB1755" s="15" t="n">
        <f aca="false">(P1755="Month-to-month")+(I1755="Fiber optic")+(R1755="Electronic check")+(F1755&lt;=12)+(M1755="No")+(J1755="No")</f>
        <v>1</v>
      </c>
      <c r="AC1755" s="15" t="str">
        <f aca="false">IF(AB1755&gt;=5,"High",IF(AB1755&gt;=3,"Medium","Low"))</f>
        <v>Low</v>
      </c>
    </row>
    <row r="1756" customFormat="false" ht="15" hidden="false" customHeight="false" outlineLevel="0" collapsed="false">
      <c r="A1756" s="15" t="s">
        <v>1853</v>
      </c>
      <c r="B1756" s="15" t="s">
        <v>98</v>
      </c>
      <c r="C1756" s="15" t="n">
        <v>0</v>
      </c>
      <c r="D1756" s="15" t="s">
        <v>24</v>
      </c>
      <c r="E1756" s="15" t="s">
        <v>24</v>
      </c>
      <c r="F1756" s="15" t="n">
        <v>62</v>
      </c>
      <c r="G1756" s="15" t="s">
        <v>26</v>
      </c>
      <c r="H1756" s="15" t="s">
        <v>24</v>
      </c>
      <c r="I1756" s="15" t="s">
        <v>96</v>
      </c>
      <c r="J1756" s="15" t="s">
        <v>26</v>
      </c>
      <c r="K1756" s="15" t="s">
        <v>26</v>
      </c>
      <c r="L1756" s="15" t="s">
        <v>24</v>
      </c>
      <c r="M1756" s="15" t="s">
        <v>24</v>
      </c>
      <c r="N1756" s="15" t="s">
        <v>26</v>
      </c>
      <c r="O1756" s="15" t="s">
        <v>26</v>
      </c>
      <c r="P1756" s="15" t="s">
        <v>27</v>
      </c>
      <c r="Q1756" s="15" t="s">
        <v>26</v>
      </c>
      <c r="R1756" s="15" t="s">
        <v>21</v>
      </c>
      <c r="S1756" s="18" t="n">
        <v>74.3</v>
      </c>
      <c r="T1756" s="15" t="n">
        <v>4698.05</v>
      </c>
      <c r="U1756" s="15" t="s">
        <v>24</v>
      </c>
      <c r="V1756" s="18" t="n">
        <f aca="false">IF(ISNUMBER(T1756),T1756,0)</f>
        <v>4698.05</v>
      </c>
      <c r="W1756" s="15" t="n">
        <f aca="false">IF(U1756="Yes",1,0)</f>
        <v>0</v>
      </c>
      <c r="X1756" s="15" t="str">
        <f aca="false">IF(F1756&lt;=12,"0-12 months",IF(F1756&lt;=24,"13-24 months",IF(F1756&lt;=48,"25-48 months","49-72 months")))</f>
        <v>49-72 months</v>
      </c>
      <c r="Y1756" s="15" t="str">
        <f aca="false">IF(C1756=1,"Yes","No")</f>
        <v>No</v>
      </c>
      <c r="Z1756" s="15" t="n">
        <f aca="false">COUNTIF(J1756:O1756,"Yes")</f>
        <v>4</v>
      </c>
      <c r="AA1756" s="18" t="n">
        <f aca="false">S1756*W1756</f>
        <v>0</v>
      </c>
      <c r="AB1756" s="15" t="n">
        <f aca="false">(P1756="Month-to-month")+(I1756="Fiber optic")+(R1756="Electronic check")+(F1756&lt;=12)+(M1756="No")+(J1756="No")</f>
        <v>1</v>
      </c>
      <c r="AC1756" s="15" t="str">
        <f aca="false">IF(AB1756&gt;=5,"High",IF(AB1756&gt;=3,"Medium","Low"))</f>
        <v>Low</v>
      </c>
    </row>
    <row r="1757" customFormat="false" ht="15" hidden="false" customHeight="false" outlineLevel="0" collapsed="false">
      <c r="A1757" s="15" t="s">
        <v>1854</v>
      </c>
      <c r="B1757" s="15" t="s">
        <v>94</v>
      </c>
      <c r="C1757" s="15" t="n">
        <v>0</v>
      </c>
      <c r="D1757" s="15" t="s">
        <v>24</v>
      </c>
      <c r="E1757" s="15" t="s">
        <v>24</v>
      </c>
      <c r="F1757" s="15" t="n">
        <v>12</v>
      </c>
      <c r="G1757" s="15" t="s">
        <v>26</v>
      </c>
      <c r="H1757" s="15" t="s">
        <v>24</v>
      </c>
      <c r="I1757" s="15" t="s">
        <v>96</v>
      </c>
      <c r="J1757" s="15" t="s">
        <v>24</v>
      </c>
      <c r="K1757" s="15" t="s">
        <v>26</v>
      </c>
      <c r="L1757" s="15" t="s">
        <v>24</v>
      </c>
      <c r="M1757" s="15" t="s">
        <v>26</v>
      </c>
      <c r="N1757" s="15" t="s">
        <v>24</v>
      </c>
      <c r="O1757" s="15" t="s">
        <v>24</v>
      </c>
      <c r="P1757" s="15" t="s">
        <v>25</v>
      </c>
      <c r="Q1757" s="15" t="s">
        <v>26</v>
      </c>
      <c r="R1757" s="15" t="s">
        <v>15</v>
      </c>
      <c r="S1757" s="18" t="n">
        <v>54.3</v>
      </c>
      <c r="T1757" s="15" t="n">
        <v>654.5</v>
      </c>
      <c r="U1757" s="15" t="s">
        <v>24</v>
      </c>
      <c r="V1757" s="18" t="n">
        <f aca="false">IF(ISNUMBER(T1757),T1757,0)</f>
        <v>654.5</v>
      </c>
      <c r="W1757" s="15" t="n">
        <f aca="false">IF(U1757="Yes",1,0)</f>
        <v>0</v>
      </c>
      <c r="X1757" s="15" t="str">
        <f aca="false">IF(F1757&lt;=12,"0-12 months",IF(F1757&lt;=24,"13-24 months",IF(F1757&lt;=48,"25-48 months","49-72 months")))</f>
        <v>0-12 months</v>
      </c>
      <c r="Y1757" s="15" t="str">
        <f aca="false">IF(C1757=1,"Yes","No")</f>
        <v>No</v>
      </c>
      <c r="Z1757" s="15" t="n">
        <f aca="false">COUNTIF(J1757:O1757,"Yes")</f>
        <v>2</v>
      </c>
      <c r="AA1757" s="18" t="n">
        <f aca="false">S1757*W1757</f>
        <v>0</v>
      </c>
      <c r="AB1757" s="15" t="n">
        <f aca="false">(P1757="Month-to-month")+(I1757="Fiber optic")+(R1757="Electronic check")+(F1757&lt;=12)+(M1757="No")+(J1757="No")</f>
        <v>4</v>
      </c>
      <c r="AC1757" s="15" t="str">
        <f aca="false">IF(AB1757&gt;=5,"High",IF(AB1757&gt;=3,"Medium","Low"))</f>
        <v>Medium</v>
      </c>
    </row>
    <row r="1758" customFormat="false" ht="15" hidden="false" customHeight="false" outlineLevel="0" collapsed="false">
      <c r="A1758" s="15" t="s">
        <v>1855</v>
      </c>
      <c r="B1758" s="15" t="s">
        <v>94</v>
      </c>
      <c r="C1758" s="15" t="n">
        <v>1</v>
      </c>
      <c r="D1758" s="15" t="s">
        <v>24</v>
      </c>
      <c r="E1758" s="15" t="s">
        <v>24</v>
      </c>
      <c r="F1758" s="15" t="n">
        <v>44</v>
      </c>
      <c r="G1758" s="15" t="s">
        <v>26</v>
      </c>
      <c r="H1758" s="15" t="s">
        <v>24</v>
      </c>
      <c r="I1758" s="15" t="s">
        <v>96</v>
      </c>
      <c r="J1758" s="15" t="s">
        <v>24</v>
      </c>
      <c r="K1758" s="15" t="s">
        <v>24</v>
      </c>
      <c r="L1758" s="15" t="s">
        <v>26</v>
      </c>
      <c r="M1758" s="15" t="s">
        <v>26</v>
      </c>
      <c r="N1758" s="15" t="s">
        <v>26</v>
      </c>
      <c r="O1758" s="15" t="s">
        <v>26</v>
      </c>
      <c r="P1758" s="15" t="s">
        <v>27</v>
      </c>
      <c r="Q1758" s="15" t="s">
        <v>24</v>
      </c>
      <c r="R1758" s="15" t="s">
        <v>19</v>
      </c>
      <c r="S1758" s="18" t="n">
        <v>74.85</v>
      </c>
      <c r="T1758" s="15" t="n">
        <v>3268.05</v>
      </c>
      <c r="U1758" s="15" t="s">
        <v>24</v>
      </c>
      <c r="V1758" s="18" t="n">
        <f aca="false">IF(ISNUMBER(T1758),T1758,0)</f>
        <v>3268.05</v>
      </c>
      <c r="W1758" s="15" t="n">
        <f aca="false">IF(U1758="Yes",1,0)</f>
        <v>0</v>
      </c>
      <c r="X1758" s="15" t="str">
        <f aca="false">IF(F1758&lt;=12,"0-12 months",IF(F1758&lt;=24,"13-24 months",IF(F1758&lt;=48,"25-48 months","49-72 months")))</f>
        <v>25-48 months</v>
      </c>
      <c r="Y1758" s="15" t="str">
        <f aca="false">IF(C1758=1,"Yes","No")</f>
        <v>Yes</v>
      </c>
      <c r="Z1758" s="15" t="n">
        <f aca="false">COUNTIF(J1758:O1758,"Yes")</f>
        <v>4</v>
      </c>
      <c r="AA1758" s="18" t="n">
        <f aca="false">S1758*W1758</f>
        <v>0</v>
      </c>
      <c r="AB1758" s="15" t="n">
        <f aca="false">(P1758="Month-to-month")+(I1758="Fiber optic")+(R1758="Electronic check")+(F1758&lt;=12)+(M1758="No")+(J1758="No")</f>
        <v>1</v>
      </c>
      <c r="AC1758" s="15" t="str">
        <f aca="false">IF(AB1758&gt;=5,"High",IF(AB1758&gt;=3,"Medium","Low"))</f>
        <v>Low</v>
      </c>
    </row>
    <row r="1759" customFormat="false" ht="15" hidden="false" customHeight="false" outlineLevel="0" collapsed="false">
      <c r="A1759" s="15" t="s">
        <v>1856</v>
      </c>
      <c r="B1759" s="15" t="s">
        <v>98</v>
      </c>
      <c r="C1759" s="15" t="n">
        <v>0</v>
      </c>
      <c r="D1759" s="15" t="s">
        <v>26</v>
      </c>
      <c r="E1759" s="15" t="s">
        <v>26</v>
      </c>
      <c r="F1759" s="15" t="n">
        <v>54</v>
      </c>
      <c r="G1759" s="15" t="s">
        <v>26</v>
      </c>
      <c r="H1759" s="15" t="s">
        <v>24</v>
      </c>
      <c r="I1759" s="15" t="s">
        <v>102</v>
      </c>
      <c r="J1759" s="15" t="s">
        <v>24</v>
      </c>
      <c r="K1759" s="15" t="s">
        <v>26</v>
      </c>
      <c r="L1759" s="15" t="s">
        <v>24</v>
      </c>
      <c r="M1759" s="15" t="s">
        <v>26</v>
      </c>
      <c r="N1759" s="15" t="s">
        <v>24</v>
      </c>
      <c r="O1759" s="15" t="s">
        <v>24</v>
      </c>
      <c r="P1759" s="15" t="s">
        <v>29</v>
      </c>
      <c r="Q1759" s="15" t="s">
        <v>26</v>
      </c>
      <c r="R1759" s="15" t="s">
        <v>19</v>
      </c>
      <c r="S1759" s="18" t="n">
        <v>79.95</v>
      </c>
      <c r="T1759" s="15" t="n">
        <v>4362.05</v>
      </c>
      <c r="U1759" s="15" t="s">
        <v>24</v>
      </c>
      <c r="V1759" s="18" t="n">
        <f aca="false">IF(ISNUMBER(T1759),T1759,0)</f>
        <v>4362.05</v>
      </c>
      <c r="W1759" s="15" t="n">
        <f aca="false">IF(U1759="Yes",1,0)</f>
        <v>0</v>
      </c>
      <c r="X1759" s="15" t="str">
        <f aca="false">IF(F1759&lt;=12,"0-12 months",IF(F1759&lt;=24,"13-24 months",IF(F1759&lt;=48,"25-48 months","49-72 months")))</f>
        <v>49-72 months</v>
      </c>
      <c r="Y1759" s="15" t="str">
        <f aca="false">IF(C1759=1,"Yes","No")</f>
        <v>No</v>
      </c>
      <c r="Z1759" s="15" t="n">
        <f aca="false">COUNTIF(J1759:O1759,"Yes")</f>
        <v>2</v>
      </c>
      <c r="AA1759" s="18" t="n">
        <f aca="false">S1759*W1759</f>
        <v>0</v>
      </c>
      <c r="AB1759" s="15" t="n">
        <f aca="false">(P1759="Month-to-month")+(I1759="Fiber optic")+(R1759="Electronic check")+(F1759&lt;=12)+(M1759="No")+(J1759="No")</f>
        <v>2</v>
      </c>
      <c r="AC1759" s="15" t="str">
        <f aca="false">IF(AB1759&gt;=5,"High",IF(AB1759&gt;=3,"Medium","Low"))</f>
        <v>Low</v>
      </c>
    </row>
    <row r="1760" customFormat="false" ht="15" hidden="false" customHeight="false" outlineLevel="0" collapsed="false">
      <c r="A1760" s="15" t="s">
        <v>1857</v>
      </c>
      <c r="B1760" s="15" t="s">
        <v>94</v>
      </c>
      <c r="C1760" s="15" t="n">
        <v>0</v>
      </c>
      <c r="D1760" s="15" t="s">
        <v>24</v>
      </c>
      <c r="E1760" s="15" t="s">
        <v>24</v>
      </c>
      <c r="F1760" s="15" t="n">
        <v>68</v>
      </c>
      <c r="G1760" s="15" t="s">
        <v>26</v>
      </c>
      <c r="H1760" s="15" t="s">
        <v>24</v>
      </c>
      <c r="I1760" s="15" t="s">
        <v>24</v>
      </c>
      <c r="J1760" s="15" t="s">
        <v>28</v>
      </c>
      <c r="K1760" s="15" t="s">
        <v>28</v>
      </c>
      <c r="L1760" s="15" t="s">
        <v>28</v>
      </c>
      <c r="M1760" s="15" t="s">
        <v>28</v>
      </c>
      <c r="N1760" s="15" t="s">
        <v>28</v>
      </c>
      <c r="O1760" s="15" t="s">
        <v>28</v>
      </c>
      <c r="P1760" s="15" t="s">
        <v>29</v>
      </c>
      <c r="Q1760" s="15" t="s">
        <v>24</v>
      </c>
      <c r="R1760" s="15" t="s">
        <v>19</v>
      </c>
      <c r="S1760" s="18" t="n">
        <v>20.05</v>
      </c>
      <c r="T1760" s="15" t="n">
        <v>1386.9</v>
      </c>
      <c r="U1760" s="15" t="s">
        <v>24</v>
      </c>
      <c r="V1760" s="18" t="n">
        <f aca="false">IF(ISNUMBER(T1760),T1760,0)</f>
        <v>1386.9</v>
      </c>
      <c r="W1760" s="15" t="n">
        <f aca="false">IF(U1760="Yes",1,0)</f>
        <v>0</v>
      </c>
      <c r="X1760" s="15" t="str">
        <f aca="false">IF(F1760&lt;=12,"0-12 months",IF(F1760&lt;=24,"13-24 months",IF(F1760&lt;=48,"25-48 months","49-72 months")))</f>
        <v>49-72 months</v>
      </c>
      <c r="Y1760" s="15" t="str">
        <f aca="false">IF(C1760=1,"Yes","No")</f>
        <v>No</v>
      </c>
      <c r="Z1760" s="15" t="n">
        <f aca="false">COUNTIF(J1760:O1760,"Yes")</f>
        <v>0</v>
      </c>
      <c r="AA1760" s="18" t="n">
        <f aca="false">S1760*W1760</f>
        <v>0</v>
      </c>
      <c r="AB1760" s="15" t="n">
        <f aca="false">(P1760="Month-to-month")+(I1760="Fiber optic")+(R1760="Electronic check")+(F1760&lt;=12)+(M1760="No")+(J1760="No")</f>
        <v>0</v>
      </c>
      <c r="AC1760" s="15" t="str">
        <f aca="false">IF(AB1760&gt;=5,"High",IF(AB1760&gt;=3,"Medium","Low"))</f>
        <v>Low</v>
      </c>
    </row>
    <row r="1761" customFormat="false" ht="15" hidden="false" customHeight="false" outlineLevel="0" collapsed="false">
      <c r="A1761" s="15" t="s">
        <v>1858</v>
      </c>
      <c r="B1761" s="15" t="s">
        <v>98</v>
      </c>
      <c r="C1761" s="15" t="n">
        <v>0</v>
      </c>
      <c r="D1761" s="15" t="s">
        <v>24</v>
      </c>
      <c r="E1761" s="15" t="s">
        <v>24</v>
      </c>
      <c r="F1761" s="15" t="n">
        <v>20</v>
      </c>
      <c r="G1761" s="15" t="s">
        <v>26</v>
      </c>
      <c r="H1761" s="15" t="s">
        <v>24</v>
      </c>
      <c r="I1761" s="15" t="s">
        <v>24</v>
      </c>
      <c r="J1761" s="15" t="s">
        <v>28</v>
      </c>
      <c r="K1761" s="15" t="s">
        <v>28</v>
      </c>
      <c r="L1761" s="15" t="s">
        <v>28</v>
      </c>
      <c r="M1761" s="15" t="s">
        <v>28</v>
      </c>
      <c r="N1761" s="15" t="s">
        <v>28</v>
      </c>
      <c r="O1761" s="15" t="s">
        <v>28</v>
      </c>
      <c r="P1761" s="15" t="s">
        <v>25</v>
      </c>
      <c r="Q1761" s="15" t="s">
        <v>24</v>
      </c>
      <c r="R1761" s="15" t="s">
        <v>17</v>
      </c>
      <c r="S1761" s="18" t="n">
        <v>19.4</v>
      </c>
      <c r="T1761" s="15" t="n">
        <v>415.4</v>
      </c>
      <c r="U1761" s="15" t="s">
        <v>24</v>
      </c>
      <c r="V1761" s="18" t="n">
        <f aca="false">IF(ISNUMBER(T1761),T1761,0)</f>
        <v>415.4</v>
      </c>
      <c r="W1761" s="15" t="n">
        <f aca="false">IF(U1761="Yes",1,0)</f>
        <v>0</v>
      </c>
      <c r="X1761" s="15" t="str">
        <f aca="false">IF(F1761&lt;=12,"0-12 months",IF(F1761&lt;=24,"13-24 months",IF(F1761&lt;=48,"25-48 months","49-72 months")))</f>
        <v>13-24 months</v>
      </c>
      <c r="Y1761" s="15" t="str">
        <f aca="false">IF(C1761=1,"Yes","No")</f>
        <v>No</v>
      </c>
      <c r="Z1761" s="15" t="n">
        <f aca="false">COUNTIF(J1761:O1761,"Yes")</f>
        <v>0</v>
      </c>
      <c r="AA1761" s="18" t="n">
        <f aca="false">S1761*W1761</f>
        <v>0</v>
      </c>
      <c r="AB1761" s="15" t="n">
        <f aca="false">(P1761="Month-to-month")+(I1761="Fiber optic")+(R1761="Electronic check")+(F1761&lt;=12)+(M1761="No")+(J1761="No")</f>
        <v>1</v>
      </c>
      <c r="AC1761" s="15" t="str">
        <f aca="false">IF(AB1761&gt;=5,"High",IF(AB1761&gt;=3,"Medium","Low"))</f>
        <v>Low</v>
      </c>
    </row>
    <row r="1762" customFormat="false" ht="15" hidden="false" customHeight="false" outlineLevel="0" collapsed="false">
      <c r="A1762" s="15" t="s">
        <v>1859</v>
      </c>
      <c r="B1762" s="15" t="s">
        <v>98</v>
      </c>
      <c r="C1762" s="15" t="n">
        <v>0</v>
      </c>
      <c r="D1762" s="15" t="s">
        <v>26</v>
      </c>
      <c r="E1762" s="15" t="s">
        <v>26</v>
      </c>
      <c r="F1762" s="15" t="n">
        <v>50</v>
      </c>
      <c r="G1762" s="15" t="s">
        <v>26</v>
      </c>
      <c r="H1762" s="15" t="s">
        <v>26</v>
      </c>
      <c r="I1762" s="15" t="s">
        <v>96</v>
      </c>
      <c r="J1762" s="15" t="s">
        <v>24</v>
      </c>
      <c r="K1762" s="15" t="s">
        <v>24</v>
      </c>
      <c r="L1762" s="15" t="s">
        <v>26</v>
      </c>
      <c r="M1762" s="15" t="s">
        <v>24</v>
      </c>
      <c r="N1762" s="15" t="s">
        <v>24</v>
      </c>
      <c r="O1762" s="15" t="s">
        <v>24</v>
      </c>
      <c r="P1762" s="15" t="s">
        <v>27</v>
      </c>
      <c r="Q1762" s="15" t="s">
        <v>24</v>
      </c>
      <c r="R1762" s="15" t="s">
        <v>19</v>
      </c>
      <c r="S1762" s="18" t="n">
        <v>54.9</v>
      </c>
      <c r="T1762" s="15" t="n">
        <v>2614.1</v>
      </c>
      <c r="U1762" s="15" t="s">
        <v>24</v>
      </c>
      <c r="V1762" s="18" t="n">
        <f aca="false">IF(ISNUMBER(T1762),T1762,0)</f>
        <v>2614.1</v>
      </c>
      <c r="W1762" s="15" t="n">
        <f aca="false">IF(U1762="Yes",1,0)</f>
        <v>0</v>
      </c>
      <c r="X1762" s="15" t="str">
        <f aca="false">IF(F1762&lt;=12,"0-12 months",IF(F1762&lt;=24,"13-24 months",IF(F1762&lt;=48,"25-48 months","49-72 months")))</f>
        <v>49-72 months</v>
      </c>
      <c r="Y1762" s="15" t="str">
        <f aca="false">IF(C1762=1,"Yes","No")</f>
        <v>No</v>
      </c>
      <c r="Z1762" s="15" t="n">
        <f aca="false">COUNTIF(J1762:O1762,"Yes")</f>
        <v>1</v>
      </c>
      <c r="AA1762" s="18" t="n">
        <f aca="false">S1762*W1762</f>
        <v>0</v>
      </c>
      <c r="AB1762" s="15" t="n">
        <f aca="false">(P1762="Month-to-month")+(I1762="Fiber optic")+(R1762="Electronic check")+(F1762&lt;=12)+(M1762="No")+(J1762="No")</f>
        <v>2</v>
      </c>
      <c r="AC1762" s="15" t="str">
        <f aca="false">IF(AB1762&gt;=5,"High",IF(AB1762&gt;=3,"Medium","Low"))</f>
        <v>Low</v>
      </c>
    </row>
    <row r="1763" customFormat="false" ht="15" hidden="false" customHeight="false" outlineLevel="0" collapsed="false">
      <c r="A1763" s="15" t="s">
        <v>1860</v>
      </c>
      <c r="B1763" s="15" t="s">
        <v>98</v>
      </c>
      <c r="C1763" s="15" t="n">
        <v>0</v>
      </c>
      <c r="D1763" s="15" t="s">
        <v>24</v>
      </c>
      <c r="E1763" s="15" t="s">
        <v>24</v>
      </c>
      <c r="F1763" s="15" t="n">
        <v>58</v>
      </c>
      <c r="G1763" s="15" t="s">
        <v>26</v>
      </c>
      <c r="H1763" s="15" t="s">
        <v>26</v>
      </c>
      <c r="I1763" s="15" t="s">
        <v>24</v>
      </c>
      <c r="J1763" s="15" t="s">
        <v>28</v>
      </c>
      <c r="K1763" s="15" t="s">
        <v>28</v>
      </c>
      <c r="L1763" s="15" t="s">
        <v>28</v>
      </c>
      <c r="M1763" s="15" t="s">
        <v>28</v>
      </c>
      <c r="N1763" s="15" t="s">
        <v>28</v>
      </c>
      <c r="O1763" s="15" t="s">
        <v>28</v>
      </c>
      <c r="P1763" s="15" t="s">
        <v>29</v>
      </c>
      <c r="Q1763" s="15" t="s">
        <v>26</v>
      </c>
      <c r="R1763" s="15" t="s">
        <v>21</v>
      </c>
      <c r="S1763" s="18" t="n">
        <v>24.45</v>
      </c>
      <c r="T1763" s="15" t="n">
        <v>1513.6</v>
      </c>
      <c r="U1763" s="15" t="s">
        <v>24</v>
      </c>
      <c r="V1763" s="18" t="n">
        <f aca="false">IF(ISNUMBER(T1763),T1763,0)</f>
        <v>1513.6</v>
      </c>
      <c r="W1763" s="15" t="n">
        <f aca="false">IF(U1763="Yes",1,0)</f>
        <v>0</v>
      </c>
      <c r="X1763" s="15" t="str">
        <f aca="false">IF(F1763&lt;=12,"0-12 months",IF(F1763&lt;=24,"13-24 months",IF(F1763&lt;=48,"25-48 months","49-72 months")))</f>
        <v>49-72 months</v>
      </c>
      <c r="Y1763" s="15" t="str">
        <f aca="false">IF(C1763=1,"Yes","No")</f>
        <v>No</v>
      </c>
      <c r="Z1763" s="15" t="n">
        <f aca="false">COUNTIF(J1763:O1763,"Yes")</f>
        <v>0</v>
      </c>
      <c r="AA1763" s="18" t="n">
        <f aca="false">S1763*W1763</f>
        <v>0</v>
      </c>
      <c r="AB1763" s="15" t="n">
        <f aca="false">(P1763="Month-to-month")+(I1763="Fiber optic")+(R1763="Electronic check")+(F1763&lt;=12)+(M1763="No")+(J1763="No")</f>
        <v>0</v>
      </c>
      <c r="AC1763" s="15" t="str">
        <f aca="false">IF(AB1763&gt;=5,"High",IF(AB1763&gt;=3,"Medium","Low"))</f>
        <v>Low</v>
      </c>
    </row>
    <row r="1764" customFormat="false" ht="15" hidden="false" customHeight="false" outlineLevel="0" collapsed="false">
      <c r="A1764" s="15" t="s">
        <v>1861</v>
      </c>
      <c r="B1764" s="15" t="s">
        <v>98</v>
      </c>
      <c r="C1764" s="15" t="n">
        <v>0</v>
      </c>
      <c r="D1764" s="15" t="s">
        <v>26</v>
      </c>
      <c r="E1764" s="15" t="s">
        <v>26</v>
      </c>
      <c r="F1764" s="15" t="n">
        <v>35</v>
      </c>
      <c r="G1764" s="15" t="s">
        <v>26</v>
      </c>
      <c r="H1764" s="15" t="s">
        <v>26</v>
      </c>
      <c r="I1764" s="15" t="s">
        <v>102</v>
      </c>
      <c r="J1764" s="15" t="s">
        <v>24</v>
      </c>
      <c r="K1764" s="15" t="s">
        <v>26</v>
      </c>
      <c r="L1764" s="15" t="s">
        <v>24</v>
      </c>
      <c r="M1764" s="15" t="s">
        <v>24</v>
      </c>
      <c r="N1764" s="15" t="s">
        <v>26</v>
      </c>
      <c r="O1764" s="15" t="s">
        <v>24</v>
      </c>
      <c r="P1764" s="15" t="s">
        <v>25</v>
      </c>
      <c r="Q1764" s="15" t="s">
        <v>26</v>
      </c>
      <c r="R1764" s="15" t="s">
        <v>19</v>
      </c>
      <c r="S1764" s="18" t="n">
        <v>89.65</v>
      </c>
      <c r="T1764" s="15" t="n">
        <v>3161.6</v>
      </c>
      <c r="U1764" s="15" t="s">
        <v>24</v>
      </c>
      <c r="V1764" s="18" t="n">
        <f aca="false">IF(ISNUMBER(T1764),T1764,0)</f>
        <v>3161.6</v>
      </c>
      <c r="W1764" s="15" t="n">
        <f aca="false">IF(U1764="Yes",1,0)</f>
        <v>0</v>
      </c>
      <c r="X1764" s="15" t="str">
        <f aca="false">IF(F1764&lt;=12,"0-12 months",IF(F1764&lt;=24,"13-24 months",IF(F1764&lt;=48,"25-48 months","49-72 months")))</f>
        <v>25-48 months</v>
      </c>
      <c r="Y1764" s="15" t="str">
        <f aca="false">IF(C1764=1,"Yes","No")</f>
        <v>No</v>
      </c>
      <c r="Z1764" s="15" t="n">
        <f aca="false">COUNTIF(J1764:O1764,"Yes")</f>
        <v>2</v>
      </c>
      <c r="AA1764" s="18" t="n">
        <f aca="false">S1764*W1764</f>
        <v>0</v>
      </c>
      <c r="AB1764" s="15" t="n">
        <f aca="false">(P1764="Month-to-month")+(I1764="Fiber optic")+(R1764="Electronic check")+(F1764&lt;=12)+(M1764="No")+(J1764="No")</f>
        <v>4</v>
      </c>
      <c r="AC1764" s="15" t="str">
        <f aca="false">IF(AB1764&gt;=5,"High",IF(AB1764&gt;=3,"Medium","Low"))</f>
        <v>Medium</v>
      </c>
    </row>
    <row r="1765" customFormat="false" ht="15" hidden="false" customHeight="false" outlineLevel="0" collapsed="false">
      <c r="A1765" s="15" t="s">
        <v>1862</v>
      </c>
      <c r="B1765" s="15" t="s">
        <v>94</v>
      </c>
      <c r="C1765" s="15" t="n">
        <v>0</v>
      </c>
      <c r="D1765" s="15" t="s">
        <v>24</v>
      </c>
      <c r="E1765" s="15" t="s">
        <v>24</v>
      </c>
      <c r="F1765" s="15" t="n">
        <v>2</v>
      </c>
      <c r="G1765" s="15" t="s">
        <v>26</v>
      </c>
      <c r="H1765" s="15" t="s">
        <v>24</v>
      </c>
      <c r="I1765" s="15" t="s">
        <v>96</v>
      </c>
      <c r="J1765" s="15" t="s">
        <v>24</v>
      </c>
      <c r="K1765" s="15" t="s">
        <v>24</v>
      </c>
      <c r="L1765" s="15" t="s">
        <v>24</v>
      </c>
      <c r="M1765" s="15" t="s">
        <v>24</v>
      </c>
      <c r="N1765" s="15" t="s">
        <v>24</v>
      </c>
      <c r="O1765" s="15" t="s">
        <v>24</v>
      </c>
      <c r="P1765" s="15" t="s">
        <v>25</v>
      </c>
      <c r="Q1765" s="15" t="s">
        <v>26</v>
      </c>
      <c r="R1765" s="15" t="s">
        <v>15</v>
      </c>
      <c r="S1765" s="18" t="n">
        <v>45.4</v>
      </c>
      <c r="T1765" s="15" t="n">
        <v>80.95</v>
      </c>
      <c r="U1765" s="15" t="s">
        <v>24</v>
      </c>
      <c r="V1765" s="18" t="n">
        <f aca="false">IF(ISNUMBER(T1765),T1765,0)</f>
        <v>80.95</v>
      </c>
      <c r="W1765" s="15" t="n">
        <f aca="false">IF(U1765="Yes",1,0)</f>
        <v>0</v>
      </c>
      <c r="X1765" s="15" t="str">
        <f aca="false">IF(F1765&lt;=12,"0-12 months",IF(F1765&lt;=24,"13-24 months",IF(F1765&lt;=48,"25-48 months","49-72 months")))</f>
        <v>0-12 months</v>
      </c>
      <c r="Y1765" s="15" t="str">
        <f aca="false">IF(C1765=1,"Yes","No")</f>
        <v>No</v>
      </c>
      <c r="Z1765" s="15" t="n">
        <f aca="false">COUNTIF(J1765:O1765,"Yes")</f>
        <v>0</v>
      </c>
      <c r="AA1765" s="18" t="n">
        <f aca="false">S1765*W1765</f>
        <v>0</v>
      </c>
      <c r="AB1765" s="15" t="n">
        <f aca="false">(P1765="Month-to-month")+(I1765="Fiber optic")+(R1765="Electronic check")+(F1765&lt;=12)+(M1765="No")+(J1765="No")</f>
        <v>5</v>
      </c>
      <c r="AC1765" s="15" t="str">
        <f aca="false">IF(AB1765&gt;=5,"High",IF(AB1765&gt;=3,"Medium","Low"))</f>
        <v>High</v>
      </c>
    </row>
    <row r="1766" customFormat="false" ht="15" hidden="false" customHeight="false" outlineLevel="0" collapsed="false">
      <c r="A1766" s="15" t="s">
        <v>1863</v>
      </c>
      <c r="B1766" s="15" t="s">
        <v>98</v>
      </c>
      <c r="C1766" s="15" t="n">
        <v>0</v>
      </c>
      <c r="D1766" s="15" t="s">
        <v>26</v>
      </c>
      <c r="E1766" s="15" t="s">
        <v>26</v>
      </c>
      <c r="F1766" s="15" t="n">
        <v>63</v>
      </c>
      <c r="G1766" s="15" t="s">
        <v>26</v>
      </c>
      <c r="H1766" s="15" t="s">
        <v>26</v>
      </c>
      <c r="I1766" s="15" t="s">
        <v>96</v>
      </c>
      <c r="J1766" s="15" t="s">
        <v>26</v>
      </c>
      <c r="K1766" s="15" t="s">
        <v>24</v>
      </c>
      <c r="L1766" s="15" t="s">
        <v>26</v>
      </c>
      <c r="M1766" s="15" t="s">
        <v>26</v>
      </c>
      <c r="N1766" s="15" t="s">
        <v>24</v>
      </c>
      <c r="O1766" s="15" t="s">
        <v>26</v>
      </c>
      <c r="P1766" s="15" t="s">
        <v>29</v>
      </c>
      <c r="Q1766" s="15" t="s">
        <v>24</v>
      </c>
      <c r="R1766" s="15" t="s">
        <v>17</v>
      </c>
      <c r="S1766" s="18" t="n">
        <v>75.7</v>
      </c>
      <c r="T1766" s="15" t="n">
        <v>4676.7</v>
      </c>
      <c r="U1766" s="15" t="s">
        <v>24</v>
      </c>
      <c r="V1766" s="18" t="n">
        <f aca="false">IF(ISNUMBER(T1766),T1766,0)</f>
        <v>4676.7</v>
      </c>
      <c r="W1766" s="15" t="n">
        <f aca="false">IF(U1766="Yes",1,0)</f>
        <v>0</v>
      </c>
      <c r="X1766" s="15" t="str">
        <f aca="false">IF(F1766&lt;=12,"0-12 months",IF(F1766&lt;=24,"13-24 months",IF(F1766&lt;=48,"25-48 months","49-72 months")))</f>
        <v>49-72 months</v>
      </c>
      <c r="Y1766" s="15" t="str">
        <f aca="false">IF(C1766=1,"Yes","No")</f>
        <v>No</v>
      </c>
      <c r="Z1766" s="15" t="n">
        <f aca="false">COUNTIF(J1766:O1766,"Yes")</f>
        <v>4</v>
      </c>
      <c r="AA1766" s="18" t="n">
        <f aca="false">S1766*W1766</f>
        <v>0</v>
      </c>
      <c r="AB1766" s="15" t="n">
        <f aca="false">(P1766="Month-to-month")+(I1766="Fiber optic")+(R1766="Electronic check")+(F1766&lt;=12)+(M1766="No")+(J1766="No")</f>
        <v>0</v>
      </c>
      <c r="AC1766" s="15" t="str">
        <f aca="false">IF(AB1766&gt;=5,"High",IF(AB1766&gt;=3,"Medium","Low"))</f>
        <v>Low</v>
      </c>
    </row>
    <row r="1767" customFormat="false" ht="15" hidden="false" customHeight="false" outlineLevel="0" collapsed="false">
      <c r="A1767" s="15" t="s">
        <v>1864</v>
      </c>
      <c r="B1767" s="15" t="s">
        <v>94</v>
      </c>
      <c r="C1767" s="15" t="n">
        <v>0</v>
      </c>
      <c r="D1767" s="15" t="s">
        <v>26</v>
      </c>
      <c r="E1767" s="15" t="s">
        <v>24</v>
      </c>
      <c r="F1767" s="15" t="n">
        <v>58</v>
      </c>
      <c r="G1767" s="15" t="s">
        <v>26</v>
      </c>
      <c r="H1767" s="15" t="s">
        <v>26</v>
      </c>
      <c r="I1767" s="15" t="s">
        <v>102</v>
      </c>
      <c r="J1767" s="15" t="s">
        <v>26</v>
      </c>
      <c r="K1767" s="15" t="s">
        <v>26</v>
      </c>
      <c r="L1767" s="15" t="s">
        <v>26</v>
      </c>
      <c r="M1767" s="15" t="s">
        <v>24</v>
      </c>
      <c r="N1767" s="15" t="s">
        <v>26</v>
      </c>
      <c r="O1767" s="15" t="s">
        <v>26</v>
      </c>
      <c r="P1767" s="15" t="s">
        <v>27</v>
      </c>
      <c r="Q1767" s="15" t="s">
        <v>26</v>
      </c>
      <c r="R1767" s="15" t="s">
        <v>21</v>
      </c>
      <c r="S1767" s="18" t="n">
        <v>110.65</v>
      </c>
      <c r="T1767" s="15" t="n">
        <v>6526.65</v>
      </c>
      <c r="U1767" s="15" t="s">
        <v>24</v>
      </c>
      <c r="V1767" s="18" t="n">
        <f aca="false">IF(ISNUMBER(T1767),T1767,0)</f>
        <v>6526.65</v>
      </c>
      <c r="W1767" s="15" t="n">
        <f aca="false">IF(U1767="Yes",1,0)</f>
        <v>0</v>
      </c>
      <c r="X1767" s="15" t="str">
        <f aca="false">IF(F1767&lt;=12,"0-12 months",IF(F1767&lt;=24,"13-24 months",IF(F1767&lt;=48,"25-48 months","49-72 months")))</f>
        <v>49-72 months</v>
      </c>
      <c r="Y1767" s="15" t="str">
        <f aca="false">IF(C1767=1,"Yes","No")</f>
        <v>No</v>
      </c>
      <c r="Z1767" s="15" t="n">
        <f aca="false">COUNTIF(J1767:O1767,"Yes")</f>
        <v>5</v>
      </c>
      <c r="AA1767" s="18" t="n">
        <f aca="false">S1767*W1767</f>
        <v>0</v>
      </c>
      <c r="AB1767" s="15" t="n">
        <f aca="false">(P1767="Month-to-month")+(I1767="Fiber optic")+(R1767="Electronic check")+(F1767&lt;=12)+(M1767="No")+(J1767="No")</f>
        <v>2</v>
      </c>
      <c r="AC1767" s="15" t="str">
        <f aca="false">IF(AB1767&gt;=5,"High",IF(AB1767&gt;=3,"Medium","Low"))</f>
        <v>Low</v>
      </c>
    </row>
    <row r="1768" customFormat="false" ht="15" hidden="false" customHeight="false" outlineLevel="0" collapsed="false">
      <c r="A1768" s="15" t="s">
        <v>1865</v>
      </c>
      <c r="B1768" s="15" t="s">
        <v>94</v>
      </c>
      <c r="C1768" s="15" t="n">
        <v>0</v>
      </c>
      <c r="D1768" s="15" t="s">
        <v>26</v>
      </c>
      <c r="E1768" s="15" t="s">
        <v>26</v>
      </c>
      <c r="F1768" s="15" t="n">
        <v>27</v>
      </c>
      <c r="G1768" s="15" t="s">
        <v>26</v>
      </c>
      <c r="H1768" s="15" t="s">
        <v>24</v>
      </c>
      <c r="I1768" s="15" t="s">
        <v>24</v>
      </c>
      <c r="J1768" s="15" t="s">
        <v>28</v>
      </c>
      <c r="K1768" s="15" t="s">
        <v>28</v>
      </c>
      <c r="L1768" s="15" t="s">
        <v>28</v>
      </c>
      <c r="M1768" s="15" t="s">
        <v>28</v>
      </c>
      <c r="N1768" s="15" t="s">
        <v>28</v>
      </c>
      <c r="O1768" s="15" t="s">
        <v>28</v>
      </c>
      <c r="P1768" s="15" t="s">
        <v>27</v>
      </c>
      <c r="Q1768" s="15" t="s">
        <v>26</v>
      </c>
      <c r="R1768" s="15" t="s">
        <v>17</v>
      </c>
      <c r="S1768" s="18" t="n">
        <v>20.55</v>
      </c>
      <c r="T1768" s="15" t="n">
        <v>583.3</v>
      </c>
      <c r="U1768" s="15" t="s">
        <v>24</v>
      </c>
      <c r="V1768" s="18" t="n">
        <f aca="false">IF(ISNUMBER(T1768),T1768,0)</f>
        <v>583.3</v>
      </c>
      <c r="W1768" s="15" t="n">
        <f aca="false">IF(U1768="Yes",1,0)</f>
        <v>0</v>
      </c>
      <c r="X1768" s="15" t="str">
        <f aca="false">IF(F1768&lt;=12,"0-12 months",IF(F1768&lt;=24,"13-24 months",IF(F1768&lt;=48,"25-48 months","49-72 months")))</f>
        <v>25-48 months</v>
      </c>
      <c r="Y1768" s="15" t="str">
        <f aca="false">IF(C1768=1,"Yes","No")</f>
        <v>No</v>
      </c>
      <c r="Z1768" s="15" t="n">
        <f aca="false">COUNTIF(J1768:O1768,"Yes")</f>
        <v>0</v>
      </c>
      <c r="AA1768" s="18" t="n">
        <f aca="false">S1768*W1768</f>
        <v>0</v>
      </c>
      <c r="AB1768" s="15" t="n">
        <f aca="false">(P1768="Month-to-month")+(I1768="Fiber optic")+(R1768="Electronic check")+(F1768&lt;=12)+(M1768="No")+(J1768="No")</f>
        <v>0</v>
      </c>
      <c r="AC1768" s="15" t="str">
        <f aca="false">IF(AB1768&gt;=5,"High",IF(AB1768&gt;=3,"Medium","Low"))</f>
        <v>Low</v>
      </c>
    </row>
    <row r="1769" customFormat="false" ht="15" hidden="false" customHeight="false" outlineLevel="0" collapsed="false">
      <c r="A1769" s="15" t="s">
        <v>1866</v>
      </c>
      <c r="B1769" s="15" t="s">
        <v>94</v>
      </c>
      <c r="C1769" s="15" t="n">
        <v>0</v>
      </c>
      <c r="D1769" s="15" t="s">
        <v>26</v>
      </c>
      <c r="E1769" s="15" t="s">
        <v>24</v>
      </c>
      <c r="F1769" s="15" t="n">
        <v>71</v>
      </c>
      <c r="G1769" s="15" t="s">
        <v>26</v>
      </c>
      <c r="H1769" s="15" t="s">
        <v>26</v>
      </c>
      <c r="I1769" s="15" t="s">
        <v>102</v>
      </c>
      <c r="J1769" s="15" t="s">
        <v>26</v>
      </c>
      <c r="K1769" s="15" t="s">
        <v>26</v>
      </c>
      <c r="L1769" s="15" t="s">
        <v>26</v>
      </c>
      <c r="M1769" s="15" t="s">
        <v>26</v>
      </c>
      <c r="N1769" s="15" t="s">
        <v>26</v>
      </c>
      <c r="O1769" s="15" t="s">
        <v>26</v>
      </c>
      <c r="P1769" s="15" t="s">
        <v>29</v>
      </c>
      <c r="Q1769" s="15" t="s">
        <v>26</v>
      </c>
      <c r="R1769" s="15" t="s">
        <v>21</v>
      </c>
      <c r="S1769" s="18" t="n">
        <v>115.15</v>
      </c>
      <c r="T1769" s="15" t="n">
        <v>8078.1</v>
      </c>
      <c r="U1769" s="15" t="s">
        <v>24</v>
      </c>
      <c r="V1769" s="18" t="n">
        <f aca="false">IF(ISNUMBER(T1769),T1769,0)</f>
        <v>8078.1</v>
      </c>
      <c r="W1769" s="15" t="n">
        <f aca="false">IF(U1769="Yes",1,0)</f>
        <v>0</v>
      </c>
      <c r="X1769" s="15" t="str">
        <f aca="false">IF(F1769&lt;=12,"0-12 months",IF(F1769&lt;=24,"13-24 months",IF(F1769&lt;=48,"25-48 months","49-72 months")))</f>
        <v>49-72 months</v>
      </c>
      <c r="Y1769" s="15" t="str">
        <f aca="false">IF(C1769=1,"Yes","No")</f>
        <v>No</v>
      </c>
      <c r="Z1769" s="15" t="n">
        <f aca="false">COUNTIF(J1769:O1769,"Yes")</f>
        <v>6</v>
      </c>
      <c r="AA1769" s="18" t="n">
        <f aca="false">S1769*W1769</f>
        <v>0</v>
      </c>
      <c r="AB1769" s="15" t="n">
        <f aca="false">(P1769="Month-to-month")+(I1769="Fiber optic")+(R1769="Electronic check")+(F1769&lt;=12)+(M1769="No")+(J1769="No")</f>
        <v>1</v>
      </c>
      <c r="AC1769" s="15" t="str">
        <f aca="false">IF(AB1769&gt;=5,"High",IF(AB1769&gt;=3,"Medium","Low"))</f>
        <v>Low</v>
      </c>
    </row>
    <row r="1770" customFormat="false" ht="15" hidden="false" customHeight="false" outlineLevel="0" collapsed="false">
      <c r="A1770" s="15" t="s">
        <v>1867</v>
      </c>
      <c r="B1770" s="15" t="s">
        <v>94</v>
      </c>
      <c r="C1770" s="15" t="n">
        <v>0</v>
      </c>
      <c r="D1770" s="15" t="s">
        <v>24</v>
      </c>
      <c r="E1770" s="15" t="s">
        <v>24</v>
      </c>
      <c r="F1770" s="15" t="n">
        <v>63</v>
      </c>
      <c r="G1770" s="15" t="s">
        <v>26</v>
      </c>
      <c r="H1770" s="15" t="s">
        <v>24</v>
      </c>
      <c r="I1770" s="15" t="s">
        <v>96</v>
      </c>
      <c r="J1770" s="15" t="s">
        <v>24</v>
      </c>
      <c r="K1770" s="15" t="s">
        <v>24</v>
      </c>
      <c r="L1770" s="15" t="s">
        <v>26</v>
      </c>
      <c r="M1770" s="15" t="s">
        <v>24</v>
      </c>
      <c r="N1770" s="15" t="s">
        <v>24</v>
      </c>
      <c r="O1770" s="15" t="s">
        <v>26</v>
      </c>
      <c r="P1770" s="15" t="s">
        <v>27</v>
      </c>
      <c r="Q1770" s="15" t="s">
        <v>24</v>
      </c>
      <c r="R1770" s="15" t="s">
        <v>21</v>
      </c>
      <c r="S1770" s="18" t="n">
        <v>58.55</v>
      </c>
      <c r="T1770" s="15" t="n">
        <v>3503.5</v>
      </c>
      <c r="U1770" s="15" t="s">
        <v>24</v>
      </c>
      <c r="V1770" s="18" t="n">
        <f aca="false">IF(ISNUMBER(T1770),T1770,0)</f>
        <v>3503.5</v>
      </c>
      <c r="W1770" s="15" t="n">
        <f aca="false">IF(U1770="Yes",1,0)</f>
        <v>0</v>
      </c>
      <c r="X1770" s="15" t="str">
        <f aca="false">IF(F1770&lt;=12,"0-12 months",IF(F1770&lt;=24,"13-24 months",IF(F1770&lt;=48,"25-48 months","49-72 months")))</f>
        <v>49-72 months</v>
      </c>
      <c r="Y1770" s="15" t="str">
        <f aca="false">IF(C1770=1,"Yes","No")</f>
        <v>No</v>
      </c>
      <c r="Z1770" s="15" t="n">
        <f aca="false">COUNTIF(J1770:O1770,"Yes")</f>
        <v>2</v>
      </c>
      <c r="AA1770" s="18" t="n">
        <f aca="false">S1770*W1770</f>
        <v>0</v>
      </c>
      <c r="AB1770" s="15" t="n">
        <f aca="false">(P1770="Month-to-month")+(I1770="Fiber optic")+(R1770="Electronic check")+(F1770&lt;=12)+(M1770="No")+(J1770="No")</f>
        <v>2</v>
      </c>
      <c r="AC1770" s="15" t="str">
        <f aca="false">IF(AB1770&gt;=5,"High",IF(AB1770&gt;=3,"Medium","Low"))</f>
        <v>Low</v>
      </c>
    </row>
    <row r="1771" customFormat="false" ht="15" hidden="false" customHeight="false" outlineLevel="0" collapsed="false">
      <c r="A1771" s="15" t="s">
        <v>1868</v>
      </c>
      <c r="B1771" s="15" t="s">
        <v>98</v>
      </c>
      <c r="C1771" s="15" t="n">
        <v>0</v>
      </c>
      <c r="D1771" s="15" t="s">
        <v>26</v>
      </c>
      <c r="E1771" s="15" t="s">
        <v>24</v>
      </c>
      <c r="F1771" s="15" t="n">
        <v>71</v>
      </c>
      <c r="G1771" s="15" t="s">
        <v>26</v>
      </c>
      <c r="H1771" s="15" t="s">
        <v>26</v>
      </c>
      <c r="I1771" s="15" t="s">
        <v>102</v>
      </c>
      <c r="J1771" s="15" t="s">
        <v>24</v>
      </c>
      <c r="K1771" s="15" t="s">
        <v>26</v>
      </c>
      <c r="L1771" s="15" t="s">
        <v>26</v>
      </c>
      <c r="M1771" s="15" t="s">
        <v>24</v>
      </c>
      <c r="N1771" s="15" t="s">
        <v>24</v>
      </c>
      <c r="O1771" s="15" t="s">
        <v>26</v>
      </c>
      <c r="P1771" s="15" t="s">
        <v>25</v>
      </c>
      <c r="Q1771" s="15" t="s">
        <v>26</v>
      </c>
      <c r="R1771" s="15" t="s">
        <v>19</v>
      </c>
      <c r="S1771" s="18" t="n">
        <v>93.25</v>
      </c>
      <c r="T1771" s="15" t="n">
        <v>6669.45</v>
      </c>
      <c r="U1771" s="15" t="s">
        <v>24</v>
      </c>
      <c r="V1771" s="18" t="n">
        <f aca="false">IF(ISNUMBER(T1771),T1771,0)</f>
        <v>6669.45</v>
      </c>
      <c r="W1771" s="15" t="n">
        <f aca="false">IF(U1771="Yes",1,0)</f>
        <v>0</v>
      </c>
      <c r="X1771" s="15" t="str">
        <f aca="false">IF(F1771&lt;=12,"0-12 months",IF(F1771&lt;=24,"13-24 months",IF(F1771&lt;=48,"25-48 months","49-72 months")))</f>
        <v>49-72 months</v>
      </c>
      <c r="Y1771" s="15" t="str">
        <f aca="false">IF(C1771=1,"Yes","No")</f>
        <v>No</v>
      </c>
      <c r="Z1771" s="15" t="n">
        <f aca="false">COUNTIF(J1771:O1771,"Yes")</f>
        <v>3</v>
      </c>
      <c r="AA1771" s="18" t="n">
        <f aca="false">S1771*W1771</f>
        <v>0</v>
      </c>
      <c r="AB1771" s="15" t="n">
        <f aca="false">(P1771="Month-to-month")+(I1771="Fiber optic")+(R1771="Electronic check")+(F1771&lt;=12)+(M1771="No")+(J1771="No")</f>
        <v>4</v>
      </c>
      <c r="AC1771" s="15" t="str">
        <f aca="false">IF(AB1771&gt;=5,"High",IF(AB1771&gt;=3,"Medium","Low"))</f>
        <v>Medium</v>
      </c>
    </row>
    <row r="1772" customFormat="false" ht="15" hidden="false" customHeight="false" outlineLevel="0" collapsed="false">
      <c r="A1772" s="15" t="s">
        <v>1869</v>
      </c>
      <c r="B1772" s="15" t="s">
        <v>94</v>
      </c>
      <c r="C1772" s="15" t="n">
        <v>1</v>
      </c>
      <c r="D1772" s="15" t="s">
        <v>24</v>
      </c>
      <c r="E1772" s="15" t="s">
        <v>24</v>
      </c>
      <c r="F1772" s="15" t="n">
        <v>41</v>
      </c>
      <c r="G1772" s="15" t="s">
        <v>26</v>
      </c>
      <c r="H1772" s="15" t="s">
        <v>26</v>
      </c>
      <c r="I1772" s="15" t="s">
        <v>102</v>
      </c>
      <c r="J1772" s="15" t="s">
        <v>26</v>
      </c>
      <c r="K1772" s="15" t="s">
        <v>26</v>
      </c>
      <c r="L1772" s="15" t="s">
        <v>26</v>
      </c>
      <c r="M1772" s="15" t="s">
        <v>24</v>
      </c>
      <c r="N1772" s="15" t="s">
        <v>26</v>
      </c>
      <c r="O1772" s="15" t="s">
        <v>26</v>
      </c>
      <c r="P1772" s="15" t="s">
        <v>25</v>
      </c>
      <c r="Q1772" s="15" t="s">
        <v>26</v>
      </c>
      <c r="R1772" s="15" t="s">
        <v>15</v>
      </c>
      <c r="S1772" s="18" t="n">
        <v>113.2</v>
      </c>
      <c r="T1772" s="15" t="n">
        <v>4689.5</v>
      </c>
      <c r="U1772" s="15" t="s">
        <v>26</v>
      </c>
      <c r="V1772" s="18" t="n">
        <f aca="false">IF(ISNUMBER(T1772),T1772,0)</f>
        <v>4689.5</v>
      </c>
      <c r="W1772" s="15" t="n">
        <f aca="false">IF(U1772="Yes",1,0)</f>
        <v>1</v>
      </c>
      <c r="X1772" s="15" t="str">
        <f aca="false">IF(F1772&lt;=12,"0-12 months",IF(F1772&lt;=24,"13-24 months",IF(F1772&lt;=48,"25-48 months","49-72 months")))</f>
        <v>25-48 months</v>
      </c>
      <c r="Y1772" s="15" t="str">
        <f aca="false">IF(C1772=1,"Yes","No")</f>
        <v>Yes</v>
      </c>
      <c r="Z1772" s="15" t="n">
        <f aca="false">COUNTIF(J1772:O1772,"Yes")</f>
        <v>5</v>
      </c>
      <c r="AA1772" s="18" t="n">
        <f aca="false">S1772*W1772</f>
        <v>113.2</v>
      </c>
      <c r="AB1772" s="15" t="n">
        <f aca="false">(P1772="Month-to-month")+(I1772="Fiber optic")+(R1772="Electronic check")+(F1772&lt;=12)+(M1772="No")+(J1772="No")</f>
        <v>4</v>
      </c>
      <c r="AC1772" s="15" t="str">
        <f aca="false">IF(AB1772&gt;=5,"High",IF(AB1772&gt;=3,"Medium","Low"))</f>
        <v>Medium</v>
      </c>
    </row>
    <row r="1773" customFormat="false" ht="15" hidden="false" customHeight="false" outlineLevel="0" collapsed="false">
      <c r="A1773" s="15" t="s">
        <v>1870</v>
      </c>
      <c r="B1773" s="15" t="s">
        <v>98</v>
      </c>
      <c r="C1773" s="15" t="n">
        <v>1</v>
      </c>
      <c r="D1773" s="15" t="s">
        <v>24</v>
      </c>
      <c r="E1773" s="15" t="s">
        <v>24</v>
      </c>
      <c r="F1773" s="15" t="n">
        <v>13</v>
      </c>
      <c r="G1773" s="15" t="s">
        <v>26</v>
      </c>
      <c r="H1773" s="15" t="s">
        <v>24</v>
      </c>
      <c r="I1773" s="15" t="s">
        <v>102</v>
      </c>
      <c r="J1773" s="15" t="s">
        <v>24</v>
      </c>
      <c r="K1773" s="15" t="s">
        <v>24</v>
      </c>
      <c r="L1773" s="15" t="s">
        <v>24</v>
      </c>
      <c r="M1773" s="15" t="s">
        <v>24</v>
      </c>
      <c r="N1773" s="15" t="s">
        <v>26</v>
      </c>
      <c r="O1773" s="15" t="s">
        <v>26</v>
      </c>
      <c r="P1773" s="15" t="s">
        <v>25</v>
      </c>
      <c r="Q1773" s="15" t="s">
        <v>26</v>
      </c>
      <c r="R1773" s="15" t="s">
        <v>15</v>
      </c>
      <c r="S1773" s="18" t="n">
        <v>90.5</v>
      </c>
      <c r="T1773" s="15" t="n">
        <v>1201.15</v>
      </c>
      <c r="U1773" s="15" t="s">
        <v>26</v>
      </c>
      <c r="V1773" s="18" t="n">
        <f aca="false">IF(ISNUMBER(T1773),T1773,0)</f>
        <v>1201.15</v>
      </c>
      <c r="W1773" s="15" t="n">
        <f aca="false">IF(U1773="Yes",1,0)</f>
        <v>1</v>
      </c>
      <c r="X1773" s="15" t="str">
        <f aca="false">IF(F1773&lt;=12,"0-12 months",IF(F1773&lt;=24,"13-24 months",IF(F1773&lt;=48,"25-48 months","49-72 months")))</f>
        <v>13-24 months</v>
      </c>
      <c r="Y1773" s="15" t="str">
        <f aca="false">IF(C1773=1,"Yes","No")</f>
        <v>Yes</v>
      </c>
      <c r="Z1773" s="15" t="n">
        <f aca="false">COUNTIF(J1773:O1773,"Yes")</f>
        <v>2</v>
      </c>
      <c r="AA1773" s="18" t="n">
        <f aca="false">S1773*W1773</f>
        <v>90.5</v>
      </c>
      <c r="AB1773" s="15" t="n">
        <f aca="false">(P1773="Month-to-month")+(I1773="Fiber optic")+(R1773="Electronic check")+(F1773&lt;=12)+(M1773="No")+(J1773="No")</f>
        <v>5</v>
      </c>
      <c r="AC1773" s="15" t="str">
        <f aca="false">IF(AB1773&gt;=5,"High",IF(AB1773&gt;=3,"Medium","Low"))</f>
        <v>High</v>
      </c>
    </row>
    <row r="1774" customFormat="false" ht="15" hidden="false" customHeight="false" outlineLevel="0" collapsed="false">
      <c r="A1774" s="15" t="s">
        <v>1871</v>
      </c>
      <c r="B1774" s="15" t="s">
        <v>98</v>
      </c>
      <c r="C1774" s="15" t="n">
        <v>0</v>
      </c>
      <c r="D1774" s="15" t="s">
        <v>24</v>
      </c>
      <c r="E1774" s="15" t="s">
        <v>24</v>
      </c>
      <c r="F1774" s="15" t="n">
        <v>2</v>
      </c>
      <c r="G1774" s="15" t="s">
        <v>26</v>
      </c>
      <c r="H1774" s="15" t="s">
        <v>24</v>
      </c>
      <c r="I1774" s="15" t="s">
        <v>102</v>
      </c>
      <c r="J1774" s="15" t="s">
        <v>24</v>
      </c>
      <c r="K1774" s="15" t="s">
        <v>24</v>
      </c>
      <c r="L1774" s="15" t="s">
        <v>24</v>
      </c>
      <c r="M1774" s="15" t="s">
        <v>24</v>
      </c>
      <c r="N1774" s="15" t="s">
        <v>26</v>
      </c>
      <c r="O1774" s="15" t="s">
        <v>24</v>
      </c>
      <c r="P1774" s="15" t="s">
        <v>25</v>
      </c>
      <c r="Q1774" s="15" t="s">
        <v>24</v>
      </c>
      <c r="R1774" s="15" t="s">
        <v>15</v>
      </c>
      <c r="S1774" s="18" t="n">
        <v>79</v>
      </c>
      <c r="T1774" s="15" t="n">
        <v>143.65</v>
      </c>
      <c r="U1774" s="15" t="s">
        <v>26</v>
      </c>
      <c r="V1774" s="18" t="n">
        <f aca="false">IF(ISNUMBER(T1774),T1774,0)</f>
        <v>143.65</v>
      </c>
      <c r="W1774" s="15" t="n">
        <f aca="false">IF(U1774="Yes",1,0)</f>
        <v>1</v>
      </c>
      <c r="X1774" s="15" t="str">
        <f aca="false">IF(F1774&lt;=12,"0-12 months",IF(F1774&lt;=24,"13-24 months",IF(F1774&lt;=48,"25-48 months","49-72 months")))</f>
        <v>0-12 months</v>
      </c>
      <c r="Y1774" s="15" t="str">
        <f aca="false">IF(C1774=1,"Yes","No")</f>
        <v>No</v>
      </c>
      <c r="Z1774" s="15" t="n">
        <f aca="false">COUNTIF(J1774:O1774,"Yes")</f>
        <v>1</v>
      </c>
      <c r="AA1774" s="18" t="n">
        <f aca="false">S1774*W1774</f>
        <v>79</v>
      </c>
      <c r="AB1774" s="15" t="n">
        <f aca="false">(P1774="Month-to-month")+(I1774="Fiber optic")+(R1774="Electronic check")+(F1774&lt;=12)+(M1774="No")+(J1774="No")</f>
        <v>6</v>
      </c>
      <c r="AC1774" s="15" t="str">
        <f aca="false">IF(AB1774&gt;=5,"High",IF(AB1774&gt;=3,"Medium","Low"))</f>
        <v>High</v>
      </c>
    </row>
    <row r="1775" customFormat="false" ht="15" hidden="false" customHeight="false" outlineLevel="0" collapsed="false">
      <c r="A1775" s="15" t="s">
        <v>1872</v>
      </c>
      <c r="B1775" s="15" t="s">
        <v>94</v>
      </c>
      <c r="C1775" s="15" t="n">
        <v>0</v>
      </c>
      <c r="D1775" s="15" t="s">
        <v>26</v>
      </c>
      <c r="E1775" s="15" t="s">
        <v>26</v>
      </c>
      <c r="F1775" s="15" t="n">
        <v>68</v>
      </c>
      <c r="G1775" s="15" t="s">
        <v>26</v>
      </c>
      <c r="H1775" s="15" t="s">
        <v>24</v>
      </c>
      <c r="I1775" s="15" t="s">
        <v>24</v>
      </c>
      <c r="J1775" s="15" t="s">
        <v>28</v>
      </c>
      <c r="K1775" s="15" t="s">
        <v>28</v>
      </c>
      <c r="L1775" s="15" t="s">
        <v>28</v>
      </c>
      <c r="M1775" s="15" t="s">
        <v>28</v>
      </c>
      <c r="N1775" s="15" t="s">
        <v>28</v>
      </c>
      <c r="O1775" s="15" t="s">
        <v>28</v>
      </c>
      <c r="P1775" s="15" t="s">
        <v>29</v>
      </c>
      <c r="Q1775" s="15" t="s">
        <v>26</v>
      </c>
      <c r="R1775" s="15" t="s">
        <v>19</v>
      </c>
      <c r="S1775" s="18" t="n">
        <v>19.35</v>
      </c>
      <c r="T1775" s="15" t="n">
        <v>1292.65</v>
      </c>
      <c r="U1775" s="15" t="s">
        <v>24</v>
      </c>
      <c r="V1775" s="18" t="n">
        <f aca="false">IF(ISNUMBER(T1775),T1775,0)</f>
        <v>1292.65</v>
      </c>
      <c r="W1775" s="15" t="n">
        <f aca="false">IF(U1775="Yes",1,0)</f>
        <v>0</v>
      </c>
      <c r="X1775" s="15" t="str">
        <f aca="false">IF(F1775&lt;=12,"0-12 months",IF(F1775&lt;=24,"13-24 months",IF(F1775&lt;=48,"25-48 months","49-72 months")))</f>
        <v>49-72 months</v>
      </c>
      <c r="Y1775" s="15" t="str">
        <f aca="false">IF(C1775=1,"Yes","No")</f>
        <v>No</v>
      </c>
      <c r="Z1775" s="15" t="n">
        <f aca="false">COUNTIF(J1775:O1775,"Yes")</f>
        <v>0</v>
      </c>
      <c r="AA1775" s="18" t="n">
        <f aca="false">S1775*W1775</f>
        <v>0</v>
      </c>
      <c r="AB1775" s="15" t="n">
        <f aca="false">(P1775="Month-to-month")+(I1775="Fiber optic")+(R1775="Electronic check")+(F1775&lt;=12)+(M1775="No")+(J1775="No")</f>
        <v>0</v>
      </c>
      <c r="AC1775" s="15" t="str">
        <f aca="false">IF(AB1775&gt;=5,"High",IF(AB1775&gt;=3,"Medium","Low"))</f>
        <v>Low</v>
      </c>
    </row>
    <row r="1776" customFormat="false" ht="15" hidden="false" customHeight="false" outlineLevel="0" collapsed="false">
      <c r="A1776" s="15" t="s">
        <v>1873</v>
      </c>
      <c r="B1776" s="15" t="s">
        <v>98</v>
      </c>
      <c r="C1776" s="15" t="n">
        <v>0</v>
      </c>
      <c r="D1776" s="15" t="s">
        <v>26</v>
      </c>
      <c r="E1776" s="15" t="s">
        <v>26</v>
      </c>
      <c r="F1776" s="15" t="n">
        <v>1</v>
      </c>
      <c r="G1776" s="15" t="s">
        <v>26</v>
      </c>
      <c r="H1776" s="15" t="s">
        <v>24</v>
      </c>
      <c r="I1776" s="15" t="s">
        <v>96</v>
      </c>
      <c r="J1776" s="15" t="s">
        <v>26</v>
      </c>
      <c r="K1776" s="15" t="s">
        <v>24</v>
      </c>
      <c r="L1776" s="15" t="s">
        <v>24</v>
      </c>
      <c r="M1776" s="15" t="s">
        <v>24</v>
      </c>
      <c r="N1776" s="15" t="s">
        <v>24</v>
      </c>
      <c r="O1776" s="15" t="s">
        <v>24</v>
      </c>
      <c r="P1776" s="15" t="s">
        <v>25</v>
      </c>
      <c r="Q1776" s="15" t="s">
        <v>26</v>
      </c>
      <c r="R1776" s="15" t="s">
        <v>17</v>
      </c>
      <c r="S1776" s="18" t="n">
        <v>48.75</v>
      </c>
      <c r="T1776" s="15" t="n">
        <v>48.75</v>
      </c>
      <c r="U1776" s="15" t="s">
        <v>24</v>
      </c>
      <c r="V1776" s="18" t="n">
        <f aca="false">IF(ISNUMBER(T1776),T1776,0)</f>
        <v>48.75</v>
      </c>
      <c r="W1776" s="15" t="n">
        <f aca="false">IF(U1776="Yes",1,0)</f>
        <v>0</v>
      </c>
      <c r="X1776" s="15" t="str">
        <f aca="false">IF(F1776&lt;=12,"0-12 months",IF(F1776&lt;=24,"13-24 months",IF(F1776&lt;=48,"25-48 months","49-72 months")))</f>
        <v>0-12 months</v>
      </c>
      <c r="Y1776" s="15" t="str">
        <f aca="false">IF(C1776=1,"Yes","No")</f>
        <v>No</v>
      </c>
      <c r="Z1776" s="15" t="n">
        <f aca="false">COUNTIF(J1776:O1776,"Yes")</f>
        <v>1</v>
      </c>
      <c r="AA1776" s="18" t="n">
        <f aca="false">S1776*W1776</f>
        <v>0</v>
      </c>
      <c r="AB1776" s="15" t="n">
        <f aca="false">(P1776="Month-to-month")+(I1776="Fiber optic")+(R1776="Electronic check")+(F1776&lt;=12)+(M1776="No")+(J1776="No")</f>
        <v>3</v>
      </c>
      <c r="AC1776" s="15" t="str">
        <f aca="false">IF(AB1776&gt;=5,"High",IF(AB1776&gt;=3,"Medium","Low"))</f>
        <v>Medium</v>
      </c>
    </row>
    <row r="1777" customFormat="false" ht="15" hidden="false" customHeight="false" outlineLevel="0" collapsed="false">
      <c r="A1777" s="15" t="s">
        <v>1874</v>
      </c>
      <c r="B1777" s="15" t="s">
        <v>98</v>
      </c>
      <c r="C1777" s="15" t="n">
        <v>1</v>
      </c>
      <c r="D1777" s="15" t="s">
        <v>24</v>
      </c>
      <c r="E1777" s="15" t="s">
        <v>24</v>
      </c>
      <c r="F1777" s="15" t="n">
        <v>65</v>
      </c>
      <c r="G1777" s="15" t="s">
        <v>26</v>
      </c>
      <c r="H1777" s="15" t="s">
        <v>26</v>
      </c>
      <c r="I1777" s="15" t="s">
        <v>102</v>
      </c>
      <c r="J1777" s="15" t="s">
        <v>26</v>
      </c>
      <c r="K1777" s="15" t="s">
        <v>24</v>
      </c>
      <c r="L1777" s="15" t="s">
        <v>26</v>
      </c>
      <c r="M1777" s="15" t="s">
        <v>26</v>
      </c>
      <c r="N1777" s="15" t="s">
        <v>26</v>
      </c>
      <c r="O1777" s="15" t="s">
        <v>26</v>
      </c>
      <c r="P1777" s="15" t="s">
        <v>29</v>
      </c>
      <c r="Q1777" s="15" t="s">
        <v>26</v>
      </c>
      <c r="R1777" s="15" t="s">
        <v>15</v>
      </c>
      <c r="S1777" s="18" t="n">
        <v>109.05</v>
      </c>
      <c r="T1777" s="15" t="n">
        <v>7108.2</v>
      </c>
      <c r="U1777" s="15" t="s">
        <v>24</v>
      </c>
      <c r="V1777" s="18" t="n">
        <f aca="false">IF(ISNUMBER(T1777),T1777,0)</f>
        <v>7108.2</v>
      </c>
      <c r="W1777" s="15" t="n">
        <f aca="false">IF(U1777="Yes",1,0)</f>
        <v>0</v>
      </c>
      <c r="X1777" s="15" t="str">
        <f aca="false">IF(F1777&lt;=12,"0-12 months",IF(F1777&lt;=24,"13-24 months",IF(F1777&lt;=48,"25-48 months","49-72 months")))</f>
        <v>49-72 months</v>
      </c>
      <c r="Y1777" s="15" t="str">
        <f aca="false">IF(C1777=1,"Yes","No")</f>
        <v>Yes</v>
      </c>
      <c r="Z1777" s="15" t="n">
        <f aca="false">COUNTIF(J1777:O1777,"Yes")</f>
        <v>5</v>
      </c>
      <c r="AA1777" s="18" t="n">
        <f aca="false">S1777*W1777</f>
        <v>0</v>
      </c>
      <c r="AB1777" s="15" t="n">
        <f aca="false">(P1777="Month-to-month")+(I1777="Fiber optic")+(R1777="Electronic check")+(F1777&lt;=12)+(M1777="No")+(J1777="No")</f>
        <v>2</v>
      </c>
      <c r="AC1777" s="15" t="str">
        <f aca="false">IF(AB1777&gt;=5,"High",IF(AB1777&gt;=3,"Medium","Low"))</f>
        <v>Low</v>
      </c>
    </row>
    <row r="1778" customFormat="false" ht="15" hidden="false" customHeight="false" outlineLevel="0" collapsed="false">
      <c r="A1778" s="15" t="s">
        <v>1875</v>
      </c>
      <c r="B1778" s="15" t="s">
        <v>98</v>
      </c>
      <c r="C1778" s="15" t="n">
        <v>1</v>
      </c>
      <c r="D1778" s="15" t="s">
        <v>26</v>
      </c>
      <c r="E1778" s="15" t="s">
        <v>24</v>
      </c>
      <c r="F1778" s="15" t="n">
        <v>72</v>
      </c>
      <c r="G1778" s="15" t="s">
        <v>26</v>
      </c>
      <c r="H1778" s="15" t="s">
        <v>26</v>
      </c>
      <c r="I1778" s="15" t="s">
        <v>24</v>
      </c>
      <c r="J1778" s="15" t="s">
        <v>28</v>
      </c>
      <c r="K1778" s="15" t="s">
        <v>28</v>
      </c>
      <c r="L1778" s="15" t="s">
        <v>28</v>
      </c>
      <c r="M1778" s="15" t="s">
        <v>28</v>
      </c>
      <c r="N1778" s="15" t="s">
        <v>28</v>
      </c>
      <c r="O1778" s="15" t="s">
        <v>28</v>
      </c>
      <c r="P1778" s="15" t="s">
        <v>29</v>
      </c>
      <c r="Q1778" s="15" t="s">
        <v>26</v>
      </c>
      <c r="R1778" s="15" t="s">
        <v>19</v>
      </c>
      <c r="S1778" s="18" t="n">
        <v>25</v>
      </c>
      <c r="T1778" s="15" t="n">
        <v>1802.55</v>
      </c>
      <c r="U1778" s="15" t="s">
        <v>24</v>
      </c>
      <c r="V1778" s="18" t="n">
        <f aca="false">IF(ISNUMBER(T1778),T1778,0)</f>
        <v>1802.55</v>
      </c>
      <c r="W1778" s="15" t="n">
        <f aca="false">IF(U1778="Yes",1,0)</f>
        <v>0</v>
      </c>
      <c r="X1778" s="15" t="str">
        <f aca="false">IF(F1778&lt;=12,"0-12 months",IF(F1778&lt;=24,"13-24 months",IF(F1778&lt;=48,"25-48 months","49-72 months")))</f>
        <v>49-72 months</v>
      </c>
      <c r="Y1778" s="15" t="str">
        <f aca="false">IF(C1778=1,"Yes","No")</f>
        <v>Yes</v>
      </c>
      <c r="Z1778" s="15" t="n">
        <f aca="false">COUNTIF(J1778:O1778,"Yes")</f>
        <v>0</v>
      </c>
      <c r="AA1778" s="18" t="n">
        <f aca="false">S1778*W1778</f>
        <v>0</v>
      </c>
      <c r="AB1778" s="15" t="n">
        <f aca="false">(P1778="Month-to-month")+(I1778="Fiber optic")+(R1778="Electronic check")+(F1778&lt;=12)+(M1778="No")+(J1778="No")</f>
        <v>0</v>
      </c>
      <c r="AC1778" s="15" t="str">
        <f aca="false">IF(AB1778&gt;=5,"High",IF(AB1778&gt;=3,"Medium","Low"))</f>
        <v>Low</v>
      </c>
    </row>
    <row r="1779" customFormat="false" ht="15" hidden="false" customHeight="false" outlineLevel="0" collapsed="false">
      <c r="A1779" s="15" t="s">
        <v>1876</v>
      </c>
      <c r="B1779" s="15" t="s">
        <v>94</v>
      </c>
      <c r="C1779" s="15" t="n">
        <v>0</v>
      </c>
      <c r="D1779" s="15" t="s">
        <v>24</v>
      </c>
      <c r="E1779" s="15" t="s">
        <v>24</v>
      </c>
      <c r="F1779" s="15" t="n">
        <v>28</v>
      </c>
      <c r="G1779" s="15" t="s">
        <v>26</v>
      </c>
      <c r="H1779" s="15" t="s">
        <v>26</v>
      </c>
      <c r="I1779" s="15" t="s">
        <v>96</v>
      </c>
      <c r="J1779" s="15" t="s">
        <v>24</v>
      </c>
      <c r="K1779" s="15" t="s">
        <v>24</v>
      </c>
      <c r="L1779" s="15" t="s">
        <v>24</v>
      </c>
      <c r="M1779" s="15" t="s">
        <v>26</v>
      </c>
      <c r="N1779" s="15" t="s">
        <v>24</v>
      </c>
      <c r="O1779" s="15" t="s">
        <v>24</v>
      </c>
      <c r="P1779" s="15" t="s">
        <v>25</v>
      </c>
      <c r="Q1779" s="15" t="s">
        <v>26</v>
      </c>
      <c r="R1779" s="15" t="s">
        <v>21</v>
      </c>
      <c r="S1779" s="18" t="n">
        <v>54.9</v>
      </c>
      <c r="T1779" s="15" t="n">
        <v>1505.15</v>
      </c>
      <c r="U1779" s="15" t="s">
        <v>24</v>
      </c>
      <c r="V1779" s="18" t="n">
        <f aca="false">IF(ISNUMBER(T1779),T1779,0)</f>
        <v>1505.15</v>
      </c>
      <c r="W1779" s="15" t="n">
        <f aca="false">IF(U1779="Yes",1,0)</f>
        <v>0</v>
      </c>
      <c r="X1779" s="15" t="str">
        <f aca="false">IF(F1779&lt;=12,"0-12 months",IF(F1779&lt;=24,"13-24 months",IF(F1779&lt;=48,"25-48 months","49-72 months")))</f>
        <v>25-48 months</v>
      </c>
      <c r="Y1779" s="15" t="str">
        <f aca="false">IF(C1779=1,"Yes","No")</f>
        <v>No</v>
      </c>
      <c r="Z1779" s="15" t="n">
        <f aca="false">COUNTIF(J1779:O1779,"Yes")</f>
        <v>1</v>
      </c>
      <c r="AA1779" s="18" t="n">
        <f aca="false">S1779*W1779</f>
        <v>0</v>
      </c>
      <c r="AB1779" s="15" t="n">
        <f aca="false">(P1779="Month-to-month")+(I1779="Fiber optic")+(R1779="Electronic check")+(F1779&lt;=12)+(M1779="No")+(J1779="No")</f>
        <v>2</v>
      </c>
      <c r="AC1779" s="15" t="str">
        <f aca="false">IF(AB1779&gt;=5,"High",IF(AB1779&gt;=3,"Medium","Low"))</f>
        <v>Low</v>
      </c>
    </row>
    <row r="1780" customFormat="false" ht="15" hidden="false" customHeight="false" outlineLevel="0" collapsed="false">
      <c r="A1780" s="15" t="s">
        <v>1877</v>
      </c>
      <c r="B1780" s="15" t="s">
        <v>98</v>
      </c>
      <c r="C1780" s="15" t="n">
        <v>0</v>
      </c>
      <c r="D1780" s="15" t="s">
        <v>26</v>
      </c>
      <c r="E1780" s="15" t="s">
        <v>26</v>
      </c>
      <c r="F1780" s="15" t="n">
        <v>72</v>
      </c>
      <c r="G1780" s="15" t="s">
        <v>26</v>
      </c>
      <c r="H1780" s="15" t="s">
        <v>26</v>
      </c>
      <c r="I1780" s="15" t="s">
        <v>24</v>
      </c>
      <c r="J1780" s="15" t="s">
        <v>28</v>
      </c>
      <c r="K1780" s="15" t="s">
        <v>28</v>
      </c>
      <c r="L1780" s="15" t="s">
        <v>28</v>
      </c>
      <c r="M1780" s="15" t="s">
        <v>28</v>
      </c>
      <c r="N1780" s="15" t="s">
        <v>28</v>
      </c>
      <c r="O1780" s="15" t="s">
        <v>28</v>
      </c>
      <c r="P1780" s="15" t="s">
        <v>29</v>
      </c>
      <c r="Q1780" s="15" t="s">
        <v>24</v>
      </c>
      <c r="R1780" s="15" t="s">
        <v>21</v>
      </c>
      <c r="S1780" s="18" t="n">
        <v>24.75</v>
      </c>
      <c r="T1780" s="15" t="n">
        <v>1859.1</v>
      </c>
      <c r="U1780" s="15" t="s">
        <v>24</v>
      </c>
      <c r="V1780" s="18" t="n">
        <f aca="false">IF(ISNUMBER(T1780),T1780,0)</f>
        <v>1859.1</v>
      </c>
      <c r="W1780" s="15" t="n">
        <f aca="false">IF(U1780="Yes",1,0)</f>
        <v>0</v>
      </c>
      <c r="X1780" s="15" t="str">
        <f aca="false">IF(F1780&lt;=12,"0-12 months",IF(F1780&lt;=24,"13-24 months",IF(F1780&lt;=48,"25-48 months","49-72 months")))</f>
        <v>49-72 months</v>
      </c>
      <c r="Y1780" s="15" t="str">
        <f aca="false">IF(C1780=1,"Yes","No")</f>
        <v>No</v>
      </c>
      <c r="Z1780" s="15" t="n">
        <f aca="false">COUNTIF(J1780:O1780,"Yes")</f>
        <v>0</v>
      </c>
      <c r="AA1780" s="18" t="n">
        <f aca="false">S1780*W1780</f>
        <v>0</v>
      </c>
      <c r="AB1780" s="15" t="n">
        <f aca="false">(P1780="Month-to-month")+(I1780="Fiber optic")+(R1780="Electronic check")+(F1780&lt;=12)+(M1780="No")+(J1780="No")</f>
        <v>0</v>
      </c>
      <c r="AC1780" s="15" t="str">
        <f aca="false">IF(AB1780&gt;=5,"High",IF(AB1780&gt;=3,"Medium","Low"))</f>
        <v>Low</v>
      </c>
    </row>
    <row r="1781" customFormat="false" ht="15" hidden="false" customHeight="false" outlineLevel="0" collapsed="false">
      <c r="A1781" s="15" t="s">
        <v>1878</v>
      </c>
      <c r="B1781" s="15" t="s">
        <v>94</v>
      </c>
      <c r="C1781" s="15" t="n">
        <v>0</v>
      </c>
      <c r="D1781" s="15" t="s">
        <v>24</v>
      </c>
      <c r="E1781" s="15" t="s">
        <v>24</v>
      </c>
      <c r="F1781" s="15" t="n">
        <v>2</v>
      </c>
      <c r="G1781" s="15" t="s">
        <v>26</v>
      </c>
      <c r="H1781" s="15" t="s">
        <v>24</v>
      </c>
      <c r="I1781" s="15" t="s">
        <v>102</v>
      </c>
      <c r="J1781" s="15" t="s">
        <v>26</v>
      </c>
      <c r="K1781" s="15" t="s">
        <v>26</v>
      </c>
      <c r="L1781" s="15" t="s">
        <v>24</v>
      </c>
      <c r="M1781" s="15" t="s">
        <v>24</v>
      </c>
      <c r="N1781" s="15" t="s">
        <v>26</v>
      </c>
      <c r="O1781" s="15" t="s">
        <v>24</v>
      </c>
      <c r="P1781" s="15" t="s">
        <v>25</v>
      </c>
      <c r="Q1781" s="15" t="s">
        <v>26</v>
      </c>
      <c r="R1781" s="15" t="s">
        <v>15</v>
      </c>
      <c r="S1781" s="18" t="n">
        <v>91.15</v>
      </c>
      <c r="T1781" s="15" t="n">
        <v>168.5</v>
      </c>
      <c r="U1781" s="15" t="s">
        <v>24</v>
      </c>
      <c r="V1781" s="18" t="n">
        <f aca="false">IF(ISNUMBER(T1781),T1781,0)</f>
        <v>168.5</v>
      </c>
      <c r="W1781" s="15" t="n">
        <f aca="false">IF(U1781="Yes",1,0)</f>
        <v>0</v>
      </c>
      <c r="X1781" s="15" t="str">
        <f aca="false">IF(F1781&lt;=12,"0-12 months",IF(F1781&lt;=24,"13-24 months",IF(F1781&lt;=48,"25-48 months","49-72 months")))</f>
        <v>0-12 months</v>
      </c>
      <c r="Y1781" s="15" t="str">
        <f aca="false">IF(C1781=1,"Yes","No")</f>
        <v>No</v>
      </c>
      <c r="Z1781" s="15" t="n">
        <f aca="false">COUNTIF(J1781:O1781,"Yes")</f>
        <v>3</v>
      </c>
      <c r="AA1781" s="18" t="n">
        <f aca="false">S1781*W1781</f>
        <v>0</v>
      </c>
      <c r="AB1781" s="15" t="n">
        <f aca="false">(P1781="Month-to-month")+(I1781="Fiber optic")+(R1781="Electronic check")+(F1781&lt;=12)+(M1781="No")+(J1781="No")</f>
        <v>5</v>
      </c>
      <c r="AC1781" s="15" t="str">
        <f aca="false">IF(AB1781&gt;=5,"High",IF(AB1781&gt;=3,"Medium","Low"))</f>
        <v>High</v>
      </c>
    </row>
    <row r="1782" customFormat="false" ht="15" hidden="false" customHeight="false" outlineLevel="0" collapsed="false">
      <c r="A1782" s="15" t="s">
        <v>1879</v>
      </c>
      <c r="B1782" s="15" t="s">
        <v>94</v>
      </c>
      <c r="C1782" s="15" t="n">
        <v>0</v>
      </c>
      <c r="D1782" s="15" t="s">
        <v>24</v>
      </c>
      <c r="E1782" s="15" t="s">
        <v>26</v>
      </c>
      <c r="F1782" s="15" t="n">
        <v>18</v>
      </c>
      <c r="G1782" s="15" t="s">
        <v>26</v>
      </c>
      <c r="H1782" s="15" t="s">
        <v>24</v>
      </c>
      <c r="I1782" s="15" t="s">
        <v>24</v>
      </c>
      <c r="J1782" s="15" t="s">
        <v>28</v>
      </c>
      <c r="K1782" s="15" t="s">
        <v>28</v>
      </c>
      <c r="L1782" s="15" t="s">
        <v>28</v>
      </c>
      <c r="M1782" s="15" t="s">
        <v>28</v>
      </c>
      <c r="N1782" s="15" t="s">
        <v>28</v>
      </c>
      <c r="O1782" s="15" t="s">
        <v>28</v>
      </c>
      <c r="P1782" s="15" t="s">
        <v>27</v>
      </c>
      <c r="Q1782" s="15" t="s">
        <v>24</v>
      </c>
      <c r="R1782" s="15" t="s">
        <v>19</v>
      </c>
      <c r="S1782" s="18" t="n">
        <v>20.15</v>
      </c>
      <c r="T1782" s="15" t="n">
        <v>390.85</v>
      </c>
      <c r="U1782" s="15" t="s">
        <v>26</v>
      </c>
      <c r="V1782" s="18" t="n">
        <f aca="false">IF(ISNUMBER(T1782),T1782,0)</f>
        <v>390.85</v>
      </c>
      <c r="W1782" s="15" t="n">
        <f aca="false">IF(U1782="Yes",1,0)</f>
        <v>1</v>
      </c>
      <c r="X1782" s="15" t="str">
        <f aca="false">IF(F1782&lt;=12,"0-12 months",IF(F1782&lt;=24,"13-24 months",IF(F1782&lt;=48,"25-48 months","49-72 months")))</f>
        <v>13-24 months</v>
      </c>
      <c r="Y1782" s="15" t="str">
        <f aca="false">IF(C1782=1,"Yes","No")</f>
        <v>No</v>
      </c>
      <c r="Z1782" s="15" t="n">
        <f aca="false">COUNTIF(J1782:O1782,"Yes")</f>
        <v>0</v>
      </c>
      <c r="AA1782" s="18" t="n">
        <f aca="false">S1782*W1782</f>
        <v>20.15</v>
      </c>
      <c r="AB1782" s="15" t="n">
        <f aca="false">(P1782="Month-to-month")+(I1782="Fiber optic")+(R1782="Electronic check")+(F1782&lt;=12)+(M1782="No")+(J1782="No")</f>
        <v>0</v>
      </c>
      <c r="AC1782" s="15" t="str">
        <f aca="false">IF(AB1782&gt;=5,"High",IF(AB1782&gt;=3,"Medium","Low"))</f>
        <v>Low</v>
      </c>
    </row>
    <row r="1783" customFormat="false" ht="15" hidden="false" customHeight="false" outlineLevel="0" collapsed="false">
      <c r="A1783" s="15" t="s">
        <v>1880</v>
      </c>
      <c r="B1783" s="15" t="s">
        <v>98</v>
      </c>
      <c r="C1783" s="15" t="n">
        <v>1</v>
      </c>
      <c r="D1783" s="15" t="s">
        <v>26</v>
      </c>
      <c r="E1783" s="15" t="s">
        <v>24</v>
      </c>
      <c r="F1783" s="15" t="n">
        <v>60</v>
      </c>
      <c r="G1783" s="15" t="s">
        <v>26</v>
      </c>
      <c r="H1783" s="15" t="s">
        <v>26</v>
      </c>
      <c r="I1783" s="15" t="s">
        <v>102</v>
      </c>
      <c r="J1783" s="15" t="s">
        <v>24</v>
      </c>
      <c r="K1783" s="15" t="s">
        <v>26</v>
      </c>
      <c r="L1783" s="15" t="s">
        <v>26</v>
      </c>
      <c r="M1783" s="15" t="s">
        <v>24</v>
      </c>
      <c r="N1783" s="15" t="s">
        <v>26</v>
      </c>
      <c r="O1783" s="15" t="s">
        <v>26</v>
      </c>
      <c r="P1783" s="15" t="s">
        <v>27</v>
      </c>
      <c r="Q1783" s="15" t="s">
        <v>26</v>
      </c>
      <c r="R1783" s="15" t="s">
        <v>15</v>
      </c>
      <c r="S1783" s="18" t="n">
        <v>104.35</v>
      </c>
      <c r="T1783" s="15" t="n">
        <v>6339.45</v>
      </c>
      <c r="U1783" s="15" t="s">
        <v>24</v>
      </c>
      <c r="V1783" s="18" t="n">
        <f aca="false">IF(ISNUMBER(T1783),T1783,0)</f>
        <v>6339.45</v>
      </c>
      <c r="W1783" s="15" t="n">
        <f aca="false">IF(U1783="Yes",1,0)</f>
        <v>0</v>
      </c>
      <c r="X1783" s="15" t="str">
        <f aca="false">IF(F1783&lt;=12,"0-12 months",IF(F1783&lt;=24,"13-24 months",IF(F1783&lt;=48,"25-48 months","49-72 months")))</f>
        <v>49-72 months</v>
      </c>
      <c r="Y1783" s="15" t="str">
        <f aca="false">IF(C1783=1,"Yes","No")</f>
        <v>Yes</v>
      </c>
      <c r="Z1783" s="15" t="n">
        <f aca="false">COUNTIF(J1783:O1783,"Yes")</f>
        <v>4</v>
      </c>
      <c r="AA1783" s="18" t="n">
        <f aca="false">S1783*W1783</f>
        <v>0</v>
      </c>
      <c r="AB1783" s="15" t="n">
        <f aca="false">(P1783="Month-to-month")+(I1783="Fiber optic")+(R1783="Electronic check")+(F1783&lt;=12)+(M1783="No")+(J1783="No")</f>
        <v>4</v>
      </c>
      <c r="AC1783" s="15" t="str">
        <f aca="false">IF(AB1783&gt;=5,"High",IF(AB1783&gt;=3,"Medium","Low"))</f>
        <v>Medium</v>
      </c>
    </row>
    <row r="1784" customFormat="false" ht="15" hidden="false" customHeight="false" outlineLevel="0" collapsed="false">
      <c r="A1784" s="15" t="s">
        <v>1881</v>
      </c>
      <c r="B1784" s="15" t="s">
        <v>94</v>
      </c>
      <c r="C1784" s="15" t="n">
        <v>1</v>
      </c>
      <c r="D1784" s="15" t="s">
        <v>24</v>
      </c>
      <c r="E1784" s="15" t="s">
        <v>24</v>
      </c>
      <c r="F1784" s="15" t="n">
        <v>26</v>
      </c>
      <c r="G1784" s="15" t="s">
        <v>26</v>
      </c>
      <c r="H1784" s="15" t="s">
        <v>26</v>
      </c>
      <c r="I1784" s="15" t="s">
        <v>96</v>
      </c>
      <c r="J1784" s="15" t="s">
        <v>24</v>
      </c>
      <c r="K1784" s="15" t="s">
        <v>24</v>
      </c>
      <c r="L1784" s="15" t="s">
        <v>24</v>
      </c>
      <c r="M1784" s="15" t="s">
        <v>26</v>
      </c>
      <c r="N1784" s="15" t="s">
        <v>24</v>
      </c>
      <c r="O1784" s="15" t="s">
        <v>26</v>
      </c>
      <c r="P1784" s="15" t="s">
        <v>25</v>
      </c>
      <c r="Q1784" s="15" t="s">
        <v>26</v>
      </c>
      <c r="R1784" s="15" t="s">
        <v>15</v>
      </c>
      <c r="S1784" s="18" t="n">
        <v>66.05</v>
      </c>
      <c r="T1784" s="15" t="n">
        <v>1652.4</v>
      </c>
      <c r="U1784" s="15" t="s">
        <v>24</v>
      </c>
      <c r="V1784" s="18" t="n">
        <f aca="false">IF(ISNUMBER(T1784),T1784,0)</f>
        <v>1652.4</v>
      </c>
      <c r="W1784" s="15" t="n">
        <f aca="false">IF(U1784="Yes",1,0)</f>
        <v>0</v>
      </c>
      <c r="X1784" s="15" t="str">
        <f aca="false">IF(F1784&lt;=12,"0-12 months",IF(F1784&lt;=24,"13-24 months",IF(F1784&lt;=48,"25-48 months","49-72 months")))</f>
        <v>25-48 months</v>
      </c>
      <c r="Y1784" s="15" t="str">
        <f aca="false">IF(C1784=1,"Yes","No")</f>
        <v>Yes</v>
      </c>
      <c r="Z1784" s="15" t="n">
        <f aca="false">COUNTIF(J1784:O1784,"Yes")</f>
        <v>2</v>
      </c>
      <c r="AA1784" s="18" t="n">
        <f aca="false">S1784*W1784</f>
        <v>0</v>
      </c>
      <c r="AB1784" s="15" t="n">
        <f aca="false">(P1784="Month-to-month")+(I1784="Fiber optic")+(R1784="Electronic check")+(F1784&lt;=12)+(M1784="No")+(J1784="No")</f>
        <v>3</v>
      </c>
      <c r="AC1784" s="15" t="str">
        <f aca="false">IF(AB1784&gt;=5,"High",IF(AB1784&gt;=3,"Medium","Low"))</f>
        <v>Medium</v>
      </c>
    </row>
    <row r="1785" customFormat="false" ht="15" hidden="false" customHeight="false" outlineLevel="0" collapsed="false">
      <c r="A1785" s="15" t="s">
        <v>1882</v>
      </c>
      <c r="B1785" s="15" t="s">
        <v>98</v>
      </c>
      <c r="C1785" s="15" t="n">
        <v>0</v>
      </c>
      <c r="D1785" s="15" t="s">
        <v>24</v>
      </c>
      <c r="E1785" s="15" t="s">
        <v>26</v>
      </c>
      <c r="F1785" s="15" t="n">
        <v>1</v>
      </c>
      <c r="G1785" s="15" t="s">
        <v>26</v>
      </c>
      <c r="H1785" s="15" t="s">
        <v>24</v>
      </c>
      <c r="I1785" s="15" t="s">
        <v>102</v>
      </c>
      <c r="J1785" s="15" t="s">
        <v>24</v>
      </c>
      <c r="K1785" s="15" t="s">
        <v>24</v>
      </c>
      <c r="L1785" s="15" t="s">
        <v>24</v>
      </c>
      <c r="M1785" s="15" t="s">
        <v>24</v>
      </c>
      <c r="N1785" s="15" t="s">
        <v>24</v>
      </c>
      <c r="O1785" s="15" t="s">
        <v>24</v>
      </c>
      <c r="P1785" s="15" t="s">
        <v>25</v>
      </c>
      <c r="Q1785" s="15" t="s">
        <v>26</v>
      </c>
      <c r="R1785" s="15" t="s">
        <v>15</v>
      </c>
      <c r="S1785" s="18" t="n">
        <v>71.65</v>
      </c>
      <c r="T1785" s="15" t="n">
        <v>71.65</v>
      </c>
      <c r="U1785" s="15" t="s">
        <v>26</v>
      </c>
      <c r="V1785" s="18" t="n">
        <f aca="false">IF(ISNUMBER(T1785),T1785,0)</f>
        <v>71.65</v>
      </c>
      <c r="W1785" s="15" t="n">
        <f aca="false">IF(U1785="Yes",1,0)</f>
        <v>1</v>
      </c>
      <c r="X1785" s="15" t="str">
        <f aca="false">IF(F1785&lt;=12,"0-12 months",IF(F1785&lt;=24,"13-24 months",IF(F1785&lt;=48,"25-48 months","49-72 months")))</f>
        <v>0-12 months</v>
      </c>
      <c r="Y1785" s="15" t="str">
        <f aca="false">IF(C1785=1,"Yes","No")</f>
        <v>No</v>
      </c>
      <c r="Z1785" s="15" t="n">
        <f aca="false">COUNTIF(J1785:O1785,"Yes")</f>
        <v>0</v>
      </c>
      <c r="AA1785" s="18" t="n">
        <f aca="false">S1785*W1785</f>
        <v>71.65</v>
      </c>
      <c r="AB1785" s="15" t="n">
        <f aca="false">(P1785="Month-to-month")+(I1785="Fiber optic")+(R1785="Electronic check")+(F1785&lt;=12)+(M1785="No")+(J1785="No")</f>
        <v>6</v>
      </c>
      <c r="AC1785" s="15" t="str">
        <f aca="false">IF(AB1785&gt;=5,"High",IF(AB1785&gt;=3,"Medium","Low"))</f>
        <v>High</v>
      </c>
    </row>
    <row r="1786" customFormat="false" ht="15" hidden="false" customHeight="false" outlineLevel="0" collapsed="false">
      <c r="A1786" s="15" t="s">
        <v>1883</v>
      </c>
      <c r="B1786" s="15" t="s">
        <v>94</v>
      </c>
      <c r="C1786" s="15" t="n">
        <v>0</v>
      </c>
      <c r="D1786" s="15" t="s">
        <v>24</v>
      </c>
      <c r="E1786" s="15" t="s">
        <v>24</v>
      </c>
      <c r="F1786" s="15" t="n">
        <v>4</v>
      </c>
      <c r="G1786" s="15" t="s">
        <v>26</v>
      </c>
      <c r="H1786" s="15" t="s">
        <v>24</v>
      </c>
      <c r="I1786" s="15" t="s">
        <v>24</v>
      </c>
      <c r="J1786" s="15" t="s">
        <v>28</v>
      </c>
      <c r="K1786" s="15" t="s">
        <v>28</v>
      </c>
      <c r="L1786" s="15" t="s">
        <v>28</v>
      </c>
      <c r="M1786" s="15" t="s">
        <v>28</v>
      </c>
      <c r="N1786" s="15" t="s">
        <v>28</v>
      </c>
      <c r="O1786" s="15" t="s">
        <v>28</v>
      </c>
      <c r="P1786" s="15" t="s">
        <v>25</v>
      </c>
      <c r="Q1786" s="15" t="s">
        <v>24</v>
      </c>
      <c r="R1786" s="15" t="s">
        <v>17</v>
      </c>
      <c r="S1786" s="18" t="n">
        <v>20.35</v>
      </c>
      <c r="T1786" s="15" t="n">
        <v>77.5</v>
      </c>
      <c r="U1786" s="15" t="s">
        <v>26</v>
      </c>
      <c r="V1786" s="18" t="n">
        <f aca="false">IF(ISNUMBER(T1786),T1786,0)</f>
        <v>77.5</v>
      </c>
      <c r="W1786" s="15" t="n">
        <f aca="false">IF(U1786="Yes",1,0)</f>
        <v>1</v>
      </c>
      <c r="X1786" s="15" t="str">
        <f aca="false">IF(F1786&lt;=12,"0-12 months",IF(F1786&lt;=24,"13-24 months",IF(F1786&lt;=48,"25-48 months","49-72 months")))</f>
        <v>0-12 months</v>
      </c>
      <c r="Y1786" s="15" t="str">
        <f aca="false">IF(C1786=1,"Yes","No")</f>
        <v>No</v>
      </c>
      <c r="Z1786" s="15" t="n">
        <f aca="false">COUNTIF(J1786:O1786,"Yes")</f>
        <v>0</v>
      </c>
      <c r="AA1786" s="18" t="n">
        <f aca="false">S1786*W1786</f>
        <v>20.35</v>
      </c>
      <c r="AB1786" s="15" t="n">
        <f aca="false">(P1786="Month-to-month")+(I1786="Fiber optic")+(R1786="Electronic check")+(F1786&lt;=12)+(M1786="No")+(J1786="No")</f>
        <v>2</v>
      </c>
      <c r="AC1786" s="15" t="str">
        <f aca="false">IF(AB1786&gt;=5,"High",IF(AB1786&gt;=3,"Medium","Low"))</f>
        <v>Low</v>
      </c>
    </row>
    <row r="1787" customFormat="false" ht="15" hidden="false" customHeight="false" outlineLevel="0" collapsed="false">
      <c r="A1787" s="15" t="s">
        <v>1884</v>
      </c>
      <c r="B1787" s="15" t="s">
        <v>98</v>
      </c>
      <c r="C1787" s="15" t="n">
        <v>0</v>
      </c>
      <c r="D1787" s="15" t="s">
        <v>26</v>
      </c>
      <c r="E1787" s="15" t="s">
        <v>26</v>
      </c>
      <c r="F1787" s="15" t="n">
        <v>68</v>
      </c>
      <c r="G1787" s="15" t="s">
        <v>26</v>
      </c>
      <c r="H1787" s="15" t="s">
        <v>26</v>
      </c>
      <c r="I1787" s="15" t="s">
        <v>96</v>
      </c>
      <c r="J1787" s="15" t="s">
        <v>26</v>
      </c>
      <c r="K1787" s="15" t="s">
        <v>26</v>
      </c>
      <c r="L1787" s="15" t="s">
        <v>26</v>
      </c>
      <c r="M1787" s="15" t="s">
        <v>26</v>
      </c>
      <c r="N1787" s="15" t="s">
        <v>26</v>
      </c>
      <c r="O1787" s="15" t="s">
        <v>26</v>
      </c>
      <c r="P1787" s="15" t="s">
        <v>29</v>
      </c>
      <c r="Q1787" s="15" t="s">
        <v>26</v>
      </c>
      <c r="R1787" s="15" t="s">
        <v>21</v>
      </c>
      <c r="S1787" s="18" t="n">
        <v>92.2</v>
      </c>
      <c r="T1787" s="15" t="n">
        <v>6392.85</v>
      </c>
      <c r="U1787" s="15" t="s">
        <v>24</v>
      </c>
      <c r="V1787" s="18" t="n">
        <f aca="false">IF(ISNUMBER(T1787),T1787,0)</f>
        <v>6392.85</v>
      </c>
      <c r="W1787" s="15" t="n">
        <f aca="false">IF(U1787="Yes",1,0)</f>
        <v>0</v>
      </c>
      <c r="X1787" s="15" t="str">
        <f aca="false">IF(F1787&lt;=12,"0-12 months",IF(F1787&lt;=24,"13-24 months",IF(F1787&lt;=48,"25-48 months","49-72 months")))</f>
        <v>49-72 months</v>
      </c>
      <c r="Y1787" s="15" t="str">
        <f aca="false">IF(C1787=1,"Yes","No")</f>
        <v>No</v>
      </c>
      <c r="Z1787" s="15" t="n">
        <f aca="false">COUNTIF(J1787:O1787,"Yes")</f>
        <v>6</v>
      </c>
      <c r="AA1787" s="18" t="n">
        <f aca="false">S1787*W1787</f>
        <v>0</v>
      </c>
      <c r="AB1787" s="15" t="n">
        <f aca="false">(P1787="Month-to-month")+(I1787="Fiber optic")+(R1787="Electronic check")+(F1787&lt;=12)+(M1787="No")+(J1787="No")</f>
        <v>0</v>
      </c>
      <c r="AC1787" s="15" t="str">
        <f aca="false">IF(AB1787&gt;=5,"High",IF(AB1787&gt;=3,"Medium","Low"))</f>
        <v>Low</v>
      </c>
    </row>
    <row r="1788" customFormat="false" ht="15" hidden="false" customHeight="false" outlineLevel="0" collapsed="false">
      <c r="A1788" s="15" t="s">
        <v>1885</v>
      </c>
      <c r="B1788" s="15" t="s">
        <v>94</v>
      </c>
      <c r="C1788" s="15" t="n">
        <v>0</v>
      </c>
      <c r="D1788" s="15" t="s">
        <v>24</v>
      </c>
      <c r="E1788" s="15" t="s">
        <v>24</v>
      </c>
      <c r="F1788" s="15" t="n">
        <v>38</v>
      </c>
      <c r="G1788" s="15" t="s">
        <v>26</v>
      </c>
      <c r="H1788" s="15" t="s">
        <v>24</v>
      </c>
      <c r="I1788" s="15" t="s">
        <v>102</v>
      </c>
      <c r="J1788" s="15" t="s">
        <v>24</v>
      </c>
      <c r="K1788" s="15" t="s">
        <v>26</v>
      </c>
      <c r="L1788" s="15" t="s">
        <v>26</v>
      </c>
      <c r="M1788" s="15" t="s">
        <v>26</v>
      </c>
      <c r="N1788" s="15" t="s">
        <v>24</v>
      </c>
      <c r="O1788" s="15" t="s">
        <v>24</v>
      </c>
      <c r="P1788" s="15" t="s">
        <v>25</v>
      </c>
      <c r="Q1788" s="15" t="s">
        <v>26</v>
      </c>
      <c r="R1788" s="15" t="s">
        <v>21</v>
      </c>
      <c r="S1788" s="18" t="n">
        <v>84.25</v>
      </c>
      <c r="T1788" s="15" t="n">
        <v>3264.5</v>
      </c>
      <c r="U1788" s="15" t="s">
        <v>26</v>
      </c>
      <c r="V1788" s="18" t="n">
        <f aca="false">IF(ISNUMBER(T1788),T1788,0)</f>
        <v>3264.5</v>
      </c>
      <c r="W1788" s="15" t="n">
        <f aca="false">IF(U1788="Yes",1,0)</f>
        <v>1</v>
      </c>
      <c r="X1788" s="15" t="str">
        <f aca="false">IF(F1788&lt;=12,"0-12 months",IF(F1788&lt;=24,"13-24 months",IF(F1788&lt;=48,"25-48 months","49-72 months")))</f>
        <v>25-48 months</v>
      </c>
      <c r="Y1788" s="15" t="str">
        <f aca="false">IF(C1788=1,"Yes","No")</f>
        <v>No</v>
      </c>
      <c r="Z1788" s="15" t="n">
        <f aca="false">COUNTIF(J1788:O1788,"Yes")</f>
        <v>3</v>
      </c>
      <c r="AA1788" s="18" t="n">
        <f aca="false">S1788*W1788</f>
        <v>84.25</v>
      </c>
      <c r="AB1788" s="15" t="n">
        <f aca="false">(P1788="Month-to-month")+(I1788="Fiber optic")+(R1788="Electronic check")+(F1788&lt;=12)+(M1788="No")+(J1788="No")</f>
        <v>3</v>
      </c>
      <c r="AC1788" s="15" t="str">
        <f aca="false">IF(AB1788&gt;=5,"High",IF(AB1788&gt;=3,"Medium","Low"))</f>
        <v>Medium</v>
      </c>
    </row>
    <row r="1789" customFormat="false" ht="15" hidden="false" customHeight="false" outlineLevel="0" collapsed="false">
      <c r="A1789" s="15" t="s">
        <v>1886</v>
      </c>
      <c r="B1789" s="15" t="s">
        <v>94</v>
      </c>
      <c r="C1789" s="15" t="n">
        <v>1</v>
      </c>
      <c r="D1789" s="15" t="s">
        <v>26</v>
      </c>
      <c r="E1789" s="15" t="s">
        <v>24</v>
      </c>
      <c r="F1789" s="15" t="n">
        <v>42</v>
      </c>
      <c r="G1789" s="15" t="s">
        <v>26</v>
      </c>
      <c r="H1789" s="15" t="s">
        <v>26</v>
      </c>
      <c r="I1789" s="15" t="s">
        <v>102</v>
      </c>
      <c r="J1789" s="15" t="s">
        <v>26</v>
      </c>
      <c r="K1789" s="15" t="s">
        <v>24</v>
      </c>
      <c r="L1789" s="15" t="s">
        <v>26</v>
      </c>
      <c r="M1789" s="15" t="s">
        <v>24</v>
      </c>
      <c r="N1789" s="15" t="s">
        <v>26</v>
      </c>
      <c r="O1789" s="15" t="s">
        <v>26</v>
      </c>
      <c r="P1789" s="15" t="s">
        <v>27</v>
      </c>
      <c r="Q1789" s="15" t="s">
        <v>26</v>
      </c>
      <c r="R1789" s="15" t="s">
        <v>19</v>
      </c>
      <c r="S1789" s="18" t="n">
        <v>105.2</v>
      </c>
      <c r="T1789" s="15" t="n">
        <v>4599.15</v>
      </c>
      <c r="U1789" s="15" t="s">
        <v>24</v>
      </c>
      <c r="V1789" s="18" t="n">
        <f aca="false">IF(ISNUMBER(T1789),T1789,0)</f>
        <v>4599.15</v>
      </c>
      <c r="W1789" s="15" t="n">
        <f aca="false">IF(U1789="Yes",1,0)</f>
        <v>0</v>
      </c>
      <c r="X1789" s="15" t="str">
        <f aca="false">IF(F1789&lt;=12,"0-12 months",IF(F1789&lt;=24,"13-24 months",IF(F1789&lt;=48,"25-48 months","49-72 months")))</f>
        <v>25-48 months</v>
      </c>
      <c r="Y1789" s="15" t="str">
        <f aca="false">IF(C1789=1,"Yes","No")</f>
        <v>Yes</v>
      </c>
      <c r="Z1789" s="15" t="n">
        <f aca="false">COUNTIF(J1789:O1789,"Yes")</f>
        <v>4</v>
      </c>
      <c r="AA1789" s="18" t="n">
        <f aca="false">S1789*W1789</f>
        <v>0</v>
      </c>
      <c r="AB1789" s="15" t="n">
        <f aca="false">(P1789="Month-to-month")+(I1789="Fiber optic")+(R1789="Electronic check")+(F1789&lt;=12)+(M1789="No")+(J1789="No")</f>
        <v>2</v>
      </c>
      <c r="AC1789" s="15" t="str">
        <f aca="false">IF(AB1789&gt;=5,"High",IF(AB1789&gt;=3,"Medium","Low"))</f>
        <v>Low</v>
      </c>
    </row>
    <row r="1790" customFormat="false" ht="15" hidden="false" customHeight="false" outlineLevel="0" collapsed="false">
      <c r="A1790" s="15" t="s">
        <v>1887</v>
      </c>
      <c r="B1790" s="15" t="s">
        <v>94</v>
      </c>
      <c r="C1790" s="15" t="n">
        <v>0</v>
      </c>
      <c r="D1790" s="15" t="s">
        <v>26</v>
      </c>
      <c r="E1790" s="15" t="s">
        <v>24</v>
      </c>
      <c r="F1790" s="15" t="n">
        <v>57</v>
      </c>
      <c r="G1790" s="15" t="s">
        <v>26</v>
      </c>
      <c r="H1790" s="15" t="s">
        <v>24</v>
      </c>
      <c r="I1790" s="15" t="s">
        <v>24</v>
      </c>
      <c r="J1790" s="15" t="s">
        <v>28</v>
      </c>
      <c r="K1790" s="15" t="s">
        <v>28</v>
      </c>
      <c r="L1790" s="15" t="s">
        <v>28</v>
      </c>
      <c r="M1790" s="15" t="s">
        <v>28</v>
      </c>
      <c r="N1790" s="15" t="s">
        <v>28</v>
      </c>
      <c r="O1790" s="15" t="s">
        <v>28</v>
      </c>
      <c r="P1790" s="15" t="s">
        <v>29</v>
      </c>
      <c r="Q1790" s="15" t="s">
        <v>26</v>
      </c>
      <c r="R1790" s="15" t="s">
        <v>19</v>
      </c>
      <c r="S1790" s="18" t="n">
        <v>19.6</v>
      </c>
      <c r="T1790" s="15" t="n">
        <v>1134.25</v>
      </c>
      <c r="U1790" s="15" t="s">
        <v>24</v>
      </c>
      <c r="V1790" s="18" t="n">
        <f aca="false">IF(ISNUMBER(T1790),T1790,0)</f>
        <v>1134.25</v>
      </c>
      <c r="W1790" s="15" t="n">
        <f aca="false">IF(U1790="Yes",1,0)</f>
        <v>0</v>
      </c>
      <c r="X1790" s="15" t="str">
        <f aca="false">IF(F1790&lt;=12,"0-12 months",IF(F1790&lt;=24,"13-24 months",IF(F1790&lt;=48,"25-48 months","49-72 months")))</f>
        <v>49-72 months</v>
      </c>
      <c r="Y1790" s="15" t="str">
        <f aca="false">IF(C1790=1,"Yes","No")</f>
        <v>No</v>
      </c>
      <c r="Z1790" s="15" t="n">
        <f aca="false">COUNTIF(J1790:O1790,"Yes")</f>
        <v>0</v>
      </c>
      <c r="AA1790" s="18" t="n">
        <f aca="false">S1790*W1790</f>
        <v>0</v>
      </c>
      <c r="AB1790" s="15" t="n">
        <f aca="false">(P1790="Month-to-month")+(I1790="Fiber optic")+(R1790="Electronic check")+(F1790&lt;=12)+(M1790="No")+(J1790="No")</f>
        <v>0</v>
      </c>
      <c r="AC1790" s="15" t="str">
        <f aca="false">IF(AB1790&gt;=5,"High",IF(AB1790&gt;=3,"Medium","Low"))</f>
        <v>Low</v>
      </c>
    </row>
    <row r="1791" customFormat="false" ht="15" hidden="false" customHeight="false" outlineLevel="0" collapsed="false">
      <c r="A1791" s="15" t="s">
        <v>1888</v>
      </c>
      <c r="B1791" s="15" t="s">
        <v>98</v>
      </c>
      <c r="C1791" s="15" t="n">
        <v>0</v>
      </c>
      <c r="D1791" s="15" t="s">
        <v>26</v>
      </c>
      <c r="E1791" s="15" t="s">
        <v>24</v>
      </c>
      <c r="F1791" s="15" t="n">
        <v>54</v>
      </c>
      <c r="G1791" s="15" t="s">
        <v>24</v>
      </c>
      <c r="H1791" s="15" t="s">
        <v>95</v>
      </c>
      <c r="I1791" s="15" t="s">
        <v>96</v>
      </c>
      <c r="J1791" s="15" t="s">
        <v>24</v>
      </c>
      <c r="K1791" s="15" t="s">
        <v>26</v>
      </c>
      <c r="L1791" s="15" t="s">
        <v>24</v>
      </c>
      <c r="M1791" s="15" t="s">
        <v>24</v>
      </c>
      <c r="N1791" s="15" t="s">
        <v>24</v>
      </c>
      <c r="O1791" s="15" t="s">
        <v>24</v>
      </c>
      <c r="P1791" s="15" t="s">
        <v>25</v>
      </c>
      <c r="Q1791" s="15" t="s">
        <v>24</v>
      </c>
      <c r="R1791" s="15" t="s">
        <v>15</v>
      </c>
      <c r="S1791" s="18" t="n">
        <v>30.4</v>
      </c>
      <c r="T1791" s="15" t="n">
        <v>1621.35</v>
      </c>
      <c r="U1791" s="15" t="s">
        <v>24</v>
      </c>
      <c r="V1791" s="18" t="n">
        <f aca="false">IF(ISNUMBER(T1791),T1791,0)</f>
        <v>1621.35</v>
      </c>
      <c r="W1791" s="15" t="n">
        <f aca="false">IF(U1791="Yes",1,0)</f>
        <v>0</v>
      </c>
      <c r="X1791" s="15" t="str">
        <f aca="false">IF(F1791&lt;=12,"0-12 months",IF(F1791&lt;=24,"13-24 months",IF(F1791&lt;=48,"25-48 months","49-72 months")))</f>
        <v>49-72 months</v>
      </c>
      <c r="Y1791" s="15" t="str">
        <f aca="false">IF(C1791=1,"Yes","No")</f>
        <v>No</v>
      </c>
      <c r="Z1791" s="15" t="n">
        <f aca="false">COUNTIF(J1791:O1791,"Yes")</f>
        <v>1</v>
      </c>
      <c r="AA1791" s="18" t="n">
        <f aca="false">S1791*W1791</f>
        <v>0</v>
      </c>
      <c r="AB1791" s="15" t="n">
        <f aca="false">(P1791="Month-to-month")+(I1791="Fiber optic")+(R1791="Electronic check")+(F1791&lt;=12)+(M1791="No")+(J1791="No")</f>
        <v>4</v>
      </c>
      <c r="AC1791" s="15" t="str">
        <f aca="false">IF(AB1791&gt;=5,"High",IF(AB1791&gt;=3,"Medium","Low"))</f>
        <v>Medium</v>
      </c>
    </row>
    <row r="1792" customFormat="false" ht="15" hidden="false" customHeight="false" outlineLevel="0" collapsed="false">
      <c r="A1792" s="15" t="s">
        <v>1889</v>
      </c>
      <c r="B1792" s="15" t="s">
        <v>94</v>
      </c>
      <c r="C1792" s="15" t="n">
        <v>0</v>
      </c>
      <c r="D1792" s="15" t="s">
        <v>24</v>
      </c>
      <c r="E1792" s="15" t="s">
        <v>24</v>
      </c>
      <c r="F1792" s="15" t="n">
        <v>12</v>
      </c>
      <c r="G1792" s="15" t="s">
        <v>26</v>
      </c>
      <c r="H1792" s="15" t="s">
        <v>24</v>
      </c>
      <c r="I1792" s="15" t="s">
        <v>102</v>
      </c>
      <c r="J1792" s="15" t="s">
        <v>24</v>
      </c>
      <c r="K1792" s="15" t="s">
        <v>24</v>
      </c>
      <c r="L1792" s="15" t="s">
        <v>24</v>
      </c>
      <c r="M1792" s="15" t="s">
        <v>24</v>
      </c>
      <c r="N1792" s="15" t="s">
        <v>24</v>
      </c>
      <c r="O1792" s="15" t="s">
        <v>26</v>
      </c>
      <c r="P1792" s="15" t="s">
        <v>25</v>
      </c>
      <c r="Q1792" s="15" t="s">
        <v>24</v>
      </c>
      <c r="R1792" s="15" t="s">
        <v>19</v>
      </c>
      <c r="S1792" s="18" t="n">
        <v>78.1</v>
      </c>
      <c r="T1792" s="15" t="n">
        <v>947.3</v>
      </c>
      <c r="U1792" s="15" t="s">
        <v>26</v>
      </c>
      <c r="V1792" s="18" t="n">
        <f aca="false">IF(ISNUMBER(T1792),T1792,0)</f>
        <v>947.3</v>
      </c>
      <c r="W1792" s="15" t="n">
        <f aca="false">IF(U1792="Yes",1,0)</f>
        <v>1</v>
      </c>
      <c r="X1792" s="15" t="str">
        <f aca="false">IF(F1792&lt;=12,"0-12 months",IF(F1792&lt;=24,"13-24 months",IF(F1792&lt;=48,"25-48 months","49-72 months")))</f>
        <v>0-12 months</v>
      </c>
      <c r="Y1792" s="15" t="str">
        <f aca="false">IF(C1792=1,"Yes","No")</f>
        <v>No</v>
      </c>
      <c r="Z1792" s="15" t="n">
        <f aca="false">COUNTIF(J1792:O1792,"Yes")</f>
        <v>1</v>
      </c>
      <c r="AA1792" s="18" t="n">
        <f aca="false">S1792*W1792</f>
        <v>78.1</v>
      </c>
      <c r="AB1792" s="15" t="n">
        <f aca="false">(P1792="Month-to-month")+(I1792="Fiber optic")+(R1792="Electronic check")+(F1792&lt;=12)+(M1792="No")+(J1792="No")</f>
        <v>5</v>
      </c>
      <c r="AC1792" s="15" t="str">
        <f aca="false">IF(AB1792&gt;=5,"High",IF(AB1792&gt;=3,"Medium","Low"))</f>
        <v>High</v>
      </c>
    </row>
    <row r="1793" customFormat="false" ht="15" hidden="false" customHeight="false" outlineLevel="0" collapsed="false">
      <c r="A1793" s="15" t="s">
        <v>1890</v>
      </c>
      <c r="B1793" s="15" t="s">
        <v>94</v>
      </c>
      <c r="C1793" s="15" t="n">
        <v>0</v>
      </c>
      <c r="D1793" s="15" t="s">
        <v>26</v>
      </c>
      <c r="E1793" s="15" t="s">
        <v>24</v>
      </c>
      <c r="F1793" s="15" t="n">
        <v>44</v>
      </c>
      <c r="G1793" s="15" t="s">
        <v>26</v>
      </c>
      <c r="H1793" s="15" t="s">
        <v>24</v>
      </c>
      <c r="I1793" s="15" t="s">
        <v>96</v>
      </c>
      <c r="J1793" s="15" t="s">
        <v>26</v>
      </c>
      <c r="K1793" s="15" t="s">
        <v>26</v>
      </c>
      <c r="L1793" s="15" t="s">
        <v>26</v>
      </c>
      <c r="M1793" s="15" t="s">
        <v>24</v>
      </c>
      <c r="N1793" s="15" t="s">
        <v>24</v>
      </c>
      <c r="O1793" s="15" t="s">
        <v>24</v>
      </c>
      <c r="P1793" s="15" t="s">
        <v>27</v>
      </c>
      <c r="Q1793" s="15" t="s">
        <v>26</v>
      </c>
      <c r="R1793" s="15" t="s">
        <v>17</v>
      </c>
      <c r="S1793" s="18" t="n">
        <v>61.5</v>
      </c>
      <c r="T1793" s="15" t="n">
        <v>2722.2</v>
      </c>
      <c r="U1793" s="15" t="s">
        <v>24</v>
      </c>
      <c r="V1793" s="18" t="n">
        <f aca="false">IF(ISNUMBER(T1793),T1793,0)</f>
        <v>2722.2</v>
      </c>
      <c r="W1793" s="15" t="n">
        <f aca="false">IF(U1793="Yes",1,0)</f>
        <v>0</v>
      </c>
      <c r="X1793" s="15" t="str">
        <f aca="false">IF(F1793&lt;=12,"0-12 months",IF(F1793&lt;=24,"13-24 months",IF(F1793&lt;=48,"25-48 months","49-72 months")))</f>
        <v>25-48 months</v>
      </c>
      <c r="Y1793" s="15" t="str">
        <f aca="false">IF(C1793=1,"Yes","No")</f>
        <v>No</v>
      </c>
      <c r="Z1793" s="15" t="n">
        <f aca="false">COUNTIF(J1793:O1793,"Yes")</f>
        <v>3</v>
      </c>
      <c r="AA1793" s="18" t="n">
        <f aca="false">S1793*W1793</f>
        <v>0</v>
      </c>
      <c r="AB1793" s="15" t="n">
        <f aca="false">(P1793="Month-to-month")+(I1793="Fiber optic")+(R1793="Electronic check")+(F1793&lt;=12)+(M1793="No")+(J1793="No")</f>
        <v>1</v>
      </c>
      <c r="AC1793" s="15" t="str">
        <f aca="false">IF(AB1793&gt;=5,"High",IF(AB1793&gt;=3,"Medium","Low"))</f>
        <v>Low</v>
      </c>
    </row>
    <row r="1794" customFormat="false" ht="15" hidden="false" customHeight="false" outlineLevel="0" collapsed="false">
      <c r="A1794" s="15" t="s">
        <v>1891</v>
      </c>
      <c r="B1794" s="15" t="s">
        <v>98</v>
      </c>
      <c r="C1794" s="15" t="n">
        <v>0</v>
      </c>
      <c r="D1794" s="15" t="s">
        <v>26</v>
      </c>
      <c r="E1794" s="15" t="s">
        <v>26</v>
      </c>
      <c r="F1794" s="15" t="n">
        <v>42</v>
      </c>
      <c r="G1794" s="15" t="s">
        <v>26</v>
      </c>
      <c r="H1794" s="15" t="s">
        <v>26</v>
      </c>
      <c r="I1794" s="15" t="s">
        <v>96</v>
      </c>
      <c r="J1794" s="15" t="s">
        <v>26</v>
      </c>
      <c r="K1794" s="15" t="s">
        <v>26</v>
      </c>
      <c r="L1794" s="15" t="s">
        <v>24</v>
      </c>
      <c r="M1794" s="15" t="s">
        <v>24</v>
      </c>
      <c r="N1794" s="15" t="s">
        <v>26</v>
      </c>
      <c r="O1794" s="15" t="s">
        <v>24</v>
      </c>
      <c r="P1794" s="15" t="s">
        <v>25</v>
      </c>
      <c r="Q1794" s="15" t="s">
        <v>26</v>
      </c>
      <c r="R1794" s="15" t="s">
        <v>19</v>
      </c>
      <c r="S1794" s="18" t="n">
        <v>69.4</v>
      </c>
      <c r="T1794" s="15" t="n">
        <v>3058.3</v>
      </c>
      <c r="U1794" s="15" t="s">
        <v>24</v>
      </c>
      <c r="V1794" s="18" t="n">
        <f aca="false">IF(ISNUMBER(T1794),T1794,0)</f>
        <v>3058.3</v>
      </c>
      <c r="W1794" s="15" t="n">
        <f aca="false">IF(U1794="Yes",1,0)</f>
        <v>0</v>
      </c>
      <c r="X1794" s="15" t="str">
        <f aca="false">IF(F1794&lt;=12,"0-12 months",IF(F1794&lt;=24,"13-24 months",IF(F1794&lt;=48,"25-48 months","49-72 months")))</f>
        <v>25-48 months</v>
      </c>
      <c r="Y1794" s="15" t="str">
        <f aca="false">IF(C1794=1,"Yes","No")</f>
        <v>No</v>
      </c>
      <c r="Z1794" s="15" t="n">
        <f aca="false">COUNTIF(J1794:O1794,"Yes")</f>
        <v>3</v>
      </c>
      <c r="AA1794" s="18" t="n">
        <f aca="false">S1794*W1794</f>
        <v>0</v>
      </c>
      <c r="AB1794" s="15" t="n">
        <f aca="false">(P1794="Month-to-month")+(I1794="Fiber optic")+(R1794="Electronic check")+(F1794&lt;=12)+(M1794="No")+(J1794="No")</f>
        <v>2</v>
      </c>
      <c r="AC1794" s="15" t="str">
        <f aca="false">IF(AB1794&gt;=5,"High",IF(AB1794&gt;=3,"Medium","Low"))</f>
        <v>Low</v>
      </c>
    </row>
    <row r="1795" customFormat="false" ht="15" hidden="false" customHeight="false" outlineLevel="0" collapsed="false">
      <c r="A1795" s="15" t="s">
        <v>1892</v>
      </c>
      <c r="B1795" s="15" t="s">
        <v>98</v>
      </c>
      <c r="C1795" s="15" t="n">
        <v>0</v>
      </c>
      <c r="D1795" s="15" t="s">
        <v>26</v>
      </c>
      <c r="E1795" s="15" t="s">
        <v>26</v>
      </c>
      <c r="F1795" s="15" t="n">
        <v>72</v>
      </c>
      <c r="G1795" s="15" t="s">
        <v>26</v>
      </c>
      <c r="H1795" s="15" t="s">
        <v>26</v>
      </c>
      <c r="I1795" s="15" t="s">
        <v>24</v>
      </c>
      <c r="J1795" s="15" t="s">
        <v>28</v>
      </c>
      <c r="K1795" s="15" t="s">
        <v>28</v>
      </c>
      <c r="L1795" s="15" t="s">
        <v>28</v>
      </c>
      <c r="M1795" s="15" t="s">
        <v>28</v>
      </c>
      <c r="N1795" s="15" t="s">
        <v>28</v>
      </c>
      <c r="O1795" s="15" t="s">
        <v>28</v>
      </c>
      <c r="P1795" s="15" t="s">
        <v>29</v>
      </c>
      <c r="Q1795" s="15" t="s">
        <v>24</v>
      </c>
      <c r="R1795" s="15" t="s">
        <v>19</v>
      </c>
      <c r="S1795" s="18" t="n">
        <v>24.75</v>
      </c>
      <c r="T1795" s="15" t="n">
        <v>1769.6</v>
      </c>
      <c r="U1795" s="15" t="s">
        <v>24</v>
      </c>
      <c r="V1795" s="18" t="n">
        <f aca="false">IF(ISNUMBER(T1795),T1795,0)</f>
        <v>1769.6</v>
      </c>
      <c r="W1795" s="15" t="n">
        <f aca="false">IF(U1795="Yes",1,0)</f>
        <v>0</v>
      </c>
      <c r="X1795" s="15" t="str">
        <f aca="false">IF(F1795&lt;=12,"0-12 months",IF(F1795&lt;=24,"13-24 months",IF(F1795&lt;=48,"25-48 months","49-72 months")))</f>
        <v>49-72 months</v>
      </c>
      <c r="Y1795" s="15" t="str">
        <f aca="false">IF(C1795=1,"Yes","No")</f>
        <v>No</v>
      </c>
      <c r="Z1795" s="15" t="n">
        <f aca="false">COUNTIF(J1795:O1795,"Yes")</f>
        <v>0</v>
      </c>
      <c r="AA1795" s="18" t="n">
        <f aca="false">S1795*W1795</f>
        <v>0</v>
      </c>
      <c r="AB1795" s="15" t="n">
        <f aca="false">(P1795="Month-to-month")+(I1795="Fiber optic")+(R1795="Electronic check")+(F1795&lt;=12)+(M1795="No")+(J1795="No")</f>
        <v>0</v>
      </c>
      <c r="AC1795" s="15" t="str">
        <f aca="false">IF(AB1795&gt;=5,"High",IF(AB1795&gt;=3,"Medium","Low"))</f>
        <v>Low</v>
      </c>
    </row>
    <row r="1796" customFormat="false" ht="15" hidden="false" customHeight="false" outlineLevel="0" collapsed="false">
      <c r="A1796" s="15" t="s">
        <v>1893</v>
      </c>
      <c r="B1796" s="15" t="s">
        <v>94</v>
      </c>
      <c r="C1796" s="15" t="n">
        <v>0</v>
      </c>
      <c r="D1796" s="15" t="s">
        <v>26</v>
      </c>
      <c r="E1796" s="15" t="s">
        <v>26</v>
      </c>
      <c r="F1796" s="15" t="n">
        <v>71</v>
      </c>
      <c r="G1796" s="15" t="s">
        <v>26</v>
      </c>
      <c r="H1796" s="15" t="s">
        <v>26</v>
      </c>
      <c r="I1796" s="15" t="s">
        <v>96</v>
      </c>
      <c r="J1796" s="15" t="s">
        <v>26</v>
      </c>
      <c r="K1796" s="15" t="s">
        <v>26</v>
      </c>
      <c r="L1796" s="15" t="s">
        <v>26</v>
      </c>
      <c r="M1796" s="15" t="s">
        <v>26</v>
      </c>
      <c r="N1796" s="15" t="s">
        <v>26</v>
      </c>
      <c r="O1796" s="15" t="s">
        <v>26</v>
      </c>
      <c r="P1796" s="15" t="s">
        <v>29</v>
      </c>
      <c r="Q1796" s="15" t="s">
        <v>24</v>
      </c>
      <c r="R1796" s="15" t="s">
        <v>17</v>
      </c>
      <c r="S1796" s="18" t="n">
        <v>91.05</v>
      </c>
      <c r="T1796" s="15" t="n">
        <v>6293.75</v>
      </c>
      <c r="U1796" s="15" t="s">
        <v>24</v>
      </c>
      <c r="V1796" s="18" t="n">
        <f aca="false">IF(ISNUMBER(T1796),T1796,0)</f>
        <v>6293.75</v>
      </c>
      <c r="W1796" s="15" t="n">
        <f aca="false">IF(U1796="Yes",1,0)</f>
        <v>0</v>
      </c>
      <c r="X1796" s="15" t="str">
        <f aca="false">IF(F1796&lt;=12,"0-12 months",IF(F1796&lt;=24,"13-24 months",IF(F1796&lt;=48,"25-48 months","49-72 months")))</f>
        <v>49-72 months</v>
      </c>
      <c r="Y1796" s="15" t="str">
        <f aca="false">IF(C1796=1,"Yes","No")</f>
        <v>No</v>
      </c>
      <c r="Z1796" s="15" t="n">
        <f aca="false">COUNTIF(J1796:O1796,"Yes")</f>
        <v>6</v>
      </c>
      <c r="AA1796" s="18" t="n">
        <f aca="false">S1796*W1796</f>
        <v>0</v>
      </c>
      <c r="AB1796" s="15" t="n">
        <f aca="false">(P1796="Month-to-month")+(I1796="Fiber optic")+(R1796="Electronic check")+(F1796&lt;=12)+(M1796="No")+(J1796="No")</f>
        <v>0</v>
      </c>
      <c r="AC1796" s="15" t="str">
        <f aca="false">IF(AB1796&gt;=5,"High",IF(AB1796&gt;=3,"Medium","Low"))</f>
        <v>Low</v>
      </c>
    </row>
    <row r="1797" customFormat="false" ht="15" hidden="false" customHeight="false" outlineLevel="0" collapsed="false">
      <c r="A1797" s="15" t="s">
        <v>1894</v>
      </c>
      <c r="B1797" s="15" t="s">
        <v>94</v>
      </c>
      <c r="C1797" s="15" t="n">
        <v>0</v>
      </c>
      <c r="D1797" s="15" t="s">
        <v>26</v>
      </c>
      <c r="E1797" s="15" t="s">
        <v>24</v>
      </c>
      <c r="F1797" s="15" t="n">
        <v>19</v>
      </c>
      <c r="G1797" s="15" t="s">
        <v>26</v>
      </c>
      <c r="H1797" s="15" t="s">
        <v>26</v>
      </c>
      <c r="I1797" s="15" t="s">
        <v>102</v>
      </c>
      <c r="J1797" s="15" t="s">
        <v>24</v>
      </c>
      <c r="K1797" s="15" t="s">
        <v>24</v>
      </c>
      <c r="L1797" s="15" t="s">
        <v>26</v>
      </c>
      <c r="M1797" s="15" t="s">
        <v>24</v>
      </c>
      <c r="N1797" s="15" t="s">
        <v>24</v>
      </c>
      <c r="O1797" s="15" t="s">
        <v>26</v>
      </c>
      <c r="P1797" s="15" t="s">
        <v>25</v>
      </c>
      <c r="Q1797" s="15" t="s">
        <v>24</v>
      </c>
      <c r="R1797" s="15" t="s">
        <v>17</v>
      </c>
      <c r="S1797" s="18" t="n">
        <v>89.65</v>
      </c>
      <c r="T1797" s="15" t="n">
        <v>1761.05</v>
      </c>
      <c r="U1797" s="15" t="s">
        <v>26</v>
      </c>
      <c r="V1797" s="18" t="n">
        <f aca="false">IF(ISNUMBER(T1797),T1797,0)</f>
        <v>1761.05</v>
      </c>
      <c r="W1797" s="15" t="n">
        <f aca="false">IF(U1797="Yes",1,0)</f>
        <v>1</v>
      </c>
      <c r="X1797" s="15" t="str">
        <f aca="false">IF(F1797&lt;=12,"0-12 months",IF(F1797&lt;=24,"13-24 months",IF(F1797&lt;=48,"25-48 months","49-72 months")))</f>
        <v>13-24 months</v>
      </c>
      <c r="Y1797" s="15" t="str">
        <f aca="false">IF(C1797=1,"Yes","No")</f>
        <v>No</v>
      </c>
      <c r="Z1797" s="15" t="n">
        <f aca="false">COUNTIF(J1797:O1797,"Yes")</f>
        <v>2</v>
      </c>
      <c r="AA1797" s="18" t="n">
        <f aca="false">S1797*W1797</f>
        <v>89.65</v>
      </c>
      <c r="AB1797" s="15" t="n">
        <f aca="false">(P1797="Month-to-month")+(I1797="Fiber optic")+(R1797="Electronic check")+(F1797&lt;=12)+(M1797="No")+(J1797="No")</f>
        <v>4</v>
      </c>
      <c r="AC1797" s="15" t="str">
        <f aca="false">IF(AB1797&gt;=5,"High",IF(AB1797&gt;=3,"Medium","Low"))</f>
        <v>Medium</v>
      </c>
    </row>
    <row r="1798" customFormat="false" ht="15" hidden="false" customHeight="false" outlineLevel="0" collapsed="false">
      <c r="A1798" s="15" t="s">
        <v>1895</v>
      </c>
      <c r="B1798" s="15" t="s">
        <v>94</v>
      </c>
      <c r="C1798" s="15" t="n">
        <v>0</v>
      </c>
      <c r="D1798" s="15" t="s">
        <v>26</v>
      </c>
      <c r="E1798" s="15" t="s">
        <v>24</v>
      </c>
      <c r="F1798" s="15" t="n">
        <v>23</v>
      </c>
      <c r="G1798" s="15" t="s">
        <v>26</v>
      </c>
      <c r="H1798" s="15" t="s">
        <v>26</v>
      </c>
      <c r="I1798" s="15" t="s">
        <v>96</v>
      </c>
      <c r="J1798" s="15" t="s">
        <v>24</v>
      </c>
      <c r="K1798" s="15" t="s">
        <v>24</v>
      </c>
      <c r="L1798" s="15" t="s">
        <v>24</v>
      </c>
      <c r="M1798" s="15" t="s">
        <v>26</v>
      </c>
      <c r="N1798" s="15" t="s">
        <v>26</v>
      </c>
      <c r="O1798" s="15" t="s">
        <v>26</v>
      </c>
      <c r="P1798" s="15" t="s">
        <v>25</v>
      </c>
      <c r="Q1798" s="15" t="s">
        <v>26</v>
      </c>
      <c r="R1798" s="15" t="s">
        <v>21</v>
      </c>
      <c r="S1798" s="18" t="n">
        <v>73.65</v>
      </c>
      <c r="T1798" s="15" t="n">
        <v>1642.75</v>
      </c>
      <c r="U1798" s="15" t="s">
        <v>24</v>
      </c>
      <c r="V1798" s="18" t="n">
        <f aca="false">IF(ISNUMBER(T1798),T1798,0)</f>
        <v>1642.75</v>
      </c>
      <c r="W1798" s="15" t="n">
        <f aca="false">IF(U1798="Yes",1,0)</f>
        <v>0</v>
      </c>
      <c r="X1798" s="15" t="str">
        <f aca="false">IF(F1798&lt;=12,"0-12 months",IF(F1798&lt;=24,"13-24 months",IF(F1798&lt;=48,"25-48 months","49-72 months")))</f>
        <v>13-24 months</v>
      </c>
      <c r="Y1798" s="15" t="str">
        <f aca="false">IF(C1798=1,"Yes","No")</f>
        <v>No</v>
      </c>
      <c r="Z1798" s="15" t="n">
        <f aca="false">COUNTIF(J1798:O1798,"Yes")</f>
        <v>3</v>
      </c>
      <c r="AA1798" s="18" t="n">
        <f aca="false">S1798*W1798</f>
        <v>0</v>
      </c>
      <c r="AB1798" s="15" t="n">
        <f aca="false">(P1798="Month-to-month")+(I1798="Fiber optic")+(R1798="Electronic check")+(F1798&lt;=12)+(M1798="No")+(J1798="No")</f>
        <v>2</v>
      </c>
      <c r="AC1798" s="15" t="str">
        <f aca="false">IF(AB1798&gt;=5,"High",IF(AB1798&gt;=3,"Medium","Low"))</f>
        <v>Low</v>
      </c>
    </row>
    <row r="1799" customFormat="false" ht="15" hidden="false" customHeight="false" outlineLevel="0" collapsed="false">
      <c r="A1799" s="15" t="s">
        <v>1896</v>
      </c>
      <c r="B1799" s="15" t="s">
        <v>94</v>
      </c>
      <c r="C1799" s="15" t="n">
        <v>0</v>
      </c>
      <c r="D1799" s="15" t="s">
        <v>24</v>
      </c>
      <c r="E1799" s="15" t="s">
        <v>24</v>
      </c>
      <c r="F1799" s="15" t="n">
        <v>30</v>
      </c>
      <c r="G1799" s="15" t="s">
        <v>26</v>
      </c>
      <c r="H1799" s="15" t="s">
        <v>24</v>
      </c>
      <c r="I1799" s="15" t="s">
        <v>24</v>
      </c>
      <c r="J1799" s="15" t="s">
        <v>28</v>
      </c>
      <c r="K1799" s="15" t="s">
        <v>28</v>
      </c>
      <c r="L1799" s="15" t="s">
        <v>28</v>
      </c>
      <c r="M1799" s="15" t="s">
        <v>28</v>
      </c>
      <c r="N1799" s="15" t="s">
        <v>28</v>
      </c>
      <c r="O1799" s="15" t="s">
        <v>28</v>
      </c>
      <c r="P1799" s="15" t="s">
        <v>29</v>
      </c>
      <c r="Q1799" s="15" t="s">
        <v>24</v>
      </c>
      <c r="R1799" s="15" t="s">
        <v>21</v>
      </c>
      <c r="S1799" s="18" t="n">
        <v>19.4</v>
      </c>
      <c r="T1799" s="15" t="n">
        <v>578.5</v>
      </c>
      <c r="U1799" s="15" t="s">
        <v>24</v>
      </c>
      <c r="V1799" s="18" t="n">
        <f aca="false">IF(ISNUMBER(T1799),T1799,0)</f>
        <v>578.5</v>
      </c>
      <c r="W1799" s="15" t="n">
        <f aca="false">IF(U1799="Yes",1,0)</f>
        <v>0</v>
      </c>
      <c r="X1799" s="15" t="str">
        <f aca="false">IF(F1799&lt;=12,"0-12 months",IF(F1799&lt;=24,"13-24 months",IF(F1799&lt;=48,"25-48 months","49-72 months")))</f>
        <v>25-48 months</v>
      </c>
      <c r="Y1799" s="15" t="str">
        <f aca="false">IF(C1799=1,"Yes","No")</f>
        <v>No</v>
      </c>
      <c r="Z1799" s="15" t="n">
        <f aca="false">COUNTIF(J1799:O1799,"Yes")</f>
        <v>0</v>
      </c>
      <c r="AA1799" s="18" t="n">
        <f aca="false">S1799*W1799</f>
        <v>0</v>
      </c>
      <c r="AB1799" s="15" t="n">
        <f aca="false">(P1799="Month-to-month")+(I1799="Fiber optic")+(R1799="Electronic check")+(F1799&lt;=12)+(M1799="No")+(J1799="No")</f>
        <v>0</v>
      </c>
      <c r="AC1799" s="15" t="str">
        <f aca="false">IF(AB1799&gt;=5,"High",IF(AB1799&gt;=3,"Medium","Low"))</f>
        <v>Low</v>
      </c>
    </row>
    <row r="1800" customFormat="false" ht="15" hidden="false" customHeight="false" outlineLevel="0" collapsed="false">
      <c r="A1800" s="15" t="s">
        <v>1897</v>
      </c>
      <c r="B1800" s="15" t="s">
        <v>98</v>
      </c>
      <c r="C1800" s="15" t="n">
        <v>0</v>
      </c>
      <c r="D1800" s="15" t="s">
        <v>24</v>
      </c>
      <c r="E1800" s="15" t="s">
        <v>24</v>
      </c>
      <c r="F1800" s="15" t="n">
        <v>35</v>
      </c>
      <c r="G1800" s="15" t="s">
        <v>26</v>
      </c>
      <c r="H1800" s="15" t="s">
        <v>26</v>
      </c>
      <c r="I1800" s="15" t="s">
        <v>24</v>
      </c>
      <c r="J1800" s="15" t="s">
        <v>28</v>
      </c>
      <c r="K1800" s="15" t="s">
        <v>28</v>
      </c>
      <c r="L1800" s="15" t="s">
        <v>28</v>
      </c>
      <c r="M1800" s="15" t="s">
        <v>28</v>
      </c>
      <c r="N1800" s="15" t="s">
        <v>28</v>
      </c>
      <c r="O1800" s="15" t="s">
        <v>28</v>
      </c>
      <c r="P1800" s="15" t="s">
        <v>27</v>
      </c>
      <c r="Q1800" s="15" t="s">
        <v>24</v>
      </c>
      <c r="R1800" s="15" t="s">
        <v>19</v>
      </c>
      <c r="S1800" s="18" t="n">
        <v>26.2</v>
      </c>
      <c r="T1800" s="15" t="n">
        <v>954.9</v>
      </c>
      <c r="U1800" s="15" t="s">
        <v>24</v>
      </c>
      <c r="V1800" s="18" t="n">
        <f aca="false">IF(ISNUMBER(T1800),T1800,0)</f>
        <v>954.9</v>
      </c>
      <c r="W1800" s="15" t="n">
        <f aca="false">IF(U1800="Yes",1,0)</f>
        <v>0</v>
      </c>
      <c r="X1800" s="15" t="str">
        <f aca="false">IF(F1800&lt;=12,"0-12 months",IF(F1800&lt;=24,"13-24 months",IF(F1800&lt;=48,"25-48 months","49-72 months")))</f>
        <v>25-48 months</v>
      </c>
      <c r="Y1800" s="15" t="str">
        <f aca="false">IF(C1800=1,"Yes","No")</f>
        <v>No</v>
      </c>
      <c r="Z1800" s="15" t="n">
        <f aca="false">COUNTIF(J1800:O1800,"Yes")</f>
        <v>0</v>
      </c>
      <c r="AA1800" s="18" t="n">
        <f aca="false">S1800*W1800</f>
        <v>0</v>
      </c>
      <c r="AB1800" s="15" t="n">
        <f aca="false">(P1800="Month-to-month")+(I1800="Fiber optic")+(R1800="Electronic check")+(F1800&lt;=12)+(M1800="No")+(J1800="No")</f>
        <v>0</v>
      </c>
      <c r="AC1800" s="15" t="str">
        <f aca="false">IF(AB1800&gt;=5,"High",IF(AB1800&gt;=3,"Medium","Low"))</f>
        <v>Low</v>
      </c>
    </row>
    <row r="1801" customFormat="false" ht="15" hidden="false" customHeight="false" outlineLevel="0" collapsed="false">
      <c r="A1801" s="15" t="s">
        <v>1898</v>
      </c>
      <c r="B1801" s="15" t="s">
        <v>94</v>
      </c>
      <c r="C1801" s="15" t="n">
        <v>0</v>
      </c>
      <c r="D1801" s="15" t="s">
        <v>24</v>
      </c>
      <c r="E1801" s="15" t="s">
        <v>24</v>
      </c>
      <c r="F1801" s="15" t="n">
        <v>10</v>
      </c>
      <c r="G1801" s="15" t="s">
        <v>26</v>
      </c>
      <c r="H1801" s="15" t="s">
        <v>26</v>
      </c>
      <c r="I1801" s="15" t="s">
        <v>102</v>
      </c>
      <c r="J1801" s="15" t="s">
        <v>26</v>
      </c>
      <c r="K1801" s="15" t="s">
        <v>24</v>
      </c>
      <c r="L1801" s="15" t="s">
        <v>24</v>
      </c>
      <c r="M1801" s="15" t="s">
        <v>24</v>
      </c>
      <c r="N1801" s="15" t="s">
        <v>26</v>
      </c>
      <c r="O1801" s="15" t="s">
        <v>26</v>
      </c>
      <c r="P1801" s="15" t="s">
        <v>25</v>
      </c>
      <c r="Q1801" s="15" t="s">
        <v>26</v>
      </c>
      <c r="R1801" s="15" t="s">
        <v>15</v>
      </c>
      <c r="S1801" s="18" t="n">
        <v>98.7</v>
      </c>
      <c r="T1801" s="15" t="n">
        <v>973.25</v>
      </c>
      <c r="U1801" s="15" t="s">
        <v>26</v>
      </c>
      <c r="V1801" s="18" t="n">
        <f aca="false">IF(ISNUMBER(T1801),T1801,0)</f>
        <v>973.25</v>
      </c>
      <c r="W1801" s="15" t="n">
        <f aca="false">IF(U1801="Yes",1,0)</f>
        <v>1</v>
      </c>
      <c r="X1801" s="15" t="str">
        <f aca="false">IF(F1801&lt;=12,"0-12 months",IF(F1801&lt;=24,"13-24 months",IF(F1801&lt;=48,"25-48 months","49-72 months")))</f>
        <v>0-12 months</v>
      </c>
      <c r="Y1801" s="15" t="str">
        <f aca="false">IF(C1801=1,"Yes","No")</f>
        <v>No</v>
      </c>
      <c r="Z1801" s="15" t="n">
        <f aca="false">COUNTIF(J1801:O1801,"Yes")</f>
        <v>3</v>
      </c>
      <c r="AA1801" s="18" t="n">
        <f aca="false">S1801*W1801</f>
        <v>98.7</v>
      </c>
      <c r="AB1801" s="15" t="n">
        <f aca="false">(P1801="Month-to-month")+(I1801="Fiber optic")+(R1801="Electronic check")+(F1801&lt;=12)+(M1801="No")+(J1801="No")</f>
        <v>5</v>
      </c>
      <c r="AC1801" s="15" t="str">
        <f aca="false">IF(AB1801&gt;=5,"High",IF(AB1801&gt;=3,"Medium","Low"))</f>
        <v>High</v>
      </c>
    </row>
    <row r="1802" customFormat="false" ht="15" hidden="false" customHeight="false" outlineLevel="0" collapsed="false">
      <c r="A1802" s="15" t="s">
        <v>1899</v>
      </c>
      <c r="B1802" s="15" t="s">
        <v>98</v>
      </c>
      <c r="C1802" s="15" t="n">
        <v>0</v>
      </c>
      <c r="D1802" s="15" t="s">
        <v>24</v>
      </c>
      <c r="E1802" s="15" t="s">
        <v>24</v>
      </c>
      <c r="F1802" s="15" t="n">
        <v>1</v>
      </c>
      <c r="G1802" s="15" t="s">
        <v>26</v>
      </c>
      <c r="H1802" s="15" t="s">
        <v>24</v>
      </c>
      <c r="I1802" s="15" t="s">
        <v>96</v>
      </c>
      <c r="J1802" s="15" t="s">
        <v>24</v>
      </c>
      <c r="K1802" s="15" t="s">
        <v>24</v>
      </c>
      <c r="L1802" s="15" t="s">
        <v>24</v>
      </c>
      <c r="M1802" s="15" t="s">
        <v>24</v>
      </c>
      <c r="N1802" s="15" t="s">
        <v>24</v>
      </c>
      <c r="O1802" s="15" t="s">
        <v>24</v>
      </c>
      <c r="P1802" s="15" t="s">
        <v>25</v>
      </c>
      <c r="Q1802" s="15" t="s">
        <v>26</v>
      </c>
      <c r="R1802" s="15" t="s">
        <v>19</v>
      </c>
      <c r="S1802" s="18" t="n">
        <v>43.85</v>
      </c>
      <c r="T1802" s="15" t="n">
        <v>43.85</v>
      </c>
      <c r="U1802" s="15" t="s">
        <v>24</v>
      </c>
      <c r="V1802" s="18" t="n">
        <f aca="false">IF(ISNUMBER(T1802),T1802,0)</f>
        <v>43.85</v>
      </c>
      <c r="W1802" s="15" t="n">
        <f aca="false">IF(U1802="Yes",1,0)</f>
        <v>0</v>
      </c>
      <c r="X1802" s="15" t="str">
        <f aca="false">IF(F1802&lt;=12,"0-12 months",IF(F1802&lt;=24,"13-24 months",IF(F1802&lt;=48,"25-48 months","49-72 months")))</f>
        <v>0-12 months</v>
      </c>
      <c r="Y1802" s="15" t="str">
        <f aca="false">IF(C1802=1,"Yes","No")</f>
        <v>No</v>
      </c>
      <c r="Z1802" s="15" t="n">
        <f aca="false">COUNTIF(J1802:O1802,"Yes")</f>
        <v>0</v>
      </c>
      <c r="AA1802" s="18" t="n">
        <f aca="false">S1802*W1802</f>
        <v>0</v>
      </c>
      <c r="AB1802" s="15" t="n">
        <f aca="false">(P1802="Month-to-month")+(I1802="Fiber optic")+(R1802="Electronic check")+(F1802&lt;=12)+(M1802="No")+(J1802="No")</f>
        <v>4</v>
      </c>
      <c r="AC1802" s="15" t="str">
        <f aca="false">IF(AB1802&gt;=5,"High",IF(AB1802&gt;=3,"Medium","Low"))</f>
        <v>Medium</v>
      </c>
    </row>
    <row r="1803" customFormat="false" ht="15" hidden="false" customHeight="false" outlineLevel="0" collapsed="false">
      <c r="A1803" s="15" t="s">
        <v>1900</v>
      </c>
      <c r="B1803" s="15" t="s">
        <v>98</v>
      </c>
      <c r="C1803" s="15" t="n">
        <v>0</v>
      </c>
      <c r="D1803" s="15" t="s">
        <v>24</v>
      </c>
      <c r="E1803" s="15" t="s">
        <v>24</v>
      </c>
      <c r="F1803" s="15" t="n">
        <v>22</v>
      </c>
      <c r="G1803" s="15" t="s">
        <v>26</v>
      </c>
      <c r="H1803" s="15" t="s">
        <v>24</v>
      </c>
      <c r="I1803" s="15" t="s">
        <v>102</v>
      </c>
      <c r="J1803" s="15" t="s">
        <v>24</v>
      </c>
      <c r="K1803" s="15" t="s">
        <v>24</v>
      </c>
      <c r="L1803" s="15" t="s">
        <v>24</v>
      </c>
      <c r="M1803" s="15" t="s">
        <v>24</v>
      </c>
      <c r="N1803" s="15" t="s">
        <v>24</v>
      </c>
      <c r="O1803" s="15" t="s">
        <v>24</v>
      </c>
      <c r="P1803" s="15" t="s">
        <v>25</v>
      </c>
      <c r="Q1803" s="15" t="s">
        <v>26</v>
      </c>
      <c r="R1803" s="15" t="s">
        <v>17</v>
      </c>
      <c r="S1803" s="18" t="n">
        <v>69.7</v>
      </c>
      <c r="T1803" s="15" t="n">
        <v>1490.4</v>
      </c>
      <c r="U1803" s="15" t="s">
        <v>24</v>
      </c>
      <c r="V1803" s="18" t="n">
        <f aca="false">IF(ISNUMBER(T1803),T1803,0)</f>
        <v>1490.4</v>
      </c>
      <c r="W1803" s="15" t="n">
        <f aca="false">IF(U1803="Yes",1,0)</f>
        <v>0</v>
      </c>
      <c r="X1803" s="15" t="str">
        <f aca="false">IF(F1803&lt;=12,"0-12 months",IF(F1803&lt;=24,"13-24 months",IF(F1803&lt;=48,"25-48 months","49-72 months")))</f>
        <v>13-24 months</v>
      </c>
      <c r="Y1803" s="15" t="str">
        <f aca="false">IF(C1803=1,"Yes","No")</f>
        <v>No</v>
      </c>
      <c r="Z1803" s="15" t="n">
        <f aca="false">COUNTIF(J1803:O1803,"Yes")</f>
        <v>0</v>
      </c>
      <c r="AA1803" s="18" t="n">
        <f aca="false">S1803*W1803</f>
        <v>0</v>
      </c>
      <c r="AB1803" s="15" t="n">
        <f aca="false">(P1803="Month-to-month")+(I1803="Fiber optic")+(R1803="Electronic check")+(F1803&lt;=12)+(M1803="No")+(J1803="No")</f>
        <v>4</v>
      </c>
      <c r="AC1803" s="15" t="str">
        <f aca="false">IF(AB1803&gt;=5,"High",IF(AB1803&gt;=3,"Medium","Low"))</f>
        <v>Medium</v>
      </c>
    </row>
    <row r="1804" customFormat="false" ht="15" hidden="false" customHeight="false" outlineLevel="0" collapsed="false">
      <c r="A1804" s="15" t="s">
        <v>1901</v>
      </c>
      <c r="B1804" s="15" t="s">
        <v>98</v>
      </c>
      <c r="C1804" s="15" t="n">
        <v>0</v>
      </c>
      <c r="D1804" s="15" t="s">
        <v>26</v>
      </c>
      <c r="E1804" s="15" t="s">
        <v>26</v>
      </c>
      <c r="F1804" s="15" t="n">
        <v>7</v>
      </c>
      <c r="G1804" s="15" t="s">
        <v>24</v>
      </c>
      <c r="H1804" s="15" t="s">
        <v>95</v>
      </c>
      <c r="I1804" s="15" t="s">
        <v>96</v>
      </c>
      <c r="J1804" s="15" t="s">
        <v>26</v>
      </c>
      <c r="K1804" s="15" t="s">
        <v>26</v>
      </c>
      <c r="L1804" s="15" t="s">
        <v>26</v>
      </c>
      <c r="M1804" s="15" t="s">
        <v>24</v>
      </c>
      <c r="N1804" s="15" t="s">
        <v>24</v>
      </c>
      <c r="O1804" s="15" t="s">
        <v>24</v>
      </c>
      <c r="P1804" s="15" t="s">
        <v>29</v>
      </c>
      <c r="Q1804" s="15" t="s">
        <v>24</v>
      </c>
      <c r="R1804" s="15" t="s">
        <v>17</v>
      </c>
      <c r="S1804" s="18" t="n">
        <v>38.55</v>
      </c>
      <c r="T1804" s="15" t="n">
        <v>280</v>
      </c>
      <c r="U1804" s="15" t="s">
        <v>24</v>
      </c>
      <c r="V1804" s="18" t="n">
        <f aca="false">IF(ISNUMBER(T1804),T1804,0)</f>
        <v>280</v>
      </c>
      <c r="W1804" s="15" t="n">
        <f aca="false">IF(U1804="Yes",1,0)</f>
        <v>0</v>
      </c>
      <c r="X1804" s="15" t="str">
        <f aca="false">IF(F1804&lt;=12,"0-12 months",IF(F1804&lt;=24,"13-24 months",IF(F1804&lt;=48,"25-48 months","49-72 months")))</f>
        <v>0-12 months</v>
      </c>
      <c r="Y1804" s="15" t="str">
        <f aca="false">IF(C1804=1,"Yes","No")</f>
        <v>No</v>
      </c>
      <c r="Z1804" s="15" t="n">
        <f aca="false">COUNTIF(J1804:O1804,"Yes")</f>
        <v>3</v>
      </c>
      <c r="AA1804" s="18" t="n">
        <f aca="false">S1804*W1804</f>
        <v>0</v>
      </c>
      <c r="AB1804" s="15" t="n">
        <f aca="false">(P1804="Month-to-month")+(I1804="Fiber optic")+(R1804="Electronic check")+(F1804&lt;=12)+(M1804="No")+(J1804="No")</f>
        <v>2</v>
      </c>
      <c r="AC1804" s="15" t="str">
        <f aca="false">IF(AB1804&gt;=5,"High",IF(AB1804&gt;=3,"Medium","Low"))</f>
        <v>Low</v>
      </c>
    </row>
    <row r="1805" customFormat="false" ht="15" hidden="false" customHeight="false" outlineLevel="0" collapsed="false">
      <c r="A1805" s="15" t="s">
        <v>1902</v>
      </c>
      <c r="B1805" s="15" t="s">
        <v>94</v>
      </c>
      <c r="C1805" s="15" t="n">
        <v>0</v>
      </c>
      <c r="D1805" s="15" t="s">
        <v>24</v>
      </c>
      <c r="E1805" s="15" t="s">
        <v>24</v>
      </c>
      <c r="F1805" s="15" t="n">
        <v>36</v>
      </c>
      <c r="G1805" s="15" t="s">
        <v>24</v>
      </c>
      <c r="H1805" s="15" t="s">
        <v>95</v>
      </c>
      <c r="I1805" s="15" t="s">
        <v>96</v>
      </c>
      <c r="J1805" s="15" t="s">
        <v>26</v>
      </c>
      <c r="K1805" s="15" t="s">
        <v>26</v>
      </c>
      <c r="L1805" s="15" t="s">
        <v>26</v>
      </c>
      <c r="M1805" s="15" t="s">
        <v>26</v>
      </c>
      <c r="N1805" s="15" t="s">
        <v>24</v>
      </c>
      <c r="O1805" s="15" t="s">
        <v>26</v>
      </c>
      <c r="P1805" s="15" t="s">
        <v>29</v>
      </c>
      <c r="Q1805" s="15" t="s">
        <v>26</v>
      </c>
      <c r="R1805" s="15" t="s">
        <v>17</v>
      </c>
      <c r="S1805" s="18" t="n">
        <v>53.1</v>
      </c>
      <c r="T1805" s="15" t="n">
        <v>1901.25</v>
      </c>
      <c r="U1805" s="15" t="s">
        <v>24</v>
      </c>
      <c r="V1805" s="18" t="n">
        <f aca="false">IF(ISNUMBER(T1805),T1805,0)</f>
        <v>1901.25</v>
      </c>
      <c r="W1805" s="15" t="n">
        <f aca="false">IF(U1805="Yes",1,0)</f>
        <v>0</v>
      </c>
      <c r="X1805" s="15" t="str">
        <f aca="false">IF(F1805&lt;=12,"0-12 months",IF(F1805&lt;=24,"13-24 months",IF(F1805&lt;=48,"25-48 months","49-72 months")))</f>
        <v>25-48 months</v>
      </c>
      <c r="Y1805" s="15" t="str">
        <f aca="false">IF(C1805=1,"Yes","No")</f>
        <v>No</v>
      </c>
      <c r="Z1805" s="15" t="n">
        <f aca="false">COUNTIF(J1805:O1805,"Yes")</f>
        <v>5</v>
      </c>
      <c r="AA1805" s="18" t="n">
        <f aca="false">S1805*W1805</f>
        <v>0</v>
      </c>
      <c r="AB1805" s="15" t="n">
        <f aca="false">(P1805="Month-to-month")+(I1805="Fiber optic")+(R1805="Electronic check")+(F1805&lt;=12)+(M1805="No")+(J1805="No")</f>
        <v>0</v>
      </c>
      <c r="AC1805" s="15" t="str">
        <f aca="false">IF(AB1805&gt;=5,"High",IF(AB1805&gt;=3,"Medium","Low"))</f>
        <v>Low</v>
      </c>
    </row>
    <row r="1806" customFormat="false" ht="15" hidden="false" customHeight="false" outlineLevel="0" collapsed="false">
      <c r="A1806" s="15" t="s">
        <v>1903</v>
      </c>
      <c r="B1806" s="15" t="s">
        <v>94</v>
      </c>
      <c r="C1806" s="15" t="n">
        <v>0</v>
      </c>
      <c r="D1806" s="15" t="s">
        <v>26</v>
      </c>
      <c r="E1806" s="15" t="s">
        <v>26</v>
      </c>
      <c r="F1806" s="15" t="n">
        <v>34</v>
      </c>
      <c r="G1806" s="15" t="s">
        <v>26</v>
      </c>
      <c r="H1806" s="15" t="s">
        <v>24</v>
      </c>
      <c r="I1806" s="15" t="s">
        <v>24</v>
      </c>
      <c r="J1806" s="15" t="s">
        <v>28</v>
      </c>
      <c r="K1806" s="15" t="s">
        <v>28</v>
      </c>
      <c r="L1806" s="15" t="s">
        <v>28</v>
      </c>
      <c r="M1806" s="15" t="s">
        <v>28</v>
      </c>
      <c r="N1806" s="15" t="s">
        <v>28</v>
      </c>
      <c r="O1806" s="15" t="s">
        <v>28</v>
      </c>
      <c r="P1806" s="15" t="s">
        <v>25</v>
      </c>
      <c r="Q1806" s="15" t="s">
        <v>24</v>
      </c>
      <c r="R1806" s="15" t="s">
        <v>17</v>
      </c>
      <c r="S1806" s="18" t="n">
        <v>20.65</v>
      </c>
      <c r="T1806" s="15" t="n">
        <v>716.4</v>
      </c>
      <c r="U1806" s="15" t="s">
        <v>24</v>
      </c>
      <c r="V1806" s="18" t="n">
        <f aca="false">IF(ISNUMBER(T1806),T1806,0)</f>
        <v>716.4</v>
      </c>
      <c r="W1806" s="15" t="n">
        <f aca="false">IF(U1806="Yes",1,0)</f>
        <v>0</v>
      </c>
      <c r="X1806" s="15" t="str">
        <f aca="false">IF(F1806&lt;=12,"0-12 months",IF(F1806&lt;=24,"13-24 months",IF(F1806&lt;=48,"25-48 months","49-72 months")))</f>
        <v>25-48 months</v>
      </c>
      <c r="Y1806" s="15" t="str">
        <f aca="false">IF(C1806=1,"Yes","No")</f>
        <v>No</v>
      </c>
      <c r="Z1806" s="15" t="n">
        <f aca="false">COUNTIF(J1806:O1806,"Yes")</f>
        <v>0</v>
      </c>
      <c r="AA1806" s="18" t="n">
        <f aca="false">S1806*W1806</f>
        <v>0</v>
      </c>
      <c r="AB1806" s="15" t="n">
        <f aca="false">(P1806="Month-to-month")+(I1806="Fiber optic")+(R1806="Electronic check")+(F1806&lt;=12)+(M1806="No")+(J1806="No")</f>
        <v>1</v>
      </c>
      <c r="AC1806" s="15" t="str">
        <f aca="false">IF(AB1806&gt;=5,"High",IF(AB1806&gt;=3,"Medium","Low"))</f>
        <v>Low</v>
      </c>
    </row>
    <row r="1807" customFormat="false" ht="15" hidden="false" customHeight="false" outlineLevel="0" collapsed="false">
      <c r="A1807" s="15" t="s">
        <v>1904</v>
      </c>
      <c r="B1807" s="15" t="s">
        <v>98</v>
      </c>
      <c r="C1807" s="15" t="n">
        <v>0</v>
      </c>
      <c r="D1807" s="15" t="s">
        <v>26</v>
      </c>
      <c r="E1807" s="15" t="s">
        <v>26</v>
      </c>
      <c r="F1807" s="15" t="n">
        <v>72</v>
      </c>
      <c r="G1807" s="15" t="s">
        <v>26</v>
      </c>
      <c r="H1807" s="15" t="s">
        <v>26</v>
      </c>
      <c r="I1807" s="15" t="s">
        <v>96</v>
      </c>
      <c r="J1807" s="15" t="s">
        <v>26</v>
      </c>
      <c r="K1807" s="15" t="s">
        <v>26</v>
      </c>
      <c r="L1807" s="15" t="s">
        <v>26</v>
      </c>
      <c r="M1807" s="15" t="s">
        <v>24</v>
      </c>
      <c r="N1807" s="15" t="s">
        <v>24</v>
      </c>
      <c r="O1807" s="15" t="s">
        <v>24</v>
      </c>
      <c r="P1807" s="15" t="s">
        <v>29</v>
      </c>
      <c r="Q1807" s="15" t="s">
        <v>24</v>
      </c>
      <c r="R1807" s="15" t="s">
        <v>21</v>
      </c>
      <c r="S1807" s="18" t="n">
        <v>64.45</v>
      </c>
      <c r="T1807" s="15" t="n">
        <v>4720</v>
      </c>
      <c r="U1807" s="15" t="s">
        <v>24</v>
      </c>
      <c r="V1807" s="18" t="n">
        <f aca="false">IF(ISNUMBER(T1807),T1807,0)</f>
        <v>4720</v>
      </c>
      <c r="W1807" s="15" t="n">
        <f aca="false">IF(U1807="Yes",1,0)</f>
        <v>0</v>
      </c>
      <c r="X1807" s="15" t="str">
        <f aca="false">IF(F1807&lt;=12,"0-12 months",IF(F1807&lt;=24,"13-24 months",IF(F1807&lt;=48,"25-48 months","49-72 months")))</f>
        <v>49-72 months</v>
      </c>
      <c r="Y1807" s="15" t="str">
        <f aca="false">IF(C1807=1,"Yes","No")</f>
        <v>No</v>
      </c>
      <c r="Z1807" s="15" t="n">
        <f aca="false">COUNTIF(J1807:O1807,"Yes")</f>
        <v>3</v>
      </c>
      <c r="AA1807" s="18" t="n">
        <f aca="false">S1807*W1807</f>
        <v>0</v>
      </c>
      <c r="AB1807" s="15" t="n">
        <f aca="false">(P1807="Month-to-month")+(I1807="Fiber optic")+(R1807="Electronic check")+(F1807&lt;=12)+(M1807="No")+(J1807="No")</f>
        <v>1</v>
      </c>
      <c r="AC1807" s="15" t="str">
        <f aca="false">IF(AB1807&gt;=5,"High",IF(AB1807&gt;=3,"Medium","Low"))</f>
        <v>Low</v>
      </c>
    </row>
    <row r="1808" customFormat="false" ht="15" hidden="false" customHeight="false" outlineLevel="0" collapsed="false">
      <c r="A1808" s="15" t="s">
        <v>1905</v>
      </c>
      <c r="B1808" s="15" t="s">
        <v>98</v>
      </c>
      <c r="C1808" s="15" t="n">
        <v>0</v>
      </c>
      <c r="D1808" s="15" t="s">
        <v>26</v>
      </c>
      <c r="E1808" s="15" t="s">
        <v>26</v>
      </c>
      <c r="F1808" s="15" t="n">
        <v>36</v>
      </c>
      <c r="G1808" s="15" t="s">
        <v>26</v>
      </c>
      <c r="H1808" s="15" t="s">
        <v>26</v>
      </c>
      <c r="I1808" s="15" t="s">
        <v>24</v>
      </c>
      <c r="J1808" s="15" t="s">
        <v>28</v>
      </c>
      <c r="K1808" s="15" t="s">
        <v>28</v>
      </c>
      <c r="L1808" s="15" t="s">
        <v>28</v>
      </c>
      <c r="M1808" s="15" t="s">
        <v>28</v>
      </c>
      <c r="N1808" s="15" t="s">
        <v>28</v>
      </c>
      <c r="O1808" s="15" t="s">
        <v>28</v>
      </c>
      <c r="P1808" s="15" t="s">
        <v>29</v>
      </c>
      <c r="Q1808" s="15" t="s">
        <v>24</v>
      </c>
      <c r="R1808" s="15" t="s">
        <v>21</v>
      </c>
      <c r="S1808" s="18" t="n">
        <v>25.1</v>
      </c>
      <c r="T1808" s="15" t="n">
        <v>930.95</v>
      </c>
      <c r="U1808" s="15" t="s">
        <v>24</v>
      </c>
      <c r="V1808" s="18" t="n">
        <f aca="false">IF(ISNUMBER(T1808),T1808,0)</f>
        <v>930.95</v>
      </c>
      <c r="W1808" s="15" t="n">
        <f aca="false">IF(U1808="Yes",1,0)</f>
        <v>0</v>
      </c>
      <c r="X1808" s="15" t="str">
        <f aca="false">IF(F1808&lt;=12,"0-12 months",IF(F1808&lt;=24,"13-24 months",IF(F1808&lt;=48,"25-48 months","49-72 months")))</f>
        <v>25-48 months</v>
      </c>
      <c r="Y1808" s="15" t="str">
        <f aca="false">IF(C1808=1,"Yes","No")</f>
        <v>No</v>
      </c>
      <c r="Z1808" s="15" t="n">
        <f aca="false">COUNTIF(J1808:O1808,"Yes")</f>
        <v>0</v>
      </c>
      <c r="AA1808" s="18" t="n">
        <f aca="false">S1808*W1808</f>
        <v>0</v>
      </c>
      <c r="AB1808" s="15" t="n">
        <f aca="false">(P1808="Month-to-month")+(I1808="Fiber optic")+(R1808="Electronic check")+(F1808&lt;=12)+(M1808="No")+(J1808="No")</f>
        <v>0</v>
      </c>
      <c r="AC1808" s="15" t="str">
        <f aca="false">IF(AB1808&gt;=5,"High",IF(AB1808&gt;=3,"Medium","Low"))</f>
        <v>Low</v>
      </c>
    </row>
    <row r="1809" customFormat="false" ht="15" hidden="false" customHeight="false" outlineLevel="0" collapsed="false">
      <c r="A1809" s="15" t="s">
        <v>1906</v>
      </c>
      <c r="B1809" s="15" t="s">
        <v>94</v>
      </c>
      <c r="C1809" s="15" t="n">
        <v>0</v>
      </c>
      <c r="D1809" s="15" t="s">
        <v>24</v>
      </c>
      <c r="E1809" s="15" t="s">
        <v>24</v>
      </c>
      <c r="F1809" s="15" t="n">
        <v>1</v>
      </c>
      <c r="G1809" s="15" t="s">
        <v>26</v>
      </c>
      <c r="H1809" s="15" t="s">
        <v>24</v>
      </c>
      <c r="I1809" s="15" t="s">
        <v>102</v>
      </c>
      <c r="J1809" s="15" t="s">
        <v>24</v>
      </c>
      <c r="K1809" s="15" t="s">
        <v>24</v>
      </c>
      <c r="L1809" s="15" t="s">
        <v>26</v>
      </c>
      <c r="M1809" s="15" t="s">
        <v>24</v>
      </c>
      <c r="N1809" s="15" t="s">
        <v>24</v>
      </c>
      <c r="O1809" s="15" t="s">
        <v>24</v>
      </c>
      <c r="P1809" s="15" t="s">
        <v>25</v>
      </c>
      <c r="Q1809" s="15" t="s">
        <v>24</v>
      </c>
      <c r="R1809" s="15" t="s">
        <v>15</v>
      </c>
      <c r="S1809" s="18" t="n">
        <v>76.35</v>
      </c>
      <c r="T1809" s="15" t="n">
        <v>76.35</v>
      </c>
      <c r="U1809" s="15" t="s">
        <v>26</v>
      </c>
      <c r="V1809" s="18" t="n">
        <f aca="false">IF(ISNUMBER(T1809),T1809,0)</f>
        <v>76.35</v>
      </c>
      <c r="W1809" s="15" t="n">
        <f aca="false">IF(U1809="Yes",1,0)</f>
        <v>1</v>
      </c>
      <c r="X1809" s="15" t="str">
        <f aca="false">IF(F1809&lt;=12,"0-12 months",IF(F1809&lt;=24,"13-24 months",IF(F1809&lt;=48,"25-48 months","49-72 months")))</f>
        <v>0-12 months</v>
      </c>
      <c r="Y1809" s="15" t="str">
        <f aca="false">IF(C1809=1,"Yes","No")</f>
        <v>No</v>
      </c>
      <c r="Z1809" s="15" t="n">
        <f aca="false">COUNTIF(J1809:O1809,"Yes")</f>
        <v>1</v>
      </c>
      <c r="AA1809" s="18" t="n">
        <f aca="false">S1809*W1809</f>
        <v>76.35</v>
      </c>
      <c r="AB1809" s="15" t="n">
        <f aca="false">(P1809="Month-to-month")+(I1809="Fiber optic")+(R1809="Electronic check")+(F1809&lt;=12)+(M1809="No")+(J1809="No")</f>
        <v>6</v>
      </c>
      <c r="AC1809" s="15" t="str">
        <f aca="false">IF(AB1809&gt;=5,"High",IF(AB1809&gt;=3,"Medium","Low"))</f>
        <v>High</v>
      </c>
    </row>
    <row r="1810" customFormat="false" ht="15" hidden="false" customHeight="false" outlineLevel="0" collapsed="false">
      <c r="A1810" s="15" t="s">
        <v>1907</v>
      </c>
      <c r="B1810" s="15" t="s">
        <v>94</v>
      </c>
      <c r="C1810" s="15" t="n">
        <v>0</v>
      </c>
      <c r="D1810" s="15" t="s">
        <v>24</v>
      </c>
      <c r="E1810" s="15" t="s">
        <v>24</v>
      </c>
      <c r="F1810" s="15" t="n">
        <v>23</v>
      </c>
      <c r="G1810" s="15" t="s">
        <v>26</v>
      </c>
      <c r="H1810" s="15" t="s">
        <v>26</v>
      </c>
      <c r="I1810" s="15" t="s">
        <v>102</v>
      </c>
      <c r="J1810" s="15" t="s">
        <v>24</v>
      </c>
      <c r="K1810" s="15" t="s">
        <v>26</v>
      </c>
      <c r="L1810" s="15" t="s">
        <v>24</v>
      </c>
      <c r="M1810" s="15" t="s">
        <v>24</v>
      </c>
      <c r="N1810" s="15" t="s">
        <v>24</v>
      </c>
      <c r="O1810" s="15" t="s">
        <v>24</v>
      </c>
      <c r="P1810" s="15" t="s">
        <v>25</v>
      </c>
      <c r="Q1810" s="15" t="s">
        <v>26</v>
      </c>
      <c r="R1810" s="15" t="s">
        <v>15</v>
      </c>
      <c r="S1810" s="18" t="n">
        <v>79.15</v>
      </c>
      <c r="T1810" s="15" t="n">
        <v>1676.95</v>
      </c>
      <c r="U1810" s="15" t="s">
        <v>26</v>
      </c>
      <c r="V1810" s="18" t="n">
        <f aca="false">IF(ISNUMBER(T1810),T1810,0)</f>
        <v>1676.95</v>
      </c>
      <c r="W1810" s="15" t="n">
        <f aca="false">IF(U1810="Yes",1,0)</f>
        <v>1</v>
      </c>
      <c r="X1810" s="15" t="str">
        <f aca="false">IF(F1810&lt;=12,"0-12 months",IF(F1810&lt;=24,"13-24 months",IF(F1810&lt;=48,"25-48 months","49-72 months")))</f>
        <v>13-24 months</v>
      </c>
      <c r="Y1810" s="15" t="str">
        <f aca="false">IF(C1810=1,"Yes","No")</f>
        <v>No</v>
      </c>
      <c r="Z1810" s="15" t="n">
        <f aca="false">COUNTIF(J1810:O1810,"Yes")</f>
        <v>1</v>
      </c>
      <c r="AA1810" s="18" t="n">
        <f aca="false">S1810*W1810</f>
        <v>79.15</v>
      </c>
      <c r="AB1810" s="15" t="n">
        <f aca="false">(P1810="Month-to-month")+(I1810="Fiber optic")+(R1810="Electronic check")+(F1810&lt;=12)+(M1810="No")+(J1810="No")</f>
        <v>5</v>
      </c>
      <c r="AC1810" s="15" t="str">
        <f aca="false">IF(AB1810&gt;=5,"High",IF(AB1810&gt;=3,"Medium","Low"))</f>
        <v>High</v>
      </c>
    </row>
    <row r="1811" customFormat="false" ht="15" hidden="false" customHeight="false" outlineLevel="0" collapsed="false">
      <c r="A1811" s="15" t="s">
        <v>1908</v>
      </c>
      <c r="B1811" s="15" t="s">
        <v>98</v>
      </c>
      <c r="C1811" s="15" t="n">
        <v>1</v>
      </c>
      <c r="D1811" s="15" t="s">
        <v>26</v>
      </c>
      <c r="E1811" s="15" t="s">
        <v>24</v>
      </c>
      <c r="F1811" s="15" t="n">
        <v>32</v>
      </c>
      <c r="G1811" s="15" t="s">
        <v>26</v>
      </c>
      <c r="H1811" s="15" t="s">
        <v>26</v>
      </c>
      <c r="I1811" s="15" t="s">
        <v>102</v>
      </c>
      <c r="J1811" s="15" t="s">
        <v>24</v>
      </c>
      <c r="K1811" s="15" t="s">
        <v>24</v>
      </c>
      <c r="L1811" s="15" t="s">
        <v>24</v>
      </c>
      <c r="M1811" s="15" t="s">
        <v>24</v>
      </c>
      <c r="N1811" s="15" t="s">
        <v>24</v>
      </c>
      <c r="O1811" s="15" t="s">
        <v>26</v>
      </c>
      <c r="P1811" s="15" t="s">
        <v>25</v>
      </c>
      <c r="Q1811" s="15" t="s">
        <v>26</v>
      </c>
      <c r="R1811" s="15" t="s">
        <v>15</v>
      </c>
      <c r="S1811" s="18" t="n">
        <v>85</v>
      </c>
      <c r="T1811" s="15" t="n">
        <v>2642.05</v>
      </c>
      <c r="U1811" s="15" t="s">
        <v>26</v>
      </c>
      <c r="V1811" s="18" t="n">
        <f aca="false">IF(ISNUMBER(T1811),T1811,0)</f>
        <v>2642.05</v>
      </c>
      <c r="W1811" s="15" t="n">
        <f aca="false">IF(U1811="Yes",1,0)</f>
        <v>1</v>
      </c>
      <c r="X1811" s="15" t="str">
        <f aca="false">IF(F1811&lt;=12,"0-12 months",IF(F1811&lt;=24,"13-24 months",IF(F1811&lt;=48,"25-48 months","49-72 months")))</f>
        <v>25-48 months</v>
      </c>
      <c r="Y1811" s="15" t="str">
        <f aca="false">IF(C1811=1,"Yes","No")</f>
        <v>Yes</v>
      </c>
      <c r="Z1811" s="15" t="n">
        <f aca="false">COUNTIF(J1811:O1811,"Yes")</f>
        <v>1</v>
      </c>
      <c r="AA1811" s="18" t="n">
        <f aca="false">S1811*W1811</f>
        <v>85</v>
      </c>
      <c r="AB1811" s="15" t="n">
        <f aca="false">(P1811="Month-to-month")+(I1811="Fiber optic")+(R1811="Electronic check")+(F1811&lt;=12)+(M1811="No")+(J1811="No")</f>
        <v>5</v>
      </c>
      <c r="AC1811" s="15" t="str">
        <f aca="false">IF(AB1811&gt;=5,"High",IF(AB1811&gt;=3,"Medium","Low"))</f>
        <v>High</v>
      </c>
    </row>
    <row r="1812" customFormat="false" ht="15" hidden="false" customHeight="false" outlineLevel="0" collapsed="false">
      <c r="A1812" s="15" t="s">
        <v>1909</v>
      </c>
      <c r="B1812" s="15" t="s">
        <v>94</v>
      </c>
      <c r="C1812" s="15" t="n">
        <v>0</v>
      </c>
      <c r="D1812" s="15" t="s">
        <v>26</v>
      </c>
      <c r="E1812" s="15" t="s">
        <v>26</v>
      </c>
      <c r="F1812" s="15" t="n">
        <v>71</v>
      </c>
      <c r="G1812" s="15" t="s">
        <v>26</v>
      </c>
      <c r="H1812" s="15" t="s">
        <v>26</v>
      </c>
      <c r="I1812" s="15" t="s">
        <v>102</v>
      </c>
      <c r="J1812" s="15" t="s">
        <v>26</v>
      </c>
      <c r="K1812" s="15" t="s">
        <v>26</v>
      </c>
      <c r="L1812" s="15" t="s">
        <v>26</v>
      </c>
      <c r="M1812" s="15" t="s">
        <v>26</v>
      </c>
      <c r="N1812" s="15" t="s">
        <v>24</v>
      </c>
      <c r="O1812" s="15" t="s">
        <v>24</v>
      </c>
      <c r="P1812" s="15" t="s">
        <v>27</v>
      </c>
      <c r="Q1812" s="15" t="s">
        <v>26</v>
      </c>
      <c r="R1812" s="15" t="s">
        <v>21</v>
      </c>
      <c r="S1812" s="18" t="n">
        <v>95.15</v>
      </c>
      <c r="T1812" s="15" t="n">
        <v>6770.85</v>
      </c>
      <c r="U1812" s="15" t="s">
        <v>24</v>
      </c>
      <c r="V1812" s="18" t="n">
        <f aca="false">IF(ISNUMBER(T1812),T1812,0)</f>
        <v>6770.85</v>
      </c>
      <c r="W1812" s="15" t="n">
        <f aca="false">IF(U1812="Yes",1,0)</f>
        <v>0</v>
      </c>
      <c r="X1812" s="15" t="str">
        <f aca="false">IF(F1812&lt;=12,"0-12 months",IF(F1812&lt;=24,"13-24 months",IF(F1812&lt;=48,"25-48 months","49-72 months")))</f>
        <v>49-72 months</v>
      </c>
      <c r="Y1812" s="15" t="str">
        <f aca="false">IF(C1812=1,"Yes","No")</f>
        <v>No</v>
      </c>
      <c r="Z1812" s="15" t="n">
        <f aca="false">COUNTIF(J1812:O1812,"Yes")</f>
        <v>4</v>
      </c>
      <c r="AA1812" s="18" t="n">
        <f aca="false">S1812*W1812</f>
        <v>0</v>
      </c>
      <c r="AB1812" s="15" t="n">
        <f aca="false">(P1812="Month-to-month")+(I1812="Fiber optic")+(R1812="Electronic check")+(F1812&lt;=12)+(M1812="No")+(J1812="No")</f>
        <v>1</v>
      </c>
      <c r="AC1812" s="15" t="str">
        <f aca="false">IF(AB1812&gt;=5,"High",IF(AB1812&gt;=3,"Medium","Low"))</f>
        <v>Low</v>
      </c>
    </row>
    <row r="1813" customFormat="false" ht="15" hidden="false" customHeight="false" outlineLevel="0" collapsed="false">
      <c r="A1813" s="15" t="s">
        <v>1910</v>
      </c>
      <c r="B1813" s="15" t="s">
        <v>94</v>
      </c>
      <c r="C1813" s="15" t="n">
        <v>1</v>
      </c>
      <c r="D1813" s="15" t="s">
        <v>24</v>
      </c>
      <c r="E1813" s="15" t="s">
        <v>24</v>
      </c>
      <c r="F1813" s="15" t="n">
        <v>23</v>
      </c>
      <c r="G1813" s="15" t="s">
        <v>26</v>
      </c>
      <c r="H1813" s="15" t="s">
        <v>26</v>
      </c>
      <c r="I1813" s="15" t="s">
        <v>102</v>
      </c>
      <c r="J1813" s="15" t="s">
        <v>24</v>
      </c>
      <c r="K1813" s="15" t="s">
        <v>24</v>
      </c>
      <c r="L1813" s="15" t="s">
        <v>26</v>
      </c>
      <c r="M1813" s="15" t="s">
        <v>24</v>
      </c>
      <c r="N1813" s="15" t="s">
        <v>24</v>
      </c>
      <c r="O1813" s="15" t="s">
        <v>24</v>
      </c>
      <c r="P1813" s="15" t="s">
        <v>25</v>
      </c>
      <c r="Q1813" s="15" t="s">
        <v>26</v>
      </c>
      <c r="R1813" s="15" t="s">
        <v>17</v>
      </c>
      <c r="S1813" s="18" t="n">
        <v>79.35</v>
      </c>
      <c r="T1813" s="15" t="n">
        <v>1835.3</v>
      </c>
      <c r="U1813" s="15" t="s">
        <v>24</v>
      </c>
      <c r="V1813" s="18" t="n">
        <f aca="false">IF(ISNUMBER(T1813),T1813,0)</f>
        <v>1835.3</v>
      </c>
      <c r="W1813" s="15" t="n">
        <f aca="false">IF(U1813="Yes",1,0)</f>
        <v>0</v>
      </c>
      <c r="X1813" s="15" t="str">
        <f aca="false">IF(F1813&lt;=12,"0-12 months",IF(F1813&lt;=24,"13-24 months",IF(F1813&lt;=48,"25-48 months","49-72 months")))</f>
        <v>13-24 months</v>
      </c>
      <c r="Y1813" s="15" t="str">
        <f aca="false">IF(C1813=1,"Yes","No")</f>
        <v>Yes</v>
      </c>
      <c r="Z1813" s="15" t="n">
        <f aca="false">COUNTIF(J1813:O1813,"Yes")</f>
        <v>1</v>
      </c>
      <c r="AA1813" s="18" t="n">
        <f aca="false">S1813*W1813</f>
        <v>0</v>
      </c>
      <c r="AB1813" s="15" t="n">
        <f aca="false">(P1813="Month-to-month")+(I1813="Fiber optic")+(R1813="Electronic check")+(F1813&lt;=12)+(M1813="No")+(J1813="No")</f>
        <v>4</v>
      </c>
      <c r="AC1813" s="15" t="str">
        <f aca="false">IF(AB1813&gt;=5,"High",IF(AB1813&gt;=3,"Medium","Low"))</f>
        <v>Medium</v>
      </c>
    </row>
    <row r="1814" customFormat="false" ht="15" hidden="false" customHeight="false" outlineLevel="0" collapsed="false">
      <c r="A1814" s="15" t="s">
        <v>1911</v>
      </c>
      <c r="B1814" s="15" t="s">
        <v>98</v>
      </c>
      <c r="C1814" s="15" t="n">
        <v>0</v>
      </c>
      <c r="D1814" s="15" t="s">
        <v>26</v>
      </c>
      <c r="E1814" s="15" t="s">
        <v>24</v>
      </c>
      <c r="F1814" s="15" t="n">
        <v>17</v>
      </c>
      <c r="G1814" s="15" t="s">
        <v>26</v>
      </c>
      <c r="H1814" s="15" t="s">
        <v>24</v>
      </c>
      <c r="I1814" s="15" t="s">
        <v>102</v>
      </c>
      <c r="J1814" s="15" t="s">
        <v>24</v>
      </c>
      <c r="K1814" s="15" t="s">
        <v>24</v>
      </c>
      <c r="L1814" s="15" t="s">
        <v>26</v>
      </c>
      <c r="M1814" s="15" t="s">
        <v>24</v>
      </c>
      <c r="N1814" s="15" t="s">
        <v>26</v>
      </c>
      <c r="O1814" s="15" t="s">
        <v>26</v>
      </c>
      <c r="P1814" s="15" t="s">
        <v>27</v>
      </c>
      <c r="Q1814" s="15" t="s">
        <v>26</v>
      </c>
      <c r="R1814" s="15" t="s">
        <v>19</v>
      </c>
      <c r="S1814" s="18" t="n">
        <v>96.65</v>
      </c>
      <c r="T1814" s="15" t="n">
        <v>1588.25</v>
      </c>
      <c r="U1814" s="15" t="s">
        <v>24</v>
      </c>
      <c r="V1814" s="18" t="n">
        <f aca="false">IF(ISNUMBER(T1814),T1814,0)</f>
        <v>1588.25</v>
      </c>
      <c r="W1814" s="15" t="n">
        <f aca="false">IF(U1814="Yes",1,0)</f>
        <v>0</v>
      </c>
      <c r="X1814" s="15" t="str">
        <f aca="false">IF(F1814&lt;=12,"0-12 months",IF(F1814&lt;=24,"13-24 months",IF(F1814&lt;=48,"25-48 months","49-72 months")))</f>
        <v>13-24 months</v>
      </c>
      <c r="Y1814" s="15" t="str">
        <f aca="false">IF(C1814=1,"Yes","No")</f>
        <v>No</v>
      </c>
      <c r="Z1814" s="15" t="n">
        <f aca="false">COUNTIF(J1814:O1814,"Yes")</f>
        <v>3</v>
      </c>
      <c r="AA1814" s="18" t="n">
        <f aca="false">S1814*W1814</f>
        <v>0</v>
      </c>
      <c r="AB1814" s="15" t="n">
        <f aca="false">(P1814="Month-to-month")+(I1814="Fiber optic")+(R1814="Electronic check")+(F1814&lt;=12)+(M1814="No")+(J1814="No")</f>
        <v>3</v>
      </c>
      <c r="AC1814" s="15" t="str">
        <f aca="false">IF(AB1814&gt;=5,"High",IF(AB1814&gt;=3,"Medium","Low"))</f>
        <v>Medium</v>
      </c>
    </row>
    <row r="1815" customFormat="false" ht="15" hidden="false" customHeight="false" outlineLevel="0" collapsed="false">
      <c r="A1815" s="15" t="s">
        <v>1912</v>
      </c>
      <c r="B1815" s="15" t="s">
        <v>98</v>
      </c>
      <c r="C1815" s="15" t="n">
        <v>0</v>
      </c>
      <c r="D1815" s="15" t="s">
        <v>24</v>
      </c>
      <c r="E1815" s="15" t="s">
        <v>24</v>
      </c>
      <c r="F1815" s="15" t="n">
        <v>1</v>
      </c>
      <c r="G1815" s="15" t="s">
        <v>26</v>
      </c>
      <c r="H1815" s="15" t="s">
        <v>24</v>
      </c>
      <c r="I1815" s="15" t="s">
        <v>96</v>
      </c>
      <c r="J1815" s="15" t="s">
        <v>24</v>
      </c>
      <c r="K1815" s="15" t="s">
        <v>24</v>
      </c>
      <c r="L1815" s="15" t="s">
        <v>26</v>
      </c>
      <c r="M1815" s="15" t="s">
        <v>26</v>
      </c>
      <c r="N1815" s="15" t="s">
        <v>26</v>
      </c>
      <c r="O1815" s="15" t="s">
        <v>26</v>
      </c>
      <c r="P1815" s="15" t="s">
        <v>25</v>
      </c>
      <c r="Q1815" s="15" t="s">
        <v>26</v>
      </c>
      <c r="R1815" s="15" t="s">
        <v>15</v>
      </c>
      <c r="S1815" s="18" t="n">
        <v>75.5</v>
      </c>
      <c r="T1815" s="15" t="n">
        <v>75.5</v>
      </c>
      <c r="U1815" s="15" t="s">
        <v>24</v>
      </c>
      <c r="V1815" s="18" t="n">
        <f aca="false">IF(ISNUMBER(T1815),T1815,0)</f>
        <v>75.5</v>
      </c>
      <c r="W1815" s="15" t="n">
        <f aca="false">IF(U1815="Yes",1,0)</f>
        <v>0</v>
      </c>
      <c r="X1815" s="15" t="str">
        <f aca="false">IF(F1815&lt;=12,"0-12 months",IF(F1815&lt;=24,"13-24 months",IF(F1815&lt;=48,"25-48 months","49-72 months")))</f>
        <v>0-12 months</v>
      </c>
      <c r="Y1815" s="15" t="str">
        <f aca="false">IF(C1815=1,"Yes","No")</f>
        <v>No</v>
      </c>
      <c r="Z1815" s="15" t="n">
        <f aca="false">COUNTIF(J1815:O1815,"Yes")</f>
        <v>4</v>
      </c>
      <c r="AA1815" s="18" t="n">
        <f aca="false">S1815*W1815</f>
        <v>0</v>
      </c>
      <c r="AB1815" s="15" t="n">
        <f aca="false">(P1815="Month-to-month")+(I1815="Fiber optic")+(R1815="Electronic check")+(F1815&lt;=12)+(M1815="No")+(J1815="No")</f>
        <v>4</v>
      </c>
      <c r="AC1815" s="15" t="str">
        <f aca="false">IF(AB1815&gt;=5,"High",IF(AB1815&gt;=3,"Medium","Low"))</f>
        <v>Medium</v>
      </c>
    </row>
    <row r="1816" customFormat="false" ht="15" hidden="false" customHeight="false" outlineLevel="0" collapsed="false">
      <c r="A1816" s="15" t="s">
        <v>1913</v>
      </c>
      <c r="B1816" s="15" t="s">
        <v>98</v>
      </c>
      <c r="C1816" s="15" t="n">
        <v>0</v>
      </c>
      <c r="D1816" s="15" t="s">
        <v>26</v>
      </c>
      <c r="E1816" s="15" t="s">
        <v>26</v>
      </c>
      <c r="F1816" s="15" t="n">
        <v>12</v>
      </c>
      <c r="G1816" s="15" t="s">
        <v>26</v>
      </c>
      <c r="H1816" s="15" t="s">
        <v>24</v>
      </c>
      <c r="I1816" s="15" t="s">
        <v>24</v>
      </c>
      <c r="J1816" s="15" t="s">
        <v>28</v>
      </c>
      <c r="K1816" s="15" t="s">
        <v>28</v>
      </c>
      <c r="L1816" s="15" t="s">
        <v>28</v>
      </c>
      <c r="M1816" s="15" t="s">
        <v>28</v>
      </c>
      <c r="N1816" s="15" t="s">
        <v>28</v>
      </c>
      <c r="O1816" s="15" t="s">
        <v>28</v>
      </c>
      <c r="P1816" s="15" t="s">
        <v>29</v>
      </c>
      <c r="Q1816" s="15" t="s">
        <v>24</v>
      </c>
      <c r="R1816" s="15" t="s">
        <v>17</v>
      </c>
      <c r="S1816" s="18" t="n">
        <v>19.7</v>
      </c>
      <c r="T1816" s="15" t="n">
        <v>258.35</v>
      </c>
      <c r="U1816" s="15" t="s">
        <v>24</v>
      </c>
      <c r="V1816" s="18" t="n">
        <f aca="false">IF(ISNUMBER(T1816),T1816,0)</f>
        <v>258.35</v>
      </c>
      <c r="W1816" s="15" t="n">
        <f aca="false">IF(U1816="Yes",1,0)</f>
        <v>0</v>
      </c>
      <c r="X1816" s="15" t="str">
        <f aca="false">IF(F1816&lt;=12,"0-12 months",IF(F1816&lt;=24,"13-24 months",IF(F1816&lt;=48,"25-48 months","49-72 months")))</f>
        <v>0-12 months</v>
      </c>
      <c r="Y1816" s="15" t="str">
        <f aca="false">IF(C1816=1,"Yes","No")</f>
        <v>No</v>
      </c>
      <c r="Z1816" s="15" t="n">
        <f aca="false">COUNTIF(J1816:O1816,"Yes")</f>
        <v>0</v>
      </c>
      <c r="AA1816" s="18" t="n">
        <f aca="false">S1816*W1816</f>
        <v>0</v>
      </c>
      <c r="AB1816" s="15" t="n">
        <f aca="false">(P1816="Month-to-month")+(I1816="Fiber optic")+(R1816="Electronic check")+(F1816&lt;=12)+(M1816="No")+(J1816="No")</f>
        <v>1</v>
      </c>
      <c r="AC1816" s="15" t="str">
        <f aca="false">IF(AB1816&gt;=5,"High",IF(AB1816&gt;=3,"Medium","Low"))</f>
        <v>Low</v>
      </c>
    </row>
    <row r="1817" customFormat="false" ht="15" hidden="false" customHeight="false" outlineLevel="0" collapsed="false">
      <c r="A1817" s="15" t="s">
        <v>1914</v>
      </c>
      <c r="B1817" s="15" t="s">
        <v>94</v>
      </c>
      <c r="C1817" s="15" t="n">
        <v>0</v>
      </c>
      <c r="D1817" s="15" t="s">
        <v>26</v>
      </c>
      <c r="E1817" s="15" t="s">
        <v>24</v>
      </c>
      <c r="F1817" s="15" t="n">
        <v>72</v>
      </c>
      <c r="G1817" s="15" t="s">
        <v>26</v>
      </c>
      <c r="H1817" s="15" t="s">
        <v>24</v>
      </c>
      <c r="I1817" s="15" t="s">
        <v>24</v>
      </c>
      <c r="J1817" s="15" t="s">
        <v>28</v>
      </c>
      <c r="K1817" s="15" t="s">
        <v>28</v>
      </c>
      <c r="L1817" s="15" t="s">
        <v>28</v>
      </c>
      <c r="M1817" s="15" t="s">
        <v>28</v>
      </c>
      <c r="N1817" s="15" t="s">
        <v>28</v>
      </c>
      <c r="O1817" s="15" t="s">
        <v>28</v>
      </c>
      <c r="P1817" s="15" t="s">
        <v>29</v>
      </c>
      <c r="Q1817" s="15" t="s">
        <v>24</v>
      </c>
      <c r="R1817" s="15" t="s">
        <v>21</v>
      </c>
      <c r="S1817" s="18" t="n">
        <v>20.5</v>
      </c>
      <c r="T1817" s="15" t="n">
        <v>1502.25</v>
      </c>
      <c r="U1817" s="15" t="s">
        <v>24</v>
      </c>
      <c r="V1817" s="18" t="n">
        <f aca="false">IF(ISNUMBER(T1817),T1817,0)</f>
        <v>1502.25</v>
      </c>
      <c r="W1817" s="15" t="n">
        <f aca="false">IF(U1817="Yes",1,0)</f>
        <v>0</v>
      </c>
      <c r="X1817" s="15" t="str">
        <f aca="false">IF(F1817&lt;=12,"0-12 months",IF(F1817&lt;=24,"13-24 months",IF(F1817&lt;=48,"25-48 months","49-72 months")))</f>
        <v>49-72 months</v>
      </c>
      <c r="Y1817" s="15" t="str">
        <f aca="false">IF(C1817=1,"Yes","No")</f>
        <v>No</v>
      </c>
      <c r="Z1817" s="15" t="n">
        <f aca="false">COUNTIF(J1817:O1817,"Yes")</f>
        <v>0</v>
      </c>
      <c r="AA1817" s="18" t="n">
        <f aca="false">S1817*W1817</f>
        <v>0</v>
      </c>
      <c r="AB1817" s="15" t="n">
        <f aca="false">(P1817="Month-to-month")+(I1817="Fiber optic")+(R1817="Electronic check")+(F1817&lt;=12)+(M1817="No")+(J1817="No")</f>
        <v>0</v>
      </c>
      <c r="AC1817" s="15" t="str">
        <f aca="false">IF(AB1817&gt;=5,"High",IF(AB1817&gt;=3,"Medium","Low"))</f>
        <v>Low</v>
      </c>
    </row>
    <row r="1818" customFormat="false" ht="15" hidden="false" customHeight="false" outlineLevel="0" collapsed="false">
      <c r="A1818" s="15" t="s">
        <v>1915</v>
      </c>
      <c r="B1818" s="15" t="s">
        <v>98</v>
      </c>
      <c r="C1818" s="15" t="n">
        <v>0</v>
      </c>
      <c r="D1818" s="15" t="s">
        <v>24</v>
      </c>
      <c r="E1818" s="15" t="s">
        <v>24</v>
      </c>
      <c r="F1818" s="15" t="n">
        <v>1</v>
      </c>
      <c r="G1818" s="15" t="s">
        <v>26</v>
      </c>
      <c r="H1818" s="15" t="s">
        <v>24</v>
      </c>
      <c r="I1818" s="15" t="s">
        <v>24</v>
      </c>
      <c r="J1818" s="15" t="s">
        <v>28</v>
      </c>
      <c r="K1818" s="15" t="s">
        <v>28</v>
      </c>
      <c r="L1818" s="15" t="s">
        <v>28</v>
      </c>
      <c r="M1818" s="15" t="s">
        <v>28</v>
      </c>
      <c r="N1818" s="15" t="s">
        <v>28</v>
      </c>
      <c r="O1818" s="15" t="s">
        <v>28</v>
      </c>
      <c r="P1818" s="15" t="s">
        <v>25</v>
      </c>
      <c r="Q1818" s="15" t="s">
        <v>24</v>
      </c>
      <c r="R1818" s="15" t="s">
        <v>17</v>
      </c>
      <c r="S1818" s="18" t="n">
        <v>19.2</v>
      </c>
      <c r="T1818" s="15" t="n">
        <v>19.2</v>
      </c>
      <c r="U1818" s="15" t="s">
        <v>24</v>
      </c>
      <c r="V1818" s="18" t="n">
        <f aca="false">IF(ISNUMBER(T1818),T1818,0)</f>
        <v>19.2</v>
      </c>
      <c r="W1818" s="15" t="n">
        <f aca="false">IF(U1818="Yes",1,0)</f>
        <v>0</v>
      </c>
      <c r="X1818" s="15" t="str">
        <f aca="false">IF(F1818&lt;=12,"0-12 months",IF(F1818&lt;=24,"13-24 months",IF(F1818&lt;=48,"25-48 months","49-72 months")))</f>
        <v>0-12 months</v>
      </c>
      <c r="Y1818" s="15" t="str">
        <f aca="false">IF(C1818=1,"Yes","No")</f>
        <v>No</v>
      </c>
      <c r="Z1818" s="15" t="n">
        <f aca="false">COUNTIF(J1818:O1818,"Yes")</f>
        <v>0</v>
      </c>
      <c r="AA1818" s="18" t="n">
        <f aca="false">S1818*W1818</f>
        <v>0</v>
      </c>
      <c r="AB1818" s="15" t="n">
        <f aca="false">(P1818="Month-to-month")+(I1818="Fiber optic")+(R1818="Electronic check")+(F1818&lt;=12)+(M1818="No")+(J1818="No")</f>
        <v>2</v>
      </c>
      <c r="AC1818" s="15" t="str">
        <f aca="false">IF(AB1818&gt;=5,"High",IF(AB1818&gt;=3,"Medium","Low"))</f>
        <v>Low</v>
      </c>
    </row>
    <row r="1819" customFormat="false" ht="15" hidden="false" customHeight="false" outlineLevel="0" collapsed="false">
      <c r="A1819" s="15" t="s">
        <v>1916</v>
      </c>
      <c r="B1819" s="15" t="s">
        <v>98</v>
      </c>
      <c r="C1819" s="15" t="n">
        <v>1</v>
      </c>
      <c r="D1819" s="15" t="s">
        <v>26</v>
      </c>
      <c r="E1819" s="15" t="s">
        <v>24</v>
      </c>
      <c r="F1819" s="15" t="n">
        <v>72</v>
      </c>
      <c r="G1819" s="15" t="s">
        <v>26</v>
      </c>
      <c r="H1819" s="15" t="s">
        <v>26</v>
      </c>
      <c r="I1819" s="15" t="s">
        <v>102</v>
      </c>
      <c r="J1819" s="15" t="s">
        <v>24</v>
      </c>
      <c r="K1819" s="15" t="s">
        <v>26</v>
      </c>
      <c r="L1819" s="15" t="s">
        <v>24</v>
      </c>
      <c r="M1819" s="15" t="s">
        <v>24</v>
      </c>
      <c r="N1819" s="15" t="s">
        <v>26</v>
      </c>
      <c r="O1819" s="15" t="s">
        <v>26</v>
      </c>
      <c r="P1819" s="15" t="s">
        <v>29</v>
      </c>
      <c r="Q1819" s="15" t="s">
        <v>24</v>
      </c>
      <c r="R1819" s="15" t="s">
        <v>19</v>
      </c>
      <c r="S1819" s="18" t="n">
        <v>98.35</v>
      </c>
      <c r="T1819" s="15" t="n">
        <v>6929.4</v>
      </c>
      <c r="U1819" s="15" t="s">
        <v>24</v>
      </c>
      <c r="V1819" s="18" t="n">
        <f aca="false">IF(ISNUMBER(T1819),T1819,0)</f>
        <v>6929.4</v>
      </c>
      <c r="W1819" s="15" t="n">
        <f aca="false">IF(U1819="Yes",1,0)</f>
        <v>0</v>
      </c>
      <c r="X1819" s="15" t="str">
        <f aca="false">IF(F1819&lt;=12,"0-12 months",IF(F1819&lt;=24,"13-24 months",IF(F1819&lt;=48,"25-48 months","49-72 months")))</f>
        <v>49-72 months</v>
      </c>
      <c r="Y1819" s="15" t="str">
        <f aca="false">IF(C1819=1,"Yes","No")</f>
        <v>Yes</v>
      </c>
      <c r="Z1819" s="15" t="n">
        <f aca="false">COUNTIF(J1819:O1819,"Yes")</f>
        <v>3</v>
      </c>
      <c r="AA1819" s="18" t="n">
        <f aca="false">S1819*W1819</f>
        <v>0</v>
      </c>
      <c r="AB1819" s="15" t="n">
        <f aca="false">(P1819="Month-to-month")+(I1819="Fiber optic")+(R1819="Electronic check")+(F1819&lt;=12)+(M1819="No")+(J1819="No")</f>
        <v>3</v>
      </c>
      <c r="AC1819" s="15" t="str">
        <f aca="false">IF(AB1819&gt;=5,"High",IF(AB1819&gt;=3,"Medium","Low"))</f>
        <v>Medium</v>
      </c>
    </row>
    <row r="1820" customFormat="false" ht="15" hidden="false" customHeight="false" outlineLevel="0" collapsed="false">
      <c r="A1820" s="15" t="s">
        <v>1917</v>
      </c>
      <c r="B1820" s="15" t="s">
        <v>98</v>
      </c>
      <c r="C1820" s="15" t="n">
        <v>0</v>
      </c>
      <c r="D1820" s="15" t="s">
        <v>26</v>
      </c>
      <c r="E1820" s="15" t="s">
        <v>26</v>
      </c>
      <c r="F1820" s="15" t="n">
        <v>60</v>
      </c>
      <c r="G1820" s="15" t="s">
        <v>26</v>
      </c>
      <c r="H1820" s="15" t="s">
        <v>26</v>
      </c>
      <c r="I1820" s="15" t="s">
        <v>102</v>
      </c>
      <c r="J1820" s="15" t="s">
        <v>24</v>
      </c>
      <c r="K1820" s="15" t="s">
        <v>24</v>
      </c>
      <c r="L1820" s="15" t="s">
        <v>24</v>
      </c>
      <c r="M1820" s="15" t="s">
        <v>24</v>
      </c>
      <c r="N1820" s="15" t="s">
        <v>24</v>
      </c>
      <c r="O1820" s="15" t="s">
        <v>24</v>
      </c>
      <c r="P1820" s="15" t="s">
        <v>25</v>
      </c>
      <c r="Q1820" s="15" t="s">
        <v>24</v>
      </c>
      <c r="R1820" s="15" t="s">
        <v>19</v>
      </c>
      <c r="S1820" s="18" t="n">
        <v>74.35</v>
      </c>
      <c r="T1820" s="15" t="n">
        <v>4453.3</v>
      </c>
      <c r="U1820" s="15" t="s">
        <v>24</v>
      </c>
      <c r="V1820" s="18" t="n">
        <f aca="false">IF(ISNUMBER(T1820),T1820,0)</f>
        <v>4453.3</v>
      </c>
      <c r="W1820" s="15" t="n">
        <f aca="false">IF(U1820="Yes",1,0)</f>
        <v>0</v>
      </c>
      <c r="X1820" s="15" t="str">
        <f aca="false">IF(F1820&lt;=12,"0-12 months",IF(F1820&lt;=24,"13-24 months",IF(F1820&lt;=48,"25-48 months","49-72 months")))</f>
        <v>49-72 months</v>
      </c>
      <c r="Y1820" s="15" t="str">
        <f aca="false">IF(C1820=1,"Yes","No")</f>
        <v>No</v>
      </c>
      <c r="Z1820" s="15" t="n">
        <f aca="false">COUNTIF(J1820:O1820,"Yes")</f>
        <v>0</v>
      </c>
      <c r="AA1820" s="18" t="n">
        <f aca="false">S1820*W1820</f>
        <v>0</v>
      </c>
      <c r="AB1820" s="15" t="n">
        <f aca="false">(P1820="Month-to-month")+(I1820="Fiber optic")+(R1820="Electronic check")+(F1820&lt;=12)+(M1820="No")+(J1820="No")</f>
        <v>4</v>
      </c>
      <c r="AC1820" s="15" t="str">
        <f aca="false">IF(AB1820&gt;=5,"High",IF(AB1820&gt;=3,"Medium","Low"))</f>
        <v>Medium</v>
      </c>
    </row>
    <row r="1821" customFormat="false" ht="15" hidden="false" customHeight="false" outlineLevel="0" collapsed="false">
      <c r="A1821" s="15" t="s">
        <v>1918</v>
      </c>
      <c r="B1821" s="15" t="s">
        <v>94</v>
      </c>
      <c r="C1821" s="15" t="n">
        <v>0</v>
      </c>
      <c r="D1821" s="15" t="s">
        <v>26</v>
      </c>
      <c r="E1821" s="15" t="s">
        <v>26</v>
      </c>
      <c r="F1821" s="15" t="n">
        <v>61</v>
      </c>
      <c r="G1821" s="15" t="s">
        <v>24</v>
      </c>
      <c r="H1821" s="15" t="s">
        <v>95</v>
      </c>
      <c r="I1821" s="15" t="s">
        <v>96</v>
      </c>
      <c r="J1821" s="15" t="s">
        <v>24</v>
      </c>
      <c r="K1821" s="15" t="s">
        <v>26</v>
      </c>
      <c r="L1821" s="15" t="s">
        <v>26</v>
      </c>
      <c r="M1821" s="15" t="s">
        <v>26</v>
      </c>
      <c r="N1821" s="15" t="s">
        <v>26</v>
      </c>
      <c r="O1821" s="15" t="s">
        <v>24</v>
      </c>
      <c r="P1821" s="15" t="s">
        <v>29</v>
      </c>
      <c r="Q1821" s="15" t="s">
        <v>24</v>
      </c>
      <c r="R1821" s="15" t="s">
        <v>21</v>
      </c>
      <c r="S1821" s="18" t="n">
        <v>51.35</v>
      </c>
      <c r="T1821" s="15" t="n">
        <v>3244.4</v>
      </c>
      <c r="U1821" s="15" t="s">
        <v>24</v>
      </c>
      <c r="V1821" s="18" t="n">
        <f aca="false">IF(ISNUMBER(T1821),T1821,0)</f>
        <v>3244.4</v>
      </c>
      <c r="W1821" s="15" t="n">
        <f aca="false">IF(U1821="Yes",1,0)</f>
        <v>0</v>
      </c>
      <c r="X1821" s="15" t="str">
        <f aca="false">IF(F1821&lt;=12,"0-12 months",IF(F1821&lt;=24,"13-24 months",IF(F1821&lt;=48,"25-48 months","49-72 months")))</f>
        <v>49-72 months</v>
      </c>
      <c r="Y1821" s="15" t="str">
        <f aca="false">IF(C1821=1,"Yes","No")</f>
        <v>No</v>
      </c>
      <c r="Z1821" s="15" t="n">
        <f aca="false">COUNTIF(J1821:O1821,"Yes")</f>
        <v>4</v>
      </c>
      <c r="AA1821" s="18" t="n">
        <f aca="false">S1821*W1821</f>
        <v>0</v>
      </c>
      <c r="AB1821" s="15" t="n">
        <f aca="false">(P1821="Month-to-month")+(I1821="Fiber optic")+(R1821="Electronic check")+(F1821&lt;=12)+(M1821="No")+(J1821="No")</f>
        <v>1</v>
      </c>
      <c r="AC1821" s="15" t="str">
        <f aca="false">IF(AB1821&gt;=5,"High",IF(AB1821&gt;=3,"Medium","Low"))</f>
        <v>Low</v>
      </c>
    </row>
    <row r="1822" customFormat="false" ht="15" hidden="false" customHeight="false" outlineLevel="0" collapsed="false">
      <c r="A1822" s="15" t="s">
        <v>1919</v>
      </c>
      <c r="B1822" s="15" t="s">
        <v>94</v>
      </c>
      <c r="C1822" s="15" t="n">
        <v>0</v>
      </c>
      <c r="D1822" s="15" t="s">
        <v>26</v>
      </c>
      <c r="E1822" s="15" t="s">
        <v>24</v>
      </c>
      <c r="F1822" s="15" t="n">
        <v>6</v>
      </c>
      <c r="G1822" s="15" t="s">
        <v>26</v>
      </c>
      <c r="H1822" s="15" t="s">
        <v>24</v>
      </c>
      <c r="I1822" s="15" t="s">
        <v>96</v>
      </c>
      <c r="J1822" s="15" t="s">
        <v>24</v>
      </c>
      <c r="K1822" s="15" t="s">
        <v>24</v>
      </c>
      <c r="L1822" s="15" t="s">
        <v>24</v>
      </c>
      <c r="M1822" s="15" t="s">
        <v>24</v>
      </c>
      <c r="N1822" s="15" t="s">
        <v>24</v>
      </c>
      <c r="O1822" s="15" t="s">
        <v>24</v>
      </c>
      <c r="P1822" s="15" t="s">
        <v>25</v>
      </c>
      <c r="Q1822" s="15" t="s">
        <v>24</v>
      </c>
      <c r="R1822" s="15" t="s">
        <v>17</v>
      </c>
      <c r="S1822" s="18" t="n">
        <v>45.65</v>
      </c>
      <c r="T1822" s="15" t="n">
        <v>323.45</v>
      </c>
      <c r="U1822" s="15" t="s">
        <v>24</v>
      </c>
      <c r="V1822" s="18" t="n">
        <f aca="false">IF(ISNUMBER(T1822),T1822,0)</f>
        <v>323.45</v>
      </c>
      <c r="W1822" s="15" t="n">
        <f aca="false">IF(U1822="Yes",1,0)</f>
        <v>0</v>
      </c>
      <c r="X1822" s="15" t="str">
        <f aca="false">IF(F1822&lt;=12,"0-12 months",IF(F1822&lt;=24,"13-24 months",IF(F1822&lt;=48,"25-48 months","49-72 months")))</f>
        <v>0-12 months</v>
      </c>
      <c r="Y1822" s="15" t="str">
        <f aca="false">IF(C1822=1,"Yes","No")</f>
        <v>No</v>
      </c>
      <c r="Z1822" s="15" t="n">
        <f aca="false">COUNTIF(J1822:O1822,"Yes")</f>
        <v>0</v>
      </c>
      <c r="AA1822" s="18" t="n">
        <f aca="false">S1822*W1822</f>
        <v>0</v>
      </c>
      <c r="AB1822" s="15" t="n">
        <f aca="false">(P1822="Month-to-month")+(I1822="Fiber optic")+(R1822="Electronic check")+(F1822&lt;=12)+(M1822="No")+(J1822="No")</f>
        <v>4</v>
      </c>
      <c r="AC1822" s="15" t="str">
        <f aca="false">IF(AB1822&gt;=5,"High",IF(AB1822&gt;=3,"Medium","Low"))</f>
        <v>Medium</v>
      </c>
    </row>
    <row r="1823" customFormat="false" ht="15" hidden="false" customHeight="false" outlineLevel="0" collapsed="false">
      <c r="A1823" s="15" t="s">
        <v>1920</v>
      </c>
      <c r="B1823" s="15" t="s">
        <v>98</v>
      </c>
      <c r="C1823" s="15" t="n">
        <v>1</v>
      </c>
      <c r="D1823" s="15" t="s">
        <v>26</v>
      </c>
      <c r="E1823" s="15" t="s">
        <v>24</v>
      </c>
      <c r="F1823" s="15" t="n">
        <v>32</v>
      </c>
      <c r="G1823" s="15" t="s">
        <v>26</v>
      </c>
      <c r="H1823" s="15" t="s">
        <v>26</v>
      </c>
      <c r="I1823" s="15" t="s">
        <v>102</v>
      </c>
      <c r="J1823" s="15" t="s">
        <v>24</v>
      </c>
      <c r="K1823" s="15" t="s">
        <v>24</v>
      </c>
      <c r="L1823" s="15" t="s">
        <v>24</v>
      </c>
      <c r="M1823" s="15" t="s">
        <v>24</v>
      </c>
      <c r="N1823" s="15" t="s">
        <v>24</v>
      </c>
      <c r="O1823" s="15" t="s">
        <v>26</v>
      </c>
      <c r="P1823" s="15" t="s">
        <v>25</v>
      </c>
      <c r="Q1823" s="15" t="s">
        <v>24</v>
      </c>
      <c r="R1823" s="15" t="s">
        <v>15</v>
      </c>
      <c r="S1823" s="18" t="n">
        <v>85.3</v>
      </c>
      <c r="T1823" s="15" t="n">
        <v>2661.1</v>
      </c>
      <c r="U1823" s="15" t="s">
        <v>26</v>
      </c>
      <c r="V1823" s="18" t="n">
        <f aca="false">IF(ISNUMBER(T1823),T1823,0)</f>
        <v>2661.1</v>
      </c>
      <c r="W1823" s="15" t="n">
        <f aca="false">IF(U1823="Yes",1,0)</f>
        <v>1</v>
      </c>
      <c r="X1823" s="15" t="str">
        <f aca="false">IF(F1823&lt;=12,"0-12 months",IF(F1823&lt;=24,"13-24 months",IF(F1823&lt;=48,"25-48 months","49-72 months")))</f>
        <v>25-48 months</v>
      </c>
      <c r="Y1823" s="15" t="str">
        <f aca="false">IF(C1823=1,"Yes","No")</f>
        <v>Yes</v>
      </c>
      <c r="Z1823" s="15" t="n">
        <f aca="false">COUNTIF(J1823:O1823,"Yes")</f>
        <v>1</v>
      </c>
      <c r="AA1823" s="18" t="n">
        <f aca="false">S1823*W1823</f>
        <v>85.3</v>
      </c>
      <c r="AB1823" s="15" t="n">
        <f aca="false">(P1823="Month-to-month")+(I1823="Fiber optic")+(R1823="Electronic check")+(F1823&lt;=12)+(M1823="No")+(J1823="No")</f>
        <v>5</v>
      </c>
      <c r="AC1823" s="15" t="str">
        <f aca="false">IF(AB1823&gt;=5,"High",IF(AB1823&gt;=3,"Medium","Low"))</f>
        <v>High</v>
      </c>
    </row>
    <row r="1824" customFormat="false" ht="15" hidden="false" customHeight="false" outlineLevel="0" collapsed="false">
      <c r="A1824" s="15" t="s">
        <v>1921</v>
      </c>
      <c r="B1824" s="15" t="s">
        <v>94</v>
      </c>
      <c r="C1824" s="15" t="n">
        <v>0</v>
      </c>
      <c r="D1824" s="15" t="s">
        <v>24</v>
      </c>
      <c r="E1824" s="15" t="s">
        <v>26</v>
      </c>
      <c r="F1824" s="15" t="n">
        <v>31</v>
      </c>
      <c r="G1824" s="15" t="s">
        <v>26</v>
      </c>
      <c r="H1824" s="15" t="s">
        <v>26</v>
      </c>
      <c r="I1824" s="15" t="s">
        <v>102</v>
      </c>
      <c r="J1824" s="15" t="s">
        <v>24</v>
      </c>
      <c r="K1824" s="15" t="s">
        <v>24</v>
      </c>
      <c r="L1824" s="15" t="s">
        <v>24</v>
      </c>
      <c r="M1824" s="15" t="s">
        <v>24</v>
      </c>
      <c r="N1824" s="15" t="s">
        <v>26</v>
      </c>
      <c r="O1824" s="15" t="s">
        <v>24</v>
      </c>
      <c r="P1824" s="15" t="s">
        <v>25</v>
      </c>
      <c r="Q1824" s="15" t="s">
        <v>26</v>
      </c>
      <c r="R1824" s="15" t="s">
        <v>21</v>
      </c>
      <c r="S1824" s="18" t="n">
        <v>86.55</v>
      </c>
      <c r="T1824" s="15" t="n">
        <v>2697.4</v>
      </c>
      <c r="U1824" s="15" t="s">
        <v>26</v>
      </c>
      <c r="V1824" s="18" t="n">
        <f aca="false">IF(ISNUMBER(T1824),T1824,0)</f>
        <v>2697.4</v>
      </c>
      <c r="W1824" s="15" t="n">
        <f aca="false">IF(U1824="Yes",1,0)</f>
        <v>1</v>
      </c>
      <c r="X1824" s="15" t="str">
        <f aca="false">IF(F1824&lt;=12,"0-12 months",IF(F1824&lt;=24,"13-24 months",IF(F1824&lt;=48,"25-48 months","49-72 months")))</f>
        <v>25-48 months</v>
      </c>
      <c r="Y1824" s="15" t="str">
        <f aca="false">IF(C1824=1,"Yes","No")</f>
        <v>No</v>
      </c>
      <c r="Z1824" s="15" t="n">
        <f aca="false">COUNTIF(J1824:O1824,"Yes")</f>
        <v>1</v>
      </c>
      <c r="AA1824" s="18" t="n">
        <f aca="false">S1824*W1824</f>
        <v>86.55</v>
      </c>
      <c r="AB1824" s="15" t="n">
        <f aca="false">(P1824="Month-to-month")+(I1824="Fiber optic")+(R1824="Electronic check")+(F1824&lt;=12)+(M1824="No")+(J1824="No")</f>
        <v>4</v>
      </c>
      <c r="AC1824" s="15" t="str">
        <f aca="false">IF(AB1824&gt;=5,"High",IF(AB1824&gt;=3,"Medium","Low"))</f>
        <v>Medium</v>
      </c>
    </row>
    <row r="1825" customFormat="false" ht="15" hidden="false" customHeight="false" outlineLevel="0" collapsed="false">
      <c r="A1825" s="15" t="s">
        <v>1922</v>
      </c>
      <c r="B1825" s="15" t="s">
        <v>98</v>
      </c>
      <c r="C1825" s="15" t="n">
        <v>0</v>
      </c>
      <c r="D1825" s="15" t="s">
        <v>24</v>
      </c>
      <c r="E1825" s="15" t="s">
        <v>24</v>
      </c>
      <c r="F1825" s="15" t="n">
        <v>19</v>
      </c>
      <c r="G1825" s="15" t="s">
        <v>26</v>
      </c>
      <c r="H1825" s="15" t="s">
        <v>24</v>
      </c>
      <c r="I1825" s="15" t="s">
        <v>102</v>
      </c>
      <c r="J1825" s="15" t="s">
        <v>24</v>
      </c>
      <c r="K1825" s="15" t="s">
        <v>26</v>
      </c>
      <c r="L1825" s="15" t="s">
        <v>24</v>
      </c>
      <c r="M1825" s="15" t="s">
        <v>24</v>
      </c>
      <c r="N1825" s="15" t="s">
        <v>24</v>
      </c>
      <c r="O1825" s="15" t="s">
        <v>24</v>
      </c>
      <c r="P1825" s="15" t="s">
        <v>25</v>
      </c>
      <c r="Q1825" s="15" t="s">
        <v>26</v>
      </c>
      <c r="R1825" s="15" t="s">
        <v>21</v>
      </c>
      <c r="S1825" s="18" t="n">
        <v>73.85</v>
      </c>
      <c r="T1825" s="15" t="n">
        <v>1424.5</v>
      </c>
      <c r="U1825" s="15" t="s">
        <v>26</v>
      </c>
      <c r="V1825" s="18" t="n">
        <f aca="false">IF(ISNUMBER(T1825),T1825,0)</f>
        <v>1424.5</v>
      </c>
      <c r="W1825" s="15" t="n">
        <f aca="false">IF(U1825="Yes",1,0)</f>
        <v>1</v>
      </c>
      <c r="X1825" s="15" t="str">
        <f aca="false">IF(F1825&lt;=12,"0-12 months",IF(F1825&lt;=24,"13-24 months",IF(F1825&lt;=48,"25-48 months","49-72 months")))</f>
        <v>13-24 months</v>
      </c>
      <c r="Y1825" s="15" t="str">
        <f aca="false">IF(C1825=1,"Yes","No")</f>
        <v>No</v>
      </c>
      <c r="Z1825" s="15" t="n">
        <f aca="false">COUNTIF(J1825:O1825,"Yes")</f>
        <v>1</v>
      </c>
      <c r="AA1825" s="18" t="n">
        <f aca="false">S1825*W1825</f>
        <v>73.85</v>
      </c>
      <c r="AB1825" s="15" t="n">
        <f aca="false">(P1825="Month-to-month")+(I1825="Fiber optic")+(R1825="Electronic check")+(F1825&lt;=12)+(M1825="No")+(J1825="No")</f>
        <v>4</v>
      </c>
      <c r="AC1825" s="15" t="str">
        <f aca="false">IF(AB1825&gt;=5,"High",IF(AB1825&gt;=3,"Medium","Low"))</f>
        <v>Medium</v>
      </c>
    </row>
    <row r="1826" customFormat="false" ht="15" hidden="false" customHeight="false" outlineLevel="0" collapsed="false">
      <c r="A1826" s="15" t="s">
        <v>1923</v>
      </c>
      <c r="B1826" s="15" t="s">
        <v>98</v>
      </c>
      <c r="C1826" s="15" t="n">
        <v>0</v>
      </c>
      <c r="D1826" s="15" t="s">
        <v>26</v>
      </c>
      <c r="E1826" s="15" t="s">
        <v>26</v>
      </c>
      <c r="F1826" s="15" t="n">
        <v>72</v>
      </c>
      <c r="G1826" s="15" t="s">
        <v>26</v>
      </c>
      <c r="H1826" s="15" t="s">
        <v>24</v>
      </c>
      <c r="I1826" s="15" t="s">
        <v>24</v>
      </c>
      <c r="J1826" s="15" t="s">
        <v>28</v>
      </c>
      <c r="K1826" s="15" t="s">
        <v>28</v>
      </c>
      <c r="L1826" s="15" t="s">
        <v>28</v>
      </c>
      <c r="M1826" s="15" t="s">
        <v>28</v>
      </c>
      <c r="N1826" s="15" t="s">
        <v>28</v>
      </c>
      <c r="O1826" s="15" t="s">
        <v>28</v>
      </c>
      <c r="P1826" s="15" t="s">
        <v>29</v>
      </c>
      <c r="Q1826" s="15" t="s">
        <v>24</v>
      </c>
      <c r="R1826" s="15" t="s">
        <v>19</v>
      </c>
      <c r="S1826" s="18" t="n">
        <v>20.3</v>
      </c>
      <c r="T1826" s="15" t="n">
        <v>1401.15</v>
      </c>
      <c r="U1826" s="15" t="s">
        <v>24</v>
      </c>
      <c r="V1826" s="18" t="n">
        <f aca="false">IF(ISNUMBER(T1826),T1826,0)</f>
        <v>1401.15</v>
      </c>
      <c r="W1826" s="15" t="n">
        <f aca="false">IF(U1826="Yes",1,0)</f>
        <v>0</v>
      </c>
      <c r="X1826" s="15" t="str">
        <f aca="false">IF(F1826&lt;=12,"0-12 months",IF(F1826&lt;=24,"13-24 months",IF(F1826&lt;=48,"25-48 months","49-72 months")))</f>
        <v>49-72 months</v>
      </c>
      <c r="Y1826" s="15" t="str">
        <f aca="false">IF(C1826=1,"Yes","No")</f>
        <v>No</v>
      </c>
      <c r="Z1826" s="15" t="n">
        <f aca="false">COUNTIF(J1826:O1826,"Yes")</f>
        <v>0</v>
      </c>
      <c r="AA1826" s="18" t="n">
        <f aca="false">S1826*W1826</f>
        <v>0</v>
      </c>
      <c r="AB1826" s="15" t="n">
        <f aca="false">(P1826="Month-to-month")+(I1826="Fiber optic")+(R1826="Electronic check")+(F1826&lt;=12)+(M1826="No")+(J1826="No")</f>
        <v>0</v>
      </c>
      <c r="AC1826" s="15" t="str">
        <f aca="false">IF(AB1826&gt;=5,"High",IF(AB1826&gt;=3,"Medium","Low"))</f>
        <v>Low</v>
      </c>
    </row>
    <row r="1827" customFormat="false" ht="15" hidden="false" customHeight="false" outlineLevel="0" collapsed="false">
      <c r="A1827" s="15" t="s">
        <v>1924</v>
      </c>
      <c r="B1827" s="15" t="s">
        <v>94</v>
      </c>
      <c r="C1827" s="15" t="n">
        <v>0</v>
      </c>
      <c r="D1827" s="15" t="s">
        <v>24</v>
      </c>
      <c r="E1827" s="15" t="s">
        <v>24</v>
      </c>
      <c r="F1827" s="15" t="n">
        <v>32</v>
      </c>
      <c r="G1827" s="15" t="s">
        <v>26</v>
      </c>
      <c r="H1827" s="15" t="s">
        <v>26</v>
      </c>
      <c r="I1827" s="15" t="s">
        <v>96</v>
      </c>
      <c r="J1827" s="15" t="s">
        <v>24</v>
      </c>
      <c r="K1827" s="15" t="s">
        <v>26</v>
      </c>
      <c r="L1827" s="15" t="s">
        <v>24</v>
      </c>
      <c r="M1827" s="15" t="s">
        <v>24</v>
      </c>
      <c r="N1827" s="15" t="s">
        <v>24</v>
      </c>
      <c r="O1827" s="15" t="s">
        <v>24</v>
      </c>
      <c r="P1827" s="15" t="s">
        <v>25</v>
      </c>
      <c r="Q1827" s="15" t="s">
        <v>26</v>
      </c>
      <c r="R1827" s="15" t="s">
        <v>15</v>
      </c>
      <c r="S1827" s="18" t="n">
        <v>54.2</v>
      </c>
      <c r="T1827" s="15" t="n">
        <v>1739.6</v>
      </c>
      <c r="U1827" s="15" t="s">
        <v>24</v>
      </c>
      <c r="V1827" s="18" t="n">
        <f aca="false">IF(ISNUMBER(T1827),T1827,0)</f>
        <v>1739.6</v>
      </c>
      <c r="W1827" s="15" t="n">
        <f aca="false">IF(U1827="Yes",1,0)</f>
        <v>0</v>
      </c>
      <c r="X1827" s="15" t="str">
        <f aca="false">IF(F1827&lt;=12,"0-12 months",IF(F1827&lt;=24,"13-24 months",IF(F1827&lt;=48,"25-48 months","49-72 months")))</f>
        <v>25-48 months</v>
      </c>
      <c r="Y1827" s="15" t="str">
        <f aca="false">IF(C1827=1,"Yes","No")</f>
        <v>No</v>
      </c>
      <c r="Z1827" s="15" t="n">
        <f aca="false">COUNTIF(J1827:O1827,"Yes")</f>
        <v>1</v>
      </c>
      <c r="AA1827" s="18" t="n">
        <f aca="false">S1827*W1827</f>
        <v>0</v>
      </c>
      <c r="AB1827" s="15" t="n">
        <f aca="false">(P1827="Month-to-month")+(I1827="Fiber optic")+(R1827="Electronic check")+(F1827&lt;=12)+(M1827="No")+(J1827="No")</f>
        <v>4</v>
      </c>
      <c r="AC1827" s="15" t="str">
        <f aca="false">IF(AB1827&gt;=5,"High",IF(AB1827&gt;=3,"Medium","Low"))</f>
        <v>Medium</v>
      </c>
    </row>
    <row r="1828" customFormat="false" ht="15" hidden="false" customHeight="false" outlineLevel="0" collapsed="false">
      <c r="A1828" s="15" t="s">
        <v>1925</v>
      </c>
      <c r="B1828" s="15" t="s">
        <v>98</v>
      </c>
      <c r="C1828" s="15" t="n">
        <v>0</v>
      </c>
      <c r="D1828" s="15" t="s">
        <v>26</v>
      </c>
      <c r="E1828" s="15" t="s">
        <v>24</v>
      </c>
      <c r="F1828" s="15" t="n">
        <v>65</v>
      </c>
      <c r="G1828" s="15" t="s">
        <v>26</v>
      </c>
      <c r="H1828" s="15" t="s">
        <v>26</v>
      </c>
      <c r="I1828" s="15" t="s">
        <v>102</v>
      </c>
      <c r="J1828" s="15" t="s">
        <v>24</v>
      </c>
      <c r="K1828" s="15" t="s">
        <v>26</v>
      </c>
      <c r="L1828" s="15" t="s">
        <v>24</v>
      </c>
      <c r="M1828" s="15" t="s">
        <v>24</v>
      </c>
      <c r="N1828" s="15" t="s">
        <v>24</v>
      </c>
      <c r="O1828" s="15" t="s">
        <v>26</v>
      </c>
      <c r="P1828" s="15" t="s">
        <v>25</v>
      </c>
      <c r="Q1828" s="15" t="s">
        <v>26</v>
      </c>
      <c r="R1828" s="15" t="s">
        <v>15</v>
      </c>
      <c r="S1828" s="18" t="n">
        <v>90.65</v>
      </c>
      <c r="T1828" s="15" t="n">
        <v>5931</v>
      </c>
      <c r="U1828" s="15" t="s">
        <v>24</v>
      </c>
      <c r="V1828" s="18" t="n">
        <f aca="false">IF(ISNUMBER(T1828),T1828,0)</f>
        <v>5931</v>
      </c>
      <c r="W1828" s="15" t="n">
        <f aca="false">IF(U1828="Yes",1,0)</f>
        <v>0</v>
      </c>
      <c r="X1828" s="15" t="str">
        <f aca="false">IF(F1828&lt;=12,"0-12 months",IF(F1828&lt;=24,"13-24 months",IF(F1828&lt;=48,"25-48 months","49-72 months")))</f>
        <v>49-72 months</v>
      </c>
      <c r="Y1828" s="15" t="str">
        <f aca="false">IF(C1828=1,"Yes","No")</f>
        <v>No</v>
      </c>
      <c r="Z1828" s="15" t="n">
        <f aca="false">COUNTIF(J1828:O1828,"Yes")</f>
        <v>2</v>
      </c>
      <c r="AA1828" s="18" t="n">
        <f aca="false">S1828*W1828</f>
        <v>0</v>
      </c>
      <c r="AB1828" s="15" t="n">
        <f aca="false">(P1828="Month-to-month")+(I1828="Fiber optic")+(R1828="Electronic check")+(F1828&lt;=12)+(M1828="No")+(J1828="No")</f>
        <v>5</v>
      </c>
      <c r="AC1828" s="15" t="str">
        <f aca="false">IF(AB1828&gt;=5,"High",IF(AB1828&gt;=3,"Medium","Low"))</f>
        <v>High</v>
      </c>
    </row>
    <row r="1829" customFormat="false" ht="15" hidden="false" customHeight="false" outlineLevel="0" collapsed="false">
      <c r="A1829" s="15" t="s">
        <v>1926</v>
      </c>
      <c r="B1829" s="15" t="s">
        <v>94</v>
      </c>
      <c r="C1829" s="15" t="n">
        <v>0</v>
      </c>
      <c r="D1829" s="15" t="s">
        <v>26</v>
      </c>
      <c r="E1829" s="15" t="s">
        <v>26</v>
      </c>
      <c r="F1829" s="15" t="n">
        <v>45</v>
      </c>
      <c r="G1829" s="15" t="s">
        <v>24</v>
      </c>
      <c r="H1829" s="15" t="s">
        <v>95</v>
      </c>
      <c r="I1829" s="15" t="s">
        <v>96</v>
      </c>
      <c r="J1829" s="15" t="s">
        <v>26</v>
      </c>
      <c r="K1829" s="15" t="s">
        <v>24</v>
      </c>
      <c r="L1829" s="15" t="s">
        <v>24</v>
      </c>
      <c r="M1829" s="15" t="s">
        <v>24</v>
      </c>
      <c r="N1829" s="15" t="s">
        <v>26</v>
      </c>
      <c r="O1829" s="15" t="s">
        <v>26</v>
      </c>
      <c r="P1829" s="15" t="s">
        <v>25</v>
      </c>
      <c r="Q1829" s="15" t="s">
        <v>26</v>
      </c>
      <c r="R1829" s="15" t="s">
        <v>19</v>
      </c>
      <c r="S1829" s="18" t="n">
        <v>50.9</v>
      </c>
      <c r="T1829" s="15" t="n">
        <v>2333.85</v>
      </c>
      <c r="U1829" s="15" t="s">
        <v>24</v>
      </c>
      <c r="V1829" s="18" t="n">
        <f aca="false">IF(ISNUMBER(T1829),T1829,0)</f>
        <v>2333.85</v>
      </c>
      <c r="W1829" s="15" t="n">
        <f aca="false">IF(U1829="Yes",1,0)</f>
        <v>0</v>
      </c>
      <c r="X1829" s="15" t="str">
        <f aca="false">IF(F1829&lt;=12,"0-12 months",IF(F1829&lt;=24,"13-24 months",IF(F1829&lt;=48,"25-48 months","49-72 months")))</f>
        <v>25-48 months</v>
      </c>
      <c r="Y1829" s="15" t="str">
        <f aca="false">IF(C1829=1,"Yes","No")</f>
        <v>No</v>
      </c>
      <c r="Z1829" s="15" t="n">
        <f aca="false">COUNTIF(J1829:O1829,"Yes")</f>
        <v>3</v>
      </c>
      <c r="AA1829" s="18" t="n">
        <f aca="false">S1829*W1829</f>
        <v>0</v>
      </c>
      <c r="AB1829" s="15" t="n">
        <f aca="false">(P1829="Month-to-month")+(I1829="Fiber optic")+(R1829="Electronic check")+(F1829&lt;=12)+(M1829="No")+(J1829="No")</f>
        <v>2</v>
      </c>
      <c r="AC1829" s="15" t="str">
        <f aca="false">IF(AB1829&gt;=5,"High",IF(AB1829&gt;=3,"Medium","Low"))</f>
        <v>Low</v>
      </c>
    </row>
    <row r="1830" customFormat="false" ht="15" hidden="false" customHeight="false" outlineLevel="0" collapsed="false">
      <c r="A1830" s="15" t="s">
        <v>1927</v>
      </c>
      <c r="B1830" s="15" t="s">
        <v>98</v>
      </c>
      <c r="C1830" s="15" t="n">
        <v>0</v>
      </c>
      <c r="D1830" s="15" t="s">
        <v>24</v>
      </c>
      <c r="E1830" s="15" t="s">
        <v>24</v>
      </c>
      <c r="F1830" s="15" t="n">
        <v>42</v>
      </c>
      <c r="G1830" s="15" t="s">
        <v>26</v>
      </c>
      <c r="H1830" s="15" t="s">
        <v>26</v>
      </c>
      <c r="I1830" s="15" t="s">
        <v>24</v>
      </c>
      <c r="J1830" s="15" t="s">
        <v>28</v>
      </c>
      <c r="K1830" s="15" t="s">
        <v>28</v>
      </c>
      <c r="L1830" s="15" t="s">
        <v>28</v>
      </c>
      <c r="M1830" s="15" t="s">
        <v>28</v>
      </c>
      <c r="N1830" s="15" t="s">
        <v>28</v>
      </c>
      <c r="O1830" s="15" t="s">
        <v>28</v>
      </c>
      <c r="P1830" s="15" t="s">
        <v>27</v>
      </c>
      <c r="Q1830" s="15" t="s">
        <v>24</v>
      </c>
      <c r="R1830" s="15" t="s">
        <v>15</v>
      </c>
      <c r="S1830" s="18" t="n">
        <v>25.05</v>
      </c>
      <c r="T1830" s="15" t="n">
        <v>949.85</v>
      </c>
      <c r="U1830" s="15" t="s">
        <v>24</v>
      </c>
      <c r="V1830" s="18" t="n">
        <f aca="false">IF(ISNUMBER(T1830),T1830,0)</f>
        <v>949.85</v>
      </c>
      <c r="W1830" s="15" t="n">
        <f aca="false">IF(U1830="Yes",1,0)</f>
        <v>0</v>
      </c>
      <c r="X1830" s="15" t="str">
        <f aca="false">IF(F1830&lt;=12,"0-12 months",IF(F1830&lt;=24,"13-24 months",IF(F1830&lt;=48,"25-48 months","49-72 months")))</f>
        <v>25-48 months</v>
      </c>
      <c r="Y1830" s="15" t="str">
        <f aca="false">IF(C1830=1,"Yes","No")</f>
        <v>No</v>
      </c>
      <c r="Z1830" s="15" t="n">
        <f aca="false">COUNTIF(J1830:O1830,"Yes")</f>
        <v>0</v>
      </c>
      <c r="AA1830" s="18" t="n">
        <f aca="false">S1830*W1830</f>
        <v>0</v>
      </c>
      <c r="AB1830" s="15" t="n">
        <f aca="false">(P1830="Month-to-month")+(I1830="Fiber optic")+(R1830="Electronic check")+(F1830&lt;=12)+(M1830="No")+(J1830="No")</f>
        <v>1</v>
      </c>
      <c r="AC1830" s="15" t="str">
        <f aca="false">IF(AB1830&gt;=5,"High",IF(AB1830&gt;=3,"Medium","Low"))</f>
        <v>Low</v>
      </c>
    </row>
    <row r="1831" customFormat="false" ht="15" hidden="false" customHeight="false" outlineLevel="0" collapsed="false">
      <c r="A1831" s="15" t="s">
        <v>1928</v>
      </c>
      <c r="B1831" s="15" t="s">
        <v>98</v>
      </c>
      <c r="C1831" s="15" t="n">
        <v>0</v>
      </c>
      <c r="D1831" s="15" t="s">
        <v>24</v>
      </c>
      <c r="E1831" s="15" t="s">
        <v>24</v>
      </c>
      <c r="F1831" s="15" t="n">
        <v>8</v>
      </c>
      <c r="G1831" s="15" t="s">
        <v>26</v>
      </c>
      <c r="H1831" s="15" t="s">
        <v>26</v>
      </c>
      <c r="I1831" s="15" t="s">
        <v>102</v>
      </c>
      <c r="J1831" s="15" t="s">
        <v>24</v>
      </c>
      <c r="K1831" s="15" t="s">
        <v>24</v>
      </c>
      <c r="L1831" s="15" t="s">
        <v>24</v>
      </c>
      <c r="M1831" s="15" t="s">
        <v>24</v>
      </c>
      <c r="N1831" s="15" t="s">
        <v>24</v>
      </c>
      <c r="O1831" s="15" t="s">
        <v>24</v>
      </c>
      <c r="P1831" s="15" t="s">
        <v>25</v>
      </c>
      <c r="Q1831" s="15" t="s">
        <v>26</v>
      </c>
      <c r="R1831" s="15" t="s">
        <v>15</v>
      </c>
      <c r="S1831" s="18" t="n">
        <v>74.85</v>
      </c>
      <c r="T1831" s="15" t="n">
        <v>572.45</v>
      </c>
      <c r="U1831" s="15" t="s">
        <v>24</v>
      </c>
      <c r="V1831" s="18" t="n">
        <f aca="false">IF(ISNUMBER(T1831),T1831,0)</f>
        <v>572.45</v>
      </c>
      <c r="W1831" s="15" t="n">
        <f aca="false">IF(U1831="Yes",1,0)</f>
        <v>0</v>
      </c>
      <c r="X1831" s="15" t="str">
        <f aca="false">IF(F1831&lt;=12,"0-12 months",IF(F1831&lt;=24,"13-24 months",IF(F1831&lt;=48,"25-48 months","49-72 months")))</f>
        <v>0-12 months</v>
      </c>
      <c r="Y1831" s="15" t="str">
        <f aca="false">IF(C1831=1,"Yes","No")</f>
        <v>No</v>
      </c>
      <c r="Z1831" s="15" t="n">
        <f aca="false">COUNTIF(J1831:O1831,"Yes")</f>
        <v>0</v>
      </c>
      <c r="AA1831" s="18" t="n">
        <f aca="false">S1831*W1831</f>
        <v>0</v>
      </c>
      <c r="AB1831" s="15" t="n">
        <f aca="false">(P1831="Month-to-month")+(I1831="Fiber optic")+(R1831="Electronic check")+(F1831&lt;=12)+(M1831="No")+(J1831="No")</f>
        <v>6</v>
      </c>
      <c r="AC1831" s="15" t="str">
        <f aca="false">IF(AB1831&gt;=5,"High",IF(AB1831&gt;=3,"Medium","Low"))</f>
        <v>High</v>
      </c>
    </row>
    <row r="1832" customFormat="false" ht="15" hidden="false" customHeight="false" outlineLevel="0" collapsed="false">
      <c r="A1832" s="15" t="s">
        <v>1929</v>
      </c>
      <c r="B1832" s="15" t="s">
        <v>98</v>
      </c>
      <c r="C1832" s="15" t="n">
        <v>0</v>
      </c>
      <c r="D1832" s="15" t="s">
        <v>24</v>
      </c>
      <c r="E1832" s="15" t="s">
        <v>26</v>
      </c>
      <c r="F1832" s="15" t="n">
        <v>32</v>
      </c>
      <c r="G1832" s="15" t="s">
        <v>26</v>
      </c>
      <c r="H1832" s="15" t="s">
        <v>24</v>
      </c>
      <c r="I1832" s="15" t="s">
        <v>24</v>
      </c>
      <c r="J1832" s="15" t="s">
        <v>28</v>
      </c>
      <c r="K1832" s="15" t="s">
        <v>28</v>
      </c>
      <c r="L1832" s="15" t="s">
        <v>28</v>
      </c>
      <c r="M1832" s="15" t="s">
        <v>28</v>
      </c>
      <c r="N1832" s="15" t="s">
        <v>28</v>
      </c>
      <c r="O1832" s="15" t="s">
        <v>28</v>
      </c>
      <c r="P1832" s="15" t="s">
        <v>29</v>
      </c>
      <c r="Q1832" s="15" t="s">
        <v>24</v>
      </c>
      <c r="R1832" s="15" t="s">
        <v>17</v>
      </c>
      <c r="S1832" s="18" t="n">
        <v>20.5</v>
      </c>
      <c r="T1832" s="15" t="n">
        <v>696.8</v>
      </c>
      <c r="U1832" s="15" t="s">
        <v>24</v>
      </c>
      <c r="V1832" s="18" t="n">
        <f aca="false">IF(ISNUMBER(T1832),T1832,0)</f>
        <v>696.8</v>
      </c>
      <c r="W1832" s="15" t="n">
        <f aca="false">IF(U1832="Yes",1,0)</f>
        <v>0</v>
      </c>
      <c r="X1832" s="15" t="str">
        <f aca="false">IF(F1832&lt;=12,"0-12 months",IF(F1832&lt;=24,"13-24 months",IF(F1832&lt;=48,"25-48 months","49-72 months")))</f>
        <v>25-48 months</v>
      </c>
      <c r="Y1832" s="15" t="str">
        <f aca="false">IF(C1832=1,"Yes","No")</f>
        <v>No</v>
      </c>
      <c r="Z1832" s="15" t="n">
        <f aca="false">COUNTIF(J1832:O1832,"Yes")</f>
        <v>0</v>
      </c>
      <c r="AA1832" s="18" t="n">
        <f aca="false">S1832*W1832</f>
        <v>0</v>
      </c>
      <c r="AB1832" s="15" t="n">
        <f aca="false">(P1832="Month-to-month")+(I1832="Fiber optic")+(R1832="Electronic check")+(F1832&lt;=12)+(M1832="No")+(J1832="No")</f>
        <v>0</v>
      </c>
      <c r="AC1832" s="15" t="str">
        <f aca="false">IF(AB1832&gt;=5,"High",IF(AB1832&gt;=3,"Medium","Low"))</f>
        <v>Low</v>
      </c>
    </row>
    <row r="1833" customFormat="false" ht="15" hidden="false" customHeight="false" outlineLevel="0" collapsed="false">
      <c r="A1833" s="15" t="s">
        <v>1930</v>
      </c>
      <c r="B1833" s="15" t="s">
        <v>94</v>
      </c>
      <c r="C1833" s="15" t="n">
        <v>1</v>
      </c>
      <c r="D1833" s="15" t="s">
        <v>26</v>
      </c>
      <c r="E1833" s="15" t="s">
        <v>24</v>
      </c>
      <c r="F1833" s="15" t="n">
        <v>22</v>
      </c>
      <c r="G1833" s="15" t="s">
        <v>26</v>
      </c>
      <c r="H1833" s="15" t="s">
        <v>26</v>
      </c>
      <c r="I1833" s="15" t="s">
        <v>96</v>
      </c>
      <c r="J1833" s="15" t="s">
        <v>26</v>
      </c>
      <c r="K1833" s="15" t="s">
        <v>26</v>
      </c>
      <c r="L1833" s="15" t="s">
        <v>24</v>
      </c>
      <c r="M1833" s="15" t="s">
        <v>26</v>
      </c>
      <c r="N1833" s="15" t="s">
        <v>24</v>
      </c>
      <c r="O1833" s="15" t="s">
        <v>24</v>
      </c>
      <c r="P1833" s="15" t="s">
        <v>25</v>
      </c>
      <c r="Q1833" s="15" t="s">
        <v>26</v>
      </c>
      <c r="R1833" s="15" t="s">
        <v>17</v>
      </c>
      <c r="S1833" s="18" t="n">
        <v>63.55</v>
      </c>
      <c r="T1833" s="15" t="n">
        <v>1381.8</v>
      </c>
      <c r="U1833" s="15" t="s">
        <v>24</v>
      </c>
      <c r="V1833" s="18" t="n">
        <f aca="false">IF(ISNUMBER(T1833),T1833,0)</f>
        <v>1381.8</v>
      </c>
      <c r="W1833" s="15" t="n">
        <f aca="false">IF(U1833="Yes",1,0)</f>
        <v>0</v>
      </c>
      <c r="X1833" s="15" t="str">
        <f aca="false">IF(F1833&lt;=12,"0-12 months",IF(F1833&lt;=24,"13-24 months",IF(F1833&lt;=48,"25-48 months","49-72 months")))</f>
        <v>13-24 months</v>
      </c>
      <c r="Y1833" s="15" t="str">
        <f aca="false">IF(C1833=1,"Yes","No")</f>
        <v>Yes</v>
      </c>
      <c r="Z1833" s="15" t="n">
        <f aca="false">COUNTIF(J1833:O1833,"Yes")</f>
        <v>3</v>
      </c>
      <c r="AA1833" s="18" t="n">
        <f aca="false">S1833*W1833</f>
        <v>0</v>
      </c>
      <c r="AB1833" s="15" t="n">
        <f aca="false">(P1833="Month-to-month")+(I1833="Fiber optic")+(R1833="Electronic check")+(F1833&lt;=12)+(M1833="No")+(J1833="No")</f>
        <v>1</v>
      </c>
      <c r="AC1833" s="15" t="str">
        <f aca="false">IF(AB1833&gt;=5,"High",IF(AB1833&gt;=3,"Medium","Low"))</f>
        <v>Low</v>
      </c>
    </row>
    <row r="1834" customFormat="false" ht="15" hidden="false" customHeight="false" outlineLevel="0" collapsed="false">
      <c r="A1834" s="15" t="s">
        <v>1931</v>
      </c>
      <c r="B1834" s="15" t="s">
        <v>98</v>
      </c>
      <c r="C1834" s="15" t="n">
        <v>1</v>
      </c>
      <c r="D1834" s="15" t="s">
        <v>26</v>
      </c>
      <c r="E1834" s="15" t="s">
        <v>24</v>
      </c>
      <c r="F1834" s="15" t="n">
        <v>57</v>
      </c>
      <c r="G1834" s="15" t="s">
        <v>24</v>
      </c>
      <c r="H1834" s="15" t="s">
        <v>95</v>
      </c>
      <c r="I1834" s="15" t="s">
        <v>96</v>
      </c>
      <c r="J1834" s="15" t="s">
        <v>24</v>
      </c>
      <c r="K1834" s="15" t="s">
        <v>24</v>
      </c>
      <c r="L1834" s="15" t="s">
        <v>24</v>
      </c>
      <c r="M1834" s="15" t="s">
        <v>24</v>
      </c>
      <c r="N1834" s="15" t="s">
        <v>26</v>
      </c>
      <c r="O1834" s="15" t="s">
        <v>26</v>
      </c>
      <c r="P1834" s="15" t="s">
        <v>25</v>
      </c>
      <c r="Q1834" s="15" t="s">
        <v>26</v>
      </c>
      <c r="R1834" s="15" t="s">
        <v>15</v>
      </c>
      <c r="S1834" s="18" t="n">
        <v>44.85</v>
      </c>
      <c r="T1834" s="15" t="n">
        <v>2572.95</v>
      </c>
      <c r="U1834" s="15" t="s">
        <v>26</v>
      </c>
      <c r="V1834" s="18" t="n">
        <f aca="false">IF(ISNUMBER(T1834),T1834,0)</f>
        <v>2572.95</v>
      </c>
      <c r="W1834" s="15" t="n">
        <f aca="false">IF(U1834="Yes",1,0)</f>
        <v>1</v>
      </c>
      <c r="X1834" s="15" t="str">
        <f aca="false">IF(F1834&lt;=12,"0-12 months",IF(F1834&lt;=24,"13-24 months",IF(F1834&lt;=48,"25-48 months","49-72 months")))</f>
        <v>49-72 months</v>
      </c>
      <c r="Y1834" s="15" t="str">
        <f aca="false">IF(C1834=1,"Yes","No")</f>
        <v>Yes</v>
      </c>
      <c r="Z1834" s="15" t="n">
        <f aca="false">COUNTIF(J1834:O1834,"Yes")</f>
        <v>2</v>
      </c>
      <c r="AA1834" s="18" t="n">
        <f aca="false">S1834*W1834</f>
        <v>44.85</v>
      </c>
      <c r="AB1834" s="15" t="n">
        <f aca="false">(P1834="Month-to-month")+(I1834="Fiber optic")+(R1834="Electronic check")+(F1834&lt;=12)+(M1834="No")+(J1834="No")</f>
        <v>4</v>
      </c>
      <c r="AC1834" s="15" t="str">
        <f aca="false">IF(AB1834&gt;=5,"High",IF(AB1834&gt;=3,"Medium","Low"))</f>
        <v>Medium</v>
      </c>
    </row>
    <row r="1835" customFormat="false" ht="15" hidden="false" customHeight="false" outlineLevel="0" collapsed="false">
      <c r="A1835" s="15" t="s">
        <v>1932</v>
      </c>
      <c r="B1835" s="15" t="s">
        <v>98</v>
      </c>
      <c r="C1835" s="15" t="n">
        <v>0</v>
      </c>
      <c r="D1835" s="15" t="s">
        <v>24</v>
      </c>
      <c r="E1835" s="15" t="s">
        <v>24</v>
      </c>
      <c r="F1835" s="15" t="n">
        <v>1</v>
      </c>
      <c r="G1835" s="15" t="s">
        <v>26</v>
      </c>
      <c r="H1835" s="15" t="s">
        <v>24</v>
      </c>
      <c r="I1835" s="15" t="s">
        <v>96</v>
      </c>
      <c r="J1835" s="15" t="s">
        <v>26</v>
      </c>
      <c r="K1835" s="15" t="s">
        <v>24</v>
      </c>
      <c r="L1835" s="15" t="s">
        <v>24</v>
      </c>
      <c r="M1835" s="15" t="s">
        <v>24</v>
      </c>
      <c r="N1835" s="15" t="s">
        <v>24</v>
      </c>
      <c r="O1835" s="15" t="s">
        <v>24</v>
      </c>
      <c r="P1835" s="15" t="s">
        <v>25</v>
      </c>
      <c r="Q1835" s="15" t="s">
        <v>24</v>
      </c>
      <c r="R1835" s="15" t="s">
        <v>15</v>
      </c>
      <c r="S1835" s="18" t="n">
        <v>47.95</v>
      </c>
      <c r="T1835" s="15" t="n">
        <v>47.95</v>
      </c>
      <c r="U1835" s="15" t="s">
        <v>24</v>
      </c>
      <c r="V1835" s="18" t="n">
        <f aca="false">IF(ISNUMBER(T1835),T1835,0)</f>
        <v>47.95</v>
      </c>
      <c r="W1835" s="15" t="n">
        <f aca="false">IF(U1835="Yes",1,0)</f>
        <v>0</v>
      </c>
      <c r="X1835" s="15" t="str">
        <f aca="false">IF(F1835&lt;=12,"0-12 months",IF(F1835&lt;=24,"13-24 months",IF(F1835&lt;=48,"25-48 months","49-72 months")))</f>
        <v>0-12 months</v>
      </c>
      <c r="Y1835" s="15" t="str">
        <f aca="false">IF(C1835=1,"Yes","No")</f>
        <v>No</v>
      </c>
      <c r="Z1835" s="15" t="n">
        <f aca="false">COUNTIF(J1835:O1835,"Yes")</f>
        <v>1</v>
      </c>
      <c r="AA1835" s="18" t="n">
        <f aca="false">S1835*W1835</f>
        <v>0</v>
      </c>
      <c r="AB1835" s="15" t="n">
        <f aca="false">(P1835="Month-to-month")+(I1835="Fiber optic")+(R1835="Electronic check")+(F1835&lt;=12)+(M1835="No")+(J1835="No")</f>
        <v>4</v>
      </c>
      <c r="AC1835" s="15" t="str">
        <f aca="false">IF(AB1835&gt;=5,"High",IF(AB1835&gt;=3,"Medium","Low"))</f>
        <v>Medium</v>
      </c>
    </row>
    <row r="1836" customFormat="false" ht="15" hidden="false" customHeight="false" outlineLevel="0" collapsed="false">
      <c r="A1836" s="15" t="s">
        <v>1933</v>
      </c>
      <c r="B1836" s="15" t="s">
        <v>98</v>
      </c>
      <c r="C1836" s="15" t="n">
        <v>1</v>
      </c>
      <c r="D1836" s="15" t="s">
        <v>24</v>
      </c>
      <c r="E1836" s="15" t="s">
        <v>24</v>
      </c>
      <c r="F1836" s="15" t="n">
        <v>1</v>
      </c>
      <c r="G1836" s="15" t="s">
        <v>26</v>
      </c>
      <c r="H1836" s="15" t="s">
        <v>24</v>
      </c>
      <c r="I1836" s="15" t="s">
        <v>96</v>
      </c>
      <c r="J1836" s="15" t="s">
        <v>24</v>
      </c>
      <c r="K1836" s="15" t="s">
        <v>24</v>
      </c>
      <c r="L1836" s="15" t="s">
        <v>24</v>
      </c>
      <c r="M1836" s="15" t="s">
        <v>24</v>
      </c>
      <c r="N1836" s="15" t="s">
        <v>24</v>
      </c>
      <c r="O1836" s="15" t="s">
        <v>24</v>
      </c>
      <c r="P1836" s="15" t="s">
        <v>25</v>
      </c>
      <c r="Q1836" s="15" t="s">
        <v>24</v>
      </c>
      <c r="R1836" s="15" t="s">
        <v>15</v>
      </c>
      <c r="S1836" s="18" t="n">
        <v>45.1</v>
      </c>
      <c r="T1836" s="15" t="n">
        <v>45.1</v>
      </c>
      <c r="U1836" s="15" t="s">
        <v>26</v>
      </c>
      <c r="V1836" s="18" t="n">
        <f aca="false">IF(ISNUMBER(T1836),T1836,0)</f>
        <v>45.1</v>
      </c>
      <c r="W1836" s="15" t="n">
        <f aca="false">IF(U1836="Yes",1,0)</f>
        <v>1</v>
      </c>
      <c r="X1836" s="15" t="str">
        <f aca="false">IF(F1836&lt;=12,"0-12 months",IF(F1836&lt;=24,"13-24 months",IF(F1836&lt;=48,"25-48 months","49-72 months")))</f>
        <v>0-12 months</v>
      </c>
      <c r="Y1836" s="15" t="str">
        <f aca="false">IF(C1836=1,"Yes","No")</f>
        <v>Yes</v>
      </c>
      <c r="Z1836" s="15" t="n">
        <f aca="false">COUNTIF(J1836:O1836,"Yes")</f>
        <v>0</v>
      </c>
      <c r="AA1836" s="18" t="n">
        <f aca="false">S1836*W1836</f>
        <v>45.1</v>
      </c>
      <c r="AB1836" s="15" t="n">
        <f aca="false">(P1836="Month-to-month")+(I1836="Fiber optic")+(R1836="Electronic check")+(F1836&lt;=12)+(M1836="No")+(J1836="No")</f>
        <v>5</v>
      </c>
      <c r="AC1836" s="15" t="str">
        <f aca="false">IF(AB1836&gt;=5,"High",IF(AB1836&gt;=3,"Medium","Low"))</f>
        <v>High</v>
      </c>
    </row>
    <row r="1837" customFormat="false" ht="15" hidden="false" customHeight="false" outlineLevel="0" collapsed="false">
      <c r="A1837" s="15" t="s">
        <v>1934</v>
      </c>
      <c r="B1837" s="15" t="s">
        <v>94</v>
      </c>
      <c r="C1837" s="15" t="n">
        <v>0</v>
      </c>
      <c r="D1837" s="15" t="s">
        <v>26</v>
      </c>
      <c r="E1837" s="15" t="s">
        <v>24</v>
      </c>
      <c r="F1837" s="15" t="n">
        <v>1</v>
      </c>
      <c r="G1837" s="15" t="s">
        <v>26</v>
      </c>
      <c r="H1837" s="15" t="s">
        <v>24</v>
      </c>
      <c r="I1837" s="15" t="s">
        <v>96</v>
      </c>
      <c r="J1837" s="15" t="s">
        <v>24</v>
      </c>
      <c r="K1837" s="15" t="s">
        <v>24</v>
      </c>
      <c r="L1837" s="15" t="s">
        <v>24</v>
      </c>
      <c r="M1837" s="15" t="s">
        <v>24</v>
      </c>
      <c r="N1837" s="15" t="s">
        <v>24</v>
      </c>
      <c r="O1837" s="15" t="s">
        <v>24</v>
      </c>
      <c r="P1837" s="15" t="s">
        <v>25</v>
      </c>
      <c r="Q1837" s="15" t="s">
        <v>26</v>
      </c>
      <c r="R1837" s="15" t="s">
        <v>15</v>
      </c>
      <c r="S1837" s="18" t="n">
        <v>45</v>
      </c>
      <c r="T1837" s="15" t="n">
        <v>45</v>
      </c>
      <c r="U1837" s="15" t="s">
        <v>24</v>
      </c>
      <c r="V1837" s="18" t="n">
        <f aca="false">IF(ISNUMBER(T1837),T1837,0)</f>
        <v>45</v>
      </c>
      <c r="W1837" s="15" t="n">
        <f aca="false">IF(U1837="Yes",1,0)</f>
        <v>0</v>
      </c>
      <c r="X1837" s="15" t="str">
        <f aca="false">IF(F1837&lt;=12,"0-12 months",IF(F1837&lt;=24,"13-24 months",IF(F1837&lt;=48,"25-48 months","49-72 months")))</f>
        <v>0-12 months</v>
      </c>
      <c r="Y1837" s="15" t="str">
        <f aca="false">IF(C1837=1,"Yes","No")</f>
        <v>No</v>
      </c>
      <c r="Z1837" s="15" t="n">
        <f aca="false">COUNTIF(J1837:O1837,"Yes")</f>
        <v>0</v>
      </c>
      <c r="AA1837" s="18" t="n">
        <f aca="false">S1837*W1837</f>
        <v>0</v>
      </c>
      <c r="AB1837" s="15" t="n">
        <f aca="false">(P1837="Month-to-month")+(I1837="Fiber optic")+(R1837="Electronic check")+(F1837&lt;=12)+(M1837="No")+(J1837="No")</f>
        <v>5</v>
      </c>
      <c r="AC1837" s="15" t="str">
        <f aca="false">IF(AB1837&gt;=5,"High",IF(AB1837&gt;=3,"Medium","Low"))</f>
        <v>High</v>
      </c>
    </row>
    <row r="1838" customFormat="false" ht="15" hidden="false" customHeight="false" outlineLevel="0" collapsed="false">
      <c r="A1838" s="15" t="s">
        <v>1935</v>
      </c>
      <c r="B1838" s="15" t="s">
        <v>98</v>
      </c>
      <c r="C1838" s="15" t="n">
        <v>0</v>
      </c>
      <c r="D1838" s="15" t="s">
        <v>24</v>
      </c>
      <c r="E1838" s="15" t="s">
        <v>24</v>
      </c>
      <c r="F1838" s="15" t="n">
        <v>24</v>
      </c>
      <c r="G1838" s="15" t="s">
        <v>26</v>
      </c>
      <c r="H1838" s="15" t="s">
        <v>24</v>
      </c>
      <c r="I1838" s="15" t="s">
        <v>102</v>
      </c>
      <c r="J1838" s="15" t="s">
        <v>24</v>
      </c>
      <c r="K1838" s="15" t="s">
        <v>24</v>
      </c>
      <c r="L1838" s="15" t="s">
        <v>24</v>
      </c>
      <c r="M1838" s="15" t="s">
        <v>26</v>
      </c>
      <c r="N1838" s="15" t="s">
        <v>26</v>
      </c>
      <c r="O1838" s="15" t="s">
        <v>26</v>
      </c>
      <c r="P1838" s="15" t="s">
        <v>25</v>
      </c>
      <c r="Q1838" s="15" t="s">
        <v>26</v>
      </c>
      <c r="R1838" s="15" t="s">
        <v>15</v>
      </c>
      <c r="S1838" s="18" t="n">
        <v>96</v>
      </c>
      <c r="T1838" s="15" t="n">
        <v>2122.45</v>
      </c>
      <c r="U1838" s="15" t="s">
        <v>26</v>
      </c>
      <c r="V1838" s="18" t="n">
        <f aca="false">IF(ISNUMBER(T1838),T1838,0)</f>
        <v>2122.45</v>
      </c>
      <c r="W1838" s="15" t="n">
        <f aca="false">IF(U1838="Yes",1,0)</f>
        <v>1</v>
      </c>
      <c r="X1838" s="15" t="str">
        <f aca="false">IF(F1838&lt;=12,"0-12 months",IF(F1838&lt;=24,"13-24 months",IF(F1838&lt;=48,"25-48 months","49-72 months")))</f>
        <v>13-24 months</v>
      </c>
      <c r="Y1838" s="15" t="str">
        <f aca="false">IF(C1838=1,"Yes","No")</f>
        <v>No</v>
      </c>
      <c r="Z1838" s="15" t="n">
        <f aca="false">COUNTIF(J1838:O1838,"Yes")</f>
        <v>3</v>
      </c>
      <c r="AA1838" s="18" t="n">
        <f aca="false">S1838*W1838</f>
        <v>96</v>
      </c>
      <c r="AB1838" s="15" t="n">
        <f aca="false">(P1838="Month-to-month")+(I1838="Fiber optic")+(R1838="Electronic check")+(F1838&lt;=12)+(M1838="No")+(J1838="No")</f>
        <v>4</v>
      </c>
      <c r="AC1838" s="15" t="str">
        <f aca="false">IF(AB1838&gt;=5,"High",IF(AB1838&gt;=3,"Medium","Low"))</f>
        <v>Medium</v>
      </c>
    </row>
    <row r="1839" customFormat="false" ht="15" hidden="false" customHeight="false" outlineLevel="0" collapsed="false">
      <c r="A1839" s="15" t="s">
        <v>1936</v>
      </c>
      <c r="B1839" s="15" t="s">
        <v>98</v>
      </c>
      <c r="C1839" s="15" t="n">
        <v>0</v>
      </c>
      <c r="D1839" s="15" t="s">
        <v>24</v>
      </c>
      <c r="E1839" s="15" t="s">
        <v>24</v>
      </c>
      <c r="F1839" s="15" t="n">
        <v>1</v>
      </c>
      <c r="G1839" s="15" t="s">
        <v>26</v>
      </c>
      <c r="H1839" s="15" t="s">
        <v>24</v>
      </c>
      <c r="I1839" s="15" t="s">
        <v>24</v>
      </c>
      <c r="J1839" s="15" t="s">
        <v>28</v>
      </c>
      <c r="K1839" s="15" t="s">
        <v>28</v>
      </c>
      <c r="L1839" s="15" t="s">
        <v>28</v>
      </c>
      <c r="M1839" s="15" t="s">
        <v>28</v>
      </c>
      <c r="N1839" s="15" t="s">
        <v>28</v>
      </c>
      <c r="O1839" s="15" t="s">
        <v>28</v>
      </c>
      <c r="P1839" s="15" t="s">
        <v>25</v>
      </c>
      <c r="Q1839" s="15" t="s">
        <v>24</v>
      </c>
      <c r="R1839" s="15" t="s">
        <v>19</v>
      </c>
      <c r="S1839" s="18" t="n">
        <v>20.05</v>
      </c>
      <c r="T1839" s="15" t="n">
        <v>20.05</v>
      </c>
      <c r="U1839" s="15" t="s">
        <v>26</v>
      </c>
      <c r="V1839" s="18" t="n">
        <f aca="false">IF(ISNUMBER(T1839),T1839,0)</f>
        <v>20.05</v>
      </c>
      <c r="W1839" s="15" t="n">
        <f aca="false">IF(U1839="Yes",1,0)</f>
        <v>1</v>
      </c>
      <c r="X1839" s="15" t="str">
        <f aca="false">IF(F1839&lt;=12,"0-12 months",IF(F1839&lt;=24,"13-24 months",IF(F1839&lt;=48,"25-48 months","49-72 months")))</f>
        <v>0-12 months</v>
      </c>
      <c r="Y1839" s="15" t="str">
        <f aca="false">IF(C1839=1,"Yes","No")</f>
        <v>No</v>
      </c>
      <c r="Z1839" s="15" t="n">
        <f aca="false">COUNTIF(J1839:O1839,"Yes")</f>
        <v>0</v>
      </c>
      <c r="AA1839" s="18" t="n">
        <f aca="false">S1839*W1839</f>
        <v>20.05</v>
      </c>
      <c r="AB1839" s="15" t="n">
        <f aca="false">(P1839="Month-to-month")+(I1839="Fiber optic")+(R1839="Electronic check")+(F1839&lt;=12)+(M1839="No")+(J1839="No")</f>
        <v>2</v>
      </c>
      <c r="AC1839" s="15" t="str">
        <f aca="false">IF(AB1839&gt;=5,"High",IF(AB1839&gt;=3,"Medium","Low"))</f>
        <v>Low</v>
      </c>
    </row>
    <row r="1840" customFormat="false" ht="15" hidden="false" customHeight="false" outlineLevel="0" collapsed="false">
      <c r="A1840" s="15" t="s">
        <v>1937</v>
      </c>
      <c r="B1840" s="15" t="s">
        <v>98</v>
      </c>
      <c r="C1840" s="15" t="n">
        <v>1</v>
      </c>
      <c r="D1840" s="15" t="s">
        <v>24</v>
      </c>
      <c r="E1840" s="15" t="s">
        <v>24</v>
      </c>
      <c r="F1840" s="15" t="n">
        <v>54</v>
      </c>
      <c r="G1840" s="15" t="s">
        <v>26</v>
      </c>
      <c r="H1840" s="15" t="s">
        <v>26</v>
      </c>
      <c r="I1840" s="15" t="s">
        <v>102</v>
      </c>
      <c r="J1840" s="15" t="s">
        <v>24</v>
      </c>
      <c r="K1840" s="15" t="s">
        <v>26</v>
      </c>
      <c r="L1840" s="15" t="s">
        <v>24</v>
      </c>
      <c r="M1840" s="15" t="s">
        <v>24</v>
      </c>
      <c r="N1840" s="15" t="s">
        <v>24</v>
      </c>
      <c r="O1840" s="15" t="s">
        <v>26</v>
      </c>
      <c r="P1840" s="15" t="s">
        <v>25</v>
      </c>
      <c r="Q1840" s="15" t="s">
        <v>26</v>
      </c>
      <c r="R1840" s="15" t="s">
        <v>15</v>
      </c>
      <c r="S1840" s="18" t="n">
        <v>90.05</v>
      </c>
      <c r="T1840" s="15" t="n">
        <v>4931.8</v>
      </c>
      <c r="U1840" s="15" t="s">
        <v>24</v>
      </c>
      <c r="V1840" s="18" t="n">
        <f aca="false">IF(ISNUMBER(T1840),T1840,0)</f>
        <v>4931.8</v>
      </c>
      <c r="W1840" s="15" t="n">
        <f aca="false">IF(U1840="Yes",1,0)</f>
        <v>0</v>
      </c>
      <c r="X1840" s="15" t="str">
        <f aca="false">IF(F1840&lt;=12,"0-12 months",IF(F1840&lt;=24,"13-24 months",IF(F1840&lt;=48,"25-48 months","49-72 months")))</f>
        <v>49-72 months</v>
      </c>
      <c r="Y1840" s="15" t="str">
        <f aca="false">IF(C1840=1,"Yes","No")</f>
        <v>Yes</v>
      </c>
      <c r="Z1840" s="15" t="n">
        <f aca="false">COUNTIF(J1840:O1840,"Yes")</f>
        <v>2</v>
      </c>
      <c r="AA1840" s="18" t="n">
        <f aca="false">S1840*W1840</f>
        <v>0</v>
      </c>
      <c r="AB1840" s="15" t="n">
        <f aca="false">(P1840="Month-to-month")+(I1840="Fiber optic")+(R1840="Electronic check")+(F1840&lt;=12)+(M1840="No")+(J1840="No")</f>
        <v>5</v>
      </c>
      <c r="AC1840" s="15" t="str">
        <f aca="false">IF(AB1840&gt;=5,"High",IF(AB1840&gt;=3,"Medium","Low"))</f>
        <v>High</v>
      </c>
    </row>
    <row r="1841" customFormat="false" ht="15" hidden="false" customHeight="false" outlineLevel="0" collapsed="false">
      <c r="A1841" s="15" t="s">
        <v>1938</v>
      </c>
      <c r="B1841" s="15" t="s">
        <v>94</v>
      </c>
      <c r="C1841" s="15" t="n">
        <v>0</v>
      </c>
      <c r="D1841" s="15" t="s">
        <v>24</v>
      </c>
      <c r="E1841" s="15" t="s">
        <v>24</v>
      </c>
      <c r="F1841" s="15" t="n">
        <v>4</v>
      </c>
      <c r="G1841" s="15" t="s">
        <v>26</v>
      </c>
      <c r="H1841" s="15" t="s">
        <v>26</v>
      </c>
      <c r="I1841" s="15" t="s">
        <v>24</v>
      </c>
      <c r="J1841" s="15" t="s">
        <v>28</v>
      </c>
      <c r="K1841" s="15" t="s">
        <v>28</v>
      </c>
      <c r="L1841" s="15" t="s">
        <v>28</v>
      </c>
      <c r="M1841" s="15" t="s">
        <v>28</v>
      </c>
      <c r="N1841" s="15" t="s">
        <v>28</v>
      </c>
      <c r="O1841" s="15" t="s">
        <v>28</v>
      </c>
      <c r="P1841" s="15" t="s">
        <v>29</v>
      </c>
      <c r="Q1841" s="15" t="s">
        <v>26</v>
      </c>
      <c r="R1841" s="15" t="s">
        <v>21</v>
      </c>
      <c r="S1841" s="18" t="n">
        <v>25.3</v>
      </c>
      <c r="T1841" s="15" t="n">
        <v>116.95</v>
      </c>
      <c r="U1841" s="15" t="s">
        <v>24</v>
      </c>
      <c r="V1841" s="18" t="n">
        <f aca="false">IF(ISNUMBER(T1841),T1841,0)</f>
        <v>116.95</v>
      </c>
      <c r="W1841" s="15" t="n">
        <f aca="false">IF(U1841="Yes",1,0)</f>
        <v>0</v>
      </c>
      <c r="X1841" s="15" t="str">
        <f aca="false">IF(F1841&lt;=12,"0-12 months",IF(F1841&lt;=24,"13-24 months",IF(F1841&lt;=48,"25-48 months","49-72 months")))</f>
        <v>0-12 months</v>
      </c>
      <c r="Y1841" s="15" t="str">
        <f aca="false">IF(C1841=1,"Yes","No")</f>
        <v>No</v>
      </c>
      <c r="Z1841" s="15" t="n">
        <f aca="false">COUNTIF(J1841:O1841,"Yes")</f>
        <v>0</v>
      </c>
      <c r="AA1841" s="18" t="n">
        <f aca="false">S1841*W1841</f>
        <v>0</v>
      </c>
      <c r="AB1841" s="15" t="n">
        <f aca="false">(P1841="Month-to-month")+(I1841="Fiber optic")+(R1841="Electronic check")+(F1841&lt;=12)+(M1841="No")+(J1841="No")</f>
        <v>1</v>
      </c>
      <c r="AC1841" s="15" t="str">
        <f aca="false">IF(AB1841&gt;=5,"High",IF(AB1841&gt;=3,"Medium","Low"))</f>
        <v>Low</v>
      </c>
    </row>
    <row r="1842" customFormat="false" ht="15" hidden="false" customHeight="false" outlineLevel="0" collapsed="false">
      <c r="A1842" s="15" t="s">
        <v>1939</v>
      </c>
      <c r="B1842" s="15" t="s">
        <v>98</v>
      </c>
      <c r="C1842" s="15" t="n">
        <v>0</v>
      </c>
      <c r="D1842" s="15" t="s">
        <v>26</v>
      </c>
      <c r="E1842" s="15" t="s">
        <v>26</v>
      </c>
      <c r="F1842" s="15" t="n">
        <v>65</v>
      </c>
      <c r="G1842" s="15" t="s">
        <v>26</v>
      </c>
      <c r="H1842" s="15" t="s">
        <v>26</v>
      </c>
      <c r="I1842" s="15" t="s">
        <v>102</v>
      </c>
      <c r="J1842" s="15" t="s">
        <v>26</v>
      </c>
      <c r="K1842" s="15" t="s">
        <v>24</v>
      </c>
      <c r="L1842" s="15" t="s">
        <v>26</v>
      </c>
      <c r="M1842" s="15" t="s">
        <v>26</v>
      </c>
      <c r="N1842" s="15" t="s">
        <v>26</v>
      </c>
      <c r="O1842" s="15" t="s">
        <v>26</v>
      </c>
      <c r="P1842" s="15" t="s">
        <v>29</v>
      </c>
      <c r="Q1842" s="15" t="s">
        <v>24</v>
      </c>
      <c r="R1842" s="15" t="s">
        <v>19</v>
      </c>
      <c r="S1842" s="18" t="n">
        <v>108.65</v>
      </c>
      <c r="T1842" s="15" t="n">
        <v>6937.95</v>
      </c>
      <c r="U1842" s="15" t="s">
        <v>26</v>
      </c>
      <c r="V1842" s="18" t="n">
        <f aca="false">IF(ISNUMBER(T1842),T1842,0)</f>
        <v>6937.95</v>
      </c>
      <c r="W1842" s="15" t="n">
        <f aca="false">IF(U1842="Yes",1,0)</f>
        <v>1</v>
      </c>
      <c r="X1842" s="15" t="str">
        <f aca="false">IF(F1842&lt;=12,"0-12 months",IF(F1842&lt;=24,"13-24 months",IF(F1842&lt;=48,"25-48 months","49-72 months")))</f>
        <v>49-72 months</v>
      </c>
      <c r="Y1842" s="15" t="str">
        <f aca="false">IF(C1842=1,"Yes","No")</f>
        <v>No</v>
      </c>
      <c r="Z1842" s="15" t="n">
        <f aca="false">COUNTIF(J1842:O1842,"Yes")</f>
        <v>5</v>
      </c>
      <c r="AA1842" s="18" t="n">
        <f aca="false">S1842*W1842</f>
        <v>108.65</v>
      </c>
      <c r="AB1842" s="15" t="n">
        <f aca="false">(P1842="Month-to-month")+(I1842="Fiber optic")+(R1842="Electronic check")+(F1842&lt;=12)+(M1842="No")+(J1842="No")</f>
        <v>1</v>
      </c>
      <c r="AC1842" s="15" t="str">
        <f aca="false">IF(AB1842&gt;=5,"High",IF(AB1842&gt;=3,"Medium","Low"))</f>
        <v>Low</v>
      </c>
    </row>
    <row r="1843" customFormat="false" ht="15" hidden="false" customHeight="false" outlineLevel="0" collapsed="false">
      <c r="A1843" s="15" t="s">
        <v>1940</v>
      </c>
      <c r="B1843" s="15" t="s">
        <v>94</v>
      </c>
      <c r="C1843" s="15" t="n">
        <v>0</v>
      </c>
      <c r="D1843" s="15" t="s">
        <v>26</v>
      </c>
      <c r="E1843" s="15" t="s">
        <v>24</v>
      </c>
      <c r="F1843" s="15" t="n">
        <v>56</v>
      </c>
      <c r="G1843" s="15" t="s">
        <v>26</v>
      </c>
      <c r="H1843" s="15" t="s">
        <v>26</v>
      </c>
      <c r="I1843" s="15" t="s">
        <v>24</v>
      </c>
      <c r="J1843" s="15" t="s">
        <v>28</v>
      </c>
      <c r="K1843" s="15" t="s">
        <v>28</v>
      </c>
      <c r="L1843" s="15" t="s">
        <v>28</v>
      </c>
      <c r="M1843" s="15" t="s">
        <v>28</v>
      </c>
      <c r="N1843" s="15" t="s">
        <v>28</v>
      </c>
      <c r="O1843" s="15" t="s">
        <v>28</v>
      </c>
      <c r="P1843" s="15" t="s">
        <v>27</v>
      </c>
      <c r="Q1843" s="15" t="s">
        <v>24</v>
      </c>
      <c r="R1843" s="15" t="s">
        <v>15</v>
      </c>
      <c r="S1843" s="18" t="n">
        <v>24.3</v>
      </c>
      <c r="T1843" s="15" t="n">
        <v>1261.7</v>
      </c>
      <c r="U1843" s="15" t="s">
        <v>24</v>
      </c>
      <c r="V1843" s="18" t="n">
        <f aca="false">IF(ISNUMBER(T1843),T1843,0)</f>
        <v>1261.7</v>
      </c>
      <c r="W1843" s="15" t="n">
        <f aca="false">IF(U1843="Yes",1,0)</f>
        <v>0</v>
      </c>
      <c r="X1843" s="15" t="str">
        <f aca="false">IF(F1843&lt;=12,"0-12 months",IF(F1843&lt;=24,"13-24 months",IF(F1843&lt;=48,"25-48 months","49-72 months")))</f>
        <v>49-72 months</v>
      </c>
      <c r="Y1843" s="15" t="str">
        <f aca="false">IF(C1843=1,"Yes","No")</f>
        <v>No</v>
      </c>
      <c r="Z1843" s="15" t="n">
        <f aca="false">COUNTIF(J1843:O1843,"Yes")</f>
        <v>0</v>
      </c>
      <c r="AA1843" s="18" t="n">
        <f aca="false">S1843*W1843</f>
        <v>0</v>
      </c>
      <c r="AB1843" s="15" t="n">
        <f aca="false">(P1843="Month-to-month")+(I1843="Fiber optic")+(R1843="Electronic check")+(F1843&lt;=12)+(M1843="No")+(J1843="No")</f>
        <v>1</v>
      </c>
      <c r="AC1843" s="15" t="str">
        <f aca="false">IF(AB1843&gt;=5,"High",IF(AB1843&gt;=3,"Medium","Low"))</f>
        <v>Low</v>
      </c>
    </row>
    <row r="1844" customFormat="false" ht="15" hidden="false" customHeight="false" outlineLevel="0" collapsed="false">
      <c r="A1844" s="15" t="s">
        <v>1941</v>
      </c>
      <c r="B1844" s="15" t="s">
        <v>98</v>
      </c>
      <c r="C1844" s="15" t="n">
        <v>0</v>
      </c>
      <c r="D1844" s="15" t="s">
        <v>24</v>
      </c>
      <c r="E1844" s="15" t="s">
        <v>24</v>
      </c>
      <c r="F1844" s="15" t="n">
        <v>45</v>
      </c>
      <c r="G1844" s="15" t="s">
        <v>26</v>
      </c>
      <c r="H1844" s="15" t="s">
        <v>24</v>
      </c>
      <c r="I1844" s="15" t="s">
        <v>96</v>
      </c>
      <c r="J1844" s="15" t="s">
        <v>26</v>
      </c>
      <c r="K1844" s="15" t="s">
        <v>24</v>
      </c>
      <c r="L1844" s="15" t="s">
        <v>26</v>
      </c>
      <c r="M1844" s="15" t="s">
        <v>24</v>
      </c>
      <c r="N1844" s="15" t="s">
        <v>26</v>
      </c>
      <c r="O1844" s="15" t="s">
        <v>26</v>
      </c>
      <c r="P1844" s="15" t="s">
        <v>25</v>
      </c>
      <c r="Q1844" s="15" t="s">
        <v>26</v>
      </c>
      <c r="R1844" s="15" t="s">
        <v>15</v>
      </c>
      <c r="S1844" s="18" t="n">
        <v>75.95</v>
      </c>
      <c r="T1844" s="15" t="n">
        <v>3273.8</v>
      </c>
      <c r="U1844" s="15" t="s">
        <v>24</v>
      </c>
      <c r="V1844" s="18" t="n">
        <f aca="false">IF(ISNUMBER(T1844),T1844,0)</f>
        <v>3273.8</v>
      </c>
      <c r="W1844" s="15" t="n">
        <f aca="false">IF(U1844="Yes",1,0)</f>
        <v>0</v>
      </c>
      <c r="X1844" s="15" t="str">
        <f aca="false">IF(F1844&lt;=12,"0-12 months",IF(F1844&lt;=24,"13-24 months",IF(F1844&lt;=48,"25-48 months","49-72 months")))</f>
        <v>25-48 months</v>
      </c>
      <c r="Y1844" s="15" t="str">
        <f aca="false">IF(C1844=1,"Yes","No")</f>
        <v>No</v>
      </c>
      <c r="Z1844" s="15" t="n">
        <f aca="false">COUNTIF(J1844:O1844,"Yes")</f>
        <v>4</v>
      </c>
      <c r="AA1844" s="18" t="n">
        <f aca="false">S1844*W1844</f>
        <v>0</v>
      </c>
      <c r="AB1844" s="15" t="n">
        <f aca="false">(P1844="Month-to-month")+(I1844="Fiber optic")+(R1844="Electronic check")+(F1844&lt;=12)+(M1844="No")+(J1844="No")</f>
        <v>3</v>
      </c>
      <c r="AC1844" s="15" t="str">
        <f aca="false">IF(AB1844&gt;=5,"High",IF(AB1844&gt;=3,"Medium","Low"))</f>
        <v>Medium</v>
      </c>
    </row>
    <row r="1845" customFormat="false" ht="15" hidden="false" customHeight="false" outlineLevel="0" collapsed="false">
      <c r="A1845" s="15" t="s">
        <v>1942</v>
      </c>
      <c r="B1845" s="15" t="s">
        <v>94</v>
      </c>
      <c r="C1845" s="15" t="n">
        <v>0</v>
      </c>
      <c r="D1845" s="15" t="s">
        <v>26</v>
      </c>
      <c r="E1845" s="15" t="s">
        <v>26</v>
      </c>
      <c r="F1845" s="15" t="n">
        <v>71</v>
      </c>
      <c r="G1845" s="15" t="s">
        <v>26</v>
      </c>
      <c r="H1845" s="15" t="s">
        <v>24</v>
      </c>
      <c r="I1845" s="15" t="s">
        <v>24</v>
      </c>
      <c r="J1845" s="15" t="s">
        <v>28</v>
      </c>
      <c r="K1845" s="15" t="s">
        <v>28</v>
      </c>
      <c r="L1845" s="15" t="s">
        <v>28</v>
      </c>
      <c r="M1845" s="15" t="s">
        <v>28</v>
      </c>
      <c r="N1845" s="15" t="s">
        <v>28</v>
      </c>
      <c r="O1845" s="15" t="s">
        <v>28</v>
      </c>
      <c r="P1845" s="15" t="s">
        <v>29</v>
      </c>
      <c r="Q1845" s="15" t="s">
        <v>24</v>
      </c>
      <c r="R1845" s="15" t="s">
        <v>21</v>
      </c>
      <c r="S1845" s="18" t="n">
        <v>19.7</v>
      </c>
      <c r="T1845" s="15" t="n">
        <v>1415.85</v>
      </c>
      <c r="U1845" s="15" t="s">
        <v>24</v>
      </c>
      <c r="V1845" s="18" t="n">
        <f aca="false">IF(ISNUMBER(T1845),T1845,0)</f>
        <v>1415.85</v>
      </c>
      <c r="W1845" s="15" t="n">
        <f aca="false">IF(U1845="Yes",1,0)</f>
        <v>0</v>
      </c>
      <c r="X1845" s="15" t="str">
        <f aca="false">IF(F1845&lt;=12,"0-12 months",IF(F1845&lt;=24,"13-24 months",IF(F1845&lt;=48,"25-48 months","49-72 months")))</f>
        <v>49-72 months</v>
      </c>
      <c r="Y1845" s="15" t="str">
        <f aca="false">IF(C1845=1,"Yes","No")</f>
        <v>No</v>
      </c>
      <c r="Z1845" s="15" t="n">
        <f aca="false">COUNTIF(J1845:O1845,"Yes")</f>
        <v>0</v>
      </c>
      <c r="AA1845" s="18" t="n">
        <f aca="false">S1845*W1845</f>
        <v>0</v>
      </c>
      <c r="AB1845" s="15" t="n">
        <f aca="false">(P1845="Month-to-month")+(I1845="Fiber optic")+(R1845="Electronic check")+(F1845&lt;=12)+(M1845="No")+(J1845="No")</f>
        <v>0</v>
      </c>
      <c r="AC1845" s="15" t="str">
        <f aca="false">IF(AB1845&gt;=5,"High",IF(AB1845&gt;=3,"Medium","Low"))</f>
        <v>Low</v>
      </c>
    </row>
    <row r="1846" customFormat="false" ht="15" hidden="false" customHeight="false" outlineLevel="0" collapsed="false">
      <c r="A1846" s="15" t="s">
        <v>1943</v>
      </c>
      <c r="B1846" s="15" t="s">
        <v>98</v>
      </c>
      <c r="C1846" s="15" t="n">
        <v>0</v>
      </c>
      <c r="D1846" s="15" t="s">
        <v>26</v>
      </c>
      <c r="E1846" s="15" t="s">
        <v>24</v>
      </c>
      <c r="F1846" s="15" t="n">
        <v>59</v>
      </c>
      <c r="G1846" s="15" t="s">
        <v>26</v>
      </c>
      <c r="H1846" s="15" t="s">
        <v>24</v>
      </c>
      <c r="I1846" s="15" t="s">
        <v>96</v>
      </c>
      <c r="J1846" s="15" t="s">
        <v>26</v>
      </c>
      <c r="K1846" s="15" t="s">
        <v>26</v>
      </c>
      <c r="L1846" s="15" t="s">
        <v>26</v>
      </c>
      <c r="M1846" s="15" t="s">
        <v>24</v>
      </c>
      <c r="N1846" s="15" t="s">
        <v>26</v>
      </c>
      <c r="O1846" s="15" t="s">
        <v>24</v>
      </c>
      <c r="P1846" s="15" t="s">
        <v>27</v>
      </c>
      <c r="Q1846" s="15" t="s">
        <v>24</v>
      </c>
      <c r="R1846" s="15" t="s">
        <v>21</v>
      </c>
      <c r="S1846" s="18" t="n">
        <v>66.4</v>
      </c>
      <c r="T1846" s="15" t="n">
        <v>3958.2</v>
      </c>
      <c r="U1846" s="15" t="s">
        <v>24</v>
      </c>
      <c r="V1846" s="18" t="n">
        <f aca="false">IF(ISNUMBER(T1846),T1846,0)</f>
        <v>3958.2</v>
      </c>
      <c r="W1846" s="15" t="n">
        <f aca="false">IF(U1846="Yes",1,0)</f>
        <v>0</v>
      </c>
      <c r="X1846" s="15" t="str">
        <f aca="false">IF(F1846&lt;=12,"0-12 months",IF(F1846&lt;=24,"13-24 months",IF(F1846&lt;=48,"25-48 months","49-72 months")))</f>
        <v>49-72 months</v>
      </c>
      <c r="Y1846" s="15" t="str">
        <f aca="false">IF(C1846=1,"Yes","No")</f>
        <v>No</v>
      </c>
      <c r="Z1846" s="15" t="n">
        <f aca="false">COUNTIF(J1846:O1846,"Yes")</f>
        <v>4</v>
      </c>
      <c r="AA1846" s="18" t="n">
        <f aca="false">S1846*W1846</f>
        <v>0</v>
      </c>
      <c r="AB1846" s="15" t="n">
        <f aca="false">(P1846="Month-to-month")+(I1846="Fiber optic")+(R1846="Electronic check")+(F1846&lt;=12)+(M1846="No")+(J1846="No")</f>
        <v>1</v>
      </c>
      <c r="AC1846" s="15" t="str">
        <f aca="false">IF(AB1846&gt;=5,"High",IF(AB1846&gt;=3,"Medium","Low"))</f>
        <v>Low</v>
      </c>
    </row>
    <row r="1847" customFormat="false" ht="15" hidden="false" customHeight="false" outlineLevel="0" collapsed="false">
      <c r="A1847" s="15" t="s">
        <v>1944</v>
      </c>
      <c r="B1847" s="15" t="s">
        <v>98</v>
      </c>
      <c r="C1847" s="15" t="n">
        <v>0</v>
      </c>
      <c r="D1847" s="15" t="s">
        <v>24</v>
      </c>
      <c r="E1847" s="15" t="s">
        <v>24</v>
      </c>
      <c r="F1847" s="15" t="n">
        <v>69</v>
      </c>
      <c r="G1847" s="15" t="s">
        <v>24</v>
      </c>
      <c r="H1847" s="15" t="s">
        <v>95</v>
      </c>
      <c r="I1847" s="15" t="s">
        <v>96</v>
      </c>
      <c r="J1847" s="15" t="s">
        <v>24</v>
      </c>
      <c r="K1847" s="15" t="s">
        <v>26</v>
      </c>
      <c r="L1847" s="15" t="s">
        <v>26</v>
      </c>
      <c r="M1847" s="15" t="s">
        <v>24</v>
      </c>
      <c r="N1847" s="15" t="s">
        <v>24</v>
      </c>
      <c r="O1847" s="15" t="s">
        <v>24</v>
      </c>
      <c r="P1847" s="15" t="s">
        <v>27</v>
      </c>
      <c r="Q1847" s="15" t="s">
        <v>26</v>
      </c>
      <c r="R1847" s="15" t="s">
        <v>19</v>
      </c>
      <c r="S1847" s="18" t="n">
        <v>35.75</v>
      </c>
      <c r="T1847" s="15" t="n">
        <v>2492.25</v>
      </c>
      <c r="U1847" s="15" t="s">
        <v>24</v>
      </c>
      <c r="V1847" s="18" t="n">
        <f aca="false">IF(ISNUMBER(T1847),T1847,0)</f>
        <v>2492.25</v>
      </c>
      <c r="W1847" s="15" t="n">
        <f aca="false">IF(U1847="Yes",1,0)</f>
        <v>0</v>
      </c>
      <c r="X1847" s="15" t="str">
        <f aca="false">IF(F1847&lt;=12,"0-12 months",IF(F1847&lt;=24,"13-24 months",IF(F1847&lt;=48,"25-48 months","49-72 months")))</f>
        <v>49-72 months</v>
      </c>
      <c r="Y1847" s="15" t="str">
        <f aca="false">IF(C1847=1,"Yes","No")</f>
        <v>No</v>
      </c>
      <c r="Z1847" s="15" t="n">
        <f aca="false">COUNTIF(J1847:O1847,"Yes")</f>
        <v>2</v>
      </c>
      <c r="AA1847" s="18" t="n">
        <f aca="false">S1847*W1847</f>
        <v>0</v>
      </c>
      <c r="AB1847" s="15" t="n">
        <f aca="false">(P1847="Month-to-month")+(I1847="Fiber optic")+(R1847="Electronic check")+(F1847&lt;=12)+(M1847="No")+(J1847="No")</f>
        <v>2</v>
      </c>
      <c r="AC1847" s="15" t="str">
        <f aca="false">IF(AB1847&gt;=5,"High",IF(AB1847&gt;=3,"Medium","Low"))</f>
        <v>Low</v>
      </c>
    </row>
    <row r="1848" customFormat="false" ht="15" hidden="false" customHeight="false" outlineLevel="0" collapsed="false">
      <c r="A1848" s="15" t="s">
        <v>1945</v>
      </c>
      <c r="B1848" s="15" t="s">
        <v>98</v>
      </c>
      <c r="C1848" s="15" t="n">
        <v>0</v>
      </c>
      <c r="D1848" s="15" t="s">
        <v>24</v>
      </c>
      <c r="E1848" s="15" t="s">
        <v>24</v>
      </c>
      <c r="F1848" s="15" t="n">
        <v>19</v>
      </c>
      <c r="G1848" s="15" t="s">
        <v>26</v>
      </c>
      <c r="H1848" s="15" t="s">
        <v>24</v>
      </c>
      <c r="I1848" s="15" t="s">
        <v>24</v>
      </c>
      <c r="J1848" s="15" t="s">
        <v>28</v>
      </c>
      <c r="K1848" s="15" t="s">
        <v>28</v>
      </c>
      <c r="L1848" s="15" t="s">
        <v>28</v>
      </c>
      <c r="M1848" s="15" t="s">
        <v>28</v>
      </c>
      <c r="N1848" s="15" t="s">
        <v>28</v>
      </c>
      <c r="O1848" s="15" t="s">
        <v>28</v>
      </c>
      <c r="P1848" s="15" t="s">
        <v>27</v>
      </c>
      <c r="Q1848" s="15" t="s">
        <v>24</v>
      </c>
      <c r="R1848" s="15" t="s">
        <v>17</v>
      </c>
      <c r="S1848" s="18" t="n">
        <v>18.8</v>
      </c>
      <c r="T1848" s="15" t="n">
        <v>279.2</v>
      </c>
      <c r="U1848" s="15" t="s">
        <v>24</v>
      </c>
      <c r="V1848" s="18" t="n">
        <f aca="false">IF(ISNUMBER(T1848),T1848,0)</f>
        <v>279.2</v>
      </c>
      <c r="W1848" s="15" t="n">
        <f aca="false">IF(U1848="Yes",1,0)</f>
        <v>0</v>
      </c>
      <c r="X1848" s="15" t="str">
        <f aca="false">IF(F1848&lt;=12,"0-12 months",IF(F1848&lt;=24,"13-24 months",IF(F1848&lt;=48,"25-48 months","49-72 months")))</f>
        <v>13-24 months</v>
      </c>
      <c r="Y1848" s="15" t="str">
        <f aca="false">IF(C1848=1,"Yes","No")</f>
        <v>No</v>
      </c>
      <c r="Z1848" s="15" t="n">
        <f aca="false">COUNTIF(J1848:O1848,"Yes")</f>
        <v>0</v>
      </c>
      <c r="AA1848" s="18" t="n">
        <f aca="false">S1848*W1848</f>
        <v>0</v>
      </c>
      <c r="AB1848" s="15" t="n">
        <f aca="false">(P1848="Month-to-month")+(I1848="Fiber optic")+(R1848="Electronic check")+(F1848&lt;=12)+(M1848="No")+(J1848="No")</f>
        <v>0</v>
      </c>
      <c r="AC1848" s="15" t="str">
        <f aca="false">IF(AB1848&gt;=5,"High",IF(AB1848&gt;=3,"Medium","Low"))</f>
        <v>Low</v>
      </c>
    </row>
    <row r="1849" customFormat="false" ht="15" hidden="false" customHeight="false" outlineLevel="0" collapsed="false">
      <c r="A1849" s="15" t="s">
        <v>1946</v>
      </c>
      <c r="B1849" s="15" t="s">
        <v>94</v>
      </c>
      <c r="C1849" s="15" t="n">
        <v>0</v>
      </c>
      <c r="D1849" s="15" t="s">
        <v>26</v>
      </c>
      <c r="E1849" s="15" t="s">
        <v>26</v>
      </c>
      <c r="F1849" s="15" t="n">
        <v>55</v>
      </c>
      <c r="G1849" s="15" t="s">
        <v>26</v>
      </c>
      <c r="H1849" s="15" t="s">
        <v>24</v>
      </c>
      <c r="I1849" s="15" t="s">
        <v>24</v>
      </c>
      <c r="J1849" s="15" t="s">
        <v>28</v>
      </c>
      <c r="K1849" s="15" t="s">
        <v>28</v>
      </c>
      <c r="L1849" s="15" t="s">
        <v>28</v>
      </c>
      <c r="M1849" s="15" t="s">
        <v>28</v>
      </c>
      <c r="N1849" s="15" t="s">
        <v>28</v>
      </c>
      <c r="O1849" s="15" t="s">
        <v>28</v>
      </c>
      <c r="P1849" s="15" t="s">
        <v>29</v>
      </c>
      <c r="Q1849" s="15" t="s">
        <v>24</v>
      </c>
      <c r="R1849" s="15" t="s">
        <v>21</v>
      </c>
      <c r="S1849" s="18" t="n">
        <v>19.4</v>
      </c>
      <c r="T1849" s="15" t="n">
        <v>1083</v>
      </c>
      <c r="U1849" s="15" t="s">
        <v>24</v>
      </c>
      <c r="V1849" s="18" t="n">
        <f aca="false">IF(ISNUMBER(T1849),T1849,0)</f>
        <v>1083</v>
      </c>
      <c r="W1849" s="15" t="n">
        <f aca="false">IF(U1849="Yes",1,0)</f>
        <v>0</v>
      </c>
      <c r="X1849" s="15" t="str">
        <f aca="false">IF(F1849&lt;=12,"0-12 months",IF(F1849&lt;=24,"13-24 months",IF(F1849&lt;=48,"25-48 months","49-72 months")))</f>
        <v>49-72 months</v>
      </c>
      <c r="Y1849" s="15" t="str">
        <f aca="false">IF(C1849=1,"Yes","No")</f>
        <v>No</v>
      </c>
      <c r="Z1849" s="15" t="n">
        <f aca="false">COUNTIF(J1849:O1849,"Yes")</f>
        <v>0</v>
      </c>
      <c r="AA1849" s="18" t="n">
        <f aca="false">S1849*W1849</f>
        <v>0</v>
      </c>
      <c r="AB1849" s="15" t="n">
        <f aca="false">(P1849="Month-to-month")+(I1849="Fiber optic")+(R1849="Electronic check")+(F1849&lt;=12)+(M1849="No")+(J1849="No")</f>
        <v>0</v>
      </c>
      <c r="AC1849" s="15" t="str">
        <f aca="false">IF(AB1849&gt;=5,"High",IF(AB1849&gt;=3,"Medium","Low"))</f>
        <v>Low</v>
      </c>
    </row>
    <row r="1850" customFormat="false" ht="15" hidden="false" customHeight="false" outlineLevel="0" collapsed="false">
      <c r="A1850" s="15" t="s">
        <v>1947</v>
      </c>
      <c r="B1850" s="15" t="s">
        <v>94</v>
      </c>
      <c r="C1850" s="15" t="n">
        <v>0</v>
      </c>
      <c r="D1850" s="15" t="s">
        <v>24</v>
      </c>
      <c r="E1850" s="15" t="s">
        <v>24</v>
      </c>
      <c r="F1850" s="15" t="n">
        <v>38</v>
      </c>
      <c r="G1850" s="15" t="s">
        <v>26</v>
      </c>
      <c r="H1850" s="15" t="s">
        <v>24</v>
      </c>
      <c r="I1850" s="15" t="s">
        <v>24</v>
      </c>
      <c r="J1850" s="15" t="s">
        <v>28</v>
      </c>
      <c r="K1850" s="15" t="s">
        <v>28</v>
      </c>
      <c r="L1850" s="15" t="s">
        <v>28</v>
      </c>
      <c r="M1850" s="15" t="s">
        <v>28</v>
      </c>
      <c r="N1850" s="15" t="s">
        <v>28</v>
      </c>
      <c r="O1850" s="15" t="s">
        <v>28</v>
      </c>
      <c r="P1850" s="15" t="s">
        <v>27</v>
      </c>
      <c r="Q1850" s="15" t="s">
        <v>24</v>
      </c>
      <c r="R1850" s="15" t="s">
        <v>17</v>
      </c>
      <c r="S1850" s="18" t="n">
        <v>19.3</v>
      </c>
      <c r="T1850" s="15" t="n">
        <v>755.5</v>
      </c>
      <c r="U1850" s="15" t="s">
        <v>24</v>
      </c>
      <c r="V1850" s="18" t="n">
        <f aca="false">IF(ISNUMBER(T1850),T1850,0)</f>
        <v>755.5</v>
      </c>
      <c r="W1850" s="15" t="n">
        <f aca="false">IF(U1850="Yes",1,0)</f>
        <v>0</v>
      </c>
      <c r="X1850" s="15" t="str">
        <f aca="false">IF(F1850&lt;=12,"0-12 months",IF(F1850&lt;=24,"13-24 months",IF(F1850&lt;=48,"25-48 months","49-72 months")))</f>
        <v>25-48 months</v>
      </c>
      <c r="Y1850" s="15" t="str">
        <f aca="false">IF(C1850=1,"Yes","No")</f>
        <v>No</v>
      </c>
      <c r="Z1850" s="15" t="n">
        <f aca="false">COUNTIF(J1850:O1850,"Yes")</f>
        <v>0</v>
      </c>
      <c r="AA1850" s="18" t="n">
        <f aca="false">S1850*W1850</f>
        <v>0</v>
      </c>
      <c r="AB1850" s="15" t="n">
        <f aca="false">(P1850="Month-to-month")+(I1850="Fiber optic")+(R1850="Electronic check")+(F1850&lt;=12)+(M1850="No")+(J1850="No")</f>
        <v>0</v>
      </c>
      <c r="AC1850" s="15" t="str">
        <f aca="false">IF(AB1850&gt;=5,"High",IF(AB1850&gt;=3,"Medium","Low"))</f>
        <v>Low</v>
      </c>
    </row>
    <row r="1851" customFormat="false" ht="15" hidden="false" customHeight="false" outlineLevel="0" collapsed="false">
      <c r="A1851" s="15" t="s">
        <v>1948</v>
      </c>
      <c r="B1851" s="15" t="s">
        <v>98</v>
      </c>
      <c r="C1851" s="15" t="n">
        <v>0</v>
      </c>
      <c r="D1851" s="15" t="s">
        <v>24</v>
      </c>
      <c r="E1851" s="15" t="s">
        <v>24</v>
      </c>
      <c r="F1851" s="15" t="n">
        <v>10</v>
      </c>
      <c r="G1851" s="15" t="s">
        <v>26</v>
      </c>
      <c r="H1851" s="15" t="s">
        <v>24</v>
      </c>
      <c r="I1851" s="15" t="s">
        <v>96</v>
      </c>
      <c r="J1851" s="15" t="s">
        <v>24</v>
      </c>
      <c r="K1851" s="15" t="s">
        <v>24</v>
      </c>
      <c r="L1851" s="15" t="s">
        <v>24</v>
      </c>
      <c r="M1851" s="15" t="s">
        <v>24</v>
      </c>
      <c r="N1851" s="15" t="s">
        <v>24</v>
      </c>
      <c r="O1851" s="15" t="s">
        <v>24</v>
      </c>
      <c r="P1851" s="15" t="s">
        <v>25</v>
      </c>
      <c r="Q1851" s="15" t="s">
        <v>26</v>
      </c>
      <c r="R1851" s="15" t="s">
        <v>15</v>
      </c>
      <c r="S1851" s="18" t="n">
        <v>45.55</v>
      </c>
      <c r="T1851" s="15" t="n">
        <v>402.6</v>
      </c>
      <c r="U1851" s="15" t="s">
        <v>26</v>
      </c>
      <c r="V1851" s="18" t="n">
        <f aca="false">IF(ISNUMBER(T1851),T1851,0)</f>
        <v>402.6</v>
      </c>
      <c r="W1851" s="15" t="n">
        <f aca="false">IF(U1851="Yes",1,0)</f>
        <v>1</v>
      </c>
      <c r="X1851" s="15" t="str">
        <f aca="false">IF(F1851&lt;=12,"0-12 months",IF(F1851&lt;=24,"13-24 months",IF(F1851&lt;=48,"25-48 months","49-72 months")))</f>
        <v>0-12 months</v>
      </c>
      <c r="Y1851" s="15" t="str">
        <f aca="false">IF(C1851=1,"Yes","No")</f>
        <v>No</v>
      </c>
      <c r="Z1851" s="15" t="n">
        <f aca="false">COUNTIF(J1851:O1851,"Yes")</f>
        <v>0</v>
      </c>
      <c r="AA1851" s="18" t="n">
        <f aca="false">S1851*W1851</f>
        <v>45.55</v>
      </c>
      <c r="AB1851" s="15" t="n">
        <f aca="false">(P1851="Month-to-month")+(I1851="Fiber optic")+(R1851="Electronic check")+(F1851&lt;=12)+(M1851="No")+(J1851="No")</f>
        <v>5</v>
      </c>
      <c r="AC1851" s="15" t="str">
        <f aca="false">IF(AB1851&gt;=5,"High",IF(AB1851&gt;=3,"Medium","Low"))</f>
        <v>High</v>
      </c>
    </row>
    <row r="1852" customFormat="false" ht="15" hidden="false" customHeight="false" outlineLevel="0" collapsed="false">
      <c r="A1852" s="15" t="s">
        <v>1949</v>
      </c>
      <c r="B1852" s="15" t="s">
        <v>94</v>
      </c>
      <c r="C1852" s="15" t="n">
        <v>1</v>
      </c>
      <c r="D1852" s="15" t="s">
        <v>26</v>
      </c>
      <c r="E1852" s="15" t="s">
        <v>24</v>
      </c>
      <c r="F1852" s="15" t="n">
        <v>47</v>
      </c>
      <c r="G1852" s="15" t="s">
        <v>26</v>
      </c>
      <c r="H1852" s="15" t="s">
        <v>26</v>
      </c>
      <c r="I1852" s="15" t="s">
        <v>96</v>
      </c>
      <c r="J1852" s="15" t="s">
        <v>26</v>
      </c>
      <c r="K1852" s="15" t="s">
        <v>26</v>
      </c>
      <c r="L1852" s="15" t="s">
        <v>26</v>
      </c>
      <c r="M1852" s="15" t="s">
        <v>24</v>
      </c>
      <c r="N1852" s="15" t="s">
        <v>24</v>
      </c>
      <c r="O1852" s="15" t="s">
        <v>24</v>
      </c>
      <c r="P1852" s="15" t="s">
        <v>25</v>
      </c>
      <c r="Q1852" s="15" t="s">
        <v>26</v>
      </c>
      <c r="R1852" s="15" t="s">
        <v>21</v>
      </c>
      <c r="S1852" s="18" t="n">
        <v>67.45</v>
      </c>
      <c r="T1852" s="15" t="n">
        <v>3252</v>
      </c>
      <c r="U1852" s="15" t="s">
        <v>24</v>
      </c>
      <c r="V1852" s="18" t="n">
        <f aca="false">IF(ISNUMBER(T1852),T1852,0)</f>
        <v>3252</v>
      </c>
      <c r="W1852" s="15" t="n">
        <f aca="false">IF(U1852="Yes",1,0)</f>
        <v>0</v>
      </c>
      <c r="X1852" s="15" t="str">
        <f aca="false">IF(F1852&lt;=12,"0-12 months",IF(F1852&lt;=24,"13-24 months",IF(F1852&lt;=48,"25-48 months","49-72 months")))</f>
        <v>25-48 months</v>
      </c>
      <c r="Y1852" s="15" t="str">
        <f aca="false">IF(C1852=1,"Yes","No")</f>
        <v>Yes</v>
      </c>
      <c r="Z1852" s="15" t="n">
        <f aca="false">COUNTIF(J1852:O1852,"Yes")</f>
        <v>3</v>
      </c>
      <c r="AA1852" s="18" t="n">
        <f aca="false">S1852*W1852</f>
        <v>0</v>
      </c>
      <c r="AB1852" s="15" t="n">
        <f aca="false">(P1852="Month-to-month")+(I1852="Fiber optic")+(R1852="Electronic check")+(F1852&lt;=12)+(M1852="No")+(J1852="No")</f>
        <v>2</v>
      </c>
      <c r="AC1852" s="15" t="str">
        <f aca="false">IF(AB1852&gt;=5,"High",IF(AB1852&gt;=3,"Medium","Low"))</f>
        <v>Low</v>
      </c>
    </row>
    <row r="1853" customFormat="false" ht="15" hidden="false" customHeight="false" outlineLevel="0" collapsed="false">
      <c r="A1853" s="15" t="s">
        <v>1950</v>
      </c>
      <c r="B1853" s="15" t="s">
        <v>94</v>
      </c>
      <c r="C1853" s="15" t="n">
        <v>0</v>
      </c>
      <c r="D1853" s="15" t="s">
        <v>26</v>
      </c>
      <c r="E1853" s="15" t="s">
        <v>24</v>
      </c>
      <c r="F1853" s="15" t="n">
        <v>2</v>
      </c>
      <c r="G1853" s="15" t="s">
        <v>24</v>
      </c>
      <c r="H1853" s="15" t="s">
        <v>95</v>
      </c>
      <c r="I1853" s="15" t="s">
        <v>96</v>
      </c>
      <c r="J1853" s="15" t="s">
        <v>24</v>
      </c>
      <c r="K1853" s="15" t="s">
        <v>24</v>
      </c>
      <c r="L1853" s="15" t="s">
        <v>24</v>
      </c>
      <c r="M1853" s="15" t="s">
        <v>24</v>
      </c>
      <c r="N1853" s="15" t="s">
        <v>24</v>
      </c>
      <c r="O1853" s="15" t="s">
        <v>26</v>
      </c>
      <c r="P1853" s="15" t="s">
        <v>25</v>
      </c>
      <c r="Q1853" s="15" t="s">
        <v>26</v>
      </c>
      <c r="R1853" s="15" t="s">
        <v>15</v>
      </c>
      <c r="S1853" s="18" t="n">
        <v>35.1</v>
      </c>
      <c r="T1853" s="15" t="n">
        <v>68.75</v>
      </c>
      <c r="U1853" s="15" t="s">
        <v>26</v>
      </c>
      <c r="V1853" s="18" t="n">
        <f aca="false">IF(ISNUMBER(T1853),T1853,0)</f>
        <v>68.75</v>
      </c>
      <c r="W1853" s="15" t="n">
        <f aca="false">IF(U1853="Yes",1,0)</f>
        <v>1</v>
      </c>
      <c r="X1853" s="15" t="str">
        <f aca="false">IF(F1853&lt;=12,"0-12 months",IF(F1853&lt;=24,"13-24 months",IF(F1853&lt;=48,"25-48 months","49-72 months")))</f>
        <v>0-12 months</v>
      </c>
      <c r="Y1853" s="15" t="str">
        <f aca="false">IF(C1853=1,"Yes","No")</f>
        <v>No</v>
      </c>
      <c r="Z1853" s="15" t="n">
        <f aca="false">COUNTIF(J1853:O1853,"Yes")</f>
        <v>1</v>
      </c>
      <c r="AA1853" s="18" t="n">
        <f aca="false">S1853*W1853</f>
        <v>35.1</v>
      </c>
      <c r="AB1853" s="15" t="n">
        <f aca="false">(P1853="Month-to-month")+(I1853="Fiber optic")+(R1853="Electronic check")+(F1853&lt;=12)+(M1853="No")+(J1853="No")</f>
        <v>5</v>
      </c>
      <c r="AC1853" s="15" t="str">
        <f aca="false">IF(AB1853&gt;=5,"High",IF(AB1853&gt;=3,"Medium","Low"))</f>
        <v>High</v>
      </c>
    </row>
    <row r="1854" customFormat="false" ht="15" hidden="false" customHeight="false" outlineLevel="0" collapsed="false">
      <c r="A1854" s="15" t="s">
        <v>1951</v>
      </c>
      <c r="B1854" s="15" t="s">
        <v>98</v>
      </c>
      <c r="C1854" s="15" t="n">
        <v>0</v>
      </c>
      <c r="D1854" s="15" t="s">
        <v>24</v>
      </c>
      <c r="E1854" s="15" t="s">
        <v>24</v>
      </c>
      <c r="F1854" s="15" t="n">
        <v>1</v>
      </c>
      <c r="G1854" s="15" t="s">
        <v>26</v>
      </c>
      <c r="H1854" s="15" t="s">
        <v>24</v>
      </c>
      <c r="I1854" s="15" t="s">
        <v>96</v>
      </c>
      <c r="J1854" s="15" t="s">
        <v>24</v>
      </c>
      <c r="K1854" s="15" t="s">
        <v>24</v>
      </c>
      <c r="L1854" s="15" t="s">
        <v>24</v>
      </c>
      <c r="M1854" s="15" t="s">
        <v>24</v>
      </c>
      <c r="N1854" s="15" t="s">
        <v>24</v>
      </c>
      <c r="O1854" s="15" t="s">
        <v>24</v>
      </c>
      <c r="P1854" s="15" t="s">
        <v>25</v>
      </c>
      <c r="Q1854" s="15" t="s">
        <v>24</v>
      </c>
      <c r="R1854" s="15" t="s">
        <v>21</v>
      </c>
      <c r="S1854" s="18" t="n">
        <v>46.2</v>
      </c>
      <c r="T1854" s="15" t="n">
        <v>46.2</v>
      </c>
      <c r="U1854" s="15" t="s">
        <v>26</v>
      </c>
      <c r="V1854" s="18" t="n">
        <f aca="false">IF(ISNUMBER(T1854),T1854,0)</f>
        <v>46.2</v>
      </c>
      <c r="W1854" s="15" t="n">
        <f aca="false">IF(U1854="Yes",1,0)</f>
        <v>1</v>
      </c>
      <c r="X1854" s="15" t="str">
        <f aca="false">IF(F1854&lt;=12,"0-12 months",IF(F1854&lt;=24,"13-24 months",IF(F1854&lt;=48,"25-48 months","49-72 months")))</f>
        <v>0-12 months</v>
      </c>
      <c r="Y1854" s="15" t="str">
        <f aca="false">IF(C1854=1,"Yes","No")</f>
        <v>No</v>
      </c>
      <c r="Z1854" s="15" t="n">
        <f aca="false">COUNTIF(J1854:O1854,"Yes")</f>
        <v>0</v>
      </c>
      <c r="AA1854" s="18" t="n">
        <f aca="false">S1854*W1854</f>
        <v>46.2</v>
      </c>
      <c r="AB1854" s="15" t="n">
        <f aca="false">(P1854="Month-to-month")+(I1854="Fiber optic")+(R1854="Electronic check")+(F1854&lt;=12)+(M1854="No")+(J1854="No")</f>
        <v>4</v>
      </c>
      <c r="AC1854" s="15" t="str">
        <f aca="false">IF(AB1854&gt;=5,"High",IF(AB1854&gt;=3,"Medium","Low"))</f>
        <v>Medium</v>
      </c>
    </row>
    <row r="1855" customFormat="false" ht="15" hidden="false" customHeight="false" outlineLevel="0" collapsed="false">
      <c r="A1855" s="15" t="s">
        <v>1952</v>
      </c>
      <c r="B1855" s="15" t="s">
        <v>94</v>
      </c>
      <c r="C1855" s="15" t="n">
        <v>0</v>
      </c>
      <c r="D1855" s="15" t="s">
        <v>24</v>
      </c>
      <c r="E1855" s="15" t="s">
        <v>24</v>
      </c>
      <c r="F1855" s="15" t="n">
        <v>1</v>
      </c>
      <c r="G1855" s="15" t="s">
        <v>26</v>
      </c>
      <c r="H1855" s="15" t="s">
        <v>24</v>
      </c>
      <c r="I1855" s="15" t="s">
        <v>96</v>
      </c>
      <c r="J1855" s="15" t="s">
        <v>24</v>
      </c>
      <c r="K1855" s="15" t="s">
        <v>24</v>
      </c>
      <c r="L1855" s="15" t="s">
        <v>24</v>
      </c>
      <c r="M1855" s="15" t="s">
        <v>24</v>
      </c>
      <c r="N1855" s="15" t="s">
        <v>24</v>
      </c>
      <c r="O1855" s="15" t="s">
        <v>24</v>
      </c>
      <c r="P1855" s="15" t="s">
        <v>25</v>
      </c>
      <c r="Q1855" s="15" t="s">
        <v>24</v>
      </c>
      <c r="R1855" s="15" t="s">
        <v>15</v>
      </c>
      <c r="S1855" s="18" t="n">
        <v>45.15</v>
      </c>
      <c r="T1855" s="15" t="n">
        <v>45.15</v>
      </c>
      <c r="U1855" s="15" t="s">
        <v>26</v>
      </c>
      <c r="V1855" s="18" t="n">
        <f aca="false">IF(ISNUMBER(T1855),T1855,0)</f>
        <v>45.15</v>
      </c>
      <c r="W1855" s="15" t="n">
        <f aca="false">IF(U1855="Yes",1,0)</f>
        <v>1</v>
      </c>
      <c r="X1855" s="15" t="str">
        <f aca="false">IF(F1855&lt;=12,"0-12 months",IF(F1855&lt;=24,"13-24 months",IF(F1855&lt;=48,"25-48 months","49-72 months")))</f>
        <v>0-12 months</v>
      </c>
      <c r="Y1855" s="15" t="str">
        <f aca="false">IF(C1855=1,"Yes","No")</f>
        <v>No</v>
      </c>
      <c r="Z1855" s="15" t="n">
        <f aca="false">COUNTIF(J1855:O1855,"Yes")</f>
        <v>0</v>
      </c>
      <c r="AA1855" s="18" t="n">
        <f aca="false">S1855*W1855</f>
        <v>45.15</v>
      </c>
      <c r="AB1855" s="15" t="n">
        <f aca="false">(P1855="Month-to-month")+(I1855="Fiber optic")+(R1855="Electronic check")+(F1855&lt;=12)+(M1855="No")+(J1855="No")</f>
        <v>5</v>
      </c>
      <c r="AC1855" s="15" t="str">
        <f aca="false">IF(AB1855&gt;=5,"High",IF(AB1855&gt;=3,"Medium","Low"))</f>
        <v>High</v>
      </c>
    </row>
    <row r="1856" customFormat="false" ht="15" hidden="false" customHeight="false" outlineLevel="0" collapsed="false">
      <c r="A1856" s="15" t="s">
        <v>1953</v>
      </c>
      <c r="B1856" s="15" t="s">
        <v>98</v>
      </c>
      <c r="C1856" s="15" t="n">
        <v>1</v>
      </c>
      <c r="D1856" s="15" t="s">
        <v>24</v>
      </c>
      <c r="E1856" s="15" t="s">
        <v>24</v>
      </c>
      <c r="F1856" s="15" t="n">
        <v>1</v>
      </c>
      <c r="G1856" s="15" t="s">
        <v>24</v>
      </c>
      <c r="H1856" s="15" t="s">
        <v>95</v>
      </c>
      <c r="I1856" s="15" t="s">
        <v>96</v>
      </c>
      <c r="J1856" s="15" t="s">
        <v>24</v>
      </c>
      <c r="K1856" s="15" t="s">
        <v>26</v>
      </c>
      <c r="L1856" s="15" t="s">
        <v>26</v>
      </c>
      <c r="M1856" s="15" t="s">
        <v>24</v>
      </c>
      <c r="N1856" s="15" t="s">
        <v>24</v>
      </c>
      <c r="O1856" s="15" t="s">
        <v>26</v>
      </c>
      <c r="P1856" s="15" t="s">
        <v>25</v>
      </c>
      <c r="Q1856" s="15" t="s">
        <v>26</v>
      </c>
      <c r="R1856" s="15" t="s">
        <v>15</v>
      </c>
      <c r="S1856" s="18" t="n">
        <v>43.3</v>
      </c>
      <c r="T1856" s="15" t="n">
        <v>43.3</v>
      </c>
      <c r="U1856" s="15" t="s">
        <v>26</v>
      </c>
      <c r="V1856" s="18" t="n">
        <f aca="false">IF(ISNUMBER(T1856),T1856,0)</f>
        <v>43.3</v>
      </c>
      <c r="W1856" s="15" t="n">
        <f aca="false">IF(U1856="Yes",1,0)</f>
        <v>1</v>
      </c>
      <c r="X1856" s="15" t="str">
        <f aca="false">IF(F1856&lt;=12,"0-12 months",IF(F1856&lt;=24,"13-24 months",IF(F1856&lt;=48,"25-48 months","49-72 months")))</f>
        <v>0-12 months</v>
      </c>
      <c r="Y1856" s="15" t="str">
        <f aca="false">IF(C1856=1,"Yes","No")</f>
        <v>Yes</v>
      </c>
      <c r="Z1856" s="15" t="n">
        <f aca="false">COUNTIF(J1856:O1856,"Yes")</f>
        <v>3</v>
      </c>
      <c r="AA1856" s="18" t="n">
        <f aca="false">S1856*W1856</f>
        <v>43.3</v>
      </c>
      <c r="AB1856" s="15" t="n">
        <f aca="false">(P1856="Month-to-month")+(I1856="Fiber optic")+(R1856="Electronic check")+(F1856&lt;=12)+(M1856="No")+(J1856="No")</f>
        <v>5</v>
      </c>
      <c r="AC1856" s="15" t="str">
        <f aca="false">IF(AB1856&gt;=5,"High",IF(AB1856&gt;=3,"Medium","Low"))</f>
        <v>High</v>
      </c>
    </row>
    <row r="1857" customFormat="false" ht="15" hidden="false" customHeight="false" outlineLevel="0" collapsed="false">
      <c r="A1857" s="15" t="s">
        <v>1954</v>
      </c>
      <c r="B1857" s="15" t="s">
        <v>98</v>
      </c>
      <c r="C1857" s="15" t="n">
        <v>0</v>
      </c>
      <c r="D1857" s="15" t="s">
        <v>26</v>
      </c>
      <c r="E1857" s="15" t="s">
        <v>26</v>
      </c>
      <c r="F1857" s="15" t="n">
        <v>46</v>
      </c>
      <c r="G1857" s="15" t="s">
        <v>26</v>
      </c>
      <c r="H1857" s="15" t="s">
        <v>24</v>
      </c>
      <c r="I1857" s="15" t="s">
        <v>24</v>
      </c>
      <c r="J1857" s="15" t="s">
        <v>28</v>
      </c>
      <c r="K1857" s="15" t="s">
        <v>28</v>
      </c>
      <c r="L1857" s="15" t="s">
        <v>28</v>
      </c>
      <c r="M1857" s="15" t="s">
        <v>28</v>
      </c>
      <c r="N1857" s="15" t="s">
        <v>28</v>
      </c>
      <c r="O1857" s="15" t="s">
        <v>28</v>
      </c>
      <c r="P1857" s="15" t="s">
        <v>29</v>
      </c>
      <c r="Q1857" s="15" t="s">
        <v>26</v>
      </c>
      <c r="R1857" s="15" t="s">
        <v>17</v>
      </c>
      <c r="S1857" s="18" t="n">
        <v>20.1</v>
      </c>
      <c r="T1857" s="15" t="n">
        <v>936.85</v>
      </c>
      <c r="U1857" s="15" t="s">
        <v>24</v>
      </c>
      <c r="V1857" s="18" t="n">
        <f aca="false">IF(ISNUMBER(T1857),T1857,0)</f>
        <v>936.85</v>
      </c>
      <c r="W1857" s="15" t="n">
        <f aca="false">IF(U1857="Yes",1,0)</f>
        <v>0</v>
      </c>
      <c r="X1857" s="15" t="str">
        <f aca="false">IF(F1857&lt;=12,"0-12 months",IF(F1857&lt;=24,"13-24 months",IF(F1857&lt;=48,"25-48 months","49-72 months")))</f>
        <v>25-48 months</v>
      </c>
      <c r="Y1857" s="15" t="str">
        <f aca="false">IF(C1857=1,"Yes","No")</f>
        <v>No</v>
      </c>
      <c r="Z1857" s="15" t="n">
        <f aca="false">COUNTIF(J1857:O1857,"Yes")</f>
        <v>0</v>
      </c>
      <c r="AA1857" s="18" t="n">
        <f aca="false">S1857*W1857</f>
        <v>0</v>
      </c>
      <c r="AB1857" s="15" t="n">
        <f aca="false">(P1857="Month-to-month")+(I1857="Fiber optic")+(R1857="Electronic check")+(F1857&lt;=12)+(M1857="No")+(J1857="No")</f>
        <v>0</v>
      </c>
      <c r="AC1857" s="15" t="str">
        <f aca="false">IF(AB1857&gt;=5,"High",IF(AB1857&gt;=3,"Medium","Low"))</f>
        <v>Low</v>
      </c>
    </row>
    <row r="1858" customFormat="false" ht="15" hidden="false" customHeight="false" outlineLevel="0" collapsed="false">
      <c r="A1858" s="15" t="s">
        <v>1955</v>
      </c>
      <c r="B1858" s="15" t="s">
        <v>94</v>
      </c>
      <c r="C1858" s="15" t="n">
        <v>1</v>
      </c>
      <c r="D1858" s="15" t="s">
        <v>24</v>
      </c>
      <c r="E1858" s="15" t="s">
        <v>24</v>
      </c>
      <c r="F1858" s="15" t="n">
        <v>38</v>
      </c>
      <c r="G1858" s="15" t="s">
        <v>26</v>
      </c>
      <c r="H1858" s="15" t="s">
        <v>24</v>
      </c>
      <c r="I1858" s="15" t="s">
        <v>96</v>
      </c>
      <c r="J1858" s="15" t="s">
        <v>26</v>
      </c>
      <c r="K1858" s="15" t="s">
        <v>26</v>
      </c>
      <c r="L1858" s="15" t="s">
        <v>24</v>
      </c>
      <c r="M1858" s="15" t="s">
        <v>24</v>
      </c>
      <c r="N1858" s="15" t="s">
        <v>24</v>
      </c>
      <c r="O1858" s="15" t="s">
        <v>24</v>
      </c>
      <c r="P1858" s="15" t="s">
        <v>25</v>
      </c>
      <c r="Q1858" s="15" t="s">
        <v>26</v>
      </c>
      <c r="R1858" s="15" t="s">
        <v>21</v>
      </c>
      <c r="S1858" s="18" t="n">
        <v>57.15</v>
      </c>
      <c r="T1858" s="15" t="n">
        <v>2250.65</v>
      </c>
      <c r="U1858" s="15" t="s">
        <v>26</v>
      </c>
      <c r="V1858" s="18" t="n">
        <f aca="false">IF(ISNUMBER(T1858),T1858,0)</f>
        <v>2250.65</v>
      </c>
      <c r="W1858" s="15" t="n">
        <f aca="false">IF(U1858="Yes",1,0)</f>
        <v>1</v>
      </c>
      <c r="X1858" s="15" t="str">
        <f aca="false">IF(F1858&lt;=12,"0-12 months",IF(F1858&lt;=24,"13-24 months",IF(F1858&lt;=48,"25-48 months","49-72 months")))</f>
        <v>25-48 months</v>
      </c>
      <c r="Y1858" s="15" t="str">
        <f aca="false">IF(C1858=1,"Yes","No")</f>
        <v>Yes</v>
      </c>
      <c r="Z1858" s="15" t="n">
        <f aca="false">COUNTIF(J1858:O1858,"Yes")</f>
        <v>2</v>
      </c>
      <c r="AA1858" s="18" t="n">
        <f aca="false">S1858*W1858</f>
        <v>57.15</v>
      </c>
      <c r="AB1858" s="15" t="n">
        <f aca="false">(P1858="Month-to-month")+(I1858="Fiber optic")+(R1858="Electronic check")+(F1858&lt;=12)+(M1858="No")+(J1858="No")</f>
        <v>2</v>
      </c>
      <c r="AC1858" s="15" t="str">
        <f aca="false">IF(AB1858&gt;=5,"High",IF(AB1858&gt;=3,"Medium","Low"))</f>
        <v>Low</v>
      </c>
    </row>
    <row r="1859" customFormat="false" ht="15" hidden="false" customHeight="false" outlineLevel="0" collapsed="false">
      <c r="A1859" s="15" t="s">
        <v>1956</v>
      </c>
      <c r="B1859" s="15" t="s">
        <v>94</v>
      </c>
      <c r="C1859" s="15" t="n">
        <v>0</v>
      </c>
      <c r="D1859" s="15" t="s">
        <v>26</v>
      </c>
      <c r="E1859" s="15" t="s">
        <v>24</v>
      </c>
      <c r="F1859" s="15" t="n">
        <v>65</v>
      </c>
      <c r="G1859" s="15" t="s">
        <v>26</v>
      </c>
      <c r="H1859" s="15" t="s">
        <v>24</v>
      </c>
      <c r="I1859" s="15" t="s">
        <v>96</v>
      </c>
      <c r="J1859" s="15" t="s">
        <v>26</v>
      </c>
      <c r="K1859" s="15" t="s">
        <v>24</v>
      </c>
      <c r="L1859" s="15" t="s">
        <v>26</v>
      </c>
      <c r="M1859" s="15" t="s">
        <v>26</v>
      </c>
      <c r="N1859" s="15" t="s">
        <v>24</v>
      </c>
      <c r="O1859" s="15" t="s">
        <v>24</v>
      </c>
      <c r="P1859" s="15" t="s">
        <v>29</v>
      </c>
      <c r="Q1859" s="15" t="s">
        <v>24</v>
      </c>
      <c r="R1859" s="15" t="s">
        <v>21</v>
      </c>
      <c r="S1859" s="18" t="n">
        <v>58.9</v>
      </c>
      <c r="T1859" s="15" t="n">
        <v>3857.1</v>
      </c>
      <c r="U1859" s="15" t="s">
        <v>24</v>
      </c>
      <c r="V1859" s="18" t="n">
        <f aca="false">IF(ISNUMBER(T1859),T1859,0)</f>
        <v>3857.1</v>
      </c>
      <c r="W1859" s="15" t="n">
        <f aca="false">IF(U1859="Yes",1,0)</f>
        <v>0</v>
      </c>
      <c r="X1859" s="15" t="str">
        <f aca="false">IF(F1859&lt;=12,"0-12 months",IF(F1859&lt;=24,"13-24 months",IF(F1859&lt;=48,"25-48 months","49-72 months")))</f>
        <v>49-72 months</v>
      </c>
      <c r="Y1859" s="15" t="str">
        <f aca="false">IF(C1859=1,"Yes","No")</f>
        <v>No</v>
      </c>
      <c r="Z1859" s="15" t="n">
        <f aca="false">COUNTIF(J1859:O1859,"Yes")</f>
        <v>3</v>
      </c>
      <c r="AA1859" s="18" t="n">
        <f aca="false">S1859*W1859</f>
        <v>0</v>
      </c>
      <c r="AB1859" s="15" t="n">
        <f aca="false">(P1859="Month-to-month")+(I1859="Fiber optic")+(R1859="Electronic check")+(F1859&lt;=12)+(M1859="No")+(J1859="No")</f>
        <v>0</v>
      </c>
      <c r="AC1859" s="15" t="str">
        <f aca="false">IF(AB1859&gt;=5,"High",IF(AB1859&gt;=3,"Medium","Low"))</f>
        <v>Low</v>
      </c>
    </row>
    <row r="1860" customFormat="false" ht="15" hidden="false" customHeight="false" outlineLevel="0" collapsed="false">
      <c r="A1860" s="15" t="s">
        <v>1957</v>
      </c>
      <c r="B1860" s="15" t="s">
        <v>94</v>
      </c>
      <c r="C1860" s="15" t="n">
        <v>0</v>
      </c>
      <c r="D1860" s="15" t="s">
        <v>26</v>
      </c>
      <c r="E1860" s="15" t="s">
        <v>24</v>
      </c>
      <c r="F1860" s="15" t="n">
        <v>19</v>
      </c>
      <c r="G1860" s="15" t="s">
        <v>26</v>
      </c>
      <c r="H1860" s="15" t="s">
        <v>24</v>
      </c>
      <c r="I1860" s="15" t="s">
        <v>102</v>
      </c>
      <c r="J1860" s="15" t="s">
        <v>26</v>
      </c>
      <c r="K1860" s="15" t="s">
        <v>24</v>
      </c>
      <c r="L1860" s="15" t="s">
        <v>24</v>
      </c>
      <c r="M1860" s="15" t="s">
        <v>24</v>
      </c>
      <c r="N1860" s="15" t="s">
        <v>24</v>
      </c>
      <c r="O1860" s="15" t="s">
        <v>24</v>
      </c>
      <c r="P1860" s="15" t="s">
        <v>25</v>
      </c>
      <c r="Q1860" s="15" t="s">
        <v>26</v>
      </c>
      <c r="R1860" s="15" t="s">
        <v>15</v>
      </c>
      <c r="S1860" s="18" t="n">
        <v>73.2</v>
      </c>
      <c r="T1860" s="15" t="n">
        <v>1441.1</v>
      </c>
      <c r="U1860" s="15" t="s">
        <v>26</v>
      </c>
      <c r="V1860" s="18" t="n">
        <f aca="false">IF(ISNUMBER(T1860),T1860,0)</f>
        <v>1441.1</v>
      </c>
      <c r="W1860" s="15" t="n">
        <f aca="false">IF(U1860="Yes",1,0)</f>
        <v>1</v>
      </c>
      <c r="X1860" s="15" t="str">
        <f aca="false">IF(F1860&lt;=12,"0-12 months",IF(F1860&lt;=24,"13-24 months",IF(F1860&lt;=48,"25-48 months","49-72 months")))</f>
        <v>13-24 months</v>
      </c>
      <c r="Y1860" s="15" t="str">
        <f aca="false">IF(C1860=1,"Yes","No")</f>
        <v>No</v>
      </c>
      <c r="Z1860" s="15" t="n">
        <f aca="false">COUNTIF(J1860:O1860,"Yes")</f>
        <v>1</v>
      </c>
      <c r="AA1860" s="18" t="n">
        <f aca="false">S1860*W1860</f>
        <v>73.2</v>
      </c>
      <c r="AB1860" s="15" t="n">
        <f aca="false">(P1860="Month-to-month")+(I1860="Fiber optic")+(R1860="Electronic check")+(F1860&lt;=12)+(M1860="No")+(J1860="No")</f>
        <v>4</v>
      </c>
      <c r="AC1860" s="15" t="str">
        <f aca="false">IF(AB1860&gt;=5,"High",IF(AB1860&gt;=3,"Medium","Low"))</f>
        <v>Medium</v>
      </c>
    </row>
    <row r="1861" customFormat="false" ht="15" hidden="false" customHeight="false" outlineLevel="0" collapsed="false">
      <c r="A1861" s="15" t="s">
        <v>1958</v>
      </c>
      <c r="B1861" s="15" t="s">
        <v>98</v>
      </c>
      <c r="C1861" s="15" t="n">
        <v>0</v>
      </c>
      <c r="D1861" s="15" t="s">
        <v>24</v>
      </c>
      <c r="E1861" s="15" t="s">
        <v>24</v>
      </c>
      <c r="F1861" s="15" t="n">
        <v>52</v>
      </c>
      <c r="G1861" s="15" t="s">
        <v>26</v>
      </c>
      <c r="H1861" s="15" t="s">
        <v>24</v>
      </c>
      <c r="I1861" s="15" t="s">
        <v>102</v>
      </c>
      <c r="J1861" s="15" t="s">
        <v>24</v>
      </c>
      <c r="K1861" s="15" t="s">
        <v>26</v>
      </c>
      <c r="L1861" s="15" t="s">
        <v>24</v>
      </c>
      <c r="M1861" s="15" t="s">
        <v>24</v>
      </c>
      <c r="N1861" s="15" t="s">
        <v>24</v>
      </c>
      <c r="O1861" s="15" t="s">
        <v>26</v>
      </c>
      <c r="P1861" s="15" t="s">
        <v>25</v>
      </c>
      <c r="Q1861" s="15" t="s">
        <v>26</v>
      </c>
      <c r="R1861" s="15" t="s">
        <v>15</v>
      </c>
      <c r="S1861" s="18" t="n">
        <v>85.35</v>
      </c>
      <c r="T1861" s="15" t="n">
        <v>4338.6</v>
      </c>
      <c r="U1861" s="15" t="s">
        <v>26</v>
      </c>
      <c r="V1861" s="18" t="n">
        <f aca="false">IF(ISNUMBER(T1861),T1861,0)</f>
        <v>4338.6</v>
      </c>
      <c r="W1861" s="15" t="n">
        <f aca="false">IF(U1861="Yes",1,0)</f>
        <v>1</v>
      </c>
      <c r="X1861" s="15" t="str">
        <f aca="false">IF(F1861&lt;=12,"0-12 months",IF(F1861&lt;=24,"13-24 months",IF(F1861&lt;=48,"25-48 months","49-72 months")))</f>
        <v>49-72 months</v>
      </c>
      <c r="Y1861" s="15" t="str">
        <f aca="false">IF(C1861=1,"Yes","No")</f>
        <v>No</v>
      </c>
      <c r="Z1861" s="15" t="n">
        <f aca="false">COUNTIF(J1861:O1861,"Yes")</f>
        <v>2</v>
      </c>
      <c r="AA1861" s="18" t="n">
        <f aca="false">S1861*W1861</f>
        <v>85.35</v>
      </c>
      <c r="AB1861" s="15" t="n">
        <f aca="false">(P1861="Month-to-month")+(I1861="Fiber optic")+(R1861="Electronic check")+(F1861&lt;=12)+(M1861="No")+(J1861="No")</f>
        <v>5</v>
      </c>
      <c r="AC1861" s="15" t="str">
        <f aca="false">IF(AB1861&gt;=5,"High",IF(AB1861&gt;=3,"Medium","Low"))</f>
        <v>High</v>
      </c>
    </row>
    <row r="1862" customFormat="false" ht="15" hidden="false" customHeight="false" outlineLevel="0" collapsed="false">
      <c r="A1862" s="15" t="s">
        <v>1959</v>
      </c>
      <c r="B1862" s="15" t="s">
        <v>98</v>
      </c>
      <c r="C1862" s="15" t="n">
        <v>0</v>
      </c>
      <c r="D1862" s="15" t="s">
        <v>26</v>
      </c>
      <c r="E1862" s="15" t="s">
        <v>26</v>
      </c>
      <c r="F1862" s="15" t="n">
        <v>71</v>
      </c>
      <c r="G1862" s="15" t="s">
        <v>26</v>
      </c>
      <c r="H1862" s="15" t="s">
        <v>24</v>
      </c>
      <c r="I1862" s="15" t="s">
        <v>24</v>
      </c>
      <c r="J1862" s="15" t="s">
        <v>28</v>
      </c>
      <c r="K1862" s="15" t="s">
        <v>28</v>
      </c>
      <c r="L1862" s="15" t="s">
        <v>28</v>
      </c>
      <c r="M1862" s="15" t="s">
        <v>28</v>
      </c>
      <c r="N1862" s="15" t="s">
        <v>28</v>
      </c>
      <c r="O1862" s="15" t="s">
        <v>28</v>
      </c>
      <c r="P1862" s="15" t="s">
        <v>29</v>
      </c>
      <c r="Q1862" s="15" t="s">
        <v>24</v>
      </c>
      <c r="R1862" s="15" t="s">
        <v>17</v>
      </c>
      <c r="S1862" s="18" t="n">
        <v>19.45</v>
      </c>
      <c r="T1862" s="15" t="n">
        <v>1378.45</v>
      </c>
      <c r="U1862" s="15" t="s">
        <v>24</v>
      </c>
      <c r="V1862" s="18" t="n">
        <f aca="false">IF(ISNUMBER(T1862),T1862,0)</f>
        <v>1378.45</v>
      </c>
      <c r="W1862" s="15" t="n">
        <f aca="false">IF(U1862="Yes",1,0)</f>
        <v>0</v>
      </c>
      <c r="X1862" s="15" t="str">
        <f aca="false">IF(F1862&lt;=12,"0-12 months",IF(F1862&lt;=24,"13-24 months",IF(F1862&lt;=48,"25-48 months","49-72 months")))</f>
        <v>49-72 months</v>
      </c>
      <c r="Y1862" s="15" t="str">
        <f aca="false">IF(C1862=1,"Yes","No")</f>
        <v>No</v>
      </c>
      <c r="Z1862" s="15" t="n">
        <f aca="false">COUNTIF(J1862:O1862,"Yes")</f>
        <v>0</v>
      </c>
      <c r="AA1862" s="18" t="n">
        <f aca="false">S1862*W1862</f>
        <v>0</v>
      </c>
      <c r="AB1862" s="15" t="n">
        <f aca="false">(P1862="Month-to-month")+(I1862="Fiber optic")+(R1862="Electronic check")+(F1862&lt;=12)+(M1862="No")+(J1862="No")</f>
        <v>0</v>
      </c>
      <c r="AC1862" s="15" t="str">
        <f aca="false">IF(AB1862&gt;=5,"High",IF(AB1862&gt;=3,"Medium","Low"))</f>
        <v>Low</v>
      </c>
    </row>
    <row r="1863" customFormat="false" ht="15" hidden="false" customHeight="false" outlineLevel="0" collapsed="false">
      <c r="A1863" s="15" t="s">
        <v>1960</v>
      </c>
      <c r="B1863" s="15" t="s">
        <v>94</v>
      </c>
      <c r="C1863" s="15" t="n">
        <v>0</v>
      </c>
      <c r="D1863" s="15" t="s">
        <v>24</v>
      </c>
      <c r="E1863" s="15" t="s">
        <v>24</v>
      </c>
      <c r="F1863" s="15" t="n">
        <v>1</v>
      </c>
      <c r="G1863" s="15" t="s">
        <v>26</v>
      </c>
      <c r="H1863" s="15" t="s">
        <v>24</v>
      </c>
      <c r="I1863" s="15" t="s">
        <v>96</v>
      </c>
      <c r="J1863" s="15" t="s">
        <v>24</v>
      </c>
      <c r="K1863" s="15" t="s">
        <v>24</v>
      </c>
      <c r="L1863" s="15" t="s">
        <v>24</v>
      </c>
      <c r="M1863" s="15" t="s">
        <v>24</v>
      </c>
      <c r="N1863" s="15" t="s">
        <v>24</v>
      </c>
      <c r="O1863" s="15" t="s">
        <v>24</v>
      </c>
      <c r="P1863" s="15" t="s">
        <v>25</v>
      </c>
      <c r="Q1863" s="15" t="s">
        <v>24</v>
      </c>
      <c r="R1863" s="15" t="s">
        <v>17</v>
      </c>
      <c r="S1863" s="18" t="n">
        <v>45.95</v>
      </c>
      <c r="T1863" s="15" t="n">
        <v>45.95</v>
      </c>
      <c r="U1863" s="15" t="s">
        <v>26</v>
      </c>
      <c r="V1863" s="18" t="n">
        <f aca="false">IF(ISNUMBER(T1863),T1863,0)</f>
        <v>45.95</v>
      </c>
      <c r="W1863" s="15" t="n">
        <f aca="false">IF(U1863="Yes",1,0)</f>
        <v>1</v>
      </c>
      <c r="X1863" s="15" t="str">
        <f aca="false">IF(F1863&lt;=12,"0-12 months",IF(F1863&lt;=24,"13-24 months",IF(F1863&lt;=48,"25-48 months","49-72 months")))</f>
        <v>0-12 months</v>
      </c>
      <c r="Y1863" s="15" t="str">
        <f aca="false">IF(C1863=1,"Yes","No")</f>
        <v>No</v>
      </c>
      <c r="Z1863" s="15" t="n">
        <f aca="false">COUNTIF(J1863:O1863,"Yes")</f>
        <v>0</v>
      </c>
      <c r="AA1863" s="18" t="n">
        <f aca="false">S1863*W1863</f>
        <v>45.95</v>
      </c>
      <c r="AB1863" s="15" t="n">
        <f aca="false">(P1863="Month-to-month")+(I1863="Fiber optic")+(R1863="Electronic check")+(F1863&lt;=12)+(M1863="No")+(J1863="No")</f>
        <v>4</v>
      </c>
      <c r="AC1863" s="15" t="str">
        <f aca="false">IF(AB1863&gt;=5,"High",IF(AB1863&gt;=3,"Medium","Low"))</f>
        <v>Medium</v>
      </c>
    </row>
    <row r="1864" customFormat="false" ht="15" hidden="false" customHeight="false" outlineLevel="0" collapsed="false">
      <c r="A1864" s="15" t="s">
        <v>1961</v>
      </c>
      <c r="B1864" s="15" t="s">
        <v>94</v>
      </c>
      <c r="C1864" s="15" t="n">
        <v>1</v>
      </c>
      <c r="D1864" s="15" t="s">
        <v>24</v>
      </c>
      <c r="E1864" s="15" t="s">
        <v>24</v>
      </c>
      <c r="F1864" s="15" t="n">
        <v>52</v>
      </c>
      <c r="G1864" s="15" t="s">
        <v>24</v>
      </c>
      <c r="H1864" s="15" t="s">
        <v>95</v>
      </c>
      <c r="I1864" s="15" t="s">
        <v>96</v>
      </c>
      <c r="J1864" s="15" t="s">
        <v>24</v>
      </c>
      <c r="K1864" s="15" t="s">
        <v>26</v>
      </c>
      <c r="L1864" s="15" t="s">
        <v>26</v>
      </c>
      <c r="M1864" s="15" t="s">
        <v>26</v>
      </c>
      <c r="N1864" s="15" t="s">
        <v>26</v>
      </c>
      <c r="O1864" s="15" t="s">
        <v>24</v>
      </c>
      <c r="P1864" s="15" t="s">
        <v>25</v>
      </c>
      <c r="Q1864" s="15" t="s">
        <v>26</v>
      </c>
      <c r="R1864" s="15" t="s">
        <v>15</v>
      </c>
      <c r="S1864" s="18" t="n">
        <v>50.5</v>
      </c>
      <c r="T1864" s="15" t="n">
        <v>2566.3</v>
      </c>
      <c r="U1864" s="15" t="s">
        <v>24</v>
      </c>
      <c r="V1864" s="18" t="n">
        <f aca="false">IF(ISNUMBER(T1864),T1864,0)</f>
        <v>2566.3</v>
      </c>
      <c r="W1864" s="15" t="n">
        <f aca="false">IF(U1864="Yes",1,0)</f>
        <v>0</v>
      </c>
      <c r="X1864" s="15" t="str">
        <f aca="false">IF(F1864&lt;=12,"0-12 months",IF(F1864&lt;=24,"13-24 months",IF(F1864&lt;=48,"25-48 months","49-72 months")))</f>
        <v>49-72 months</v>
      </c>
      <c r="Y1864" s="15" t="str">
        <f aca="false">IF(C1864=1,"Yes","No")</f>
        <v>Yes</v>
      </c>
      <c r="Z1864" s="15" t="n">
        <f aca="false">COUNTIF(J1864:O1864,"Yes")</f>
        <v>4</v>
      </c>
      <c r="AA1864" s="18" t="n">
        <f aca="false">S1864*W1864</f>
        <v>0</v>
      </c>
      <c r="AB1864" s="15" t="n">
        <f aca="false">(P1864="Month-to-month")+(I1864="Fiber optic")+(R1864="Electronic check")+(F1864&lt;=12)+(M1864="No")+(J1864="No")</f>
        <v>3</v>
      </c>
      <c r="AC1864" s="15" t="str">
        <f aca="false">IF(AB1864&gt;=5,"High",IF(AB1864&gt;=3,"Medium","Low"))</f>
        <v>Medium</v>
      </c>
    </row>
    <row r="1865" customFormat="false" ht="15" hidden="false" customHeight="false" outlineLevel="0" collapsed="false">
      <c r="A1865" s="15" t="s">
        <v>1962</v>
      </c>
      <c r="B1865" s="15" t="s">
        <v>98</v>
      </c>
      <c r="C1865" s="15" t="n">
        <v>0</v>
      </c>
      <c r="D1865" s="15" t="s">
        <v>26</v>
      </c>
      <c r="E1865" s="15" t="s">
        <v>24</v>
      </c>
      <c r="F1865" s="15" t="n">
        <v>6</v>
      </c>
      <c r="G1865" s="15" t="s">
        <v>26</v>
      </c>
      <c r="H1865" s="15" t="s">
        <v>26</v>
      </c>
      <c r="I1865" s="15" t="s">
        <v>24</v>
      </c>
      <c r="J1865" s="15" t="s">
        <v>28</v>
      </c>
      <c r="K1865" s="15" t="s">
        <v>28</v>
      </c>
      <c r="L1865" s="15" t="s">
        <v>28</v>
      </c>
      <c r="M1865" s="15" t="s">
        <v>28</v>
      </c>
      <c r="N1865" s="15" t="s">
        <v>28</v>
      </c>
      <c r="O1865" s="15" t="s">
        <v>28</v>
      </c>
      <c r="P1865" s="15" t="s">
        <v>27</v>
      </c>
      <c r="Q1865" s="15" t="s">
        <v>24</v>
      </c>
      <c r="R1865" s="15" t="s">
        <v>17</v>
      </c>
      <c r="S1865" s="18" t="n">
        <v>25.1</v>
      </c>
      <c r="T1865" s="15" t="n">
        <v>171</v>
      </c>
      <c r="U1865" s="15" t="s">
        <v>24</v>
      </c>
      <c r="V1865" s="18" t="n">
        <f aca="false">IF(ISNUMBER(T1865),T1865,0)</f>
        <v>171</v>
      </c>
      <c r="W1865" s="15" t="n">
        <f aca="false">IF(U1865="Yes",1,0)</f>
        <v>0</v>
      </c>
      <c r="X1865" s="15" t="str">
        <f aca="false">IF(F1865&lt;=12,"0-12 months",IF(F1865&lt;=24,"13-24 months",IF(F1865&lt;=48,"25-48 months","49-72 months")))</f>
        <v>0-12 months</v>
      </c>
      <c r="Y1865" s="15" t="str">
        <f aca="false">IF(C1865=1,"Yes","No")</f>
        <v>No</v>
      </c>
      <c r="Z1865" s="15" t="n">
        <f aca="false">COUNTIF(J1865:O1865,"Yes")</f>
        <v>0</v>
      </c>
      <c r="AA1865" s="18" t="n">
        <f aca="false">S1865*W1865</f>
        <v>0</v>
      </c>
      <c r="AB1865" s="15" t="n">
        <f aca="false">(P1865="Month-to-month")+(I1865="Fiber optic")+(R1865="Electronic check")+(F1865&lt;=12)+(M1865="No")+(J1865="No")</f>
        <v>1</v>
      </c>
      <c r="AC1865" s="15" t="str">
        <f aca="false">IF(AB1865&gt;=5,"High",IF(AB1865&gt;=3,"Medium","Low"))</f>
        <v>Low</v>
      </c>
    </row>
    <row r="1866" customFormat="false" ht="15" hidden="false" customHeight="false" outlineLevel="0" collapsed="false">
      <c r="A1866" s="15" t="s">
        <v>1963</v>
      </c>
      <c r="B1866" s="15" t="s">
        <v>94</v>
      </c>
      <c r="C1866" s="15" t="n">
        <v>1</v>
      </c>
      <c r="D1866" s="15" t="s">
        <v>26</v>
      </c>
      <c r="E1866" s="15" t="s">
        <v>24</v>
      </c>
      <c r="F1866" s="15" t="n">
        <v>26</v>
      </c>
      <c r="G1866" s="15" t="s">
        <v>26</v>
      </c>
      <c r="H1866" s="15" t="s">
        <v>24</v>
      </c>
      <c r="I1866" s="15" t="s">
        <v>96</v>
      </c>
      <c r="J1866" s="15" t="s">
        <v>24</v>
      </c>
      <c r="K1866" s="15" t="s">
        <v>24</v>
      </c>
      <c r="L1866" s="15" t="s">
        <v>26</v>
      </c>
      <c r="M1866" s="15" t="s">
        <v>24</v>
      </c>
      <c r="N1866" s="15" t="s">
        <v>24</v>
      </c>
      <c r="O1866" s="15" t="s">
        <v>26</v>
      </c>
      <c r="P1866" s="15" t="s">
        <v>27</v>
      </c>
      <c r="Q1866" s="15" t="s">
        <v>24</v>
      </c>
      <c r="R1866" s="15" t="s">
        <v>17</v>
      </c>
      <c r="S1866" s="18" t="n">
        <v>60.7</v>
      </c>
      <c r="T1866" s="15" t="n">
        <v>1597.4</v>
      </c>
      <c r="U1866" s="15" t="s">
        <v>24</v>
      </c>
      <c r="V1866" s="18" t="n">
        <f aca="false">IF(ISNUMBER(T1866),T1866,0)</f>
        <v>1597.4</v>
      </c>
      <c r="W1866" s="15" t="n">
        <f aca="false">IF(U1866="Yes",1,0)</f>
        <v>0</v>
      </c>
      <c r="X1866" s="15" t="str">
        <f aca="false">IF(F1866&lt;=12,"0-12 months",IF(F1866&lt;=24,"13-24 months",IF(F1866&lt;=48,"25-48 months","49-72 months")))</f>
        <v>25-48 months</v>
      </c>
      <c r="Y1866" s="15" t="str">
        <f aca="false">IF(C1866=1,"Yes","No")</f>
        <v>Yes</v>
      </c>
      <c r="Z1866" s="15" t="n">
        <f aca="false">COUNTIF(J1866:O1866,"Yes")</f>
        <v>2</v>
      </c>
      <c r="AA1866" s="18" t="n">
        <f aca="false">S1866*W1866</f>
        <v>0</v>
      </c>
      <c r="AB1866" s="15" t="n">
        <f aca="false">(P1866="Month-to-month")+(I1866="Fiber optic")+(R1866="Electronic check")+(F1866&lt;=12)+(M1866="No")+(J1866="No")</f>
        <v>2</v>
      </c>
      <c r="AC1866" s="15" t="str">
        <f aca="false">IF(AB1866&gt;=5,"High",IF(AB1866&gt;=3,"Medium","Low"))</f>
        <v>Low</v>
      </c>
    </row>
    <row r="1867" customFormat="false" ht="15" hidden="false" customHeight="false" outlineLevel="0" collapsed="false">
      <c r="A1867" s="15" t="s">
        <v>1964</v>
      </c>
      <c r="B1867" s="15" t="s">
        <v>98</v>
      </c>
      <c r="C1867" s="15" t="n">
        <v>1</v>
      </c>
      <c r="D1867" s="15" t="s">
        <v>24</v>
      </c>
      <c r="E1867" s="15" t="s">
        <v>24</v>
      </c>
      <c r="F1867" s="15" t="n">
        <v>48</v>
      </c>
      <c r="G1867" s="15" t="s">
        <v>26</v>
      </c>
      <c r="H1867" s="15" t="s">
        <v>26</v>
      </c>
      <c r="I1867" s="15" t="s">
        <v>102</v>
      </c>
      <c r="J1867" s="15" t="s">
        <v>24</v>
      </c>
      <c r="K1867" s="15" t="s">
        <v>26</v>
      </c>
      <c r="L1867" s="15" t="s">
        <v>24</v>
      </c>
      <c r="M1867" s="15" t="s">
        <v>24</v>
      </c>
      <c r="N1867" s="15" t="s">
        <v>26</v>
      </c>
      <c r="O1867" s="15" t="s">
        <v>26</v>
      </c>
      <c r="P1867" s="15" t="s">
        <v>27</v>
      </c>
      <c r="Q1867" s="15" t="s">
        <v>26</v>
      </c>
      <c r="R1867" s="15" t="s">
        <v>15</v>
      </c>
      <c r="S1867" s="18" t="n">
        <v>99</v>
      </c>
      <c r="T1867" s="15" t="n">
        <v>4744.35</v>
      </c>
      <c r="U1867" s="15" t="s">
        <v>24</v>
      </c>
      <c r="V1867" s="18" t="n">
        <f aca="false">IF(ISNUMBER(T1867),T1867,0)</f>
        <v>4744.35</v>
      </c>
      <c r="W1867" s="15" t="n">
        <f aca="false">IF(U1867="Yes",1,0)</f>
        <v>0</v>
      </c>
      <c r="X1867" s="15" t="str">
        <f aca="false">IF(F1867&lt;=12,"0-12 months",IF(F1867&lt;=24,"13-24 months",IF(F1867&lt;=48,"25-48 months","49-72 months")))</f>
        <v>25-48 months</v>
      </c>
      <c r="Y1867" s="15" t="str">
        <f aca="false">IF(C1867=1,"Yes","No")</f>
        <v>Yes</v>
      </c>
      <c r="Z1867" s="15" t="n">
        <f aca="false">COUNTIF(J1867:O1867,"Yes")</f>
        <v>3</v>
      </c>
      <c r="AA1867" s="18" t="n">
        <f aca="false">S1867*W1867</f>
        <v>0</v>
      </c>
      <c r="AB1867" s="15" t="n">
        <f aca="false">(P1867="Month-to-month")+(I1867="Fiber optic")+(R1867="Electronic check")+(F1867&lt;=12)+(M1867="No")+(J1867="No")</f>
        <v>4</v>
      </c>
      <c r="AC1867" s="15" t="str">
        <f aca="false">IF(AB1867&gt;=5,"High",IF(AB1867&gt;=3,"Medium","Low"))</f>
        <v>Medium</v>
      </c>
    </row>
    <row r="1868" customFormat="false" ht="15" hidden="false" customHeight="false" outlineLevel="0" collapsed="false">
      <c r="A1868" s="15" t="s">
        <v>1965</v>
      </c>
      <c r="B1868" s="15" t="s">
        <v>94</v>
      </c>
      <c r="C1868" s="15" t="n">
        <v>0</v>
      </c>
      <c r="D1868" s="15" t="s">
        <v>26</v>
      </c>
      <c r="E1868" s="15" t="s">
        <v>26</v>
      </c>
      <c r="F1868" s="15" t="n">
        <v>64</v>
      </c>
      <c r="G1868" s="15" t="s">
        <v>26</v>
      </c>
      <c r="H1868" s="15" t="s">
        <v>26</v>
      </c>
      <c r="I1868" s="15" t="s">
        <v>102</v>
      </c>
      <c r="J1868" s="15" t="s">
        <v>26</v>
      </c>
      <c r="K1868" s="15" t="s">
        <v>24</v>
      </c>
      <c r="L1868" s="15" t="s">
        <v>24</v>
      </c>
      <c r="M1868" s="15" t="s">
        <v>26</v>
      </c>
      <c r="N1868" s="15" t="s">
        <v>26</v>
      </c>
      <c r="O1868" s="15" t="s">
        <v>26</v>
      </c>
      <c r="P1868" s="15" t="s">
        <v>27</v>
      </c>
      <c r="Q1868" s="15" t="s">
        <v>26</v>
      </c>
      <c r="R1868" s="15" t="s">
        <v>19</v>
      </c>
      <c r="S1868" s="18" t="n">
        <v>104.4</v>
      </c>
      <c r="T1868" s="15" t="n">
        <v>6721.6</v>
      </c>
      <c r="U1868" s="15" t="s">
        <v>24</v>
      </c>
      <c r="V1868" s="18" t="n">
        <f aca="false">IF(ISNUMBER(T1868),T1868,0)</f>
        <v>6721.6</v>
      </c>
      <c r="W1868" s="15" t="n">
        <f aca="false">IF(U1868="Yes",1,0)</f>
        <v>0</v>
      </c>
      <c r="X1868" s="15" t="str">
        <f aca="false">IF(F1868&lt;=12,"0-12 months",IF(F1868&lt;=24,"13-24 months",IF(F1868&lt;=48,"25-48 months","49-72 months")))</f>
        <v>49-72 months</v>
      </c>
      <c r="Y1868" s="15" t="str">
        <f aca="false">IF(C1868=1,"Yes","No")</f>
        <v>No</v>
      </c>
      <c r="Z1868" s="15" t="n">
        <f aca="false">COUNTIF(J1868:O1868,"Yes")</f>
        <v>4</v>
      </c>
      <c r="AA1868" s="18" t="n">
        <f aca="false">S1868*W1868</f>
        <v>0</v>
      </c>
      <c r="AB1868" s="15" t="n">
        <f aca="false">(P1868="Month-to-month")+(I1868="Fiber optic")+(R1868="Electronic check")+(F1868&lt;=12)+(M1868="No")+(J1868="No")</f>
        <v>1</v>
      </c>
      <c r="AC1868" s="15" t="str">
        <f aca="false">IF(AB1868&gt;=5,"High",IF(AB1868&gt;=3,"Medium","Low"))</f>
        <v>Low</v>
      </c>
    </row>
    <row r="1869" customFormat="false" ht="15" hidden="false" customHeight="false" outlineLevel="0" collapsed="false">
      <c r="A1869" s="15" t="s">
        <v>1966</v>
      </c>
      <c r="B1869" s="15" t="s">
        <v>94</v>
      </c>
      <c r="C1869" s="15" t="n">
        <v>0</v>
      </c>
      <c r="D1869" s="15" t="s">
        <v>24</v>
      </c>
      <c r="E1869" s="15" t="s">
        <v>24</v>
      </c>
      <c r="F1869" s="15" t="n">
        <v>3</v>
      </c>
      <c r="G1869" s="15" t="s">
        <v>26</v>
      </c>
      <c r="H1869" s="15" t="s">
        <v>24</v>
      </c>
      <c r="I1869" s="15" t="s">
        <v>102</v>
      </c>
      <c r="J1869" s="15" t="s">
        <v>24</v>
      </c>
      <c r="K1869" s="15" t="s">
        <v>26</v>
      </c>
      <c r="L1869" s="15" t="s">
        <v>24</v>
      </c>
      <c r="M1869" s="15" t="s">
        <v>24</v>
      </c>
      <c r="N1869" s="15" t="s">
        <v>26</v>
      </c>
      <c r="O1869" s="15" t="s">
        <v>24</v>
      </c>
      <c r="P1869" s="15" t="s">
        <v>25</v>
      </c>
      <c r="Q1869" s="15" t="s">
        <v>24</v>
      </c>
      <c r="R1869" s="15" t="s">
        <v>15</v>
      </c>
      <c r="S1869" s="18" t="n">
        <v>83.75</v>
      </c>
      <c r="T1869" s="15" t="n">
        <v>247.25</v>
      </c>
      <c r="U1869" s="15" t="s">
        <v>26</v>
      </c>
      <c r="V1869" s="18" t="n">
        <f aca="false">IF(ISNUMBER(T1869),T1869,0)</f>
        <v>247.25</v>
      </c>
      <c r="W1869" s="15" t="n">
        <f aca="false">IF(U1869="Yes",1,0)</f>
        <v>1</v>
      </c>
      <c r="X1869" s="15" t="str">
        <f aca="false">IF(F1869&lt;=12,"0-12 months",IF(F1869&lt;=24,"13-24 months",IF(F1869&lt;=48,"25-48 months","49-72 months")))</f>
        <v>0-12 months</v>
      </c>
      <c r="Y1869" s="15" t="str">
        <f aca="false">IF(C1869=1,"Yes","No")</f>
        <v>No</v>
      </c>
      <c r="Z1869" s="15" t="n">
        <f aca="false">COUNTIF(J1869:O1869,"Yes")</f>
        <v>2</v>
      </c>
      <c r="AA1869" s="18" t="n">
        <f aca="false">S1869*W1869</f>
        <v>83.75</v>
      </c>
      <c r="AB1869" s="15" t="n">
        <f aca="false">(P1869="Month-to-month")+(I1869="Fiber optic")+(R1869="Electronic check")+(F1869&lt;=12)+(M1869="No")+(J1869="No")</f>
        <v>6</v>
      </c>
      <c r="AC1869" s="15" t="str">
        <f aca="false">IF(AB1869&gt;=5,"High",IF(AB1869&gt;=3,"Medium","Low"))</f>
        <v>High</v>
      </c>
    </row>
    <row r="1870" customFormat="false" ht="15" hidden="false" customHeight="false" outlineLevel="0" collapsed="false">
      <c r="A1870" s="15" t="s">
        <v>1967</v>
      </c>
      <c r="B1870" s="15" t="s">
        <v>98</v>
      </c>
      <c r="C1870" s="15" t="n">
        <v>0</v>
      </c>
      <c r="D1870" s="15" t="s">
        <v>24</v>
      </c>
      <c r="E1870" s="15" t="s">
        <v>24</v>
      </c>
      <c r="F1870" s="15" t="n">
        <v>1</v>
      </c>
      <c r="G1870" s="15" t="s">
        <v>26</v>
      </c>
      <c r="H1870" s="15" t="s">
        <v>24</v>
      </c>
      <c r="I1870" s="15" t="s">
        <v>96</v>
      </c>
      <c r="J1870" s="15" t="s">
        <v>24</v>
      </c>
      <c r="K1870" s="15" t="s">
        <v>24</v>
      </c>
      <c r="L1870" s="15" t="s">
        <v>24</v>
      </c>
      <c r="M1870" s="15" t="s">
        <v>24</v>
      </c>
      <c r="N1870" s="15" t="s">
        <v>24</v>
      </c>
      <c r="O1870" s="15" t="s">
        <v>24</v>
      </c>
      <c r="P1870" s="15" t="s">
        <v>25</v>
      </c>
      <c r="Q1870" s="15" t="s">
        <v>26</v>
      </c>
      <c r="R1870" s="15" t="s">
        <v>19</v>
      </c>
      <c r="S1870" s="18" t="n">
        <v>44.05</v>
      </c>
      <c r="T1870" s="15" t="n">
        <v>44.05</v>
      </c>
      <c r="U1870" s="15" t="s">
        <v>24</v>
      </c>
      <c r="V1870" s="18" t="n">
        <f aca="false">IF(ISNUMBER(T1870),T1870,0)</f>
        <v>44.05</v>
      </c>
      <c r="W1870" s="15" t="n">
        <f aca="false">IF(U1870="Yes",1,0)</f>
        <v>0</v>
      </c>
      <c r="X1870" s="15" t="str">
        <f aca="false">IF(F1870&lt;=12,"0-12 months",IF(F1870&lt;=24,"13-24 months",IF(F1870&lt;=48,"25-48 months","49-72 months")))</f>
        <v>0-12 months</v>
      </c>
      <c r="Y1870" s="15" t="str">
        <f aca="false">IF(C1870=1,"Yes","No")</f>
        <v>No</v>
      </c>
      <c r="Z1870" s="15" t="n">
        <f aca="false">COUNTIF(J1870:O1870,"Yes")</f>
        <v>0</v>
      </c>
      <c r="AA1870" s="18" t="n">
        <f aca="false">S1870*W1870</f>
        <v>0</v>
      </c>
      <c r="AB1870" s="15" t="n">
        <f aca="false">(P1870="Month-to-month")+(I1870="Fiber optic")+(R1870="Electronic check")+(F1870&lt;=12)+(M1870="No")+(J1870="No")</f>
        <v>4</v>
      </c>
      <c r="AC1870" s="15" t="str">
        <f aca="false">IF(AB1870&gt;=5,"High",IF(AB1870&gt;=3,"Medium","Low"))</f>
        <v>Medium</v>
      </c>
    </row>
    <row r="1871" customFormat="false" ht="15" hidden="false" customHeight="false" outlineLevel="0" collapsed="false">
      <c r="A1871" s="15" t="s">
        <v>1968</v>
      </c>
      <c r="B1871" s="15" t="s">
        <v>98</v>
      </c>
      <c r="C1871" s="15" t="n">
        <v>0</v>
      </c>
      <c r="D1871" s="15" t="s">
        <v>26</v>
      </c>
      <c r="E1871" s="15" t="s">
        <v>26</v>
      </c>
      <c r="F1871" s="15" t="n">
        <v>72</v>
      </c>
      <c r="G1871" s="15" t="s">
        <v>26</v>
      </c>
      <c r="H1871" s="15" t="s">
        <v>26</v>
      </c>
      <c r="I1871" s="15" t="s">
        <v>24</v>
      </c>
      <c r="J1871" s="15" t="s">
        <v>28</v>
      </c>
      <c r="K1871" s="15" t="s">
        <v>28</v>
      </c>
      <c r="L1871" s="15" t="s">
        <v>28</v>
      </c>
      <c r="M1871" s="15" t="s">
        <v>28</v>
      </c>
      <c r="N1871" s="15" t="s">
        <v>28</v>
      </c>
      <c r="O1871" s="15" t="s">
        <v>28</v>
      </c>
      <c r="P1871" s="15" t="s">
        <v>29</v>
      </c>
      <c r="Q1871" s="15" t="s">
        <v>24</v>
      </c>
      <c r="R1871" s="15" t="s">
        <v>21</v>
      </c>
      <c r="S1871" s="18" t="n">
        <v>24.1</v>
      </c>
      <c r="T1871" s="15" t="n">
        <v>1734.65</v>
      </c>
      <c r="U1871" s="15" t="s">
        <v>24</v>
      </c>
      <c r="V1871" s="18" t="n">
        <f aca="false">IF(ISNUMBER(T1871),T1871,0)</f>
        <v>1734.65</v>
      </c>
      <c r="W1871" s="15" t="n">
        <f aca="false">IF(U1871="Yes",1,0)</f>
        <v>0</v>
      </c>
      <c r="X1871" s="15" t="str">
        <f aca="false">IF(F1871&lt;=12,"0-12 months",IF(F1871&lt;=24,"13-24 months",IF(F1871&lt;=48,"25-48 months","49-72 months")))</f>
        <v>49-72 months</v>
      </c>
      <c r="Y1871" s="15" t="str">
        <f aca="false">IF(C1871=1,"Yes","No")</f>
        <v>No</v>
      </c>
      <c r="Z1871" s="15" t="n">
        <f aca="false">COUNTIF(J1871:O1871,"Yes")</f>
        <v>0</v>
      </c>
      <c r="AA1871" s="18" t="n">
        <f aca="false">S1871*W1871</f>
        <v>0</v>
      </c>
      <c r="AB1871" s="15" t="n">
        <f aca="false">(P1871="Month-to-month")+(I1871="Fiber optic")+(R1871="Electronic check")+(F1871&lt;=12)+(M1871="No")+(J1871="No")</f>
        <v>0</v>
      </c>
      <c r="AC1871" s="15" t="str">
        <f aca="false">IF(AB1871&gt;=5,"High",IF(AB1871&gt;=3,"Medium","Low"))</f>
        <v>Low</v>
      </c>
    </row>
    <row r="1872" customFormat="false" ht="15" hidden="false" customHeight="false" outlineLevel="0" collapsed="false">
      <c r="A1872" s="15" t="s">
        <v>1969</v>
      </c>
      <c r="B1872" s="15" t="s">
        <v>98</v>
      </c>
      <c r="C1872" s="15" t="n">
        <v>0</v>
      </c>
      <c r="D1872" s="15" t="s">
        <v>24</v>
      </c>
      <c r="E1872" s="15" t="s">
        <v>24</v>
      </c>
      <c r="F1872" s="15" t="n">
        <v>1</v>
      </c>
      <c r="G1872" s="15" t="s">
        <v>26</v>
      </c>
      <c r="H1872" s="15" t="s">
        <v>24</v>
      </c>
      <c r="I1872" s="15" t="s">
        <v>96</v>
      </c>
      <c r="J1872" s="15" t="s">
        <v>24</v>
      </c>
      <c r="K1872" s="15" t="s">
        <v>24</v>
      </c>
      <c r="L1872" s="15" t="s">
        <v>24</v>
      </c>
      <c r="M1872" s="15" t="s">
        <v>24</v>
      </c>
      <c r="N1872" s="15" t="s">
        <v>24</v>
      </c>
      <c r="O1872" s="15" t="s">
        <v>24</v>
      </c>
      <c r="P1872" s="15" t="s">
        <v>25</v>
      </c>
      <c r="Q1872" s="15" t="s">
        <v>26</v>
      </c>
      <c r="R1872" s="15" t="s">
        <v>17</v>
      </c>
      <c r="S1872" s="18" t="n">
        <v>45.55</v>
      </c>
      <c r="T1872" s="15" t="n">
        <v>45.55</v>
      </c>
      <c r="U1872" s="15" t="s">
        <v>24</v>
      </c>
      <c r="V1872" s="18" t="n">
        <f aca="false">IF(ISNUMBER(T1872),T1872,0)</f>
        <v>45.55</v>
      </c>
      <c r="W1872" s="15" t="n">
        <f aca="false">IF(U1872="Yes",1,0)</f>
        <v>0</v>
      </c>
      <c r="X1872" s="15" t="str">
        <f aca="false">IF(F1872&lt;=12,"0-12 months",IF(F1872&lt;=24,"13-24 months",IF(F1872&lt;=48,"25-48 months","49-72 months")))</f>
        <v>0-12 months</v>
      </c>
      <c r="Y1872" s="15" t="str">
        <f aca="false">IF(C1872=1,"Yes","No")</f>
        <v>No</v>
      </c>
      <c r="Z1872" s="15" t="n">
        <f aca="false">COUNTIF(J1872:O1872,"Yes")</f>
        <v>0</v>
      </c>
      <c r="AA1872" s="18" t="n">
        <f aca="false">S1872*W1872</f>
        <v>0</v>
      </c>
      <c r="AB1872" s="15" t="n">
        <f aca="false">(P1872="Month-to-month")+(I1872="Fiber optic")+(R1872="Electronic check")+(F1872&lt;=12)+(M1872="No")+(J1872="No")</f>
        <v>4</v>
      </c>
      <c r="AC1872" s="15" t="str">
        <f aca="false">IF(AB1872&gt;=5,"High",IF(AB1872&gt;=3,"Medium","Low"))</f>
        <v>Medium</v>
      </c>
    </row>
    <row r="1873" customFormat="false" ht="15" hidden="false" customHeight="false" outlineLevel="0" collapsed="false">
      <c r="A1873" s="15" t="s">
        <v>1970</v>
      </c>
      <c r="B1873" s="15" t="s">
        <v>94</v>
      </c>
      <c r="C1873" s="15" t="n">
        <v>0</v>
      </c>
      <c r="D1873" s="15" t="s">
        <v>26</v>
      </c>
      <c r="E1873" s="15" t="s">
        <v>26</v>
      </c>
      <c r="F1873" s="15" t="n">
        <v>51</v>
      </c>
      <c r="G1873" s="15" t="s">
        <v>26</v>
      </c>
      <c r="H1873" s="15" t="s">
        <v>26</v>
      </c>
      <c r="I1873" s="15" t="s">
        <v>102</v>
      </c>
      <c r="J1873" s="15" t="s">
        <v>26</v>
      </c>
      <c r="K1873" s="15" t="s">
        <v>26</v>
      </c>
      <c r="L1873" s="15" t="s">
        <v>24</v>
      </c>
      <c r="M1873" s="15" t="s">
        <v>24</v>
      </c>
      <c r="N1873" s="15" t="s">
        <v>24</v>
      </c>
      <c r="O1873" s="15" t="s">
        <v>26</v>
      </c>
      <c r="P1873" s="15" t="s">
        <v>25</v>
      </c>
      <c r="Q1873" s="15" t="s">
        <v>26</v>
      </c>
      <c r="R1873" s="15" t="s">
        <v>15</v>
      </c>
      <c r="S1873" s="18" t="n">
        <v>93.8</v>
      </c>
      <c r="T1873" s="15" t="n">
        <v>4539.35</v>
      </c>
      <c r="U1873" s="15" t="s">
        <v>24</v>
      </c>
      <c r="V1873" s="18" t="n">
        <f aca="false">IF(ISNUMBER(T1873),T1873,0)</f>
        <v>4539.35</v>
      </c>
      <c r="W1873" s="15" t="n">
        <f aca="false">IF(U1873="Yes",1,0)</f>
        <v>0</v>
      </c>
      <c r="X1873" s="15" t="str">
        <f aca="false">IF(F1873&lt;=12,"0-12 months",IF(F1873&lt;=24,"13-24 months",IF(F1873&lt;=48,"25-48 months","49-72 months")))</f>
        <v>49-72 months</v>
      </c>
      <c r="Y1873" s="15" t="str">
        <f aca="false">IF(C1873=1,"Yes","No")</f>
        <v>No</v>
      </c>
      <c r="Z1873" s="15" t="n">
        <f aca="false">COUNTIF(J1873:O1873,"Yes")</f>
        <v>3</v>
      </c>
      <c r="AA1873" s="18" t="n">
        <f aca="false">S1873*W1873</f>
        <v>0</v>
      </c>
      <c r="AB1873" s="15" t="n">
        <f aca="false">(P1873="Month-to-month")+(I1873="Fiber optic")+(R1873="Electronic check")+(F1873&lt;=12)+(M1873="No")+(J1873="No")</f>
        <v>4</v>
      </c>
      <c r="AC1873" s="15" t="str">
        <f aca="false">IF(AB1873&gt;=5,"High",IF(AB1873&gt;=3,"Medium","Low"))</f>
        <v>Medium</v>
      </c>
    </row>
    <row r="1874" customFormat="false" ht="15" hidden="false" customHeight="false" outlineLevel="0" collapsed="false">
      <c r="A1874" s="15" t="s">
        <v>1971</v>
      </c>
      <c r="B1874" s="15" t="s">
        <v>94</v>
      </c>
      <c r="C1874" s="15" t="n">
        <v>0</v>
      </c>
      <c r="D1874" s="15" t="s">
        <v>26</v>
      </c>
      <c r="E1874" s="15" t="s">
        <v>26</v>
      </c>
      <c r="F1874" s="15" t="n">
        <v>41</v>
      </c>
      <c r="G1874" s="15" t="s">
        <v>26</v>
      </c>
      <c r="H1874" s="15" t="s">
        <v>24</v>
      </c>
      <c r="I1874" s="15" t="s">
        <v>24</v>
      </c>
      <c r="J1874" s="15" t="s">
        <v>28</v>
      </c>
      <c r="K1874" s="15" t="s">
        <v>28</v>
      </c>
      <c r="L1874" s="15" t="s">
        <v>28</v>
      </c>
      <c r="M1874" s="15" t="s">
        <v>28</v>
      </c>
      <c r="N1874" s="15" t="s">
        <v>28</v>
      </c>
      <c r="O1874" s="15" t="s">
        <v>28</v>
      </c>
      <c r="P1874" s="15" t="s">
        <v>29</v>
      </c>
      <c r="Q1874" s="15" t="s">
        <v>24</v>
      </c>
      <c r="R1874" s="15" t="s">
        <v>19</v>
      </c>
      <c r="S1874" s="18" t="n">
        <v>19.7</v>
      </c>
      <c r="T1874" s="15" t="n">
        <v>804.25</v>
      </c>
      <c r="U1874" s="15" t="s">
        <v>24</v>
      </c>
      <c r="V1874" s="18" t="n">
        <f aca="false">IF(ISNUMBER(T1874),T1874,0)</f>
        <v>804.25</v>
      </c>
      <c r="W1874" s="15" t="n">
        <f aca="false">IF(U1874="Yes",1,0)</f>
        <v>0</v>
      </c>
      <c r="X1874" s="15" t="str">
        <f aca="false">IF(F1874&lt;=12,"0-12 months",IF(F1874&lt;=24,"13-24 months",IF(F1874&lt;=48,"25-48 months","49-72 months")))</f>
        <v>25-48 months</v>
      </c>
      <c r="Y1874" s="15" t="str">
        <f aca="false">IF(C1874=1,"Yes","No")</f>
        <v>No</v>
      </c>
      <c r="Z1874" s="15" t="n">
        <f aca="false">COUNTIF(J1874:O1874,"Yes")</f>
        <v>0</v>
      </c>
      <c r="AA1874" s="18" t="n">
        <f aca="false">S1874*W1874</f>
        <v>0</v>
      </c>
      <c r="AB1874" s="15" t="n">
        <f aca="false">(P1874="Month-to-month")+(I1874="Fiber optic")+(R1874="Electronic check")+(F1874&lt;=12)+(M1874="No")+(J1874="No")</f>
        <v>0</v>
      </c>
      <c r="AC1874" s="15" t="str">
        <f aca="false">IF(AB1874&gt;=5,"High",IF(AB1874&gt;=3,"Medium","Low"))</f>
        <v>Low</v>
      </c>
    </row>
    <row r="1875" customFormat="false" ht="15" hidden="false" customHeight="false" outlineLevel="0" collapsed="false">
      <c r="A1875" s="15" t="s">
        <v>1972</v>
      </c>
      <c r="B1875" s="15" t="s">
        <v>94</v>
      </c>
      <c r="C1875" s="15" t="n">
        <v>0</v>
      </c>
      <c r="D1875" s="15" t="s">
        <v>26</v>
      </c>
      <c r="E1875" s="15" t="s">
        <v>26</v>
      </c>
      <c r="F1875" s="15" t="n">
        <v>72</v>
      </c>
      <c r="G1875" s="15" t="s">
        <v>26</v>
      </c>
      <c r="H1875" s="15" t="s">
        <v>24</v>
      </c>
      <c r="I1875" s="15" t="s">
        <v>96</v>
      </c>
      <c r="J1875" s="15" t="s">
        <v>26</v>
      </c>
      <c r="K1875" s="15" t="s">
        <v>26</v>
      </c>
      <c r="L1875" s="15" t="s">
        <v>26</v>
      </c>
      <c r="M1875" s="15" t="s">
        <v>24</v>
      </c>
      <c r="N1875" s="15" t="s">
        <v>26</v>
      </c>
      <c r="O1875" s="15" t="s">
        <v>24</v>
      </c>
      <c r="P1875" s="15" t="s">
        <v>29</v>
      </c>
      <c r="Q1875" s="15" t="s">
        <v>26</v>
      </c>
      <c r="R1875" s="15" t="s">
        <v>21</v>
      </c>
      <c r="S1875" s="18" t="n">
        <v>70.65</v>
      </c>
      <c r="T1875" s="15" t="n">
        <v>5011.15</v>
      </c>
      <c r="U1875" s="15" t="s">
        <v>24</v>
      </c>
      <c r="V1875" s="18" t="n">
        <f aca="false">IF(ISNUMBER(T1875),T1875,0)</f>
        <v>5011.15</v>
      </c>
      <c r="W1875" s="15" t="n">
        <f aca="false">IF(U1875="Yes",1,0)</f>
        <v>0</v>
      </c>
      <c r="X1875" s="15" t="str">
        <f aca="false">IF(F1875&lt;=12,"0-12 months",IF(F1875&lt;=24,"13-24 months",IF(F1875&lt;=48,"25-48 months","49-72 months")))</f>
        <v>49-72 months</v>
      </c>
      <c r="Y1875" s="15" t="str">
        <f aca="false">IF(C1875=1,"Yes","No")</f>
        <v>No</v>
      </c>
      <c r="Z1875" s="15" t="n">
        <f aca="false">COUNTIF(J1875:O1875,"Yes")</f>
        <v>4</v>
      </c>
      <c r="AA1875" s="18" t="n">
        <f aca="false">S1875*W1875</f>
        <v>0</v>
      </c>
      <c r="AB1875" s="15" t="n">
        <f aca="false">(P1875="Month-to-month")+(I1875="Fiber optic")+(R1875="Electronic check")+(F1875&lt;=12)+(M1875="No")+(J1875="No")</f>
        <v>1</v>
      </c>
      <c r="AC1875" s="15" t="str">
        <f aca="false">IF(AB1875&gt;=5,"High",IF(AB1875&gt;=3,"Medium","Low"))</f>
        <v>Low</v>
      </c>
    </row>
    <row r="1876" customFormat="false" ht="15" hidden="false" customHeight="false" outlineLevel="0" collapsed="false">
      <c r="A1876" s="15" t="s">
        <v>1973</v>
      </c>
      <c r="B1876" s="15" t="s">
        <v>94</v>
      </c>
      <c r="C1876" s="15" t="n">
        <v>0</v>
      </c>
      <c r="D1876" s="15" t="s">
        <v>26</v>
      </c>
      <c r="E1876" s="15" t="s">
        <v>24</v>
      </c>
      <c r="F1876" s="15" t="n">
        <v>43</v>
      </c>
      <c r="G1876" s="15" t="s">
        <v>26</v>
      </c>
      <c r="H1876" s="15" t="s">
        <v>26</v>
      </c>
      <c r="I1876" s="15" t="s">
        <v>96</v>
      </c>
      <c r="J1876" s="15" t="s">
        <v>26</v>
      </c>
      <c r="K1876" s="15" t="s">
        <v>26</v>
      </c>
      <c r="L1876" s="15" t="s">
        <v>24</v>
      </c>
      <c r="M1876" s="15" t="s">
        <v>26</v>
      </c>
      <c r="N1876" s="15" t="s">
        <v>26</v>
      </c>
      <c r="O1876" s="15" t="s">
        <v>26</v>
      </c>
      <c r="P1876" s="15" t="s">
        <v>29</v>
      </c>
      <c r="Q1876" s="15" t="s">
        <v>24</v>
      </c>
      <c r="R1876" s="15" t="s">
        <v>21</v>
      </c>
      <c r="S1876" s="18" t="n">
        <v>86.45</v>
      </c>
      <c r="T1876" s="15" t="n">
        <v>3574.5</v>
      </c>
      <c r="U1876" s="15" t="s">
        <v>24</v>
      </c>
      <c r="V1876" s="18" t="n">
        <f aca="false">IF(ISNUMBER(T1876),T1876,0)</f>
        <v>3574.5</v>
      </c>
      <c r="W1876" s="15" t="n">
        <f aca="false">IF(U1876="Yes",1,0)</f>
        <v>0</v>
      </c>
      <c r="X1876" s="15" t="str">
        <f aca="false">IF(F1876&lt;=12,"0-12 months",IF(F1876&lt;=24,"13-24 months",IF(F1876&lt;=48,"25-48 months","49-72 months")))</f>
        <v>25-48 months</v>
      </c>
      <c r="Y1876" s="15" t="str">
        <f aca="false">IF(C1876=1,"Yes","No")</f>
        <v>No</v>
      </c>
      <c r="Z1876" s="15" t="n">
        <f aca="false">COUNTIF(J1876:O1876,"Yes")</f>
        <v>5</v>
      </c>
      <c r="AA1876" s="18" t="n">
        <f aca="false">S1876*W1876</f>
        <v>0</v>
      </c>
      <c r="AB1876" s="15" t="n">
        <f aca="false">(P1876="Month-to-month")+(I1876="Fiber optic")+(R1876="Electronic check")+(F1876&lt;=12)+(M1876="No")+(J1876="No")</f>
        <v>0</v>
      </c>
      <c r="AC1876" s="15" t="str">
        <f aca="false">IF(AB1876&gt;=5,"High",IF(AB1876&gt;=3,"Medium","Low"))</f>
        <v>Low</v>
      </c>
    </row>
    <row r="1877" customFormat="false" ht="15" hidden="false" customHeight="false" outlineLevel="0" collapsed="false">
      <c r="A1877" s="15" t="s">
        <v>1974</v>
      </c>
      <c r="B1877" s="15" t="s">
        <v>98</v>
      </c>
      <c r="C1877" s="15" t="n">
        <v>0</v>
      </c>
      <c r="D1877" s="15" t="s">
        <v>26</v>
      </c>
      <c r="E1877" s="15" t="s">
        <v>24</v>
      </c>
      <c r="F1877" s="15" t="n">
        <v>72</v>
      </c>
      <c r="G1877" s="15" t="s">
        <v>26</v>
      </c>
      <c r="H1877" s="15" t="s">
        <v>26</v>
      </c>
      <c r="I1877" s="15" t="s">
        <v>102</v>
      </c>
      <c r="J1877" s="15" t="s">
        <v>26</v>
      </c>
      <c r="K1877" s="15" t="s">
        <v>26</v>
      </c>
      <c r="L1877" s="15" t="s">
        <v>26</v>
      </c>
      <c r="M1877" s="15" t="s">
        <v>26</v>
      </c>
      <c r="N1877" s="15" t="s">
        <v>26</v>
      </c>
      <c r="O1877" s="15" t="s">
        <v>26</v>
      </c>
      <c r="P1877" s="15" t="s">
        <v>29</v>
      </c>
      <c r="Q1877" s="15" t="s">
        <v>26</v>
      </c>
      <c r="R1877" s="15" t="s">
        <v>21</v>
      </c>
      <c r="S1877" s="18" t="n">
        <v>114.1</v>
      </c>
      <c r="T1877" s="15" t="n">
        <v>8086.4</v>
      </c>
      <c r="U1877" s="15" t="s">
        <v>24</v>
      </c>
      <c r="V1877" s="18" t="n">
        <f aca="false">IF(ISNUMBER(T1877),T1877,0)</f>
        <v>8086.4</v>
      </c>
      <c r="W1877" s="15" t="n">
        <f aca="false">IF(U1877="Yes",1,0)</f>
        <v>0</v>
      </c>
      <c r="X1877" s="15" t="str">
        <f aca="false">IF(F1877&lt;=12,"0-12 months",IF(F1877&lt;=24,"13-24 months",IF(F1877&lt;=48,"25-48 months","49-72 months")))</f>
        <v>49-72 months</v>
      </c>
      <c r="Y1877" s="15" t="str">
        <f aca="false">IF(C1877=1,"Yes","No")</f>
        <v>No</v>
      </c>
      <c r="Z1877" s="15" t="n">
        <f aca="false">COUNTIF(J1877:O1877,"Yes")</f>
        <v>6</v>
      </c>
      <c r="AA1877" s="18" t="n">
        <f aca="false">S1877*W1877</f>
        <v>0</v>
      </c>
      <c r="AB1877" s="15" t="n">
        <f aca="false">(P1877="Month-to-month")+(I1877="Fiber optic")+(R1877="Electronic check")+(F1877&lt;=12)+(M1877="No")+(J1877="No")</f>
        <v>1</v>
      </c>
      <c r="AC1877" s="15" t="str">
        <f aca="false">IF(AB1877&gt;=5,"High",IF(AB1877&gt;=3,"Medium","Low"))</f>
        <v>Low</v>
      </c>
    </row>
    <row r="1878" customFormat="false" ht="15" hidden="false" customHeight="false" outlineLevel="0" collapsed="false">
      <c r="A1878" s="15" t="s">
        <v>1975</v>
      </c>
      <c r="B1878" s="15" t="s">
        <v>98</v>
      </c>
      <c r="C1878" s="15" t="n">
        <v>0</v>
      </c>
      <c r="D1878" s="15" t="s">
        <v>26</v>
      </c>
      <c r="E1878" s="15" t="s">
        <v>24</v>
      </c>
      <c r="F1878" s="15" t="n">
        <v>47</v>
      </c>
      <c r="G1878" s="15" t="s">
        <v>26</v>
      </c>
      <c r="H1878" s="15" t="s">
        <v>26</v>
      </c>
      <c r="I1878" s="15" t="s">
        <v>102</v>
      </c>
      <c r="J1878" s="15" t="s">
        <v>24</v>
      </c>
      <c r="K1878" s="15" t="s">
        <v>24</v>
      </c>
      <c r="L1878" s="15" t="s">
        <v>24</v>
      </c>
      <c r="M1878" s="15" t="s">
        <v>24</v>
      </c>
      <c r="N1878" s="15" t="s">
        <v>26</v>
      </c>
      <c r="O1878" s="15" t="s">
        <v>26</v>
      </c>
      <c r="P1878" s="15" t="s">
        <v>27</v>
      </c>
      <c r="Q1878" s="15" t="s">
        <v>26</v>
      </c>
      <c r="R1878" s="15" t="s">
        <v>21</v>
      </c>
      <c r="S1878" s="18" t="n">
        <v>95.2</v>
      </c>
      <c r="T1878" s="15" t="n">
        <v>4563</v>
      </c>
      <c r="U1878" s="15" t="s">
        <v>24</v>
      </c>
      <c r="V1878" s="18" t="n">
        <f aca="false">IF(ISNUMBER(T1878),T1878,0)</f>
        <v>4563</v>
      </c>
      <c r="W1878" s="15" t="n">
        <f aca="false">IF(U1878="Yes",1,0)</f>
        <v>0</v>
      </c>
      <c r="X1878" s="15" t="str">
        <f aca="false">IF(F1878&lt;=12,"0-12 months",IF(F1878&lt;=24,"13-24 months",IF(F1878&lt;=48,"25-48 months","49-72 months")))</f>
        <v>25-48 months</v>
      </c>
      <c r="Y1878" s="15" t="str">
        <f aca="false">IF(C1878=1,"Yes","No")</f>
        <v>No</v>
      </c>
      <c r="Z1878" s="15" t="n">
        <f aca="false">COUNTIF(J1878:O1878,"Yes")</f>
        <v>2</v>
      </c>
      <c r="AA1878" s="18" t="n">
        <f aca="false">S1878*W1878</f>
        <v>0</v>
      </c>
      <c r="AB1878" s="15" t="n">
        <f aca="false">(P1878="Month-to-month")+(I1878="Fiber optic")+(R1878="Electronic check")+(F1878&lt;=12)+(M1878="No")+(J1878="No")</f>
        <v>3</v>
      </c>
      <c r="AC1878" s="15" t="str">
        <f aca="false">IF(AB1878&gt;=5,"High",IF(AB1878&gt;=3,"Medium","Low"))</f>
        <v>Medium</v>
      </c>
    </row>
    <row r="1879" customFormat="false" ht="15" hidden="false" customHeight="false" outlineLevel="0" collapsed="false">
      <c r="A1879" s="15" t="s">
        <v>1976</v>
      </c>
      <c r="B1879" s="15" t="s">
        <v>98</v>
      </c>
      <c r="C1879" s="15" t="n">
        <v>0</v>
      </c>
      <c r="D1879" s="15" t="s">
        <v>24</v>
      </c>
      <c r="E1879" s="15" t="s">
        <v>24</v>
      </c>
      <c r="F1879" s="15" t="n">
        <v>72</v>
      </c>
      <c r="G1879" s="15" t="s">
        <v>26</v>
      </c>
      <c r="H1879" s="15" t="s">
        <v>26</v>
      </c>
      <c r="I1879" s="15" t="s">
        <v>96</v>
      </c>
      <c r="J1879" s="15" t="s">
        <v>26</v>
      </c>
      <c r="K1879" s="15" t="s">
        <v>26</v>
      </c>
      <c r="L1879" s="15" t="s">
        <v>26</v>
      </c>
      <c r="M1879" s="15" t="s">
        <v>26</v>
      </c>
      <c r="N1879" s="15" t="s">
        <v>26</v>
      </c>
      <c r="O1879" s="15" t="s">
        <v>26</v>
      </c>
      <c r="P1879" s="15" t="s">
        <v>29</v>
      </c>
      <c r="Q1879" s="15" t="s">
        <v>24</v>
      </c>
      <c r="R1879" s="15" t="s">
        <v>21</v>
      </c>
      <c r="S1879" s="18" t="n">
        <v>88.55</v>
      </c>
      <c r="T1879" s="15" t="n">
        <v>6362.35</v>
      </c>
      <c r="U1879" s="15" t="s">
        <v>24</v>
      </c>
      <c r="V1879" s="18" t="n">
        <f aca="false">IF(ISNUMBER(T1879),T1879,0)</f>
        <v>6362.35</v>
      </c>
      <c r="W1879" s="15" t="n">
        <f aca="false">IF(U1879="Yes",1,0)</f>
        <v>0</v>
      </c>
      <c r="X1879" s="15" t="str">
        <f aca="false">IF(F1879&lt;=12,"0-12 months",IF(F1879&lt;=24,"13-24 months",IF(F1879&lt;=48,"25-48 months","49-72 months")))</f>
        <v>49-72 months</v>
      </c>
      <c r="Y1879" s="15" t="str">
        <f aca="false">IF(C1879=1,"Yes","No")</f>
        <v>No</v>
      </c>
      <c r="Z1879" s="15" t="n">
        <f aca="false">COUNTIF(J1879:O1879,"Yes")</f>
        <v>6</v>
      </c>
      <c r="AA1879" s="18" t="n">
        <f aca="false">S1879*W1879</f>
        <v>0</v>
      </c>
      <c r="AB1879" s="15" t="n">
        <f aca="false">(P1879="Month-to-month")+(I1879="Fiber optic")+(R1879="Electronic check")+(F1879&lt;=12)+(M1879="No")+(J1879="No")</f>
        <v>0</v>
      </c>
      <c r="AC1879" s="15" t="str">
        <f aca="false">IF(AB1879&gt;=5,"High",IF(AB1879&gt;=3,"Medium","Low"))</f>
        <v>Low</v>
      </c>
    </row>
    <row r="1880" customFormat="false" ht="15" hidden="false" customHeight="false" outlineLevel="0" collapsed="false">
      <c r="A1880" s="15" t="s">
        <v>1977</v>
      </c>
      <c r="B1880" s="15" t="s">
        <v>98</v>
      </c>
      <c r="C1880" s="15" t="n">
        <v>0</v>
      </c>
      <c r="D1880" s="15" t="s">
        <v>24</v>
      </c>
      <c r="E1880" s="15" t="s">
        <v>24</v>
      </c>
      <c r="F1880" s="15" t="n">
        <v>3</v>
      </c>
      <c r="G1880" s="15" t="s">
        <v>26</v>
      </c>
      <c r="H1880" s="15" t="s">
        <v>24</v>
      </c>
      <c r="I1880" s="15" t="s">
        <v>24</v>
      </c>
      <c r="J1880" s="15" t="s">
        <v>28</v>
      </c>
      <c r="K1880" s="15" t="s">
        <v>28</v>
      </c>
      <c r="L1880" s="15" t="s">
        <v>28</v>
      </c>
      <c r="M1880" s="15" t="s">
        <v>28</v>
      </c>
      <c r="N1880" s="15" t="s">
        <v>28</v>
      </c>
      <c r="O1880" s="15" t="s">
        <v>28</v>
      </c>
      <c r="P1880" s="15" t="s">
        <v>25</v>
      </c>
      <c r="Q1880" s="15" t="s">
        <v>26</v>
      </c>
      <c r="R1880" s="15" t="s">
        <v>21</v>
      </c>
      <c r="S1880" s="18" t="n">
        <v>20.75</v>
      </c>
      <c r="T1880" s="15" t="n">
        <v>67.1</v>
      </c>
      <c r="U1880" s="15" t="s">
        <v>24</v>
      </c>
      <c r="V1880" s="18" t="n">
        <f aca="false">IF(ISNUMBER(T1880),T1880,0)</f>
        <v>67.1</v>
      </c>
      <c r="W1880" s="15" t="n">
        <f aca="false">IF(U1880="Yes",1,0)</f>
        <v>0</v>
      </c>
      <c r="X1880" s="15" t="str">
        <f aca="false">IF(F1880&lt;=12,"0-12 months",IF(F1880&lt;=24,"13-24 months",IF(F1880&lt;=48,"25-48 months","49-72 months")))</f>
        <v>0-12 months</v>
      </c>
      <c r="Y1880" s="15" t="str">
        <f aca="false">IF(C1880=1,"Yes","No")</f>
        <v>No</v>
      </c>
      <c r="Z1880" s="15" t="n">
        <f aca="false">COUNTIF(J1880:O1880,"Yes")</f>
        <v>0</v>
      </c>
      <c r="AA1880" s="18" t="n">
        <f aca="false">S1880*W1880</f>
        <v>0</v>
      </c>
      <c r="AB1880" s="15" t="n">
        <f aca="false">(P1880="Month-to-month")+(I1880="Fiber optic")+(R1880="Electronic check")+(F1880&lt;=12)+(M1880="No")+(J1880="No")</f>
        <v>2</v>
      </c>
      <c r="AC1880" s="15" t="str">
        <f aca="false">IF(AB1880&gt;=5,"High",IF(AB1880&gt;=3,"Medium","Low"))</f>
        <v>Low</v>
      </c>
    </row>
    <row r="1881" customFormat="false" ht="15" hidden="false" customHeight="false" outlineLevel="0" collapsed="false">
      <c r="A1881" s="15" t="s">
        <v>1978</v>
      </c>
      <c r="B1881" s="15" t="s">
        <v>98</v>
      </c>
      <c r="C1881" s="15" t="n">
        <v>0</v>
      </c>
      <c r="D1881" s="15" t="s">
        <v>24</v>
      </c>
      <c r="E1881" s="15" t="s">
        <v>24</v>
      </c>
      <c r="F1881" s="15" t="n">
        <v>1</v>
      </c>
      <c r="G1881" s="15" t="s">
        <v>26</v>
      </c>
      <c r="H1881" s="15" t="s">
        <v>24</v>
      </c>
      <c r="I1881" s="15" t="s">
        <v>102</v>
      </c>
      <c r="J1881" s="15" t="s">
        <v>24</v>
      </c>
      <c r="K1881" s="15" t="s">
        <v>24</v>
      </c>
      <c r="L1881" s="15" t="s">
        <v>24</v>
      </c>
      <c r="M1881" s="15" t="s">
        <v>24</v>
      </c>
      <c r="N1881" s="15" t="s">
        <v>24</v>
      </c>
      <c r="O1881" s="15" t="s">
        <v>24</v>
      </c>
      <c r="P1881" s="15" t="s">
        <v>25</v>
      </c>
      <c r="Q1881" s="15" t="s">
        <v>26</v>
      </c>
      <c r="R1881" s="15" t="s">
        <v>15</v>
      </c>
      <c r="S1881" s="18" t="n">
        <v>70.05</v>
      </c>
      <c r="T1881" s="15" t="n">
        <v>70.05</v>
      </c>
      <c r="U1881" s="15" t="s">
        <v>26</v>
      </c>
      <c r="V1881" s="18" t="n">
        <f aca="false">IF(ISNUMBER(T1881),T1881,0)</f>
        <v>70.05</v>
      </c>
      <c r="W1881" s="15" t="n">
        <f aca="false">IF(U1881="Yes",1,0)</f>
        <v>1</v>
      </c>
      <c r="X1881" s="15" t="str">
        <f aca="false">IF(F1881&lt;=12,"0-12 months",IF(F1881&lt;=24,"13-24 months",IF(F1881&lt;=48,"25-48 months","49-72 months")))</f>
        <v>0-12 months</v>
      </c>
      <c r="Y1881" s="15" t="str">
        <f aca="false">IF(C1881=1,"Yes","No")</f>
        <v>No</v>
      </c>
      <c r="Z1881" s="15" t="n">
        <f aca="false">COUNTIF(J1881:O1881,"Yes")</f>
        <v>0</v>
      </c>
      <c r="AA1881" s="18" t="n">
        <f aca="false">S1881*W1881</f>
        <v>70.05</v>
      </c>
      <c r="AB1881" s="15" t="n">
        <f aca="false">(P1881="Month-to-month")+(I1881="Fiber optic")+(R1881="Electronic check")+(F1881&lt;=12)+(M1881="No")+(J1881="No")</f>
        <v>6</v>
      </c>
      <c r="AC1881" s="15" t="str">
        <f aca="false">IF(AB1881&gt;=5,"High",IF(AB1881&gt;=3,"Medium","Low"))</f>
        <v>High</v>
      </c>
    </row>
    <row r="1882" customFormat="false" ht="15" hidden="false" customHeight="false" outlineLevel="0" collapsed="false">
      <c r="A1882" s="15" t="s">
        <v>1979</v>
      </c>
      <c r="B1882" s="15" t="s">
        <v>98</v>
      </c>
      <c r="C1882" s="15" t="n">
        <v>0</v>
      </c>
      <c r="D1882" s="15" t="s">
        <v>24</v>
      </c>
      <c r="E1882" s="15" t="s">
        <v>24</v>
      </c>
      <c r="F1882" s="15" t="n">
        <v>2</v>
      </c>
      <c r="G1882" s="15" t="s">
        <v>26</v>
      </c>
      <c r="H1882" s="15" t="s">
        <v>26</v>
      </c>
      <c r="I1882" s="15" t="s">
        <v>102</v>
      </c>
      <c r="J1882" s="15" t="s">
        <v>24</v>
      </c>
      <c r="K1882" s="15" t="s">
        <v>24</v>
      </c>
      <c r="L1882" s="15" t="s">
        <v>24</v>
      </c>
      <c r="M1882" s="15" t="s">
        <v>24</v>
      </c>
      <c r="N1882" s="15" t="s">
        <v>24</v>
      </c>
      <c r="O1882" s="15" t="s">
        <v>26</v>
      </c>
      <c r="P1882" s="15" t="s">
        <v>25</v>
      </c>
      <c r="Q1882" s="15" t="s">
        <v>26</v>
      </c>
      <c r="R1882" s="15" t="s">
        <v>15</v>
      </c>
      <c r="S1882" s="18" t="n">
        <v>86</v>
      </c>
      <c r="T1882" s="15" t="n">
        <v>165.45</v>
      </c>
      <c r="U1882" s="15" t="s">
        <v>26</v>
      </c>
      <c r="V1882" s="18" t="n">
        <f aca="false">IF(ISNUMBER(T1882),T1882,0)</f>
        <v>165.45</v>
      </c>
      <c r="W1882" s="15" t="n">
        <f aca="false">IF(U1882="Yes",1,0)</f>
        <v>1</v>
      </c>
      <c r="X1882" s="15" t="str">
        <f aca="false">IF(F1882&lt;=12,"0-12 months",IF(F1882&lt;=24,"13-24 months",IF(F1882&lt;=48,"25-48 months","49-72 months")))</f>
        <v>0-12 months</v>
      </c>
      <c r="Y1882" s="15" t="str">
        <f aca="false">IF(C1882=1,"Yes","No")</f>
        <v>No</v>
      </c>
      <c r="Z1882" s="15" t="n">
        <f aca="false">COUNTIF(J1882:O1882,"Yes")</f>
        <v>1</v>
      </c>
      <c r="AA1882" s="18" t="n">
        <f aca="false">S1882*W1882</f>
        <v>86</v>
      </c>
      <c r="AB1882" s="15" t="n">
        <f aca="false">(P1882="Month-to-month")+(I1882="Fiber optic")+(R1882="Electronic check")+(F1882&lt;=12)+(M1882="No")+(J1882="No")</f>
        <v>6</v>
      </c>
      <c r="AC1882" s="15" t="str">
        <f aca="false">IF(AB1882&gt;=5,"High",IF(AB1882&gt;=3,"Medium","Low"))</f>
        <v>High</v>
      </c>
    </row>
    <row r="1883" customFormat="false" ht="15" hidden="false" customHeight="false" outlineLevel="0" collapsed="false">
      <c r="A1883" s="15" t="s">
        <v>1980</v>
      </c>
      <c r="B1883" s="15" t="s">
        <v>98</v>
      </c>
      <c r="C1883" s="15" t="n">
        <v>0</v>
      </c>
      <c r="D1883" s="15" t="s">
        <v>24</v>
      </c>
      <c r="E1883" s="15" t="s">
        <v>24</v>
      </c>
      <c r="F1883" s="15" t="n">
        <v>26</v>
      </c>
      <c r="G1883" s="15" t="s">
        <v>24</v>
      </c>
      <c r="H1883" s="15" t="s">
        <v>95</v>
      </c>
      <c r="I1883" s="15" t="s">
        <v>96</v>
      </c>
      <c r="J1883" s="15" t="s">
        <v>26</v>
      </c>
      <c r="K1883" s="15" t="s">
        <v>26</v>
      </c>
      <c r="L1883" s="15" t="s">
        <v>24</v>
      </c>
      <c r="M1883" s="15" t="s">
        <v>24</v>
      </c>
      <c r="N1883" s="15" t="s">
        <v>24</v>
      </c>
      <c r="O1883" s="15" t="s">
        <v>26</v>
      </c>
      <c r="P1883" s="15" t="s">
        <v>25</v>
      </c>
      <c r="Q1883" s="15" t="s">
        <v>26</v>
      </c>
      <c r="R1883" s="15" t="s">
        <v>19</v>
      </c>
      <c r="S1883" s="18" t="n">
        <v>44.65</v>
      </c>
      <c r="T1883" s="15" t="n">
        <v>1156.55</v>
      </c>
      <c r="U1883" s="15" t="s">
        <v>24</v>
      </c>
      <c r="V1883" s="18" t="n">
        <f aca="false">IF(ISNUMBER(T1883),T1883,0)</f>
        <v>1156.55</v>
      </c>
      <c r="W1883" s="15" t="n">
        <f aca="false">IF(U1883="Yes",1,0)</f>
        <v>0</v>
      </c>
      <c r="X1883" s="15" t="str">
        <f aca="false">IF(F1883&lt;=12,"0-12 months",IF(F1883&lt;=24,"13-24 months",IF(F1883&lt;=48,"25-48 months","49-72 months")))</f>
        <v>25-48 months</v>
      </c>
      <c r="Y1883" s="15" t="str">
        <f aca="false">IF(C1883=1,"Yes","No")</f>
        <v>No</v>
      </c>
      <c r="Z1883" s="15" t="n">
        <f aca="false">COUNTIF(J1883:O1883,"Yes")</f>
        <v>3</v>
      </c>
      <c r="AA1883" s="18" t="n">
        <f aca="false">S1883*W1883</f>
        <v>0</v>
      </c>
      <c r="AB1883" s="15" t="n">
        <f aca="false">(P1883="Month-to-month")+(I1883="Fiber optic")+(R1883="Electronic check")+(F1883&lt;=12)+(M1883="No")+(J1883="No")</f>
        <v>2</v>
      </c>
      <c r="AC1883" s="15" t="str">
        <f aca="false">IF(AB1883&gt;=5,"High",IF(AB1883&gt;=3,"Medium","Low"))</f>
        <v>Low</v>
      </c>
    </row>
    <row r="1884" customFormat="false" ht="15" hidden="false" customHeight="false" outlineLevel="0" collapsed="false">
      <c r="A1884" s="15" t="s">
        <v>1981</v>
      </c>
      <c r="B1884" s="15" t="s">
        <v>98</v>
      </c>
      <c r="C1884" s="15" t="n">
        <v>0</v>
      </c>
      <c r="D1884" s="15" t="s">
        <v>26</v>
      </c>
      <c r="E1884" s="15" t="s">
        <v>26</v>
      </c>
      <c r="F1884" s="15" t="n">
        <v>29</v>
      </c>
      <c r="G1884" s="15" t="s">
        <v>26</v>
      </c>
      <c r="H1884" s="15" t="s">
        <v>24</v>
      </c>
      <c r="I1884" s="15" t="s">
        <v>96</v>
      </c>
      <c r="J1884" s="15" t="s">
        <v>26</v>
      </c>
      <c r="K1884" s="15" t="s">
        <v>24</v>
      </c>
      <c r="L1884" s="15" t="s">
        <v>24</v>
      </c>
      <c r="M1884" s="15" t="s">
        <v>24</v>
      </c>
      <c r="N1884" s="15" t="s">
        <v>24</v>
      </c>
      <c r="O1884" s="15" t="s">
        <v>26</v>
      </c>
      <c r="P1884" s="15" t="s">
        <v>25</v>
      </c>
      <c r="Q1884" s="15" t="s">
        <v>26</v>
      </c>
      <c r="R1884" s="15" t="s">
        <v>17</v>
      </c>
      <c r="S1884" s="18" t="n">
        <v>60.2</v>
      </c>
      <c r="T1884" s="15" t="n">
        <v>1834.15</v>
      </c>
      <c r="U1884" s="15" t="s">
        <v>24</v>
      </c>
      <c r="V1884" s="18" t="n">
        <f aca="false">IF(ISNUMBER(T1884),T1884,0)</f>
        <v>1834.15</v>
      </c>
      <c r="W1884" s="15" t="n">
        <f aca="false">IF(U1884="Yes",1,0)</f>
        <v>0</v>
      </c>
      <c r="X1884" s="15" t="str">
        <f aca="false">IF(F1884&lt;=12,"0-12 months",IF(F1884&lt;=24,"13-24 months",IF(F1884&lt;=48,"25-48 months","49-72 months")))</f>
        <v>25-48 months</v>
      </c>
      <c r="Y1884" s="15" t="str">
        <f aca="false">IF(C1884=1,"Yes","No")</f>
        <v>No</v>
      </c>
      <c r="Z1884" s="15" t="n">
        <f aca="false">COUNTIF(J1884:O1884,"Yes")</f>
        <v>2</v>
      </c>
      <c r="AA1884" s="18" t="n">
        <f aca="false">S1884*W1884</f>
        <v>0</v>
      </c>
      <c r="AB1884" s="15" t="n">
        <f aca="false">(P1884="Month-to-month")+(I1884="Fiber optic")+(R1884="Electronic check")+(F1884&lt;=12)+(M1884="No")+(J1884="No")</f>
        <v>2</v>
      </c>
      <c r="AC1884" s="15" t="str">
        <f aca="false">IF(AB1884&gt;=5,"High",IF(AB1884&gt;=3,"Medium","Low"))</f>
        <v>Low</v>
      </c>
    </row>
    <row r="1885" customFormat="false" ht="15" hidden="false" customHeight="false" outlineLevel="0" collapsed="false">
      <c r="A1885" s="15" t="s">
        <v>1982</v>
      </c>
      <c r="B1885" s="15" t="s">
        <v>94</v>
      </c>
      <c r="C1885" s="15" t="n">
        <v>1</v>
      </c>
      <c r="D1885" s="15" t="s">
        <v>26</v>
      </c>
      <c r="E1885" s="15" t="s">
        <v>24</v>
      </c>
      <c r="F1885" s="15" t="n">
        <v>35</v>
      </c>
      <c r="G1885" s="15" t="s">
        <v>26</v>
      </c>
      <c r="H1885" s="15" t="s">
        <v>26</v>
      </c>
      <c r="I1885" s="15" t="s">
        <v>102</v>
      </c>
      <c r="J1885" s="15" t="s">
        <v>26</v>
      </c>
      <c r="K1885" s="15" t="s">
        <v>26</v>
      </c>
      <c r="L1885" s="15" t="s">
        <v>24</v>
      </c>
      <c r="M1885" s="15" t="s">
        <v>26</v>
      </c>
      <c r="N1885" s="15" t="s">
        <v>26</v>
      </c>
      <c r="O1885" s="15" t="s">
        <v>24</v>
      </c>
      <c r="P1885" s="15" t="s">
        <v>25</v>
      </c>
      <c r="Q1885" s="15" t="s">
        <v>26</v>
      </c>
      <c r="R1885" s="15" t="s">
        <v>19</v>
      </c>
      <c r="S1885" s="18" t="n">
        <v>100.5</v>
      </c>
      <c r="T1885" s="15" t="n">
        <v>3653.35</v>
      </c>
      <c r="U1885" s="15" t="s">
        <v>26</v>
      </c>
      <c r="V1885" s="18" t="n">
        <f aca="false">IF(ISNUMBER(T1885),T1885,0)</f>
        <v>3653.35</v>
      </c>
      <c r="W1885" s="15" t="n">
        <f aca="false">IF(U1885="Yes",1,0)</f>
        <v>1</v>
      </c>
      <c r="X1885" s="15" t="str">
        <f aca="false">IF(F1885&lt;=12,"0-12 months",IF(F1885&lt;=24,"13-24 months",IF(F1885&lt;=48,"25-48 months","49-72 months")))</f>
        <v>25-48 months</v>
      </c>
      <c r="Y1885" s="15" t="str">
        <f aca="false">IF(C1885=1,"Yes","No")</f>
        <v>Yes</v>
      </c>
      <c r="Z1885" s="15" t="n">
        <f aca="false">COUNTIF(J1885:O1885,"Yes")</f>
        <v>4</v>
      </c>
      <c r="AA1885" s="18" t="n">
        <f aca="false">S1885*W1885</f>
        <v>100.5</v>
      </c>
      <c r="AB1885" s="15" t="n">
        <f aca="false">(P1885="Month-to-month")+(I1885="Fiber optic")+(R1885="Electronic check")+(F1885&lt;=12)+(M1885="No")+(J1885="No")</f>
        <v>2</v>
      </c>
      <c r="AC1885" s="15" t="str">
        <f aca="false">IF(AB1885&gt;=5,"High",IF(AB1885&gt;=3,"Medium","Low"))</f>
        <v>Low</v>
      </c>
    </row>
    <row r="1886" customFormat="false" ht="15" hidden="false" customHeight="false" outlineLevel="0" collapsed="false">
      <c r="A1886" s="15" t="s">
        <v>1983</v>
      </c>
      <c r="B1886" s="15" t="s">
        <v>98</v>
      </c>
      <c r="C1886" s="15" t="n">
        <v>0</v>
      </c>
      <c r="D1886" s="15" t="s">
        <v>24</v>
      </c>
      <c r="E1886" s="15" t="s">
        <v>24</v>
      </c>
      <c r="F1886" s="15" t="n">
        <v>27</v>
      </c>
      <c r="G1886" s="15" t="s">
        <v>26</v>
      </c>
      <c r="H1886" s="15" t="s">
        <v>24</v>
      </c>
      <c r="I1886" s="15" t="s">
        <v>96</v>
      </c>
      <c r="J1886" s="15" t="s">
        <v>26</v>
      </c>
      <c r="K1886" s="15" t="s">
        <v>26</v>
      </c>
      <c r="L1886" s="15" t="s">
        <v>24</v>
      </c>
      <c r="M1886" s="15" t="s">
        <v>24</v>
      </c>
      <c r="N1886" s="15" t="s">
        <v>24</v>
      </c>
      <c r="O1886" s="15" t="s">
        <v>24</v>
      </c>
      <c r="P1886" s="15" t="s">
        <v>27</v>
      </c>
      <c r="Q1886" s="15" t="s">
        <v>24</v>
      </c>
      <c r="R1886" s="15" t="s">
        <v>19</v>
      </c>
      <c r="S1886" s="18" t="n">
        <v>55.45</v>
      </c>
      <c r="T1886" s="15" t="n">
        <v>1477.65</v>
      </c>
      <c r="U1886" s="15" t="s">
        <v>24</v>
      </c>
      <c r="V1886" s="18" t="n">
        <f aca="false">IF(ISNUMBER(T1886),T1886,0)</f>
        <v>1477.65</v>
      </c>
      <c r="W1886" s="15" t="n">
        <f aca="false">IF(U1886="Yes",1,0)</f>
        <v>0</v>
      </c>
      <c r="X1886" s="15" t="str">
        <f aca="false">IF(F1886&lt;=12,"0-12 months",IF(F1886&lt;=24,"13-24 months",IF(F1886&lt;=48,"25-48 months","49-72 months")))</f>
        <v>25-48 months</v>
      </c>
      <c r="Y1886" s="15" t="str">
        <f aca="false">IF(C1886=1,"Yes","No")</f>
        <v>No</v>
      </c>
      <c r="Z1886" s="15" t="n">
        <f aca="false">COUNTIF(J1886:O1886,"Yes")</f>
        <v>2</v>
      </c>
      <c r="AA1886" s="18" t="n">
        <f aca="false">S1886*W1886</f>
        <v>0</v>
      </c>
      <c r="AB1886" s="15" t="n">
        <f aca="false">(P1886="Month-to-month")+(I1886="Fiber optic")+(R1886="Electronic check")+(F1886&lt;=12)+(M1886="No")+(J1886="No")</f>
        <v>1</v>
      </c>
      <c r="AC1886" s="15" t="str">
        <f aca="false">IF(AB1886&gt;=5,"High",IF(AB1886&gt;=3,"Medium","Low"))</f>
        <v>Low</v>
      </c>
    </row>
    <row r="1887" customFormat="false" ht="15" hidden="false" customHeight="false" outlineLevel="0" collapsed="false">
      <c r="A1887" s="15" t="s">
        <v>1984</v>
      </c>
      <c r="B1887" s="15" t="s">
        <v>98</v>
      </c>
      <c r="C1887" s="15" t="n">
        <v>0</v>
      </c>
      <c r="D1887" s="15" t="s">
        <v>26</v>
      </c>
      <c r="E1887" s="15" t="s">
        <v>26</v>
      </c>
      <c r="F1887" s="15" t="n">
        <v>24</v>
      </c>
      <c r="G1887" s="15" t="s">
        <v>26</v>
      </c>
      <c r="H1887" s="15" t="s">
        <v>24</v>
      </c>
      <c r="I1887" s="15" t="s">
        <v>96</v>
      </c>
      <c r="J1887" s="15" t="s">
        <v>26</v>
      </c>
      <c r="K1887" s="15" t="s">
        <v>26</v>
      </c>
      <c r="L1887" s="15" t="s">
        <v>24</v>
      </c>
      <c r="M1887" s="15" t="s">
        <v>26</v>
      </c>
      <c r="N1887" s="15" t="s">
        <v>24</v>
      </c>
      <c r="O1887" s="15" t="s">
        <v>26</v>
      </c>
      <c r="P1887" s="15" t="s">
        <v>25</v>
      </c>
      <c r="Q1887" s="15" t="s">
        <v>26</v>
      </c>
      <c r="R1887" s="15" t="s">
        <v>21</v>
      </c>
      <c r="S1887" s="18" t="n">
        <v>70.3</v>
      </c>
      <c r="T1887" s="15" t="n">
        <v>1706.45</v>
      </c>
      <c r="U1887" s="15" t="s">
        <v>24</v>
      </c>
      <c r="V1887" s="18" t="n">
        <f aca="false">IF(ISNUMBER(T1887),T1887,0)</f>
        <v>1706.45</v>
      </c>
      <c r="W1887" s="15" t="n">
        <f aca="false">IF(U1887="Yes",1,0)</f>
        <v>0</v>
      </c>
      <c r="X1887" s="15" t="str">
        <f aca="false">IF(F1887&lt;=12,"0-12 months",IF(F1887&lt;=24,"13-24 months",IF(F1887&lt;=48,"25-48 months","49-72 months")))</f>
        <v>13-24 months</v>
      </c>
      <c r="Y1887" s="15" t="str">
        <f aca="false">IF(C1887=1,"Yes","No")</f>
        <v>No</v>
      </c>
      <c r="Z1887" s="15" t="n">
        <f aca="false">COUNTIF(J1887:O1887,"Yes")</f>
        <v>4</v>
      </c>
      <c r="AA1887" s="18" t="n">
        <f aca="false">S1887*W1887</f>
        <v>0</v>
      </c>
      <c r="AB1887" s="15" t="n">
        <f aca="false">(P1887="Month-to-month")+(I1887="Fiber optic")+(R1887="Electronic check")+(F1887&lt;=12)+(M1887="No")+(J1887="No")</f>
        <v>1</v>
      </c>
      <c r="AC1887" s="15" t="str">
        <f aca="false">IF(AB1887&gt;=5,"High",IF(AB1887&gt;=3,"Medium","Low"))</f>
        <v>Low</v>
      </c>
    </row>
    <row r="1888" customFormat="false" ht="15" hidden="false" customHeight="false" outlineLevel="0" collapsed="false">
      <c r="A1888" s="15" t="s">
        <v>1985</v>
      </c>
      <c r="B1888" s="15" t="s">
        <v>98</v>
      </c>
      <c r="C1888" s="15" t="n">
        <v>0</v>
      </c>
      <c r="D1888" s="15" t="s">
        <v>26</v>
      </c>
      <c r="E1888" s="15" t="s">
        <v>26</v>
      </c>
      <c r="F1888" s="15" t="n">
        <v>67</v>
      </c>
      <c r="G1888" s="15" t="s">
        <v>26</v>
      </c>
      <c r="H1888" s="15" t="s">
        <v>24</v>
      </c>
      <c r="I1888" s="15" t="s">
        <v>96</v>
      </c>
      <c r="J1888" s="15" t="s">
        <v>26</v>
      </c>
      <c r="K1888" s="15" t="s">
        <v>24</v>
      </c>
      <c r="L1888" s="15" t="s">
        <v>26</v>
      </c>
      <c r="M1888" s="15" t="s">
        <v>26</v>
      </c>
      <c r="N1888" s="15" t="s">
        <v>24</v>
      </c>
      <c r="O1888" s="15" t="s">
        <v>24</v>
      </c>
      <c r="P1888" s="15" t="s">
        <v>29</v>
      </c>
      <c r="Q1888" s="15" t="s">
        <v>26</v>
      </c>
      <c r="R1888" s="15" t="s">
        <v>19</v>
      </c>
      <c r="S1888" s="18" t="n">
        <v>60.4</v>
      </c>
      <c r="T1888" s="15" t="n">
        <v>3953.7</v>
      </c>
      <c r="U1888" s="15" t="s">
        <v>24</v>
      </c>
      <c r="V1888" s="18" t="n">
        <f aca="false">IF(ISNUMBER(T1888),T1888,0)</f>
        <v>3953.7</v>
      </c>
      <c r="W1888" s="15" t="n">
        <f aca="false">IF(U1888="Yes",1,0)</f>
        <v>0</v>
      </c>
      <c r="X1888" s="15" t="str">
        <f aca="false">IF(F1888&lt;=12,"0-12 months",IF(F1888&lt;=24,"13-24 months",IF(F1888&lt;=48,"25-48 months","49-72 months")))</f>
        <v>49-72 months</v>
      </c>
      <c r="Y1888" s="15" t="str">
        <f aca="false">IF(C1888=1,"Yes","No")</f>
        <v>No</v>
      </c>
      <c r="Z1888" s="15" t="n">
        <f aca="false">COUNTIF(J1888:O1888,"Yes")</f>
        <v>3</v>
      </c>
      <c r="AA1888" s="18" t="n">
        <f aca="false">S1888*W1888</f>
        <v>0</v>
      </c>
      <c r="AB1888" s="15" t="n">
        <f aca="false">(P1888="Month-to-month")+(I1888="Fiber optic")+(R1888="Electronic check")+(F1888&lt;=12)+(M1888="No")+(J1888="No")</f>
        <v>0</v>
      </c>
      <c r="AC1888" s="15" t="str">
        <f aca="false">IF(AB1888&gt;=5,"High",IF(AB1888&gt;=3,"Medium","Low"))</f>
        <v>Low</v>
      </c>
    </row>
    <row r="1889" customFormat="false" ht="15" hidden="false" customHeight="false" outlineLevel="0" collapsed="false">
      <c r="A1889" s="15" t="s">
        <v>1986</v>
      </c>
      <c r="B1889" s="15" t="s">
        <v>94</v>
      </c>
      <c r="C1889" s="15" t="n">
        <v>0</v>
      </c>
      <c r="D1889" s="15" t="s">
        <v>24</v>
      </c>
      <c r="E1889" s="15" t="s">
        <v>24</v>
      </c>
      <c r="F1889" s="15" t="n">
        <v>16</v>
      </c>
      <c r="G1889" s="15" t="s">
        <v>26</v>
      </c>
      <c r="H1889" s="15" t="s">
        <v>26</v>
      </c>
      <c r="I1889" s="15" t="s">
        <v>102</v>
      </c>
      <c r="J1889" s="15" t="s">
        <v>24</v>
      </c>
      <c r="K1889" s="15" t="s">
        <v>24</v>
      </c>
      <c r="L1889" s="15" t="s">
        <v>24</v>
      </c>
      <c r="M1889" s="15" t="s">
        <v>24</v>
      </c>
      <c r="N1889" s="15" t="s">
        <v>24</v>
      </c>
      <c r="O1889" s="15" t="s">
        <v>24</v>
      </c>
      <c r="P1889" s="15" t="s">
        <v>25</v>
      </c>
      <c r="Q1889" s="15" t="s">
        <v>24</v>
      </c>
      <c r="R1889" s="15" t="s">
        <v>15</v>
      </c>
      <c r="S1889" s="18" t="n">
        <v>72.65</v>
      </c>
      <c r="T1889" s="15" t="n">
        <v>1194.3</v>
      </c>
      <c r="U1889" s="15" t="s">
        <v>26</v>
      </c>
      <c r="V1889" s="18" t="n">
        <f aca="false">IF(ISNUMBER(T1889),T1889,0)</f>
        <v>1194.3</v>
      </c>
      <c r="W1889" s="15" t="n">
        <f aca="false">IF(U1889="Yes",1,0)</f>
        <v>1</v>
      </c>
      <c r="X1889" s="15" t="str">
        <f aca="false">IF(F1889&lt;=12,"0-12 months",IF(F1889&lt;=24,"13-24 months",IF(F1889&lt;=48,"25-48 months","49-72 months")))</f>
        <v>13-24 months</v>
      </c>
      <c r="Y1889" s="15" t="str">
        <f aca="false">IF(C1889=1,"Yes","No")</f>
        <v>No</v>
      </c>
      <c r="Z1889" s="15" t="n">
        <f aca="false">COUNTIF(J1889:O1889,"Yes")</f>
        <v>0</v>
      </c>
      <c r="AA1889" s="18" t="n">
        <f aca="false">S1889*W1889</f>
        <v>72.65</v>
      </c>
      <c r="AB1889" s="15" t="n">
        <f aca="false">(P1889="Month-to-month")+(I1889="Fiber optic")+(R1889="Electronic check")+(F1889&lt;=12)+(M1889="No")+(J1889="No")</f>
        <v>5</v>
      </c>
      <c r="AC1889" s="15" t="str">
        <f aca="false">IF(AB1889&gt;=5,"High",IF(AB1889&gt;=3,"Medium","Low"))</f>
        <v>High</v>
      </c>
    </row>
    <row r="1890" customFormat="false" ht="15" hidden="false" customHeight="false" outlineLevel="0" collapsed="false">
      <c r="A1890" s="15" t="s">
        <v>1987</v>
      </c>
      <c r="B1890" s="15" t="s">
        <v>94</v>
      </c>
      <c r="C1890" s="15" t="n">
        <v>0</v>
      </c>
      <c r="D1890" s="15" t="s">
        <v>24</v>
      </c>
      <c r="E1890" s="15" t="s">
        <v>24</v>
      </c>
      <c r="F1890" s="15" t="n">
        <v>23</v>
      </c>
      <c r="G1890" s="15" t="s">
        <v>26</v>
      </c>
      <c r="H1890" s="15" t="s">
        <v>24</v>
      </c>
      <c r="I1890" s="15" t="s">
        <v>96</v>
      </c>
      <c r="J1890" s="15" t="s">
        <v>24</v>
      </c>
      <c r="K1890" s="15" t="s">
        <v>26</v>
      </c>
      <c r="L1890" s="15" t="s">
        <v>26</v>
      </c>
      <c r="M1890" s="15" t="s">
        <v>24</v>
      </c>
      <c r="N1890" s="15" t="s">
        <v>24</v>
      </c>
      <c r="O1890" s="15" t="s">
        <v>24</v>
      </c>
      <c r="P1890" s="15" t="s">
        <v>27</v>
      </c>
      <c r="Q1890" s="15" t="s">
        <v>24</v>
      </c>
      <c r="R1890" s="15" t="s">
        <v>19</v>
      </c>
      <c r="S1890" s="18" t="n">
        <v>55.8</v>
      </c>
      <c r="T1890" s="15" t="n">
        <v>1327.85</v>
      </c>
      <c r="U1890" s="15" t="s">
        <v>24</v>
      </c>
      <c r="V1890" s="18" t="n">
        <f aca="false">IF(ISNUMBER(T1890),T1890,0)</f>
        <v>1327.85</v>
      </c>
      <c r="W1890" s="15" t="n">
        <f aca="false">IF(U1890="Yes",1,0)</f>
        <v>0</v>
      </c>
      <c r="X1890" s="15" t="str">
        <f aca="false">IF(F1890&lt;=12,"0-12 months",IF(F1890&lt;=24,"13-24 months",IF(F1890&lt;=48,"25-48 months","49-72 months")))</f>
        <v>13-24 months</v>
      </c>
      <c r="Y1890" s="15" t="str">
        <f aca="false">IF(C1890=1,"Yes","No")</f>
        <v>No</v>
      </c>
      <c r="Z1890" s="15" t="n">
        <f aca="false">COUNTIF(J1890:O1890,"Yes")</f>
        <v>2</v>
      </c>
      <c r="AA1890" s="18" t="n">
        <f aca="false">S1890*W1890</f>
        <v>0</v>
      </c>
      <c r="AB1890" s="15" t="n">
        <f aca="false">(P1890="Month-to-month")+(I1890="Fiber optic")+(R1890="Electronic check")+(F1890&lt;=12)+(M1890="No")+(J1890="No")</f>
        <v>2</v>
      </c>
      <c r="AC1890" s="15" t="str">
        <f aca="false">IF(AB1890&gt;=5,"High",IF(AB1890&gt;=3,"Medium","Low"))</f>
        <v>Low</v>
      </c>
    </row>
    <row r="1891" customFormat="false" ht="15" hidden="false" customHeight="false" outlineLevel="0" collapsed="false">
      <c r="A1891" s="15" t="s">
        <v>1988</v>
      </c>
      <c r="B1891" s="15" t="s">
        <v>98</v>
      </c>
      <c r="C1891" s="15" t="n">
        <v>0</v>
      </c>
      <c r="D1891" s="15" t="s">
        <v>24</v>
      </c>
      <c r="E1891" s="15" t="s">
        <v>24</v>
      </c>
      <c r="F1891" s="15" t="n">
        <v>14</v>
      </c>
      <c r="G1891" s="15" t="s">
        <v>24</v>
      </c>
      <c r="H1891" s="15" t="s">
        <v>95</v>
      </c>
      <c r="I1891" s="15" t="s">
        <v>96</v>
      </c>
      <c r="J1891" s="15" t="s">
        <v>24</v>
      </c>
      <c r="K1891" s="15" t="s">
        <v>26</v>
      </c>
      <c r="L1891" s="15" t="s">
        <v>24</v>
      </c>
      <c r="M1891" s="15" t="s">
        <v>24</v>
      </c>
      <c r="N1891" s="15" t="s">
        <v>24</v>
      </c>
      <c r="O1891" s="15" t="s">
        <v>24</v>
      </c>
      <c r="P1891" s="15" t="s">
        <v>25</v>
      </c>
      <c r="Q1891" s="15" t="s">
        <v>26</v>
      </c>
      <c r="R1891" s="15" t="s">
        <v>17</v>
      </c>
      <c r="S1891" s="18" t="n">
        <v>31.1</v>
      </c>
      <c r="T1891" s="15" t="n">
        <v>419.7</v>
      </c>
      <c r="U1891" s="15" t="s">
        <v>24</v>
      </c>
      <c r="V1891" s="18" t="n">
        <f aca="false">IF(ISNUMBER(T1891),T1891,0)</f>
        <v>419.7</v>
      </c>
      <c r="W1891" s="15" t="n">
        <f aca="false">IF(U1891="Yes",1,0)</f>
        <v>0</v>
      </c>
      <c r="X1891" s="15" t="str">
        <f aca="false">IF(F1891&lt;=12,"0-12 months",IF(F1891&lt;=24,"13-24 months",IF(F1891&lt;=48,"25-48 months","49-72 months")))</f>
        <v>13-24 months</v>
      </c>
      <c r="Y1891" s="15" t="str">
        <f aca="false">IF(C1891=1,"Yes","No")</f>
        <v>No</v>
      </c>
      <c r="Z1891" s="15" t="n">
        <f aca="false">COUNTIF(J1891:O1891,"Yes")</f>
        <v>1</v>
      </c>
      <c r="AA1891" s="18" t="n">
        <f aca="false">S1891*W1891</f>
        <v>0</v>
      </c>
      <c r="AB1891" s="15" t="n">
        <f aca="false">(P1891="Month-to-month")+(I1891="Fiber optic")+(R1891="Electronic check")+(F1891&lt;=12)+(M1891="No")+(J1891="No")</f>
        <v>3</v>
      </c>
      <c r="AC1891" s="15" t="str">
        <f aca="false">IF(AB1891&gt;=5,"High",IF(AB1891&gt;=3,"Medium","Low"))</f>
        <v>Medium</v>
      </c>
    </row>
    <row r="1892" customFormat="false" ht="15" hidden="false" customHeight="false" outlineLevel="0" collapsed="false">
      <c r="A1892" s="15" t="s">
        <v>1989</v>
      </c>
      <c r="B1892" s="15" t="s">
        <v>94</v>
      </c>
      <c r="C1892" s="15" t="n">
        <v>0</v>
      </c>
      <c r="D1892" s="15" t="s">
        <v>26</v>
      </c>
      <c r="E1892" s="15" t="s">
        <v>26</v>
      </c>
      <c r="F1892" s="15" t="n">
        <v>1</v>
      </c>
      <c r="G1892" s="15" t="s">
        <v>26</v>
      </c>
      <c r="H1892" s="15" t="s">
        <v>24</v>
      </c>
      <c r="I1892" s="15" t="s">
        <v>24</v>
      </c>
      <c r="J1892" s="15" t="s">
        <v>28</v>
      </c>
      <c r="K1892" s="15" t="s">
        <v>28</v>
      </c>
      <c r="L1892" s="15" t="s">
        <v>28</v>
      </c>
      <c r="M1892" s="15" t="s">
        <v>28</v>
      </c>
      <c r="N1892" s="15" t="s">
        <v>28</v>
      </c>
      <c r="O1892" s="15" t="s">
        <v>28</v>
      </c>
      <c r="P1892" s="15" t="s">
        <v>25</v>
      </c>
      <c r="Q1892" s="15" t="s">
        <v>26</v>
      </c>
      <c r="R1892" s="15" t="s">
        <v>15</v>
      </c>
      <c r="S1892" s="18" t="n">
        <v>21</v>
      </c>
      <c r="T1892" s="15" t="n">
        <v>21</v>
      </c>
      <c r="U1892" s="15" t="s">
        <v>26</v>
      </c>
      <c r="V1892" s="18" t="n">
        <f aca="false">IF(ISNUMBER(T1892),T1892,0)</f>
        <v>21</v>
      </c>
      <c r="W1892" s="15" t="n">
        <f aca="false">IF(U1892="Yes",1,0)</f>
        <v>1</v>
      </c>
      <c r="X1892" s="15" t="str">
        <f aca="false">IF(F1892&lt;=12,"0-12 months",IF(F1892&lt;=24,"13-24 months",IF(F1892&lt;=48,"25-48 months","49-72 months")))</f>
        <v>0-12 months</v>
      </c>
      <c r="Y1892" s="15" t="str">
        <f aca="false">IF(C1892=1,"Yes","No")</f>
        <v>No</v>
      </c>
      <c r="Z1892" s="15" t="n">
        <f aca="false">COUNTIF(J1892:O1892,"Yes")</f>
        <v>0</v>
      </c>
      <c r="AA1892" s="18" t="n">
        <f aca="false">S1892*W1892</f>
        <v>21</v>
      </c>
      <c r="AB1892" s="15" t="n">
        <f aca="false">(P1892="Month-to-month")+(I1892="Fiber optic")+(R1892="Electronic check")+(F1892&lt;=12)+(M1892="No")+(J1892="No")</f>
        <v>3</v>
      </c>
      <c r="AC1892" s="15" t="str">
        <f aca="false">IF(AB1892&gt;=5,"High",IF(AB1892&gt;=3,"Medium","Low"))</f>
        <v>Medium</v>
      </c>
    </row>
    <row r="1893" customFormat="false" ht="15" hidden="false" customHeight="false" outlineLevel="0" collapsed="false">
      <c r="A1893" s="15" t="s">
        <v>1990</v>
      </c>
      <c r="B1893" s="15" t="s">
        <v>94</v>
      </c>
      <c r="C1893" s="15" t="n">
        <v>1</v>
      </c>
      <c r="D1893" s="15" t="s">
        <v>24</v>
      </c>
      <c r="E1893" s="15" t="s">
        <v>24</v>
      </c>
      <c r="F1893" s="15" t="n">
        <v>1</v>
      </c>
      <c r="G1893" s="15" t="s">
        <v>26</v>
      </c>
      <c r="H1893" s="15" t="s">
        <v>24</v>
      </c>
      <c r="I1893" s="15" t="s">
        <v>96</v>
      </c>
      <c r="J1893" s="15" t="s">
        <v>24</v>
      </c>
      <c r="K1893" s="15" t="s">
        <v>24</v>
      </c>
      <c r="L1893" s="15" t="s">
        <v>24</v>
      </c>
      <c r="M1893" s="15" t="s">
        <v>24</v>
      </c>
      <c r="N1893" s="15" t="s">
        <v>24</v>
      </c>
      <c r="O1893" s="15" t="s">
        <v>24</v>
      </c>
      <c r="P1893" s="15" t="s">
        <v>25</v>
      </c>
      <c r="Q1893" s="15" t="s">
        <v>24</v>
      </c>
      <c r="R1893" s="15" t="s">
        <v>17</v>
      </c>
      <c r="S1893" s="18" t="n">
        <v>45.1</v>
      </c>
      <c r="T1893" s="15" t="n">
        <v>45.1</v>
      </c>
      <c r="U1893" s="15" t="s">
        <v>26</v>
      </c>
      <c r="V1893" s="18" t="n">
        <f aca="false">IF(ISNUMBER(T1893),T1893,0)</f>
        <v>45.1</v>
      </c>
      <c r="W1893" s="15" t="n">
        <f aca="false">IF(U1893="Yes",1,0)</f>
        <v>1</v>
      </c>
      <c r="X1893" s="15" t="str">
        <f aca="false">IF(F1893&lt;=12,"0-12 months",IF(F1893&lt;=24,"13-24 months",IF(F1893&lt;=48,"25-48 months","49-72 months")))</f>
        <v>0-12 months</v>
      </c>
      <c r="Y1893" s="15" t="str">
        <f aca="false">IF(C1893=1,"Yes","No")</f>
        <v>Yes</v>
      </c>
      <c r="Z1893" s="15" t="n">
        <f aca="false">COUNTIF(J1893:O1893,"Yes")</f>
        <v>0</v>
      </c>
      <c r="AA1893" s="18" t="n">
        <f aca="false">S1893*W1893</f>
        <v>45.1</v>
      </c>
      <c r="AB1893" s="15" t="n">
        <f aca="false">(P1893="Month-to-month")+(I1893="Fiber optic")+(R1893="Electronic check")+(F1893&lt;=12)+(M1893="No")+(J1893="No")</f>
        <v>4</v>
      </c>
      <c r="AC1893" s="15" t="str">
        <f aca="false">IF(AB1893&gt;=5,"High",IF(AB1893&gt;=3,"Medium","Low"))</f>
        <v>Medium</v>
      </c>
    </row>
    <row r="1894" customFormat="false" ht="15" hidden="false" customHeight="false" outlineLevel="0" collapsed="false">
      <c r="A1894" s="15" t="s">
        <v>1991</v>
      </c>
      <c r="B1894" s="15" t="s">
        <v>98</v>
      </c>
      <c r="C1894" s="15" t="n">
        <v>1</v>
      </c>
      <c r="D1894" s="15" t="s">
        <v>24</v>
      </c>
      <c r="E1894" s="15" t="s">
        <v>24</v>
      </c>
      <c r="F1894" s="15" t="n">
        <v>4</v>
      </c>
      <c r="G1894" s="15" t="s">
        <v>24</v>
      </c>
      <c r="H1894" s="15" t="s">
        <v>95</v>
      </c>
      <c r="I1894" s="15" t="s">
        <v>96</v>
      </c>
      <c r="J1894" s="15" t="s">
        <v>24</v>
      </c>
      <c r="K1894" s="15" t="s">
        <v>26</v>
      </c>
      <c r="L1894" s="15" t="s">
        <v>24</v>
      </c>
      <c r="M1894" s="15" t="s">
        <v>24</v>
      </c>
      <c r="N1894" s="15" t="s">
        <v>26</v>
      </c>
      <c r="O1894" s="15" t="s">
        <v>26</v>
      </c>
      <c r="P1894" s="15" t="s">
        <v>25</v>
      </c>
      <c r="Q1894" s="15" t="s">
        <v>26</v>
      </c>
      <c r="R1894" s="15" t="s">
        <v>21</v>
      </c>
      <c r="S1894" s="18" t="n">
        <v>50.95</v>
      </c>
      <c r="T1894" s="15" t="n">
        <v>207.35</v>
      </c>
      <c r="U1894" s="15" t="s">
        <v>24</v>
      </c>
      <c r="V1894" s="18" t="n">
        <f aca="false">IF(ISNUMBER(T1894),T1894,0)</f>
        <v>207.35</v>
      </c>
      <c r="W1894" s="15" t="n">
        <f aca="false">IF(U1894="Yes",1,0)</f>
        <v>0</v>
      </c>
      <c r="X1894" s="15" t="str">
        <f aca="false">IF(F1894&lt;=12,"0-12 months",IF(F1894&lt;=24,"13-24 months",IF(F1894&lt;=48,"25-48 months","49-72 months")))</f>
        <v>0-12 months</v>
      </c>
      <c r="Y1894" s="15" t="str">
        <f aca="false">IF(C1894=1,"Yes","No")</f>
        <v>Yes</v>
      </c>
      <c r="Z1894" s="15" t="n">
        <f aca="false">COUNTIF(J1894:O1894,"Yes")</f>
        <v>3</v>
      </c>
      <c r="AA1894" s="18" t="n">
        <f aca="false">S1894*W1894</f>
        <v>0</v>
      </c>
      <c r="AB1894" s="15" t="n">
        <f aca="false">(P1894="Month-to-month")+(I1894="Fiber optic")+(R1894="Electronic check")+(F1894&lt;=12)+(M1894="No")+(J1894="No")</f>
        <v>4</v>
      </c>
      <c r="AC1894" s="15" t="str">
        <f aca="false">IF(AB1894&gt;=5,"High",IF(AB1894&gt;=3,"Medium","Low"))</f>
        <v>Medium</v>
      </c>
    </row>
    <row r="1895" customFormat="false" ht="15" hidden="false" customHeight="false" outlineLevel="0" collapsed="false">
      <c r="A1895" s="15" t="s">
        <v>1992</v>
      </c>
      <c r="B1895" s="15" t="s">
        <v>98</v>
      </c>
      <c r="C1895" s="15" t="n">
        <v>0</v>
      </c>
      <c r="D1895" s="15" t="s">
        <v>24</v>
      </c>
      <c r="E1895" s="15" t="s">
        <v>26</v>
      </c>
      <c r="F1895" s="15" t="n">
        <v>16</v>
      </c>
      <c r="G1895" s="15" t="s">
        <v>26</v>
      </c>
      <c r="H1895" s="15" t="s">
        <v>26</v>
      </c>
      <c r="I1895" s="15" t="s">
        <v>96</v>
      </c>
      <c r="J1895" s="15" t="s">
        <v>26</v>
      </c>
      <c r="K1895" s="15" t="s">
        <v>26</v>
      </c>
      <c r="L1895" s="15" t="s">
        <v>24</v>
      </c>
      <c r="M1895" s="15" t="s">
        <v>24</v>
      </c>
      <c r="N1895" s="15" t="s">
        <v>24</v>
      </c>
      <c r="O1895" s="15" t="s">
        <v>26</v>
      </c>
      <c r="P1895" s="15" t="s">
        <v>25</v>
      </c>
      <c r="Q1895" s="15" t="s">
        <v>26</v>
      </c>
      <c r="R1895" s="15" t="s">
        <v>15</v>
      </c>
      <c r="S1895" s="18" t="n">
        <v>69.1</v>
      </c>
      <c r="T1895" s="15" t="n">
        <v>1083.7</v>
      </c>
      <c r="U1895" s="15" t="s">
        <v>24</v>
      </c>
      <c r="V1895" s="18" t="n">
        <f aca="false">IF(ISNUMBER(T1895),T1895,0)</f>
        <v>1083.7</v>
      </c>
      <c r="W1895" s="15" t="n">
        <f aca="false">IF(U1895="Yes",1,0)</f>
        <v>0</v>
      </c>
      <c r="X1895" s="15" t="str">
        <f aca="false">IF(F1895&lt;=12,"0-12 months",IF(F1895&lt;=24,"13-24 months",IF(F1895&lt;=48,"25-48 months","49-72 months")))</f>
        <v>13-24 months</v>
      </c>
      <c r="Y1895" s="15" t="str">
        <f aca="false">IF(C1895=1,"Yes","No")</f>
        <v>No</v>
      </c>
      <c r="Z1895" s="15" t="n">
        <f aca="false">COUNTIF(J1895:O1895,"Yes")</f>
        <v>3</v>
      </c>
      <c r="AA1895" s="18" t="n">
        <f aca="false">S1895*W1895</f>
        <v>0</v>
      </c>
      <c r="AB1895" s="15" t="n">
        <f aca="false">(P1895="Month-to-month")+(I1895="Fiber optic")+(R1895="Electronic check")+(F1895&lt;=12)+(M1895="No")+(J1895="No")</f>
        <v>3</v>
      </c>
      <c r="AC1895" s="15" t="str">
        <f aca="false">IF(AB1895&gt;=5,"High",IF(AB1895&gt;=3,"Medium","Low"))</f>
        <v>Medium</v>
      </c>
    </row>
    <row r="1896" customFormat="false" ht="15" hidden="false" customHeight="false" outlineLevel="0" collapsed="false">
      <c r="A1896" s="15" t="s">
        <v>1993</v>
      </c>
      <c r="B1896" s="15" t="s">
        <v>94</v>
      </c>
      <c r="C1896" s="15" t="n">
        <v>0</v>
      </c>
      <c r="D1896" s="15" t="s">
        <v>26</v>
      </c>
      <c r="E1896" s="15" t="s">
        <v>24</v>
      </c>
      <c r="F1896" s="15" t="n">
        <v>46</v>
      </c>
      <c r="G1896" s="15" t="s">
        <v>24</v>
      </c>
      <c r="H1896" s="15" t="s">
        <v>95</v>
      </c>
      <c r="I1896" s="15" t="s">
        <v>96</v>
      </c>
      <c r="J1896" s="15" t="s">
        <v>24</v>
      </c>
      <c r="K1896" s="15" t="s">
        <v>24</v>
      </c>
      <c r="L1896" s="15" t="s">
        <v>24</v>
      </c>
      <c r="M1896" s="15" t="s">
        <v>24</v>
      </c>
      <c r="N1896" s="15" t="s">
        <v>26</v>
      </c>
      <c r="O1896" s="15" t="s">
        <v>26</v>
      </c>
      <c r="P1896" s="15" t="s">
        <v>25</v>
      </c>
      <c r="Q1896" s="15" t="s">
        <v>26</v>
      </c>
      <c r="R1896" s="15" t="s">
        <v>15</v>
      </c>
      <c r="S1896" s="18" t="n">
        <v>43.95</v>
      </c>
      <c r="T1896" s="15" t="n">
        <v>2007.85</v>
      </c>
      <c r="U1896" s="15" t="s">
        <v>24</v>
      </c>
      <c r="V1896" s="18" t="n">
        <f aca="false">IF(ISNUMBER(T1896),T1896,0)</f>
        <v>2007.85</v>
      </c>
      <c r="W1896" s="15" t="n">
        <f aca="false">IF(U1896="Yes",1,0)</f>
        <v>0</v>
      </c>
      <c r="X1896" s="15" t="str">
        <f aca="false">IF(F1896&lt;=12,"0-12 months",IF(F1896&lt;=24,"13-24 months",IF(F1896&lt;=48,"25-48 months","49-72 months")))</f>
        <v>25-48 months</v>
      </c>
      <c r="Y1896" s="15" t="str">
        <f aca="false">IF(C1896=1,"Yes","No")</f>
        <v>No</v>
      </c>
      <c r="Z1896" s="15" t="n">
        <f aca="false">COUNTIF(J1896:O1896,"Yes")</f>
        <v>2</v>
      </c>
      <c r="AA1896" s="18" t="n">
        <f aca="false">S1896*W1896</f>
        <v>0</v>
      </c>
      <c r="AB1896" s="15" t="n">
        <f aca="false">(P1896="Month-to-month")+(I1896="Fiber optic")+(R1896="Electronic check")+(F1896&lt;=12)+(M1896="No")+(J1896="No")</f>
        <v>4</v>
      </c>
      <c r="AC1896" s="15" t="str">
        <f aca="false">IF(AB1896&gt;=5,"High",IF(AB1896&gt;=3,"Medium","Low"))</f>
        <v>Medium</v>
      </c>
    </row>
    <row r="1897" customFormat="false" ht="15" hidden="false" customHeight="false" outlineLevel="0" collapsed="false">
      <c r="A1897" s="15" t="s">
        <v>1994</v>
      </c>
      <c r="B1897" s="15" t="s">
        <v>98</v>
      </c>
      <c r="C1897" s="15" t="n">
        <v>0</v>
      </c>
      <c r="D1897" s="15" t="s">
        <v>24</v>
      </c>
      <c r="E1897" s="15" t="s">
        <v>26</v>
      </c>
      <c r="F1897" s="15" t="n">
        <v>68</v>
      </c>
      <c r="G1897" s="15" t="s">
        <v>26</v>
      </c>
      <c r="H1897" s="15" t="s">
        <v>26</v>
      </c>
      <c r="I1897" s="15" t="s">
        <v>96</v>
      </c>
      <c r="J1897" s="15" t="s">
        <v>26</v>
      </c>
      <c r="K1897" s="15" t="s">
        <v>26</v>
      </c>
      <c r="L1897" s="15" t="s">
        <v>24</v>
      </c>
      <c r="M1897" s="15" t="s">
        <v>26</v>
      </c>
      <c r="N1897" s="15" t="s">
        <v>26</v>
      </c>
      <c r="O1897" s="15" t="s">
        <v>26</v>
      </c>
      <c r="P1897" s="15" t="s">
        <v>29</v>
      </c>
      <c r="Q1897" s="15" t="s">
        <v>26</v>
      </c>
      <c r="R1897" s="15" t="s">
        <v>19</v>
      </c>
      <c r="S1897" s="18" t="n">
        <v>86.5</v>
      </c>
      <c r="T1897" s="15" t="n">
        <v>5882.75</v>
      </c>
      <c r="U1897" s="15" t="s">
        <v>24</v>
      </c>
      <c r="V1897" s="18" t="n">
        <f aca="false">IF(ISNUMBER(T1897),T1897,0)</f>
        <v>5882.75</v>
      </c>
      <c r="W1897" s="15" t="n">
        <f aca="false">IF(U1897="Yes",1,0)</f>
        <v>0</v>
      </c>
      <c r="X1897" s="15" t="str">
        <f aca="false">IF(F1897&lt;=12,"0-12 months",IF(F1897&lt;=24,"13-24 months",IF(F1897&lt;=48,"25-48 months","49-72 months")))</f>
        <v>49-72 months</v>
      </c>
      <c r="Y1897" s="15" t="str">
        <f aca="false">IF(C1897=1,"Yes","No")</f>
        <v>No</v>
      </c>
      <c r="Z1897" s="15" t="n">
        <f aca="false">COUNTIF(J1897:O1897,"Yes")</f>
        <v>5</v>
      </c>
      <c r="AA1897" s="18" t="n">
        <f aca="false">S1897*W1897</f>
        <v>0</v>
      </c>
      <c r="AB1897" s="15" t="n">
        <f aca="false">(P1897="Month-to-month")+(I1897="Fiber optic")+(R1897="Electronic check")+(F1897&lt;=12)+(M1897="No")+(J1897="No")</f>
        <v>0</v>
      </c>
      <c r="AC1897" s="15" t="str">
        <f aca="false">IF(AB1897&gt;=5,"High",IF(AB1897&gt;=3,"Medium","Low"))</f>
        <v>Low</v>
      </c>
    </row>
    <row r="1898" customFormat="false" ht="15" hidden="false" customHeight="false" outlineLevel="0" collapsed="false">
      <c r="A1898" s="15" t="s">
        <v>1995</v>
      </c>
      <c r="B1898" s="15" t="s">
        <v>98</v>
      </c>
      <c r="C1898" s="15" t="n">
        <v>0</v>
      </c>
      <c r="D1898" s="15" t="s">
        <v>24</v>
      </c>
      <c r="E1898" s="15" t="s">
        <v>24</v>
      </c>
      <c r="F1898" s="15" t="n">
        <v>38</v>
      </c>
      <c r="G1898" s="15" t="s">
        <v>26</v>
      </c>
      <c r="H1898" s="15" t="s">
        <v>26</v>
      </c>
      <c r="I1898" s="15" t="s">
        <v>96</v>
      </c>
      <c r="J1898" s="15" t="s">
        <v>26</v>
      </c>
      <c r="K1898" s="15" t="s">
        <v>26</v>
      </c>
      <c r="L1898" s="15" t="s">
        <v>26</v>
      </c>
      <c r="M1898" s="15" t="s">
        <v>26</v>
      </c>
      <c r="N1898" s="15" t="s">
        <v>24</v>
      </c>
      <c r="O1898" s="15" t="s">
        <v>24</v>
      </c>
      <c r="P1898" s="15" t="s">
        <v>25</v>
      </c>
      <c r="Q1898" s="15" t="s">
        <v>24</v>
      </c>
      <c r="R1898" s="15" t="s">
        <v>15</v>
      </c>
      <c r="S1898" s="18" t="n">
        <v>69.95</v>
      </c>
      <c r="T1898" s="15" t="n">
        <v>2657.55</v>
      </c>
      <c r="U1898" s="15" t="s">
        <v>24</v>
      </c>
      <c r="V1898" s="18" t="n">
        <f aca="false">IF(ISNUMBER(T1898),T1898,0)</f>
        <v>2657.55</v>
      </c>
      <c r="W1898" s="15" t="n">
        <f aca="false">IF(U1898="Yes",1,0)</f>
        <v>0</v>
      </c>
      <c r="X1898" s="15" t="str">
        <f aca="false">IF(F1898&lt;=12,"0-12 months",IF(F1898&lt;=24,"13-24 months",IF(F1898&lt;=48,"25-48 months","49-72 months")))</f>
        <v>25-48 months</v>
      </c>
      <c r="Y1898" s="15" t="str">
        <f aca="false">IF(C1898=1,"Yes","No")</f>
        <v>No</v>
      </c>
      <c r="Z1898" s="15" t="n">
        <f aca="false">COUNTIF(J1898:O1898,"Yes")</f>
        <v>4</v>
      </c>
      <c r="AA1898" s="18" t="n">
        <f aca="false">S1898*W1898</f>
        <v>0</v>
      </c>
      <c r="AB1898" s="15" t="n">
        <f aca="false">(P1898="Month-to-month")+(I1898="Fiber optic")+(R1898="Electronic check")+(F1898&lt;=12)+(M1898="No")+(J1898="No")</f>
        <v>2</v>
      </c>
      <c r="AC1898" s="15" t="str">
        <f aca="false">IF(AB1898&gt;=5,"High",IF(AB1898&gt;=3,"Medium","Low"))</f>
        <v>Low</v>
      </c>
    </row>
    <row r="1899" customFormat="false" ht="15" hidden="false" customHeight="false" outlineLevel="0" collapsed="false">
      <c r="A1899" s="15" t="s">
        <v>1996</v>
      </c>
      <c r="B1899" s="15" t="s">
        <v>98</v>
      </c>
      <c r="C1899" s="15" t="n">
        <v>1</v>
      </c>
      <c r="D1899" s="15" t="s">
        <v>26</v>
      </c>
      <c r="E1899" s="15" t="s">
        <v>24</v>
      </c>
      <c r="F1899" s="15" t="n">
        <v>30</v>
      </c>
      <c r="G1899" s="15" t="s">
        <v>26</v>
      </c>
      <c r="H1899" s="15" t="s">
        <v>24</v>
      </c>
      <c r="I1899" s="15" t="s">
        <v>96</v>
      </c>
      <c r="J1899" s="15" t="s">
        <v>24</v>
      </c>
      <c r="K1899" s="15" t="s">
        <v>26</v>
      </c>
      <c r="L1899" s="15" t="s">
        <v>24</v>
      </c>
      <c r="M1899" s="15" t="s">
        <v>24</v>
      </c>
      <c r="N1899" s="15" t="s">
        <v>24</v>
      </c>
      <c r="O1899" s="15" t="s">
        <v>24</v>
      </c>
      <c r="P1899" s="15" t="s">
        <v>25</v>
      </c>
      <c r="Q1899" s="15" t="s">
        <v>26</v>
      </c>
      <c r="R1899" s="15" t="s">
        <v>19</v>
      </c>
      <c r="S1899" s="18" t="n">
        <v>50.4</v>
      </c>
      <c r="T1899" s="15" t="n">
        <v>1527.5</v>
      </c>
      <c r="U1899" s="15" t="s">
        <v>26</v>
      </c>
      <c r="V1899" s="18" t="n">
        <f aca="false">IF(ISNUMBER(T1899),T1899,0)</f>
        <v>1527.5</v>
      </c>
      <c r="W1899" s="15" t="n">
        <f aca="false">IF(U1899="Yes",1,0)</f>
        <v>1</v>
      </c>
      <c r="X1899" s="15" t="str">
        <f aca="false">IF(F1899&lt;=12,"0-12 months",IF(F1899&lt;=24,"13-24 months",IF(F1899&lt;=48,"25-48 months","49-72 months")))</f>
        <v>25-48 months</v>
      </c>
      <c r="Y1899" s="15" t="str">
        <f aca="false">IF(C1899=1,"Yes","No")</f>
        <v>Yes</v>
      </c>
      <c r="Z1899" s="15" t="n">
        <f aca="false">COUNTIF(J1899:O1899,"Yes")</f>
        <v>1</v>
      </c>
      <c r="AA1899" s="18" t="n">
        <f aca="false">S1899*W1899</f>
        <v>50.4</v>
      </c>
      <c r="AB1899" s="15" t="n">
        <f aca="false">(P1899="Month-to-month")+(I1899="Fiber optic")+(R1899="Electronic check")+(F1899&lt;=12)+(M1899="No")+(J1899="No")</f>
        <v>3</v>
      </c>
      <c r="AC1899" s="15" t="str">
        <f aca="false">IF(AB1899&gt;=5,"High",IF(AB1899&gt;=3,"Medium","Low"))</f>
        <v>Medium</v>
      </c>
    </row>
    <row r="1900" customFormat="false" ht="15" hidden="false" customHeight="false" outlineLevel="0" collapsed="false">
      <c r="A1900" s="15" t="s">
        <v>1997</v>
      </c>
      <c r="B1900" s="15" t="s">
        <v>94</v>
      </c>
      <c r="C1900" s="15" t="n">
        <v>1</v>
      </c>
      <c r="D1900" s="15" t="s">
        <v>24</v>
      </c>
      <c r="E1900" s="15" t="s">
        <v>24</v>
      </c>
      <c r="F1900" s="15" t="n">
        <v>5</v>
      </c>
      <c r="G1900" s="15" t="s">
        <v>26</v>
      </c>
      <c r="H1900" s="15" t="s">
        <v>24</v>
      </c>
      <c r="I1900" s="15" t="s">
        <v>102</v>
      </c>
      <c r="J1900" s="15" t="s">
        <v>24</v>
      </c>
      <c r="K1900" s="15" t="s">
        <v>24</v>
      </c>
      <c r="L1900" s="15" t="s">
        <v>24</v>
      </c>
      <c r="M1900" s="15" t="s">
        <v>24</v>
      </c>
      <c r="N1900" s="15" t="s">
        <v>24</v>
      </c>
      <c r="O1900" s="15" t="s">
        <v>26</v>
      </c>
      <c r="P1900" s="15" t="s">
        <v>25</v>
      </c>
      <c r="Q1900" s="15" t="s">
        <v>24</v>
      </c>
      <c r="R1900" s="15" t="s">
        <v>15</v>
      </c>
      <c r="S1900" s="18" t="n">
        <v>78.95</v>
      </c>
      <c r="T1900" s="15" t="n">
        <v>378.4</v>
      </c>
      <c r="U1900" s="15" t="s">
        <v>26</v>
      </c>
      <c r="V1900" s="18" t="n">
        <f aca="false">IF(ISNUMBER(T1900),T1900,0)</f>
        <v>378.4</v>
      </c>
      <c r="W1900" s="15" t="n">
        <f aca="false">IF(U1900="Yes",1,0)</f>
        <v>1</v>
      </c>
      <c r="X1900" s="15" t="str">
        <f aca="false">IF(F1900&lt;=12,"0-12 months",IF(F1900&lt;=24,"13-24 months",IF(F1900&lt;=48,"25-48 months","49-72 months")))</f>
        <v>0-12 months</v>
      </c>
      <c r="Y1900" s="15" t="str">
        <f aca="false">IF(C1900=1,"Yes","No")</f>
        <v>Yes</v>
      </c>
      <c r="Z1900" s="15" t="n">
        <f aca="false">COUNTIF(J1900:O1900,"Yes")</f>
        <v>1</v>
      </c>
      <c r="AA1900" s="18" t="n">
        <f aca="false">S1900*W1900</f>
        <v>78.95</v>
      </c>
      <c r="AB1900" s="15" t="n">
        <f aca="false">(P1900="Month-to-month")+(I1900="Fiber optic")+(R1900="Electronic check")+(F1900&lt;=12)+(M1900="No")+(J1900="No")</f>
        <v>6</v>
      </c>
      <c r="AC1900" s="15" t="str">
        <f aca="false">IF(AB1900&gt;=5,"High",IF(AB1900&gt;=3,"Medium","Low"))</f>
        <v>High</v>
      </c>
    </row>
    <row r="1901" customFormat="false" ht="15" hidden="false" customHeight="false" outlineLevel="0" collapsed="false">
      <c r="A1901" s="15" t="s">
        <v>1998</v>
      </c>
      <c r="B1901" s="15" t="s">
        <v>98</v>
      </c>
      <c r="C1901" s="15" t="n">
        <v>0</v>
      </c>
      <c r="D1901" s="15" t="s">
        <v>24</v>
      </c>
      <c r="E1901" s="15" t="s">
        <v>24</v>
      </c>
      <c r="F1901" s="15" t="n">
        <v>17</v>
      </c>
      <c r="G1901" s="15" t="s">
        <v>26</v>
      </c>
      <c r="H1901" s="15" t="s">
        <v>24</v>
      </c>
      <c r="I1901" s="15" t="s">
        <v>102</v>
      </c>
      <c r="J1901" s="15" t="s">
        <v>24</v>
      </c>
      <c r="K1901" s="15" t="s">
        <v>26</v>
      </c>
      <c r="L1901" s="15" t="s">
        <v>26</v>
      </c>
      <c r="M1901" s="15" t="s">
        <v>24</v>
      </c>
      <c r="N1901" s="15" t="s">
        <v>24</v>
      </c>
      <c r="O1901" s="15" t="s">
        <v>26</v>
      </c>
      <c r="P1901" s="15" t="s">
        <v>25</v>
      </c>
      <c r="Q1901" s="15" t="s">
        <v>26</v>
      </c>
      <c r="R1901" s="15" t="s">
        <v>21</v>
      </c>
      <c r="S1901" s="18" t="n">
        <v>90.95</v>
      </c>
      <c r="T1901" s="15" t="n">
        <v>1612.2</v>
      </c>
      <c r="U1901" s="15" t="s">
        <v>24</v>
      </c>
      <c r="V1901" s="18" t="n">
        <f aca="false">IF(ISNUMBER(T1901),T1901,0)</f>
        <v>1612.2</v>
      </c>
      <c r="W1901" s="15" t="n">
        <f aca="false">IF(U1901="Yes",1,0)</f>
        <v>0</v>
      </c>
      <c r="X1901" s="15" t="str">
        <f aca="false">IF(F1901&lt;=12,"0-12 months",IF(F1901&lt;=24,"13-24 months",IF(F1901&lt;=48,"25-48 months","49-72 months")))</f>
        <v>13-24 months</v>
      </c>
      <c r="Y1901" s="15" t="str">
        <f aca="false">IF(C1901=1,"Yes","No")</f>
        <v>No</v>
      </c>
      <c r="Z1901" s="15" t="n">
        <f aca="false">COUNTIF(J1901:O1901,"Yes")</f>
        <v>3</v>
      </c>
      <c r="AA1901" s="18" t="n">
        <f aca="false">S1901*W1901</f>
        <v>0</v>
      </c>
      <c r="AB1901" s="15" t="n">
        <f aca="false">(P1901="Month-to-month")+(I1901="Fiber optic")+(R1901="Electronic check")+(F1901&lt;=12)+(M1901="No")+(J1901="No")</f>
        <v>4</v>
      </c>
      <c r="AC1901" s="15" t="str">
        <f aca="false">IF(AB1901&gt;=5,"High",IF(AB1901&gt;=3,"Medium","Low"))</f>
        <v>Medium</v>
      </c>
    </row>
    <row r="1902" customFormat="false" ht="15" hidden="false" customHeight="false" outlineLevel="0" collapsed="false">
      <c r="A1902" s="15" t="s">
        <v>1999</v>
      </c>
      <c r="B1902" s="15" t="s">
        <v>98</v>
      </c>
      <c r="C1902" s="15" t="n">
        <v>0</v>
      </c>
      <c r="D1902" s="15" t="s">
        <v>26</v>
      </c>
      <c r="E1902" s="15" t="s">
        <v>26</v>
      </c>
      <c r="F1902" s="15" t="n">
        <v>4</v>
      </c>
      <c r="G1902" s="15" t="s">
        <v>26</v>
      </c>
      <c r="H1902" s="15" t="s">
        <v>24</v>
      </c>
      <c r="I1902" s="15" t="s">
        <v>24</v>
      </c>
      <c r="J1902" s="15" t="s">
        <v>28</v>
      </c>
      <c r="K1902" s="15" t="s">
        <v>28</v>
      </c>
      <c r="L1902" s="15" t="s">
        <v>28</v>
      </c>
      <c r="M1902" s="15" t="s">
        <v>28</v>
      </c>
      <c r="N1902" s="15" t="s">
        <v>28</v>
      </c>
      <c r="O1902" s="15" t="s">
        <v>28</v>
      </c>
      <c r="P1902" s="15" t="s">
        <v>29</v>
      </c>
      <c r="Q1902" s="15" t="s">
        <v>24</v>
      </c>
      <c r="R1902" s="15" t="s">
        <v>17</v>
      </c>
      <c r="S1902" s="18" t="n">
        <v>19.9</v>
      </c>
      <c r="T1902" s="15" t="n">
        <v>76.65</v>
      </c>
      <c r="U1902" s="15" t="s">
        <v>24</v>
      </c>
      <c r="V1902" s="18" t="n">
        <f aca="false">IF(ISNUMBER(T1902),T1902,0)</f>
        <v>76.65</v>
      </c>
      <c r="W1902" s="15" t="n">
        <f aca="false">IF(U1902="Yes",1,0)</f>
        <v>0</v>
      </c>
      <c r="X1902" s="15" t="str">
        <f aca="false">IF(F1902&lt;=12,"0-12 months",IF(F1902&lt;=24,"13-24 months",IF(F1902&lt;=48,"25-48 months","49-72 months")))</f>
        <v>0-12 months</v>
      </c>
      <c r="Y1902" s="15" t="str">
        <f aca="false">IF(C1902=1,"Yes","No")</f>
        <v>No</v>
      </c>
      <c r="Z1902" s="15" t="n">
        <f aca="false">COUNTIF(J1902:O1902,"Yes")</f>
        <v>0</v>
      </c>
      <c r="AA1902" s="18" t="n">
        <f aca="false">S1902*W1902</f>
        <v>0</v>
      </c>
      <c r="AB1902" s="15" t="n">
        <f aca="false">(P1902="Month-to-month")+(I1902="Fiber optic")+(R1902="Electronic check")+(F1902&lt;=12)+(M1902="No")+(J1902="No")</f>
        <v>1</v>
      </c>
      <c r="AC1902" s="15" t="str">
        <f aca="false">IF(AB1902&gt;=5,"High",IF(AB1902&gt;=3,"Medium","Low"))</f>
        <v>Low</v>
      </c>
    </row>
    <row r="1903" customFormat="false" ht="15" hidden="false" customHeight="false" outlineLevel="0" collapsed="false">
      <c r="A1903" s="15" t="s">
        <v>2000</v>
      </c>
      <c r="B1903" s="15" t="s">
        <v>94</v>
      </c>
      <c r="C1903" s="15" t="n">
        <v>0</v>
      </c>
      <c r="D1903" s="15" t="s">
        <v>24</v>
      </c>
      <c r="E1903" s="15" t="s">
        <v>24</v>
      </c>
      <c r="F1903" s="15" t="n">
        <v>12</v>
      </c>
      <c r="G1903" s="15" t="s">
        <v>26</v>
      </c>
      <c r="H1903" s="15" t="s">
        <v>24</v>
      </c>
      <c r="I1903" s="15" t="s">
        <v>24</v>
      </c>
      <c r="J1903" s="15" t="s">
        <v>28</v>
      </c>
      <c r="K1903" s="15" t="s">
        <v>28</v>
      </c>
      <c r="L1903" s="15" t="s">
        <v>28</v>
      </c>
      <c r="M1903" s="15" t="s">
        <v>28</v>
      </c>
      <c r="N1903" s="15" t="s">
        <v>28</v>
      </c>
      <c r="O1903" s="15" t="s">
        <v>28</v>
      </c>
      <c r="P1903" s="15" t="s">
        <v>27</v>
      </c>
      <c r="Q1903" s="15" t="s">
        <v>24</v>
      </c>
      <c r="R1903" s="15" t="s">
        <v>15</v>
      </c>
      <c r="S1903" s="18" t="n">
        <v>20.15</v>
      </c>
      <c r="T1903" s="15" t="n">
        <v>260.7</v>
      </c>
      <c r="U1903" s="15" t="s">
        <v>24</v>
      </c>
      <c r="V1903" s="18" t="n">
        <f aca="false">IF(ISNUMBER(T1903),T1903,0)</f>
        <v>260.7</v>
      </c>
      <c r="W1903" s="15" t="n">
        <f aca="false">IF(U1903="Yes",1,0)</f>
        <v>0</v>
      </c>
      <c r="X1903" s="15" t="str">
        <f aca="false">IF(F1903&lt;=12,"0-12 months",IF(F1903&lt;=24,"13-24 months",IF(F1903&lt;=48,"25-48 months","49-72 months")))</f>
        <v>0-12 months</v>
      </c>
      <c r="Y1903" s="15" t="str">
        <f aca="false">IF(C1903=1,"Yes","No")</f>
        <v>No</v>
      </c>
      <c r="Z1903" s="15" t="n">
        <f aca="false">COUNTIF(J1903:O1903,"Yes")</f>
        <v>0</v>
      </c>
      <c r="AA1903" s="18" t="n">
        <f aca="false">S1903*W1903</f>
        <v>0</v>
      </c>
      <c r="AB1903" s="15" t="n">
        <f aca="false">(P1903="Month-to-month")+(I1903="Fiber optic")+(R1903="Electronic check")+(F1903&lt;=12)+(M1903="No")+(J1903="No")</f>
        <v>2</v>
      </c>
      <c r="AC1903" s="15" t="str">
        <f aca="false">IF(AB1903&gt;=5,"High",IF(AB1903&gt;=3,"Medium","Low"))</f>
        <v>Low</v>
      </c>
    </row>
    <row r="1904" customFormat="false" ht="15" hidden="false" customHeight="false" outlineLevel="0" collapsed="false">
      <c r="A1904" s="15" t="s">
        <v>2001</v>
      </c>
      <c r="B1904" s="15" t="s">
        <v>98</v>
      </c>
      <c r="C1904" s="15" t="n">
        <v>0</v>
      </c>
      <c r="D1904" s="15" t="s">
        <v>26</v>
      </c>
      <c r="E1904" s="15" t="s">
        <v>26</v>
      </c>
      <c r="F1904" s="15" t="n">
        <v>72</v>
      </c>
      <c r="G1904" s="15" t="s">
        <v>26</v>
      </c>
      <c r="H1904" s="15" t="s">
        <v>26</v>
      </c>
      <c r="I1904" s="15" t="s">
        <v>96</v>
      </c>
      <c r="J1904" s="15" t="s">
        <v>26</v>
      </c>
      <c r="K1904" s="15" t="s">
        <v>26</v>
      </c>
      <c r="L1904" s="15" t="s">
        <v>26</v>
      </c>
      <c r="M1904" s="15" t="s">
        <v>26</v>
      </c>
      <c r="N1904" s="15" t="s">
        <v>26</v>
      </c>
      <c r="O1904" s="15" t="s">
        <v>26</v>
      </c>
      <c r="P1904" s="15" t="s">
        <v>29</v>
      </c>
      <c r="Q1904" s="15" t="s">
        <v>26</v>
      </c>
      <c r="R1904" s="15" t="s">
        <v>21</v>
      </c>
      <c r="S1904" s="18" t="n">
        <v>90.6</v>
      </c>
      <c r="T1904" s="15" t="n">
        <v>6441.85</v>
      </c>
      <c r="U1904" s="15" t="s">
        <v>24</v>
      </c>
      <c r="V1904" s="18" t="n">
        <f aca="false">IF(ISNUMBER(T1904),T1904,0)</f>
        <v>6441.85</v>
      </c>
      <c r="W1904" s="15" t="n">
        <f aca="false">IF(U1904="Yes",1,0)</f>
        <v>0</v>
      </c>
      <c r="X1904" s="15" t="str">
        <f aca="false">IF(F1904&lt;=12,"0-12 months",IF(F1904&lt;=24,"13-24 months",IF(F1904&lt;=48,"25-48 months","49-72 months")))</f>
        <v>49-72 months</v>
      </c>
      <c r="Y1904" s="15" t="str">
        <f aca="false">IF(C1904=1,"Yes","No")</f>
        <v>No</v>
      </c>
      <c r="Z1904" s="15" t="n">
        <f aca="false">COUNTIF(J1904:O1904,"Yes")</f>
        <v>6</v>
      </c>
      <c r="AA1904" s="18" t="n">
        <f aca="false">S1904*W1904</f>
        <v>0</v>
      </c>
      <c r="AB1904" s="15" t="n">
        <f aca="false">(P1904="Month-to-month")+(I1904="Fiber optic")+(R1904="Electronic check")+(F1904&lt;=12)+(M1904="No")+(J1904="No")</f>
        <v>0</v>
      </c>
      <c r="AC1904" s="15" t="str">
        <f aca="false">IF(AB1904&gt;=5,"High",IF(AB1904&gt;=3,"Medium","Low"))</f>
        <v>Low</v>
      </c>
    </row>
    <row r="1905" customFormat="false" ht="15" hidden="false" customHeight="false" outlineLevel="0" collapsed="false">
      <c r="A1905" s="15" t="s">
        <v>2002</v>
      </c>
      <c r="B1905" s="15" t="s">
        <v>98</v>
      </c>
      <c r="C1905" s="15" t="n">
        <v>0</v>
      </c>
      <c r="D1905" s="15" t="s">
        <v>24</v>
      </c>
      <c r="E1905" s="15" t="s">
        <v>24</v>
      </c>
      <c r="F1905" s="15" t="n">
        <v>3</v>
      </c>
      <c r="G1905" s="15" t="s">
        <v>26</v>
      </c>
      <c r="H1905" s="15" t="s">
        <v>24</v>
      </c>
      <c r="I1905" s="15" t="s">
        <v>102</v>
      </c>
      <c r="J1905" s="15" t="s">
        <v>24</v>
      </c>
      <c r="K1905" s="15" t="s">
        <v>24</v>
      </c>
      <c r="L1905" s="15" t="s">
        <v>24</v>
      </c>
      <c r="M1905" s="15" t="s">
        <v>24</v>
      </c>
      <c r="N1905" s="15" t="s">
        <v>26</v>
      </c>
      <c r="O1905" s="15" t="s">
        <v>26</v>
      </c>
      <c r="P1905" s="15" t="s">
        <v>25</v>
      </c>
      <c r="Q1905" s="15" t="s">
        <v>26</v>
      </c>
      <c r="R1905" s="15" t="s">
        <v>15</v>
      </c>
      <c r="S1905" s="18" t="n">
        <v>92</v>
      </c>
      <c r="T1905" s="15" t="n">
        <v>266.8</v>
      </c>
      <c r="U1905" s="15" t="s">
        <v>24</v>
      </c>
      <c r="V1905" s="18" t="n">
        <f aca="false">IF(ISNUMBER(T1905),T1905,0)</f>
        <v>266.8</v>
      </c>
      <c r="W1905" s="15" t="n">
        <f aca="false">IF(U1905="Yes",1,0)</f>
        <v>0</v>
      </c>
      <c r="X1905" s="15" t="str">
        <f aca="false">IF(F1905&lt;=12,"0-12 months",IF(F1905&lt;=24,"13-24 months",IF(F1905&lt;=48,"25-48 months","49-72 months")))</f>
        <v>0-12 months</v>
      </c>
      <c r="Y1905" s="15" t="str">
        <f aca="false">IF(C1905=1,"Yes","No")</f>
        <v>No</v>
      </c>
      <c r="Z1905" s="15" t="n">
        <f aca="false">COUNTIF(J1905:O1905,"Yes")</f>
        <v>2</v>
      </c>
      <c r="AA1905" s="18" t="n">
        <f aca="false">S1905*W1905</f>
        <v>0</v>
      </c>
      <c r="AB1905" s="15" t="n">
        <f aca="false">(P1905="Month-to-month")+(I1905="Fiber optic")+(R1905="Electronic check")+(F1905&lt;=12)+(M1905="No")+(J1905="No")</f>
        <v>6</v>
      </c>
      <c r="AC1905" s="15" t="str">
        <f aca="false">IF(AB1905&gt;=5,"High",IF(AB1905&gt;=3,"Medium","Low"))</f>
        <v>High</v>
      </c>
    </row>
    <row r="1906" customFormat="false" ht="15" hidden="false" customHeight="false" outlineLevel="0" collapsed="false">
      <c r="A1906" s="15" t="s">
        <v>2003</v>
      </c>
      <c r="B1906" s="15" t="s">
        <v>98</v>
      </c>
      <c r="C1906" s="15" t="n">
        <v>0</v>
      </c>
      <c r="D1906" s="15" t="s">
        <v>24</v>
      </c>
      <c r="E1906" s="15" t="s">
        <v>24</v>
      </c>
      <c r="F1906" s="15" t="n">
        <v>56</v>
      </c>
      <c r="G1906" s="15" t="s">
        <v>26</v>
      </c>
      <c r="H1906" s="15" t="s">
        <v>26</v>
      </c>
      <c r="I1906" s="15" t="s">
        <v>102</v>
      </c>
      <c r="J1906" s="15" t="s">
        <v>24</v>
      </c>
      <c r="K1906" s="15" t="s">
        <v>26</v>
      </c>
      <c r="L1906" s="15" t="s">
        <v>24</v>
      </c>
      <c r="M1906" s="15" t="s">
        <v>26</v>
      </c>
      <c r="N1906" s="15" t="s">
        <v>24</v>
      </c>
      <c r="O1906" s="15" t="s">
        <v>26</v>
      </c>
      <c r="P1906" s="15" t="s">
        <v>25</v>
      </c>
      <c r="Q1906" s="15" t="s">
        <v>26</v>
      </c>
      <c r="R1906" s="15" t="s">
        <v>15</v>
      </c>
      <c r="S1906" s="18" t="n">
        <v>94.45</v>
      </c>
      <c r="T1906" s="15" t="n">
        <v>5124.6</v>
      </c>
      <c r="U1906" s="15" t="s">
        <v>26</v>
      </c>
      <c r="V1906" s="18" t="n">
        <f aca="false">IF(ISNUMBER(T1906),T1906,0)</f>
        <v>5124.6</v>
      </c>
      <c r="W1906" s="15" t="n">
        <f aca="false">IF(U1906="Yes",1,0)</f>
        <v>1</v>
      </c>
      <c r="X1906" s="15" t="str">
        <f aca="false">IF(F1906&lt;=12,"0-12 months",IF(F1906&lt;=24,"13-24 months",IF(F1906&lt;=48,"25-48 months","49-72 months")))</f>
        <v>49-72 months</v>
      </c>
      <c r="Y1906" s="15" t="str">
        <f aca="false">IF(C1906=1,"Yes","No")</f>
        <v>No</v>
      </c>
      <c r="Z1906" s="15" t="n">
        <f aca="false">COUNTIF(J1906:O1906,"Yes")</f>
        <v>3</v>
      </c>
      <c r="AA1906" s="18" t="n">
        <f aca="false">S1906*W1906</f>
        <v>94.45</v>
      </c>
      <c r="AB1906" s="15" t="n">
        <f aca="false">(P1906="Month-to-month")+(I1906="Fiber optic")+(R1906="Electronic check")+(F1906&lt;=12)+(M1906="No")+(J1906="No")</f>
        <v>4</v>
      </c>
      <c r="AC1906" s="15" t="str">
        <f aca="false">IF(AB1906&gt;=5,"High",IF(AB1906&gt;=3,"Medium","Low"))</f>
        <v>Medium</v>
      </c>
    </row>
    <row r="1907" customFormat="false" ht="15" hidden="false" customHeight="false" outlineLevel="0" collapsed="false">
      <c r="A1907" s="15" t="s">
        <v>2004</v>
      </c>
      <c r="B1907" s="15" t="s">
        <v>94</v>
      </c>
      <c r="C1907" s="15" t="n">
        <v>0</v>
      </c>
      <c r="D1907" s="15" t="s">
        <v>24</v>
      </c>
      <c r="E1907" s="15" t="s">
        <v>24</v>
      </c>
      <c r="F1907" s="15" t="n">
        <v>41</v>
      </c>
      <c r="G1907" s="15" t="s">
        <v>26</v>
      </c>
      <c r="H1907" s="15" t="s">
        <v>26</v>
      </c>
      <c r="I1907" s="15" t="s">
        <v>24</v>
      </c>
      <c r="J1907" s="15" t="s">
        <v>28</v>
      </c>
      <c r="K1907" s="15" t="s">
        <v>28</v>
      </c>
      <c r="L1907" s="15" t="s">
        <v>28</v>
      </c>
      <c r="M1907" s="15" t="s">
        <v>28</v>
      </c>
      <c r="N1907" s="15" t="s">
        <v>28</v>
      </c>
      <c r="O1907" s="15" t="s">
        <v>28</v>
      </c>
      <c r="P1907" s="15" t="s">
        <v>27</v>
      </c>
      <c r="Q1907" s="15" t="s">
        <v>26</v>
      </c>
      <c r="R1907" s="15" t="s">
        <v>17</v>
      </c>
      <c r="S1907" s="18" t="n">
        <v>24.85</v>
      </c>
      <c r="T1907" s="15" t="n">
        <v>962.25</v>
      </c>
      <c r="U1907" s="15" t="s">
        <v>24</v>
      </c>
      <c r="V1907" s="18" t="n">
        <f aca="false">IF(ISNUMBER(T1907),T1907,0)</f>
        <v>962.25</v>
      </c>
      <c r="W1907" s="15" t="n">
        <f aca="false">IF(U1907="Yes",1,0)</f>
        <v>0</v>
      </c>
      <c r="X1907" s="15" t="str">
        <f aca="false">IF(F1907&lt;=12,"0-12 months",IF(F1907&lt;=24,"13-24 months",IF(F1907&lt;=48,"25-48 months","49-72 months")))</f>
        <v>25-48 months</v>
      </c>
      <c r="Y1907" s="15" t="str">
        <f aca="false">IF(C1907=1,"Yes","No")</f>
        <v>No</v>
      </c>
      <c r="Z1907" s="15" t="n">
        <f aca="false">COUNTIF(J1907:O1907,"Yes")</f>
        <v>0</v>
      </c>
      <c r="AA1907" s="18" t="n">
        <f aca="false">S1907*W1907</f>
        <v>0</v>
      </c>
      <c r="AB1907" s="15" t="n">
        <f aca="false">(P1907="Month-to-month")+(I1907="Fiber optic")+(R1907="Electronic check")+(F1907&lt;=12)+(M1907="No")+(J1907="No")</f>
        <v>0</v>
      </c>
      <c r="AC1907" s="15" t="str">
        <f aca="false">IF(AB1907&gt;=5,"High",IF(AB1907&gt;=3,"Medium","Low"))</f>
        <v>Low</v>
      </c>
    </row>
    <row r="1908" customFormat="false" ht="15" hidden="false" customHeight="false" outlineLevel="0" collapsed="false">
      <c r="A1908" s="15" t="s">
        <v>2005</v>
      </c>
      <c r="B1908" s="15" t="s">
        <v>98</v>
      </c>
      <c r="C1908" s="15" t="n">
        <v>0</v>
      </c>
      <c r="D1908" s="15" t="s">
        <v>24</v>
      </c>
      <c r="E1908" s="15" t="s">
        <v>24</v>
      </c>
      <c r="F1908" s="15" t="n">
        <v>40</v>
      </c>
      <c r="G1908" s="15" t="s">
        <v>24</v>
      </c>
      <c r="H1908" s="15" t="s">
        <v>95</v>
      </c>
      <c r="I1908" s="15" t="s">
        <v>96</v>
      </c>
      <c r="J1908" s="15" t="s">
        <v>24</v>
      </c>
      <c r="K1908" s="15" t="s">
        <v>26</v>
      </c>
      <c r="L1908" s="15" t="s">
        <v>24</v>
      </c>
      <c r="M1908" s="15" t="s">
        <v>26</v>
      </c>
      <c r="N1908" s="15" t="s">
        <v>24</v>
      </c>
      <c r="O1908" s="15" t="s">
        <v>24</v>
      </c>
      <c r="P1908" s="15" t="s">
        <v>27</v>
      </c>
      <c r="Q1908" s="15" t="s">
        <v>24</v>
      </c>
      <c r="R1908" s="15" t="s">
        <v>21</v>
      </c>
      <c r="S1908" s="18" t="n">
        <v>36</v>
      </c>
      <c r="T1908" s="15" t="n">
        <v>1382.9</v>
      </c>
      <c r="U1908" s="15" t="s">
        <v>24</v>
      </c>
      <c r="V1908" s="18" t="n">
        <f aca="false">IF(ISNUMBER(T1908),T1908,0)</f>
        <v>1382.9</v>
      </c>
      <c r="W1908" s="15" t="n">
        <f aca="false">IF(U1908="Yes",1,0)</f>
        <v>0</v>
      </c>
      <c r="X1908" s="15" t="str">
        <f aca="false">IF(F1908&lt;=12,"0-12 months",IF(F1908&lt;=24,"13-24 months",IF(F1908&lt;=48,"25-48 months","49-72 months")))</f>
        <v>25-48 months</v>
      </c>
      <c r="Y1908" s="15" t="str">
        <f aca="false">IF(C1908=1,"Yes","No")</f>
        <v>No</v>
      </c>
      <c r="Z1908" s="15" t="n">
        <f aca="false">COUNTIF(J1908:O1908,"Yes")</f>
        <v>2</v>
      </c>
      <c r="AA1908" s="18" t="n">
        <f aca="false">S1908*W1908</f>
        <v>0</v>
      </c>
      <c r="AB1908" s="15" t="n">
        <f aca="false">(P1908="Month-to-month")+(I1908="Fiber optic")+(R1908="Electronic check")+(F1908&lt;=12)+(M1908="No")+(J1908="No")</f>
        <v>1</v>
      </c>
      <c r="AC1908" s="15" t="str">
        <f aca="false">IF(AB1908&gt;=5,"High",IF(AB1908&gt;=3,"Medium","Low"))</f>
        <v>Low</v>
      </c>
    </row>
    <row r="1909" customFormat="false" ht="15" hidden="false" customHeight="false" outlineLevel="0" collapsed="false">
      <c r="A1909" s="15" t="s">
        <v>2006</v>
      </c>
      <c r="B1909" s="15" t="s">
        <v>94</v>
      </c>
      <c r="C1909" s="15" t="n">
        <v>0</v>
      </c>
      <c r="D1909" s="15" t="s">
        <v>24</v>
      </c>
      <c r="E1909" s="15" t="s">
        <v>24</v>
      </c>
      <c r="F1909" s="15" t="n">
        <v>7</v>
      </c>
      <c r="G1909" s="15" t="s">
        <v>26</v>
      </c>
      <c r="H1909" s="15" t="s">
        <v>24</v>
      </c>
      <c r="I1909" s="15" t="s">
        <v>96</v>
      </c>
      <c r="J1909" s="15" t="s">
        <v>26</v>
      </c>
      <c r="K1909" s="15" t="s">
        <v>26</v>
      </c>
      <c r="L1909" s="15" t="s">
        <v>24</v>
      </c>
      <c r="M1909" s="15" t="s">
        <v>26</v>
      </c>
      <c r="N1909" s="15" t="s">
        <v>26</v>
      </c>
      <c r="O1909" s="15" t="s">
        <v>26</v>
      </c>
      <c r="P1909" s="15" t="s">
        <v>25</v>
      </c>
      <c r="Q1909" s="15" t="s">
        <v>26</v>
      </c>
      <c r="R1909" s="15" t="s">
        <v>15</v>
      </c>
      <c r="S1909" s="18" t="n">
        <v>78.5</v>
      </c>
      <c r="T1909" s="15" t="n">
        <v>571.05</v>
      </c>
      <c r="U1909" s="15" t="s">
        <v>24</v>
      </c>
      <c r="V1909" s="18" t="n">
        <f aca="false">IF(ISNUMBER(T1909),T1909,0)</f>
        <v>571.05</v>
      </c>
      <c r="W1909" s="15" t="n">
        <f aca="false">IF(U1909="Yes",1,0)</f>
        <v>0</v>
      </c>
      <c r="X1909" s="15" t="str">
        <f aca="false">IF(F1909&lt;=12,"0-12 months",IF(F1909&lt;=24,"13-24 months",IF(F1909&lt;=48,"25-48 months","49-72 months")))</f>
        <v>0-12 months</v>
      </c>
      <c r="Y1909" s="15" t="str">
        <f aca="false">IF(C1909=1,"Yes","No")</f>
        <v>No</v>
      </c>
      <c r="Z1909" s="15" t="n">
        <f aca="false">COUNTIF(J1909:O1909,"Yes")</f>
        <v>5</v>
      </c>
      <c r="AA1909" s="18" t="n">
        <f aca="false">S1909*W1909</f>
        <v>0</v>
      </c>
      <c r="AB1909" s="15" t="n">
        <f aca="false">(P1909="Month-to-month")+(I1909="Fiber optic")+(R1909="Electronic check")+(F1909&lt;=12)+(M1909="No")+(J1909="No")</f>
        <v>3</v>
      </c>
      <c r="AC1909" s="15" t="str">
        <f aca="false">IF(AB1909&gt;=5,"High",IF(AB1909&gt;=3,"Medium","Low"))</f>
        <v>Medium</v>
      </c>
    </row>
    <row r="1910" customFormat="false" ht="15" hidden="false" customHeight="false" outlineLevel="0" collapsed="false">
      <c r="A1910" s="15" t="s">
        <v>2007</v>
      </c>
      <c r="B1910" s="15" t="s">
        <v>98</v>
      </c>
      <c r="C1910" s="15" t="n">
        <v>0</v>
      </c>
      <c r="D1910" s="15" t="s">
        <v>24</v>
      </c>
      <c r="E1910" s="15" t="s">
        <v>24</v>
      </c>
      <c r="F1910" s="15" t="n">
        <v>69</v>
      </c>
      <c r="G1910" s="15" t="s">
        <v>26</v>
      </c>
      <c r="H1910" s="15" t="s">
        <v>24</v>
      </c>
      <c r="I1910" s="15" t="s">
        <v>24</v>
      </c>
      <c r="J1910" s="15" t="s">
        <v>28</v>
      </c>
      <c r="K1910" s="15" t="s">
        <v>28</v>
      </c>
      <c r="L1910" s="15" t="s">
        <v>28</v>
      </c>
      <c r="M1910" s="15" t="s">
        <v>28</v>
      </c>
      <c r="N1910" s="15" t="s">
        <v>28</v>
      </c>
      <c r="O1910" s="15" t="s">
        <v>28</v>
      </c>
      <c r="P1910" s="15" t="s">
        <v>29</v>
      </c>
      <c r="Q1910" s="15" t="s">
        <v>24</v>
      </c>
      <c r="R1910" s="15" t="s">
        <v>21</v>
      </c>
      <c r="S1910" s="18" t="n">
        <v>19.95</v>
      </c>
      <c r="T1910" s="15" t="n">
        <v>1399.35</v>
      </c>
      <c r="U1910" s="15" t="s">
        <v>24</v>
      </c>
      <c r="V1910" s="18" t="n">
        <f aca="false">IF(ISNUMBER(T1910),T1910,0)</f>
        <v>1399.35</v>
      </c>
      <c r="W1910" s="15" t="n">
        <f aca="false">IF(U1910="Yes",1,0)</f>
        <v>0</v>
      </c>
      <c r="X1910" s="15" t="str">
        <f aca="false">IF(F1910&lt;=12,"0-12 months",IF(F1910&lt;=24,"13-24 months",IF(F1910&lt;=48,"25-48 months","49-72 months")))</f>
        <v>49-72 months</v>
      </c>
      <c r="Y1910" s="15" t="str">
        <f aca="false">IF(C1910=1,"Yes","No")</f>
        <v>No</v>
      </c>
      <c r="Z1910" s="15" t="n">
        <f aca="false">COUNTIF(J1910:O1910,"Yes")</f>
        <v>0</v>
      </c>
      <c r="AA1910" s="18" t="n">
        <f aca="false">S1910*W1910</f>
        <v>0</v>
      </c>
      <c r="AB1910" s="15" t="n">
        <f aca="false">(P1910="Month-to-month")+(I1910="Fiber optic")+(R1910="Electronic check")+(F1910&lt;=12)+(M1910="No")+(J1910="No")</f>
        <v>0</v>
      </c>
      <c r="AC1910" s="15" t="str">
        <f aca="false">IF(AB1910&gt;=5,"High",IF(AB1910&gt;=3,"Medium","Low"))</f>
        <v>Low</v>
      </c>
    </row>
    <row r="1911" customFormat="false" ht="15" hidden="false" customHeight="false" outlineLevel="0" collapsed="false">
      <c r="A1911" s="15" t="s">
        <v>2008</v>
      </c>
      <c r="B1911" s="15" t="s">
        <v>98</v>
      </c>
      <c r="C1911" s="15" t="n">
        <v>0</v>
      </c>
      <c r="D1911" s="15" t="s">
        <v>26</v>
      </c>
      <c r="E1911" s="15" t="s">
        <v>26</v>
      </c>
      <c r="F1911" s="15" t="n">
        <v>7</v>
      </c>
      <c r="G1911" s="15" t="s">
        <v>26</v>
      </c>
      <c r="H1911" s="15" t="s">
        <v>24</v>
      </c>
      <c r="I1911" s="15" t="s">
        <v>24</v>
      </c>
      <c r="J1911" s="15" t="s">
        <v>28</v>
      </c>
      <c r="K1911" s="15" t="s">
        <v>28</v>
      </c>
      <c r="L1911" s="15" t="s">
        <v>28</v>
      </c>
      <c r="M1911" s="15" t="s">
        <v>28</v>
      </c>
      <c r="N1911" s="15" t="s">
        <v>28</v>
      </c>
      <c r="O1911" s="15" t="s">
        <v>28</v>
      </c>
      <c r="P1911" s="15" t="s">
        <v>27</v>
      </c>
      <c r="Q1911" s="15" t="s">
        <v>24</v>
      </c>
      <c r="R1911" s="15" t="s">
        <v>17</v>
      </c>
      <c r="S1911" s="18" t="n">
        <v>20.65</v>
      </c>
      <c r="T1911" s="15" t="n">
        <v>150</v>
      </c>
      <c r="U1911" s="15" t="s">
        <v>24</v>
      </c>
      <c r="V1911" s="18" t="n">
        <f aca="false">IF(ISNUMBER(T1911),T1911,0)</f>
        <v>150</v>
      </c>
      <c r="W1911" s="15" t="n">
        <f aca="false">IF(U1911="Yes",1,0)</f>
        <v>0</v>
      </c>
      <c r="X1911" s="15" t="str">
        <f aca="false">IF(F1911&lt;=12,"0-12 months",IF(F1911&lt;=24,"13-24 months",IF(F1911&lt;=48,"25-48 months","49-72 months")))</f>
        <v>0-12 months</v>
      </c>
      <c r="Y1911" s="15" t="str">
        <f aca="false">IF(C1911=1,"Yes","No")</f>
        <v>No</v>
      </c>
      <c r="Z1911" s="15" t="n">
        <f aca="false">COUNTIF(J1911:O1911,"Yes")</f>
        <v>0</v>
      </c>
      <c r="AA1911" s="18" t="n">
        <f aca="false">S1911*W1911</f>
        <v>0</v>
      </c>
      <c r="AB1911" s="15" t="n">
        <f aca="false">(P1911="Month-to-month")+(I1911="Fiber optic")+(R1911="Electronic check")+(F1911&lt;=12)+(M1911="No")+(J1911="No")</f>
        <v>1</v>
      </c>
      <c r="AC1911" s="15" t="str">
        <f aca="false">IF(AB1911&gt;=5,"High",IF(AB1911&gt;=3,"Medium","Low"))</f>
        <v>Low</v>
      </c>
    </row>
    <row r="1912" customFormat="false" ht="15" hidden="false" customHeight="false" outlineLevel="0" collapsed="false">
      <c r="A1912" s="15" t="s">
        <v>2009</v>
      </c>
      <c r="B1912" s="15" t="s">
        <v>94</v>
      </c>
      <c r="C1912" s="15" t="n">
        <v>0</v>
      </c>
      <c r="D1912" s="15" t="s">
        <v>26</v>
      </c>
      <c r="E1912" s="15" t="s">
        <v>26</v>
      </c>
      <c r="F1912" s="15" t="n">
        <v>5</v>
      </c>
      <c r="G1912" s="15" t="s">
        <v>24</v>
      </c>
      <c r="H1912" s="15" t="s">
        <v>95</v>
      </c>
      <c r="I1912" s="15" t="s">
        <v>96</v>
      </c>
      <c r="J1912" s="15" t="s">
        <v>24</v>
      </c>
      <c r="K1912" s="15" t="s">
        <v>26</v>
      </c>
      <c r="L1912" s="15" t="s">
        <v>24</v>
      </c>
      <c r="M1912" s="15" t="s">
        <v>24</v>
      </c>
      <c r="N1912" s="15" t="s">
        <v>24</v>
      </c>
      <c r="O1912" s="15" t="s">
        <v>24</v>
      </c>
      <c r="P1912" s="15" t="s">
        <v>25</v>
      </c>
      <c r="Q1912" s="15" t="s">
        <v>26</v>
      </c>
      <c r="R1912" s="15" t="s">
        <v>15</v>
      </c>
      <c r="S1912" s="18" t="n">
        <v>30.5</v>
      </c>
      <c r="T1912" s="15" t="n">
        <v>167.2</v>
      </c>
      <c r="U1912" s="15" t="s">
        <v>24</v>
      </c>
      <c r="V1912" s="18" t="n">
        <f aca="false">IF(ISNUMBER(T1912),T1912,0)</f>
        <v>167.2</v>
      </c>
      <c r="W1912" s="15" t="n">
        <f aca="false">IF(U1912="Yes",1,0)</f>
        <v>0</v>
      </c>
      <c r="X1912" s="15" t="str">
        <f aca="false">IF(F1912&lt;=12,"0-12 months",IF(F1912&lt;=24,"13-24 months",IF(F1912&lt;=48,"25-48 months","49-72 months")))</f>
        <v>0-12 months</v>
      </c>
      <c r="Y1912" s="15" t="str">
        <f aca="false">IF(C1912=1,"Yes","No")</f>
        <v>No</v>
      </c>
      <c r="Z1912" s="15" t="n">
        <f aca="false">COUNTIF(J1912:O1912,"Yes")</f>
        <v>1</v>
      </c>
      <c r="AA1912" s="18" t="n">
        <f aca="false">S1912*W1912</f>
        <v>0</v>
      </c>
      <c r="AB1912" s="15" t="n">
        <f aca="false">(P1912="Month-to-month")+(I1912="Fiber optic")+(R1912="Electronic check")+(F1912&lt;=12)+(M1912="No")+(J1912="No")</f>
        <v>5</v>
      </c>
      <c r="AC1912" s="15" t="str">
        <f aca="false">IF(AB1912&gt;=5,"High",IF(AB1912&gt;=3,"Medium","Low"))</f>
        <v>High</v>
      </c>
    </row>
    <row r="1913" customFormat="false" ht="15" hidden="false" customHeight="false" outlineLevel="0" collapsed="false">
      <c r="A1913" s="15" t="s">
        <v>2010</v>
      </c>
      <c r="B1913" s="15" t="s">
        <v>94</v>
      </c>
      <c r="C1913" s="15" t="n">
        <v>0</v>
      </c>
      <c r="D1913" s="15" t="s">
        <v>26</v>
      </c>
      <c r="E1913" s="15" t="s">
        <v>26</v>
      </c>
      <c r="F1913" s="15" t="n">
        <v>72</v>
      </c>
      <c r="G1913" s="15" t="s">
        <v>26</v>
      </c>
      <c r="H1913" s="15" t="s">
        <v>26</v>
      </c>
      <c r="I1913" s="15" t="s">
        <v>102</v>
      </c>
      <c r="J1913" s="15" t="s">
        <v>26</v>
      </c>
      <c r="K1913" s="15" t="s">
        <v>26</v>
      </c>
      <c r="L1913" s="15" t="s">
        <v>26</v>
      </c>
      <c r="M1913" s="15" t="s">
        <v>26</v>
      </c>
      <c r="N1913" s="15" t="s">
        <v>26</v>
      </c>
      <c r="O1913" s="15" t="s">
        <v>24</v>
      </c>
      <c r="P1913" s="15" t="s">
        <v>29</v>
      </c>
      <c r="Q1913" s="15" t="s">
        <v>24</v>
      </c>
      <c r="R1913" s="15" t="s">
        <v>21</v>
      </c>
      <c r="S1913" s="18" t="n">
        <v>106.1</v>
      </c>
      <c r="T1913" s="15" t="n">
        <v>7657.4</v>
      </c>
      <c r="U1913" s="15" t="s">
        <v>24</v>
      </c>
      <c r="V1913" s="18" t="n">
        <f aca="false">IF(ISNUMBER(T1913),T1913,0)</f>
        <v>7657.4</v>
      </c>
      <c r="W1913" s="15" t="n">
        <f aca="false">IF(U1913="Yes",1,0)</f>
        <v>0</v>
      </c>
      <c r="X1913" s="15" t="str">
        <f aca="false">IF(F1913&lt;=12,"0-12 months",IF(F1913&lt;=24,"13-24 months",IF(F1913&lt;=48,"25-48 months","49-72 months")))</f>
        <v>49-72 months</v>
      </c>
      <c r="Y1913" s="15" t="str">
        <f aca="false">IF(C1913=1,"Yes","No")</f>
        <v>No</v>
      </c>
      <c r="Z1913" s="15" t="n">
        <f aca="false">COUNTIF(J1913:O1913,"Yes")</f>
        <v>5</v>
      </c>
      <c r="AA1913" s="18" t="n">
        <f aca="false">S1913*W1913</f>
        <v>0</v>
      </c>
      <c r="AB1913" s="15" t="n">
        <f aca="false">(P1913="Month-to-month")+(I1913="Fiber optic")+(R1913="Electronic check")+(F1913&lt;=12)+(M1913="No")+(J1913="No")</f>
        <v>1</v>
      </c>
      <c r="AC1913" s="15" t="str">
        <f aca="false">IF(AB1913&gt;=5,"High",IF(AB1913&gt;=3,"Medium","Low"))</f>
        <v>Low</v>
      </c>
    </row>
    <row r="1914" customFormat="false" ht="15" hidden="false" customHeight="false" outlineLevel="0" collapsed="false">
      <c r="A1914" s="15" t="s">
        <v>2011</v>
      </c>
      <c r="B1914" s="15" t="s">
        <v>98</v>
      </c>
      <c r="C1914" s="15" t="n">
        <v>0</v>
      </c>
      <c r="D1914" s="15" t="s">
        <v>26</v>
      </c>
      <c r="E1914" s="15" t="s">
        <v>26</v>
      </c>
      <c r="F1914" s="15" t="n">
        <v>44</v>
      </c>
      <c r="G1914" s="15" t="s">
        <v>26</v>
      </c>
      <c r="H1914" s="15" t="s">
        <v>24</v>
      </c>
      <c r="I1914" s="15" t="s">
        <v>24</v>
      </c>
      <c r="J1914" s="15" t="s">
        <v>28</v>
      </c>
      <c r="K1914" s="15" t="s">
        <v>28</v>
      </c>
      <c r="L1914" s="15" t="s">
        <v>28</v>
      </c>
      <c r="M1914" s="15" t="s">
        <v>28</v>
      </c>
      <c r="N1914" s="15" t="s">
        <v>28</v>
      </c>
      <c r="O1914" s="15" t="s">
        <v>28</v>
      </c>
      <c r="P1914" s="15" t="s">
        <v>27</v>
      </c>
      <c r="Q1914" s="15" t="s">
        <v>26</v>
      </c>
      <c r="R1914" s="15" t="s">
        <v>19</v>
      </c>
      <c r="S1914" s="18" t="n">
        <v>20.5</v>
      </c>
      <c r="T1914" s="15" t="n">
        <v>865.05</v>
      </c>
      <c r="U1914" s="15" t="s">
        <v>24</v>
      </c>
      <c r="V1914" s="18" t="n">
        <f aca="false">IF(ISNUMBER(T1914),T1914,0)</f>
        <v>865.05</v>
      </c>
      <c r="W1914" s="15" t="n">
        <f aca="false">IF(U1914="Yes",1,0)</f>
        <v>0</v>
      </c>
      <c r="X1914" s="15" t="str">
        <f aca="false">IF(F1914&lt;=12,"0-12 months",IF(F1914&lt;=24,"13-24 months",IF(F1914&lt;=48,"25-48 months","49-72 months")))</f>
        <v>25-48 months</v>
      </c>
      <c r="Y1914" s="15" t="str">
        <f aca="false">IF(C1914=1,"Yes","No")</f>
        <v>No</v>
      </c>
      <c r="Z1914" s="15" t="n">
        <f aca="false">COUNTIF(J1914:O1914,"Yes")</f>
        <v>0</v>
      </c>
      <c r="AA1914" s="18" t="n">
        <f aca="false">S1914*W1914</f>
        <v>0</v>
      </c>
      <c r="AB1914" s="15" t="n">
        <f aca="false">(P1914="Month-to-month")+(I1914="Fiber optic")+(R1914="Electronic check")+(F1914&lt;=12)+(M1914="No")+(J1914="No")</f>
        <v>0</v>
      </c>
      <c r="AC1914" s="15" t="str">
        <f aca="false">IF(AB1914&gt;=5,"High",IF(AB1914&gt;=3,"Medium","Low"))</f>
        <v>Low</v>
      </c>
    </row>
    <row r="1915" customFormat="false" ht="15" hidden="false" customHeight="false" outlineLevel="0" collapsed="false">
      <c r="A1915" s="15" t="s">
        <v>2012</v>
      </c>
      <c r="B1915" s="15" t="s">
        <v>94</v>
      </c>
      <c r="C1915" s="15" t="n">
        <v>0</v>
      </c>
      <c r="D1915" s="15" t="s">
        <v>24</v>
      </c>
      <c r="E1915" s="15" t="s">
        <v>24</v>
      </c>
      <c r="F1915" s="15" t="n">
        <v>65</v>
      </c>
      <c r="G1915" s="15" t="s">
        <v>26</v>
      </c>
      <c r="H1915" s="15" t="s">
        <v>26</v>
      </c>
      <c r="I1915" s="15" t="s">
        <v>102</v>
      </c>
      <c r="J1915" s="15" t="s">
        <v>24</v>
      </c>
      <c r="K1915" s="15" t="s">
        <v>26</v>
      </c>
      <c r="L1915" s="15" t="s">
        <v>26</v>
      </c>
      <c r="M1915" s="15" t="s">
        <v>24</v>
      </c>
      <c r="N1915" s="15" t="s">
        <v>26</v>
      </c>
      <c r="O1915" s="15" t="s">
        <v>24</v>
      </c>
      <c r="P1915" s="15" t="s">
        <v>27</v>
      </c>
      <c r="Q1915" s="15" t="s">
        <v>26</v>
      </c>
      <c r="R1915" s="15" t="s">
        <v>15</v>
      </c>
      <c r="S1915" s="18" t="n">
        <v>95.5</v>
      </c>
      <c r="T1915" s="15" t="n">
        <v>6153.85</v>
      </c>
      <c r="U1915" s="15" t="s">
        <v>24</v>
      </c>
      <c r="V1915" s="18" t="n">
        <f aca="false">IF(ISNUMBER(T1915),T1915,0)</f>
        <v>6153.85</v>
      </c>
      <c r="W1915" s="15" t="n">
        <f aca="false">IF(U1915="Yes",1,0)</f>
        <v>0</v>
      </c>
      <c r="X1915" s="15" t="str">
        <f aca="false">IF(F1915&lt;=12,"0-12 months",IF(F1915&lt;=24,"13-24 months",IF(F1915&lt;=48,"25-48 months","49-72 months")))</f>
        <v>49-72 months</v>
      </c>
      <c r="Y1915" s="15" t="str">
        <f aca="false">IF(C1915=1,"Yes","No")</f>
        <v>No</v>
      </c>
      <c r="Z1915" s="15" t="n">
        <f aca="false">COUNTIF(J1915:O1915,"Yes")</f>
        <v>3</v>
      </c>
      <c r="AA1915" s="18" t="n">
        <f aca="false">S1915*W1915</f>
        <v>0</v>
      </c>
      <c r="AB1915" s="15" t="n">
        <f aca="false">(P1915="Month-to-month")+(I1915="Fiber optic")+(R1915="Electronic check")+(F1915&lt;=12)+(M1915="No")+(J1915="No")</f>
        <v>4</v>
      </c>
      <c r="AC1915" s="15" t="str">
        <f aca="false">IF(AB1915&gt;=5,"High",IF(AB1915&gt;=3,"Medium","Low"))</f>
        <v>Medium</v>
      </c>
    </row>
    <row r="1916" customFormat="false" ht="15" hidden="false" customHeight="false" outlineLevel="0" collapsed="false">
      <c r="A1916" s="15" t="s">
        <v>2013</v>
      </c>
      <c r="B1916" s="15" t="s">
        <v>94</v>
      </c>
      <c r="C1916" s="15" t="n">
        <v>0</v>
      </c>
      <c r="D1916" s="15" t="s">
        <v>24</v>
      </c>
      <c r="E1916" s="15" t="s">
        <v>24</v>
      </c>
      <c r="F1916" s="15" t="n">
        <v>3</v>
      </c>
      <c r="G1916" s="15" t="s">
        <v>26</v>
      </c>
      <c r="H1916" s="15" t="s">
        <v>26</v>
      </c>
      <c r="I1916" s="15" t="s">
        <v>96</v>
      </c>
      <c r="J1916" s="15" t="s">
        <v>24</v>
      </c>
      <c r="K1916" s="15" t="s">
        <v>24</v>
      </c>
      <c r="L1916" s="15" t="s">
        <v>24</v>
      </c>
      <c r="M1916" s="15" t="s">
        <v>26</v>
      </c>
      <c r="N1916" s="15" t="s">
        <v>26</v>
      </c>
      <c r="O1916" s="15" t="s">
        <v>24</v>
      </c>
      <c r="P1916" s="15" t="s">
        <v>25</v>
      </c>
      <c r="Q1916" s="15" t="s">
        <v>24</v>
      </c>
      <c r="R1916" s="15" t="s">
        <v>15</v>
      </c>
      <c r="S1916" s="18" t="n">
        <v>64.6</v>
      </c>
      <c r="T1916" s="15" t="n">
        <v>174.2</v>
      </c>
      <c r="U1916" s="15" t="s">
        <v>24</v>
      </c>
      <c r="V1916" s="18" t="n">
        <f aca="false">IF(ISNUMBER(T1916),T1916,0)</f>
        <v>174.2</v>
      </c>
      <c r="W1916" s="15" t="n">
        <f aca="false">IF(U1916="Yes",1,0)</f>
        <v>0</v>
      </c>
      <c r="X1916" s="15" t="str">
        <f aca="false">IF(F1916&lt;=12,"0-12 months",IF(F1916&lt;=24,"13-24 months",IF(F1916&lt;=48,"25-48 months","49-72 months")))</f>
        <v>0-12 months</v>
      </c>
      <c r="Y1916" s="15" t="str">
        <f aca="false">IF(C1916=1,"Yes","No")</f>
        <v>No</v>
      </c>
      <c r="Z1916" s="15" t="n">
        <f aca="false">COUNTIF(J1916:O1916,"Yes")</f>
        <v>2</v>
      </c>
      <c r="AA1916" s="18" t="n">
        <f aca="false">S1916*W1916</f>
        <v>0</v>
      </c>
      <c r="AB1916" s="15" t="n">
        <f aca="false">(P1916="Month-to-month")+(I1916="Fiber optic")+(R1916="Electronic check")+(F1916&lt;=12)+(M1916="No")+(J1916="No")</f>
        <v>4</v>
      </c>
      <c r="AC1916" s="15" t="str">
        <f aca="false">IF(AB1916&gt;=5,"High",IF(AB1916&gt;=3,"Medium","Low"))</f>
        <v>Medium</v>
      </c>
    </row>
    <row r="1917" customFormat="false" ht="15" hidden="false" customHeight="false" outlineLevel="0" collapsed="false">
      <c r="A1917" s="15" t="s">
        <v>2014</v>
      </c>
      <c r="B1917" s="15" t="s">
        <v>98</v>
      </c>
      <c r="C1917" s="15" t="n">
        <v>0</v>
      </c>
      <c r="D1917" s="15" t="s">
        <v>24</v>
      </c>
      <c r="E1917" s="15" t="s">
        <v>24</v>
      </c>
      <c r="F1917" s="15" t="n">
        <v>24</v>
      </c>
      <c r="G1917" s="15" t="s">
        <v>26</v>
      </c>
      <c r="H1917" s="15" t="s">
        <v>24</v>
      </c>
      <c r="I1917" s="15" t="s">
        <v>96</v>
      </c>
      <c r="J1917" s="15" t="s">
        <v>24</v>
      </c>
      <c r="K1917" s="15" t="s">
        <v>24</v>
      </c>
      <c r="L1917" s="15" t="s">
        <v>24</v>
      </c>
      <c r="M1917" s="15" t="s">
        <v>26</v>
      </c>
      <c r="N1917" s="15" t="s">
        <v>24</v>
      </c>
      <c r="O1917" s="15" t="s">
        <v>24</v>
      </c>
      <c r="P1917" s="15" t="s">
        <v>25</v>
      </c>
      <c r="Q1917" s="15" t="s">
        <v>26</v>
      </c>
      <c r="R1917" s="15" t="s">
        <v>21</v>
      </c>
      <c r="S1917" s="18" t="n">
        <v>51.1</v>
      </c>
      <c r="T1917" s="15" t="n">
        <v>1269.6</v>
      </c>
      <c r="U1917" s="15" t="s">
        <v>24</v>
      </c>
      <c r="V1917" s="18" t="n">
        <f aca="false">IF(ISNUMBER(T1917),T1917,0)</f>
        <v>1269.6</v>
      </c>
      <c r="W1917" s="15" t="n">
        <f aca="false">IF(U1917="Yes",1,0)</f>
        <v>0</v>
      </c>
      <c r="X1917" s="15" t="str">
        <f aca="false">IF(F1917&lt;=12,"0-12 months",IF(F1917&lt;=24,"13-24 months",IF(F1917&lt;=48,"25-48 months","49-72 months")))</f>
        <v>13-24 months</v>
      </c>
      <c r="Y1917" s="15" t="str">
        <f aca="false">IF(C1917=1,"Yes","No")</f>
        <v>No</v>
      </c>
      <c r="Z1917" s="15" t="n">
        <f aca="false">COUNTIF(J1917:O1917,"Yes")</f>
        <v>1</v>
      </c>
      <c r="AA1917" s="18" t="n">
        <f aca="false">S1917*W1917</f>
        <v>0</v>
      </c>
      <c r="AB1917" s="15" t="n">
        <f aca="false">(P1917="Month-to-month")+(I1917="Fiber optic")+(R1917="Electronic check")+(F1917&lt;=12)+(M1917="No")+(J1917="No")</f>
        <v>2</v>
      </c>
      <c r="AC1917" s="15" t="str">
        <f aca="false">IF(AB1917&gt;=5,"High",IF(AB1917&gt;=3,"Medium","Low"))</f>
        <v>Low</v>
      </c>
    </row>
    <row r="1918" customFormat="false" ht="15" hidden="false" customHeight="false" outlineLevel="0" collapsed="false">
      <c r="A1918" s="15" t="s">
        <v>2015</v>
      </c>
      <c r="B1918" s="15" t="s">
        <v>94</v>
      </c>
      <c r="C1918" s="15" t="n">
        <v>0</v>
      </c>
      <c r="D1918" s="15" t="s">
        <v>24</v>
      </c>
      <c r="E1918" s="15" t="s">
        <v>24</v>
      </c>
      <c r="F1918" s="15" t="n">
        <v>44</v>
      </c>
      <c r="G1918" s="15" t="s">
        <v>26</v>
      </c>
      <c r="H1918" s="15" t="s">
        <v>26</v>
      </c>
      <c r="I1918" s="15" t="s">
        <v>102</v>
      </c>
      <c r="J1918" s="15" t="s">
        <v>24</v>
      </c>
      <c r="K1918" s="15" t="s">
        <v>26</v>
      </c>
      <c r="L1918" s="15" t="s">
        <v>26</v>
      </c>
      <c r="M1918" s="15" t="s">
        <v>24</v>
      </c>
      <c r="N1918" s="15" t="s">
        <v>24</v>
      </c>
      <c r="O1918" s="15" t="s">
        <v>24</v>
      </c>
      <c r="P1918" s="15" t="s">
        <v>25</v>
      </c>
      <c r="Q1918" s="15" t="s">
        <v>26</v>
      </c>
      <c r="R1918" s="15" t="s">
        <v>19</v>
      </c>
      <c r="S1918" s="18" t="n">
        <v>84.8</v>
      </c>
      <c r="T1918" s="15" t="n">
        <v>3862.55</v>
      </c>
      <c r="U1918" s="15" t="s">
        <v>26</v>
      </c>
      <c r="V1918" s="18" t="n">
        <f aca="false">IF(ISNUMBER(T1918),T1918,0)</f>
        <v>3862.55</v>
      </c>
      <c r="W1918" s="15" t="n">
        <f aca="false">IF(U1918="Yes",1,0)</f>
        <v>1</v>
      </c>
      <c r="X1918" s="15" t="str">
        <f aca="false">IF(F1918&lt;=12,"0-12 months",IF(F1918&lt;=24,"13-24 months",IF(F1918&lt;=48,"25-48 months","49-72 months")))</f>
        <v>25-48 months</v>
      </c>
      <c r="Y1918" s="15" t="str">
        <f aca="false">IF(C1918=1,"Yes","No")</f>
        <v>No</v>
      </c>
      <c r="Z1918" s="15" t="n">
        <f aca="false">COUNTIF(J1918:O1918,"Yes")</f>
        <v>2</v>
      </c>
      <c r="AA1918" s="18" t="n">
        <f aca="false">S1918*W1918</f>
        <v>84.8</v>
      </c>
      <c r="AB1918" s="15" t="n">
        <f aca="false">(P1918="Month-to-month")+(I1918="Fiber optic")+(R1918="Electronic check")+(F1918&lt;=12)+(M1918="No")+(J1918="No")</f>
        <v>4</v>
      </c>
      <c r="AC1918" s="15" t="str">
        <f aca="false">IF(AB1918&gt;=5,"High",IF(AB1918&gt;=3,"Medium","Low"))</f>
        <v>Medium</v>
      </c>
    </row>
    <row r="1919" customFormat="false" ht="15" hidden="false" customHeight="false" outlineLevel="0" collapsed="false">
      <c r="A1919" s="15" t="s">
        <v>2016</v>
      </c>
      <c r="B1919" s="15" t="s">
        <v>94</v>
      </c>
      <c r="C1919" s="15" t="n">
        <v>1</v>
      </c>
      <c r="D1919" s="15" t="s">
        <v>26</v>
      </c>
      <c r="E1919" s="15" t="s">
        <v>24</v>
      </c>
      <c r="F1919" s="15" t="n">
        <v>72</v>
      </c>
      <c r="G1919" s="15" t="s">
        <v>26</v>
      </c>
      <c r="H1919" s="15" t="s">
        <v>26</v>
      </c>
      <c r="I1919" s="15" t="s">
        <v>96</v>
      </c>
      <c r="J1919" s="15" t="s">
        <v>26</v>
      </c>
      <c r="K1919" s="15" t="s">
        <v>26</v>
      </c>
      <c r="L1919" s="15" t="s">
        <v>26</v>
      </c>
      <c r="M1919" s="15" t="s">
        <v>26</v>
      </c>
      <c r="N1919" s="15" t="s">
        <v>26</v>
      </c>
      <c r="O1919" s="15" t="s">
        <v>26</v>
      </c>
      <c r="P1919" s="15" t="s">
        <v>29</v>
      </c>
      <c r="Q1919" s="15" t="s">
        <v>24</v>
      </c>
      <c r="R1919" s="15" t="s">
        <v>21</v>
      </c>
      <c r="S1919" s="18" t="n">
        <v>89.1</v>
      </c>
      <c r="T1919" s="15" t="n">
        <v>6352.4</v>
      </c>
      <c r="U1919" s="15" t="s">
        <v>24</v>
      </c>
      <c r="V1919" s="18" t="n">
        <f aca="false">IF(ISNUMBER(T1919),T1919,0)</f>
        <v>6352.4</v>
      </c>
      <c r="W1919" s="15" t="n">
        <f aca="false">IF(U1919="Yes",1,0)</f>
        <v>0</v>
      </c>
      <c r="X1919" s="15" t="str">
        <f aca="false">IF(F1919&lt;=12,"0-12 months",IF(F1919&lt;=24,"13-24 months",IF(F1919&lt;=48,"25-48 months","49-72 months")))</f>
        <v>49-72 months</v>
      </c>
      <c r="Y1919" s="15" t="str">
        <f aca="false">IF(C1919=1,"Yes","No")</f>
        <v>Yes</v>
      </c>
      <c r="Z1919" s="15" t="n">
        <f aca="false">COUNTIF(J1919:O1919,"Yes")</f>
        <v>6</v>
      </c>
      <c r="AA1919" s="18" t="n">
        <f aca="false">S1919*W1919</f>
        <v>0</v>
      </c>
      <c r="AB1919" s="15" t="n">
        <f aca="false">(P1919="Month-to-month")+(I1919="Fiber optic")+(R1919="Electronic check")+(F1919&lt;=12)+(M1919="No")+(J1919="No")</f>
        <v>0</v>
      </c>
      <c r="AC1919" s="15" t="str">
        <f aca="false">IF(AB1919&gt;=5,"High",IF(AB1919&gt;=3,"Medium","Low"))</f>
        <v>Low</v>
      </c>
    </row>
    <row r="1920" customFormat="false" ht="15" hidden="false" customHeight="false" outlineLevel="0" collapsed="false">
      <c r="A1920" s="15" t="s">
        <v>2017</v>
      </c>
      <c r="B1920" s="15" t="s">
        <v>98</v>
      </c>
      <c r="C1920" s="15" t="n">
        <v>0</v>
      </c>
      <c r="D1920" s="15" t="s">
        <v>24</v>
      </c>
      <c r="E1920" s="15" t="s">
        <v>24</v>
      </c>
      <c r="F1920" s="15" t="n">
        <v>24</v>
      </c>
      <c r="G1920" s="15" t="s">
        <v>26</v>
      </c>
      <c r="H1920" s="15" t="s">
        <v>24</v>
      </c>
      <c r="I1920" s="15" t="s">
        <v>96</v>
      </c>
      <c r="J1920" s="15" t="s">
        <v>26</v>
      </c>
      <c r="K1920" s="15" t="s">
        <v>24</v>
      </c>
      <c r="L1920" s="15" t="s">
        <v>24</v>
      </c>
      <c r="M1920" s="15" t="s">
        <v>26</v>
      </c>
      <c r="N1920" s="15" t="s">
        <v>24</v>
      </c>
      <c r="O1920" s="15" t="s">
        <v>24</v>
      </c>
      <c r="P1920" s="15" t="s">
        <v>25</v>
      </c>
      <c r="Q1920" s="15" t="s">
        <v>24</v>
      </c>
      <c r="R1920" s="15" t="s">
        <v>15</v>
      </c>
      <c r="S1920" s="18" t="n">
        <v>54.95</v>
      </c>
      <c r="T1920" s="15" t="n">
        <v>1348.5</v>
      </c>
      <c r="U1920" s="15" t="s">
        <v>24</v>
      </c>
      <c r="V1920" s="18" t="n">
        <f aca="false">IF(ISNUMBER(T1920),T1920,0)</f>
        <v>1348.5</v>
      </c>
      <c r="W1920" s="15" t="n">
        <f aca="false">IF(U1920="Yes",1,0)</f>
        <v>0</v>
      </c>
      <c r="X1920" s="15" t="str">
        <f aca="false">IF(F1920&lt;=12,"0-12 months",IF(F1920&lt;=24,"13-24 months",IF(F1920&lt;=48,"25-48 months","49-72 months")))</f>
        <v>13-24 months</v>
      </c>
      <c r="Y1920" s="15" t="str">
        <f aca="false">IF(C1920=1,"Yes","No")</f>
        <v>No</v>
      </c>
      <c r="Z1920" s="15" t="n">
        <f aca="false">COUNTIF(J1920:O1920,"Yes")</f>
        <v>2</v>
      </c>
      <c r="AA1920" s="18" t="n">
        <f aca="false">S1920*W1920</f>
        <v>0</v>
      </c>
      <c r="AB1920" s="15" t="n">
        <f aca="false">(P1920="Month-to-month")+(I1920="Fiber optic")+(R1920="Electronic check")+(F1920&lt;=12)+(M1920="No")+(J1920="No")</f>
        <v>2</v>
      </c>
      <c r="AC1920" s="15" t="str">
        <f aca="false">IF(AB1920&gt;=5,"High",IF(AB1920&gt;=3,"Medium","Low"))</f>
        <v>Low</v>
      </c>
    </row>
    <row r="1921" customFormat="false" ht="15" hidden="false" customHeight="false" outlineLevel="0" collapsed="false">
      <c r="A1921" s="15" t="s">
        <v>2018</v>
      </c>
      <c r="B1921" s="15" t="s">
        <v>98</v>
      </c>
      <c r="C1921" s="15" t="n">
        <v>0</v>
      </c>
      <c r="D1921" s="15" t="s">
        <v>24</v>
      </c>
      <c r="E1921" s="15" t="s">
        <v>24</v>
      </c>
      <c r="F1921" s="15" t="n">
        <v>1</v>
      </c>
      <c r="G1921" s="15" t="s">
        <v>26</v>
      </c>
      <c r="H1921" s="15" t="s">
        <v>24</v>
      </c>
      <c r="I1921" s="15" t="s">
        <v>96</v>
      </c>
      <c r="J1921" s="15" t="s">
        <v>24</v>
      </c>
      <c r="K1921" s="15" t="s">
        <v>24</v>
      </c>
      <c r="L1921" s="15" t="s">
        <v>26</v>
      </c>
      <c r="M1921" s="15" t="s">
        <v>24</v>
      </c>
      <c r="N1921" s="15" t="s">
        <v>24</v>
      </c>
      <c r="O1921" s="15" t="s">
        <v>24</v>
      </c>
      <c r="P1921" s="15" t="s">
        <v>25</v>
      </c>
      <c r="Q1921" s="15" t="s">
        <v>24</v>
      </c>
      <c r="R1921" s="15" t="s">
        <v>17</v>
      </c>
      <c r="S1921" s="18" t="n">
        <v>50.9</v>
      </c>
      <c r="T1921" s="15" t="n">
        <v>50.9</v>
      </c>
      <c r="U1921" s="15" t="s">
        <v>26</v>
      </c>
      <c r="V1921" s="18" t="n">
        <f aca="false">IF(ISNUMBER(T1921),T1921,0)</f>
        <v>50.9</v>
      </c>
      <c r="W1921" s="15" t="n">
        <f aca="false">IF(U1921="Yes",1,0)</f>
        <v>1</v>
      </c>
      <c r="X1921" s="15" t="str">
        <f aca="false">IF(F1921&lt;=12,"0-12 months",IF(F1921&lt;=24,"13-24 months",IF(F1921&lt;=48,"25-48 months","49-72 months")))</f>
        <v>0-12 months</v>
      </c>
      <c r="Y1921" s="15" t="str">
        <f aca="false">IF(C1921=1,"Yes","No")</f>
        <v>No</v>
      </c>
      <c r="Z1921" s="15" t="n">
        <f aca="false">COUNTIF(J1921:O1921,"Yes")</f>
        <v>1</v>
      </c>
      <c r="AA1921" s="18" t="n">
        <f aca="false">S1921*W1921</f>
        <v>50.9</v>
      </c>
      <c r="AB1921" s="15" t="n">
        <f aca="false">(P1921="Month-to-month")+(I1921="Fiber optic")+(R1921="Electronic check")+(F1921&lt;=12)+(M1921="No")+(J1921="No")</f>
        <v>4</v>
      </c>
      <c r="AC1921" s="15" t="str">
        <f aca="false">IF(AB1921&gt;=5,"High",IF(AB1921&gt;=3,"Medium","Low"))</f>
        <v>Medium</v>
      </c>
    </row>
    <row r="1922" customFormat="false" ht="15" hidden="false" customHeight="false" outlineLevel="0" collapsed="false">
      <c r="A1922" s="15" t="s">
        <v>2019</v>
      </c>
      <c r="B1922" s="15" t="s">
        <v>98</v>
      </c>
      <c r="C1922" s="15" t="n">
        <v>0</v>
      </c>
      <c r="D1922" s="15" t="s">
        <v>26</v>
      </c>
      <c r="E1922" s="15" t="s">
        <v>24</v>
      </c>
      <c r="F1922" s="15" t="n">
        <v>22</v>
      </c>
      <c r="G1922" s="15" t="s">
        <v>26</v>
      </c>
      <c r="H1922" s="15" t="s">
        <v>24</v>
      </c>
      <c r="I1922" s="15" t="s">
        <v>24</v>
      </c>
      <c r="J1922" s="15" t="s">
        <v>28</v>
      </c>
      <c r="K1922" s="15" t="s">
        <v>28</v>
      </c>
      <c r="L1922" s="15" t="s">
        <v>28</v>
      </c>
      <c r="M1922" s="15" t="s">
        <v>28</v>
      </c>
      <c r="N1922" s="15" t="s">
        <v>28</v>
      </c>
      <c r="O1922" s="15" t="s">
        <v>28</v>
      </c>
      <c r="P1922" s="15" t="s">
        <v>25</v>
      </c>
      <c r="Q1922" s="15" t="s">
        <v>26</v>
      </c>
      <c r="R1922" s="15" t="s">
        <v>19</v>
      </c>
      <c r="S1922" s="18" t="n">
        <v>20.45</v>
      </c>
      <c r="T1922" s="15" t="n">
        <v>471.55</v>
      </c>
      <c r="U1922" s="15" t="s">
        <v>24</v>
      </c>
      <c r="V1922" s="18" t="n">
        <f aca="false">IF(ISNUMBER(T1922),T1922,0)</f>
        <v>471.55</v>
      </c>
      <c r="W1922" s="15" t="n">
        <f aca="false">IF(U1922="Yes",1,0)</f>
        <v>0</v>
      </c>
      <c r="X1922" s="15" t="str">
        <f aca="false">IF(F1922&lt;=12,"0-12 months",IF(F1922&lt;=24,"13-24 months",IF(F1922&lt;=48,"25-48 months","49-72 months")))</f>
        <v>13-24 months</v>
      </c>
      <c r="Y1922" s="15" t="str">
        <f aca="false">IF(C1922=1,"Yes","No")</f>
        <v>No</v>
      </c>
      <c r="Z1922" s="15" t="n">
        <f aca="false">COUNTIF(J1922:O1922,"Yes")</f>
        <v>0</v>
      </c>
      <c r="AA1922" s="18" t="n">
        <f aca="false">S1922*W1922</f>
        <v>0</v>
      </c>
      <c r="AB1922" s="15" t="n">
        <f aca="false">(P1922="Month-to-month")+(I1922="Fiber optic")+(R1922="Electronic check")+(F1922&lt;=12)+(M1922="No")+(J1922="No")</f>
        <v>1</v>
      </c>
      <c r="AC1922" s="15" t="str">
        <f aca="false">IF(AB1922&gt;=5,"High",IF(AB1922&gt;=3,"Medium","Low"))</f>
        <v>Low</v>
      </c>
    </row>
    <row r="1923" customFormat="false" ht="15" hidden="false" customHeight="false" outlineLevel="0" collapsed="false">
      <c r="A1923" s="15" t="s">
        <v>2020</v>
      </c>
      <c r="B1923" s="15" t="s">
        <v>98</v>
      </c>
      <c r="C1923" s="15" t="n">
        <v>0</v>
      </c>
      <c r="D1923" s="15" t="s">
        <v>26</v>
      </c>
      <c r="E1923" s="15" t="s">
        <v>26</v>
      </c>
      <c r="F1923" s="15" t="n">
        <v>70</v>
      </c>
      <c r="G1923" s="15" t="s">
        <v>26</v>
      </c>
      <c r="H1923" s="15" t="s">
        <v>26</v>
      </c>
      <c r="I1923" s="15" t="s">
        <v>96</v>
      </c>
      <c r="J1923" s="15" t="s">
        <v>24</v>
      </c>
      <c r="K1923" s="15" t="s">
        <v>26</v>
      </c>
      <c r="L1923" s="15" t="s">
        <v>26</v>
      </c>
      <c r="M1923" s="15" t="s">
        <v>26</v>
      </c>
      <c r="N1923" s="15" t="s">
        <v>26</v>
      </c>
      <c r="O1923" s="15" t="s">
        <v>26</v>
      </c>
      <c r="P1923" s="15" t="s">
        <v>29</v>
      </c>
      <c r="Q1923" s="15" t="s">
        <v>26</v>
      </c>
      <c r="R1923" s="15" t="s">
        <v>21</v>
      </c>
      <c r="S1923" s="18" t="n">
        <v>85.95</v>
      </c>
      <c r="T1923" s="15" t="n">
        <v>5931.75</v>
      </c>
      <c r="U1923" s="15" t="s">
        <v>24</v>
      </c>
      <c r="V1923" s="18" t="n">
        <f aca="false">IF(ISNUMBER(T1923),T1923,0)</f>
        <v>5931.75</v>
      </c>
      <c r="W1923" s="15" t="n">
        <f aca="false">IF(U1923="Yes",1,0)</f>
        <v>0</v>
      </c>
      <c r="X1923" s="15" t="str">
        <f aca="false">IF(F1923&lt;=12,"0-12 months",IF(F1923&lt;=24,"13-24 months",IF(F1923&lt;=48,"25-48 months","49-72 months")))</f>
        <v>49-72 months</v>
      </c>
      <c r="Y1923" s="15" t="str">
        <f aca="false">IF(C1923=1,"Yes","No")</f>
        <v>No</v>
      </c>
      <c r="Z1923" s="15" t="n">
        <f aca="false">COUNTIF(J1923:O1923,"Yes")</f>
        <v>5</v>
      </c>
      <c r="AA1923" s="18" t="n">
        <f aca="false">S1923*W1923</f>
        <v>0</v>
      </c>
      <c r="AB1923" s="15" t="n">
        <f aca="false">(P1923="Month-to-month")+(I1923="Fiber optic")+(R1923="Electronic check")+(F1923&lt;=12)+(M1923="No")+(J1923="No")</f>
        <v>1</v>
      </c>
      <c r="AC1923" s="15" t="str">
        <f aca="false">IF(AB1923&gt;=5,"High",IF(AB1923&gt;=3,"Medium","Low"))</f>
        <v>Low</v>
      </c>
    </row>
    <row r="1924" customFormat="false" ht="15" hidden="false" customHeight="false" outlineLevel="0" collapsed="false">
      <c r="A1924" s="15" t="s">
        <v>2021</v>
      </c>
      <c r="B1924" s="15" t="s">
        <v>98</v>
      </c>
      <c r="C1924" s="15" t="n">
        <v>0</v>
      </c>
      <c r="D1924" s="15" t="s">
        <v>26</v>
      </c>
      <c r="E1924" s="15" t="s">
        <v>26</v>
      </c>
      <c r="F1924" s="15" t="n">
        <v>25</v>
      </c>
      <c r="G1924" s="15" t="s">
        <v>26</v>
      </c>
      <c r="H1924" s="15" t="s">
        <v>26</v>
      </c>
      <c r="I1924" s="15" t="s">
        <v>96</v>
      </c>
      <c r="J1924" s="15" t="s">
        <v>24</v>
      </c>
      <c r="K1924" s="15" t="s">
        <v>24</v>
      </c>
      <c r="L1924" s="15" t="s">
        <v>24</v>
      </c>
      <c r="M1924" s="15" t="s">
        <v>24</v>
      </c>
      <c r="N1924" s="15" t="s">
        <v>26</v>
      </c>
      <c r="O1924" s="15" t="s">
        <v>24</v>
      </c>
      <c r="P1924" s="15" t="s">
        <v>25</v>
      </c>
      <c r="Q1924" s="15" t="s">
        <v>24</v>
      </c>
      <c r="R1924" s="15" t="s">
        <v>15</v>
      </c>
      <c r="S1924" s="18" t="n">
        <v>60.35</v>
      </c>
      <c r="T1924" s="15" t="n">
        <v>1404.65</v>
      </c>
      <c r="U1924" s="15" t="s">
        <v>24</v>
      </c>
      <c r="V1924" s="18" t="n">
        <f aca="false">IF(ISNUMBER(T1924),T1924,0)</f>
        <v>1404.65</v>
      </c>
      <c r="W1924" s="15" t="n">
        <f aca="false">IF(U1924="Yes",1,0)</f>
        <v>0</v>
      </c>
      <c r="X1924" s="15" t="str">
        <f aca="false">IF(F1924&lt;=12,"0-12 months",IF(F1924&lt;=24,"13-24 months",IF(F1924&lt;=48,"25-48 months","49-72 months")))</f>
        <v>25-48 months</v>
      </c>
      <c r="Y1924" s="15" t="str">
        <f aca="false">IF(C1924=1,"Yes","No")</f>
        <v>No</v>
      </c>
      <c r="Z1924" s="15" t="n">
        <f aca="false">COUNTIF(J1924:O1924,"Yes")</f>
        <v>1</v>
      </c>
      <c r="AA1924" s="18" t="n">
        <f aca="false">S1924*W1924</f>
        <v>0</v>
      </c>
      <c r="AB1924" s="15" t="n">
        <f aca="false">(P1924="Month-to-month")+(I1924="Fiber optic")+(R1924="Electronic check")+(F1924&lt;=12)+(M1924="No")+(J1924="No")</f>
        <v>4</v>
      </c>
      <c r="AC1924" s="15" t="str">
        <f aca="false">IF(AB1924&gt;=5,"High",IF(AB1924&gt;=3,"Medium","Low"))</f>
        <v>Medium</v>
      </c>
    </row>
    <row r="1925" customFormat="false" ht="15" hidden="false" customHeight="false" outlineLevel="0" collapsed="false">
      <c r="A1925" s="15" t="s">
        <v>2022</v>
      </c>
      <c r="B1925" s="15" t="s">
        <v>98</v>
      </c>
      <c r="C1925" s="15" t="n">
        <v>0</v>
      </c>
      <c r="D1925" s="15" t="s">
        <v>26</v>
      </c>
      <c r="E1925" s="15" t="s">
        <v>26</v>
      </c>
      <c r="F1925" s="15" t="n">
        <v>37</v>
      </c>
      <c r="G1925" s="15" t="s">
        <v>26</v>
      </c>
      <c r="H1925" s="15" t="s">
        <v>24</v>
      </c>
      <c r="I1925" s="15" t="s">
        <v>24</v>
      </c>
      <c r="J1925" s="15" t="s">
        <v>28</v>
      </c>
      <c r="K1925" s="15" t="s">
        <v>28</v>
      </c>
      <c r="L1925" s="15" t="s">
        <v>28</v>
      </c>
      <c r="M1925" s="15" t="s">
        <v>28</v>
      </c>
      <c r="N1925" s="15" t="s">
        <v>28</v>
      </c>
      <c r="O1925" s="15" t="s">
        <v>28</v>
      </c>
      <c r="P1925" s="15" t="s">
        <v>29</v>
      </c>
      <c r="Q1925" s="15" t="s">
        <v>24</v>
      </c>
      <c r="R1925" s="15" t="s">
        <v>19</v>
      </c>
      <c r="S1925" s="18" t="n">
        <v>19.8</v>
      </c>
      <c r="T1925" s="15" t="n">
        <v>726.1</v>
      </c>
      <c r="U1925" s="15" t="s">
        <v>24</v>
      </c>
      <c r="V1925" s="18" t="n">
        <f aca="false">IF(ISNUMBER(T1925),T1925,0)</f>
        <v>726.1</v>
      </c>
      <c r="W1925" s="15" t="n">
        <f aca="false">IF(U1925="Yes",1,0)</f>
        <v>0</v>
      </c>
      <c r="X1925" s="15" t="str">
        <f aca="false">IF(F1925&lt;=12,"0-12 months",IF(F1925&lt;=24,"13-24 months",IF(F1925&lt;=48,"25-48 months","49-72 months")))</f>
        <v>25-48 months</v>
      </c>
      <c r="Y1925" s="15" t="str">
        <f aca="false">IF(C1925=1,"Yes","No")</f>
        <v>No</v>
      </c>
      <c r="Z1925" s="15" t="n">
        <f aca="false">COUNTIF(J1925:O1925,"Yes")</f>
        <v>0</v>
      </c>
      <c r="AA1925" s="18" t="n">
        <f aca="false">S1925*W1925</f>
        <v>0</v>
      </c>
      <c r="AB1925" s="15" t="n">
        <f aca="false">(P1925="Month-to-month")+(I1925="Fiber optic")+(R1925="Electronic check")+(F1925&lt;=12)+(M1925="No")+(J1925="No")</f>
        <v>0</v>
      </c>
      <c r="AC1925" s="15" t="str">
        <f aca="false">IF(AB1925&gt;=5,"High",IF(AB1925&gt;=3,"Medium","Low"))</f>
        <v>Low</v>
      </c>
    </row>
    <row r="1926" customFormat="false" ht="15" hidden="false" customHeight="false" outlineLevel="0" collapsed="false">
      <c r="A1926" s="15" t="s">
        <v>2023</v>
      </c>
      <c r="B1926" s="15" t="s">
        <v>94</v>
      </c>
      <c r="C1926" s="15" t="n">
        <v>1</v>
      </c>
      <c r="D1926" s="15" t="s">
        <v>26</v>
      </c>
      <c r="E1926" s="15" t="s">
        <v>26</v>
      </c>
      <c r="F1926" s="15" t="n">
        <v>22</v>
      </c>
      <c r="G1926" s="15" t="s">
        <v>26</v>
      </c>
      <c r="H1926" s="15" t="s">
        <v>26</v>
      </c>
      <c r="I1926" s="15" t="s">
        <v>102</v>
      </c>
      <c r="J1926" s="15" t="s">
        <v>24</v>
      </c>
      <c r="K1926" s="15" t="s">
        <v>24</v>
      </c>
      <c r="L1926" s="15" t="s">
        <v>24</v>
      </c>
      <c r="M1926" s="15" t="s">
        <v>24</v>
      </c>
      <c r="N1926" s="15" t="s">
        <v>26</v>
      </c>
      <c r="O1926" s="15" t="s">
        <v>24</v>
      </c>
      <c r="P1926" s="15" t="s">
        <v>25</v>
      </c>
      <c r="Q1926" s="15" t="s">
        <v>24</v>
      </c>
      <c r="R1926" s="15" t="s">
        <v>19</v>
      </c>
      <c r="S1926" s="18" t="n">
        <v>85.35</v>
      </c>
      <c r="T1926" s="15" t="n">
        <v>1961.6</v>
      </c>
      <c r="U1926" s="15" t="s">
        <v>24</v>
      </c>
      <c r="V1926" s="18" t="n">
        <f aca="false">IF(ISNUMBER(T1926),T1926,0)</f>
        <v>1961.6</v>
      </c>
      <c r="W1926" s="15" t="n">
        <f aca="false">IF(U1926="Yes",1,0)</f>
        <v>0</v>
      </c>
      <c r="X1926" s="15" t="str">
        <f aca="false">IF(F1926&lt;=12,"0-12 months",IF(F1926&lt;=24,"13-24 months",IF(F1926&lt;=48,"25-48 months","49-72 months")))</f>
        <v>13-24 months</v>
      </c>
      <c r="Y1926" s="15" t="str">
        <f aca="false">IF(C1926=1,"Yes","No")</f>
        <v>Yes</v>
      </c>
      <c r="Z1926" s="15" t="n">
        <f aca="false">COUNTIF(J1926:O1926,"Yes")</f>
        <v>1</v>
      </c>
      <c r="AA1926" s="18" t="n">
        <f aca="false">S1926*W1926</f>
        <v>0</v>
      </c>
      <c r="AB1926" s="15" t="n">
        <f aca="false">(P1926="Month-to-month")+(I1926="Fiber optic")+(R1926="Electronic check")+(F1926&lt;=12)+(M1926="No")+(J1926="No")</f>
        <v>4</v>
      </c>
      <c r="AC1926" s="15" t="str">
        <f aca="false">IF(AB1926&gt;=5,"High",IF(AB1926&gt;=3,"Medium","Low"))</f>
        <v>Medium</v>
      </c>
    </row>
    <row r="1927" customFormat="false" ht="15" hidden="false" customHeight="false" outlineLevel="0" collapsed="false">
      <c r="A1927" s="15" t="s">
        <v>2024</v>
      </c>
      <c r="B1927" s="15" t="s">
        <v>94</v>
      </c>
      <c r="C1927" s="15" t="n">
        <v>0</v>
      </c>
      <c r="D1927" s="15" t="s">
        <v>26</v>
      </c>
      <c r="E1927" s="15" t="s">
        <v>26</v>
      </c>
      <c r="F1927" s="15" t="n">
        <v>59</v>
      </c>
      <c r="G1927" s="15" t="s">
        <v>26</v>
      </c>
      <c r="H1927" s="15" t="s">
        <v>26</v>
      </c>
      <c r="I1927" s="15" t="s">
        <v>96</v>
      </c>
      <c r="J1927" s="15" t="s">
        <v>24</v>
      </c>
      <c r="K1927" s="15" t="s">
        <v>24</v>
      </c>
      <c r="L1927" s="15" t="s">
        <v>26</v>
      </c>
      <c r="M1927" s="15" t="s">
        <v>26</v>
      </c>
      <c r="N1927" s="15" t="s">
        <v>26</v>
      </c>
      <c r="O1927" s="15" t="s">
        <v>24</v>
      </c>
      <c r="P1927" s="15" t="s">
        <v>29</v>
      </c>
      <c r="Q1927" s="15" t="s">
        <v>26</v>
      </c>
      <c r="R1927" s="15" t="s">
        <v>19</v>
      </c>
      <c r="S1927" s="18" t="n">
        <v>72.1</v>
      </c>
      <c r="T1927" s="15" t="n">
        <v>4194.85</v>
      </c>
      <c r="U1927" s="15" t="s">
        <v>24</v>
      </c>
      <c r="V1927" s="18" t="n">
        <f aca="false">IF(ISNUMBER(T1927),T1927,0)</f>
        <v>4194.85</v>
      </c>
      <c r="W1927" s="15" t="n">
        <f aca="false">IF(U1927="Yes",1,0)</f>
        <v>0</v>
      </c>
      <c r="X1927" s="15" t="str">
        <f aca="false">IF(F1927&lt;=12,"0-12 months",IF(F1927&lt;=24,"13-24 months",IF(F1927&lt;=48,"25-48 months","49-72 months")))</f>
        <v>49-72 months</v>
      </c>
      <c r="Y1927" s="15" t="str">
        <f aca="false">IF(C1927=1,"Yes","No")</f>
        <v>No</v>
      </c>
      <c r="Z1927" s="15" t="n">
        <f aca="false">COUNTIF(J1927:O1927,"Yes")</f>
        <v>3</v>
      </c>
      <c r="AA1927" s="18" t="n">
        <f aca="false">S1927*W1927</f>
        <v>0</v>
      </c>
      <c r="AB1927" s="15" t="n">
        <f aca="false">(P1927="Month-to-month")+(I1927="Fiber optic")+(R1927="Electronic check")+(F1927&lt;=12)+(M1927="No")+(J1927="No")</f>
        <v>1</v>
      </c>
      <c r="AC1927" s="15" t="str">
        <f aca="false">IF(AB1927&gt;=5,"High",IF(AB1927&gt;=3,"Medium","Low"))</f>
        <v>Low</v>
      </c>
    </row>
    <row r="1928" customFormat="false" ht="15" hidden="false" customHeight="false" outlineLevel="0" collapsed="false">
      <c r="A1928" s="15" t="s">
        <v>2025</v>
      </c>
      <c r="B1928" s="15" t="s">
        <v>98</v>
      </c>
      <c r="C1928" s="15" t="n">
        <v>0</v>
      </c>
      <c r="D1928" s="15" t="s">
        <v>26</v>
      </c>
      <c r="E1928" s="15" t="s">
        <v>26</v>
      </c>
      <c r="F1928" s="15" t="n">
        <v>49</v>
      </c>
      <c r="G1928" s="15" t="s">
        <v>26</v>
      </c>
      <c r="H1928" s="15" t="s">
        <v>26</v>
      </c>
      <c r="I1928" s="15" t="s">
        <v>102</v>
      </c>
      <c r="J1928" s="15" t="s">
        <v>24</v>
      </c>
      <c r="K1928" s="15" t="s">
        <v>24</v>
      </c>
      <c r="L1928" s="15" t="s">
        <v>26</v>
      </c>
      <c r="M1928" s="15" t="s">
        <v>24</v>
      </c>
      <c r="N1928" s="15" t="s">
        <v>26</v>
      </c>
      <c r="O1928" s="15" t="s">
        <v>26</v>
      </c>
      <c r="P1928" s="15" t="s">
        <v>25</v>
      </c>
      <c r="Q1928" s="15" t="s">
        <v>26</v>
      </c>
      <c r="R1928" s="15" t="s">
        <v>15</v>
      </c>
      <c r="S1928" s="18" t="n">
        <v>99.8</v>
      </c>
      <c r="T1928" s="15" t="n">
        <v>4872.45</v>
      </c>
      <c r="U1928" s="15" t="s">
        <v>26</v>
      </c>
      <c r="V1928" s="18" t="n">
        <f aca="false">IF(ISNUMBER(T1928),T1928,0)</f>
        <v>4872.45</v>
      </c>
      <c r="W1928" s="15" t="n">
        <f aca="false">IF(U1928="Yes",1,0)</f>
        <v>1</v>
      </c>
      <c r="X1928" s="15" t="str">
        <f aca="false">IF(F1928&lt;=12,"0-12 months",IF(F1928&lt;=24,"13-24 months",IF(F1928&lt;=48,"25-48 months","49-72 months")))</f>
        <v>49-72 months</v>
      </c>
      <c r="Y1928" s="15" t="str">
        <f aca="false">IF(C1928=1,"Yes","No")</f>
        <v>No</v>
      </c>
      <c r="Z1928" s="15" t="n">
        <f aca="false">COUNTIF(J1928:O1928,"Yes")</f>
        <v>3</v>
      </c>
      <c r="AA1928" s="18" t="n">
        <f aca="false">S1928*W1928</f>
        <v>99.8</v>
      </c>
      <c r="AB1928" s="15" t="n">
        <f aca="false">(P1928="Month-to-month")+(I1928="Fiber optic")+(R1928="Electronic check")+(F1928&lt;=12)+(M1928="No")+(J1928="No")</f>
        <v>5</v>
      </c>
      <c r="AC1928" s="15" t="str">
        <f aca="false">IF(AB1928&gt;=5,"High",IF(AB1928&gt;=3,"Medium","Low"))</f>
        <v>High</v>
      </c>
    </row>
    <row r="1929" customFormat="false" ht="15" hidden="false" customHeight="false" outlineLevel="0" collapsed="false">
      <c r="A1929" s="15" t="s">
        <v>2026</v>
      </c>
      <c r="B1929" s="15" t="s">
        <v>98</v>
      </c>
      <c r="C1929" s="15" t="n">
        <v>0</v>
      </c>
      <c r="D1929" s="15" t="s">
        <v>26</v>
      </c>
      <c r="E1929" s="15" t="s">
        <v>26</v>
      </c>
      <c r="F1929" s="15" t="n">
        <v>47</v>
      </c>
      <c r="G1929" s="15" t="s">
        <v>26</v>
      </c>
      <c r="H1929" s="15" t="s">
        <v>26</v>
      </c>
      <c r="I1929" s="15" t="s">
        <v>102</v>
      </c>
      <c r="J1929" s="15" t="s">
        <v>24</v>
      </c>
      <c r="K1929" s="15" t="s">
        <v>24</v>
      </c>
      <c r="L1929" s="15" t="s">
        <v>26</v>
      </c>
      <c r="M1929" s="15" t="s">
        <v>26</v>
      </c>
      <c r="N1929" s="15" t="s">
        <v>26</v>
      </c>
      <c r="O1929" s="15" t="s">
        <v>26</v>
      </c>
      <c r="P1929" s="15" t="s">
        <v>25</v>
      </c>
      <c r="Q1929" s="15" t="s">
        <v>26</v>
      </c>
      <c r="R1929" s="15" t="s">
        <v>19</v>
      </c>
      <c r="S1929" s="18" t="n">
        <v>107.35</v>
      </c>
      <c r="T1929" s="15" t="n">
        <v>5118.95</v>
      </c>
      <c r="U1929" s="15" t="s">
        <v>26</v>
      </c>
      <c r="V1929" s="18" t="n">
        <f aca="false">IF(ISNUMBER(T1929),T1929,0)</f>
        <v>5118.95</v>
      </c>
      <c r="W1929" s="15" t="n">
        <f aca="false">IF(U1929="Yes",1,0)</f>
        <v>1</v>
      </c>
      <c r="X1929" s="15" t="str">
        <f aca="false">IF(F1929&lt;=12,"0-12 months",IF(F1929&lt;=24,"13-24 months",IF(F1929&lt;=48,"25-48 months","49-72 months")))</f>
        <v>25-48 months</v>
      </c>
      <c r="Y1929" s="15" t="str">
        <f aca="false">IF(C1929=1,"Yes","No")</f>
        <v>No</v>
      </c>
      <c r="Z1929" s="15" t="n">
        <f aca="false">COUNTIF(J1929:O1929,"Yes")</f>
        <v>4</v>
      </c>
      <c r="AA1929" s="18" t="n">
        <f aca="false">S1929*W1929</f>
        <v>107.35</v>
      </c>
      <c r="AB1929" s="15" t="n">
        <f aca="false">(P1929="Month-to-month")+(I1929="Fiber optic")+(R1929="Electronic check")+(F1929&lt;=12)+(M1929="No")+(J1929="No")</f>
        <v>3</v>
      </c>
      <c r="AC1929" s="15" t="str">
        <f aca="false">IF(AB1929&gt;=5,"High",IF(AB1929&gt;=3,"Medium","Low"))</f>
        <v>Medium</v>
      </c>
    </row>
    <row r="1930" customFormat="false" ht="15" hidden="false" customHeight="false" outlineLevel="0" collapsed="false">
      <c r="A1930" s="15" t="s">
        <v>2027</v>
      </c>
      <c r="B1930" s="15" t="s">
        <v>94</v>
      </c>
      <c r="C1930" s="15" t="n">
        <v>0</v>
      </c>
      <c r="D1930" s="15" t="s">
        <v>26</v>
      </c>
      <c r="E1930" s="15" t="s">
        <v>26</v>
      </c>
      <c r="F1930" s="15" t="n">
        <v>31</v>
      </c>
      <c r="G1930" s="15" t="s">
        <v>26</v>
      </c>
      <c r="H1930" s="15" t="s">
        <v>24</v>
      </c>
      <c r="I1930" s="15" t="s">
        <v>24</v>
      </c>
      <c r="J1930" s="15" t="s">
        <v>28</v>
      </c>
      <c r="K1930" s="15" t="s">
        <v>28</v>
      </c>
      <c r="L1930" s="15" t="s">
        <v>28</v>
      </c>
      <c r="M1930" s="15" t="s">
        <v>28</v>
      </c>
      <c r="N1930" s="15" t="s">
        <v>28</v>
      </c>
      <c r="O1930" s="15" t="s">
        <v>28</v>
      </c>
      <c r="P1930" s="15" t="s">
        <v>25</v>
      </c>
      <c r="Q1930" s="15" t="s">
        <v>26</v>
      </c>
      <c r="R1930" s="15" t="s">
        <v>17</v>
      </c>
      <c r="S1930" s="18" t="n">
        <v>19.55</v>
      </c>
      <c r="T1930" s="15" t="n">
        <v>658.95</v>
      </c>
      <c r="U1930" s="15" t="s">
        <v>26</v>
      </c>
      <c r="V1930" s="18" t="n">
        <f aca="false">IF(ISNUMBER(T1930),T1930,0)</f>
        <v>658.95</v>
      </c>
      <c r="W1930" s="15" t="n">
        <f aca="false">IF(U1930="Yes",1,0)</f>
        <v>1</v>
      </c>
      <c r="X1930" s="15" t="str">
        <f aca="false">IF(F1930&lt;=12,"0-12 months",IF(F1930&lt;=24,"13-24 months",IF(F1930&lt;=48,"25-48 months","49-72 months")))</f>
        <v>25-48 months</v>
      </c>
      <c r="Y1930" s="15" t="str">
        <f aca="false">IF(C1930=1,"Yes","No")</f>
        <v>No</v>
      </c>
      <c r="Z1930" s="15" t="n">
        <f aca="false">COUNTIF(J1930:O1930,"Yes")</f>
        <v>0</v>
      </c>
      <c r="AA1930" s="18" t="n">
        <f aca="false">S1930*W1930</f>
        <v>19.55</v>
      </c>
      <c r="AB1930" s="15" t="n">
        <f aca="false">(P1930="Month-to-month")+(I1930="Fiber optic")+(R1930="Electronic check")+(F1930&lt;=12)+(M1930="No")+(J1930="No")</f>
        <v>1</v>
      </c>
      <c r="AC1930" s="15" t="str">
        <f aca="false">IF(AB1930&gt;=5,"High",IF(AB1930&gt;=3,"Medium","Low"))</f>
        <v>Low</v>
      </c>
    </row>
    <row r="1931" customFormat="false" ht="15" hidden="false" customHeight="false" outlineLevel="0" collapsed="false">
      <c r="A1931" s="15" t="s">
        <v>2028</v>
      </c>
      <c r="B1931" s="15" t="s">
        <v>98</v>
      </c>
      <c r="C1931" s="15" t="n">
        <v>0</v>
      </c>
      <c r="D1931" s="15" t="s">
        <v>26</v>
      </c>
      <c r="E1931" s="15" t="s">
        <v>26</v>
      </c>
      <c r="F1931" s="15" t="n">
        <v>1</v>
      </c>
      <c r="G1931" s="15" t="s">
        <v>26</v>
      </c>
      <c r="H1931" s="15" t="s">
        <v>24</v>
      </c>
      <c r="I1931" s="15" t="s">
        <v>102</v>
      </c>
      <c r="J1931" s="15" t="s">
        <v>24</v>
      </c>
      <c r="K1931" s="15" t="s">
        <v>24</v>
      </c>
      <c r="L1931" s="15" t="s">
        <v>24</v>
      </c>
      <c r="M1931" s="15" t="s">
        <v>24</v>
      </c>
      <c r="N1931" s="15" t="s">
        <v>24</v>
      </c>
      <c r="O1931" s="15" t="s">
        <v>26</v>
      </c>
      <c r="P1931" s="15" t="s">
        <v>25</v>
      </c>
      <c r="Q1931" s="15" t="s">
        <v>26</v>
      </c>
      <c r="R1931" s="15" t="s">
        <v>15</v>
      </c>
      <c r="S1931" s="18" t="n">
        <v>81.05</v>
      </c>
      <c r="T1931" s="15" t="n">
        <v>81.05</v>
      </c>
      <c r="U1931" s="15" t="s">
        <v>24</v>
      </c>
      <c r="V1931" s="18" t="n">
        <f aca="false">IF(ISNUMBER(T1931),T1931,0)</f>
        <v>81.05</v>
      </c>
      <c r="W1931" s="15" t="n">
        <f aca="false">IF(U1931="Yes",1,0)</f>
        <v>0</v>
      </c>
      <c r="X1931" s="15" t="str">
        <f aca="false">IF(F1931&lt;=12,"0-12 months",IF(F1931&lt;=24,"13-24 months",IF(F1931&lt;=48,"25-48 months","49-72 months")))</f>
        <v>0-12 months</v>
      </c>
      <c r="Y1931" s="15" t="str">
        <f aca="false">IF(C1931=1,"Yes","No")</f>
        <v>No</v>
      </c>
      <c r="Z1931" s="15" t="n">
        <f aca="false">COUNTIF(J1931:O1931,"Yes")</f>
        <v>1</v>
      </c>
      <c r="AA1931" s="18" t="n">
        <f aca="false">S1931*W1931</f>
        <v>0</v>
      </c>
      <c r="AB1931" s="15" t="n">
        <f aca="false">(P1931="Month-to-month")+(I1931="Fiber optic")+(R1931="Electronic check")+(F1931&lt;=12)+(M1931="No")+(J1931="No")</f>
        <v>6</v>
      </c>
      <c r="AC1931" s="15" t="str">
        <f aca="false">IF(AB1931&gt;=5,"High",IF(AB1931&gt;=3,"Medium","Low"))</f>
        <v>High</v>
      </c>
    </row>
    <row r="1932" customFormat="false" ht="15" hidden="false" customHeight="false" outlineLevel="0" collapsed="false">
      <c r="A1932" s="15" t="s">
        <v>2029</v>
      </c>
      <c r="B1932" s="15" t="s">
        <v>98</v>
      </c>
      <c r="C1932" s="15" t="n">
        <v>0</v>
      </c>
      <c r="D1932" s="15" t="s">
        <v>24</v>
      </c>
      <c r="E1932" s="15" t="s">
        <v>24</v>
      </c>
      <c r="F1932" s="15" t="n">
        <v>3</v>
      </c>
      <c r="G1932" s="15" t="s">
        <v>26</v>
      </c>
      <c r="H1932" s="15" t="s">
        <v>24</v>
      </c>
      <c r="I1932" s="15" t="s">
        <v>24</v>
      </c>
      <c r="J1932" s="15" t="s">
        <v>28</v>
      </c>
      <c r="K1932" s="15" t="s">
        <v>28</v>
      </c>
      <c r="L1932" s="15" t="s">
        <v>28</v>
      </c>
      <c r="M1932" s="15" t="s">
        <v>28</v>
      </c>
      <c r="N1932" s="15" t="s">
        <v>28</v>
      </c>
      <c r="O1932" s="15" t="s">
        <v>28</v>
      </c>
      <c r="P1932" s="15" t="s">
        <v>25</v>
      </c>
      <c r="Q1932" s="15" t="s">
        <v>26</v>
      </c>
      <c r="R1932" s="15" t="s">
        <v>15</v>
      </c>
      <c r="S1932" s="18" t="n">
        <v>20.5</v>
      </c>
      <c r="T1932" s="15" t="n">
        <v>76.95</v>
      </c>
      <c r="U1932" s="15" t="s">
        <v>24</v>
      </c>
      <c r="V1932" s="18" t="n">
        <f aca="false">IF(ISNUMBER(T1932),T1932,0)</f>
        <v>76.95</v>
      </c>
      <c r="W1932" s="15" t="n">
        <f aca="false">IF(U1932="Yes",1,0)</f>
        <v>0</v>
      </c>
      <c r="X1932" s="15" t="str">
        <f aca="false">IF(F1932&lt;=12,"0-12 months",IF(F1932&lt;=24,"13-24 months",IF(F1932&lt;=48,"25-48 months","49-72 months")))</f>
        <v>0-12 months</v>
      </c>
      <c r="Y1932" s="15" t="str">
        <f aca="false">IF(C1932=1,"Yes","No")</f>
        <v>No</v>
      </c>
      <c r="Z1932" s="15" t="n">
        <f aca="false">COUNTIF(J1932:O1932,"Yes")</f>
        <v>0</v>
      </c>
      <c r="AA1932" s="18" t="n">
        <f aca="false">S1932*W1932</f>
        <v>0</v>
      </c>
      <c r="AB1932" s="15" t="n">
        <f aca="false">(P1932="Month-to-month")+(I1932="Fiber optic")+(R1932="Electronic check")+(F1932&lt;=12)+(M1932="No")+(J1932="No")</f>
        <v>3</v>
      </c>
      <c r="AC1932" s="15" t="str">
        <f aca="false">IF(AB1932&gt;=5,"High",IF(AB1932&gt;=3,"Medium","Low"))</f>
        <v>Medium</v>
      </c>
    </row>
    <row r="1933" customFormat="false" ht="15" hidden="false" customHeight="false" outlineLevel="0" collapsed="false">
      <c r="A1933" s="15" t="s">
        <v>2030</v>
      </c>
      <c r="B1933" s="15" t="s">
        <v>94</v>
      </c>
      <c r="C1933" s="15" t="n">
        <v>0</v>
      </c>
      <c r="D1933" s="15" t="s">
        <v>26</v>
      </c>
      <c r="E1933" s="15" t="s">
        <v>24</v>
      </c>
      <c r="F1933" s="15" t="n">
        <v>53</v>
      </c>
      <c r="G1933" s="15" t="s">
        <v>26</v>
      </c>
      <c r="H1933" s="15" t="s">
        <v>26</v>
      </c>
      <c r="I1933" s="15" t="s">
        <v>102</v>
      </c>
      <c r="J1933" s="15" t="s">
        <v>24</v>
      </c>
      <c r="K1933" s="15" t="s">
        <v>26</v>
      </c>
      <c r="L1933" s="15" t="s">
        <v>26</v>
      </c>
      <c r="M1933" s="15" t="s">
        <v>26</v>
      </c>
      <c r="N1933" s="15" t="s">
        <v>26</v>
      </c>
      <c r="O1933" s="15" t="s">
        <v>26</v>
      </c>
      <c r="P1933" s="15" t="s">
        <v>27</v>
      </c>
      <c r="Q1933" s="15" t="s">
        <v>26</v>
      </c>
      <c r="R1933" s="15" t="s">
        <v>19</v>
      </c>
      <c r="S1933" s="18" t="n">
        <v>111.8</v>
      </c>
      <c r="T1933" s="15" t="n">
        <v>5809.75</v>
      </c>
      <c r="U1933" s="15" t="s">
        <v>24</v>
      </c>
      <c r="V1933" s="18" t="n">
        <f aca="false">IF(ISNUMBER(T1933),T1933,0)</f>
        <v>5809.75</v>
      </c>
      <c r="W1933" s="15" t="n">
        <f aca="false">IF(U1933="Yes",1,0)</f>
        <v>0</v>
      </c>
      <c r="X1933" s="15" t="str">
        <f aca="false">IF(F1933&lt;=12,"0-12 months",IF(F1933&lt;=24,"13-24 months",IF(F1933&lt;=48,"25-48 months","49-72 months")))</f>
        <v>49-72 months</v>
      </c>
      <c r="Y1933" s="15" t="str">
        <f aca="false">IF(C1933=1,"Yes","No")</f>
        <v>No</v>
      </c>
      <c r="Z1933" s="15" t="n">
        <f aca="false">COUNTIF(J1933:O1933,"Yes")</f>
        <v>5</v>
      </c>
      <c r="AA1933" s="18" t="n">
        <f aca="false">S1933*W1933</f>
        <v>0</v>
      </c>
      <c r="AB1933" s="15" t="n">
        <f aca="false">(P1933="Month-to-month")+(I1933="Fiber optic")+(R1933="Electronic check")+(F1933&lt;=12)+(M1933="No")+(J1933="No")</f>
        <v>2</v>
      </c>
      <c r="AC1933" s="15" t="str">
        <f aca="false">IF(AB1933&gt;=5,"High",IF(AB1933&gt;=3,"Medium","Low"))</f>
        <v>Low</v>
      </c>
    </row>
    <row r="1934" customFormat="false" ht="15" hidden="false" customHeight="false" outlineLevel="0" collapsed="false">
      <c r="A1934" s="15" t="s">
        <v>2031</v>
      </c>
      <c r="B1934" s="15" t="s">
        <v>98</v>
      </c>
      <c r="C1934" s="15" t="n">
        <v>0</v>
      </c>
      <c r="D1934" s="15" t="s">
        <v>24</v>
      </c>
      <c r="E1934" s="15" t="s">
        <v>24</v>
      </c>
      <c r="F1934" s="15" t="n">
        <v>1</v>
      </c>
      <c r="G1934" s="15" t="s">
        <v>26</v>
      </c>
      <c r="H1934" s="15" t="s">
        <v>24</v>
      </c>
      <c r="I1934" s="15" t="s">
        <v>24</v>
      </c>
      <c r="J1934" s="15" t="s">
        <v>28</v>
      </c>
      <c r="K1934" s="15" t="s">
        <v>28</v>
      </c>
      <c r="L1934" s="15" t="s">
        <v>28</v>
      </c>
      <c r="M1934" s="15" t="s">
        <v>28</v>
      </c>
      <c r="N1934" s="15" t="s">
        <v>28</v>
      </c>
      <c r="O1934" s="15" t="s">
        <v>28</v>
      </c>
      <c r="P1934" s="15" t="s">
        <v>25</v>
      </c>
      <c r="Q1934" s="15" t="s">
        <v>24</v>
      </c>
      <c r="R1934" s="15" t="s">
        <v>17</v>
      </c>
      <c r="S1934" s="18" t="n">
        <v>20.2</v>
      </c>
      <c r="T1934" s="15" t="n">
        <v>20.2</v>
      </c>
      <c r="U1934" s="15" t="s">
        <v>24</v>
      </c>
      <c r="V1934" s="18" t="n">
        <f aca="false">IF(ISNUMBER(T1934),T1934,0)</f>
        <v>20.2</v>
      </c>
      <c r="W1934" s="15" t="n">
        <f aca="false">IF(U1934="Yes",1,0)</f>
        <v>0</v>
      </c>
      <c r="X1934" s="15" t="str">
        <f aca="false">IF(F1934&lt;=12,"0-12 months",IF(F1934&lt;=24,"13-24 months",IF(F1934&lt;=48,"25-48 months","49-72 months")))</f>
        <v>0-12 months</v>
      </c>
      <c r="Y1934" s="15" t="str">
        <f aca="false">IF(C1934=1,"Yes","No")</f>
        <v>No</v>
      </c>
      <c r="Z1934" s="15" t="n">
        <f aca="false">COUNTIF(J1934:O1934,"Yes")</f>
        <v>0</v>
      </c>
      <c r="AA1934" s="18" t="n">
        <f aca="false">S1934*W1934</f>
        <v>0</v>
      </c>
      <c r="AB1934" s="15" t="n">
        <f aca="false">(P1934="Month-to-month")+(I1934="Fiber optic")+(R1934="Electronic check")+(F1934&lt;=12)+(M1934="No")+(J1934="No")</f>
        <v>2</v>
      </c>
      <c r="AC1934" s="15" t="str">
        <f aca="false">IF(AB1934&gt;=5,"High",IF(AB1934&gt;=3,"Medium","Low"))</f>
        <v>Low</v>
      </c>
    </row>
    <row r="1935" customFormat="false" ht="15" hidden="false" customHeight="false" outlineLevel="0" collapsed="false">
      <c r="A1935" s="15" t="s">
        <v>2032</v>
      </c>
      <c r="B1935" s="15" t="s">
        <v>98</v>
      </c>
      <c r="C1935" s="15" t="n">
        <v>0</v>
      </c>
      <c r="D1935" s="15" t="s">
        <v>24</v>
      </c>
      <c r="E1935" s="15" t="s">
        <v>24</v>
      </c>
      <c r="F1935" s="15" t="n">
        <v>20</v>
      </c>
      <c r="G1935" s="15" t="s">
        <v>26</v>
      </c>
      <c r="H1935" s="15" t="s">
        <v>24</v>
      </c>
      <c r="I1935" s="15" t="s">
        <v>24</v>
      </c>
      <c r="J1935" s="15" t="s">
        <v>28</v>
      </c>
      <c r="K1935" s="15" t="s">
        <v>28</v>
      </c>
      <c r="L1935" s="15" t="s">
        <v>28</v>
      </c>
      <c r="M1935" s="15" t="s">
        <v>28</v>
      </c>
      <c r="N1935" s="15" t="s">
        <v>28</v>
      </c>
      <c r="O1935" s="15" t="s">
        <v>28</v>
      </c>
      <c r="P1935" s="15" t="s">
        <v>27</v>
      </c>
      <c r="Q1935" s="15" t="s">
        <v>26</v>
      </c>
      <c r="R1935" s="15" t="s">
        <v>17</v>
      </c>
      <c r="S1935" s="18" t="n">
        <v>19.7</v>
      </c>
      <c r="T1935" s="15" t="n">
        <v>415.9</v>
      </c>
      <c r="U1935" s="15" t="s">
        <v>24</v>
      </c>
      <c r="V1935" s="18" t="n">
        <f aca="false">IF(ISNUMBER(T1935),T1935,0)</f>
        <v>415.9</v>
      </c>
      <c r="W1935" s="15" t="n">
        <f aca="false">IF(U1935="Yes",1,0)</f>
        <v>0</v>
      </c>
      <c r="X1935" s="15" t="str">
        <f aca="false">IF(F1935&lt;=12,"0-12 months",IF(F1935&lt;=24,"13-24 months",IF(F1935&lt;=48,"25-48 months","49-72 months")))</f>
        <v>13-24 months</v>
      </c>
      <c r="Y1935" s="15" t="str">
        <f aca="false">IF(C1935=1,"Yes","No")</f>
        <v>No</v>
      </c>
      <c r="Z1935" s="15" t="n">
        <f aca="false">COUNTIF(J1935:O1935,"Yes")</f>
        <v>0</v>
      </c>
      <c r="AA1935" s="18" t="n">
        <f aca="false">S1935*W1935</f>
        <v>0</v>
      </c>
      <c r="AB1935" s="15" t="n">
        <f aca="false">(P1935="Month-to-month")+(I1935="Fiber optic")+(R1935="Electronic check")+(F1935&lt;=12)+(M1935="No")+(J1935="No")</f>
        <v>0</v>
      </c>
      <c r="AC1935" s="15" t="str">
        <f aca="false">IF(AB1935&gt;=5,"High",IF(AB1935&gt;=3,"Medium","Low"))</f>
        <v>Low</v>
      </c>
    </row>
    <row r="1936" customFormat="false" ht="15" hidden="false" customHeight="false" outlineLevel="0" collapsed="false">
      <c r="A1936" s="15" t="s">
        <v>2033</v>
      </c>
      <c r="B1936" s="15" t="s">
        <v>94</v>
      </c>
      <c r="C1936" s="15" t="n">
        <v>0</v>
      </c>
      <c r="D1936" s="15" t="s">
        <v>24</v>
      </c>
      <c r="E1936" s="15" t="s">
        <v>24</v>
      </c>
      <c r="F1936" s="15" t="n">
        <v>3</v>
      </c>
      <c r="G1936" s="15" t="s">
        <v>26</v>
      </c>
      <c r="H1936" s="15" t="s">
        <v>24</v>
      </c>
      <c r="I1936" s="15" t="s">
        <v>102</v>
      </c>
      <c r="J1936" s="15" t="s">
        <v>26</v>
      </c>
      <c r="K1936" s="15" t="s">
        <v>26</v>
      </c>
      <c r="L1936" s="15" t="s">
        <v>24</v>
      </c>
      <c r="M1936" s="15" t="s">
        <v>24</v>
      </c>
      <c r="N1936" s="15" t="s">
        <v>24</v>
      </c>
      <c r="O1936" s="15" t="s">
        <v>24</v>
      </c>
      <c r="P1936" s="15" t="s">
        <v>25</v>
      </c>
      <c r="Q1936" s="15" t="s">
        <v>26</v>
      </c>
      <c r="R1936" s="15" t="s">
        <v>15</v>
      </c>
      <c r="S1936" s="18" t="n">
        <v>79.1</v>
      </c>
      <c r="T1936" s="15" t="n">
        <v>246.5</v>
      </c>
      <c r="U1936" s="15" t="s">
        <v>26</v>
      </c>
      <c r="V1936" s="18" t="n">
        <f aca="false">IF(ISNUMBER(T1936),T1936,0)</f>
        <v>246.5</v>
      </c>
      <c r="W1936" s="15" t="n">
        <f aca="false">IF(U1936="Yes",1,0)</f>
        <v>1</v>
      </c>
      <c r="X1936" s="15" t="str">
        <f aca="false">IF(F1936&lt;=12,"0-12 months",IF(F1936&lt;=24,"13-24 months",IF(F1936&lt;=48,"25-48 months","49-72 months")))</f>
        <v>0-12 months</v>
      </c>
      <c r="Y1936" s="15" t="str">
        <f aca="false">IF(C1936=1,"Yes","No")</f>
        <v>No</v>
      </c>
      <c r="Z1936" s="15" t="n">
        <f aca="false">COUNTIF(J1936:O1936,"Yes")</f>
        <v>2</v>
      </c>
      <c r="AA1936" s="18" t="n">
        <f aca="false">S1936*W1936</f>
        <v>79.1</v>
      </c>
      <c r="AB1936" s="15" t="n">
        <f aca="false">(P1936="Month-to-month")+(I1936="Fiber optic")+(R1936="Electronic check")+(F1936&lt;=12)+(M1936="No")+(J1936="No")</f>
        <v>5</v>
      </c>
      <c r="AC1936" s="15" t="str">
        <f aca="false">IF(AB1936&gt;=5,"High",IF(AB1936&gt;=3,"Medium","Low"))</f>
        <v>High</v>
      </c>
    </row>
    <row r="1937" customFormat="false" ht="15" hidden="false" customHeight="false" outlineLevel="0" collapsed="false">
      <c r="A1937" s="15" t="s">
        <v>2034</v>
      </c>
      <c r="B1937" s="15" t="s">
        <v>94</v>
      </c>
      <c r="C1937" s="15" t="n">
        <v>0</v>
      </c>
      <c r="D1937" s="15" t="s">
        <v>24</v>
      </c>
      <c r="E1937" s="15" t="s">
        <v>24</v>
      </c>
      <c r="F1937" s="15" t="n">
        <v>51</v>
      </c>
      <c r="G1937" s="15" t="s">
        <v>26</v>
      </c>
      <c r="H1937" s="15" t="s">
        <v>24</v>
      </c>
      <c r="I1937" s="15" t="s">
        <v>24</v>
      </c>
      <c r="J1937" s="15" t="s">
        <v>28</v>
      </c>
      <c r="K1937" s="15" t="s">
        <v>28</v>
      </c>
      <c r="L1937" s="15" t="s">
        <v>28</v>
      </c>
      <c r="M1937" s="15" t="s">
        <v>28</v>
      </c>
      <c r="N1937" s="15" t="s">
        <v>28</v>
      </c>
      <c r="O1937" s="15" t="s">
        <v>28</v>
      </c>
      <c r="P1937" s="15" t="s">
        <v>27</v>
      </c>
      <c r="Q1937" s="15" t="s">
        <v>26</v>
      </c>
      <c r="R1937" s="15" t="s">
        <v>19</v>
      </c>
      <c r="S1937" s="18" t="n">
        <v>19.85</v>
      </c>
      <c r="T1937" s="15" t="n">
        <v>996.95</v>
      </c>
      <c r="U1937" s="15" t="s">
        <v>24</v>
      </c>
      <c r="V1937" s="18" t="n">
        <f aca="false">IF(ISNUMBER(T1937),T1937,0)</f>
        <v>996.95</v>
      </c>
      <c r="W1937" s="15" t="n">
        <f aca="false">IF(U1937="Yes",1,0)</f>
        <v>0</v>
      </c>
      <c r="X1937" s="15" t="str">
        <f aca="false">IF(F1937&lt;=12,"0-12 months",IF(F1937&lt;=24,"13-24 months",IF(F1937&lt;=48,"25-48 months","49-72 months")))</f>
        <v>49-72 months</v>
      </c>
      <c r="Y1937" s="15" t="str">
        <f aca="false">IF(C1937=1,"Yes","No")</f>
        <v>No</v>
      </c>
      <c r="Z1937" s="15" t="n">
        <f aca="false">COUNTIF(J1937:O1937,"Yes")</f>
        <v>0</v>
      </c>
      <c r="AA1937" s="18" t="n">
        <f aca="false">S1937*W1937</f>
        <v>0</v>
      </c>
      <c r="AB1937" s="15" t="n">
        <f aca="false">(P1937="Month-to-month")+(I1937="Fiber optic")+(R1937="Electronic check")+(F1937&lt;=12)+(M1937="No")+(J1937="No")</f>
        <v>0</v>
      </c>
      <c r="AC1937" s="15" t="str">
        <f aca="false">IF(AB1937&gt;=5,"High",IF(AB1937&gt;=3,"Medium","Low"))</f>
        <v>Low</v>
      </c>
    </row>
    <row r="1938" customFormat="false" ht="15" hidden="false" customHeight="false" outlineLevel="0" collapsed="false">
      <c r="A1938" s="15" t="s">
        <v>2035</v>
      </c>
      <c r="B1938" s="15" t="s">
        <v>94</v>
      </c>
      <c r="C1938" s="15" t="n">
        <v>0</v>
      </c>
      <c r="D1938" s="15" t="s">
        <v>26</v>
      </c>
      <c r="E1938" s="15" t="s">
        <v>24</v>
      </c>
      <c r="F1938" s="15" t="n">
        <v>51</v>
      </c>
      <c r="G1938" s="15" t="s">
        <v>26</v>
      </c>
      <c r="H1938" s="15" t="s">
        <v>24</v>
      </c>
      <c r="I1938" s="15" t="s">
        <v>96</v>
      </c>
      <c r="J1938" s="15" t="s">
        <v>26</v>
      </c>
      <c r="K1938" s="15" t="s">
        <v>26</v>
      </c>
      <c r="L1938" s="15" t="s">
        <v>24</v>
      </c>
      <c r="M1938" s="15" t="s">
        <v>26</v>
      </c>
      <c r="N1938" s="15" t="s">
        <v>24</v>
      </c>
      <c r="O1938" s="15" t="s">
        <v>24</v>
      </c>
      <c r="P1938" s="15" t="s">
        <v>27</v>
      </c>
      <c r="Q1938" s="15" t="s">
        <v>26</v>
      </c>
      <c r="R1938" s="15" t="s">
        <v>19</v>
      </c>
      <c r="S1938" s="18" t="n">
        <v>60.5</v>
      </c>
      <c r="T1938" s="15" t="n">
        <v>3145.15</v>
      </c>
      <c r="U1938" s="15" t="s">
        <v>24</v>
      </c>
      <c r="V1938" s="18" t="n">
        <f aca="false">IF(ISNUMBER(T1938),T1938,0)</f>
        <v>3145.15</v>
      </c>
      <c r="W1938" s="15" t="n">
        <f aca="false">IF(U1938="Yes",1,0)</f>
        <v>0</v>
      </c>
      <c r="X1938" s="15" t="str">
        <f aca="false">IF(F1938&lt;=12,"0-12 months",IF(F1938&lt;=24,"13-24 months",IF(F1938&lt;=48,"25-48 months","49-72 months")))</f>
        <v>49-72 months</v>
      </c>
      <c r="Y1938" s="15" t="str">
        <f aca="false">IF(C1938=1,"Yes","No")</f>
        <v>No</v>
      </c>
      <c r="Z1938" s="15" t="n">
        <f aca="false">COUNTIF(J1938:O1938,"Yes")</f>
        <v>3</v>
      </c>
      <c r="AA1938" s="18" t="n">
        <f aca="false">S1938*W1938</f>
        <v>0</v>
      </c>
      <c r="AB1938" s="15" t="n">
        <f aca="false">(P1938="Month-to-month")+(I1938="Fiber optic")+(R1938="Electronic check")+(F1938&lt;=12)+(M1938="No")+(J1938="No")</f>
        <v>0</v>
      </c>
      <c r="AC1938" s="15" t="str">
        <f aca="false">IF(AB1938&gt;=5,"High",IF(AB1938&gt;=3,"Medium","Low"))</f>
        <v>Low</v>
      </c>
    </row>
    <row r="1939" customFormat="false" ht="15" hidden="false" customHeight="false" outlineLevel="0" collapsed="false">
      <c r="A1939" s="15" t="s">
        <v>2036</v>
      </c>
      <c r="B1939" s="15" t="s">
        <v>94</v>
      </c>
      <c r="C1939" s="15" t="n">
        <v>0</v>
      </c>
      <c r="D1939" s="15" t="s">
        <v>26</v>
      </c>
      <c r="E1939" s="15" t="s">
        <v>26</v>
      </c>
      <c r="F1939" s="15" t="n">
        <v>13</v>
      </c>
      <c r="G1939" s="15" t="s">
        <v>26</v>
      </c>
      <c r="H1939" s="15" t="s">
        <v>24</v>
      </c>
      <c r="I1939" s="15" t="s">
        <v>24</v>
      </c>
      <c r="J1939" s="15" t="s">
        <v>28</v>
      </c>
      <c r="K1939" s="15" t="s">
        <v>28</v>
      </c>
      <c r="L1939" s="15" t="s">
        <v>28</v>
      </c>
      <c r="M1939" s="15" t="s">
        <v>28</v>
      </c>
      <c r="N1939" s="15" t="s">
        <v>28</v>
      </c>
      <c r="O1939" s="15" t="s">
        <v>28</v>
      </c>
      <c r="P1939" s="15" t="s">
        <v>29</v>
      </c>
      <c r="Q1939" s="15" t="s">
        <v>24</v>
      </c>
      <c r="R1939" s="15" t="s">
        <v>17</v>
      </c>
      <c r="S1939" s="18" t="n">
        <v>19.55</v>
      </c>
      <c r="T1939" s="15" t="n">
        <v>265.3</v>
      </c>
      <c r="U1939" s="15" t="s">
        <v>24</v>
      </c>
      <c r="V1939" s="18" t="n">
        <f aca="false">IF(ISNUMBER(T1939),T1939,0)</f>
        <v>265.3</v>
      </c>
      <c r="W1939" s="15" t="n">
        <f aca="false">IF(U1939="Yes",1,0)</f>
        <v>0</v>
      </c>
      <c r="X1939" s="15" t="str">
        <f aca="false">IF(F1939&lt;=12,"0-12 months",IF(F1939&lt;=24,"13-24 months",IF(F1939&lt;=48,"25-48 months","49-72 months")))</f>
        <v>13-24 months</v>
      </c>
      <c r="Y1939" s="15" t="str">
        <f aca="false">IF(C1939=1,"Yes","No")</f>
        <v>No</v>
      </c>
      <c r="Z1939" s="15" t="n">
        <f aca="false">COUNTIF(J1939:O1939,"Yes")</f>
        <v>0</v>
      </c>
      <c r="AA1939" s="18" t="n">
        <f aca="false">S1939*W1939</f>
        <v>0</v>
      </c>
      <c r="AB1939" s="15" t="n">
        <f aca="false">(P1939="Month-to-month")+(I1939="Fiber optic")+(R1939="Electronic check")+(F1939&lt;=12)+(M1939="No")+(J1939="No")</f>
        <v>0</v>
      </c>
      <c r="AC1939" s="15" t="str">
        <f aca="false">IF(AB1939&gt;=5,"High",IF(AB1939&gt;=3,"Medium","Low"))</f>
        <v>Low</v>
      </c>
    </row>
    <row r="1940" customFormat="false" ht="15" hidden="false" customHeight="false" outlineLevel="0" collapsed="false">
      <c r="A1940" s="15" t="s">
        <v>2037</v>
      </c>
      <c r="B1940" s="15" t="s">
        <v>94</v>
      </c>
      <c r="C1940" s="15" t="n">
        <v>0</v>
      </c>
      <c r="D1940" s="15" t="s">
        <v>24</v>
      </c>
      <c r="E1940" s="15" t="s">
        <v>24</v>
      </c>
      <c r="F1940" s="15" t="n">
        <v>1</v>
      </c>
      <c r="G1940" s="15" t="s">
        <v>26</v>
      </c>
      <c r="H1940" s="15" t="s">
        <v>24</v>
      </c>
      <c r="I1940" s="15" t="s">
        <v>24</v>
      </c>
      <c r="J1940" s="15" t="s">
        <v>28</v>
      </c>
      <c r="K1940" s="15" t="s">
        <v>28</v>
      </c>
      <c r="L1940" s="15" t="s">
        <v>28</v>
      </c>
      <c r="M1940" s="15" t="s">
        <v>28</v>
      </c>
      <c r="N1940" s="15" t="s">
        <v>28</v>
      </c>
      <c r="O1940" s="15" t="s">
        <v>28</v>
      </c>
      <c r="P1940" s="15" t="s">
        <v>25</v>
      </c>
      <c r="Q1940" s="15" t="s">
        <v>24</v>
      </c>
      <c r="R1940" s="15" t="s">
        <v>17</v>
      </c>
      <c r="S1940" s="18" t="n">
        <v>20.9</v>
      </c>
      <c r="T1940" s="15" t="n">
        <v>20.9</v>
      </c>
      <c r="U1940" s="15" t="s">
        <v>24</v>
      </c>
      <c r="V1940" s="18" t="n">
        <f aca="false">IF(ISNUMBER(T1940),T1940,0)</f>
        <v>20.9</v>
      </c>
      <c r="W1940" s="15" t="n">
        <f aca="false">IF(U1940="Yes",1,0)</f>
        <v>0</v>
      </c>
      <c r="X1940" s="15" t="str">
        <f aca="false">IF(F1940&lt;=12,"0-12 months",IF(F1940&lt;=24,"13-24 months",IF(F1940&lt;=48,"25-48 months","49-72 months")))</f>
        <v>0-12 months</v>
      </c>
      <c r="Y1940" s="15" t="str">
        <f aca="false">IF(C1940=1,"Yes","No")</f>
        <v>No</v>
      </c>
      <c r="Z1940" s="15" t="n">
        <f aca="false">COUNTIF(J1940:O1940,"Yes")</f>
        <v>0</v>
      </c>
      <c r="AA1940" s="18" t="n">
        <f aca="false">S1940*W1940</f>
        <v>0</v>
      </c>
      <c r="AB1940" s="15" t="n">
        <f aca="false">(P1940="Month-to-month")+(I1940="Fiber optic")+(R1940="Electronic check")+(F1940&lt;=12)+(M1940="No")+(J1940="No")</f>
        <v>2</v>
      </c>
      <c r="AC1940" s="15" t="str">
        <f aca="false">IF(AB1940&gt;=5,"High",IF(AB1940&gt;=3,"Medium","Low"))</f>
        <v>Low</v>
      </c>
    </row>
    <row r="1941" customFormat="false" ht="15" hidden="false" customHeight="false" outlineLevel="0" collapsed="false">
      <c r="A1941" s="15" t="s">
        <v>2038</v>
      </c>
      <c r="B1941" s="15" t="s">
        <v>98</v>
      </c>
      <c r="C1941" s="15" t="n">
        <v>0</v>
      </c>
      <c r="D1941" s="15" t="s">
        <v>24</v>
      </c>
      <c r="E1941" s="15" t="s">
        <v>26</v>
      </c>
      <c r="F1941" s="15" t="n">
        <v>1</v>
      </c>
      <c r="G1941" s="15" t="s">
        <v>26</v>
      </c>
      <c r="H1941" s="15" t="s">
        <v>24</v>
      </c>
      <c r="I1941" s="15" t="s">
        <v>24</v>
      </c>
      <c r="J1941" s="15" t="s">
        <v>28</v>
      </c>
      <c r="K1941" s="15" t="s">
        <v>28</v>
      </c>
      <c r="L1941" s="15" t="s">
        <v>28</v>
      </c>
      <c r="M1941" s="15" t="s">
        <v>28</v>
      </c>
      <c r="N1941" s="15" t="s">
        <v>28</v>
      </c>
      <c r="O1941" s="15" t="s">
        <v>28</v>
      </c>
      <c r="P1941" s="15" t="s">
        <v>25</v>
      </c>
      <c r="Q1941" s="15" t="s">
        <v>26</v>
      </c>
      <c r="R1941" s="15" t="s">
        <v>17</v>
      </c>
      <c r="S1941" s="18" t="n">
        <v>21.05</v>
      </c>
      <c r="T1941" s="15" t="n">
        <v>21.05</v>
      </c>
      <c r="U1941" s="15" t="s">
        <v>24</v>
      </c>
      <c r="V1941" s="18" t="n">
        <f aca="false">IF(ISNUMBER(T1941),T1941,0)</f>
        <v>21.05</v>
      </c>
      <c r="W1941" s="15" t="n">
        <f aca="false">IF(U1941="Yes",1,0)</f>
        <v>0</v>
      </c>
      <c r="X1941" s="15" t="str">
        <f aca="false">IF(F1941&lt;=12,"0-12 months",IF(F1941&lt;=24,"13-24 months",IF(F1941&lt;=48,"25-48 months","49-72 months")))</f>
        <v>0-12 months</v>
      </c>
      <c r="Y1941" s="15" t="str">
        <f aca="false">IF(C1941=1,"Yes","No")</f>
        <v>No</v>
      </c>
      <c r="Z1941" s="15" t="n">
        <f aca="false">COUNTIF(J1941:O1941,"Yes")</f>
        <v>0</v>
      </c>
      <c r="AA1941" s="18" t="n">
        <f aca="false">S1941*W1941</f>
        <v>0</v>
      </c>
      <c r="AB1941" s="15" t="n">
        <f aca="false">(P1941="Month-to-month")+(I1941="Fiber optic")+(R1941="Electronic check")+(F1941&lt;=12)+(M1941="No")+(J1941="No")</f>
        <v>2</v>
      </c>
      <c r="AC1941" s="15" t="str">
        <f aca="false">IF(AB1941&gt;=5,"High",IF(AB1941&gt;=3,"Medium","Low"))</f>
        <v>Low</v>
      </c>
    </row>
    <row r="1942" customFormat="false" ht="15" hidden="false" customHeight="false" outlineLevel="0" collapsed="false">
      <c r="A1942" s="15" t="s">
        <v>2039</v>
      </c>
      <c r="B1942" s="15" t="s">
        <v>98</v>
      </c>
      <c r="C1942" s="15" t="n">
        <v>0</v>
      </c>
      <c r="D1942" s="15" t="s">
        <v>24</v>
      </c>
      <c r="E1942" s="15" t="s">
        <v>24</v>
      </c>
      <c r="F1942" s="15" t="n">
        <v>63</v>
      </c>
      <c r="G1942" s="15" t="s">
        <v>26</v>
      </c>
      <c r="H1942" s="15" t="s">
        <v>26</v>
      </c>
      <c r="I1942" s="15" t="s">
        <v>96</v>
      </c>
      <c r="J1942" s="15" t="s">
        <v>26</v>
      </c>
      <c r="K1942" s="15" t="s">
        <v>26</v>
      </c>
      <c r="L1942" s="15" t="s">
        <v>26</v>
      </c>
      <c r="M1942" s="15" t="s">
        <v>26</v>
      </c>
      <c r="N1942" s="15" t="s">
        <v>24</v>
      </c>
      <c r="O1942" s="15" t="s">
        <v>24</v>
      </c>
      <c r="P1942" s="15" t="s">
        <v>27</v>
      </c>
      <c r="Q1942" s="15" t="s">
        <v>24</v>
      </c>
      <c r="R1942" s="15" t="s">
        <v>15</v>
      </c>
      <c r="S1942" s="18" t="n">
        <v>71.5</v>
      </c>
      <c r="T1942" s="15" t="n">
        <v>4576.3</v>
      </c>
      <c r="U1942" s="15" t="s">
        <v>24</v>
      </c>
      <c r="V1942" s="18" t="n">
        <f aca="false">IF(ISNUMBER(T1942),T1942,0)</f>
        <v>4576.3</v>
      </c>
      <c r="W1942" s="15" t="n">
        <f aca="false">IF(U1942="Yes",1,0)</f>
        <v>0</v>
      </c>
      <c r="X1942" s="15" t="str">
        <f aca="false">IF(F1942&lt;=12,"0-12 months",IF(F1942&lt;=24,"13-24 months",IF(F1942&lt;=48,"25-48 months","49-72 months")))</f>
        <v>49-72 months</v>
      </c>
      <c r="Y1942" s="15" t="str">
        <f aca="false">IF(C1942=1,"Yes","No")</f>
        <v>No</v>
      </c>
      <c r="Z1942" s="15" t="n">
        <f aca="false">COUNTIF(J1942:O1942,"Yes")</f>
        <v>4</v>
      </c>
      <c r="AA1942" s="18" t="n">
        <f aca="false">S1942*W1942</f>
        <v>0</v>
      </c>
      <c r="AB1942" s="15" t="n">
        <f aca="false">(P1942="Month-to-month")+(I1942="Fiber optic")+(R1942="Electronic check")+(F1942&lt;=12)+(M1942="No")+(J1942="No")</f>
        <v>1</v>
      </c>
      <c r="AC1942" s="15" t="str">
        <f aca="false">IF(AB1942&gt;=5,"High",IF(AB1942&gt;=3,"Medium","Low"))</f>
        <v>Low</v>
      </c>
    </row>
    <row r="1943" customFormat="false" ht="15" hidden="false" customHeight="false" outlineLevel="0" collapsed="false">
      <c r="A1943" s="15" t="s">
        <v>2040</v>
      </c>
      <c r="B1943" s="15" t="s">
        <v>98</v>
      </c>
      <c r="C1943" s="15" t="n">
        <v>0</v>
      </c>
      <c r="D1943" s="15" t="s">
        <v>24</v>
      </c>
      <c r="E1943" s="15" t="s">
        <v>24</v>
      </c>
      <c r="F1943" s="15" t="n">
        <v>3</v>
      </c>
      <c r="G1943" s="15" t="s">
        <v>26</v>
      </c>
      <c r="H1943" s="15" t="s">
        <v>24</v>
      </c>
      <c r="I1943" s="15" t="s">
        <v>96</v>
      </c>
      <c r="J1943" s="15" t="s">
        <v>24</v>
      </c>
      <c r="K1943" s="15" t="s">
        <v>24</v>
      </c>
      <c r="L1943" s="15" t="s">
        <v>24</v>
      </c>
      <c r="M1943" s="15" t="s">
        <v>24</v>
      </c>
      <c r="N1943" s="15" t="s">
        <v>24</v>
      </c>
      <c r="O1943" s="15" t="s">
        <v>26</v>
      </c>
      <c r="P1943" s="15" t="s">
        <v>25</v>
      </c>
      <c r="Q1943" s="15" t="s">
        <v>24</v>
      </c>
      <c r="R1943" s="15" t="s">
        <v>17</v>
      </c>
      <c r="S1943" s="18" t="n">
        <v>54.65</v>
      </c>
      <c r="T1943" s="15" t="n">
        <v>189.1</v>
      </c>
      <c r="U1943" s="15" t="s">
        <v>24</v>
      </c>
      <c r="V1943" s="18" t="n">
        <f aca="false">IF(ISNUMBER(T1943),T1943,0)</f>
        <v>189.1</v>
      </c>
      <c r="W1943" s="15" t="n">
        <f aca="false">IF(U1943="Yes",1,0)</f>
        <v>0</v>
      </c>
      <c r="X1943" s="15" t="str">
        <f aca="false">IF(F1943&lt;=12,"0-12 months",IF(F1943&lt;=24,"13-24 months",IF(F1943&lt;=48,"25-48 months","49-72 months")))</f>
        <v>0-12 months</v>
      </c>
      <c r="Y1943" s="15" t="str">
        <f aca="false">IF(C1943=1,"Yes","No")</f>
        <v>No</v>
      </c>
      <c r="Z1943" s="15" t="n">
        <f aca="false">COUNTIF(J1943:O1943,"Yes")</f>
        <v>1</v>
      </c>
      <c r="AA1943" s="18" t="n">
        <f aca="false">S1943*W1943</f>
        <v>0</v>
      </c>
      <c r="AB1943" s="15" t="n">
        <f aca="false">(P1943="Month-to-month")+(I1943="Fiber optic")+(R1943="Electronic check")+(F1943&lt;=12)+(M1943="No")+(J1943="No")</f>
        <v>4</v>
      </c>
      <c r="AC1943" s="15" t="str">
        <f aca="false">IF(AB1943&gt;=5,"High",IF(AB1943&gt;=3,"Medium","Low"))</f>
        <v>Medium</v>
      </c>
    </row>
    <row r="1944" customFormat="false" ht="15" hidden="false" customHeight="false" outlineLevel="0" collapsed="false">
      <c r="A1944" s="15" t="s">
        <v>2041</v>
      </c>
      <c r="B1944" s="15" t="s">
        <v>98</v>
      </c>
      <c r="C1944" s="15" t="n">
        <v>0</v>
      </c>
      <c r="D1944" s="15" t="s">
        <v>24</v>
      </c>
      <c r="E1944" s="15" t="s">
        <v>24</v>
      </c>
      <c r="F1944" s="15" t="n">
        <v>46</v>
      </c>
      <c r="G1944" s="15" t="s">
        <v>26</v>
      </c>
      <c r="H1944" s="15" t="s">
        <v>24</v>
      </c>
      <c r="I1944" s="15" t="s">
        <v>24</v>
      </c>
      <c r="J1944" s="15" t="s">
        <v>28</v>
      </c>
      <c r="K1944" s="15" t="s">
        <v>28</v>
      </c>
      <c r="L1944" s="15" t="s">
        <v>28</v>
      </c>
      <c r="M1944" s="15" t="s">
        <v>28</v>
      </c>
      <c r="N1944" s="15" t="s">
        <v>28</v>
      </c>
      <c r="O1944" s="15" t="s">
        <v>28</v>
      </c>
      <c r="P1944" s="15" t="s">
        <v>29</v>
      </c>
      <c r="Q1944" s="15" t="s">
        <v>24</v>
      </c>
      <c r="R1944" s="15" t="s">
        <v>21</v>
      </c>
      <c r="S1944" s="18" t="n">
        <v>19.2</v>
      </c>
      <c r="T1944" s="15" t="n">
        <v>908.15</v>
      </c>
      <c r="U1944" s="15" t="s">
        <v>24</v>
      </c>
      <c r="V1944" s="18" t="n">
        <f aca="false">IF(ISNUMBER(T1944),T1944,0)</f>
        <v>908.15</v>
      </c>
      <c r="W1944" s="15" t="n">
        <f aca="false">IF(U1944="Yes",1,0)</f>
        <v>0</v>
      </c>
      <c r="X1944" s="15" t="str">
        <f aca="false">IF(F1944&lt;=12,"0-12 months",IF(F1944&lt;=24,"13-24 months",IF(F1944&lt;=48,"25-48 months","49-72 months")))</f>
        <v>25-48 months</v>
      </c>
      <c r="Y1944" s="15" t="str">
        <f aca="false">IF(C1944=1,"Yes","No")</f>
        <v>No</v>
      </c>
      <c r="Z1944" s="15" t="n">
        <f aca="false">COUNTIF(J1944:O1944,"Yes")</f>
        <v>0</v>
      </c>
      <c r="AA1944" s="18" t="n">
        <f aca="false">S1944*W1944</f>
        <v>0</v>
      </c>
      <c r="AB1944" s="15" t="n">
        <f aca="false">(P1944="Month-to-month")+(I1944="Fiber optic")+(R1944="Electronic check")+(F1944&lt;=12)+(M1944="No")+(J1944="No")</f>
        <v>0</v>
      </c>
      <c r="AC1944" s="15" t="str">
        <f aca="false">IF(AB1944&gt;=5,"High",IF(AB1944&gt;=3,"Medium","Low"))</f>
        <v>Low</v>
      </c>
    </row>
    <row r="1945" customFormat="false" ht="15" hidden="false" customHeight="false" outlineLevel="0" collapsed="false">
      <c r="A1945" s="15" t="s">
        <v>2042</v>
      </c>
      <c r="B1945" s="15" t="s">
        <v>98</v>
      </c>
      <c r="C1945" s="15" t="n">
        <v>0</v>
      </c>
      <c r="D1945" s="15" t="s">
        <v>24</v>
      </c>
      <c r="E1945" s="15" t="s">
        <v>24</v>
      </c>
      <c r="F1945" s="15" t="n">
        <v>1</v>
      </c>
      <c r="G1945" s="15" t="s">
        <v>26</v>
      </c>
      <c r="H1945" s="15" t="s">
        <v>26</v>
      </c>
      <c r="I1945" s="15" t="s">
        <v>96</v>
      </c>
      <c r="J1945" s="15" t="s">
        <v>24</v>
      </c>
      <c r="K1945" s="15" t="s">
        <v>24</v>
      </c>
      <c r="L1945" s="15" t="s">
        <v>24</v>
      </c>
      <c r="M1945" s="15" t="s">
        <v>24</v>
      </c>
      <c r="N1945" s="15" t="s">
        <v>24</v>
      </c>
      <c r="O1945" s="15" t="s">
        <v>24</v>
      </c>
      <c r="P1945" s="15" t="s">
        <v>25</v>
      </c>
      <c r="Q1945" s="15" t="s">
        <v>26</v>
      </c>
      <c r="R1945" s="15" t="s">
        <v>21</v>
      </c>
      <c r="S1945" s="18" t="n">
        <v>49.8</v>
      </c>
      <c r="T1945" s="15" t="n">
        <v>49.8</v>
      </c>
      <c r="U1945" s="15" t="s">
        <v>24</v>
      </c>
      <c r="V1945" s="18" t="n">
        <f aca="false">IF(ISNUMBER(T1945),T1945,0)</f>
        <v>49.8</v>
      </c>
      <c r="W1945" s="15" t="n">
        <f aca="false">IF(U1945="Yes",1,0)</f>
        <v>0</v>
      </c>
      <c r="X1945" s="15" t="str">
        <f aca="false">IF(F1945&lt;=12,"0-12 months",IF(F1945&lt;=24,"13-24 months",IF(F1945&lt;=48,"25-48 months","49-72 months")))</f>
        <v>0-12 months</v>
      </c>
      <c r="Y1945" s="15" t="str">
        <f aca="false">IF(C1945=1,"Yes","No")</f>
        <v>No</v>
      </c>
      <c r="Z1945" s="15" t="n">
        <f aca="false">COUNTIF(J1945:O1945,"Yes")</f>
        <v>0</v>
      </c>
      <c r="AA1945" s="18" t="n">
        <f aca="false">S1945*W1945</f>
        <v>0</v>
      </c>
      <c r="AB1945" s="15" t="n">
        <f aca="false">(P1945="Month-to-month")+(I1945="Fiber optic")+(R1945="Electronic check")+(F1945&lt;=12)+(M1945="No")+(J1945="No")</f>
        <v>4</v>
      </c>
      <c r="AC1945" s="15" t="str">
        <f aca="false">IF(AB1945&gt;=5,"High",IF(AB1945&gt;=3,"Medium","Low"))</f>
        <v>Medium</v>
      </c>
    </row>
    <row r="1946" customFormat="false" ht="15" hidden="false" customHeight="false" outlineLevel="0" collapsed="false">
      <c r="A1946" s="15" t="s">
        <v>2043</v>
      </c>
      <c r="B1946" s="15" t="s">
        <v>98</v>
      </c>
      <c r="C1946" s="15" t="n">
        <v>0</v>
      </c>
      <c r="D1946" s="15" t="s">
        <v>24</v>
      </c>
      <c r="E1946" s="15" t="s">
        <v>26</v>
      </c>
      <c r="F1946" s="15" t="n">
        <v>8</v>
      </c>
      <c r="G1946" s="15" t="s">
        <v>24</v>
      </c>
      <c r="H1946" s="15" t="s">
        <v>95</v>
      </c>
      <c r="I1946" s="15" t="s">
        <v>96</v>
      </c>
      <c r="J1946" s="15" t="s">
        <v>24</v>
      </c>
      <c r="K1946" s="15" t="s">
        <v>24</v>
      </c>
      <c r="L1946" s="15" t="s">
        <v>24</v>
      </c>
      <c r="M1946" s="15" t="s">
        <v>24</v>
      </c>
      <c r="N1946" s="15" t="s">
        <v>24</v>
      </c>
      <c r="O1946" s="15" t="s">
        <v>24</v>
      </c>
      <c r="P1946" s="15" t="s">
        <v>25</v>
      </c>
      <c r="Q1946" s="15" t="s">
        <v>24</v>
      </c>
      <c r="R1946" s="15" t="s">
        <v>17</v>
      </c>
      <c r="S1946" s="18" t="n">
        <v>25.5</v>
      </c>
      <c r="T1946" s="15" t="n">
        <v>215.2</v>
      </c>
      <c r="U1946" s="15" t="s">
        <v>26</v>
      </c>
      <c r="V1946" s="18" t="n">
        <f aca="false">IF(ISNUMBER(T1946),T1946,0)</f>
        <v>215.2</v>
      </c>
      <c r="W1946" s="15" t="n">
        <f aca="false">IF(U1946="Yes",1,0)</f>
        <v>1</v>
      </c>
      <c r="X1946" s="15" t="str">
        <f aca="false">IF(F1946&lt;=12,"0-12 months",IF(F1946&lt;=24,"13-24 months",IF(F1946&lt;=48,"25-48 months","49-72 months")))</f>
        <v>0-12 months</v>
      </c>
      <c r="Y1946" s="15" t="str">
        <f aca="false">IF(C1946=1,"Yes","No")</f>
        <v>No</v>
      </c>
      <c r="Z1946" s="15" t="n">
        <f aca="false">COUNTIF(J1946:O1946,"Yes")</f>
        <v>0</v>
      </c>
      <c r="AA1946" s="18" t="n">
        <f aca="false">S1946*W1946</f>
        <v>25.5</v>
      </c>
      <c r="AB1946" s="15" t="n">
        <f aca="false">(P1946="Month-to-month")+(I1946="Fiber optic")+(R1946="Electronic check")+(F1946&lt;=12)+(M1946="No")+(J1946="No")</f>
        <v>4</v>
      </c>
      <c r="AC1946" s="15" t="str">
        <f aca="false">IF(AB1946&gt;=5,"High",IF(AB1946&gt;=3,"Medium","Low"))</f>
        <v>Medium</v>
      </c>
    </row>
    <row r="1947" customFormat="false" ht="15" hidden="false" customHeight="false" outlineLevel="0" collapsed="false">
      <c r="A1947" s="15" t="s">
        <v>2044</v>
      </c>
      <c r="B1947" s="15" t="s">
        <v>94</v>
      </c>
      <c r="C1947" s="15" t="n">
        <v>0</v>
      </c>
      <c r="D1947" s="15" t="s">
        <v>26</v>
      </c>
      <c r="E1947" s="15" t="s">
        <v>26</v>
      </c>
      <c r="F1947" s="15" t="n">
        <v>71</v>
      </c>
      <c r="G1947" s="15" t="s">
        <v>26</v>
      </c>
      <c r="H1947" s="15" t="s">
        <v>24</v>
      </c>
      <c r="I1947" s="15" t="s">
        <v>24</v>
      </c>
      <c r="J1947" s="15" t="s">
        <v>28</v>
      </c>
      <c r="K1947" s="15" t="s">
        <v>28</v>
      </c>
      <c r="L1947" s="15" t="s">
        <v>28</v>
      </c>
      <c r="M1947" s="15" t="s">
        <v>28</v>
      </c>
      <c r="N1947" s="15" t="s">
        <v>28</v>
      </c>
      <c r="O1947" s="15" t="s">
        <v>28</v>
      </c>
      <c r="P1947" s="15" t="s">
        <v>29</v>
      </c>
      <c r="Q1947" s="15" t="s">
        <v>24</v>
      </c>
      <c r="R1947" s="15" t="s">
        <v>19</v>
      </c>
      <c r="S1947" s="18" t="n">
        <v>20.5</v>
      </c>
      <c r="T1947" s="15" t="n">
        <v>1500.95</v>
      </c>
      <c r="U1947" s="15" t="s">
        <v>24</v>
      </c>
      <c r="V1947" s="18" t="n">
        <f aca="false">IF(ISNUMBER(T1947),T1947,0)</f>
        <v>1500.95</v>
      </c>
      <c r="W1947" s="15" t="n">
        <f aca="false">IF(U1947="Yes",1,0)</f>
        <v>0</v>
      </c>
      <c r="X1947" s="15" t="str">
        <f aca="false">IF(F1947&lt;=12,"0-12 months",IF(F1947&lt;=24,"13-24 months",IF(F1947&lt;=48,"25-48 months","49-72 months")))</f>
        <v>49-72 months</v>
      </c>
      <c r="Y1947" s="15" t="str">
        <f aca="false">IF(C1947=1,"Yes","No")</f>
        <v>No</v>
      </c>
      <c r="Z1947" s="15" t="n">
        <f aca="false">COUNTIF(J1947:O1947,"Yes")</f>
        <v>0</v>
      </c>
      <c r="AA1947" s="18" t="n">
        <f aca="false">S1947*W1947</f>
        <v>0</v>
      </c>
      <c r="AB1947" s="15" t="n">
        <f aca="false">(P1947="Month-to-month")+(I1947="Fiber optic")+(R1947="Electronic check")+(F1947&lt;=12)+(M1947="No")+(J1947="No")</f>
        <v>0</v>
      </c>
      <c r="AC1947" s="15" t="str">
        <f aca="false">IF(AB1947&gt;=5,"High",IF(AB1947&gt;=3,"Medium","Low"))</f>
        <v>Low</v>
      </c>
    </row>
    <row r="1948" customFormat="false" ht="15" hidden="false" customHeight="false" outlineLevel="0" collapsed="false">
      <c r="A1948" s="15" t="s">
        <v>2045</v>
      </c>
      <c r="B1948" s="15" t="s">
        <v>98</v>
      </c>
      <c r="C1948" s="15" t="n">
        <v>0</v>
      </c>
      <c r="D1948" s="15" t="s">
        <v>26</v>
      </c>
      <c r="E1948" s="15" t="s">
        <v>26</v>
      </c>
      <c r="F1948" s="15" t="n">
        <v>55</v>
      </c>
      <c r="G1948" s="15" t="s">
        <v>26</v>
      </c>
      <c r="H1948" s="15" t="s">
        <v>26</v>
      </c>
      <c r="I1948" s="15" t="s">
        <v>102</v>
      </c>
      <c r="J1948" s="15" t="s">
        <v>24</v>
      </c>
      <c r="K1948" s="15" t="s">
        <v>24</v>
      </c>
      <c r="L1948" s="15" t="s">
        <v>26</v>
      </c>
      <c r="M1948" s="15" t="s">
        <v>24</v>
      </c>
      <c r="N1948" s="15" t="s">
        <v>26</v>
      </c>
      <c r="O1948" s="15" t="s">
        <v>24</v>
      </c>
      <c r="P1948" s="15" t="s">
        <v>25</v>
      </c>
      <c r="Q1948" s="15" t="s">
        <v>26</v>
      </c>
      <c r="R1948" s="15" t="s">
        <v>21</v>
      </c>
      <c r="S1948" s="18" t="n">
        <v>90.4</v>
      </c>
      <c r="T1948" s="15" t="n">
        <v>5099.15</v>
      </c>
      <c r="U1948" s="15" t="s">
        <v>24</v>
      </c>
      <c r="V1948" s="18" t="n">
        <f aca="false">IF(ISNUMBER(T1948),T1948,0)</f>
        <v>5099.15</v>
      </c>
      <c r="W1948" s="15" t="n">
        <f aca="false">IF(U1948="Yes",1,0)</f>
        <v>0</v>
      </c>
      <c r="X1948" s="15" t="str">
        <f aca="false">IF(F1948&lt;=12,"0-12 months",IF(F1948&lt;=24,"13-24 months",IF(F1948&lt;=48,"25-48 months","49-72 months")))</f>
        <v>49-72 months</v>
      </c>
      <c r="Y1948" s="15" t="str">
        <f aca="false">IF(C1948=1,"Yes","No")</f>
        <v>No</v>
      </c>
      <c r="Z1948" s="15" t="n">
        <f aca="false">COUNTIF(J1948:O1948,"Yes")</f>
        <v>2</v>
      </c>
      <c r="AA1948" s="18" t="n">
        <f aca="false">S1948*W1948</f>
        <v>0</v>
      </c>
      <c r="AB1948" s="15" t="n">
        <f aca="false">(P1948="Month-to-month")+(I1948="Fiber optic")+(R1948="Electronic check")+(F1948&lt;=12)+(M1948="No")+(J1948="No")</f>
        <v>4</v>
      </c>
      <c r="AC1948" s="15" t="str">
        <f aca="false">IF(AB1948&gt;=5,"High",IF(AB1948&gt;=3,"Medium","Low"))</f>
        <v>Medium</v>
      </c>
    </row>
    <row r="1949" customFormat="false" ht="15" hidden="false" customHeight="false" outlineLevel="0" collapsed="false">
      <c r="A1949" s="15" t="s">
        <v>2046</v>
      </c>
      <c r="B1949" s="15" t="s">
        <v>94</v>
      </c>
      <c r="C1949" s="15" t="n">
        <v>0</v>
      </c>
      <c r="D1949" s="15" t="s">
        <v>24</v>
      </c>
      <c r="E1949" s="15" t="s">
        <v>24</v>
      </c>
      <c r="F1949" s="15" t="n">
        <v>70</v>
      </c>
      <c r="G1949" s="15" t="s">
        <v>26</v>
      </c>
      <c r="H1949" s="15" t="s">
        <v>26</v>
      </c>
      <c r="I1949" s="15" t="s">
        <v>102</v>
      </c>
      <c r="J1949" s="15" t="s">
        <v>24</v>
      </c>
      <c r="K1949" s="15" t="s">
        <v>26</v>
      </c>
      <c r="L1949" s="15" t="s">
        <v>26</v>
      </c>
      <c r="M1949" s="15" t="s">
        <v>26</v>
      </c>
      <c r="N1949" s="15" t="s">
        <v>24</v>
      </c>
      <c r="O1949" s="15" t="s">
        <v>24</v>
      </c>
      <c r="P1949" s="15" t="s">
        <v>27</v>
      </c>
      <c r="Q1949" s="15" t="s">
        <v>26</v>
      </c>
      <c r="R1949" s="15" t="s">
        <v>19</v>
      </c>
      <c r="S1949" s="18" t="n">
        <v>90.25</v>
      </c>
      <c r="T1949" s="15" t="n">
        <v>6385.95</v>
      </c>
      <c r="U1949" s="15" t="s">
        <v>24</v>
      </c>
      <c r="V1949" s="18" t="n">
        <f aca="false">IF(ISNUMBER(T1949),T1949,0)</f>
        <v>6385.95</v>
      </c>
      <c r="W1949" s="15" t="n">
        <f aca="false">IF(U1949="Yes",1,0)</f>
        <v>0</v>
      </c>
      <c r="X1949" s="15" t="str">
        <f aca="false">IF(F1949&lt;=12,"0-12 months",IF(F1949&lt;=24,"13-24 months",IF(F1949&lt;=48,"25-48 months","49-72 months")))</f>
        <v>49-72 months</v>
      </c>
      <c r="Y1949" s="15" t="str">
        <f aca="false">IF(C1949=1,"Yes","No")</f>
        <v>No</v>
      </c>
      <c r="Z1949" s="15" t="n">
        <f aca="false">COUNTIF(J1949:O1949,"Yes")</f>
        <v>3</v>
      </c>
      <c r="AA1949" s="18" t="n">
        <f aca="false">S1949*W1949</f>
        <v>0</v>
      </c>
      <c r="AB1949" s="15" t="n">
        <f aca="false">(P1949="Month-to-month")+(I1949="Fiber optic")+(R1949="Electronic check")+(F1949&lt;=12)+(M1949="No")+(J1949="No")</f>
        <v>2</v>
      </c>
      <c r="AC1949" s="15" t="str">
        <f aca="false">IF(AB1949&gt;=5,"High",IF(AB1949&gt;=3,"Medium","Low"))</f>
        <v>Low</v>
      </c>
    </row>
    <row r="1950" customFormat="false" ht="15" hidden="false" customHeight="false" outlineLevel="0" collapsed="false">
      <c r="A1950" s="15" t="s">
        <v>2047</v>
      </c>
      <c r="B1950" s="15" t="s">
        <v>94</v>
      </c>
      <c r="C1950" s="15" t="n">
        <v>0</v>
      </c>
      <c r="D1950" s="15" t="s">
        <v>24</v>
      </c>
      <c r="E1950" s="15" t="s">
        <v>24</v>
      </c>
      <c r="F1950" s="15" t="n">
        <v>2</v>
      </c>
      <c r="G1950" s="15" t="s">
        <v>26</v>
      </c>
      <c r="H1950" s="15" t="s">
        <v>24</v>
      </c>
      <c r="I1950" s="15" t="s">
        <v>102</v>
      </c>
      <c r="J1950" s="15" t="s">
        <v>24</v>
      </c>
      <c r="K1950" s="15" t="s">
        <v>24</v>
      </c>
      <c r="L1950" s="15" t="s">
        <v>24</v>
      </c>
      <c r="M1950" s="15" t="s">
        <v>24</v>
      </c>
      <c r="N1950" s="15" t="s">
        <v>24</v>
      </c>
      <c r="O1950" s="15" t="s">
        <v>26</v>
      </c>
      <c r="P1950" s="15" t="s">
        <v>25</v>
      </c>
      <c r="Q1950" s="15" t="s">
        <v>24</v>
      </c>
      <c r="R1950" s="15" t="s">
        <v>15</v>
      </c>
      <c r="S1950" s="18" t="n">
        <v>80.75</v>
      </c>
      <c r="T1950" s="15" t="n">
        <v>159.45</v>
      </c>
      <c r="U1950" s="15" t="s">
        <v>26</v>
      </c>
      <c r="V1950" s="18" t="n">
        <f aca="false">IF(ISNUMBER(T1950),T1950,0)</f>
        <v>159.45</v>
      </c>
      <c r="W1950" s="15" t="n">
        <f aca="false">IF(U1950="Yes",1,0)</f>
        <v>1</v>
      </c>
      <c r="X1950" s="15" t="str">
        <f aca="false">IF(F1950&lt;=12,"0-12 months",IF(F1950&lt;=24,"13-24 months",IF(F1950&lt;=48,"25-48 months","49-72 months")))</f>
        <v>0-12 months</v>
      </c>
      <c r="Y1950" s="15" t="str">
        <f aca="false">IF(C1950=1,"Yes","No")</f>
        <v>No</v>
      </c>
      <c r="Z1950" s="15" t="n">
        <f aca="false">COUNTIF(J1950:O1950,"Yes")</f>
        <v>1</v>
      </c>
      <c r="AA1950" s="18" t="n">
        <f aca="false">S1950*W1950</f>
        <v>80.75</v>
      </c>
      <c r="AB1950" s="15" t="n">
        <f aca="false">(P1950="Month-to-month")+(I1950="Fiber optic")+(R1950="Electronic check")+(F1950&lt;=12)+(M1950="No")+(J1950="No")</f>
        <v>6</v>
      </c>
      <c r="AC1950" s="15" t="str">
        <f aca="false">IF(AB1950&gt;=5,"High",IF(AB1950&gt;=3,"Medium","Low"))</f>
        <v>High</v>
      </c>
    </row>
    <row r="1951" customFormat="false" ht="15" hidden="false" customHeight="false" outlineLevel="0" collapsed="false">
      <c r="A1951" s="15" t="s">
        <v>2048</v>
      </c>
      <c r="B1951" s="15" t="s">
        <v>98</v>
      </c>
      <c r="C1951" s="15" t="n">
        <v>0</v>
      </c>
      <c r="D1951" s="15" t="s">
        <v>26</v>
      </c>
      <c r="E1951" s="15" t="s">
        <v>26</v>
      </c>
      <c r="F1951" s="15" t="n">
        <v>67</v>
      </c>
      <c r="G1951" s="15" t="s">
        <v>26</v>
      </c>
      <c r="H1951" s="15" t="s">
        <v>26</v>
      </c>
      <c r="I1951" s="15" t="s">
        <v>102</v>
      </c>
      <c r="J1951" s="15" t="s">
        <v>26</v>
      </c>
      <c r="K1951" s="15" t="s">
        <v>24</v>
      </c>
      <c r="L1951" s="15" t="s">
        <v>24</v>
      </c>
      <c r="M1951" s="15" t="s">
        <v>26</v>
      </c>
      <c r="N1951" s="15" t="s">
        <v>26</v>
      </c>
      <c r="O1951" s="15" t="s">
        <v>26</v>
      </c>
      <c r="P1951" s="15" t="s">
        <v>29</v>
      </c>
      <c r="Q1951" s="15" t="s">
        <v>24</v>
      </c>
      <c r="R1951" s="15" t="s">
        <v>19</v>
      </c>
      <c r="S1951" s="18" t="n">
        <v>104.6</v>
      </c>
      <c r="T1951" s="15" t="n">
        <v>6885.75</v>
      </c>
      <c r="U1951" s="15" t="s">
        <v>24</v>
      </c>
      <c r="V1951" s="18" t="n">
        <f aca="false">IF(ISNUMBER(T1951),T1951,0)</f>
        <v>6885.75</v>
      </c>
      <c r="W1951" s="15" t="n">
        <f aca="false">IF(U1951="Yes",1,0)</f>
        <v>0</v>
      </c>
      <c r="X1951" s="15" t="str">
        <f aca="false">IF(F1951&lt;=12,"0-12 months",IF(F1951&lt;=24,"13-24 months",IF(F1951&lt;=48,"25-48 months","49-72 months")))</f>
        <v>49-72 months</v>
      </c>
      <c r="Y1951" s="15" t="str">
        <f aca="false">IF(C1951=1,"Yes","No")</f>
        <v>No</v>
      </c>
      <c r="Z1951" s="15" t="n">
        <f aca="false">COUNTIF(J1951:O1951,"Yes")</f>
        <v>4</v>
      </c>
      <c r="AA1951" s="18" t="n">
        <f aca="false">S1951*W1951</f>
        <v>0</v>
      </c>
      <c r="AB1951" s="15" t="n">
        <f aca="false">(P1951="Month-to-month")+(I1951="Fiber optic")+(R1951="Electronic check")+(F1951&lt;=12)+(M1951="No")+(J1951="No")</f>
        <v>1</v>
      </c>
      <c r="AC1951" s="15" t="str">
        <f aca="false">IF(AB1951&gt;=5,"High",IF(AB1951&gt;=3,"Medium","Low"))</f>
        <v>Low</v>
      </c>
    </row>
    <row r="1952" customFormat="false" ht="15" hidden="false" customHeight="false" outlineLevel="0" collapsed="false">
      <c r="A1952" s="15" t="s">
        <v>2049</v>
      </c>
      <c r="B1952" s="15" t="s">
        <v>98</v>
      </c>
      <c r="C1952" s="15" t="n">
        <v>0</v>
      </c>
      <c r="D1952" s="15" t="s">
        <v>26</v>
      </c>
      <c r="E1952" s="15" t="s">
        <v>24</v>
      </c>
      <c r="F1952" s="15" t="n">
        <v>65</v>
      </c>
      <c r="G1952" s="15" t="s">
        <v>26</v>
      </c>
      <c r="H1952" s="15" t="s">
        <v>26</v>
      </c>
      <c r="I1952" s="15" t="s">
        <v>102</v>
      </c>
      <c r="J1952" s="15" t="s">
        <v>24</v>
      </c>
      <c r="K1952" s="15" t="s">
        <v>26</v>
      </c>
      <c r="L1952" s="15" t="s">
        <v>24</v>
      </c>
      <c r="M1952" s="15" t="s">
        <v>24</v>
      </c>
      <c r="N1952" s="15" t="s">
        <v>26</v>
      </c>
      <c r="O1952" s="15" t="s">
        <v>24</v>
      </c>
      <c r="P1952" s="15" t="s">
        <v>25</v>
      </c>
      <c r="Q1952" s="15" t="s">
        <v>26</v>
      </c>
      <c r="R1952" s="15" t="s">
        <v>19</v>
      </c>
      <c r="S1952" s="18" t="n">
        <v>91.85</v>
      </c>
      <c r="T1952" s="15" t="n">
        <v>5940.85</v>
      </c>
      <c r="U1952" s="15" t="s">
        <v>26</v>
      </c>
      <c r="V1952" s="18" t="n">
        <f aca="false">IF(ISNUMBER(T1952),T1952,0)</f>
        <v>5940.85</v>
      </c>
      <c r="W1952" s="15" t="n">
        <f aca="false">IF(U1952="Yes",1,0)</f>
        <v>1</v>
      </c>
      <c r="X1952" s="15" t="str">
        <f aca="false">IF(F1952&lt;=12,"0-12 months",IF(F1952&lt;=24,"13-24 months",IF(F1952&lt;=48,"25-48 months","49-72 months")))</f>
        <v>49-72 months</v>
      </c>
      <c r="Y1952" s="15" t="str">
        <f aca="false">IF(C1952=1,"Yes","No")</f>
        <v>No</v>
      </c>
      <c r="Z1952" s="15" t="n">
        <f aca="false">COUNTIF(J1952:O1952,"Yes")</f>
        <v>2</v>
      </c>
      <c r="AA1952" s="18" t="n">
        <f aca="false">S1952*W1952</f>
        <v>91.85</v>
      </c>
      <c r="AB1952" s="15" t="n">
        <f aca="false">(P1952="Month-to-month")+(I1952="Fiber optic")+(R1952="Electronic check")+(F1952&lt;=12)+(M1952="No")+(J1952="No")</f>
        <v>4</v>
      </c>
      <c r="AC1952" s="15" t="str">
        <f aca="false">IF(AB1952&gt;=5,"High",IF(AB1952&gt;=3,"Medium","Low"))</f>
        <v>Medium</v>
      </c>
    </row>
    <row r="1953" customFormat="false" ht="15" hidden="false" customHeight="false" outlineLevel="0" collapsed="false">
      <c r="A1953" s="15" t="s">
        <v>2050</v>
      </c>
      <c r="B1953" s="15" t="s">
        <v>98</v>
      </c>
      <c r="C1953" s="15" t="n">
        <v>0</v>
      </c>
      <c r="D1953" s="15" t="s">
        <v>26</v>
      </c>
      <c r="E1953" s="15" t="s">
        <v>24</v>
      </c>
      <c r="F1953" s="15" t="n">
        <v>14</v>
      </c>
      <c r="G1953" s="15" t="s">
        <v>26</v>
      </c>
      <c r="H1953" s="15" t="s">
        <v>24</v>
      </c>
      <c r="I1953" s="15" t="s">
        <v>96</v>
      </c>
      <c r="J1953" s="15" t="s">
        <v>24</v>
      </c>
      <c r="K1953" s="15" t="s">
        <v>24</v>
      </c>
      <c r="L1953" s="15" t="s">
        <v>26</v>
      </c>
      <c r="M1953" s="15" t="s">
        <v>24</v>
      </c>
      <c r="N1953" s="15" t="s">
        <v>24</v>
      </c>
      <c r="O1953" s="15" t="s">
        <v>24</v>
      </c>
      <c r="P1953" s="15" t="s">
        <v>25</v>
      </c>
      <c r="Q1953" s="15" t="s">
        <v>24</v>
      </c>
      <c r="R1953" s="15" t="s">
        <v>21</v>
      </c>
      <c r="S1953" s="18" t="n">
        <v>50.2</v>
      </c>
      <c r="T1953" s="15" t="n">
        <v>668.85</v>
      </c>
      <c r="U1953" s="15" t="s">
        <v>24</v>
      </c>
      <c r="V1953" s="18" t="n">
        <f aca="false">IF(ISNUMBER(T1953),T1953,0)</f>
        <v>668.85</v>
      </c>
      <c r="W1953" s="15" t="n">
        <f aca="false">IF(U1953="Yes",1,0)</f>
        <v>0</v>
      </c>
      <c r="X1953" s="15" t="str">
        <f aca="false">IF(F1953&lt;=12,"0-12 months",IF(F1953&lt;=24,"13-24 months",IF(F1953&lt;=48,"25-48 months","49-72 months")))</f>
        <v>13-24 months</v>
      </c>
      <c r="Y1953" s="15" t="str">
        <f aca="false">IF(C1953=1,"Yes","No")</f>
        <v>No</v>
      </c>
      <c r="Z1953" s="15" t="n">
        <f aca="false">COUNTIF(J1953:O1953,"Yes")</f>
        <v>1</v>
      </c>
      <c r="AA1953" s="18" t="n">
        <f aca="false">S1953*W1953</f>
        <v>0</v>
      </c>
      <c r="AB1953" s="15" t="n">
        <f aca="false">(P1953="Month-to-month")+(I1953="Fiber optic")+(R1953="Electronic check")+(F1953&lt;=12)+(M1953="No")+(J1953="No")</f>
        <v>3</v>
      </c>
      <c r="AC1953" s="15" t="str">
        <f aca="false">IF(AB1953&gt;=5,"High",IF(AB1953&gt;=3,"Medium","Low"))</f>
        <v>Medium</v>
      </c>
    </row>
    <row r="1954" customFormat="false" ht="15" hidden="false" customHeight="false" outlineLevel="0" collapsed="false">
      <c r="A1954" s="15" t="s">
        <v>2051</v>
      </c>
      <c r="B1954" s="15" t="s">
        <v>94</v>
      </c>
      <c r="C1954" s="15" t="n">
        <v>0</v>
      </c>
      <c r="D1954" s="15" t="s">
        <v>26</v>
      </c>
      <c r="E1954" s="15" t="s">
        <v>26</v>
      </c>
      <c r="F1954" s="15" t="n">
        <v>20</v>
      </c>
      <c r="G1954" s="15" t="s">
        <v>26</v>
      </c>
      <c r="H1954" s="15" t="s">
        <v>26</v>
      </c>
      <c r="I1954" s="15" t="s">
        <v>102</v>
      </c>
      <c r="J1954" s="15" t="s">
        <v>24</v>
      </c>
      <c r="K1954" s="15" t="s">
        <v>24</v>
      </c>
      <c r="L1954" s="15" t="s">
        <v>26</v>
      </c>
      <c r="M1954" s="15" t="s">
        <v>26</v>
      </c>
      <c r="N1954" s="15" t="s">
        <v>24</v>
      </c>
      <c r="O1954" s="15" t="s">
        <v>26</v>
      </c>
      <c r="P1954" s="15" t="s">
        <v>25</v>
      </c>
      <c r="Q1954" s="15" t="s">
        <v>26</v>
      </c>
      <c r="R1954" s="15" t="s">
        <v>19</v>
      </c>
      <c r="S1954" s="18" t="n">
        <v>95.5</v>
      </c>
      <c r="T1954" s="15" t="n">
        <v>1916.2</v>
      </c>
      <c r="U1954" s="15" t="s">
        <v>24</v>
      </c>
      <c r="V1954" s="18" t="n">
        <f aca="false">IF(ISNUMBER(T1954),T1954,0)</f>
        <v>1916.2</v>
      </c>
      <c r="W1954" s="15" t="n">
        <f aca="false">IF(U1954="Yes",1,0)</f>
        <v>0</v>
      </c>
      <c r="X1954" s="15" t="str">
        <f aca="false">IF(F1954&lt;=12,"0-12 months",IF(F1954&lt;=24,"13-24 months",IF(F1954&lt;=48,"25-48 months","49-72 months")))</f>
        <v>13-24 months</v>
      </c>
      <c r="Y1954" s="15" t="str">
        <f aca="false">IF(C1954=1,"Yes","No")</f>
        <v>No</v>
      </c>
      <c r="Z1954" s="15" t="n">
        <f aca="false">COUNTIF(J1954:O1954,"Yes")</f>
        <v>3</v>
      </c>
      <c r="AA1954" s="18" t="n">
        <f aca="false">S1954*W1954</f>
        <v>0</v>
      </c>
      <c r="AB1954" s="15" t="n">
        <f aca="false">(P1954="Month-to-month")+(I1954="Fiber optic")+(R1954="Electronic check")+(F1954&lt;=12)+(M1954="No")+(J1954="No")</f>
        <v>3</v>
      </c>
      <c r="AC1954" s="15" t="str">
        <f aca="false">IF(AB1954&gt;=5,"High",IF(AB1954&gt;=3,"Medium","Low"))</f>
        <v>Medium</v>
      </c>
    </row>
    <row r="1955" customFormat="false" ht="15" hidden="false" customHeight="false" outlineLevel="0" collapsed="false">
      <c r="A1955" s="15" t="s">
        <v>2052</v>
      </c>
      <c r="B1955" s="15" t="s">
        <v>98</v>
      </c>
      <c r="C1955" s="15" t="n">
        <v>0</v>
      </c>
      <c r="D1955" s="15" t="s">
        <v>24</v>
      </c>
      <c r="E1955" s="15" t="s">
        <v>26</v>
      </c>
      <c r="F1955" s="15" t="n">
        <v>1</v>
      </c>
      <c r="G1955" s="15" t="s">
        <v>26</v>
      </c>
      <c r="H1955" s="15" t="s">
        <v>24</v>
      </c>
      <c r="I1955" s="15" t="s">
        <v>102</v>
      </c>
      <c r="J1955" s="15" t="s">
        <v>24</v>
      </c>
      <c r="K1955" s="15" t="s">
        <v>26</v>
      </c>
      <c r="L1955" s="15" t="s">
        <v>24</v>
      </c>
      <c r="M1955" s="15" t="s">
        <v>24</v>
      </c>
      <c r="N1955" s="15" t="s">
        <v>24</v>
      </c>
      <c r="O1955" s="15" t="s">
        <v>24</v>
      </c>
      <c r="P1955" s="15" t="s">
        <v>25</v>
      </c>
      <c r="Q1955" s="15" t="s">
        <v>26</v>
      </c>
      <c r="R1955" s="15" t="s">
        <v>15</v>
      </c>
      <c r="S1955" s="18" t="n">
        <v>75.35</v>
      </c>
      <c r="T1955" s="15" t="n">
        <v>75.35</v>
      </c>
      <c r="U1955" s="15" t="s">
        <v>26</v>
      </c>
      <c r="V1955" s="18" t="n">
        <f aca="false">IF(ISNUMBER(T1955),T1955,0)</f>
        <v>75.35</v>
      </c>
      <c r="W1955" s="15" t="n">
        <f aca="false">IF(U1955="Yes",1,0)</f>
        <v>1</v>
      </c>
      <c r="X1955" s="15" t="str">
        <f aca="false">IF(F1955&lt;=12,"0-12 months",IF(F1955&lt;=24,"13-24 months",IF(F1955&lt;=48,"25-48 months","49-72 months")))</f>
        <v>0-12 months</v>
      </c>
      <c r="Y1955" s="15" t="str">
        <f aca="false">IF(C1955=1,"Yes","No")</f>
        <v>No</v>
      </c>
      <c r="Z1955" s="15" t="n">
        <f aca="false">COUNTIF(J1955:O1955,"Yes")</f>
        <v>1</v>
      </c>
      <c r="AA1955" s="18" t="n">
        <f aca="false">S1955*W1955</f>
        <v>75.35</v>
      </c>
      <c r="AB1955" s="15" t="n">
        <f aca="false">(P1955="Month-to-month")+(I1955="Fiber optic")+(R1955="Electronic check")+(F1955&lt;=12)+(M1955="No")+(J1955="No")</f>
        <v>6</v>
      </c>
      <c r="AC1955" s="15" t="str">
        <f aca="false">IF(AB1955&gt;=5,"High",IF(AB1955&gt;=3,"Medium","Low"))</f>
        <v>High</v>
      </c>
    </row>
    <row r="1956" customFormat="false" ht="15" hidden="false" customHeight="false" outlineLevel="0" collapsed="false">
      <c r="A1956" s="15" t="s">
        <v>2053</v>
      </c>
      <c r="B1956" s="15" t="s">
        <v>98</v>
      </c>
      <c r="C1956" s="15" t="n">
        <v>0</v>
      </c>
      <c r="D1956" s="15" t="s">
        <v>24</v>
      </c>
      <c r="E1956" s="15" t="s">
        <v>24</v>
      </c>
      <c r="F1956" s="15" t="n">
        <v>1</v>
      </c>
      <c r="G1956" s="15" t="s">
        <v>26</v>
      </c>
      <c r="H1956" s="15" t="s">
        <v>26</v>
      </c>
      <c r="I1956" s="15" t="s">
        <v>102</v>
      </c>
      <c r="J1956" s="15" t="s">
        <v>24</v>
      </c>
      <c r="K1956" s="15" t="s">
        <v>24</v>
      </c>
      <c r="L1956" s="15" t="s">
        <v>24</v>
      </c>
      <c r="M1956" s="15" t="s">
        <v>24</v>
      </c>
      <c r="N1956" s="15" t="s">
        <v>24</v>
      </c>
      <c r="O1956" s="15" t="s">
        <v>24</v>
      </c>
      <c r="P1956" s="15" t="s">
        <v>25</v>
      </c>
      <c r="Q1956" s="15" t="s">
        <v>26</v>
      </c>
      <c r="R1956" s="15" t="s">
        <v>15</v>
      </c>
      <c r="S1956" s="18" t="n">
        <v>75.45</v>
      </c>
      <c r="T1956" s="15" t="n">
        <v>75.45</v>
      </c>
      <c r="U1956" s="15" t="s">
        <v>26</v>
      </c>
      <c r="V1956" s="18" t="n">
        <f aca="false">IF(ISNUMBER(T1956),T1956,0)</f>
        <v>75.45</v>
      </c>
      <c r="W1956" s="15" t="n">
        <f aca="false">IF(U1956="Yes",1,0)</f>
        <v>1</v>
      </c>
      <c r="X1956" s="15" t="str">
        <f aca="false">IF(F1956&lt;=12,"0-12 months",IF(F1956&lt;=24,"13-24 months",IF(F1956&lt;=48,"25-48 months","49-72 months")))</f>
        <v>0-12 months</v>
      </c>
      <c r="Y1956" s="15" t="str">
        <f aca="false">IF(C1956=1,"Yes","No")</f>
        <v>No</v>
      </c>
      <c r="Z1956" s="15" t="n">
        <f aca="false">COUNTIF(J1956:O1956,"Yes")</f>
        <v>0</v>
      </c>
      <c r="AA1956" s="18" t="n">
        <f aca="false">S1956*W1956</f>
        <v>75.45</v>
      </c>
      <c r="AB1956" s="15" t="n">
        <f aca="false">(P1956="Month-to-month")+(I1956="Fiber optic")+(R1956="Electronic check")+(F1956&lt;=12)+(M1956="No")+(J1956="No")</f>
        <v>6</v>
      </c>
      <c r="AC1956" s="15" t="str">
        <f aca="false">IF(AB1956&gt;=5,"High",IF(AB1956&gt;=3,"Medium","Low"))</f>
        <v>High</v>
      </c>
    </row>
    <row r="1957" customFormat="false" ht="15" hidden="false" customHeight="false" outlineLevel="0" collapsed="false">
      <c r="A1957" s="15" t="s">
        <v>2054</v>
      </c>
      <c r="B1957" s="15" t="s">
        <v>94</v>
      </c>
      <c r="C1957" s="15" t="n">
        <v>0</v>
      </c>
      <c r="D1957" s="15" t="s">
        <v>26</v>
      </c>
      <c r="E1957" s="15" t="s">
        <v>26</v>
      </c>
      <c r="F1957" s="15" t="n">
        <v>49</v>
      </c>
      <c r="G1957" s="15" t="s">
        <v>26</v>
      </c>
      <c r="H1957" s="15" t="s">
        <v>26</v>
      </c>
      <c r="I1957" s="15" t="s">
        <v>102</v>
      </c>
      <c r="J1957" s="15" t="s">
        <v>24</v>
      </c>
      <c r="K1957" s="15" t="s">
        <v>24</v>
      </c>
      <c r="L1957" s="15" t="s">
        <v>24</v>
      </c>
      <c r="M1957" s="15" t="s">
        <v>24</v>
      </c>
      <c r="N1957" s="15" t="s">
        <v>26</v>
      </c>
      <c r="O1957" s="15" t="s">
        <v>26</v>
      </c>
      <c r="P1957" s="15" t="s">
        <v>25</v>
      </c>
      <c r="Q1957" s="15" t="s">
        <v>26</v>
      </c>
      <c r="R1957" s="15" t="s">
        <v>19</v>
      </c>
      <c r="S1957" s="18" t="n">
        <v>95.4</v>
      </c>
      <c r="T1957" s="15" t="n">
        <v>4613.95</v>
      </c>
      <c r="U1957" s="15" t="s">
        <v>24</v>
      </c>
      <c r="V1957" s="18" t="n">
        <f aca="false">IF(ISNUMBER(T1957),T1957,0)</f>
        <v>4613.95</v>
      </c>
      <c r="W1957" s="15" t="n">
        <f aca="false">IF(U1957="Yes",1,0)</f>
        <v>0</v>
      </c>
      <c r="X1957" s="15" t="str">
        <f aca="false">IF(F1957&lt;=12,"0-12 months",IF(F1957&lt;=24,"13-24 months",IF(F1957&lt;=48,"25-48 months","49-72 months")))</f>
        <v>49-72 months</v>
      </c>
      <c r="Y1957" s="15" t="str">
        <f aca="false">IF(C1957=1,"Yes","No")</f>
        <v>No</v>
      </c>
      <c r="Z1957" s="15" t="n">
        <f aca="false">COUNTIF(J1957:O1957,"Yes")</f>
        <v>2</v>
      </c>
      <c r="AA1957" s="18" t="n">
        <f aca="false">S1957*W1957</f>
        <v>0</v>
      </c>
      <c r="AB1957" s="15" t="n">
        <f aca="false">(P1957="Month-to-month")+(I1957="Fiber optic")+(R1957="Electronic check")+(F1957&lt;=12)+(M1957="No")+(J1957="No")</f>
        <v>4</v>
      </c>
      <c r="AC1957" s="15" t="str">
        <f aca="false">IF(AB1957&gt;=5,"High",IF(AB1957&gt;=3,"Medium","Low"))</f>
        <v>Medium</v>
      </c>
    </row>
    <row r="1958" customFormat="false" ht="15" hidden="false" customHeight="false" outlineLevel="0" collapsed="false">
      <c r="A1958" s="15" t="s">
        <v>2055</v>
      </c>
      <c r="B1958" s="15" t="s">
        <v>94</v>
      </c>
      <c r="C1958" s="15" t="n">
        <v>0</v>
      </c>
      <c r="D1958" s="15" t="s">
        <v>24</v>
      </c>
      <c r="E1958" s="15" t="s">
        <v>24</v>
      </c>
      <c r="F1958" s="15" t="n">
        <v>72</v>
      </c>
      <c r="G1958" s="15" t="s">
        <v>26</v>
      </c>
      <c r="H1958" s="15" t="s">
        <v>26</v>
      </c>
      <c r="I1958" s="15" t="s">
        <v>102</v>
      </c>
      <c r="J1958" s="15" t="s">
        <v>26</v>
      </c>
      <c r="K1958" s="15" t="s">
        <v>26</v>
      </c>
      <c r="L1958" s="15" t="s">
        <v>26</v>
      </c>
      <c r="M1958" s="15" t="s">
        <v>24</v>
      </c>
      <c r="N1958" s="15" t="s">
        <v>26</v>
      </c>
      <c r="O1958" s="15" t="s">
        <v>24</v>
      </c>
      <c r="P1958" s="15" t="s">
        <v>29</v>
      </c>
      <c r="Q1958" s="15" t="s">
        <v>26</v>
      </c>
      <c r="R1958" s="15" t="s">
        <v>19</v>
      </c>
      <c r="S1958" s="18" t="n">
        <v>101.3</v>
      </c>
      <c r="T1958" s="15" t="n">
        <v>7261.25</v>
      </c>
      <c r="U1958" s="15" t="s">
        <v>24</v>
      </c>
      <c r="V1958" s="18" t="n">
        <f aca="false">IF(ISNUMBER(T1958),T1958,0)</f>
        <v>7261.25</v>
      </c>
      <c r="W1958" s="15" t="n">
        <f aca="false">IF(U1958="Yes",1,0)</f>
        <v>0</v>
      </c>
      <c r="X1958" s="15" t="str">
        <f aca="false">IF(F1958&lt;=12,"0-12 months",IF(F1958&lt;=24,"13-24 months",IF(F1958&lt;=48,"25-48 months","49-72 months")))</f>
        <v>49-72 months</v>
      </c>
      <c r="Y1958" s="15" t="str">
        <f aca="false">IF(C1958=1,"Yes","No")</f>
        <v>No</v>
      </c>
      <c r="Z1958" s="15" t="n">
        <f aca="false">COUNTIF(J1958:O1958,"Yes")</f>
        <v>4</v>
      </c>
      <c r="AA1958" s="18" t="n">
        <f aca="false">S1958*W1958</f>
        <v>0</v>
      </c>
      <c r="AB1958" s="15" t="n">
        <f aca="false">(P1958="Month-to-month")+(I1958="Fiber optic")+(R1958="Electronic check")+(F1958&lt;=12)+(M1958="No")+(J1958="No")</f>
        <v>2</v>
      </c>
      <c r="AC1958" s="15" t="str">
        <f aca="false">IF(AB1958&gt;=5,"High",IF(AB1958&gt;=3,"Medium","Low"))</f>
        <v>Low</v>
      </c>
    </row>
    <row r="1959" customFormat="false" ht="15" hidden="false" customHeight="false" outlineLevel="0" collapsed="false">
      <c r="A1959" s="15" t="s">
        <v>2056</v>
      </c>
      <c r="B1959" s="15" t="s">
        <v>94</v>
      </c>
      <c r="C1959" s="15" t="n">
        <v>0</v>
      </c>
      <c r="D1959" s="15" t="s">
        <v>26</v>
      </c>
      <c r="E1959" s="15" t="s">
        <v>24</v>
      </c>
      <c r="F1959" s="15" t="n">
        <v>46</v>
      </c>
      <c r="G1959" s="15" t="s">
        <v>26</v>
      </c>
      <c r="H1959" s="15" t="s">
        <v>26</v>
      </c>
      <c r="I1959" s="15" t="s">
        <v>96</v>
      </c>
      <c r="J1959" s="15" t="s">
        <v>26</v>
      </c>
      <c r="K1959" s="15" t="s">
        <v>24</v>
      </c>
      <c r="L1959" s="15" t="s">
        <v>24</v>
      </c>
      <c r="M1959" s="15" t="s">
        <v>24</v>
      </c>
      <c r="N1959" s="15" t="s">
        <v>24</v>
      </c>
      <c r="O1959" s="15" t="s">
        <v>24</v>
      </c>
      <c r="P1959" s="15" t="s">
        <v>25</v>
      </c>
      <c r="Q1959" s="15" t="s">
        <v>24</v>
      </c>
      <c r="R1959" s="15" t="s">
        <v>15</v>
      </c>
      <c r="S1959" s="18" t="n">
        <v>53.1</v>
      </c>
      <c r="T1959" s="15" t="n">
        <v>2459.8</v>
      </c>
      <c r="U1959" s="15" t="s">
        <v>24</v>
      </c>
      <c r="V1959" s="18" t="n">
        <f aca="false">IF(ISNUMBER(T1959),T1959,0)</f>
        <v>2459.8</v>
      </c>
      <c r="W1959" s="15" t="n">
        <f aca="false">IF(U1959="Yes",1,0)</f>
        <v>0</v>
      </c>
      <c r="X1959" s="15" t="str">
        <f aca="false">IF(F1959&lt;=12,"0-12 months",IF(F1959&lt;=24,"13-24 months",IF(F1959&lt;=48,"25-48 months","49-72 months")))</f>
        <v>25-48 months</v>
      </c>
      <c r="Y1959" s="15" t="str">
        <f aca="false">IF(C1959=1,"Yes","No")</f>
        <v>No</v>
      </c>
      <c r="Z1959" s="15" t="n">
        <f aca="false">COUNTIF(J1959:O1959,"Yes")</f>
        <v>1</v>
      </c>
      <c r="AA1959" s="18" t="n">
        <f aca="false">S1959*W1959</f>
        <v>0</v>
      </c>
      <c r="AB1959" s="15" t="n">
        <f aca="false">(P1959="Month-to-month")+(I1959="Fiber optic")+(R1959="Electronic check")+(F1959&lt;=12)+(M1959="No")+(J1959="No")</f>
        <v>3</v>
      </c>
      <c r="AC1959" s="15" t="str">
        <f aca="false">IF(AB1959&gt;=5,"High",IF(AB1959&gt;=3,"Medium","Low"))</f>
        <v>Medium</v>
      </c>
    </row>
    <row r="1960" customFormat="false" ht="15" hidden="false" customHeight="false" outlineLevel="0" collapsed="false">
      <c r="A1960" s="15" t="s">
        <v>2057</v>
      </c>
      <c r="B1960" s="15" t="s">
        <v>98</v>
      </c>
      <c r="C1960" s="15" t="n">
        <v>0</v>
      </c>
      <c r="D1960" s="15" t="s">
        <v>24</v>
      </c>
      <c r="E1960" s="15" t="s">
        <v>24</v>
      </c>
      <c r="F1960" s="15" t="n">
        <v>24</v>
      </c>
      <c r="G1960" s="15" t="s">
        <v>26</v>
      </c>
      <c r="H1960" s="15" t="s">
        <v>26</v>
      </c>
      <c r="I1960" s="15" t="s">
        <v>102</v>
      </c>
      <c r="J1960" s="15" t="s">
        <v>24</v>
      </c>
      <c r="K1960" s="15" t="s">
        <v>26</v>
      </c>
      <c r="L1960" s="15" t="s">
        <v>26</v>
      </c>
      <c r="M1960" s="15" t="s">
        <v>24</v>
      </c>
      <c r="N1960" s="15" t="s">
        <v>24</v>
      </c>
      <c r="O1960" s="15" t="s">
        <v>24</v>
      </c>
      <c r="P1960" s="15" t="s">
        <v>25</v>
      </c>
      <c r="Q1960" s="15" t="s">
        <v>26</v>
      </c>
      <c r="R1960" s="15" t="s">
        <v>19</v>
      </c>
      <c r="S1960" s="18" t="n">
        <v>84.85</v>
      </c>
      <c r="T1960" s="15" t="n">
        <v>2048.8</v>
      </c>
      <c r="U1960" s="15" t="s">
        <v>24</v>
      </c>
      <c r="V1960" s="18" t="n">
        <f aca="false">IF(ISNUMBER(T1960),T1960,0)</f>
        <v>2048.8</v>
      </c>
      <c r="W1960" s="15" t="n">
        <f aca="false">IF(U1960="Yes",1,0)</f>
        <v>0</v>
      </c>
      <c r="X1960" s="15" t="str">
        <f aca="false">IF(F1960&lt;=12,"0-12 months",IF(F1960&lt;=24,"13-24 months",IF(F1960&lt;=48,"25-48 months","49-72 months")))</f>
        <v>13-24 months</v>
      </c>
      <c r="Y1960" s="15" t="str">
        <f aca="false">IF(C1960=1,"Yes","No")</f>
        <v>No</v>
      </c>
      <c r="Z1960" s="15" t="n">
        <f aca="false">COUNTIF(J1960:O1960,"Yes")</f>
        <v>2</v>
      </c>
      <c r="AA1960" s="18" t="n">
        <f aca="false">S1960*W1960</f>
        <v>0</v>
      </c>
      <c r="AB1960" s="15" t="n">
        <f aca="false">(P1960="Month-to-month")+(I1960="Fiber optic")+(R1960="Electronic check")+(F1960&lt;=12)+(M1960="No")+(J1960="No")</f>
        <v>4</v>
      </c>
      <c r="AC1960" s="15" t="str">
        <f aca="false">IF(AB1960&gt;=5,"High",IF(AB1960&gt;=3,"Medium","Low"))</f>
        <v>Medium</v>
      </c>
    </row>
    <row r="1961" customFormat="false" ht="15" hidden="false" customHeight="false" outlineLevel="0" collapsed="false">
      <c r="A1961" s="15" t="s">
        <v>2058</v>
      </c>
      <c r="B1961" s="15" t="s">
        <v>94</v>
      </c>
      <c r="C1961" s="15" t="n">
        <v>0</v>
      </c>
      <c r="D1961" s="15" t="s">
        <v>26</v>
      </c>
      <c r="E1961" s="15" t="s">
        <v>26</v>
      </c>
      <c r="F1961" s="15" t="n">
        <v>5</v>
      </c>
      <c r="G1961" s="15" t="s">
        <v>24</v>
      </c>
      <c r="H1961" s="15" t="s">
        <v>95</v>
      </c>
      <c r="I1961" s="15" t="s">
        <v>96</v>
      </c>
      <c r="J1961" s="15" t="s">
        <v>24</v>
      </c>
      <c r="K1961" s="15" t="s">
        <v>26</v>
      </c>
      <c r="L1961" s="15" t="s">
        <v>24</v>
      </c>
      <c r="M1961" s="15" t="s">
        <v>26</v>
      </c>
      <c r="N1961" s="15" t="s">
        <v>24</v>
      </c>
      <c r="O1961" s="15" t="s">
        <v>24</v>
      </c>
      <c r="P1961" s="15" t="s">
        <v>25</v>
      </c>
      <c r="Q1961" s="15" t="s">
        <v>24</v>
      </c>
      <c r="R1961" s="15" t="s">
        <v>15</v>
      </c>
      <c r="S1961" s="18" t="n">
        <v>34.25</v>
      </c>
      <c r="T1961" s="15" t="n">
        <v>163.55</v>
      </c>
      <c r="U1961" s="15" t="s">
        <v>24</v>
      </c>
      <c r="V1961" s="18" t="n">
        <f aca="false">IF(ISNUMBER(T1961),T1961,0)</f>
        <v>163.55</v>
      </c>
      <c r="W1961" s="15" t="n">
        <f aca="false">IF(U1961="Yes",1,0)</f>
        <v>0</v>
      </c>
      <c r="X1961" s="15" t="str">
        <f aca="false">IF(F1961&lt;=12,"0-12 months",IF(F1961&lt;=24,"13-24 months",IF(F1961&lt;=48,"25-48 months","49-72 months")))</f>
        <v>0-12 months</v>
      </c>
      <c r="Y1961" s="15" t="str">
        <f aca="false">IF(C1961=1,"Yes","No")</f>
        <v>No</v>
      </c>
      <c r="Z1961" s="15" t="n">
        <f aca="false">COUNTIF(J1961:O1961,"Yes")</f>
        <v>2</v>
      </c>
      <c r="AA1961" s="18" t="n">
        <f aca="false">S1961*W1961</f>
        <v>0</v>
      </c>
      <c r="AB1961" s="15" t="n">
        <f aca="false">(P1961="Month-to-month")+(I1961="Fiber optic")+(R1961="Electronic check")+(F1961&lt;=12)+(M1961="No")+(J1961="No")</f>
        <v>4</v>
      </c>
      <c r="AC1961" s="15" t="str">
        <f aca="false">IF(AB1961&gt;=5,"High",IF(AB1961&gt;=3,"Medium","Low"))</f>
        <v>Medium</v>
      </c>
    </row>
    <row r="1962" customFormat="false" ht="15" hidden="false" customHeight="false" outlineLevel="0" collapsed="false">
      <c r="A1962" s="15" t="s">
        <v>2059</v>
      </c>
      <c r="B1962" s="15" t="s">
        <v>94</v>
      </c>
      <c r="C1962" s="15" t="n">
        <v>0</v>
      </c>
      <c r="D1962" s="15" t="s">
        <v>26</v>
      </c>
      <c r="E1962" s="15" t="s">
        <v>26</v>
      </c>
      <c r="F1962" s="15" t="n">
        <v>33</v>
      </c>
      <c r="G1962" s="15" t="s">
        <v>26</v>
      </c>
      <c r="H1962" s="15" t="s">
        <v>26</v>
      </c>
      <c r="I1962" s="15" t="s">
        <v>102</v>
      </c>
      <c r="J1962" s="15" t="s">
        <v>24</v>
      </c>
      <c r="K1962" s="15" t="s">
        <v>26</v>
      </c>
      <c r="L1962" s="15" t="s">
        <v>26</v>
      </c>
      <c r="M1962" s="15" t="s">
        <v>26</v>
      </c>
      <c r="N1962" s="15" t="s">
        <v>24</v>
      </c>
      <c r="O1962" s="15" t="s">
        <v>24</v>
      </c>
      <c r="P1962" s="15" t="s">
        <v>25</v>
      </c>
      <c r="Q1962" s="15" t="s">
        <v>24</v>
      </c>
      <c r="R1962" s="15" t="s">
        <v>21</v>
      </c>
      <c r="S1962" s="18" t="n">
        <v>88.6</v>
      </c>
      <c r="T1962" s="15" t="n">
        <v>2888.7</v>
      </c>
      <c r="U1962" s="15" t="s">
        <v>24</v>
      </c>
      <c r="V1962" s="18" t="n">
        <f aca="false">IF(ISNUMBER(T1962),T1962,0)</f>
        <v>2888.7</v>
      </c>
      <c r="W1962" s="15" t="n">
        <f aca="false">IF(U1962="Yes",1,0)</f>
        <v>0</v>
      </c>
      <c r="X1962" s="15" t="str">
        <f aca="false">IF(F1962&lt;=12,"0-12 months",IF(F1962&lt;=24,"13-24 months",IF(F1962&lt;=48,"25-48 months","49-72 months")))</f>
        <v>25-48 months</v>
      </c>
      <c r="Y1962" s="15" t="str">
        <f aca="false">IF(C1962=1,"Yes","No")</f>
        <v>No</v>
      </c>
      <c r="Z1962" s="15" t="n">
        <f aca="false">COUNTIF(J1962:O1962,"Yes")</f>
        <v>3</v>
      </c>
      <c r="AA1962" s="18" t="n">
        <f aca="false">S1962*W1962</f>
        <v>0</v>
      </c>
      <c r="AB1962" s="15" t="n">
        <f aca="false">(P1962="Month-to-month")+(I1962="Fiber optic")+(R1962="Electronic check")+(F1962&lt;=12)+(M1962="No")+(J1962="No")</f>
        <v>3</v>
      </c>
      <c r="AC1962" s="15" t="str">
        <f aca="false">IF(AB1962&gt;=5,"High",IF(AB1962&gt;=3,"Medium","Low"))</f>
        <v>Medium</v>
      </c>
    </row>
    <row r="1963" customFormat="false" ht="15" hidden="false" customHeight="false" outlineLevel="0" collapsed="false">
      <c r="A1963" s="15" t="s">
        <v>2060</v>
      </c>
      <c r="B1963" s="15" t="s">
        <v>94</v>
      </c>
      <c r="C1963" s="15" t="n">
        <v>0</v>
      </c>
      <c r="D1963" s="15" t="s">
        <v>24</v>
      </c>
      <c r="E1963" s="15" t="s">
        <v>24</v>
      </c>
      <c r="F1963" s="15" t="n">
        <v>42</v>
      </c>
      <c r="G1963" s="15" t="s">
        <v>26</v>
      </c>
      <c r="H1963" s="15" t="s">
        <v>26</v>
      </c>
      <c r="I1963" s="15" t="s">
        <v>96</v>
      </c>
      <c r="J1963" s="15" t="s">
        <v>26</v>
      </c>
      <c r="K1963" s="15" t="s">
        <v>26</v>
      </c>
      <c r="L1963" s="15" t="s">
        <v>24</v>
      </c>
      <c r="M1963" s="15" t="s">
        <v>24</v>
      </c>
      <c r="N1963" s="15" t="s">
        <v>24</v>
      </c>
      <c r="O1963" s="15" t="s">
        <v>24</v>
      </c>
      <c r="P1963" s="15" t="s">
        <v>27</v>
      </c>
      <c r="Q1963" s="15" t="s">
        <v>26</v>
      </c>
      <c r="R1963" s="15" t="s">
        <v>19</v>
      </c>
      <c r="S1963" s="18" t="n">
        <v>60.15</v>
      </c>
      <c r="T1963" s="15" t="n">
        <v>2421.6</v>
      </c>
      <c r="U1963" s="15" t="s">
        <v>24</v>
      </c>
      <c r="V1963" s="18" t="n">
        <f aca="false">IF(ISNUMBER(T1963),T1963,0)</f>
        <v>2421.6</v>
      </c>
      <c r="W1963" s="15" t="n">
        <f aca="false">IF(U1963="Yes",1,0)</f>
        <v>0</v>
      </c>
      <c r="X1963" s="15" t="str">
        <f aca="false">IF(F1963&lt;=12,"0-12 months",IF(F1963&lt;=24,"13-24 months",IF(F1963&lt;=48,"25-48 months","49-72 months")))</f>
        <v>25-48 months</v>
      </c>
      <c r="Y1963" s="15" t="str">
        <f aca="false">IF(C1963=1,"Yes","No")</f>
        <v>No</v>
      </c>
      <c r="Z1963" s="15" t="n">
        <f aca="false">COUNTIF(J1963:O1963,"Yes")</f>
        <v>2</v>
      </c>
      <c r="AA1963" s="18" t="n">
        <f aca="false">S1963*W1963</f>
        <v>0</v>
      </c>
      <c r="AB1963" s="15" t="n">
        <f aca="false">(P1963="Month-to-month")+(I1963="Fiber optic")+(R1963="Electronic check")+(F1963&lt;=12)+(M1963="No")+(J1963="No")</f>
        <v>1</v>
      </c>
      <c r="AC1963" s="15" t="str">
        <f aca="false">IF(AB1963&gt;=5,"High",IF(AB1963&gt;=3,"Medium","Low"))</f>
        <v>Low</v>
      </c>
    </row>
    <row r="1964" customFormat="false" ht="15" hidden="false" customHeight="false" outlineLevel="0" collapsed="false">
      <c r="A1964" s="15" t="s">
        <v>2061</v>
      </c>
      <c r="B1964" s="15" t="s">
        <v>98</v>
      </c>
      <c r="C1964" s="15" t="n">
        <v>0</v>
      </c>
      <c r="D1964" s="15" t="s">
        <v>24</v>
      </c>
      <c r="E1964" s="15" t="s">
        <v>24</v>
      </c>
      <c r="F1964" s="15" t="n">
        <v>23</v>
      </c>
      <c r="G1964" s="15" t="s">
        <v>26</v>
      </c>
      <c r="H1964" s="15" t="s">
        <v>24</v>
      </c>
      <c r="I1964" s="15" t="s">
        <v>102</v>
      </c>
      <c r="J1964" s="15" t="s">
        <v>26</v>
      </c>
      <c r="K1964" s="15" t="s">
        <v>24</v>
      </c>
      <c r="L1964" s="15" t="s">
        <v>26</v>
      </c>
      <c r="M1964" s="15" t="s">
        <v>24</v>
      </c>
      <c r="N1964" s="15" t="s">
        <v>26</v>
      </c>
      <c r="O1964" s="15" t="s">
        <v>26</v>
      </c>
      <c r="P1964" s="15" t="s">
        <v>27</v>
      </c>
      <c r="Q1964" s="15" t="s">
        <v>26</v>
      </c>
      <c r="R1964" s="15" t="s">
        <v>21</v>
      </c>
      <c r="S1964" s="18" t="n">
        <v>99.95</v>
      </c>
      <c r="T1964" s="15" t="n">
        <v>2292.75</v>
      </c>
      <c r="U1964" s="15" t="s">
        <v>24</v>
      </c>
      <c r="V1964" s="18" t="n">
        <f aca="false">IF(ISNUMBER(T1964),T1964,0)</f>
        <v>2292.75</v>
      </c>
      <c r="W1964" s="15" t="n">
        <f aca="false">IF(U1964="Yes",1,0)</f>
        <v>0</v>
      </c>
      <c r="X1964" s="15" t="str">
        <f aca="false">IF(F1964&lt;=12,"0-12 months",IF(F1964&lt;=24,"13-24 months",IF(F1964&lt;=48,"25-48 months","49-72 months")))</f>
        <v>13-24 months</v>
      </c>
      <c r="Y1964" s="15" t="str">
        <f aca="false">IF(C1964=1,"Yes","No")</f>
        <v>No</v>
      </c>
      <c r="Z1964" s="15" t="n">
        <f aca="false">COUNTIF(J1964:O1964,"Yes")</f>
        <v>4</v>
      </c>
      <c r="AA1964" s="18" t="n">
        <f aca="false">S1964*W1964</f>
        <v>0</v>
      </c>
      <c r="AB1964" s="15" t="n">
        <f aca="false">(P1964="Month-to-month")+(I1964="Fiber optic")+(R1964="Electronic check")+(F1964&lt;=12)+(M1964="No")+(J1964="No")</f>
        <v>2</v>
      </c>
      <c r="AC1964" s="15" t="str">
        <f aca="false">IF(AB1964&gt;=5,"High",IF(AB1964&gt;=3,"Medium","Low"))</f>
        <v>Low</v>
      </c>
    </row>
    <row r="1965" customFormat="false" ht="15" hidden="false" customHeight="false" outlineLevel="0" collapsed="false">
      <c r="A1965" s="15" t="s">
        <v>2062</v>
      </c>
      <c r="B1965" s="15" t="s">
        <v>98</v>
      </c>
      <c r="C1965" s="15" t="n">
        <v>0</v>
      </c>
      <c r="D1965" s="15" t="s">
        <v>24</v>
      </c>
      <c r="E1965" s="15" t="s">
        <v>24</v>
      </c>
      <c r="F1965" s="15" t="n">
        <v>8</v>
      </c>
      <c r="G1965" s="15" t="s">
        <v>26</v>
      </c>
      <c r="H1965" s="15" t="s">
        <v>24</v>
      </c>
      <c r="I1965" s="15" t="s">
        <v>102</v>
      </c>
      <c r="J1965" s="15" t="s">
        <v>24</v>
      </c>
      <c r="K1965" s="15" t="s">
        <v>24</v>
      </c>
      <c r="L1965" s="15" t="s">
        <v>24</v>
      </c>
      <c r="M1965" s="15" t="s">
        <v>24</v>
      </c>
      <c r="N1965" s="15" t="s">
        <v>24</v>
      </c>
      <c r="O1965" s="15" t="s">
        <v>24</v>
      </c>
      <c r="P1965" s="15" t="s">
        <v>25</v>
      </c>
      <c r="Q1965" s="15" t="s">
        <v>24</v>
      </c>
      <c r="R1965" s="15" t="s">
        <v>19</v>
      </c>
      <c r="S1965" s="18" t="n">
        <v>70.7</v>
      </c>
      <c r="T1965" s="15" t="n">
        <v>553.4</v>
      </c>
      <c r="U1965" s="15" t="s">
        <v>24</v>
      </c>
      <c r="V1965" s="18" t="n">
        <f aca="false">IF(ISNUMBER(T1965),T1965,0)</f>
        <v>553.4</v>
      </c>
      <c r="W1965" s="15" t="n">
        <f aca="false">IF(U1965="Yes",1,0)</f>
        <v>0</v>
      </c>
      <c r="X1965" s="15" t="str">
        <f aca="false">IF(F1965&lt;=12,"0-12 months",IF(F1965&lt;=24,"13-24 months",IF(F1965&lt;=48,"25-48 months","49-72 months")))</f>
        <v>0-12 months</v>
      </c>
      <c r="Y1965" s="15" t="str">
        <f aca="false">IF(C1965=1,"Yes","No")</f>
        <v>No</v>
      </c>
      <c r="Z1965" s="15" t="n">
        <f aca="false">COUNTIF(J1965:O1965,"Yes")</f>
        <v>0</v>
      </c>
      <c r="AA1965" s="18" t="n">
        <f aca="false">S1965*W1965</f>
        <v>0</v>
      </c>
      <c r="AB1965" s="15" t="n">
        <f aca="false">(P1965="Month-to-month")+(I1965="Fiber optic")+(R1965="Electronic check")+(F1965&lt;=12)+(M1965="No")+(J1965="No")</f>
        <v>5</v>
      </c>
      <c r="AC1965" s="15" t="str">
        <f aca="false">IF(AB1965&gt;=5,"High",IF(AB1965&gt;=3,"Medium","Low"))</f>
        <v>High</v>
      </c>
    </row>
    <row r="1966" customFormat="false" ht="15" hidden="false" customHeight="false" outlineLevel="0" collapsed="false">
      <c r="A1966" s="15" t="s">
        <v>2063</v>
      </c>
      <c r="B1966" s="15" t="s">
        <v>98</v>
      </c>
      <c r="C1966" s="15" t="n">
        <v>0</v>
      </c>
      <c r="D1966" s="15" t="s">
        <v>24</v>
      </c>
      <c r="E1966" s="15" t="s">
        <v>24</v>
      </c>
      <c r="F1966" s="15" t="n">
        <v>66</v>
      </c>
      <c r="G1966" s="15" t="s">
        <v>26</v>
      </c>
      <c r="H1966" s="15" t="s">
        <v>24</v>
      </c>
      <c r="I1966" s="15" t="s">
        <v>96</v>
      </c>
      <c r="J1966" s="15" t="s">
        <v>26</v>
      </c>
      <c r="K1966" s="15" t="s">
        <v>26</v>
      </c>
      <c r="L1966" s="15" t="s">
        <v>24</v>
      </c>
      <c r="M1966" s="15" t="s">
        <v>24</v>
      </c>
      <c r="N1966" s="15" t="s">
        <v>24</v>
      </c>
      <c r="O1966" s="15" t="s">
        <v>24</v>
      </c>
      <c r="P1966" s="15" t="s">
        <v>27</v>
      </c>
      <c r="Q1966" s="15" t="s">
        <v>26</v>
      </c>
      <c r="R1966" s="15" t="s">
        <v>17</v>
      </c>
      <c r="S1966" s="18" t="n">
        <v>54.8</v>
      </c>
      <c r="T1966" s="15" t="n">
        <v>3465.7</v>
      </c>
      <c r="U1966" s="15" t="s">
        <v>24</v>
      </c>
      <c r="V1966" s="18" t="n">
        <f aca="false">IF(ISNUMBER(T1966),T1966,0)</f>
        <v>3465.7</v>
      </c>
      <c r="W1966" s="15" t="n">
        <f aca="false">IF(U1966="Yes",1,0)</f>
        <v>0</v>
      </c>
      <c r="X1966" s="15" t="str">
        <f aca="false">IF(F1966&lt;=12,"0-12 months",IF(F1966&lt;=24,"13-24 months",IF(F1966&lt;=48,"25-48 months","49-72 months")))</f>
        <v>49-72 months</v>
      </c>
      <c r="Y1966" s="15" t="str">
        <f aca="false">IF(C1966=1,"Yes","No")</f>
        <v>No</v>
      </c>
      <c r="Z1966" s="15" t="n">
        <f aca="false">COUNTIF(J1966:O1966,"Yes")</f>
        <v>2</v>
      </c>
      <c r="AA1966" s="18" t="n">
        <f aca="false">S1966*W1966</f>
        <v>0</v>
      </c>
      <c r="AB1966" s="15" t="n">
        <f aca="false">(P1966="Month-to-month")+(I1966="Fiber optic")+(R1966="Electronic check")+(F1966&lt;=12)+(M1966="No")+(J1966="No")</f>
        <v>1</v>
      </c>
      <c r="AC1966" s="15" t="str">
        <f aca="false">IF(AB1966&gt;=5,"High",IF(AB1966&gt;=3,"Medium","Low"))</f>
        <v>Low</v>
      </c>
    </row>
    <row r="1967" customFormat="false" ht="15" hidden="false" customHeight="false" outlineLevel="0" collapsed="false">
      <c r="A1967" s="15" t="s">
        <v>2064</v>
      </c>
      <c r="B1967" s="15" t="s">
        <v>98</v>
      </c>
      <c r="C1967" s="15" t="n">
        <v>0</v>
      </c>
      <c r="D1967" s="15" t="s">
        <v>24</v>
      </c>
      <c r="E1967" s="15" t="s">
        <v>24</v>
      </c>
      <c r="F1967" s="15" t="n">
        <v>24</v>
      </c>
      <c r="G1967" s="15" t="s">
        <v>26</v>
      </c>
      <c r="H1967" s="15" t="s">
        <v>24</v>
      </c>
      <c r="I1967" s="15" t="s">
        <v>96</v>
      </c>
      <c r="J1967" s="15" t="s">
        <v>26</v>
      </c>
      <c r="K1967" s="15" t="s">
        <v>24</v>
      </c>
      <c r="L1967" s="15" t="s">
        <v>24</v>
      </c>
      <c r="M1967" s="15" t="s">
        <v>24</v>
      </c>
      <c r="N1967" s="15" t="s">
        <v>24</v>
      </c>
      <c r="O1967" s="15" t="s">
        <v>24</v>
      </c>
      <c r="P1967" s="15" t="s">
        <v>25</v>
      </c>
      <c r="Q1967" s="15" t="s">
        <v>26</v>
      </c>
      <c r="R1967" s="15" t="s">
        <v>19</v>
      </c>
      <c r="S1967" s="18" t="n">
        <v>49.55</v>
      </c>
      <c r="T1967" s="15" t="n">
        <v>1210.4</v>
      </c>
      <c r="U1967" s="15" t="s">
        <v>26</v>
      </c>
      <c r="V1967" s="18" t="n">
        <f aca="false">IF(ISNUMBER(T1967),T1967,0)</f>
        <v>1210.4</v>
      </c>
      <c r="W1967" s="15" t="n">
        <f aca="false">IF(U1967="Yes",1,0)</f>
        <v>1</v>
      </c>
      <c r="X1967" s="15" t="str">
        <f aca="false">IF(F1967&lt;=12,"0-12 months",IF(F1967&lt;=24,"13-24 months",IF(F1967&lt;=48,"25-48 months","49-72 months")))</f>
        <v>13-24 months</v>
      </c>
      <c r="Y1967" s="15" t="str">
        <f aca="false">IF(C1967=1,"Yes","No")</f>
        <v>No</v>
      </c>
      <c r="Z1967" s="15" t="n">
        <f aca="false">COUNTIF(J1967:O1967,"Yes")</f>
        <v>1</v>
      </c>
      <c r="AA1967" s="18" t="n">
        <f aca="false">S1967*W1967</f>
        <v>49.55</v>
      </c>
      <c r="AB1967" s="15" t="n">
        <f aca="false">(P1967="Month-to-month")+(I1967="Fiber optic")+(R1967="Electronic check")+(F1967&lt;=12)+(M1967="No")+(J1967="No")</f>
        <v>2</v>
      </c>
      <c r="AC1967" s="15" t="str">
        <f aca="false">IF(AB1967&gt;=5,"High",IF(AB1967&gt;=3,"Medium","Low"))</f>
        <v>Low</v>
      </c>
    </row>
    <row r="1968" customFormat="false" ht="15" hidden="false" customHeight="false" outlineLevel="0" collapsed="false">
      <c r="A1968" s="15" t="s">
        <v>2065</v>
      </c>
      <c r="B1968" s="15" t="s">
        <v>98</v>
      </c>
      <c r="C1968" s="15" t="n">
        <v>1</v>
      </c>
      <c r="D1968" s="15" t="s">
        <v>24</v>
      </c>
      <c r="E1968" s="15" t="s">
        <v>24</v>
      </c>
      <c r="F1968" s="15" t="n">
        <v>24</v>
      </c>
      <c r="G1968" s="15" t="s">
        <v>26</v>
      </c>
      <c r="H1968" s="15" t="s">
        <v>26</v>
      </c>
      <c r="I1968" s="15" t="s">
        <v>96</v>
      </c>
      <c r="J1968" s="15" t="s">
        <v>24</v>
      </c>
      <c r="K1968" s="15" t="s">
        <v>26</v>
      </c>
      <c r="L1968" s="15" t="s">
        <v>24</v>
      </c>
      <c r="M1968" s="15" t="s">
        <v>24</v>
      </c>
      <c r="N1968" s="15" t="s">
        <v>24</v>
      </c>
      <c r="O1968" s="15" t="s">
        <v>24</v>
      </c>
      <c r="P1968" s="15" t="s">
        <v>25</v>
      </c>
      <c r="Q1968" s="15" t="s">
        <v>24</v>
      </c>
      <c r="R1968" s="15" t="s">
        <v>21</v>
      </c>
      <c r="S1968" s="18" t="n">
        <v>54.8</v>
      </c>
      <c r="T1968" s="15" t="n">
        <v>1291.3</v>
      </c>
      <c r="U1968" s="15" t="s">
        <v>24</v>
      </c>
      <c r="V1968" s="18" t="n">
        <f aca="false">IF(ISNUMBER(T1968),T1968,0)</f>
        <v>1291.3</v>
      </c>
      <c r="W1968" s="15" t="n">
        <f aca="false">IF(U1968="Yes",1,0)</f>
        <v>0</v>
      </c>
      <c r="X1968" s="15" t="str">
        <f aca="false">IF(F1968&lt;=12,"0-12 months",IF(F1968&lt;=24,"13-24 months",IF(F1968&lt;=48,"25-48 months","49-72 months")))</f>
        <v>13-24 months</v>
      </c>
      <c r="Y1968" s="15" t="str">
        <f aca="false">IF(C1968=1,"Yes","No")</f>
        <v>Yes</v>
      </c>
      <c r="Z1968" s="15" t="n">
        <f aca="false">COUNTIF(J1968:O1968,"Yes")</f>
        <v>1</v>
      </c>
      <c r="AA1968" s="18" t="n">
        <f aca="false">S1968*W1968</f>
        <v>0</v>
      </c>
      <c r="AB1968" s="15" t="n">
        <f aca="false">(P1968="Month-to-month")+(I1968="Fiber optic")+(R1968="Electronic check")+(F1968&lt;=12)+(M1968="No")+(J1968="No")</f>
        <v>3</v>
      </c>
      <c r="AC1968" s="15" t="str">
        <f aca="false">IF(AB1968&gt;=5,"High",IF(AB1968&gt;=3,"Medium","Low"))</f>
        <v>Medium</v>
      </c>
    </row>
    <row r="1969" customFormat="false" ht="15" hidden="false" customHeight="false" outlineLevel="0" collapsed="false">
      <c r="A1969" s="15" t="s">
        <v>2066</v>
      </c>
      <c r="B1969" s="15" t="s">
        <v>98</v>
      </c>
      <c r="C1969" s="15" t="n">
        <v>0</v>
      </c>
      <c r="D1969" s="15" t="s">
        <v>24</v>
      </c>
      <c r="E1969" s="15" t="s">
        <v>24</v>
      </c>
      <c r="F1969" s="15" t="n">
        <v>69</v>
      </c>
      <c r="G1969" s="15" t="s">
        <v>26</v>
      </c>
      <c r="H1969" s="15" t="s">
        <v>26</v>
      </c>
      <c r="I1969" s="15" t="s">
        <v>96</v>
      </c>
      <c r="J1969" s="15" t="s">
        <v>26</v>
      </c>
      <c r="K1969" s="15" t="s">
        <v>26</v>
      </c>
      <c r="L1969" s="15" t="s">
        <v>26</v>
      </c>
      <c r="M1969" s="15" t="s">
        <v>26</v>
      </c>
      <c r="N1969" s="15" t="s">
        <v>24</v>
      </c>
      <c r="O1969" s="15" t="s">
        <v>26</v>
      </c>
      <c r="P1969" s="15" t="s">
        <v>27</v>
      </c>
      <c r="Q1969" s="15" t="s">
        <v>26</v>
      </c>
      <c r="R1969" s="15" t="s">
        <v>21</v>
      </c>
      <c r="S1969" s="18" t="n">
        <v>78.6</v>
      </c>
      <c r="T1969" s="15" t="n">
        <v>5356.45</v>
      </c>
      <c r="U1969" s="15" t="s">
        <v>26</v>
      </c>
      <c r="V1969" s="18" t="n">
        <f aca="false">IF(ISNUMBER(T1969),T1969,0)</f>
        <v>5356.45</v>
      </c>
      <c r="W1969" s="15" t="n">
        <f aca="false">IF(U1969="Yes",1,0)</f>
        <v>1</v>
      </c>
      <c r="X1969" s="15" t="str">
        <f aca="false">IF(F1969&lt;=12,"0-12 months",IF(F1969&lt;=24,"13-24 months",IF(F1969&lt;=48,"25-48 months","49-72 months")))</f>
        <v>49-72 months</v>
      </c>
      <c r="Y1969" s="15" t="str">
        <f aca="false">IF(C1969=1,"Yes","No")</f>
        <v>No</v>
      </c>
      <c r="Z1969" s="15" t="n">
        <f aca="false">COUNTIF(J1969:O1969,"Yes")</f>
        <v>5</v>
      </c>
      <c r="AA1969" s="18" t="n">
        <f aca="false">S1969*W1969</f>
        <v>78.6</v>
      </c>
      <c r="AB1969" s="15" t="n">
        <f aca="false">(P1969="Month-to-month")+(I1969="Fiber optic")+(R1969="Electronic check")+(F1969&lt;=12)+(M1969="No")+(J1969="No")</f>
        <v>0</v>
      </c>
      <c r="AC1969" s="15" t="str">
        <f aca="false">IF(AB1969&gt;=5,"High",IF(AB1969&gt;=3,"Medium","Low"))</f>
        <v>Low</v>
      </c>
    </row>
    <row r="1970" customFormat="false" ht="15" hidden="false" customHeight="false" outlineLevel="0" collapsed="false">
      <c r="A1970" s="15" t="s">
        <v>2067</v>
      </c>
      <c r="B1970" s="15" t="s">
        <v>94</v>
      </c>
      <c r="C1970" s="15" t="n">
        <v>0</v>
      </c>
      <c r="D1970" s="15" t="s">
        <v>24</v>
      </c>
      <c r="E1970" s="15" t="s">
        <v>24</v>
      </c>
      <c r="F1970" s="15" t="n">
        <v>53</v>
      </c>
      <c r="G1970" s="15" t="s">
        <v>26</v>
      </c>
      <c r="H1970" s="15" t="s">
        <v>24</v>
      </c>
      <c r="I1970" s="15" t="s">
        <v>102</v>
      </c>
      <c r="J1970" s="15" t="s">
        <v>24</v>
      </c>
      <c r="K1970" s="15" t="s">
        <v>26</v>
      </c>
      <c r="L1970" s="15" t="s">
        <v>26</v>
      </c>
      <c r="M1970" s="15" t="s">
        <v>24</v>
      </c>
      <c r="N1970" s="15" t="s">
        <v>26</v>
      </c>
      <c r="O1970" s="15" t="s">
        <v>26</v>
      </c>
      <c r="P1970" s="15" t="s">
        <v>27</v>
      </c>
      <c r="Q1970" s="15" t="s">
        <v>26</v>
      </c>
      <c r="R1970" s="15" t="s">
        <v>17</v>
      </c>
      <c r="S1970" s="18" t="n">
        <v>100.3</v>
      </c>
      <c r="T1970" s="15" t="n">
        <v>5200.8</v>
      </c>
      <c r="U1970" s="15" t="s">
        <v>24</v>
      </c>
      <c r="V1970" s="18" t="n">
        <f aca="false">IF(ISNUMBER(T1970),T1970,0)</f>
        <v>5200.8</v>
      </c>
      <c r="W1970" s="15" t="n">
        <f aca="false">IF(U1970="Yes",1,0)</f>
        <v>0</v>
      </c>
      <c r="X1970" s="15" t="str">
        <f aca="false">IF(F1970&lt;=12,"0-12 months",IF(F1970&lt;=24,"13-24 months",IF(F1970&lt;=48,"25-48 months","49-72 months")))</f>
        <v>49-72 months</v>
      </c>
      <c r="Y1970" s="15" t="str">
        <f aca="false">IF(C1970=1,"Yes","No")</f>
        <v>No</v>
      </c>
      <c r="Z1970" s="15" t="n">
        <f aca="false">COUNTIF(J1970:O1970,"Yes")</f>
        <v>4</v>
      </c>
      <c r="AA1970" s="18" t="n">
        <f aca="false">S1970*W1970</f>
        <v>0</v>
      </c>
      <c r="AB1970" s="15" t="n">
        <f aca="false">(P1970="Month-to-month")+(I1970="Fiber optic")+(R1970="Electronic check")+(F1970&lt;=12)+(M1970="No")+(J1970="No")</f>
        <v>3</v>
      </c>
      <c r="AC1970" s="15" t="str">
        <f aca="false">IF(AB1970&gt;=5,"High",IF(AB1970&gt;=3,"Medium","Low"))</f>
        <v>Medium</v>
      </c>
    </row>
    <row r="1971" customFormat="false" ht="15" hidden="false" customHeight="false" outlineLevel="0" collapsed="false">
      <c r="A1971" s="15" t="s">
        <v>2068</v>
      </c>
      <c r="B1971" s="15" t="s">
        <v>94</v>
      </c>
      <c r="C1971" s="15" t="n">
        <v>0</v>
      </c>
      <c r="D1971" s="15" t="s">
        <v>24</v>
      </c>
      <c r="E1971" s="15" t="s">
        <v>24</v>
      </c>
      <c r="F1971" s="15" t="n">
        <v>60</v>
      </c>
      <c r="G1971" s="15" t="s">
        <v>24</v>
      </c>
      <c r="H1971" s="15" t="s">
        <v>95</v>
      </c>
      <c r="I1971" s="15" t="s">
        <v>96</v>
      </c>
      <c r="J1971" s="15" t="s">
        <v>26</v>
      </c>
      <c r="K1971" s="15" t="s">
        <v>24</v>
      </c>
      <c r="L1971" s="15" t="s">
        <v>26</v>
      </c>
      <c r="M1971" s="15" t="s">
        <v>24</v>
      </c>
      <c r="N1971" s="15" t="s">
        <v>26</v>
      </c>
      <c r="O1971" s="15" t="s">
        <v>26</v>
      </c>
      <c r="P1971" s="15" t="s">
        <v>29</v>
      </c>
      <c r="Q1971" s="15" t="s">
        <v>24</v>
      </c>
      <c r="R1971" s="15" t="s">
        <v>15</v>
      </c>
      <c r="S1971" s="18" t="n">
        <v>53.6</v>
      </c>
      <c r="T1971" s="15" t="n">
        <v>3237.05</v>
      </c>
      <c r="U1971" s="15" t="s">
        <v>24</v>
      </c>
      <c r="V1971" s="18" t="n">
        <f aca="false">IF(ISNUMBER(T1971),T1971,0)</f>
        <v>3237.05</v>
      </c>
      <c r="W1971" s="15" t="n">
        <f aca="false">IF(U1971="Yes",1,0)</f>
        <v>0</v>
      </c>
      <c r="X1971" s="15" t="str">
        <f aca="false">IF(F1971&lt;=12,"0-12 months",IF(F1971&lt;=24,"13-24 months",IF(F1971&lt;=48,"25-48 months","49-72 months")))</f>
        <v>49-72 months</v>
      </c>
      <c r="Y1971" s="15" t="str">
        <f aca="false">IF(C1971=1,"Yes","No")</f>
        <v>No</v>
      </c>
      <c r="Z1971" s="15" t="n">
        <f aca="false">COUNTIF(J1971:O1971,"Yes")</f>
        <v>4</v>
      </c>
      <c r="AA1971" s="18" t="n">
        <f aca="false">S1971*W1971</f>
        <v>0</v>
      </c>
      <c r="AB1971" s="15" t="n">
        <f aca="false">(P1971="Month-to-month")+(I1971="Fiber optic")+(R1971="Electronic check")+(F1971&lt;=12)+(M1971="No")+(J1971="No")</f>
        <v>2</v>
      </c>
      <c r="AC1971" s="15" t="str">
        <f aca="false">IF(AB1971&gt;=5,"High",IF(AB1971&gt;=3,"Medium","Low"))</f>
        <v>Low</v>
      </c>
    </row>
    <row r="1972" customFormat="false" ht="15" hidden="false" customHeight="false" outlineLevel="0" collapsed="false">
      <c r="A1972" s="15" t="s">
        <v>2069</v>
      </c>
      <c r="B1972" s="15" t="s">
        <v>94</v>
      </c>
      <c r="C1972" s="15" t="n">
        <v>0</v>
      </c>
      <c r="D1972" s="15" t="s">
        <v>26</v>
      </c>
      <c r="E1972" s="15" t="s">
        <v>24</v>
      </c>
      <c r="F1972" s="15" t="n">
        <v>7</v>
      </c>
      <c r="G1972" s="15" t="s">
        <v>26</v>
      </c>
      <c r="H1972" s="15" t="s">
        <v>24</v>
      </c>
      <c r="I1972" s="15" t="s">
        <v>102</v>
      </c>
      <c r="J1972" s="15" t="s">
        <v>24</v>
      </c>
      <c r="K1972" s="15" t="s">
        <v>24</v>
      </c>
      <c r="L1972" s="15" t="s">
        <v>24</v>
      </c>
      <c r="M1972" s="15" t="s">
        <v>24</v>
      </c>
      <c r="N1972" s="15" t="s">
        <v>26</v>
      </c>
      <c r="O1972" s="15" t="s">
        <v>24</v>
      </c>
      <c r="P1972" s="15" t="s">
        <v>25</v>
      </c>
      <c r="Q1972" s="15" t="s">
        <v>26</v>
      </c>
      <c r="R1972" s="15" t="s">
        <v>15</v>
      </c>
      <c r="S1972" s="18" t="n">
        <v>81.1</v>
      </c>
      <c r="T1972" s="15" t="n">
        <v>576.65</v>
      </c>
      <c r="U1972" s="15" t="s">
        <v>26</v>
      </c>
      <c r="V1972" s="18" t="n">
        <f aca="false">IF(ISNUMBER(T1972),T1972,0)</f>
        <v>576.65</v>
      </c>
      <c r="W1972" s="15" t="n">
        <f aca="false">IF(U1972="Yes",1,0)</f>
        <v>1</v>
      </c>
      <c r="X1972" s="15" t="str">
        <f aca="false">IF(F1972&lt;=12,"0-12 months",IF(F1972&lt;=24,"13-24 months",IF(F1972&lt;=48,"25-48 months","49-72 months")))</f>
        <v>0-12 months</v>
      </c>
      <c r="Y1972" s="15" t="str">
        <f aca="false">IF(C1972=1,"Yes","No")</f>
        <v>No</v>
      </c>
      <c r="Z1972" s="15" t="n">
        <f aca="false">COUNTIF(J1972:O1972,"Yes")</f>
        <v>1</v>
      </c>
      <c r="AA1972" s="18" t="n">
        <f aca="false">S1972*W1972</f>
        <v>81.1</v>
      </c>
      <c r="AB1972" s="15" t="n">
        <f aca="false">(P1972="Month-to-month")+(I1972="Fiber optic")+(R1972="Electronic check")+(F1972&lt;=12)+(M1972="No")+(J1972="No")</f>
        <v>6</v>
      </c>
      <c r="AC1972" s="15" t="str">
        <f aca="false">IF(AB1972&gt;=5,"High",IF(AB1972&gt;=3,"Medium","Low"))</f>
        <v>High</v>
      </c>
    </row>
    <row r="1973" customFormat="false" ht="15" hidden="false" customHeight="false" outlineLevel="0" collapsed="false">
      <c r="A1973" s="15" t="s">
        <v>2070</v>
      </c>
      <c r="B1973" s="15" t="s">
        <v>94</v>
      </c>
      <c r="C1973" s="15" t="n">
        <v>0</v>
      </c>
      <c r="D1973" s="15" t="s">
        <v>24</v>
      </c>
      <c r="E1973" s="15" t="s">
        <v>24</v>
      </c>
      <c r="F1973" s="15" t="n">
        <v>20</v>
      </c>
      <c r="G1973" s="15" t="s">
        <v>26</v>
      </c>
      <c r="H1973" s="15" t="s">
        <v>24</v>
      </c>
      <c r="I1973" s="15" t="s">
        <v>24</v>
      </c>
      <c r="J1973" s="15" t="s">
        <v>28</v>
      </c>
      <c r="K1973" s="15" t="s">
        <v>28</v>
      </c>
      <c r="L1973" s="15" t="s">
        <v>28</v>
      </c>
      <c r="M1973" s="15" t="s">
        <v>28</v>
      </c>
      <c r="N1973" s="15" t="s">
        <v>28</v>
      </c>
      <c r="O1973" s="15" t="s">
        <v>28</v>
      </c>
      <c r="P1973" s="15" t="s">
        <v>27</v>
      </c>
      <c r="Q1973" s="15" t="s">
        <v>26</v>
      </c>
      <c r="R1973" s="15" t="s">
        <v>21</v>
      </c>
      <c r="S1973" s="18" t="n">
        <v>19.35</v>
      </c>
      <c r="T1973" s="15" t="n">
        <v>433.75</v>
      </c>
      <c r="U1973" s="15" t="s">
        <v>24</v>
      </c>
      <c r="V1973" s="18" t="n">
        <f aca="false">IF(ISNUMBER(T1973),T1973,0)</f>
        <v>433.75</v>
      </c>
      <c r="W1973" s="15" t="n">
        <f aca="false">IF(U1973="Yes",1,0)</f>
        <v>0</v>
      </c>
      <c r="X1973" s="15" t="str">
        <f aca="false">IF(F1973&lt;=12,"0-12 months",IF(F1973&lt;=24,"13-24 months",IF(F1973&lt;=48,"25-48 months","49-72 months")))</f>
        <v>13-24 months</v>
      </c>
      <c r="Y1973" s="15" t="str">
        <f aca="false">IF(C1973=1,"Yes","No")</f>
        <v>No</v>
      </c>
      <c r="Z1973" s="15" t="n">
        <f aca="false">COUNTIF(J1973:O1973,"Yes")</f>
        <v>0</v>
      </c>
      <c r="AA1973" s="18" t="n">
        <f aca="false">S1973*W1973</f>
        <v>0</v>
      </c>
      <c r="AB1973" s="15" t="n">
        <f aca="false">(P1973="Month-to-month")+(I1973="Fiber optic")+(R1973="Electronic check")+(F1973&lt;=12)+(M1973="No")+(J1973="No")</f>
        <v>0</v>
      </c>
      <c r="AC1973" s="15" t="str">
        <f aca="false">IF(AB1973&gt;=5,"High",IF(AB1973&gt;=3,"Medium","Low"))</f>
        <v>Low</v>
      </c>
    </row>
    <row r="1974" customFormat="false" ht="15" hidden="false" customHeight="false" outlineLevel="0" collapsed="false">
      <c r="A1974" s="15" t="s">
        <v>2071</v>
      </c>
      <c r="B1974" s="15" t="s">
        <v>94</v>
      </c>
      <c r="C1974" s="15" t="n">
        <v>0</v>
      </c>
      <c r="D1974" s="15" t="s">
        <v>26</v>
      </c>
      <c r="E1974" s="15" t="s">
        <v>26</v>
      </c>
      <c r="F1974" s="15" t="n">
        <v>23</v>
      </c>
      <c r="G1974" s="15" t="s">
        <v>26</v>
      </c>
      <c r="H1974" s="15" t="s">
        <v>26</v>
      </c>
      <c r="I1974" s="15" t="s">
        <v>102</v>
      </c>
      <c r="J1974" s="15" t="s">
        <v>24</v>
      </c>
      <c r="K1974" s="15" t="s">
        <v>24</v>
      </c>
      <c r="L1974" s="15" t="s">
        <v>24</v>
      </c>
      <c r="M1974" s="15" t="s">
        <v>24</v>
      </c>
      <c r="N1974" s="15" t="s">
        <v>24</v>
      </c>
      <c r="O1974" s="15" t="s">
        <v>26</v>
      </c>
      <c r="P1974" s="15" t="s">
        <v>25</v>
      </c>
      <c r="Q1974" s="15" t="s">
        <v>24</v>
      </c>
      <c r="R1974" s="15" t="s">
        <v>15</v>
      </c>
      <c r="S1974" s="18" t="n">
        <v>85.6</v>
      </c>
      <c r="T1974" s="15" t="n">
        <v>1868.4</v>
      </c>
      <c r="U1974" s="15" t="s">
        <v>24</v>
      </c>
      <c r="V1974" s="18" t="n">
        <f aca="false">IF(ISNUMBER(T1974),T1974,0)</f>
        <v>1868.4</v>
      </c>
      <c r="W1974" s="15" t="n">
        <f aca="false">IF(U1974="Yes",1,0)</f>
        <v>0</v>
      </c>
      <c r="X1974" s="15" t="str">
        <f aca="false">IF(F1974&lt;=12,"0-12 months",IF(F1974&lt;=24,"13-24 months",IF(F1974&lt;=48,"25-48 months","49-72 months")))</f>
        <v>13-24 months</v>
      </c>
      <c r="Y1974" s="15" t="str">
        <f aca="false">IF(C1974=1,"Yes","No")</f>
        <v>No</v>
      </c>
      <c r="Z1974" s="15" t="n">
        <f aca="false">COUNTIF(J1974:O1974,"Yes")</f>
        <v>1</v>
      </c>
      <c r="AA1974" s="18" t="n">
        <f aca="false">S1974*W1974</f>
        <v>0</v>
      </c>
      <c r="AB1974" s="15" t="n">
        <f aca="false">(P1974="Month-to-month")+(I1974="Fiber optic")+(R1974="Electronic check")+(F1974&lt;=12)+(M1974="No")+(J1974="No")</f>
        <v>5</v>
      </c>
      <c r="AC1974" s="15" t="str">
        <f aca="false">IF(AB1974&gt;=5,"High",IF(AB1974&gt;=3,"Medium","Low"))</f>
        <v>High</v>
      </c>
    </row>
    <row r="1975" customFormat="false" ht="15" hidden="false" customHeight="false" outlineLevel="0" collapsed="false">
      <c r="A1975" s="15" t="s">
        <v>2072</v>
      </c>
      <c r="B1975" s="15" t="s">
        <v>98</v>
      </c>
      <c r="C1975" s="15" t="n">
        <v>0</v>
      </c>
      <c r="D1975" s="15" t="s">
        <v>26</v>
      </c>
      <c r="E1975" s="15" t="s">
        <v>26</v>
      </c>
      <c r="F1975" s="15" t="n">
        <v>72</v>
      </c>
      <c r="G1975" s="15" t="s">
        <v>26</v>
      </c>
      <c r="H1975" s="15" t="s">
        <v>24</v>
      </c>
      <c r="I1975" s="15" t="s">
        <v>96</v>
      </c>
      <c r="J1975" s="15" t="s">
        <v>26</v>
      </c>
      <c r="K1975" s="15" t="s">
        <v>24</v>
      </c>
      <c r="L1975" s="15" t="s">
        <v>26</v>
      </c>
      <c r="M1975" s="15" t="s">
        <v>26</v>
      </c>
      <c r="N1975" s="15" t="s">
        <v>26</v>
      </c>
      <c r="O1975" s="15" t="s">
        <v>26</v>
      </c>
      <c r="P1975" s="15" t="s">
        <v>29</v>
      </c>
      <c r="Q1975" s="15" t="s">
        <v>26</v>
      </c>
      <c r="R1975" s="15" t="s">
        <v>15</v>
      </c>
      <c r="S1975" s="18" t="n">
        <v>80.8</v>
      </c>
      <c r="T1975" s="15" t="n">
        <v>5728.55</v>
      </c>
      <c r="U1975" s="15" t="s">
        <v>24</v>
      </c>
      <c r="V1975" s="18" t="n">
        <f aca="false">IF(ISNUMBER(T1975),T1975,0)</f>
        <v>5728.55</v>
      </c>
      <c r="W1975" s="15" t="n">
        <f aca="false">IF(U1975="Yes",1,0)</f>
        <v>0</v>
      </c>
      <c r="X1975" s="15" t="str">
        <f aca="false">IF(F1975&lt;=12,"0-12 months",IF(F1975&lt;=24,"13-24 months",IF(F1975&lt;=48,"25-48 months","49-72 months")))</f>
        <v>49-72 months</v>
      </c>
      <c r="Y1975" s="15" t="str">
        <f aca="false">IF(C1975=1,"Yes","No")</f>
        <v>No</v>
      </c>
      <c r="Z1975" s="15" t="n">
        <f aca="false">COUNTIF(J1975:O1975,"Yes")</f>
        <v>5</v>
      </c>
      <c r="AA1975" s="18" t="n">
        <f aca="false">S1975*W1975</f>
        <v>0</v>
      </c>
      <c r="AB1975" s="15" t="n">
        <f aca="false">(P1975="Month-to-month")+(I1975="Fiber optic")+(R1975="Electronic check")+(F1975&lt;=12)+(M1975="No")+(J1975="No")</f>
        <v>1</v>
      </c>
      <c r="AC1975" s="15" t="str">
        <f aca="false">IF(AB1975&gt;=5,"High",IF(AB1975&gt;=3,"Medium","Low"))</f>
        <v>Low</v>
      </c>
    </row>
    <row r="1976" customFormat="false" ht="15" hidden="false" customHeight="false" outlineLevel="0" collapsed="false">
      <c r="A1976" s="15" t="s">
        <v>2073</v>
      </c>
      <c r="B1976" s="15" t="s">
        <v>98</v>
      </c>
      <c r="C1976" s="15" t="n">
        <v>0</v>
      </c>
      <c r="D1976" s="15" t="s">
        <v>26</v>
      </c>
      <c r="E1976" s="15" t="s">
        <v>24</v>
      </c>
      <c r="F1976" s="15" t="n">
        <v>11</v>
      </c>
      <c r="G1976" s="15" t="s">
        <v>26</v>
      </c>
      <c r="H1976" s="15" t="s">
        <v>26</v>
      </c>
      <c r="I1976" s="15" t="s">
        <v>102</v>
      </c>
      <c r="J1976" s="15" t="s">
        <v>24</v>
      </c>
      <c r="K1976" s="15" t="s">
        <v>24</v>
      </c>
      <c r="L1976" s="15" t="s">
        <v>24</v>
      </c>
      <c r="M1976" s="15" t="s">
        <v>24</v>
      </c>
      <c r="N1976" s="15" t="s">
        <v>24</v>
      </c>
      <c r="O1976" s="15" t="s">
        <v>24</v>
      </c>
      <c r="P1976" s="15" t="s">
        <v>25</v>
      </c>
      <c r="Q1976" s="15" t="s">
        <v>26</v>
      </c>
      <c r="R1976" s="15" t="s">
        <v>15</v>
      </c>
      <c r="S1976" s="18" t="n">
        <v>74.95</v>
      </c>
      <c r="T1976" s="15" t="n">
        <v>825.7</v>
      </c>
      <c r="U1976" s="15" t="s">
        <v>26</v>
      </c>
      <c r="V1976" s="18" t="n">
        <f aca="false">IF(ISNUMBER(T1976),T1976,0)</f>
        <v>825.7</v>
      </c>
      <c r="W1976" s="15" t="n">
        <f aca="false">IF(U1976="Yes",1,0)</f>
        <v>1</v>
      </c>
      <c r="X1976" s="15" t="str">
        <f aca="false">IF(F1976&lt;=12,"0-12 months",IF(F1976&lt;=24,"13-24 months",IF(F1976&lt;=48,"25-48 months","49-72 months")))</f>
        <v>0-12 months</v>
      </c>
      <c r="Y1976" s="15" t="str">
        <f aca="false">IF(C1976=1,"Yes","No")</f>
        <v>No</v>
      </c>
      <c r="Z1976" s="15" t="n">
        <f aca="false">COUNTIF(J1976:O1976,"Yes")</f>
        <v>0</v>
      </c>
      <c r="AA1976" s="18" t="n">
        <f aca="false">S1976*W1976</f>
        <v>74.95</v>
      </c>
      <c r="AB1976" s="15" t="n">
        <f aca="false">(P1976="Month-to-month")+(I1976="Fiber optic")+(R1976="Electronic check")+(F1976&lt;=12)+(M1976="No")+(J1976="No")</f>
        <v>6</v>
      </c>
      <c r="AC1976" s="15" t="str">
        <f aca="false">IF(AB1976&gt;=5,"High",IF(AB1976&gt;=3,"Medium","Low"))</f>
        <v>High</v>
      </c>
    </row>
    <row r="1977" customFormat="false" ht="15" hidden="false" customHeight="false" outlineLevel="0" collapsed="false">
      <c r="A1977" s="15" t="s">
        <v>2074</v>
      </c>
      <c r="B1977" s="15" t="s">
        <v>98</v>
      </c>
      <c r="C1977" s="15" t="n">
        <v>0</v>
      </c>
      <c r="D1977" s="15" t="s">
        <v>24</v>
      </c>
      <c r="E1977" s="15" t="s">
        <v>24</v>
      </c>
      <c r="F1977" s="15" t="n">
        <v>21</v>
      </c>
      <c r="G1977" s="15" t="s">
        <v>26</v>
      </c>
      <c r="H1977" s="15" t="s">
        <v>24</v>
      </c>
      <c r="I1977" s="15" t="s">
        <v>24</v>
      </c>
      <c r="J1977" s="15" t="s">
        <v>28</v>
      </c>
      <c r="K1977" s="15" t="s">
        <v>28</v>
      </c>
      <c r="L1977" s="15" t="s">
        <v>28</v>
      </c>
      <c r="M1977" s="15" t="s">
        <v>28</v>
      </c>
      <c r="N1977" s="15" t="s">
        <v>28</v>
      </c>
      <c r="O1977" s="15" t="s">
        <v>28</v>
      </c>
      <c r="P1977" s="15" t="s">
        <v>29</v>
      </c>
      <c r="Q1977" s="15" t="s">
        <v>24</v>
      </c>
      <c r="R1977" s="15" t="s">
        <v>17</v>
      </c>
      <c r="S1977" s="18" t="n">
        <v>19.6</v>
      </c>
      <c r="T1977" s="15" t="n">
        <v>390.4</v>
      </c>
      <c r="U1977" s="15" t="s">
        <v>24</v>
      </c>
      <c r="V1977" s="18" t="n">
        <f aca="false">IF(ISNUMBER(T1977),T1977,0)</f>
        <v>390.4</v>
      </c>
      <c r="W1977" s="15" t="n">
        <f aca="false">IF(U1977="Yes",1,0)</f>
        <v>0</v>
      </c>
      <c r="X1977" s="15" t="str">
        <f aca="false">IF(F1977&lt;=12,"0-12 months",IF(F1977&lt;=24,"13-24 months",IF(F1977&lt;=48,"25-48 months","49-72 months")))</f>
        <v>13-24 months</v>
      </c>
      <c r="Y1977" s="15" t="str">
        <f aca="false">IF(C1977=1,"Yes","No")</f>
        <v>No</v>
      </c>
      <c r="Z1977" s="15" t="n">
        <f aca="false">COUNTIF(J1977:O1977,"Yes")</f>
        <v>0</v>
      </c>
      <c r="AA1977" s="18" t="n">
        <f aca="false">S1977*W1977</f>
        <v>0</v>
      </c>
      <c r="AB1977" s="15" t="n">
        <f aca="false">(P1977="Month-to-month")+(I1977="Fiber optic")+(R1977="Electronic check")+(F1977&lt;=12)+(M1977="No")+(J1977="No")</f>
        <v>0</v>
      </c>
      <c r="AC1977" s="15" t="str">
        <f aca="false">IF(AB1977&gt;=5,"High",IF(AB1977&gt;=3,"Medium","Low"))</f>
        <v>Low</v>
      </c>
    </row>
    <row r="1978" customFormat="false" ht="15" hidden="false" customHeight="false" outlineLevel="0" collapsed="false">
      <c r="A1978" s="15" t="s">
        <v>2075</v>
      </c>
      <c r="B1978" s="15" t="s">
        <v>98</v>
      </c>
      <c r="C1978" s="15" t="n">
        <v>1</v>
      </c>
      <c r="D1978" s="15" t="s">
        <v>24</v>
      </c>
      <c r="E1978" s="15" t="s">
        <v>24</v>
      </c>
      <c r="F1978" s="15" t="n">
        <v>1</v>
      </c>
      <c r="G1978" s="15" t="s">
        <v>26</v>
      </c>
      <c r="H1978" s="15" t="s">
        <v>26</v>
      </c>
      <c r="I1978" s="15" t="s">
        <v>102</v>
      </c>
      <c r="J1978" s="15" t="s">
        <v>24</v>
      </c>
      <c r="K1978" s="15" t="s">
        <v>24</v>
      </c>
      <c r="L1978" s="15" t="s">
        <v>24</v>
      </c>
      <c r="M1978" s="15" t="s">
        <v>24</v>
      </c>
      <c r="N1978" s="15" t="s">
        <v>26</v>
      </c>
      <c r="O1978" s="15" t="s">
        <v>26</v>
      </c>
      <c r="P1978" s="15" t="s">
        <v>25</v>
      </c>
      <c r="Q1978" s="15" t="s">
        <v>26</v>
      </c>
      <c r="R1978" s="15" t="s">
        <v>15</v>
      </c>
      <c r="S1978" s="18" t="n">
        <v>93.55</v>
      </c>
      <c r="T1978" s="15" t="n">
        <v>93.55</v>
      </c>
      <c r="U1978" s="15" t="s">
        <v>26</v>
      </c>
      <c r="V1978" s="18" t="n">
        <f aca="false">IF(ISNUMBER(T1978),T1978,0)</f>
        <v>93.55</v>
      </c>
      <c r="W1978" s="15" t="n">
        <f aca="false">IF(U1978="Yes",1,0)</f>
        <v>1</v>
      </c>
      <c r="X1978" s="15" t="str">
        <f aca="false">IF(F1978&lt;=12,"0-12 months",IF(F1978&lt;=24,"13-24 months",IF(F1978&lt;=48,"25-48 months","49-72 months")))</f>
        <v>0-12 months</v>
      </c>
      <c r="Y1978" s="15" t="str">
        <f aca="false">IF(C1978=1,"Yes","No")</f>
        <v>Yes</v>
      </c>
      <c r="Z1978" s="15" t="n">
        <f aca="false">COUNTIF(J1978:O1978,"Yes")</f>
        <v>2</v>
      </c>
      <c r="AA1978" s="18" t="n">
        <f aca="false">S1978*W1978</f>
        <v>93.55</v>
      </c>
      <c r="AB1978" s="15" t="n">
        <f aca="false">(P1978="Month-to-month")+(I1978="Fiber optic")+(R1978="Electronic check")+(F1978&lt;=12)+(M1978="No")+(J1978="No")</f>
        <v>6</v>
      </c>
      <c r="AC1978" s="15" t="str">
        <f aca="false">IF(AB1978&gt;=5,"High",IF(AB1978&gt;=3,"Medium","Low"))</f>
        <v>High</v>
      </c>
    </row>
    <row r="1979" customFormat="false" ht="15" hidden="false" customHeight="false" outlineLevel="0" collapsed="false">
      <c r="A1979" s="15" t="s">
        <v>2076</v>
      </c>
      <c r="B1979" s="15" t="s">
        <v>98</v>
      </c>
      <c r="C1979" s="15" t="n">
        <v>1</v>
      </c>
      <c r="D1979" s="15" t="s">
        <v>24</v>
      </c>
      <c r="E1979" s="15" t="s">
        <v>24</v>
      </c>
      <c r="F1979" s="15" t="n">
        <v>31</v>
      </c>
      <c r="G1979" s="15" t="s">
        <v>26</v>
      </c>
      <c r="H1979" s="15" t="s">
        <v>26</v>
      </c>
      <c r="I1979" s="15" t="s">
        <v>102</v>
      </c>
      <c r="J1979" s="15" t="s">
        <v>24</v>
      </c>
      <c r="K1979" s="15" t="s">
        <v>26</v>
      </c>
      <c r="L1979" s="15" t="s">
        <v>24</v>
      </c>
      <c r="M1979" s="15" t="s">
        <v>24</v>
      </c>
      <c r="N1979" s="15" t="s">
        <v>26</v>
      </c>
      <c r="O1979" s="15" t="s">
        <v>24</v>
      </c>
      <c r="P1979" s="15" t="s">
        <v>25</v>
      </c>
      <c r="Q1979" s="15" t="s">
        <v>26</v>
      </c>
      <c r="R1979" s="15" t="s">
        <v>15</v>
      </c>
      <c r="S1979" s="18" t="n">
        <v>90.7</v>
      </c>
      <c r="T1979" s="15" t="n">
        <v>2845.15</v>
      </c>
      <c r="U1979" s="15" t="s">
        <v>24</v>
      </c>
      <c r="V1979" s="18" t="n">
        <f aca="false">IF(ISNUMBER(T1979),T1979,0)</f>
        <v>2845.15</v>
      </c>
      <c r="W1979" s="15" t="n">
        <f aca="false">IF(U1979="Yes",1,0)</f>
        <v>0</v>
      </c>
      <c r="X1979" s="15" t="str">
        <f aca="false">IF(F1979&lt;=12,"0-12 months",IF(F1979&lt;=24,"13-24 months",IF(F1979&lt;=48,"25-48 months","49-72 months")))</f>
        <v>25-48 months</v>
      </c>
      <c r="Y1979" s="15" t="str">
        <f aca="false">IF(C1979=1,"Yes","No")</f>
        <v>Yes</v>
      </c>
      <c r="Z1979" s="15" t="n">
        <f aca="false">COUNTIF(J1979:O1979,"Yes")</f>
        <v>2</v>
      </c>
      <c r="AA1979" s="18" t="n">
        <f aca="false">S1979*W1979</f>
        <v>0</v>
      </c>
      <c r="AB1979" s="15" t="n">
        <f aca="false">(P1979="Month-to-month")+(I1979="Fiber optic")+(R1979="Electronic check")+(F1979&lt;=12)+(M1979="No")+(J1979="No")</f>
        <v>5</v>
      </c>
      <c r="AC1979" s="15" t="str">
        <f aca="false">IF(AB1979&gt;=5,"High",IF(AB1979&gt;=3,"Medium","Low"))</f>
        <v>High</v>
      </c>
    </row>
    <row r="1980" customFormat="false" ht="15" hidden="false" customHeight="false" outlineLevel="0" collapsed="false">
      <c r="A1980" s="15" t="s">
        <v>2077</v>
      </c>
      <c r="B1980" s="15" t="s">
        <v>94</v>
      </c>
      <c r="C1980" s="15" t="n">
        <v>0</v>
      </c>
      <c r="D1980" s="15" t="s">
        <v>24</v>
      </c>
      <c r="E1980" s="15" t="s">
        <v>24</v>
      </c>
      <c r="F1980" s="15" t="n">
        <v>57</v>
      </c>
      <c r="G1980" s="15" t="s">
        <v>26</v>
      </c>
      <c r="H1980" s="15" t="s">
        <v>24</v>
      </c>
      <c r="I1980" s="15" t="s">
        <v>96</v>
      </c>
      <c r="J1980" s="15" t="s">
        <v>24</v>
      </c>
      <c r="K1980" s="15" t="s">
        <v>26</v>
      </c>
      <c r="L1980" s="15" t="s">
        <v>26</v>
      </c>
      <c r="M1980" s="15" t="s">
        <v>26</v>
      </c>
      <c r="N1980" s="15" t="s">
        <v>26</v>
      </c>
      <c r="O1980" s="15" t="s">
        <v>24</v>
      </c>
      <c r="P1980" s="15" t="s">
        <v>29</v>
      </c>
      <c r="Q1980" s="15" t="s">
        <v>24</v>
      </c>
      <c r="R1980" s="15" t="s">
        <v>17</v>
      </c>
      <c r="S1980" s="18" t="n">
        <v>69.75</v>
      </c>
      <c r="T1980" s="15" t="n">
        <v>3894.4</v>
      </c>
      <c r="U1980" s="15" t="s">
        <v>24</v>
      </c>
      <c r="V1980" s="18" t="n">
        <f aca="false">IF(ISNUMBER(T1980),T1980,0)</f>
        <v>3894.4</v>
      </c>
      <c r="W1980" s="15" t="n">
        <f aca="false">IF(U1980="Yes",1,0)</f>
        <v>0</v>
      </c>
      <c r="X1980" s="15" t="str">
        <f aca="false">IF(F1980&lt;=12,"0-12 months",IF(F1980&lt;=24,"13-24 months",IF(F1980&lt;=48,"25-48 months","49-72 months")))</f>
        <v>49-72 months</v>
      </c>
      <c r="Y1980" s="15" t="str">
        <f aca="false">IF(C1980=1,"Yes","No")</f>
        <v>No</v>
      </c>
      <c r="Z1980" s="15" t="n">
        <f aca="false">COUNTIF(J1980:O1980,"Yes")</f>
        <v>4</v>
      </c>
      <c r="AA1980" s="18" t="n">
        <f aca="false">S1980*W1980</f>
        <v>0</v>
      </c>
      <c r="AB1980" s="15" t="n">
        <f aca="false">(P1980="Month-to-month")+(I1980="Fiber optic")+(R1980="Electronic check")+(F1980&lt;=12)+(M1980="No")+(J1980="No")</f>
        <v>1</v>
      </c>
      <c r="AC1980" s="15" t="str">
        <f aca="false">IF(AB1980&gt;=5,"High",IF(AB1980&gt;=3,"Medium","Low"))</f>
        <v>Low</v>
      </c>
    </row>
    <row r="1981" customFormat="false" ht="15" hidden="false" customHeight="false" outlineLevel="0" collapsed="false">
      <c r="A1981" s="15" t="s">
        <v>2078</v>
      </c>
      <c r="B1981" s="15" t="s">
        <v>94</v>
      </c>
      <c r="C1981" s="15" t="n">
        <v>0</v>
      </c>
      <c r="D1981" s="15" t="s">
        <v>26</v>
      </c>
      <c r="E1981" s="15" t="s">
        <v>26</v>
      </c>
      <c r="F1981" s="15" t="n">
        <v>45</v>
      </c>
      <c r="G1981" s="15" t="s">
        <v>26</v>
      </c>
      <c r="H1981" s="15" t="s">
        <v>24</v>
      </c>
      <c r="I1981" s="15" t="s">
        <v>24</v>
      </c>
      <c r="J1981" s="15" t="s">
        <v>28</v>
      </c>
      <c r="K1981" s="15" t="s">
        <v>28</v>
      </c>
      <c r="L1981" s="15" t="s">
        <v>28</v>
      </c>
      <c r="M1981" s="15" t="s">
        <v>28</v>
      </c>
      <c r="N1981" s="15" t="s">
        <v>28</v>
      </c>
      <c r="O1981" s="15" t="s">
        <v>28</v>
      </c>
      <c r="P1981" s="15" t="s">
        <v>29</v>
      </c>
      <c r="Q1981" s="15" t="s">
        <v>26</v>
      </c>
      <c r="R1981" s="15" t="s">
        <v>19</v>
      </c>
      <c r="S1981" s="18" t="n">
        <v>20</v>
      </c>
      <c r="T1981" s="15" t="n">
        <v>886.4</v>
      </c>
      <c r="U1981" s="15" t="s">
        <v>24</v>
      </c>
      <c r="V1981" s="18" t="n">
        <f aca="false">IF(ISNUMBER(T1981),T1981,0)</f>
        <v>886.4</v>
      </c>
      <c r="W1981" s="15" t="n">
        <f aca="false">IF(U1981="Yes",1,0)</f>
        <v>0</v>
      </c>
      <c r="X1981" s="15" t="str">
        <f aca="false">IF(F1981&lt;=12,"0-12 months",IF(F1981&lt;=24,"13-24 months",IF(F1981&lt;=48,"25-48 months","49-72 months")))</f>
        <v>25-48 months</v>
      </c>
      <c r="Y1981" s="15" t="str">
        <f aca="false">IF(C1981=1,"Yes","No")</f>
        <v>No</v>
      </c>
      <c r="Z1981" s="15" t="n">
        <f aca="false">COUNTIF(J1981:O1981,"Yes")</f>
        <v>0</v>
      </c>
      <c r="AA1981" s="18" t="n">
        <f aca="false">S1981*W1981</f>
        <v>0</v>
      </c>
      <c r="AB1981" s="15" t="n">
        <f aca="false">(P1981="Month-to-month")+(I1981="Fiber optic")+(R1981="Electronic check")+(F1981&lt;=12)+(M1981="No")+(J1981="No")</f>
        <v>0</v>
      </c>
      <c r="AC1981" s="15" t="str">
        <f aca="false">IF(AB1981&gt;=5,"High",IF(AB1981&gt;=3,"Medium","Low"))</f>
        <v>Low</v>
      </c>
    </row>
    <row r="1982" customFormat="false" ht="15" hidden="false" customHeight="false" outlineLevel="0" collapsed="false">
      <c r="A1982" s="15" t="s">
        <v>2079</v>
      </c>
      <c r="B1982" s="15" t="s">
        <v>98</v>
      </c>
      <c r="C1982" s="15" t="n">
        <v>0</v>
      </c>
      <c r="D1982" s="15" t="s">
        <v>24</v>
      </c>
      <c r="E1982" s="15" t="s">
        <v>24</v>
      </c>
      <c r="F1982" s="15" t="n">
        <v>10</v>
      </c>
      <c r="G1982" s="15" t="s">
        <v>26</v>
      </c>
      <c r="H1982" s="15" t="s">
        <v>26</v>
      </c>
      <c r="I1982" s="15" t="s">
        <v>102</v>
      </c>
      <c r="J1982" s="15" t="s">
        <v>24</v>
      </c>
      <c r="K1982" s="15" t="s">
        <v>26</v>
      </c>
      <c r="L1982" s="15" t="s">
        <v>26</v>
      </c>
      <c r="M1982" s="15" t="s">
        <v>24</v>
      </c>
      <c r="N1982" s="15" t="s">
        <v>24</v>
      </c>
      <c r="O1982" s="15" t="s">
        <v>26</v>
      </c>
      <c r="P1982" s="15" t="s">
        <v>25</v>
      </c>
      <c r="Q1982" s="15" t="s">
        <v>26</v>
      </c>
      <c r="R1982" s="15" t="s">
        <v>15</v>
      </c>
      <c r="S1982" s="18" t="n">
        <v>95.25</v>
      </c>
      <c r="T1982" s="15" t="n">
        <v>1021.55</v>
      </c>
      <c r="U1982" s="15" t="s">
        <v>24</v>
      </c>
      <c r="V1982" s="18" t="n">
        <f aca="false">IF(ISNUMBER(T1982),T1982,0)</f>
        <v>1021.55</v>
      </c>
      <c r="W1982" s="15" t="n">
        <f aca="false">IF(U1982="Yes",1,0)</f>
        <v>0</v>
      </c>
      <c r="X1982" s="15" t="str">
        <f aca="false">IF(F1982&lt;=12,"0-12 months",IF(F1982&lt;=24,"13-24 months",IF(F1982&lt;=48,"25-48 months","49-72 months")))</f>
        <v>0-12 months</v>
      </c>
      <c r="Y1982" s="15" t="str">
        <f aca="false">IF(C1982=1,"Yes","No")</f>
        <v>No</v>
      </c>
      <c r="Z1982" s="15" t="n">
        <f aca="false">COUNTIF(J1982:O1982,"Yes")</f>
        <v>3</v>
      </c>
      <c r="AA1982" s="18" t="n">
        <f aca="false">S1982*W1982</f>
        <v>0</v>
      </c>
      <c r="AB1982" s="15" t="n">
        <f aca="false">(P1982="Month-to-month")+(I1982="Fiber optic")+(R1982="Electronic check")+(F1982&lt;=12)+(M1982="No")+(J1982="No")</f>
        <v>6</v>
      </c>
      <c r="AC1982" s="15" t="str">
        <f aca="false">IF(AB1982&gt;=5,"High",IF(AB1982&gt;=3,"Medium","Low"))</f>
        <v>High</v>
      </c>
    </row>
    <row r="1983" customFormat="false" ht="15" hidden="false" customHeight="false" outlineLevel="0" collapsed="false">
      <c r="A1983" s="15" t="s">
        <v>2080</v>
      </c>
      <c r="B1983" s="15" t="s">
        <v>94</v>
      </c>
      <c r="C1983" s="15" t="n">
        <v>0</v>
      </c>
      <c r="D1983" s="15" t="s">
        <v>26</v>
      </c>
      <c r="E1983" s="15" t="s">
        <v>24</v>
      </c>
      <c r="F1983" s="15" t="n">
        <v>58</v>
      </c>
      <c r="G1983" s="15" t="s">
        <v>26</v>
      </c>
      <c r="H1983" s="15" t="s">
        <v>26</v>
      </c>
      <c r="I1983" s="15" t="s">
        <v>102</v>
      </c>
      <c r="J1983" s="15" t="s">
        <v>24</v>
      </c>
      <c r="K1983" s="15" t="s">
        <v>24</v>
      </c>
      <c r="L1983" s="15" t="s">
        <v>26</v>
      </c>
      <c r="M1983" s="15" t="s">
        <v>26</v>
      </c>
      <c r="N1983" s="15" t="s">
        <v>26</v>
      </c>
      <c r="O1983" s="15" t="s">
        <v>26</v>
      </c>
      <c r="P1983" s="15" t="s">
        <v>25</v>
      </c>
      <c r="Q1983" s="15" t="s">
        <v>26</v>
      </c>
      <c r="R1983" s="15" t="s">
        <v>21</v>
      </c>
      <c r="S1983" s="18" t="n">
        <v>102.1</v>
      </c>
      <c r="T1983" s="15" t="n">
        <v>5885.4</v>
      </c>
      <c r="U1983" s="15" t="s">
        <v>26</v>
      </c>
      <c r="V1983" s="18" t="n">
        <f aca="false">IF(ISNUMBER(T1983),T1983,0)</f>
        <v>5885.4</v>
      </c>
      <c r="W1983" s="15" t="n">
        <f aca="false">IF(U1983="Yes",1,0)</f>
        <v>1</v>
      </c>
      <c r="X1983" s="15" t="str">
        <f aca="false">IF(F1983&lt;=12,"0-12 months",IF(F1983&lt;=24,"13-24 months",IF(F1983&lt;=48,"25-48 months","49-72 months")))</f>
        <v>49-72 months</v>
      </c>
      <c r="Y1983" s="15" t="str">
        <f aca="false">IF(C1983=1,"Yes","No")</f>
        <v>No</v>
      </c>
      <c r="Z1983" s="15" t="n">
        <f aca="false">COUNTIF(J1983:O1983,"Yes")</f>
        <v>4</v>
      </c>
      <c r="AA1983" s="18" t="n">
        <f aca="false">S1983*W1983</f>
        <v>102.1</v>
      </c>
      <c r="AB1983" s="15" t="n">
        <f aca="false">(P1983="Month-to-month")+(I1983="Fiber optic")+(R1983="Electronic check")+(F1983&lt;=12)+(M1983="No")+(J1983="No")</f>
        <v>3</v>
      </c>
      <c r="AC1983" s="15" t="str">
        <f aca="false">IF(AB1983&gt;=5,"High",IF(AB1983&gt;=3,"Medium","Low"))</f>
        <v>Medium</v>
      </c>
    </row>
    <row r="1984" customFormat="false" ht="15" hidden="false" customHeight="false" outlineLevel="0" collapsed="false">
      <c r="A1984" s="15" t="s">
        <v>2081</v>
      </c>
      <c r="B1984" s="15" t="s">
        <v>98</v>
      </c>
      <c r="C1984" s="15" t="n">
        <v>0</v>
      </c>
      <c r="D1984" s="15" t="s">
        <v>24</v>
      </c>
      <c r="E1984" s="15" t="s">
        <v>26</v>
      </c>
      <c r="F1984" s="15" t="n">
        <v>14</v>
      </c>
      <c r="G1984" s="15" t="s">
        <v>26</v>
      </c>
      <c r="H1984" s="15" t="s">
        <v>24</v>
      </c>
      <c r="I1984" s="15" t="s">
        <v>24</v>
      </c>
      <c r="J1984" s="15" t="s">
        <v>28</v>
      </c>
      <c r="K1984" s="15" t="s">
        <v>28</v>
      </c>
      <c r="L1984" s="15" t="s">
        <v>28</v>
      </c>
      <c r="M1984" s="15" t="s">
        <v>28</v>
      </c>
      <c r="N1984" s="15" t="s">
        <v>28</v>
      </c>
      <c r="O1984" s="15" t="s">
        <v>28</v>
      </c>
      <c r="P1984" s="15" t="s">
        <v>25</v>
      </c>
      <c r="Q1984" s="15" t="s">
        <v>24</v>
      </c>
      <c r="R1984" s="15" t="s">
        <v>17</v>
      </c>
      <c r="S1984" s="18" t="n">
        <v>19.95</v>
      </c>
      <c r="T1984" s="15" t="n">
        <v>268.4</v>
      </c>
      <c r="U1984" s="15" t="s">
        <v>24</v>
      </c>
      <c r="V1984" s="18" t="n">
        <f aca="false">IF(ISNUMBER(T1984),T1984,0)</f>
        <v>268.4</v>
      </c>
      <c r="W1984" s="15" t="n">
        <f aca="false">IF(U1984="Yes",1,0)</f>
        <v>0</v>
      </c>
      <c r="X1984" s="15" t="str">
        <f aca="false">IF(F1984&lt;=12,"0-12 months",IF(F1984&lt;=24,"13-24 months",IF(F1984&lt;=48,"25-48 months","49-72 months")))</f>
        <v>13-24 months</v>
      </c>
      <c r="Y1984" s="15" t="str">
        <f aca="false">IF(C1984=1,"Yes","No")</f>
        <v>No</v>
      </c>
      <c r="Z1984" s="15" t="n">
        <f aca="false">COUNTIF(J1984:O1984,"Yes")</f>
        <v>0</v>
      </c>
      <c r="AA1984" s="18" t="n">
        <f aca="false">S1984*W1984</f>
        <v>0</v>
      </c>
      <c r="AB1984" s="15" t="n">
        <f aca="false">(P1984="Month-to-month")+(I1984="Fiber optic")+(R1984="Electronic check")+(F1984&lt;=12)+(M1984="No")+(J1984="No")</f>
        <v>1</v>
      </c>
      <c r="AC1984" s="15" t="str">
        <f aca="false">IF(AB1984&gt;=5,"High",IF(AB1984&gt;=3,"Medium","Low"))</f>
        <v>Low</v>
      </c>
    </row>
    <row r="1985" customFormat="false" ht="15" hidden="false" customHeight="false" outlineLevel="0" collapsed="false">
      <c r="A1985" s="15" t="s">
        <v>2082</v>
      </c>
      <c r="B1985" s="15" t="s">
        <v>98</v>
      </c>
      <c r="C1985" s="15" t="n">
        <v>0</v>
      </c>
      <c r="D1985" s="15" t="s">
        <v>26</v>
      </c>
      <c r="E1985" s="15" t="s">
        <v>24</v>
      </c>
      <c r="F1985" s="15" t="n">
        <v>27</v>
      </c>
      <c r="G1985" s="15" t="s">
        <v>26</v>
      </c>
      <c r="H1985" s="15" t="s">
        <v>26</v>
      </c>
      <c r="I1985" s="15" t="s">
        <v>96</v>
      </c>
      <c r="J1985" s="15" t="s">
        <v>26</v>
      </c>
      <c r="K1985" s="15" t="s">
        <v>24</v>
      </c>
      <c r="L1985" s="15" t="s">
        <v>24</v>
      </c>
      <c r="M1985" s="15" t="s">
        <v>26</v>
      </c>
      <c r="N1985" s="15" t="s">
        <v>26</v>
      </c>
      <c r="O1985" s="15" t="s">
        <v>26</v>
      </c>
      <c r="P1985" s="15" t="s">
        <v>27</v>
      </c>
      <c r="Q1985" s="15" t="s">
        <v>24</v>
      </c>
      <c r="R1985" s="15" t="s">
        <v>17</v>
      </c>
      <c r="S1985" s="18" t="n">
        <v>80.85</v>
      </c>
      <c r="T1985" s="15" t="n">
        <v>2204.35</v>
      </c>
      <c r="U1985" s="15" t="s">
        <v>24</v>
      </c>
      <c r="V1985" s="18" t="n">
        <f aca="false">IF(ISNUMBER(T1985),T1985,0)</f>
        <v>2204.35</v>
      </c>
      <c r="W1985" s="15" t="n">
        <f aca="false">IF(U1985="Yes",1,0)</f>
        <v>0</v>
      </c>
      <c r="X1985" s="15" t="str">
        <f aca="false">IF(F1985&lt;=12,"0-12 months",IF(F1985&lt;=24,"13-24 months",IF(F1985&lt;=48,"25-48 months","49-72 months")))</f>
        <v>25-48 months</v>
      </c>
      <c r="Y1985" s="15" t="str">
        <f aca="false">IF(C1985=1,"Yes","No")</f>
        <v>No</v>
      </c>
      <c r="Z1985" s="15" t="n">
        <f aca="false">COUNTIF(J1985:O1985,"Yes")</f>
        <v>4</v>
      </c>
      <c r="AA1985" s="18" t="n">
        <f aca="false">S1985*W1985</f>
        <v>0</v>
      </c>
      <c r="AB1985" s="15" t="n">
        <f aca="false">(P1985="Month-to-month")+(I1985="Fiber optic")+(R1985="Electronic check")+(F1985&lt;=12)+(M1985="No")+(J1985="No")</f>
        <v>0</v>
      </c>
      <c r="AC1985" s="15" t="str">
        <f aca="false">IF(AB1985&gt;=5,"High",IF(AB1985&gt;=3,"Medium","Low"))</f>
        <v>Low</v>
      </c>
    </row>
    <row r="1986" customFormat="false" ht="15" hidden="false" customHeight="false" outlineLevel="0" collapsed="false">
      <c r="A1986" s="15" t="s">
        <v>2083</v>
      </c>
      <c r="B1986" s="15" t="s">
        <v>94</v>
      </c>
      <c r="C1986" s="15" t="n">
        <v>0</v>
      </c>
      <c r="D1986" s="15" t="s">
        <v>26</v>
      </c>
      <c r="E1986" s="15" t="s">
        <v>26</v>
      </c>
      <c r="F1986" s="15" t="n">
        <v>14</v>
      </c>
      <c r="G1986" s="15" t="s">
        <v>26</v>
      </c>
      <c r="H1986" s="15" t="s">
        <v>26</v>
      </c>
      <c r="I1986" s="15" t="s">
        <v>102</v>
      </c>
      <c r="J1986" s="15" t="s">
        <v>24</v>
      </c>
      <c r="K1986" s="15" t="s">
        <v>26</v>
      </c>
      <c r="L1986" s="15" t="s">
        <v>24</v>
      </c>
      <c r="M1986" s="15" t="s">
        <v>24</v>
      </c>
      <c r="N1986" s="15" t="s">
        <v>24</v>
      </c>
      <c r="O1986" s="15" t="s">
        <v>26</v>
      </c>
      <c r="P1986" s="15" t="s">
        <v>25</v>
      </c>
      <c r="Q1986" s="15" t="s">
        <v>26</v>
      </c>
      <c r="R1986" s="15" t="s">
        <v>19</v>
      </c>
      <c r="S1986" s="18" t="n">
        <v>90.9</v>
      </c>
      <c r="T1986" s="15" t="n">
        <v>1259</v>
      </c>
      <c r="U1986" s="15" t="s">
        <v>26</v>
      </c>
      <c r="V1986" s="18" t="n">
        <f aca="false">IF(ISNUMBER(T1986),T1986,0)</f>
        <v>1259</v>
      </c>
      <c r="W1986" s="15" t="n">
        <f aca="false">IF(U1986="Yes",1,0)</f>
        <v>1</v>
      </c>
      <c r="X1986" s="15" t="str">
        <f aca="false">IF(F1986&lt;=12,"0-12 months",IF(F1986&lt;=24,"13-24 months",IF(F1986&lt;=48,"25-48 months","49-72 months")))</f>
        <v>13-24 months</v>
      </c>
      <c r="Y1986" s="15" t="str">
        <f aca="false">IF(C1986=1,"Yes","No")</f>
        <v>No</v>
      </c>
      <c r="Z1986" s="15" t="n">
        <f aca="false">COUNTIF(J1986:O1986,"Yes")</f>
        <v>2</v>
      </c>
      <c r="AA1986" s="18" t="n">
        <f aca="false">S1986*W1986</f>
        <v>90.9</v>
      </c>
      <c r="AB1986" s="15" t="n">
        <f aca="false">(P1986="Month-to-month")+(I1986="Fiber optic")+(R1986="Electronic check")+(F1986&lt;=12)+(M1986="No")+(J1986="No")</f>
        <v>4</v>
      </c>
      <c r="AC1986" s="15" t="str">
        <f aca="false">IF(AB1986&gt;=5,"High",IF(AB1986&gt;=3,"Medium","Low"))</f>
        <v>Medium</v>
      </c>
    </row>
    <row r="1987" customFormat="false" ht="15" hidden="false" customHeight="false" outlineLevel="0" collapsed="false">
      <c r="A1987" s="15" t="s">
        <v>2084</v>
      </c>
      <c r="B1987" s="15" t="s">
        <v>94</v>
      </c>
      <c r="C1987" s="15" t="n">
        <v>0</v>
      </c>
      <c r="D1987" s="15" t="s">
        <v>26</v>
      </c>
      <c r="E1987" s="15" t="s">
        <v>26</v>
      </c>
      <c r="F1987" s="15" t="n">
        <v>12</v>
      </c>
      <c r="G1987" s="15" t="s">
        <v>24</v>
      </c>
      <c r="H1987" s="15" t="s">
        <v>95</v>
      </c>
      <c r="I1987" s="15" t="s">
        <v>96</v>
      </c>
      <c r="J1987" s="15" t="s">
        <v>24</v>
      </c>
      <c r="K1987" s="15" t="s">
        <v>26</v>
      </c>
      <c r="L1987" s="15" t="s">
        <v>24</v>
      </c>
      <c r="M1987" s="15" t="s">
        <v>24</v>
      </c>
      <c r="N1987" s="15" t="s">
        <v>24</v>
      </c>
      <c r="O1987" s="15" t="s">
        <v>24</v>
      </c>
      <c r="P1987" s="15" t="s">
        <v>25</v>
      </c>
      <c r="Q1987" s="15" t="s">
        <v>24</v>
      </c>
      <c r="R1987" s="15" t="s">
        <v>17</v>
      </c>
      <c r="S1987" s="18" t="n">
        <v>29.2</v>
      </c>
      <c r="T1987" s="15" t="n">
        <v>309.1</v>
      </c>
      <c r="U1987" s="15" t="s">
        <v>26</v>
      </c>
      <c r="V1987" s="18" t="n">
        <f aca="false">IF(ISNUMBER(T1987),T1987,0)</f>
        <v>309.1</v>
      </c>
      <c r="W1987" s="15" t="n">
        <f aca="false">IF(U1987="Yes",1,0)</f>
        <v>1</v>
      </c>
      <c r="X1987" s="15" t="str">
        <f aca="false">IF(F1987&lt;=12,"0-12 months",IF(F1987&lt;=24,"13-24 months",IF(F1987&lt;=48,"25-48 months","49-72 months")))</f>
        <v>0-12 months</v>
      </c>
      <c r="Y1987" s="15" t="str">
        <f aca="false">IF(C1987=1,"Yes","No")</f>
        <v>No</v>
      </c>
      <c r="Z1987" s="15" t="n">
        <f aca="false">COUNTIF(J1987:O1987,"Yes")</f>
        <v>1</v>
      </c>
      <c r="AA1987" s="18" t="n">
        <f aca="false">S1987*W1987</f>
        <v>29.2</v>
      </c>
      <c r="AB1987" s="15" t="n">
        <f aca="false">(P1987="Month-to-month")+(I1987="Fiber optic")+(R1987="Electronic check")+(F1987&lt;=12)+(M1987="No")+(J1987="No")</f>
        <v>4</v>
      </c>
      <c r="AC1987" s="15" t="str">
        <f aca="false">IF(AB1987&gt;=5,"High",IF(AB1987&gt;=3,"Medium","Low"))</f>
        <v>Medium</v>
      </c>
    </row>
    <row r="1988" customFormat="false" ht="15" hidden="false" customHeight="false" outlineLevel="0" collapsed="false">
      <c r="A1988" s="15" t="s">
        <v>2085</v>
      </c>
      <c r="B1988" s="15" t="s">
        <v>94</v>
      </c>
      <c r="C1988" s="15" t="n">
        <v>0</v>
      </c>
      <c r="D1988" s="15" t="s">
        <v>26</v>
      </c>
      <c r="E1988" s="15" t="s">
        <v>26</v>
      </c>
      <c r="F1988" s="15" t="n">
        <v>69</v>
      </c>
      <c r="G1988" s="15" t="s">
        <v>26</v>
      </c>
      <c r="H1988" s="15" t="s">
        <v>26</v>
      </c>
      <c r="I1988" s="15" t="s">
        <v>102</v>
      </c>
      <c r="J1988" s="15" t="s">
        <v>24</v>
      </c>
      <c r="K1988" s="15" t="s">
        <v>26</v>
      </c>
      <c r="L1988" s="15" t="s">
        <v>24</v>
      </c>
      <c r="M1988" s="15" t="s">
        <v>26</v>
      </c>
      <c r="N1988" s="15" t="s">
        <v>24</v>
      </c>
      <c r="O1988" s="15" t="s">
        <v>26</v>
      </c>
      <c r="P1988" s="15" t="s">
        <v>29</v>
      </c>
      <c r="Q1988" s="15" t="s">
        <v>26</v>
      </c>
      <c r="R1988" s="15" t="s">
        <v>19</v>
      </c>
      <c r="S1988" s="18" t="n">
        <v>93.3</v>
      </c>
      <c r="T1988" s="15" t="n">
        <v>6398.05</v>
      </c>
      <c r="U1988" s="15" t="s">
        <v>24</v>
      </c>
      <c r="V1988" s="18" t="n">
        <f aca="false">IF(ISNUMBER(T1988),T1988,0)</f>
        <v>6398.05</v>
      </c>
      <c r="W1988" s="15" t="n">
        <f aca="false">IF(U1988="Yes",1,0)</f>
        <v>0</v>
      </c>
      <c r="X1988" s="15" t="str">
        <f aca="false">IF(F1988&lt;=12,"0-12 months",IF(F1988&lt;=24,"13-24 months",IF(F1988&lt;=48,"25-48 months","49-72 months")))</f>
        <v>49-72 months</v>
      </c>
      <c r="Y1988" s="15" t="str">
        <f aca="false">IF(C1988=1,"Yes","No")</f>
        <v>No</v>
      </c>
      <c r="Z1988" s="15" t="n">
        <f aca="false">COUNTIF(J1988:O1988,"Yes")</f>
        <v>3</v>
      </c>
      <c r="AA1988" s="18" t="n">
        <f aca="false">S1988*W1988</f>
        <v>0</v>
      </c>
      <c r="AB1988" s="15" t="n">
        <f aca="false">(P1988="Month-to-month")+(I1988="Fiber optic")+(R1988="Electronic check")+(F1988&lt;=12)+(M1988="No")+(J1988="No")</f>
        <v>2</v>
      </c>
      <c r="AC1988" s="15" t="str">
        <f aca="false">IF(AB1988&gt;=5,"High",IF(AB1988&gt;=3,"Medium","Low"))</f>
        <v>Low</v>
      </c>
    </row>
    <row r="1989" customFormat="false" ht="15" hidden="false" customHeight="false" outlineLevel="0" collapsed="false">
      <c r="A1989" s="15" t="s">
        <v>2086</v>
      </c>
      <c r="B1989" s="15" t="s">
        <v>94</v>
      </c>
      <c r="C1989" s="15" t="n">
        <v>0</v>
      </c>
      <c r="D1989" s="15" t="s">
        <v>26</v>
      </c>
      <c r="E1989" s="15" t="s">
        <v>26</v>
      </c>
      <c r="F1989" s="15" t="n">
        <v>25</v>
      </c>
      <c r="G1989" s="15" t="s">
        <v>26</v>
      </c>
      <c r="H1989" s="15" t="s">
        <v>24</v>
      </c>
      <c r="I1989" s="15" t="s">
        <v>102</v>
      </c>
      <c r="J1989" s="15" t="s">
        <v>24</v>
      </c>
      <c r="K1989" s="15" t="s">
        <v>26</v>
      </c>
      <c r="L1989" s="15" t="s">
        <v>26</v>
      </c>
      <c r="M1989" s="15" t="s">
        <v>24</v>
      </c>
      <c r="N1989" s="15" t="s">
        <v>26</v>
      </c>
      <c r="O1989" s="15" t="s">
        <v>24</v>
      </c>
      <c r="P1989" s="15" t="s">
        <v>25</v>
      </c>
      <c r="Q1989" s="15" t="s">
        <v>26</v>
      </c>
      <c r="R1989" s="15" t="s">
        <v>19</v>
      </c>
      <c r="S1989" s="18" t="n">
        <v>89.15</v>
      </c>
      <c r="T1989" s="15" t="n">
        <v>2257.75</v>
      </c>
      <c r="U1989" s="15" t="s">
        <v>26</v>
      </c>
      <c r="V1989" s="18" t="n">
        <f aca="false">IF(ISNUMBER(T1989),T1989,0)</f>
        <v>2257.75</v>
      </c>
      <c r="W1989" s="15" t="n">
        <f aca="false">IF(U1989="Yes",1,0)</f>
        <v>1</v>
      </c>
      <c r="X1989" s="15" t="str">
        <f aca="false">IF(F1989&lt;=12,"0-12 months",IF(F1989&lt;=24,"13-24 months",IF(F1989&lt;=48,"25-48 months","49-72 months")))</f>
        <v>25-48 months</v>
      </c>
      <c r="Y1989" s="15" t="str">
        <f aca="false">IF(C1989=1,"Yes","No")</f>
        <v>No</v>
      </c>
      <c r="Z1989" s="15" t="n">
        <f aca="false">COUNTIF(J1989:O1989,"Yes")</f>
        <v>3</v>
      </c>
      <c r="AA1989" s="18" t="n">
        <f aca="false">S1989*W1989</f>
        <v>89.15</v>
      </c>
      <c r="AB1989" s="15" t="n">
        <f aca="false">(P1989="Month-to-month")+(I1989="Fiber optic")+(R1989="Electronic check")+(F1989&lt;=12)+(M1989="No")+(J1989="No")</f>
        <v>4</v>
      </c>
      <c r="AC1989" s="15" t="str">
        <f aca="false">IF(AB1989&gt;=5,"High",IF(AB1989&gt;=3,"Medium","Low"))</f>
        <v>Medium</v>
      </c>
    </row>
    <row r="1990" customFormat="false" ht="15" hidden="false" customHeight="false" outlineLevel="0" collapsed="false">
      <c r="A1990" s="15" t="s">
        <v>2087</v>
      </c>
      <c r="B1990" s="15" t="s">
        <v>98</v>
      </c>
      <c r="C1990" s="15" t="n">
        <v>1</v>
      </c>
      <c r="D1990" s="15" t="s">
        <v>26</v>
      </c>
      <c r="E1990" s="15" t="s">
        <v>24</v>
      </c>
      <c r="F1990" s="15" t="n">
        <v>58</v>
      </c>
      <c r="G1990" s="15" t="s">
        <v>26</v>
      </c>
      <c r="H1990" s="15" t="s">
        <v>26</v>
      </c>
      <c r="I1990" s="15" t="s">
        <v>102</v>
      </c>
      <c r="J1990" s="15" t="s">
        <v>26</v>
      </c>
      <c r="K1990" s="15" t="s">
        <v>26</v>
      </c>
      <c r="L1990" s="15" t="s">
        <v>26</v>
      </c>
      <c r="M1990" s="15" t="s">
        <v>24</v>
      </c>
      <c r="N1990" s="15" t="s">
        <v>26</v>
      </c>
      <c r="O1990" s="15" t="s">
        <v>26</v>
      </c>
      <c r="P1990" s="15" t="s">
        <v>27</v>
      </c>
      <c r="Q1990" s="15" t="s">
        <v>26</v>
      </c>
      <c r="R1990" s="15" t="s">
        <v>15</v>
      </c>
      <c r="S1990" s="18" t="n">
        <v>108.85</v>
      </c>
      <c r="T1990" s="15" t="n">
        <v>6287.25</v>
      </c>
      <c r="U1990" s="15" t="s">
        <v>26</v>
      </c>
      <c r="V1990" s="18" t="n">
        <f aca="false">IF(ISNUMBER(T1990),T1990,0)</f>
        <v>6287.25</v>
      </c>
      <c r="W1990" s="15" t="n">
        <f aca="false">IF(U1990="Yes",1,0)</f>
        <v>1</v>
      </c>
      <c r="X1990" s="15" t="str">
        <f aca="false">IF(F1990&lt;=12,"0-12 months",IF(F1990&lt;=24,"13-24 months",IF(F1990&lt;=48,"25-48 months","49-72 months")))</f>
        <v>49-72 months</v>
      </c>
      <c r="Y1990" s="15" t="str">
        <f aca="false">IF(C1990=1,"Yes","No")</f>
        <v>Yes</v>
      </c>
      <c r="Z1990" s="15" t="n">
        <f aca="false">COUNTIF(J1990:O1990,"Yes")</f>
        <v>5</v>
      </c>
      <c r="AA1990" s="18" t="n">
        <f aca="false">S1990*W1990</f>
        <v>108.85</v>
      </c>
      <c r="AB1990" s="15" t="n">
        <f aca="false">(P1990="Month-to-month")+(I1990="Fiber optic")+(R1990="Electronic check")+(F1990&lt;=12)+(M1990="No")+(J1990="No")</f>
        <v>3</v>
      </c>
      <c r="AC1990" s="15" t="str">
        <f aca="false">IF(AB1990&gt;=5,"High",IF(AB1990&gt;=3,"Medium","Low"))</f>
        <v>Medium</v>
      </c>
    </row>
    <row r="1991" customFormat="false" ht="15" hidden="false" customHeight="false" outlineLevel="0" collapsed="false">
      <c r="A1991" s="15" t="s">
        <v>2088</v>
      </c>
      <c r="B1991" s="15" t="s">
        <v>94</v>
      </c>
      <c r="C1991" s="15" t="n">
        <v>0</v>
      </c>
      <c r="D1991" s="15" t="s">
        <v>26</v>
      </c>
      <c r="E1991" s="15" t="s">
        <v>26</v>
      </c>
      <c r="F1991" s="15" t="n">
        <v>35</v>
      </c>
      <c r="G1991" s="15" t="s">
        <v>24</v>
      </c>
      <c r="H1991" s="15" t="s">
        <v>95</v>
      </c>
      <c r="I1991" s="15" t="s">
        <v>96</v>
      </c>
      <c r="J1991" s="15" t="s">
        <v>26</v>
      </c>
      <c r="K1991" s="15" t="s">
        <v>24</v>
      </c>
      <c r="L1991" s="15" t="s">
        <v>24</v>
      </c>
      <c r="M1991" s="15" t="s">
        <v>26</v>
      </c>
      <c r="N1991" s="15" t="s">
        <v>26</v>
      </c>
      <c r="O1991" s="15" t="s">
        <v>24</v>
      </c>
      <c r="P1991" s="15" t="s">
        <v>29</v>
      </c>
      <c r="Q1991" s="15" t="s">
        <v>26</v>
      </c>
      <c r="R1991" s="15" t="s">
        <v>21</v>
      </c>
      <c r="S1991" s="18" t="n">
        <v>46.35</v>
      </c>
      <c r="T1991" s="15" t="n">
        <v>1662.05</v>
      </c>
      <c r="U1991" s="15" t="s">
        <v>24</v>
      </c>
      <c r="V1991" s="18" t="n">
        <f aca="false">IF(ISNUMBER(T1991),T1991,0)</f>
        <v>1662.05</v>
      </c>
      <c r="W1991" s="15" t="n">
        <f aca="false">IF(U1991="Yes",1,0)</f>
        <v>0</v>
      </c>
      <c r="X1991" s="15" t="str">
        <f aca="false">IF(F1991&lt;=12,"0-12 months",IF(F1991&lt;=24,"13-24 months",IF(F1991&lt;=48,"25-48 months","49-72 months")))</f>
        <v>25-48 months</v>
      </c>
      <c r="Y1991" s="15" t="str">
        <f aca="false">IF(C1991=1,"Yes","No")</f>
        <v>No</v>
      </c>
      <c r="Z1991" s="15" t="n">
        <f aca="false">COUNTIF(J1991:O1991,"Yes")</f>
        <v>3</v>
      </c>
      <c r="AA1991" s="18" t="n">
        <f aca="false">S1991*W1991</f>
        <v>0</v>
      </c>
      <c r="AB1991" s="15" t="n">
        <f aca="false">(P1991="Month-to-month")+(I1991="Fiber optic")+(R1991="Electronic check")+(F1991&lt;=12)+(M1991="No")+(J1991="No")</f>
        <v>0</v>
      </c>
      <c r="AC1991" s="15" t="str">
        <f aca="false">IF(AB1991&gt;=5,"High",IF(AB1991&gt;=3,"Medium","Low"))</f>
        <v>Low</v>
      </c>
    </row>
    <row r="1992" customFormat="false" ht="15" hidden="false" customHeight="false" outlineLevel="0" collapsed="false">
      <c r="A1992" s="15" t="s">
        <v>2089</v>
      </c>
      <c r="B1992" s="15" t="s">
        <v>94</v>
      </c>
      <c r="C1992" s="15" t="n">
        <v>1</v>
      </c>
      <c r="D1992" s="15" t="s">
        <v>24</v>
      </c>
      <c r="E1992" s="15" t="s">
        <v>24</v>
      </c>
      <c r="F1992" s="15" t="n">
        <v>16</v>
      </c>
      <c r="G1992" s="15" t="s">
        <v>26</v>
      </c>
      <c r="H1992" s="15" t="s">
        <v>26</v>
      </c>
      <c r="I1992" s="15" t="s">
        <v>102</v>
      </c>
      <c r="J1992" s="15" t="s">
        <v>24</v>
      </c>
      <c r="K1992" s="15" t="s">
        <v>24</v>
      </c>
      <c r="L1992" s="15" t="s">
        <v>24</v>
      </c>
      <c r="M1992" s="15" t="s">
        <v>24</v>
      </c>
      <c r="N1992" s="15" t="s">
        <v>26</v>
      </c>
      <c r="O1992" s="15" t="s">
        <v>24</v>
      </c>
      <c r="P1992" s="15" t="s">
        <v>25</v>
      </c>
      <c r="Q1992" s="15" t="s">
        <v>26</v>
      </c>
      <c r="R1992" s="15" t="s">
        <v>15</v>
      </c>
      <c r="S1992" s="18" t="n">
        <v>84.75</v>
      </c>
      <c r="T1992" s="15" t="n">
        <v>1350.15</v>
      </c>
      <c r="U1992" s="15" t="s">
        <v>26</v>
      </c>
      <c r="V1992" s="18" t="n">
        <f aca="false">IF(ISNUMBER(T1992),T1992,0)</f>
        <v>1350.15</v>
      </c>
      <c r="W1992" s="15" t="n">
        <f aca="false">IF(U1992="Yes",1,0)</f>
        <v>1</v>
      </c>
      <c r="X1992" s="15" t="str">
        <f aca="false">IF(F1992&lt;=12,"0-12 months",IF(F1992&lt;=24,"13-24 months",IF(F1992&lt;=48,"25-48 months","49-72 months")))</f>
        <v>13-24 months</v>
      </c>
      <c r="Y1992" s="15" t="str">
        <f aca="false">IF(C1992=1,"Yes","No")</f>
        <v>Yes</v>
      </c>
      <c r="Z1992" s="15" t="n">
        <f aca="false">COUNTIF(J1992:O1992,"Yes")</f>
        <v>1</v>
      </c>
      <c r="AA1992" s="18" t="n">
        <f aca="false">S1992*W1992</f>
        <v>84.75</v>
      </c>
      <c r="AB1992" s="15" t="n">
        <f aca="false">(P1992="Month-to-month")+(I1992="Fiber optic")+(R1992="Electronic check")+(F1992&lt;=12)+(M1992="No")+(J1992="No")</f>
        <v>5</v>
      </c>
      <c r="AC1992" s="15" t="str">
        <f aca="false">IF(AB1992&gt;=5,"High",IF(AB1992&gt;=3,"Medium","Low"))</f>
        <v>High</v>
      </c>
    </row>
    <row r="1993" customFormat="false" ht="15" hidden="false" customHeight="false" outlineLevel="0" collapsed="false">
      <c r="A1993" s="15" t="s">
        <v>2090</v>
      </c>
      <c r="B1993" s="15" t="s">
        <v>98</v>
      </c>
      <c r="C1993" s="15" t="n">
        <v>0</v>
      </c>
      <c r="D1993" s="15" t="s">
        <v>26</v>
      </c>
      <c r="E1993" s="15" t="s">
        <v>26</v>
      </c>
      <c r="F1993" s="15" t="n">
        <v>45</v>
      </c>
      <c r="G1993" s="15" t="s">
        <v>26</v>
      </c>
      <c r="H1993" s="15" t="s">
        <v>26</v>
      </c>
      <c r="I1993" s="15" t="s">
        <v>96</v>
      </c>
      <c r="J1993" s="15" t="s">
        <v>24</v>
      </c>
      <c r="K1993" s="15" t="s">
        <v>26</v>
      </c>
      <c r="L1993" s="15" t="s">
        <v>26</v>
      </c>
      <c r="M1993" s="15" t="s">
        <v>24</v>
      </c>
      <c r="N1993" s="15" t="s">
        <v>26</v>
      </c>
      <c r="O1993" s="15" t="s">
        <v>26</v>
      </c>
      <c r="P1993" s="15" t="s">
        <v>27</v>
      </c>
      <c r="Q1993" s="15" t="s">
        <v>24</v>
      </c>
      <c r="R1993" s="15" t="s">
        <v>21</v>
      </c>
      <c r="S1993" s="18" t="n">
        <v>78.75</v>
      </c>
      <c r="T1993" s="15" t="n">
        <v>3600.65</v>
      </c>
      <c r="U1993" s="15" t="s">
        <v>24</v>
      </c>
      <c r="V1993" s="18" t="n">
        <f aca="false">IF(ISNUMBER(T1993),T1993,0)</f>
        <v>3600.65</v>
      </c>
      <c r="W1993" s="15" t="n">
        <f aca="false">IF(U1993="Yes",1,0)</f>
        <v>0</v>
      </c>
      <c r="X1993" s="15" t="str">
        <f aca="false">IF(F1993&lt;=12,"0-12 months",IF(F1993&lt;=24,"13-24 months",IF(F1993&lt;=48,"25-48 months","49-72 months")))</f>
        <v>25-48 months</v>
      </c>
      <c r="Y1993" s="15" t="str">
        <f aca="false">IF(C1993=1,"Yes","No")</f>
        <v>No</v>
      </c>
      <c r="Z1993" s="15" t="n">
        <f aca="false">COUNTIF(J1993:O1993,"Yes")</f>
        <v>4</v>
      </c>
      <c r="AA1993" s="18" t="n">
        <f aca="false">S1993*W1993</f>
        <v>0</v>
      </c>
      <c r="AB1993" s="15" t="n">
        <f aca="false">(P1993="Month-to-month")+(I1993="Fiber optic")+(R1993="Electronic check")+(F1993&lt;=12)+(M1993="No")+(J1993="No")</f>
        <v>2</v>
      </c>
      <c r="AC1993" s="15" t="str">
        <f aca="false">IF(AB1993&gt;=5,"High",IF(AB1993&gt;=3,"Medium","Low"))</f>
        <v>Low</v>
      </c>
    </row>
    <row r="1994" customFormat="false" ht="15" hidden="false" customHeight="false" outlineLevel="0" collapsed="false">
      <c r="A1994" s="15" t="s">
        <v>2091</v>
      </c>
      <c r="B1994" s="15" t="s">
        <v>94</v>
      </c>
      <c r="C1994" s="15" t="n">
        <v>0</v>
      </c>
      <c r="D1994" s="15" t="s">
        <v>24</v>
      </c>
      <c r="E1994" s="15" t="s">
        <v>24</v>
      </c>
      <c r="F1994" s="15" t="n">
        <v>17</v>
      </c>
      <c r="G1994" s="15" t="s">
        <v>26</v>
      </c>
      <c r="H1994" s="15" t="s">
        <v>24</v>
      </c>
      <c r="I1994" s="15" t="s">
        <v>102</v>
      </c>
      <c r="J1994" s="15" t="s">
        <v>24</v>
      </c>
      <c r="K1994" s="15" t="s">
        <v>26</v>
      </c>
      <c r="L1994" s="15" t="s">
        <v>24</v>
      </c>
      <c r="M1994" s="15" t="s">
        <v>24</v>
      </c>
      <c r="N1994" s="15" t="s">
        <v>26</v>
      </c>
      <c r="O1994" s="15" t="s">
        <v>24</v>
      </c>
      <c r="P1994" s="15" t="s">
        <v>25</v>
      </c>
      <c r="Q1994" s="15" t="s">
        <v>26</v>
      </c>
      <c r="R1994" s="15" t="s">
        <v>15</v>
      </c>
      <c r="S1994" s="18" t="n">
        <v>83.55</v>
      </c>
      <c r="T1994" s="15" t="n">
        <v>1329.15</v>
      </c>
      <c r="U1994" s="15" t="s">
        <v>24</v>
      </c>
      <c r="V1994" s="18" t="n">
        <f aca="false">IF(ISNUMBER(T1994),T1994,0)</f>
        <v>1329.15</v>
      </c>
      <c r="W1994" s="15" t="n">
        <f aca="false">IF(U1994="Yes",1,0)</f>
        <v>0</v>
      </c>
      <c r="X1994" s="15" t="str">
        <f aca="false">IF(F1994&lt;=12,"0-12 months",IF(F1994&lt;=24,"13-24 months",IF(F1994&lt;=48,"25-48 months","49-72 months")))</f>
        <v>13-24 months</v>
      </c>
      <c r="Y1994" s="15" t="str">
        <f aca="false">IF(C1994=1,"Yes","No")</f>
        <v>No</v>
      </c>
      <c r="Z1994" s="15" t="n">
        <f aca="false">COUNTIF(J1994:O1994,"Yes")</f>
        <v>2</v>
      </c>
      <c r="AA1994" s="18" t="n">
        <f aca="false">S1994*W1994</f>
        <v>0</v>
      </c>
      <c r="AB1994" s="15" t="n">
        <f aca="false">(P1994="Month-to-month")+(I1994="Fiber optic")+(R1994="Electronic check")+(F1994&lt;=12)+(M1994="No")+(J1994="No")</f>
        <v>5</v>
      </c>
      <c r="AC1994" s="15" t="str">
        <f aca="false">IF(AB1994&gt;=5,"High",IF(AB1994&gt;=3,"Medium","Low"))</f>
        <v>High</v>
      </c>
    </row>
    <row r="1995" customFormat="false" ht="15" hidden="false" customHeight="false" outlineLevel="0" collapsed="false">
      <c r="A1995" s="15" t="s">
        <v>2092</v>
      </c>
      <c r="B1995" s="15" t="s">
        <v>94</v>
      </c>
      <c r="C1995" s="15" t="n">
        <v>0</v>
      </c>
      <c r="D1995" s="15" t="s">
        <v>26</v>
      </c>
      <c r="E1995" s="15" t="s">
        <v>26</v>
      </c>
      <c r="F1995" s="15" t="n">
        <v>1</v>
      </c>
      <c r="G1995" s="15" t="s">
        <v>26</v>
      </c>
      <c r="H1995" s="15" t="s">
        <v>24</v>
      </c>
      <c r="I1995" s="15" t="s">
        <v>96</v>
      </c>
      <c r="J1995" s="15" t="s">
        <v>24</v>
      </c>
      <c r="K1995" s="15" t="s">
        <v>24</v>
      </c>
      <c r="L1995" s="15" t="s">
        <v>24</v>
      </c>
      <c r="M1995" s="15" t="s">
        <v>24</v>
      </c>
      <c r="N1995" s="15" t="s">
        <v>24</v>
      </c>
      <c r="O1995" s="15" t="s">
        <v>24</v>
      </c>
      <c r="P1995" s="15" t="s">
        <v>25</v>
      </c>
      <c r="Q1995" s="15" t="s">
        <v>26</v>
      </c>
      <c r="R1995" s="15" t="s">
        <v>15</v>
      </c>
      <c r="S1995" s="18" t="n">
        <v>45.7</v>
      </c>
      <c r="T1995" s="15" t="n">
        <v>45.7</v>
      </c>
      <c r="U1995" s="15" t="s">
        <v>26</v>
      </c>
      <c r="V1995" s="18" t="n">
        <f aca="false">IF(ISNUMBER(T1995),T1995,0)</f>
        <v>45.7</v>
      </c>
      <c r="W1995" s="15" t="n">
        <f aca="false">IF(U1995="Yes",1,0)</f>
        <v>1</v>
      </c>
      <c r="X1995" s="15" t="str">
        <f aca="false">IF(F1995&lt;=12,"0-12 months",IF(F1995&lt;=24,"13-24 months",IF(F1995&lt;=48,"25-48 months","49-72 months")))</f>
        <v>0-12 months</v>
      </c>
      <c r="Y1995" s="15" t="str">
        <f aca="false">IF(C1995=1,"Yes","No")</f>
        <v>No</v>
      </c>
      <c r="Z1995" s="15" t="n">
        <f aca="false">COUNTIF(J1995:O1995,"Yes")</f>
        <v>0</v>
      </c>
      <c r="AA1995" s="18" t="n">
        <f aca="false">S1995*W1995</f>
        <v>45.7</v>
      </c>
      <c r="AB1995" s="15" t="n">
        <f aca="false">(P1995="Month-to-month")+(I1995="Fiber optic")+(R1995="Electronic check")+(F1995&lt;=12)+(M1995="No")+(J1995="No")</f>
        <v>5</v>
      </c>
      <c r="AC1995" s="15" t="str">
        <f aca="false">IF(AB1995&gt;=5,"High",IF(AB1995&gt;=3,"Medium","Low"))</f>
        <v>High</v>
      </c>
    </row>
    <row r="1996" customFormat="false" ht="15" hidden="false" customHeight="false" outlineLevel="0" collapsed="false">
      <c r="A1996" s="15" t="s">
        <v>2093</v>
      </c>
      <c r="B1996" s="15" t="s">
        <v>98</v>
      </c>
      <c r="C1996" s="15" t="n">
        <v>0</v>
      </c>
      <c r="D1996" s="15" t="s">
        <v>24</v>
      </c>
      <c r="E1996" s="15" t="s">
        <v>24</v>
      </c>
      <c r="F1996" s="15" t="n">
        <v>22</v>
      </c>
      <c r="G1996" s="15" t="s">
        <v>26</v>
      </c>
      <c r="H1996" s="15" t="s">
        <v>24</v>
      </c>
      <c r="I1996" s="15" t="s">
        <v>24</v>
      </c>
      <c r="J1996" s="15" t="s">
        <v>28</v>
      </c>
      <c r="K1996" s="15" t="s">
        <v>28</v>
      </c>
      <c r="L1996" s="15" t="s">
        <v>28</v>
      </c>
      <c r="M1996" s="15" t="s">
        <v>28</v>
      </c>
      <c r="N1996" s="15" t="s">
        <v>28</v>
      </c>
      <c r="O1996" s="15" t="s">
        <v>28</v>
      </c>
      <c r="P1996" s="15" t="s">
        <v>27</v>
      </c>
      <c r="Q1996" s="15" t="s">
        <v>24</v>
      </c>
      <c r="R1996" s="15" t="s">
        <v>17</v>
      </c>
      <c r="S1996" s="18" t="n">
        <v>19.6</v>
      </c>
      <c r="T1996" s="15" t="n">
        <v>422.5</v>
      </c>
      <c r="U1996" s="15" t="s">
        <v>24</v>
      </c>
      <c r="V1996" s="18" t="n">
        <f aca="false">IF(ISNUMBER(T1996),T1996,0)</f>
        <v>422.5</v>
      </c>
      <c r="W1996" s="15" t="n">
        <f aca="false">IF(U1996="Yes",1,0)</f>
        <v>0</v>
      </c>
      <c r="X1996" s="15" t="str">
        <f aca="false">IF(F1996&lt;=12,"0-12 months",IF(F1996&lt;=24,"13-24 months",IF(F1996&lt;=48,"25-48 months","49-72 months")))</f>
        <v>13-24 months</v>
      </c>
      <c r="Y1996" s="15" t="str">
        <f aca="false">IF(C1996=1,"Yes","No")</f>
        <v>No</v>
      </c>
      <c r="Z1996" s="15" t="n">
        <f aca="false">COUNTIF(J1996:O1996,"Yes")</f>
        <v>0</v>
      </c>
      <c r="AA1996" s="18" t="n">
        <f aca="false">S1996*W1996</f>
        <v>0</v>
      </c>
      <c r="AB1996" s="15" t="n">
        <f aca="false">(P1996="Month-to-month")+(I1996="Fiber optic")+(R1996="Electronic check")+(F1996&lt;=12)+(M1996="No")+(J1996="No")</f>
        <v>0</v>
      </c>
      <c r="AC1996" s="15" t="str">
        <f aca="false">IF(AB1996&gt;=5,"High",IF(AB1996&gt;=3,"Medium","Low"))</f>
        <v>Low</v>
      </c>
    </row>
    <row r="1997" customFormat="false" ht="15" hidden="false" customHeight="false" outlineLevel="0" collapsed="false">
      <c r="A1997" s="15" t="s">
        <v>2094</v>
      </c>
      <c r="B1997" s="15" t="s">
        <v>94</v>
      </c>
      <c r="C1997" s="15" t="n">
        <v>1</v>
      </c>
      <c r="D1997" s="15" t="s">
        <v>24</v>
      </c>
      <c r="E1997" s="15" t="s">
        <v>24</v>
      </c>
      <c r="F1997" s="15" t="n">
        <v>1</v>
      </c>
      <c r="G1997" s="15" t="s">
        <v>26</v>
      </c>
      <c r="H1997" s="15" t="s">
        <v>24</v>
      </c>
      <c r="I1997" s="15" t="s">
        <v>102</v>
      </c>
      <c r="J1997" s="15" t="s">
        <v>24</v>
      </c>
      <c r="K1997" s="15" t="s">
        <v>24</v>
      </c>
      <c r="L1997" s="15" t="s">
        <v>24</v>
      </c>
      <c r="M1997" s="15" t="s">
        <v>24</v>
      </c>
      <c r="N1997" s="15" t="s">
        <v>24</v>
      </c>
      <c r="O1997" s="15" t="s">
        <v>24</v>
      </c>
      <c r="P1997" s="15" t="s">
        <v>25</v>
      </c>
      <c r="Q1997" s="15" t="s">
        <v>26</v>
      </c>
      <c r="R1997" s="15" t="s">
        <v>15</v>
      </c>
      <c r="S1997" s="18" t="n">
        <v>69.95</v>
      </c>
      <c r="T1997" s="15" t="n">
        <v>69.95</v>
      </c>
      <c r="U1997" s="15" t="s">
        <v>26</v>
      </c>
      <c r="V1997" s="18" t="n">
        <f aca="false">IF(ISNUMBER(T1997),T1997,0)</f>
        <v>69.95</v>
      </c>
      <c r="W1997" s="15" t="n">
        <f aca="false">IF(U1997="Yes",1,0)</f>
        <v>1</v>
      </c>
      <c r="X1997" s="15" t="str">
        <f aca="false">IF(F1997&lt;=12,"0-12 months",IF(F1997&lt;=24,"13-24 months",IF(F1997&lt;=48,"25-48 months","49-72 months")))</f>
        <v>0-12 months</v>
      </c>
      <c r="Y1997" s="15" t="str">
        <f aca="false">IF(C1997=1,"Yes","No")</f>
        <v>Yes</v>
      </c>
      <c r="Z1997" s="15" t="n">
        <f aca="false">COUNTIF(J1997:O1997,"Yes")</f>
        <v>0</v>
      </c>
      <c r="AA1997" s="18" t="n">
        <f aca="false">S1997*W1997</f>
        <v>69.95</v>
      </c>
      <c r="AB1997" s="15" t="n">
        <f aca="false">(P1997="Month-to-month")+(I1997="Fiber optic")+(R1997="Electronic check")+(F1997&lt;=12)+(M1997="No")+(J1997="No")</f>
        <v>6</v>
      </c>
      <c r="AC1997" s="15" t="str">
        <f aca="false">IF(AB1997&gt;=5,"High",IF(AB1997&gt;=3,"Medium","Low"))</f>
        <v>High</v>
      </c>
    </row>
    <row r="1998" customFormat="false" ht="15" hidden="false" customHeight="false" outlineLevel="0" collapsed="false">
      <c r="A1998" s="15" t="s">
        <v>2095</v>
      </c>
      <c r="B1998" s="15" t="s">
        <v>98</v>
      </c>
      <c r="C1998" s="15" t="n">
        <v>0</v>
      </c>
      <c r="D1998" s="15" t="s">
        <v>26</v>
      </c>
      <c r="E1998" s="15" t="s">
        <v>26</v>
      </c>
      <c r="F1998" s="15" t="n">
        <v>67</v>
      </c>
      <c r="G1998" s="15" t="s">
        <v>26</v>
      </c>
      <c r="H1998" s="15" t="s">
        <v>24</v>
      </c>
      <c r="I1998" s="15" t="s">
        <v>96</v>
      </c>
      <c r="J1998" s="15" t="s">
        <v>26</v>
      </c>
      <c r="K1998" s="15" t="s">
        <v>24</v>
      </c>
      <c r="L1998" s="15" t="s">
        <v>26</v>
      </c>
      <c r="M1998" s="15" t="s">
        <v>26</v>
      </c>
      <c r="N1998" s="15" t="s">
        <v>24</v>
      </c>
      <c r="O1998" s="15" t="s">
        <v>26</v>
      </c>
      <c r="P1998" s="15" t="s">
        <v>29</v>
      </c>
      <c r="Q1998" s="15" t="s">
        <v>24</v>
      </c>
      <c r="R1998" s="15" t="s">
        <v>17</v>
      </c>
      <c r="S1998" s="18" t="n">
        <v>67.85</v>
      </c>
      <c r="T1998" s="15" t="n">
        <v>4627.65</v>
      </c>
      <c r="U1998" s="15" t="s">
        <v>24</v>
      </c>
      <c r="V1998" s="18" t="n">
        <f aca="false">IF(ISNUMBER(T1998),T1998,0)</f>
        <v>4627.65</v>
      </c>
      <c r="W1998" s="15" t="n">
        <f aca="false">IF(U1998="Yes",1,0)</f>
        <v>0</v>
      </c>
      <c r="X1998" s="15" t="str">
        <f aca="false">IF(F1998&lt;=12,"0-12 months",IF(F1998&lt;=24,"13-24 months",IF(F1998&lt;=48,"25-48 months","49-72 months")))</f>
        <v>49-72 months</v>
      </c>
      <c r="Y1998" s="15" t="str">
        <f aca="false">IF(C1998=1,"Yes","No")</f>
        <v>No</v>
      </c>
      <c r="Z1998" s="15" t="n">
        <f aca="false">COUNTIF(J1998:O1998,"Yes")</f>
        <v>4</v>
      </c>
      <c r="AA1998" s="18" t="n">
        <f aca="false">S1998*W1998</f>
        <v>0</v>
      </c>
      <c r="AB1998" s="15" t="n">
        <f aca="false">(P1998="Month-to-month")+(I1998="Fiber optic")+(R1998="Electronic check")+(F1998&lt;=12)+(M1998="No")+(J1998="No")</f>
        <v>0</v>
      </c>
      <c r="AC1998" s="15" t="str">
        <f aca="false">IF(AB1998&gt;=5,"High",IF(AB1998&gt;=3,"Medium","Low"))</f>
        <v>Low</v>
      </c>
    </row>
    <row r="1999" customFormat="false" ht="15" hidden="false" customHeight="false" outlineLevel="0" collapsed="false">
      <c r="A1999" s="15" t="s">
        <v>2096</v>
      </c>
      <c r="B1999" s="15" t="s">
        <v>94</v>
      </c>
      <c r="C1999" s="15" t="n">
        <v>0</v>
      </c>
      <c r="D1999" s="15" t="s">
        <v>26</v>
      </c>
      <c r="E1999" s="15" t="s">
        <v>26</v>
      </c>
      <c r="F1999" s="15" t="n">
        <v>67</v>
      </c>
      <c r="G1999" s="15" t="s">
        <v>26</v>
      </c>
      <c r="H1999" s="15" t="s">
        <v>26</v>
      </c>
      <c r="I1999" s="15" t="s">
        <v>102</v>
      </c>
      <c r="J1999" s="15" t="s">
        <v>24</v>
      </c>
      <c r="K1999" s="15" t="s">
        <v>24</v>
      </c>
      <c r="L1999" s="15" t="s">
        <v>26</v>
      </c>
      <c r="M1999" s="15" t="s">
        <v>26</v>
      </c>
      <c r="N1999" s="15" t="s">
        <v>26</v>
      </c>
      <c r="O1999" s="15" t="s">
        <v>26</v>
      </c>
      <c r="P1999" s="15" t="s">
        <v>29</v>
      </c>
      <c r="Q1999" s="15" t="s">
        <v>26</v>
      </c>
      <c r="R1999" s="15" t="s">
        <v>19</v>
      </c>
      <c r="S1999" s="18" t="n">
        <v>105.65</v>
      </c>
      <c r="T1999" s="15" t="n">
        <v>6717.9</v>
      </c>
      <c r="U1999" s="15" t="s">
        <v>24</v>
      </c>
      <c r="V1999" s="18" t="n">
        <f aca="false">IF(ISNUMBER(T1999),T1999,0)</f>
        <v>6717.9</v>
      </c>
      <c r="W1999" s="15" t="n">
        <f aca="false">IF(U1999="Yes",1,0)</f>
        <v>0</v>
      </c>
      <c r="X1999" s="15" t="str">
        <f aca="false">IF(F1999&lt;=12,"0-12 months",IF(F1999&lt;=24,"13-24 months",IF(F1999&lt;=48,"25-48 months","49-72 months")))</f>
        <v>49-72 months</v>
      </c>
      <c r="Y1999" s="15" t="str">
        <f aca="false">IF(C1999=1,"Yes","No")</f>
        <v>No</v>
      </c>
      <c r="Z1999" s="15" t="n">
        <f aca="false">COUNTIF(J1999:O1999,"Yes")</f>
        <v>4</v>
      </c>
      <c r="AA1999" s="18" t="n">
        <f aca="false">S1999*W1999</f>
        <v>0</v>
      </c>
      <c r="AB1999" s="15" t="n">
        <f aca="false">(P1999="Month-to-month")+(I1999="Fiber optic")+(R1999="Electronic check")+(F1999&lt;=12)+(M1999="No")+(J1999="No")</f>
        <v>2</v>
      </c>
      <c r="AC1999" s="15" t="str">
        <f aca="false">IF(AB1999&gt;=5,"High",IF(AB1999&gt;=3,"Medium","Low"))</f>
        <v>Low</v>
      </c>
    </row>
    <row r="2000" customFormat="false" ht="15" hidden="false" customHeight="false" outlineLevel="0" collapsed="false">
      <c r="A2000" s="15" t="s">
        <v>2097</v>
      </c>
      <c r="B2000" s="15" t="s">
        <v>94</v>
      </c>
      <c r="C2000" s="15" t="n">
        <v>0</v>
      </c>
      <c r="D2000" s="15" t="s">
        <v>26</v>
      </c>
      <c r="E2000" s="15" t="s">
        <v>24</v>
      </c>
      <c r="F2000" s="15" t="n">
        <v>2</v>
      </c>
      <c r="G2000" s="15" t="s">
        <v>24</v>
      </c>
      <c r="H2000" s="15" t="s">
        <v>95</v>
      </c>
      <c r="I2000" s="15" t="s">
        <v>96</v>
      </c>
      <c r="J2000" s="15" t="s">
        <v>24</v>
      </c>
      <c r="K2000" s="15" t="s">
        <v>24</v>
      </c>
      <c r="L2000" s="15" t="s">
        <v>24</v>
      </c>
      <c r="M2000" s="15" t="s">
        <v>24</v>
      </c>
      <c r="N2000" s="15" t="s">
        <v>26</v>
      </c>
      <c r="O2000" s="15" t="s">
        <v>26</v>
      </c>
      <c r="P2000" s="15" t="s">
        <v>25</v>
      </c>
      <c r="Q2000" s="15" t="s">
        <v>24</v>
      </c>
      <c r="R2000" s="15" t="s">
        <v>15</v>
      </c>
      <c r="S2000" s="18" t="n">
        <v>44.6</v>
      </c>
      <c r="T2000" s="15" t="n">
        <v>97.1</v>
      </c>
      <c r="U2000" s="15" t="s">
        <v>26</v>
      </c>
      <c r="V2000" s="18" t="n">
        <f aca="false">IF(ISNUMBER(T2000),T2000,0)</f>
        <v>97.1</v>
      </c>
      <c r="W2000" s="15" t="n">
        <f aca="false">IF(U2000="Yes",1,0)</f>
        <v>1</v>
      </c>
      <c r="X2000" s="15" t="str">
        <f aca="false">IF(F2000&lt;=12,"0-12 months",IF(F2000&lt;=24,"13-24 months",IF(F2000&lt;=48,"25-48 months","49-72 months")))</f>
        <v>0-12 months</v>
      </c>
      <c r="Y2000" s="15" t="str">
        <f aca="false">IF(C2000=1,"Yes","No")</f>
        <v>No</v>
      </c>
      <c r="Z2000" s="15" t="n">
        <f aca="false">COUNTIF(J2000:O2000,"Yes")</f>
        <v>2</v>
      </c>
      <c r="AA2000" s="18" t="n">
        <f aca="false">S2000*W2000</f>
        <v>44.6</v>
      </c>
      <c r="AB2000" s="15" t="n">
        <f aca="false">(P2000="Month-to-month")+(I2000="Fiber optic")+(R2000="Electronic check")+(F2000&lt;=12)+(M2000="No")+(J2000="No")</f>
        <v>5</v>
      </c>
      <c r="AC2000" s="15" t="str">
        <f aca="false">IF(AB2000&gt;=5,"High",IF(AB2000&gt;=3,"Medium","Low"))</f>
        <v>High</v>
      </c>
    </row>
    <row r="2001" customFormat="false" ht="15" hidden="false" customHeight="false" outlineLevel="0" collapsed="false">
      <c r="A2001" s="15" t="s">
        <v>2098</v>
      </c>
      <c r="B2001" s="15" t="s">
        <v>98</v>
      </c>
      <c r="C2001" s="15" t="n">
        <v>0</v>
      </c>
      <c r="D2001" s="15" t="s">
        <v>24</v>
      </c>
      <c r="E2001" s="15" t="s">
        <v>24</v>
      </c>
      <c r="F2001" s="15" t="n">
        <v>23</v>
      </c>
      <c r="G2001" s="15" t="s">
        <v>26</v>
      </c>
      <c r="H2001" s="15" t="s">
        <v>26</v>
      </c>
      <c r="I2001" s="15" t="s">
        <v>102</v>
      </c>
      <c r="J2001" s="15" t="s">
        <v>24</v>
      </c>
      <c r="K2001" s="15" t="s">
        <v>24</v>
      </c>
      <c r="L2001" s="15" t="s">
        <v>24</v>
      </c>
      <c r="M2001" s="15" t="s">
        <v>24</v>
      </c>
      <c r="N2001" s="15" t="s">
        <v>24</v>
      </c>
      <c r="O2001" s="15" t="s">
        <v>24</v>
      </c>
      <c r="P2001" s="15" t="s">
        <v>25</v>
      </c>
      <c r="Q2001" s="15" t="s">
        <v>26</v>
      </c>
      <c r="R2001" s="15" t="s">
        <v>15</v>
      </c>
      <c r="S2001" s="18" t="n">
        <v>74.95</v>
      </c>
      <c r="T2001" s="15" t="n">
        <v>1710.45</v>
      </c>
      <c r="U2001" s="15" t="s">
        <v>26</v>
      </c>
      <c r="V2001" s="18" t="n">
        <f aca="false">IF(ISNUMBER(T2001),T2001,0)</f>
        <v>1710.45</v>
      </c>
      <c r="W2001" s="15" t="n">
        <f aca="false">IF(U2001="Yes",1,0)</f>
        <v>1</v>
      </c>
      <c r="X2001" s="15" t="str">
        <f aca="false">IF(F2001&lt;=12,"0-12 months",IF(F2001&lt;=24,"13-24 months",IF(F2001&lt;=48,"25-48 months","49-72 months")))</f>
        <v>13-24 months</v>
      </c>
      <c r="Y2001" s="15" t="str">
        <f aca="false">IF(C2001=1,"Yes","No")</f>
        <v>No</v>
      </c>
      <c r="Z2001" s="15" t="n">
        <f aca="false">COUNTIF(J2001:O2001,"Yes")</f>
        <v>0</v>
      </c>
      <c r="AA2001" s="18" t="n">
        <f aca="false">S2001*W2001</f>
        <v>74.95</v>
      </c>
      <c r="AB2001" s="15" t="n">
        <f aca="false">(P2001="Month-to-month")+(I2001="Fiber optic")+(R2001="Electronic check")+(F2001&lt;=12)+(M2001="No")+(J2001="No")</f>
        <v>5</v>
      </c>
      <c r="AC2001" s="15" t="str">
        <f aca="false">IF(AB2001&gt;=5,"High",IF(AB2001&gt;=3,"Medium","Low"))</f>
        <v>High</v>
      </c>
    </row>
    <row r="2002" customFormat="false" ht="15" hidden="false" customHeight="false" outlineLevel="0" collapsed="false">
      <c r="A2002" s="15" t="s">
        <v>2099</v>
      </c>
      <c r="B2002" s="15" t="s">
        <v>94</v>
      </c>
      <c r="C2002" s="15" t="n">
        <v>1</v>
      </c>
      <c r="D2002" s="15" t="s">
        <v>24</v>
      </c>
      <c r="E2002" s="15" t="s">
        <v>24</v>
      </c>
      <c r="F2002" s="15" t="n">
        <v>9</v>
      </c>
      <c r="G2002" s="15" t="s">
        <v>26</v>
      </c>
      <c r="H2002" s="15" t="s">
        <v>24</v>
      </c>
      <c r="I2002" s="15" t="s">
        <v>102</v>
      </c>
      <c r="J2002" s="15" t="s">
        <v>24</v>
      </c>
      <c r="K2002" s="15" t="s">
        <v>24</v>
      </c>
      <c r="L2002" s="15" t="s">
        <v>26</v>
      </c>
      <c r="M2002" s="15" t="s">
        <v>24</v>
      </c>
      <c r="N2002" s="15" t="s">
        <v>24</v>
      </c>
      <c r="O2002" s="15" t="s">
        <v>24</v>
      </c>
      <c r="P2002" s="15" t="s">
        <v>25</v>
      </c>
      <c r="Q2002" s="15" t="s">
        <v>24</v>
      </c>
      <c r="R2002" s="15" t="s">
        <v>21</v>
      </c>
      <c r="S2002" s="18" t="n">
        <v>75.5</v>
      </c>
      <c r="T2002" s="15" t="n">
        <v>637.4</v>
      </c>
      <c r="U2002" s="15" t="s">
        <v>24</v>
      </c>
      <c r="V2002" s="18" t="n">
        <f aca="false">IF(ISNUMBER(T2002),T2002,0)</f>
        <v>637.4</v>
      </c>
      <c r="W2002" s="15" t="n">
        <f aca="false">IF(U2002="Yes",1,0)</f>
        <v>0</v>
      </c>
      <c r="X2002" s="15" t="str">
        <f aca="false">IF(F2002&lt;=12,"0-12 months",IF(F2002&lt;=24,"13-24 months",IF(F2002&lt;=48,"25-48 months","49-72 months")))</f>
        <v>0-12 months</v>
      </c>
      <c r="Y2002" s="15" t="str">
        <f aca="false">IF(C2002=1,"Yes","No")</f>
        <v>Yes</v>
      </c>
      <c r="Z2002" s="15" t="n">
        <f aca="false">COUNTIF(J2002:O2002,"Yes")</f>
        <v>1</v>
      </c>
      <c r="AA2002" s="18" t="n">
        <f aca="false">S2002*W2002</f>
        <v>0</v>
      </c>
      <c r="AB2002" s="15" t="n">
        <f aca="false">(P2002="Month-to-month")+(I2002="Fiber optic")+(R2002="Electronic check")+(F2002&lt;=12)+(M2002="No")+(J2002="No")</f>
        <v>5</v>
      </c>
      <c r="AC2002" s="15" t="str">
        <f aca="false">IF(AB2002&gt;=5,"High",IF(AB2002&gt;=3,"Medium","Low"))</f>
        <v>High</v>
      </c>
    </row>
    <row r="2003" customFormat="false" ht="15" hidden="false" customHeight="false" outlineLevel="0" collapsed="false">
      <c r="A2003" s="15" t="s">
        <v>2100</v>
      </c>
      <c r="B2003" s="15" t="s">
        <v>94</v>
      </c>
      <c r="C2003" s="15" t="n">
        <v>0</v>
      </c>
      <c r="D2003" s="15" t="s">
        <v>24</v>
      </c>
      <c r="E2003" s="15" t="s">
        <v>24</v>
      </c>
      <c r="F2003" s="15" t="n">
        <v>5</v>
      </c>
      <c r="G2003" s="15" t="s">
        <v>26</v>
      </c>
      <c r="H2003" s="15" t="s">
        <v>24</v>
      </c>
      <c r="I2003" s="15" t="s">
        <v>24</v>
      </c>
      <c r="J2003" s="15" t="s">
        <v>28</v>
      </c>
      <c r="K2003" s="15" t="s">
        <v>28</v>
      </c>
      <c r="L2003" s="15" t="s">
        <v>28</v>
      </c>
      <c r="M2003" s="15" t="s">
        <v>28</v>
      </c>
      <c r="N2003" s="15" t="s">
        <v>28</v>
      </c>
      <c r="O2003" s="15" t="s">
        <v>28</v>
      </c>
      <c r="P2003" s="15" t="s">
        <v>25</v>
      </c>
      <c r="Q2003" s="15" t="s">
        <v>24</v>
      </c>
      <c r="R2003" s="15" t="s">
        <v>17</v>
      </c>
      <c r="S2003" s="18" t="n">
        <v>20.15</v>
      </c>
      <c r="T2003" s="15" t="n">
        <v>117.95</v>
      </c>
      <c r="U2003" s="15" t="s">
        <v>24</v>
      </c>
      <c r="V2003" s="18" t="n">
        <f aca="false">IF(ISNUMBER(T2003),T2003,0)</f>
        <v>117.95</v>
      </c>
      <c r="W2003" s="15" t="n">
        <f aca="false">IF(U2003="Yes",1,0)</f>
        <v>0</v>
      </c>
      <c r="X2003" s="15" t="str">
        <f aca="false">IF(F2003&lt;=12,"0-12 months",IF(F2003&lt;=24,"13-24 months",IF(F2003&lt;=48,"25-48 months","49-72 months")))</f>
        <v>0-12 months</v>
      </c>
      <c r="Y2003" s="15" t="str">
        <f aca="false">IF(C2003=1,"Yes","No")</f>
        <v>No</v>
      </c>
      <c r="Z2003" s="15" t="n">
        <f aca="false">COUNTIF(J2003:O2003,"Yes")</f>
        <v>0</v>
      </c>
      <c r="AA2003" s="18" t="n">
        <f aca="false">S2003*W2003</f>
        <v>0</v>
      </c>
      <c r="AB2003" s="15" t="n">
        <f aca="false">(P2003="Month-to-month")+(I2003="Fiber optic")+(R2003="Electronic check")+(F2003&lt;=12)+(M2003="No")+(J2003="No")</f>
        <v>2</v>
      </c>
      <c r="AC2003" s="15" t="str">
        <f aca="false">IF(AB2003&gt;=5,"High",IF(AB2003&gt;=3,"Medium","Low"))</f>
        <v>Low</v>
      </c>
    </row>
    <row r="2004" customFormat="false" ht="15" hidden="false" customHeight="false" outlineLevel="0" collapsed="false">
      <c r="A2004" s="15" t="s">
        <v>2101</v>
      </c>
      <c r="B2004" s="15" t="s">
        <v>98</v>
      </c>
      <c r="C2004" s="15" t="n">
        <v>0</v>
      </c>
      <c r="D2004" s="15" t="s">
        <v>24</v>
      </c>
      <c r="E2004" s="15" t="s">
        <v>24</v>
      </c>
      <c r="F2004" s="15" t="n">
        <v>54</v>
      </c>
      <c r="G2004" s="15" t="s">
        <v>24</v>
      </c>
      <c r="H2004" s="15" t="s">
        <v>95</v>
      </c>
      <c r="I2004" s="15" t="s">
        <v>96</v>
      </c>
      <c r="J2004" s="15" t="s">
        <v>26</v>
      </c>
      <c r="K2004" s="15" t="s">
        <v>24</v>
      </c>
      <c r="L2004" s="15" t="s">
        <v>24</v>
      </c>
      <c r="M2004" s="15" t="s">
        <v>26</v>
      </c>
      <c r="N2004" s="15" t="s">
        <v>26</v>
      </c>
      <c r="O2004" s="15" t="s">
        <v>24</v>
      </c>
      <c r="P2004" s="15" t="s">
        <v>29</v>
      </c>
      <c r="Q2004" s="15" t="s">
        <v>24</v>
      </c>
      <c r="R2004" s="15" t="s">
        <v>21</v>
      </c>
      <c r="S2004" s="18" t="n">
        <v>45.2</v>
      </c>
      <c r="T2004" s="15" t="n">
        <v>2460.55</v>
      </c>
      <c r="U2004" s="15" t="s">
        <v>24</v>
      </c>
      <c r="V2004" s="18" t="n">
        <f aca="false">IF(ISNUMBER(T2004),T2004,0)</f>
        <v>2460.55</v>
      </c>
      <c r="W2004" s="15" t="n">
        <f aca="false">IF(U2004="Yes",1,0)</f>
        <v>0</v>
      </c>
      <c r="X2004" s="15" t="str">
        <f aca="false">IF(F2004&lt;=12,"0-12 months",IF(F2004&lt;=24,"13-24 months",IF(F2004&lt;=48,"25-48 months","49-72 months")))</f>
        <v>49-72 months</v>
      </c>
      <c r="Y2004" s="15" t="str">
        <f aca="false">IF(C2004=1,"Yes","No")</f>
        <v>No</v>
      </c>
      <c r="Z2004" s="15" t="n">
        <f aca="false">COUNTIF(J2004:O2004,"Yes")</f>
        <v>3</v>
      </c>
      <c r="AA2004" s="18" t="n">
        <f aca="false">S2004*W2004</f>
        <v>0</v>
      </c>
      <c r="AB2004" s="15" t="n">
        <f aca="false">(P2004="Month-to-month")+(I2004="Fiber optic")+(R2004="Electronic check")+(F2004&lt;=12)+(M2004="No")+(J2004="No")</f>
        <v>0</v>
      </c>
      <c r="AC2004" s="15" t="str">
        <f aca="false">IF(AB2004&gt;=5,"High",IF(AB2004&gt;=3,"Medium","Low"))</f>
        <v>Low</v>
      </c>
    </row>
    <row r="2005" customFormat="false" ht="15" hidden="false" customHeight="false" outlineLevel="0" collapsed="false">
      <c r="A2005" s="15" t="s">
        <v>2102</v>
      </c>
      <c r="B2005" s="15" t="s">
        <v>94</v>
      </c>
      <c r="C2005" s="15" t="n">
        <v>0</v>
      </c>
      <c r="D2005" s="15" t="s">
        <v>24</v>
      </c>
      <c r="E2005" s="15" t="s">
        <v>24</v>
      </c>
      <c r="F2005" s="15" t="n">
        <v>57</v>
      </c>
      <c r="G2005" s="15" t="s">
        <v>26</v>
      </c>
      <c r="H2005" s="15" t="s">
        <v>24</v>
      </c>
      <c r="I2005" s="15" t="s">
        <v>102</v>
      </c>
      <c r="J2005" s="15" t="s">
        <v>24</v>
      </c>
      <c r="K2005" s="15" t="s">
        <v>24</v>
      </c>
      <c r="L2005" s="15" t="s">
        <v>26</v>
      </c>
      <c r="M2005" s="15" t="s">
        <v>24</v>
      </c>
      <c r="N2005" s="15" t="s">
        <v>26</v>
      </c>
      <c r="O2005" s="15" t="s">
        <v>26</v>
      </c>
      <c r="P2005" s="15" t="s">
        <v>29</v>
      </c>
      <c r="Q2005" s="15" t="s">
        <v>26</v>
      </c>
      <c r="R2005" s="15" t="s">
        <v>15</v>
      </c>
      <c r="S2005" s="18" t="n">
        <v>95.25</v>
      </c>
      <c r="T2005" s="15" t="n">
        <v>5464.65</v>
      </c>
      <c r="U2005" s="15" t="s">
        <v>26</v>
      </c>
      <c r="V2005" s="18" t="n">
        <f aca="false">IF(ISNUMBER(T2005),T2005,0)</f>
        <v>5464.65</v>
      </c>
      <c r="W2005" s="15" t="n">
        <f aca="false">IF(U2005="Yes",1,0)</f>
        <v>1</v>
      </c>
      <c r="X2005" s="15" t="str">
        <f aca="false">IF(F2005&lt;=12,"0-12 months",IF(F2005&lt;=24,"13-24 months",IF(F2005&lt;=48,"25-48 months","49-72 months")))</f>
        <v>49-72 months</v>
      </c>
      <c r="Y2005" s="15" t="str">
        <f aca="false">IF(C2005=1,"Yes","No")</f>
        <v>No</v>
      </c>
      <c r="Z2005" s="15" t="n">
        <f aca="false">COUNTIF(J2005:O2005,"Yes")</f>
        <v>3</v>
      </c>
      <c r="AA2005" s="18" t="n">
        <f aca="false">S2005*W2005</f>
        <v>95.25</v>
      </c>
      <c r="AB2005" s="15" t="n">
        <f aca="false">(P2005="Month-to-month")+(I2005="Fiber optic")+(R2005="Electronic check")+(F2005&lt;=12)+(M2005="No")+(J2005="No")</f>
        <v>4</v>
      </c>
      <c r="AC2005" s="15" t="str">
        <f aca="false">IF(AB2005&gt;=5,"High",IF(AB2005&gt;=3,"Medium","Low"))</f>
        <v>Medium</v>
      </c>
    </row>
    <row r="2006" customFormat="false" ht="15" hidden="false" customHeight="false" outlineLevel="0" collapsed="false">
      <c r="A2006" s="15" t="s">
        <v>2103</v>
      </c>
      <c r="B2006" s="15" t="s">
        <v>98</v>
      </c>
      <c r="C2006" s="15" t="n">
        <v>0</v>
      </c>
      <c r="D2006" s="15" t="s">
        <v>24</v>
      </c>
      <c r="E2006" s="15" t="s">
        <v>24</v>
      </c>
      <c r="F2006" s="15" t="n">
        <v>24</v>
      </c>
      <c r="G2006" s="15" t="s">
        <v>26</v>
      </c>
      <c r="H2006" s="15" t="s">
        <v>26</v>
      </c>
      <c r="I2006" s="15" t="s">
        <v>102</v>
      </c>
      <c r="J2006" s="15" t="s">
        <v>24</v>
      </c>
      <c r="K2006" s="15" t="s">
        <v>24</v>
      </c>
      <c r="L2006" s="15" t="s">
        <v>26</v>
      </c>
      <c r="M2006" s="15" t="s">
        <v>24</v>
      </c>
      <c r="N2006" s="15" t="s">
        <v>26</v>
      </c>
      <c r="O2006" s="15" t="s">
        <v>24</v>
      </c>
      <c r="P2006" s="15" t="s">
        <v>25</v>
      </c>
      <c r="Q2006" s="15" t="s">
        <v>26</v>
      </c>
      <c r="R2006" s="15" t="s">
        <v>17</v>
      </c>
      <c r="S2006" s="18" t="n">
        <v>89.85</v>
      </c>
      <c r="T2006" s="15" t="n">
        <v>2165.05</v>
      </c>
      <c r="U2006" s="15" t="s">
        <v>26</v>
      </c>
      <c r="V2006" s="18" t="n">
        <f aca="false">IF(ISNUMBER(T2006),T2006,0)</f>
        <v>2165.05</v>
      </c>
      <c r="W2006" s="15" t="n">
        <f aca="false">IF(U2006="Yes",1,0)</f>
        <v>1</v>
      </c>
      <c r="X2006" s="15" t="str">
        <f aca="false">IF(F2006&lt;=12,"0-12 months",IF(F2006&lt;=24,"13-24 months",IF(F2006&lt;=48,"25-48 months","49-72 months")))</f>
        <v>13-24 months</v>
      </c>
      <c r="Y2006" s="15" t="str">
        <f aca="false">IF(C2006=1,"Yes","No")</f>
        <v>No</v>
      </c>
      <c r="Z2006" s="15" t="n">
        <f aca="false">COUNTIF(J2006:O2006,"Yes")</f>
        <v>2</v>
      </c>
      <c r="AA2006" s="18" t="n">
        <f aca="false">S2006*W2006</f>
        <v>89.85</v>
      </c>
      <c r="AB2006" s="15" t="n">
        <f aca="false">(P2006="Month-to-month")+(I2006="Fiber optic")+(R2006="Electronic check")+(F2006&lt;=12)+(M2006="No")+(J2006="No")</f>
        <v>4</v>
      </c>
      <c r="AC2006" s="15" t="str">
        <f aca="false">IF(AB2006&gt;=5,"High",IF(AB2006&gt;=3,"Medium","Low"))</f>
        <v>Medium</v>
      </c>
    </row>
    <row r="2007" customFormat="false" ht="15" hidden="false" customHeight="false" outlineLevel="0" collapsed="false">
      <c r="A2007" s="15" t="s">
        <v>2104</v>
      </c>
      <c r="B2007" s="15" t="s">
        <v>94</v>
      </c>
      <c r="C2007" s="15" t="n">
        <v>0</v>
      </c>
      <c r="D2007" s="15" t="s">
        <v>26</v>
      </c>
      <c r="E2007" s="15" t="s">
        <v>26</v>
      </c>
      <c r="F2007" s="15" t="n">
        <v>49</v>
      </c>
      <c r="G2007" s="15" t="s">
        <v>26</v>
      </c>
      <c r="H2007" s="15" t="s">
        <v>26</v>
      </c>
      <c r="I2007" s="15" t="s">
        <v>102</v>
      </c>
      <c r="J2007" s="15" t="s">
        <v>24</v>
      </c>
      <c r="K2007" s="15" t="s">
        <v>26</v>
      </c>
      <c r="L2007" s="15" t="s">
        <v>24</v>
      </c>
      <c r="M2007" s="15" t="s">
        <v>24</v>
      </c>
      <c r="N2007" s="15" t="s">
        <v>26</v>
      </c>
      <c r="O2007" s="15" t="s">
        <v>26</v>
      </c>
      <c r="P2007" s="15" t="s">
        <v>27</v>
      </c>
      <c r="Q2007" s="15" t="s">
        <v>24</v>
      </c>
      <c r="R2007" s="15" t="s">
        <v>17</v>
      </c>
      <c r="S2007" s="18" t="n">
        <v>100.45</v>
      </c>
      <c r="T2007" s="15" t="n">
        <v>4941.8</v>
      </c>
      <c r="U2007" s="15" t="s">
        <v>26</v>
      </c>
      <c r="V2007" s="18" t="n">
        <f aca="false">IF(ISNUMBER(T2007),T2007,0)</f>
        <v>4941.8</v>
      </c>
      <c r="W2007" s="15" t="n">
        <f aca="false">IF(U2007="Yes",1,0)</f>
        <v>1</v>
      </c>
      <c r="X2007" s="15" t="str">
        <f aca="false">IF(F2007&lt;=12,"0-12 months",IF(F2007&lt;=24,"13-24 months",IF(F2007&lt;=48,"25-48 months","49-72 months")))</f>
        <v>49-72 months</v>
      </c>
      <c r="Y2007" s="15" t="str">
        <f aca="false">IF(C2007=1,"Yes","No")</f>
        <v>No</v>
      </c>
      <c r="Z2007" s="15" t="n">
        <f aca="false">COUNTIF(J2007:O2007,"Yes")</f>
        <v>3</v>
      </c>
      <c r="AA2007" s="18" t="n">
        <f aca="false">S2007*W2007</f>
        <v>100.45</v>
      </c>
      <c r="AB2007" s="15" t="n">
        <f aca="false">(P2007="Month-to-month")+(I2007="Fiber optic")+(R2007="Electronic check")+(F2007&lt;=12)+(M2007="No")+(J2007="No")</f>
        <v>3</v>
      </c>
      <c r="AC2007" s="15" t="str">
        <f aca="false">IF(AB2007&gt;=5,"High",IF(AB2007&gt;=3,"Medium","Low"))</f>
        <v>Medium</v>
      </c>
    </row>
    <row r="2008" customFormat="false" ht="15" hidden="false" customHeight="false" outlineLevel="0" collapsed="false">
      <c r="A2008" s="15" t="s">
        <v>2105</v>
      </c>
      <c r="B2008" s="15" t="s">
        <v>98</v>
      </c>
      <c r="C2008" s="15" t="n">
        <v>0</v>
      </c>
      <c r="D2008" s="15" t="s">
        <v>24</v>
      </c>
      <c r="E2008" s="15" t="s">
        <v>24</v>
      </c>
      <c r="F2008" s="15" t="n">
        <v>5</v>
      </c>
      <c r="G2008" s="15" t="s">
        <v>26</v>
      </c>
      <c r="H2008" s="15" t="s">
        <v>26</v>
      </c>
      <c r="I2008" s="15" t="s">
        <v>96</v>
      </c>
      <c r="J2008" s="15" t="s">
        <v>24</v>
      </c>
      <c r="K2008" s="15" t="s">
        <v>24</v>
      </c>
      <c r="L2008" s="15" t="s">
        <v>24</v>
      </c>
      <c r="M2008" s="15" t="s">
        <v>24</v>
      </c>
      <c r="N2008" s="15" t="s">
        <v>24</v>
      </c>
      <c r="O2008" s="15" t="s">
        <v>24</v>
      </c>
      <c r="P2008" s="15" t="s">
        <v>25</v>
      </c>
      <c r="Q2008" s="15" t="s">
        <v>24</v>
      </c>
      <c r="R2008" s="15" t="s">
        <v>15</v>
      </c>
      <c r="S2008" s="18" t="n">
        <v>47.15</v>
      </c>
      <c r="T2008" s="15" t="n">
        <v>223.15</v>
      </c>
      <c r="U2008" s="15" t="s">
        <v>26</v>
      </c>
      <c r="V2008" s="18" t="n">
        <f aca="false">IF(ISNUMBER(T2008),T2008,0)</f>
        <v>223.15</v>
      </c>
      <c r="W2008" s="15" t="n">
        <f aca="false">IF(U2008="Yes",1,0)</f>
        <v>1</v>
      </c>
      <c r="X2008" s="15" t="str">
        <f aca="false">IF(F2008&lt;=12,"0-12 months",IF(F2008&lt;=24,"13-24 months",IF(F2008&lt;=48,"25-48 months","49-72 months")))</f>
        <v>0-12 months</v>
      </c>
      <c r="Y2008" s="15" t="str">
        <f aca="false">IF(C2008=1,"Yes","No")</f>
        <v>No</v>
      </c>
      <c r="Z2008" s="15" t="n">
        <f aca="false">COUNTIF(J2008:O2008,"Yes")</f>
        <v>0</v>
      </c>
      <c r="AA2008" s="18" t="n">
        <f aca="false">S2008*W2008</f>
        <v>47.15</v>
      </c>
      <c r="AB2008" s="15" t="n">
        <f aca="false">(P2008="Month-to-month")+(I2008="Fiber optic")+(R2008="Electronic check")+(F2008&lt;=12)+(M2008="No")+(J2008="No")</f>
        <v>5</v>
      </c>
      <c r="AC2008" s="15" t="str">
        <f aca="false">IF(AB2008&gt;=5,"High",IF(AB2008&gt;=3,"Medium","Low"))</f>
        <v>High</v>
      </c>
    </row>
    <row r="2009" customFormat="false" ht="15" hidden="false" customHeight="false" outlineLevel="0" collapsed="false">
      <c r="A2009" s="15" t="s">
        <v>2106</v>
      </c>
      <c r="B2009" s="15" t="s">
        <v>98</v>
      </c>
      <c r="C2009" s="15" t="n">
        <v>0</v>
      </c>
      <c r="D2009" s="15" t="s">
        <v>24</v>
      </c>
      <c r="E2009" s="15" t="s">
        <v>24</v>
      </c>
      <c r="F2009" s="15" t="n">
        <v>2</v>
      </c>
      <c r="G2009" s="15" t="s">
        <v>26</v>
      </c>
      <c r="H2009" s="15" t="s">
        <v>24</v>
      </c>
      <c r="I2009" s="15" t="s">
        <v>102</v>
      </c>
      <c r="J2009" s="15" t="s">
        <v>24</v>
      </c>
      <c r="K2009" s="15" t="s">
        <v>24</v>
      </c>
      <c r="L2009" s="15" t="s">
        <v>24</v>
      </c>
      <c r="M2009" s="15" t="s">
        <v>24</v>
      </c>
      <c r="N2009" s="15" t="s">
        <v>24</v>
      </c>
      <c r="O2009" s="15" t="s">
        <v>26</v>
      </c>
      <c r="P2009" s="15" t="s">
        <v>25</v>
      </c>
      <c r="Q2009" s="15" t="s">
        <v>26</v>
      </c>
      <c r="R2009" s="15" t="s">
        <v>15</v>
      </c>
      <c r="S2009" s="18" t="n">
        <v>80.2</v>
      </c>
      <c r="T2009" s="15" t="n">
        <v>181.1</v>
      </c>
      <c r="U2009" s="15" t="s">
        <v>26</v>
      </c>
      <c r="V2009" s="18" t="n">
        <f aca="false">IF(ISNUMBER(T2009),T2009,0)</f>
        <v>181.1</v>
      </c>
      <c r="W2009" s="15" t="n">
        <f aca="false">IF(U2009="Yes",1,0)</f>
        <v>1</v>
      </c>
      <c r="X2009" s="15" t="str">
        <f aca="false">IF(F2009&lt;=12,"0-12 months",IF(F2009&lt;=24,"13-24 months",IF(F2009&lt;=48,"25-48 months","49-72 months")))</f>
        <v>0-12 months</v>
      </c>
      <c r="Y2009" s="15" t="str">
        <f aca="false">IF(C2009=1,"Yes","No")</f>
        <v>No</v>
      </c>
      <c r="Z2009" s="15" t="n">
        <f aca="false">COUNTIF(J2009:O2009,"Yes")</f>
        <v>1</v>
      </c>
      <c r="AA2009" s="18" t="n">
        <f aca="false">S2009*W2009</f>
        <v>80.2</v>
      </c>
      <c r="AB2009" s="15" t="n">
        <f aca="false">(P2009="Month-to-month")+(I2009="Fiber optic")+(R2009="Electronic check")+(F2009&lt;=12)+(M2009="No")+(J2009="No")</f>
        <v>6</v>
      </c>
      <c r="AC2009" s="15" t="str">
        <f aca="false">IF(AB2009&gt;=5,"High",IF(AB2009&gt;=3,"Medium","Low"))</f>
        <v>High</v>
      </c>
    </row>
    <row r="2010" customFormat="false" ht="15" hidden="false" customHeight="false" outlineLevel="0" collapsed="false">
      <c r="A2010" s="15" t="s">
        <v>2107</v>
      </c>
      <c r="B2010" s="15" t="s">
        <v>94</v>
      </c>
      <c r="C2010" s="15" t="n">
        <v>0</v>
      </c>
      <c r="D2010" s="15" t="s">
        <v>24</v>
      </c>
      <c r="E2010" s="15" t="s">
        <v>26</v>
      </c>
      <c r="F2010" s="15" t="n">
        <v>4</v>
      </c>
      <c r="G2010" s="15" t="s">
        <v>26</v>
      </c>
      <c r="H2010" s="15" t="s">
        <v>26</v>
      </c>
      <c r="I2010" s="15" t="s">
        <v>102</v>
      </c>
      <c r="J2010" s="15" t="s">
        <v>24</v>
      </c>
      <c r="K2010" s="15" t="s">
        <v>24</v>
      </c>
      <c r="L2010" s="15" t="s">
        <v>26</v>
      </c>
      <c r="M2010" s="15" t="s">
        <v>26</v>
      </c>
      <c r="N2010" s="15" t="s">
        <v>24</v>
      </c>
      <c r="O2010" s="15" t="s">
        <v>24</v>
      </c>
      <c r="P2010" s="15" t="s">
        <v>25</v>
      </c>
      <c r="Q2010" s="15" t="s">
        <v>26</v>
      </c>
      <c r="R2010" s="15" t="s">
        <v>17</v>
      </c>
      <c r="S2010" s="18" t="n">
        <v>87.1</v>
      </c>
      <c r="T2010" s="15" t="n">
        <v>341.45</v>
      </c>
      <c r="U2010" s="15" t="s">
        <v>26</v>
      </c>
      <c r="V2010" s="18" t="n">
        <f aca="false">IF(ISNUMBER(T2010),T2010,0)</f>
        <v>341.45</v>
      </c>
      <c r="W2010" s="15" t="n">
        <f aca="false">IF(U2010="Yes",1,0)</f>
        <v>1</v>
      </c>
      <c r="X2010" s="15" t="str">
        <f aca="false">IF(F2010&lt;=12,"0-12 months",IF(F2010&lt;=24,"13-24 months",IF(F2010&lt;=48,"25-48 months","49-72 months")))</f>
        <v>0-12 months</v>
      </c>
      <c r="Y2010" s="15" t="str">
        <f aca="false">IF(C2010=1,"Yes","No")</f>
        <v>No</v>
      </c>
      <c r="Z2010" s="15" t="n">
        <f aca="false">COUNTIF(J2010:O2010,"Yes")</f>
        <v>2</v>
      </c>
      <c r="AA2010" s="18" t="n">
        <f aca="false">S2010*W2010</f>
        <v>87.1</v>
      </c>
      <c r="AB2010" s="15" t="n">
        <f aca="false">(P2010="Month-to-month")+(I2010="Fiber optic")+(R2010="Electronic check")+(F2010&lt;=12)+(M2010="No")+(J2010="No")</f>
        <v>4</v>
      </c>
      <c r="AC2010" s="15" t="str">
        <f aca="false">IF(AB2010&gt;=5,"High",IF(AB2010&gt;=3,"Medium","Low"))</f>
        <v>Medium</v>
      </c>
    </row>
    <row r="2011" customFormat="false" ht="15" hidden="false" customHeight="false" outlineLevel="0" collapsed="false">
      <c r="A2011" s="15" t="s">
        <v>2108</v>
      </c>
      <c r="B2011" s="15" t="s">
        <v>98</v>
      </c>
      <c r="C2011" s="15" t="n">
        <v>0</v>
      </c>
      <c r="D2011" s="15" t="s">
        <v>26</v>
      </c>
      <c r="E2011" s="15" t="s">
        <v>26</v>
      </c>
      <c r="F2011" s="15" t="n">
        <v>70</v>
      </c>
      <c r="G2011" s="15" t="s">
        <v>26</v>
      </c>
      <c r="H2011" s="15" t="s">
        <v>26</v>
      </c>
      <c r="I2011" s="15" t="s">
        <v>96</v>
      </c>
      <c r="J2011" s="15" t="s">
        <v>26</v>
      </c>
      <c r="K2011" s="15" t="s">
        <v>26</v>
      </c>
      <c r="L2011" s="15" t="s">
        <v>26</v>
      </c>
      <c r="M2011" s="15" t="s">
        <v>26</v>
      </c>
      <c r="N2011" s="15" t="s">
        <v>26</v>
      </c>
      <c r="O2011" s="15" t="s">
        <v>24</v>
      </c>
      <c r="P2011" s="15" t="s">
        <v>29</v>
      </c>
      <c r="Q2011" s="15" t="s">
        <v>26</v>
      </c>
      <c r="R2011" s="15" t="s">
        <v>19</v>
      </c>
      <c r="S2011" s="18" t="n">
        <v>79.25</v>
      </c>
      <c r="T2011" s="15" t="n">
        <v>5731.85</v>
      </c>
      <c r="U2011" s="15" t="s">
        <v>24</v>
      </c>
      <c r="V2011" s="18" t="n">
        <f aca="false">IF(ISNUMBER(T2011),T2011,0)</f>
        <v>5731.85</v>
      </c>
      <c r="W2011" s="15" t="n">
        <f aca="false">IF(U2011="Yes",1,0)</f>
        <v>0</v>
      </c>
      <c r="X2011" s="15" t="str">
        <f aca="false">IF(F2011&lt;=12,"0-12 months",IF(F2011&lt;=24,"13-24 months",IF(F2011&lt;=48,"25-48 months","49-72 months")))</f>
        <v>49-72 months</v>
      </c>
      <c r="Y2011" s="15" t="str">
        <f aca="false">IF(C2011=1,"Yes","No")</f>
        <v>No</v>
      </c>
      <c r="Z2011" s="15" t="n">
        <f aca="false">COUNTIF(J2011:O2011,"Yes")</f>
        <v>5</v>
      </c>
      <c r="AA2011" s="18" t="n">
        <f aca="false">S2011*W2011</f>
        <v>0</v>
      </c>
      <c r="AB2011" s="15" t="n">
        <f aca="false">(P2011="Month-to-month")+(I2011="Fiber optic")+(R2011="Electronic check")+(F2011&lt;=12)+(M2011="No")+(J2011="No")</f>
        <v>0</v>
      </c>
      <c r="AC2011" s="15" t="str">
        <f aca="false">IF(AB2011&gt;=5,"High",IF(AB2011&gt;=3,"Medium","Low"))</f>
        <v>Low</v>
      </c>
    </row>
    <row r="2012" customFormat="false" ht="15" hidden="false" customHeight="false" outlineLevel="0" collapsed="false">
      <c r="A2012" s="15" t="s">
        <v>2109</v>
      </c>
      <c r="B2012" s="15" t="s">
        <v>98</v>
      </c>
      <c r="C2012" s="15" t="n">
        <v>0</v>
      </c>
      <c r="D2012" s="15" t="s">
        <v>24</v>
      </c>
      <c r="E2012" s="15" t="s">
        <v>24</v>
      </c>
      <c r="F2012" s="15" t="n">
        <v>5</v>
      </c>
      <c r="G2012" s="15" t="s">
        <v>26</v>
      </c>
      <c r="H2012" s="15" t="s">
        <v>26</v>
      </c>
      <c r="I2012" s="15" t="s">
        <v>102</v>
      </c>
      <c r="J2012" s="15" t="s">
        <v>24</v>
      </c>
      <c r="K2012" s="15" t="s">
        <v>24</v>
      </c>
      <c r="L2012" s="15" t="s">
        <v>24</v>
      </c>
      <c r="M2012" s="15" t="s">
        <v>24</v>
      </c>
      <c r="N2012" s="15" t="s">
        <v>24</v>
      </c>
      <c r="O2012" s="15" t="s">
        <v>24</v>
      </c>
      <c r="P2012" s="15" t="s">
        <v>25</v>
      </c>
      <c r="Q2012" s="15" t="s">
        <v>26</v>
      </c>
      <c r="R2012" s="15" t="s">
        <v>19</v>
      </c>
      <c r="S2012" s="18" t="n">
        <v>75.9</v>
      </c>
      <c r="T2012" s="15" t="n">
        <v>357.75</v>
      </c>
      <c r="U2012" s="15" t="s">
        <v>26</v>
      </c>
      <c r="V2012" s="18" t="n">
        <f aca="false">IF(ISNUMBER(T2012),T2012,0)</f>
        <v>357.75</v>
      </c>
      <c r="W2012" s="15" t="n">
        <f aca="false">IF(U2012="Yes",1,0)</f>
        <v>1</v>
      </c>
      <c r="X2012" s="15" t="str">
        <f aca="false">IF(F2012&lt;=12,"0-12 months",IF(F2012&lt;=24,"13-24 months",IF(F2012&lt;=48,"25-48 months","49-72 months")))</f>
        <v>0-12 months</v>
      </c>
      <c r="Y2012" s="15" t="str">
        <f aca="false">IF(C2012=1,"Yes","No")</f>
        <v>No</v>
      </c>
      <c r="Z2012" s="15" t="n">
        <f aca="false">COUNTIF(J2012:O2012,"Yes")</f>
        <v>0</v>
      </c>
      <c r="AA2012" s="18" t="n">
        <f aca="false">S2012*W2012</f>
        <v>75.9</v>
      </c>
      <c r="AB2012" s="15" t="n">
        <f aca="false">(P2012="Month-to-month")+(I2012="Fiber optic")+(R2012="Electronic check")+(F2012&lt;=12)+(M2012="No")+(J2012="No")</f>
        <v>5</v>
      </c>
      <c r="AC2012" s="15" t="str">
        <f aca="false">IF(AB2012&gt;=5,"High",IF(AB2012&gt;=3,"Medium","Low"))</f>
        <v>High</v>
      </c>
    </row>
    <row r="2013" customFormat="false" ht="15" hidden="false" customHeight="false" outlineLevel="0" collapsed="false">
      <c r="A2013" s="15" t="s">
        <v>2110</v>
      </c>
      <c r="B2013" s="15" t="s">
        <v>98</v>
      </c>
      <c r="C2013" s="15" t="n">
        <v>0</v>
      </c>
      <c r="D2013" s="15" t="s">
        <v>26</v>
      </c>
      <c r="E2013" s="15" t="s">
        <v>26</v>
      </c>
      <c r="F2013" s="15" t="n">
        <v>53</v>
      </c>
      <c r="G2013" s="15" t="s">
        <v>26</v>
      </c>
      <c r="H2013" s="15" t="s">
        <v>26</v>
      </c>
      <c r="I2013" s="15" t="s">
        <v>96</v>
      </c>
      <c r="J2013" s="15" t="s">
        <v>26</v>
      </c>
      <c r="K2013" s="15" t="s">
        <v>24</v>
      </c>
      <c r="L2013" s="15" t="s">
        <v>26</v>
      </c>
      <c r="M2013" s="15" t="s">
        <v>26</v>
      </c>
      <c r="N2013" s="15" t="s">
        <v>26</v>
      </c>
      <c r="O2013" s="15" t="s">
        <v>26</v>
      </c>
      <c r="P2013" s="15" t="s">
        <v>25</v>
      </c>
      <c r="Q2013" s="15" t="s">
        <v>24</v>
      </c>
      <c r="R2013" s="15" t="s">
        <v>15</v>
      </c>
      <c r="S2013" s="18" t="n">
        <v>85.7</v>
      </c>
      <c r="T2013" s="15" t="n">
        <v>4616.1</v>
      </c>
      <c r="U2013" s="15" t="s">
        <v>24</v>
      </c>
      <c r="V2013" s="18" t="n">
        <f aca="false">IF(ISNUMBER(T2013),T2013,0)</f>
        <v>4616.1</v>
      </c>
      <c r="W2013" s="15" t="n">
        <f aca="false">IF(U2013="Yes",1,0)</f>
        <v>0</v>
      </c>
      <c r="X2013" s="15" t="str">
        <f aca="false">IF(F2013&lt;=12,"0-12 months",IF(F2013&lt;=24,"13-24 months",IF(F2013&lt;=48,"25-48 months","49-72 months")))</f>
        <v>49-72 months</v>
      </c>
      <c r="Y2013" s="15" t="str">
        <f aca="false">IF(C2013=1,"Yes","No")</f>
        <v>No</v>
      </c>
      <c r="Z2013" s="15" t="n">
        <f aca="false">COUNTIF(J2013:O2013,"Yes")</f>
        <v>5</v>
      </c>
      <c r="AA2013" s="18" t="n">
        <f aca="false">S2013*W2013</f>
        <v>0</v>
      </c>
      <c r="AB2013" s="15" t="n">
        <f aca="false">(P2013="Month-to-month")+(I2013="Fiber optic")+(R2013="Electronic check")+(F2013&lt;=12)+(M2013="No")+(J2013="No")</f>
        <v>2</v>
      </c>
      <c r="AC2013" s="15" t="str">
        <f aca="false">IF(AB2013&gt;=5,"High",IF(AB2013&gt;=3,"Medium","Low"))</f>
        <v>Low</v>
      </c>
    </row>
    <row r="2014" customFormat="false" ht="15" hidden="false" customHeight="false" outlineLevel="0" collapsed="false">
      <c r="A2014" s="15" t="s">
        <v>2111</v>
      </c>
      <c r="B2014" s="15" t="s">
        <v>94</v>
      </c>
      <c r="C2014" s="15" t="n">
        <v>0</v>
      </c>
      <c r="D2014" s="15" t="s">
        <v>26</v>
      </c>
      <c r="E2014" s="15" t="s">
        <v>24</v>
      </c>
      <c r="F2014" s="15" t="n">
        <v>47</v>
      </c>
      <c r="G2014" s="15" t="s">
        <v>26</v>
      </c>
      <c r="H2014" s="15" t="s">
        <v>26</v>
      </c>
      <c r="I2014" s="15" t="s">
        <v>102</v>
      </c>
      <c r="J2014" s="15" t="s">
        <v>26</v>
      </c>
      <c r="K2014" s="15" t="s">
        <v>26</v>
      </c>
      <c r="L2014" s="15" t="s">
        <v>26</v>
      </c>
      <c r="M2014" s="15" t="s">
        <v>24</v>
      </c>
      <c r="N2014" s="15" t="s">
        <v>26</v>
      </c>
      <c r="O2014" s="15" t="s">
        <v>24</v>
      </c>
      <c r="P2014" s="15" t="s">
        <v>25</v>
      </c>
      <c r="Q2014" s="15" t="s">
        <v>26</v>
      </c>
      <c r="R2014" s="15" t="s">
        <v>15</v>
      </c>
      <c r="S2014" s="18" t="n">
        <v>98.75</v>
      </c>
      <c r="T2014" s="15" t="n">
        <v>4533.7</v>
      </c>
      <c r="U2014" s="15" t="s">
        <v>26</v>
      </c>
      <c r="V2014" s="18" t="n">
        <f aca="false">IF(ISNUMBER(T2014),T2014,0)</f>
        <v>4533.7</v>
      </c>
      <c r="W2014" s="15" t="n">
        <f aca="false">IF(U2014="Yes",1,0)</f>
        <v>1</v>
      </c>
      <c r="X2014" s="15" t="str">
        <f aca="false">IF(F2014&lt;=12,"0-12 months",IF(F2014&lt;=24,"13-24 months",IF(F2014&lt;=48,"25-48 months","49-72 months")))</f>
        <v>25-48 months</v>
      </c>
      <c r="Y2014" s="15" t="str">
        <f aca="false">IF(C2014=1,"Yes","No")</f>
        <v>No</v>
      </c>
      <c r="Z2014" s="15" t="n">
        <f aca="false">COUNTIF(J2014:O2014,"Yes")</f>
        <v>4</v>
      </c>
      <c r="AA2014" s="18" t="n">
        <f aca="false">S2014*W2014</f>
        <v>98.75</v>
      </c>
      <c r="AB2014" s="15" t="n">
        <f aca="false">(P2014="Month-to-month")+(I2014="Fiber optic")+(R2014="Electronic check")+(F2014&lt;=12)+(M2014="No")+(J2014="No")</f>
        <v>4</v>
      </c>
      <c r="AC2014" s="15" t="str">
        <f aca="false">IF(AB2014&gt;=5,"High",IF(AB2014&gt;=3,"Medium","Low"))</f>
        <v>Medium</v>
      </c>
    </row>
    <row r="2015" customFormat="false" ht="15" hidden="false" customHeight="false" outlineLevel="0" collapsed="false">
      <c r="A2015" s="15" t="s">
        <v>2112</v>
      </c>
      <c r="B2015" s="15" t="s">
        <v>94</v>
      </c>
      <c r="C2015" s="15" t="n">
        <v>0</v>
      </c>
      <c r="D2015" s="15" t="s">
        <v>24</v>
      </c>
      <c r="E2015" s="15" t="s">
        <v>26</v>
      </c>
      <c r="F2015" s="15" t="n">
        <v>31</v>
      </c>
      <c r="G2015" s="15" t="s">
        <v>26</v>
      </c>
      <c r="H2015" s="15" t="s">
        <v>24</v>
      </c>
      <c r="I2015" s="15" t="s">
        <v>24</v>
      </c>
      <c r="J2015" s="15" t="s">
        <v>28</v>
      </c>
      <c r="K2015" s="15" t="s">
        <v>28</v>
      </c>
      <c r="L2015" s="15" t="s">
        <v>28</v>
      </c>
      <c r="M2015" s="15" t="s">
        <v>28</v>
      </c>
      <c r="N2015" s="15" t="s">
        <v>28</v>
      </c>
      <c r="O2015" s="15" t="s">
        <v>28</v>
      </c>
      <c r="P2015" s="15" t="s">
        <v>27</v>
      </c>
      <c r="Q2015" s="15" t="s">
        <v>24</v>
      </c>
      <c r="R2015" s="15" t="s">
        <v>21</v>
      </c>
      <c r="S2015" s="18" t="n">
        <v>20.1</v>
      </c>
      <c r="T2015" s="15" t="n">
        <v>589.25</v>
      </c>
      <c r="U2015" s="15" t="s">
        <v>24</v>
      </c>
      <c r="V2015" s="18" t="n">
        <f aca="false">IF(ISNUMBER(T2015),T2015,0)</f>
        <v>589.25</v>
      </c>
      <c r="W2015" s="15" t="n">
        <f aca="false">IF(U2015="Yes",1,0)</f>
        <v>0</v>
      </c>
      <c r="X2015" s="15" t="str">
        <f aca="false">IF(F2015&lt;=12,"0-12 months",IF(F2015&lt;=24,"13-24 months",IF(F2015&lt;=48,"25-48 months","49-72 months")))</f>
        <v>25-48 months</v>
      </c>
      <c r="Y2015" s="15" t="str">
        <f aca="false">IF(C2015=1,"Yes","No")</f>
        <v>No</v>
      </c>
      <c r="Z2015" s="15" t="n">
        <f aca="false">COUNTIF(J2015:O2015,"Yes")</f>
        <v>0</v>
      </c>
      <c r="AA2015" s="18" t="n">
        <f aca="false">S2015*W2015</f>
        <v>0</v>
      </c>
      <c r="AB2015" s="15" t="n">
        <f aca="false">(P2015="Month-to-month")+(I2015="Fiber optic")+(R2015="Electronic check")+(F2015&lt;=12)+(M2015="No")+(J2015="No")</f>
        <v>0</v>
      </c>
      <c r="AC2015" s="15" t="str">
        <f aca="false">IF(AB2015&gt;=5,"High",IF(AB2015&gt;=3,"Medium","Low"))</f>
        <v>Low</v>
      </c>
    </row>
    <row r="2016" customFormat="false" ht="15" hidden="false" customHeight="false" outlineLevel="0" collapsed="false">
      <c r="A2016" s="15" t="s">
        <v>2113</v>
      </c>
      <c r="B2016" s="15" t="s">
        <v>98</v>
      </c>
      <c r="C2016" s="15" t="n">
        <v>0</v>
      </c>
      <c r="D2016" s="15" t="s">
        <v>26</v>
      </c>
      <c r="E2016" s="15" t="s">
        <v>26</v>
      </c>
      <c r="F2016" s="15" t="n">
        <v>13</v>
      </c>
      <c r="G2016" s="15" t="s">
        <v>26</v>
      </c>
      <c r="H2016" s="15" t="s">
        <v>24</v>
      </c>
      <c r="I2016" s="15" t="s">
        <v>96</v>
      </c>
      <c r="J2016" s="15" t="s">
        <v>24</v>
      </c>
      <c r="K2016" s="15" t="s">
        <v>26</v>
      </c>
      <c r="L2016" s="15" t="s">
        <v>26</v>
      </c>
      <c r="M2016" s="15" t="s">
        <v>26</v>
      </c>
      <c r="N2016" s="15" t="s">
        <v>24</v>
      </c>
      <c r="O2016" s="15" t="s">
        <v>24</v>
      </c>
      <c r="P2016" s="15" t="s">
        <v>25</v>
      </c>
      <c r="Q2016" s="15" t="s">
        <v>24</v>
      </c>
      <c r="R2016" s="15" t="s">
        <v>19</v>
      </c>
      <c r="S2016" s="18" t="n">
        <v>61.8</v>
      </c>
      <c r="T2016" s="15" t="n">
        <v>750.1</v>
      </c>
      <c r="U2016" s="15" t="s">
        <v>24</v>
      </c>
      <c r="V2016" s="18" t="n">
        <f aca="false">IF(ISNUMBER(T2016),T2016,0)</f>
        <v>750.1</v>
      </c>
      <c r="W2016" s="15" t="n">
        <f aca="false">IF(U2016="Yes",1,0)</f>
        <v>0</v>
      </c>
      <c r="X2016" s="15" t="str">
        <f aca="false">IF(F2016&lt;=12,"0-12 months",IF(F2016&lt;=24,"13-24 months",IF(F2016&lt;=48,"25-48 months","49-72 months")))</f>
        <v>13-24 months</v>
      </c>
      <c r="Y2016" s="15" t="str">
        <f aca="false">IF(C2016=1,"Yes","No")</f>
        <v>No</v>
      </c>
      <c r="Z2016" s="15" t="n">
        <f aca="false">COUNTIF(J2016:O2016,"Yes")</f>
        <v>3</v>
      </c>
      <c r="AA2016" s="18" t="n">
        <f aca="false">S2016*W2016</f>
        <v>0</v>
      </c>
      <c r="AB2016" s="15" t="n">
        <f aca="false">(P2016="Month-to-month")+(I2016="Fiber optic")+(R2016="Electronic check")+(F2016&lt;=12)+(M2016="No")+(J2016="No")</f>
        <v>2</v>
      </c>
      <c r="AC2016" s="15" t="str">
        <f aca="false">IF(AB2016&gt;=5,"High",IF(AB2016&gt;=3,"Medium","Low"))</f>
        <v>Low</v>
      </c>
    </row>
    <row r="2017" customFormat="false" ht="15" hidden="false" customHeight="false" outlineLevel="0" collapsed="false">
      <c r="A2017" s="15" t="s">
        <v>2114</v>
      </c>
      <c r="B2017" s="15" t="s">
        <v>94</v>
      </c>
      <c r="C2017" s="15" t="n">
        <v>0</v>
      </c>
      <c r="D2017" s="15" t="s">
        <v>26</v>
      </c>
      <c r="E2017" s="15" t="s">
        <v>26</v>
      </c>
      <c r="F2017" s="15" t="n">
        <v>28</v>
      </c>
      <c r="G2017" s="15" t="s">
        <v>26</v>
      </c>
      <c r="H2017" s="15" t="s">
        <v>26</v>
      </c>
      <c r="I2017" s="15" t="s">
        <v>96</v>
      </c>
      <c r="J2017" s="15" t="s">
        <v>24</v>
      </c>
      <c r="K2017" s="15" t="s">
        <v>24</v>
      </c>
      <c r="L2017" s="15" t="s">
        <v>24</v>
      </c>
      <c r="M2017" s="15" t="s">
        <v>24</v>
      </c>
      <c r="N2017" s="15" t="s">
        <v>24</v>
      </c>
      <c r="O2017" s="15" t="s">
        <v>24</v>
      </c>
      <c r="P2017" s="15" t="s">
        <v>25</v>
      </c>
      <c r="Q2017" s="15" t="s">
        <v>24</v>
      </c>
      <c r="R2017" s="15" t="s">
        <v>17</v>
      </c>
      <c r="S2017" s="18" t="n">
        <v>49.9</v>
      </c>
      <c r="T2017" s="15" t="n">
        <v>1410.25</v>
      </c>
      <c r="U2017" s="15" t="s">
        <v>24</v>
      </c>
      <c r="V2017" s="18" t="n">
        <f aca="false">IF(ISNUMBER(T2017),T2017,0)</f>
        <v>1410.25</v>
      </c>
      <c r="W2017" s="15" t="n">
        <f aca="false">IF(U2017="Yes",1,0)</f>
        <v>0</v>
      </c>
      <c r="X2017" s="15" t="str">
        <f aca="false">IF(F2017&lt;=12,"0-12 months",IF(F2017&lt;=24,"13-24 months",IF(F2017&lt;=48,"25-48 months","49-72 months")))</f>
        <v>25-48 months</v>
      </c>
      <c r="Y2017" s="15" t="str">
        <f aca="false">IF(C2017=1,"Yes","No")</f>
        <v>No</v>
      </c>
      <c r="Z2017" s="15" t="n">
        <f aca="false">COUNTIF(J2017:O2017,"Yes")</f>
        <v>0</v>
      </c>
      <c r="AA2017" s="18" t="n">
        <f aca="false">S2017*W2017</f>
        <v>0</v>
      </c>
      <c r="AB2017" s="15" t="n">
        <f aca="false">(P2017="Month-to-month")+(I2017="Fiber optic")+(R2017="Electronic check")+(F2017&lt;=12)+(M2017="No")+(J2017="No")</f>
        <v>3</v>
      </c>
      <c r="AC2017" s="15" t="str">
        <f aca="false">IF(AB2017&gt;=5,"High",IF(AB2017&gt;=3,"Medium","Low"))</f>
        <v>Medium</v>
      </c>
    </row>
    <row r="2018" customFormat="false" ht="15" hidden="false" customHeight="false" outlineLevel="0" collapsed="false">
      <c r="A2018" s="15" t="s">
        <v>2115</v>
      </c>
      <c r="B2018" s="15" t="s">
        <v>94</v>
      </c>
      <c r="C2018" s="15" t="n">
        <v>0</v>
      </c>
      <c r="D2018" s="15" t="s">
        <v>24</v>
      </c>
      <c r="E2018" s="15" t="s">
        <v>24</v>
      </c>
      <c r="F2018" s="15" t="n">
        <v>10</v>
      </c>
      <c r="G2018" s="15" t="s">
        <v>26</v>
      </c>
      <c r="H2018" s="15" t="s">
        <v>26</v>
      </c>
      <c r="I2018" s="15" t="s">
        <v>102</v>
      </c>
      <c r="J2018" s="15" t="s">
        <v>24</v>
      </c>
      <c r="K2018" s="15" t="s">
        <v>24</v>
      </c>
      <c r="L2018" s="15" t="s">
        <v>24</v>
      </c>
      <c r="M2018" s="15" t="s">
        <v>24</v>
      </c>
      <c r="N2018" s="15" t="s">
        <v>24</v>
      </c>
      <c r="O2018" s="15" t="s">
        <v>26</v>
      </c>
      <c r="P2018" s="15" t="s">
        <v>25</v>
      </c>
      <c r="Q2018" s="15" t="s">
        <v>24</v>
      </c>
      <c r="R2018" s="15" t="s">
        <v>15</v>
      </c>
      <c r="S2018" s="18" t="n">
        <v>86.45</v>
      </c>
      <c r="T2018" s="15" t="n">
        <v>830.85</v>
      </c>
      <c r="U2018" s="15" t="s">
        <v>26</v>
      </c>
      <c r="V2018" s="18" t="n">
        <f aca="false">IF(ISNUMBER(T2018),T2018,0)</f>
        <v>830.85</v>
      </c>
      <c r="W2018" s="15" t="n">
        <f aca="false">IF(U2018="Yes",1,0)</f>
        <v>1</v>
      </c>
      <c r="X2018" s="15" t="str">
        <f aca="false">IF(F2018&lt;=12,"0-12 months",IF(F2018&lt;=24,"13-24 months",IF(F2018&lt;=48,"25-48 months","49-72 months")))</f>
        <v>0-12 months</v>
      </c>
      <c r="Y2018" s="15" t="str">
        <f aca="false">IF(C2018=1,"Yes","No")</f>
        <v>No</v>
      </c>
      <c r="Z2018" s="15" t="n">
        <f aca="false">COUNTIF(J2018:O2018,"Yes")</f>
        <v>1</v>
      </c>
      <c r="AA2018" s="18" t="n">
        <f aca="false">S2018*W2018</f>
        <v>86.45</v>
      </c>
      <c r="AB2018" s="15" t="n">
        <f aca="false">(P2018="Month-to-month")+(I2018="Fiber optic")+(R2018="Electronic check")+(F2018&lt;=12)+(M2018="No")+(J2018="No")</f>
        <v>6</v>
      </c>
      <c r="AC2018" s="15" t="str">
        <f aca="false">IF(AB2018&gt;=5,"High",IF(AB2018&gt;=3,"Medium","Low"))</f>
        <v>High</v>
      </c>
    </row>
    <row r="2019" customFormat="false" ht="15" hidden="false" customHeight="false" outlineLevel="0" collapsed="false">
      <c r="A2019" s="15" t="s">
        <v>2116</v>
      </c>
      <c r="B2019" s="15" t="s">
        <v>98</v>
      </c>
      <c r="C2019" s="15" t="n">
        <v>0</v>
      </c>
      <c r="D2019" s="15" t="s">
        <v>26</v>
      </c>
      <c r="E2019" s="15" t="s">
        <v>24</v>
      </c>
      <c r="F2019" s="15" t="n">
        <v>38</v>
      </c>
      <c r="G2019" s="15" t="s">
        <v>26</v>
      </c>
      <c r="H2019" s="15" t="s">
        <v>24</v>
      </c>
      <c r="I2019" s="15" t="s">
        <v>24</v>
      </c>
      <c r="J2019" s="15" t="s">
        <v>28</v>
      </c>
      <c r="K2019" s="15" t="s">
        <v>28</v>
      </c>
      <c r="L2019" s="15" t="s">
        <v>28</v>
      </c>
      <c r="M2019" s="15" t="s">
        <v>28</v>
      </c>
      <c r="N2019" s="15" t="s">
        <v>28</v>
      </c>
      <c r="O2019" s="15" t="s">
        <v>28</v>
      </c>
      <c r="P2019" s="15" t="s">
        <v>29</v>
      </c>
      <c r="Q2019" s="15" t="s">
        <v>24</v>
      </c>
      <c r="R2019" s="15" t="s">
        <v>19</v>
      </c>
      <c r="S2019" s="18" t="n">
        <v>20.4</v>
      </c>
      <c r="T2019" s="15" t="n">
        <v>743.5</v>
      </c>
      <c r="U2019" s="15" t="s">
        <v>24</v>
      </c>
      <c r="V2019" s="18" t="n">
        <f aca="false">IF(ISNUMBER(T2019),T2019,0)</f>
        <v>743.5</v>
      </c>
      <c r="W2019" s="15" t="n">
        <f aca="false">IF(U2019="Yes",1,0)</f>
        <v>0</v>
      </c>
      <c r="X2019" s="15" t="str">
        <f aca="false">IF(F2019&lt;=12,"0-12 months",IF(F2019&lt;=24,"13-24 months",IF(F2019&lt;=48,"25-48 months","49-72 months")))</f>
        <v>25-48 months</v>
      </c>
      <c r="Y2019" s="15" t="str">
        <f aca="false">IF(C2019=1,"Yes","No")</f>
        <v>No</v>
      </c>
      <c r="Z2019" s="15" t="n">
        <f aca="false">COUNTIF(J2019:O2019,"Yes")</f>
        <v>0</v>
      </c>
      <c r="AA2019" s="18" t="n">
        <f aca="false">S2019*W2019</f>
        <v>0</v>
      </c>
      <c r="AB2019" s="15" t="n">
        <f aca="false">(P2019="Month-to-month")+(I2019="Fiber optic")+(R2019="Electronic check")+(F2019&lt;=12)+(M2019="No")+(J2019="No")</f>
        <v>0</v>
      </c>
      <c r="AC2019" s="15" t="str">
        <f aca="false">IF(AB2019&gt;=5,"High",IF(AB2019&gt;=3,"Medium","Low"))</f>
        <v>Low</v>
      </c>
    </row>
    <row r="2020" customFormat="false" ht="15" hidden="false" customHeight="false" outlineLevel="0" collapsed="false">
      <c r="A2020" s="15" t="s">
        <v>2117</v>
      </c>
      <c r="B2020" s="15" t="s">
        <v>94</v>
      </c>
      <c r="C2020" s="15" t="n">
        <v>0</v>
      </c>
      <c r="D2020" s="15" t="s">
        <v>24</v>
      </c>
      <c r="E2020" s="15" t="s">
        <v>24</v>
      </c>
      <c r="F2020" s="15" t="n">
        <v>1</v>
      </c>
      <c r="G2020" s="15" t="s">
        <v>26</v>
      </c>
      <c r="H2020" s="15" t="s">
        <v>24</v>
      </c>
      <c r="I2020" s="15" t="s">
        <v>96</v>
      </c>
      <c r="J2020" s="15" t="s">
        <v>24</v>
      </c>
      <c r="K2020" s="15" t="s">
        <v>24</v>
      </c>
      <c r="L2020" s="15" t="s">
        <v>24</v>
      </c>
      <c r="M2020" s="15" t="s">
        <v>24</v>
      </c>
      <c r="N2020" s="15" t="s">
        <v>24</v>
      </c>
      <c r="O2020" s="15" t="s">
        <v>24</v>
      </c>
      <c r="P2020" s="15" t="s">
        <v>25</v>
      </c>
      <c r="Q2020" s="15" t="s">
        <v>26</v>
      </c>
      <c r="R2020" s="15" t="s">
        <v>17</v>
      </c>
      <c r="S2020" s="18" t="n">
        <v>45.3</v>
      </c>
      <c r="T2020" s="15" t="n">
        <v>45.3</v>
      </c>
      <c r="U2020" s="15" t="s">
        <v>26</v>
      </c>
      <c r="V2020" s="18" t="n">
        <f aca="false">IF(ISNUMBER(T2020),T2020,0)</f>
        <v>45.3</v>
      </c>
      <c r="W2020" s="15" t="n">
        <f aca="false">IF(U2020="Yes",1,0)</f>
        <v>1</v>
      </c>
      <c r="X2020" s="15" t="str">
        <f aca="false">IF(F2020&lt;=12,"0-12 months",IF(F2020&lt;=24,"13-24 months",IF(F2020&lt;=48,"25-48 months","49-72 months")))</f>
        <v>0-12 months</v>
      </c>
      <c r="Y2020" s="15" t="str">
        <f aca="false">IF(C2020=1,"Yes","No")</f>
        <v>No</v>
      </c>
      <c r="Z2020" s="15" t="n">
        <f aca="false">COUNTIF(J2020:O2020,"Yes")</f>
        <v>0</v>
      </c>
      <c r="AA2020" s="18" t="n">
        <f aca="false">S2020*W2020</f>
        <v>45.3</v>
      </c>
      <c r="AB2020" s="15" t="n">
        <f aca="false">(P2020="Month-to-month")+(I2020="Fiber optic")+(R2020="Electronic check")+(F2020&lt;=12)+(M2020="No")+(J2020="No")</f>
        <v>4</v>
      </c>
      <c r="AC2020" s="15" t="str">
        <f aca="false">IF(AB2020&gt;=5,"High",IF(AB2020&gt;=3,"Medium","Low"))</f>
        <v>Medium</v>
      </c>
    </row>
    <row r="2021" customFormat="false" ht="15" hidden="false" customHeight="false" outlineLevel="0" collapsed="false">
      <c r="A2021" s="15" t="s">
        <v>2118</v>
      </c>
      <c r="B2021" s="15" t="s">
        <v>98</v>
      </c>
      <c r="C2021" s="15" t="n">
        <v>0</v>
      </c>
      <c r="D2021" s="15" t="s">
        <v>26</v>
      </c>
      <c r="E2021" s="15" t="s">
        <v>24</v>
      </c>
      <c r="F2021" s="15" t="n">
        <v>67</v>
      </c>
      <c r="G2021" s="15" t="s">
        <v>26</v>
      </c>
      <c r="H2021" s="15" t="s">
        <v>26</v>
      </c>
      <c r="I2021" s="15" t="s">
        <v>102</v>
      </c>
      <c r="J2021" s="15" t="s">
        <v>24</v>
      </c>
      <c r="K2021" s="15" t="s">
        <v>26</v>
      </c>
      <c r="L2021" s="15" t="s">
        <v>26</v>
      </c>
      <c r="M2021" s="15" t="s">
        <v>24</v>
      </c>
      <c r="N2021" s="15" t="s">
        <v>26</v>
      </c>
      <c r="O2021" s="15" t="s">
        <v>26</v>
      </c>
      <c r="P2021" s="15" t="s">
        <v>27</v>
      </c>
      <c r="Q2021" s="15" t="s">
        <v>24</v>
      </c>
      <c r="R2021" s="15" t="s">
        <v>15</v>
      </c>
      <c r="S2021" s="18" t="n">
        <v>104.1</v>
      </c>
      <c r="T2021" s="15" t="n">
        <v>7040.85</v>
      </c>
      <c r="U2021" s="15" t="s">
        <v>26</v>
      </c>
      <c r="V2021" s="18" t="n">
        <f aca="false">IF(ISNUMBER(T2021),T2021,0)</f>
        <v>7040.85</v>
      </c>
      <c r="W2021" s="15" t="n">
        <f aca="false">IF(U2021="Yes",1,0)</f>
        <v>1</v>
      </c>
      <c r="X2021" s="15" t="str">
        <f aca="false">IF(F2021&lt;=12,"0-12 months",IF(F2021&lt;=24,"13-24 months",IF(F2021&lt;=48,"25-48 months","49-72 months")))</f>
        <v>49-72 months</v>
      </c>
      <c r="Y2021" s="15" t="str">
        <f aca="false">IF(C2021=1,"Yes","No")</f>
        <v>No</v>
      </c>
      <c r="Z2021" s="15" t="n">
        <f aca="false">COUNTIF(J2021:O2021,"Yes")</f>
        <v>4</v>
      </c>
      <c r="AA2021" s="18" t="n">
        <f aca="false">S2021*W2021</f>
        <v>104.1</v>
      </c>
      <c r="AB2021" s="15" t="n">
        <f aca="false">(P2021="Month-to-month")+(I2021="Fiber optic")+(R2021="Electronic check")+(F2021&lt;=12)+(M2021="No")+(J2021="No")</f>
        <v>4</v>
      </c>
      <c r="AC2021" s="15" t="str">
        <f aca="false">IF(AB2021&gt;=5,"High",IF(AB2021&gt;=3,"Medium","Low"))</f>
        <v>Medium</v>
      </c>
    </row>
    <row r="2022" customFormat="false" ht="15" hidden="false" customHeight="false" outlineLevel="0" collapsed="false">
      <c r="A2022" s="15" t="s">
        <v>2119</v>
      </c>
      <c r="B2022" s="15" t="s">
        <v>98</v>
      </c>
      <c r="C2022" s="15" t="n">
        <v>0</v>
      </c>
      <c r="D2022" s="15" t="s">
        <v>26</v>
      </c>
      <c r="E2022" s="15" t="s">
        <v>24</v>
      </c>
      <c r="F2022" s="15" t="n">
        <v>52</v>
      </c>
      <c r="G2022" s="15" t="s">
        <v>26</v>
      </c>
      <c r="H2022" s="15" t="s">
        <v>24</v>
      </c>
      <c r="I2022" s="15" t="s">
        <v>96</v>
      </c>
      <c r="J2022" s="15" t="s">
        <v>26</v>
      </c>
      <c r="K2022" s="15" t="s">
        <v>26</v>
      </c>
      <c r="L2022" s="15" t="s">
        <v>24</v>
      </c>
      <c r="M2022" s="15" t="s">
        <v>24</v>
      </c>
      <c r="N2022" s="15" t="s">
        <v>26</v>
      </c>
      <c r="O2022" s="15" t="s">
        <v>26</v>
      </c>
      <c r="P2022" s="15" t="s">
        <v>27</v>
      </c>
      <c r="Q2022" s="15" t="s">
        <v>26</v>
      </c>
      <c r="R2022" s="15" t="s">
        <v>17</v>
      </c>
      <c r="S2022" s="18" t="n">
        <v>75.4</v>
      </c>
      <c r="T2022" s="15" t="n">
        <v>3865.45</v>
      </c>
      <c r="U2022" s="15" t="s">
        <v>24</v>
      </c>
      <c r="V2022" s="18" t="n">
        <f aca="false">IF(ISNUMBER(T2022),T2022,0)</f>
        <v>3865.45</v>
      </c>
      <c r="W2022" s="15" t="n">
        <f aca="false">IF(U2022="Yes",1,0)</f>
        <v>0</v>
      </c>
      <c r="X2022" s="15" t="str">
        <f aca="false">IF(F2022&lt;=12,"0-12 months",IF(F2022&lt;=24,"13-24 months",IF(F2022&lt;=48,"25-48 months","49-72 months")))</f>
        <v>49-72 months</v>
      </c>
      <c r="Y2022" s="15" t="str">
        <f aca="false">IF(C2022=1,"Yes","No")</f>
        <v>No</v>
      </c>
      <c r="Z2022" s="15" t="n">
        <f aca="false">COUNTIF(J2022:O2022,"Yes")</f>
        <v>4</v>
      </c>
      <c r="AA2022" s="18" t="n">
        <f aca="false">S2022*W2022</f>
        <v>0</v>
      </c>
      <c r="AB2022" s="15" t="n">
        <f aca="false">(P2022="Month-to-month")+(I2022="Fiber optic")+(R2022="Electronic check")+(F2022&lt;=12)+(M2022="No")+(J2022="No")</f>
        <v>1</v>
      </c>
      <c r="AC2022" s="15" t="str">
        <f aca="false">IF(AB2022&gt;=5,"High",IF(AB2022&gt;=3,"Medium","Low"))</f>
        <v>Low</v>
      </c>
    </row>
    <row r="2023" customFormat="false" ht="15" hidden="false" customHeight="false" outlineLevel="0" collapsed="false">
      <c r="A2023" s="15" t="s">
        <v>2120</v>
      </c>
      <c r="B2023" s="15" t="s">
        <v>98</v>
      </c>
      <c r="C2023" s="15" t="n">
        <v>0</v>
      </c>
      <c r="D2023" s="15" t="s">
        <v>26</v>
      </c>
      <c r="E2023" s="15" t="s">
        <v>26</v>
      </c>
      <c r="F2023" s="15" t="n">
        <v>62</v>
      </c>
      <c r="G2023" s="15" t="s">
        <v>26</v>
      </c>
      <c r="H2023" s="15" t="s">
        <v>24</v>
      </c>
      <c r="I2023" s="15" t="s">
        <v>102</v>
      </c>
      <c r="J2023" s="15" t="s">
        <v>26</v>
      </c>
      <c r="K2023" s="15" t="s">
        <v>26</v>
      </c>
      <c r="L2023" s="15" t="s">
        <v>26</v>
      </c>
      <c r="M2023" s="15" t="s">
        <v>26</v>
      </c>
      <c r="N2023" s="15" t="s">
        <v>26</v>
      </c>
      <c r="O2023" s="15" t="s">
        <v>26</v>
      </c>
      <c r="P2023" s="15" t="s">
        <v>29</v>
      </c>
      <c r="Q2023" s="15" t="s">
        <v>24</v>
      </c>
      <c r="R2023" s="15" t="s">
        <v>17</v>
      </c>
      <c r="S2023" s="18" t="n">
        <v>108.15</v>
      </c>
      <c r="T2023" s="15" t="n">
        <v>6825.65</v>
      </c>
      <c r="U2023" s="15" t="s">
        <v>24</v>
      </c>
      <c r="V2023" s="18" t="n">
        <f aca="false">IF(ISNUMBER(T2023),T2023,0)</f>
        <v>6825.65</v>
      </c>
      <c r="W2023" s="15" t="n">
        <f aca="false">IF(U2023="Yes",1,0)</f>
        <v>0</v>
      </c>
      <c r="X2023" s="15" t="str">
        <f aca="false">IF(F2023&lt;=12,"0-12 months",IF(F2023&lt;=24,"13-24 months",IF(F2023&lt;=48,"25-48 months","49-72 months")))</f>
        <v>49-72 months</v>
      </c>
      <c r="Y2023" s="15" t="str">
        <f aca="false">IF(C2023=1,"Yes","No")</f>
        <v>No</v>
      </c>
      <c r="Z2023" s="15" t="n">
        <f aca="false">COUNTIF(J2023:O2023,"Yes")</f>
        <v>6</v>
      </c>
      <c r="AA2023" s="18" t="n">
        <f aca="false">S2023*W2023</f>
        <v>0</v>
      </c>
      <c r="AB2023" s="15" t="n">
        <f aca="false">(P2023="Month-to-month")+(I2023="Fiber optic")+(R2023="Electronic check")+(F2023&lt;=12)+(M2023="No")+(J2023="No")</f>
        <v>1</v>
      </c>
      <c r="AC2023" s="15" t="str">
        <f aca="false">IF(AB2023&gt;=5,"High",IF(AB2023&gt;=3,"Medium","Low"))</f>
        <v>Low</v>
      </c>
    </row>
    <row r="2024" customFormat="false" ht="15" hidden="false" customHeight="false" outlineLevel="0" collapsed="false">
      <c r="A2024" s="15" t="s">
        <v>2121</v>
      </c>
      <c r="B2024" s="15" t="s">
        <v>94</v>
      </c>
      <c r="C2024" s="15" t="n">
        <v>0</v>
      </c>
      <c r="D2024" s="15" t="s">
        <v>24</v>
      </c>
      <c r="E2024" s="15" t="s">
        <v>24</v>
      </c>
      <c r="F2024" s="15" t="n">
        <v>16</v>
      </c>
      <c r="G2024" s="15" t="s">
        <v>26</v>
      </c>
      <c r="H2024" s="15" t="s">
        <v>24</v>
      </c>
      <c r="I2024" s="15" t="s">
        <v>102</v>
      </c>
      <c r="J2024" s="15" t="s">
        <v>24</v>
      </c>
      <c r="K2024" s="15" t="s">
        <v>26</v>
      </c>
      <c r="L2024" s="15" t="s">
        <v>24</v>
      </c>
      <c r="M2024" s="15" t="s">
        <v>24</v>
      </c>
      <c r="N2024" s="15" t="s">
        <v>24</v>
      </c>
      <c r="O2024" s="15" t="s">
        <v>26</v>
      </c>
      <c r="P2024" s="15" t="s">
        <v>25</v>
      </c>
      <c r="Q2024" s="15" t="s">
        <v>26</v>
      </c>
      <c r="R2024" s="15" t="s">
        <v>15</v>
      </c>
      <c r="S2024" s="18" t="n">
        <v>86.25</v>
      </c>
      <c r="T2024" s="15" t="n">
        <v>1340.1</v>
      </c>
      <c r="U2024" s="15" t="s">
        <v>24</v>
      </c>
      <c r="V2024" s="18" t="n">
        <f aca="false">IF(ISNUMBER(T2024),T2024,0)</f>
        <v>1340.1</v>
      </c>
      <c r="W2024" s="15" t="n">
        <f aca="false">IF(U2024="Yes",1,0)</f>
        <v>0</v>
      </c>
      <c r="X2024" s="15" t="str">
        <f aca="false">IF(F2024&lt;=12,"0-12 months",IF(F2024&lt;=24,"13-24 months",IF(F2024&lt;=48,"25-48 months","49-72 months")))</f>
        <v>13-24 months</v>
      </c>
      <c r="Y2024" s="15" t="str">
        <f aca="false">IF(C2024=1,"Yes","No")</f>
        <v>No</v>
      </c>
      <c r="Z2024" s="15" t="n">
        <f aca="false">COUNTIF(J2024:O2024,"Yes")</f>
        <v>2</v>
      </c>
      <c r="AA2024" s="18" t="n">
        <f aca="false">S2024*W2024</f>
        <v>0</v>
      </c>
      <c r="AB2024" s="15" t="n">
        <f aca="false">(P2024="Month-to-month")+(I2024="Fiber optic")+(R2024="Electronic check")+(F2024&lt;=12)+(M2024="No")+(J2024="No")</f>
        <v>5</v>
      </c>
      <c r="AC2024" s="15" t="str">
        <f aca="false">IF(AB2024&gt;=5,"High",IF(AB2024&gt;=3,"Medium","Low"))</f>
        <v>High</v>
      </c>
    </row>
    <row r="2025" customFormat="false" ht="15" hidden="false" customHeight="false" outlineLevel="0" collapsed="false">
      <c r="A2025" s="15" t="s">
        <v>2122</v>
      </c>
      <c r="B2025" s="15" t="s">
        <v>94</v>
      </c>
      <c r="C2025" s="15" t="n">
        <v>1</v>
      </c>
      <c r="D2025" s="15" t="s">
        <v>26</v>
      </c>
      <c r="E2025" s="15" t="s">
        <v>24</v>
      </c>
      <c r="F2025" s="15" t="n">
        <v>5</v>
      </c>
      <c r="G2025" s="15" t="s">
        <v>26</v>
      </c>
      <c r="H2025" s="15" t="s">
        <v>26</v>
      </c>
      <c r="I2025" s="15" t="s">
        <v>102</v>
      </c>
      <c r="J2025" s="15" t="s">
        <v>24</v>
      </c>
      <c r="K2025" s="15" t="s">
        <v>26</v>
      </c>
      <c r="L2025" s="15" t="s">
        <v>24</v>
      </c>
      <c r="M2025" s="15" t="s">
        <v>24</v>
      </c>
      <c r="N2025" s="15" t="s">
        <v>24</v>
      </c>
      <c r="O2025" s="15" t="s">
        <v>24</v>
      </c>
      <c r="P2025" s="15" t="s">
        <v>25</v>
      </c>
      <c r="Q2025" s="15" t="s">
        <v>26</v>
      </c>
      <c r="R2025" s="15" t="s">
        <v>15</v>
      </c>
      <c r="S2025" s="18" t="n">
        <v>81</v>
      </c>
      <c r="T2025" s="15" t="n">
        <v>371.65</v>
      </c>
      <c r="U2025" s="15" t="s">
        <v>26</v>
      </c>
      <c r="V2025" s="18" t="n">
        <f aca="false">IF(ISNUMBER(T2025),T2025,0)</f>
        <v>371.65</v>
      </c>
      <c r="W2025" s="15" t="n">
        <f aca="false">IF(U2025="Yes",1,0)</f>
        <v>1</v>
      </c>
      <c r="X2025" s="15" t="str">
        <f aca="false">IF(F2025&lt;=12,"0-12 months",IF(F2025&lt;=24,"13-24 months",IF(F2025&lt;=48,"25-48 months","49-72 months")))</f>
        <v>0-12 months</v>
      </c>
      <c r="Y2025" s="15" t="str">
        <f aca="false">IF(C2025=1,"Yes","No")</f>
        <v>Yes</v>
      </c>
      <c r="Z2025" s="15" t="n">
        <f aca="false">COUNTIF(J2025:O2025,"Yes")</f>
        <v>1</v>
      </c>
      <c r="AA2025" s="18" t="n">
        <f aca="false">S2025*W2025</f>
        <v>81</v>
      </c>
      <c r="AB2025" s="15" t="n">
        <f aca="false">(P2025="Month-to-month")+(I2025="Fiber optic")+(R2025="Electronic check")+(F2025&lt;=12)+(M2025="No")+(J2025="No")</f>
        <v>6</v>
      </c>
      <c r="AC2025" s="15" t="str">
        <f aca="false">IF(AB2025&gt;=5,"High",IF(AB2025&gt;=3,"Medium","Low"))</f>
        <v>High</v>
      </c>
    </row>
    <row r="2026" customFormat="false" ht="15" hidden="false" customHeight="false" outlineLevel="0" collapsed="false">
      <c r="A2026" s="15" t="s">
        <v>2123</v>
      </c>
      <c r="B2026" s="15" t="s">
        <v>98</v>
      </c>
      <c r="C2026" s="15" t="n">
        <v>0</v>
      </c>
      <c r="D2026" s="15" t="s">
        <v>24</v>
      </c>
      <c r="E2026" s="15" t="s">
        <v>24</v>
      </c>
      <c r="F2026" s="15" t="n">
        <v>12</v>
      </c>
      <c r="G2026" s="15" t="s">
        <v>26</v>
      </c>
      <c r="H2026" s="15" t="s">
        <v>24</v>
      </c>
      <c r="I2026" s="15" t="s">
        <v>102</v>
      </c>
      <c r="J2026" s="15" t="s">
        <v>24</v>
      </c>
      <c r="K2026" s="15" t="s">
        <v>24</v>
      </c>
      <c r="L2026" s="15" t="s">
        <v>26</v>
      </c>
      <c r="M2026" s="15" t="s">
        <v>24</v>
      </c>
      <c r="N2026" s="15" t="s">
        <v>26</v>
      </c>
      <c r="O2026" s="15" t="s">
        <v>26</v>
      </c>
      <c r="P2026" s="15" t="s">
        <v>27</v>
      </c>
      <c r="Q2026" s="15" t="s">
        <v>24</v>
      </c>
      <c r="R2026" s="15" t="s">
        <v>15</v>
      </c>
      <c r="S2026" s="18" t="n">
        <v>95.7</v>
      </c>
      <c r="T2026" s="15" t="n">
        <v>1184</v>
      </c>
      <c r="U2026" s="15" t="s">
        <v>24</v>
      </c>
      <c r="V2026" s="18" t="n">
        <f aca="false">IF(ISNUMBER(T2026),T2026,0)</f>
        <v>1184</v>
      </c>
      <c r="W2026" s="15" t="n">
        <f aca="false">IF(U2026="Yes",1,0)</f>
        <v>0</v>
      </c>
      <c r="X2026" s="15" t="str">
        <f aca="false">IF(F2026&lt;=12,"0-12 months",IF(F2026&lt;=24,"13-24 months",IF(F2026&lt;=48,"25-48 months","49-72 months")))</f>
        <v>0-12 months</v>
      </c>
      <c r="Y2026" s="15" t="str">
        <f aca="false">IF(C2026=1,"Yes","No")</f>
        <v>No</v>
      </c>
      <c r="Z2026" s="15" t="n">
        <f aca="false">COUNTIF(J2026:O2026,"Yes")</f>
        <v>3</v>
      </c>
      <c r="AA2026" s="18" t="n">
        <f aca="false">S2026*W2026</f>
        <v>0</v>
      </c>
      <c r="AB2026" s="15" t="n">
        <f aca="false">(P2026="Month-to-month")+(I2026="Fiber optic")+(R2026="Electronic check")+(F2026&lt;=12)+(M2026="No")+(J2026="No")</f>
        <v>5</v>
      </c>
      <c r="AC2026" s="15" t="str">
        <f aca="false">IF(AB2026&gt;=5,"High",IF(AB2026&gt;=3,"Medium","Low"))</f>
        <v>High</v>
      </c>
    </row>
    <row r="2027" customFormat="false" ht="15" hidden="false" customHeight="false" outlineLevel="0" collapsed="false">
      <c r="A2027" s="15" t="s">
        <v>2124</v>
      </c>
      <c r="B2027" s="15" t="s">
        <v>94</v>
      </c>
      <c r="C2027" s="15" t="n">
        <v>0</v>
      </c>
      <c r="D2027" s="15" t="s">
        <v>26</v>
      </c>
      <c r="E2027" s="15" t="s">
        <v>26</v>
      </c>
      <c r="F2027" s="15" t="n">
        <v>72</v>
      </c>
      <c r="G2027" s="15" t="s">
        <v>26</v>
      </c>
      <c r="H2027" s="15" t="s">
        <v>26</v>
      </c>
      <c r="I2027" s="15" t="s">
        <v>102</v>
      </c>
      <c r="J2027" s="15" t="s">
        <v>26</v>
      </c>
      <c r="K2027" s="15" t="s">
        <v>26</v>
      </c>
      <c r="L2027" s="15" t="s">
        <v>26</v>
      </c>
      <c r="M2027" s="15" t="s">
        <v>26</v>
      </c>
      <c r="N2027" s="15" t="s">
        <v>26</v>
      </c>
      <c r="O2027" s="15" t="s">
        <v>26</v>
      </c>
      <c r="P2027" s="15" t="s">
        <v>29</v>
      </c>
      <c r="Q2027" s="15" t="s">
        <v>26</v>
      </c>
      <c r="R2027" s="15" t="s">
        <v>19</v>
      </c>
      <c r="S2027" s="18" t="n">
        <v>116.85</v>
      </c>
      <c r="T2027" s="15" t="n">
        <v>8477.7</v>
      </c>
      <c r="U2027" s="15" t="s">
        <v>24</v>
      </c>
      <c r="V2027" s="18" t="n">
        <f aca="false">IF(ISNUMBER(T2027),T2027,0)</f>
        <v>8477.7</v>
      </c>
      <c r="W2027" s="15" t="n">
        <f aca="false">IF(U2027="Yes",1,0)</f>
        <v>0</v>
      </c>
      <c r="X2027" s="15" t="str">
        <f aca="false">IF(F2027&lt;=12,"0-12 months",IF(F2027&lt;=24,"13-24 months",IF(F2027&lt;=48,"25-48 months","49-72 months")))</f>
        <v>49-72 months</v>
      </c>
      <c r="Y2027" s="15" t="str">
        <f aca="false">IF(C2027=1,"Yes","No")</f>
        <v>No</v>
      </c>
      <c r="Z2027" s="15" t="n">
        <f aca="false">COUNTIF(J2027:O2027,"Yes")</f>
        <v>6</v>
      </c>
      <c r="AA2027" s="18" t="n">
        <f aca="false">S2027*W2027</f>
        <v>0</v>
      </c>
      <c r="AB2027" s="15" t="n">
        <f aca="false">(P2027="Month-to-month")+(I2027="Fiber optic")+(R2027="Electronic check")+(F2027&lt;=12)+(M2027="No")+(J2027="No")</f>
        <v>1</v>
      </c>
      <c r="AC2027" s="15" t="str">
        <f aca="false">IF(AB2027&gt;=5,"High",IF(AB2027&gt;=3,"Medium","Low"))</f>
        <v>Low</v>
      </c>
    </row>
    <row r="2028" customFormat="false" ht="15" hidden="false" customHeight="false" outlineLevel="0" collapsed="false">
      <c r="A2028" s="15" t="s">
        <v>2125</v>
      </c>
      <c r="B2028" s="15" t="s">
        <v>98</v>
      </c>
      <c r="C2028" s="15" t="n">
        <v>1</v>
      </c>
      <c r="D2028" s="15" t="s">
        <v>24</v>
      </c>
      <c r="E2028" s="15" t="s">
        <v>24</v>
      </c>
      <c r="F2028" s="15" t="n">
        <v>71</v>
      </c>
      <c r="G2028" s="15" t="s">
        <v>26</v>
      </c>
      <c r="H2028" s="15" t="s">
        <v>26</v>
      </c>
      <c r="I2028" s="15" t="s">
        <v>102</v>
      </c>
      <c r="J2028" s="15" t="s">
        <v>24</v>
      </c>
      <c r="K2028" s="15" t="s">
        <v>26</v>
      </c>
      <c r="L2028" s="15" t="s">
        <v>24</v>
      </c>
      <c r="M2028" s="15" t="s">
        <v>26</v>
      </c>
      <c r="N2028" s="15" t="s">
        <v>26</v>
      </c>
      <c r="O2028" s="15" t="s">
        <v>26</v>
      </c>
      <c r="P2028" s="15" t="s">
        <v>27</v>
      </c>
      <c r="Q2028" s="15" t="s">
        <v>24</v>
      </c>
      <c r="R2028" s="15" t="s">
        <v>19</v>
      </c>
      <c r="S2028" s="18" t="n">
        <v>105.75</v>
      </c>
      <c r="T2028" s="15" t="n">
        <v>7382.85</v>
      </c>
      <c r="U2028" s="15" t="s">
        <v>24</v>
      </c>
      <c r="V2028" s="18" t="n">
        <f aca="false">IF(ISNUMBER(T2028),T2028,0)</f>
        <v>7382.85</v>
      </c>
      <c r="W2028" s="15" t="n">
        <f aca="false">IF(U2028="Yes",1,0)</f>
        <v>0</v>
      </c>
      <c r="X2028" s="15" t="str">
        <f aca="false">IF(F2028&lt;=12,"0-12 months",IF(F2028&lt;=24,"13-24 months",IF(F2028&lt;=48,"25-48 months","49-72 months")))</f>
        <v>49-72 months</v>
      </c>
      <c r="Y2028" s="15" t="str">
        <f aca="false">IF(C2028=1,"Yes","No")</f>
        <v>Yes</v>
      </c>
      <c r="Z2028" s="15" t="n">
        <f aca="false">COUNTIF(J2028:O2028,"Yes")</f>
        <v>4</v>
      </c>
      <c r="AA2028" s="18" t="n">
        <f aca="false">S2028*W2028</f>
        <v>0</v>
      </c>
      <c r="AB2028" s="15" t="n">
        <f aca="false">(P2028="Month-to-month")+(I2028="Fiber optic")+(R2028="Electronic check")+(F2028&lt;=12)+(M2028="No")+(J2028="No")</f>
        <v>2</v>
      </c>
      <c r="AC2028" s="15" t="str">
        <f aca="false">IF(AB2028&gt;=5,"High",IF(AB2028&gt;=3,"Medium","Low"))</f>
        <v>Low</v>
      </c>
    </row>
    <row r="2029" customFormat="false" ht="15" hidden="false" customHeight="false" outlineLevel="0" collapsed="false">
      <c r="A2029" s="15" t="s">
        <v>2126</v>
      </c>
      <c r="B2029" s="15" t="s">
        <v>94</v>
      </c>
      <c r="C2029" s="15" t="n">
        <v>0</v>
      </c>
      <c r="D2029" s="15" t="s">
        <v>26</v>
      </c>
      <c r="E2029" s="15" t="s">
        <v>24</v>
      </c>
      <c r="F2029" s="15" t="n">
        <v>24</v>
      </c>
      <c r="G2029" s="15" t="s">
        <v>26</v>
      </c>
      <c r="H2029" s="15" t="s">
        <v>24</v>
      </c>
      <c r="I2029" s="15" t="s">
        <v>24</v>
      </c>
      <c r="J2029" s="15" t="s">
        <v>28</v>
      </c>
      <c r="K2029" s="15" t="s">
        <v>28</v>
      </c>
      <c r="L2029" s="15" t="s">
        <v>28</v>
      </c>
      <c r="M2029" s="15" t="s">
        <v>28</v>
      </c>
      <c r="N2029" s="15" t="s">
        <v>28</v>
      </c>
      <c r="O2029" s="15" t="s">
        <v>28</v>
      </c>
      <c r="P2029" s="15" t="s">
        <v>27</v>
      </c>
      <c r="Q2029" s="15" t="s">
        <v>24</v>
      </c>
      <c r="R2029" s="15" t="s">
        <v>17</v>
      </c>
      <c r="S2029" s="18" t="n">
        <v>20.15</v>
      </c>
      <c r="T2029" s="15" t="n">
        <v>456.85</v>
      </c>
      <c r="U2029" s="15" t="s">
        <v>24</v>
      </c>
      <c r="V2029" s="18" t="n">
        <f aca="false">IF(ISNUMBER(T2029),T2029,0)</f>
        <v>456.85</v>
      </c>
      <c r="W2029" s="15" t="n">
        <f aca="false">IF(U2029="Yes",1,0)</f>
        <v>0</v>
      </c>
      <c r="X2029" s="15" t="str">
        <f aca="false">IF(F2029&lt;=12,"0-12 months",IF(F2029&lt;=24,"13-24 months",IF(F2029&lt;=48,"25-48 months","49-72 months")))</f>
        <v>13-24 months</v>
      </c>
      <c r="Y2029" s="15" t="str">
        <f aca="false">IF(C2029=1,"Yes","No")</f>
        <v>No</v>
      </c>
      <c r="Z2029" s="15" t="n">
        <f aca="false">COUNTIF(J2029:O2029,"Yes")</f>
        <v>0</v>
      </c>
      <c r="AA2029" s="18" t="n">
        <f aca="false">S2029*W2029</f>
        <v>0</v>
      </c>
      <c r="AB2029" s="15" t="n">
        <f aca="false">(P2029="Month-to-month")+(I2029="Fiber optic")+(R2029="Electronic check")+(F2029&lt;=12)+(M2029="No")+(J2029="No")</f>
        <v>0</v>
      </c>
      <c r="AC2029" s="15" t="str">
        <f aca="false">IF(AB2029&gt;=5,"High",IF(AB2029&gt;=3,"Medium","Low"))</f>
        <v>Low</v>
      </c>
    </row>
    <row r="2030" customFormat="false" ht="15" hidden="false" customHeight="false" outlineLevel="0" collapsed="false">
      <c r="A2030" s="15" t="s">
        <v>2127</v>
      </c>
      <c r="B2030" s="15" t="s">
        <v>94</v>
      </c>
      <c r="C2030" s="15" t="n">
        <v>0</v>
      </c>
      <c r="D2030" s="15" t="s">
        <v>24</v>
      </c>
      <c r="E2030" s="15" t="s">
        <v>24</v>
      </c>
      <c r="F2030" s="15" t="n">
        <v>15</v>
      </c>
      <c r="G2030" s="15" t="s">
        <v>26</v>
      </c>
      <c r="H2030" s="15" t="s">
        <v>24</v>
      </c>
      <c r="I2030" s="15" t="s">
        <v>24</v>
      </c>
      <c r="J2030" s="15" t="s">
        <v>28</v>
      </c>
      <c r="K2030" s="15" t="s">
        <v>28</v>
      </c>
      <c r="L2030" s="15" t="s">
        <v>28</v>
      </c>
      <c r="M2030" s="15" t="s">
        <v>28</v>
      </c>
      <c r="N2030" s="15" t="s">
        <v>28</v>
      </c>
      <c r="O2030" s="15" t="s">
        <v>28</v>
      </c>
      <c r="P2030" s="15" t="s">
        <v>29</v>
      </c>
      <c r="Q2030" s="15" t="s">
        <v>24</v>
      </c>
      <c r="R2030" s="15" t="s">
        <v>17</v>
      </c>
      <c r="S2030" s="18" t="n">
        <v>19.6</v>
      </c>
      <c r="T2030" s="15" t="n">
        <v>331.6</v>
      </c>
      <c r="U2030" s="15" t="s">
        <v>24</v>
      </c>
      <c r="V2030" s="18" t="n">
        <f aca="false">IF(ISNUMBER(T2030),T2030,0)</f>
        <v>331.6</v>
      </c>
      <c r="W2030" s="15" t="n">
        <f aca="false">IF(U2030="Yes",1,0)</f>
        <v>0</v>
      </c>
      <c r="X2030" s="15" t="str">
        <f aca="false">IF(F2030&lt;=12,"0-12 months",IF(F2030&lt;=24,"13-24 months",IF(F2030&lt;=48,"25-48 months","49-72 months")))</f>
        <v>13-24 months</v>
      </c>
      <c r="Y2030" s="15" t="str">
        <f aca="false">IF(C2030=1,"Yes","No")</f>
        <v>No</v>
      </c>
      <c r="Z2030" s="15" t="n">
        <f aca="false">COUNTIF(J2030:O2030,"Yes")</f>
        <v>0</v>
      </c>
      <c r="AA2030" s="18" t="n">
        <f aca="false">S2030*W2030</f>
        <v>0</v>
      </c>
      <c r="AB2030" s="15" t="n">
        <f aca="false">(P2030="Month-to-month")+(I2030="Fiber optic")+(R2030="Electronic check")+(F2030&lt;=12)+(M2030="No")+(J2030="No")</f>
        <v>0</v>
      </c>
      <c r="AC2030" s="15" t="str">
        <f aca="false">IF(AB2030&gt;=5,"High",IF(AB2030&gt;=3,"Medium","Low"))</f>
        <v>Low</v>
      </c>
    </row>
    <row r="2031" customFormat="false" ht="15" hidden="false" customHeight="false" outlineLevel="0" collapsed="false">
      <c r="A2031" s="15" t="s">
        <v>2128</v>
      </c>
      <c r="B2031" s="15" t="s">
        <v>98</v>
      </c>
      <c r="C2031" s="15" t="n">
        <v>0</v>
      </c>
      <c r="D2031" s="15" t="s">
        <v>26</v>
      </c>
      <c r="E2031" s="15" t="s">
        <v>24</v>
      </c>
      <c r="F2031" s="15" t="n">
        <v>67</v>
      </c>
      <c r="G2031" s="15" t="s">
        <v>26</v>
      </c>
      <c r="H2031" s="15" t="s">
        <v>24</v>
      </c>
      <c r="I2031" s="15" t="s">
        <v>102</v>
      </c>
      <c r="J2031" s="15" t="s">
        <v>26</v>
      </c>
      <c r="K2031" s="15" t="s">
        <v>26</v>
      </c>
      <c r="L2031" s="15" t="s">
        <v>24</v>
      </c>
      <c r="M2031" s="15" t="s">
        <v>24</v>
      </c>
      <c r="N2031" s="15" t="s">
        <v>24</v>
      </c>
      <c r="O2031" s="15" t="s">
        <v>26</v>
      </c>
      <c r="P2031" s="15" t="s">
        <v>27</v>
      </c>
      <c r="Q2031" s="15" t="s">
        <v>26</v>
      </c>
      <c r="R2031" s="15" t="s">
        <v>21</v>
      </c>
      <c r="S2031" s="18" t="n">
        <v>90.6</v>
      </c>
      <c r="T2031" s="15" t="n">
        <v>6056.15</v>
      </c>
      <c r="U2031" s="15" t="s">
        <v>26</v>
      </c>
      <c r="V2031" s="18" t="n">
        <f aca="false">IF(ISNUMBER(T2031),T2031,0)</f>
        <v>6056.15</v>
      </c>
      <c r="W2031" s="15" t="n">
        <f aca="false">IF(U2031="Yes",1,0)</f>
        <v>1</v>
      </c>
      <c r="X2031" s="15" t="str">
        <f aca="false">IF(F2031&lt;=12,"0-12 months",IF(F2031&lt;=24,"13-24 months",IF(F2031&lt;=48,"25-48 months","49-72 months")))</f>
        <v>49-72 months</v>
      </c>
      <c r="Y2031" s="15" t="str">
        <f aca="false">IF(C2031=1,"Yes","No")</f>
        <v>No</v>
      </c>
      <c r="Z2031" s="15" t="n">
        <f aca="false">COUNTIF(J2031:O2031,"Yes")</f>
        <v>3</v>
      </c>
      <c r="AA2031" s="18" t="n">
        <f aca="false">S2031*W2031</f>
        <v>90.6</v>
      </c>
      <c r="AB2031" s="15" t="n">
        <f aca="false">(P2031="Month-to-month")+(I2031="Fiber optic")+(R2031="Electronic check")+(F2031&lt;=12)+(M2031="No")+(J2031="No")</f>
        <v>2</v>
      </c>
      <c r="AC2031" s="15" t="str">
        <f aca="false">IF(AB2031&gt;=5,"High",IF(AB2031&gt;=3,"Medium","Low"))</f>
        <v>Low</v>
      </c>
    </row>
    <row r="2032" customFormat="false" ht="15" hidden="false" customHeight="false" outlineLevel="0" collapsed="false">
      <c r="A2032" s="15" t="s">
        <v>2129</v>
      </c>
      <c r="B2032" s="15" t="s">
        <v>98</v>
      </c>
      <c r="C2032" s="15" t="n">
        <v>0</v>
      </c>
      <c r="D2032" s="15" t="s">
        <v>24</v>
      </c>
      <c r="E2032" s="15" t="s">
        <v>26</v>
      </c>
      <c r="F2032" s="15" t="n">
        <v>2</v>
      </c>
      <c r="G2032" s="15" t="s">
        <v>26</v>
      </c>
      <c r="H2032" s="15" t="s">
        <v>26</v>
      </c>
      <c r="I2032" s="15" t="s">
        <v>96</v>
      </c>
      <c r="J2032" s="15" t="s">
        <v>26</v>
      </c>
      <c r="K2032" s="15" t="s">
        <v>26</v>
      </c>
      <c r="L2032" s="15" t="s">
        <v>24</v>
      </c>
      <c r="M2032" s="15" t="s">
        <v>24</v>
      </c>
      <c r="N2032" s="15" t="s">
        <v>24</v>
      </c>
      <c r="O2032" s="15" t="s">
        <v>24</v>
      </c>
      <c r="P2032" s="15" t="s">
        <v>25</v>
      </c>
      <c r="Q2032" s="15" t="s">
        <v>24</v>
      </c>
      <c r="R2032" s="15" t="s">
        <v>19</v>
      </c>
      <c r="S2032" s="18" t="n">
        <v>60.95</v>
      </c>
      <c r="T2032" s="15" t="n">
        <v>134.6</v>
      </c>
      <c r="U2032" s="15" t="s">
        <v>24</v>
      </c>
      <c r="V2032" s="18" t="n">
        <f aca="false">IF(ISNUMBER(T2032),T2032,0)</f>
        <v>134.6</v>
      </c>
      <c r="W2032" s="15" t="n">
        <f aca="false">IF(U2032="Yes",1,0)</f>
        <v>0</v>
      </c>
      <c r="X2032" s="15" t="str">
        <f aca="false">IF(F2032&lt;=12,"0-12 months",IF(F2032&lt;=24,"13-24 months",IF(F2032&lt;=48,"25-48 months","49-72 months")))</f>
        <v>0-12 months</v>
      </c>
      <c r="Y2032" s="15" t="str">
        <f aca="false">IF(C2032=1,"Yes","No")</f>
        <v>No</v>
      </c>
      <c r="Z2032" s="15" t="n">
        <f aca="false">COUNTIF(J2032:O2032,"Yes")</f>
        <v>2</v>
      </c>
      <c r="AA2032" s="18" t="n">
        <f aca="false">S2032*W2032</f>
        <v>0</v>
      </c>
      <c r="AB2032" s="15" t="n">
        <f aca="false">(P2032="Month-to-month")+(I2032="Fiber optic")+(R2032="Electronic check")+(F2032&lt;=12)+(M2032="No")+(J2032="No")</f>
        <v>3</v>
      </c>
      <c r="AC2032" s="15" t="str">
        <f aca="false">IF(AB2032&gt;=5,"High",IF(AB2032&gt;=3,"Medium","Low"))</f>
        <v>Medium</v>
      </c>
    </row>
    <row r="2033" customFormat="false" ht="15" hidden="false" customHeight="false" outlineLevel="0" collapsed="false">
      <c r="A2033" s="15" t="s">
        <v>2130</v>
      </c>
      <c r="B2033" s="15" t="s">
        <v>94</v>
      </c>
      <c r="C2033" s="15" t="n">
        <v>0</v>
      </c>
      <c r="D2033" s="15" t="s">
        <v>26</v>
      </c>
      <c r="E2033" s="15" t="s">
        <v>26</v>
      </c>
      <c r="F2033" s="15" t="n">
        <v>5</v>
      </c>
      <c r="G2033" s="15" t="s">
        <v>24</v>
      </c>
      <c r="H2033" s="15" t="s">
        <v>95</v>
      </c>
      <c r="I2033" s="15" t="s">
        <v>96</v>
      </c>
      <c r="J2033" s="15" t="s">
        <v>24</v>
      </c>
      <c r="K2033" s="15" t="s">
        <v>24</v>
      </c>
      <c r="L2033" s="15" t="s">
        <v>24</v>
      </c>
      <c r="M2033" s="15" t="s">
        <v>24</v>
      </c>
      <c r="N2033" s="15" t="s">
        <v>24</v>
      </c>
      <c r="O2033" s="15" t="s">
        <v>24</v>
      </c>
      <c r="P2033" s="15" t="s">
        <v>25</v>
      </c>
      <c r="Q2033" s="15" t="s">
        <v>24</v>
      </c>
      <c r="R2033" s="15" t="s">
        <v>17</v>
      </c>
      <c r="S2033" s="18" t="n">
        <v>25.05</v>
      </c>
      <c r="T2033" s="15" t="n">
        <v>125.5</v>
      </c>
      <c r="U2033" s="15" t="s">
        <v>24</v>
      </c>
      <c r="V2033" s="18" t="n">
        <f aca="false">IF(ISNUMBER(T2033),T2033,0)</f>
        <v>125.5</v>
      </c>
      <c r="W2033" s="15" t="n">
        <f aca="false">IF(U2033="Yes",1,0)</f>
        <v>0</v>
      </c>
      <c r="X2033" s="15" t="str">
        <f aca="false">IF(F2033&lt;=12,"0-12 months",IF(F2033&lt;=24,"13-24 months",IF(F2033&lt;=48,"25-48 months","49-72 months")))</f>
        <v>0-12 months</v>
      </c>
      <c r="Y2033" s="15" t="str">
        <f aca="false">IF(C2033=1,"Yes","No")</f>
        <v>No</v>
      </c>
      <c r="Z2033" s="15" t="n">
        <f aca="false">COUNTIF(J2033:O2033,"Yes")</f>
        <v>0</v>
      </c>
      <c r="AA2033" s="18" t="n">
        <f aca="false">S2033*W2033</f>
        <v>0</v>
      </c>
      <c r="AB2033" s="15" t="n">
        <f aca="false">(P2033="Month-to-month")+(I2033="Fiber optic")+(R2033="Electronic check")+(F2033&lt;=12)+(M2033="No")+(J2033="No")</f>
        <v>4</v>
      </c>
      <c r="AC2033" s="15" t="str">
        <f aca="false">IF(AB2033&gt;=5,"High",IF(AB2033&gt;=3,"Medium","Low"))</f>
        <v>Medium</v>
      </c>
    </row>
    <row r="2034" customFormat="false" ht="15" hidden="false" customHeight="false" outlineLevel="0" collapsed="false">
      <c r="A2034" s="15" t="s">
        <v>2131</v>
      </c>
      <c r="B2034" s="15" t="s">
        <v>94</v>
      </c>
      <c r="C2034" s="15" t="n">
        <v>0</v>
      </c>
      <c r="D2034" s="15" t="s">
        <v>26</v>
      </c>
      <c r="E2034" s="15" t="s">
        <v>24</v>
      </c>
      <c r="F2034" s="15" t="n">
        <v>15</v>
      </c>
      <c r="G2034" s="15" t="s">
        <v>26</v>
      </c>
      <c r="H2034" s="15" t="s">
        <v>24</v>
      </c>
      <c r="I2034" s="15" t="s">
        <v>102</v>
      </c>
      <c r="J2034" s="15" t="s">
        <v>24</v>
      </c>
      <c r="K2034" s="15" t="s">
        <v>24</v>
      </c>
      <c r="L2034" s="15" t="s">
        <v>24</v>
      </c>
      <c r="M2034" s="15" t="s">
        <v>24</v>
      </c>
      <c r="N2034" s="15" t="s">
        <v>26</v>
      </c>
      <c r="O2034" s="15" t="s">
        <v>26</v>
      </c>
      <c r="P2034" s="15" t="s">
        <v>25</v>
      </c>
      <c r="Q2034" s="15" t="s">
        <v>24</v>
      </c>
      <c r="R2034" s="15" t="s">
        <v>15</v>
      </c>
      <c r="S2034" s="18" t="n">
        <v>88.15</v>
      </c>
      <c r="T2034" s="15" t="n">
        <v>1390.6</v>
      </c>
      <c r="U2034" s="15" t="s">
        <v>26</v>
      </c>
      <c r="V2034" s="18" t="n">
        <f aca="false">IF(ISNUMBER(T2034),T2034,0)</f>
        <v>1390.6</v>
      </c>
      <c r="W2034" s="15" t="n">
        <f aca="false">IF(U2034="Yes",1,0)</f>
        <v>1</v>
      </c>
      <c r="X2034" s="15" t="str">
        <f aca="false">IF(F2034&lt;=12,"0-12 months",IF(F2034&lt;=24,"13-24 months",IF(F2034&lt;=48,"25-48 months","49-72 months")))</f>
        <v>13-24 months</v>
      </c>
      <c r="Y2034" s="15" t="str">
        <f aca="false">IF(C2034=1,"Yes","No")</f>
        <v>No</v>
      </c>
      <c r="Z2034" s="15" t="n">
        <f aca="false">COUNTIF(J2034:O2034,"Yes")</f>
        <v>2</v>
      </c>
      <c r="AA2034" s="18" t="n">
        <f aca="false">S2034*W2034</f>
        <v>88.15</v>
      </c>
      <c r="AB2034" s="15" t="n">
        <f aca="false">(P2034="Month-to-month")+(I2034="Fiber optic")+(R2034="Electronic check")+(F2034&lt;=12)+(M2034="No")+(J2034="No")</f>
        <v>5</v>
      </c>
      <c r="AC2034" s="15" t="str">
        <f aca="false">IF(AB2034&gt;=5,"High",IF(AB2034&gt;=3,"Medium","Low"))</f>
        <v>High</v>
      </c>
    </row>
    <row r="2035" customFormat="false" ht="15" hidden="false" customHeight="false" outlineLevel="0" collapsed="false">
      <c r="A2035" s="15" t="s">
        <v>2132</v>
      </c>
      <c r="B2035" s="15" t="s">
        <v>98</v>
      </c>
      <c r="C2035" s="15" t="n">
        <v>0</v>
      </c>
      <c r="D2035" s="15" t="s">
        <v>24</v>
      </c>
      <c r="E2035" s="15" t="s">
        <v>24</v>
      </c>
      <c r="F2035" s="15" t="n">
        <v>1</v>
      </c>
      <c r="G2035" s="15" t="s">
        <v>26</v>
      </c>
      <c r="H2035" s="15" t="s">
        <v>24</v>
      </c>
      <c r="I2035" s="15" t="s">
        <v>24</v>
      </c>
      <c r="J2035" s="15" t="s">
        <v>28</v>
      </c>
      <c r="K2035" s="15" t="s">
        <v>28</v>
      </c>
      <c r="L2035" s="15" t="s">
        <v>28</v>
      </c>
      <c r="M2035" s="15" t="s">
        <v>28</v>
      </c>
      <c r="N2035" s="15" t="s">
        <v>28</v>
      </c>
      <c r="O2035" s="15" t="s">
        <v>28</v>
      </c>
      <c r="P2035" s="15" t="s">
        <v>25</v>
      </c>
      <c r="Q2035" s="15" t="s">
        <v>26</v>
      </c>
      <c r="R2035" s="15" t="s">
        <v>17</v>
      </c>
      <c r="S2035" s="18" t="n">
        <v>20.2</v>
      </c>
      <c r="T2035" s="15" t="n">
        <v>20.2</v>
      </c>
      <c r="U2035" s="15" t="s">
        <v>26</v>
      </c>
      <c r="V2035" s="18" t="n">
        <f aca="false">IF(ISNUMBER(T2035),T2035,0)</f>
        <v>20.2</v>
      </c>
      <c r="W2035" s="15" t="n">
        <f aca="false">IF(U2035="Yes",1,0)</f>
        <v>1</v>
      </c>
      <c r="X2035" s="15" t="str">
        <f aca="false">IF(F2035&lt;=12,"0-12 months",IF(F2035&lt;=24,"13-24 months",IF(F2035&lt;=48,"25-48 months","49-72 months")))</f>
        <v>0-12 months</v>
      </c>
      <c r="Y2035" s="15" t="str">
        <f aca="false">IF(C2035=1,"Yes","No")</f>
        <v>No</v>
      </c>
      <c r="Z2035" s="15" t="n">
        <f aca="false">COUNTIF(J2035:O2035,"Yes")</f>
        <v>0</v>
      </c>
      <c r="AA2035" s="18" t="n">
        <f aca="false">S2035*W2035</f>
        <v>20.2</v>
      </c>
      <c r="AB2035" s="15" t="n">
        <f aca="false">(P2035="Month-to-month")+(I2035="Fiber optic")+(R2035="Electronic check")+(F2035&lt;=12)+(M2035="No")+(J2035="No")</f>
        <v>2</v>
      </c>
      <c r="AC2035" s="15" t="str">
        <f aca="false">IF(AB2035&gt;=5,"High",IF(AB2035&gt;=3,"Medium","Low"))</f>
        <v>Low</v>
      </c>
    </row>
    <row r="2036" customFormat="false" ht="15" hidden="false" customHeight="false" outlineLevel="0" collapsed="false">
      <c r="A2036" s="15" t="s">
        <v>2133</v>
      </c>
      <c r="B2036" s="15" t="s">
        <v>98</v>
      </c>
      <c r="C2036" s="15" t="n">
        <v>0</v>
      </c>
      <c r="D2036" s="15" t="s">
        <v>26</v>
      </c>
      <c r="E2036" s="15" t="s">
        <v>26</v>
      </c>
      <c r="F2036" s="15" t="n">
        <v>41</v>
      </c>
      <c r="G2036" s="15" t="s">
        <v>26</v>
      </c>
      <c r="H2036" s="15" t="s">
        <v>24</v>
      </c>
      <c r="I2036" s="15" t="s">
        <v>96</v>
      </c>
      <c r="J2036" s="15" t="s">
        <v>26</v>
      </c>
      <c r="K2036" s="15" t="s">
        <v>26</v>
      </c>
      <c r="L2036" s="15" t="s">
        <v>26</v>
      </c>
      <c r="M2036" s="15" t="s">
        <v>24</v>
      </c>
      <c r="N2036" s="15" t="s">
        <v>24</v>
      </c>
      <c r="O2036" s="15" t="s">
        <v>24</v>
      </c>
      <c r="P2036" s="15" t="s">
        <v>27</v>
      </c>
      <c r="Q2036" s="15" t="s">
        <v>26</v>
      </c>
      <c r="R2036" s="15" t="s">
        <v>19</v>
      </c>
      <c r="S2036" s="18" t="n">
        <v>60.3</v>
      </c>
      <c r="T2036" s="15" t="n">
        <v>2511.3</v>
      </c>
      <c r="U2036" s="15" t="s">
        <v>24</v>
      </c>
      <c r="V2036" s="18" t="n">
        <f aca="false">IF(ISNUMBER(T2036),T2036,0)</f>
        <v>2511.3</v>
      </c>
      <c r="W2036" s="15" t="n">
        <f aca="false">IF(U2036="Yes",1,0)</f>
        <v>0</v>
      </c>
      <c r="X2036" s="15" t="str">
        <f aca="false">IF(F2036&lt;=12,"0-12 months",IF(F2036&lt;=24,"13-24 months",IF(F2036&lt;=48,"25-48 months","49-72 months")))</f>
        <v>25-48 months</v>
      </c>
      <c r="Y2036" s="15" t="str">
        <f aca="false">IF(C2036=1,"Yes","No")</f>
        <v>No</v>
      </c>
      <c r="Z2036" s="15" t="n">
        <f aca="false">COUNTIF(J2036:O2036,"Yes")</f>
        <v>3</v>
      </c>
      <c r="AA2036" s="18" t="n">
        <f aca="false">S2036*W2036</f>
        <v>0</v>
      </c>
      <c r="AB2036" s="15" t="n">
        <f aca="false">(P2036="Month-to-month")+(I2036="Fiber optic")+(R2036="Electronic check")+(F2036&lt;=12)+(M2036="No")+(J2036="No")</f>
        <v>1</v>
      </c>
      <c r="AC2036" s="15" t="str">
        <f aca="false">IF(AB2036&gt;=5,"High",IF(AB2036&gt;=3,"Medium","Low"))</f>
        <v>Low</v>
      </c>
    </row>
    <row r="2037" customFormat="false" ht="15" hidden="false" customHeight="false" outlineLevel="0" collapsed="false">
      <c r="A2037" s="15" t="s">
        <v>2134</v>
      </c>
      <c r="B2037" s="15" t="s">
        <v>94</v>
      </c>
      <c r="C2037" s="15" t="n">
        <v>0</v>
      </c>
      <c r="D2037" s="15" t="s">
        <v>24</v>
      </c>
      <c r="E2037" s="15" t="s">
        <v>26</v>
      </c>
      <c r="F2037" s="15" t="n">
        <v>43</v>
      </c>
      <c r="G2037" s="15" t="s">
        <v>26</v>
      </c>
      <c r="H2037" s="15" t="s">
        <v>24</v>
      </c>
      <c r="I2037" s="15" t="s">
        <v>96</v>
      </c>
      <c r="J2037" s="15" t="s">
        <v>26</v>
      </c>
      <c r="K2037" s="15" t="s">
        <v>26</v>
      </c>
      <c r="L2037" s="15" t="s">
        <v>24</v>
      </c>
      <c r="M2037" s="15" t="s">
        <v>24</v>
      </c>
      <c r="N2037" s="15" t="s">
        <v>24</v>
      </c>
      <c r="O2037" s="15" t="s">
        <v>26</v>
      </c>
      <c r="P2037" s="15" t="s">
        <v>25</v>
      </c>
      <c r="Q2037" s="15" t="s">
        <v>26</v>
      </c>
      <c r="R2037" s="15" t="s">
        <v>15</v>
      </c>
      <c r="S2037" s="18" t="n">
        <v>63.95</v>
      </c>
      <c r="T2037" s="15" t="n">
        <v>2737.05</v>
      </c>
      <c r="U2037" s="15" t="s">
        <v>24</v>
      </c>
      <c r="V2037" s="18" t="n">
        <f aca="false">IF(ISNUMBER(T2037),T2037,0)</f>
        <v>2737.05</v>
      </c>
      <c r="W2037" s="15" t="n">
        <f aca="false">IF(U2037="Yes",1,0)</f>
        <v>0</v>
      </c>
      <c r="X2037" s="15" t="str">
        <f aca="false">IF(F2037&lt;=12,"0-12 months",IF(F2037&lt;=24,"13-24 months",IF(F2037&lt;=48,"25-48 months","49-72 months")))</f>
        <v>25-48 months</v>
      </c>
      <c r="Y2037" s="15" t="str">
        <f aca="false">IF(C2037=1,"Yes","No")</f>
        <v>No</v>
      </c>
      <c r="Z2037" s="15" t="n">
        <f aca="false">COUNTIF(J2037:O2037,"Yes")</f>
        <v>3</v>
      </c>
      <c r="AA2037" s="18" t="n">
        <f aca="false">S2037*W2037</f>
        <v>0</v>
      </c>
      <c r="AB2037" s="15" t="n">
        <f aca="false">(P2037="Month-to-month")+(I2037="Fiber optic")+(R2037="Electronic check")+(F2037&lt;=12)+(M2037="No")+(J2037="No")</f>
        <v>3</v>
      </c>
      <c r="AC2037" s="15" t="str">
        <f aca="false">IF(AB2037&gt;=5,"High",IF(AB2037&gt;=3,"Medium","Low"))</f>
        <v>Medium</v>
      </c>
    </row>
    <row r="2038" customFormat="false" ht="15" hidden="false" customHeight="false" outlineLevel="0" collapsed="false">
      <c r="A2038" s="15" t="s">
        <v>2135</v>
      </c>
      <c r="B2038" s="15" t="s">
        <v>98</v>
      </c>
      <c r="C2038" s="15" t="n">
        <v>1</v>
      </c>
      <c r="D2038" s="15" t="s">
        <v>26</v>
      </c>
      <c r="E2038" s="15" t="s">
        <v>24</v>
      </c>
      <c r="F2038" s="15" t="n">
        <v>1</v>
      </c>
      <c r="G2038" s="15" t="s">
        <v>26</v>
      </c>
      <c r="H2038" s="15" t="s">
        <v>26</v>
      </c>
      <c r="I2038" s="15" t="s">
        <v>102</v>
      </c>
      <c r="J2038" s="15" t="s">
        <v>24</v>
      </c>
      <c r="K2038" s="15" t="s">
        <v>24</v>
      </c>
      <c r="L2038" s="15" t="s">
        <v>24</v>
      </c>
      <c r="M2038" s="15" t="s">
        <v>24</v>
      </c>
      <c r="N2038" s="15" t="s">
        <v>24</v>
      </c>
      <c r="O2038" s="15" t="s">
        <v>24</v>
      </c>
      <c r="P2038" s="15" t="s">
        <v>25</v>
      </c>
      <c r="Q2038" s="15" t="s">
        <v>24</v>
      </c>
      <c r="R2038" s="15" t="s">
        <v>15</v>
      </c>
      <c r="S2038" s="18" t="n">
        <v>74.3</v>
      </c>
      <c r="T2038" s="15" t="n">
        <v>74.3</v>
      </c>
      <c r="U2038" s="15" t="s">
        <v>24</v>
      </c>
      <c r="V2038" s="18" t="n">
        <f aca="false">IF(ISNUMBER(T2038),T2038,0)</f>
        <v>74.3</v>
      </c>
      <c r="W2038" s="15" t="n">
        <f aca="false">IF(U2038="Yes",1,0)</f>
        <v>0</v>
      </c>
      <c r="X2038" s="15" t="str">
        <f aca="false">IF(F2038&lt;=12,"0-12 months",IF(F2038&lt;=24,"13-24 months",IF(F2038&lt;=48,"25-48 months","49-72 months")))</f>
        <v>0-12 months</v>
      </c>
      <c r="Y2038" s="15" t="str">
        <f aca="false">IF(C2038=1,"Yes","No")</f>
        <v>Yes</v>
      </c>
      <c r="Z2038" s="15" t="n">
        <f aca="false">COUNTIF(J2038:O2038,"Yes")</f>
        <v>0</v>
      </c>
      <c r="AA2038" s="18" t="n">
        <f aca="false">S2038*W2038</f>
        <v>0</v>
      </c>
      <c r="AB2038" s="15" t="n">
        <f aca="false">(P2038="Month-to-month")+(I2038="Fiber optic")+(R2038="Electronic check")+(F2038&lt;=12)+(M2038="No")+(J2038="No")</f>
        <v>6</v>
      </c>
      <c r="AC2038" s="15" t="str">
        <f aca="false">IF(AB2038&gt;=5,"High",IF(AB2038&gt;=3,"Medium","Low"))</f>
        <v>High</v>
      </c>
    </row>
    <row r="2039" customFormat="false" ht="15" hidden="false" customHeight="false" outlineLevel="0" collapsed="false">
      <c r="A2039" s="15" t="s">
        <v>2136</v>
      </c>
      <c r="B2039" s="15" t="s">
        <v>94</v>
      </c>
      <c r="C2039" s="15" t="n">
        <v>1</v>
      </c>
      <c r="D2039" s="15" t="s">
        <v>24</v>
      </c>
      <c r="E2039" s="15" t="s">
        <v>24</v>
      </c>
      <c r="F2039" s="15" t="n">
        <v>1</v>
      </c>
      <c r="G2039" s="15" t="s">
        <v>26</v>
      </c>
      <c r="H2039" s="15" t="s">
        <v>24</v>
      </c>
      <c r="I2039" s="15" t="s">
        <v>102</v>
      </c>
      <c r="J2039" s="15" t="s">
        <v>24</v>
      </c>
      <c r="K2039" s="15" t="s">
        <v>24</v>
      </c>
      <c r="L2039" s="15" t="s">
        <v>24</v>
      </c>
      <c r="M2039" s="15" t="s">
        <v>24</v>
      </c>
      <c r="N2039" s="15" t="s">
        <v>24</v>
      </c>
      <c r="O2039" s="15" t="s">
        <v>24</v>
      </c>
      <c r="P2039" s="15" t="s">
        <v>25</v>
      </c>
      <c r="Q2039" s="15" t="s">
        <v>26</v>
      </c>
      <c r="R2039" s="15" t="s">
        <v>17</v>
      </c>
      <c r="S2039" s="18" t="n">
        <v>70.6</v>
      </c>
      <c r="T2039" s="15" t="n">
        <v>70.6</v>
      </c>
      <c r="U2039" s="15" t="s">
        <v>24</v>
      </c>
      <c r="V2039" s="18" t="n">
        <f aca="false">IF(ISNUMBER(T2039),T2039,0)</f>
        <v>70.6</v>
      </c>
      <c r="W2039" s="15" t="n">
        <f aca="false">IF(U2039="Yes",1,0)</f>
        <v>0</v>
      </c>
      <c r="X2039" s="15" t="str">
        <f aca="false">IF(F2039&lt;=12,"0-12 months",IF(F2039&lt;=24,"13-24 months",IF(F2039&lt;=48,"25-48 months","49-72 months")))</f>
        <v>0-12 months</v>
      </c>
      <c r="Y2039" s="15" t="str">
        <f aca="false">IF(C2039=1,"Yes","No")</f>
        <v>Yes</v>
      </c>
      <c r="Z2039" s="15" t="n">
        <f aca="false">COUNTIF(J2039:O2039,"Yes")</f>
        <v>0</v>
      </c>
      <c r="AA2039" s="18" t="n">
        <f aca="false">S2039*W2039</f>
        <v>0</v>
      </c>
      <c r="AB2039" s="15" t="n">
        <f aca="false">(P2039="Month-to-month")+(I2039="Fiber optic")+(R2039="Electronic check")+(F2039&lt;=12)+(M2039="No")+(J2039="No")</f>
        <v>5</v>
      </c>
      <c r="AC2039" s="15" t="str">
        <f aca="false">IF(AB2039&gt;=5,"High",IF(AB2039&gt;=3,"Medium","Low"))</f>
        <v>High</v>
      </c>
    </row>
    <row r="2040" customFormat="false" ht="15" hidden="false" customHeight="false" outlineLevel="0" collapsed="false">
      <c r="A2040" s="15" t="s">
        <v>2137</v>
      </c>
      <c r="B2040" s="15" t="s">
        <v>94</v>
      </c>
      <c r="C2040" s="15" t="n">
        <v>0</v>
      </c>
      <c r="D2040" s="15" t="s">
        <v>26</v>
      </c>
      <c r="E2040" s="15" t="s">
        <v>26</v>
      </c>
      <c r="F2040" s="15" t="n">
        <v>26</v>
      </c>
      <c r="G2040" s="15" t="s">
        <v>26</v>
      </c>
      <c r="H2040" s="15" t="s">
        <v>24</v>
      </c>
      <c r="I2040" s="15" t="s">
        <v>102</v>
      </c>
      <c r="J2040" s="15" t="s">
        <v>24</v>
      </c>
      <c r="K2040" s="15" t="s">
        <v>24</v>
      </c>
      <c r="L2040" s="15" t="s">
        <v>24</v>
      </c>
      <c r="M2040" s="15" t="s">
        <v>24</v>
      </c>
      <c r="N2040" s="15" t="s">
        <v>26</v>
      </c>
      <c r="O2040" s="15" t="s">
        <v>26</v>
      </c>
      <c r="P2040" s="15" t="s">
        <v>25</v>
      </c>
      <c r="Q2040" s="15" t="s">
        <v>26</v>
      </c>
      <c r="R2040" s="15" t="s">
        <v>15</v>
      </c>
      <c r="S2040" s="18" t="n">
        <v>90.8</v>
      </c>
      <c r="T2040" s="15" t="n">
        <v>2361.8</v>
      </c>
      <c r="U2040" s="15" t="s">
        <v>26</v>
      </c>
      <c r="V2040" s="18" t="n">
        <f aca="false">IF(ISNUMBER(T2040),T2040,0)</f>
        <v>2361.8</v>
      </c>
      <c r="W2040" s="15" t="n">
        <f aca="false">IF(U2040="Yes",1,0)</f>
        <v>1</v>
      </c>
      <c r="X2040" s="15" t="str">
        <f aca="false">IF(F2040&lt;=12,"0-12 months",IF(F2040&lt;=24,"13-24 months",IF(F2040&lt;=48,"25-48 months","49-72 months")))</f>
        <v>25-48 months</v>
      </c>
      <c r="Y2040" s="15" t="str">
        <f aca="false">IF(C2040=1,"Yes","No")</f>
        <v>No</v>
      </c>
      <c r="Z2040" s="15" t="n">
        <f aca="false">COUNTIF(J2040:O2040,"Yes")</f>
        <v>2</v>
      </c>
      <c r="AA2040" s="18" t="n">
        <f aca="false">S2040*W2040</f>
        <v>90.8</v>
      </c>
      <c r="AB2040" s="15" t="n">
        <f aca="false">(P2040="Month-to-month")+(I2040="Fiber optic")+(R2040="Electronic check")+(F2040&lt;=12)+(M2040="No")+(J2040="No")</f>
        <v>5</v>
      </c>
      <c r="AC2040" s="15" t="str">
        <f aca="false">IF(AB2040&gt;=5,"High",IF(AB2040&gt;=3,"Medium","Low"))</f>
        <v>High</v>
      </c>
    </row>
    <row r="2041" customFormat="false" ht="15" hidden="false" customHeight="false" outlineLevel="0" collapsed="false">
      <c r="A2041" s="15" t="s">
        <v>2138</v>
      </c>
      <c r="B2041" s="15" t="s">
        <v>98</v>
      </c>
      <c r="C2041" s="15" t="n">
        <v>0</v>
      </c>
      <c r="D2041" s="15" t="s">
        <v>24</v>
      </c>
      <c r="E2041" s="15" t="s">
        <v>24</v>
      </c>
      <c r="F2041" s="15" t="n">
        <v>22</v>
      </c>
      <c r="G2041" s="15" t="s">
        <v>26</v>
      </c>
      <c r="H2041" s="15" t="s">
        <v>26</v>
      </c>
      <c r="I2041" s="15" t="s">
        <v>102</v>
      </c>
      <c r="J2041" s="15" t="s">
        <v>24</v>
      </c>
      <c r="K2041" s="15" t="s">
        <v>26</v>
      </c>
      <c r="L2041" s="15" t="s">
        <v>24</v>
      </c>
      <c r="M2041" s="15" t="s">
        <v>24</v>
      </c>
      <c r="N2041" s="15" t="s">
        <v>24</v>
      </c>
      <c r="O2041" s="15" t="s">
        <v>24</v>
      </c>
      <c r="P2041" s="15" t="s">
        <v>25</v>
      </c>
      <c r="Q2041" s="15" t="s">
        <v>26</v>
      </c>
      <c r="R2041" s="15" t="s">
        <v>15</v>
      </c>
      <c r="S2041" s="18" t="n">
        <v>79.35</v>
      </c>
      <c r="T2041" s="15" t="n">
        <v>1730.35</v>
      </c>
      <c r="U2041" s="15" t="s">
        <v>26</v>
      </c>
      <c r="V2041" s="18" t="n">
        <f aca="false">IF(ISNUMBER(T2041),T2041,0)</f>
        <v>1730.35</v>
      </c>
      <c r="W2041" s="15" t="n">
        <f aca="false">IF(U2041="Yes",1,0)</f>
        <v>1</v>
      </c>
      <c r="X2041" s="15" t="str">
        <f aca="false">IF(F2041&lt;=12,"0-12 months",IF(F2041&lt;=24,"13-24 months",IF(F2041&lt;=48,"25-48 months","49-72 months")))</f>
        <v>13-24 months</v>
      </c>
      <c r="Y2041" s="15" t="str">
        <f aca="false">IF(C2041=1,"Yes","No")</f>
        <v>No</v>
      </c>
      <c r="Z2041" s="15" t="n">
        <f aca="false">COUNTIF(J2041:O2041,"Yes")</f>
        <v>1</v>
      </c>
      <c r="AA2041" s="18" t="n">
        <f aca="false">S2041*W2041</f>
        <v>79.35</v>
      </c>
      <c r="AB2041" s="15" t="n">
        <f aca="false">(P2041="Month-to-month")+(I2041="Fiber optic")+(R2041="Electronic check")+(F2041&lt;=12)+(M2041="No")+(J2041="No")</f>
        <v>5</v>
      </c>
      <c r="AC2041" s="15" t="str">
        <f aca="false">IF(AB2041&gt;=5,"High",IF(AB2041&gt;=3,"Medium","Low"))</f>
        <v>High</v>
      </c>
    </row>
    <row r="2042" customFormat="false" ht="15" hidden="false" customHeight="false" outlineLevel="0" collapsed="false">
      <c r="A2042" s="15" t="s">
        <v>2139</v>
      </c>
      <c r="B2042" s="15" t="s">
        <v>98</v>
      </c>
      <c r="C2042" s="15" t="n">
        <v>0</v>
      </c>
      <c r="D2042" s="15" t="s">
        <v>26</v>
      </c>
      <c r="E2042" s="15" t="s">
        <v>24</v>
      </c>
      <c r="F2042" s="15" t="n">
        <v>71</v>
      </c>
      <c r="G2042" s="15" t="s">
        <v>26</v>
      </c>
      <c r="H2042" s="15" t="s">
        <v>26</v>
      </c>
      <c r="I2042" s="15" t="s">
        <v>96</v>
      </c>
      <c r="J2042" s="15" t="s">
        <v>26</v>
      </c>
      <c r="K2042" s="15" t="s">
        <v>26</v>
      </c>
      <c r="L2042" s="15" t="s">
        <v>26</v>
      </c>
      <c r="M2042" s="15" t="s">
        <v>26</v>
      </c>
      <c r="N2042" s="15" t="s">
        <v>26</v>
      </c>
      <c r="O2042" s="15" t="s">
        <v>26</v>
      </c>
      <c r="P2042" s="15" t="s">
        <v>29</v>
      </c>
      <c r="Q2042" s="15" t="s">
        <v>24</v>
      </c>
      <c r="R2042" s="15" t="s">
        <v>19</v>
      </c>
      <c r="S2042" s="18" t="n">
        <v>90.55</v>
      </c>
      <c r="T2042" s="15" t="n">
        <v>6404</v>
      </c>
      <c r="U2042" s="15" t="s">
        <v>24</v>
      </c>
      <c r="V2042" s="18" t="n">
        <f aca="false">IF(ISNUMBER(T2042),T2042,0)</f>
        <v>6404</v>
      </c>
      <c r="W2042" s="15" t="n">
        <f aca="false">IF(U2042="Yes",1,0)</f>
        <v>0</v>
      </c>
      <c r="X2042" s="15" t="str">
        <f aca="false">IF(F2042&lt;=12,"0-12 months",IF(F2042&lt;=24,"13-24 months",IF(F2042&lt;=48,"25-48 months","49-72 months")))</f>
        <v>49-72 months</v>
      </c>
      <c r="Y2042" s="15" t="str">
        <f aca="false">IF(C2042=1,"Yes","No")</f>
        <v>No</v>
      </c>
      <c r="Z2042" s="15" t="n">
        <f aca="false">COUNTIF(J2042:O2042,"Yes")</f>
        <v>6</v>
      </c>
      <c r="AA2042" s="18" t="n">
        <f aca="false">S2042*W2042</f>
        <v>0</v>
      </c>
      <c r="AB2042" s="15" t="n">
        <f aca="false">(P2042="Month-to-month")+(I2042="Fiber optic")+(R2042="Electronic check")+(F2042&lt;=12)+(M2042="No")+(J2042="No")</f>
        <v>0</v>
      </c>
      <c r="AC2042" s="15" t="str">
        <f aca="false">IF(AB2042&gt;=5,"High",IF(AB2042&gt;=3,"Medium","Low"))</f>
        <v>Low</v>
      </c>
    </row>
    <row r="2043" customFormat="false" ht="15" hidden="false" customHeight="false" outlineLevel="0" collapsed="false">
      <c r="A2043" s="15" t="s">
        <v>2140</v>
      </c>
      <c r="B2043" s="15" t="s">
        <v>98</v>
      </c>
      <c r="C2043" s="15" t="n">
        <v>0</v>
      </c>
      <c r="D2043" s="15" t="s">
        <v>24</v>
      </c>
      <c r="E2043" s="15" t="s">
        <v>24</v>
      </c>
      <c r="F2043" s="15" t="n">
        <v>7</v>
      </c>
      <c r="G2043" s="15" t="s">
        <v>26</v>
      </c>
      <c r="H2043" s="15" t="s">
        <v>24</v>
      </c>
      <c r="I2043" s="15" t="s">
        <v>24</v>
      </c>
      <c r="J2043" s="15" t="s">
        <v>28</v>
      </c>
      <c r="K2043" s="15" t="s">
        <v>28</v>
      </c>
      <c r="L2043" s="15" t="s">
        <v>28</v>
      </c>
      <c r="M2043" s="15" t="s">
        <v>28</v>
      </c>
      <c r="N2043" s="15" t="s">
        <v>28</v>
      </c>
      <c r="O2043" s="15" t="s">
        <v>28</v>
      </c>
      <c r="P2043" s="15" t="s">
        <v>29</v>
      </c>
      <c r="Q2043" s="15" t="s">
        <v>24</v>
      </c>
      <c r="R2043" s="15" t="s">
        <v>17</v>
      </c>
      <c r="S2043" s="18" t="n">
        <v>19.45</v>
      </c>
      <c r="T2043" s="15" t="n">
        <v>165.35</v>
      </c>
      <c r="U2043" s="15" t="s">
        <v>24</v>
      </c>
      <c r="V2043" s="18" t="n">
        <f aca="false">IF(ISNUMBER(T2043),T2043,0)</f>
        <v>165.35</v>
      </c>
      <c r="W2043" s="15" t="n">
        <f aca="false">IF(U2043="Yes",1,0)</f>
        <v>0</v>
      </c>
      <c r="X2043" s="15" t="str">
        <f aca="false">IF(F2043&lt;=12,"0-12 months",IF(F2043&lt;=24,"13-24 months",IF(F2043&lt;=48,"25-48 months","49-72 months")))</f>
        <v>0-12 months</v>
      </c>
      <c r="Y2043" s="15" t="str">
        <f aca="false">IF(C2043=1,"Yes","No")</f>
        <v>No</v>
      </c>
      <c r="Z2043" s="15" t="n">
        <f aca="false">COUNTIF(J2043:O2043,"Yes")</f>
        <v>0</v>
      </c>
      <c r="AA2043" s="18" t="n">
        <f aca="false">S2043*W2043</f>
        <v>0</v>
      </c>
      <c r="AB2043" s="15" t="n">
        <f aca="false">(P2043="Month-to-month")+(I2043="Fiber optic")+(R2043="Electronic check")+(F2043&lt;=12)+(M2043="No")+(J2043="No")</f>
        <v>1</v>
      </c>
      <c r="AC2043" s="15" t="str">
        <f aca="false">IF(AB2043&gt;=5,"High",IF(AB2043&gt;=3,"Medium","Low"))</f>
        <v>Low</v>
      </c>
    </row>
    <row r="2044" customFormat="false" ht="15" hidden="false" customHeight="false" outlineLevel="0" collapsed="false">
      <c r="A2044" s="15" t="s">
        <v>2141</v>
      </c>
      <c r="B2044" s="15" t="s">
        <v>94</v>
      </c>
      <c r="C2044" s="15" t="n">
        <v>1</v>
      </c>
      <c r="D2044" s="15" t="s">
        <v>24</v>
      </c>
      <c r="E2044" s="15" t="s">
        <v>24</v>
      </c>
      <c r="F2044" s="15" t="n">
        <v>28</v>
      </c>
      <c r="G2044" s="15" t="s">
        <v>26</v>
      </c>
      <c r="H2044" s="15" t="s">
        <v>26</v>
      </c>
      <c r="I2044" s="15" t="s">
        <v>96</v>
      </c>
      <c r="J2044" s="15" t="s">
        <v>24</v>
      </c>
      <c r="K2044" s="15" t="s">
        <v>26</v>
      </c>
      <c r="L2044" s="15" t="s">
        <v>26</v>
      </c>
      <c r="M2044" s="15" t="s">
        <v>26</v>
      </c>
      <c r="N2044" s="15" t="s">
        <v>24</v>
      </c>
      <c r="O2044" s="15" t="s">
        <v>24</v>
      </c>
      <c r="P2044" s="15" t="s">
        <v>25</v>
      </c>
      <c r="Q2044" s="15" t="s">
        <v>24</v>
      </c>
      <c r="R2044" s="15" t="s">
        <v>19</v>
      </c>
      <c r="S2044" s="18" t="n">
        <v>64.45</v>
      </c>
      <c r="T2044" s="15" t="n">
        <v>1867.6</v>
      </c>
      <c r="U2044" s="15" t="s">
        <v>24</v>
      </c>
      <c r="V2044" s="18" t="n">
        <f aca="false">IF(ISNUMBER(T2044),T2044,0)</f>
        <v>1867.6</v>
      </c>
      <c r="W2044" s="15" t="n">
        <f aca="false">IF(U2044="Yes",1,0)</f>
        <v>0</v>
      </c>
      <c r="X2044" s="15" t="str">
        <f aca="false">IF(F2044&lt;=12,"0-12 months",IF(F2044&lt;=24,"13-24 months",IF(F2044&lt;=48,"25-48 months","49-72 months")))</f>
        <v>25-48 months</v>
      </c>
      <c r="Y2044" s="15" t="str">
        <f aca="false">IF(C2044=1,"Yes","No")</f>
        <v>Yes</v>
      </c>
      <c r="Z2044" s="15" t="n">
        <f aca="false">COUNTIF(J2044:O2044,"Yes")</f>
        <v>3</v>
      </c>
      <c r="AA2044" s="18" t="n">
        <f aca="false">S2044*W2044</f>
        <v>0</v>
      </c>
      <c r="AB2044" s="15" t="n">
        <f aca="false">(P2044="Month-to-month")+(I2044="Fiber optic")+(R2044="Electronic check")+(F2044&lt;=12)+(M2044="No")+(J2044="No")</f>
        <v>2</v>
      </c>
      <c r="AC2044" s="15" t="str">
        <f aca="false">IF(AB2044&gt;=5,"High",IF(AB2044&gt;=3,"Medium","Low"))</f>
        <v>Low</v>
      </c>
    </row>
    <row r="2045" customFormat="false" ht="15" hidden="false" customHeight="false" outlineLevel="0" collapsed="false">
      <c r="A2045" s="15" t="s">
        <v>2142</v>
      </c>
      <c r="B2045" s="15" t="s">
        <v>98</v>
      </c>
      <c r="C2045" s="15" t="n">
        <v>1</v>
      </c>
      <c r="D2045" s="15" t="s">
        <v>24</v>
      </c>
      <c r="E2045" s="15" t="s">
        <v>24</v>
      </c>
      <c r="F2045" s="15" t="n">
        <v>16</v>
      </c>
      <c r="G2045" s="15" t="s">
        <v>26</v>
      </c>
      <c r="H2045" s="15" t="s">
        <v>24</v>
      </c>
      <c r="I2045" s="15" t="s">
        <v>102</v>
      </c>
      <c r="J2045" s="15" t="s">
        <v>24</v>
      </c>
      <c r="K2045" s="15" t="s">
        <v>24</v>
      </c>
      <c r="L2045" s="15" t="s">
        <v>24</v>
      </c>
      <c r="M2045" s="15" t="s">
        <v>24</v>
      </c>
      <c r="N2045" s="15" t="s">
        <v>24</v>
      </c>
      <c r="O2045" s="15" t="s">
        <v>24</v>
      </c>
      <c r="P2045" s="15" t="s">
        <v>25</v>
      </c>
      <c r="Q2045" s="15" t="s">
        <v>24</v>
      </c>
      <c r="R2045" s="15" t="s">
        <v>15</v>
      </c>
      <c r="S2045" s="18" t="n">
        <v>69.65</v>
      </c>
      <c r="T2045" s="15" t="n">
        <v>1043.3</v>
      </c>
      <c r="U2045" s="15" t="s">
        <v>24</v>
      </c>
      <c r="V2045" s="18" t="n">
        <f aca="false">IF(ISNUMBER(T2045),T2045,0)</f>
        <v>1043.3</v>
      </c>
      <c r="W2045" s="15" t="n">
        <f aca="false">IF(U2045="Yes",1,0)</f>
        <v>0</v>
      </c>
      <c r="X2045" s="15" t="str">
        <f aca="false">IF(F2045&lt;=12,"0-12 months",IF(F2045&lt;=24,"13-24 months",IF(F2045&lt;=48,"25-48 months","49-72 months")))</f>
        <v>13-24 months</v>
      </c>
      <c r="Y2045" s="15" t="str">
        <f aca="false">IF(C2045=1,"Yes","No")</f>
        <v>Yes</v>
      </c>
      <c r="Z2045" s="15" t="n">
        <f aca="false">COUNTIF(J2045:O2045,"Yes")</f>
        <v>0</v>
      </c>
      <c r="AA2045" s="18" t="n">
        <f aca="false">S2045*W2045</f>
        <v>0</v>
      </c>
      <c r="AB2045" s="15" t="n">
        <f aca="false">(P2045="Month-to-month")+(I2045="Fiber optic")+(R2045="Electronic check")+(F2045&lt;=12)+(M2045="No")+(J2045="No")</f>
        <v>5</v>
      </c>
      <c r="AC2045" s="15" t="str">
        <f aca="false">IF(AB2045&gt;=5,"High",IF(AB2045&gt;=3,"Medium","Low"))</f>
        <v>High</v>
      </c>
    </row>
    <row r="2046" customFormat="false" ht="15" hidden="false" customHeight="false" outlineLevel="0" collapsed="false">
      <c r="A2046" s="15" t="s">
        <v>2143</v>
      </c>
      <c r="B2046" s="15" t="s">
        <v>98</v>
      </c>
      <c r="C2046" s="15" t="n">
        <v>0</v>
      </c>
      <c r="D2046" s="15" t="s">
        <v>24</v>
      </c>
      <c r="E2046" s="15" t="s">
        <v>24</v>
      </c>
      <c r="F2046" s="15" t="n">
        <v>7</v>
      </c>
      <c r="G2046" s="15" t="s">
        <v>26</v>
      </c>
      <c r="H2046" s="15" t="s">
        <v>24</v>
      </c>
      <c r="I2046" s="15" t="s">
        <v>24</v>
      </c>
      <c r="J2046" s="15" t="s">
        <v>28</v>
      </c>
      <c r="K2046" s="15" t="s">
        <v>28</v>
      </c>
      <c r="L2046" s="15" t="s">
        <v>28</v>
      </c>
      <c r="M2046" s="15" t="s">
        <v>28</v>
      </c>
      <c r="N2046" s="15" t="s">
        <v>28</v>
      </c>
      <c r="O2046" s="15" t="s">
        <v>28</v>
      </c>
      <c r="P2046" s="15" t="s">
        <v>27</v>
      </c>
      <c r="Q2046" s="15" t="s">
        <v>24</v>
      </c>
      <c r="R2046" s="15" t="s">
        <v>17</v>
      </c>
      <c r="S2046" s="18" t="n">
        <v>19.5</v>
      </c>
      <c r="T2046" s="15" t="n">
        <v>128.6</v>
      </c>
      <c r="U2046" s="15" t="s">
        <v>24</v>
      </c>
      <c r="V2046" s="18" t="n">
        <f aca="false">IF(ISNUMBER(T2046),T2046,0)</f>
        <v>128.6</v>
      </c>
      <c r="W2046" s="15" t="n">
        <f aca="false">IF(U2046="Yes",1,0)</f>
        <v>0</v>
      </c>
      <c r="X2046" s="15" t="str">
        <f aca="false">IF(F2046&lt;=12,"0-12 months",IF(F2046&lt;=24,"13-24 months",IF(F2046&lt;=48,"25-48 months","49-72 months")))</f>
        <v>0-12 months</v>
      </c>
      <c r="Y2046" s="15" t="str">
        <f aca="false">IF(C2046=1,"Yes","No")</f>
        <v>No</v>
      </c>
      <c r="Z2046" s="15" t="n">
        <f aca="false">COUNTIF(J2046:O2046,"Yes")</f>
        <v>0</v>
      </c>
      <c r="AA2046" s="18" t="n">
        <f aca="false">S2046*W2046</f>
        <v>0</v>
      </c>
      <c r="AB2046" s="15" t="n">
        <f aca="false">(P2046="Month-to-month")+(I2046="Fiber optic")+(R2046="Electronic check")+(F2046&lt;=12)+(M2046="No")+(J2046="No")</f>
        <v>1</v>
      </c>
      <c r="AC2046" s="15" t="str">
        <f aca="false">IF(AB2046&gt;=5,"High",IF(AB2046&gt;=3,"Medium","Low"))</f>
        <v>Low</v>
      </c>
    </row>
    <row r="2047" customFormat="false" ht="15" hidden="false" customHeight="false" outlineLevel="0" collapsed="false">
      <c r="A2047" s="15" t="s">
        <v>2144</v>
      </c>
      <c r="B2047" s="15" t="s">
        <v>94</v>
      </c>
      <c r="C2047" s="15" t="n">
        <v>0</v>
      </c>
      <c r="D2047" s="15" t="s">
        <v>24</v>
      </c>
      <c r="E2047" s="15" t="s">
        <v>24</v>
      </c>
      <c r="F2047" s="15" t="n">
        <v>69</v>
      </c>
      <c r="G2047" s="15" t="s">
        <v>26</v>
      </c>
      <c r="H2047" s="15" t="s">
        <v>26</v>
      </c>
      <c r="I2047" s="15" t="s">
        <v>102</v>
      </c>
      <c r="J2047" s="15" t="s">
        <v>24</v>
      </c>
      <c r="K2047" s="15" t="s">
        <v>26</v>
      </c>
      <c r="L2047" s="15" t="s">
        <v>26</v>
      </c>
      <c r="M2047" s="15" t="s">
        <v>26</v>
      </c>
      <c r="N2047" s="15" t="s">
        <v>26</v>
      </c>
      <c r="O2047" s="15" t="s">
        <v>26</v>
      </c>
      <c r="P2047" s="15" t="s">
        <v>29</v>
      </c>
      <c r="Q2047" s="15" t="s">
        <v>26</v>
      </c>
      <c r="R2047" s="15" t="s">
        <v>19</v>
      </c>
      <c r="S2047" s="18" t="n">
        <v>110.5</v>
      </c>
      <c r="T2047" s="15" t="n">
        <v>7455.45</v>
      </c>
      <c r="U2047" s="15" t="s">
        <v>24</v>
      </c>
      <c r="V2047" s="18" t="n">
        <f aca="false">IF(ISNUMBER(T2047),T2047,0)</f>
        <v>7455.45</v>
      </c>
      <c r="W2047" s="15" t="n">
        <f aca="false">IF(U2047="Yes",1,0)</f>
        <v>0</v>
      </c>
      <c r="X2047" s="15" t="str">
        <f aca="false">IF(F2047&lt;=12,"0-12 months",IF(F2047&lt;=24,"13-24 months",IF(F2047&lt;=48,"25-48 months","49-72 months")))</f>
        <v>49-72 months</v>
      </c>
      <c r="Y2047" s="15" t="str">
        <f aca="false">IF(C2047=1,"Yes","No")</f>
        <v>No</v>
      </c>
      <c r="Z2047" s="15" t="n">
        <f aca="false">COUNTIF(J2047:O2047,"Yes")</f>
        <v>5</v>
      </c>
      <c r="AA2047" s="18" t="n">
        <f aca="false">S2047*W2047</f>
        <v>0</v>
      </c>
      <c r="AB2047" s="15" t="n">
        <f aca="false">(P2047="Month-to-month")+(I2047="Fiber optic")+(R2047="Electronic check")+(F2047&lt;=12)+(M2047="No")+(J2047="No")</f>
        <v>2</v>
      </c>
      <c r="AC2047" s="15" t="str">
        <f aca="false">IF(AB2047&gt;=5,"High",IF(AB2047&gt;=3,"Medium","Low"))</f>
        <v>Low</v>
      </c>
    </row>
    <row r="2048" customFormat="false" ht="15" hidden="false" customHeight="false" outlineLevel="0" collapsed="false">
      <c r="A2048" s="15" t="s">
        <v>2145</v>
      </c>
      <c r="B2048" s="15" t="s">
        <v>94</v>
      </c>
      <c r="C2048" s="15" t="n">
        <v>0</v>
      </c>
      <c r="D2048" s="15" t="s">
        <v>24</v>
      </c>
      <c r="E2048" s="15" t="s">
        <v>26</v>
      </c>
      <c r="F2048" s="15" t="n">
        <v>1</v>
      </c>
      <c r="G2048" s="15" t="s">
        <v>24</v>
      </c>
      <c r="H2048" s="15" t="s">
        <v>95</v>
      </c>
      <c r="I2048" s="15" t="s">
        <v>96</v>
      </c>
      <c r="J2048" s="15" t="s">
        <v>24</v>
      </c>
      <c r="K2048" s="15" t="s">
        <v>24</v>
      </c>
      <c r="L2048" s="15" t="s">
        <v>24</v>
      </c>
      <c r="M2048" s="15" t="s">
        <v>24</v>
      </c>
      <c r="N2048" s="15" t="s">
        <v>24</v>
      </c>
      <c r="O2048" s="15" t="s">
        <v>24</v>
      </c>
      <c r="P2048" s="15" t="s">
        <v>25</v>
      </c>
      <c r="Q2048" s="15" t="s">
        <v>24</v>
      </c>
      <c r="R2048" s="15" t="s">
        <v>17</v>
      </c>
      <c r="S2048" s="18" t="n">
        <v>24.7</v>
      </c>
      <c r="T2048" s="15" t="n">
        <v>24.7</v>
      </c>
      <c r="U2048" s="15" t="s">
        <v>24</v>
      </c>
      <c r="V2048" s="18" t="n">
        <f aca="false">IF(ISNUMBER(T2048),T2048,0)</f>
        <v>24.7</v>
      </c>
      <c r="W2048" s="15" t="n">
        <f aca="false">IF(U2048="Yes",1,0)</f>
        <v>0</v>
      </c>
      <c r="X2048" s="15" t="str">
        <f aca="false">IF(F2048&lt;=12,"0-12 months",IF(F2048&lt;=24,"13-24 months",IF(F2048&lt;=48,"25-48 months","49-72 months")))</f>
        <v>0-12 months</v>
      </c>
      <c r="Y2048" s="15" t="str">
        <f aca="false">IF(C2048=1,"Yes","No")</f>
        <v>No</v>
      </c>
      <c r="Z2048" s="15" t="n">
        <f aca="false">COUNTIF(J2048:O2048,"Yes")</f>
        <v>0</v>
      </c>
      <c r="AA2048" s="18" t="n">
        <f aca="false">S2048*W2048</f>
        <v>0</v>
      </c>
      <c r="AB2048" s="15" t="n">
        <f aca="false">(P2048="Month-to-month")+(I2048="Fiber optic")+(R2048="Electronic check")+(F2048&lt;=12)+(M2048="No")+(J2048="No")</f>
        <v>4</v>
      </c>
      <c r="AC2048" s="15" t="str">
        <f aca="false">IF(AB2048&gt;=5,"High",IF(AB2048&gt;=3,"Medium","Low"))</f>
        <v>Medium</v>
      </c>
    </row>
    <row r="2049" customFormat="false" ht="15" hidden="false" customHeight="false" outlineLevel="0" collapsed="false">
      <c r="A2049" s="15" t="s">
        <v>2146</v>
      </c>
      <c r="B2049" s="15" t="s">
        <v>98</v>
      </c>
      <c r="C2049" s="15" t="n">
        <v>0</v>
      </c>
      <c r="D2049" s="15" t="s">
        <v>24</v>
      </c>
      <c r="E2049" s="15" t="s">
        <v>24</v>
      </c>
      <c r="F2049" s="15" t="n">
        <v>3</v>
      </c>
      <c r="G2049" s="15" t="s">
        <v>26</v>
      </c>
      <c r="H2049" s="15" t="s">
        <v>24</v>
      </c>
      <c r="I2049" s="15" t="s">
        <v>96</v>
      </c>
      <c r="J2049" s="15" t="s">
        <v>26</v>
      </c>
      <c r="K2049" s="15" t="s">
        <v>24</v>
      </c>
      <c r="L2049" s="15" t="s">
        <v>26</v>
      </c>
      <c r="M2049" s="15" t="s">
        <v>24</v>
      </c>
      <c r="N2049" s="15" t="s">
        <v>26</v>
      </c>
      <c r="O2049" s="15" t="s">
        <v>26</v>
      </c>
      <c r="P2049" s="15" t="s">
        <v>25</v>
      </c>
      <c r="Q2049" s="15" t="s">
        <v>26</v>
      </c>
      <c r="R2049" s="15" t="s">
        <v>15</v>
      </c>
      <c r="S2049" s="18" t="n">
        <v>77.4</v>
      </c>
      <c r="T2049" s="15" t="n">
        <v>206.15</v>
      </c>
      <c r="U2049" s="15" t="s">
        <v>24</v>
      </c>
      <c r="V2049" s="18" t="n">
        <f aca="false">IF(ISNUMBER(T2049),T2049,0)</f>
        <v>206.15</v>
      </c>
      <c r="W2049" s="15" t="n">
        <f aca="false">IF(U2049="Yes",1,0)</f>
        <v>0</v>
      </c>
      <c r="X2049" s="15" t="str">
        <f aca="false">IF(F2049&lt;=12,"0-12 months",IF(F2049&lt;=24,"13-24 months",IF(F2049&lt;=48,"25-48 months","49-72 months")))</f>
        <v>0-12 months</v>
      </c>
      <c r="Y2049" s="15" t="str">
        <f aca="false">IF(C2049=1,"Yes","No")</f>
        <v>No</v>
      </c>
      <c r="Z2049" s="15" t="n">
        <f aca="false">COUNTIF(J2049:O2049,"Yes")</f>
        <v>4</v>
      </c>
      <c r="AA2049" s="18" t="n">
        <f aca="false">S2049*W2049</f>
        <v>0</v>
      </c>
      <c r="AB2049" s="15" t="n">
        <f aca="false">(P2049="Month-to-month")+(I2049="Fiber optic")+(R2049="Electronic check")+(F2049&lt;=12)+(M2049="No")+(J2049="No")</f>
        <v>4</v>
      </c>
      <c r="AC2049" s="15" t="str">
        <f aca="false">IF(AB2049&gt;=5,"High",IF(AB2049&gt;=3,"Medium","Low"))</f>
        <v>Medium</v>
      </c>
    </row>
    <row r="2050" customFormat="false" ht="15" hidden="false" customHeight="false" outlineLevel="0" collapsed="false">
      <c r="A2050" s="15" t="s">
        <v>2147</v>
      </c>
      <c r="B2050" s="15" t="s">
        <v>98</v>
      </c>
      <c r="C2050" s="15" t="n">
        <v>1</v>
      </c>
      <c r="D2050" s="15" t="s">
        <v>24</v>
      </c>
      <c r="E2050" s="15" t="s">
        <v>24</v>
      </c>
      <c r="F2050" s="15" t="n">
        <v>21</v>
      </c>
      <c r="G2050" s="15" t="s">
        <v>26</v>
      </c>
      <c r="H2050" s="15" t="s">
        <v>24</v>
      </c>
      <c r="I2050" s="15" t="s">
        <v>102</v>
      </c>
      <c r="J2050" s="15" t="s">
        <v>24</v>
      </c>
      <c r="K2050" s="15" t="s">
        <v>24</v>
      </c>
      <c r="L2050" s="15" t="s">
        <v>26</v>
      </c>
      <c r="M2050" s="15" t="s">
        <v>24</v>
      </c>
      <c r="N2050" s="15" t="s">
        <v>26</v>
      </c>
      <c r="O2050" s="15" t="s">
        <v>26</v>
      </c>
      <c r="P2050" s="15" t="s">
        <v>25</v>
      </c>
      <c r="Q2050" s="15" t="s">
        <v>26</v>
      </c>
      <c r="R2050" s="15" t="s">
        <v>19</v>
      </c>
      <c r="S2050" s="18" t="n">
        <v>96.8</v>
      </c>
      <c r="T2050" s="15" t="n">
        <v>2030.3</v>
      </c>
      <c r="U2050" s="15" t="s">
        <v>26</v>
      </c>
      <c r="V2050" s="18" t="n">
        <f aca="false">IF(ISNUMBER(T2050),T2050,0)</f>
        <v>2030.3</v>
      </c>
      <c r="W2050" s="15" t="n">
        <f aca="false">IF(U2050="Yes",1,0)</f>
        <v>1</v>
      </c>
      <c r="X2050" s="15" t="str">
        <f aca="false">IF(F2050&lt;=12,"0-12 months",IF(F2050&lt;=24,"13-24 months",IF(F2050&lt;=48,"25-48 months","49-72 months")))</f>
        <v>13-24 months</v>
      </c>
      <c r="Y2050" s="15" t="str">
        <f aca="false">IF(C2050=1,"Yes","No")</f>
        <v>Yes</v>
      </c>
      <c r="Z2050" s="15" t="n">
        <f aca="false">COUNTIF(J2050:O2050,"Yes")</f>
        <v>3</v>
      </c>
      <c r="AA2050" s="18" t="n">
        <f aca="false">S2050*W2050</f>
        <v>96.8</v>
      </c>
      <c r="AB2050" s="15" t="n">
        <f aca="false">(P2050="Month-to-month")+(I2050="Fiber optic")+(R2050="Electronic check")+(F2050&lt;=12)+(M2050="No")+(J2050="No")</f>
        <v>4</v>
      </c>
      <c r="AC2050" s="15" t="str">
        <f aca="false">IF(AB2050&gt;=5,"High",IF(AB2050&gt;=3,"Medium","Low"))</f>
        <v>Medium</v>
      </c>
    </row>
    <row r="2051" customFormat="false" ht="15" hidden="false" customHeight="false" outlineLevel="0" collapsed="false">
      <c r="A2051" s="15" t="s">
        <v>2148</v>
      </c>
      <c r="B2051" s="15" t="s">
        <v>94</v>
      </c>
      <c r="C2051" s="15" t="n">
        <v>0</v>
      </c>
      <c r="D2051" s="15" t="s">
        <v>26</v>
      </c>
      <c r="E2051" s="15" t="s">
        <v>24</v>
      </c>
      <c r="F2051" s="15" t="n">
        <v>69</v>
      </c>
      <c r="G2051" s="15" t="s">
        <v>26</v>
      </c>
      <c r="H2051" s="15" t="s">
        <v>26</v>
      </c>
      <c r="I2051" s="15" t="s">
        <v>102</v>
      </c>
      <c r="J2051" s="15" t="s">
        <v>24</v>
      </c>
      <c r="K2051" s="15" t="s">
        <v>26</v>
      </c>
      <c r="L2051" s="15" t="s">
        <v>26</v>
      </c>
      <c r="M2051" s="15" t="s">
        <v>24</v>
      </c>
      <c r="N2051" s="15" t="s">
        <v>24</v>
      </c>
      <c r="O2051" s="15" t="s">
        <v>24</v>
      </c>
      <c r="P2051" s="15" t="s">
        <v>25</v>
      </c>
      <c r="Q2051" s="15" t="s">
        <v>26</v>
      </c>
      <c r="R2051" s="15" t="s">
        <v>19</v>
      </c>
      <c r="S2051" s="18" t="n">
        <v>85.4</v>
      </c>
      <c r="T2051" s="15" t="n">
        <v>5869.4</v>
      </c>
      <c r="U2051" s="15" t="s">
        <v>24</v>
      </c>
      <c r="V2051" s="18" t="n">
        <f aca="false">IF(ISNUMBER(T2051),T2051,0)</f>
        <v>5869.4</v>
      </c>
      <c r="W2051" s="15" t="n">
        <f aca="false">IF(U2051="Yes",1,0)</f>
        <v>0</v>
      </c>
      <c r="X2051" s="15" t="str">
        <f aca="false">IF(F2051&lt;=12,"0-12 months",IF(F2051&lt;=24,"13-24 months",IF(F2051&lt;=48,"25-48 months","49-72 months")))</f>
        <v>49-72 months</v>
      </c>
      <c r="Y2051" s="15" t="str">
        <f aca="false">IF(C2051=1,"Yes","No")</f>
        <v>No</v>
      </c>
      <c r="Z2051" s="15" t="n">
        <f aca="false">COUNTIF(J2051:O2051,"Yes")</f>
        <v>2</v>
      </c>
      <c r="AA2051" s="18" t="n">
        <f aca="false">S2051*W2051</f>
        <v>0</v>
      </c>
      <c r="AB2051" s="15" t="n">
        <f aca="false">(P2051="Month-to-month")+(I2051="Fiber optic")+(R2051="Electronic check")+(F2051&lt;=12)+(M2051="No")+(J2051="No")</f>
        <v>4</v>
      </c>
      <c r="AC2051" s="15" t="str">
        <f aca="false">IF(AB2051&gt;=5,"High",IF(AB2051&gt;=3,"Medium","Low"))</f>
        <v>Medium</v>
      </c>
    </row>
    <row r="2052" customFormat="false" ht="15" hidden="false" customHeight="false" outlineLevel="0" collapsed="false">
      <c r="A2052" s="15" t="s">
        <v>2149</v>
      </c>
      <c r="B2052" s="15" t="s">
        <v>94</v>
      </c>
      <c r="C2052" s="15" t="n">
        <v>0</v>
      </c>
      <c r="D2052" s="15" t="s">
        <v>26</v>
      </c>
      <c r="E2052" s="15" t="s">
        <v>24</v>
      </c>
      <c r="F2052" s="15" t="n">
        <v>71</v>
      </c>
      <c r="G2052" s="15" t="s">
        <v>24</v>
      </c>
      <c r="H2052" s="15" t="s">
        <v>95</v>
      </c>
      <c r="I2052" s="15" t="s">
        <v>96</v>
      </c>
      <c r="J2052" s="15" t="s">
        <v>26</v>
      </c>
      <c r="K2052" s="15" t="s">
        <v>26</v>
      </c>
      <c r="L2052" s="15" t="s">
        <v>26</v>
      </c>
      <c r="M2052" s="15" t="s">
        <v>26</v>
      </c>
      <c r="N2052" s="15" t="s">
        <v>24</v>
      </c>
      <c r="O2052" s="15" t="s">
        <v>24</v>
      </c>
      <c r="P2052" s="15" t="s">
        <v>29</v>
      </c>
      <c r="Q2052" s="15" t="s">
        <v>26</v>
      </c>
      <c r="R2052" s="15" t="s">
        <v>19</v>
      </c>
      <c r="S2052" s="18" t="n">
        <v>47.6</v>
      </c>
      <c r="T2052" s="15" t="n">
        <v>3377.8</v>
      </c>
      <c r="U2052" s="15" t="s">
        <v>24</v>
      </c>
      <c r="V2052" s="18" t="n">
        <f aca="false">IF(ISNUMBER(T2052),T2052,0)</f>
        <v>3377.8</v>
      </c>
      <c r="W2052" s="15" t="n">
        <f aca="false">IF(U2052="Yes",1,0)</f>
        <v>0</v>
      </c>
      <c r="X2052" s="15" t="str">
        <f aca="false">IF(F2052&lt;=12,"0-12 months",IF(F2052&lt;=24,"13-24 months",IF(F2052&lt;=48,"25-48 months","49-72 months")))</f>
        <v>49-72 months</v>
      </c>
      <c r="Y2052" s="15" t="str">
        <f aca="false">IF(C2052=1,"Yes","No")</f>
        <v>No</v>
      </c>
      <c r="Z2052" s="15" t="n">
        <f aca="false">COUNTIF(J2052:O2052,"Yes")</f>
        <v>4</v>
      </c>
      <c r="AA2052" s="18" t="n">
        <f aca="false">S2052*W2052</f>
        <v>0</v>
      </c>
      <c r="AB2052" s="15" t="n">
        <f aca="false">(P2052="Month-to-month")+(I2052="Fiber optic")+(R2052="Electronic check")+(F2052&lt;=12)+(M2052="No")+(J2052="No")</f>
        <v>0</v>
      </c>
      <c r="AC2052" s="15" t="str">
        <f aca="false">IF(AB2052&gt;=5,"High",IF(AB2052&gt;=3,"Medium","Low"))</f>
        <v>Low</v>
      </c>
    </row>
    <row r="2053" customFormat="false" ht="15" hidden="false" customHeight="false" outlineLevel="0" collapsed="false">
      <c r="A2053" s="15" t="s">
        <v>2150</v>
      </c>
      <c r="B2053" s="15" t="s">
        <v>94</v>
      </c>
      <c r="C2053" s="15" t="n">
        <v>0</v>
      </c>
      <c r="D2053" s="15" t="s">
        <v>26</v>
      </c>
      <c r="E2053" s="15" t="s">
        <v>26</v>
      </c>
      <c r="F2053" s="15" t="n">
        <v>69</v>
      </c>
      <c r="G2053" s="15" t="s">
        <v>26</v>
      </c>
      <c r="H2053" s="15" t="s">
        <v>24</v>
      </c>
      <c r="I2053" s="15" t="s">
        <v>24</v>
      </c>
      <c r="J2053" s="15" t="s">
        <v>28</v>
      </c>
      <c r="K2053" s="15" t="s">
        <v>28</v>
      </c>
      <c r="L2053" s="15" t="s">
        <v>28</v>
      </c>
      <c r="M2053" s="15" t="s">
        <v>28</v>
      </c>
      <c r="N2053" s="15" t="s">
        <v>28</v>
      </c>
      <c r="O2053" s="15" t="s">
        <v>28</v>
      </c>
      <c r="P2053" s="15" t="s">
        <v>29</v>
      </c>
      <c r="Q2053" s="15" t="s">
        <v>24</v>
      </c>
      <c r="R2053" s="15" t="s">
        <v>17</v>
      </c>
      <c r="S2053" s="18" t="n">
        <v>19.4</v>
      </c>
      <c r="T2053" s="15" t="n">
        <v>1346.2</v>
      </c>
      <c r="U2053" s="15" t="s">
        <v>24</v>
      </c>
      <c r="V2053" s="18" t="n">
        <f aca="false">IF(ISNUMBER(T2053),T2053,0)</f>
        <v>1346.2</v>
      </c>
      <c r="W2053" s="15" t="n">
        <f aca="false">IF(U2053="Yes",1,0)</f>
        <v>0</v>
      </c>
      <c r="X2053" s="15" t="str">
        <f aca="false">IF(F2053&lt;=12,"0-12 months",IF(F2053&lt;=24,"13-24 months",IF(F2053&lt;=48,"25-48 months","49-72 months")))</f>
        <v>49-72 months</v>
      </c>
      <c r="Y2053" s="15" t="str">
        <f aca="false">IF(C2053=1,"Yes","No")</f>
        <v>No</v>
      </c>
      <c r="Z2053" s="15" t="n">
        <f aca="false">COUNTIF(J2053:O2053,"Yes")</f>
        <v>0</v>
      </c>
      <c r="AA2053" s="18" t="n">
        <f aca="false">S2053*W2053</f>
        <v>0</v>
      </c>
      <c r="AB2053" s="15" t="n">
        <f aca="false">(P2053="Month-to-month")+(I2053="Fiber optic")+(R2053="Electronic check")+(F2053&lt;=12)+(M2053="No")+(J2053="No")</f>
        <v>0</v>
      </c>
      <c r="AC2053" s="15" t="str">
        <f aca="false">IF(AB2053&gt;=5,"High",IF(AB2053&gt;=3,"Medium","Low"))</f>
        <v>Low</v>
      </c>
    </row>
    <row r="2054" customFormat="false" ht="15" hidden="false" customHeight="false" outlineLevel="0" collapsed="false">
      <c r="A2054" s="15" t="s">
        <v>2151</v>
      </c>
      <c r="B2054" s="15" t="s">
        <v>94</v>
      </c>
      <c r="C2054" s="15" t="n">
        <v>0</v>
      </c>
      <c r="D2054" s="15" t="s">
        <v>24</v>
      </c>
      <c r="E2054" s="15" t="s">
        <v>24</v>
      </c>
      <c r="F2054" s="15" t="n">
        <v>48</v>
      </c>
      <c r="G2054" s="15" t="s">
        <v>26</v>
      </c>
      <c r="H2054" s="15" t="s">
        <v>26</v>
      </c>
      <c r="I2054" s="15" t="s">
        <v>102</v>
      </c>
      <c r="J2054" s="15" t="s">
        <v>24</v>
      </c>
      <c r="K2054" s="15" t="s">
        <v>24</v>
      </c>
      <c r="L2054" s="15" t="s">
        <v>26</v>
      </c>
      <c r="M2054" s="15" t="s">
        <v>26</v>
      </c>
      <c r="N2054" s="15" t="s">
        <v>26</v>
      </c>
      <c r="O2054" s="15" t="s">
        <v>26</v>
      </c>
      <c r="P2054" s="15" t="s">
        <v>25</v>
      </c>
      <c r="Q2054" s="15" t="s">
        <v>26</v>
      </c>
      <c r="R2054" s="15" t="s">
        <v>15</v>
      </c>
      <c r="S2054" s="18" t="n">
        <v>103.85</v>
      </c>
      <c r="T2054" s="15" t="n">
        <v>4946.05</v>
      </c>
      <c r="U2054" s="15" t="s">
        <v>24</v>
      </c>
      <c r="V2054" s="18" t="n">
        <f aca="false">IF(ISNUMBER(T2054),T2054,0)</f>
        <v>4946.05</v>
      </c>
      <c r="W2054" s="15" t="n">
        <f aca="false">IF(U2054="Yes",1,0)</f>
        <v>0</v>
      </c>
      <c r="X2054" s="15" t="str">
        <f aca="false">IF(F2054&lt;=12,"0-12 months",IF(F2054&lt;=24,"13-24 months",IF(F2054&lt;=48,"25-48 months","49-72 months")))</f>
        <v>25-48 months</v>
      </c>
      <c r="Y2054" s="15" t="str">
        <f aca="false">IF(C2054=1,"Yes","No")</f>
        <v>No</v>
      </c>
      <c r="Z2054" s="15" t="n">
        <f aca="false">COUNTIF(J2054:O2054,"Yes")</f>
        <v>4</v>
      </c>
      <c r="AA2054" s="18" t="n">
        <f aca="false">S2054*W2054</f>
        <v>0</v>
      </c>
      <c r="AB2054" s="15" t="n">
        <f aca="false">(P2054="Month-to-month")+(I2054="Fiber optic")+(R2054="Electronic check")+(F2054&lt;=12)+(M2054="No")+(J2054="No")</f>
        <v>4</v>
      </c>
      <c r="AC2054" s="15" t="str">
        <f aca="false">IF(AB2054&gt;=5,"High",IF(AB2054&gt;=3,"Medium","Low"))</f>
        <v>Medium</v>
      </c>
    </row>
    <row r="2055" customFormat="false" ht="15" hidden="false" customHeight="false" outlineLevel="0" collapsed="false">
      <c r="A2055" s="15" t="s">
        <v>2152</v>
      </c>
      <c r="B2055" s="15" t="s">
        <v>98</v>
      </c>
      <c r="C2055" s="15" t="n">
        <v>0</v>
      </c>
      <c r="D2055" s="15" t="s">
        <v>26</v>
      </c>
      <c r="E2055" s="15" t="s">
        <v>24</v>
      </c>
      <c r="F2055" s="15" t="n">
        <v>47</v>
      </c>
      <c r="G2055" s="15" t="s">
        <v>26</v>
      </c>
      <c r="H2055" s="15" t="s">
        <v>26</v>
      </c>
      <c r="I2055" s="15" t="s">
        <v>102</v>
      </c>
      <c r="J2055" s="15" t="s">
        <v>24</v>
      </c>
      <c r="K2055" s="15" t="s">
        <v>26</v>
      </c>
      <c r="L2055" s="15" t="s">
        <v>26</v>
      </c>
      <c r="M2055" s="15" t="s">
        <v>24</v>
      </c>
      <c r="N2055" s="15" t="s">
        <v>24</v>
      </c>
      <c r="O2055" s="15" t="s">
        <v>24</v>
      </c>
      <c r="P2055" s="15" t="s">
        <v>25</v>
      </c>
      <c r="Q2055" s="15" t="s">
        <v>26</v>
      </c>
      <c r="R2055" s="15" t="s">
        <v>19</v>
      </c>
      <c r="S2055" s="18" t="n">
        <v>83.35</v>
      </c>
      <c r="T2055" s="15" t="n">
        <v>4065</v>
      </c>
      <c r="U2055" s="15" t="s">
        <v>26</v>
      </c>
      <c r="V2055" s="18" t="n">
        <f aca="false">IF(ISNUMBER(T2055),T2055,0)</f>
        <v>4065</v>
      </c>
      <c r="W2055" s="15" t="n">
        <f aca="false">IF(U2055="Yes",1,0)</f>
        <v>1</v>
      </c>
      <c r="X2055" s="15" t="str">
        <f aca="false">IF(F2055&lt;=12,"0-12 months",IF(F2055&lt;=24,"13-24 months",IF(F2055&lt;=48,"25-48 months","49-72 months")))</f>
        <v>25-48 months</v>
      </c>
      <c r="Y2055" s="15" t="str">
        <f aca="false">IF(C2055=1,"Yes","No")</f>
        <v>No</v>
      </c>
      <c r="Z2055" s="15" t="n">
        <f aca="false">COUNTIF(J2055:O2055,"Yes")</f>
        <v>2</v>
      </c>
      <c r="AA2055" s="18" t="n">
        <f aca="false">S2055*W2055</f>
        <v>83.35</v>
      </c>
      <c r="AB2055" s="15" t="n">
        <f aca="false">(P2055="Month-to-month")+(I2055="Fiber optic")+(R2055="Electronic check")+(F2055&lt;=12)+(M2055="No")+(J2055="No")</f>
        <v>4</v>
      </c>
      <c r="AC2055" s="15" t="str">
        <f aca="false">IF(AB2055&gt;=5,"High",IF(AB2055&gt;=3,"Medium","Low"))</f>
        <v>Medium</v>
      </c>
    </row>
    <row r="2056" customFormat="false" ht="15" hidden="false" customHeight="false" outlineLevel="0" collapsed="false">
      <c r="A2056" s="15" t="s">
        <v>2153</v>
      </c>
      <c r="B2056" s="15" t="s">
        <v>94</v>
      </c>
      <c r="C2056" s="15" t="n">
        <v>0</v>
      </c>
      <c r="D2056" s="15" t="s">
        <v>24</v>
      </c>
      <c r="E2056" s="15" t="s">
        <v>24</v>
      </c>
      <c r="F2056" s="15" t="n">
        <v>2</v>
      </c>
      <c r="G2056" s="15" t="s">
        <v>26</v>
      </c>
      <c r="H2056" s="15" t="s">
        <v>26</v>
      </c>
      <c r="I2056" s="15" t="s">
        <v>96</v>
      </c>
      <c r="J2056" s="15" t="s">
        <v>24</v>
      </c>
      <c r="K2056" s="15" t="s">
        <v>24</v>
      </c>
      <c r="L2056" s="15" t="s">
        <v>24</v>
      </c>
      <c r="M2056" s="15" t="s">
        <v>24</v>
      </c>
      <c r="N2056" s="15" t="s">
        <v>24</v>
      </c>
      <c r="O2056" s="15" t="s">
        <v>24</v>
      </c>
      <c r="P2056" s="15" t="s">
        <v>25</v>
      </c>
      <c r="Q2056" s="15" t="s">
        <v>26</v>
      </c>
      <c r="R2056" s="15" t="s">
        <v>15</v>
      </c>
      <c r="S2056" s="18" t="n">
        <v>49.4</v>
      </c>
      <c r="T2056" s="15" t="n">
        <v>106.55</v>
      </c>
      <c r="U2056" s="15" t="s">
        <v>26</v>
      </c>
      <c r="V2056" s="18" t="n">
        <f aca="false">IF(ISNUMBER(T2056),T2056,0)</f>
        <v>106.55</v>
      </c>
      <c r="W2056" s="15" t="n">
        <f aca="false">IF(U2056="Yes",1,0)</f>
        <v>1</v>
      </c>
      <c r="X2056" s="15" t="str">
        <f aca="false">IF(F2056&lt;=12,"0-12 months",IF(F2056&lt;=24,"13-24 months",IF(F2056&lt;=48,"25-48 months","49-72 months")))</f>
        <v>0-12 months</v>
      </c>
      <c r="Y2056" s="15" t="str">
        <f aca="false">IF(C2056=1,"Yes","No")</f>
        <v>No</v>
      </c>
      <c r="Z2056" s="15" t="n">
        <f aca="false">COUNTIF(J2056:O2056,"Yes")</f>
        <v>0</v>
      </c>
      <c r="AA2056" s="18" t="n">
        <f aca="false">S2056*W2056</f>
        <v>49.4</v>
      </c>
      <c r="AB2056" s="15" t="n">
        <f aca="false">(P2056="Month-to-month")+(I2056="Fiber optic")+(R2056="Electronic check")+(F2056&lt;=12)+(M2056="No")+(J2056="No")</f>
        <v>5</v>
      </c>
      <c r="AC2056" s="15" t="str">
        <f aca="false">IF(AB2056&gt;=5,"High",IF(AB2056&gt;=3,"Medium","Low"))</f>
        <v>High</v>
      </c>
    </row>
    <row r="2057" customFormat="false" ht="15" hidden="false" customHeight="false" outlineLevel="0" collapsed="false">
      <c r="A2057" s="15" t="s">
        <v>2154</v>
      </c>
      <c r="B2057" s="15" t="s">
        <v>98</v>
      </c>
      <c r="C2057" s="15" t="n">
        <v>0</v>
      </c>
      <c r="D2057" s="15" t="s">
        <v>24</v>
      </c>
      <c r="E2057" s="15" t="s">
        <v>24</v>
      </c>
      <c r="F2057" s="15" t="n">
        <v>45</v>
      </c>
      <c r="G2057" s="15" t="s">
        <v>26</v>
      </c>
      <c r="H2057" s="15" t="s">
        <v>26</v>
      </c>
      <c r="I2057" s="15" t="s">
        <v>102</v>
      </c>
      <c r="J2057" s="15" t="s">
        <v>26</v>
      </c>
      <c r="K2057" s="15" t="s">
        <v>24</v>
      </c>
      <c r="L2057" s="15" t="s">
        <v>26</v>
      </c>
      <c r="M2057" s="15" t="s">
        <v>26</v>
      </c>
      <c r="N2057" s="15" t="s">
        <v>26</v>
      </c>
      <c r="O2057" s="15" t="s">
        <v>26</v>
      </c>
      <c r="P2057" s="15" t="s">
        <v>25</v>
      </c>
      <c r="Q2057" s="15" t="s">
        <v>26</v>
      </c>
      <c r="R2057" s="15" t="s">
        <v>21</v>
      </c>
      <c r="S2057" s="18" t="n">
        <v>108.45</v>
      </c>
      <c r="T2057" s="15" t="n">
        <v>4964.7</v>
      </c>
      <c r="U2057" s="15" t="s">
        <v>24</v>
      </c>
      <c r="V2057" s="18" t="n">
        <f aca="false">IF(ISNUMBER(T2057),T2057,0)</f>
        <v>4964.7</v>
      </c>
      <c r="W2057" s="15" t="n">
        <f aca="false">IF(U2057="Yes",1,0)</f>
        <v>0</v>
      </c>
      <c r="X2057" s="15" t="str">
        <f aca="false">IF(F2057&lt;=12,"0-12 months",IF(F2057&lt;=24,"13-24 months",IF(F2057&lt;=48,"25-48 months","49-72 months")))</f>
        <v>25-48 months</v>
      </c>
      <c r="Y2057" s="15" t="str">
        <f aca="false">IF(C2057=1,"Yes","No")</f>
        <v>No</v>
      </c>
      <c r="Z2057" s="15" t="n">
        <f aca="false">COUNTIF(J2057:O2057,"Yes")</f>
        <v>5</v>
      </c>
      <c r="AA2057" s="18" t="n">
        <f aca="false">S2057*W2057</f>
        <v>0</v>
      </c>
      <c r="AB2057" s="15" t="n">
        <f aca="false">(P2057="Month-to-month")+(I2057="Fiber optic")+(R2057="Electronic check")+(F2057&lt;=12)+(M2057="No")+(J2057="No")</f>
        <v>2</v>
      </c>
      <c r="AC2057" s="15" t="str">
        <f aca="false">IF(AB2057&gt;=5,"High",IF(AB2057&gt;=3,"Medium","Low"))</f>
        <v>Low</v>
      </c>
    </row>
    <row r="2058" customFormat="false" ht="15" hidden="false" customHeight="false" outlineLevel="0" collapsed="false">
      <c r="A2058" s="15" t="s">
        <v>2155</v>
      </c>
      <c r="B2058" s="15" t="s">
        <v>98</v>
      </c>
      <c r="C2058" s="15" t="n">
        <v>0</v>
      </c>
      <c r="D2058" s="15" t="s">
        <v>24</v>
      </c>
      <c r="E2058" s="15" t="s">
        <v>24</v>
      </c>
      <c r="F2058" s="15" t="n">
        <v>51</v>
      </c>
      <c r="G2058" s="15" t="s">
        <v>26</v>
      </c>
      <c r="H2058" s="15" t="s">
        <v>26</v>
      </c>
      <c r="I2058" s="15" t="s">
        <v>102</v>
      </c>
      <c r="J2058" s="15" t="s">
        <v>24</v>
      </c>
      <c r="K2058" s="15" t="s">
        <v>26</v>
      </c>
      <c r="L2058" s="15" t="s">
        <v>24</v>
      </c>
      <c r="M2058" s="15" t="s">
        <v>24</v>
      </c>
      <c r="N2058" s="15" t="s">
        <v>24</v>
      </c>
      <c r="O2058" s="15" t="s">
        <v>24</v>
      </c>
      <c r="P2058" s="15" t="s">
        <v>25</v>
      </c>
      <c r="Q2058" s="15" t="s">
        <v>24</v>
      </c>
      <c r="R2058" s="15" t="s">
        <v>19</v>
      </c>
      <c r="S2058" s="18" t="n">
        <v>81</v>
      </c>
      <c r="T2058" s="15" t="n">
        <v>4085.75</v>
      </c>
      <c r="U2058" s="15" t="s">
        <v>24</v>
      </c>
      <c r="V2058" s="18" t="n">
        <f aca="false">IF(ISNUMBER(T2058),T2058,0)</f>
        <v>4085.75</v>
      </c>
      <c r="W2058" s="15" t="n">
        <f aca="false">IF(U2058="Yes",1,0)</f>
        <v>0</v>
      </c>
      <c r="X2058" s="15" t="str">
        <f aca="false">IF(F2058&lt;=12,"0-12 months",IF(F2058&lt;=24,"13-24 months",IF(F2058&lt;=48,"25-48 months","49-72 months")))</f>
        <v>49-72 months</v>
      </c>
      <c r="Y2058" s="15" t="str">
        <f aca="false">IF(C2058=1,"Yes","No")</f>
        <v>No</v>
      </c>
      <c r="Z2058" s="15" t="n">
        <f aca="false">COUNTIF(J2058:O2058,"Yes")</f>
        <v>1</v>
      </c>
      <c r="AA2058" s="18" t="n">
        <f aca="false">S2058*W2058</f>
        <v>0</v>
      </c>
      <c r="AB2058" s="15" t="n">
        <f aca="false">(P2058="Month-to-month")+(I2058="Fiber optic")+(R2058="Electronic check")+(F2058&lt;=12)+(M2058="No")+(J2058="No")</f>
        <v>4</v>
      </c>
      <c r="AC2058" s="15" t="str">
        <f aca="false">IF(AB2058&gt;=5,"High",IF(AB2058&gt;=3,"Medium","Low"))</f>
        <v>Medium</v>
      </c>
    </row>
    <row r="2059" customFormat="false" ht="15" hidden="false" customHeight="false" outlineLevel="0" collapsed="false">
      <c r="A2059" s="15" t="s">
        <v>2156</v>
      </c>
      <c r="B2059" s="15" t="s">
        <v>94</v>
      </c>
      <c r="C2059" s="15" t="n">
        <v>0</v>
      </c>
      <c r="D2059" s="15" t="s">
        <v>26</v>
      </c>
      <c r="E2059" s="15" t="s">
        <v>24</v>
      </c>
      <c r="F2059" s="15" t="n">
        <v>22</v>
      </c>
      <c r="G2059" s="15" t="s">
        <v>26</v>
      </c>
      <c r="H2059" s="15" t="s">
        <v>26</v>
      </c>
      <c r="I2059" s="15" t="s">
        <v>96</v>
      </c>
      <c r="J2059" s="15" t="s">
        <v>26</v>
      </c>
      <c r="K2059" s="15" t="s">
        <v>24</v>
      </c>
      <c r="L2059" s="15" t="s">
        <v>24</v>
      </c>
      <c r="M2059" s="15" t="s">
        <v>26</v>
      </c>
      <c r="N2059" s="15" t="s">
        <v>26</v>
      </c>
      <c r="O2059" s="15" t="s">
        <v>26</v>
      </c>
      <c r="P2059" s="15" t="s">
        <v>25</v>
      </c>
      <c r="Q2059" s="15" t="s">
        <v>26</v>
      </c>
      <c r="R2059" s="15" t="s">
        <v>15</v>
      </c>
      <c r="S2059" s="18" t="n">
        <v>79.2</v>
      </c>
      <c r="T2059" s="15" t="n">
        <v>1742.75</v>
      </c>
      <c r="U2059" s="15" t="s">
        <v>26</v>
      </c>
      <c r="V2059" s="18" t="n">
        <f aca="false">IF(ISNUMBER(T2059),T2059,0)</f>
        <v>1742.75</v>
      </c>
      <c r="W2059" s="15" t="n">
        <f aca="false">IF(U2059="Yes",1,0)</f>
        <v>1</v>
      </c>
      <c r="X2059" s="15" t="str">
        <f aca="false">IF(F2059&lt;=12,"0-12 months",IF(F2059&lt;=24,"13-24 months",IF(F2059&lt;=48,"25-48 months","49-72 months")))</f>
        <v>13-24 months</v>
      </c>
      <c r="Y2059" s="15" t="str">
        <f aca="false">IF(C2059=1,"Yes","No")</f>
        <v>No</v>
      </c>
      <c r="Z2059" s="15" t="n">
        <f aca="false">COUNTIF(J2059:O2059,"Yes")</f>
        <v>4</v>
      </c>
      <c r="AA2059" s="18" t="n">
        <f aca="false">S2059*W2059</f>
        <v>79.2</v>
      </c>
      <c r="AB2059" s="15" t="n">
        <f aca="false">(P2059="Month-to-month")+(I2059="Fiber optic")+(R2059="Electronic check")+(F2059&lt;=12)+(M2059="No")+(J2059="No")</f>
        <v>2</v>
      </c>
      <c r="AC2059" s="15" t="str">
        <f aca="false">IF(AB2059&gt;=5,"High",IF(AB2059&gt;=3,"Medium","Low"))</f>
        <v>Low</v>
      </c>
    </row>
    <row r="2060" customFormat="false" ht="15" hidden="false" customHeight="false" outlineLevel="0" collapsed="false">
      <c r="A2060" s="15" t="s">
        <v>2157</v>
      </c>
      <c r="B2060" s="15" t="s">
        <v>98</v>
      </c>
      <c r="C2060" s="15" t="n">
        <v>0</v>
      </c>
      <c r="D2060" s="15" t="s">
        <v>24</v>
      </c>
      <c r="E2060" s="15" t="s">
        <v>24</v>
      </c>
      <c r="F2060" s="15" t="n">
        <v>72</v>
      </c>
      <c r="G2060" s="15" t="s">
        <v>26</v>
      </c>
      <c r="H2060" s="15" t="s">
        <v>26</v>
      </c>
      <c r="I2060" s="15" t="s">
        <v>96</v>
      </c>
      <c r="J2060" s="15" t="s">
        <v>26</v>
      </c>
      <c r="K2060" s="15" t="s">
        <v>26</v>
      </c>
      <c r="L2060" s="15" t="s">
        <v>26</v>
      </c>
      <c r="M2060" s="15" t="s">
        <v>26</v>
      </c>
      <c r="N2060" s="15" t="s">
        <v>26</v>
      </c>
      <c r="O2060" s="15" t="s">
        <v>26</v>
      </c>
      <c r="P2060" s="15" t="s">
        <v>29</v>
      </c>
      <c r="Q2060" s="15" t="s">
        <v>24</v>
      </c>
      <c r="R2060" s="15" t="s">
        <v>19</v>
      </c>
      <c r="S2060" s="18" t="n">
        <v>86.65</v>
      </c>
      <c r="T2060" s="15" t="n">
        <v>6224.8</v>
      </c>
      <c r="U2060" s="15" t="s">
        <v>24</v>
      </c>
      <c r="V2060" s="18" t="n">
        <f aca="false">IF(ISNUMBER(T2060),T2060,0)</f>
        <v>6224.8</v>
      </c>
      <c r="W2060" s="15" t="n">
        <f aca="false">IF(U2060="Yes",1,0)</f>
        <v>0</v>
      </c>
      <c r="X2060" s="15" t="str">
        <f aca="false">IF(F2060&lt;=12,"0-12 months",IF(F2060&lt;=24,"13-24 months",IF(F2060&lt;=48,"25-48 months","49-72 months")))</f>
        <v>49-72 months</v>
      </c>
      <c r="Y2060" s="15" t="str">
        <f aca="false">IF(C2060=1,"Yes","No")</f>
        <v>No</v>
      </c>
      <c r="Z2060" s="15" t="n">
        <f aca="false">COUNTIF(J2060:O2060,"Yes")</f>
        <v>6</v>
      </c>
      <c r="AA2060" s="18" t="n">
        <f aca="false">S2060*W2060</f>
        <v>0</v>
      </c>
      <c r="AB2060" s="15" t="n">
        <f aca="false">(P2060="Month-to-month")+(I2060="Fiber optic")+(R2060="Electronic check")+(F2060&lt;=12)+(M2060="No")+(J2060="No")</f>
        <v>0</v>
      </c>
      <c r="AC2060" s="15" t="str">
        <f aca="false">IF(AB2060&gt;=5,"High",IF(AB2060&gt;=3,"Medium","Low"))</f>
        <v>Low</v>
      </c>
    </row>
    <row r="2061" customFormat="false" ht="15" hidden="false" customHeight="false" outlineLevel="0" collapsed="false">
      <c r="A2061" s="15" t="s">
        <v>2158</v>
      </c>
      <c r="B2061" s="15" t="s">
        <v>98</v>
      </c>
      <c r="C2061" s="15" t="n">
        <v>0</v>
      </c>
      <c r="D2061" s="15" t="s">
        <v>26</v>
      </c>
      <c r="E2061" s="15" t="s">
        <v>26</v>
      </c>
      <c r="F2061" s="15" t="n">
        <v>37</v>
      </c>
      <c r="G2061" s="15" t="s">
        <v>26</v>
      </c>
      <c r="H2061" s="15" t="s">
        <v>26</v>
      </c>
      <c r="I2061" s="15" t="s">
        <v>102</v>
      </c>
      <c r="J2061" s="15" t="s">
        <v>24</v>
      </c>
      <c r="K2061" s="15" t="s">
        <v>26</v>
      </c>
      <c r="L2061" s="15" t="s">
        <v>26</v>
      </c>
      <c r="M2061" s="15" t="s">
        <v>24</v>
      </c>
      <c r="N2061" s="15" t="s">
        <v>26</v>
      </c>
      <c r="O2061" s="15" t="s">
        <v>24</v>
      </c>
      <c r="P2061" s="15" t="s">
        <v>25</v>
      </c>
      <c r="Q2061" s="15" t="s">
        <v>26</v>
      </c>
      <c r="R2061" s="15" t="s">
        <v>15</v>
      </c>
      <c r="S2061" s="18" t="n">
        <v>92.95</v>
      </c>
      <c r="T2061" s="15" t="n">
        <v>3415.25</v>
      </c>
      <c r="U2061" s="15" t="s">
        <v>24</v>
      </c>
      <c r="V2061" s="18" t="n">
        <f aca="false">IF(ISNUMBER(T2061),T2061,0)</f>
        <v>3415.25</v>
      </c>
      <c r="W2061" s="15" t="n">
        <f aca="false">IF(U2061="Yes",1,0)</f>
        <v>0</v>
      </c>
      <c r="X2061" s="15" t="str">
        <f aca="false">IF(F2061&lt;=12,"0-12 months",IF(F2061&lt;=24,"13-24 months",IF(F2061&lt;=48,"25-48 months","49-72 months")))</f>
        <v>25-48 months</v>
      </c>
      <c r="Y2061" s="15" t="str">
        <f aca="false">IF(C2061=1,"Yes","No")</f>
        <v>No</v>
      </c>
      <c r="Z2061" s="15" t="n">
        <f aca="false">COUNTIF(J2061:O2061,"Yes")</f>
        <v>3</v>
      </c>
      <c r="AA2061" s="18" t="n">
        <f aca="false">S2061*W2061</f>
        <v>0</v>
      </c>
      <c r="AB2061" s="15" t="n">
        <f aca="false">(P2061="Month-to-month")+(I2061="Fiber optic")+(R2061="Electronic check")+(F2061&lt;=12)+(M2061="No")+(J2061="No")</f>
        <v>5</v>
      </c>
      <c r="AC2061" s="15" t="str">
        <f aca="false">IF(AB2061&gt;=5,"High",IF(AB2061&gt;=3,"Medium","Low"))</f>
        <v>High</v>
      </c>
    </row>
    <row r="2062" customFormat="false" ht="15" hidden="false" customHeight="false" outlineLevel="0" collapsed="false">
      <c r="A2062" s="15" t="s">
        <v>2159</v>
      </c>
      <c r="B2062" s="15" t="s">
        <v>98</v>
      </c>
      <c r="C2062" s="15" t="n">
        <v>0</v>
      </c>
      <c r="D2062" s="15" t="s">
        <v>26</v>
      </c>
      <c r="E2062" s="15" t="s">
        <v>26</v>
      </c>
      <c r="F2062" s="15" t="n">
        <v>71</v>
      </c>
      <c r="G2062" s="15" t="s">
        <v>26</v>
      </c>
      <c r="H2062" s="15" t="s">
        <v>26</v>
      </c>
      <c r="I2062" s="15" t="s">
        <v>96</v>
      </c>
      <c r="J2062" s="15" t="s">
        <v>26</v>
      </c>
      <c r="K2062" s="15" t="s">
        <v>26</v>
      </c>
      <c r="L2062" s="15" t="s">
        <v>26</v>
      </c>
      <c r="M2062" s="15" t="s">
        <v>26</v>
      </c>
      <c r="N2062" s="15" t="s">
        <v>26</v>
      </c>
      <c r="O2062" s="15" t="s">
        <v>26</v>
      </c>
      <c r="P2062" s="15" t="s">
        <v>29</v>
      </c>
      <c r="Q2062" s="15" t="s">
        <v>24</v>
      </c>
      <c r="R2062" s="15" t="s">
        <v>15</v>
      </c>
      <c r="S2062" s="18" t="n">
        <v>90.35</v>
      </c>
      <c r="T2062" s="15" t="n">
        <v>6325.25</v>
      </c>
      <c r="U2062" s="15" t="s">
        <v>24</v>
      </c>
      <c r="V2062" s="18" t="n">
        <f aca="false">IF(ISNUMBER(T2062),T2062,0)</f>
        <v>6325.25</v>
      </c>
      <c r="W2062" s="15" t="n">
        <f aca="false">IF(U2062="Yes",1,0)</f>
        <v>0</v>
      </c>
      <c r="X2062" s="15" t="str">
        <f aca="false">IF(F2062&lt;=12,"0-12 months",IF(F2062&lt;=24,"13-24 months",IF(F2062&lt;=48,"25-48 months","49-72 months")))</f>
        <v>49-72 months</v>
      </c>
      <c r="Y2062" s="15" t="str">
        <f aca="false">IF(C2062=1,"Yes","No")</f>
        <v>No</v>
      </c>
      <c r="Z2062" s="15" t="n">
        <f aca="false">COUNTIF(J2062:O2062,"Yes")</f>
        <v>6</v>
      </c>
      <c r="AA2062" s="18" t="n">
        <f aca="false">S2062*W2062</f>
        <v>0</v>
      </c>
      <c r="AB2062" s="15" t="n">
        <f aca="false">(P2062="Month-to-month")+(I2062="Fiber optic")+(R2062="Electronic check")+(F2062&lt;=12)+(M2062="No")+(J2062="No")</f>
        <v>1</v>
      </c>
      <c r="AC2062" s="15" t="str">
        <f aca="false">IF(AB2062&gt;=5,"High",IF(AB2062&gt;=3,"Medium","Low"))</f>
        <v>Low</v>
      </c>
    </row>
    <row r="2063" customFormat="false" ht="15" hidden="false" customHeight="false" outlineLevel="0" collapsed="false">
      <c r="A2063" s="15" t="s">
        <v>2160</v>
      </c>
      <c r="B2063" s="15" t="s">
        <v>98</v>
      </c>
      <c r="C2063" s="15" t="n">
        <v>0</v>
      </c>
      <c r="D2063" s="15" t="s">
        <v>26</v>
      </c>
      <c r="E2063" s="15" t="s">
        <v>26</v>
      </c>
      <c r="F2063" s="15" t="n">
        <v>7</v>
      </c>
      <c r="G2063" s="15" t="s">
        <v>26</v>
      </c>
      <c r="H2063" s="15" t="s">
        <v>24</v>
      </c>
      <c r="I2063" s="15" t="s">
        <v>96</v>
      </c>
      <c r="J2063" s="15" t="s">
        <v>24</v>
      </c>
      <c r="K2063" s="15" t="s">
        <v>24</v>
      </c>
      <c r="L2063" s="15" t="s">
        <v>26</v>
      </c>
      <c r="M2063" s="15" t="s">
        <v>24</v>
      </c>
      <c r="N2063" s="15" t="s">
        <v>24</v>
      </c>
      <c r="O2063" s="15" t="s">
        <v>24</v>
      </c>
      <c r="P2063" s="15" t="s">
        <v>25</v>
      </c>
      <c r="Q2063" s="15" t="s">
        <v>24</v>
      </c>
      <c r="R2063" s="15" t="s">
        <v>15</v>
      </c>
      <c r="S2063" s="18" t="n">
        <v>48.7</v>
      </c>
      <c r="T2063" s="15" t="n">
        <v>340.25</v>
      </c>
      <c r="U2063" s="15" t="s">
        <v>26</v>
      </c>
      <c r="V2063" s="18" t="n">
        <f aca="false">IF(ISNUMBER(T2063),T2063,0)</f>
        <v>340.25</v>
      </c>
      <c r="W2063" s="15" t="n">
        <f aca="false">IF(U2063="Yes",1,0)</f>
        <v>1</v>
      </c>
      <c r="X2063" s="15" t="str">
        <f aca="false">IF(F2063&lt;=12,"0-12 months",IF(F2063&lt;=24,"13-24 months",IF(F2063&lt;=48,"25-48 months","49-72 months")))</f>
        <v>0-12 months</v>
      </c>
      <c r="Y2063" s="15" t="str">
        <f aca="false">IF(C2063=1,"Yes","No")</f>
        <v>No</v>
      </c>
      <c r="Z2063" s="15" t="n">
        <f aca="false">COUNTIF(J2063:O2063,"Yes")</f>
        <v>1</v>
      </c>
      <c r="AA2063" s="18" t="n">
        <f aca="false">S2063*W2063</f>
        <v>48.7</v>
      </c>
      <c r="AB2063" s="15" t="n">
        <f aca="false">(P2063="Month-to-month")+(I2063="Fiber optic")+(R2063="Electronic check")+(F2063&lt;=12)+(M2063="No")+(J2063="No")</f>
        <v>5</v>
      </c>
      <c r="AC2063" s="15" t="str">
        <f aca="false">IF(AB2063&gt;=5,"High",IF(AB2063&gt;=3,"Medium","Low"))</f>
        <v>High</v>
      </c>
    </row>
    <row r="2064" customFormat="false" ht="15" hidden="false" customHeight="false" outlineLevel="0" collapsed="false">
      <c r="A2064" s="15" t="s">
        <v>2161</v>
      </c>
      <c r="B2064" s="15" t="s">
        <v>94</v>
      </c>
      <c r="C2064" s="15" t="n">
        <v>0</v>
      </c>
      <c r="D2064" s="15" t="s">
        <v>24</v>
      </c>
      <c r="E2064" s="15" t="s">
        <v>24</v>
      </c>
      <c r="F2064" s="15" t="n">
        <v>66</v>
      </c>
      <c r="G2064" s="15" t="s">
        <v>26</v>
      </c>
      <c r="H2064" s="15" t="s">
        <v>26</v>
      </c>
      <c r="I2064" s="15" t="s">
        <v>24</v>
      </c>
      <c r="J2064" s="15" t="s">
        <v>28</v>
      </c>
      <c r="K2064" s="15" t="s">
        <v>28</v>
      </c>
      <c r="L2064" s="15" t="s">
        <v>28</v>
      </c>
      <c r="M2064" s="15" t="s">
        <v>28</v>
      </c>
      <c r="N2064" s="15" t="s">
        <v>28</v>
      </c>
      <c r="O2064" s="15" t="s">
        <v>28</v>
      </c>
      <c r="P2064" s="15" t="s">
        <v>29</v>
      </c>
      <c r="Q2064" s="15" t="s">
        <v>26</v>
      </c>
      <c r="R2064" s="15" t="s">
        <v>21</v>
      </c>
      <c r="S2064" s="18" t="n">
        <v>25.15</v>
      </c>
      <c r="T2064" s="15" t="n">
        <v>1683.6</v>
      </c>
      <c r="U2064" s="15" t="s">
        <v>24</v>
      </c>
      <c r="V2064" s="18" t="n">
        <f aca="false">IF(ISNUMBER(T2064),T2064,0)</f>
        <v>1683.6</v>
      </c>
      <c r="W2064" s="15" t="n">
        <f aca="false">IF(U2064="Yes",1,0)</f>
        <v>0</v>
      </c>
      <c r="X2064" s="15" t="str">
        <f aca="false">IF(F2064&lt;=12,"0-12 months",IF(F2064&lt;=24,"13-24 months",IF(F2064&lt;=48,"25-48 months","49-72 months")))</f>
        <v>49-72 months</v>
      </c>
      <c r="Y2064" s="15" t="str">
        <f aca="false">IF(C2064=1,"Yes","No")</f>
        <v>No</v>
      </c>
      <c r="Z2064" s="15" t="n">
        <f aca="false">COUNTIF(J2064:O2064,"Yes")</f>
        <v>0</v>
      </c>
      <c r="AA2064" s="18" t="n">
        <f aca="false">S2064*W2064</f>
        <v>0</v>
      </c>
      <c r="AB2064" s="15" t="n">
        <f aca="false">(P2064="Month-to-month")+(I2064="Fiber optic")+(R2064="Electronic check")+(F2064&lt;=12)+(M2064="No")+(J2064="No")</f>
        <v>0</v>
      </c>
      <c r="AC2064" s="15" t="str">
        <f aca="false">IF(AB2064&gt;=5,"High",IF(AB2064&gt;=3,"Medium","Low"))</f>
        <v>Low</v>
      </c>
    </row>
    <row r="2065" customFormat="false" ht="15" hidden="false" customHeight="false" outlineLevel="0" collapsed="false">
      <c r="A2065" s="15" t="s">
        <v>2162</v>
      </c>
      <c r="B2065" s="15" t="s">
        <v>98</v>
      </c>
      <c r="C2065" s="15" t="n">
        <v>0</v>
      </c>
      <c r="D2065" s="15" t="s">
        <v>26</v>
      </c>
      <c r="E2065" s="15" t="s">
        <v>26</v>
      </c>
      <c r="F2065" s="15" t="n">
        <v>51</v>
      </c>
      <c r="G2065" s="15" t="s">
        <v>26</v>
      </c>
      <c r="H2065" s="15" t="s">
        <v>24</v>
      </c>
      <c r="I2065" s="15" t="s">
        <v>96</v>
      </c>
      <c r="J2065" s="15" t="s">
        <v>26</v>
      </c>
      <c r="K2065" s="15" t="s">
        <v>24</v>
      </c>
      <c r="L2065" s="15" t="s">
        <v>24</v>
      </c>
      <c r="M2065" s="15" t="s">
        <v>26</v>
      </c>
      <c r="N2065" s="15" t="s">
        <v>26</v>
      </c>
      <c r="O2065" s="15" t="s">
        <v>26</v>
      </c>
      <c r="P2065" s="15" t="s">
        <v>27</v>
      </c>
      <c r="Q2065" s="15" t="s">
        <v>26</v>
      </c>
      <c r="R2065" s="15" t="s">
        <v>19</v>
      </c>
      <c r="S2065" s="18" t="n">
        <v>76.4</v>
      </c>
      <c r="T2065" s="15" t="n">
        <v>3966.3</v>
      </c>
      <c r="U2065" s="15" t="s">
        <v>24</v>
      </c>
      <c r="V2065" s="18" t="n">
        <f aca="false">IF(ISNUMBER(T2065),T2065,0)</f>
        <v>3966.3</v>
      </c>
      <c r="W2065" s="15" t="n">
        <f aca="false">IF(U2065="Yes",1,0)</f>
        <v>0</v>
      </c>
      <c r="X2065" s="15" t="str">
        <f aca="false">IF(F2065&lt;=12,"0-12 months",IF(F2065&lt;=24,"13-24 months",IF(F2065&lt;=48,"25-48 months","49-72 months")))</f>
        <v>49-72 months</v>
      </c>
      <c r="Y2065" s="15" t="str">
        <f aca="false">IF(C2065=1,"Yes","No")</f>
        <v>No</v>
      </c>
      <c r="Z2065" s="15" t="n">
        <f aca="false">COUNTIF(J2065:O2065,"Yes")</f>
        <v>4</v>
      </c>
      <c r="AA2065" s="18" t="n">
        <f aca="false">S2065*W2065</f>
        <v>0</v>
      </c>
      <c r="AB2065" s="15" t="n">
        <f aca="false">(P2065="Month-to-month")+(I2065="Fiber optic")+(R2065="Electronic check")+(F2065&lt;=12)+(M2065="No")+(J2065="No")</f>
        <v>0</v>
      </c>
      <c r="AC2065" s="15" t="str">
        <f aca="false">IF(AB2065&gt;=5,"High",IF(AB2065&gt;=3,"Medium","Low"))</f>
        <v>Low</v>
      </c>
    </row>
    <row r="2066" customFormat="false" ht="15" hidden="false" customHeight="false" outlineLevel="0" collapsed="false">
      <c r="A2066" s="15" t="s">
        <v>2163</v>
      </c>
      <c r="B2066" s="15" t="s">
        <v>94</v>
      </c>
      <c r="C2066" s="15" t="n">
        <v>0</v>
      </c>
      <c r="D2066" s="15" t="s">
        <v>26</v>
      </c>
      <c r="E2066" s="15" t="s">
        <v>26</v>
      </c>
      <c r="F2066" s="15" t="n">
        <v>30</v>
      </c>
      <c r="G2066" s="15" t="s">
        <v>26</v>
      </c>
      <c r="H2066" s="15" t="s">
        <v>24</v>
      </c>
      <c r="I2066" s="15" t="s">
        <v>24</v>
      </c>
      <c r="J2066" s="15" t="s">
        <v>28</v>
      </c>
      <c r="K2066" s="15" t="s">
        <v>28</v>
      </c>
      <c r="L2066" s="15" t="s">
        <v>28</v>
      </c>
      <c r="M2066" s="15" t="s">
        <v>28</v>
      </c>
      <c r="N2066" s="15" t="s">
        <v>28</v>
      </c>
      <c r="O2066" s="15" t="s">
        <v>28</v>
      </c>
      <c r="P2066" s="15" t="s">
        <v>27</v>
      </c>
      <c r="Q2066" s="15" t="s">
        <v>24</v>
      </c>
      <c r="R2066" s="15" t="s">
        <v>19</v>
      </c>
      <c r="S2066" s="18" t="n">
        <v>19.55</v>
      </c>
      <c r="T2066" s="15" t="n">
        <v>608.5</v>
      </c>
      <c r="U2066" s="15" t="s">
        <v>24</v>
      </c>
      <c r="V2066" s="18" t="n">
        <f aca="false">IF(ISNUMBER(T2066),T2066,0)</f>
        <v>608.5</v>
      </c>
      <c r="W2066" s="15" t="n">
        <f aca="false">IF(U2066="Yes",1,0)</f>
        <v>0</v>
      </c>
      <c r="X2066" s="15" t="str">
        <f aca="false">IF(F2066&lt;=12,"0-12 months",IF(F2066&lt;=24,"13-24 months",IF(F2066&lt;=48,"25-48 months","49-72 months")))</f>
        <v>25-48 months</v>
      </c>
      <c r="Y2066" s="15" t="str">
        <f aca="false">IF(C2066=1,"Yes","No")</f>
        <v>No</v>
      </c>
      <c r="Z2066" s="15" t="n">
        <f aca="false">COUNTIF(J2066:O2066,"Yes")</f>
        <v>0</v>
      </c>
      <c r="AA2066" s="18" t="n">
        <f aca="false">S2066*W2066</f>
        <v>0</v>
      </c>
      <c r="AB2066" s="15" t="n">
        <f aca="false">(P2066="Month-to-month")+(I2066="Fiber optic")+(R2066="Electronic check")+(F2066&lt;=12)+(M2066="No")+(J2066="No")</f>
        <v>0</v>
      </c>
      <c r="AC2066" s="15" t="str">
        <f aca="false">IF(AB2066&gt;=5,"High",IF(AB2066&gt;=3,"Medium","Low"))</f>
        <v>Low</v>
      </c>
    </row>
    <row r="2067" customFormat="false" ht="15" hidden="false" customHeight="false" outlineLevel="0" collapsed="false">
      <c r="A2067" s="15" t="s">
        <v>2164</v>
      </c>
      <c r="B2067" s="15" t="s">
        <v>94</v>
      </c>
      <c r="C2067" s="15" t="n">
        <v>0</v>
      </c>
      <c r="D2067" s="15" t="s">
        <v>24</v>
      </c>
      <c r="E2067" s="15" t="s">
        <v>24</v>
      </c>
      <c r="F2067" s="15" t="n">
        <v>34</v>
      </c>
      <c r="G2067" s="15" t="s">
        <v>26</v>
      </c>
      <c r="H2067" s="15" t="s">
        <v>26</v>
      </c>
      <c r="I2067" s="15" t="s">
        <v>102</v>
      </c>
      <c r="J2067" s="15" t="s">
        <v>24</v>
      </c>
      <c r="K2067" s="15" t="s">
        <v>24</v>
      </c>
      <c r="L2067" s="15" t="s">
        <v>24</v>
      </c>
      <c r="M2067" s="15" t="s">
        <v>24</v>
      </c>
      <c r="N2067" s="15" t="s">
        <v>26</v>
      </c>
      <c r="O2067" s="15" t="s">
        <v>24</v>
      </c>
      <c r="P2067" s="15" t="s">
        <v>25</v>
      </c>
      <c r="Q2067" s="15" t="s">
        <v>24</v>
      </c>
      <c r="R2067" s="15" t="s">
        <v>15</v>
      </c>
      <c r="S2067" s="18" t="n">
        <v>85.35</v>
      </c>
      <c r="T2067" s="15" t="n">
        <v>2896.6</v>
      </c>
      <c r="U2067" s="15" t="s">
        <v>24</v>
      </c>
      <c r="V2067" s="18" t="n">
        <f aca="false">IF(ISNUMBER(T2067),T2067,0)</f>
        <v>2896.6</v>
      </c>
      <c r="W2067" s="15" t="n">
        <f aca="false">IF(U2067="Yes",1,0)</f>
        <v>0</v>
      </c>
      <c r="X2067" s="15" t="str">
        <f aca="false">IF(F2067&lt;=12,"0-12 months",IF(F2067&lt;=24,"13-24 months",IF(F2067&lt;=48,"25-48 months","49-72 months")))</f>
        <v>25-48 months</v>
      </c>
      <c r="Y2067" s="15" t="str">
        <f aca="false">IF(C2067=1,"Yes","No")</f>
        <v>No</v>
      </c>
      <c r="Z2067" s="15" t="n">
        <f aca="false">COUNTIF(J2067:O2067,"Yes")</f>
        <v>1</v>
      </c>
      <c r="AA2067" s="18" t="n">
        <f aca="false">S2067*W2067</f>
        <v>0</v>
      </c>
      <c r="AB2067" s="15" t="n">
        <f aca="false">(P2067="Month-to-month")+(I2067="Fiber optic")+(R2067="Electronic check")+(F2067&lt;=12)+(M2067="No")+(J2067="No")</f>
        <v>5</v>
      </c>
      <c r="AC2067" s="15" t="str">
        <f aca="false">IF(AB2067&gt;=5,"High",IF(AB2067&gt;=3,"Medium","Low"))</f>
        <v>High</v>
      </c>
    </row>
    <row r="2068" customFormat="false" ht="15" hidden="false" customHeight="false" outlineLevel="0" collapsed="false">
      <c r="A2068" s="15" t="s">
        <v>2165</v>
      </c>
      <c r="B2068" s="15" t="s">
        <v>98</v>
      </c>
      <c r="C2068" s="15" t="n">
        <v>0</v>
      </c>
      <c r="D2068" s="15" t="s">
        <v>26</v>
      </c>
      <c r="E2068" s="15" t="s">
        <v>26</v>
      </c>
      <c r="F2068" s="15" t="n">
        <v>64</v>
      </c>
      <c r="G2068" s="15" t="s">
        <v>26</v>
      </c>
      <c r="H2068" s="15" t="s">
        <v>26</v>
      </c>
      <c r="I2068" s="15" t="s">
        <v>24</v>
      </c>
      <c r="J2068" s="15" t="s">
        <v>28</v>
      </c>
      <c r="K2068" s="15" t="s">
        <v>28</v>
      </c>
      <c r="L2068" s="15" t="s">
        <v>28</v>
      </c>
      <c r="M2068" s="15" t="s">
        <v>28</v>
      </c>
      <c r="N2068" s="15" t="s">
        <v>28</v>
      </c>
      <c r="O2068" s="15" t="s">
        <v>28</v>
      </c>
      <c r="P2068" s="15" t="s">
        <v>29</v>
      </c>
      <c r="Q2068" s="15" t="s">
        <v>26</v>
      </c>
      <c r="R2068" s="15" t="s">
        <v>17</v>
      </c>
      <c r="S2068" s="18" t="n">
        <v>24.8</v>
      </c>
      <c r="T2068" s="15" t="n">
        <v>1514.85</v>
      </c>
      <c r="U2068" s="15" t="s">
        <v>24</v>
      </c>
      <c r="V2068" s="18" t="n">
        <f aca="false">IF(ISNUMBER(T2068),T2068,0)</f>
        <v>1514.85</v>
      </c>
      <c r="W2068" s="15" t="n">
        <f aca="false">IF(U2068="Yes",1,0)</f>
        <v>0</v>
      </c>
      <c r="X2068" s="15" t="str">
        <f aca="false">IF(F2068&lt;=12,"0-12 months",IF(F2068&lt;=24,"13-24 months",IF(F2068&lt;=48,"25-48 months","49-72 months")))</f>
        <v>49-72 months</v>
      </c>
      <c r="Y2068" s="15" t="str">
        <f aca="false">IF(C2068=1,"Yes","No")</f>
        <v>No</v>
      </c>
      <c r="Z2068" s="15" t="n">
        <f aca="false">COUNTIF(J2068:O2068,"Yes")</f>
        <v>0</v>
      </c>
      <c r="AA2068" s="18" t="n">
        <f aca="false">S2068*W2068</f>
        <v>0</v>
      </c>
      <c r="AB2068" s="15" t="n">
        <f aca="false">(P2068="Month-to-month")+(I2068="Fiber optic")+(R2068="Electronic check")+(F2068&lt;=12)+(M2068="No")+(J2068="No")</f>
        <v>0</v>
      </c>
      <c r="AC2068" s="15" t="str">
        <f aca="false">IF(AB2068&gt;=5,"High",IF(AB2068&gt;=3,"Medium","Low"))</f>
        <v>Low</v>
      </c>
    </row>
    <row r="2069" customFormat="false" ht="15" hidden="false" customHeight="false" outlineLevel="0" collapsed="false">
      <c r="A2069" s="15" t="s">
        <v>2166</v>
      </c>
      <c r="B2069" s="15" t="s">
        <v>98</v>
      </c>
      <c r="C2069" s="15" t="n">
        <v>1</v>
      </c>
      <c r="D2069" s="15" t="s">
        <v>26</v>
      </c>
      <c r="E2069" s="15" t="s">
        <v>24</v>
      </c>
      <c r="F2069" s="15" t="n">
        <v>65</v>
      </c>
      <c r="G2069" s="15" t="s">
        <v>26</v>
      </c>
      <c r="H2069" s="15" t="s">
        <v>26</v>
      </c>
      <c r="I2069" s="15" t="s">
        <v>102</v>
      </c>
      <c r="J2069" s="15" t="s">
        <v>24</v>
      </c>
      <c r="K2069" s="15" t="s">
        <v>26</v>
      </c>
      <c r="L2069" s="15" t="s">
        <v>26</v>
      </c>
      <c r="M2069" s="15" t="s">
        <v>24</v>
      </c>
      <c r="N2069" s="15" t="s">
        <v>26</v>
      </c>
      <c r="O2069" s="15" t="s">
        <v>26</v>
      </c>
      <c r="P2069" s="15" t="s">
        <v>27</v>
      </c>
      <c r="Q2069" s="15" t="s">
        <v>26</v>
      </c>
      <c r="R2069" s="15" t="s">
        <v>19</v>
      </c>
      <c r="S2069" s="18" t="n">
        <v>103.15</v>
      </c>
      <c r="T2069" s="15" t="n">
        <v>6792.45</v>
      </c>
      <c r="U2069" s="15" t="s">
        <v>24</v>
      </c>
      <c r="V2069" s="18" t="n">
        <f aca="false">IF(ISNUMBER(T2069),T2069,0)</f>
        <v>6792.45</v>
      </c>
      <c r="W2069" s="15" t="n">
        <f aca="false">IF(U2069="Yes",1,0)</f>
        <v>0</v>
      </c>
      <c r="X2069" s="15" t="str">
        <f aca="false">IF(F2069&lt;=12,"0-12 months",IF(F2069&lt;=24,"13-24 months",IF(F2069&lt;=48,"25-48 months","49-72 months")))</f>
        <v>49-72 months</v>
      </c>
      <c r="Y2069" s="15" t="str">
        <f aca="false">IF(C2069=1,"Yes","No")</f>
        <v>Yes</v>
      </c>
      <c r="Z2069" s="15" t="n">
        <f aca="false">COUNTIF(J2069:O2069,"Yes")</f>
        <v>4</v>
      </c>
      <c r="AA2069" s="18" t="n">
        <f aca="false">S2069*W2069</f>
        <v>0</v>
      </c>
      <c r="AB2069" s="15" t="n">
        <f aca="false">(P2069="Month-to-month")+(I2069="Fiber optic")+(R2069="Electronic check")+(F2069&lt;=12)+(M2069="No")+(J2069="No")</f>
        <v>3</v>
      </c>
      <c r="AC2069" s="15" t="str">
        <f aca="false">IF(AB2069&gt;=5,"High",IF(AB2069&gt;=3,"Medium","Low"))</f>
        <v>Medium</v>
      </c>
    </row>
    <row r="2070" customFormat="false" ht="15" hidden="false" customHeight="false" outlineLevel="0" collapsed="false">
      <c r="A2070" s="15" t="s">
        <v>2167</v>
      </c>
      <c r="B2070" s="15" t="s">
        <v>98</v>
      </c>
      <c r="C2070" s="15" t="n">
        <v>0</v>
      </c>
      <c r="D2070" s="15" t="s">
        <v>24</v>
      </c>
      <c r="E2070" s="15" t="s">
        <v>24</v>
      </c>
      <c r="F2070" s="15" t="n">
        <v>47</v>
      </c>
      <c r="G2070" s="15" t="s">
        <v>26</v>
      </c>
      <c r="H2070" s="15" t="s">
        <v>26</v>
      </c>
      <c r="I2070" s="15" t="s">
        <v>102</v>
      </c>
      <c r="J2070" s="15" t="s">
        <v>26</v>
      </c>
      <c r="K2070" s="15" t="s">
        <v>26</v>
      </c>
      <c r="L2070" s="15" t="s">
        <v>24</v>
      </c>
      <c r="M2070" s="15" t="s">
        <v>26</v>
      </c>
      <c r="N2070" s="15" t="s">
        <v>26</v>
      </c>
      <c r="O2070" s="15" t="s">
        <v>24</v>
      </c>
      <c r="P2070" s="15" t="s">
        <v>25</v>
      </c>
      <c r="Q2070" s="15" t="s">
        <v>24</v>
      </c>
      <c r="R2070" s="15" t="s">
        <v>17</v>
      </c>
      <c r="S2070" s="18" t="n">
        <v>100.75</v>
      </c>
      <c r="T2070" s="15" t="n">
        <v>4669.2</v>
      </c>
      <c r="U2070" s="15" t="s">
        <v>24</v>
      </c>
      <c r="V2070" s="18" t="n">
        <f aca="false">IF(ISNUMBER(T2070),T2070,0)</f>
        <v>4669.2</v>
      </c>
      <c r="W2070" s="15" t="n">
        <f aca="false">IF(U2070="Yes",1,0)</f>
        <v>0</v>
      </c>
      <c r="X2070" s="15" t="str">
        <f aca="false">IF(F2070&lt;=12,"0-12 months",IF(F2070&lt;=24,"13-24 months",IF(F2070&lt;=48,"25-48 months","49-72 months")))</f>
        <v>25-48 months</v>
      </c>
      <c r="Y2070" s="15" t="str">
        <f aca="false">IF(C2070=1,"Yes","No")</f>
        <v>No</v>
      </c>
      <c r="Z2070" s="15" t="n">
        <f aca="false">COUNTIF(J2070:O2070,"Yes")</f>
        <v>4</v>
      </c>
      <c r="AA2070" s="18" t="n">
        <f aca="false">S2070*W2070</f>
        <v>0</v>
      </c>
      <c r="AB2070" s="15" t="n">
        <f aca="false">(P2070="Month-to-month")+(I2070="Fiber optic")+(R2070="Electronic check")+(F2070&lt;=12)+(M2070="No")+(J2070="No")</f>
        <v>2</v>
      </c>
      <c r="AC2070" s="15" t="str">
        <f aca="false">IF(AB2070&gt;=5,"High",IF(AB2070&gt;=3,"Medium","Low"))</f>
        <v>Low</v>
      </c>
    </row>
    <row r="2071" customFormat="false" ht="15" hidden="false" customHeight="false" outlineLevel="0" collapsed="false">
      <c r="A2071" s="15" t="s">
        <v>2168</v>
      </c>
      <c r="B2071" s="15" t="s">
        <v>94</v>
      </c>
      <c r="C2071" s="15" t="n">
        <v>0</v>
      </c>
      <c r="D2071" s="15" t="s">
        <v>24</v>
      </c>
      <c r="E2071" s="15" t="s">
        <v>24</v>
      </c>
      <c r="F2071" s="15" t="n">
        <v>1</v>
      </c>
      <c r="G2071" s="15" t="s">
        <v>26</v>
      </c>
      <c r="H2071" s="15" t="s">
        <v>24</v>
      </c>
      <c r="I2071" s="15" t="s">
        <v>102</v>
      </c>
      <c r="J2071" s="15" t="s">
        <v>26</v>
      </c>
      <c r="K2071" s="15" t="s">
        <v>24</v>
      </c>
      <c r="L2071" s="15" t="s">
        <v>24</v>
      </c>
      <c r="M2071" s="15" t="s">
        <v>24</v>
      </c>
      <c r="N2071" s="15" t="s">
        <v>26</v>
      </c>
      <c r="O2071" s="15" t="s">
        <v>26</v>
      </c>
      <c r="P2071" s="15" t="s">
        <v>25</v>
      </c>
      <c r="Q2071" s="15" t="s">
        <v>26</v>
      </c>
      <c r="R2071" s="15" t="s">
        <v>15</v>
      </c>
      <c r="S2071" s="18" t="n">
        <v>95.6</v>
      </c>
      <c r="T2071" s="15" t="n">
        <v>95.6</v>
      </c>
      <c r="U2071" s="15" t="s">
        <v>26</v>
      </c>
      <c r="V2071" s="18" t="n">
        <f aca="false">IF(ISNUMBER(T2071),T2071,0)</f>
        <v>95.6</v>
      </c>
      <c r="W2071" s="15" t="n">
        <f aca="false">IF(U2071="Yes",1,0)</f>
        <v>1</v>
      </c>
      <c r="X2071" s="15" t="str">
        <f aca="false">IF(F2071&lt;=12,"0-12 months",IF(F2071&lt;=24,"13-24 months",IF(F2071&lt;=48,"25-48 months","49-72 months")))</f>
        <v>0-12 months</v>
      </c>
      <c r="Y2071" s="15" t="str">
        <f aca="false">IF(C2071=1,"Yes","No")</f>
        <v>No</v>
      </c>
      <c r="Z2071" s="15" t="n">
        <f aca="false">COUNTIF(J2071:O2071,"Yes")</f>
        <v>3</v>
      </c>
      <c r="AA2071" s="18" t="n">
        <f aca="false">S2071*W2071</f>
        <v>95.6</v>
      </c>
      <c r="AB2071" s="15" t="n">
        <f aca="false">(P2071="Month-to-month")+(I2071="Fiber optic")+(R2071="Electronic check")+(F2071&lt;=12)+(M2071="No")+(J2071="No")</f>
        <v>5</v>
      </c>
      <c r="AC2071" s="15" t="str">
        <f aca="false">IF(AB2071&gt;=5,"High",IF(AB2071&gt;=3,"Medium","Low"))</f>
        <v>High</v>
      </c>
    </row>
    <row r="2072" customFormat="false" ht="15" hidden="false" customHeight="false" outlineLevel="0" collapsed="false">
      <c r="A2072" s="15" t="s">
        <v>2169</v>
      </c>
      <c r="B2072" s="15" t="s">
        <v>94</v>
      </c>
      <c r="C2072" s="15" t="n">
        <v>0</v>
      </c>
      <c r="D2072" s="15" t="s">
        <v>24</v>
      </c>
      <c r="E2072" s="15" t="s">
        <v>24</v>
      </c>
      <c r="F2072" s="15" t="n">
        <v>49</v>
      </c>
      <c r="G2072" s="15" t="s">
        <v>26</v>
      </c>
      <c r="H2072" s="15" t="s">
        <v>26</v>
      </c>
      <c r="I2072" s="15" t="s">
        <v>96</v>
      </c>
      <c r="J2072" s="15" t="s">
        <v>26</v>
      </c>
      <c r="K2072" s="15" t="s">
        <v>26</v>
      </c>
      <c r="L2072" s="15" t="s">
        <v>24</v>
      </c>
      <c r="M2072" s="15" t="s">
        <v>24</v>
      </c>
      <c r="N2072" s="15" t="s">
        <v>24</v>
      </c>
      <c r="O2072" s="15" t="s">
        <v>24</v>
      </c>
      <c r="P2072" s="15" t="s">
        <v>25</v>
      </c>
      <c r="Q2072" s="15" t="s">
        <v>26</v>
      </c>
      <c r="R2072" s="15" t="s">
        <v>21</v>
      </c>
      <c r="S2072" s="18" t="n">
        <v>59.75</v>
      </c>
      <c r="T2072" s="15" t="n">
        <v>2934.3</v>
      </c>
      <c r="U2072" s="15" t="s">
        <v>26</v>
      </c>
      <c r="V2072" s="18" t="n">
        <f aca="false">IF(ISNUMBER(T2072),T2072,0)</f>
        <v>2934.3</v>
      </c>
      <c r="W2072" s="15" t="n">
        <f aca="false">IF(U2072="Yes",1,0)</f>
        <v>1</v>
      </c>
      <c r="X2072" s="15" t="str">
        <f aca="false">IF(F2072&lt;=12,"0-12 months",IF(F2072&lt;=24,"13-24 months",IF(F2072&lt;=48,"25-48 months","49-72 months")))</f>
        <v>49-72 months</v>
      </c>
      <c r="Y2072" s="15" t="str">
        <f aca="false">IF(C2072=1,"Yes","No")</f>
        <v>No</v>
      </c>
      <c r="Z2072" s="15" t="n">
        <f aca="false">COUNTIF(J2072:O2072,"Yes")</f>
        <v>2</v>
      </c>
      <c r="AA2072" s="18" t="n">
        <f aca="false">S2072*W2072</f>
        <v>59.75</v>
      </c>
      <c r="AB2072" s="15" t="n">
        <f aca="false">(P2072="Month-to-month")+(I2072="Fiber optic")+(R2072="Electronic check")+(F2072&lt;=12)+(M2072="No")+(J2072="No")</f>
        <v>2</v>
      </c>
      <c r="AC2072" s="15" t="str">
        <f aca="false">IF(AB2072&gt;=5,"High",IF(AB2072&gt;=3,"Medium","Low"))</f>
        <v>Low</v>
      </c>
    </row>
    <row r="2073" customFormat="false" ht="15" hidden="false" customHeight="false" outlineLevel="0" collapsed="false">
      <c r="A2073" s="15" t="s">
        <v>2170</v>
      </c>
      <c r="B2073" s="15" t="s">
        <v>94</v>
      </c>
      <c r="C2073" s="15" t="n">
        <v>0</v>
      </c>
      <c r="D2073" s="15" t="s">
        <v>26</v>
      </c>
      <c r="E2073" s="15" t="s">
        <v>26</v>
      </c>
      <c r="F2073" s="15" t="n">
        <v>67</v>
      </c>
      <c r="G2073" s="15" t="s">
        <v>26</v>
      </c>
      <c r="H2073" s="15" t="s">
        <v>26</v>
      </c>
      <c r="I2073" s="15" t="s">
        <v>102</v>
      </c>
      <c r="J2073" s="15" t="s">
        <v>24</v>
      </c>
      <c r="K2073" s="15" t="s">
        <v>26</v>
      </c>
      <c r="L2073" s="15" t="s">
        <v>24</v>
      </c>
      <c r="M2073" s="15" t="s">
        <v>26</v>
      </c>
      <c r="N2073" s="15" t="s">
        <v>26</v>
      </c>
      <c r="O2073" s="15" t="s">
        <v>24</v>
      </c>
      <c r="P2073" s="15" t="s">
        <v>29</v>
      </c>
      <c r="Q2073" s="15" t="s">
        <v>24</v>
      </c>
      <c r="R2073" s="15" t="s">
        <v>21</v>
      </c>
      <c r="S2073" s="18" t="n">
        <v>94.1</v>
      </c>
      <c r="T2073" s="15" t="n">
        <v>6302.8</v>
      </c>
      <c r="U2073" s="15" t="s">
        <v>24</v>
      </c>
      <c r="V2073" s="18" t="n">
        <f aca="false">IF(ISNUMBER(T2073),T2073,0)</f>
        <v>6302.8</v>
      </c>
      <c r="W2073" s="15" t="n">
        <f aca="false">IF(U2073="Yes",1,0)</f>
        <v>0</v>
      </c>
      <c r="X2073" s="15" t="str">
        <f aca="false">IF(F2073&lt;=12,"0-12 months",IF(F2073&lt;=24,"13-24 months",IF(F2073&lt;=48,"25-48 months","49-72 months")))</f>
        <v>49-72 months</v>
      </c>
      <c r="Y2073" s="15" t="str">
        <f aca="false">IF(C2073=1,"Yes","No")</f>
        <v>No</v>
      </c>
      <c r="Z2073" s="15" t="n">
        <f aca="false">COUNTIF(J2073:O2073,"Yes")</f>
        <v>3</v>
      </c>
      <c r="AA2073" s="18" t="n">
        <f aca="false">S2073*W2073</f>
        <v>0</v>
      </c>
      <c r="AB2073" s="15" t="n">
        <f aca="false">(P2073="Month-to-month")+(I2073="Fiber optic")+(R2073="Electronic check")+(F2073&lt;=12)+(M2073="No")+(J2073="No")</f>
        <v>2</v>
      </c>
      <c r="AC2073" s="15" t="str">
        <f aca="false">IF(AB2073&gt;=5,"High",IF(AB2073&gt;=3,"Medium","Low"))</f>
        <v>Low</v>
      </c>
    </row>
    <row r="2074" customFormat="false" ht="15" hidden="false" customHeight="false" outlineLevel="0" collapsed="false">
      <c r="A2074" s="15" t="s">
        <v>2171</v>
      </c>
      <c r="B2074" s="15" t="s">
        <v>98</v>
      </c>
      <c r="C2074" s="15" t="n">
        <v>0</v>
      </c>
      <c r="D2074" s="15" t="s">
        <v>24</v>
      </c>
      <c r="E2074" s="15" t="s">
        <v>26</v>
      </c>
      <c r="F2074" s="15" t="n">
        <v>39</v>
      </c>
      <c r="G2074" s="15" t="s">
        <v>26</v>
      </c>
      <c r="H2074" s="15" t="s">
        <v>24</v>
      </c>
      <c r="I2074" s="15" t="s">
        <v>24</v>
      </c>
      <c r="J2074" s="15" t="s">
        <v>28</v>
      </c>
      <c r="K2074" s="15" t="s">
        <v>28</v>
      </c>
      <c r="L2074" s="15" t="s">
        <v>28</v>
      </c>
      <c r="M2074" s="15" t="s">
        <v>28</v>
      </c>
      <c r="N2074" s="15" t="s">
        <v>28</v>
      </c>
      <c r="O2074" s="15" t="s">
        <v>28</v>
      </c>
      <c r="P2074" s="15" t="s">
        <v>27</v>
      </c>
      <c r="Q2074" s="15" t="s">
        <v>24</v>
      </c>
      <c r="R2074" s="15" t="s">
        <v>19</v>
      </c>
      <c r="S2074" s="18" t="n">
        <v>19.35</v>
      </c>
      <c r="T2074" s="15" t="n">
        <v>779.2</v>
      </c>
      <c r="U2074" s="15" t="s">
        <v>24</v>
      </c>
      <c r="V2074" s="18" t="n">
        <f aca="false">IF(ISNUMBER(T2074),T2074,0)</f>
        <v>779.2</v>
      </c>
      <c r="W2074" s="15" t="n">
        <f aca="false">IF(U2074="Yes",1,0)</f>
        <v>0</v>
      </c>
      <c r="X2074" s="15" t="str">
        <f aca="false">IF(F2074&lt;=12,"0-12 months",IF(F2074&lt;=24,"13-24 months",IF(F2074&lt;=48,"25-48 months","49-72 months")))</f>
        <v>25-48 months</v>
      </c>
      <c r="Y2074" s="15" t="str">
        <f aca="false">IF(C2074=1,"Yes","No")</f>
        <v>No</v>
      </c>
      <c r="Z2074" s="15" t="n">
        <f aca="false">COUNTIF(J2074:O2074,"Yes")</f>
        <v>0</v>
      </c>
      <c r="AA2074" s="18" t="n">
        <f aca="false">S2074*W2074</f>
        <v>0</v>
      </c>
      <c r="AB2074" s="15" t="n">
        <f aca="false">(P2074="Month-to-month")+(I2074="Fiber optic")+(R2074="Electronic check")+(F2074&lt;=12)+(M2074="No")+(J2074="No")</f>
        <v>0</v>
      </c>
      <c r="AC2074" s="15" t="str">
        <f aca="false">IF(AB2074&gt;=5,"High",IF(AB2074&gt;=3,"Medium","Low"))</f>
        <v>Low</v>
      </c>
    </row>
    <row r="2075" customFormat="false" ht="15" hidden="false" customHeight="false" outlineLevel="0" collapsed="false">
      <c r="A2075" s="15" t="s">
        <v>2172</v>
      </c>
      <c r="B2075" s="15" t="s">
        <v>98</v>
      </c>
      <c r="C2075" s="15" t="n">
        <v>0</v>
      </c>
      <c r="D2075" s="15" t="s">
        <v>24</v>
      </c>
      <c r="E2075" s="15" t="s">
        <v>24</v>
      </c>
      <c r="F2075" s="15" t="n">
        <v>14</v>
      </c>
      <c r="G2075" s="15" t="s">
        <v>26</v>
      </c>
      <c r="H2075" s="15" t="s">
        <v>24</v>
      </c>
      <c r="I2075" s="15" t="s">
        <v>24</v>
      </c>
      <c r="J2075" s="15" t="s">
        <v>28</v>
      </c>
      <c r="K2075" s="15" t="s">
        <v>28</v>
      </c>
      <c r="L2075" s="15" t="s">
        <v>28</v>
      </c>
      <c r="M2075" s="15" t="s">
        <v>28</v>
      </c>
      <c r="N2075" s="15" t="s">
        <v>28</v>
      </c>
      <c r="O2075" s="15" t="s">
        <v>28</v>
      </c>
      <c r="P2075" s="15" t="s">
        <v>25</v>
      </c>
      <c r="Q2075" s="15" t="s">
        <v>24</v>
      </c>
      <c r="R2075" s="15" t="s">
        <v>17</v>
      </c>
      <c r="S2075" s="18" t="n">
        <v>19.9</v>
      </c>
      <c r="T2075" s="15" t="n">
        <v>283.75</v>
      </c>
      <c r="U2075" s="15" t="s">
        <v>24</v>
      </c>
      <c r="V2075" s="18" t="n">
        <f aca="false">IF(ISNUMBER(T2075),T2075,0)</f>
        <v>283.75</v>
      </c>
      <c r="W2075" s="15" t="n">
        <f aca="false">IF(U2075="Yes",1,0)</f>
        <v>0</v>
      </c>
      <c r="X2075" s="15" t="str">
        <f aca="false">IF(F2075&lt;=12,"0-12 months",IF(F2075&lt;=24,"13-24 months",IF(F2075&lt;=48,"25-48 months","49-72 months")))</f>
        <v>13-24 months</v>
      </c>
      <c r="Y2075" s="15" t="str">
        <f aca="false">IF(C2075=1,"Yes","No")</f>
        <v>No</v>
      </c>
      <c r="Z2075" s="15" t="n">
        <f aca="false">COUNTIF(J2075:O2075,"Yes")</f>
        <v>0</v>
      </c>
      <c r="AA2075" s="18" t="n">
        <f aca="false">S2075*W2075</f>
        <v>0</v>
      </c>
      <c r="AB2075" s="15" t="n">
        <f aca="false">(P2075="Month-to-month")+(I2075="Fiber optic")+(R2075="Electronic check")+(F2075&lt;=12)+(M2075="No")+(J2075="No")</f>
        <v>1</v>
      </c>
      <c r="AC2075" s="15" t="str">
        <f aca="false">IF(AB2075&gt;=5,"High",IF(AB2075&gt;=3,"Medium","Low"))</f>
        <v>Low</v>
      </c>
    </row>
    <row r="2076" customFormat="false" ht="15" hidden="false" customHeight="false" outlineLevel="0" collapsed="false">
      <c r="A2076" s="15" t="s">
        <v>2173</v>
      </c>
      <c r="B2076" s="15" t="s">
        <v>94</v>
      </c>
      <c r="C2076" s="15" t="n">
        <v>1</v>
      </c>
      <c r="D2076" s="15" t="s">
        <v>24</v>
      </c>
      <c r="E2076" s="15" t="s">
        <v>24</v>
      </c>
      <c r="F2076" s="15" t="n">
        <v>43</v>
      </c>
      <c r="G2076" s="15" t="s">
        <v>26</v>
      </c>
      <c r="H2076" s="15" t="s">
        <v>24</v>
      </c>
      <c r="I2076" s="15" t="s">
        <v>102</v>
      </c>
      <c r="J2076" s="15" t="s">
        <v>26</v>
      </c>
      <c r="K2076" s="15" t="s">
        <v>26</v>
      </c>
      <c r="L2076" s="15" t="s">
        <v>24</v>
      </c>
      <c r="M2076" s="15" t="s">
        <v>26</v>
      </c>
      <c r="N2076" s="15" t="s">
        <v>26</v>
      </c>
      <c r="O2076" s="15" t="s">
        <v>26</v>
      </c>
      <c r="P2076" s="15" t="s">
        <v>25</v>
      </c>
      <c r="Q2076" s="15" t="s">
        <v>26</v>
      </c>
      <c r="R2076" s="15" t="s">
        <v>21</v>
      </c>
      <c r="S2076" s="18" t="n">
        <v>108.15</v>
      </c>
      <c r="T2076" s="15" t="n">
        <v>4600.7</v>
      </c>
      <c r="U2076" s="15" t="s">
        <v>26</v>
      </c>
      <c r="V2076" s="18" t="n">
        <f aca="false">IF(ISNUMBER(T2076),T2076,0)</f>
        <v>4600.7</v>
      </c>
      <c r="W2076" s="15" t="n">
        <f aca="false">IF(U2076="Yes",1,0)</f>
        <v>1</v>
      </c>
      <c r="X2076" s="15" t="str">
        <f aca="false">IF(F2076&lt;=12,"0-12 months",IF(F2076&lt;=24,"13-24 months",IF(F2076&lt;=48,"25-48 months","49-72 months")))</f>
        <v>25-48 months</v>
      </c>
      <c r="Y2076" s="15" t="str">
        <f aca="false">IF(C2076=1,"Yes","No")</f>
        <v>Yes</v>
      </c>
      <c r="Z2076" s="15" t="n">
        <f aca="false">COUNTIF(J2076:O2076,"Yes")</f>
        <v>5</v>
      </c>
      <c r="AA2076" s="18" t="n">
        <f aca="false">S2076*W2076</f>
        <v>108.15</v>
      </c>
      <c r="AB2076" s="15" t="n">
        <f aca="false">(P2076="Month-to-month")+(I2076="Fiber optic")+(R2076="Electronic check")+(F2076&lt;=12)+(M2076="No")+(J2076="No")</f>
        <v>2</v>
      </c>
      <c r="AC2076" s="15" t="str">
        <f aca="false">IF(AB2076&gt;=5,"High",IF(AB2076&gt;=3,"Medium","Low"))</f>
        <v>Low</v>
      </c>
    </row>
    <row r="2077" customFormat="false" ht="15" hidden="false" customHeight="false" outlineLevel="0" collapsed="false">
      <c r="A2077" s="15" t="s">
        <v>2174</v>
      </c>
      <c r="B2077" s="15" t="s">
        <v>98</v>
      </c>
      <c r="C2077" s="15" t="n">
        <v>1</v>
      </c>
      <c r="D2077" s="15" t="s">
        <v>24</v>
      </c>
      <c r="E2077" s="15" t="s">
        <v>24</v>
      </c>
      <c r="F2077" s="15" t="n">
        <v>56</v>
      </c>
      <c r="G2077" s="15" t="s">
        <v>26</v>
      </c>
      <c r="H2077" s="15" t="s">
        <v>26</v>
      </c>
      <c r="I2077" s="15" t="s">
        <v>102</v>
      </c>
      <c r="J2077" s="15" t="s">
        <v>24</v>
      </c>
      <c r="K2077" s="15" t="s">
        <v>24</v>
      </c>
      <c r="L2077" s="15" t="s">
        <v>26</v>
      </c>
      <c r="M2077" s="15" t="s">
        <v>24</v>
      </c>
      <c r="N2077" s="15" t="s">
        <v>26</v>
      </c>
      <c r="O2077" s="15" t="s">
        <v>26</v>
      </c>
      <c r="P2077" s="15" t="s">
        <v>25</v>
      </c>
      <c r="Q2077" s="15" t="s">
        <v>26</v>
      </c>
      <c r="R2077" s="15" t="s">
        <v>15</v>
      </c>
      <c r="S2077" s="18" t="n">
        <v>101.05</v>
      </c>
      <c r="T2077" s="15" t="n">
        <v>5594</v>
      </c>
      <c r="U2077" s="15" t="s">
        <v>24</v>
      </c>
      <c r="V2077" s="18" t="n">
        <f aca="false">IF(ISNUMBER(T2077),T2077,0)</f>
        <v>5594</v>
      </c>
      <c r="W2077" s="15" t="n">
        <f aca="false">IF(U2077="Yes",1,0)</f>
        <v>0</v>
      </c>
      <c r="X2077" s="15" t="str">
        <f aca="false">IF(F2077&lt;=12,"0-12 months",IF(F2077&lt;=24,"13-24 months",IF(F2077&lt;=48,"25-48 months","49-72 months")))</f>
        <v>49-72 months</v>
      </c>
      <c r="Y2077" s="15" t="str">
        <f aca="false">IF(C2077=1,"Yes","No")</f>
        <v>Yes</v>
      </c>
      <c r="Z2077" s="15" t="n">
        <f aca="false">COUNTIF(J2077:O2077,"Yes")</f>
        <v>3</v>
      </c>
      <c r="AA2077" s="18" t="n">
        <f aca="false">S2077*W2077</f>
        <v>0</v>
      </c>
      <c r="AB2077" s="15" t="n">
        <f aca="false">(P2077="Month-to-month")+(I2077="Fiber optic")+(R2077="Electronic check")+(F2077&lt;=12)+(M2077="No")+(J2077="No")</f>
        <v>5</v>
      </c>
      <c r="AC2077" s="15" t="str">
        <f aca="false">IF(AB2077&gt;=5,"High",IF(AB2077&gt;=3,"Medium","Low"))</f>
        <v>High</v>
      </c>
    </row>
    <row r="2078" customFormat="false" ht="15" hidden="false" customHeight="false" outlineLevel="0" collapsed="false">
      <c r="A2078" s="15" t="s">
        <v>2175</v>
      </c>
      <c r="B2078" s="15" t="s">
        <v>94</v>
      </c>
      <c r="C2078" s="15" t="n">
        <v>0</v>
      </c>
      <c r="D2078" s="15" t="s">
        <v>24</v>
      </c>
      <c r="E2078" s="15" t="s">
        <v>24</v>
      </c>
      <c r="F2078" s="15" t="n">
        <v>14</v>
      </c>
      <c r="G2078" s="15" t="s">
        <v>26</v>
      </c>
      <c r="H2078" s="15" t="s">
        <v>24</v>
      </c>
      <c r="I2078" s="15" t="s">
        <v>96</v>
      </c>
      <c r="J2078" s="15" t="s">
        <v>24</v>
      </c>
      <c r="K2078" s="15" t="s">
        <v>24</v>
      </c>
      <c r="L2078" s="15" t="s">
        <v>24</v>
      </c>
      <c r="M2078" s="15" t="s">
        <v>26</v>
      </c>
      <c r="N2078" s="15" t="s">
        <v>24</v>
      </c>
      <c r="O2078" s="15" t="s">
        <v>26</v>
      </c>
      <c r="P2078" s="15" t="s">
        <v>27</v>
      </c>
      <c r="Q2078" s="15" t="s">
        <v>24</v>
      </c>
      <c r="R2078" s="15" t="s">
        <v>21</v>
      </c>
      <c r="S2078" s="18" t="n">
        <v>59.1</v>
      </c>
      <c r="T2078" s="15" t="n">
        <v>772.85</v>
      </c>
      <c r="U2078" s="15" t="s">
        <v>24</v>
      </c>
      <c r="V2078" s="18" t="n">
        <f aca="false">IF(ISNUMBER(T2078),T2078,0)</f>
        <v>772.85</v>
      </c>
      <c r="W2078" s="15" t="n">
        <f aca="false">IF(U2078="Yes",1,0)</f>
        <v>0</v>
      </c>
      <c r="X2078" s="15" t="str">
        <f aca="false">IF(F2078&lt;=12,"0-12 months",IF(F2078&lt;=24,"13-24 months",IF(F2078&lt;=48,"25-48 months","49-72 months")))</f>
        <v>13-24 months</v>
      </c>
      <c r="Y2078" s="15" t="str">
        <f aca="false">IF(C2078=1,"Yes","No")</f>
        <v>No</v>
      </c>
      <c r="Z2078" s="15" t="n">
        <f aca="false">COUNTIF(J2078:O2078,"Yes")</f>
        <v>2</v>
      </c>
      <c r="AA2078" s="18" t="n">
        <f aca="false">S2078*W2078</f>
        <v>0</v>
      </c>
      <c r="AB2078" s="15" t="n">
        <f aca="false">(P2078="Month-to-month")+(I2078="Fiber optic")+(R2078="Electronic check")+(F2078&lt;=12)+(M2078="No")+(J2078="No")</f>
        <v>1</v>
      </c>
      <c r="AC2078" s="15" t="str">
        <f aca="false">IF(AB2078&gt;=5,"High",IF(AB2078&gt;=3,"Medium","Low"))</f>
        <v>Low</v>
      </c>
    </row>
    <row r="2079" customFormat="false" ht="15" hidden="false" customHeight="false" outlineLevel="0" collapsed="false">
      <c r="A2079" s="15" t="s">
        <v>2176</v>
      </c>
      <c r="B2079" s="15" t="s">
        <v>94</v>
      </c>
      <c r="C2079" s="15" t="n">
        <v>0</v>
      </c>
      <c r="D2079" s="15" t="s">
        <v>24</v>
      </c>
      <c r="E2079" s="15" t="s">
        <v>24</v>
      </c>
      <c r="F2079" s="15" t="n">
        <v>1</v>
      </c>
      <c r="G2079" s="15" t="s">
        <v>26</v>
      </c>
      <c r="H2079" s="15" t="s">
        <v>24</v>
      </c>
      <c r="I2079" s="15" t="s">
        <v>102</v>
      </c>
      <c r="J2079" s="15" t="s">
        <v>24</v>
      </c>
      <c r="K2079" s="15" t="s">
        <v>24</v>
      </c>
      <c r="L2079" s="15" t="s">
        <v>24</v>
      </c>
      <c r="M2079" s="15" t="s">
        <v>24</v>
      </c>
      <c r="N2079" s="15" t="s">
        <v>24</v>
      </c>
      <c r="O2079" s="15" t="s">
        <v>24</v>
      </c>
      <c r="P2079" s="15" t="s">
        <v>25</v>
      </c>
      <c r="Q2079" s="15" t="s">
        <v>24</v>
      </c>
      <c r="R2079" s="15" t="s">
        <v>15</v>
      </c>
      <c r="S2079" s="18" t="n">
        <v>71.35</v>
      </c>
      <c r="T2079" s="15" t="n">
        <v>71.35</v>
      </c>
      <c r="U2079" s="15" t="s">
        <v>26</v>
      </c>
      <c r="V2079" s="18" t="n">
        <f aca="false">IF(ISNUMBER(T2079),T2079,0)</f>
        <v>71.35</v>
      </c>
      <c r="W2079" s="15" t="n">
        <f aca="false">IF(U2079="Yes",1,0)</f>
        <v>1</v>
      </c>
      <c r="X2079" s="15" t="str">
        <f aca="false">IF(F2079&lt;=12,"0-12 months",IF(F2079&lt;=24,"13-24 months",IF(F2079&lt;=48,"25-48 months","49-72 months")))</f>
        <v>0-12 months</v>
      </c>
      <c r="Y2079" s="15" t="str">
        <f aca="false">IF(C2079=1,"Yes","No")</f>
        <v>No</v>
      </c>
      <c r="Z2079" s="15" t="n">
        <f aca="false">COUNTIF(J2079:O2079,"Yes")</f>
        <v>0</v>
      </c>
      <c r="AA2079" s="18" t="n">
        <f aca="false">S2079*W2079</f>
        <v>71.35</v>
      </c>
      <c r="AB2079" s="15" t="n">
        <f aca="false">(P2079="Month-to-month")+(I2079="Fiber optic")+(R2079="Electronic check")+(F2079&lt;=12)+(M2079="No")+(J2079="No")</f>
        <v>6</v>
      </c>
      <c r="AC2079" s="15" t="str">
        <f aca="false">IF(AB2079&gt;=5,"High",IF(AB2079&gt;=3,"Medium","Low"))</f>
        <v>High</v>
      </c>
    </row>
    <row r="2080" customFormat="false" ht="15" hidden="false" customHeight="false" outlineLevel="0" collapsed="false">
      <c r="A2080" s="15" t="s">
        <v>2177</v>
      </c>
      <c r="B2080" s="15" t="s">
        <v>98</v>
      </c>
      <c r="C2080" s="15" t="n">
        <v>0</v>
      </c>
      <c r="D2080" s="15" t="s">
        <v>26</v>
      </c>
      <c r="E2080" s="15" t="s">
        <v>26</v>
      </c>
      <c r="F2080" s="15" t="n">
        <v>16</v>
      </c>
      <c r="G2080" s="15" t="s">
        <v>26</v>
      </c>
      <c r="H2080" s="15" t="s">
        <v>24</v>
      </c>
      <c r="I2080" s="15" t="s">
        <v>96</v>
      </c>
      <c r="J2080" s="15" t="s">
        <v>26</v>
      </c>
      <c r="K2080" s="15" t="s">
        <v>26</v>
      </c>
      <c r="L2080" s="15" t="s">
        <v>24</v>
      </c>
      <c r="M2080" s="15" t="s">
        <v>24</v>
      </c>
      <c r="N2080" s="15" t="s">
        <v>24</v>
      </c>
      <c r="O2080" s="15" t="s">
        <v>24</v>
      </c>
      <c r="P2080" s="15" t="s">
        <v>27</v>
      </c>
      <c r="Q2080" s="15" t="s">
        <v>26</v>
      </c>
      <c r="R2080" s="15" t="s">
        <v>17</v>
      </c>
      <c r="S2080" s="18" t="n">
        <v>55.85</v>
      </c>
      <c r="T2080" s="15" t="n">
        <v>857.8</v>
      </c>
      <c r="U2080" s="15" t="s">
        <v>24</v>
      </c>
      <c r="V2080" s="18" t="n">
        <f aca="false">IF(ISNUMBER(T2080),T2080,0)</f>
        <v>857.8</v>
      </c>
      <c r="W2080" s="15" t="n">
        <f aca="false">IF(U2080="Yes",1,0)</f>
        <v>0</v>
      </c>
      <c r="X2080" s="15" t="str">
        <f aca="false">IF(F2080&lt;=12,"0-12 months",IF(F2080&lt;=24,"13-24 months",IF(F2080&lt;=48,"25-48 months","49-72 months")))</f>
        <v>13-24 months</v>
      </c>
      <c r="Y2080" s="15" t="str">
        <f aca="false">IF(C2080=1,"Yes","No")</f>
        <v>No</v>
      </c>
      <c r="Z2080" s="15" t="n">
        <f aca="false">COUNTIF(J2080:O2080,"Yes")</f>
        <v>2</v>
      </c>
      <c r="AA2080" s="18" t="n">
        <f aca="false">S2080*W2080</f>
        <v>0</v>
      </c>
      <c r="AB2080" s="15" t="n">
        <f aca="false">(P2080="Month-to-month")+(I2080="Fiber optic")+(R2080="Electronic check")+(F2080&lt;=12)+(M2080="No")+(J2080="No")</f>
        <v>1</v>
      </c>
      <c r="AC2080" s="15" t="str">
        <f aca="false">IF(AB2080&gt;=5,"High",IF(AB2080&gt;=3,"Medium","Low"))</f>
        <v>Low</v>
      </c>
    </row>
    <row r="2081" customFormat="false" ht="15" hidden="false" customHeight="false" outlineLevel="0" collapsed="false">
      <c r="A2081" s="15" t="s">
        <v>2178</v>
      </c>
      <c r="B2081" s="15" t="s">
        <v>98</v>
      </c>
      <c r="C2081" s="15" t="n">
        <v>0</v>
      </c>
      <c r="D2081" s="15" t="s">
        <v>26</v>
      </c>
      <c r="E2081" s="15" t="s">
        <v>26</v>
      </c>
      <c r="F2081" s="15" t="n">
        <v>70</v>
      </c>
      <c r="G2081" s="15" t="s">
        <v>26</v>
      </c>
      <c r="H2081" s="15" t="s">
        <v>26</v>
      </c>
      <c r="I2081" s="15" t="s">
        <v>102</v>
      </c>
      <c r="J2081" s="15" t="s">
        <v>26</v>
      </c>
      <c r="K2081" s="15" t="s">
        <v>26</v>
      </c>
      <c r="L2081" s="15" t="s">
        <v>24</v>
      </c>
      <c r="M2081" s="15" t="s">
        <v>24</v>
      </c>
      <c r="N2081" s="15" t="s">
        <v>26</v>
      </c>
      <c r="O2081" s="15" t="s">
        <v>26</v>
      </c>
      <c r="P2081" s="15" t="s">
        <v>25</v>
      </c>
      <c r="Q2081" s="15" t="s">
        <v>26</v>
      </c>
      <c r="R2081" s="15" t="s">
        <v>15</v>
      </c>
      <c r="S2081" s="18" t="n">
        <v>106.05</v>
      </c>
      <c r="T2081" s="15" t="n">
        <v>7554.05</v>
      </c>
      <c r="U2081" s="15" t="s">
        <v>24</v>
      </c>
      <c r="V2081" s="18" t="n">
        <f aca="false">IF(ISNUMBER(T2081),T2081,0)</f>
        <v>7554.05</v>
      </c>
      <c r="W2081" s="15" t="n">
        <f aca="false">IF(U2081="Yes",1,0)</f>
        <v>0</v>
      </c>
      <c r="X2081" s="15" t="str">
        <f aca="false">IF(F2081&lt;=12,"0-12 months",IF(F2081&lt;=24,"13-24 months",IF(F2081&lt;=48,"25-48 months","49-72 months")))</f>
        <v>49-72 months</v>
      </c>
      <c r="Y2081" s="15" t="str">
        <f aca="false">IF(C2081=1,"Yes","No")</f>
        <v>No</v>
      </c>
      <c r="Z2081" s="15" t="n">
        <f aca="false">COUNTIF(J2081:O2081,"Yes")</f>
        <v>4</v>
      </c>
      <c r="AA2081" s="18" t="n">
        <f aca="false">S2081*W2081</f>
        <v>0</v>
      </c>
      <c r="AB2081" s="15" t="n">
        <f aca="false">(P2081="Month-to-month")+(I2081="Fiber optic")+(R2081="Electronic check")+(F2081&lt;=12)+(M2081="No")+(J2081="No")</f>
        <v>4</v>
      </c>
      <c r="AC2081" s="15" t="str">
        <f aca="false">IF(AB2081&gt;=5,"High",IF(AB2081&gt;=3,"Medium","Low"))</f>
        <v>Medium</v>
      </c>
    </row>
    <row r="2082" customFormat="false" ht="15" hidden="false" customHeight="false" outlineLevel="0" collapsed="false">
      <c r="A2082" s="15" t="s">
        <v>2179</v>
      </c>
      <c r="B2082" s="15" t="s">
        <v>98</v>
      </c>
      <c r="C2082" s="15" t="n">
        <v>1</v>
      </c>
      <c r="D2082" s="15" t="s">
        <v>26</v>
      </c>
      <c r="E2082" s="15" t="s">
        <v>24</v>
      </c>
      <c r="F2082" s="15" t="n">
        <v>72</v>
      </c>
      <c r="G2082" s="15" t="s">
        <v>26</v>
      </c>
      <c r="H2082" s="15" t="s">
        <v>26</v>
      </c>
      <c r="I2082" s="15" t="s">
        <v>96</v>
      </c>
      <c r="J2082" s="15" t="s">
        <v>26</v>
      </c>
      <c r="K2082" s="15" t="s">
        <v>26</v>
      </c>
      <c r="L2082" s="15" t="s">
        <v>26</v>
      </c>
      <c r="M2082" s="15" t="s">
        <v>24</v>
      </c>
      <c r="N2082" s="15" t="s">
        <v>26</v>
      </c>
      <c r="O2082" s="15" t="s">
        <v>26</v>
      </c>
      <c r="P2082" s="15" t="s">
        <v>29</v>
      </c>
      <c r="Q2082" s="15" t="s">
        <v>26</v>
      </c>
      <c r="R2082" s="15" t="s">
        <v>21</v>
      </c>
      <c r="S2082" s="18" t="n">
        <v>84.1</v>
      </c>
      <c r="T2082" s="15" t="n">
        <v>5981.65</v>
      </c>
      <c r="U2082" s="15" t="s">
        <v>24</v>
      </c>
      <c r="V2082" s="18" t="n">
        <f aca="false">IF(ISNUMBER(T2082),T2082,0)</f>
        <v>5981.65</v>
      </c>
      <c r="W2082" s="15" t="n">
        <f aca="false">IF(U2082="Yes",1,0)</f>
        <v>0</v>
      </c>
      <c r="X2082" s="15" t="str">
        <f aca="false">IF(F2082&lt;=12,"0-12 months",IF(F2082&lt;=24,"13-24 months",IF(F2082&lt;=48,"25-48 months","49-72 months")))</f>
        <v>49-72 months</v>
      </c>
      <c r="Y2082" s="15" t="str">
        <f aca="false">IF(C2082=1,"Yes","No")</f>
        <v>Yes</v>
      </c>
      <c r="Z2082" s="15" t="n">
        <f aca="false">COUNTIF(J2082:O2082,"Yes")</f>
        <v>5</v>
      </c>
      <c r="AA2082" s="18" t="n">
        <f aca="false">S2082*W2082</f>
        <v>0</v>
      </c>
      <c r="AB2082" s="15" t="n">
        <f aca="false">(P2082="Month-to-month")+(I2082="Fiber optic")+(R2082="Electronic check")+(F2082&lt;=12)+(M2082="No")+(J2082="No")</f>
        <v>1</v>
      </c>
      <c r="AC2082" s="15" t="str">
        <f aca="false">IF(AB2082&gt;=5,"High",IF(AB2082&gt;=3,"Medium","Low"))</f>
        <v>Low</v>
      </c>
    </row>
    <row r="2083" customFormat="false" ht="15" hidden="false" customHeight="false" outlineLevel="0" collapsed="false">
      <c r="A2083" s="15" t="s">
        <v>2180</v>
      </c>
      <c r="B2083" s="15" t="s">
        <v>94</v>
      </c>
      <c r="C2083" s="15" t="n">
        <v>0</v>
      </c>
      <c r="D2083" s="15" t="s">
        <v>26</v>
      </c>
      <c r="E2083" s="15" t="s">
        <v>26</v>
      </c>
      <c r="F2083" s="15" t="n">
        <v>23</v>
      </c>
      <c r="G2083" s="15" t="s">
        <v>26</v>
      </c>
      <c r="H2083" s="15" t="s">
        <v>24</v>
      </c>
      <c r="I2083" s="15" t="s">
        <v>102</v>
      </c>
      <c r="J2083" s="15" t="s">
        <v>24</v>
      </c>
      <c r="K2083" s="15" t="s">
        <v>24</v>
      </c>
      <c r="L2083" s="15" t="s">
        <v>26</v>
      </c>
      <c r="M2083" s="15" t="s">
        <v>24</v>
      </c>
      <c r="N2083" s="15" t="s">
        <v>24</v>
      </c>
      <c r="O2083" s="15" t="s">
        <v>24</v>
      </c>
      <c r="P2083" s="15" t="s">
        <v>25</v>
      </c>
      <c r="Q2083" s="15" t="s">
        <v>26</v>
      </c>
      <c r="R2083" s="15" t="s">
        <v>21</v>
      </c>
      <c r="S2083" s="18" t="n">
        <v>75.3</v>
      </c>
      <c r="T2083" s="15" t="n">
        <v>1702.9</v>
      </c>
      <c r="U2083" s="15" t="s">
        <v>24</v>
      </c>
      <c r="V2083" s="18" t="n">
        <f aca="false">IF(ISNUMBER(T2083),T2083,0)</f>
        <v>1702.9</v>
      </c>
      <c r="W2083" s="15" t="n">
        <f aca="false">IF(U2083="Yes",1,0)</f>
        <v>0</v>
      </c>
      <c r="X2083" s="15" t="str">
        <f aca="false">IF(F2083&lt;=12,"0-12 months",IF(F2083&lt;=24,"13-24 months",IF(F2083&lt;=48,"25-48 months","49-72 months")))</f>
        <v>13-24 months</v>
      </c>
      <c r="Y2083" s="15" t="str">
        <f aca="false">IF(C2083=1,"Yes","No")</f>
        <v>No</v>
      </c>
      <c r="Z2083" s="15" t="n">
        <f aca="false">COUNTIF(J2083:O2083,"Yes")</f>
        <v>1</v>
      </c>
      <c r="AA2083" s="18" t="n">
        <f aca="false">S2083*W2083</f>
        <v>0</v>
      </c>
      <c r="AB2083" s="15" t="n">
        <f aca="false">(P2083="Month-to-month")+(I2083="Fiber optic")+(R2083="Electronic check")+(F2083&lt;=12)+(M2083="No")+(J2083="No")</f>
        <v>4</v>
      </c>
      <c r="AC2083" s="15" t="str">
        <f aca="false">IF(AB2083&gt;=5,"High",IF(AB2083&gt;=3,"Medium","Low"))</f>
        <v>Medium</v>
      </c>
    </row>
    <row r="2084" customFormat="false" ht="15" hidden="false" customHeight="false" outlineLevel="0" collapsed="false">
      <c r="A2084" s="15" t="s">
        <v>2181</v>
      </c>
      <c r="B2084" s="15" t="s">
        <v>98</v>
      </c>
      <c r="C2084" s="15" t="n">
        <v>0</v>
      </c>
      <c r="D2084" s="15" t="s">
        <v>24</v>
      </c>
      <c r="E2084" s="15" t="s">
        <v>26</v>
      </c>
      <c r="F2084" s="15" t="n">
        <v>21</v>
      </c>
      <c r="G2084" s="15" t="s">
        <v>26</v>
      </c>
      <c r="H2084" s="15" t="s">
        <v>26</v>
      </c>
      <c r="I2084" s="15" t="s">
        <v>24</v>
      </c>
      <c r="J2084" s="15" t="s">
        <v>28</v>
      </c>
      <c r="K2084" s="15" t="s">
        <v>28</v>
      </c>
      <c r="L2084" s="15" t="s">
        <v>28</v>
      </c>
      <c r="M2084" s="15" t="s">
        <v>28</v>
      </c>
      <c r="N2084" s="15" t="s">
        <v>28</v>
      </c>
      <c r="O2084" s="15" t="s">
        <v>28</v>
      </c>
      <c r="P2084" s="15" t="s">
        <v>25</v>
      </c>
      <c r="Q2084" s="15" t="s">
        <v>24</v>
      </c>
      <c r="R2084" s="15" t="s">
        <v>17</v>
      </c>
      <c r="S2084" s="18" t="n">
        <v>24.7</v>
      </c>
      <c r="T2084" s="15" t="n">
        <v>467.15</v>
      </c>
      <c r="U2084" s="15" t="s">
        <v>24</v>
      </c>
      <c r="V2084" s="18" t="n">
        <f aca="false">IF(ISNUMBER(T2084),T2084,0)</f>
        <v>467.15</v>
      </c>
      <c r="W2084" s="15" t="n">
        <f aca="false">IF(U2084="Yes",1,0)</f>
        <v>0</v>
      </c>
      <c r="X2084" s="15" t="str">
        <f aca="false">IF(F2084&lt;=12,"0-12 months",IF(F2084&lt;=24,"13-24 months",IF(F2084&lt;=48,"25-48 months","49-72 months")))</f>
        <v>13-24 months</v>
      </c>
      <c r="Y2084" s="15" t="str">
        <f aca="false">IF(C2084=1,"Yes","No")</f>
        <v>No</v>
      </c>
      <c r="Z2084" s="15" t="n">
        <f aca="false">COUNTIF(J2084:O2084,"Yes")</f>
        <v>0</v>
      </c>
      <c r="AA2084" s="18" t="n">
        <f aca="false">S2084*W2084</f>
        <v>0</v>
      </c>
      <c r="AB2084" s="15" t="n">
        <f aca="false">(P2084="Month-to-month")+(I2084="Fiber optic")+(R2084="Electronic check")+(F2084&lt;=12)+(M2084="No")+(J2084="No")</f>
        <v>1</v>
      </c>
      <c r="AC2084" s="15" t="str">
        <f aca="false">IF(AB2084&gt;=5,"High",IF(AB2084&gt;=3,"Medium","Low"))</f>
        <v>Low</v>
      </c>
    </row>
    <row r="2085" customFormat="false" ht="15" hidden="false" customHeight="false" outlineLevel="0" collapsed="false">
      <c r="A2085" s="15" t="s">
        <v>2182</v>
      </c>
      <c r="B2085" s="15" t="s">
        <v>94</v>
      </c>
      <c r="C2085" s="15" t="n">
        <v>0</v>
      </c>
      <c r="D2085" s="15" t="s">
        <v>24</v>
      </c>
      <c r="E2085" s="15" t="s">
        <v>24</v>
      </c>
      <c r="F2085" s="15" t="n">
        <v>1</v>
      </c>
      <c r="G2085" s="15" t="s">
        <v>26</v>
      </c>
      <c r="H2085" s="15" t="s">
        <v>24</v>
      </c>
      <c r="I2085" s="15" t="s">
        <v>24</v>
      </c>
      <c r="J2085" s="15" t="s">
        <v>28</v>
      </c>
      <c r="K2085" s="15" t="s">
        <v>28</v>
      </c>
      <c r="L2085" s="15" t="s">
        <v>28</v>
      </c>
      <c r="M2085" s="15" t="s">
        <v>28</v>
      </c>
      <c r="N2085" s="15" t="s">
        <v>28</v>
      </c>
      <c r="O2085" s="15" t="s">
        <v>28</v>
      </c>
      <c r="P2085" s="15" t="s">
        <v>25</v>
      </c>
      <c r="Q2085" s="15" t="s">
        <v>26</v>
      </c>
      <c r="R2085" s="15" t="s">
        <v>17</v>
      </c>
      <c r="S2085" s="18" t="n">
        <v>20.15</v>
      </c>
      <c r="T2085" s="15" t="n">
        <v>20.15</v>
      </c>
      <c r="U2085" s="15" t="s">
        <v>26</v>
      </c>
      <c r="V2085" s="18" t="n">
        <f aca="false">IF(ISNUMBER(T2085),T2085,0)</f>
        <v>20.15</v>
      </c>
      <c r="W2085" s="15" t="n">
        <f aca="false">IF(U2085="Yes",1,0)</f>
        <v>1</v>
      </c>
      <c r="X2085" s="15" t="str">
        <f aca="false">IF(F2085&lt;=12,"0-12 months",IF(F2085&lt;=24,"13-24 months",IF(F2085&lt;=48,"25-48 months","49-72 months")))</f>
        <v>0-12 months</v>
      </c>
      <c r="Y2085" s="15" t="str">
        <f aca="false">IF(C2085=1,"Yes","No")</f>
        <v>No</v>
      </c>
      <c r="Z2085" s="15" t="n">
        <f aca="false">COUNTIF(J2085:O2085,"Yes")</f>
        <v>0</v>
      </c>
      <c r="AA2085" s="18" t="n">
        <f aca="false">S2085*W2085</f>
        <v>20.15</v>
      </c>
      <c r="AB2085" s="15" t="n">
        <f aca="false">(P2085="Month-to-month")+(I2085="Fiber optic")+(R2085="Electronic check")+(F2085&lt;=12)+(M2085="No")+(J2085="No")</f>
        <v>2</v>
      </c>
      <c r="AC2085" s="15" t="str">
        <f aca="false">IF(AB2085&gt;=5,"High",IF(AB2085&gt;=3,"Medium","Low"))</f>
        <v>Low</v>
      </c>
    </row>
    <row r="2086" customFormat="false" ht="15" hidden="false" customHeight="false" outlineLevel="0" collapsed="false">
      <c r="A2086" s="15" t="s">
        <v>2183</v>
      </c>
      <c r="B2086" s="15" t="s">
        <v>98</v>
      </c>
      <c r="C2086" s="15" t="n">
        <v>0</v>
      </c>
      <c r="D2086" s="15" t="s">
        <v>24</v>
      </c>
      <c r="E2086" s="15" t="s">
        <v>26</v>
      </c>
      <c r="F2086" s="15" t="n">
        <v>1</v>
      </c>
      <c r="G2086" s="15" t="s">
        <v>26</v>
      </c>
      <c r="H2086" s="15" t="s">
        <v>24</v>
      </c>
      <c r="I2086" s="15" t="s">
        <v>102</v>
      </c>
      <c r="J2086" s="15" t="s">
        <v>24</v>
      </c>
      <c r="K2086" s="15" t="s">
        <v>24</v>
      </c>
      <c r="L2086" s="15" t="s">
        <v>24</v>
      </c>
      <c r="M2086" s="15" t="s">
        <v>24</v>
      </c>
      <c r="N2086" s="15" t="s">
        <v>24</v>
      </c>
      <c r="O2086" s="15" t="s">
        <v>24</v>
      </c>
      <c r="P2086" s="15" t="s">
        <v>25</v>
      </c>
      <c r="Q2086" s="15" t="s">
        <v>24</v>
      </c>
      <c r="R2086" s="15" t="s">
        <v>19</v>
      </c>
      <c r="S2086" s="18" t="n">
        <v>69.75</v>
      </c>
      <c r="T2086" s="15" t="n">
        <v>69.75</v>
      </c>
      <c r="U2086" s="15" t="s">
        <v>26</v>
      </c>
      <c r="V2086" s="18" t="n">
        <f aca="false">IF(ISNUMBER(T2086),T2086,0)</f>
        <v>69.75</v>
      </c>
      <c r="W2086" s="15" t="n">
        <f aca="false">IF(U2086="Yes",1,0)</f>
        <v>1</v>
      </c>
      <c r="X2086" s="15" t="str">
        <f aca="false">IF(F2086&lt;=12,"0-12 months",IF(F2086&lt;=24,"13-24 months",IF(F2086&lt;=48,"25-48 months","49-72 months")))</f>
        <v>0-12 months</v>
      </c>
      <c r="Y2086" s="15" t="str">
        <f aca="false">IF(C2086=1,"Yes","No")</f>
        <v>No</v>
      </c>
      <c r="Z2086" s="15" t="n">
        <f aca="false">COUNTIF(J2086:O2086,"Yes")</f>
        <v>0</v>
      </c>
      <c r="AA2086" s="18" t="n">
        <f aca="false">S2086*W2086</f>
        <v>69.75</v>
      </c>
      <c r="AB2086" s="15" t="n">
        <f aca="false">(P2086="Month-to-month")+(I2086="Fiber optic")+(R2086="Electronic check")+(F2086&lt;=12)+(M2086="No")+(J2086="No")</f>
        <v>5</v>
      </c>
      <c r="AC2086" s="15" t="str">
        <f aca="false">IF(AB2086&gt;=5,"High",IF(AB2086&gt;=3,"Medium","Low"))</f>
        <v>High</v>
      </c>
    </row>
    <row r="2087" customFormat="false" ht="15" hidden="false" customHeight="false" outlineLevel="0" collapsed="false">
      <c r="A2087" s="15" t="s">
        <v>2184</v>
      </c>
      <c r="B2087" s="15" t="s">
        <v>94</v>
      </c>
      <c r="C2087" s="15" t="n">
        <v>1</v>
      </c>
      <c r="D2087" s="15" t="s">
        <v>26</v>
      </c>
      <c r="E2087" s="15" t="s">
        <v>24</v>
      </c>
      <c r="F2087" s="15" t="n">
        <v>32</v>
      </c>
      <c r="G2087" s="15" t="s">
        <v>26</v>
      </c>
      <c r="H2087" s="15" t="s">
        <v>26</v>
      </c>
      <c r="I2087" s="15" t="s">
        <v>102</v>
      </c>
      <c r="J2087" s="15" t="s">
        <v>24</v>
      </c>
      <c r="K2087" s="15" t="s">
        <v>24</v>
      </c>
      <c r="L2087" s="15" t="s">
        <v>24</v>
      </c>
      <c r="M2087" s="15" t="s">
        <v>24</v>
      </c>
      <c r="N2087" s="15" t="s">
        <v>26</v>
      </c>
      <c r="O2087" s="15" t="s">
        <v>26</v>
      </c>
      <c r="P2087" s="15" t="s">
        <v>25</v>
      </c>
      <c r="Q2087" s="15" t="s">
        <v>26</v>
      </c>
      <c r="R2087" s="15" t="s">
        <v>15</v>
      </c>
      <c r="S2087" s="18" t="n">
        <v>93.2</v>
      </c>
      <c r="T2087" s="15" t="n">
        <v>2931</v>
      </c>
      <c r="U2087" s="15" t="s">
        <v>26</v>
      </c>
      <c r="V2087" s="18" t="n">
        <f aca="false">IF(ISNUMBER(T2087),T2087,0)</f>
        <v>2931</v>
      </c>
      <c r="W2087" s="15" t="n">
        <f aca="false">IF(U2087="Yes",1,0)</f>
        <v>1</v>
      </c>
      <c r="X2087" s="15" t="str">
        <f aca="false">IF(F2087&lt;=12,"0-12 months",IF(F2087&lt;=24,"13-24 months",IF(F2087&lt;=48,"25-48 months","49-72 months")))</f>
        <v>25-48 months</v>
      </c>
      <c r="Y2087" s="15" t="str">
        <f aca="false">IF(C2087=1,"Yes","No")</f>
        <v>Yes</v>
      </c>
      <c r="Z2087" s="15" t="n">
        <f aca="false">COUNTIF(J2087:O2087,"Yes")</f>
        <v>2</v>
      </c>
      <c r="AA2087" s="18" t="n">
        <f aca="false">S2087*W2087</f>
        <v>93.2</v>
      </c>
      <c r="AB2087" s="15" t="n">
        <f aca="false">(P2087="Month-to-month")+(I2087="Fiber optic")+(R2087="Electronic check")+(F2087&lt;=12)+(M2087="No")+(J2087="No")</f>
        <v>5</v>
      </c>
      <c r="AC2087" s="15" t="str">
        <f aca="false">IF(AB2087&gt;=5,"High",IF(AB2087&gt;=3,"Medium","Low"))</f>
        <v>High</v>
      </c>
    </row>
    <row r="2088" customFormat="false" ht="15" hidden="false" customHeight="false" outlineLevel="0" collapsed="false">
      <c r="A2088" s="15" t="s">
        <v>2185</v>
      </c>
      <c r="B2088" s="15" t="s">
        <v>98</v>
      </c>
      <c r="C2088" s="15" t="n">
        <v>0</v>
      </c>
      <c r="D2088" s="15" t="s">
        <v>26</v>
      </c>
      <c r="E2088" s="15" t="s">
        <v>26</v>
      </c>
      <c r="F2088" s="15" t="n">
        <v>17</v>
      </c>
      <c r="G2088" s="15" t="s">
        <v>26</v>
      </c>
      <c r="H2088" s="15" t="s">
        <v>24</v>
      </c>
      <c r="I2088" s="15" t="s">
        <v>102</v>
      </c>
      <c r="J2088" s="15" t="s">
        <v>24</v>
      </c>
      <c r="K2088" s="15" t="s">
        <v>24</v>
      </c>
      <c r="L2088" s="15" t="s">
        <v>24</v>
      </c>
      <c r="M2088" s="15" t="s">
        <v>24</v>
      </c>
      <c r="N2088" s="15" t="s">
        <v>26</v>
      </c>
      <c r="O2088" s="15" t="s">
        <v>24</v>
      </c>
      <c r="P2088" s="15" t="s">
        <v>25</v>
      </c>
      <c r="Q2088" s="15" t="s">
        <v>24</v>
      </c>
      <c r="R2088" s="15" t="s">
        <v>15</v>
      </c>
      <c r="S2088" s="18" t="n">
        <v>80.85</v>
      </c>
      <c r="T2088" s="15" t="n">
        <v>1400.85</v>
      </c>
      <c r="U2088" s="15" t="s">
        <v>26</v>
      </c>
      <c r="V2088" s="18" t="n">
        <f aca="false">IF(ISNUMBER(T2088),T2088,0)</f>
        <v>1400.85</v>
      </c>
      <c r="W2088" s="15" t="n">
        <f aca="false">IF(U2088="Yes",1,0)</f>
        <v>1</v>
      </c>
      <c r="X2088" s="15" t="str">
        <f aca="false">IF(F2088&lt;=12,"0-12 months",IF(F2088&lt;=24,"13-24 months",IF(F2088&lt;=48,"25-48 months","49-72 months")))</f>
        <v>13-24 months</v>
      </c>
      <c r="Y2088" s="15" t="str">
        <f aca="false">IF(C2088=1,"Yes","No")</f>
        <v>No</v>
      </c>
      <c r="Z2088" s="15" t="n">
        <f aca="false">COUNTIF(J2088:O2088,"Yes")</f>
        <v>1</v>
      </c>
      <c r="AA2088" s="18" t="n">
        <f aca="false">S2088*W2088</f>
        <v>80.85</v>
      </c>
      <c r="AB2088" s="15" t="n">
        <f aca="false">(P2088="Month-to-month")+(I2088="Fiber optic")+(R2088="Electronic check")+(F2088&lt;=12)+(M2088="No")+(J2088="No")</f>
        <v>5</v>
      </c>
      <c r="AC2088" s="15" t="str">
        <f aca="false">IF(AB2088&gt;=5,"High",IF(AB2088&gt;=3,"Medium","Low"))</f>
        <v>High</v>
      </c>
    </row>
    <row r="2089" customFormat="false" ht="15" hidden="false" customHeight="false" outlineLevel="0" collapsed="false">
      <c r="A2089" s="15" t="s">
        <v>2186</v>
      </c>
      <c r="B2089" s="15" t="s">
        <v>94</v>
      </c>
      <c r="C2089" s="15" t="n">
        <v>0</v>
      </c>
      <c r="D2089" s="15" t="s">
        <v>24</v>
      </c>
      <c r="E2089" s="15" t="s">
        <v>24</v>
      </c>
      <c r="F2089" s="15" t="n">
        <v>4</v>
      </c>
      <c r="G2089" s="15" t="s">
        <v>24</v>
      </c>
      <c r="H2089" s="15" t="s">
        <v>95</v>
      </c>
      <c r="I2089" s="15" t="s">
        <v>96</v>
      </c>
      <c r="J2089" s="15" t="s">
        <v>26</v>
      </c>
      <c r="K2089" s="15" t="s">
        <v>26</v>
      </c>
      <c r="L2089" s="15" t="s">
        <v>24</v>
      </c>
      <c r="M2089" s="15" t="s">
        <v>24</v>
      </c>
      <c r="N2089" s="15" t="s">
        <v>24</v>
      </c>
      <c r="O2089" s="15" t="s">
        <v>24</v>
      </c>
      <c r="P2089" s="15" t="s">
        <v>25</v>
      </c>
      <c r="Q2089" s="15" t="s">
        <v>26</v>
      </c>
      <c r="R2089" s="15" t="s">
        <v>15</v>
      </c>
      <c r="S2089" s="18" t="n">
        <v>33.65</v>
      </c>
      <c r="T2089" s="15" t="n">
        <v>137.85</v>
      </c>
      <c r="U2089" s="15" t="s">
        <v>26</v>
      </c>
      <c r="V2089" s="18" t="n">
        <f aca="false">IF(ISNUMBER(T2089),T2089,0)</f>
        <v>137.85</v>
      </c>
      <c r="W2089" s="15" t="n">
        <f aca="false">IF(U2089="Yes",1,0)</f>
        <v>1</v>
      </c>
      <c r="X2089" s="15" t="str">
        <f aca="false">IF(F2089&lt;=12,"0-12 months",IF(F2089&lt;=24,"13-24 months",IF(F2089&lt;=48,"25-48 months","49-72 months")))</f>
        <v>0-12 months</v>
      </c>
      <c r="Y2089" s="15" t="str">
        <f aca="false">IF(C2089=1,"Yes","No")</f>
        <v>No</v>
      </c>
      <c r="Z2089" s="15" t="n">
        <f aca="false">COUNTIF(J2089:O2089,"Yes")</f>
        <v>2</v>
      </c>
      <c r="AA2089" s="18" t="n">
        <f aca="false">S2089*W2089</f>
        <v>33.65</v>
      </c>
      <c r="AB2089" s="15" t="n">
        <f aca="false">(P2089="Month-to-month")+(I2089="Fiber optic")+(R2089="Electronic check")+(F2089&lt;=12)+(M2089="No")+(J2089="No")</f>
        <v>4</v>
      </c>
      <c r="AC2089" s="15" t="str">
        <f aca="false">IF(AB2089&gt;=5,"High",IF(AB2089&gt;=3,"Medium","Low"))</f>
        <v>Medium</v>
      </c>
    </row>
    <row r="2090" customFormat="false" ht="15" hidden="false" customHeight="false" outlineLevel="0" collapsed="false">
      <c r="A2090" s="15" t="s">
        <v>2187</v>
      </c>
      <c r="B2090" s="15" t="s">
        <v>94</v>
      </c>
      <c r="C2090" s="15" t="n">
        <v>0</v>
      </c>
      <c r="D2090" s="15" t="s">
        <v>24</v>
      </c>
      <c r="E2090" s="15" t="s">
        <v>24</v>
      </c>
      <c r="F2090" s="15" t="n">
        <v>36</v>
      </c>
      <c r="G2090" s="15" t="s">
        <v>26</v>
      </c>
      <c r="H2090" s="15" t="s">
        <v>26</v>
      </c>
      <c r="I2090" s="15" t="s">
        <v>96</v>
      </c>
      <c r="J2090" s="15" t="s">
        <v>24</v>
      </c>
      <c r="K2090" s="15" t="s">
        <v>24</v>
      </c>
      <c r="L2090" s="15" t="s">
        <v>26</v>
      </c>
      <c r="M2090" s="15" t="s">
        <v>24</v>
      </c>
      <c r="N2090" s="15" t="s">
        <v>24</v>
      </c>
      <c r="O2090" s="15" t="s">
        <v>24</v>
      </c>
      <c r="P2090" s="15" t="s">
        <v>27</v>
      </c>
      <c r="Q2090" s="15" t="s">
        <v>24</v>
      </c>
      <c r="R2090" s="15" t="s">
        <v>15</v>
      </c>
      <c r="S2090" s="18" t="n">
        <v>55.8</v>
      </c>
      <c r="T2090" s="15" t="n">
        <v>1941.5</v>
      </c>
      <c r="U2090" s="15" t="s">
        <v>24</v>
      </c>
      <c r="V2090" s="18" t="n">
        <f aca="false">IF(ISNUMBER(T2090),T2090,0)</f>
        <v>1941.5</v>
      </c>
      <c r="W2090" s="15" t="n">
        <f aca="false">IF(U2090="Yes",1,0)</f>
        <v>0</v>
      </c>
      <c r="X2090" s="15" t="str">
        <f aca="false">IF(F2090&lt;=12,"0-12 months",IF(F2090&lt;=24,"13-24 months",IF(F2090&lt;=48,"25-48 months","49-72 months")))</f>
        <v>25-48 months</v>
      </c>
      <c r="Y2090" s="15" t="str">
        <f aca="false">IF(C2090=1,"Yes","No")</f>
        <v>No</v>
      </c>
      <c r="Z2090" s="15" t="n">
        <f aca="false">COUNTIF(J2090:O2090,"Yes")</f>
        <v>1</v>
      </c>
      <c r="AA2090" s="18" t="n">
        <f aca="false">S2090*W2090</f>
        <v>0</v>
      </c>
      <c r="AB2090" s="15" t="n">
        <f aca="false">(P2090="Month-to-month")+(I2090="Fiber optic")+(R2090="Electronic check")+(F2090&lt;=12)+(M2090="No")+(J2090="No")</f>
        <v>3</v>
      </c>
      <c r="AC2090" s="15" t="str">
        <f aca="false">IF(AB2090&gt;=5,"High",IF(AB2090&gt;=3,"Medium","Low"))</f>
        <v>Medium</v>
      </c>
    </row>
    <row r="2091" customFormat="false" ht="15" hidden="false" customHeight="false" outlineLevel="0" collapsed="false">
      <c r="A2091" s="15" t="s">
        <v>2188</v>
      </c>
      <c r="B2091" s="15" t="s">
        <v>94</v>
      </c>
      <c r="C2091" s="15" t="n">
        <v>0</v>
      </c>
      <c r="D2091" s="15" t="s">
        <v>24</v>
      </c>
      <c r="E2091" s="15" t="s">
        <v>24</v>
      </c>
      <c r="F2091" s="15" t="n">
        <v>50</v>
      </c>
      <c r="G2091" s="15" t="s">
        <v>24</v>
      </c>
      <c r="H2091" s="15" t="s">
        <v>95</v>
      </c>
      <c r="I2091" s="15" t="s">
        <v>96</v>
      </c>
      <c r="J2091" s="15" t="s">
        <v>24</v>
      </c>
      <c r="K2091" s="15" t="s">
        <v>26</v>
      </c>
      <c r="L2091" s="15" t="s">
        <v>26</v>
      </c>
      <c r="M2091" s="15" t="s">
        <v>26</v>
      </c>
      <c r="N2091" s="15" t="s">
        <v>24</v>
      </c>
      <c r="O2091" s="15" t="s">
        <v>24</v>
      </c>
      <c r="P2091" s="15" t="s">
        <v>29</v>
      </c>
      <c r="Q2091" s="15" t="s">
        <v>24</v>
      </c>
      <c r="R2091" s="15" t="s">
        <v>21</v>
      </c>
      <c r="S2091" s="18" t="n">
        <v>39.7</v>
      </c>
      <c r="T2091" s="15" t="n">
        <v>1932.75</v>
      </c>
      <c r="U2091" s="15" t="s">
        <v>24</v>
      </c>
      <c r="V2091" s="18" t="n">
        <f aca="false">IF(ISNUMBER(T2091),T2091,0)</f>
        <v>1932.75</v>
      </c>
      <c r="W2091" s="15" t="n">
        <f aca="false">IF(U2091="Yes",1,0)</f>
        <v>0</v>
      </c>
      <c r="X2091" s="15" t="str">
        <f aca="false">IF(F2091&lt;=12,"0-12 months",IF(F2091&lt;=24,"13-24 months",IF(F2091&lt;=48,"25-48 months","49-72 months")))</f>
        <v>49-72 months</v>
      </c>
      <c r="Y2091" s="15" t="str">
        <f aca="false">IF(C2091=1,"Yes","No")</f>
        <v>No</v>
      </c>
      <c r="Z2091" s="15" t="n">
        <f aca="false">COUNTIF(J2091:O2091,"Yes")</f>
        <v>3</v>
      </c>
      <c r="AA2091" s="18" t="n">
        <f aca="false">S2091*W2091</f>
        <v>0</v>
      </c>
      <c r="AB2091" s="15" t="n">
        <f aca="false">(P2091="Month-to-month")+(I2091="Fiber optic")+(R2091="Electronic check")+(F2091&lt;=12)+(M2091="No")+(J2091="No")</f>
        <v>1</v>
      </c>
      <c r="AC2091" s="15" t="str">
        <f aca="false">IF(AB2091&gt;=5,"High",IF(AB2091&gt;=3,"Medium","Low"))</f>
        <v>Low</v>
      </c>
    </row>
    <row r="2092" customFormat="false" ht="15" hidden="false" customHeight="false" outlineLevel="0" collapsed="false">
      <c r="A2092" s="15" t="s">
        <v>2189</v>
      </c>
      <c r="B2092" s="15" t="s">
        <v>94</v>
      </c>
      <c r="C2092" s="15" t="n">
        <v>0</v>
      </c>
      <c r="D2092" s="15" t="s">
        <v>26</v>
      </c>
      <c r="E2092" s="15" t="s">
        <v>26</v>
      </c>
      <c r="F2092" s="15" t="n">
        <v>48</v>
      </c>
      <c r="G2092" s="15" t="s">
        <v>24</v>
      </c>
      <c r="H2092" s="15" t="s">
        <v>95</v>
      </c>
      <c r="I2092" s="15" t="s">
        <v>96</v>
      </c>
      <c r="J2092" s="15" t="s">
        <v>24</v>
      </c>
      <c r="K2092" s="15" t="s">
        <v>24</v>
      </c>
      <c r="L2092" s="15" t="s">
        <v>24</v>
      </c>
      <c r="M2092" s="15" t="s">
        <v>26</v>
      </c>
      <c r="N2092" s="15" t="s">
        <v>24</v>
      </c>
      <c r="O2092" s="15" t="s">
        <v>24</v>
      </c>
      <c r="P2092" s="15" t="s">
        <v>25</v>
      </c>
      <c r="Q2092" s="15" t="s">
        <v>26</v>
      </c>
      <c r="R2092" s="15" t="s">
        <v>21</v>
      </c>
      <c r="S2092" s="18" t="n">
        <v>29.5</v>
      </c>
      <c r="T2092" s="15" t="n">
        <v>1423.05</v>
      </c>
      <c r="U2092" s="15" t="s">
        <v>24</v>
      </c>
      <c r="V2092" s="18" t="n">
        <f aca="false">IF(ISNUMBER(T2092),T2092,0)</f>
        <v>1423.05</v>
      </c>
      <c r="W2092" s="15" t="n">
        <f aca="false">IF(U2092="Yes",1,0)</f>
        <v>0</v>
      </c>
      <c r="X2092" s="15" t="str">
        <f aca="false">IF(F2092&lt;=12,"0-12 months",IF(F2092&lt;=24,"13-24 months",IF(F2092&lt;=48,"25-48 months","49-72 months")))</f>
        <v>25-48 months</v>
      </c>
      <c r="Y2092" s="15" t="str">
        <f aca="false">IF(C2092=1,"Yes","No")</f>
        <v>No</v>
      </c>
      <c r="Z2092" s="15" t="n">
        <f aca="false">COUNTIF(J2092:O2092,"Yes")</f>
        <v>1</v>
      </c>
      <c r="AA2092" s="18" t="n">
        <f aca="false">S2092*W2092</f>
        <v>0</v>
      </c>
      <c r="AB2092" s="15" t="n">
        <f aca="false">(P2092="Month-to-month")+(I2092="Fiber optic")+(R2092="Electronic check")+(F2092&lt;=12)+(M2092="No")+(J2092="No")</f>
        <v>2</v>
      </c>
      <c r="AC2092" s="15" t="str">
        <f aca="false">IF(AB2092&gt;=5,"High",IF(AB2092&gt;=3,"Medium","Low"))</f>
        <v>Low</v>
      </c>
    </row>
    <row r="2093" customFormat="false" ht="15" hidden="false" customHeight="false" outlineLevel="0" collapsed="false">
      <c r="A2093" s="15" t="s">
        <v>2190</v>
      </c>
      <c r="B2093" s="15" t="s">
        <v>94</v>
      </c>
      <c r="C2093" s="15" t="n">
        <v>0</v>
      </c>
      <c r="D2093" s="15" t="s">
        <v>24</v>
      </c>
      <c r="E2093" s="15" t="s">
        <v>26</v>
      </c>
      <c r="F2093" s="15" t="n">
        <v>50</v>
      </c>
      <c r="G2093" s="15" t="s">
        <v>26</v>
      </c>
      <c r="H2093" s="15" t="s">
        <v>24</v>
      </c>
      <c r="I2093" s="15" t="s">
        <v>24</v>
      </c>
      <c r="J2093" s="15" t="s">
        <v>28</v>
      </c>
      <c r="K2093" s="15" t="s">
        <v>28</v>
      </c>
      <c r="L2093" s="15" t="s">
        <v>28</v>
      </c>
      <c r="M2093" s="15" t="s">
        <v>28</v>
      </c>
      <c r="N2093" s="15" t="s">
        <v>28</v>
      </c>
      <c r="O2093" s="15" t="s">
        <v>28</v>
      </c>
      <c r="P2093" s="15" t="s">
        <v>29</v>
      </c>
      <c r="Q2093" s="15" t="s">
        <v>24</v>
      </c>
      <c r="R2093" s="15" t="s">
        <v>21</v>
      </c>
      <c r="S2093" s="18" t="n">
        <v>20.15</v>
      </c>
      <c r="T2093" s="15" t="n">
        <v>970.85</v>
      </c>
      <c r="U2093" s="15" t="s">
        <v>24</v>
      </c>
      <c r="V2093" s="18" t="n">
        <f aca="false">IF(ISNUMBER(T2093),T2093,0)</f>
        <v>970.85</v>
      </c>
      <c r="W2093" s="15" t="n">
        <f aca="false">IF(U2093="Yes",1,0)</f>
        <v>0</v>
      </c>
      <c r="X2093" s="15" t="str">
        <f aca="false">IF(F2093&lt;=12,"0-12 months",IF(F2093&lt;=24,"13-24 months",IF(F2093&lt;=48,"25-48 months","49-72 months")))</f>
        <v>49-72 months</v>
      </c>
      <c r="Y2093" s="15" t="str">
        <f aca="false">IF(C2093=1,"Yes","No")</f>
        <v>No</v>
      </c>
      <c r="Z2093" s="15" t="n">
        <f aca="false">COUNTIF(J2093:O2093,"Yes")</f>
        <v>0</v>
      </c>
      <c r="AA2093" s="18" t="n">
        <f aca="false">S2093*W2093</f>
        <v>0</v>
      </c>
      <c r="AB2093" s="15" t="n">
        <f aca="false">(P2093="Month-to-month")+(I2093="Fiber optic")+(R2093="Electronic check")+(F2093&lt;=12)+(M2093="No")+(J2093="No")</f>
        <v>0</v>
      </c>
      <c r="AC2093" s="15" t="str">
        <f aca="false">IF(AB2093&gt;=5,"High",IF(AB2093&gt;=3,"Medium","Low"))</f>
        <v>Low</v>
      </c>
    </row>
    <row r="2094" customFormat="false" ht="15" hidden="false" customHeight="false" outlineLevel="0" collapsed="false">
      <c r="A2094" s="15" t="s">
        <v>2191</v>
      </c>
      <c r="B2094" s="15" t="s">
        <v>98</v>
      </c>
      <c r="C2094" s="15" t="n">
        <v>0</v>
      </c>
      <c r="D2094" s="15" t="s">
        <v>26</v>
      </c>
      <c r="E2094" s="15" t="s">
        <v>24</v>
      </c>
      <c r="F2094" s="15" t="n">
        <v>72</v>
      </c>
      <c r="G2094" s="15" t="s">
        <v>26</v>
      </c>
      <c r="H2094" s="15" t="s">
        <v>26</v>
      </c>
      <c r="I2094" s="15" t="s">
        <v>96</v>
      </c>
      <c r="J2094" s="15" t="s">
        <v>26</v>
      </c>
      <c r="K2094" s="15" t="s">
        <v>26</v>
      </c>
      <c r="L2094" s="15" t="s">
        <v>26</v>
      </c>
      <c r="M2094" s="15" t="s">
        <v>26</v>
      </c>
      <c r="N2094" s="15" t="s">
        <v>24</v>
      </c>
      <c r="O2094" s="15" t="s">
        <v>26</v>
      </c>
      <c r="P2094" s="15" t="s">
        <v>29</v>
      </c>
      <c r="Q2094" s="15" t="s">
        <v>24</v>
      </c>
      <c r="R2094" s="15" t="s">
        <v>21</v>
      </c>
      <c r="S2094" s="18" t="n">
        <v>79.55</v>
      </c>
      <c r="T2094" s="15" t="n">
        <v>5810.9</v>
      </c>
      <c r="U2094" s="15" t="s">
        <v>24</v>
      </c>
      <c r="V2094" s="18" t="n">
        <f aca="false">IF(ISNUMBER(T2094),T2094,0)</f>
        <v>5810.9</v>
      </c>
      <c r="W2094" s="15" t="n">
        <f aca="false">IF(U2094="Yes",1,0)</f>
        <v>0</v>
      </c>
      <c r="X2094" s="15" t="str">
        <f aca="false">IF(F2094&lt;=12,"0-12 months",IF(F2094&lt;=24,"13-24 months",IF(F2094&lt;=48,"25-48 months","49-72 months")))</f>
        <v>49-72 months</v>
      </c>
      <c r="Y2094" s="15" t="str">
        <f aca="false">IF(C2094=1,"Yes","No")</f>
        <v>No</v>
      </c>
      <c r="Z2094" s="15" t="n">
        <f aca="false">COUNTIF(J2094:O2094,"Yes")</f>
        <v>5</v>
      </c>
      <c r="AA2094" s="18" t="n">
        <f aca="false">S2094*W2094</f>
        <v>0</v>
      </c>
      <c r="AB2094" s="15" t="n">
        <f aca="false">(P2094="Month-to-month")+(I2094="Fiber optic")+(R2094="Electronic check")+(F2094&lt;=12)+(M2094="No")+(J2094="No")</f>
        <v>0</v>
      </c>
      <c r="AC2094" s="15" t="str">
        <f aca="false">IF(AB2094&gt;=5,"High",IF(AB2094&gt;=3,"Medium","Low"))</f>
        <v>Low</v>
      </c>
    </row>
    <row r="2095" customFormat="false" ht="15" hidden="false" customHeight="false" outlineLevel="0" collapsed="false">
      <c r="A2095" s="15" t="s">
        <v>2192</v>
      </c>
      <c r="B2095" s="15" t="s">
        <v>98</v>
      </c>
      <c r="C2095" s="15" t="n">
        <v>0</v>
      </c>
      <c r="D2095" s="15" t="s">
        <v>24</v>
      </c>
      <c r="E2095" s="15" t="s">
        <v>26</v>
      </c>
      <c r="F2095" s="15" t="n">
        <v>10</v>
      </c>
      <c r="G2095" s="15" t="s">
        <v>26</v>
      </c>
      <c r="H2095" s="15" t="s">
        <v>26</v>
      </c>
      <c r="I2095" s="15" t="s">
        <v>24</v>
      </c>
      <c r="J2095" s="15" t="s">
        <v>28</v>
      </c>
      <c r="K2095" s="15" t="s">
        <v>28</v>
      </c>
      <c r="L2095" s="15" t="s">
        <v>28</v>
      </c>
      <c r="M2095" s="15" t="s">
        <v>28</v>
      </c>
      <c r="N2095" s="15" t="s">
        <v>28</v>
      </c>
      <c r="O2095" s="15" t="s">
        <v>28</v>
      </c>
      <c r="P2095" s="15" t="s">
        <v>25</v>
      </c>
      <c r="Q2095" s="15" t="s">
        <v>24</v>
      </c>
      <c r="R2095" s="15" t="s">
        <v>21</v>
      </c>
      <c r="S2095" s="18" t="n">
        <v>24.8</v>
      </c>
      <c r="T2095" s="15" t="n">
        <v>223.9</v>
      </c>
      <c r="U2095" s="15" t="s">
        <v>24</v>
      </c>
      <c r="V2095" s="18" t="n">
        <f aca="false">IF(ISNUMBER(T2095),T2095,0)</f>
        <v>223.9</v>
      </c>
      <c r="W2095" s="15" t="n">
        <f aca="false">IF(U2095="Yes",1,0)</f>
        <v>0</v>
      </c>
      <c r="X2095" s="15" t="str">
        <f aca="false">IF(F2095&lt;=12,"0-12 months",IF(F2095&lt;=24,"13-24 months",IF(F2095&lt;=48,"25-48 months","49-72 months")))</f>
        <v>0-12 months</v>
      </c>
      <c r="Y2095" s="15" t="str">
        <f aca="false">IF(C2095=1,"Yes","No")</f>
        <v>No</v>
      </c>
      <c r="Z2095" s="15" t="n">
        <f aca="false">COUNTIF(J2095:O2095,"Yes")</f>
        <v>0</v>
      </c>
      <c r="AA2095" s="18" t="n">
        <f aca="false">S2095*W2095</f>
        <v>0</v>
      </c>
      <c r="AB2095" s="15" t="n">
        <f aca="false">(P2095="Month-to-month")+(I2095="Fiber optic")+(R2095="Electronic check")+(F2095&lt;=12)+(M2095="No")+(J2095="No")</f>
        <v>2</v>
      </c>
      <c r="AC2095" s="15" t="str">
        <f aca="false">IF(AB2095&gt;=5,"High",IF(AB2095&gt;=3,"Medium","Low"))</f>
        <v>Low</v>
      </c>
    </row>
    <row r="2096" customFormat="false" ht="15" hidden="false" customHeight="false" outlineLevel="0" collapsed="false">
      <c r="A2096" s="15" t="s">
        <v>2193</v>
      </c>
      <c r="B2096" s="15" t="s">
        <v>94</v>
      </c>
      <c r="C2096" s="15" t="n">
        <v>0</v>
      </c>
      <c r="D2096" s="15" t="s">
        <v>24</v>
      </c>
      <c r="E2096" s="15" t="s">
        <v>24</v>
      </c>
      <c r="F2096" s="15" t="n">
        <v>18</v>
      </c>
      <c r="G2096" s="15" t="s">
        <v>26</v>
      </c>
      <c r="H2096" s="15" t="s">
        <v>24</v>
      </c>
      <c r="I2096" s="15" t="s">
        <v>24</v>
      </c>
      <c r="J2096" s="15" t="s">
        <v>28</v>
      </c>
      <c r="K2096" s="15" t="s">
        <v>28</v>
      </c>
      <c r="L2096" s="15" t="s">
        <v>28</v>
      </c>
      <c r="M2096" s="15" t="s">
        <v>28</v>
      </c>
      <c r="N2096" s="15" t="s">
        <v>28</v>
      </c>
      <c r="O2096" s="15" t="s">
        <v>28</v>
      </c>
      <c r="P2096" s="15" t="s">
        <v>25</v>
      </c>
      <c r="Q2096" s="15" t="s">
        <v>24</v>
      </c>
      <c r="R2096" s="15" t="s">
        <v>17</v>
      </c>
      <c r="S2096" s="18" t="n">
        <v>19.65</v>
      </c>
      <c r="T2096" s="15" t="n">
        <v>391.7</v>
      </c>
      <c r="U2096" s="15" t="s">
        <v>24</v>
      </c>
      <c r="V2096" s="18" t="n">
        <f aca="false">IF(ISNUMBER(T2096),T2096,0)</f>
        <v>391.7</v>
      </c>
      <c r="W2096" s="15" t="n">
        <f aca="false">IF(U2096="Yes",1,0)</f>
        <v>0</v>
      </c>
      <c r="X2096" s="15" t="str">
        <f aca="false">IF(F2096&lt;=12,"0-12 months",IF(F2096&lt;=24,"13-24 months",IF(F2096&lt;=48,"25-48 months","49-72 months")))</f>
        <v>13-24 months</v>
      </c>
      <c r="Y2096" s="15" t="str">
        <f aca="false">IF(C2096=1,"Yes","No")</f>
        <v>No</v>
      </c>
      <c r="Z2096" s="15" t="n">
        <f aca="false">COUNTIF(J2096:O2096,"Yes")</f>
        <v>0</v>
      </c>
      <c r="AA2096" s="18" t="n">
        <f aca="false">S2096*W2096</f>
        <v>0</v>
      </c>
      <c r="AB2096" s="15" t="n">
        <f aca="false">(P2096="Month-to-month")+(I2096="Fiber optic")+(R2096="Electronic check")+(F2096&lt;=12)+(M2096="No")+(J2096="No")</f>
        <v>1</v>
      </c>
      <c r="AC2096" s="15" t="str">
        <f aca="false">IF(AB2096&gt;=5,"High",IF(AB2096&gt;=3,"Medium","Low"))</f>
        <v>Low</v>
      </c>
    </row>
    <row r="2097" customFormat="false" ht="15" hidden="false" customHeight="false" outlineLevel="0" collapsed="false">
      <c r="A2097" s="15" t="s">
        <v>2194</v>
      </c>
      <c r="B2097" s="15" t="s">
        <v>98</v>
      </c>
      <c r="C2097" s="15" t="n">
        <v>0</v>
      </c>
      <c r="D2097" s="15" t="s">
        <v>24</v>
      </c>
      <c r="E2097" s="15" t="s">
        <v>24</v>
      </c>
      <c r="F2097" s="15" t="n">
        <v>1</v>
      </c>
      <c r="G2097" s="15" t="s">
        <v>26</v>
      </c>
      <c r="H2097" s="15" t="s">
        <v>24</v>
      </c>
      <c r="I2097" s="15" t="s">
        <v>102</v>
      </c>
      <c r="J2097" s="15" t="s">
        <v>24</v>
      </c>
      <c r="K2097" s="15" t="s">
        <v>24</v>
      </c>
      <c r="L2097" s="15" t="s">
        <v>24</v>
      </c>
      <c r="M2097" s="15" t="s">
        <v>24</v>
      </c>
      <c r="N2097" s="15" t="s">
        <v>26</v>
      </c>
      <c r="O2097" s="15" t="s">
        <v>24</v>
      </c>
      <c r="P2097" s="15" t="s">
        <v>25</v>
      </c>
      <c r="Q2097" s="15" t="s">
        <v>26</v>
      </c>
      <c r="R2097" s="15" t="s">
        <v>15</v>
      </c>
      <c r="S2097" s="18" t="n">
        <v>79.95</v>
      </c>
      <c r="T2097" s="15" t="n">
        <v>79.95</v>
      </c>
      <c r="U2097" s="15" t="s">
        <v>26</v>
      </c>
      <c r="V2097" s="18" t="n">
        <f aca="false">IF(ISNUMBER(T2097),T2097,0)</f>
        <v>79.95</v>
      </c>
      <c r="W2097" s="15" t="n">
        <f aca="false">IF(U2097="Yes",1,0)</f>
        <v>1</v>
      </c>
      <c r="X2097" s="15" t="str">
        <f aca="false">IF(F2097&lt;=12,"0-12 months",IF(F2097&lt;=24,"13-24 months",IF(F2097&lt;=48,"25-48 months","49-72 months")))</f>
        <v>0-12 months</v>
      </c>
      <c r="Y2097" s="15" t="str">
        <f aca="false">IF(C2097=1,"Yes","No")</f>
        <v>No</v>
      </c>
      <c r="Z2097" s="15" t="n">
        <f aca="false">COUNTIF(J2097:O2097,"Yes")</f>
        <v>1</v>
      </c>
      <c r="AA2097" s="18" t="n">
        <f aca="false">S2097*W2097</f>
        <v>79.95</v>
      </c>
      <c r="AB2097" s="15" t="n">
        <f aca="false">(P2097="Month-to-month")+(I2097="Fiber optic")+(R2097="Electronic check")+(F2097&lt;=12)+(M2097="No")+(J2097="No")</f>
        <v>6</v>
      </c>
      <c r="AC2097" s="15" t="str">
        <f aca="false">IF(AB2097&gt;=5,"High",IF(AB2097&gt;=3,"Medium","Low"))</f>
        <v>High</v>
      </c>
    </row>
    <row r="2098" customFormat="false" ht="15" hidden="false" customHeight="false" outlineLevel="0" collapsed="false">
      <c r="A2098" s="15" t="s">
        <v>2195</v>
      </c>
      <c r="B2098" s="15" t="s">
        <v>94</v>
      </c>
      <c r="C2098" s="15" t="n">
        <v>0</v>
      </c>
      <c r="D2098" s="15" t="s">
        <v>24</v>
      </c>
      <c r="E2098" s="15" t="s">
        <v>24</v>
      </c>
      <c r="F2098" s="15" t="n">
        <v>1</v>
      </c>
      <c r="G2098" s="15" t="s">
        <v>26</v>
      </c>
      <c r="H2098" s="15" t="s">
        <v>24</v>
      </c>
      <c r="I2098" s="15" t="s">
        <v>24</v>
      </c>
      <c r="J2098" s="15" t="s">
        <v>28</v>
      </c>
      <c r="K2098" s="15" t="s">
        <v>28</v>
      </c>
      <c r="L2098" s="15" t="s">
        <v>28</v>
      </c>
      <c r="M2098" s="15" t="s">
        <v>28</v>
      </c>
      <c r="N2098" s="15" t="s">
        <v>28</v>
      </c>
      <c r="O2098" s="15" t="s">
        <v>28</v>
      </c>
      <c r="P2098" s="15" t="s">
        <v>25</v>
      </c>
      <c r="Q2098" s="15" t="s">
        <v>24</v>
      </c>
      <c r="R2098" s="15" t="s">
        <v>15</v>
      </c>
      <c r="S2098" s="18" t="n">
        <v>19.3</v>
      </c>
      <c r="T2098" s="15" t="n">
        <v>19.3</v>
      </c>
      <c r="U2098" s="15" t="s">
        <v>26</v>
      </c>
      <c r="V2098" s="18" t="n">
        <f aca="false">IF(ISNUMBER(T2098),T2098,0)</f>
        <v>19.3</v>
      </c>
      <c r="W2098" s="15" t="n">
        <f aca="false">IF(U2098="Yes",1,0)</f>
        <v>1</v>
      </c>
      <c r="X2098" s="15" t="str">
        <f aca="false">IF(F2098&lt;=12,"0-12 months",IF(F2098&lt;=24,"13-24 months",IF(F2098&lt;=48,"25-48 months","49-72 months")))</f>
        <v>0-12 months</v>
      </c>
      <c r="Y2098" s="15" t="str">
        <f aca="false">IF(C2098=1,"Yes","No")</f>
        <v>No</v>
      </c>
      <c r="Z2098" s="15" t="n">
        <f aca="false">COUNTIF(J2098:O2098,"Yes")</f>
        <v>0</v>
      </c>
      <c r="AA2098" s="18" t="n">
        <f aca="false">S2098*W2098</f>
        <v>19.3</v>
      </c>
      <c r="AB2098" s="15" t="n">
        <f aca="false">(P2098="Month-to-month")+(I2098="Fiber optic")+(R2098="Electronic check")+(F2098&lt;=12)+(M2098="No")+(J2098="No")</f>
        <v>3</v>
      </c>
      <c r="AC2098" s="15" t="str">
        <f aca="false">IF(AB2098&gt;=5,"High",IF(AB2098&gt;=3,"Medium","Low"))</f>
        <v>Medium</v>
      </c>
    </row>
    <row r="2099" customFormat="false" ht="15" hidden="false" customHeight="false" outlineLevel="0" collapsed="false">
      <c r="A2099" s="15" t="s">
        <v>2196</v>
      </c>
      <c r="B2099" s="15" t="s">
        <v>98</v>
      </c>
      <c r="C2099" s="15" t="n">
        <v>0</v>
      </c>
      <c r="D2099" s="15" t="s">
        <v>24</v>
      </c>
      <c r="E2099" s="15" t="s">
        <v>24</v>
      </c>
      <c r="F2099" s="15" t="n">
        <v>9</v>
      </c>
      <c r="G2099" s="15" t="s">
        <v>26</v>
      </c>
      <c r="H2099" s="15" t="s">
        <v>24</v>
      </c>
      <c r="I2099" s="15" t="s">
        <v>102</v>
      </c>
      <c r="J2099" s="15" t="s">
        <v>24</v>
      </c>
      <c r="K2099" s="15" t="s">
        <v>24</v>
      </c>
      <c r="L2099" s="15" t="s">
        <v>26</v>
      </c>
      <c r="M2099" s="15" t="s">
        <v>24</v>
      </c>
      <c r="N2099" s="15" t="s">
        <v>26</v>
      </c>
      <c r="O2099" s="15" t="s">
        <v>26</v>
      </c>
      <c r="P2099" s="15" t="s">
        <v>25</v>
      </c>
      <c r="Q2099" s="15" t="s">
        <v>26</v>
      </c>
      <c r="R2099" s="15" t="s">
        <v>15</v>
      </c>
      <c r="S2099" s="18" t="n">
        <v>94.05</v>
      </c>
      <c r="T2099" s="15" t="n">
        <v>811.65</v>
      </c>
      <c r="U2099" s="15" t="s">
        <v>24</v>
      </c>
      <c r="V2099" s="18" t="n">
        <f aca="false">IF(ISNUMBER(T2099),T2099,0)</f>
        <v>811.65</v>
      </c>
      <c r="W2099" s="15" t="n">
        <f aca="false">IF(U2099="Yes",1,0)</f>
        <v>0</v>
      </c>
      <c r="X2099" s="15" t="str">
        <f aca="false">IF(F2099&lt;=12,"0-12 months",IF(F2099&lt;=24,"13-24 months",IF(F2099&lt;=48,"25-48 months","49-72 months")))</f>
        <v>0-12 months</v>
      </c>
      <c r="Y2099" s="15" t="str">
        <f aca="false">IF(C2099=1,"Yes","No")</f>
        <v>No</v>
      </c>
      <c r="Z2099" s="15" t="n">
        <f aca="false">COUNTIF(J2099:O2099,"Yes")</f>
        <v>3</v>
      </c>
      <c r="AA2099" s="18" t="n">
        <f aca="false">S2099*W2099</f>
        <v>0</v>
      </c>
      <c r="AB2099" s="15" t="n">
        <f aca="false">(P2099="Month-to-month")+(I2099="Fiber optic")+(R2099="Electronic check")+(F2099&lt;=12)+(M2099="No")+(J2099="No")</f>
        <v>6</v>
      </c>
      <c r="AC2099" s="15" t="str">
        <f aca="false">IF(AB2099&gt;=5,"High",IF(AB2099&gt;=3,"Medium","Low"))</f>
        <v>High</v>
      </c>
    </row>
    <row r="2100" customFormat="false" ht="15" hidden="false" customHeight="false" outlineLevel="0" collapsed="false">
      <c r="A2100" s="15" t="s">
        <v>2197</v>
      </c>
      <c r="B2100" s="15" t="s">
        <v>98</v>
      </c>
      <c r="C2100" s="15" t="n">
        <v>0</v>
      </c>
      <c r="D2100" s="15" t="s">
        <v>24</v>
      </c>
      <c r="E2100" s="15" t="s">
        <v>24</v>
      </c>
      <c r="F2100" s="15" t="n">
        <v>2</v>
      </c>
      <c r="G2100" s="15" t="s">
        <v>26</v>
      </c>
      <c r="H2100" s="15" t="s">
        <v>26</v>
      </c>
      <c r="I2100" s="15" t="s">
        <v>102</v>
      </c>
      <c r="J2100" s="15" t="s">
        <v>26</v>
      </c>
      <c r="K2100" s="15" t="s">
        <v>24</v>
      </c>
      <c r="L2100" s="15" t="s">
        <v>24</v>
      </c>
      <c r="M2100" s="15" t="s">
        <v>24</v>
      </c>
      <c r="N2100" s="15" t="s">
        <v>24</v>
      </c>
      <c r="O2100" s="15" t="s">
        <v>26</v>
      </c>
      <c r="P2100" s="15" t="s">
        <v>25</v>
      </c>
      <c r="Q2100" s="15" t="s">
        <v>24</v>
      </c>
      <c r="R2100" s="15" t="s">
        <v>17</v>
      </c>
      <c r="S2100" s="18" t="n">
        <v>90.75</v>
      </c>
      <c r="T2100" s="15" t="n">
        <v>174.75</v>
      </c>
      <c r="U2100" s="15" t="s">
        <v>24</v>
      </c>
      <c r="V2100" s="18" t="n">
        <f aca="false">IF(ISNUMBER(T2100),T2100,0)</f>
        <v>174.75</v>
      </c>
      <c r="W2100" s="15" t="n">
        <f aca="false">IF(U2100="Yes",1,0)</f>
        <v>0</v>
      </c>
      <c r="X2100" s="15" t="str">
        <f aca="false">IF(F2100&lt;=12,"0-12 months",IF(F2100&lt;=24,"13-24 months",IF(F2100&lt;=48,"25-48 months","49-72 months")))</f>
        <v>0-12 months</v>
      </c>
      <c r="Y2100" s="15" t="str">
        <f aca="false">IF(C2100=1,"Yes","No")</f>
        <v>No</v>
      </c>
      <c r="Z2100" s="15" t="n">
        <f aca="false">COUNTIF(J2100:O2100,"Yes")</f>
        <v>2</v>
      </c>
      <c r="AA2100" s="18" t="n">
        <f aca="false">S2100*W2100</f>
        <v>0</v>
      </c>
      <c r="AB2100" s="15" t="n">
        <f aca="false">(P2100="Month-to-month")+(I2100="Fiber optic")+(R2100="Electronic check")+(F2100&lt;=12)+(M2100="No")+(J2100="No")</f>
        <v>4</v>
      </c>
      <c r="AC2100" s="15" t="str">
        <f aca="false">IF(AB2100&gt;=5,"High",IF(AB2100&gt;=3,"Medium","Low"))</f>
        <v>Medium</v>
      </c>
    </row>
    <row r="2101" customFormat="false" ht="15" hidden="false" customHeight="false" outlineLevel="0" collapsed="false">
      <c r="A2101" s="15" t="s">
        <v>2198</v>
      </c>
      <c r="B2101" s="15" t="s">
        <v>94</v>
      </c>
      <c r="C2101" s="15" t="n">
        <v>0</v>
      </c>
      <c r="D2101" s="15" t="s">
        <v>26</v>
      </c>
      <c r="E2101" s="15" t="s">
        <v>24</v>
      </c>
      <c r="F2101" s="15" t="n">
        <v>40</v>
      </c>
      <c r="G2101" s="15" t="s">
        <v>26</v>
      </c>
      <c r="H2101" s="15" t="s">
        <v>26</v>
      </c>
      <c r="I2101" s="15" t="s">
        <v>102</v>
      </c>
      <c r="J2101" s="15" t="s">
        <v>24</v>
      </c>
      <c r="K2101" s="15" t="s">
        <v>24</v>
      </c>
      <c r="L2101" s="15" t="s">
        <v>24</v>
      </c>
      <c r="M2101" s="15" t="s">
        <v>26</v>
      </c>
      <c r="N2101" s="15" t="s">
        <v>24</v>
      </c>
      <c r="O2101" s="15" t="s">
        <v>24</v>
      </c>
      <c r="P2101" s="15" t="s">
        <v>25</v>
      </c>
      <c r="Q2101" s="15" t="s">
        <v>26</v>
      </c>
      <c r="R2101" s="15" t="s">
        <v>21</v>
      </c>
      <c r="S2101" s="18" t="n">
        <v>78.85</v>
      </c>
      <c r="T2101" s="15" t="n">
        <v>3126.85</v>
      </c>
      <c r="U2101" s="15" t="s">
        <v>24</v>
      </c>
      <c r="V2101" s="18" t="n">
        <f aca="false">IF(ISNUMBER(T2101),T2101,0)</f>
        <v>3126.85</v>
      </c>
      <c r="W2101" s="15" t="n">
        <f aca="false">IF(U2101="Yes",1,0)</f>
        <v>0</v>
      </c>
      <c r="X2101" s="15" t="str">
        <f aca="false">IF(F2101&lt;=12,"0-12 months",IF(F2101&lt;=24,"13-24 months",IF(F2101&lt;=48,"25-48 months","49-72 months")))</f>
        <v>25-48 months</v>
      </c>
      <c r="Y2101" s="15" t="str">
        <f aca="false">IF(C2101=1,"Yes","No")</f>
        <v>No</v>
      </c>
      <c r="Z2101" s="15" t="n">
        <f aca="false">COUNTIF(J2101:O2101,"Yes")</f>
        <v>1</v>
      </c>
      <c r="AA2101" s="18" t="n">
        <f aca="false">S2101*W2101</f>
        <v>0</v>
      </c>
      <c r="AB2101" s="15" t="n">
        <f aca="false">(P2101="Month-to-month")+(I2101="Fiber optic")+(R2101="Electronic check")+(F2101&lt;=12)+(M2101="No")+(J2101="No")</f>
        <v>3</v>
      </c>
      <c r="AC2101" s="15" t="str">
        <f aca="false">IF(AB2101&gt;=5,"High",IF(AB2101&gt;=3,"Medium","Low"))</f>
        <v>Medium</v>
      </c>
    </row>
    <row r="2102" customFormat="false" ht="15" hidden="false" customHeight="false" outlineLevel="0" collapsed="false">
      <c r="A2102" s="15" t="s">
        <v>2199</v>
      </c>
      <c r="B2102" s="15" t="s">
        <v>98</v>
      </c>
      <c r="C2102" s="15" t="n">
        <v>0</v>
      </c>
      <c r="D2102" s="15" t="s">
        <v>26</v>
      </c>
      <c r="E2102" s="15" t="s">
        <v>24</v>
      </c>
      <c r="F2102" s="15" t="n">
        <v>69</v>
      </c>
      <c r="G2102" s="15" t="s">
        <v>26</v>
      </c>
      <c r="H2102" s="15" t="s">
        <v>26</v>
      </c>
      <c r="I2102" s="15" t="s">
        <v>102</v>
      </c>
      <c r="J2102" s="15" t="s">
        <v>24</v>
      </c>
      <c r="K2102" s="15" t="s">
        <v>24</v>
      </c>
      <c r="L2102" s="15" t="s">
        <v>26</v>
      </c>
      <c r="M2102" s="15" t="s">
        <v>24</v>
      </c>
      <c r="N2102" s="15" t="s">
        <v>26</v>
      </c>
      <c r="O2102" s="15" t="s">
        <v>26</v>
      </c>
      <c r="P2102" s="15" t="s">
        <v>27</v>
      </c>
      <c r="Q2102" s="15" t="s">
        <v>24</v>
      </c>
      <c r="R2102" s="15" t="s">
        <v>19</v>
      </c>
      <c r="S2102" s="18" t="n">
        <v>99.5</v>
      </c>
      <c r="T2102" s="15" t="n">
        <v>6841.45</v>
      </c>
      <c r="U2102" s="15" t="s">
        <v>24</v>
      </c>
      <c r="V2102" s="18" t="n">
        <f aca="false">IF(ISNUMBER(T2102),T2102,0)</f>
        <v>6841.45</v>
      </c>
      <c r="W2102" s="15" t="n">
        <f aca="false">IF(U2102="Yes",1,0)</f>
        <v>0</v>
      </c>
      <c r="X2102" s="15" t="str">
        <f aca="false">IF(F2102&lt;=12,"0-12 months",IF(F2102&lt;=24,"13-24 months",IF(F2102&lt;=48,"25-48 months","49-72 months")))</f>
        <v>49-72 months</v>
      </c>
      <c r="Y2102" s="15" t="str">
        <f aca="false">IF(C2102=1,"Yes","No")</f>
        <v>No</v>
      </c>
      <c r="Z2102" s="15" t="n">
        <f aca="false">COUNTIF(J2102:O2102,"Yes")</f>
        <v>3</v>
      </c>
      <c r="AA2102" s="18" t="n">
        <f aca="false">S2102*W2102</f>
        <v>0</v>
      </c>
      <c r="AB2102" s="15" t="n">
        <f aca="false">(P2102="Month-to-month")+(I2102="Fiber optic")+(R2102="Electronic check")+(F2102&lt;=12)+(M2102="No")+(J2102="No")</f>
        <v>3</v>
      </c>
      <c r="AC2102" s="15" t="str">
        <f aca="false">IF(AB2102&gt;=5,"High",IF(AB2102&gt;=3,"Medium","Low"))</f>
        <v>Medium</v>
      </c>
    </row>
    <row r="2103" customFormat="false" ht="15" hidden="false" customHeight="false" outlineLevel="0" collapsed="false">
      <c r="A2103" s="15" t="s">
        <v>2200</v>
      </c>
      <c r="B2103" s="15" t="s">
        <v>94</v>
      </c>
      <c r="C2103" s="15" t="n">
        <v>0</v>
      </c>
      <c r="D2103" s="15" t="s">
        <v>26</v>
      </c>
      <c r="E2103" s="15" t="s">
        <v>24</v>
      </c>
      <c r="F2103" s="15" t="n">
        <v>37</v>
      </c>
      <c r="G2103" s="15" t="s">
        <v>26</v>
      </c>
      <c r="H2103" s="15" t="s">
        <v>26</v>
      </c>
      <c r="I2103" s="15" t="s">
        <v>102</v>
      </c>
      <c r="J2103" s="15" t="s">
        <v>26</v>
      </c>
      <c r="K2103" s="15" t="s">
        <v>24</v>
      </c>
      <c r="L2103" s="15" t="s">
        <v>26</v>
      </c>
      <c r="M2103" s="15" t="s">
        <v>26</v>
      </c>
      <c r="N2103" s="15" t="s">
        <v>24</v>
      </c>
      <c r="O2103" s="15" t="s">
        <v>26</v>
      </c>
      <c r="P2103" s="15" t="s">
        <v>27</v>
      </c>
      <c r="Q2103" s="15" t="s">
        <v>26</v>
      </c>
      <c r="R2103" s="15" t="s">
        <v>15</v>
      </c>
      <c r="S2103" s="18" t="n">
        <v>99.2</v>
      </c>
      <c r="T2103" s="15" t="n">
        <v>3754.6</v>
      </c>
      <c r="U2103" s="15" t="s">
        <v>26</v>
      </c>
      <c r="V2103" s="18" t="n">
        <f aca="false">IF(ISNUMBER(T2103),T2103,0)</f>
        <v>3754.6</v>
      </c>
      <c r="W2103" s="15" t="n">
        <f aca="false">IF(U2103="Yes",1,0)</f>
        <v>1</v>
      </c>
      <c r="X2103" s="15" t="str">
        <f aca="false">IF(F2103&lt;=12,"0-12 months",IF(F2103&lt;=24,"13-24 months",IF(F2103&lt;=48,"25-48 months","49-72 months")))</f>
        <v>25-48 months</v>
      </c>
      <c r="Y2103" s="15" t="str">
        <f aca="false">IF(C2103=1,"Yes","No")</f>
        <v>No</v>
      </c>
      <c r="Z2103" s="15" t="n">
        <f aca="false">COUNTIF(J2103:O2103,"Yes")</f>
        <v>4</v>
      </c>
      <c r="AA2103" s="18" t="n">
        <f aca="false">S2103*W2103</f>
        <v>99.2</v>
      </c>
      <c r="AB2103" s="15" t="n">
        <f aca="false">(P2103="Month-to-month")+(I2103="Fiber optic")+(R2103="Electronic check")+(F2103&lt;=12)+(M2103="No")+(J2103="No")</f>
        <v>2</v>
      </c>
      <c r="AC2103" s="15" t="str">
        <f aca="false">IF(AB2103&gt;=5,"High",IF(AB2103&gt;=3,"Medium","Low"))</f>
        <v>Low</v>
      </c>
    </row>
    <row r="2104" customFormat="false" ht="15" hidden="false" customHeight="false" outlineLevel="0" collapsed="false">
      <c r="A2104" s="15" t="s">
        <v>2201</v>
      </c>
      <c r="B2104" s="15" t="s">
        <v>98</v>
      </c>
      <c r="C2104" s="15" t="n">
        <v>0</v>
      </c>
      <c r="D2104" s="15" t="s">
        <v>24</v>
      </c>
      <c r="E2104" s="15" t="s">
        <v>26</v>
      </c>
      <c r="F2104" s="15" t="n">
        <v>18</v>
      </c>
      <c r="G2104" s="15" t="s">
        <v>26</v>
      </c>
      <c r="H2104" s="15" t="s">
        <v>26</v>
      </c>
      <c r="I2104" s="15" t="s">
        <v>102</v>
      </c>
      <c r="J2104" s="15" t="s">
        <v>24</v>
      </c>
      <c r="K2104" s="15" t="s">
        <v>24</v>
      </c>
      <c r="L2104" s="15" t="s">
        <v>26</v>
      </c>
      <c r="M2104" s="15" t="s">
        <v>24</v>
      </c>
      <c r="N2104" s="15" t="s">
        <v>24</v>
      </c>
      <c r="O2104" s="15" t="s">
        <v>24</v>
      </c>
      <c r="P2104" s="15" t="s">
        <v>25</v>
      </c>
      <c r="Q2104" s="15" t="s">
        <v>26</v>
      </c>
      <c r="R2104" s="15" t="s">
        <v>21</v>
      </c>
      <c r="S2104" s="18" t="n">
        <v>80.55</v>
      </c>
      <c r="T2104" s="15" t="n">
        <v>1406.65</v>
      </c>
      <c r="U2104" s="15" t="s">
        <v>24</v>
      </c>
      <c r="V2104" s="18" t="n">
        <f aca="false">IF(ISNUMBER(T2104),T2104,0)</f>
        <v>1406.65</v>
      </c>
      <c r="W2104" s="15" t="n">
        <f aca="false">IF(U2104="Yes",1,0)</f>
        <v>0</v>
      </c>
      <c r="X2104" s="15" t="str">
        <f aca="false">IF(F2104&lt;=12,"0-12 months",IF(F2104&lt;=24,"13-24 months",IF(F2104&lt;=48,"25-48 months","49-72 months")))</f>
        <v>13-24 months</v>
      </c>
      <c r="Y2104" s="15" t="str">
        <f aca="false">IF(C2104=1,"Yes","No")</f>
        <v>No</v>
      </c>
      <c r="Z2104" s="15" t="n">
        <f aca="false">COUNTIF(J2104:O2104,"Yes")</f>
        <v>1</v>
      </c>
      <c r="AA2104" s="18" t="n">
        <f aca="false">S2104*W2104</f>
        <v>0</v>
      </c>
      <c r="AB2104" s="15" t="n">
        <f aca="false">(P2104="Month-to-month")+(I2104="Fiber optic")+(R2104="Electronic check")+(F2104&lt;=12)+(M2104="No")+(J2104="No")</f>
        <v>4</v>
      </c>
      <c r="AC2104" s="15" t="str">
        <f aca="false">IF(AB2104&gt;=5,"High",IF(AB2104&gt;=3,"Medium","Low"))</f>
        <v>Medium</v>
      </c>
    </row>
    <row r="2105" customFormat="false" ht="15" hidden="false" customHeight="false" outlineLevel="0" collapsed="false">
      <c r="A2105" s="15" t="s">
        <v>2202</v>
      </c>
      <c r="B2105" s="15" t="s">
        <v>98</v>
      </c>
      <c r="C2105" s="15" t="n">
        <v>1</v>
      </c>
      <c r="D2105" s="15" t="s">
        <v>26</v>
      </c>
      <c r="E2105" s="15" t="s">
        <v>24</v>
      </c>
      <c r="F2105" s="15" t="n">
        <v>11</v>
      </c>
      <c r="G2105" s="15" t="s">
        <v>26</v>
      </c>
      <c r="H2105" s="15" t="s">
        <v>24</v>
      </c>
      <c r="I2105" s="15" t="s">
        <v>102</v>
      </c>
      <c r="J2105" s="15" t="s">
        <v>24</v>
      </c>
      <c r="K2105" s="15" t="s">
        <v>24</v>
      </c>
      <c r="L2105" s="15" t="s">
        <v>24</v>
      </c>
      <c r="M2105" s="15" t="s">
        <v>24</v>
      </c>
      <c r="N2105" s="15" t="s">
        <v>24</v>
      </c>
      <c r="O2105" s="15" t="s">
        <v>24</v>
      </c>
      <c r="P2105" s="15" t="s">
        <v>25</v>
      </c>
      <c r="Q2105" s="15" t="s">
        <v>26</v>
      </c>
      <c r="R2105" s="15" t="s">
        <v>15</v>
      </c>
      <c r="S2105" s="18" t="n">
        <v>70.2</v>
      </c>
      <c r="T2105" s="15" t="n">
        <v>834.7</v>
      </c>
      <c r="U2105" s="15" t="s">
        <v>24</v>
      </c>
      <c r="V2105" s="18" t="n">
        <f aca="false">IF(ISNUMBER(T2105),T2105,0)</f>
        <v>834.7</v>
      </c>
      <c r="W2105" s="15" t="n">
        <f aca="false">IF(U2105="Yes",1,0)</f>
        <v>0</v>
      </c>
      <c r="X2105" s="15" t="str">
        <f aca="false">IF(F2105&lt;=12,"0-12 months",IF(F2105&lt;=24,"13-24 months",IF(F2105&lt;=48,"25-48 months","49-72 months")))</f>
        <v>0-12 months</v>
      </c>
      <c r="Y2105" s="15" t="str">
        <f aca="false">IF(C2105=1,"Yes","No")</f>
        <v>Yes</v>
      </c>
      <c r="Z2105" s="15" t="n">
        <f aca="false">COUNTIF(J2105:O2105,"Yes")</f>
        <v>0</v>
      </c>
      <c r="AA2105" s="18" t="n">
        <f aca="false">S2105*W2105</f>
        <v>0</v>
      </c>
      <c r="AB2105" s="15" t="n">
        <f aca="false">(P2105="Month-to-month")+(I2105="Fiber optic")+(R2105="Electronic check")+(F2105&lt;=12)+(M2105="No")+(J2105="No")</f>
        <v>6</v>
      </c>
      <c r="AC2105" s="15" t="str">
        <f aca="false">IF(AB2105&gt;=5,"High",IF(AB2105&gt;=3,"Medium","Low"))</f>
        <v>High</v>
      </c>
    </row>
    <row r="2106" customFormat="false" ht="15" hidden="false" customHeight="false" outlineLevel="0" collapsed="false">
      <c r="A2106" s="15" t="s">
        <v>2203</v>
      </c>
      <c r="B2106" s="15" t="s">
        <v>94</v>
      </c>
      <c r="C2106" s="15" t="n">
        <v>0</v>
      </c>
      <c r="D2106" s="15" t="s">
        <v>26</v>
      </c>
      <c r="E2106" s="15" t="s">
        <v>24</v>
      </c>
      <c r="F2106" s="15" t="n">
        <v>8</v>
      </c>
      <c r="G2106" s="15" t="s">
        <v>26</v>
      </c>
      <c r="H2106" s="15" t="s">
        <v>26</v>
      </c>
      <c r="I2106" s="15" t="s">
        <v>102</v>
      </c>
      <c r="J2106" s="15" t="s">
        <v>24</v>
      </c>
      <c r="K2106" s="15" t="s">
        <v>24</v>
      </c>
      <c r="L2106" s="15" t="s">
        <v>24</v>
      </c>
      <c r="M2106" s="15" t="s">
        <v>24</v>
      </c>
      <c r="N2106" s="15" t="s">
        <v>24</v>
      </c>
      <c r="O2106" s="15" t="s">
        <v>26</v>
      </c>
      <c r="P2106" s="15" t="s">
        <v>25</v>
      </c>
      <c r="Q2106" s="15" t="s">
        <v>26</v>
      </c>
      <c r="R2106" s="15" t="s">
        <v>21</v>
      </c>
      <c r="S2106" s="18" t="n">
        <v>85.2</v>
      </c>
      <c r="T2106" s="15" t="n">
        <v>627.4</v>
      </c>
      <c r="U2106" s="15" t="s">
        <v>26</v>
      </c>
      <c r="V2106" s="18" t="n">
        <f aca="false">IF(ISNUMBER(T2106),T2106,0)</f>
        <v>627.4</v>
      </c>
      <c r="W2106" s="15" t="n">
        <f aca="false">IF(U2106="Yes",1,0)</f>
        <v>1</v>
      </c>
      <c r="X2106" s="15" t="str">
        <f aca="false">IF(F2106&lt;=12,"0-12 months",IF(F2106&lt;=24,"13-24 months",IF(F2106&lt;=48,"25-48 months","49-72 months")))</f>
        <v>0-12 months</v>
      </c>
      <c r="Y2106" s="15" t="str">
        <f aca="false">IF(C2106=1,"Yes","No")</f>
        <v>No</v>
      </c>
      <c r="Z2106" s="15" t="n">
        <f aca="false">COUNTIF(J2106:O2106,"Yes")</f>
        <v>1</v>
      </c>
      <c r="AA2106" s="18" t="n">
        <f aca="false">S2106*W2106</f>
        <v>85.2</v>
      </c>
      <c r="AB2106" s="15" t="n">
        <f aca="false">(P2106="Month-to-month")+(I2106="Fiber optic")+(R2106="Electronic check")+(F2106&lt;=12)+(M2106="No")+(J2106="No")</f>
        <v>5</v>
      </c>
      <c r="AC2106" s="15" t="str">
        <f aca="false">IF(AB2106&gt;=5,"High",IF(AB2106&gt;=3,"Medium","Low"))</f>
        <v>High</v>
      </c>
    </row>
    <row r="2107" customFormat="false" ht="15" hidden="false" customHeight="false" outlineLevel="0" collapsed="false">
      <c r="A2107" s="15" t="s">
        <v>2204</v>
      </c>
      <c r="B2107" s="15" t="s">
        <v>94</v>
      </c>
      <c r="C2107" s="15" t="n">
        <v>0</v>
      </c>
      <c r="D2107" s="15" t="s">
        <v>24</v>
      </c>
      <c r="E2107" s="15" t="s">
        <v>24</v>
      </c>
      <c r="F2107" s="15" t="n">
        <v>3</v>
      </c>
      <c r="G2107" s="15" t="s">
        <v>26</v>
      </c>
      <c r="H2107" s="15" t="s">
        <v>26</v>
      </c>
      <c r="I2107" s="15" t="s">
        <v>102</v>
      </c>
      <c r="J2107" s="15" t="s">
        <v>24</v>
      </c>
      <c r="K2107" s="15" t="s">
        <v>24</v>
      </c>
      <c r="L2107" s="15" t="s">
        <v>24</v>
      </c>
      <c r="M2107" s="15" t="s">
        <v>24</v>
      </c>
      <c r="N2107" s="15" t="s">
        <v>24</v>
      </c>
      <c r="O2107" s="15" t="s">
        <v>24</v>
      </c>
      <c r="P2107" s="15" t="s">
        <v>25</v>
      </c>
      <c r="Q2107" s="15" t="s">
        <v>24</v>
      </c>
      <c r="R2107" s="15" t="s">
        <v>15</v>
      </c>
      <c r="S2107" s="18" t="n">
        <v>75.25</v>
      </c>
      <c r="T2107" s="15" t="n">
        <v>242</v>
      </c>
      <c r="U2107" s="15" t="s">
        <v>26</v>
      </c>
      <c r="V2107" s="18" t="n">
        <f aca="false">IF(ISNUMBER(T2107),T2107,0)</f>
        <v>242</v>
      </c>
      <c r="W2107" s="15" t="n">
        <f aca="false">IF(U2107="Yes",1,0)</f>
        <v>1</v>
      </c>
      <c r="X2107" s="15" t="str">
        <f aca="false">IF(F2107&lt;=12,"0-12 months",IF(F2107&lt;=24,"13-24 months",IF(F2107&lt;=48,"25-48 months","49-72 months")))</f>
        <v>0-12 months</v>
      </c>
      <c r="Y2107" s="15" t="str">
        <f aca="false">IF(C2107=1,"Yes","No")</f>
        <v>No</v>
      </c>
      <c r="Z2107" s="15" t="n">
        <f aca="false">COUNTIF(J2107:O2107,"Yes")</f>
        <v>0</v>
      </c>
      <c r="AA2107" s="18" t="n">
        <f aca="false">S2107*W2107</f>
        <v>75.25</v>
      </c>
      <c r="AB2107" s="15" t="n">
        <f aca="false">(P2107="Month-to-month")+(I2107="Fiber optic")+(R2107="Electronic check")+(F2107&lt;=12)+(M2107="No")+(J2107="No")</f>
        <v>6</v>
      </c>
      <c r="AC2107" s="15" t="str">
        <f aca="false">IF(AB2107&gt;=5,"High",IF(AB2107&gt;=3,"Medium","Low"))</f>
        <v>High</v>
      </c>
    </row>
    <row r="2108" customFormat="false" ht="15" hidden="false" customHeight="false" outlineLevel="0" collapsed="false">
      <c r="A2108" s="15" t="s">
        <v>2205</v>
      </c>
      <c r="B2108" s="15" t="s">
        <v>98</v>
      </c>
      <c r="C2108" s="15" t="n">
        <v>0</v>
      </c>
      <c r="D2108" s="15" t="s">
        <v>26</v>
      </c>
      <c r="E2108" s="15" t="s">
        <v>26</v>
      </c>
      <c r="F2108" s="15" t="n">
        <v>55</v>
      </c>
      <c r="G2108" s="15" t="s">
        <v>26</v>
      </c>
      <c r="H2108" s="15" t="s">
        <v>24</v>
      </c>
      <c r="I2108" s="15" t="s">
        <v>96</v>
      </c>
      <c r="J2108" s="15" t="s">
        <v>26</v>
      </c>
      <c r="K2108" s="15" t="s">
        <v>24</v>
      </c>
      <c r="L2108" s="15" t="s">
        <v>24</v>
      </c>
      <c r="M2108" s="15" t="s">
        <v>24</v>
      </c>
      <c r="N2108" s="15" t="s">
        <v>24</v>
      </c>
      <c r="O2108" s="15" t="s">
        <v>26</v>
      </c>
      <c r="P2108" s="15" t="s">
        <v>27</v>
      </c>
      <c r="Q2108" s="15" t="s">
        <v>24</v>
      </c>
      <c r="R2108" s="15" t="s">
        <v>21</v>
      </c>
      <c r="S2108" s="18" t="n">
        <v>59.45</v>
      </c>
      <c r="T2108" s="15" t="n">
        <v>3157</v>
      </c>
      <c r="U2108" s="15" t="s">
        <v>24</v>
      </c>
      <c r="V2108" s="18" t="n">
        <f aca="false">IF(ISNUMBER(T2108),T2108,0)</f>
        <v>3157</v>
      </c>
      <c r="W2108" s="15" t="n">
        <f aca="false">IF(U2108="Yes",1,0)</f>
        <v>0</v>
      </c>
      <c r="X2108" s="15" t="str">
        <f aca="false">IF(F2108&lt;=12,"0-12 months",IF(F2108&lt;=24,"13-24 months",IF(F2108&lt;=48,"25-48 months","49-72 months")))</f>
        <v>49-72 months</v>
      </c>
      <c r="Y2108" s="15" t="str">
        <f aca="false">IF(C2108=1,"Yes","No")</f>
        <v>No</v>
      </c>
      <c r="Z2108" s="15" t="n">
        <f aca="false">COUNTIF(J2108:O2108,"Yes")</f>
        <v>2</v>
      </c>
      <c r="AA2108" s="18" t="n">
        <f aca="false">S2108*W2108</f>
        <v>0</v>
      </c>
      <c r="AB2108" s="15" t="n">
        <f aca="false">(P2108="Month-to-month")+(I2108="Fiber optic")+(R2108="Electronic check")+(F2108&lt;=12)+(M2108="No")+(J2108="No")</f>
        <v>1</v>
      </c>
      <c r="AC2108" s="15" t="str">
        <f aca="false">IF(AB2108&gt;=5,"High",IF(AB2108&gt;=3,"Medium","Low"))</f>
        <v>Low</v>
      </c>
    </row>
    <row r="2109" customFormat="false" ht="15" hidden="false" customHeight="false" outlineLevel="0" collapsed="false">
      <c r="A2109" s="15" t="s">
        <v>2206</v>
      </c>
      <c r="B2109" s="15" t="s">
        <v>98</v>
      </c>
      <c r="C2109" s="15" t="n">
        <v>0</v>
      </c>
      <c r="D2109" s="15" t="s">
        <v>26</v>
      </c>
      <c r="E2109" s="15" t="s">
        <v>24</v>
      </c>
      <c r="F2109" s="15" t="n">
        <v>33</v>
      </c>
      <c r="G2109" s="15" t="s">
        <v>26</v>
      </c>
      <c r="H2109" s="15" t="s">
        <v>26</v>
      </c>
      <c r="I2109" s="15" t="s">
        <v>102</v>
      </c>
      <c r="J2109" s="15" t="s">
        <v>24</v>
      </c>
      <c r="K2109" s="15" t="s">
        <v>26</v>
      </c>
      <c r="L2109" s="15" t="s">
        <v>26</v>
      </c>
      <c r="M2109" s="15" t="s">
        <v>24</v>
      </c>
      <c r="N2109" s="15" t="s">
        <v>24</v>
      </c>
      <c r="O2109" s="15" t="s">
        <v>26</v>
      </c>
      <c r="P2109" s="15" t="s">
        <v>25</v>
      </c>
      <c r="Q2109" s="15" t="s">
        <v>26</v>
      </c>
      <c r="R2109" s="15" t="s">
        <v>15</v>
      </c>
      <c r="S2109" s="18" t="n">
        <v>93.35</v>
      </c>
      <c r="T2109" s="15" t="n">
        <v>3092</v>
      </c>
      <c r="U2109" s="15" t="s">
        <v>24</v>
      </c>
      <c r="V2109" s="18" t="n">
        <f aca="false">IF(ISNUMBER(T2109),T2109,0)</f>
        <v>3092</v>
      </c>
      <c r="W2109" s="15" t="n">
        <f aca="false">IF(U2109="Yes",1,0)</f>
        <v>0</v>
      </c>
      <c r="X2109" s="15" t="str">
        <f aca="false">IF(F2109&lt;=12,"0-12 months",IF(F2109&lt;=24,"13-24 months",IF(F2109&lt;=48,"25-48 months","49-72 months")))</f>
        <v>25-48 months</v>
      </c>
      <c r="Y2109" s="15" t="str">
        <f aca="false">IF(C2109=1,"Yes","No")</f>
        <v>No</v>
      </c>
      <c r="Z2109" s="15" t="n">
        <f aca="false">COUNTIF(J2109:O2109,"Yes")</f>
        <v>3</v>
      </c>
      <c r="AA2109" s="18" t="n">
        <f aca="false">S2109*W2109</f>
        <v>0</v>
      </c>
      <c r="AB2109" s="15" t="n">
        <f aca="false">(P2109="Month-to-month")+(I2109="Fiber optic")+(R2109="Electronic check")+(F2109&lt;=12)+(M2109="No")+(J2109="No")</f>
        <v>5</v>
      </c>
      <c r="AC2109" s="15" t="str">
        <f aca="false">IF(AB2109&gt;=5,"High",IF(AB2109&gt;=3,"Medium","Low"))</f>
        <v>High</v>
      </c>
    </row>
    <row r="2110" customFormat="false" ht="15" hidden="false" customHeight="false" outlineLevel="0" collapsed="false">
      <c r="A2110" s="15" t="s">
        <v>2207</v>
      </c>
      <c r="B2110" s="15" t="s">
        <v>94</v>
      </c>
      <c r="C2110" s="15" t="n">
        <v>0</v>
      </c>
      <c r="D2110" s="15" t="s">
        <v>24</v>
      </c>
      <c r="E2110" s="15" t="s">
        <v>24</v>
      </c>
      <c r="F2110" s="15" t="n">
        <v>46</v>
      </c>
      <c r="G2110" s="15" t="s">
        <v>26</v>
      </c>
      <c r="H2110" s="15" t="s">
        <v>24</v>
      </c>
      <c r="I2110" s="15" t="s">
        <v>96</v>
      </c>
      <c r="J2110" s="15" t="s">
        <v>24</v>
      </c>
      <c r="K2110" s="15" t="s">
        <v>24</v>
      </c>
      <c r="L2110" s="15" t="s">
        <v>24</v>
      </c>
      <c r="M2110" s="15" t="s">
        <v>24</v>
      </c>
      <c r="N2110" s="15" t="s">
        <v>24</v>
      </c>
      <c r="O2110" s="15" t="s">
        <v>24</v>
      </c>
      <c r="P2110" s="15" t="s">
        <v>25</v>
      </c>
      <c r="Q2110" s="15" t="s">
        <v>24</v>
      </c>
      <c r="R2110" s="15" t="s">
        <v>19</v>
      </c>
      <c r="S2110" s="18" t="n">
        <v>44.95</v>
      </c>
      <c r="T2110" s="15" t="n">
        <v>2168.9</v>
      </c>
      <c r="U2110" s="15" t="s">
        <v>24</v>
      </c>
      <c r="V2110" s="18" t="n">
        <f aca="false">IF(ISNUMBER(T2110),T2110,0)</f>
        <v>2168.9</v>
      </c>
      <c r="W2110" s="15" t="n">
        <f aca="false">IF(U2110="Yes",1,0)</f>
        <v>0</v>
      </c>
      <c r="X2110" s="15" t="str">
        <f aca="false">IF(F2110&lt;=12,"0-12 months",IF(F2110&lt;=24,"13-24 months",IF(F2110&lt;=48,"25-48 months","49-72 months")))</f>
        <v>25-48 months</v>
      </c>
      <c r="Y2110" s="15" t="str">
        <f aca="false">IF(C2110=1,"Yes","No")</f>
        <v>No</v>
      </c>
      <c r="Z2110" s="15" t="n">
        <f aca="false">COUNTIF(J2110:O2110,"Yes")</f>
        <v>0</v>
      </c>
      <c r="AA2110" s="18" t="n">
        <f aca="false">S2110*W2110</f>
        <v>0</v>
      </c>
      <c r="AB2110" s="15" t="n">
        <f aca="false">(P2110="Month-to-month")+(I2110="Fiber optic")+(R2110="Electronic check")+(F2110&lt;=12)+(M2110="No")+(J2110="No")</f>
        <v>3</v>
      </c>
      <c r="AC2110" s="15" t="str">
        <f aca="false">IF(AB2110&gt;=5,"High",IF(AB2110&gt;=3,"Medium","Low"))</f>
        <v>Medium</v>
      </c>
    </row>
    <row r="2111" customFormat="false" ht="15" hidden="false" customHeight="false" outlineLevel="0" collapsed="false">
      <c r="A2111" s="15" t="s">
        <v>2208</v>
      </c>
      <c r="B2111" s="15" t="s">
        <v>98</v>
      </c>
      <c r="C2111" s="15" t="n">
        <v>0</v>
      </c>
      <c r="D2111" s="15" t="s">
        <v>24</v>
      </c>
      <c r="E2111" s="15" t="s">
        <v>24</v>
      </c>
      <c r="F2111" s="15" t="n">
        <v>34</v>
      </c>
      <c r="G2111" s="15" t="s">
        <v>26</v>
      </c>
      <c r="H2111" s="15" t="s">
        <v>26</v>
      </c>
      <c r="I2111" s="15" t="s">
        <v>24</v>
      </c>
      <c r="J2111" s="15" t="s">
        <v>28</v>
      </c>
      <c r="K2111" s="15" t="s">
        <v>28</v>
      </c>
      <c r="L2111" s="15" t="s">
        <v>28</v>
      </c>
      <c r="M2111" s="15" t="s">
        <v>28</v>
      </c>
      <c r="N2111" s="15" t="s">
        <v>28</v>
      </c>
      <c r="O2111" s="15" t="s">
        <v>28</v>
      </c>
      <c r="P2111" s="15" t="s">
        <v>29</v>
      </c>
      <c r="Q2111" s="15" t="s">
        <v>24</v>
      </c>
      <c r="R2111" s="15" t="s">
        <v>19</v>
      </c>
      <c r="S2111" s="18" t="n">
        <v>26.1</v>
      </c>
      <c r="T2111" s="15" t="n">
        <v>980.35</v>
      </c>
      <c r="U2111" s="15" t="s">
        <v>24</v>
      </c>
      <c r="V2111" s="18" t="n">
        <f aca="false">IF(ISNUMBER(T2111),T2111,0)</f>
        <v>980.35</v>
      </c>
      <c r="W2111" s="15" t="n">
        <f aca="false">IF(U2111="Yes",1,0)</f>
        <v>0</v>
      </c>
      <c r="X2111" s="15" t="str">
        <f aca="false">IF(F2111&lt;=12,"0-12 months",IF(F2111&lt;=24,"13-24 months",IF(F2111&lt;=48,"25-48 months","49-72 months")))</f>
        <v>25-48 months</v>
      </c>
      <c r="Y2111" s="15" t="str">
        <f aca="false">IF(C2111=1,"Yes","No")</f>
        <v>No</v>
      </c>
      <c r="Z2111" s="15" t="n">
        <f aca="false">COUNTIF(J2111:O2111,"Yes")</f>
        <v>0</v>
      </c>
      <c r="AA2111" s="18" t="n">
        <f aca="false">S2111*W2111</f>
        <v>0</v>
      </c>
      <c r="AB2111" s="15" t="n">
        <f aca="false">(P2111="Month-to-month")+(I2111="Fiber optic")+(R2111="Electronic check")+(F2111&lt;=12)+(M2111="No")+(J2111="No")</f>
        <v>0</v>
      </c>
      <c r="AC2111" s="15" t="str">
        <f aca="false">IF(AB2111&gt;=5,"High",IF(AB2111&gt;=3,"Medium","Low"))</f>
        <v>Low</v>
      </c>
    </row>
    <row r="2112" customFormat="false" ht="15" hidden="false" customHeight="false" outlineLevel="0" collapsed="false">
      <c r="A2112" s="15" t="s">
        <v>2209</v>
      </c>
      <c r="B2112" s="15" t="s">
        <v>94</v>
      </c>
      <c r="C2112" s="15" t="n">
        <v>0</v>
      </c>
      <c r="D2112" s="15" t="s">
        <v>24</v>
      </c>
      <c r="E2112" s="15" t="s">
        <v>24</v>
      </c>
      <c r="F2112" s="15" t="n">
        <v>3</v>
      </c>
      <c r="G2112" s="15" t="s">
        <v>26</v>
      </c>
      <c r="H2112" s="15" t="s">
        <v>24</v>
      </c>
      <c r="I2112" s="15" t="s">
        <v>24</v>
      </c>
      <c r="J2112" s="15" t="s">
        <v>28</v>
      </c>
      <c r="K2112" s="15" t="s">
        <v>28</v>
      </c>
      <c r="L2112" s="15" t="s">
        <v>28</v>
      </c>
      <c r="M2112" s="15" t="s">
        <v>28</v>
      </c>
      <c r="N2112" s="15" t="s">
        <v>28</v>
      </c>
      <c r="O2112" s="15" t="s">
        <v>28</v>
      </c>
      <c r="P2112" s="15" t="s">
        <v>25</v>
      </c>
      <c r="Q2112" s="15" t="s">
        <v>24</v>
      </c>
      <c r="R2112" s="15" t="s">
        <v>15</v>
      </c>
      <c r="S2112" s="18" t="n">
        <v>20.2</v>
      </c>
      <c r="T2112" s="15" t="n">
        <v>65.95</v>
      </c>
      <c r="U2112" s="15" t="s">
        <v>24</v>
      </c>
      <c r="V2112" s="18" t="n">
        <f aca="false">IF(ISNUMBER(T2112),T2112,0)</f>
        <v>65.95</v>
      </c>
      <c r="W2112" s="15" t="n">
        <f aca="false">IF(U2112="Yes",1,0)</f>
        <v>0</v>
      </c>
      <c r="X2112" s="15" t="str">
        <f aca="false">IF(F2112&lt;=12,"0-12 months",IF(F2112&lt;=24,"13-24 months",IF(F2112&lt;=48,"25-48 months","49-72 months")))</f>
        <v>0-12 months</v>
      </c>
      <c r="Y2112" s="15" t="str">
        <f aca="false">IF(C2112=1,"Yes","No")</f>
        <v>No</v>
      </c>
      <c r="Z2112" s="15" t="n">
        <f aca="false">COUNTIF(J2112:O2112,"Yes")</f>
        <v>0</v>
      </c>
      <c r="AA2112" s="18" t="n">
        <f aca="false">S2112*W2112</f>
        <v>0</v>
      </c>
      <c r="AB2112" s="15" t="n">
        <f aca="false">(P2112="Month-to-month")+(I2112="Fiber optic")+(R2112="Electronic check")+(F2112&lt;=12)+(M2112="No")+(J2112="No")</f>
        <v>3</v>
      </c>
      <c r="AC2112" s="15" t="str">
        <f aca="false">IF(AB2112&gt;=5,"High",IF(AB2112&gt;=3,"Medium","Low"))</f>
        <v>Medium</v>
      </c>
    </row>
    <row r="2113" customFormat="false" ht="15" hidden="false" customHeight="false" outlineLevel="0" collapsed="false">
      <c r="A2113" s="15" t="s">
        <v>2210</v>
      </c>
      <c r="B2113" s="15" t="s">
        <v>98</v>
      </c>
      <c r="C2113" s="15" t="n">
        <v>0</v>
      </c>
      <c r="D2113" s="15" t="s">
        <v>26</v>
      </c>
      <c r="E2113" s="15" t="s">
        <v>26</v>
      </c>
      <c r="F2113" s="15" t="n">
        <v>30</v>
      </c>
      <c r="G2113" s="15" t="s">
        <v>26</v>
      </c>
      <c r="H2113" s="15" t="s">
        <v>24</v>
      </c>
      <c r="I2113" s="15" t="s">
        <v>24</v>
      </c>
      <c r="J2113" s="15" t="s">
        <v>28</v>
      </c>
      <c r="K2113" s="15" t="s">
        <v>28</v>
      </c>
      <c r="L2113" s="15" t="s">
        <v>28</v>
      </c>
      <c r="M2113" s="15" t="s">
        <v>28</v>
      </c>
      <c r="N2113" s="15" t="s">
        <v>28</v>
      </c>
      <c r="O2113" s="15" t="s">
        <v>28</v>
      </c>
      <c r="P2113" s="15" t="s">
        <v>29</v>
      </c>
      <c r="Q2113" s="15" t="s">
        <v>24</v>
      </c>
      <c r="R2113" s="15" t="s">
        <v>17</v>
      </c>
      <c r="S2113" s="18" t="n">
        <v>21.25</v>
      </c>
      <c r="T2113" s="15" t="n">
        <v>711.9</v>
      </c>
      <c r="U2113" s="15" t="s">
        <v>24</v>
      </c>
      <c r="V2113" s="18" t="n">
        <f aca="false">IF(ISNUMBER(T2113),T2113,0)</f>
        <v>711.9</v>
      </c>
      <c r="W2113" s="15" t="n">
        <f aca="false">IF(U2113="Yes",1,0)</f>
        <v>0</v>
      </c>
      <c r="X2113" s="15" t="str">
        <f aca="false">IF(F2113&lt;=12,"0-12 months",IF(F2113&lt;=24,"13-24 months",IF(F2113&lt;=48,"25-48 months","49-72 months")))</f>
        <v>25-48 months</v>
      </c>
      <c r="Y2113" s="15" t="str">
        <f aca="false">IF(C2113=1,"Yes","No")</f>
        <v>No</v>
      </c>
      <c r="Z2113" s="15" t="n">
        <f aca="false">COUNTIF(J2113:O2113,"Yes")</f>
        <v>0</v>
      </c>
      <c r="AA2113" s="18" t="n">
        <f aca="false">S2113*W2113</f>
        <v>0</v>
      </c>
      <c r="AB2113" s="15" t="n">
        <f aca="false">(P2113="Month-to-month")+(I2113="Fiber optic")+(R2113="Electronic check")+(F2113&lt;=12)+(M2113="No")+(J2113="No")</f>
        <v>0</v>
      </c>
      <c r="AC2113" s="15" t="str">
        <f aca="false">IF(AB2113&gt;=5,"High",IF(AB2113&gt;=3,"Medium","Low"))</f>
        <v>Low</v>
      </c>
    </row>
    <row r="2114" customFormat="false" ht="15" hidden="false" customHeight="false" outlineLevel="0" collapsed="false">
      <c r="A2114" s="15" t="s">
        <v>2211</v>
      </c>
      <c r="B2114" s="15" t="s">
        <v>94</v>
      </c>
      <c r="C2114" s="15" t="n">
        <v>0</v>
      </c>
      <c r="D2114" s="15" t="s">
        <v>24</v>
      </c>
      <c r="E2114" s="15" t="s">
        <v>24</v>
      </c>
      <c r="F2114" s="15" t="n">
        <v>33</v>
      </c>
      <c r="G2114" s="15" t="s">
        <v>26</v>
      </c>
      <c r="H2114" s="15" t="s">
        <v>26</v>
      </c>
      <c r="I2114" s="15" t="s">
        <v>96</v>
      </c>
      <c r="J2114" s="15" t="s">
        <v>26</v>
      </c>
      <c r="K2114" s="15" t="s">
        <v>24</v>
      </c>
      <c r="L2114" s="15" t="s">
        <v>24</v>
      </c>
      <c r="M2114" s="15" t="s">
        <v>26</v>
      </c>
      <c r="N2114" s="15" t="s">
        <v>24</v>
      </c>
      <c r="O2114" s="15" t="s">
        <v>24</v>
      </c>
      <c r="P2114" s="15" t="s">
        <v>27</v>
      </c>
      <c r="Q2114" s="15" t="s">
        <v>24</v>
      </c>
      <c r="R2114" s="15" t="s">
        <v>15</v>
      </c>
      <c r="S2114" s="18" t="n">
        <v>59.4</v>
      </c>
      <c r="T2114" s="15" t="n">
        <v>1952.8</v>
      </c>
      <c r="U2114" s="15" t="s">
        <v>24</v>
      </c>
      <c r="V2114" s="18" t="n">
        <f aca="false">IF(ISNUMBER(T2114),T2114,0)</f>
        <v>1952.8</v>
      </c>
      <c r="W2114" s="15" t="n">
        <f aca="false">IF(U2114="Yes",1,0)</f>
        <v>0</v>
      </c>
      <c r="X2114" s="15" t="str">
        <f aca="false">IF(F2114&lt;=12,"0-12 months",IF(F2114&lt;=24,"13-24 months",IF(F2114&lt;=48,"25-48 months","49-72 months")))</f>
        <v>25-48 months</v>
      </c>
      <c r="Y2114" s="15" t="str">
        <f aca="false">IF(C2114=1,"Yes","No")</f>
        <v>No</v>
      </c>
      <c r="Z2114" s="15" t="n">
        <f aca="false">COUNTIF(J2114:O2114,"Yes")</f>
        <v>2</v>
      </c>
      <c r="AA2114" s="18" t="n">
        <f aca="false">S2114*W2114</f>
        <v>0</v>
      </c>
      <c r="AB2114" s="15" t="n">
        <f aca="false">(P2114="Month-to-month")+(I2114="Fiber optic")+(R2114="Electronic check")+(F2114&lt;=12)+(M2114="No")+(J2114="No")</f>
        <v>1</v>
      </c>
      <c r="AC2114" s="15" t="str">
        <f aca="false">IF(AB2114&gt;=5,"High",IF(AB2114&gt;=3,"Medium","Low"))</f>
        <v>Low</v>
      </c>
    </row>
    <row r="2115" customFormat="false" ht="15" hidden="false" customHeight="false" outlineLevel="0" collapsed="false">
      <c r="A2115" s="15" t="s">
        <v>2212</v>
      </c>
      <c r="B2115" s="15" t="s">
        <v>98</v>
      </c>
      <c r="C2115" s="15" t="n">
        <v>0</v>
      </c>
      <c r="D2115" s="15" t="s">
        <v>26</v>
      </c>
      <c r="E2115" s="15" t="s">
        <v>26</v>
      </c>
      <c r="F2115" s="15" t="n">
        <v>45</v>
      </c>
      <c r="G2115" s="15" t="s">
        <v>26</v>
      </c>
      <c r="H2115" s="15" t="s">
        <v>26</v>
      </c>
      <c r="I2115" s="15" t="s">
        <v>102</v>
      </c>
      <c r="J2115" s="15" t="s">
        <v>24</v>
      </c>
      <c r="K2115" s="15" t="s">
        <v>26</v>
      </c>
      <c r="L2115" s="15" t="s">
        <v>26</v>
      </c>
      <c r="M2115" s="15" t="s">
        <v>24</v>
      </c>
      <c r="N2115" s="15" t="s">
        <v>24</v>
      </c>
      <c r="O2115" s="15" t="s">
        <v>26</v>
      </c>
      <c r="P2115" s="15" t="s">
        <v>27</v>
      </c>
      <c r="Q2115" s="15" t="s">
        <v>26</v>
      </c>
      <c r="R2115" s="15" t="s">
        <v>21</v>
      </c>
      <c r="S2115" s="18" t="n">
        <v>95</v>
      </c>
      <c r="T2115" s="15" t="n">
        <v>4368.85</v>
      </c>
      <c r="U2115" s="15" t="s">
        <v>24</v>
      </c>
      <c r="V2115" s="18" t="n">
        <f aca="false">IF(ISNUMBER(T2115),T2115,0)</f>
        <v>4368.85</v>
      </c>
      <c r="W2115" s="15" t="n">
        <f aca="false">IF(U2115="Yes",1,0)</f>
        <v>0</v>
      </c>
      <c r="X2115" s="15" t="str">
        <f aca="false">IF(F2115&lt;=12,"0-12 months",IF(F2115&lt;=24,"13-24 months",IF(F2115&lt;=48,"25-48 months","49-72 months")))</f>
        <v>25-48 months</v>
      </c>
      <c r="Y2115" s="15" t="str">
        <f aca="false">IF(C2115=1,"Yes","No")</f>
        <v>No</v>
      </c>
      <c r="Z2115" s="15" t="n">
        <f aca="false">COUNTIF(J2115:O2115,"Yes")</f>
        <v>3</v>
      </c>
      <c r="AA2115" s="18" t="n">
        <f aca="false">S2115*W2115</f>
        <v>0</v>
      </c>
      <c r="AB2115" s="15" t="n">
        <f aca="false">(P2115="Month-to-month")+(I2115="Fiber optic")+(R2115="Electronic check")+(F2115&lt;=12)+(M2115="No")+(J2115="No")</f>
        <v>3</v>
      </c>
      <c r="AC2115" s="15" t="str">
        <f aca="false">IF(AB2115&gt;=5,"High",IF(AB2115&gt;=3,"Medium","Low"))</f>
        <v>Medium</v>
      </c>
    </row>
    <row r="2116" customFormat="false" ht="15" hidden="false" customHeight="false" outlineLevel="0" collapsed="false">
      <c r="A2116" s="15" t="s">
        <v>2213</v>
      </c>
      <c r="B2116" s="15" t="s">
        <v>98</v>
      </c>
      <c r="C2116" s="15" t="n">
        <v>0</v>
      </c>
      <c r="D2116" s="15" t="s">
        <v>24</v>
      </c>
      <c r="E2116" s="15" t="s">
        <v>24</v>
      </c>
      <c r="F2116" s="15" t="n">
        <v>40</v>
      </c>
      <c r="G2116" s="15" t="s">
        <v>26</v>
      </c>
      <c r="H2116" s="15" t="s">
        <v>24</v>
      </c>
      <c r="I2116" s="15" t="s">
        <v>96</v>
      </c>
      <c r="J2116" s="15" t="s">
        <v>26</v>
      </c>
      <c r="K2116" s="15" t="s">
        <v>26</v>
      </c>
      <c r="L2116" s="15" t="s">
        <v>24</v>
      </c>
      <c r="M2116" s="15" t="s">
        <v>26</v>
      </c>
      <c r="N2116" s="15" t="s">
        <v>24</v>
      </c>
      <c r="O2116" s="15" t="s">
        <v>24</v>
      </c>
      <c r="P2116" s="15" t="s">
        <v>25</v>
      </c>
      <c r="Q2116" s="15" t="s">
        <v>26</v>
      </c>
      <c r="R2116" s="15" t="s">
        <v>17</v>
      </c>
      <c r="S2116" s="18" t="n">
        <v>61.9</v>
      </c>
      <c r="T2116" s="15" t="n">
        <v>2647.1</v>
      </c>
      <c r="U2116" s="15" t="s">
        <v>24</v>
      </c>
      <c r="V2116" s="18" t="n">
        <f aca="false">IF(ISNUMBER(T2116),T2116,0)</f>
        <v>2647.1</v>
      </c>
      <c r="W2116" s="15" t="n">
        <f aca="false">IF(U2116="Yes",1,0)</f>
        <v>0</v>
      </c>
      <c r="X2116" s="15" t="str">
        <f aca="false">IF(F2116&lt;=12,"0-12 months",IF(F2116&lt;=24,"13-24 months",IF(F2116&lt;=48,"25-48 months","49-72 months")))</f>
        <v>25-48 months</v>
      </c>
      <c r="Y2116" s="15" t="str">
        <f aca="false">IF(C2116=1,"Yes","No")</f>
        <v>No</v>
      </c>
      <c r="Z2116" s="15" t="n">
        <f aca="false">COUNTIF(J2116:O2116,"Yes")</f>
        <v>3</v>
      </c>
      <c r="AA2116" s="18" t="n">
        <f aca="false">S2116*W2116</f>
        <v>0</v>
      </c>
      <c r="AB2116" s="15" t="n">
        <f aca="false">(P2116="Month-to-month")+(I2116="Fiber optic")+(R2116="Electronic check")+(F2116&lt;=12)+(M2116="No")+(J2116="No")</f>
        <v>1</v>
      </c>
      <c r="AC2116" s="15" t="str">
        <f aca="false">IF(AB2116&gt;=5,"High",IF(AB2116&gt;=3,"Medium","Low"))</f>
        <v>Low</v>
      </c>
    </row>
    <row r="2117" customFormat="false" ht="15" hidden="false" customHeight="false" outlineLevel="0" collapsed="false">
      <c r="A2117" s="15" t="s">
        <v>2214</v>
      </c>
      <c r="B2117" s="15" t="s">
        <v>94</v>
      </c>
      <c r="C2117" s="15" t="n">
        <v>0</v>
      </c>
      <c r="D2117" s="15" t="s">
        <v>24</v>
      </c>
      <c r="E2117" s="15" t="s">
        <v>24</v>
      </c>
      <c r="F2117" s="15" t="n">
        <v>71</v>
      </c>
      <c r="G2117" s="15" t="s">
        <v>26</v>
      </c>
      <c r="H2117" s="15" t="s">
        <v>26</v>
      </c>
      <c r="I2117" s="15" t="s">
        <v>102</v>
      </c>
      <c r="J2117" s="15" t="s">
        <v>26</v>
      </c>
      <c r="K2117" s="15" t="s">
        <v>26</v>
      </c>
      <c r="L2117" s="15" t="s">
        <v>26</v>
      </c>
      <c r="M2117" s="15" t="s">
        <v>26</v>
      </c>
      <c r="N2117" s="15" t="s">
        <v>26</v>
      </c>
      <c r="O2117" s="15" t="s">
        <v>26</v>
      </c>
      <c r="P2117" s="15" t="s">
        <v>29</v>
      </c>
      <c r="Q2117" s="15" t="s">
        <v>26</v>
      </c>
      <c r="R2117" s="15" t="s">
        <v>15</v>
      </c>
      <c r="S2117" s="18" t="n">
        <v>118.65</v>
      </c>
      <c r="T2117" s="15" t="n">
        <v>8477.6</v>
      </c>
      <c r="U2117" s="15" t="s">
        <v>24</v>
      </c>
      <c r="V2117" s="18" t="n">
        <f aca="false">IF(ISNUMBER(T2117),T2117,0)</f>
        <v>8477.6</v>
      </c>
      <c r="W2117" s="15" t="n">
        <f aca="false">IF(U2117="Yes",1,0)</f>
        <v>0</v>
      </c>
      <c r="X2117" s="15" t="str">
        <f aca="false">IF(F2117&lt;=12,"0-12 months",IF(F2117&lt;=24,"13-24 months",IF(F2117&lt;=48,"25-48 months","49-72 months")))</f>
        <v>49-72 months</v>
      </c>
      <c r="Y2117" s="15" t="str">
        <f aca="false">IF(C2117=1,"Yes","No")</f>
        <v>No</v>
      </c>
      <c r="Z2117" s="15" t="n">
        <f aca="false">COUNTIF(J2117:O2117,"Yes")</f>
        <v>6</v>
      </c>
      <c r="AA2117" s="18" t="n">
        <f aca="false">S2117*W2117</f>
        <v>0</v>
      </c>
      <c r="AB2117" s="15" t="n">
        <f aca="false">(P2117="Month-to-month")+(I2117="Fiber optic")+(R2117="Electronic check")+(F2117&lt;=12)+(M2117="No")+(J2117="No")</f>
        <v>2</v>
      </c>
      <c r="AC2117" s="15" t="str">
        <f aca="false">IF(AB2117&gt;=5,"High",IF(AB2117&gt;=3,"Medium","Low"))</f>
        <v>Low</v>
      </c>
    </row>
    <row r="2118" customFormat="false" ht="15" hidden="false" customHeight="false" outlineLevel="0" collapsed="false">
      <c r="A2118" s="15" t="s">
        <v>2215</v>
      </c>
      <c r="B2118" s="15" t="s">
        <v>98</v>
      </c>
      <c r="C2118" s="15" t="n">
        <v>0</v>
      </c>
      <c r="D2118" s="15" t="s">
        <v>24</v>
      </c>
      <c r="E2118" s="15" t="s">
        <v>24</v>
      </c>
      <c r="F2118" s="15" t="n">
        <v>1</v>
      </c>
      <c r="G2118" s="15" t="s">
        <v>26</v>
      </c>
      <c r="H2118" s="15" t="s">
        <v>26</v>
      </c>
      <c r="I2118" s="15" t="s">
        <v>96</v>
      </c>
      <c r="J2118" s="15" t="s">
        <v>24</v>
      </c>
      <c r="K2118" s="15" t="s">
        <v>24</v>
      </c>
      <c r="L2118" s="15" t="s">
        <v>26</v>
      </c>
      <c r="M2118" s="15" t="s">
        <v>24</v>
      </c>
      <c r="N2118" s="15" t="s">
        <v>24</v>
      </c>
      <c r="O2118" s="15" t="s">
        <v>24</v>
      </c>
      <c r="P2118" s="15" t="s">
        <v>25</v>
      </c>
      <c r="Q2118" s="15" t="s">
        <v>24</v>
      </c>
      <c r="R2118" s="15" t="s">
        <v>15</v>
      </c>
      <c r="S2118" s="18" t="n">
        <v>54.35</v>
      </c>
      <c r="T2118" s="15" t="n">
        <v>54.35</v>
      </c>
      <c r="U2118" s="15" t="s">
        <v>26</v>
      </c>
      <c r="V2118" s="18" t="n">
        <f aca="false">IF(ISNUMBER(T2118),T2118,0)</f>
        <v>54.35</v>
      </c>
      <c r="W2118" s="15" t="n">
        <f aca="false">IF(U2118="Yes",1,0)</f>
        <v>1</v>
      </c>
      <c r="X2118" s="15" t="str">
        <f aca="false">IF(F2118&lt;=12,"0-12 months",IF(F2118&lt;=24,"13-24 months",IF(F2118&lt;=48,"25-48 months","49-72 months")))</f>
        <v>0-12 months</v>
      </c>
      <c r="Y2118" s="15" t="str">
        <f aca="false">IF(C2118=1,"Yes","No")</f>
        <v>No</v>
      </c>
      <c r="Z2118" s="15" t="n">
        <f aca="false">COUNTIF(J2118:O2118,"Yes")</f>
        <v>1</v>
      </c>
      <c r="AA2118" s="18" t="n">
        <f aca="false">S2118*W2118</f>
        <v>54.35</v>
      </c>
      <c r="AB2118" s="15" t="n">
        <f aca="false">(P2118="Month-to-month")+(I2118="Fiber optic")+(R2118="Electronic check")+(F2118&lt;=12)+(M2118="No")+(J2118="No")</f>
        <v>5</v>
      </c>
      <c r="AC2118" s="15" t="str">
        <f aca="false">IF(AB2118&gt;=5,"High",IF(AB2118&gt;=3,"Medium","Low"))</f>
        <v>High</v>
      </c>
    </row>
    <row r="2119" customFormat="false" ht="15" hidden="false" customHeight="false" outlineLevel="0" collapsed="false">
      <c r="A2119" s="15" t="s">
        <v>2216</v>
      </c>
      <c r="B2119" s="15" t="s">
        <v>94</v>
      </c>
      <c r="C2119" s="15" t="n">
        <v>0</v>
      </c>
      <c r="D2119" s="15" t="s">
        <v>26</v>
      </c>
      <c r="E2119" s="15" t="s">
        <v>26</v>
      </c>
      <c r="F2119" s="15" t="n">
        <v>72</v>
      </c>
      <c r="G2119" s="15" t="s">
        <v>24</v>
      </c>
      <c r="H2119" s="15" t="s">
        <v>95</v>
      </c>
      <c r="I2119" s="15" t="s">
        <v>96</v>
      </c>
      <c r="J2119" s="15" t="s">
        <v>26</v>
      </c>
      <c r="K2119" s="15" t="s">
        <v>26</v>
      </c>
      <c r="L2119" s="15" t="s">
        <v>26</v>
      </c>
      <c r="M2119" s="15" t="s">
        <v>26</v>
      </c>
      <c r="N2119" s="15" t="s">
        <v>26</v>
      </c>
      <c r="O2119" s="15" t="s">
        <v>26</v>
      </c>
      <c r="P2119" s="15" t="s">
        <v>29</v>
      </c>
      <c r="Q2119" s="15" t="s">
        <v>24</v>
      </c>
      <c r="R2119" s="15" t="s">
        <v>19</v>
      </c>
      <c r="S2119" s="18" t="n">
        <v>64.45</v>
      </c>
      <c r="T2119" s="15" t="n">
        <v>4528</v>
      </c>
      <c r="U2119" s="15" t="s">
        <v>24</v>
      </c>
      <c r="V2119" s="18" t="n">
        <f aca="false">IF(ISNUMBER(T2119),T2119,0)</f>
        <v>4528</v>
      </c>
      <c r="W2119" s="15" t="n">
        <f aca="false">IF(U2119="Yes",1,0)</f>
        <v>0</v>
      </c>
      <c r="X2119" s="15" t="str">
        <f aca="false">IF(F2119&lt;=12,"0-12 months",IF(F2119&lt;=24,"13-24 months",IF(F2119&lt;=48,"25-48 months","49-72 months")))</f>
        <v>49-72 months</v>
      </c>
      <c r="Y2119" s="15" t="str">
        <f aca="false">IF(C2119=1,"Yes","No")</f>
        <v>No</v>
      </c>
      <c r="Z2119" s="15" t="n">
        <f aca="false">COUNTIF(J2119:O2119,"Yes")</f>
        <v>6</v>
      </c>
      <c r="AA2119" s="18" t="n">
        <f aca="false">S2119*W2119</f>
        <v>0</v>
      </c>
      <c r="AB2119" s="15" t="n">
        <f aca="false">(P2119="Month-to-month")+(I2119="Fiber optic")+(R2119="Electronic check")+(F2119&lt;=12)+(M2119="No")+(J2119="No")</f>
        <v>0</v>
      </c>
      <c r="AC2119" s="15" t="str">
        <f aca="false">IF(AB2119&gt;=5,"High",IF(AB2119&gt;=3,"Medium","Low"))</f>
        <v>Low</v>
      </c>
    </row>
    <row r="2120" customFormat="false" ht="15" hidden="false" customHeight="false" outlineLevel="0" collapsed="false">
      <c r="A2120" s="15" t="s">
        <v>2217</v>
      </c>
      <c r="B2120" s="15" t="s">
        <v>94</v>
      </c>
      <c r="C2120" s="15" t="n">
        <v>0</v>
      </c>
      <c r="D2120" s="15" t="s">
        <v>26</v>
      </c>
      <c r="E2120" s="15" t="s">
        <v>26</v>
      </c>
      <c r="F2120" s="15" t="n">
        <v>22</v>
      </c>
      <c r="G2120" s="15" t="s">
        <v>26</v>
      </c>
      <c r="H2120" s="15" t="s">
        <v>24</v>
      </c>
      <c r="I2120" s="15" t="s">
        <v>102</v>
      </c>
      <c r="J2120" s="15" t="s">
        <v>24</v>
      </c>
      <c r="K2120" s="15" t="s">
        <v>24</v>
      </c>
      <c r="L2120" s="15" t="s">
        <v>24</v>
      </c>
      <c r="M2120" s="15" t="s">
        <v>24</v>
      </c>
      <c r="N2120" s="15" t="s">
        <v>24</v>
      </c>
      <c r="O2120" s="15" t="s">
        <v>26</v>
      </c>
      <c r="P2120" s="15" t="s">
        <v>25</v>
      </c>
      <c r="Q2120" s="15" t="s">
        <v>26</v>
      </c>
      <c r="R2120" s="15" t="s">
        <v>15</v>
      </c>
      <c r="S2120" s="18" t="n">
        <v>80.15</v>
      </c>
      <c r="T2120" s="15" t="n">
        <v>1790.65</v>
      </c>
      <c r="U2120" s="15" t="s">
        <v>24</v>
      </c>
      <c r="V2120" s="18" t="n">
        <f aca="false">IF(ISNUMBER(T2120),T2120,0)</f>
        <v>1790.65</v>
      </c>
      <c r="W2120" s="15" t="n">
        <f aca="false">IF(U2120="Yes",1,0)</f>
        <v>0</v>
      </c>
      <c r="X2120" s="15" t="str">
        <f aca="false">IF(F2120&lt;=12,"0-12 months",IF(F2120&lt;=24,"13-24 months",IF(F2120&lt;=48,"25-48 months","49-72 months")))</f>
        <v>13-24 months</v>
      </c>
      <c r="Y2120" s="15" t="str">
        <f aca="false">IF(C2120=1,"Yes","No")</f>
        <v>No</v>
      </c>
      <c r="Z2120" s="15" t="n">
        <f aca="false">COUNTIF(J2120:O2120,"Yes")</f>
        <v>1</v>
      </c>
      <c r="AA2120" s="18" t="n">
        <f aca="false">S2120*W2120</f>
        <v>0</v>
      </c>
      <c r="AB2120" s="15" t="n">
        <f aca="false">(P2120="Month-to-month")+(I2120="Fiber optic")+(R2120="Electronic check")+(F2120&lt;=12)+(M2120="No")+(J2120="No")</f>
        <v>5</v>
      </c>
      <c r="AC2120" s="15" t="str">
        <f aca="false">IF(AB2120&gt;=5,"High",IF(AB2120&gt;=3,"Medium","Low"))</f>
        <v>High</v>
      </c>
    </row>
    <row r="2121" customFormat="false" ht="15" hidden="false" customHeight="false" outlineLevel="0" collapsed="false">
      <c r="A2121" s="15" t="s">
        <v>2218</v>
      </c>
      <c r="B2121" s="15" t="s">
        <v>98</v>
      </c>
      <c r="C2121" s="15" t="n">
        <v>0</v>
      </c>
      <c r="D2121" s="15" t="s">
        <v>26</v>
      </c>
      <c r="E2121" s="15" t="s">
        <v>26</v>
      </c>
      <c r="F2121" s="15" t="n">
        <v>46</v>
      </c>
      <c r="G2121" s="15" t="s">
        <v>26</v>
      </c>
      <c r="H2121" s="15" t="s">
        <v>24</v>
      </c>
      <c r="I2121" s="15" t="s">
        <v>24</v>
      </c>
      <c r="J2121" s="15" t="s">
        <v>28</v>
      </c>
      <c r="K2121" s="15" t="s">
        <v>28</v>
      </c>
      <c r="L2121" s="15" t="s">
        <v>28</v>
      </c>
      <c r="M2121" s="15" t="s">
        <v>28</v>
      </c>
      <c r="N2121" s="15" t="s">
        <v>28</v>
      </c>
      <c r="O2121" s="15" t="s">
        <v>28</v>
      </c>
      <c r="P2121" s="15" t="s">
        <v>27</v>
      </c>
      <c r="Q2121" s="15" t="s">
        <v>26</v>
      </c>
      <c r="R2121" s="15" t="s">
        <v>19</v>
      </c>
      <c r="S2121" s="18" t="n">
        <v>20.2</v>
      </c>
      <c r="T2121" s="15" t="n">
        <v>845.6</v>
      </c>
      <c r="U2121" s="15" t="s">
        <v>24</v>
      </c>
      <c r="V2121" s="18" t="n">
        <f aca="false">IF(ISNUMBER(T2121),T2121,0)</f>
        <v>845.6</v>
      </c>
      <c r="W2121" s="15" t="n">
        <f aca="false">IF(U2121="Yes",1,0)</f>
        <v>0</v>
      </c>
      <c r="X2121" s="15" t="str">
        <f aca="false">IF(F2121&lt;=12,"0-12 months",IF(F2121&lt;=24,"13-24 months",IF(F2121&lt;=48,"25-48 months","49-72 months")))</f>
        <v>25-48 months</v>
      </c>
      <c r="Y2121" s="15" t="str">
        <f aca="false">IF(C2121=1,"Yes","No")</f>
        <v>No</v>
      </c>
      <c r="Z2121" s="15" t="n">
        <f aca="false">COUNTIF(J2121:O2121,"Yes")</f>
        <v>0</v>
      </c>
      <c r="AA2121" s="18" t="n">
        <f aca="false">S2121*W2121</f>
        <v>0</v>
      </c>
      <c r="AB2121" s="15" t="n">
        <f aca="false">(P2121="Month-to-month")+(I2121="Fiber optic")+(R2121="Electronic check")+(F2121&lt;=12)+(M2121="No")+(J2121="No")</f>
        <v>0</v>
      </c>
      <c r="AC2121" s="15" t="str">
        <f aca="false">IF(AB2121&gt;=5,"High",IF(AB2121&gt;=3,"Medium","Low"))</f>
        <v>Low</v>
      </c>
    </row>
    <row r="2122" customFormat="false" ht="15" hidden="false" customHeight="false" outlineLevel="0" collapsed="false">
      <c r="A2122" s="15" t="s">
        <v>2219</v>
      </c>
      <c r="B2122" s="15" t="s">
        <v>94</v>
      </c>
      <c r="C2122" s="15" t="n">
        <v>0</v>
      </c>
      <c r="D2122" s="15" t="s">
        <v>26</v>
      </c>
      <c r="E2122" s="15" t="s">
        <v>26</v>
      </c>
      <c r="F2122" s="15" t="n">
        <v>55</v>
      </c>
      <c r="G2122" s="15" t="s">
        <v>26</v>
      </c>
      <c r="H2122" s="15" t="s">
        <v>24</v>
      </c>
      <c r="I2122" s="15" t="s">
        <v>24</v>
      </c>
      <c r="J2122" s="15" t="s">
        <v>28</v>
      </c>
      <c r="K2122" s="15" t="s">
        <v>28</v>
      </c>
      <c r="L2122" s="15" t="s">
        <v>28</v>
      </c>
      <c r="M2122" s="15" t="s">
        <v>28</v>
      </c>
      <c r="N2122" s="15" t="s">
        <v>28</v>
      </c>
      <c r="O2122" s="15" t="s">
        <v>28</v>
      </c>
      <c r="P2122" s="15" t="s">
        <v>29</v>
      </c>
      <c r="Q2122" s="15" t="s">
        <v>24</v>
      </c>
      <c r="R2122" s="15" t="s">
        <v>17</v>
      </c>
      <c r="S2122" s="18" t="n">
        <v>21</v>
      </c>
      <c r="T2122" s="15" t="n">
        <v>1210.3</v>
      </c>
      <c r="U2122" s="15" t="s">
        <v>24</v>
      </c>
      <c r="V2122" s="18" t="n">
        <f aca="false">IF(ISNUMBER(T2122),T2122,0)</f>
        <v>1210.3</v>
      </c>
      <c r="W2122" s="15" t="n">
        <f aca="false">IF(U2122="Yes",1,0)</f>
        <v>0</v>
      </c>
      <c r="X2122" s="15" t="str">
        <f aca="false">IF(F2122&lt;=12,"0-12 months",IF(F2122&lt;=24,"13-24 months",IF(F2122&lt;=48,"25-48 months","49-72 months")))</f>
        <v>49-72 months</v>
      </c>
      <c r="Y2122" s="15" t="str">
        <f aca="false">IF(C2122=1,"Yes","No")</f>
        <v>No</v>
      </c>
      <c r="Z2122" s="15" t="n">
        <f aca="false">COUNTIF(J2122:O2122,"Yes")</f>
        <v>0</v>
      </c>
      <c r="AA2122" s="18" t="n">
        <f aca="false">S2122*W2122</f>
        <v>0</v>
      </c>
      <c r="AB2122" s="15" t="n">
        <f aca="false">(P2122="Month-to-month")+(I2122="Fiber optic")+(R2122="Electronic check")+(F2122&lt;=12)+(M2122="No")+(J2122="No")</f>
        <v>0</v>
      </c>
      <c r="AC2122" s="15" t="str">
        <f aca="false">IF(AB2122&gt;=5,"High",IF(AB2122&gt;=3,"Medium","Low"))</f>
        <v>Low</v>
      </c>
    </row>
    <row r="2123" customFormat="false" ht="15" hidden="false" customHeight="false" outlineLevel="0" collapsed="false">
      <c r="A2123" s="15" t="s">
        <v>2220</v>
      </c>
      <c r="B2123" s="15" t="s">
        <v>98</v>
      </c>
      <c r="C2123" s="15" t="n">
        <v>0</v>
      </c>
      <c r="D2123" s="15" t="s">
        <v>24</v>
      </c>
      <c r="E2123" s="15" t="s">
        <v>24</v>
      </c>
      <c r="F2123" s="15" t="n">
        <v>1</v>
      </c>
      <c r="G2123" s="15" t="s">
        <v>26</v>
      </c>
      <c r="H2123" s="15" t="s">
        <v>24</v>
      </c>
      <c r="I2123" s="15" t="s">
        <v>24</v>
      </c>
      <c r="J2123" s="15" t="s">
        <v>28</v>
      </c>
      <c r="K2123" s="15" t="s">
        <v>28</v>
      </c>
      <c r="L2123" s="15" t="s">
        <v>28</v>
      </c>
      <c r="M2123" s="15" t="s">
        <v>28</v>
      </c>
      <c r="N2123" s="15" t="s">
        <v>28</v>
      </c>
      <c r="O2123" s="15" t="s">
        <v>28</v>
      </c>
      <c r="P2123" s="15" t="s">
        <v>25</v>
      </c>
      <c r="Q2123" s="15" t="s">
        <v>24</v>
      </c>
      <c r="R2123" s="15" t="s">
        <v>17</v>
      </c>
      <c r="S2123" s="18" t="n">
        <v>20.45</v>
      </c>
      <c r="T2123" s="15" t="n">
        <v>20.45</v>
      </c>
      <c r="U2123" s="15" t="s">
        <v>24</v>
      </c>
      <c r="V2123" s="18" t="n">
        <f aca="false">IF(ISNUMBER(T2123),T2123,0)</f>
        <v>20.45</v>
      </c>
      <c r="W2123" s="15" t="n">
        <f aca="false">IF(U2123="Yes",1,0)</f>
        <v>0</v>
      </c>
      <c r="X2123" s="15" t="str">
        <f aca="false">IF(F2123&lt;=12,"0-12 months",IF(F2123&lt;=24,"13-24 months",IF(F2123&lt;=48,"25-48 months","49-72 months")))</f>
        <v>0-12 months</v>
      </c>
      <c r="Y2123" s="15" t="str">
        <f aca="false">IF(C2123=1,"Yes","No")</f>
        <v>No</v>
      </c>
      <c r="Z2123" s="15" t="n">
        <f aca="false">COUNTIF(J2123:O2123,"Yes")</f>
        <v>0</v>
      </c>
      <c r="AA2123" s="18" t="n">
        <f aca="false">S2123*W2123</f>
        <v>0</v>
      </c>
      <c r="AB2123" s="15" t="n">
        <f aca="false">(P2123="Month-to-month")+(I2123="Fiber optic")+(R2123="Electronic check")+(F2123&lt;=12)+(M2123="No")+(J2123="No")</f>
        <v>2</v>
      </c>
      <c r="AC2123" s="15" t="str">
        <f aca="false">IF(AB2123&gt;=5,"High",IF(AB2123&gt;=3,"Medium","Low"))</f>
        <v>Low</v>
      </c>
    </row>
    <row r="2124" customFormat="false" ht="15" hidden="false" customHeight="false" outlineLevel="0" collapsed="false">
      <c r="A2124" s="15" t="s">
        <v>2221</v>
      </c>
      <c r="B2124" s="15" t="s">
        <v>94</v>
      </c>
      <c r="C2124" s="15" t="n">
        <v>0</v>
      </c>
      <c r="D2124" s="15" t="s">
        <v>24</v>
      </c>
      <c r="E2124" s="15" t="s">
        <v>24</v>
      </c>
      <c r="F2124" s="15" t="n">
        <v>12</v>
      </c>
      <c r="G2124" s="15" t="s">
        <v>26</v>
      </c>
      <c r="H2124" s="15" t="s">
        <v>26</v>
      </c>
      <c r="I2124" s="15" t="s">
        <v>96</v>
      </c>
      <c r="J2124" s="15" t="s">
        <v>24</v>
      </c>
      <c r="K2124" s="15" t="s">
        <v>24</v>
      </c>
      <c r="L2124" s="15" t="s">
        <v>24</v>
      </c>
      <c r="M2124" s="15" t="s">
        <v>26</v>
      </c>
      <c r="N2124" s="15" t="s">
        <v>26</v>
      </c>
      <c r="O2124" s="15" t="s">
        <v>26</v>
      </c>
      <c r="P2124" s="15" t="s">
        <v>27</v>
      </c>
      <c r="Q2124" s="15" t="s">
        <v>26</v>
      </c>
      <c r="R2124" s="15" t="s">
        <v>17</v>
      </c>
      <c r="S2124" s="18" t="n">
        <v>75.85</v>
      </c>
      <c r="T2124" s="15" t="n">
        <v>854.45</v>
      </c>
      <c r="U2124" s="15" t="s">
        <v>24</v>
      </c>
      <c r="V2124" s="18" t="n">
        <f aca="false">IF(ISNUMBER(T2124),T2124,0)</f>
        <v>854.45</v>
      </c>
      <c r="W2124" s="15" t="n">
        <f aca="false">IF(U2124="Yes",1,0)</f>
        <v>0</v>
      </c>
      <c r="X2124" s="15" t="str">
        <f aca="false">IF(F2124&lt;=12,"0-12 months",IF(F2124&lt;=24,"13-24 months",IF(F2124&lt;=48,"25-48 months","49-72 months")))</f>
        <v>0-12 months</v>
      </c>
      <c r="Y2124" s="15" t="str">
        <f aca="false">IF(C2124=1,"Yes","No")</f>
        <v>No</v>
      </c>
      <c r="Z2124" s="15" t="n">
        <f aca="false">COUNTIF(J2124:O2124,"Yes")</f>
        <v>3</v>
      </c>
      <c r="AA2124" s="18" t="n">
        <f aca="false">S2124*W2124</f>
        <v>0</v>
      </c>
      <c r="AB2124" s="15" t="n">
        <f aca="false">(P2124="Month-to-month")+(I2124="Fiber optic")+(R2124="Electronic check")+(F2124&lt;=12)+(M2124="No")+(J2124="No")</f>
        <v>2</v>
      </c>
      <c r="AC2124" s="15" t="str">
        <f aca="false">IF(AB2124&gt;=5,"High",IF(AB2124&gt;=3,"Medium","Low"))</f>
        <v>Low</v>
      </c>
    </row>
    <row r="2125" customFormat="false" ht="15" hidden="false" customHeight="false" outlineLevel="0" collapsed="false">
      <c r="A2125" s="15" t="s">
        <v>2222</v>
      </c>
      <c r="B2125" s="15" t="s">
        <v>98</v>
      </c>
      <c r="C2125" s="15" t="n">
        <v>0</v>
      </c>
      <c r="D2125" s="15" t="s">
        <v>24</v>
      </c>
      <c r="E2125" s="15" t="s">
        <v>24</v>
      </c>
      <c r="F2125" s="15" t="n">
        <v>31</v>
      </c>
      <c r="G2125" s="15" t="s">
        <v>26</v>
      </c>
      <c r="H2125" s="15" t="s">
        <v>26</v>
      </c>
      <c r="I2125" s="15" t="s">
        <v>102</v>
      </c>
      <c r="J2125" s="15" t="s">
        <v>24</v>
      </c>
      <c r="K2125" s="15" t="s">
        <v>26</v>
      </c>
      <c r="L2125" s="15" t="s">
        <v>24</v>
      </c>
      <c r="M2125" s="15" t="s">
        <v>24</v>
      </c>
      <c r="N2125" s="15" t="s">
        <v>24</v>
      </c>
      <c r="O2125" s="15" t="s">
        <v>24</v>
      </c>
      <c r="P2125" s="15" t="s">
        <v>25</v>
      </c>
      <c r="Q2125" s="15" t="s">
        <v>26</v>
      </c>
      <c r="R2125" s="15" t="s">
        <v>15</v>
      </c>
      <c r="S2125" s="18" t="n">
        <v>80.45</v>
      </c>
      <c r="T2125" s="15" t="n">
        <v>2429.1</v>
      </c>
      <c r="U2125" s="15" t="s">
        <v>24</v>
      </c>
      <c r="V2125" s="18" t="n">
        <f aca="false">IF(ISNUMBER(T2125),T2125,0)</f>
        <v>2429.1</v>
      </c>
      <c r="W2125" s="15" t="n">
        <f aca="false">IF(U2125="Yes",1,0)</f>
        <v>0</v>
      </c>
      <c r="X2125" s="15" t="str">
        <f aca="false">IF(F2125&lt;=12,"0-12 months",IF(F2125&lt;=24,"13-24 months",IF(F2125&lt;=48,"25-48 months","49-72 months")))</f>
        <v>25-48 months</v>
      </c>
      <c r="Y2125" s="15" t="str">
        <f aca="false">IF(C2125=1,"Yes","No")</f>
        <v>No</v>
      </c>
      <c r="Z2125" s="15" t="n">
        <f aca="false">COUNTIF(J2125:O2125,"Yes")</f>
        <v>1</v>
      </c>
      <c r="AA2125" s="18" t="n">
        <f aca="false">S2125*W2125</f>
        <v>0</v>
      </c>
      <c r="AB2125" s="15" t="n">
        <f aca="false">(P2125="Month-to-month")+(I2125="Fiber optic")+(R2125="Electronic check")+(F2125&lt;=12)+(M2125="No")+(J2125="No")</f>
        <v>5</v>
      </c>
      <c r="AC2125" s="15" t="str">
        <f aca="false">IF(AB2125&gt;=5,"High",IF(AB2125&gt;=3,"Medium","Low"))</f>
        <v>High</v>
      </c>
    </row>
    <row r="2126" customFormat="false" ht="15" hidden="false" customHeight="false" outlineLevel="0" collapsed="false">
      <c r="A2126" s="15" t="s">
        <v>2223</v>
      </c>
      <c r="B2126" s="15" t="s">
        <v>98</v>
      </c>
      <c r="C2126" s="15" t="n">
        <v>0</v>
      </c>
      <c r="D2126" s="15" t="s">
        <v>26</v>
      </c>
      <c r="E2126" s="15" t="s">
        <v>24</v>
      </c>
      <c r="F2126" s="15" t="n">
        <v>5</v>
      </c>
      <c r="G2126" s="15" t="s">
        <v>24</v>
      </c>
      <c r="H2126" s="15" t="s">
        <v>95</v>
      </c>
      <c r="I2126" s="15" t="s">
        <v>96</v>
      </c>
      <c r="J2126" s="15" t="s">
        <v>24</v>
      </c>
      <c r="K2126" s="15" t="s">
        <v>24</v>
      </c>
      <c r="L2126" s="15" t="s">
        <v>24</v>
      </c>
      <c r="M2126" s="15" t="s">
        <v>24</v>
      </c>
      <c r="N2126" s="15" t="s">
        <v>24</v>
      </c>
      <c r="O2126" s="15" t="s">
        <v>24</v>
      </c>
      <c r="P2126" s="15" t="s">
        <v>25</v>
      </c>
      <c r="Q2126" s="15" t="s">
        <v>26</v>
      </c>
      <c r="R2126" s="15" t="s">
        <v>15</v>
      </c>
      <c r="S2126" s="18" t="n">
        <v>24.95</v>
      </c>
      <c r="T2126" s="15" t="n">
        <v>100.4</v>
      </c>
      <c r="U2126" s="15" t="s">
        <v>26</v>
      </c>
      <c r="V2126" s="18" t="n">
        <f aca="false">IF(ISNUMBER(T2126),T2126,0)</f>
        <v>100.4</v>
      </c>
      <c r="W2126" s="15" t="n">
        <f aca="false">IF(U2126="Yes",1,0)</f>
        <v>1</v>
      </c>
      <c r="X2126" s="15" t="str">
        <f aca="false">IF(F2126&lt;=12,"0-12 months",IF(F2126&lt;=24,"13-24 months",IF(F2126&lt;=48,"25-48 months","49-72 months")))</f>
        <v>0-12 months</v>
      </c>
      <c r="Y2126" s="15" t="str">
        <f aca="false">IF(C2126=1,"Yes","No")</f>
        <v>No</v>
      </c>
      <c r="Z2126" s="15" t="n">
        <f aca="false">COUNTIF(J2126:O2126,"Yes")</f>
        <v>0</v>
      </c>
      <c r="AA2126" s="18" t="n">
        <f aca="false">S2126*W2126</f>
        <v>24.95</v>
      </c>
      <c r="AB2126" s="15" t="n">
        <f aca="false">(P2126="Month-to-month")+(I2126="Fiber optic")+(R2126="Electronic check")+(F2126&lt;=12)+(M2126="No")+(J2126="No")</f>
        <v>5</v>
      </c>
      <c r="AC2126" s="15" t="str">
        <f aca="false">IF(AB2126&gt;=5,"High",IF(AB2126&gt;=3,"Medium","Low"))</f>
        <v>High</v>
      </c>
    </row>
    <row r="2127" customFormat="false" ht="15" hidden="false" customHeight="false" outlineLevel="0" collapsed="false">
      <c r="A2127" s="15" t="s">
        <v>2224</v>
      </c>
      <c r="B2127" s="15" t="s">
        <v>94</v>
      </c>
      <c r="C2127" s="15" t="n">
        <v>0</v>
      </c>
      <c r="D2127" s="15" t="s">
        <v>26</v>
      </c>
      <c r="E2127" s="15" t="s">
        <v>26</v>
      </c>
      <c r="F2127" s="15" t="n">
        <v>67</v>
      </c>
      <c r="G2127" s="15" t="s">
        <v>26</v>
      </c>
      <c r="H2127" s="15" t="s">
        <v>26</v>
      </c>
      <c r="I2127" s="15" t="s">
        <v>96</v>
      </c>
      <c r="J2127" s="15" t="s">
        <v>26</v>
      </c>
      <c r="K2127" s="15" t="s">
        <v>24</v>
      </c>
      <c r="L2127" s="15" t="s">
        <v>24</v>
      </c>
      <c r="M2127" s="15" t="s">
        <v>24</v>
      </c>
      <c r="N2127" s="15" t="s">
        <v>26</v>
      </c>
      <c r="O2127" s="15" t="s">
        <v>26</v>
      </c>
      <c r="P2127" s="15" t="s">
        <v>29</v>
      </c>
      <c r="Q2127" s="15" t="s">
        <v>26</v>
      </c>
      <c r="R2127" s="15" t="s">
        <v>15</v>
      </c>
      <c r="S2127" s="18" t="n">
        <v>75.5</v>
      </c>
      <c r="T2127" s="15" t="n">
        <v>5229.45</v>
      </c>
      <c r="U2127" s="15" t="s">
        <v>24</v>
      </c>
      <c r="V2127" s="18" t="n">
        <f aca="false">IF(ISNUMBER(T2127),T2127,0)</f>
        <v>5229.45</v>
      </c>
      <c r="W2127" s="15" t="n">
        <f aca="false">IF(U2127="Yes",1,0)</f>
        <v>0</v>
      </c>
      <c r="X2127" s="15" t="str">
        <f aca="false">IF(F2127&lt;=12,"0-12 months",IF(F2127&lt;=24,"13-24 months",IF(F2127&lt;=48,"25-48 months","49-72 months")))</f>
        <v>49-72 months</v>
      </c>
      <c r="Y2127" s="15" t="str">
        <f aca="false">IF(C2127=1,"Yes","No")</f>
        <v>No</v>
      </c>
      <c r="Z2127" s="15" t="n">
        <f aca="false">COUNTIF(J2127:O2127,"Yes")</f>
        <v>3</v>
      </c>
      <c r="AA2127" s="18" t="n">
        <f aca="false">S2127*W2127</f>
        <v>0</v>
      </c>
      <c r="AB2127" s="15" t="n">
        <f aca="false">(P2127="Month-to-month")+(I2127="Fiber optic")+(R2127="Electronic check")+(F2127&lt;=12)+(M2127="No")+(J2127="No")</f>
        <v>2</v>
      </c>
      <c r="AC2127" s="15" t="str">
        <f aca="false">IF(AB2127&gt;=5,"High",IF(AB2127&gt;=3,"Medium","Low"))</f>
        <v>Low</v>
      </c>
    </row>
    <row r="2128" customFormat="false" ht="15" hidden="false" customHeight="false" outlineLevel="0" collapsed="false">
      <c r="A2128" s="15" t="s">
        <v>2225</v>
      </c>
      <c r="B2128" s="15" t="s">
        <v>98</v>
      </c>
      <c r="C2128" s="15" t="n">
        <v>0</v>
      </c>
      <c r="D2128" s="15" t="s">
        <v>24</v>
      </c>
      <c r="E2128" s="15" t="s">
        <v>24</v>
      </c>
      <c r="F2128" s="15" t="n">
        <v>1</v>
      </c>
      <c r="G2128" s="15" t="s">
        <v>26</v>
      </c>
      <c r="H2128" s="15" t="s">
        <v>24</v>
      </c>
      <c r="I2128" s="15" t="s">
        <v>96</v>
      </c>
      <c r="J2128" s="15" t="s">
        <v>24</v>
      </c>
      <c r="K2128" s="15" t="s">
        <v>24</v>
      </c>
      <c r="L2128" s="15" t="s">
        <v>24</v>
      </c>
      <c r="M2128" s="15" t="s">
        <v>24</v>
      </c>
      <c r="N2128" s="15" t="s">
        <v>24</v>
      </c>
      <c r="O2128" s="15" t="s">
        <v>24</v>
      </c>
      <c r="P2128" s="15" t="s">
        <v>25</v>
      </c>
      <c r="Q2128" s="15" t="s">
        <v>24</v>
      </c>
      <c r="R2128" s="15" t="s">
        <v>17</v>
      </c>
      <c r="S2128" s="18" t="n">
        <v>44.45</v>
      </c>
      <c r="T2128" s="15" t="n">
        <v>44.45</v>
      </c>
      <c r="U2128" s="15" t="s">
        <v>24</v>
      </c>
      <c r="V2128" s="18" t="n">
        <f aca="false">IF(ISNUMBER(T2128),T2128,0)</f>
        <v>44.45</v>
      </c>
      <c r="W2128" s="15" t="n">
        <f aca="false">IF(U2128="Yes",1,0)</f>
        <v>0</v>
      </c>
      <c r="X2128" s="15" t="str">
        <f aca="false">IF(F2128&lt;=12,"0-12 months",IF(F2128&lt;=24,"13-24 months",IF(F2128&lt;=48,"25-48 months","49-72 months")))</f>
        <v>0-12 months</v>
      </c>
      <c r="Y2128" s="15" t="str">
        <f aca="false">IF(C2128=1,"Yes","No")</f>
        <v>No</v>
      </c>
      <c r="Z2128" s="15" t="n">
        <f aca="false">COUNTIF(J2128:O2128,"Yes")</f>
        <v>0</v>
      </c>
      <c r="AA2128" s="18" t="n">
        <f aca="false">S2128*W2128</f>
        <v>0</v>
      </c>
      <c r="AB2128" s="15" t="n">
        <f aca="false">(P2128="Month-to-month")+(I2128="Fiber optic")+(R2128="Electronic check")+(F2128&lt;=12)+(M2128="No")+(J2128="No")</f>
        <v>4</v>
      </c>
      <c r="AC2128" s="15" t="str">
        <f aca="false">IF(AB2128&gt;=5,"High",IF(AB2128&gt;=3,"Medium","Low"))</f>
        <v>Medium</v>
      </c>
    </row>
    <row r="2129" customFormat="false" ht="15" hidden="false" customHeight="false" outlineLevel="0" collapsed="false">
      <c r="A2129" s="15" t="s">
        <v>2226</v>
      </c>
      <c r="B2129" s="15" t="s">
        <v>98</v>
      </c>
      <c r="C2129" s="15" t="n">
        <v>0</v>
      </c>
      <c r="D2129" s="15" t="s">
        <v>26</v>
      </c>
      <c r="E2129" s="15" t="s">
        <v>24</v>
      </c>
      <c r="F2129" s="15" t="n">
        <v>40</v>
      </c>
      <c r="G2129" s="15" t="s">
        <v>24</v>
      </c>
      <c r="H2129" s="15" t="s">
        <v>95</v>
      </c>
      <c r="I2129" s="15" t="s">
        <v>96</v>
      </c>
      <c r="J2129" s="15" t="s">
        <v>26</v>
      </c>
      <c r="K2129" s="15" t="s">
        <v>26</v>
      </c>
      <c r="L2129" s="15" t="s">
        <v>26</v>
      </c>
      <c r="M2129" s="15" t="s">
        <v>24</v>
      </c>
      <c r="N2129" s="15" t="s">
        <v>24</v>
      </c>
      <c r="O2129" s="15" t="s">
        <v>24</v>
      </c>
      <c r="P2129" s="15" t="s">
        <v>27</v>
      </c>
      <c r="Q2129" s="15" t="s">
        <v>26</v>
      </c>
      <c r="R2129" s="15" t="s">
        <v>15</v>
      </c>
      <c r="S2129" s="18" t="n">
        <v>42.35</v>
      </c>
      <c r="T2129" s="15" t="n">
        <v>1716.45</v>
      </c>
      <c r="U2129" s="15" t="s">
        <v>26</v>
      </c>
      <c r="V2129" s="18" t="n">
        <f aca="false">IF(ISNUMBER(T2129),T2129,0)</f>
        <v>1716.45</v>
      </c>
      <c r="W2129" s="15" t="n">
        <f aca="false">IF(U2129="Yes",1,0)</f>
        <v>1</v>
      </c>
      <c r="X2129" s="15" t="str">
        <f aca="false">IF(F2129&lt;=12,"0-12 months",IF(F2129&lt;=24,"13-24 months",IF(F2129&lt;=48,"25-48 months","49-72 months")))</f>
        <v>25-48 months</v>
      </c>
      <c r="Y2129" s="15" t="str">
        <f aca="false">IF(C2129=1,"Yes","No")</f>
        <v>No</v>
      </c>
      <c r="Z2129" s="15" t="n">
        <f aca="false">COUNTIF(J2129:O2129,"Yes")</f>
        <v>3</v>
      </c>
      <c r="AA2129" s="18" t="n">
        <f aca="false">S2129*W2129</f>
        <v>42.35</v>
      </c>
      <c r="AB2129" s="15" t="n">
        <f aca="false">(P2129="Month-to-month")+(I2129="Fiber optic")+(R2129="Electronic check")+(F2129&lt;=12)+(M2129="No")+(J2129="No")</f>
        <v>2</v>
      </c>
      <c r="AC2129" s="15" t="str">
        <f aca="false">IF(AB2129&gt;=5,"High",IF(AB2129&gt;=3,"Medium","Low"))</f>
        <v>Low</v>
      </c>
    </row>
    <row r="2130" customFormat="false" ht="15" hidden="false" customHeight="false" outlineLevel="0" collapsed="false">
      <c r="A2130" s="15" t="s">
        <v>2227</v>
      </c>
      <c r="B2130" s="15" t="s">
        <v>98</v>
      </c>
      <c r="C2130" s="15" t="n">
        <v>0</v>
      </c>
      <c r="D2130" s="15" t="s">
        <v>26</v>
      </c>
      <c r="E2130" s="15" t="s">
        <v>26</v>
      </c>
      <c r="F2130" s="15" t="n">
        <v>41</v>
      </c>
      <c r="G2130" s="15" t="s">
        <v>26</v>
      </c>
      <c r="H2130" s="15" t="s">
        <v>26</v>
      </c>
      <c r="I2130" s="15" t="s">
        <v>96</v>
      </c>
      <c r="J2130" s="15" t="s">
        <v>26</v>
      </c>
      <c r="K2130" s="15" t="s">
        <v>26</v>
      </c>
      <c r="L2130" s="15" t="s">
        <v>26</v>
      </c>
      <c r="M2130" s="15" t="s">
        <v>24</v>
      </c>
      <c r="N2130" s="15" t="s">
        <v>26</v>
      </c>
      <c r="O2130" s="15" t="s">
        <v>24</v>
      </c>
      <c r="P2130" s="15" t="s">
        <v>25</v>
      </c>
      <c r="Q2130" s="15" t="s">
        <v>26</v>
      </c>
      <c r="R2130" s="15" t="s">
        <v>21</v>
      </c>
      <c r="S2130" s="18" t="n">
        <v>74.55</v>
      </c>
      <c r="T2130" s="15" t="n">
        <v>3023.55</v>
      </c>
      <c r="U2130" s="15" t="s">
        <v>24</v>
      </c>
      <c r="V2130" s="18" t="n">
        <f aca="false">IF(ISNUMBER(T2130),T2130,0)</f>
        <v>3023.55</v>
      </c>
      <c r="W2130" s="15" t="n">
        <f aca="false">IF(U2130="Yes",1,0)</f>
        <v>0</v>
      </c>
      <c r="X2130" s="15" t="str">
        <f aca="false">IF(F2130&lt;=12,"0-12 months",IF(F2130&lt;=24,"13-24 months",IF(F2130&lt;=48,"25-48 months","49-72 months")))</f>
        <v>25-48 months</v>
      </c>
      <c r="Y2130" s="15" t="str">
        <f aca="false">IF(C2130=1,"Yes","No")</f>
        <v>No</v>
      </c>
      <c r="Z2130" s="15" t="n">
        <f aca="false">COUNTIF(J2130:O2130,"Yes")</f>
        <v>4</v>
      </c>
      <c r="AA2130" s="18" t="n">
        <f aca="false">S2130*W2130</f>
        <v>0</v>
      </c>
      <c r="AB2130" s="15" t="n">
        <f aca="false">(P2130="Month-to-month")+(I2130="Fiber optic")+(R2130="Electronic check")+(F2130&lt;=12)+(M2130="No")+(J2130="No")</f>
        <v>2</v>
      </c>
      <c r="AC2130" s="15" t="str">
        <f aca="false">IF(AB2130&gt;=5,"High",IF(AB2130&gt;=3,"Medium","Low"))</f>
        <v>Low</v>
      </c>
    </row>
    <row r="2131" customFormat="false" ht="15" hidden="false" customHeight="false" outlineLevel="0" collapsed="false">
      <c r="A2131" s="15" t="s">
        <v>2228</v>
      </c>
      <c r="B2131" s="15" t="s">
        <v>98</v>
      </c>
      <c r="C2131" s="15" t="n">
        <v>0</v>
      </c>
      <c r="D2131" s="15" t="s">
        <v>24</v>
      </c>
      <c r="E2131" s="15" t="s">
        <v>24</v>
      </c>
      <c r="F2131" s="15" t="n">
        <v>1</v>
      </c>
      <c r="G2131" s="15" t="s">
        <v>26</v>
      </c>
      <c r="H2131" s="15" t="s">
        <v>26</v>
      </c>
      <c r="I2131" s="15" t="s">
        <v>102</v>
      </c>
      <c r="J2131" s="15" t="s">
        <v>24</v>
      </c>
      <c r="K2131" s="15" t="s">
        <v>24</v>
      </c>
      <c r="L2131" s="15" t="s">
        <v>24</v>
      </c>
      <c r="M2131" s="15" t="s">
        <v>24</v>
      </c>
      <c r="N2131" s="15" t="s">
        <v>24</v>
      </c>
      <c r="O2131" s="15" t="s">
        <v>24</v>
      </c>
      <c r="P2131" s="15" t="s">
        <v>25</v>
      </c>
      <c r="Q2131" s="15" t="s">
        <v>26</v>
      </c>
      <c r="R2131" s="15" t="s">
        <v>15</v>
      </c>
      <c r="S2131" s="18" t="n">
        <v>75.3</v>
      </c>
      <c r="T2131" s="15" t="n">
        <v>75.3</v>
      </c>
      <c r="U2131" s="15" t="s">
        <v>26</v>
      </c>
      <c r="V2131" s="18" t="n">
        <f aca="false">IF(ISNUMBER(T2131),T2131,0)</f>
        <v>75.3</v>
      </c>
      <c r="W2131" s="15" t="n">
        <f aca="false">IF(U2131="Yes",1,0)</f>
        <v>1</v>
      </c>
      <c r="X2131" s="15" t="str">
        <f aca="false">IF(F2131&lt;=12,"0-12 months",IF(F2131&lt;=24,"13-24 months",IF(F2131&lt;=48,"25-48 months","49-72 months")))</f>
        <v>0-12 months</v>
      </c>
      <c r="Y2131" s="15" t="str">
        <f aca="false">IF(C2131=1,"Yes","No")</f>
        <v>No</v>
      </c>
      <c r="Z2131" s="15" t="n">
        <f aca="false">COUNTIF(J2131:O2131,"Yes")</f>
        <v>0</v>
      </c>
      <c r="AA2131" s="18" t="n">
        <f aca="false">S2131*W2131</f>
        <v>75.3</v>
      </c>
      <c r="AB2131" s="15" t="n">
        <f aca="false">(P2131="Month-to-month")+(I2131="Fiber optic")+(R2131="Electronic check")+(F2131&lt;=12)+(M2131="No")+(J2131="No")</f>
        <v>6</v>
      </c>
      <c r="AC2131" s="15" t="str">
        <f aca="false">IF(AB2131&gt;=5,"High",IF(AB2131&gt;=3,"Medium","Low"))</f>
        <v>High</v>
      </c>
    </row>
    <row r="2132" customFormat="false" ht="15" hidden="false" customHeight="false" outlineLevel="0" collapsed="false">
      <c r="A2132" s="15" t="s">
        <v>2229</v>
      </c>
      <c r="B2132" s="15" t="s">
        <v>98</v>
      </c>
      <c r="C2132" s="15" t="n">
        <v>0</v>
      </c>
      <c r="D2132" s="15" t="s">
        <v>24</v>
      </c>
      <c r="E2132" s="15" t="s">
        <v>24</v>
      </c>
      <c r="F2132" s="15" t="n">
        <v>51</v>
      </c>
      <c r="G2132" s="15" t="s">
        <v>26</v>
      </c>
      <c r="H2132" s="15" t="s">
        <v>26</v>
      </c>
      <c r="I2132" s="15" t="s">
        <v>102</v>
      </c>
      <c r="J2132" s="15" t="s">
        <v>26</v>
      </c>
      <c r="K2132" s="15" t="s">
        <v>26</v>
      </c>
      <c r="L2132" s="15" t="s">
        <v>24</v>
      </c>
      <c r="M2132" s="15" t="s">
        <v>24</v>
      </c>
      <c r="N2132" s="15" t="s">
        <v>26</v>
      </c>
      <c r="O2132" s="15" t="s">
        <v>24</v>
      </c>
      <c r="P2132" s="15" t="s">
        <v>27</v>
      </c>
      <c r="Q2132" s="15" t="s">
        <v>26</v>
      </c>
      <c r="R2132" s="15" t="s">
        <v>15</v>
      </c>
      <c r="S2132" s="18" t="n">
        <v>94.8</v>
      </c>
      <c r="T2132" s="15" t="n">
        <v>4837.6</v>
      </c>
      <c r="U2132" s="15" t="s">
        <v>26</v>
      </c>
      <c r="V2132" s="18" t="n">
        <f aca="false">IF(ISNUMBER(T2132),T2132,0)</f>
        <v>4837.6</v>
      </c>
      <c r="W2132" s="15" t="n">
        <f aca="false">IF(U2132="Yes",1,0)</f>
        <v>1</v>
      </c>
      <c r="X2132" s="15" t="str">
        <f aca="false">IF(F2132&lt;=12,"0-12 months",IF(F2132&lt;=24,"13-24 months",IF(F2132&lt;=48,"25-48 months","49-72 months")))</f>
        <v>49-72 months</v>
      </c>
      <c r="Y2132" s="15" t="str">
        <f aca="false">IF(C2132=1,"Yes","No")</f>
        <v>No</v>
      </c>
      <c r="Z2132" s="15" t="n">
        <f aca="false">COUNTIF(J2132:O2132,"Yes")</f>
        <v>3</v>
      </c>
      <c r="AA2132" s="18" t="n">
        <f aca="false">S2132*W2132</f>
        <v>94.8</v>
      </c>
      <c r="AB2132" s="15" t="n">
        <f aca="false">(P2132="Month-to-month")+(I2132="Fiber optic")+(R2132="Electronic check")+(F2132&lt;=12)+(M2132="No")+(J2132="No")</f>
        <v>3</v>
      </c>
      <c r="AC2132" s="15" t="str">
        <f aca="false">IF(AB2132&gt;=5,"High",IF(AB2132&gt;=3,"Medium","Low"))</f>
        <v>Medium</v>
      </c>
    </row>
    <row r="2133" customFormat="false" ht="15" hidden="false" customHeight="false" outlineLevel="0" collapsed="false">
      <c r="A2133" s="15" t="s">
        <v>2230</v>
      </c>
      <c r="B2133" s="15" t="s">
        <v>98</v>
      </c>
      <c r="C2133" s="15" t="n">
        <v>0</v>
      </c>
      <c r="D2133" s="15" t="s">
        <v>26</v>
      </c>
      <c r="E2133" s="15" t="s">
        <v>26</v>
      </c>
      <c r="F2133" s="15" t="n">
        <v>42</v>
      </c>
      <c r="G2133" s="15" t="s">
        <v>24</v>
      </c>
      <c r="H2133" s="15" t="s">
        <v>95</v>
      </c>
      <c r="I2133" s="15" t="s">
        <v>96</v>
      </c>
      <c r="J2133" s="15" t="s">
        <v>26</v>
      </c>
      <c r="K2133" s="15" t="s">
        <v>24</v>
      </c>
      <c r="L2133" s="15" t="s">
        <v>26</v>
      </c>
      <c r="M2133" s="15" t="s">
        <v>26</v>
      </c>
      <c r="N2133" s="15" t="s">
        <v>26</v>
      </c>
      <c r="O2133" s="15" t="s">
        <v>24</v>
      </c>
      <c r="P2133" s="15" t="s">
        <v>29</v>
      </c>
      <c r="Q2133" s="15" t="s">
        <v>24</v>
      </c>
      <c r="R2133" s="15" t="s">
        <v>21</v>
      </c>
      <c r="S2133" s="18" t="n">
        <v>48.15</v>
      </c>
      <c r="T2133" s="15" t="n">
        <v>2032.3</v>
      </c>
      <c r="U2133" s="15" t="s">
        <v>24</v>
      </c>
      <c r="V2133" s="18" t="n">
        <f aca="false">IF(ISNUMBER(T2133),T2133,0)</f>
        <v>2032.3</v>
      </c>
      <c r="W2133" s="15" t="n">
        <f aca="false">IF(U2133="Yes",1,0)</f>
        <v>0</v>
      </c>
      <c r="X2133" s="15" t="str">
        <f aca="false">IF(F2133&lt;=12,"0-12 months",IF(F2133&lt;=24,"13-24 months",IF(F2133&lt;=48,"25-48 months","49-72 months")))</f>
        <v>25-48 months</v>
      </c>
      <c r="Y2133" s="15" t="str">
        <f aca="false">IF(C2133=1,"Yes","No")</f>
        <v>No</v>
      </c>
      <c r="Z2133" s="15" t="n">
        <f aca="false">COUNTIF(J2133:O2133,"Yes")</f>
        <v>4</v>
      </c>
      <c r="AA2133" s="18" t="n">
        <f aca="false">S2133*W2133</f>
        <v>0</v>
      </c>
      <c r="AB2133" s="15" t="n">
        <f aca="false">(P2133="Month-to-month")+(I2133="Fiber optic")+(R2133="Electronic check")+(F2133&lt;=12)+(M2133="No")+(J2133="No")</f>
        <v>0</v>
      </c>
      <c r="AC2133" s="15" t="str">
        <f aca="false">IF(AB2133&gt;=5,"High",IF(AB2133&gt;=3,"Medium","Low"))</f>
        <v>Low</v>
      </c>
    </row>
    <row r="2134" customFormat="false" ht="15" hidden="false" customHeight="false" outlineLevel="0" collapsed="false">
      <c r="A2134" s="15" t="s">
        <v>2231</v>
      </c>
      <c r="B2134" s="15" t="s">
        <v>98</v>
      </c>
      <c r="C2134" s="15" t="n">
        <v>0</v>
      </c>
      <c r="D2134" s="15" t="s">
        <v>26</v>
      </c>
      <c r="E2134" s="15" t="s">
        <v>26</v>
      </c>
      <c r="F2134" s="15" t="n">
        <v>23</v>
      </c>
      <c r="G2134" s="15" t="s">
        <v>26</v>
      </c>
      <c r="H2134" s="15" t="s">
        <v>24</v>
      </c>
      <c r="I2134" s="15" t="s">
        <v>24</v>
      </c>
      <c r="J2134" s="15" t="s">
        <v>28</v>
      </c>
      <c r="K2134" s="15" t="s">
        <v>28</v>
      </c>
      <c r="L2134" s="15" t="s">
        <v>28</v>
      </c>
      <c r="M2134" s="15" t="s">
        <v>28</v>
      </c>
      <c r="N2134" s="15" t="s">
        <v>28</v>
      </c>
      <c r="O2134" s="15" t="s">
        <v>28</v>
      </c>
      <c r="P2134" s="15" t="s">
        <v>27</v>
      </c>
      <c r="Q2134" s="15" t="s">
        <v>24</v>
      </c>
      <c r="R2134" s="15" t="s">
        <v>17</v>
      </c>
      <c r="S2134" s="18" t="n">
        <v>19.65</v>
      </c>
      <c r="T2134" s="15" t="n">
        <v>436.9</v>
      </c>
      <c r="U2134" s="15" t="s">
        <v>24</v>
      </c>
      <c r="V2134" s="18" t="n">
        <f aca="false">IF(ISNUMBER(T2134),T2134,0)</f>
        <v>436.9</v>
      </c>
      <c r="W2134" s="15" t="n">
        <f aca="false">IF(U2134="Yes",1,0)</f>
        <v>0</v>
      </c>
      <c r="X2134" s="15" t="str">
        <f aca="false">IF(F2134&lt;=12,"0-12 months",IF(F2134&lt;=24,"13-24 months",IF(F2134&lt;=48,"25-48 months","49-72 months")))</f>
        <v>13-24 months</v>
      </c>
      <c r="Y2134" s="15" t="str">
        <f aca="false">IF(C2134=1,"Yes","No")</f>
        <v>No</v>
      </c>
      <c r="Z2134" s="15" t="n">
        <f aca="false">COUNTIF(J2134:O2134,"Yes")</f>
        <v>0</v>
      </c>
      <c r="AA2134" s="18" t="n">
        <f aca="false">S2134*W2134</f>
        <v>0</v>
      </c>
      <c r="AB2134" s="15" t="n">
        <f aca="false">(P2134="Month-to-month")+(I2134="Fiber optic")+(R2134="Electronic check")+(F2134&lt;=12)+(M2134="No")+(J2134="No")</f>
        <v>0</v>
      </c>
      <c r="AC2134" s="15" t="str">
        <f aca="false">IF(AB2134&gt;=5,"High",IF(AB2134&gt;=3,"Medium","Low"))</f>
        <v>Low</v>
      </c>
    </row>
    <row r="2135" customFormat="false" ht="15" hidden="false" customHeight="false" outlineLevel="0" collapsed="false">
      <c r="A2135" s="15" t="s">
        <v>2232</v>
      </c>
      <c r="B2135" s="15" t="s">
        <v>94</v>
      </c>
      <c r="C2135" s="15" t="n">
        <v>1</v>
      </c>
      <c r="D2135" s="15" t="s">
        <v>24</v>
      </c>
      <c r="E2135" s="15" t="s">
        <v>24</v>
      </c>
      <c r="F2135" s="15" t="n">
        <v>1</v>
      </c>
      <c r="G2135" s="15" t="s">
        <v>26</v>
      </c>
      <c r="H2135" s="15" t="s">
        <v>24</v>
      </c>
      <c r="I2135" s="15" t="s">
        <v>102</v>
      </c>
      <c r="J2135" s="15" t="s">
        <v>24</v>
      </c>
      <c r="K2135" s="15" t="s">
        <v>24</v>
      </c>
      <c r="L2135" s="15" t="s">
        <v>24</v>
      </c>
      <c r="M2135" s="15" t="s">
        <v>24</v>
      </c>
      <c r="N2135" s="15" t="s">
        <v>24</v>
      </c>
      <c r="O2135" s="15" t="s">
        <v>24</v>
      </c>
      <c r="P2135" s="15" t="s">
        <v>25</v>
      </c>
      <c r="Q2135" s="15" t="s">
        <v>26</v>
      </c>
      <c r="R2135" s="15" t="s">
        <v>15</v>
      </c>
      <c r="S2135" s="18" t="n">
        <v>70.55</v>
      </c>
      <c r="T2135" s="15" t="n">
        <v>70.55</v>
      </c>
      <c r="U2135" s="15" t="s">
        <v>26</v>
      </c>
      <c r="V2135" s="18" t="n">
        <f aca="false">IF(ISNUMBER(T2135),T2135,0)</f>
        <v>70.55</v>
      </c>
      <c r="W2135" s="15" t="n">
        <f aca="false">IF(U2135="Yes",1,0)</f>
        <v>1</v>
      </c>
      <c r="X2135" s="15" t="str">
        <f aca="false">IF(F2135&lt;=12,"0-12 months",IF(F2135&lt;=24,"13-24 months",IF(F2135&lt;=48,"25-48 months","49-72 months")))</f>
        <v>0-12 months</v>
      </c>
      <c r="Y2135" s="15" t="str">
        <f aca="false">IF(C2135=1,"Yes","No")</f>
        <v>Yes</v>
      </c>
      <c r="Z2135" s="15" t="n">
        <f aca="false">COUNTIF(J2135:O2135,"Yes")</f>
        <v>0</v>
      </c>
      <c r="AA2135" s="18" t="n">
        <f aca="false">S2135*W2135</f>
        <v>70.55</v>
      </c>
      <c r="AB2135" s="15" t="n">
        <f aca="false">(P2135="Month-to-month")+(I2135="Fiber optic")+(R2135="Electronic check")+(F2135&lt;=12)+(M2135="No")+(J2135="No")</f>
        <v>6</v>
      </c>
      <c r="AC2135" s="15" t="str">
        <f aca="false">IF(AB2135&gt;=5,"High",IF(AB2135&gt;=3,"Medium","Low"))</f>
        <v>High</v>
      </c>
    </row>
    <row r="2136" customFormat="false" ht="15" hidden="false" customHeight="false" outlineLevel="0" collapsed="false">
      <c r="A2136" s="15" t="s">
        <v>2233</v>
      </c>
      <c r="B2136" s="15" t="s">
        <v>94</v>
      </c>
      <c r="C2136" s="15" t="n">
        <v>0</v>
      </c>
      <c r="D2136" s="15" t="s">
        <v>24</v>
      </c>
      <c r="E2136" s="15" t="s">
        <v>24</v>
      </c>
      <c r="F2136" s="15" t="n">
        <v>1</v>
      </c>
      <c r="G2136" s="15" t="s">
        <v>26</v>
      </c>
      <c r="H2136" s="15" t="s">
        <v>24</v>
      </c>
      <c r="I2136" s="15" t="s">
        <v>24</v>
      </c>
      <c r="J2136" s="15" t="s">
        <v>28</v>
      </c>
      <c r="K2136" s="15" t="s">
        <v>28</v>
      </c>
      <c r="L2136" s="15" t="s">
        <v>28</v>
      </c>
      <c r="M2136" s="15" t="s">
        <v>28</v>
      </c>
      <c r="N2136" s="15" t="s">
        <v>28</v>
      </c>
      <c r="O2136" s="15" t="s">
        <v>28</v>
      </c>
      <c r="P2136" s="15" t="s">
        <v>25</v>
      </c>
      <c r="Q2136" s="15" t="s">
        <v>24</v>
      </c>
      <c r="R2136" s="15" t="s">
        <v>17</v>
      </c>
      <c r="S2136" s="18" t="n">
        <v>20.15</v>
      </c>
      <c r="T2136" s="15" t="n">
        <v>20.15</v>
      </c>
      <c r="U2136" s="15" t="s">
        <v>24</v>
      </c>
      <c r="V2136" s="18" t="n">
        <f aca="false">IF(ISNUMBER(T2136),T2136,0)</f>
        <v>20.15</v>
      </c>
      <c r="W2136" s="15" t="n">
        <f aca="false">IF(U2136="Yes",1,0)</f>
        <v>0</v>
      </c>
      <c r="X2136" s="15" t="str">
        <f aca="false">IF(F2136&lt;=12,"0-12 months",IF(F2136&lt;=24,"13-24 months",IF(F2136&lt;=48,"25-48 months","49-72 months")))</f>
        <v>0-12 months</v>
      </c>
      <c r="Y2136" s="15" t="str">
        <f aca="false">IF(C2136=1,"Yes","No")</f>
        <v>No</v>
      </c>
      <c r="Z2136" s="15" t="n">
        <f aca="false">COUNTIF(J2136:O2136,"Yes")</f>
        <v>0</v>
      </c>
      <c r="AA2136" s="18" t="n">
        <f aca="false">S2136*W2136</f>
        <v>0</v>
      </c>
      <c r="AB2136" s="15" t="n">
        <f aca="false">(P2136="Month-to-month")+(I2136="Fiber optic")+(R2136="Electronic check")+(F2136&lt;=12)+(M2136="No")+(J2136="No")</f>
        <v>2</v>
      </c>
      <c r="AC2136" s="15" t="str">
        <f aca="false">IF(AB2136&gt;=5,"High",IF(AB2136&gt;=3,"Medium","Low"))</f>
        <v>Low</v>
      </c>
    </row>
    <row r="2137" customFormat="false" ht="15" hidden="false" customHeight="false" outlineLevel="0" collapsed="false">
      <c r="A2137" s="15" t="s">
        <v>2234</v>
      </c>
      <c r="B2137" s="15" t="s">
        <v>94</v>
      </c>
      <c r="C2137" s="15" t="n">
        <v>0</v>
      </c>
      <c r="D2137" s="15" t="s">
        <v>24</v>
      </c>
      <c r="E2137" s="15" t="s">
        <v>24</v>
      </c>
      <c r="F2137" s="15" t="n">
        <v>56</v>
      </c>
      <c r="G2137" s="15" t="s">
        <v>26</v>
      </c>
      <c r="H2137" s="15" t="s">
        <v>26</v>
      </c>
      <c r="I2137" s="15" t="s">
        <v>102</v>
      </c>
      <c r="J2137" s="15" t="s">
        <v>26</v>
      </c>
      <c r="K2137" s="15" t="s">
        <v>26</v>
      </c>
      <c r="L2137" s="15" t="s">
        <v>24</v>
      </c>
      <c r="M2137" s="15" t="s">
        <v>24</v>
      </c>
      <c r="N2137" s="15" t="s">
        <v>26</v>
      </c>
      <c r="O2137" s="15" t="s">
        <v>26</v>
      </c>
      <c r="P2137" s="15" t="s">
        <v>25</v>
      </c>
      <c r="Q2137" s="15" t="s">
        <v>26</v>
      </c>
      <c r="R2137" s="15" t="s">
        <v>21</v>
      </c>
      <c r="S2137" s="18" t="n">
        <v>106.6</v>
      </c>
      <c r="T2137" s="15" t="n">
        <v>5893.95</v>
      </c>
      <c r="U2137" s="15" t="s">
        <v>24</v>
      </c>
      <c r="V2137" s="18" t="n">
        <f aca="false">IF(ISNUMBER(T2137),T2137,0)</f>
        <v>5893.95</v>
      </c>
      <c r="W2137" s="15" t="n">
        <f aca="false">IF(U2137="Yes",1,0)</f>
        <v>0</v>
      </c>
      <c r="X2137" s="15" t="str">
        <f aca="false">IF(F2137&lt;=12,"0-12 months",IF(F2137&lt;=24,"13-24 months",IF(F2137&lt;=48,"25-48 months","49-72 months")))</f>
        <v>49-72 months</v>
      </c>
      <c r="Y2137" s="15" t="str">
        <f aca="false">IF(C2137=1,"Yes","No")</f>
        <v>No</v>
      </c>
      <c r="Z2137" s="15" t="n">
        <f aca="false">COUNTIF(J2137:O2137,"Yes")</f>
        <v>4</v>
      </c>
      <c r="AA2137" s="18" t="n">
        <f aca="false">S2137*W2137</f>
        <v>0</v>
      </c>
      <c r="AB2137" s="15" t="n">
        <f aca="false">(P2137="Month-to-month")+(I2137="Fiber optic")+(R2137="Electronic check")+(F2137&lt;=12)+(M2137="No")+(J2137="No")</f>
        <v>3</v>
      </c>
      <c r="AC2137" s="15" t="str">
        <f aca="false">IF(AB2137&gt;=5,"High",IF(AB2137&gt;=3,"Medium","Low"))</f>
        <v>Medium</v>
      </c>
    </row>
    <row r="2138" customFormat="false" ht="15" hidden="false" customHeight="false" outlineLevel="0" collapsed="false">
      <c r="A2138" s="15" t="s">
        <v>2235</v>
      </c>
      <c r="B2138" s="15" t="s">
        <v>98</v>
      </c>
      <c r="C2138" s="15" t="n">
        <v>0</v>
      </c>
      <c r="D2138" s="15" t="s">
        <v>24</v>
      </c>
      <c r="E2138" s="15" t="s">
        <v>26</v>
      </c>
      <c r="F2138" s="15" t="n">
        <v>15</v>
      </c>
      <c r="G2138" s="15" t="s">
        <v>26</v>
      </c>
      <c r="H2138" s="15" t="s">
        <v>26</v>
      </c>
      <c r="I2138" s="15" t="s">
        <v>102</v>
      </c>
      <c r="J2138" s="15" t="s">
        <v>24</v>
      </c>
      <c r="K2138" s="15" t="s">
        <v>26</v>
      </c>
      <c r="L2138" s="15" t="s">
        <v>24</v>
      </c>
      <c r="M2138" s="15" t="s">
        <v>24</v>
      </c>
      <c r="N2138" s="15" t="s">
        <v>26</v>
      </c>
      <c r="O2138" s="15" t="s">
        <v>24</v>
      </c>
      <c r="P2138" s="15" t="s">
        <v>25</v>
      </c>
      <c r="Q2138" s="15" t="s">
        <v>26</v>
      </c>
      <c r="R2138" s="15" t="s">
        <v>15</v>
      </c>
      <c r="S2138" s="18" t="n">
        <v>91</v>
      </c>
      <c r="T2138" s="15" t="n">
        <v>1430.05</v>
      </c>
      <c r="U2138" s="15" t="s">
        <v>24</v>
      </c>
      <c r="V2138" s="18" t="n">
        <f aca="false">IF(ISNUMBER(T2138),T2138,0)</f>
        <v>1430.05</v>
      </c>
      <c r="W2138" s="15" t="n">
        <f aca="false">IF(U2138="Yes",1,0)</f>
        <v>0</v>
      </c>
      <c r="X2138" s="15" t="str">
        <f aca="false">IF(F2138&lt;=12,"0-12 months",IF(F2138&lt;=24,"13-24 months",IF(F2138&lt;=48,"25-48 months","49-72 months")))</f>
        <v>13-24 months</v>
      </c>
      <c r="Y2138" s="15" t="str">
        <f aca="false">IF(C2138=1,"Yes","No")</f>
        <v>No</v>
      </c>
      <c r="Z2138" s="15" t="n">
        <f aca="false">COUNTIF(J2138:O2138,"Yes")</f>
        <v>2</v>
      </c>
      <c r="AA2138" s="18" t="n">
        <f aca="false">S2138*W2138</f>
        <v>0</v>
      </c>
      <c r="AB2138" s="15" t="n">
        <f aca="false">(P2138="Month-to-month")+(I2138="Fiber optic")+(R2138="Electronic check")+(F2138&lt;=12)+(M2138="No")+(J2138="No")</f>
        <v>5</v>
      </c>
      <c r="AC2138" s="15" t="str">
        <f aca="false">IF(AB2138&gt;=5,"High",IF(AB2138&gt;=3,"Medium","Low"))</f>
        <v>High</v>
      </c>
    </row>
    <row r="2139" customFormat="false" ht="15" hidden="false" customHeight="false" outlineLevel="0" collapsed="false">
      <c r="A2139" s="15" t="s">
        <v>2236</v>
      </c>
      <c r="B2139" s="15" t="s">
        <v>98</v>
      </c>
      <c r="C2139" s="15" t="n">
        <v>0</v>
      </c>
      <c r="D2139" s="15" t="s">
        <v>26</v>
      </c>
      <c r="E2139" s="15" t="s">
        <v>26</v>
      </c>
      <c r="F2139" s="15" t="n">
        <v>12</v>
      </c>
      <c r="G2139" s="15" t="s">
        <v>26</v>
      </c>
      <c r="H2139" s="15" t="s">
        <v>26</v>
      </c>
      <c r="I2139" s="15" t="s">
        <v>24</v>
      </c>
      <c r="J2139" s="15" t="s">
        <v>28</v>
      </c>
      <c r="K2139" s="15" t="s">
        <v>28</v>
      </c>
      <c r="L2139" s="15" t="s">
        <v>28</v>
      </c>
      <c r="M2139" s="15" t="s">
        <v>28</v>
      </c>
      <c r="N2139" s="15" t="s">
        <v>28</v>
      </c>
      <c r="O2139" s="15" t="s">
        <v>28</v>
      </c>
      <c r="P2139" s="15" t="s">
        <v>29</v>
      </c>
      <c r="Q2139" s="15" t="s">
        <v>26</v>
      </c>
      <c r="R2139" s="15" t="s">
        <v>19</v>
      </c>
      <c r="S2139" s="18" t="n">
        <v>25.4</v>
      </c>
      <c r="T2139" s="15" t="n">
        <v>313</v>
      </c>
      <c r="U2139" s="15" t="s">
        <v>24</v>
      </c>
      <c r="V2139" s="18" t="n">
        <f aca="false">IF(ISNUMBER(T2139),T2139,0)</f>
        <v>313</v>
      </c>
      <c r="W2139" s="15" t="n">
        <f aca="false">IF(U2139="Yes",1,0)</f>
        <v>0</v>
      </c>
      <c r="X2139" s="15" t="str">
        <f aca="false">IF(F2139&lt;=12,"0-12 months",IF(F2139&lt;=24,"13-24 months",IF(F2139&lt;=48,"25-48 months","49-72 months")))</f>
        <v>0-12 months</v>
      </c>
      <c r="Y2139" s="15" t="str">
        <f aca="false">IF(C2139=1,"Yes","No")</f>
        <v>No</v>
      </c>
      <c r="Z2139" s="15" t="n">
        <f aca="false">COUNTIF(J2139:O2139,"Yes")</f>
        <v>0</v>
      </c>
      <c r="AA2139" s="18" t="n">
        <f aca="false">S2139*W2139</f>
        <v>0</v>
      </c>
      <c r="AB2139" s="15" t="n">
        <f aca="false">(P2139="Month-to-month")+(I2139="Fiber optic")+(R2139="Electronic check")+(F2139&lt;=12)+(M2139="No")+(J2139="No")</f>
        <v>1</v>
      </c>
      <c r="AC2139" s="15" t="str">
        <f aca="false">IF(AB2139&gt;=5,"High",IF(AB2139&gt;=3,"Medium","Low"))</f>
        <v>Low</v>
      </c>
    </row>
    <row r="2140" customFormat="false" ht="15" hidden="false" customHeight="false" outlineLevel="0" collapsed="false">
      <c r="A2140" s="15" t="s">
        <v>2237</v>
      </c>
      <c r="B2140" s="15" t="s">
        <v>94</v>
      </c>
      <c r="C2140" s="15" t="n">
        <v>0</v>
      </c>
      <c r="D2140" s="15" t="s">
        <v>26</v>
      </c>
      <c r="E2140" s="15" t="s">
        <v>26</v>
      </c>
      <c r="F2140" s="15" t="n">
        <v>54</v>
      </c>
      <c r="G2140" s="15" t="s">
        <v>26</v>
      </c>
      <c r="H2140" s="15" t="s">
        <v>24</v>
      </c>
      <c r="I2140" s="15" t="s">
        <v>96</v>
      </c>
      <c r="J2140" s="15" t="s">
        <v>26</v>
      </c>
      <c r="K2140" s="15" t="s">
        <v>24</v>
      </c>
      <c r="L2140" s="15" t="s">
        <v>26</v>
      </c>
      <c r="M2140" s="15" t="s">
        <v>26</v>
      </c>
      <c r="N2140" s="15" t="s">
        <v>24</v>
      </c>
      <c r="O2140" s="15" t="s">
        <v>26</v>
      </c>
      <c r="P2140" s="15" t="s">
        <v>29</v>
      </c>
      <c r="Q2140" s="15" t="s">
        <v>24</v>
      </c>
      <c r="R2140" s="15" t="s">
        <v>19</v>
      </c>
      <c r="S2140" s="18" t="n">
        <v>69.95</v>
      </c>
      <c r="T2140" s="15" t="n">
        <v>3871.85</v>
      </c>
      <c r="U2140" s="15" t="s">
        <v>24</v>
      </c>
      <c r="V2140" s="18" t="n">
        <f aca="false">IF(ISNUMBER(T2140),T2140,0)</f>
        <v>3871.85</v>
      </c>
      <c r="W2140" s="15" t="n">
        <f aca="false">IF(U2140="Yes",1,0)</f>
        <v>0</v>
      </c>
      <c r="X2140" s="15" t="str">
        <f aca="false">IF(F2140&lt;=12,"0-12 months",IF(F2140&lt;=24,"13-24 months",IF(F2140&lt;=48,"25-48 months","49-72 months")))</f>
        <v>49-72 months</v>
      </c>
      <c r="Y2140" s="15" t="str">
        <f aca="false">IF(C2140=1,"Yes","No")</f>
        <v>No</v>
      </c>
      <c r="Z2140" s="15" t="n">
        <f aca="false">COUNTIF(J2140:O2140,"Yes")</f>
        <v>4</v>
      </c>
      <c r="AA2140" s="18" t="n">
        <f aca="false">S2140*W2140</f>
        <v>0</v>
      </c>
      <c r="AB2140" s="15" t="n">
        <f aca="false">(P2140="Month-to-month")+(I2140="Fiber optic")+(R2140="Electronic check")+(F2140&lt;=12)+(M2140="No")+(J2140="No")</f>
        <v>0</v>
      </c>
      <c r="AC2140" s="15" t="str">
        <f aca="false">IF(AB2140&gt;=5,"High",IF(AB2140&gt;=3,"Medium","Low"))</f>
        <v>Low</v>
      </c>
    </row>
    <row r="2141" customFormat="false" ht="15" hidden="false" customHeight="false" outlineLevel="0" collapsed="false">
      <c r="A2141" s="15" t="s">
        <v>2238</v>
      </c>
      <c r="B2141" s="15" t="s">
        <v>94</v>
      </c>
      <c r="C2141" s="15" t="n">
        <v>0</v>
      </c>
      <c r="D2141" s="15" t="s">
        <v>24</v>
      </c>
      <c r="E2141" s="15" t="s">
        <v>24</v>
      </c>
      <c r="F2141" s="15" t="n">
        <v>7</v>
      </c>
      <c r="G2141" s="15" t="s">
        <v>26</v>
      </c>
      <c r="H2141" s="15" t="s">
        <v>24</v>
      </c>
      <c r="I2141" s="15" t="s">
        <v>96</v>
      </c>
      <c r="J2141" s="15" t="s">
        <v>24</v>
      </c>
      <c r="K2141" s="15" t="s">
        <v>24</v>
      </c>
      <c r="L2141" s="15" t="s">
        <v>24</v>
      </c>
      <c r="M2141" s="15" t="s">
        <v>24</v>
      </c>
      <c r="N2141" s="15" t="s">
        <v>26</v>
      </c>
      <c r="O2141" s="15" t="s">
        <v>26</v>
      </c>
      <c r="P2141" s="15" t="s">
        <v>25</v>
      </c>
      <c r="Q2141" s="15" t="s">
        <v>26</v>
      </c>
      <c r="R2141" s="15" t="s">
        <v>15</v>
      </c>
      <c r="S2141" s="18" t="n">
        <v>66.85</v>
      </c>
      <c r="T2141" s="15" t="n">
        <v>458.1</v>
      </c>
      <c r="U2141" s="15" t="s">
        <v>24</v>
      </c>
      <c r="V2141" s="18" t="n">
        <f aca="false">IF(ISNUMBER(T2141),T2141,0)</f>
        <v>458.1</v>
      </c>
      <c r="W2141" s="15" t="n">
        <f aca="false">IF(U2141="Yes",1,0)</f>
        <v>0</v>
      </c>
      <c r="X2141" s="15" t="str">
        <f aca="false">IF(F2141&lt;=12,"0-12 months",IF(F2141&lt;=24,"13-24 months",IF(F2141&lt;=48,"25-48 months","49-72 months")))</f>
        <v>0-12 months</v>
      </c>
      <c r="Y2141" s="15" t="str">
        <f aca="false">IF(C2141=1,"Yes","No")</f>
        <v>No</v>
      </c>
      <c r="Z2141" s="15" t="n">
        <f aca="false">COUNTIF(J2141:O2141,"Yes")</f>
        <v>2</v>
      </c>
      <c r="AA2141" s="18" t="n">
        <f aca="false">S2141*W2141</f>
        <v>0</v>
      </c>
      <c r="AB2141" s="15" t="n">
        <f aca="false">(P2141="Month-to-month")+(I2141="Fiber optic")+(R2141="Electronic check")+(F2141&lt;=12)+(M2141="No")+(J2141="No")</f>
        <v>5</v>
      </c>
      <c r="AC2141" s="15" t="str">
        <f aca="false">IF(AB2141&gt;=5,"High",IF(AB2141&gt;=3,"Medium","Low"))</f>
        <v>High</v>
      </c>
    </row>
    <row r="2142" customFormat="false" ht="15" hidden="false" customHeight="false" outlineLevel="0" collapsed="false">
      <c r="A2142" s="15" t="s">
        <v>2239</v>
      </c>
      <c r="B2142" s="15" t="s">
        <v>94</v>
      </c>
      <c r="C2142" s="15" t="n">
        <v>0</v>
      </c>
      <c r="D2142" s="15" t="s">
        <v>26</v>
      </c>
      <c r="E2142" s="15" t="s">
        <v>26</v>
      </c>
      <c r="F2142" s="15" t="n">
        <v>33</v>
      </c>
      <c r="G2142" s="15" t="s">
        <v>26</v>
      </c>
      <c r="H2142" s="15" t="s">
        <v>26</v>
      </c>
      <c r="I2142" s="15" t="s">
        <v>102</v>
      </c>
      <c r="J2142" s="15" t="s">
        <v>24</v>
      </c>
      <c r="K2142" s="15" t="s">
        <v>24</v>
      </c>
      <c r="L2142" s="15" t="s">
        <v>24</v>
      </c>
      <c r="M2142" s="15" t="s">
        <v>24</v>
      </c>
      <c r="N2142" s="15" t="s">
        <v>24</v>
      </c>
      <c r="O2142" s="15" t="s">
        <v>26</v>
      </c>
      <c r="P2142" s="15" t="s">
        <v>25</v>
      </c>
      <c r="Q2142" s="15" t="s">
        <v>24</v>
      </c>
      <c r="R2142" s="15" t="s">
        <v>21</v>
      </c>
      <c r="S2142" s="18" t="n">
        <v>86.15</v>
      </c>
      <c r="T2142" s="15" t="n">
        <v>2745.7</v>
      </c>
      <c r="U2142" s="15" t="s">
        <v>26</v>
      </c>
      <c r="V2142" s="18" t="n">
        <f aca="false">IF(ISNUMBER(T2142),T2142,0)</f>
        <v>2745.7</v>
      </c>
      <c r="W2142" s="15" t="n">
        <f aca="false">IF(U2142="Yes",1,0)</f>
        <v>1</v>
      </c>
      <c r="X2142" s="15" t="str">
        <f aca="false">IF(F2142&lt;=12,"0-12 months",IF(F2142&lt;=24,"13-24 months",IF(F2142&lt;=48,"25-48 months","49-72 months")))</f>
        <v>25-48 months</v>
      </c>
      <c r="Y2142" s="15" t="str">
        <f aca="false">IF(C2142=1,"Yes","No")</f>
        <v>No</v>
      </c>
      <c r="Z2142" s="15" t="n">
        <f aca="false">COUNTIF(J2142:O2142,"Yes")</f>
        <v>1</v>
      </c>
      <c r="AA2142" s="18" t="n">
        <f aca="false">S2142*W2142</f>
        <v>86.15</v>
      </c>
      <c r="AB2142" s="15" t="n">
        <f aca="false">(P2142="Month-to-month")+(I2142="Fiber optic")+(R2142="Electronic check")+(F2142&lt;=12)+(M2142="No")+(J2142="No")</f>
        <v>4</v>
      </c>
      <c r="AC2142" s="15" t="str">
        <f aca="false">IF(AB2142&gt;=5,"High",IF(AB2142&gt;=3,"Medium","Low"))</f>
        <v>Medium</v>
      </c>
    </row>
    <row r="2143" customFormat="false" ht="15" hidden="false" customHeight="false" outlineLevel="0" collapsed="false">
      <c r="A2143" s="15" t="s">
        <v>2240</v>
      </c>
      <c r="B2143" s="15" t="s">
        <v>98</v>
      </c>
      <c r="C2143" s="15" t="n">
        <v>0</v>
      </c>
      <c r="D2143" s="15" t="s">
        <v>26</v>
      </c>
      <c r="E2143" s="15" t="s">
        <v>26</v>
      </c>
      <c r="F2143" s="15" t="n">
        <v>16</v>
      </c>
      <c r="G2143" s="15" t="s">
        <v>26</v>
      </c>
      <c r="H2143" s="15" t="s">
        <v>24</v>
      </c>
      <c r="I2143" s="15" t="s">
        <v>24</v>
      </c>
      <c r="J2143" s="15" t="s">
        <v>28</v>
      </c>
      <c r="K2143" s="15" t="s">
        <v>28</v>
      </c>
      <c r="L2143" s="15" t="s">
        <v>28</v>
      </c>
      <c r="M2143" s="15" t="s">
        <v>28</v>
      </c>
      <c r="N2143" s="15" t="s">
        <v>28</v>
      </c>
      <c r="O2143" s="15" t="s">
        <v>28</v>
      </c>
      <c r="P2143" s="15" t="s">
        <v>25</v>
      </c>
      <c r="Q2143" s="15" t="s">
        <v>24</v>
      </c>
      <c r="R2143" s="15" t="s">
        <v>15</v>
      </c>
      <c r="S2143" s="18" t="n">
        <v>20.15</v>
      </c>
      <c r="T2143" s="15" t="n">
        <v>341.35</v>
      </c>
      <c r="U2143" s="15" t="s">
        <v>24</v>
      </c>
      <c r="V2143" s="18" t="n">
        <f aca="false">IF(ISNUMBER(T2143),T2143,0)</f>
        <v>341.35</v>
      </c>
      <c r="W2143" s="15" t="n">
        <f aca="false">IF(U2143="Yes",1,0)</f>
        <v>0</v>
      </c>
      <c r="X2143" s="15" t="str">
        <f aca="false">IF(F2143&lt;=12,"0-12 months",IF(F2143&lt;=24,"13-24 months",IF(F2143&lt;=48,"25-48 months","49-72 months")))</f>
        <v>13-24 months</v>
      </c>
      <c r="Y2143" s="15" t="str">
        <f aca="false">IF(C2143=1,"Yes","No")</f>
        <v>No</v>
      </c>
      <c r="Z2143" s="15" t="n">
        <f aca="false">COUNTIF(J2143:O2143,"Yes")</f>
        <v>0</v>
      </c>
      <c r="AA2143" s="18" t="n">
        <f aca="false">S2143*W2143</f>
        <v>0</v>
      </c>
      <c r="AB2143" s="15" t="n">
        <f aca="false">(P2143="Month-to-month")+(I2143="Fiber optic")+(R2143="Electronic check")+(F2143&lt;=12)+(M2143="No")+(J2143="No")</f>
        <v>2</v>
      </c>
      <c r="AC2143" s="15" t="str">
        <f aca="false">IF(AB2143&gt;=5,"High",IF(AB2143&gt;=3,"Medium","Low"))</f>
        <v>Low</v>
      </c>
    </row>
    <row r="2144" customFormat="false" ht="15" hidden="false" customHeight="false" outlineLevel="0" collapsed="false">
      <c r="A2144" s="15" t="s">
        <v>2241</v>
      </c>
      <c r="B2144" s="15" t="s">
        <v>94</v>
      </c>
      <c r="C2144" s="15" t="n">
        <v>0</v>
      </c>
      <c r="D2144" s="15" t="s">
        <v>24</v>
      </c>
      <c r="E2144" s="15" t="s">
        <v>26</v>
      </c>
      <c r="F2144" s="15" t="n">
        <v>21</v>
      </c>
      <c r="G2144" s="15" t="s">
        <v>26</v>
      </c>
      <c r="H2144" s="15" t="s">
        <v>24</v>
      </c>
      <c r="I2144" s="15" t="s">
        <v>96</v>
      </c>
      <c r="J2144" s="15" t="s">
        <v>26</v>
      </c>
      <c r="K2144" s="15" t="s">
        <v>24</v>
      </c>
      <c r="L2144" s="15" t="s">
        <v>26</v>
      </c>
      <c r="M2144" s="15" t="s">
        <v>24</v>
      </c>
      <c r="N2144" s="15" t="s">
        <v>24</v>
      </c>
      <c r="O2144" s="15" t="s">
        <v>26</v>
      </c>
      <c r="P2144" s="15" t="s">
        <v>27</v>
      </c>
      <c r="Q2144" s="15" t="s">
        <v>24</v>
      </c>
      <c r="R2144" s="15" t="s">
        <v>17</v>
      </c>
      <c r="S2144" s="18" t="n">
        <v>64.85</v>
      </c>
      <c r="T2144" s="15" t="n">
        <v>1336.8</v>
      </c>
      <c r="U2144" s="15" t="s">
        <v>24</v>
      </c>
      <c r="V2144" s="18" t="n">
        <f aca="false">IF(ISNUMBER(T2144),T2144,0)</f>
        <v>1336.8</v>
      </c>
      <c r="W2144" s="15" t="n">
        <f aca="false">IF(U2144="Yes",1,0)</f>
        <v>0</v>
      </c>
      <c r="X2144" s="15" t="str">
        <f aca="false">IF(F2144&lt;=12,"0-12 months",IF(F2144&lt;=24,"13-24 months",IF(F2144&lt;=48,"25-48 months","49-72 months")))</f>
        <v>13-24 months</v>
      </c>
      <c r="Y2144" s="15" t="str">
        <f aca="false">IF(C2144=1,"Yes","No")</f>
        <v>No</v>
      </c>
      <c r="Z2144" s="15" t="n">
        <f aca="false">COUNTIF(J2144:O2144,"Yes")</f>
        <v>3</v>
      </c>
      <c r="AA2144" s="18" t="n">
        <f aca="false">S2144*W2144</f>
        <v>0</v>
      </c>
      <c r="AB2144" s="15" t="n">
        <f aca="false">(P2144="Month-to-month")+(I2144="Fiber optic")+(R2144="Electronic check")+(F2144&lt;=12)+(M2144="No")+(J2144="No")</f>
        <v>1</v>
      </c>
      <c r="AC2144" s="15" t="str">
        <f aca="false">IF(AB2144&gt;=5,"High",IF(AB2144&gt;=3,"Medium","Low"))</f>
        <v>Low</v>
      </c>
    </row>
    <row r="2145" customFormat="false" ht="15" hidden="false" customHeight="false" outlineLevel="0" collapsed="false">
      <c r="A2145" s="15" t="s">
        <v>2242</v>
      </c>
      <c r="B2145" s="15" t="s">
        <v>98</v>
      </c>
      <c r="C2145" s="15" t="n">
        <v>1</v>
      </c>
      <c r="D2145" s="15" t="s">
        <v>26</v>
      </c>
      <c r="E2145" s="15" t="s">
        <v>24</v>
      </c>
      <c r="F2145" s="15" t="n">
        <v>30</v>
      </c>
      <c r="G2145" s="15" t="s">
        <v>26</v>
      </c>
      <c r="H2145" s="15" t="s">
        <v>26</v>
      </c>
      <c r="I2145" s="15" t="s">
        <v>96</v>
      </c>
      <c r="J2145" s="15" t="s">
        <v>24</v>
      </c>
      <c r="K2145" s="15" t="s">
        <v>24</v>
      </c>
      <c r="L2145" s="15" t="s">
        <v>26</v>
      </c>
      <c r="M2145" s="15" t="s">
        <v>24</v>
      </c>
      <c r="N2145" s="15" t="s">
        <v>26</v>
      </c>
      <c r="O2145" s="15" t="s">
        <v>26</v>
      </c>
      <c r="P2145" s="15" t="s">
        <v>29</v>
      </c>
      <c r="Q2145" s="15" t="s">
        <v>24</v>
      </c>
      <c r="R2145" s="15" t="s">
        <v>15</v>
      </c>
      <c r="S2145" s="18" t="n">
        <v>74.85</v>
      </c>
      <c r="T2145" s="15" t="n">
        <v>2181.75</v>
      </c>
      <c r="U2145" s="15" t="s">
        <v>24</v>
      </c>
      <c r="V2145" s="18" t="n">
        <f aca="false">IF(ISNUMBER(T2145),T2145,0)</f>
        <v>2181.75</v>
      </c>
      <c r="W2145" s="15" t="n">
        <f aca="false">IF(U2145="Yes",1,0)</f>
        <v>0</v>
      </c>
      <c r="X2145" s="15" t="str">
        <f aca="false">IF(F2145&lt;=12,"0-12 months",IF(F2145&lt;=24,"13-24 months",IF(F2145&lt;=48,"25-48 months","49-72 months")))</f>
        <v>25-48 months</v>
      </c>
      <c r="Y2145" s="15" t="str">
        <f aca="false">IF(C2145=1,"Yes","No")</f>
        <v>Yes</v>
      </c>
      <c r="Z2145" s="15" t="n">
        <f aca="false">COUNTIF(J2145:O2145,"Yes")</f>
        <v>3</v>
      </c>
      <c r="AA2145" s="18" t="n">
        <f aca="false">S2145*W2145</f>
        <v>0</v>
      </c>
      <c r="AB2145" s="15" t="n">
        <f aca="false">(P2145="Month-to-month")+(I2145="Fiber optic")+(R2145="Electronic check")+(F2145&lt;=12)+(M2145="No")+(J2145="No")</f>
        <v>3</v>
      </c>
      <c r="AC2145" s="15" t="str">
        <f aca="false">IF(AB2145&gt;=5,"High",IF(AB2145&gt;=3,"Medium","Low"))</f>
        <v>Medium</v>
      </c>
    </row>
    <row r="2146" customFormat="false" ht="15" hidden="false" customHeight="false" outlineLevel="0" collapsed="false">
      <c r="A2146" s="15" t="s">
        <v>2243</v>
      </c>
      <c r="B2146" s="15" t="s">
        <v>98</v>
      </c>
      <c r="C2146" s="15" t="n">
        <v>0</v>
      </c>
      <c r="D2146" s="15" t="s">
        <v>24</v>
      </c>
      <c r="E2146" s="15" t="s">
        <v>24</v>
      </c>
      <c r="F2146" s="15" t="n">
        <v>3</v>
      </c>
      <c r="G2146" s="15" t="s">
        <v>26</v>
      </c>
      <c r="H2146" s="15" t="s">
        <v>24</v>
      </c>
      <c r="I2146" s="15" t="s">
        <v>96</v>
      </c>
      <c r="J2146" s="15" t="s">
        <v>24</v>
      </c>
      <c r="K2146" s="15" t="s">
        <v>24</v>
      </c>
      <c r="L2146" s="15" t="s">
        <v>24</v>
      </c>
      <c r="M2146" s="15" t="s">
        <v>26</v>
      </c>
      <c r="N2146" s="15" t="s">
        <v>24</v>
      </c>
      <c r="O2146" s="15" t="s">
        <v>24</v>
      </c>
      <c r="P2146" s="15" t="s">
        <v>25</v>
      </c>
      <c r="Q2146" s="15" t="s">
        <v>26</v>
      </c>
      <c r="R2146" s="15" t="s">
        <v>17</v>
      </c>
      <c r="S2146" s="18" t="n">
        <v>50.5</v>
      </c>
      <c r="T2146" s="15" t="n">
        <v>147.75</v>
      </c>
      <c r="U2146" s="15" t="s">
        <v>24</v>
      </c>
      <c r="V2146" s="18" t="n">
        <f aca="false">IF(ISNUMBER(T2146),T2146,0)</f>
        <v>147.75</v>
      </c>
      <c r="W2146" s="15" t="n">
        <f aca="false">IF(U2146="Yes",1,0)</f>
        <v>0</v>
      </c>
      <c r="X2146" s="15" t="str">
        <f aca="false">IF(F2146&lt;=12,"0-12 months",IF(F2146&lt;=24,"13-24 months",IF(F2146&lt;=48,"25-48 months","49-72 months")))</f>
        <v>0-12 months</v>
      </c>
      <c r="Y2146" s="15" t="str">
        <f aca="false">IF(C2146=1,"Yes","No")</f>
        <v>No</v>
      </c>
      <c r="Z2146" s="15" t="n">
        <f aca="false">COUNTIF(J2146:O2146,"Yes")</f>
        <v>1</v>
      </c>
      <c r="AA2146" s="18" t="n">
        <f aca="false">S2146*W2146</f>
        <v>0</v>
      </c>
      <c r="AB2146" s="15" t="n">
        <f aca="false">(P2146="Month-to-month")+(I2146="Fiber optic")+(R2146="Electronic check")+(F2146&lt;=12)+(M2146="No")+(J2146="No")</f>
        <v>3</v>
      </c>
      <c r="AC2146" s="15" t="str">
        <f aca="false">IF(AB2146&gt;=5,"High",IF(AB2146&gt;=3,"Medium","Low"))</f>
        <v>Medium</v>
      </c>
    </row>
    <row r="2147" customFormat="false" ht="15" hidden="false" customHeight="false" outlineLevel="0" collapsed="false">
      <c r="A2147" s="15" t="s">
        <v>2244</v>
      </c>
      <c r="B2147" s="15" t="s">
        <v>98</v>
      </c>
      <c r="C2147" s="15" t="n">
        <v>0</v>
      </c>
      <c r="D2147" s="15" t="s">
        <v>24</v>
      </c>
      <c r="E2147" s="15" t="s">
        <v>24</v>
      </c>
      <c r="F2147" s="15" t="n">
        <v>11</v>
      </c>
      <c r="G2147" s="15" t="s">
        <v>26</v>
      </c>
      <c r="H2147" s="15" t="s">
        <v>24</v>
      </c>
      <c r="I2147" s="15" t="s">
        <v>102</v>
      </c>
      <c r="J2147" s="15" t="s">
        <v>24</v>
      </c>
      <c r="K2147" s="15" t="s">
        <v>24</v>
      </c>
      <c r="L2147" s="15" t="s">
        <v>26</v>
      </c>
      <c r="M2147" s="15" t="s">
        <v>24</v>
      </c>
      <c r="N2147" s="15" t="s">
        <v>24</v>
      </c>
      <c r="O2147" s="15" t="s">
        <v>24</v>
      </c>
      <c r="P2147" s="15" t="s">
        <v>25</v>
      </c>
      <c r="Q2147" s="15" t="s">
        <v>24</v>
      </c>
      <c r="R2147" s="15" t="s">
        <v>15</v>
      </c>
      <c r="S2147" s="18" t="n">
        <v>72.9</v>
      </c>
      <c r="T2147" s="15" t="n">
        <v>818.45</v>
      </c>
      <c r="U2147" s="15" t="s">
        <v>24</v>
      </c>
      <c r="V2147" s="18" t="n">
        <f aca="false">IF(ISNUMBER(T2147),T2147,0)</f>
        <v>818.45</v>
      </c>
      <c r="W2147" s="15" t="n">
        <f aca="false">IF(U2147="Yes",1,0)</f>
        <v>0</v>
      </c>
      <c r="X2147" s="15" t="str">
        <f aca="false">IF(F2147&lt;=12,"0-12 months",IF(F2147&lt;=24,"13-24 months",IF(F2147&lt;=48,"25-48 months","49-72 months")))</f>
        <v>0-12 months</v>
      </c>
      <c r="Y2147" s="15" t="str">
        <f aca="false">IF(C2147=1,"Yes","No")</f>
        <v>No</v>
      </c>
      <c r="Z2147" s="15" t="n">
        <f aca="false">COUNTIF(J2147:O2147,"Yes")</f>
        <v>1</v>
      </c>
      <c r="AA2147" s="18" t="n">
        <f aca="false">S2147*W2147</f>
        <v>0</v>
      </c>
      <c r="AB2147" s="15" t="n">
        <f aca="false">(P2147="Month-to-month")+(I2147="Fiber optic")+(R2147="Electronic check")+(F2147&lt;=12)+(M2147="No")+(J2147="No")</f>
        <v>6</v>
      </c>
      <c r="AC2147" s="15" t="str">
        <f aca="false">IF(AB2147&gt;=5,"High",IF(AB2147&gt;=3,"Medium","Low"))</f>
        <v>High</v>
      </c>
    </row>
    <row r="2148" customFormat="false" ht="15" hidden="false" customHeight="false" outlineLevel="0" collapsed="false">
      <c r="A2148" s="15" t="s">
        <v>2245</v>
      </c>
      <c r="B2148" s="15" t="s">
        <v>94</v>
      </c>
      <c r="C2148" s="15" t="n">
        <v>0</v>
      </c>
      <c r="D2148" s="15" t="s">
        <v>24</v>
      </c>
      <c r="E2148" s="15" t="s">
        <v>24</v>
      </c>
      <c r="F2148" s="15" t="n">
        <v>62</v>
      </c>
      <c r="G2148" s="15" t="s">
        <v>26</v>
      </c>
      <c r="H2148" s="15" t="s">
        <v>26</v>
      </c>
      <c r="I2148" s="15" t="s">
        <v>102</v>
      </c>
      <c r="J2148" s="15" t="s">
        <v>26</v>
      </c>
      <c r="K2148" s="15" t="s">
        <v>26</v>
      </c>
      <c r="L2148" s="15" t="s">
        <v>26</v>
      </c>
      <c r="M2148" s="15" t="s">
        <v>26</v>
      </c>
      <c r="N2148" s="15" t="s">
        <v>26</v>
      </c>
      <c r="O2148" s="15" t="s">
        <v>26</v>
      </c>
      <c r="P2148" s="15" t="s">
        <v>27</v>
      </c>
      <c r="Q2148" s="15" t="s">
        <v>26</v>
      </c>
      <c r="R2148" s="15" t="s">
        <v>21</v>
      </c>
      <c r="S2148" s="18" t="n">
        <v>115.05</v>
      </c>
      <c r="T2148" s="15" t="n">
        <v>7133.45</v>
      </c>
      <c r="U2148" s="15" t="s">
        <v>24</v>
      </c>
      <c r="V2148" s="18" t="n">
        <f aca="false">IF(ISNUMBER(T2148),T2148,0)</f>
        <v>7133.45</v>
      </c>
      <c r="W2148" s="15" t="n">
        <f aca="false">IF(U2148="Yes",1,0)</f>
        <v>0</v>
      </c>
      <c r="X2148" s="15" t="str">
        <f aca="false">IF(F2148&lt;=12,"0-12 months",IF(F2148&lt;=24,"13-24 months",IF(F2148&lt;=48,"25-48 months","49-72 months")))</f>
        <v>49-72 months</v>
      </c>
      <c r="Y2148" s="15" t="str">
        <f aca="false">IF(C2148=1,"Yes","No")</f>
        <v>No</v>
      </c>
      <c r="Z2148" s="15" t="n">
        <f aca="false">COUNTIF(J2148:O2148,"Yes")</f>
        <v>6</v>
      </c>
      <c r="AA2148" s="18" t="n">
        <f aca="false">S2148*W2148</f>
        <v>0</v>
      </c>
      <c r="AB2148" s="15" t="n">
        <f aca="false">(P2148="Month-to-month")+(I2148="Fiber optic")+(R2148="Electronic check")+(F2148&lt;=12)+(M2148="No")+(J2148="No")</f>
        <v>1</v>
      </c>
      <c r="AC2148" s="15" t="str">
        <f aca="false">IF(AB2148&gt;=5,"High",IF(AB2148&gt;=3,"Medium","Low"))</f>
        <v>Low</v>
      </c>
    </row>
    <row r="2149" customFormat="false" ht="15" hidden="false" customHeight="false" outlineLevel="0" collapsed="false">
      <c r="A2149" s="15" t="s">
        <v>2246</v>
      </c>
      <c r="B2149" s="15" t="s">
        <v>98</v>
      </c>
      <c r="C2149" s="15" t="n">
        <v>0</v>
      </c>
      <c r="D2149" s="15" t="s">
        <v>24</v>
      </c>
      <c r="E2149" s="15" t="s">
        <v>24</v>
      </c>
      <c r="F2149" s="15" t="n">
        <v>18</v>
      </c>
      <c r="G2149" s="15" t="s">
        <v>26</v>
      </c>
      <c r="H2149" s="15" t="s">
        <v>24</v>
      </c>
      <c r="I2149" s="15" t="s">
        <v>24</v>
      </c>
      <c r="J2149" s="15" t="s">
        <v>28</v>
      </c>
      <c r="K2149" s="15" t="s">
        <v>28</v>
      </c>
      <c r="L2149" s="15" t="s">
        <v>28</v>
      </c>
      <c r="M2149" s="15" t="s">
        <v>28</v>
      </c>
      <c r="N2149" s="15" t="s">
        <v>28</v>
      </c>
      <c r="O2149" s="15" t="s">
        <v>28</v>
      </c>
      <c r="P2149" s="15" t="s">
        <v>25</v>
      </c>
      <c r="Q2149" s="15" t="s">
        <v>24</v>
      </c>
      <c r="R2149" s="15" t="s">
        <v>15</v>
      </c>
      <c r="S2149" s="18" t="n">
        <v>19</v>
      </c>
      <c r="T2149" s="15" t="n">
        <v>348.8</v>
      </c>
      <c r="U2149" s="15" t="s">
        <v>24</v>
      </c>
      <c r="V2149" s="18" t="n">
        <f aca="false">IF(ISNUMBER(T2149),T2149,0)</f>
        <v>348.8</v>
      </c>
      <c r="W2149" s="15" t="n">
        <f aca="false">IF(U2149="Yes",1,0)</f>
        <v>0</v>
      </c>
      <c r="X2149" s="15" t="str">
        <f aca="false">IF(F2149&lt;=12,"0-12 months",IF(F2149&lt;=24,"13-24 months",IF(F2149&lt;=48,"25-48 months","49-72 months")))</f>
        <v>13-24 months</v>
      </c>
      <c r="Y2149" s="15" t="str">
        <f aca="false">IF(C2149=1,"Yes","No")</f>
        <v>No</v>
      </c>
      <c r="Z2149" s="15" t="n">
        <f aca="false">COUNTIF(J2149:O2149,"Yes")</f>
        <v>0</v>
      </c>
      <c r="AA2149" s="18" t="n">
        <f aca="false">S2149*W2149</f>
        <v>0</v>
      </c>
      <c r="AB2149" s="15" t="n">
        <f aca="false">(P2149="Month-to-month")+(I2149="Fiber optic")+(R2149="Electronic check")+(F2149&lt;=12)+(M2149="No")+(J2149="No")</f>
        <v>2</v>
      </c>
      <c r="AC2149" s="15" t="str">
        <f aca="false">IF(AB2149&gt;=5,"High",IF(AB2149&gt;=3,"Medium","Low"))</f>
        <v>Low</v>
      </c>
    </row>
    <row r="2150" customFormat="false" ht="15" hidden="false" customHeight="false" outlineLevel="0" collapsed="false">
      <c r="A2150" s="15" t="s">
        <v>2247</v>
      </c>
      <c r="B2150" s="15" t="s">
        <v>98</v>
      </c>
      <c r="C2150" s="15" t="n">
        <v>0</v>
      </c>
      <c r="D2150" s="15" t="s">
        <v>24</v>
      </c>
      <c r="E2150" s="15" t="s">
        <v>26</v>
      </c>
      <c r="F2150" s="15" t="n">
        <v>6</v>
      </c>
      <c r="G2150" s="15" t="s">
        <v>26</v>
      </c>
      <c r="H2150" s="15" t="s">
        <v>24</v>
      </c>
      <c r="I2150" s="15" t="s">
        <v>24</v>
      </c>
      <c r="J2150" s="15" t="s">
        <v>28</v>
      </c>
      <c r="K2150" s="15" t="s">
        <v>28</v>
      </c>
      <c r="L2150" s="15" t="s">
        <v>28</v>
      </c>
      <c r="M2150" s="15" t="s">
        <v>28</v>
      </c>
      <c r="N2150" s="15" t="s">
        <v>28</v>
      </c>
      <c r="O2150" s="15" t="s">
        <v>28</v>
      </c>
      <c r="P2150" s="15" t="s">
        <v>25</v>
      </c>
      <c r="Q2150" s="15" t="s">
        <v>24</v>
      </c>
      <c r="R2150" s="15" t="s">
        <v>17</v>
      </c>
      <c r="S2150" s="18" t="n">
        <v>19.55</v>
      </c>
      <c r="T2150" s="15" t="n">
        <v>128.6</v>
      </c>
      <c r="U2150" s="15" t="s">
        <v>24</v>
      </c>
      <c r="V2150" s="18" t="n">
        <f aca="false">IF(ISNUMBER(T2150),T2150,0)</f>
        <v>128.6</v>
      </c>
      <c r="W2150" s="15" t="n">
        <f aca="false">IF(U2150="Yes",1,0)</f>
        <v>0</v>
      </c>
      <c r="X2150" s="15" t="str">
        <f aca="false">IF(F2150&lt;=12,"0-12 months",IF(F2150&lt;=24,"13-24 months",IF(F2150&lt;=48,"25-48 months","49-72 months")))</f>
        <v>0-12 months</v>
      </c>
      <c r="Y2150" s="15" t="str">
        <f aca="false">IF(C2150=1,"Yes","No")</f>
        <v>No</v>
      </c>
      <c r="Z2150" s="15" t="n">
        <f aca="false">COUNTIF(J2150:O2150,"Yes")</f>
        <v>0</v>
      </c>
      <c r="AA2150" s="18" t="n">
        <f aca="false">S2150*W2150</f>
        <v>0</v>
      </c>
      <c r="AB2150" s="15" t="n">
        <f aca="false">(P2150="Month-to-month")+(I2150="Fiber optic")+(R2150="Electronic check")+(F2150&lt;=12)+(M2150="No")+(J2150="No")</f>
        <v>2</v>
      </c>
      <c r="AC2150" s="15" t="str">
        <f aca="false">IF(AB2150&gt;=5,"High",IF(AB2150&gt;=3,"Medium","Low"))</f>
        <v>Low</v>
      </c>
    </row>
    <row r="2151" customFormat="false" ht="15" hidden="false" customHeight="false" outlineLevel="0" collapsed="false">
      <c r="A2151" s="15" t="s">
        <v>2248</v>
      </c>
      <c r="B2151" s="15" t="s">
        <v>94</v>
      </c>
      <c r="C2151" s="15" t="n">
        <v>0</v>
      </c>
      <c r="D2151" s="15" t="s">
        <v>24</v>
      </c>
      <c r="E2151" s="15" t="s">
        <v>24</v>
      </c>
      <c r="F2151" s="15" t="n">
        <v>46</v>
      </c>
      <c r="G2151" s="15" t="s">
        <v>26</v>
      </c>
      <c r="H2151" s="15" t="s">
        <v>26</v>
      </c>
      <c r="I2151" s="15" t="s">
        <v>102</v>
      </c>
      <c r="J2151" s="15" t="s">
        <v>24</v>
      </c>
      <c r="K2151" s="15" t="s">
        <v>24</v>
      </c>
      <c r="L2151" s="15" t="s">
        <v>26</v>
      </c>
      <c r="M2151" s="15" t="s">
        <v>24</v>
      </c>
      <c r="N2151" s="15" t="s">
        <v>26</v>
      </c>
      <c r="O2151" s="15" t="s">
        <v>26</v>
      </c>
      <c r="P2151" s="15" t="s">
        <v>27</v>
      </c>
      <c r="Q2151" s="15" t="s">
        <v>26</v>
      </c>
      <c r="R2151" s="15" t="s">
        <v>15</v>
      </c>
      <c r="S2151" s="18" t="n">
        <v>101.1</v>
      </c>
      <c r="T2151" s="15" t="n">
        <v>4674.4</v>
      </c>
      <c r="U2151" s="15" t="s">
        <v>24</v>
      </c>
      <c r="V2151" s="18" t="n">
        <f aca="false">IF(ISNUMBER(T2151),T2151,0)</f>
        <v>4674.4</v>
      </c>
      <c r="W2151" s="15" t="n">
        <f aca="false">IF(U2151="Yes",1,0)</f>
        <v>0</v>
      </c>
      <c r="X2151" s="15" t="str">
        <f aca="false">IF(F2151&lt;=12,"0-12 months",IF(F2151&lt;=24,"13-24 months",IF(F2151&lt;=48,"25-48 months","49-72 months")))</f>
        <v>25-48 months</v>
      </c>
      <c r="Y2151" s="15" t="str">
        <f aca="false">IF(C2151=1,"Yes","No")</f>
        <v>No</v>
      </c>
      <c r="Z2151" s="15" t="n">
        <f aca="false">COUNTIF(J2151:O2151,"Yes")</f>
        <v>3</v>
      </c>
      <c r="AA2151" s="18" t="n">
        <f aca="false">S2151*W2151</f>
        <v>0</v>
      </c>
      <c r="AB2151" s="15" t="n">
        <f aca="false">(P2151="Month-to-month")+(I2151="Fiber optic")+(R2151="Electronic check")+(F2151&lt;=12)+(M2151="No")+(J2151="No")</f>
        <v>4</v>
      </c>
      <c r="AC2151" s="15" t="str">
        <f aca="false">IF(AB2151&gt;=5,"High",IF(AB2151&gt;=3,"Medium","Low"))</f>
        <v>Medium</v>
      </c>
    </row>
    <row r="2152" customFormat="false" ht="15" hidden="false" customHeight="false" outlineLevel="0" collapsed="false">
      <c r="A2152" s="15" t="s">
        <v>2249</v>
      </c>
      <c r="B2152" s="15" t="s">
        <v>98</v>
      </c>
      <c r="C2152" s="15" t="n">
        <v>0</v>
      </c>
      <c r="D2152" s="15" t="s">
        <v>24</v>
      </c>
      <c r="E2152" s="15" t="s">
        <v>24</v>
      </c>
      <c r="F2152" s="15" t="n">
        <v>21</v>
      </c>
      <c r="G2152" s="15" t="s">
        <v>26</v>
      </c>
      <c r="H2152" s="15" t="s">
        <v>26</v>
      </c>
      <c r="I2152" s="15" t="s">
        <v>102</v>
      </c>
      <c r="J2152" s="15" t="s">
        <v>24</v>
      </c>
      <c r="K2152" s="15" t="s">
        <v>24</v>
      </c>
      <c r="L2152" s="15" t="s">
        <v>24</v>
      </c>
      <c r="M2152" s="15" t="s">
        <v>24</v>
      </c>
      <c r="N2152" s="15" t="s">
        <v>24</v>
      </c>
      <c r="O2152" s="15" t="s">
        <v>26</v>
      </c>
      <c r="P2152" s="15" t="s">
        <v>25</v>
      </c>
      <c r="Q2152" s="15" t="s">
        <v>26</v>
      </c>
      <c r="R2152" s="15" t="s">
        <v>15</v>
      </c>
      <c r="S2152" s="18" t="n">
        <v>84.1</v>
      </c>
      <c r="T2152" s="15" t="n">
        <v>1737.45</v>
      </c>
      <c r="U2152" s="15" t="s">
        <v>24</v>
      </c>
      <c r="V2152" s="18" t="n">
        <f aca="false">IF(ISNUMBER(T2152),T2152,0)</f>
        <v>1737.45</v>
      </c>
      <c r="W2152" s="15" t="n">
        <f aca="false">IF(U2152="Yes",1,0)</f>
        <v>0</v>
      </c>
      <c r="X2152" s="15" t="str">
        <f aca="false">IF(F2152&lt;=12,"0-12 months",IF(F2152&lt;=24,"13-24 months",IF(F2152&lt;=48,"25-48 months","49-72 months")))</f>
        <v>13-24 months</v>
      </c>
      <c r="Y2152" s="15" t="str">
        <f aca="false">IF(C2152=1,"Yes","No")</f>
        <v>No</v>
      </c>
      <c r="Z2152" s="15" t="n">
        <f aca="false">COUNTIF(J2152:O2152,"Yes")</f>
        <v>1</v>
      </c>
      <c r="AA2152" s="18" t="n">
        <f aca="false">S2152*W2152</f>
        <v>0</v>
      </c>
      <c r="AB2152" s="15" t="n">
        <f aca="false">(P2152="Month-to-month")+(I2152="Fiber optic")+(R2152="Electronic check")+(F2152&lt;=12)+(M2152="No")+(J2152="No")</f>
        <v>5</v>
      </c>
      <c r="AC2152" s="15" t="str">
        <f aca="false">IF(AB2152&gt;=5,"High",IF(AB2152&gt;=3,"Medium","Low"))</f>
        <v>High</v>
      </c>
    </row>
    <row r="2153" customFormat="false" ht="15" hidden="false" customHeight="false" outlineLevel="0" collapsed="false">
      <c r="A2153" s="15" t="s">
        <v>2250</v>
      </c>
      <c r="B2153" s="15" t="s">
        <v>98</v>
      </c>
      <c r="C2153" s="15" t="n">
        <v>0</v>
      </c>
      <c r="D2153" s="15" t="s">
        <v>24</v>
      </c>
      <c r="E2153" s="15" t="s">
        <v>24</v>
      </c>
      <c r="F2153" s="15" t="n">
        <v>68</v>
      </c>
      <c r="G2153" s="15" t="s">
        <v>26</v>
      </c>
      <c r="H2153" s="15" t="s">
        <v>26</v>
      </c>
      <c r="I2153" s="15" t="s">
        <v>24</v>
      </c>
      <c r="J2153" s="15" t="s">
        <v>28</v>
      </c>
      <c r="K2153" s="15" t="s">
        <v>28</v>
      </c>
      <c r="L2153" s="15" t="s">
        <v>28</v>
      </c>
      <c r="M2153" s="15" t="s">
        <v>28</v>
      </c>
      <c r="N2153" s="15" t="s">
        <v>28</v>
      </c>
      <c r="O2153" s="15" t="s">
        <v>28</v>
      </c>
      <c r="P2153" s="15" t="s">
        <v>29</v>
      </c>
      <c r="Q2153" s="15" t="s">
        <v>26</v>
      </c>
      <c r="R2153" s="15" t="s">
        <v>19</v>
      </c>
      <c r="S2153" s="18" t="n">
        <v>24.15</v>
      </c>
      <c r="T2153" s="15" t="n">
        <v>1498.85</v>
      </c>
      <c r="U2153" s="15" t="s">
        <v>24</v>
      </c>
      <c r="V2153" s="18" t="n">
        <f aca="false">IF(ISNUMBER(T2153),T2153,0)</f>
        <v>1498.85</v>
      </c>
      <c r="W2153" s="15" t="n">
        <f aca="false">IF(U2153="Yes",1,0)</f>
        <v>0</v>
      </c>
      <c r="X2153" s="15" t="str">
        <f aca="false">IF(F2153&lt;=12,"0-12 months",IF(F2153&lt;=24,"13-24 months",IF(F2153&lt;=48,"25-48 months","49-72 months")))</f>
        <v>49-72 months</v>
      </c>
      <c r="Y2153" s="15" t="str">
        <f aca="false">IF(C2153=1,"Yes","No")</f>
        <v>No</v>
      </c>
      <c r="Z2153" s="15" t="n">
        <f aca="false">COUNTIF(J2153:O2153,"Yes")</f>
        <v>0</v>
      </c>
      <c r="AA2153" s="18" t="n">
        <f aca="false">S2153*W2153</f>
        <v>0</v>
      </c>
      <c r="AB2153" s="15" t="n">
        <f aca="false">(P2153="Month-to-month")+(I2153="Fiber optic")+(R2153="Electronic check")+(F2153&lt;=12)+(M2153="No")+(J2153="No")</f>
        <v>0</v>
      </c>
      <c r="AC2153" s="15" t="str">
        <f aca="false">IF(AB2153&gt;=5,"High",IF(AB2153&gt;=3,"Medium","Low"))</f>
        <v>Low</v>
      </c>
    </row>
    <row r="2154" customFormat="false" ht="15" hidden="false" customHeight="false" outlineLevel="0" collapsed="false">
      <c r="A2154" s="15" t="s">
        <v>2251</v>
      </c>
      <c r="B2154" s="15" t="s">
        <v>94</v>
      </c>
      <c r="C2154" s="15" t="n">
        <v>0</v>
      </c>
      <c r="D2154" s="15" t="s">
        <v>24</v>
      </c>
      <c r="E2154" s="15" t="s">
        <v>24</v>
      </c>
      <c r="F2154" s="15" t="n">
        <v>1</v>
      </c>
      <c r="G2154" s="15" t="s">
        <v>26</v>
      </c>
      <c r="H2154" s="15" t="s">
        <v>26</v>
      </c>
      <c r="I2154" s="15" t="s">
        <v>96</v>
      </c>
      <c r="J2154" s="15" t="s">
        <v>24</v>
      </c>
      <c r="K2154" s="15" t="s">
        <v>24</v>
      </c>
      <c r="L2154" s="15" t="s">
        <v>24</v>
      </c>
      <c r="M2154" s="15" t="s">
        <v>24</v>
      </c>
      <c r="N2154" s="15" t="s">
        <v>24</v>
      </c>
      <c r="O2154" s="15" t="s">
        <v>24</v>
      </c>
      <c r="P2154" s="15" t="s">
        <v>25</v>
      </c>
      <c r="Q2154" s="15" t="s">
        <v>26</v>
      </c>
      <c r="R2154" s="15" t="s">
        <v>15</v>
      </c>
      <c r="S2154" s="18" t="n">
        <v>50.1</v>
      </c>
      <c r="T2154" s="15" t="n">
        <v>50.1</v>
      </c>
      <c r="U2154" s="15" t="s">
        <v>24</v>
      </c>
      <c r="V2154" s="18" t="n">
        <f aca="false">IF(ISNUMBER(T2154),T2154,0)</f>
        <v>50.1</v>
      </c>
      <c r="W2154" s="15" t="n">
        <f aca="false">IF(U2154="Yes",1,0)</f>
        <v>0</v>
      </c>
      <c r="X2154" s="15" t="str">
        <f aca="false">IF(F2154&lt;=12,"0-12 months",IF(F2154&lt;=24,"13-24 months",IF(F2154&lt;=48,"25-48 months","49-72 months")))</f>
        <v>0-12 months</v>
      </c>
      <c r="Y2154" s="15" t="str">
        <f aca="false">IF(C2154=1,"Yes","No")</f>
        <v>No</v>
      </c>
      <c r="Z2154" s="15" t="n">
        <f aca="false">COUNTIF(J2154:O2154,"Yes")</f>
        <v>0</v>
      </c>
      <c r="AA2154" s="18" t="n">
        <f aca="false">S2154*W2154</f>
        <v>0</v>
      </c>
      <c r="AB2154" s="15" t="n">
        <f aca="false">(P2154="Month-to-month")+(I2154="Fiber optic")+(R2154="Electronic check")+(F2154&lt;=12)+(M2154="No")+(J2154="No")</f>
        <v>5</v>
      </c>
      <c r="AC2154" s="15" t="str">
        <f aca="false">IF(AB2154&gt;=5,"High",IF(AB2154&gt;=3,"Medium","Low"))</f>
        <v>High</v>
      </c>
    </row>
    <row r="2155" customFormat="false" ht="15" hidden="false" customHeight="false" outlineLevel="0" collapsed="false">
      <c r="A2155" s="15" t="s">
        <v>2252</v>
      </c>
      <c r="B2155" s="15" t="s">
        <v>94</v>
      </c>
      <c r="C2155" s="15" t="n">
        <v>0</v>
      </c>
      <c r="D2155" s="15" t="s">
        <v>26</v>
      </c>
      <c r="E2155" s="15" t="s">
        <v>24</v>
      </c>
      <c r="F2155" s="15" t="n">
        <v>25</v>
      </c>
      <c r="G2155" s="15" t="s">
        <v>26</v>
      </c>
      <c r="H2155" s="15" t="s">
        <v>24</v>
      </c>
      <c r="I2155" s="15" t="s">
        <v>102</v>
      </c>
      <c r="J2155" s="15" t="s">
        <v>24</v>
      </c>
      <c r="K2155" s="15" t="s">
        <v>24</v>
      </c>
      <c r="L2155" s="15" t="s">
        <v>26</v>
      </c>
      <c r="M2155" s="15" t="s">
        <v>24</v>
      </c>
      <c r="N2155" s="15" t="s">
        <v>24</v>
      </c>
      <c r="O2155" s="15" t="s">
        <v>24</v>
      </c>
      <c r="P2155" s="15" t="s">
        <v>25</v>
      </c>
      <c r="Q2155" s="15" t="s">
        <v>26</v>
      </c>
      <c r="R2155" s="15" t="s">
        <v>15</v>
      </c>
      <c r="S2155" s="18" t="n">
        <v>74.6</v>
      </c>
      <c r="T2155" s="15" t="n">
        <v>1797.75</v>
      </c>
      <c r="U2155" s="15" t="s">
        <v>24</v>
      </c>
      <c r="V2155" s="18" t="n">
        <f aca="false">IF(ISNUMBER(T2155),T2155,0)</f>
        <v>1797.75</v>
      </c>
      <c r="W2155" s="15" t="n">
        <f aca="false">IF(U2155="Yes",1,0)</f>
        <v>0</v>
      </c>
      <c r="X2155" s="15" t="str">
        <f aca="false">IF(F2155&lt;=12,"0-12 months",IF(F2155&lt;=24,"13-24 months",IF(F2155&lt;=48,"25-48 months","49-72 months")))</f>
        <v>25-48 months</v>
      </c>
      <c r="Y2155" s="15" t="str">
        <f aca="false">IF(C2155=1,"Yes","No")</f>
        <v>No</v>
      </c>
      <c r="Z2155" s="15" t="n">
        <f aca="false">COUNTIF(J2155:O2155,"Yes")</f>
        <v>1</v>
      </c>
      <c r="AA2155" s="18" t="n">
        <f aca="false">S2155*W2155</f>
        <v>0</v>
      </c>
      <c r="AB2155" s="15" t="n">
        <f aca="false">(P2155="Month-to-month")+(I2155="Fiber optic")+(R2155="Electronic check")+(F2155&lt;=12)+(M2155="No")+(J2155="No")</f>
        <v>5</v>
      </c>
      <c r="AC2155" s="15" t="str">
        <f aca="false">IF(AB2155&gt;=5,"High",IF(AB2155&gt;=3,"Medium","Low"))</f>
        <v>High</v>
      </c>
    </row>
    <row r="2156" customFormat="false" ht="15" hidden="false" customHeight="false" outlineLevel="0" collapsed="false">
      <c r="A2156" s="15" t="s">
        <v>2253</v>
      </c>
      <c r="B2156" s="15" t="s">
        <v>94</v>
      </c>
      <c r="C2156" s="15" t="n">
        <v>0</v>
      </c>
      <c r="D2156" s="15" t="s">
        <v>24</v>
      </c>
      <c r="E2156" s="15" t="s">
        <v>26</v>
      </c>
      <c r="F2156" s="15" t="n">
        <v>24</v>
      </c>
      <c r="G2156" s="15" t="s">
        <v>26</v>
      </c>
      <c r="H2156" s="15" t="s">
        <v>24</v>
      </c>
      <c r="I2156" s="15" t="s">
        <v>24</v>
      </c>
      <c r="J2156" s="15" t="s">
        <v>28</v>
      </c>
      <c r="K2156" s="15" t="s">
        <v>28</v>
      </c>
      <c r="L2156" s="15" t="s">
        <v>28</v>
      </c>
      <c r="M2156" s="15" t="s">
        <v>28</v>
      </c>
      <c r="N2156" s="15" t="s">
        <v>28</v>
      </c>
      <c r="O2156" s="15" t="s">
        <v>28</v>
      </c>
      <c r="P2156" s="15" t="s">
        <v>29</v>
      </c>
      <c r="Q2156" s="15" t="s">
        <v>24</v>
      </c>
      <c r="R2156" s="15" t="s">
        <v>17</v>
      </c>
      <c r="S2156" s="18" t="n">
        <v>19.75</v>
      </c>
      <c r="T2156" s="15" t="n">
        <v>498.1</v>
      </c>
      <c r="U2156" s="15" t="s">
        <v>24</v>
      </c>
      <c r="V2156" s="18" t="n">
        <f aca="false">IF(ISNUMBER(T2156),T2156,0)</f>
        <v>498.1</v>
      </c>
      <c r="W2156" s="15" t="n">
        <f aca="false">IF(U2156="Yes",1,0)</f>
        <v>0</v>
      </c>
      <c r="X2156" s="15" t="str">
        <f aca="false">IF(F2156&lt;=12,"0-12 months",IF(F2156&lt;=24,"13-24 months",IF(F2156&lt;=48,"25-48 months","49-72 months")))</f>
        <v>13-24 months</v>
      </c>
      <c r="Y2156" s="15" t="str">
        <f aca="false">IF(C2156=1,"Yes","No")</f>
        <v>No</v>
      </c>
      <c r="Z2156" s="15" t="n">
        <f aca="false">COUNTIF(J2156:O2156,"Yes")</f>
        <v>0</v>
      </c>
      <c r="AA2156" s="18" t="n">
        <f aca="false">S2156*W2156</f>
        <v>0</v>
      </c>
      <c r="AB2156" s="15" t="n">
        <f aca="false">(P2156="Month-to-month")+(I2156="Fiber optic")+(R2156="Electronic check")+(F2156&lt;=12)+(M2156="No")+(J2156="No")</f>
        <v>0</v>
      </c>
      <c r="AC2156" s="15" t="str">
        <f aca="false">IF(AB2156&gt;=5,"High",IF(AB2156&gt;=3,"Medium","Low"))</f>
        <v>Low</v>
      </c>
    </row>
    <row r="2157" customFormat="false" ht="15" hidden="false" customHeight="false" outlineLevel="0" collapsed="false">
      <c r="A2157" s="15" t="s">
        <v>2254</v>
      </c>
      <c r="B2157" s="15" t="s">
        <v>94</v>
      </c>
      <c r="C2157" s="15" t="n">
        <v>0</v>
      </c>
      <c r="D2157" s="15" t="s">
        <v>26</v>
      </c>
      <c r="E2157" s="15" t="s">
        <v>24</v>
      </c>
      <c r="F2157" s="15" t="n">
        <v>30</v>
      </c>
      <c r="G2157" s="15" t="s">
        <v>26</v>
      </c>
      <c r="H2157" s="15" t="s">
        <v>26</v>
      </c>
      <c r="I2157" s="15" t="s">
        <v>102</v>
      </c>
      <c r="J2157" s="15" t="s">
        <v>24</v>
      </c>
      <c r="K2157" s="15" t="s">
        <v>24</v>
      </c>
      <c r="L2157" s="15" t="s">
        <v>24</v>
      </c>
      <c r="M2157" s="15" t="s">
        <v>24</v>
      </c>
      <c r="N2157" s="15" t="s">
        <v>24</v>
      </c>
      <c r="O2157" s="15" t="s">
        <v>26</v>
      </c>
      <c r="P2157" s="15" t="s">
        <v>25</v>
      </c>
      <c r="Q2157" s="15" t="s">
        <v>26</v>
      </c>
      <c r="R2157" s="15" t="s">
        <v>15</v>
      </c>
      <c r="S2157" s="18" t="n">
        <v>85</v>
      </c>
      <c r="T2157" s="15" t="n">
        <v>2624.25</v>
      </c>
      <c r="U2157" s="15" t="s">
        <v>26</v>
      </c>
      <c r="V2157" s="18" t="n">
        <f aca="false">IF(ISNUMBER(T2157),T2157,0)</f>
        <v>2624.25</v>
      </c>
      <c r="W2157" s="15" t="n">
        <f aca="false">IF(U2157="Yes",1,0)</f>
        <v>1</v>
      </c>
      <c r="X2157" s="15" t="str">
        <f aca="false">IF(F2157&lt;=12,"0-12 months",IF(F2157&lt;=24,"13-24 months",IF(F2157&lt;=48,"25-48 months","49-72 months")))</f>
        <v>25-48 months</v>
      </c>
      <c r="Y2157" s="15" t="str">
        <f aca="false">IF(C2157=1,"Yes","No")</f>
        <v>No</v>
      </c>
      <c r="Z2157" s="15" t="n">
        <f aca="false">COUNTIF(J2157:O2157,"Yes")</f>
        <v>1</v>
      </c>
      <c r="AA2157" s="18" t="n">
        <f aca="false">S2157*W2157</f>
        <v>85</v>
      </c>
      <c r="AB2157" s="15" t="n">
        <f aca="false">(P2157="Month-to-month")+(I2157="Fiber optic")+(R2157="Electronic check")+(F2157&lt;=12)+(M2157="No")+(J2157="No")</f>
        <v>5</v>
      </c>
      <c r="AC2157" s="15" t="str">
        <f aca="false">IF(AB2157&gt;=5,"High",IF(AB2157&gt;=3,"Medium","Low"))</f>
        <v>High</v>
      </c>
    </row>
    <row r="2158" customFormat="false" ht="15" hidden="false" customHeight="false" outlineLevel="0" collapsed="false">
      <c r="A2158" s="15" t="s">
        <v>2255</v>
      </c>
      <c r="B2158" s="15" t="s">
        <v>94</v>
      </c>
      <c r="C2158" s="15" t="n">
        <v>0</v>
      </c>
      <c r="D2158" s="15" t="s">
        <v>24</v>
      </c>
      <c r="E2158" s="15" t="s">
        <v>24</v>
      </c>
      <c r="F2158" s="15" t="n">
        <v>2</v>
      </c>
      <c r="G2158" s="15" t="s">
        <v>26</v>
      </c>
      <c r="H2158" s="15" t="s">
        <v>24</v>
      </c>
      <c r="I2158" s="15" t="s">
        <v>102</v>
      </c>
      <c r="J2158" s="15" t="s">
        <v>24</v>
      </c>
      <c r="K2158" s="15" t="s">
        <v>24</v>
      </c>
      <c r="L2158" s="15" t="s">
        <v>24</v>
      </c>
      <c r="M2158" s="15" t="s">
        <v>24</v>
      </c>
      <c r="N2158" s="15" t="s">
        <v>24</v>
      </c>
      <c r="O2158" s="15" t="s">
        <v>26</v>
      </c>
      <c r="P2158" s="15" t="s">
        <v>25</v>
      </c>
      <c r="Q2158" s="15" t="s">
        <v>24</v>
      </c>
      <c r="R2158" s="15" t="s">
        <v>15</v>
      </c>
      <c r="S2158" s="18" t="n">
        <v>80.55</v>
      </c>
      <c r="T2158" s="15" t="n">
        <v>184.1</v>
      </c>
      <c r="U2158" s="15" t="s">
        <v>26</v>
      </c>
      <c r="V2158" s="18" t="n">
        <f aca="false">IF(ISNUMBER(T2158),T2158,0)</f>
        <v>184.1</v>
      </c>
      <c r="W2158" s="15" t="n">
        <f aca="false">IF(U2158="Yes",1,0)</f>
        <v>1</v>
      </c>
      <c r="X2158" s="15" t="str">
        <f aca="false">IF(F2158&lt;=12,"0-12 months",IF(F2158&lt;=24,"13-24 months",IF(F2158&lt;=48,"25-48 months","49-72 months")))</f>
        <v>0-12 months</v>
      </c>
      <c r="Y2158" s="15" t="str">
        <f aca="false">IF(C2158=1,"Yes","No")</f>
        <v>No</v>
      </c>
      <c r="Z2158" s="15" t="n">
        <f aca="false">COUNTIF(J2158:O2158,"Yes")</f>
        <v>1</v>
      </c>
      <c r="AA2158" s="18" t="n">
        <f aca="false">S2158*W2158</f>
        <v>80.55</v>
      </c>
      <c r="AB2158" s="15" t="n">
        <f aca="false">(P2158="Month-to-month")+(I2158="Fiber optic")+(R2158="Electronic check")+(F2158&lt;=12)+(M2158="No")+(J2158="No")</f>
        <v>6</v>
      </c>
      <c r="AC2158" s="15" t="str">
        <f aca="false">IF(AB2158&gt;=5,"High",IF(AB2158&gt;=3,"Medium","Low"))</f>
        <v>High</v>
      </c>
    </row>
    <row r="2159" customFormat="false" ht="15" hidden="false" customHeight="false" outlineLevel="0" collapsed="false">
      <c r="A2159" s="15" t="s">
        <v>2256</v>
      </c>
      <c r="B2159" s="15" t="s">
        <v>98</v>
      </c>
      <c r="C2159" s="15" t="n">
        <v>0</v>
      </c>
      <c r="D2159" s="15" t="s">
        <v>26</v>
      </c>
      <c r="E2159" s="15" t="s">
        <v>24</v>
      </c>
      <c r="F2159" s="15" t="n">
        <v>51</v>
      </c>
      <c r="G2159" s="15" t="s">
        <v>26</v>
      </c>
      <c r="H2159" s="15" t="s">
        <v>26</v>
      </c>
      <c r="I2159" s="15" t="s">
        <v>102</v>
      </c>
      <c r="J2159" s="15" t="s">
        <v>24</v>
      </c>
      <c r="K2159" s="15" t="s">
        <v>26</v>
      </c>
      <c r="L2159" s="15" t="s">
        <v>26</v>
      </c>
      <c r="M2159" s="15" t="s">
        <v>24</v>
      </c>
      <c r="N2159" s="15" t="s">
        <v>26</v>
      </c>
      <c r="O2159" s="15" t="s">
        <v>26</v>
      </c>
      <c r="P2159" s="15" t="s">
        <v>27</v>
      </c>
      <c r="Q2159" s="15" t="s">
        <v>26</v>
      </c>
      <c r="R2159" s="15" t="s">
        <v>19</v>
      </c>
      <c r="S2159" s="18" t="n">
        <v>106.8</v>
      </c>
      <c r="T2159" s="15" t="n">
        <v>5498.8</v>
      </c>
      <c r="U2159" s="15" t="s">
        <v>24</v>
      </c>
      <c r="V2159" s="18" t="n">
        <f aca="false">IF(ISNUMBER(T2159),T2159,0)</f>
        <v>5498.8</v>
      </c>
      <c r="W2159" s="15" t="n">
        <f aca="false">IF(U2159="Yes",1,0)</f>
        <v>0</v>
      </c>
      <c r="X2159" s="15" t="str">
        <f aca="false">IF(F2159&lt;=12,"0-12 months",IF(F2159&lt;=24,"13-24 months",IF(F2159&lt;=48,"25-48 months","49-72 months")))</f>
        <v>49-72 months</v>
      </c>
      <c r="Y2159" s="15" t="str">
        <f aca="false">IF(C2159=1,"Yes","No")</f>
        <v>No</v>
      </c>
      <c r="Z2159" s="15" t="n">
        <f aca="false">COUNTIF(J2159:O2159,"Yes")</f>
        <v>4</v>
      </c>
      <c r="AA2159" s="18" t="n">
        <f aca="false">S2159*W2159</f>
        <v>0</v>
      </c>
      <c r="AB2159" s="15" t="n">
        <f aca="false">(P2159="Month-to-month")+(I2159="Fiber optic")+(R2159="Electronic check")+(F2159&lt;=12)+(M2159="No")+(J2159="No")</f>
        <v>3</v>
      </c>
      <c r="AC2159" s="15" t="str">
        <f aca="false">IF(AB2159&gt;=5,"High",IF(AB2159&gt;=3,"Medium","Low"))</f>
        <v>Medium</v>
      </c>
    </row>
    <row r="2160" customFormat="false" ht="15" hidden="false" customHeight="false" outlineLevel="0" collapsed="false">
      <c r="A2160" s="15" t="s">
        <v>2257</v>
      </c>
      <c r="B2160" s="15" t="s">
        <v>94</v>
      </c>
      <c r="C2160" s="15" t="n">
        <v>0</v>
      </c>
      <c r="D2160" s="15" t="s">
        <v>26</v>
      </c>
      <c r="E2160" s="15" t="s">
        <v>26</v>
      </c>
      <c r="F2160" s="15" t="n">
        <v>57</v>
      </c>
      <c r="G2160" s="15" t="s">
        <v>26</v>
      </c>
      <c r="H2160" s="15" t="s">
        <v>26</v>
      </c>
      <c r="I2160" s="15" t="s">
        <v>96</v>
      </c>
      <c r="J2160" s="15" t="s">
        <v>26</v>
      </c>
      <c r="K2160" s="15" t="s">
        <v>24</v>
      </c>
      <c r="L2160" s="15" t="s">
        <v>26</v>
      </c>
      <c r="M2160" s="15" t="s">
        <v>26</v>
      </c>
      <c r="N2160" s="15" t="s">
        <v>26</v>
      </c>
      <c r="O2160" s="15" t="s">
        <v>26</v>
      </c>
      <c r="P2160" s="15" t="s">
        <v>29</v>
      </c>
      <c r="Q2160" s="15" t="s">
        <v>26</v>
      </c>
      <c r="R2160" s="15" t="s">
        <v>15</v>
      </c>
      <c r="S2160" s="18" t="n">
        <v>84.5</v>
      </c>
      <c r="T2160" s="15" t="n">
        <v>4845.4</v>
      </c>
      <c r="U2160" s="15" t="s">
        <v>24</v>
      </c>
      <c r="V2160" s="18" t="n">
        <f aca="false">IF(ISNUMBER(T2160),T2160,0)</f>
        <v>4845.4</v>
      </c>
      <c r="W2160" s="15" t="n">
        <f aca="false">IF(U2160="Yes",1,0)</f>
        <v>0</v>
      </c>
      <c r="X2160" s="15" t="str">
        <f aca="false">IF(F2160&lt;=12,"0-12 months",IF(F2160&lt;=24,"13-24 months",IF(F2160&lt;=48,"25-48 months","49-72 months")))</f>
        <v>49-72 months</v>
      </c>
      <c r="Y2160" s="15" t="str">
        <f aca="false">IF(C2160=1,"Yes","No")</f>
        <v>No</v>
      </c>
      <c r="Z2160" s="15" t="n">
        <f aca="false">COUNTIF(J2160:O2160,"Yes")</f>
        <v>5</v>
      </c>
      <c r="AA2160" s="18" t="n">
        <f aca="false">S2160*W2160</f>
        <v>0</v>
      </c>
      <c r="AB2160" s="15" t="n">
        <f aca="false">(P2160="Month-to-month")+(I2160="Fiber optic")+(R2160="Electronic check")+(F2160&lt;=12)+(M2160="No")+(J2160="No")</f>
        <v>1</v>
      </c>
      <c r="AC2160" s="15" t="str">
        <f aca="false">IF(AB2160&gt;=5,"High",IF(AB2160&gt;=3,"Medium","Low"))</f>
        <v>Low</v>
      </c>
    </row>
    <row r="2161" customFormat="false" ht="15" hidden="false" customHeight="false" outlineLevel="0" collapsed="false">
      <c r="A2161" s="15" t="s">
        <v>2258</v>
      </c>
      <c r="B2161" s="15" t="s">
        <v>94</v>
      </c>
      <c r="C2161" s="15" t="n">
        <v>0</v>
      </c>
      <c r="D2161" s="15" t="s">
        <v>24</v>
      </c>
      <c r="E2161" s="15" t="s">
        <v>24</v>
      </c>
      <c r="F2161" s="15" t="n">
        <v>15</v>
      </c>
      <c r="G2161" s="15" t="s">
        <v>26</v>
      </c>
      <c r="H2161" s="15" t="s">
        <v>26</v>
      </c>
      <c r="I2161" s="15" t="s">
        <v>24</v>
      </c>
      <c r="J2161" s="15" t="s">
        <v>28</v>
      </c>
      <c r="K2161" s="15" t="s">
        <v>28</v>
      </c>
      <c r="L2161" s="15" t="s">
        <v>28</v>
      </c>
      <c r="M2161" s="15" t="s">
        <v>28</v>
      </c>
      <c r="N2161" s="15" t="s">
        <v>28</v>
      </c>
      <c r="O2161" s="15" t="s">
        <v>28</v>
      </c>
      <c r="P2161" s="15" t="s">
        <v>29</v>
      </c>
      <c r="Q2161" s="15" t="s">
        <v>24</v>
      </c>
      <c r="R2161" s="15" t="s">
        <v>19</v>
      </c>
      <c r="S2161" s="18" t="n">
        <v>25.05</v>
      </c>
      <c r="T2161" s="15" t="n">
        <v>369.1</v>
      </c>
      <c r="U2161" s="15" t="s">
        <v>24</v>
      </c>
      <c r="V2161" s="18" t="n">
        <f aca="false">IF(ISNUMBER(T2161),T2161,0)</f>
        <v>369.1</v>
      </c>
      <c r="W2161" s="15" t="n">
        <f aca="false">IF(U2161="Yes",1,0)</f>
        <v>0</v>
      </c>
      <c r="X2161" s="15" t="str">
        <f aca="false">IF(F2161&lt;=12,"0-12 months",IF(F2161&lt;=24,"13-24 months",IF(F2161&lt;=48,"25-48 months","49-72 months")))</f>
        <v>13-24 months</v>
      </c>
      <c r="Y2161" s="15" t="str">
        <f aca="false">IF(C2161=1,"Yes","No")</f>
        <v>No</v>
      </c>
      <c r="Z2161" s="15" t="n">
        <f aca="false">COUNTIF(J2161:O2161,"Yes")</f>
        <v>0</v>
      </c>
      <c r="AA2161" s="18" t="n">
        <f aca="false">S2161*W2161</f>
        <v>0</v>
      </c>
      <c r="AB2161" s="15" t="n">
        <f aca="false">(P2161="Month-to-month")+(I2161="Fiber optic")+(R2161="Electronic check")+(F2161&lt;=12)+(M2161="No")+(J2161="No")</f>
        <v>0</v>
      </c>
      <c r="AC2161" s="15" t="str">
        <f aca="false">IF(AB2161&gt;=5,"High",IF(AB2161&gt;=3,"Medium","Low"))</f>
        <v>Low</v>
      </c>
    </row>
    <row r="2162" customFormat="false" ht="15" hidden="false" customHeight="false" outlineLevel="0" collapsed="false">
      <c r="A2162" s="15" t="s">
        <v>2259</v>
      </c>
      <c r="B2162" s="15" t="s">
        <v>94</v>
      </c>
      <c r="C2162" s="15" t="n">
        <v>0</v>
      </c>
      <c r="D2162" s="15" t="s">
        <v>26</v>
      </c>
      <c r="E2162" s="15" t="s">
        <v>26</v>
      </c>
      <c r="F2162" s="15" t="n">
        <v>72</v>
      </c>
      <c r="G2162" s="15" t="s">
        <v>26</v>
      </c>
      <c r="H2162" s="15" t="s">
        <v>24</v>
      </c>
      <c r="I2162" s="15" t="s">
        <v>96</v>
      </c>
      <c r="J2162" s="15" t="s">
        <v>26</v>
      </c>
      <c r="K2162" s="15" t="s">
        <v>26</v>
      </c>
      <c r="L2162" s="15" t="s">
        <v>26</v>
      </c>
      <c r="M2162" s="15" t="s">
        <v>26</v>
      </c>
      <c r="N2162" s="15" t="s">
        <v>26</v>
      </c>
      <c r="O2162" s="15" t="s">
        <v>26</v>
      </c>
      <c r="P2162" s="15" t="s">
        <v>29</v>
      </c>
      <c r="Q2162" s="15" t="s">
        <v>26</v>
      </c>
      <c r="R2162" s="15" t="s">
        <v>19</v>
      </c>
      <c r="S2162" s="18" t="n">
        <v>83.7</v>
      </c>
      <c r="T2162" s="15" t="n">
        <v>6096.9</v>
      </c>
      <c r="U2162" s="15" t="s">
        <v>24</v>
      </c>
      <c r="V2162" s="18" t="n">
        <f aca="false">IF(ISNUMBER(T2162),T2162,0)</f>
        <v>6096.9</v>
      </c>
      <c r="W2162" s="15" t="n">
        <f aca="false">IF(U2162="Yes",1,0)</f>
        <v>0</v>
      </c>
      <c r="X2162" s="15" t="str">
        <f aca="false">IF(F2162&lt;=12,"0-12 months",IF(F2162&lt;=24,"13-24 months",IF(F2162&lt;=48,"25-48 months","49-72 months")))</f>
        <v>49-72 months</v>
      </c>
      <c r="Y2162" s="15" t="str">
        <f aca="false">IF(C2162=1,"Yes","No")</f>
        <v>No</v>
      </c>
      <c r="Z2162" s="15" t="n">
        <f aca="false">COUNTIF(J2162:O2162,"Yes")</f>
        <v>6</v>
      </c>
      <c r="AA2162" s="18" t="n">
        <f aca="false">S2162*W2162</f>
        <v>0</v>
      </c>
      <c r="AB2162" s="15" t="n">
        <f aca="false">(P2162="Month-to-month")+(I2162="Fiber optic")+(R2162="Electronic check")+(F2162&lt;=12)+(M2162="No")+(J2162="No")</f>
        <v>0</v>
      </c>
      <c r="AC2162" s="15" t="str">
        <f aca="false">IF(AB2162&gt;=5,"High",IF(AB2162&gt;=3,"Medium","Low"))</f>
        <v>Low</v>
      </c>
    </row>
    <row r="2163" customFormat="false" ht="15" hidden="false" customHeight="false" outlineLevel="0" collapsed="false">
      <c r="A2163" s="15" t="s">
        <v>2260</v>
      </c>
      <c r="B2163" s="15" t="s">
        <v>94</v>
      </c>
      <c r="C2163" s="15" t="n">
        <v>0</v>
      </c>
      <c r="D2163" s="15" t="s">
        <v>24</v>
      </c>
      <c r="E2163" s="15" t="s">
        <v>24</v>
      </c>
      <c r="F2163" s="15" t="n">
        <v>2</v>
      </c>
      <c r="G2163" s="15" t="s">
        <v>26</v>
      </c>
      <c r="H2163" s="15" t="s">
        <v>24</v>
      </c>
      <c r="I2163" s="15" t="s">
        <v>102</v>
      </c>
      <c r="J2163" s="15" t="s">
        <v>24</v>
      </c>
      <c r="K2163" s="15" t="s">
        <v>24</v>
      </c>
      <c r="L2163" s="15" t="s">
        <v>26</v>
      </c>
      <c r="M2163" s="15" t="s">
        <v>24</v>
      </c>
      <c r="N2163" s="15" t="s">
        <v>24</v>
      </c>
      <c r="O2163" s="15" t="s">
        <v>24</v>
      </c>
      <c r="P2163" s="15" t="s">
        <v>25</v>
      </c>
      <c r="Q2163" s="15" t="s">
        <v>26</v>
      </c>
      <c r="R2163" s="15" t="s">
        <v>15</v>
      </c>
      <c r="S2163" s="18" t="n">
        <v>75.8</v>
      </c>
      <c r="T2163" s="15" t="n">
        <v>160.75</v>
      </c>
      <c r="U2163" s="15" t="s">
        <v>26</v>
      </c>
      <c r="V2163" s="18" t="n">
        <f aca="false">IF(ISNUMBER(T2163),T2163,0)</f>
        <v>160.75</v>
      </c>
      <c r="W2163" s="15" t="n">
        <f aca="false">IF(U2163="Yes",1,0)</f>
        <v>1</v>
      </c>
      <c r="X2163" s="15" t="str">
        <f aca="false">IF(F2163&lt;=12,"0-12 months",IF(F2163&lt;=24,"13-24 months",IF(F2163&lt;=48,"25-48 months","49-72 months")))</f>
        <v>0-12 months</v>
      </c>
      <c r="Y2163" s="15" t="str">
        <f aca="false">IF(C2163=1,"Yes","No")</f>
        <v>No</v>
      </c>
      <c r="Z2163" s="15" t="n">
        <f aca="false">COUNTIF(J2163:O2163,"Yes")</f>
        <v>1</v>
      </c>
      <c r="AA2163" s="18" t="n">
        <f aca="false">S2163*W2163</f>
        <v>75.8</v>
      </c>
      <c r="AB2163" s="15" t="n">
        <f aca="false">(P2163="Month-to-month")+(I2163="Fiber optic")+(R2163="Electronic check")+(F2163&lt;=12)+(M2163="No")+(J2163="No")</f>
        <v>6</v>
      </c>
      <c r="AC2163" s="15" t="str">
        <f aca="false">IF(AB2163&gt;=5,"High",IF(AB2163&gt;=3,"Medium","Low"))</f>
        <v>High</v>
      </c>
    </row>
    <row r="2164" customFormat="false" ht="15" hidden="false" customHeight="false" outlineLevel="0" collapsed="false">
      <c r="A2164" s="15" t="s">
        <v>2261</v>
      </c>
      <c r="B2164" s="15" t="s">
        <v>98</v>
      </c>
      <c r="C2164" s="15" t="n">
        <v>0</v>
      </c>
      <c r="D2164" s="15" t="s">
        <v>26</v>
      </c>
      <c r="E2164" s="15" t="s">
        <v>24</v>
      </c>
      <c r="F2164" s="15" t="n">
        <v>28</v>
      </c>
      <c r="G2164" s="15" t="s">
        <v>26</v>
      </c>
      <c r="H2164" s="15" t="s">
        <v>26</v>
      </c>
      <c r="I2164" s="15" t="s">
        <v>102</v>
      </c>
      <c r="J2164" s="15" t="s">
        <v>24</v>
      </c>
      <c r="K2164" s="15" t="s">
        <v>26</v>
      </c>
      <c r="L2164" s="15" t="s">
        <v>26</v>
      </c>
      <c r="M2164" s="15" t="s">
        <v>24</v>
      </c>
      <c r="N2164" s="15" t="s">
        <v>26</v>
      </c>
      <c r="O2164" s="15" t="s">
        <v>24</v>
      </c>
      <c r="P2164" s="15" t="s">
        <v>25</v>
      </c>
      <c r="Q2164" s="15" t="s">
        <v>24</v>
      </c>
      <c r="R2164" s="15" t="s">
        <v>21</v>
      </c>
      <c r="S2164" s="18" t="n">
        <v>96.6</v>
      </c>
      <c r="T2164" s="15" t="n">
        <v>2684.35</v>
      </c>
      <c r="U2164" s="15" t="s">
        <v>24</v>
      </c>
      <c r="V2164" s="18" t="n">
        <f aca="false">IF(ISNUMBER(T2164),T2164,0)</f>
        <v>2684.35</v>
      </c>
      <c r="W2164" s="15" t="n">
        <f aca="false">IF(U2164="Yes",1,0)</f>
        <v>0</v>
      </c>
      <c r="X2164" s="15" t="str">
        <f aca="false">IF(F2164&lt;=12,"0-12 months",IF(F2164&lt;=24,"13-24 months",IF(F2164&lt;=48,"25-48 months","49-72 months")))</f>
        <v>25-48 months</v>
      </c>
      <c r="Y2164" s="15" t="str">
        <f aca="false">IF(C2164=1,"Yes","No")</f>
        <v>No</v>
      </c>
      <c r="Z2164" s="15" t="n">
        <f aca="false">COUNTIF(J2164:O2164,"Yes")</f>
        <v>3</v>
      </c>
      <c r="AA2164" s="18" t="n">
        <f aca="false">S2164*W2164</f>
        <v>0</v>
      </c>
      <c r="AB2164" s="15" t="n">
        <f aca="false">(P2164="Month-to-month")+(I2164="Fiber optic")+(R2164="Electronic check")+(F2164&lt;=12)+(M2164="No")+(J2164="No")</f>
        <v>4</v>
      </c>
      <c r="AC2164" s="15" t="str">
        <f aca="false">IF(AB2164&gt;=5,"High",IF(AB2164&gt;=3,"Medium","Low"))</f>
        <v>Medium</v>
      </c>
    </row>
    <row r="2165" customFormat="false" ht="15" hidden="false" customHeight="false" outlineLevel="0" collapsed="false">
      <c r="A2165" s="15" t="s">
        <v>2262</v>
      </c>
      <c r="B2165" s="15" t="s">
        <v>98</v>
      </c>
      <c r="C2165" s="15" t="n">
        <v>1</v>
      </c>
      <c r="D2165" s="15" t="s">
        <v>26</v>
      </c>
      <c r="E2165" s="15" t="s">
        <v>24</v>
      </c>
      <c r="F2165" s="15" t="n">
        <v>29</v>
      </c>
      <c r="G2165" s="15" t="s">
        <v>26</v>
      </c>
      <c r="H2165" s="15" t="s">
        <v>26</v>
      </c>
      <c r="I2165" s="15" t="s">
        <v>102</v>
      </c>
      <c r="J2165" s="15" t="s">
        <v>24</v>
      </c>
      <c r="K2165" s="15" t="s">
        <v>24</v>
      </c>
      <c r="L2165" s="15" t="s">
        <v>26</v>
      </c>
      <c r="M2165" s="15" t="s">
        <v>24</v>
      </c>
      <c r="N2165" s="15" t="s">
        <v>26</v>
      </c>
      <c r="O2165" s="15" t="s">
        <v>26</v>
      </c>
      <c r="P2165" s="15" t="s">
        <v>25</v>
      </c>
      <c r="Q2165" s="15" t="s">
        <v>26</v>
      </c>
      <c r="R2165" s="15" t="s">
        <v>15</v>
      </c>
      <c r="S2165" s="18" t="n">
        <v>98.5</v>
      </c>
      <c r="T2165" s="15" t="n">
        <v>3004.15</v>
      </c>
      <c r="U2165" s="15" t="s">
        <v>26</v>
      </c>
      <c r="V2165" s="18" t="n">
        <f aca="false">IF(ISNUMBER(T2165),T2165,0)</f>
        <v>3004.15</v>
      </c>
      <c r="W2165" s="15" t="n">
        <f aca="false">IF(U2165="Yes",1,0)</f>
        <v>1</v>
      </c>
      <c r="X2165" s="15" t="str">
        <f aca="false">IF(F2165&lt;=12,"0-12 months",IF(F2165&lt;=24,"13-24 months",IF(F2165&lt;=48,"25-48 months","49-72 months")))</f>
        <v>25-48 months</v>
      </c>
      <c r="Y2165" s="15" t="str">
        <f aca="false">IF(C2165=1,"Yes","No")</f>
        <v>Yes</v>
      </c>
      <c r="Z2165" s="15" t="n">
        <f aca="false">COUNTIF(J2165:O2165,"Yes")</f>
        <v>3</v>
      </c>
      <c r="AA2165" s="18" t="n">
        <f aca="false">S2165*W2165</f>
        <v>98.5</v>
      </c>
      <c r="AB2165" s="15" t="n">
        <f aca="false">(P2165="Month-to-month")+(I2165="Fiber optic")+(R2165="Electronic check")+(F2165&lt;=12)+(M2165="No")+(J2165="No")</f>
        <v>5</v>
      </c>
      <c r="AC2165" s="15" t="str">
        <f aca="false">IF(AB2165&gt;=5,"High",IF(AB2165&gt;=3,"Medium","Low"))</f>
        <v>High</v>
      </c>
    </row>
    <row r="2166" customFormat="false" ht="15" hidden="false" customHeight="false" outlineLevel="0" collapsed="false">
      <c r="A2166" s="15" t="s">
        <v>2263</v>
      </c>
      <c r="B2166" s="15" t="s">
        <v>98</v>
      </c>
      <c r="C2166" s="15" t="n">
        <v>0</v>
      </c>
      <c r="D2166" s="15" t="s">
        <v>26</v>
      </c>
      <c r="E2166" s="15" t="s">
        <v>26</v>
      </c>
      <c r="F2166" s="15" t="n">
        <v>70</v>
      </c>
      <c r="G2166" s="15" t="s">
        <v>26</v>
      </c>
      <c r="H2166" s="15" t="s">
        <v>24</v>
      </c>
      <c r="I2166" s="15" t="s">
        <v>102</v>
      </c>
      <c r="J2166" s="15" t="s">
        <v>26</v>
      </c>
      <c r="K2166" s="15" t="s">
        <v>26</v>
      </c>
      <c r="L2166" s="15" t="s">
        <v>26</v>
      </c>
      <c r="M2166" s="15" t="s">
        <v>26</v>
      </c>
      <c r="N2166" s="15" t="s">
        <v>26</v>
      </c>
      <c r="O2166" s="15" t="s">
        <v>24</v>
      </c>
      <c r="P2166" s="15" t="s">
        <v>29</v>
      </c>
      <c r="Q2166" s="15" t="s">
        <v>26</v>
      </c>
      <c r="R2166" s="15" t="s">
        <v>21</v>
      </c>
      <c r="S2166" s="18" t="n">
        <v>101.1</v>
      </c>
      <c r="T2166" s="15" t="n">
        <v>6994.8</v>
      </c>
      <c r="U2166" s="15" t="s">
        <v>24</v>
      </c>
      <c r="V2166" s="18" t="n">
        <f aca="false">IF(ISNUMBER(T2166),T2166,0)</f>
        <v>6994.8</v>
      </c>
      <c r="W2166" s="15" t="n">
        <f aca="false">IF(U2166="Yes",1,0)</f>
        <v>0</v>
      </c>
      <c r="X2166" s="15" t="str">
        <f aca="false">IF(F2166&lt;=12,"0-12 months",IF(F2166&lt;=24,"13-24 months",IF(F2166&lt;=48,"25-48 months","49-72 months")))</f>
        <v>49-72 months</v>
      </c>
      <c r="Y2166" s="15" t="str">
        <f aca="false">IF(C2166=1,"Yes","No")</f>
        <v>No</v>
      </c>
      <c r="Z2166" s="15" t="n">
        <f aca="false">COUNTIF(J2166:O2166,"Yes")</f>
        <v>5</v>
      </c>
      <c r="AA2166" s="18" t="n">
        <f aca="false">S2166*W2166</f>
        <v>0</v>
      </c>
      <c r="AB2166" s="15" t="n">
        <f aca="false">(P2166="Month-to-month")+(I2166="Fiber optic")+(R2166="Electronic check")+(F2166&lt;=12)+(M2166="No")+(J2166="No")</f>
        <v>1</v>
      </c>
      <c r="AC2166" s="15" t="str">
        <f aca="false">IF(AB2166&gt;=5,"High",IF(AB2166&gt;=3,"Medium","Low"))</f>
        <v>Low</v>
      </c>
    </row>
    <row r="2167" customFormat="false" ht="15" hidden="false" customHeight="false" outlineLevel="0" collapsed="false">
      <c r="A2167" s="15" t="s">
        <v>2264</v>
      </c>
      <c r="B2167" s="15" t="s">
        <v>94</v>
      </c>
      <c r="C2167" s="15" t="n">
        <v>0</v>
      </c>
      <c r="D2167" s="15" t="s">
        <v>24</v>
      </c>
      <c r="E2167" s="15" t="s">
        <v>24</v>
      </c>
      <c r="F2167" s="15" t="n">
        <v>13</v>
      </c>
      <c r="G2167" s="15" t="s">
        <v>26</v>
      </c>
      <c r="H2167" s="15" t="s">
        <v>24</v>
      </c>
      <c r="I2167" s="15" t="s">
        <v>24</v>
      </c>
      <c r="J2167" s="15" t="s">
        <v>28</v>
      </c>
      <c r="K2167" s="15" t="s">
        <v>28</v>
      </c>
      <c r="L2167" s="15" t="s">
        <v>28</v>
      </c>
      <c r="M2167" s="15" t="s">
        <v>28</v>
      </c>
      <c r="N2167" s="15" t="s">
        <v>28</v>
      </c>
      <c r="O2167" s="15" t="s">
        <v>28</v>
      </c>
      <c r="P2167" s="15" t="s">
        <v>27</v>
      </c>
      <c r="Q2167" s="15" t="s">
        <v>24</v>
      </c>
      <c r="R2167" s="15" t="s">
        <v>17</v>
      </c>
      <c r="S2167" s="18" t="n">
        <v>20.2</v>
      </c>
      <c r="T2167" s="15" t="n">
        <v>273.25</v>
      </c>
      <c r="U2167" s="15" t="s">
        <v>24</v>
      </c>
      <c r="V2167" s="18" t="n">
        <f aca="false">IF(ISNUMBER(T2167),T2167,0)</f>
        <v>273.25</v>
      </c>
      <c r="W2167" s="15" t="n">
        <f aca="false">IF(U2167="Yes",1,0)</f>
        <v>0</v>
      </c>
      <c r="X2167" s="15" t="str">
        <f aca="false">IF(F2167&lt;=12,"0-12 months",IF(F2167&lt;=24,"13-24 months",IF(F2167&lt;=48,"25-48 months","49-72 months")))</f>
        <v>13-24 months</v>
      </c>
      <c r="Y2167" s="15" t="str">
        <f aca="false">IF(C2167=1,"Yes","No")</f>
        <v>No</v>
      </c>
      <c r="Z2167" s="15" t="n">
        <f aca="false">COUNTIF(J2167:O2167,"Yes")</f>
        <v>0</v>
      </c>
      <c r="AA2167" s="18" t="n">
        <f aca="false">S2167*W2167</f>
        <v>0</v>
      </c>
      <c r="AB2167" s="15" t="n">
        <f aca="false">(P2167="Month-to-month")+(I2167="Fiber optic")+(R2167="Electronic check")+(F2167&lt;=12)+(M2167="No")+(J2167="No")</f>
        <v>0</v>
      </c>
      <c r="AC2167" s="15" t="str">
        <f aca="false">IF(AB2167&gt;=5,"High",IF(AB2167&gt;=3,"Medium","Low"))</f>
        <v>Low</v>
      </c>
    </row>
    <row r="2168" customFormat="false" ht="15" hidden="false" customHeight="false" outlineLevel="0" collapsed="false">
      <c r="A2168" s="15" t="s">
        <v>2265</v>
      </c>
      <c r="B2168" s="15" t="s">
        <v>94</v>
      </c>
      <c r="C2168" s="15" t="n">
        <v>1</v>
      </c>
      <c r="D2168" s="15" t="s">
        <v>26</v>
      </c>
      <c r="E2168" s="15" t="s">
        <v>24</v>
      </c>
      <c r="F2168" s="15" t="n">
        <v>59</v>
      </c>
      <c r="G2168" s="15" t="s">
        <v>26</v>
      </c>
      <c r="H2168" s="15" t="s">
        <v>26</v>
      </c>
      <c r="I2168" s="15" t="s">
        <v>102</v>
      </c>
      <c r="J2168" s="15" t="s">
        <v>26</v>
      </c>
      <c r="K2168" s="15" t="s">
        <v>26</v>
      </c>
      <c r="L2168" s="15" t="s">
        <v>26</v>
      </c>
      <c r="M2168" s="15" t="s">
        <v>26</v>
      </c>
      <c r="N2168" s="15" t="s">
        <v>24</v>
      </c>
      <c r="O2168" s="15" t="s">
        <v>24</v>
      </c>
      <c r="P2168" s="15" t="s">
        <v>27</v>
      </c>
      <c r="Q2168" s="15" t="s">
        <v>26</v>
      </c>
      <c r="R2168" s="15" t="s">
        <v>15</v>
      </c>
      <c r="S2168" s="18" t="n">
        <v>94.05</v>
      </c>
      <c r="T2168" s="15" t="n">
        <v>5483.9</v>
      </c>
      <c r="U2168" s="15" t="s">
        <v>24</v>
      </c>
      <c r="V2168" s="18" t="n">
        <f aca="false">IF(ISNUMBER(T2168),T2168,0)</f>
        <v>5483.9</v>
      </c>
      <c r="W2168" s="15" t="n">
        <f aca="false">IF(U2168="Yes",1,0)</f>
        <v>0</v>
      </c>
      <c r="X2168" s="15" t="str">
        <f aca="false">IF(F2168&lt;=12,"0-12 months",IF(F2168&lt;=24,"13-24 months",IF(F2168&lt;=48,"25-48 months","49-72 months")))</f>
        <v>49-72 months</v>
      </c>
      <c r="Y2168" s="15" t="str">
        <f aca="false">IF(C2168=1,"Yes","No")</f>
        <v>Yes</v>
      </c>
      <c r="Z2168" s="15" t="n">
        <f aca="false">COUNTIF(J2168:O2168,"Yes")</f>
        <v>4</v>
      </c>
      <c r="AA2168" s="18" t="n">
        <f aca="false">S2168*W2168</f>
        <v>0</v>
      </c>
      <c r="AB2168" s="15" t="n">
        <f aca="false">(P2168="Month-to-month")+(I2168="Fiber optic")+(R2168="Electronic check")+(F2168&lt;=12)+(M2168="No")+(J2168="No")</f>
        <v>2</v>
      </c>
      <c r="AC2168" s="15" t="str">
        <f aca="false">IF(AB2168&gt;=5,"High",IF(AB2168&gt;=3,"Medium","Low"))</f>
        <v>Low</v>
      </c>
    </row>
    <row r="2169" customFormat="false" ht="15" hidden="false" customHeight="false" outlineLevel="0" collapsed="false">
      <c r="A2169" s="15" t="s">
        <v>2266</v>
      </c>
      <c r="B2169" s="15" t="s">
        <v>98</v>
      </c>
      <c r="C2169" s="15" t="n">
        <v>1</v>
      </c>
      <c r="D2169" s="15" t="s">
        <v>26</v>
      </c>
      <c r="E2169" s="15" t="s">
        <v>24</v>
      </c>
      <c r="F2169" s="15" t="n">
        <v>13</v>
      </c>
      <c r="G2169" s="15" t="s">
        <v>26</v>
      </c>
      <c r="H2169" s="15" t="s">
        <v>26</v>
      </c>
      <c r="I2169" s="15" t="s">
        <v>102</v>
      </c>
      <c r="J2169" s="15" t="s">
        <v>24</v>
      </c>
      <c r="K2169" s="15" t="s">
        <v>24</v>
      </c>
      <c r="L2169" s="15" t="s">
        <v>24</v>
      </c>
      <c r="M2169" s="15" t="s">
        <v>24</v>
      </c>
      <c r="N2169" s="15" t="s">
        <v>26</v>
      </c>
      <c r="O2169" s="15" t="s">
        <v>26</v>
      </c>
      <c r="P2169" s="15" t="s">
        <v>25</v>
      </c>
      <c r="Q2169" s="15" t="s">
        <v>26</v>
      </c>
      <c r="R2169" s="15" t="s">
        <v>15</v>
      </c>
      <c r="S2169" s="18" t="n">
        <v>95.25</v>
      </c>
      <c r="T2169" s="15" t="n">
        <v>1233.65</v>
      </c>
      <c r="U2169" s="15" t="s">
        <v>26</v>
      </c>
      <c r="V2169" s="18" t="n">
        <f aca="false">IF(ISNUMBER(T2169),T2169,0)</f>
        <v>1233.65</v>
      </c>
      <c r="W2169" s="15" t="n">
        <f aca="false">IF(U2169="Yes",1,0)</f>
        <v>1</v>
      </c>
      <c r="X2169" s="15" t="str">
        <f aca="false">IF(F2169&lt;=12,"0-12 months",IF(F2169&lt;=24,"13-24 months",IF(F2169&lt;=48,"25-48 months","49-72 months")))</f>
        <v>13-24 months</v>
      </c>
      <c r="Y2169" s="15" t="str">
        <f aca="false">IF(C2169=1,"Yes","No")</f>
        <v>Yes</v>
      </c>
      <c r="Z2169" s="15" t="n">
        <f aca="false">COUNTIF(J2169:O2169,"Yes")</f>
        <v>2</v>
      </c>
      <c r="AA2169" s="18" t="n">
        <f aca="false">S2169*W2169</f>
        <v>95.25</v>
      </c>
      <c r="AB2169" s="15" t="n">
        <f aca="false">(P2169="Month-to-month")+(I2169="Fiber optic")+(R2169="Electronic check")+(F2169&lt;=12)+(M2169="No")+(J2169="No")</f>
        <v>5</v>
      </c>
      <c r="AC2169" s="15" t="str">
        <f aca="false">IF(AB2169&gt;=5,"High",IF(AB2169&gt;=3,"Medium","Low"))</f>
        <v>High</v>
      </c>
    </row>
    <row r="2170" customFormat="false" ht="15" hidden="false" customHeight="false" outlineLevel="0" collapsed="false">
      <c r="A2170" s="15" t="s">
        <v>2267</v>
      </c>
      <c r="B2170" s="15" t="s">
        <v>98</v>
      </c>
      <c r="C2170" s="15" t="n">
        <v>1</v>
      </c>
      <c r="D2170" s="15" t="s">
        <v>26</v>
      </c>
      <c r="E2170" s="15" t="s">
        <v>24</v>
      </c>
      <c r="F2170" s="15" t="n">
        <v>7</v>
      </c>
      <c r="G2170" s="15" t="s">
        <v>26</v>
      </c>
      <c r="H2170" s="15" t="s">
        <v>26</v>
      </c>
      <c r="I2170" s="15" t="s">
        <v>102</v>
      </c>
      <c r="J2170" s="15" t="s">
        <v>24</v>
      </c>
      <c r="K2170" s="15" t="s">
        <v>24</v>
      </c>
      <c r="L2170" s="15" t="s">
        <v>24</v>
      </c>
      <c r="M2170" s="15" t="s">
        <v>24</v>
      </c>
      <c r="N2170" s="15" t="s">
        <v>24</v>
      </c>
      <c r="O2170" s="15" t="s">
        <v>24</v>
      </c>
      <c r="P2170" s="15" t="s">
        <v>25</v>
      </c>
      <c r="Q2170" s="15" t="s">
        <v>26</v>
      </c>
      <c r="R2170" s="15" t="s">
        <v>17</v>
      </c>
      <c r="S2170" s="18" t="n">
        <v>74.4</v>
      </c>
      <c r="T2170" s="15" t="n">
        <v>527.9</v>
      </c>
      <c r="U2170" s="15" t="s">
        <v>26</v>
      </c>
      <c r="V2170" s="18" t="n">
        <f aca="false">IF(ISNUMBER(T2170),T2170,0)</f>
        <v>527.9</v>
      </c>
      <c r="W2170" s="15" t="n">
        <f aca="false">IF(U2170="Yes",1,0)</f>
        <v>1</v>
      </c>
      <c r="X2170" s="15" t="str">
        <f aca="false">IF(F2170&lt;=12,"0-12 months",IF(F2170&lt;=24,"13-24 months",IF(F2170&lt;=48,"25-48 months","49-72 months")))</f>
        <v>0-12 months</v>
      </c>
      <c r="Y2170" s="15" t="str">
        <f aca="false">IF(C2170=1,"Yes","No")</f>
        <v>Yes</v>
      </c>
      <c r="Z2170" s="15" t="n">
        <f aca="false">COUNTIF(J2170:O2170,"Yes")</f>
        <v>0</v>
      </c>
      <c r="AA2170" s="18" t="n">
        <f aca="false">S2170*W2170</f>
        <v>74.4</v>
      </c>
      <c r="AB2170" s="15" t="n">
        <f aca="false">(P2170="Month-to-month")+(I2170="Fiber optic")+(R2170="Electronic check")+(F2170&lt;=12)+(M2170="No")+(J2170="No")</f>
        <v>5</v>
      </c>
      <c r="AC2170" s="15" t="str">
        <f aca="false">IF(AB2170&gt;=5,"High",IF(AB2170&gt;=3,"Medium","Low"))</f>
        <v>High</v>
      </c>
    </row>
    <row r="2171" customFormat="false" ht="15" hidden="false" customHeight="false" outlineLevel="0" collapsed="false">
      <c r="A2171" s="15" t="s">
        <v>2268</v>
      </c>
      <c r="B2171" s="15" t="s">
        <v>94</v>
      </c>
      <c r="C2171" s="15" t="n">
        <v>0</v>
      </c>
      <c r="D2171" s="15" t="s">
        <v>26</v>
      </c>
      <c r="E2171" s="15" t="s">
        <v>24</v>
      </c>
      <c r="F2171" s="15" t="n">
        <v>62</v>
      </c>
      <c r="G2171" s="15" t="s">
        <v>26</v>
      </c>
      <c r="H2171" s="15" t="s">
        <v>24</v>
      </c>
      <c r="I2171" s="15" t="s">
        <v>96</v>
      </c>
      <c r="J2171" s="15" t="s">
        <v>26</v>
      </c>
      <c r="K2171" s="15" t="s">
        <v>24</v>
      </c>
      <c r="L2171" s="15" t="s">
        <v>26</v>
      </c>
      <c r="M2171" s="15" t="s">
        <v>26</v>
      </c>
      <c r="N2171" s="15" t="s">
        <v>26</v>
      </c>
      <c r="O2171" s="15" t="s">
        <v>26</v>
      </c>
      <c r="P2171" s="15" t="s">
        <v>29</v>
      </c>
      <c r="Q2171" s="15" t="s">
        <v>24</v>
      </c>
      <c r="R2171" s="15" t="s">
        <v>17</v>
      </c>
      <c r="S2171" s="18" t="n">
        <v>81</v>
      </c>
      <c r="T2171" s="15" t="n">
        <v>4985.9</v>
      </c>
      <c r="U2171" s="15" t="s">
        <v>24</v>
      </c>
      <c r="V2171" s="18" t="n">
        <f aca="false">IF(ISNUMBER(T2171),T2171,0)</f>
        <v>4985.9</v>
      </c>
      <c r="W2171" s="15" t="n">
        <f aca="false">IF(U2171="Yes",1,0)</f>
        <v>0</v>
      </c>
      <c r="X2171" s="15" t="str">
        <f aca="false">IF(F2171&lt;=12,"0-12 months",IF(F2171&lt;=24,"13-24 months",IF(F2171&lt;=48,"25-48 months","49-72 months")))</f>
        <v>49-72 months</v>
      </c>
      <c r="Y2171" s="15" t="str">
        <f aca="false">IF(C2171=1,"Yes","No")</f>
        <v>No</v>
      </c>
      <c r="Z2171" s="15" t="n">
        <f aca="false">COUNTIF(J2171:O2171,"Yes")</f>
        <v>5</v>
      </c>
      <c r="AA2171" s="18" t="n">
        <f aca="false">S2171*W2171</f>
        <v>0</v>
      </c>
      <c r="AB2171" s="15" t="n">
        <f aca="false">(P2171="Month-to-month")+(I2171="Fiber optic")+(R2171="Electronic check")+(F2171&lt;=12)+(M2171="No")+(J2171="No")</f>
        <v>0</v>
      </c>
      <c r="AC2171" s="15" t="str">
        <f aca="false">IF(AB2171&gt;=5,"High",IF(AB2171&gt;=3,"Medium","Low"))</f>
        <v>Low</v>
      </c>
    </row>
    <row r="2172" customFormat="false" ht="15" hidden="false" customHeight="false" outlineLevel="0" collapsed="false">
      <c r="A2172" s="15" t="s">
        <v>2269</v>
      </c>
      <c r="B2172" s="15" t="s">
        <v>94</v>
      </c>
      <c r="C2172" s="15" t="n">
        <v>0</v>
      </c>
      <c r="D2172" s="15" t="s">
        <v>24</v>
      </c>
      <c r="E2172" s="15" t="s">
        <v>24</v>
      </c>
      <c r="F2172" s="15" t="n">
        <v>21</v>
      </c>
      <c r="G2172" s="15" t="s">
        <v>26</v>
      </c>
      <c r="H2172" s="15" t="s">
        <v>24</v>
      </c>
      <c r="I2172" s="15" t="s">
        <v>96</v>
      </c>
      <c r="J2172" s="15" t="s">
        <v>26</v>
      </c>
      <c r="K2172" s="15" t="s">
        <v>24</v>
      </c>
      <c r="L2172" s="15" t="s">
        <v>26</v>
      </c>
      <c r="M2172" s="15" t="s">
        <v>26</v>
      </c>
      <c r="N2172" s="15" t="s">
        <v>24</v>
      </c>
      <c r="O2172" s="15" t="s">
        <v>24</v>
      </c>
      <c r="P2172" s="15" t="s">
        <v>27</v>
      </c>
      <c r="Q2172" s="15" t="s">
        <v>26</v>
      </c>
      <c r="R2172" s="15" t="s">
        <v>15</v>
      </c>
      <c r="S2172" s="18" t="n">
        <v>60.25</v>
      </c>
      <c r="T2172" s="15" t="n">
        <v>1258.35</v>
      </c>
      <c r="U2172" s="15" t="s">
        <v>24</v>
      </c>
      <c r="V2172" s="18" t="n">
        <f aca="false">IF(ISNUMBER(T2172),T2172,0)</f>
        <v>1258.35</v>
      </c>
      <c r="W2172" s="15" t="n">
        <f aca="false">IF(U2172="Yes",1,0)</f>
        <v>0</v>
      </c>
      <c r="X2172" s="15" t="str">
        <f aca="false">IF(F2172&lt;=12,"0-12 months",IF(F2172&lt;=24,"13-24 months",IF(F2172&lt;=48,"25-48 months","49-72 months")))</f>
        <v>13-24 months</v>
      </c>
      <c r="Y2172" s="15" t="str">
        <f aca="false">IF(C2172=1,"Yes","No")</f>
        <v>No</v>
      </c>
      <c r="Z2172" s="15" t="n">
        <f aca="false">COUNTIF(J2172:O2172,"Yes")</f>
        <v>3</v>
      </c>
      <c r="AA2172" s="18" t="n">
        <f aca="false">S2172*W2172</f>
        <v>0</v>
      </c>
      <c r="AB2172" s="15" t="n">
        <f aca="false">(P2172="Month-to-month")+(I2172="Fiber optic")+(R2172="Electronic check")+(F2172&lt;=12)+(M2172="No")+(J2172="No")</f>
        <v>1</v>
      </c>
      <c r="AC2172" s="15" t="str">
        <f aca="false">IF(AB2172&gt;=5,"High",IF(AB2172&gt;=3,"Medium","Low"))</f>
        <v>Low</v>
      </c>
    </row>
    <row r="2173" customFormat="false" ht="15" hidden="false" customHeight="false" outlineLevel="0" collapsed="false">
      <c r="A2173" s="15" t="s">
        <v>2270</v>
      </c>
      <c r="B2173" s="15" t="s">
        <v>94</v>
      </c>
      <c r="C2173" s="15" t="n">
        <v>0</v>
      </c>
      <c r="D2173" s="15" t="s">
        <v>24</v>
      </c>
      <c r="E2173" s="15" t="s">
        <v>24</v>
      </c>
      <c r="F2173" s="15" t="n">
        <v>2</v>
      </c>
      <c r="G2173" s="15" t="s">
        <v>26</v>
      </c>
      <c r="H2173" s="15" t="s">
        <v>24</v>
      </c>
      <c r="I2173" s="15" t="s">
        <v>96</v>
      </c>
      <c r="J2173" s="15" t="s">
        <v>24</v>
      </c>
      <c r="K2173" s="15" t="s">
        <v>24</v>
      </c>
      <c r="L2173" s="15" t="s">
        <v>26</v>
      </c>
      <c r="M2173" s="15" t="s">
        <v>24</v>
      </c>
      <c r="N2173" s="15" t="s">
        <v>24</v>
      </c>
      <c r="O2173" s="15" t="s">
        <v>26</v>
      </c>
      <c r="P2173" s="15" t="s">
        <v>25</v>
      </c>
      <c r="Q2173" s="15" t="s">
        <v>24</v>
      </c>
      <c r="R2173" s="15" t="s">
        <v>15</v>
      </c>
      <c r="S2173" s="18" t="n">
        <v>60.85</v>
      </c>
      <c r="T2173" s="15" t="n">
        <v>111.4</v>
      </c>
      <c r="U2173" s="15" t="s">
        <v>24</v>
      </c>
      <c r="V2173" s="18" t="n">
        <f aca="false">IF(ISNUMBER(T2173),T2173,0)</f>
        <v>111.4</v>
      </c>
      <c r="W2173" s="15" t="n">
        <f aca="false">IF(U2173="Yes",1,0)</f>
        <v>0</v>
      </c>
      <c r="X2173" s="15" t="str">
        <f aca="false">IF(F2173&lt;=12,"0-12 months",IF(F2173&lt;=24,"13-24 months",IF(F2173&lt;=48,"25-48 months","49-72 months")))</f>
        <v>0-12 months</v>
      </c>
      <c r="Y2173" s="15" t="str">
        <f aca="false">IF(C2173=1,"Yes","No")</f>
        <v>No</v>
      </c>
      <c r="Z2173" s="15" t="n">
        <f aca="false">COUNTIF(J2173:O2173,"Yes")</f>
        <v>2</v>
      </c>
      <c r="AA2173" s="18" t="n">
        <f aca="false">S2173*W2173</f>
        <v>0</v>
      </c>
      <c r="AB2173" s="15" t="n">
        <f aca="false">(P2173="Month-to-month")+(I2173="Fiber optic")+(R2173="Electronic check")+(F2173&lt;=12)+(M2173="No")+(J2173="No")</f>
        <v>5</v>
      </c>
      <c r="AC2173" s="15" t="str">
        <f aca="false">IF(AB2173&gt;=5,"High",IF(AB2173&gt;=3,"Medium","Low"))</f>
        <v>High</v>
      </c>
    </row>
    <row r="2174" customFormat="false" ht="15" hidden="false" customHeight="false" outlineLevel="0" collapsed="false">
      <c r="A2174" s="15" t="s">
        <v>2271</v>
      </c>
      <c r="B2174" s="15" t="s">
        <v>94</v>
      </c>
      <c r="C2174" s="15" t="n">
        <v>0</v>
      </c>
      <c r="D2174" s="15" t="s">
        <v>24</v>
      </c>
      <c r="E2174" s="15" t="s">
        <v>24</v>
      </c>
      <c r="F2174" s="15" t="n">
        <v>1</v>
      </c>
      <c r="G2174" s="15" t="s">
        <v>26</v>
      </c>
      <c r="H2174" s="15" t="s">
        <v>24</v>
      </c>
      <c r="I2174" s="15" t="s">
        <v>96</v>
      </c>
      <c r="J2174" s="15" t="s">
        <v>24</v>
      </c>
      <c r="K2174" s="15" t="s">
        <v>24</v>
      </c>
      <c r="L2174" s="15" t="s">
        <v>24</v>
      </c>
      <c r="M2174" s="15" t="s">
        <v>24</v>
      </c>
      <c r="N2174" s="15" t="s">
        <v>24</v>
      </c>
      <c r="O2174" s="15" t="s">
        <v>24</v>
      </c>
      <c r="P2174" s="15" t="s">
        <v>25</v>
      </c>
      <c r="Q2174" s="15" t="s">
        <v>24</v>
      </c>
      <c r="R2174" s="15" t="s">
        <v>21</v>
      </c>
      <c r="S2174" s="18" t="n">
        <v>43.95</v>
      </c>
      <c r="T2174" s="15" t="n">
        <v>43.95</v>
      </c>
      <c r="U2174" s="15" t="s">
        <v>24</v>
      </c>
      <c r="V2174" s="18" t="n">
        <f aca="false">IF(ISNUMBER(T2174),T2174,0)</f>
        <v>43.95</v>
      </c>
      <c r="W2174" s="15" t="n">
        <f aca="false">IF(U2174="Yes",1,0)</f>
        <v>0</v>
      </c>
      <c r="X2174" s="15" t="str">
        <f aca="false">IF(F2174&lt;=12,"0-12 months",IF(F2174&lt;=24,"13-24 months",IF(F2174&lt;=48,"25-48 months","49-72 months")))</f>
        <v>0-12 months</v>
      </c>
      <c r="Y2174" s="15" t="str">
        <f aca="false">IF(C2174=1,"Yes","No")</f>
        <v>No</v>
      </c>
      <c r="Z2174" s="15" t="n">
        <f aca="false">COUNTIF(J2174:O2174,"Yes")</f>
        <v>0</v>
      </c>
      <c r="AA2174" s="18" t="n">
        <f aca="false">S2174*W2174</f>
        <v>0</v>
      </c>
      <c r="AB2174" s="15" t="n">
        <f aca="false">(P2174="Month-to-month")+(I2174="Fiber optic")+(R2174="Electronic check")+(F2174&lt;=12)+(M2174="No")+(J2174="No")</f>
        <v>4</v>
      </c>
      <c r="AC2174" s="15" t="str">
        <f aca="false">IF(AB2174&gt;=5,"High",IF(AB2174&gt;=3,"Medium","Low"))</f>
        <v>Medium</v>
      </c>
    </row>
    <row r="2175" customFormat="false" ht="15" hidden="false" customHeight="false" outlineLevel="0" collapsed="false">
      <c r="A2175" s="15" t="s">
        <v>2272</v>
      </c>
      <c r="B2175" s="15" t="s">
        <v>98</v>
      </c>
      <c r="C2175" s="15" t="n">
        <v>0</v>
      </c>
      <c r="D2175" s="15" t="s">
        <v>24</v>
      </c>
      <c r="E2175" s="15" t="s">
        <v>24</v>
      </c>
      <c r="F2175" s="15" t="n">
        <v>4</v>
      </c>
      <c r="G2175" s="15" t="s">
        <v>26</v>
      </c>
      <c r="H2175" s="15" t="s">
        <v>24</v>
      </c>
      <c r="I2175" s="15" t="s">
        <v>102</v>
      </c>
      <c r="J2175" s="15" t="s">
        <v>24</v>
      </c>
      <c r="K2175" s="15" t="s">
        <v>24</v>
      </c>
      <c r="L2175" s="15" t="s">
        <v>26</v>
      </c>
      <c r="M2175" s="15" t="s">
        <v>24</v>
      </c>
      <c r="N2175" s="15" t="s">
        <v>24</v>
      </c>
      <c r="O2175" s="15" t="s">
        <v>26</v>
      </c>
      <c r="P2175" s="15" t="s">
        <v>25</v>
      </c>
      <c r="Q2175" s="15" t="s">
        <v>24</v>
      </c>
      <c r="R2175" s="15" t="s">
        <v>15</v>
      </c>
      <c r="S2175" s="18" t="n">
        <v>86.05</v>
      </c>
      <c r="T2175" s="15" t="n">
        <v>308.1</v>
      </c>
      <c r="U2175" s="15" t="s">
        <v>24</v>
      </c>
      <c r="V2175" s="18" t="n">
        <f aca="false">IF(ISNUMBER(T2175),T2175,0)</f>
        <v>308.1</v>
      </c>
      <c r="W2175" s="15" t="n">
        <f aca="false">IF(U2175="Yes",1,0)</f>
        <v>0</v>
      </c>
      <c r="X2175" s="15" t="str">
        <f aca="false">IF(F2175&lt;=12,"0-12 months",IF(F2175&lt;=24,"13-24 months",IF(F2175&lt;=48,"25-48 months","49-72 months")))</f>
        <v>0-12 months</v>
      </c>
      <c r="Y2175" s="15" t="str">
        <f aca="false">IF(C2175=1,"Yes","No")</f>
        <v>No</v>
      </c>
      <c r="Z2175" s="15" t="n">
        <f aca="false">COUNTIF(J2175:O2175,"Yes")</f>
        <v>2</v>
      </c>
      <c r="AA2175" s="18" t="n">
        <f aca="false">S2175*W2175</f>
        <v>0</v>
      </c>
      <c r="AB2175" s="15" t="n">
        <f aca="false">(P2175="Month-to-month")+(I2175="Fiber optic")+(R2175="Electronic check")+(F2175&lt;=12)+(M2175="No")+(J2175="No")</f>
        <v>6</v>
      </c>
      <c r="AC2175" s="15" t="str">
        <f aca="false">IF(AB2175&gt;=5,"High",IF(AB2175&gt;=3,"Medium","Low"))</f>
        <v>High</v>
      </c>
    </row>
    <row r="2176" customFormat="false" ht="15" hidden="false" customHeight="false" outlineLevel="0" collapsed="false">
      <c r="A2176" s="15" t="s">
        <v>2273</v>
      </c>
      <c r="B2176" s="15" t="s">
        <v>94</v>
      </c>
      <c r="C2176" s="15" t="n">
        <v>0</v>
      </c>
      <c r="D2176" s="15" t="s">
        <v>24</v>
      </c>
      <c r="E2176" s="15" t="s">
        <v>24</v>
      </c>
      <c r="F2176" s="15" t="n">
        <v>19</v>
      </c>
      <c r="G2176" s="15" t="s">
        <v>26</v>
      </c>
      <c r="H2176" s="15" t="s">
        <v>24</v>
      </c>
      <c r="I2176" s="15" t="s">
        <v>24</v>
      </c>
      <c r="J2176" s="15" t="s">
        <v>28</v>
      </c>
      <c r="K2176" s="15" t="s">
        <v>28</v>
      </c>
      <c r="L2176" s="15" t="s">
        <v>28</v>
      </c>
      <c r="M2176" s="15" t="s">
        <v>28</v>
      </c>
      <c r="N2176" s="15" t="s">
        <v>28</v>
      </c>
      <c r="O2176" s="15" t="s">
        <v>28</v>
      </c>
      <c r="P2176" s="15" t="s">
        <v>27</v>
      </c>
      <c r="Q2176" s="15" t="s">
        <v>24</v>
      </c>
      <c r="R2176" s="15" t="s">
        <v>21</v>
      </c>
      <c r="S2176" s="18" t="n">
        <v>20.25</v>
      </c>
      <c r="T2176" s="15" t="n">
        <v>383.65</v>
      </c>
      <c r="U2176" s="15" t="s">
        <v>24</v>
      </c>
      <c r="V2176" s="18" t="n">
        <f aca="false">IF(ISNUMBER(T2176),T2176,0)</f>
        <v>383.65</v>
      </c>
      <c r="W2176" s="15" t="n">
        <f aca="false">IF(U2176="Yes",1,0)</f>
        <v>0</v>
      </c>
      <c r="X2176" s="15" t="str">
        <f aca="false">IF(F2176&lt;=12,"0-12 months",IF(F2176&lt;=24,"13-24 months",IF(F2176&lt;=48,"25-48 months","49-72 months")))</f>
        <v>13-24 months</v>
      </c>
      <c r="Y2176" s="15" t="str">
        <f aca="false">IF(C2176=1,"Yes","No")</f>
        <v>No</v>
      </c>
      <c r="Z2176" s="15" t="n">
        <f aca="false">COUNTIF(J2176:O2176,"Yes")</f>
        <v>0</v>
      </c>
      <c r="AA2176" s="18" t="n">
        <f aca="false">S2176*W2176</f>
        <v>0</v>
      </c>
      <c r="AB2176" s="15" t="n">
        <f aca="false">(P2176="Month-to-month")+(I2176="Fiber optic")+(R2176="Electronic check")+(F2176&lt;=12)+(M2176="No")+(J2176="No")</f>
        <v>0</v>
      </c>
      <c r="AC2176" s="15" t="str">
        <f aca="false">IF(AB2176&gt;=5,"High",IF(AB2176&gt;=3,"Medium","Low"))</f>
        <v>Low</v>
      </c>
    </row>
    <row r="2177" customFormat="false" ht="15" hidden="false" customHeight="false" outlineLevel="0" collapsed="false">
      <c r="A2177" s="15" t="s">
        <v>2274</v>
      </c>
      <c r="B2177" s="15" t="s">
        <v>94</v>
      </c>
      <c r="C2177" s="15" t="n">
        <v>0</v>
      </c>
      <c r="D2177" s="15" t="s">
        <v>24</v>
      </c>
      <c r="E2177" s="15" t="s">
        <v>24</v>
      </c>
      <c r="F2177" s="15" t="n">
        <v>30</v>
      </c>
      <c r="G2177" s="15" t="s">
        <v>26</v>
      </c>
      <c r="H2177" s="15" t="s">
        <v>24</v>
      </c>
      <c r="I2177" s="15" t="s">
        <v>102</v>
      </c>
      <c r="J2177" s="15" t="s">
        <v>24</v>
      </c>
      <c r="K2177" s="15" t="s">
        <v>24</v>
      </c>
      <c r="L2177" s="15" t="s">
        <v>24</v>
      </c>
      <c r="M2177" s="15" t="s">
        <v>26</v>
      </c>
      <c r="N2177" s="15" t="s">
        <v>26</v>
      </c>
      <c r="O2177" s="15" t="s">
        <v>24</v>
      </c>
      <c r="P2177" s="15" t="s">
        <v>25</v>
      </c>
      <c r="Q2177" s="15" t="s">
        <v>24</v>
      </c>
      <c r="R2177" s="15" t="s">
        <v>15</v>
      </c>
      <c r="S2177" s="18" t="n">
        <v>85.15</v>
      </c>
      <c r="T2177" s="15" t="n">
        <v>2555.9</v>
      </c>
      <c r="U2177" s="15" t="s">
        <v>26</v>
      </c>
      <c r="V2177" s="18" t="n">
        <f aca="false">IF(ISNUMBER(T2177),T2177,0)</f>
        <v>2555.9</v>
      </c>
      <c r="W2177" s="15" t="n">
        <f aca="false">IF(U2177="Yes",1,0)</f>
        <v>1</v>
      </c>
      <c r="X2177" s="15" t="str">
        <f aca="false">IF(F2177&lt;=12,"0-12 months",IF(F2177&lt;=24,"13-24 months",IF(F2177&lt;=48,"25-48 months","49-72 months")))</f>
        <v>25-48 months</v>
      </c>
      <c r="Y2177" s="15" t="str">
        <f aca="false">IF(C2177=1,"Yes","No")</f>
        <v>No</v>
      </c>
      <c r="Z2177" s="15" t="n">
        <f aca="false">COUNTIF(J2177:O2177,"Yes")</f>
        <v>2</v>
      </c>
      <c r="AA2177" s="18" t="n">
        <f aca="false">S2177*W2177</f>
        <v>85.15</v>
      </c>
      <c r="AB2177" s="15" t="n">
        <f aca="false">(P2177="Month-to-month")+(I2177="Fiber optic")+(R2177="Electronic check")+(F2177&lt;=12)+(M2177="No")+(J2177="No")</f>
        <v>4</v>
      </c>
      <c r="AC2177" s="15" t="str">
        <f aca="false">IF(AB2177&gt;=5,"High",IF(AB2177&gt;=3,"Medium","Low"))</f>
        <v>Medium</v>
      </c>
    </row>
    <row r="2178" customFormat="false" ht="15" hidden="false" customHeight="false" outlineLevel="0" collapsed="false">
      <c r="A2178" s="15" t="s">
        <v>2275</v>
      </c>
      <c r="B2178" s="15" t="s">
        <v>98</v>
      </c>
      <c r="C2178" s="15" t="n">
        <v>0</v>
      </c>
      <c r="D2178" s="15" t="s">
        <v>26</v>
      </c>
      <c r="E2178" s="15" t="s">
        <v>26</v>
      </c>
      <c r="F2178" s="15" t="n">
        <v>67</v>
      </c>
      <c r="G2178" s="15" t="s">
        <v>26</v>
      </c>
      <c r="H2178" s="15" t="s">
        <v>24</v>
      </c>
      <c r="I2178" s="15" t="s">
        <v>24</v>
      </c>
      <c r="J2178" s="15" t="s">
        <v>28</v>
      </c>
      <c r="K2178" s="15" t="s">
        <v>28</v>
      </c>
      <c r="L2178" s="15" t="s">
        <v>28</v>
      </c>
      <c r="M2178" s="15" t="s">
        <v>28</v>
      </c>
      <c r="N2178" s="15" t="s">
        <v>28</v>
      </c>
      <c r="O2178" s="15" t="s">
        <v>28</v>
      </c>
      <c r="P2178" s="15" t="s">
        <v>29</v>
      </c>
      <c r="Q2178" s="15" t="s">
        <v>26</v>
      </c>
      <c r="R2178" s="15" t="s">
        <v>21</v>
      </c>
      <c r="S2178" s="18" t="n">
        <v>19.4</v>
      </c>
      <c r="T2178" s="15" t="n">
        <v>1284.2</v>
      </c>
      <c r="U2178" s="15" t="s">
        <v>24</v>
      </c>
      <c r="V2178" s="18" t="n">
        <f aca="false">IF(ISNUMBER(T2178),T2178,0)</f>
        <v>1284.2</v>
      </c>
      <c r="W2178" s="15" t="n">
        <f aca="false">IF(U2178="Yes",1,0)</f>
        <v>0</v>
      </c>
      <c r="X2178" s="15" t="str">
        <f aca="false">IF(F2178&lt;=12,"0-12 months",IF(F2178&lt;=24,"13-24 months",IF(F2178&lt;=48,"25-48 months","49-72 months")))</f>
        <v>49-72 months</v>
      </c>
      <c r="Y2178" s="15" t="str">
        <f aca="false">IF(C2178=1,"Yes","No")</f>
        <v>No</v>
      </c>
      <c r="Z2178" s="15" t="n">
        <f aca="false">COUNTIF(J2178:O2178,"Yes")</f>
        <v>0</v>
      </c>
      <c r="AA2178" s="18" t="n">
        <f aca="false">S2178*W2178</f>
        <v>0</v>
      </c>
      <c r="AB2178" s="15" t="n">
        <f aca="false">(P2178="Month-to-month")+(I2178="Fiber optic")+(R2178="Electronic check")+(F2178&lt;=12)+(M2178="No")+(J2178="No")</f>
        <v>0</v>
      </c>
      <c r="AC2178" s="15" t="str">
        <f aca="false">IF(AB2178&gt;=5,"High",IF(AB2178&gt;=3,"Medium","Low"))</f>
        <v>Low</v>
      </c>
    </row>
    <row r="2179" customFormat="false" ht="15" hidden="false" customHeight="false" outlineLevel="0" collapsed="false">
      <c r="A2179" s="15" t="s">
        <v>2276</v>
      </c>
      <c r="B2179" s="15" t="s">
        <v>98</v>
      </c>
      <c r="C2179" s="15" t="n">
        <v>1</v>
      </c>
      <c r="D2179" s="15" t="s">
        <v>26</v>
      </c>
      <c r="E2179" s="15" t="s">
        <v>24</v>
      </c>
      <c r="F2179" s="15" t="n">
        <v>72</v>
      </c>
      <c r="G2179" s="15" t="s">
        <v>26</v>
      </c>
      <c r="H2179" s="15" t="s">
        <v>26</v>
      </c>
      <c r="I2179" s="15" t="s">
        <v>102</v>
      </c>
      <c r="J2179" s="15" t="s">
        <v>26</v>
      </c>
      <c r="K2179" s="15" t="s">
        <v>26</v>
      </c>
      <c r="L2179" s="15" t="s">
        <v>26</v>
      </c>
      <c r="M2179" s="15" t="s">
        <v>24</v>
      </c>
      <c r="N2179" s="15" t="s">
        <v>24</v>
      </c>
      <c r="O2179" s="15" t="s">
        <v>26</v>
      </c>
      <c r="P2179" s="15" t="s">
        <v>29</v>
      </c>
      <c r="Q2179" s="15" t="s">
        <v>26</v>
      </c>
      <c r="R2179" s="15" t="s">
        <v>21</v>
      </c>
      <c r="S2179" s="18" t="n">
        <v>102.65</v>
      </c>
      <c r="T2179" s="15" t="n">
        <v>7550.3</v>
      </c>
      <c r="U2179" s="15" t="s">
        <v>24</v>
      </c>
      <c r="V2179" s="18" t="n">
        <f aca="false">IF(ISNUMBER(T2179),T2179,0)</f>
        <v>7550.3</v>
      </c>
      <c r="W2179" s="15" t="n">
        <f aca="false">IF(U2179="Yes",1,0)</f>
        <v>0</v>
      </c>
      <c r="X2179" s="15" t="str">
        <f aca="false">IF(F2179&lt;=12,"0-12 months",IF(F2179&lt;=24,"13-24 months",IF(F2179&lt;=48,"25-48 months","49-72 months")))</f>
        <v>49-72 months</v>
      </c>
      <c r="Y2179" s="15" t="str">
        <f aca="false">IF(C2179=1,"Yes","No")</f>
        <v>Yes</v>
      </c>
      <c r="Z2179" s="15" t="n">
        <f aca="false">COUNTIF(J2179:O2179,"Yes")</f>
        <v>4</v>
      </c>
      <c r="AA2179" s="18" t="n">
        <f aca="false">S2179*W2179</f>
        <v>0</v>
      </c>
      <c r="AB2179" s="15" t="n">
        <f aca="false">(P2179="Month-to-month")+(I2179="Fiber optic")+(R2179="Electronic check")+(F2179&lt;=12)+(M2179="No")+(J2179="No")</f>
        <v>2</v>
      </c>
      <c r="AC2179" s="15" t="str">
        <f aca="false">IF(AB2179&gt;=5,"High",IF(AB2179&gt;=3,"Medium","Low"))</f>
        <v>Low</v>
      </c>
    </row>
    <row r="2180" customFormat="false" ht="15" hidden="false" customHeight="false" outlineLevel="0" collapsed="false">
      <c r="A2180" s="15" t="s">
        <v>2277</v>
      </c>
      <c r="B2180" s="15" t="s">
        <v>98</v>
      </c>
      <c r="C2180" s="15" t="n">
        <v>0</v>
      </c>
      <c r="D2180" s="15" t="s">
        <v>26</v>
      </c>
      <c r="E2180" s="15" t="s">
        <v>24</v>
      </c>
      <c r="F2180" s="15" t="n">
        <v>53</v>
      </c>
      <c r="G2180" s="15" t="s">
        <v>26</v>
      </c>
      <c r="H2180" s="15" t="s">
        <v>24</v>
      </c>
      <c r="I2180" s="15" t="s">
        <v>24</v>
      </c>
      <c r="J2180" s="15" t="s">
        <v>28</v>
      </c>
      <c r="K2180" s="15" t="s">
        <v>28</v>
      </c>
      <c r="L2180" s="15" t="s">
        <v>28</v>
      </c>
      <c r="M2180" s="15" t="s">
        <v>28</v>
      </c>
      <c r="N2180" s="15" t="s">
        <v>28</v>
      </c>
      <c r="O2180" s="15" t="s">
        <v>28</v>
      </c>
      <c r="P2180" s="15" t="s">
        <v>29</v>
      </c>
      <c r="Q2180" s="15" t="s">
        <v>24</v>
      </c>
      <c r="R2180" s="15" t="s">
        <v>21</v>
      </c>
      <c r="S2180" s="18" t="n">
        <v>19.9</v>
      </c>
      <c r="T2180" s="15" t="n">
        <v>1110.05</v>
      </c>
      <c r="U2180" s="15" t="s">
        <v>24</v>
      </c>
      <c r="V2180" s="18" t="n">
        <f aca="false">IF(ISNUMBER(T2180),T2180,0)</f>
        <v>1110.05</v>
      </c>
      <c r="W2180" s="15" t="n">
        <f aca="false">IF(U2180="Yes",1,0)</f>
        <v>0</v>
      </c>
      <c r="X2180" s="15" t="str">
        <f aca="false">IF(F2180&lt;=12,"0-12 months",IF(F2180&lt;=24,"13-24 months",IF(F2180&lt;=48,"25-48 months","49-72 months")))</f>
        <v>49-72 months</v>
      </c>
      <c r="Y2180" s="15" t="str">
        <f aca="false">IF(C2180=1,"Yes","No")</f>
        <v>No</v>
      </c>
      <c r="Z2180" s="15" t="n">
        <f aca="false">COUNTIF(J2180:O2180,"Yes")</f>
        <v>0</v>
      </c>
      <c r="AA2180" s="18" t="n">
        <f aca="false">S2180*W2180</f>
        <v>0</v>
      </c>
      <c r="AB2180" s="15" t="n">
        <f aca="false">(P2180="Month-to-month")+(I2180="Fiber optic")+(R2180="Electronic check")+(F2180&lt;=12)+(M2180="No")+(J2180="No")</f>
        <v>0</v>
      </c>
      <c r="AC2180" s="15" t="str">
        <f aca="false">IF(AB2180&gt;=5,"High",IF(AB2180&gt;=3,"Medium","Low"))</f>
        <v>Low</v>
      </c>
    </row>
    <row r="2181" customFormat="false" ht="15" hidden="false" customHeight="false" outlineLevel="0" collapsed="false">
      <c r="A2181" s="15" t="s">
        <v>2278</v>
      </c>
      <c r="B2181" s="15" t="s">
        <v>94</v>
      </c>
      <c r="C2181" s="15" t="n">
        <v>0</v>
      </c>
      <c r="D2181" s="15" t="s">
        <v>24</v>
      </c>
      <c r="E2181" s="15" t="s">
        <v>24</v>
      </c>
      <c r="F2181" s="15" t="n">
        <v>5</v>
      </c>
      <c r="G2181" s="15" t="s">
        <v>26</v>
      </c>
      <c r="H2181" s="15" t="s">
        <v>24</v>
      </c>
      <c r="I2181" s="15" t="s">
        <v>24</v>
      </c>
      <c r="J2181" s="15" t="s">
        <v>28</v>
      </c>
      <c r="K2181" s="15" t="s">
        <v>28</v>
      </c>
      <c r="L2181" s="15" t="s">
        <v>28</v>
      </c>
      <c r="M2181" s="15" t="s">
        <v>28</v>
      </c>
      <c r="N2181" s="15" t="s">
        <v>28</v>
      </c>
      <c r="O2181" s="15" t="s">
        <v>28</v>
      </c>
      <c r="P2181" s="15" t="s">
        <v>27</v>
      </c>
      <c r="Q2181" s="15" t="s">
        <v>24</v>
      </c>
      <c r="R2181" s="15" t="s">
        <v>15</v>
      </c>
      <c r="S2181" s="18" t="n">
        <v>19.55</v>
      </c>
      <c r="T2181" s="15" t="n">
        <v>99.6</v>
      </c>
      <c r="U2181" s="15" t="s">
        <v>24</v>
      </c>
      <c r="V2181" s="18" t="n">
        <f aca="false">IF(ISNUMBER(T2181),T2181,0)</f>
        <v>99.6</v>
      </c>
      <c r="W2181" s="15" t="n">
        <f aca="false">IF(U2181="Yes",1,0)</f>
        <v>0</v>
      </c>
      <c r="X2181" s="15" t="str">
        <f aca="false">IF(F2181&lt;=12,"0-12 months",IF(F2181&lt;=24,"13-24 months",IF(F2181&lt;=48,"25-48 months","49-72 months")))</f>
        <v>0-12 months</v>
      </c>
      <c r="Y2181" s="15" t="str">
        <f aca="false">IF(C2181=1,"Yes","No")</f>
        <v>No</v>
      </c>
      <c r="Z2181" s="15" t="n">
        <f aca="false">COUNTIF(J2181:O2181,"Yes")</f>
        <v>0</v>
      </c>
      <c r="AA2181" s="18" t="n">
        <f aca="false">S2181*W2181</f>
        <v>0</v>
      </c>
      <c r="AB2181" s="15" t="n">
        <f aca="false">(P2181="Month-to-month")+(I2181="Fiber optic")+(R2181="Electronic check")+(F2181&lt;=12)+(M2181="No")+(J2181="No")</f>
        <v>2</v>
      </c>
      <c r="AC2181" s="15" t="str">
        <f aca="false">IF(AB2181&gt;=5,"High",IF(AB2181&gt;=3,"Medium","Low"))</f>
        <v>Low</v>
      </c>
    </row>
    <row r="2182" customFormat="false" ht="15" hidden="false" customHeight="false" outlineLevel="0" collapsed="false">
      <c r="A2182" s="15" t="s">
        <v>2279</v>
      </c>
      <c r="B2182" s="15" t="s">
        <v>98</v>
      </c>
      <c r="C2182" s="15" t="n">
        <v>1</v>
      </c>
      <c r="D2182" s="15" t="s">
        <v>26</v>
      </c>
      <c r="E2182" s="15" t="s">
        <v>24</v>
      </c>
      <c r="F2182" s="15" t="n">
        <v>71</v>
      </c>
      <c r="G2182" s="15" t="s">
        <v>26</v>
      </c>
      <c r="H2182" s="15" t="s">
        <v>24</v>
      </c>
      <c r="I2182" s="15" t="s">
        <v>102</v>
      </c>
      <c r="J2182" s="15" t="s">
        <v>24</v>
      </c>
      <c r="K2182" s="15" t="s">
        <v>26</v>
      </c>
      <c r="L2182" s="15" t="s">
        <v>26</v>
      </c>
      <c r="M2182" s="15" t="s">
        <v>26</v>
      </c>
      <c r="N2182" s="15" t="s">
        <v>24</v>
      </c>
      <c r="O2182" s="15" t="s">
        <v>26</v>
      </c>
      <c r="P2182" s="15" t="s">
        <v>29</v>
      </c>
      <c r="Q2182" s="15" t="s">
        <v>26</v>
      </c>
      <c r="R2182" s="15" t="s">
        <v>21</v>
      </c>
      <c r="S2182" s="18" t="n">
        <v>95.5</v>
      </c>
      <c r="T2182" s="15" t="n">
        <v>6707.15</v>
      </c>
      <c r="U2182" s="15" t="s">
        <v>24</v>
      </c>
      <c r="V2182" s="18" t="n">
        <f aca="false">IF(ISNUMBER(T2182),T2182,0)</f>
        <v>6707.15</v>
      </c>
      <c r="W2182" s="15" t="n">
        <f aca="false">IF(U2182="Yes",1,0)</f>
        <v>0</v>
      </c>
      <c r="X2182" s="15" t="str">
        <f aca="false">IF(F2182&lt;=12,"0-12 months",IF(F2182&lt;=24,"13-24 months",IF(F2182&lt;=48,"25-48 months","49-72 months")))</f>
        <v>49-72 months</v>
      </c>
      <c r="Y2182" s="15" t="str">
        <f aca="false">IF(C2182=1,"Yes","No")</f>
        <v>Yes</v>
      </c>
      <c r="Z2182" s="15" t="n">
        <f aca="false">COUNTIF(J2182:O2182,"Yes")</f>
        <v>4</v>
      </c>
      <c r="AA2182" s="18" t="n">
        <f aca="false">S2182*W2182</f>
        <v>0</v>
      </c>
      <c r="AB2182" s="15" t="n">
        <f aca="false">(P2182="Month-to-month")+(I2182="Fiber optic")+(R2182="Electronic check")+(F2182&lt;=12)+(M2182="No")+(J2182="No")</f>
        <v>2</v>
      </c>
      <c r="AC2182" s="15" t="str">
        <f aca="false">IF(AB2182&gt;=5,"High",IF(AB2182&gt;=3,"Medium","Low"))</f>
        <v>Low</v>
      </c>
    </row>
    <row r="2183" customFormat="false" ht="15" hidden="false" customHeight="false" outlineLevel="0" collapsed="false">
      <c r="A2183" s="15" t="s">
        <v>2280</v>
      </c>
      <c r="B2183" s="15" t="s">
        <v>94</v>
      </c>
      <c r="C2183" s="15" t="n">
        <v>0</v>
      </c>
      <c r="D2183" s="15" t="s">
        <v>26</v>
      </c>
      <c r="E2183" s="15" t="s">
        <v>26</v>
      </c>
      <c r="F2183" s="15" t="n">
        <v>50</v>
      </c>
      <c r="G2183" s="15" t="s">
        <v>26</v>
      </c>
      <c r="H2183" s="15" t="s">
        <v>26</v>
      </c>
      <c r="I2183" s="15" t="s">
        <v>96</v>
      </c>
      <c r="J2183" s="15" t="s">
        <v>24</v>
      </c>
      <c r="K2183" s="15" t="s">
        <v>26</v>
      </c>
      <c r="L2183" s="15" t="s">
        <v>26</v>
      </c>
      <c r="M2183" s="15" t="s">
        <v>26</v>
      </c>
      <c r="N2183" s="15" t="s">
        <v>26</v>
      </c>
      <c r="O2183" s="15" t="s">
        <v>26</v>
      </c>
      <c r="P2183" s="15" t="s">
        <v>27</v>
      </c>
      <c r="Q2183" s="15" t="s">
        <v>26</v>
      </c>
      <c r="R2183" s="15" t="s">
        <v>21</v>
      </c>
      <c r="S2183" s="18" t="n">
        <v>84.15</v>
      </c>
      <c r="T2183" s="15" t="n">
        <v>4164.4</v>
      </c>
      <c r="U2183" s="15" t="s">
        <v>24</v>
      </c>
      <c r="V2183" s="18" t="n">
        <f aca="false">IF(ISNUMBER(T2183),T2183,0)</f>
        <v>4164.4</v>
      </c>
      <c r="W2183" s="15" t="n">
        <f aca="false">IF(U2183="Yes",1,0)</f>
        <v>0</v>
      </c>
      <c r="X2183" s="15" t="str">
        <f aca="false">IF(F2183&lt;=12,"0-12 months",IF(F2183&lt;=24,"13-24 months",IF(F2183&lt;=48,"25-48 months","49-72 months")))</f>
        <v>49-72 months</v>
      </c>
      <c r="Y2183" s="15" t="str">
        <f aca="false">IF(C2183=1,"Yes","No")</f>
        <v>No</v>
      </c>
      <c r="Z2183" s="15" t="n">
        <f aca="false">COUNTIF(J2183:O2183,"Yes")</f>
        <v>5</v>
      </c>
      <c r="AA2183" s="18" t="n">
        <f aca="false">S2183*W2183</f>
        <v>0</v>
      </c>
      <c r="AB2183" s="15" t="n">
        <f aca="false">(P2183="Month-to-month")+(I2183="Fiber optic")+(R2183="Electronic check")+(F2183&lt;=12)+(M2183="No")+(J2183="No")</f>
        <v>1</v>
      </c>
      <c r="AC2183" s="15" t="str">
        <f aca="false">IF(AB2183&gt;=5,"High",IF(AB2183&gt;=3,"Medium","Low"))</f>
        <v>Low</v>
      </c>
    </row>
    <row r="2184" customFormat="false" ht="15" hidden="false" customHeight="false" outlineLevel="0" collapsed="false">
      <c r="A2184" s="15" t="s">
        <v>2281</v>
      </c>
      <c r="B2184" s="15" t="s">
        <v>98</v>
      </c>
      <c r="C2184" s="15" t="n">
        <v>0</v>
      </c>
      <c r="D2184" s="15" t="s">
        <v>26</v>
      </c>
      <c r="E2184" s="15" t="s">
        <v>26</v>
      </c>
      <c r="F2184" s="15" t="n">
        <v>56</v>
      </c>
      <c r="G2184" s="15" t="s">
        <v>26</v>
      </c>
      <c r="H2184" s="15" t="s">
        <v>26</v>
      </c>
      <c r="I2184" s="15" t="s">
        <v>102</v>
      </c>
      <c r="J2184" s="15" t="s">
        <v>24</v>
      </c>
      <c r="K2184" s="15" t="s">
        <v>24</v>
      </c>
      <c r="L2184" s="15" t="s">
        <v>26</v>
      </c>
      <c r="M2184" s="15" t="s">
        <v>26</v>
      </c>
      <c r="N2184" s="15" t="s">
        <v>26</v>
      </c>
      <c r="O2184" s="15" t="s">
        <v>26</v>
      </c>
      <c r="P2184" s="15" t="s">
        <v>29</v>
      </c>
      <c r="Q2184" s="15" t="s">
        <v>26</v>
      </c>
      <c r="R2184" s="15" t="s">
        <v>15</v>
      </c>
      <c r="S2184" s="18" t="n">
        <v>103.2</v>
      </c>
      <c r="T2184" s="15" t="n">
        <v>5873.75</v>
      </c>
      <c r="U2184" s="15" t="s">
        <v>24</v>
      </c>
      <c r="V2184" s="18" t="n">
        <f aca="false">IF(ISNUMBER(T2184),T2184,0)</f>
        <v>5873.75</v>
      </c>
      <c r="W2184" s="15" t="n">
        <f aca="false">IF(U2184="Yes",1,0)</f>
        <v>0</v>
      </c>
      <c r="X2184" s="15" t="str">
        <f aca="false">IF(F2184&lt;=12,"0-12 months",IF(F2184&lt;=24,"13-24 months",IF(F2184&lt;=48,"25-48 months","49-72 months")))</f>
        <v>49-72 months</v>
      </c>
      <c r="Y2184" s="15" t="str">
        <f aca="false">IF(C2184=1,"Yes","No")</f>
        <v>No</v>
      </c>
      <c r="Z2184" s="15" t="n">
        <f aca="false">COUNTIF(J2184:O2184,"Yes")</f>
        <v>4</v>
      </c>
      <c r="AA2184" s="18" t="n">
        <f aca="false">S2184*W2184</f>
        <v>0</v>
      </c>
      <c r="AB2184" s="15" t="n">
        <f aca="false">(P2184="Month-to-month")+(I2184="Fiber optic")+(R2184="Electronic check")+(F2184&lt;=12)+(M2184="No")+(J2184="No")</f>
        <v>3</v>
      </c>
      <c r="AC2184" s="15" t="str">
        <f aca="false">IF(AB2184&gt;=5,"High",IF(AB2184&gt;=3,"Medium","Low"))</f>
        <v>Medium</v>
      </c>
    </row>
    <row r="2185" customFormat="false" ht="15" hidden="false" customHeight="false" outlineLevel="0" collapsed="false">
      <c r="A2185" s="15" t="s">
        <v>2282</v>
      </c>
      <c r="B2185" s="15" t="s">
        <v>98</v>
      </c>
      <c r="C2185" s="15" t="n">
        <v>0</v>
      </c>
      <c r="D2185" s="15" t="s">
        <v>24</v>
      </c>
      <c r="E2185" s="15" t="s">
        <v>24</v>
      </c>
      <c r="F2185" s="15" t="n">
        <v>2</v>
      </c>
      <c r="G2185" s="15" t="s">
        <v>26</v>
      </c>
      <c r="H2185" s="15" t="s">
        <v>24</v>
      </c>
      <c r="I2185" s="15" t="s">
        <v>96</v>
      </c>
      <c r="J2185" s="15" t="s">
        <v>24</v>
      </c>
      <c r="K2185" s="15" t="s">
        <v>24</v>
      </c>
      <c r="L2185" s="15" t="s">
        <v>24</v>
      </c>
      <c r="M2185" s="15" t="s">
        <v>26</v>
      </c>
      <c r="N2185" s="15" t="s">
        <v>24</v>
      </c>
      <c r="O2185" s="15" t="s">
        <v>24</v>
      </c>
      <c r="P2185" s="15" t="s">
        <v>25</v>
      </c>
      <c r="Q2185" s="15" t="s">
        <v>26</v>
      </c>
      <c r="R2185" s="15" t="s">
        <v>21</v>
      </c>
      <c r="S2185" s="18" t="n">
        <v>50.2</v>
      </c>
      <c r="T2185" s="15" t="n">
        <v>109.25</v>
      </c>
      <c r="U2185" s="15" t="s">
        <v>24</v>
      </c>
      <c r="V2185" s="18" t="n">
        <f aca="false">IF(ISNUMBER(T2185),T2185,0)</f>
        <v>109.25</v>
      </c>
      <c r="W2185" s="15" t="n">
        <f aca="false">IF(U2185="Yes",1,0)</f>
        <v>0</v>
      </c>
      <c r="X2185" s="15" t="str">
        <f aca="false">IF(F2185&lt;=12,"0-12 months",IF(F2185&lt;=24,"13-24 months",IF(F2185&lt;=48,"25-48 months","49-72 months")))</f>
        <v>0-12 months</v>
      </c>
      <c r="Y2185" s="15" t="str">
        <f aca="false">IF(C2185=1,"Yes","No")</f>
        <v>No</v>
      </c>
      <c r="Z2185" s="15" t="n">
        <f aca="false">COUNTIF(J2185:O2185,"Yes")</f>
        <v>1</v>
      </c>
      <c r="AA2185" s="18" t="n">
        <f aca="false">S2185*W2185</f>
        <v>0</v>
      </c>
      <c r="AB2185" s="15" t="n">
        <f aca="false">(P2185="Month-to-month")+(I2185="Fiber optic")+(R2185="Electronic check")+(F2185&lt;=12)+(M2185="No")+(J2185="No")</f>
        <v>3</v>
      </c>
      <c r="AC2185" s="15" t="str">
        <f aca="false">IF(AB2185&gt;=5,"High",IF(AB2185&gt;=3,"Medium","Low"))</f>
        <v>Medium</v>
      </c>
    </row>
    <row r="2186" customFormat="false" ht="15" hidden="false" customHeight="false" outlineLevel="0" collapsed="false">
      <c r="A2186" s="15" t="s">
        <v>2283</v>
      </c>
      <c r="B2186" s="15" t="s">
        <v>94</v>
      </c>
      <c r="C2186" s="15" t="n">
        <v>1</v>
      </c>
      <c r="D2186" s="15" t="s">
        <v>24</v>
      </c>
      <c r="E2186" s="15" t="s">
        <v>24</v>
      </c>
      <c r="F2186" s="15" t="n">
        <v>2</v>
      </c>
      <c r="G2186" s="15" t="s">
        <v>26</v>
      </c>
      <c r="H2186" s="15" t="s">
        <v>26</v>
      </c>
      <c r="I2186" s="15" t="s">
        <v>102</v>
      </c>
      <c r="J2186" s="15" t="s">
        <v>24</v>
      </c>
      <c r="K2186" s="15" t="s">
        <v>24</v>
      </c>
      <c r="L2186" s="15" t="s">
        <v>26</v>
      </c>
      <c r="M2186" s="15" t="s">
        <v>24</v>
      </c>
      <c r="N2186" s="15" t="s">
        <v>24</v>
      </c>
      <c r="O2186" s="15" t="s">
        <v>26</v>
      </c>
      <c r="P2186" s="15" t="s">
        <v>25</v>
      </c>
      <c r="Q2186" s="15" t="s">
        <v>26</v>
      </c>
      <c r="R2186" s="15" t="s">
        <v>15</v>
      </c>
      <c r="S2186" s="18" t="n">
        <v>88.55</v>
      </c>
      <c r="T2186" s="15" t="n">
        <v>179.25</v>
      </c>
      <c r="U2186" s="15" t="s">
        <v>26</v>
      </c>
      <c r="V2186" s="18" t="n">
        <f aca="false">IF(ISNUMBER(T2186),T2186,0)</f>
        <v>179.25</v>
      </c>
      <c r="W2186" s="15" t="n">
        <f aca="false">IF(U2186="Yes",1,0)</f>
        <v>1</v>
      </c>
      <c r="X2186" s="15" t="str">
        <f aca="false">IF(F2186&lt;=12,"0-12 months",IF(F2186&lt;=24,"13-24 months",IF(F2186&lt;=48,"25-48 months","49-72 months")))</f>
        <v>0-12 months</v>
      </c>
      <c r="Y2186" s="15" t="str">
        <f aca="false">IF(C2186=1,"Yes","No")</f>
        <v>Yes</v>
      </c>
      <c r="Z2186" s="15" t="n">
        <f aca="false">COUNTIF(J2186:O2186,"Yes")</f>
        <v>2</v>
      </c>
      <c r="AA2186" s="18" t="n">
        <f aca="false">S2186*W2186</f>
        <v>88.55</v>
      </c>
      <c r="AB2186" s="15" t="n">
        <f aca="false">(P2186="Month-to-month")+(I2186="Fiber optic")+(R2186="Electronic check")+(F2186&lt;=12)+(M2186="No")+(J2186="No")</f>
        <v>6</v>
      </c>
      <c r="AC2186" s="15" t="str">
        <f aca="false">IF(AB2186&gt;=5,"High",IF(AB2186&gt;=3,"Medium","Low"))</f>
        <v>High</v>
      </c>
    </row>
    <row r="2187" customFormat="false" ht="15" hidden="false" customHeight="false" outlineLevel="0" collapsed="false">
      <c r="A2187" s="15" t="s">
        <v>2284</v>
      </c>
      <c r="B2187" s="15" t="s">
        <v>98</v>
      </c>
      <c r="C2187" s="15" t="n">
        <v>0</v>
      </c>
      <c r="D2187" s="15" t="s">
        <v>26</v>
      </c>
      <c r="E2187" s="15" t="s">
        <v>26</v>
      </c>
      <c r="F2187" s="15" t="n">
        <v>24</v>
      </c>
      <c r="G2187" s="15" t="s">
        <v>26</v>
      </c>
      <c r="H2187" s="15" t="s">
        <v>26</v>
      </c>
      <c r="I2187" s="15" t="s">
        <v>96</v>
      </c>
      <c r="J2187" s="15" t="s">
        <v>26</v>
      </c>
      <c r="K2187" s="15" t="s">
        <v>24</v>
      </c>
      <c r="L2187" s="15" t="s">
        <v>24</v>
      </c>
      <c r="M2187" s="15" t="s">
        <v>24</v>
      </c>
      <c r="N2187" s="15" t="s">
        <v>24</v>
      </c>
      <c r="O2187" s="15" t="s">
        <v>24</v>
      </c>
      <c r="P2187" s="15" t="s">
        <v>25</v>
      </c>
      <c r="Q2187" s="15" t="s">
        <v>24</v>
      </c>
      <c r="R2187" s="15" t="s">
        <v>15</v>
      </c>
      <c r="S2187" s="18" t="n">
        <v>54.75</v>
      </c>
      <c r="T2187" s="15" t="n">
        <v>1338.15</v>
      </c>
      <c r="U2187" s="15" t="s">
        <v>26</v>
      </c>
      <c r="V2187" s="18" t="n">
        <f aca="false">IF(ISNUMBER(T2187),T2187,0)</f>
        <v>1338.15</v>
      </c>
      <c r="W2187" s="15" t="n">
        <f aca="false">IF(U2187="Yes",1,0)</f>
        <v>1</v>
      </c>
      <c r="X2187" s="15" t="str">
        <f aca="false">IF(F2187&lt;=12,"0-12 months",IF(F2187&lt;=24,"13-24 months",IF(F2187&lt;=48,"25-48 months","49-72 months")))</f>
        <v>13-24 months</v>
      </c>
      <c r="Y2187" s="15" t="str">
        <f aca="false">IF(C2187=1,"Yes","No")</f>
        <v>No</v>
      </c>
      <c r="Z2187" s="15" t="n">
        <f aca="false">COUNTIF(J2187:O2187,"Yes")</f>
        <v>1</v>
      </c>
      <c r="AA2187" s="18" t="n">
        <f aca="false">S2187*W2187</f>
        <v>54.75</v>
      </c>
      <c r="AB2187" s="15" t="n">
        <f aca="false">(P2187="Month-to-month")+(I2187="Fiber optic")+(R2187="Electronic check")+(F2187&lt;=12)+(M2187="No")+(J2187="No")</f>
        <v>3</v>
      </c>
      <c r="AC2187" s="15" t="str">
        <f aca="false">IF(AB2187&gt;=5,"High",IF(AB2187&gt;=3,"Medium","Low"))</f>
        <v>Medium</v>
      </c>
    </row>
    <row r="2188" customFormat="false" ht="15" hidden="false" customHeight="false" outlineLevel="0" collapsed="false">
      <c r="A2188" s="15" t="s">
        <v>2285</v>
      </c>
      <c r="B2188" s="15" t="s">
        <v>98</v>
      </c>
      <c r="C2188" s="15" t="n">
        <v>0</v>
      </c>
      <c r="D2188" s="15" t="s">
        <v>26</v>
      </c>
      <c r="E2188" s="15" t="s">
        <v>26</v>
      </c>
      <c r="F2188" s="15" t="n">
        <v>46</v>
      </c>
      <c r="G2188" s="15" t="s">
        <v>26</v>
      </c>
      <c r="H2188" s="15" t="s">
        <v>24</v>
      </c>
      <c r="I2188" s="15" t="s">
        <v>24</v>
      </c>
      <c r="J2188" s="15" t="s">
        <v>28</v>
      </c>
      <c r="K2188" s="15" t="s">
        <v>28</v>
      </c>
      <c r="L2188" s="15" t="s">
        <v>28</v>
      </c>
      <c r="M2188" s="15" t="s">
        <v>28</v>
      </c>
      <c r="N2188" s="15" t="s">
        <v>28</v>
      </c>
      <c r="O2188" s="15" t="s">
        <v>28</v>
      </c>
      <c r="P2188" s="15" t="s">
        <v>29</v>
      </c>
      <c r="Q2188" s="15" t="s">
        <v>24</v>
      </c>
      <c r="R2188" s="15" t="s">
        <v>21</v>
      </c>
      <c r="S2188" s="18" t="n">
        <v>19.95</v>
      </c>
      <c r="T2188" s="15" t="n">
        <v>862.4</v>
      </c>
      <c r="U2188" s="15" t="s">
        <v>24</v>
      </c>
      <c r="V2188" s="18" t="n">
        <f aca="false">IF(ISNUMBER(T2188),T2188,0)</f>
        <v>862.4</v>
      </c>
      <c r="W2188" s="15" t="n">
        <f aca="false">IF(U2188="Yes",1,0)</f>
        <v>0</v>
      </c>
      <c r="X2188" s="15" t="str">
        <f aca="false">IF(F2188&lt;=12,"0-12 months",IF(F2188&lt;=24,"13-24 months",IF(F2188&lt;=48,"25-48 months","49-72 months")))</f>
        <v>25-48 months</v>
      </c>
      <c r="Y2188" s="15" t="str">
        <f aca="false">IF(C2188=1,"Yes","No")</f>
        <v>No</v>
      </c>
      <c r="Z2188" s="15" t="n">
        <f aca="false">COUNTIF(J2188:O2188,"Yes")</f>
        <v>0</v>
      </c>
      <c r="AA2188" s="18" t="n">
        <f aca="false">S2188*W2188</f>
        <v>0</v>
      </c>
      <c r="AB2188" s="15" t="n">
        <f aca="false">(P2188="Month-to-month")+(I2188="Fiber optic")+(R2188="Electronic check")+(F2188&lt;=12)+(M2188="No")+(J2188="No")</f>
        <v>0</v>
      </c>
      <c r="AC2188" s="15" t="str">
        <f aca="false">IF(AB2188&gt;=5,"High",IF(AB2188&gt;=3,"Medium","Low"))</f>
        <v>Low</v>
      </c>
    </row>
    <row r="2189" customFormat="false" ht="15" hidden="false" customHeight="false" outlineLevel="0" collapsed="false">
      <c r="A2189" s="15" t="s">
        <v>2286</v>
      </c>
      <c r="B2189" s="15" t="s">
        <v>98</v>
      </c>
      <c r="C2189" s="15" t="n">
        <v>0</v>
      </c>
      <c r="D2189" s="15" t="s">
        <v>26</v>
      </c>
      <c r="E2189" s="15" t="s">
        <v>24</v>
      </c>
      <c r="F2189" s="15" t="n">
        <v>71</v>
      </c>
      <c r="G2189" s="15" t="s">
        <v>26</v>
      </c>
      <c r="H2189" s="15" t="s">
        <v>26</v>
      </c>
      <c r="I2189" s="15" t="s">
        <v>102</v>
      </c>
      <c r="J2189" s="15" t="s">
        <v>26</v>
      </c>
      <c r="K2189" s="15" t="s">
        <v>26</v>
      </c>
      <c r="L2189" s="15" t="s">
        <v>26</v>
      </c>
      <c r="M2189" s="15" t="s">
        <v>26</v>
      </c>
      <c r="N2189" s="15" t="s">
        <v>26</v>
      </c>
      <c r="O2189" s="15" t="s">
        <v>26</v>
      </c>
      <c r="P2189" s="15" t="s">
        <v>29</v>
      </c>
      <c r="Q2189" s="15" t="s">
        <v>26</v>
      </c>
      <c r="R2189" s="15" t="s">
        <v>15</v>
      </c>
      <c r="S2189" s="18" t="n">
        <v>116.25</v>
      </c>
      <c r="T2189" s="15" t="n">
        <v>8564.75</v>
      </c>
      <c r="U2189" s="15" t="s">
        <v>24</v>
      </c>
      <c r="V2189" s="18" t="n">
        <f aca="false">IF(ISNUMBER(T2189),T2189,0)</f>
        <v>8564.75</v>
      </c>
      <c r="W2189" s="15" t="n">
        <f aca="false">IF(U2189="Yes",1,0)</f>
        <v>0</v>
      </c>
      <c r="X2189" s="15" t="str">
        <f aca="false">IF(F2189&lt;=12,"0-12 months",IF(F2189&lt;=24,"13-24 months",IF(F2189&lt;=48,"25-48 months","49-72 months")))</f>
        <v>49-72 months</v>
      </c>
      <c r="Y2189" s="15" t="str">
        <f aca="false">IF(C2189=1,"Yes","No")</f>
        <v>No</v>
      </c>
      <c r="Z2189" s="15" t="n">
        <f aca="false">COUNTIF(J2189:O2189,"Yes")</f>
        <v>6</v>
      </c>
      <c r="AA2189" s="18" t="n">
        <f aca="false">S2189*W2189</f>
        <v>0</v>
      </c>
      <c r="AB2189" s="15" t="n">
        <f aca="false">(P2189="Month-to-month")+(I2189="Fiber optic")+(R2189="Electronic check")+(F2189&lt;=12)+(M2189="No")+(J2189="No")</f>
        <v>2</v>
      </c>
      <c r="AC2189" s="15" t="str">
        <f aca="false">IF(AB2189&gt;=5,"High",IF(AB2189&gt;=3,"Medium","Low"))</f>
        <v>Low</v>
      </c>
    </row>
    <row r="2190" customFormat="false" ht="15" hidden="false" customHeight="false" outlineLevel="0" collapsed="false">
      <c r="A2190" s="15" t="s">
        <v>2287</v>
      </c>
      <c r="B2190" s="15" t="s">
        <v>94</v>
      </c>
      <c r="C2190" s="15" t="n">
        <v>0</v>
      </c>
      <c r="D2190" s="15" t="s">
        <v>24</v>
      </c>
      <c r="E2190" s="15" t="s">
        <v>24</v>
      </c>
      <c r="F2190" s="15" t="n">
        <v>29</v>
      </c>
      <c r="G2190" s="15" t="s">
        <v>24</v>
      </c>
      <c r="H2190" s="15" t="s">
        <v>95</v>
      </c>
      <c r="I2190" s="15" t="s">
        <v>96</v>
      </c>
      <c r="J2190" s="15" t="s">
        <v>24</v>
      </c>
      <c r="K2190" s="15" t="s">
        <v>24</v>
      </c>
      <c r="L2190" s="15" t="s">
        <v>24</v>
      </c>
      <c r="M2190" s="15" t="s">
        <v>26</v>
      </c>
      <c r="N2190" s="15" t="s">
        <v>24</v>
      </c>
      <c r="O2190" s="15" t="s">
        <v>24</v>
      </c>
      <c r="P2190" s="15" t="s">
        <v>25</v>
      </c>
      <c r="Q2190" s="15" t="s">
        <v>26</v>
      </c>
      <c r="R2190" s="15" t="s">
        <v>15</v>
      </c>
      <c r="S2190" s="18" t="n">
        <v>31.2</v>
      </c>
      <c r="T2190" s="15" t="n">
        <v>926.2</v>
      </c>
      <c r="U2190" s="15" t="s">
        <v>24</v>
      </c>
      <c r="V2190" s="18" t="n">
        <f aca="false">IF(ISNUMBER(T2190),T2190,0)</f>
        <v>926.2</v>
      </c>
      <c r="W2190" s="15" t="n">
        <f aca="false">IF(U2190="Yes",1,0)</f>
        <v>0</v>
      </c>
      <c r="X2190" s="15" t="str">
        <f aca="false">IF(F2190&lt;=12,"0-12 months",IF(F2190&lt;=24,"13-24 months",IF(F2190&lt;=48,"25-48 months","49-72 months")))</f>
        <v>25-48 months</v>
      </c>
      <c r="Y2190" s="15" t="str">
        <f aca="false">IF(C2190=1,"Yes","No")</f>
        <v>No</v>
      </c>
      <c r="Z2190" s="15" t="n">
        <f aca="false">COUNTIF(J2190:O2190,"Yes")</f>
        <v>1</v>
      </c>
      <c r="AA2190" s="18" t="n">
        <f aca="false">S2190*W2190</f>
        <v>0</v>
      </c>
      <c r="AB2190" s="15" t="n">
        <f aca="false">(P2190="Month-to-month")+(I2190="Fiber optic")+(R2190="Electronic check")+(F2190&lt;=12)+(M2190="No")+(J2190="No")</f>
        <v>3</v>
      </c>
      <c r="AC2190" s="15" t="str">
        <f aca="false">IF(AB2190&gt;=5,"High",IF(AB2190&gt;=3,"Medium","Low"))</f>
        <v>Medium</v>
      </c>
    </row>
    <row r="2191" customFormat="false" ht="15" hidden="false" customHeight="false" outlineLevel="0" collapsed="false">
      <c r="A2191" s="15" t="s">
        <v>2288</v>
      </c>
      <c r="B2191" s="15" t="s">
        <v>98</v>
      </c>
      <c r="C2191" s="15" t="n">
        <v>0</v>
      </c>
      <c r="D2191" s="15" t="s">
        <v>26</v>
      </c>
      <c r="E2191" s="15" t="s">
        <v>26</v>
      </c>
      <c r="F2191" s="15" t="n">
        <v>69</v>
      </c>
      <c r="G2191" s="15" t="s">
        <v>26</v>
      </c>
      <c r="H2191" s="15" t="s">
        <v>26</v>
      </c>
      <c r="I2191" s="15" t="s">
        <v>24</v>
      </c>
      <c r="J2191" s="15" t="s">
        <v>28</v>
      </c>
      <c r="K2191" s="15" t="s">
        <v>28</v>
      </c>
      <c r="L2191" s="15" t="s">
        <v>28</v>
      </c>
      <c r="M2191" s="15" t="s">
        <v>28</v>
      </c>
      <c r="N2191" s="15" t="s">
        <v>28</v>
      </c>
      <c r="O2191" s="15" t="s">
        <v>28</v>
      </c>
      <c r="P2191" s="15" t="s">
        <v>29</v>
      </c>
      <c r="Q2191" s="15" t="s">
        <v>24</v>
      </c>
      <c r="R2191" s="15" t="s">
        <v>19</v>
      </c>
      <c r="S2191" s="18" t="n">
        <v>24.45</v>
      </c>
      <c r="T2191" s="15" t="n">
        <v>1718.2</v>
      </c>
      <c r="U2191" s="15" t="s">
        <v>24</v>
      </c>
      <c r="V2191" s="18" t="n">
        <f aca="false">IF(ISNUMBER(T2191),T2191,0)</f>
        <v>1718.2</v>
      </c>
      <c r="W2191" s="15" t="n">
        <f aca="false">IF(U2191="Yes",1,0)</f>
        <v>0</v>
      </c>
      <c r="X2191" s="15" t="str">
        <f aca="false">IF(F2191&lt;=12,"0-12 months",IF(F2191&lt;=24,"13-24 months",IF(F2191&lt;=48,"25-48 months","49-72 months")))</f>
        <v>49-72 months</v>
      </c>
      <c r="Y2191" s="15" t="str">
        <f aca="false">IF(C2191=1,"Yes","No")</f>
        <v>No</v>
      </c>
      <c r="Z2191" s="15" t="n">
        <f aca="false">COUNTIF(J2191:O2191,"Yes")</f>
        <v>0</v>
      </c>
      <c r="AA2191" s="18" t="n">
        <f aca="false">S2191*W2191</f>
        <v>0</v>
      </c>
      <c r="AB2191" s="15" t="n">
        <f aca="false">(P2191="Month-to-month")+(I2191="Fiber optic")+(R2191="Electronic check")+(F2191&lt;=12)+(M2191="No")+(J2191="No")</f>
        <v>0</v>
      </c>
      <c r="AC2191" s="15" t="str">
        <f aca="false">IF(AB2191&gt;=5,"High",IF(AB2191&gt;=3,"Medium","Low"))</f>
        <v>Low</v>
      </c>
    </row>
    <row r="2192" customFormat="false" ht="15" hidden="false" customHeight="false" outlineLevel="0" collapsed="false">
      <c r="A2192" s="15" t="s">
        <v>2289</v>
      </c>
      <c r="B2192" s="15" t="s">
        <v>98</v>
      </c>
      <c r="C2192" s="15" t="n">
        <v>0</v>
      </c>
      <c r="D2192" s="15" t="s">
        <v>26</v>
      </c>
      <c r="E2192" s="15" t="s">
        <v>24</v>
      </c>
      <c r="F2192" s="15" t="n">
        <v>71</v>
      </c>
      <c r="G2192" s="15" t="s">
        <v>26</v>
      </c>
      <c r="H2192" s="15" t="s">
        <v>26</v>
      </c>
      <c r="I2192" s="15" t="s">
        <v>96</v>
      </c>
      <c r="J2192" s="15" t="s">
        <v>24</v>
      </c>
      <c r="K2192" s="15" t="s">
        <v>26</v>
      </c>
      <c r="L2192" s="15" t="s">
        <v>26</v>
      </c>
      <c r="M2192" s="15" t="s">
        <v>26</v>
      </c>
      <c r="N2192" s="15" t="s">
        <v>26</v>
      </c>
      <c r="O2192" s="15" t="s">
        <v>26</v>
      </c>
      <c r="P2192" s="15" t="s">
        <v>29</v>
      </c>
      <c r="Q2192" s="15" t="s">
        <v>24</v>
      </c>
      <c r="R2192" s="15" t="s">
        <v>21</v>
      </c>
      <c r="S2192" s="18" t="n">
        <v>84.2</v>
      </c>
      <c r="T2192" s="15" t="n">
        <v>5956.85</v>
      </c>
      <c r="U2192" s="15" t="s">
        <v>24</v>
      </c>
      <c r="V2192" s="18" t="n">
        <f aca="false">IF(ISNUMBER(T2192),T2192,0)</f>
        <v>5956.85</v>
      </c>
      <c r="W2192" s="15" t="n">
        <f aca="false">IF(U2192="Yes",1,0)</f>
        <v>0</v>
      </c>
      <c r="X2192" s="15" t="str">
        <f aca="false">IF(F2192&lt;=12,"0-12 months",IF(F2192&lt;=24,"13-24 months",IF(F2192&lt;=48,"25-48 months","49-72 months")))</f>
        <v>49-72 months</v>
      </c>
      <c r="Y2192" s="15" t="str">
        <f aca="false">IF(C2192=1,"Yes","No")</f>
        <v>No</v>
      </c>
      <c r="Z2192" s="15" t="n">
        <f aca="false">COUNTIF(J2192:O2192,"Yes")</f>
        <v>5</v>
      </c>
      <c r="AA2192" s="18" t="n">
        <f aca="false">S2192*W2192</f>
        <v>0</v>
      </c>
      <c r="AB2192" s="15" t="n">
        <f aca="false">(P2192="Month-to-month")+(I2192="Fiber optic")+(R2192="Electronic check")+(F2192&lt;=12)+(M2192="No")+(J2192="No")</f>
        <v>1</v>
      </c>
      <c r="AC2192" s="15" t="str">
        <f aca="false">IF(AB2192&gt;=5,"High",IF(AB2192&gt;=3,"Medium","Low"))</f>
        <v>Low</v>
      </c>
    </row>
    <row r="2193" customFormat="false" ht="15" hidden="false" customHeight="false" outlineLevel="0" collapsed="false">
      <c r="A2193" s="15" t="s">
        <v>2290</v>
      </c>
      <c r="B2193" s="15" t="s">
        <v>94</v>
      </c>
      <c r="C2193" s="15" t="n">
        <v>1</v>
      </c>
      <c r="D2193" s="15" t="s">
        <v>24</v>
      </c>
      <c r="E2193" s="15" t="s">
        <v>24</v>
      </c>
      <c r="F2193" s="15" t="n">
        <v>1</v>
      </c>
      <c r="G2193" s="15" t="s">
        <v>26</v>
      </c>
      <c r="H2193" s="15" t="s">
        <v>24</v>
      </c>
      <c r="I2193" s="15" t="s">
        <v>102</v>
      </c>
      <c r="J2193" s="15" t="s">
        <v>24</v>
      </c>
      <c r="K2193" s="15" t="s">
        <v>24</v>
      </c>
      <c r="L2193" s="15" t="s">
        <v>24</v>
      </c>
      <c r="M2193" s="15" t="s">
        <v>24</v>
      </c>
      <c r="N2193" s="15" t="s">
        <v>26</v>
      </c>
      <c r="O2193" s="15" t="s">
        <v>26</v>
      </c>
      <c r="P2193" s="15" t="s">
        <v>25</v>
      </c>
      <c r="Q2193" s="15" t="s">
        <v>26</v>
      </c>
      <c r="R2193" s="15" t="s">
        <v>15</v>
      </c>
      <c r="S2193" s="18" t="n">
        <v>91.3</v>
      </c>
      <c r="T2193" s="15" t="n">
        <v>91.3</v>
      </c>
      <c r="U2193" s="15" t="s">
        <v>26</v>
      </c>
      <c r="V2193" s="18" t="n">
        <f aca="false">IF(ISNUMBER(T2193),T2193,0)</f>
        <v>91.3</v>
      </c>
      <c r="W2193" s="15" t="n">
        <f aca="false">IF(U2193="Yes",1,0)</f>
        <v>1</v>
      </c>
      <c r="X2193" s="15" t="str">
        <f aca="false">IF(F2193&lt;=12,"0-12 months",IF(F2193&lt;=24,"13-24 months",IF(F2193&lt;=48,"25-48 months","49-72 months")))</f>
        <v>0-12 months</v>
      </c>
      <c r="Y2193" s="15" t="str">
        <f aca="false">IF(C2193=1,"Yes","No")</f>
        <v>Yes</v>
      </c>
      <c r="Z2193" s="15" t="n">
        <f aca="false">COUNTIF(J2193:O2193,"Yes")</f>
        <v>2</v>
      </c>
      <c r="AA2193" s="18" t="n">
        <f aca="false">S2193*W2193</f>
        <v>91.3</v>
      </c>
      <c r="AB2193" s="15" t="n">
        <f aca="false">(P2193="Month-to-month")+(I2193="Fiber optic")+(R2193="Electronic check")+(F2193&lt;=12)+(M2193="No")+(J2193="No")</f>
        <v>6</v>
      </c>
      <c r="AC2193" s="15" t="str">
        <f aca="false">IF(AB2193&gt;=5,"High",IF(AB2193&gt;=3,"Medium","Low"))</f>
        <v>High</v>
      </c>
    </row>
    <row r="2194" customFormat="false" ht="15" hidden="false" customHeight="false" outlineLevel="0" collapsed="false">
      <c r="A2194" s="15" t="s">
        <v>2291</v>
      </c>
      <c r="B2194" s="15" t="s">
        <v>98</v>
      </c>
      <c r="C2194" s="15" t="n">
        <v>1</v>
      </c>
      <c r="D2194" s="15" t="s">
        <v>26</v>
      </c>
      <c r="E2194" s="15" t="s">
        <v>24</v>
      </c>
      <c r="F2194" s="15" t="n">
        <v>56</v>
      </c>
      <c r="G2194" s="15" t="s">
        <v>26</v>
      </c>
      <c r="H2194" s="15" t="s">
        <v>24</v>
      </c>
      <c r="I2194" s="15" t="s">
        <v>96</v>
      </c>
      <c r="J2194" s="15" t="s">
        <v>26</v>
      </c>
      <c r="K2194" s="15" t="s">
        <v>26</v>
      </c>
      <c r="L2194" s="15" t="s">
        <v>26</v>
      </c>
      <c r="M2194" s="15" t="s">
        <v>26</v>
      </c>
      <c r="N2194" s="15" t="s">
        <v>26</v>
      </c>
      <c r="O2194" s="15" t="s">
        <v>26</v>
      </c>
      <c r="P2194" s="15" t="s">
        <v>29</v>
      </c>
      <c r="Q2194" s="15" t="s">
        <v>26</v>
      </c>
      <c r="R2194" s="15" t="s">
        <v>19</v>
      </c>
      <c r="S2194" s="18" t="n">
        <v>85.65</v>
      </c>
      <c r="T2194" s="15" t="n">
        <v>4824.45</v>
      </c>
      <c r="U2194" s="15" t="s">
        <v>24</v>
      </c>
      <c r="V2194" s="18" t="n">
        <f aca="false">IF(ISNUMBER(T2194),T2194,0)</f>
        <v>4824.45</v>
      </c>
      <c r="W2194" s="15" t="n">
        <f aca="false">IF(U2194="Yes",1,0)</f>
        <v>0</v>
      </c>
      <c r="X2194" s="15" t="str">
        <f aca="false">IF(F2194&lt;=12,"0-12 months",IF(F2194&lt;=24,"13-24 months",IF(F2194&lt;=48,"25-48 months","49-72 months")))</f>
        <v>49-72 months</v>
      </c>
      <c r="Y2194" s="15" t="str">
        <f aca="false">IF(C2194=1,"Yes","No")</f>
        <v>Yes</v>
      </c>
      <c r="Z2194" s="15" t="n">
        <f aca="false">COUNTIF(J2194:O2194,"Yes")</f>
        <v>6</v>
      </c>
      <c r="AA2194" s="18" t="n">
        <f aca="false">S2194*W2194</f>
        <v>0</v>
      </c>
      <c r="AB2194" s="15" t="n">
        <f aca="false">(P2194="Month-to-month")+(I2194="Fiber optic")+(R2194="Electronic check")+(F2194&lt;=12)+(M2194="No")+(J2194="No")</f>
        <v>0</v>
      </c>
      <c r="AC2194" s="15" t="str">
        <f aca="false">IF(AB2194&gt;=5,"High",IF(AB2194&gt;=3,"Medium","Low"))</f>
        <v>Low</v>
      </c>
    </row>
    <row r="2195" customFormat="false" ht="15" hidden="false" customHeight="false" outlineLevel="0" collapsed="false">
      <c r="A2195" s="15" t="s">
        <v>2292</v>
      </c>
      <c r="B2195" s="15" t="s">
        <v>98</v>
      </c>
      <c r="C2195" s="15" t="n">
        <v>0</v>
      </c>
      <c r="D2195" s="15" t="s">
        <v>24</v>
      </c>
      <c r="E2195" s="15" t="s">
        <v>26</v>
      </c>
      <c r="F2195" s="15" t="n">
        <v>56</v>
      </c>
      <c r="G2195" s="15" t="s">
        <v>26</v>
      </c>
      <c r="H2195" s="15" t="s">
        <v>24</v>
      </c>
      <c r="I2195" s="15" t="s">
        <v>24</v>
      </c>
      <c r="J2195" s="15" t="s">
        <v>28</v>
      </c>
      <c r="K2195" s="15" t="s">
        <v>28</v>
      </c>
      <c r="L2195" s="15" t="s">
        <v>28</v>
      </c>
      <c r="M2195" s="15" t="s">
        <v>28</v>
      </c>
      <c r="N2195" s="15" t="s">
        <v>28</v>
      </c>
      <c r="O2195" s="15" t="s">
        <v>28</v>
      </c>
      <c r="P2195" s="15" t="s">
        <v>27</v>
      </c>
      <c r="Q2195" s="15" t="s">
        <v>26</v>
      </c>
      <c r="R2195" s="15" t="s">
        <v>17</v>
      </c>
      <c r="S2195" s="18" t="n">
        <v>21.2</v>
      </c>
      <c r="T2195" s="15" t="n">
        <v>1238.65</v>
      </c>
      <c r="U2195" s="15" t="s">
        <v>24</v>
      </c>
      <c r="V2195" s="18" t="n">
        <f aca="false">IF(ISNUMBER(T2195),T2195,0)</f>
        <v>1238.65</v>
      </c>
      <c r="W2195" s="15" t="n">
        <f aca="false">IF(U2195="Yes",1,0)</f>
        <v>0</v>
      </c>
      <c r="X2195" s="15" t="str">
        <f aca="false">IF(F2195&lt;=12,"0-12 months",IF(F2195&lt;=24,"13-24 months",IF(F2195&lt;=48,"25-48 months","49-72 months")))</f>
        <v>49-72 months</v>
      </c>
      <c r="Y2195" s="15" t="str">
        <f aca="false">IF(C2195=1,"Yes","No")</f>
        <v>No</v>
      </c>
      <c r="Z2195" s="15" t="n">
        <f aca="false">COUNTIF(J2195:O2195,"Yes")</f>
        <v>0</v>
      </c>
      <c r="AA2195" s="18" t="n">
        <f aca="false">S2195*W2195</f>
        <v>0</v>
      </c>
      <c r="AB2195" s="15" t="n">
        <f aca="false">(P2195="Month-to-month")+(I2195="Fiber optic")+(R2195="Electronic check")+(F2195&lt;=12)+(M2195="No")+(J2195="No")</f>
        <v>0</v>
      </c>
      <c r="AC2195" s="15" t="str">
        <f aca="false">IF(AB2195&gt;=5,"High",IF(AB2195&gt;=3,"Medium","Low"))</f>
        <v>Low</v>
      </c>
    </row>
    <row r="2196" customFormat="false" ht="15" hidden="false" customHeight="false" outlineLevel="0" collapsed="false">
      <c r="A2196" s="15" t="s">
        <v>2293</v>
      </c>
      <c r="B2196" s="15" t="s">
        <v>98</v>
      </c>
      <c r="C2196" s="15" t="n">
        <v>0</v>
      </c>
      <c r="D2196" s="15" t="s">
        <v>24</v>
      </c>
      <c r="E2196" s="15" t="s">
        <v>24</v>
      </c>
      <c r="F2196" s="15" t="n">
        <v>1</v>
      </c>
      <c r="G2196" s="15" t="s">
        <v>26</v>
      </c>
      <c r="H2196" s="15" t="s">
        <v>24</v>
      </c>
      <c r="I2196" s="15" t="s">
        <v>102</v>
      </c>
      <c r="J2196" s="15" t="s">
        <v>24</v>
      </c>
      <c r="K2196" s="15" t="s">
        <v>24</v>
      </c>
      <c r="L2196" s="15" t="s">
        <v>24</v>
      </c>
      <c r="M2196" s="15" t="s">
        <v>24</v>
      </c>
      <c r="N2196" s="15" t="s">
        <v>26</v>
      </c>
      <c r="O2196" s="15" t="s">
        <v>24</v>
      </c>
      <c r="P2196" s="15" t="s">
        <v>25</v>
      </c>
      <c r="Q2196" s="15" t="s">
        <v>26</v>
      </c>
      <c r="R2196" s="15" t="s">
        <v>15</v>
      </c>
      <c r="S2196" s="18" t="n">
        <v>79.5</v>
      </c>
      <c r="T2196" s="15" t="n">
        <v>79.5</v>
      </c>
      <c r="U2196" s="15" t="s">
        <v>26</v>
      </c>
      <c r="V2196" s="18" t="n">
        <f aca="false">IF(ISNUMBER(T2196),T2196,0)</f>
        <v>79.5</v>
      </c>
      <c r="W2196" s="15" t="n">
        <f aca="false">IF(U2196="Yes",1,0)</f>
        <v>1</v>
      </c>
      <c r="X2196" s="15" t="str">
        <f aca="false">IF(F2196&lt;=12,"0-12 months",IF(F2196&lt;=24,"13-24 months",IF(F2196&lt;=48,"25-48 months","49-72 months")))</f>
        <v>0-12 months</v>
      </c>
      <c r="Y2196" s="15" t="str">
        <f aca="false">IF(C2196=1,"Yes","No")</f>
        <v>No</v>
      </c>
      <c r="Z2196" s="15" t="n">
        <f aca="false">COUNTIF(J2196:O2196,"Yes")</f>
        <v>1</v>
      </c>
      <c r="AA2196" s="18" t="n">
        <f aca="false">S2196*W2196</f>
        <v>79.5</v>
      </c>
      <c r="AB2196" s="15" t="n">
        <f aca="false">(P2196="Month-to-month")+(I2196="Fiber optic")+(R2196="Electronic check")+(F2196&lt;=12)+(M2196="No")+(J2196="No")</f>
        <v>6</v>
      </c>
      <c r="AC2196" s="15" t="str">
        <f aca="false">IF(AB2196&gt;=5,"High",IF(AB2196&gt;=3,"Medium","Low"))</f>
        <v>High</v>
      </c>
    </row>
    <row r="2197" customFormat="false" ht="15" hidden="false" customHeight="false" outlineLevel="0" collapsed="false">
      <c r="A2197" s="15" t="s">
        <v>2294</v>
      </c>
      <c r="B2197" s="15" t="s">
        <v>94</v>
      </c>
      <c r="C2197" s="15" t="n">
        <v>0</v>
      </c>
      <c r="D2197" s="15" t="s">
        <v>26</v>
      </c>
      <c r="E2197" s="15" t="s">
        <v>24</v>
      </c>
      <c r="F2197" s="15" t="n">
        <v>28</v>
      </c>
      <c r="G2197" s="15" t="s">
        <v>26</v>
      </c>
      <c r="H2197" s="15" t="s">
        <v>26</v>
      </c>
      <c r="I2197" s="15" t="s">
        <v>24</v>
      </c>
      <c r="J2197" s="15" t="s">
        <v>28</v>
      </c>
      <c r="K2197" s="15" t="s">
        <v>28</v>
      </c>
      <c r="L2197" s="15" t="s">
        <v>28</v>
      </c>
      <c r="M2197" s="15" t="s">
        <v>28</v>
      </c>
      <c r="N2197" s="15" t="s">
        <v>28</v>
      </c>
      <c r="O2197" s="15" t="s">
        <v>28</v>
      </c>
      <c r="P2197" s="15" t="s">
        <v>27</v>
      </c>
      <c r="Q2197" s="15" t="s">
        <v>24</v>
      </c>
      <c r="R2197" s="15" t="s">
        <v>17</v>
      </c>
      <c r="S2197" s="18" t="n">
        <v>25.55</v>
      </c>
      <c r="T2197" s="15" t="n">
        <v>672.2</v>
      </c>
      <c r="U2197" s="15" t="s">
        <v>24</v>
      </c>
      <c r="V2197" s="18" t="n">
        <f aca="false">IF(ISNUMBER(T2197),T2197,0)</f>
        <v>672.2</v>
      </c>
      <c r="W2197" s="15" t="n">
        <f aca="false">IF(U2197="Yes",1,0)</f>
        <v>0</v>
      </c>
      <c r="X2197" s="15" t="str">
        <f aca="false">IF(F2197&lt;=12,"0-12 months",IF(F2197&lt;=24,"13-24 months",IF(F2197&lt;=48,"25-48 months","49-72 months")))</f>
        <v>25-48 months</v>
      </c>
      <c r="Y2197" s="15" t="str">
        <f aca="false">IF(C2197=1,"Yes","No")</f>
        <v>No</v>
      </c>
      <c r="Z2197" s="15" t="n">
        <f aca="false">COUNTIF(J2197:O2197,"Yes")</f>
        <v>0</v>
      </c>
      <c r="AA2197" s="18" t="n">
        <f aca="false">S2197*W2197</f>
        <v>0</v>
      </c>
      <c r="AB2197" s="15" t="n">
        <f aca="false">(P2197="Month-to-month")+(I2197="Fiber optic")+(R2197="Electronic check")+(F2197&lt;=12)+(M2197="No")+(J2197="No")</f>
        <v>0</v>
      </c>
      <c r="AC2197" s="15" t="str">
        <f aca="false">IF(AB2197&gt;=5,"High",IF(AB2197&gt;=3,"Medium","Low"))</f>
        <v>Low</v>
      </c>
    </row>
    <row r="2198" customFormat="false" ht="15" hidden="false" customHeight="false" outlineLevel="0" collapsed="false">
      <c r="A2198" s="15" t="s">
        <v>2295</v>
      </c>
      <c r="B2198" s="15" t="s">
        <v>94</v>
      </c>
      <c r="C2198" s="15" t="n">
        <v>0</v>
      </c>
      <c r="D2198" s="15" t="s">
        <v>26</v>
      </c>
      <c r="E2198" s="15" t="s">
        <v>26</v>
      </c>
      <c r="F2198" s="15" t="n">
        <v>19</v>
      </c>
      <c r="G2198" s="15" t="s">
        <v>26</v>
      </c>
      <c r="H2198" s="15" t="s">
        <v>24</v>
      </c>
      <c r="I2198" s="15" t="s">
        <v>24</v>
      </c>
      <c r="J2198" s="15" t="s">
        <v>28</v>
      </c>
      <c r="K2198" s="15" t="s">
        <v>28</v>
      </c>
      <c r="L2198" s="15" t="s">
        <v>28</v>
      </c>
      <c r="M2198" s="15" t="s">
        <v>28</v>
      </c>
      <c r="N2198" s="15" t="s">
        <v>28</v>
      </c>
      <c r="O2198" s="15" t="s">
        <v>28</v>
      </c>
      <c r="P2198" s="15" t="s">
        <v>25</v>
      </c>
      <c r="Q2198" s="15" t="s">
        <v>24</v>
      </c>
      <c r="R2198" s="15" t="s">
        <v>17</v>
      </c>
      <c r="S2198" s="18" t="n">
        <v>20.2</v>
      </c>
      <c r="T2198" s="15" t="n">
        <v>382.2</v>
      </c>
      <c r="U2198" s="15" t="s">
        <v>24</v>
      </c>
      <c r="V2198" s="18" t="n">
        <f aca="false">IF(ISNUMBER(T2198),T2198,0)</f>
        <v>382.2</v>
      </c>
      <c r="W2198" s="15" t="n">
        <f aca="false">IF(U2198="Yes",1,0)</f>
        <v>0</v>
      </c>
      <c r="X2198" s="15" t="str">
        <f aca="false">IF(F2198&lt;=12,"0-12 months",IF(F2198&lt;=24,"13-24 months",IF(F2198&lt;=48,"25-48 months","49-72 months")))</f>
        <v>13-24 months</v>
      </c>
      <c r="Y2198" s="15" t="str">
        <f aca="false">IF(C2198=1,"Yes","No")</f>
        <v>No</v>
      </c>
      <c r="Z2198" s="15" t="n">
        <f aca="false">COUNTIF(J2198:O2198,"Yes")</f>
        <v>0</v>
      </c>
      <c r="AA2198" s="18" t="n">
        <f aca="false">S2198*W2198</f>
        <v>0</v>
      </c>
      <c r="AB2198" s="15" t="n">
        <f aca="false">(P2198="Month-to-month")+(I2198="Fiber optic")+(R2198="Electronic check")+(F2198&lt;=12)+(M2198="No")+(J2198="No")</f>
        <v>1</v>
      </c>
      <c r="AC2198" s="15" t="str">
        <f aca="false">IF(AB2198&gt;=5,"High",IF(AB2198&gt;=3,"Medium","Low"))</f>
        <v>Low</v>
      </c>
    </row>
    <row r="2199" customFormat="false" ht="15" hidden="false" customHeight="false" outlineLevel="0" collapsed="false">
      <c r="A2199" s="15" t="s">
        <v>2296</v>
      </c>
      <c r="B2199" s="15" t="s">
        <v>98</v>
      </c>
      <c r="C2199" s="15" t="n">
        <v>0</v>
      </c>
      <c r="D2199" s="15" t="s">
        <v>26</v>
      </c>
      <c r="E2199" s="15" t="s">
        <v>24</v>
      </c>
      <c r="F2199" s="15" t="n">
        <v>66</v>
      </c>
      <c r="G2199" s="15" t="s">
        <v>26</v>
      </c>
      <c r="H2199" s="15" t="s">
        <v>26</v>
      </c>
      <c r="I2199" s="15" t="s">
        <v>96</v>
      </c>
      <c r="J2199" s="15" t="s">
        <v>24</v>
      </c>
      <c r="K2199" s="15" t="s">
        <v>24</v>
      </c>
      <c r="L2199" s="15" t="s">
        <v>24</v>
      </c>
      <c r="M2199" s="15" t="s">
        <v>26</v>
      </c>
      <c r="N2199" s="15" t="s">
        <v>24</v>
      </c>
      <c r="O2199" s="15" t="s">
        <v>26</v>
      </c>
      <c r="P2199" s="15" t="s">
        <v>25</v>
      </c>
      <c r="Q2199" s="15" t="s">
        <v>24</v>
      </c>
      <c r="R2199" s="15" t="s">
        <v>15</v>
      </c>
      <c r="S2199" s="18" t="n">
        <v>63.85</v>
      </c>
      <c r="T2199" s="15" t="n">
        <v>4264.6</v>
      </c>
      <c r="U2199" s="15" t="s">
        <v>24</v>
      </c>
      <c r="V2199" s="18" t="n">
        <f aca="false">IF(ISNUMBER(T2199),T2199,0)</f>
        <v>4264.6</v>
      </c>
      <c r="W2199" s="15" t="n">
        <f aca="false">IF(U2199="Yes",1,0)</f>
        <v>0</v>
      </c>
      <c r="X2199" s="15" t="str">
        <f aca="false">IF(F2199&lt;=12,"0-12 months",IF(F2199&lt;=24,"13-24 months",IF(F2199&lt;=48,"25-48 months","49-72 months")))</f>
        <v>49-72 months</v>
      </c>
      <c r="Y2199" s="15" t="str">
        <f aca="false">IF(C2199=1,"Yes","No")</f>
        <v>No</v>
      </c>
      <c r="Z2199" s="15" t="n">
        <f aca="false">COUNTIF(J2199:O2199,"Yes")</f>
        <v>2</v>
      </c>
      <c r="AA2199" s="18" t="n">
        <f aca="false">S2199*W2199</f>
        <v>0</v>
      </c>
      <c r="AB2199" s="15" t="n">
        <f aca="false">(P2199="Month-to-month")+(I2199="Fiber optic")+(R2199="Electronic check")+(F2199&lt;=12)+(M2199="No")+(J2199="No")</f>
        <v>3</v>
      </c>
      <c r="AC2199" s="15" t="str">
        <f aca="false">IF(AB2199&gt;=5,"High",IF(AB2199&gt;=3,"Medium","Low"))</f>
        <v>Medium</v>
      </c>
    </row>
    <row r="2200" customFormat="false" ht="15" hidden="false" customHeight="false" outlineLevel="0" collapsed="false">
      <c r="A2200" s="15" t="s">
        <v>2297</v>
      </c>
      <c r="B2200" s="15" t="s">
        <v>94</v>
      </c>
      <c r="C2200" s="15" t="n">
        <v>0</v>
      </c>
      <c r="D2200" s="15" t="s">
        <v>26</v>
      </c>
      <c r="E2200" s="15" t="s">
        <v>26</v>
      </c>
      <c r="F2200" s="15" t="n">
        <v>17</v>
      </c>
      <c r="G2200" s="15" t="s">
        <v>26</v>
      </c>
      <c r="H2200" s="15" t="s">
        <v>26</v>
      </c>
      <c r="I2200" s="15" t="s">
        <v>96</v>
      </c>
      <c r="J2200" s="15" t="s">
        <v>24</v>
      </c>
      <c r="K2200" s="15" t="s">
        <v>24</v>
      </c>
      <c r="L2200" s="15" t="s">
        <v>26</v>
      </c>
      <c r="M2200" s="15" t="s">
        <v>26</v>
      </c>
      <c r="N2200" s="15" t="s">
        <v>24</v>
      </c>
      <c r="O2200" s="15" t="s">
        <v>24</v>
      </c>
      <c r="P2200" s="15" t="s">
        <v>27</v>
      </c>
      <c r="Q2200" s="15" t="s">
        <v>26</v>
      </c>
      <c r="R2200" s="15" t="s">
        <v>17</v>
      </c>
      <c r="S2200" s="18" t="n">
        <v>61.95</v>
      </c>
      <c r="T2200" s="15" t="n">
        <v>1070.7</v>
      </c>
      <c r="U2200" s="15" t="s">
        <v>24</v>
      </c>
      <c r="V2200" s="18" t="n">
        <f aca="false">IF(ISNUMBER(T2200),T2200,0)</f>
        <v>1070.7</v>
      </c>
      <c r="W2200" s="15" t="n">
        <f aca="false">IF(U2200="Yes",1,0)</f>
        <v>0</v>
      </c>
      <c r="X2200" s="15" t="str">
        <f aca="false">IF(F2200&lt;=12,"0-12 months",IF(F2200&lt;=24,"13-24 months",IF(F2200&lt;=48,"25-48 months","49-72 months")))</f>
        <v>13-24 months</v>
      </c>
      <c r="Y2200" s="15" t="str">
        <f aca="false">IF(C2200=1,"Yes","No")</f>
        <v>No</v>
      </c>
      <c r="Z2200" s="15" t="n">
        <f aca="false">COUNTIF(J2200:O2200,"Yes")</f>
        <v>2</v>
      </c>
      <c r="AA2200" s="18" t="n">
        <f aca="false">S2200*W2200</f>
        <v>0</v>
      </c>
      <c r="AB2200" s="15" t="n">
        <f aca="false">(P2200="Month-to-month")+(I2200="Fiber optic")+(R2200="Electronic check")+(F2200&lt;=12)+(M2200="No")+(J2200="No")</f>
        <v>1</v>
      </c>
      <c r="AC2200" s="15" t="str">
        <f aca="false">IF(AB2200&gt;=5,"High",IF(AB2200&gt;=3,"Medium","Low"))</f>
        <v>Low</v>
      </c>
    </row>
    <row r="2201" customFormat="false" ht="15" hidden="false" customHeight="false" outlineLevel="0" collapsed="false">
      <c r="A2201" s="15" t="s">
        <v>2298</v>
      </c>
      <c r="B2201" s="15" t="s">
        <v>98</v>
      </c>
      <c r="C2201" s="15" t="n">
        <v>0</v>
      </c>
      <c r="D2201" s="15" t="s">
        <v>26</v>
      </c>
      <c r="E2201" s="15" t="s">
        <v>26</v>
      </c>
      <c r="F2201" s="15" t="n">
        <v>52</v>
      </c>
      <c r="G2201" s="15" t="s">
        <v>26</v>
      </c>
      <c r="H2201" s="15" t="s">
        <v>26</v>
      </c>
      <c r="I2201" s="15" t="s">
        <v>24</v>
      </c>
      <c r="J2201" s="15" t="s">
        <v>28</v>
      </c>
      <c r="K2201" s="15" t="s">
        <v>28</v>
      </c>
      <c r="L2201" s="15" t="s">
        <v>28</v>
      </c>
      <c r="M2201" s="15" t="s">
        <v>28</v>
      </c>
      <c r="N2201" s="15" t="s">
        <v>28</v>
      </c>
      <c r="O2201" s="15" t="s">
        <v>28</v>
      </c>
      <c r="P2201" s="15" t="s">
        <v>29</v>
      </c>
      <c r="Q2201" s="15" t="s">
        <v>24</v>
      </c>
      <c r="R2201" s="15" t="s">
        <v>17</v>
      </c>
      <c r="S2201" s="18" t="n">
        <v>25.75</v>
      </c>
      <c r="T2201" s="15" t="n">
        <v>1345.85</v>
      </c>
      <c r="U2201" s="15" t="s">
        <v>24</v>
      </c>
      <c r="V2201" s="18" t="n">
        <f aca="false">IF(ISNUMBER(T2201),T2201,0)</f>
        <v>1345.85</v>
      </c>
      <c r="W2201" s="15" t="n">
        <f aca="false">IF(U2201="Yes",1,0)</f>
        <v>0</v>
      </c>
      <c r="X2201" s="15" t="str">
        <f aca="false">IF(F2201&lt;=12,"0-12 months",IF(F2201&lt;=24,"13-24 months",IF(F2201&lt;=48,"25-48 months","49-72 months")))</f>
        <v>49-72 months</v>
      </c>
      <c r="Y2201" s="15" t="str">
        <f aca="false">IF(C2201=1,"Yes","No")</f>
        <v>No</v>
      </c>
      <c r="Z2201" s="15" t="n">
        <f aca="false">COUNTIF(J2201:O2201,"Yes")</f>
        <v>0</v>
      </c>
      <c r="AA2201" s="18" t="n">
        <f aca="false">S2201*W2201</f>
        <v>0</v>
      </c>
      <c r="AB2201" s="15" t="n">
        <f aca="false">(P2201="Month-to-month")+(I2201="Fiber optic")+(R2201="Electronic check")+(F2201&lt;=12)+(M2201="No")+(J2201="No")</f>
        <v>0</v>
      </c>
      <c r="AC2201" s="15" t="str">
        <f aca="false">IF(AB2201&gt;=5,"High",IF(AB2201&gt;=3,"Medium","Low"))</f>
        <v>Low</v>
      </c>
    </row>
    <row r="2202" customFormat="false" ht="15" hidden="false" customHeight="false" outlineLevel="0" collapsed="false">
      <c r="A2202" s="15" t="s">
        <v>2299</v>
      </c>
      <c r="B2202" s="15" t="s">
        <v>94</v>
      </c>
      <c r="C2202" s="15" t="n">
        <v>0</v>
      </c>
      <c r="D2202" s="15" t="s">
        <v>24</v>
      </c>
      <c r="E2202" s="15" t="s">
        <v>24</v>
      </c>
      <c r="F2202" s="15" t="n">
        <v>19</v>
      </c>
      <c r="G2202" s="15" t="s">
        <v>26</v>
      </c>
      <c r="H2202" s="15" t="s">
        <v>24</v>
      </c>
      <c r="I2202" s="15" t="s">
        <v>96</v>
      </c>
      <c r="J2202" s="15" t="s">
        <v>24</v>
      </c>
      <c r="K2202" s="15" t="s">
        <v>26</v>
      </c>
      <c r="L2202" s="15" t="s">
        <v>24</v>
      </c>
      <c r="M2202" s="15" t="s">
        <v>24</v>
      </c>
      <c r="N2202" s="15" t="s">
        <v>26</v>
      </c>
      <c r="O2202" s="15" t="s">
        <v>24</v>
      </c>
      <c r="P2202" s="15" t="s">
        <v>27</v>
      </c>
      <c r="Q2202" s="15" t="s">
        <v>24</v>
      </c>
      <c r="R2202" s="15" t="s">
        <v>15</v>
      </c>
      <c r="S2202" s="18" t="n">
        <v>58.2</v>
      </c>
      <c r="T2202" s="15" t="n">
        <v>1045.25</v>
      </c>
      <c r="U2202" s="15" t="s">
        <v>24</v>
      </c>
      <c r="V2202" s="18" t="n">
        <f aca="false">IF(ISNUMBER(T2202),T2202,0)</f>
        <v>1045.25</v>
      </c>
      <c r="W2202" s="15" t="n">
        <f aca="false">IF(U2202="Yes",1,0)</f>
        <v>0</v>
      </c>
      <c r="X2202" s="15" t="str">
        <f aca="false">IF(F2202&lt;=12,"0-12 months",IF(F2202&lt;=24,"13-24 months",IF(F2202&lt;=48,"25-48 months","49-72 months")))</f>
        <v>13-24 months</v>
      </c>
      <c r="Y2202" s="15" t="str">
        <f aca="false">IF(C2202=1,"Yes","No")</f>
        <v>No</v>
      </c>
      <c r="Z2202" s="15" t="n">
        <f aca="false">COUNTIF(J2202:O2202,"Yes")</f>
        <v>2</v>
      </c>
      <c r="AA2202" s="18" t="n">
        <f aca="false">S2202*W2202</f>
        <v>0</v>
      </c>
      <c r="AB2202" s="15" t="n">
        <f aca="false">(P2202="Month-to-month")+(I2202="Fiber optic")+(R2202="Electronic check")+(F2202&lt;=12)+(M2202="No")+(J2202="No")</f>
        <v>3</v>
      </c>
      <c r="AC2202" s="15" t="str">
        <f aca="false">IF(AB2202&gt;=5,"High",IF(AB2202&gt;=3,"Medium","Low"))</f>
        <v>Medium</v>
      </c>
    </row>
    <row r="2203" customFormat="false" ht="15" hidden="false" customHeight="false" outlineLevel="0" collapsed="false">
      <c r="A2203" s="15" t="s">
        <v>2300</v>
      </c>
      <c r="B2203" s="15" t="s">
        <v>94</v>
      </c>
      <c r="C2203" s="15" t="n">
        <v>0</v>
      </c>
      <c r="D2203" s="15" t="s">
        <v>24</v>
      </c>
      <c r="E2203" s="15" t="s">
        <v>24</v>
      </c>
      <c r="F2203" s="15" t="n">
        <v>36</v>
      </c>
      <c r="G2203" s="15" t="s">
        <v>26</v>
      </c>
      <c r="H2203" s="15" t="s">
        <v>24</v>
      </c>
      <c r="I2203" s="15" t="s">
        <v>96</v>
      </c>
      <c r="J2203" s="15" t="s">
        <v>26</v>
      </c>
      <c r="K2203" s="15" t="s">
        <v>26</v>
      </c>
      <c r="L2203" s="15" t="s">
        <v>26</v>
      </c>
      <c r="M2203" s="15" t="s">
        <v>26</v>
      </c>
      <c r="N2203" s="15" t="s">
        <v>26</v>
      </c>
      <c r="O2203" s="15" t="s">
        <v>26</v>
      </c>
      <c r="P2203" s="15" t="s">
        <v>27</v>
      </c>
      <c r="Q2203" s="15" t="s">
        <v>24</v>
      </c>
      <c r="R2203" s="15" t="s">
        <v>19</v>
      </c>
      <c r="S2203" s="18" t="n">
        <v>85.85</v>
      </c>
      <c r="T2203" s="15" t="n">
        <v>3003.55</v>
      </c>
      <c r="U2203" s="15" t="s">
        <v>24</v>
      </c>
      <c r="V2203" s="18" t="n">
        <f aca="false">IF(ISNUMBER(T2203),T2203,0)</f>
        <v>3003.55</v>
      </c>
      <c r="W2203" s="15" t="n">
        <f aca="false">IF(U2203="Yes",1,0)</f>
        <v>0</v>
      </c>
      <c r="X2203" s="15" t="str">
        <f aca="false">IF(F2203&lt;=12,"0-12 months",IF(F2203&lt;=24,"13-24 months",IF(F2203&lt;=48,"25-48 months","49-72 months")))</f>
        <v>25-48 months</v>
      </c>
      <c r="Y2203" s="15" t="str">
        <f aca="false">IF(C2203=1,"Yes","No")</f>
        <v>No</v>
      </c>
      <c r="Z2203" s="15" t="n">
        <f aca="false">COUNTIF(J2203:O2203,"Yes")</f>
        <v>6</v>
      </c>
      <c r="AA2203" s="18" t="n">
        <f aca="false">S2203*W2203</f>
        <v>0</v>
      </c>
      <c r="AB2203" s="15" t="n">
        <f aca="false">(P2203="Month-to-month")+(I2203="Fiber optic")+(R2203="Electronic check")+(F2203&lt;=12)+(M2203="No")+(J2203="No")</f>
        <v>0</v>
      </c>
      <c r="AC2203" s="15" t="str">
        <f aca="false">IF(AB2203&gt;=5,"High",IF(AB2203&gt;=3,"Medium","Low"))</f>
        <v>Low</v>
      </c>
    </row>
    <row r="2204" customFormat="false" ht="15" hidden="false" customHeight="false" outlineLevel="0" collapsed="false">
      <c r="A2204" s="15" t="s">
        <v>2301</v>
      </c>
      <c r="B2204" s="15" t="s">
        <v>98</v>
      </c>
      <c r="C2204" s="15" t="n">
        <v>1</v>
      </c>
      <c r="D2204" s="15" t="s">
        <v>26</v>
      </c>
      <c r="E2204" s="15" t="s">
        <v>24</v>
      </c>
      <c r="F2204" s="15" t="n">
        <v>7</v>
      </c>
      <c r="G2204" s="15" t="s">
        <v>26</v>
      </c>
      <c r="H2204" s="15" t="s">
        <v>24</v>
      </c>
      <c r="I2204" s="15" t="s">
        <v>102</v>
      </c>
      <c r="J2204" s="15" t="s">
        <v>24</v>
      </c>
      <c r="K2204" s="15" t="s">
        <v>24</v>
      </c>
      <c r="L2204" s="15" t="s">
        <v>24</v>
      </c>
      <c r="M2204" s="15" t="s">
        <v>24</v>
      </c>
      <c r="N2204" s="15" t="s">
        <v>24</v>
      </c>
      <c r="O2204" s="15" t="s">
        <v>24</v>
      </c>
      <c r="P2204" s="15" t="s">
        <v>25</v>
      </c>
      <c r="Q2204" s="15" t="s">
        <v>26</v>
      </c>
      <c r="R2204" s="15" t="s">
        <v>17</v>
      </c>
      <c r="S2204" s="18" t="n">
        <v>70.1</v>
      </c>
      <c r="T2204" s="15" t="n">
        <v>467.55</v>
      </c>
      <c r="U2204" s="15" t="s">
        <v>26</v>
      </c>
      <c r="V2204" s="18" t="n">
        <f aca="false">IF(ISNUMBER(T2204),T2204,0)</f>
        <v>467.55</v>
      </c>
      <c r="W2204" s="15" t="n">
        <f aca="false">IF(U2204="Yes",1,0)</f>
        <v>1</v>
      </c>
      <c r="X2204" s="15" t="str">
        <f aca="false">IF(F2204&lt;=12,"0-12 months",IF(F2204&lt;=24,"13-24 months",IF(F2204&lt;=48,"25-48 months","49-72 months")))</f>
        <v>0-12 months</v>
      </c>
      <c r="Y2204" s="15" t="str">
        <f aca="false">IF(C2204=1,"Yes","No")</f>
        <v>Yes</v>
      </c>
      <c r="Z2204" s="15" t="n">
        <f aca="false">COUNTIF(J2204:O2204,"Yes")</f>
        <v>0</v>
      </c>
      <c r="AA2204" s="18" t="n">
        <f aca="false">S2204*W2204</f>
        <v>70.1</v>
      </c>
      <c r="AB2204" s="15" t="n">
        <f aca="false">(P2204="Month-to-month")+(I2204="Fiber optic")+(R2204="Electronic check")+(F2204&lt;=12)+(M2204="No")+(J2204="No")</f>
        <v>5</v>
      </c>
      <c r="AC2204" s="15" t="str">
        <f aca="false">IF(AB2204&gt;=5,"High",IF(AB2204&gt;=3,"Medium","Low"))</f>
        <v>High</v>
      </c>
    </row>
    <row r="2205" customFormat="false" ht="15" hidden="false" customHeight="false" outlineLevel="0" collapsed="false">
      <c r="A2205" s="15" t="s">
        <v>2302</v>
      </c>
      <c r="B2205" s="15" t="s">
        <v>98</v>
      </c>
      <c r="C2205" s="15" t="n">
        <v>0</v>
      </c>
      <c r="D2205" s="15" t="s">
        <v>26</v>
      </c>
      <c r="E2205" s="15" t="s">
        <v>26</v>
      </c>
      <c r="F2205" s="15" t="n">
        <v>72</v>
      </c>
      <c r="G2205" s="15" t="s">
        <v>26</v>
      </c>
      <c r="H2205" s="15" t="s">
        <v>26</v>
      </c>
      <c r="I2205" s="15" t="s">
        <v>102</v>
      </c>
      <c r="J2205" s="15" t="s">
        <v>26</v>
      </c>
      <c r="K2205" s="15" t="s">
        <v>26</v>
      </c>
      <c r="L2205" s="15" t="s">
        <v>26</v>
      </c>
      <c r="M2205" s="15" t="s">
        <v>26</v>
      </c>
      <c r="N2205" s="15" t="s">
        <v>24</v>
      </c>
      <c r="O2205" s="15" t="s">
        <v>26</v>
      </c>
      <c r="P2205" s="15" t="s">
        <v>27</v>
      </c>
      <c r="Q2205" s="15" t="s">
        <v>26</v>
      </c>
      <c r="R2205" s="15" t="s">
        <v>21</v>
      </c>
      <c r="S2205" s="18" t="n">
        <v>104.9</v>
      </c>
      <c r="T2205" s="15" t="n">
        <v>7537.5</v>
      </c>
      <c r="U2205" s="15" t="s">
        <v>24</v>
      </c>
      <c r="V2205" s="18" t="n">
        <f aca="false">IF(ISNUMBER(T2205),T2205,0)</f>
        <v>7537.5</v>
      </c>
      <c r="W2205" s="15" t="n">
        <f aca="false">IF(U2205="Yes",1,0)</f>
        <v>0</v>
      </c>
      <c r="X2205" s="15" t="str">
        <f aca="false">IF(F2205&lt;=12,"0-12 months",IF(F2205&lt;=24,"13-24 months",IF(F2205&lt;=48,"25-48 months","49-72 months")))</f>
        <v>49-72 months</v>
      </c>
      <c r="Y2205" s="15" t="str">
        <f aca="false">IF(C2205=1,"Yes","No")</f>
        <v>No</v>
      </c>
      <c r="Z2205" s="15" t="n">
        <f aca="false">COUNTIF(J2205:O2205,"Yes")</f>
        <v>5</v>
      </c>
      <c r="AA2205" s="18" t="n">
        <f aca="false">S2205*W2205</f>
        <v>0</v>
      </c>
      <c r="AB2205" s="15" t="n">
        <f aca="false">(P2205="Month-to-month")+(I2205="Fiber optic")+(R2205="Electronic check")+(F2205&lt;=12)+(M2205="No")+(J2205="No")</f>
        <v>1</v>
      </c>
      <c r="AC2205" s="15" t="str">
        <f aca="false">IF(AB2205&gt;=5,"High",IF(AB2205&gt;=3,"Medium","Low"))</f>
        <v>Low</v>
      </c>
    </row>
    <row r="2206" customFormat="false" ht="15" hidden="false" customHeight="false" outlineLevel="0" collapsed="false">
      <c r="A2206" s="15" t="s">
        <v>2303</v>
      </c>
      <c r="B2206" s="15" t="s">
        <v>98</v>
      </c>
      <c r="C2206" s="15" t="n">
        <v>0</v>
      </c>
      <c r="D2206" s="15" t="s">
        <v>26</v>
      </c>
      <c r="E2206" s="15" t="s">
        <v>26</v>
      </c>
      <c r="F2206" s="15" t="n">
        <v>67</v>
      </c>
      <c r="G2206" s="15" t="s">
        <v>26</v>
      </c>
      <c r="H2206" s="15" t="s">
        <v>26</v>
      </c>
      <c r="I2206" s="15" t="s">
        <v>102</v>
      </c>
      <c r="J2206" s="15" t="s">
        <v>26</v>
      </c>
      <c r="K2206" s="15" t="s">
        <v>26</v>
      </c>
      <c r="L2206" s="15" t="s">
        <v>26</v>
      </c>
      <c r="M2206" s="15" t="s">
        <v>24</v>
      </c>
      <c r="N2206" s="15" t="s">
        <v>26</v>
      </c>
      <c r="O2206" s="15" t="s">
        <v>26</v>
      </c>
      <c r="P2206" s="15" t="s">
        <v>27</v>
      </c>
      <c r="Q2206" s="15" t="s">
        <v>26</v>
      </c>
      <c r="R2206" s="15" t="s">
        <v>15</v>
      </c>
      <c r="S2206" s="18" t="n">
        <v>111.3</v>
      </c>
      <c r="T2206" s="15" t="n">
        <v>7482.1</v>
      </c>
      <c r="U2206" s="15" t="s">
        <v>26</v>
      </c>
      <c r="V2206" s="18" t="n">
        <f aca="false">IF(ISNUMBER(T2206),T2206,0)</f>
        <v>7482.1</v>
      </c>
      <c r="W2206" s="15" t="n">
        <f aca="false">IF(U2206="Yes",1,0)</f>
        <v>1</v>
      </c>
      <c r="X2206" s="15" t="str">
        <f aca="false">IF(F2206&lt;=12,"0-12 months",IF(F2206&lt;=24,"13-24 months",IF(F2206&lt;=48,"25-48 months","49-72 months")))</f>
        <v>49-72 months</v>
      </c>
      <c r="Y2206" s="15" t="str">
        <f aca="false">IF(C2206=1,"Yes","No")</f>
        <v>No</v>
      </c>
      <c r="Z2206" s="15" t="n">
        <f aca="false">COUNTIF(J2206:O2206,"Yes")</f>
        <v>5</v>
      </c>
      <c r="AA2206" s="18" t="n">
        <f aca="false">S2206*W2206</f>
        <v>111.3</v>
      </c>
      <c r="AB2206" s="15" t="n">
        <f aca="false">(P2206="Month-to-month")+(I2206="Fiber optic")+(R2206="Electronic check")+(F2206&lt;=12)+(M2206="No")+(J2206="No")</f>
        <v>3</v>
      </c>
      <c r="AC2206" s="15" t="str">
        <f aca="false">IF(AB2206&gt;=5,"High",IF(AB2206&gt;=3,"Medium","Low"))</f>
        <v>Medium</v>
      </c>
    </row>
    <row r="2207" customFormat="false" ht="15" hidden="false" customHeight="false" outlineLevel="0" collapsed="false">
      <c r="A2207" s="15" t="s">
        <v>2304</v>
      </c>
      <c r="B2207" s="15" t="s">
        <v>98</v>
      </c>
      <c r="C2207" s="15" t="n">
        <v>1</v>
      </c>
      <c r="D2207" s="15" t="s">
        <v>24</v>
      </c>
      <c r="E2207" s="15" t="s">
        <v>24</v>
      </c>
      <c r="F2207" s="15" t="n">
        <v>34</v>
      </c>
      <c r="G2207" s="15" t="s">
        <v>26</v>
      </c>
      <c r="H2207" s="15" t="s">
        <v>24</v>
      </c>
      <c r="I2207" s="15" t="s">
        <v>102</v>
      </c>
      <c r="J2207" s="15" t="s">
        <v>24</v>
      </c>
      <c r="K2207" s="15" t="s">
        <v>26</v>
      </c>
      <c r="L2207" s="15" t="s">
        <v>26</v>
      </c>
      <c r="M2207" s="15" t="s">
        <v>24</v>
      </c>
      <c r="N2207" s="15" t="s">
        <v>26</v>
      </c>
      <c r="O2207" s="15" t="s">
        <v>26</v>
      </c>
      <c r="P2207" s="15" t="s">
        <v>27</v>
      </c>
      <c r="Q2207" s="15" t="s">
        <v>26</v>
      </c>
      <c r="R2207" s="15" t="s">
        <v>15</v>
      </c>
      <c r="S2207" s="18" t="n">
        <v>99.85</v>
      </c>
      <c r="T2207" s="15" t="n">
        <v>3343.15</v>
      </c>
      <c r="U2207" s="15" t="s">
        <v>24</v>
      </c>
      <c r="V2207" s="18" t="n">
        <f aca="false">IF(ISNUMBER(T2207),T2207,0)</f>
        <v>3343.15</v>
      </c>
      <c r="W2207" s="15" t="n">
        <f aca="false">IF(U2207="Yes",1,0)</f>
        <v>0</v>
      </c>
      <c r="X2207" s="15" t="str">
        <f aca="false">IF(F2207&lt;=12,"0-12 months",IF(F2207&lt;=24,"13-24 months",IF(F2207&lt;=48,"25-48 months","49-72 months")))</f>
        <v>25-48 months</v>
      </c>
      <c r="Y2207" s="15" t="str">
        <f aca="false">IF(C2207=1,"Yes","No")</f>
        <v>Yes</v>
      </c>
      <c r="Z2207" s="15" t="n">
        <f aca="false">COUNTIF(J2207:O2207,"Yes")</f>
        <v>4</v>
      </c>
      <c r="AA2207" s="18" t="n">
        <f aca="false">S2207*W2207</f>
        <v>0</v>
      </c>
      <c r="AB2207" s="15" t="n">
        <f aca="false">(P2207="Month-to-month")+(I2207="Fiber optic")+(R2207="Electronic check")+(F2207&lt;=12)+(M2207="No")+(J2207="No")</f>
        <v>4</v>
      </c>
      <c r="AC2207" s="15" t="str">
        <f aca="false">IF(AB2207&gt;=5,"High",IF(AB2207&gt;=3,"Medium","Low"))</f>
        <v>Medium</v>
      </c>
    </row>
    <row r="2208" customFormat="false" ht="15" hidden="false" customHeight="false" outlineLevel="0" collapsed="false">
      <c r="A2208" s="15" t="s">
        <v>2305</v>
      </c>
      <c r="B2208" s="15" t="s">
        <v>98</v>
      </c>
      <c r="C2208" s="15" t="n">
        <v>1</v>
      </c>
      <c r="D2208" s="15" t="s">
        <v>26</v>
      </c>
      <c r="E2208" s="15" t="s">
        <v>24</v>
      </c>
      <c r="F2208" s="15" t="n">
        <v>57</v>
      </c>
      <c r="G2208" s="15" t="s">
        <v>26</v>
      </c>
      <c r="H2208" s="15" t="s">
        <v>26</v>
      </c>
      <c r="I2208" s="15" t="s">
        <v>102</v>
      </c>
      <c r="J2208" s="15" t="s">
        <v>24</v>
      </c>
      <c r="K2208" s="15" t="s">
        <v>26</v>
      </c>
      <c r="L2208" s="15" t="s">
        <v>26</v>
      </c>
      <c r="M2208" s="15" t="s">
        <v>24</v>
      </c>
      <c r="N2208" s="15" t="s">
        <v>24</v>
      </c>
      <c r="O2208" s="15" t="s">
        <v>26</v>
      </c>
      <c r="P2208" s="15" t="s">
        <v>25</v>
      </c>
      <c r="Q2208" s="15" t="s">
        <v>26</v>
      </c>
      <c r="R2208" s="15" t="s">
        <v>19</v>
      </c>
      <c r="S2208" s="18" t="n">
        <v>95.25</v>
      </c>
      <c r="T2208" s="15" t="n">
        <v>5427.05</v>
      </c>
      <c r="U2208" s="15" t="s">
        <v>26</v>
      </c>
      <c r="V2208" s="18" t="n">
        <f aca="false">IF(ISNUMBER(T2208),T2208,0)</f>
        <v>5427.05</v>
      </c>
      <c r="W2208" s="15" t="n">
        <f aca="false">IF(U2208="Yes",1,0)</f>
        <v>1</v>
      </c>
      <c r="X2208" s="15" t="str">
        <f aca="false">IF(F2208&lt;=12,"0-12 months",IF(F2208&lt;=24,"13-24 months",IF(F2208&lt;=48,"25-48 months","49-72 months")))</f>
        <v>49-72 months</v>
      </c>
      <c r="Y2208" s="15" t="str">
        <f aca="false">IF(C2208=1,"Yes","No")</f>
        <v>Yes</v>
      </c>
      <c r="Z2208" s="15" t="n">
        <f aca="false">COUNTIF(J2208:O2208,"Yes")</f>
        <v>3</v>
      </c>
      <c r="AA2208" s="18" t="n">
        <f aca="false">S2208*W2208</f>
        <v>95.25</v>
      </c>
      <c r="AB2208" s="15" t="n">
        <f aca="false">(P2208="Month-to-month")+(I2208="Fiber optic")+(R2208="Electronic check")+(F2208&lt;=12)+(M2208="No")+(J2208="No")</f>
        <v>4</v>
      </c>
      <c r="AC2208" s="15" t="str">
        <f aca="false">IF(AB2208&gt;=5,"High",IF(AB2208&gt;=3,"Medium","Low"))</f>
        <v>Medium</v>
      </c>
    </row>
    <row r="2209" customFormat="false" ht="15" hidden="false" customHeight="false" outlineLevel="0" collapsed="false">
      <c r="A2209" s="15" t="s">
        <v>2306</v>
      </c>
      <c r="B2209" s="15" t="s">
        <v>94</v>
      </c>
      <c r="C2209" s="15" t="n">
        <v>0</v>
      </c>
      <c r="D2209" s="15" t="s">
        <v>26</v>
      </c>
      <c r="E2209" s="15" t="s">
        <v>24</v>
      </c>
      <c r="F2209" s="15" t="n">
        <v>7</v>
      </c>
      <c r="G2209" s="15" t="s">
        <v>26</v>
      </c>
      <c r="H2209" s="15" t="s">
        <v>24</v>
      </c>
      <c r="I2209" s="15" t="s">
        <v>102</v>
      </c>
      <c r="J2209" s="15" t="s">
        <v>24</v>
      </c>
      <c r="K2209" s="15" t="s">
        <v>24</v>
      </c>
      <c r="L2209" s="15" t="s">
        <v>26</v>
      </c>
      <c r="M2209" s="15" t="s">
        <v>24</v>
      </c>
      <c r="N2209" s="15" t="s">
        <v>26</v>
      </c>
      <c r="O2209" s="15" t="s">
        <v>24</v>
      </c>
      <c r="P2209" s="15" t="s">
        <v>25</v>
      </c>
      <c r="Q2209" s="15" t="s">
        <v>26</v>
      </c>
      <c r="R2209" s="15" t="s">
        <v>15</v>
      </c>
      <c r="S2209" s="18" t="n">
        <v>86.25</v>
      </c>
      <c r="T2209" s="15" t="n">
        <v>587.1</v>
      </c>
      <c r="U2209" s="15" t="s">
        <v>26</v>
      </c>
      <c r="V2209" s="18" t="n">
        <f aca="false">IF(ISNUMBER(T2209),T2209,0)</f>
        <v>587.1</v>
      </c>
      <c r="W2209" s="15" t="n">
        <f aca="false">IF(U2209="Yes",1,0)</f>
        <v>1</v>
      </c>
      <c r="X2209" s="15" t="str">
        <f aca="false">IF(F2209&lt;=12,"0-12 months",IF(F2209&lt;=24,"13-24 months",IF(F2209&lt;=48,"25-48 months","49-72 months")))</f>
        <v>0-12 months</v>
      </c>
      <c r="Y2209" s="15" t="str">
        <f aca="false">IF(C2209=1,"Yes","No")</f>
        <v>No</v>
      </c>
      <c r="Z2209" s="15" t="n">
        <f aca="false">COUNTIF(J2209:O2209,"Yes")</f>
        <v>2</v>
      </c>
      <c r="AA2209" s="18" t="n">
        <f aca="false">S2209*W2209</f>
        <v>86.25</v>
      </c>
      <c r="AB2209" s="15" t="n">
        <f aca="false">(P2209="Month-to-month")+(I2209="Fiber optic")+(R2209="Electronic check")+(F2209&lt;=12)+(M2209="No")+(J2209="No")</f>
        <v>6</v>
      </c>
      <c r="AC2209" s="15" t="str">
        <f aca="false">IF(AB2209&gt;=5,"High",IF(AB2209&gt;=3,"Medium","Low"))</f>
        <v>High</v>
      </c>
    </row>
    <row r="2210" customFormat="false" ht="15" hidden="false" customHeight="false" outlineLevel="0" collapsed="false">
      <c r="A2210" s="15" t="s">
        <v>2307</v>
      </c>
      <c r="B2210" s="15" t="s">
        <v>94</v>
      </c>
      <c r="C2210" s="15" t="n">
        <v>1</v>
      </c>
      <c r="D2210" s="15" t="s">
        <v>26</v>
      </c>
      <c r="E2210" s="15" t="s">
        <v>24</v>
      </c>
      <c r="F2210" s="15" t="n">
        <v>1</v>
      </c>
      <c r="G2210" s="15" t="s">
        <v>26</v>
      </c>
      <c r="H2210" s="15" t="s">
        <v>26</v>
      </c>
      <c r="I2210" s="15" t="s">
        <v>102</v>
      </c>
      <c r="J2210" s="15" t="s">
        <v>24</v>
      </c>
      <c r="K2210" s="15" t="s">
        <v>24</v>
      </c>
      <c r="L2210" s="15" t="s">
        <v>26</v>
      </c>
      <c r="M2210" s="15" t="s">
        <v>24</v>
      </c>
      <c r="N2210" s="15" t="s">
        <v>26</v>
      </c>
      <c r="O2210" s="15" t="s">
        <v>26</v>
      </c>
      <c r="P2210" s="15" t="s">
        <v>25</v>
      </c>
      <c r="Q2210" s="15" t="s">
        <v>26</v>
      </c>
      <c r="R2210" s="15" t="s">
        <v>15</v>
      </c>
      <c r="S2210" s="18" t="n">
        <v>100.8</v>
      </c>
      <c r="T2210" s="15" t="n">
        <v>100.8</v>
      </c>
      <c r="U2210" s="15" t="s">
        <v>26</v>
      </c>
      <c r="V2210" s="18" t="n">
        <f aca="false">IF(ISNUMBER(T2210),T2210,0)</f>
        <v>100.8</v>
      </c>
      <c r="W2210" s="15" t="n">
        <f aca="false">IF(U2210="Yes",1,0)</f>
        <v>1</v>
      </c>
      <c r="X2210" s="15" t="str">
        <f aca="false">IF(F2210&lt;=12,"0-12 months",IF(F2210&lt;=24,"13-24 months",IF(F2210&lt;=48,"25-48 months","49-72 months")))</f>
        <v>0-12 months</v>
      </c>
      <c r="Y2210" s="15" t="str">
        <f aca="false">IF(C2210=1,"Yes","No")</f>
        <v>Yes</v>
      </c>
      <c r="Z2210" s="15" t="n">
        <f aca="false">COUNTIF(J2210:O2210,"Yes")</f>
        <v>3</v>
      </c>
      <c r="AA2210" s="18" t="n">
        <f aca="false">S2210*W2210</f>
        <v>100.8</v>
      </c>
      <c r="AB2210" s="15" t="n">
        <f aca="false">(P2210="Month-to-month")+(I2210="Fiber optic")+(R2210="Electronic check")+(F2210&lt;=12)+(M2210="No")+(J2210="No")</f>
        <v>6</v>
      </c>
      <c r="AC2210" s="15" t="str">
        <f aca="false">IF(AB2210&gt;=5,"High",IF(AB2210&gt;=3,"Medium","Low"))</f>
        <v>High</v>
      </c>
    </row>
    <row r="2211" customFormat="false" ht="15" hidden="false" customHeight="false" outlineLevel="0" collapsed="false">
      <c r="A2211" s="15" t="s">
        <v>2308</v>
      </c>
      <c r="B2211" s="15" t="s">
        <v>98</v>
      </c>
      <c r="C2211" s="15" t="n">
        <v>0</v>
      </c>
      <c r="D2211" s="15" t="s">
        <v>26</v>
      </c>
      <c r="E2211" s="15" t="s">
        <v>24</v>
      </c>
      <c r="F2211" s="15" t="n">
        <v>8</v>
      </c>
      <c r="G2211" s="15" t="s">
        <v>26</v>
      </c>
      <c r="H2211" s="15" t="s">
        <v>24</v>
      </c>
      <c r="I2211" s="15" t="s">
        <v>24</v>
      </c>
      <c r="J2211" s="15" t="s">
        <v>28</v>
      </c>
      <c r="K2211" s="15" t="s">
        <v>28</v>
      </c>
      <c r="L2211" s="15" t="s">
        <v>28</v>
      </c>
      <c r="M2211" s="15" t="s">
        <v>28</v>
      </c>
      <c r="N2211" s="15" t="s">
        <v>28</v>
      </c>
      <c r="O2211" s="15" t="s">
        <v>28</v>
      </c>
      <c r="P2211" s="15" t="s">
        <v>25</v>
      </c>
      <c r="Q2211" s="15" t="s">
        <v>26</v>
      </c>
      <c r="R2211" s="15" t="s">
        <v>19</v>
      </c>
      <c r="S2211" s="18" t="n">
        <v>19.55</v>
      </c>
      <c r="T2211" s="15" t="n">
        <v>161.15</v>
      </c>
      <c r="U2211" s="15" t="s">
        <v>24</v>
      </c>
      <c r="V2211" s="18" t="n">
        <f aca="false">IF(ISNUMBER(T2211),T2211,0)</f>
        <v>161.15</v>
      </c>
      <c r="W2211" s="15" t="n">
        <f aca="false">IF(U2211="Yes",1,0)</f>
        <v>0</v>
      </c>
      <c r="X2211" s="15" t="str">
        <f aca="false">IF(F2211&lt;=12,"0-12 months",IF(F2211&lt;=24,"13-24 months",IF(F2211&lt;=48,"25-48 months","49-72 months")))</f>
        <v>0-12 months</v>
      </c>
      <c r="Y2211" s="15" t="str">
        <f aca="false">IF(C2211=1,"Yes","No")</f>
        <v>No</v>
      </c>
      <c r="Z2211" s="15" t="n">
        <f aca="false">COUNTIF(J2211:O2211,"Yes")</f>
        <v>0</v>
      </c>
      <c r="AA2211" s="18" t="n">
        <f aca="false">S2211*W2211</f>
        <v>0</v>
      </c>
      <c r="AB2211" s="15" t="n">
        <f aca="false">(P2211="Month-to-month")+(I2211="Fiber optic")+(R2211="Electronic check")+(F2211&lt;=12)+(M2211="No")+(J2211="No")</f>
        <v>2</v>
      </c>
      <c r="AC2211" s="15" t="str">
        <f aca="false">IF(AB2211&gt;=5,"High",IF(AB2211&gt;=3,"Medium","Low"))</f>
        <v>Low</v>
      </c>
    </row>
    <row r="2212" customFormat="false" ht="15" hidden="false" customHeight="false" outlineLevel="0" collapsed="false">
      <c r="A2212" s="15" t="s">
        <v>2309</v>
      </c>
      <c r="B2212" s="15" t="s">
        <v>94</v>
      </c>
      <c r="C2212" s="15" t="n">
        <v>0</v>
      </c>
      <c r="D2212" s="15" t="s">
        <v>24</v>
      </c>
      <c r="E2212" s="15" t="s">
        <v>24</v>
      </c>
      <c r="F2212" s="15" t="n">
        <v>69</v>
      </c>
      <c r="G2212" s="15" t="s">
        <v>26</v>
      </c>
      <c r="H2212" s="15" t="s">
        <v>26</v>
      </c>
      <c r="I2212" s="15" t="s">
        <v>102</v>
      </c>
      <c r="J2212" s="15" t="s">
        <v>24</v>
      </c>
      <c r="K2212" s="15" t="s">
        <v>24</v>
      </c>
      <c r="L2212" s="15" t="s">
        <v>26</v>
      </c>
      <c r="M2212" s="15" t="s">
        <v>26</v>
      </c>
      <c r="N2212" s="15" t="s">
        <v>26</v>
      </c>
      <c r="O2212" s="15" t="s">
        <v>26</v>
      </c>
      <c r="P2212" s="15" t="s">
        <v>29</v>
      </c>
      <c r="Q2212" s="15" t="s">
        <v>24</v>
      </c>
      <c r="R2212" s="15" t="s">
        <v>15</v>
      </c>
      <c r="S2212" s="18" t="n">
        <v>104</v>
      </c>
      <c r="T2212" s="15" t="n">
        <v>7028.5</v>
      </c>
      <c r="U2212" s="15" t="s">
        <v>24</v>
      </c>
      <c r="V2212" s="18" t="n">
        <f aca="false">IF(ISNUMBER(T2212),T2212,0)</f>
        <v>7028.5</v>
      </c>
      <c r="W2212" s="15" t="n">
        <f aca="false">IF(U2212="Yes",1,0)</f>
        <v>0</v>
      </c>
      <c r="X2212" s="15" t="str">
        <f aca="false">IF(F2212&lt;=12,"0-12 months",IF(F2212&lt;=24,"13-24 months",IF(F2212&lt;=48,"25-48 months","49-72 months")))</f>
        <v>49-72 months</v>
      </c>
      <c r="Y2212" s="15" t="str">
        <f aca="false">IF(C2212=1,"Yes","No")</f>
        <v>No</v>
      </c>
      <c r="Z2212" s="15" t="n">
        <f aca="false">COUNTIF(J2212:O2212,"Yes")</f>
        <v>4</v>
      </c>
      <c r="AA2212" s="18" t="n">
        <f aca="false">S2212*W2212</f>
        <v>0</v>
      </c>
      <c r="AB2212" s="15" t="n">
        <f aca="false">(P2212="Month-to-month")+(I2212="Fiber optic")+(R2212="Electronic check")+(F2212&lt;=12)+(M2212="No")+(J2212="No")</f>
        <v>3</v>
      </c>
      <c r="AC2212" s="15" t="str">
        <f aca="false">IF(AB2212&gt;=5,"High",IF(AB2212&gt;=3,"Medium","Low"))</f>
        <v>Medium</v>
      </c>
    </row>
    <row r="2213" customFormat="false" ht="15" hidden="false" customHeight="false" outlineLevel="0" collapsed="false">
      <c r="A2213" s="15" t="s">
        <v>2310</v>
      </c>
      <c r="B2213" s="15" t="s">
        <v>94</v>
      </c>
      <c r="C2213" s="15" t="n">
        <v>0</v>
      </c>
      <c r="D2213" s="15" t="s">
        <v>26</v>
      </c>
      <c r="E2213" s="15" t="s">
        <v>24</v>
      </c>
      <c r="F2213" s="15" t="n">
        <v>50</v>
      </c>
      <c r="G2213" s="15" t="s">
        <v>26</v>
      </c>
      <c r="H2213" s="15" t="s">
        <v>26</v>
      </c>
      <c r="I2213" s="15" t="s">
        <v>102</v>
      </c>
      <c r="J2213" s="15" t="s">
        <v>26</v>
      </c>
      <c r="K2213" s="15" t="s">
        <v>24</v>
      </c>
      <c r="L2213" s="15" t="s">
        <v>26</v>
      </c>
      <c r="M2213" s="15" t="s">
        <v>24</v>
      </c>
      <c r="N2213" s="15" t="s">
        <v>26</v>
      </c>
      <c r="O2213" s="15" t="s">
        <v>26</v>
      </c>
      <c r="P2213" s="15" t="s">
        <v>27</v>
      </c>
      <c r="Q2213" s="15" t="s">
        <v>26</v>
      </c>
      <c r="R2213" s="15" t="s">
        <v>17</v>
      </c>
      <c r="S2213" s="18" t="n">
        <v>104.4</v>
      </c>
      <c r="T2213" s="15" t="n">
        <v>5232.9</v>
      </c>
      <c r="U2213" s="15" t="s">
        <v>24</v>
      </c>
      <c r="V2213" s="18" t="n">
        <f aca="false">IF(ISNUMBER(T2213),T2213,0)</f>
        <v>5232.9</v>
      </c>
      <c r="W2213" s="15" t="n">
        <f aca="false">IF(U2213="Yes",1,0)</f>
        <v>0</v>
      </c>
      <c r="X2213" s="15" t="str">
        <f aca="false">IF(F2213&lt;=12,"0-12 months",IF(F2213&lt;=24,"13-24 months",IF(F2213&lt;=48,"25-48 months","49-72 months")))</f>
        <v>49-72 months</v>
      </c>
      <c r="Y2213" s="15" t="str">
        <f aca="false">IF(C2213=1,"Yes","No")</f>
        <v>No</v>
      </c>
      <c r="Z2213" s="15" t="n">
        <f aca="false">COUNTIF(J2213:O2213,"Yes")</f>
        <v>4</v>
      </c>
      <c r="AA2213" s="18" t="n">
        <f aca="false">S2213*W2213</f>
        <v>0</v>
      </c>
      <c r="AB2213" s="15" t="n">
        <f aca="false">(P2213="Month-to-month")+(I2213="Fiber optic")+(R2213="Electronic check")+(F2213&lt;=12)+(M2213="No")+(J2213="No")</f>
        <v>2</v>
      </c>
      <c r="AC2213" s="15" t="str">
        <f aca="false">IF(AB2213&gt;=5,"High",IF(AB2213&gt;=3,"Medium","Low"))</f>
        <v>Low</v>
      </c>
    </row>
    <row r="2214" customFormat="false" ht="15" hidden="false" customHeight="false" outlineLevel="0" collapsed="false">
      <c r="A2214" s="15" t="s">
        <v>2311</v>
      </c>
      <c r="B2214" s="15" t="s">
        <v>98</v>
      </c>
      <c r="C2214" s="15" t="n">
        <v>0</v>
      </c>
      <c r="D2214" s="15" t="s">
        <v>24</v>
      </c>
      <c r="E2214" s="15" t="s">
        <v>24</v>
      </c>
      <c r="F2214" s="15" t="n">
        <v>10</v>
      </c>
      <c r="G2214" s="15" t="s">
        <v>26</v>
      </c>
      <c r="H2214" s="15" t="s">
        <v>24</v>
      </c>
      <c r="I2214" s="15" t="s">
        <v>24</v>
      </c>
      <c r="J2214" s="15" t="s">
        <v>28</v>
      </c>
      <c r="K2214" s="15" t="s">
        <v>28</v>
      </c>
      <c r="L2214" s="15" t="s">
        <v>28</v>
      </c>
      <c r="M2214" s="15" t="s">
        <v>28</v>
      </c>
      <c r="N2214" s="15" t="s">
        <v>28</v>
      </c>
      <c r="O2214" s="15" t="s">
        <v>28</v>
      </c>
      <c r="P2214" s="15" t="s">
        <v>27</v>
      </c>
      <c r="Q2214" s="15" t="s">
        <v>24</v>
      </c>
      <c r="R2214" s="15" t="s">
        <v>17</v>
      </c>
      <c r="S2214" s="18" t="n">
        <v>19.5</v>
      </c>
      <c r="T2214" s="15" t="n">
        <v>225.85</v>
      </c>
      <c r="U2214" s="15" t="s">
        <v>24</v>
      </c>
      <c r="V2214" s="18" t="n">
        <f aca="false">IF(ISNUMBER(T2214),T2214,0)</f>
        <v>225.85</v>
      </c>
      <c r="W2214" s="15" t="n">
        <f aca="false">IF(U2214="Yes",1,0)</f>
        <v>0</v>
      </c>
      <c r="X2214" s="15" t="str">
        <f aca="false">IF(F2214&lt;=12,"0-12 months",IF(F2214&lt;=24,"13-24 months",IF(F2214&lt;=48,"25-48 months","49-72 months")))</f>
        <v>0-12 months</v>
      </c>
      <c r="Y2214" s="15" t="str">
        <f aca="false">IF(C2214=1,"Yes","No")</f>
        <v>No</v>
      </c>
      <c r="Z2214" s="15" t="n">
        <f aca="false">COUNTIF(J2214:O2214,"Yes")</f>
        <v>0</v>
      </c>
      <c r="AA2214" s="18" t="n">
        <f aca="false">S2214*W2214</f>
        <v>0</v>
      </c>
      <c r="AB2214" s="15" t="n">
        <f aca="false">(P2214="Month-to-month")+(I2214="Fiber optic")+(R2214="Electronic check")+(F2214&lt;=12)+(M2214="No")+(J2214="No")</f>
        <v>1</v>
      </c>
      <c r="AC2214" s="15" t="str">
        <f aca="false">IF(AB2214&gt;=5,"High",IF(AB2214&gt;=3,"Medium","Low"))</f>
        <v>Low</v>
      </c>
    </row>
    <row r="2215" customFormat="false" ht="15" hidden="false" customHeight="false" outlineLevel="0" collapsed="false">
      <c r="A2215" s="15" t="s">
        <v>2312</v>
      </c>
      <c r="B2215" s="15" t="s">
        <v>94</v>
      </c>
      <c r="C2215" s="15" t="n">
        <v>0</v>
      </c>
      <c r="D2215" s="15" t="s">
        <v>26</v>
      </c>
      <c r="E2215" s="15" t="s">
        <v>26</v>
      </c>
      <c r="F2215" s="15" t="n">
        <v>12</v>
      </c>
      <c r="G2215" s="15" t="s">
        <v>26</v>
      </c>
      <c r="H2215" s="15" t="s">
        <v>26</v>
      </c>
      <c r="I2215" s="15" t="s">
        <v>24</v>
      </c>
      <c r="J2215" s="15" t="s">
        <v>28</v>
      </c>
      <c r="K2215" s="15" t="s">
        <v>28</v>
      </c>
      <c r="L2215" s="15" t="s">
        <v>28</v>
      </c>
      <c r="M2215" s="15" t="s">
        <v>28</v>
      </c>
      <c r="N2215" s="15" t="s">
        <v>28</v>
      </c>
      <c r="O2215" s="15" t="s">
        <v>28</v>
      </c>
      <c r="P2215" s="15" t="s">
        <v>29</v>
      </c>
      <c r="Q2215" s="15" t="s">
        <v>24</v>
      </c>
      <c r="R2215" s="15" t="s">
        <v>21</v>
      </c>
      <c r="S2215" s="18" t="n">
        <v>25.25</v>
      </c>
      <c r="T2215" s="15" t="n">
        <v>274.7</v>
      </c>
      <c r="U2215" s="15" t="s">
        <v>24</v>
      </c>
      <c r="V2215" s="18" t="n">
        <f aca="false">IF(ISNUMBER(T2215),T2215,0)</f>
        <v>274.7</v>
      </c>
      <c r="W2215" s="15" t="n">
        <f aca="false">IF(U2215="Yes",1,0)</f>
        <v>0</v>
      </c>
      <c r="X2215" s="15" t="str">
        <f aca="false">IF(F2215&lt;=12,"0-12 months",IF(F2215&lt;=24,"13-24 months",IF(F2215&lt;=48,"25-48 months","49-72 months")))</f>
        <v>0-12 months</v>
      </c>
      <c r="Y2215" s="15" t="str">
        <f aca="false">IF(C2215=1,"Yes","No")</f>
        <v>No</v>
      </c>
      <c r="Z2215" s="15" t="n">
        <f aca="false">COUNTIF(J2215:O2215,"Yes")</f>
        <v>0</v>
      </c>
      <c r="AA2215" s="18" t="n">
        <f aca="false">S2215*W2215</f>
        <v>0</v>
      </c>
      <c r="AB2215" s="15" t="n">
        <f aca="false">(P2215="Month-to-month")+(I2215="Fiber optic")+(R2215="Electronic check")+(F2215&lt;=12)+(M2215="No")+(J2215="No")</f>
        <v>1</v>
      </c>
      <c r="AC2215" s="15" t="str">
        <f aca="false">IF(AB2215&gt;=5,"High",IF(AB2215&gt;=3,"Medium","Low"))</f>
        <v>Low</v>
      </c>
    </row>
    <row r="2216" customFormat="false" ht="15" hidden="false" customHeight="false" outlineLevel="0" collapsed="false">
      <c r="A2216" s="15" t="s">
        <v>2313</v>
      </c>
      <c r="B2216" s="15" t="s">
        <v>94</v>
      </c>
      <c r="C2216" s="15" t="n">
        <v>0</v>
      </c>
      <c r="D2216" s="15" t="s">
        <v>24</v>
      </c>
      <c r="E2216" s="15" t="s">
        <v>24</v>
      </c>
      <c r="F2216" s="15" t="n">
        <v>14</v>
      </c>
      <c r="G2216" s="15" t="s">
        <v>26</v>
      </c>
      <c r="H2216" s="15" t="s">
        <v>24</v>
      </c>
      <c r="I2216" s="15" t="s">
        <v>102</v>
      </c>
      <c r="J2216" s="15" t="s">
        <v>24</v>
      </c>
      <c r="K2216" s="15" t="s">
        <v>26</v>
      </c>
      <c r="L2216" s="15" t="s">
        <v>24</v>
      </c>
      <c r="M2216" s="15" t="s">
        <v>24</v>
      </c>
      <c r="N2216" s="15" t="s">
        <v>24</v>
      </c>
      <c r="O2216" s="15" t="s">
        <v>26</v>
      </c>
      <c r="P2216" s="15" t="s">
        <v>25</v>
      </c>
      <c r="Q2216" s="15" t="s">
        <v>26</v>
      </c>
      <c r="R2216" s="15" t="s">
        <v>15</v>
      </c>
      <c r="S2216" s="18" t="n">
        <v>86.3</v>
      </c>
      <c r="T2216" s="15" t="n">
        <v>1180.95</v>
      </c>
      <c r="U2216" s="15" t="s">
        <v>26</v>
      </c>
      <c r="V2216" s="18" t="n">
        <f aca="false">IF(ISNUMBER(T2216),T2216,0)</f>
        <v>1180.95</v>
      </c>
      <c r="W2216" s="15" t="n">
        <f aca="false">IF(U2216="Yes",1,0)</f>
        <v>1</v>
      </c>
      <c r="X2216" s="15" t="str">
        <f aca="false">IF(F2216&lt;=12,"0-12 months",IF(F2216&lt;=24,"13-24 months",IF(F2216&lt;=48,"25-48 months","49-72 months")))</f>
        <v>13-24 months</v>
      </c>
      <c r="Y2216" s="15" t="str">
        <f aca="false">IF(C2216=1,"Yes","No")</f>
        <v>No</v>
      </c>
      <c r="Z2216" s="15" t="n">
        <f aca="false">COUNTIF(J2216:O2216,"Yes")</f>
        <v>2</v>
      </c>
      <c r="AA2216" s="18" t="n">
        <f aca="false">S2216*W2216</f>
        <v>86.3</v>
      </c>
      <c r="AB2216" s="15" t="n">
        <f aca="false">(P2216="Month-to-month")+(I2216="Fiber optic")+(R2216="Electronic check")+(F2216&lt;=12)+(M2216="No")+(J2216="No")</f>
        <v>5</v>
      </c>
      <c r="AC2216" s="15" t="str">
        <f aca="false">IF(AB2216&gt;=5,"High",IF(AB2216&gt;=3,"Medium","Low"))</f>
        <v>High</v>
      </c>
    </row>
    <row r="2217" customFormat="false" ht="15" hidden="false" customHeight="false" outlineLevel="0" collapsed="false">
      <c r="A2217" s="15" t="s">
        <v>2314</v>
      </c>
      <c r="B2217" s="15" t="s">
        <v>94</v>
      </c>
      <c r="C2217" s="15" t="n">
        <v>0</v>
      </c>
      <c r="D2217" s="15" t="s">
        <v>26</v>
      </c>
      <c r="E2217" s="15" t="s">
        <v>24</v>
      </c>
      <c r="F2217" s="15" t="n">
        <v>70</v>
      </c>
      <c r="G2217" s="15" t="s">
        <v>24</v>
      </c>
      <c r="H2217" s="15" t="s">
        <v>95</v>
      </c>
      <c r="I2217" s="15" t="s">
        <v>96</v>
      </c>
      <c r="J2217" s="15" t="s">
        <v>26</v>
      </c>
      <c r="K2217" s="15" t="s">
        <v>24</v>
      </c>
      <c r="L2217" s="15" t="s">
        <v>26</v>
      </c>
      <c r="M2217" s="15" t="s">
        <v>26</v>
      </c>
      <c r="N2217" s="15" t="s">
        <v>24</v>
      </c>
      <c r="O2217" s="15" t="s">
        <v>26</v>
      </c>
      <c r="P2217" s="15" t="s">
        <v>29</v>
      </c>
      <c r="Q2217" s="15" t="s">
        <v>26</v>
      </c>
      <c r="R2217" s="15" t="s">
        <v>19</v>
      </c>
      <c r="S2217" s="18" t="n">
        <v>49.85</v>
      </c>
      <c r="T2217" s="15" t="n">
        <v>3370.2</v>
      </c>
      <c r="U2217" s="15" t="s">
        <v>24</v>
      </c>
      <c r="V2217" s="18" t="n">
        <f aca="false">IF(ISNUMBER(T2217),T2217,0)</f>
        <v>3370.2</v>
      </c>
      <c r="W2217" s="15" t="n">
        <f aca="false">IF(U2217="Yes",1,0)</f>
        <v>0</v>
      </c>
      <c r="X2217" s="15" t="str">
        <f aca="false">IF(F2217&lt;=12,"0-12 months",IF(F2217&lt;=24,"13-24 months",IF(F2217&lt;=48,"25-48 months","49-72 months")))</f>
        <v>49-72 months</v>
      </c>
      <c r="Y2217" s="15" t="str">
        <f aca="false">IF(C2217=1,"Yes","No")</f>
        <v>No</v>
      </c>
      <c r="Z2217" s="15" t="n">
        <f aca="false">COUNTIF(J2217:O2217,"Yes")</f>
        <v>4</v>
      </c>
      <c r="AA2217" s="18" t="n">
        <f aca="false">S2217*W2217</f>
        <v>0</v>
      </c>
      <c r="AB2217" s="15" t="n">
        <f aca="false">(P2217="Month-to-month")+(I2217="Fiber optic")+(R2217="Electronic check")+(F2217&lt;=12)+(M2217="No")+(J2217="No")</f>
        <v>0</v>
      </c>
      <c r="AC2217" s="15" t="str">
        <f aca="false">IF(AB2217&gt;=5,"High",IF(AB2217&gt;=3,"Medium","Low"))</f>
        <v>Low</v>
      </c>
    </row>
    <row r="2218" customFormat="false" ht="15" hidden="false" customHeight="false" outlineLevel="0" collapsed="false">
      <c r="A2218" s="15" t="s">
        <v>2315</v>
      </c>
      <c r="B2218" s="15" t="s">
        <v>94</v>
      </c>
      <c r="C2218" s="15" t="n">
        <v>1</v>
      </c>
      <c r="D2218" s="15" t="s">
        <v>24</v>
      </c>
      <c r="E2218" s="15" t="s">
        <v>24</v>
      </c>
      <c r="F2218" s="15" t="n">
        <v>64</v>
      </c>
      <c r="G2218" s="15" t="s">
        <v>26</v>
      </c>
      <c r="H2218" s="15" t="s">
        <v>26</v>
      </c>
      <c r="I2218" s="15" t="s">
        <v>102</v>
      </c>
      <c r="J2218" s="15" t="s">
        <v>26</v>
      </c>
      <c r="K2218" s="15" t="s">
        <v>24</v>
      </c>
      <c r="L2218" s="15" t="s">
        <v>26</v>
      </c>
      <c r="M2218" s="15" t="s">
        <v>26</v>
      </c>
      <c r="N2218" s="15" t="s">
        <v>26</v>
      </c>
      <c r="O2218" s="15" t="s">
        <v>26</v>
      </c>
      <c r="P2218" s="15" t="s">
        <v>25</v>
      </c>
      <c r="Q2218" s="15" t="s">
        <v>26</v>
      </c>
      <c r="R2218" s="15" t="s">
        <v>19</v>
      </c>
      <c r="S2218" s="18" t="n">
        <v>108.95</v>
      </c>
      <c r="T2218" s="15" t="n">
        <v>7111.3</v>
      </c>
      <c r="U2218" s="15" t="s">
        <v>24</v>
      </c>
      <c r="V2218" s="18" t="n">
        <f aca="false">IF(ISNUMBER(T2218),T2218,0)</f>
        <v>7111.3</v>
      </c>
      <c r="W2218" s="15" t="n">
        <f aca="false">IF(U2218="Yes",1,0)</f>
        <v>0</v>
      </c>
      <c r="X2218" s="15" t="str">
        <f aca="false">IF(F2218&lt;=12,"0-12 months",IF(F2218&lt;=24,"13-24 months",IF(F2218&lt;=48,"25-48 months","49-72 months")))</f>
        <v>49-72 months</v>
      </c>
      <c r="Y2218" s="15" t="str">
        <f aca="false">IF(C2218=1,"Yes","No")</f>
        <v>Yes</v>
      </c>
      <c r="Z2218" s="15" t="n">
        <f aca="false">COUNTIF(J2218:O2218,"Yes")</f>
        <v>5</v>
      </c>
      <c r="AA2218" s="18" t="n">
        <f aca="false">S2218*W2218</f>
        <v>0</v>
      </c>
      <c r="AB2218" s="15" t="n">
        <f aca="false">(P2218="Month-to-month")+(I2218="Fiber optic")+(R2218="Electronic check")+(F2218&lt;=12)+(M2218="No")+(J2218="No")</f>
        <v>2</v>
      </c>
      <c r="AC2218" s="15" t="str">
        <f aca="false">IF(AB2218&gt;=5,"High",IF(AB2218&gt;=3,"Medium","Low"))</f>
        <v>Low</v>
      </c>
    </row>
    <row r="2219" customFormat="false" ht="15" hidden="false" customHeight="false" outlineLevel="0" collapsed="false">
      <c r="A2219" s="15" t="s">
        <v>2316</v>
      </c>
      <c r="B2219" s="15" t="s">
        <v>94</v>
      </c>
      <c r="C2219" s="15" t="n">
        <v>0</v>
      </c>
      <c r="D2219" s="15" t="s">
        <v>26</v>
      </c>
      <c r="E2219" s="15" t="s">
        <v>26</v>
      </c>
      <c r="F2219" s="15" t="n">
        <v>66</v>
      </c>
      <c r="G2219" s="15" t="s">
        <v>26</v>
      </c>
      <c r="H2219" s="15" t="s">
        <v>26</v>
      </c>
      <c r="I2219" s="15" t="s">
        <v>96</v>
      </c>
      <c r="J2219" s="15" t="s">
        <v>26</v>
      </c>
      <c r="K2219" s="15" t="s">
        <v>26</v>
      </c>
      <c r="L2219" s="15" t="s">
        <v>26</v>
      </c>
      <c r="M2219" s="15" t="s">
        <v>26</v>
      </c>
      <c r="N2219" s="15" t="s">
        <v>26</v>
      </c>
      <c r="O2219" s="15" t="s">
        <v>26</v>
      </c>
      <c r="P2219" s="15" t="s">
        <v>29</v>
      </c>
      <c r="Q2219" s="15" t="s">
        <v>24</v>
      </c>
      <c r="R2219" s="15" t="s">
        <v>21</v>
      </c>
      <c r="S2219" s="18" t="n">
        <v>89.9</v>
      </c>
      <c r="T2219" s="15" t="n">
        <v>5958.85</v>
      </c>
      <c r="U2219" s="15" t="s">
        <v>24</v>
      </c>
      <c r="V2219" s="18" t="n">
        <f aca="false">IF(ISNUMBER(T2219),T2219,0)</f>
        <v>5958.85</v>
      </c>
      <c r="W2219" s="15" t="n">
        <f aca="false">IF(U2219="Yes",1,0)</f>
        <v>0</v>
      </c>
      <c r="X2219" s="15" t="str">
        <f aca="false">IF(F2219&lt;=12,"0-12 months",IF(F2219&lt;=24,"13-24 months",IF(F2219&lt;=48,"25-48 months","49-72 months")))</f>
        <v>49-72 months</v>
      </c>
      <c r="Y2219" s="15" t="str">
        <f aca="false">IF(C2219=1,"Yes","No")</f>
        <v>No</v>
      </c>
      <c r="Z2219" s="15" t="n">
        <f aca="false">COUNTIF(J2219:O2219,"Yes")</f>
        <v>6</v>
      </c>
      <c r="AA2219" s="18" t="n">
        <f aca="false">S2219*W2219</f>
        <v>0</v>
      </c>
      <c r="AB2219" s="15" t="n">
        <f aca="false">(P2219="Month-to-month")+(I2219="Fiber optic")+(R2219="Electronic check")+(F2219&lt;=12)+(M2219="No")+(J2219="No")</f>
        <v>0</v>
      </c>
      <c r="AC2219" s="15" t="str">
        <f aca="false">IF(AB2219&gt;=5,"High",IF(AB2219&gt;=3,"Medium","Low"))</f>
        <v>Low</v>
      </c>
    </row>
    <row r="2220" customFormat="false" ht="15" hidden="false" customHeight="false" outlineLevel="0" collapsed="false">
      <c r="A2220" s="15" t="s">
        <v>2317</v>
      </c>
      <c r="B2220" s="15" t="s">
        <v>94</v>
      </c>
      <c r="C2220" s="15" t="n">
        <v>0</v>
      </c>
      <c r="D2220" s="15" t="s">
        <v>26</v>
      </c>
      <c r="E2220" s="15" t="s">
        <v>26</v>
      </c>
      <c r="F2220" s="15" t="n">
        <v>71</v>
      </c>
      <c r="G2220" s="15" t="s">
        <v>26</v>
      </c>
      <c r="H2220" s="15" t="s">
        <v>24</v>
      </c>
      <c r="I2220" s="15" t="s">
        <v>96</v>
      </c>
      <c r="J2220" s="15" t="s">
        <v>26</v>
      </c>
      <c r="K2220" s="15" t="s">
        <v>24</v>
      </c>
      <c r="L2220" s="15" t="s">
        <v>26</v>
      </c>
      <c r="M2220" s="15" t="s">
        <v>26</v>
      </c>
      <c r="N2220" s="15" t="s">
        <v>26</v>
      </c>
      <c r="O2220" s="15" t="s">
        <v>26</v>
      </c>
      <c r="P2220" s="15" t="s">
        <v>29</v>
      </c>
      <c r="Q2220" s="15" t="s">
        <v>26</v>
      </c>
      <c r="R2220" s="15" t="s">
        <v>21</v>
      </c>
      <c r="S2220" s="18" t="n">
        <v>82</v>
      </c>
      <c r="T2220" s="15" t="n">
        <v>5999.85</v>
      </c>
      <c r="U2220" s="15" t="s">
        <v>24</v>
      </c>
      <c r="V2220" s="18" t="n">
        <f aca="false">IF(ISNUMBER(T2220),T2220,0)</f>
        <v>5999.85</v>
      </c>
      <c r="W2220" s="15" t="n">
        <f aca="false">IF(U2220="Yes",1,0)</f>
        <v>0</v>
      </c>
      <c r="X2220" s="15" t="str">
        <f aca="false">IF(F2220&lt;=12,"0-12 months",IF(F2220&lt;=24,"13-24 months",IF(F2220&lt;=48,"25-48 months","49-72 months")))</f>
        <v>49-72 months</v>
      </c>
      <c r="Y2220" s="15" t="str">
        <f aca="false">IF(C2220=1,"Yes","No")</f>
        <v>No</v>
      </c>
      <c r="Z2220" s="15" t="n">
        <f aca="false">COUNTIF(J2220:O2220,"Yes")</f>
        <v>5</v>
      </c>
      <c r="AA2220" s="18" t="n">
        <f aca="false">S2220*W2220</f>
        <v>0</v>
      </c>
      <c r="AB2220" s="15" t="n">
        <f aca="false">(P2220="Month-to-month")+(I2220="Fiber optic")+(R2220="Electronic check")+(F2220&lt;=12)+(M2220="No")+(J2220="No")</f>
        <v>0</v>
      </c>
      <c r="AC2220" s="15" t="str">
        <f aca="false">IF(AB2220&gt;=5,"High",IF(AB2220&gt;=3,"Medium","Low"))</f>
        <v>Low</v>
      </c>
    </row>
    <row r="2221" customFormat="false" ht="15" hidden="false" customHeight="false" outlineLevel="0" collapsed="false">
      <c r="A2221" s="15" t="s">
        <v>2318</v>
      </c>
      <c r="B2221" s="15" t="s">
        <v>98</v>
      </c>
      <c r="C2221" s="15" t="n">
        <v>1</v>
      </c>
      <c r="D2221" s="15" t="s">
        <v>24</v>
      </c>
      <c r="E2221" s="15" t="s">
        <v>24</v>
      </c>
      <c r="F2221" s="15" t="n">
        <v>20</v>
      </c>
      <c r="G2221" s="15" t="s">
        <v>26</v>
      </c>
      <c r="H2221" s="15" t="s">
        <v>24</v>
      </c>
      <c r="I2221" s="15" t="s">
        <v>102</v>
      </c>
      <c r="J2221" s="15" t="s">
        <v>24</v>
      </c>
      <c r="K2221" s="15" t="s">
        <v>24</v>
      </c>
      <c r="L2221" s="15" t="s">
        <v>24</v>
      </c>
      <c r="M2221" s="15" t="s">
        <v>24</v>
      </c>
      <c r="N2221" s="15" t="s">
        <v>26</v>
      </c>
      <c r="O2221" s="15" t="s">
        <v>26</v>
      </c>
      <c r="P2221" s="15" t="s">
        <v>25</v>
      </c>
      <c r="Q2221" s="15" t="s">
        <v>24</v>
      </c>
      <c r="R2221" s="15" t="s">
        <v>15</v>
      </c>
      <c r="S2221" s="18" t="n">
        <v>89.95</v>
      </c>
      <c r="T2221" s="15" t="n">
        <v>1648.45</v>
      </c>
      <c r="U2221" s="15" t="s">
        <v>24</v>
      </c>
      <c r="V2221" s="18" t="n">
        <f aca="false">IF(ISNUMBER(T2221),T2221,0)</f>
        <v>1648.45</v>
      </c>
      <c r="W2221" s="15" t="n">
        <f aca="false">IF(U2221="Yes",1,0)</f>
        <v>0</v>
      </c>
      <c r="X2221" s="15" t="str">
        <f aca="false">IF(F2221&lt;=12,"0-12 months",IF(F2221&lt;=24,"13-24 months",IF(F2221&lt;=48,"25-48 months","49-72 months")))</f>
        <v>13-24 months</v>
      </c>
      <c r="Y2221" s="15" t="str">
        <f aca="false">IF(C2221=1,"Yes","No")</f>
        <v>Yes</v>
      </c>
      <c r="Z2221" s="15" t="n">
        <f aca="false">COUNTIF(J2221:O2221,"Yes")</f>
        <v>2</v>
      </c>
      <c r="AA2221" s="18" t="n">
        <f aca="false">S2221*W2221</f>
        <v>0</v>
      </c>
      <c r="AB2221" s="15" t="n">
        <f aca="false">(P2221="Month-to-month")+(I2221="Fiber optic")+(R2221="Electronic check")+(F2221&lt;=12)+(M2221="No")+(J2221="No")</f>
        <v>5</v>
      </c>
      <c r="AC2221" s="15" t="str">
        <f aca="false">IF(AB2221&gt;=5,"High",IF(AB2221&gt;=3,"Medium","Low"))</f>
        <v>High</v>
      </c>
    </row>
    <row r="2222" customFormat="false" ht="15" hidden="false" customHeight="false" outlineLevel="0" collapsed="false">
      <c r="A2222" s="15" t="s">
        <v>2319</v>
      </c>
      <c r="B2222" s="15" t="s">
        <v>98</v>
      </c>
      <c r="C2222" s="15" t="n">
        <v>0</v>
      </c>
      <c r="D2222" s="15" t="s">
        <v>26</v>
      </c>
      <c r="E2222" s="15" t="s">
        <v>24</v>
      </c>
      <c r="F2222" s="15" t="n">
        <v>72</v>
      </c>
      <c r="G2222" s="15" t="s">
        <v>26</v>
      </c>
      <c r="H2222" s="15" t="s">
        <v>24</v>
      </c>
      <c r="I2222" s="15" t="s">
        <v>96</v>
      </c>
      <c r="J2222" s="15" t="s">
        <v>26</v>
      </c>
      <c r="K2222" s="15" t="s">
        <v>26</v>
      </c>
      <c r="L2222" s="15" t="s">
        <v>24</v>
      </c>
      <c r="M2222" s="15" t="s">
        <v>26</v>
      </c>
      <c r="N2222" s="15" t="s">
        <v>26</v>
      </c>
      <c r="O2222" s="15" t="s">
        <v>26</v>
      </c>
      <c r="P2222" s="15" t="s">
        <v>29</v>
      </c>
      <c r="Q2222" s="15" t="s">
        <v>26</v>
      </c>
      <c r="R2222" s="15" t="s">
        <v>19</v>
      </c>
      <c r="S2222" s="18" t="n">
        <v>79.35</v>
      </c>
      <c r="T2222" s="15" t="n">
        <v>5753.25</v>
      </c>
      <c r="U2222" s="15" t="s">
        <v>24</v>
      </c>
      <c r="V2222" s="18" t="n">
        <f aca="false">IF(ISNUMBER(T2222),T2222,0)</f>
        <v>5753.25</v>
      </c>
      <c r="W2222" s="15" t="n">
        <f aca="false">IF(U2222="Yes",1,0)</f>
        <v>0</v>
      </c>
      <c r="X2222" s="15" t="str">
        <f aca="false">IF(F2222&lt;=12,"0-12 months",IF(F2222&lt;=24,"13-24 months",IF(F2222&lt;=48,"25-48 months","49-72 months")))</f>
        <v>49-72 months</v>
      </c>
      <c r="Y2222" s="15" t="str">
        <f aca="false">IF(C2222=1,"Yes","No")</f>
        <v>No</v>
      </c>
      <c r="Z2222" s="15" t="n">
        <f aca="false">COUNTIF(J2222:O2222,"Yes")</f>
        <v>5</v>
      </c>
      <c r="AA2222" s="18" t="n">
        <f aca="false">S2222*W2222</f>
        <v>0</v>
      </c>
      <c r="AB2222" s="15" t="n">
        <f aca="false">(P2222="Month-to-month")+(I2222="Fiber optic")+(R2222="Electronic check")+(F2222&lt;=12)+(M2222="No")+(J2222="No")</f>
        <v>0</v>
      </c>
      <c r="AC2222" s="15" t="str">
        <f aca="false">IF(AB2222&gt;=5,"High",IF(AB2222&gt;=3,"Medium","Low"))</f>
        <v>Low</v>
      </c>
    </row>
    <row r="2223" customFormat="false" ht="15" hidden="false" customHeight="false" outlineLevel="0" collapsed="false">
      <c r="A2223" s="15" t="s">
        <v>2320</v>
      </c>
      <c r="B2223" s="15" t="s">
        <v>94</v>
      </c>
      <c r="C2223" s="15" t="n">
        <v>0</v>
      </c>
      <c r="D2223" s="15" t="s">
        <v>26</v>
      </c>
      <c r="E2223" s="15" t="s">
        <v>26</v>
      </c>
      <c r="F2223" s="15" t="n">
        <v>71</v>
      </c>
      <c r="G2223" s="15" t="s">
        <v>26</v>
      </c>
      <c r="H2223" s="15" t="s">
        <v>24</v>
      </c>
      <c r="I2223" s="15" t="s">
        <v>96</v>
      </c>
      <c r="J2223" s="15" t="s">
        <v>26</v>
      </c>
      <c r="K2223" s="15" t="s">
        <v>26</v>
      </c>
      <c r="L2223" s="15" t="s">
        <v>26</v>
      </c>
      <c r="M2223" s="15" t="s">
        <v>26</v>
      </c>
      <c r="N2223" s="15" t="s">
        <v>24</v>
      </c>
      <c r="O2223" s="15" t="s">
        <v>24</v>
      </c>
      <c r="P2223" s="15" t="s">
        <v>29</v>
      </c>
      <c r="Q2223" s="15" t="s">
        <v>24</v>
      </c>
      <c r="R2223" s="15" t="s">
        <v>21</v>
      </c>
      <c r="S2223" s="18" t="n">
        <v>64.05</v>
      </c>
      <c r="T2223" s="15" t="n">
        <v>4492.9</v>
      </c>
      <c r="U2223" s="15" t="s">
        <v>24</v>
      </c>
      <c r="V2223" s="18" t="n">
        <f aca="false">IF(ISNUMBER(T2223),T2223,0)</f>
        <v>4492.9</v>
      </c>
      <c r="W2223" s="15" t="n">
        <f aca="false">IF(U2223="Yes",1,0)</f>
        <v>0</v>
      </c>
      <c r="X2223" s="15" t="str">
        <f aca="false">IF(F2223&lt;=12,"0-12 months",IF(F2223&lt;=24,"13-24 months",IF(F2223&lt;=48,"25-48 months","49-72 months")))</f>
        <v>49-72 months</v>
      </c>
      <c r="Y2223" s="15" t="str">
        <f aca="false">IF(C2223=1,"Yes","No")</f>
        <v>No</v>
      </c>
      <c r="Z2223" s="15" t="n">
        <f aca="false">COUNTIF(J2223:O2223,"Yes")</f>
        <v>4</v>
      </c>
      <c r="AA2223" s="18" t="n">
        <f aca="false">S2223*W2223</f>
        <v>0</v>
      </c>
      <c r="AB2223" s="15" t="n">
        <f aca="false">(P2223="Month-to-month")+(I2223="Fiber optic")+(R2223="Electronic check")+(F2223&lt;=12)+(M2223="No")+(J2223="No")</f>
        <v>0</v>
      </c>
      <c r="AC2223" s="15" t="str">
        <f aca="false">IF(AB2223&gt;=5,"High",IF(AB2223&gt;=3,"Medium","Low"))</f>
        <v>Low</v>
      </c>
    </row>
    <row r="2224" customFormat="false" ht="15" hidden="false" customHeight="false" outlineLevel="0" collapsed="false">
      <c r="A2224" s="15" t="s">
        <v>2321</v>
      </c>
      <c r="B2224" s="15" t="s">
        <v>98</v>
      </c>
      <c r="C2224" s="15" t="n">
        <v>0</v>
      </c>
      <c r="D2224" s="15" t="s">
        <v>26</v>
      </c>
      <c r="E2224" s="15" t="s">
        <v>26</v>
      </c>
      <c r="F2224" s="15" t="n">
        <v>38</v>
      </c>
      <c r="G2224" s="15" t="s">
        <v>26</v>
      </c>
      <c r="H2224" s="15" t="s">
        <v>26</v>
      </c>
      <c r="I2224" s="15" t="s">
        <v>102</v>
      </c>
      <c r="J2224" s="15" t="s">
        <v>24</v>
      </c>
      <c r="K2224" s="15" t="s">
        <v>24</v>
      </c>
      <c r="L2224" s="15" t="s">
        <v>26</v>
      </c>
      <c r="M2224" s="15" t="s">
        <v>24</v>
      </c>
      <c r="N2224" s="15" t="s">
        <v>26</v>
      </c>
      <c r="O2224" s="15" t="s">
        <v>26</v>
      </c>
      <c r="P2224" s="15" t="s">
        <v>25</v>
      </c>
      <c r="Q2224" s="15" t="s">
        <v>26</v>
      </c>
      <c r="R2224" s="15" t="s">
        <v>21</v>
      </c>
      <c r="S2224" s="18" t="n">
        <v>101.15</v>
      </c>
      <c r="T2224" s="15" t="n">
        <v>3956.7</v>
      </c>
      <c r="U2224" s="15" t="s">
        <v>24</v>
      </c>
      <c r="V2224" s="18" t="n">
        <f aca="false">IF(ISNUMBER(T2224),T2224,0)</f>
        <v>3956.7</v>
      </c>
      <c r="W2224" s="15" t="n">
        <f aca="false">IF(U2224="Yes",1,0)</f>
        <v>0</v>
      </c>
      <c r="X2224" s="15" t="str">
        <f aca="false">IF(F2224&lt;=12,"0-12 months",IF(F2224&lt;=24,"13-24 months",IF(F2224&lt;=48,"25-48 months","49-72 months")))</f>
        <v>25-48 months</v>
      </c>
      <c r="Y2224" s="15" t="str">
        <f aca="false">IF(C2224=1,"Yes","No")</f>
        <v>No</v>
      </c>
      <c r="Z2224" s="15" t="n">
        <f aca="false">COUNTIF(J2224:O2224,"Yes")</f>
        <v>3</v>
      </c>
      <c r="AA2224" s="18" t="n">
        <f aca="false">S2224*W2224</f>
        <v>0</v>
      </c>
      <c r="AB2224" s="15" t="n">
        <f aca="false">(P2224="Month-to-month")+(I2224="Fiber optic")+(R2224="Electronic check")+(F2224&lt;=12)+(M2224="No")+(J2224="No")</f>
        <v>4</v>
      </c>
      <c r="AC2224" s="15" t="str">
        <f aca="false">IF(AB2224&gt;=5,"High",IF(AB2224&gt;=3,"Medium","Low"))</f>
        <v>Medium</v>
      </c>
    </row>
    <row r="2225" customFormat="false" ht="15" hidden="false" customHeight="false" outlineLevel="0" collapsed="false">
      <c r="A2225" s="15" t="s">
        <v>2322</v>
      </c>
      <c r="B2225" s="15" t="s">
        <v>94</v>
      </c>
      <c r="C2225" s="15" t="n">
        <v>0</v>
      </c>
      <c r="D2225" s="15" t="s">
        <v>24</v>
      </c>
      <c r="E2225" s="15" t="s">
        <v>24</v>
      </c>
      <c r="F2225" s="15" t="n">
        <v>28</v>
      </c>
      <c r="G2225" s="15" t="s">
        <v>26</v>
      </c>
      <c r="H2225" s="15" t="s">
        <v>26</v>
      </c>
      <c r="I2225" s="15" t="s">
        <v>102</v>
      </c>
      <c r="J2225" s="15" t="s">
        <v>24</v>
      </c>
      <c r="K2225" s="15" t="s">
        <v>26</v>
      </c>
      <c r="L2225" s="15" t="s">
        <v>24</v>
      </c>
      <c r="M2225" s="15" t="s">
        <v>24</v>
      </c>
      <c r="N2225" s="15" t="s">
        <v>24</v>
      </c>
      <c r="O2225" s="15" t="s">
        <v>26</v>
      </c>
      <c r="P2225" s="15" t="s">
        <v>25</v>
      </c>
      <c r="Q2225" s="15" t="s">
        <v>26</v>
      </c>
      <c r="R2225" s="15" t="s">
        <v>15</v>
      </c>
      <c r="S2225" s="18" t="n">
        <v>89.95</v>
      </c>
      <c r="T2225" s="15" t="n">
        <v>2625.55</v>
      </c>
      <c r="U2225" s="15" t="s">
        <v>26</v>
      </c>
      <c r="V2225" s="18" t="n">
        <f aca="false">IF(ISNUMBER(T2225),T2225,0)</f>
        <v>2625.55</v>
      </c>
      <c r="W2225" s="15" t="n">
        <f aca="false">IF(U2225="Yes",1,0)</f>
        <v>1</v>
      </c>
      <c r="X2225" s="15" t="str">
        <f aca="false">IF(F2225&lt;=12,"0-12 months",IF(F2225&lt;=24,"13-24 months",IF(F2225&lt;=48,"25-48 months","49-72 months")))</f>
        <v>25-48 months</v>
      </c>
      <c r="Y2225" s="15" t="str">
        <f aca="false">IF(C2225=1,"Yes","No")</f>
        <v>No</v>
      </c>
      <c r="Z2225" s="15" t="n">
        <f aca="false">COUNTIF(J2225:O2225,"Yes")</f>
        <v>2</v>
      </c>
      <c r="AA2225" s="18" t="n">
        <f aca="false">S2225*W2225</f>
        <v>89.95</v>
      </c>
      <c r="AB2225" s="15" t="n">
        <f aca="false">(P2225="Month-to-month")+(I2225="Fiber optic")+(R2225="Electronic check")+(F2225&lt;=12)+(M2225="No")+(J2225="No")</f>
        <v>5</v>
      </c>
      <c r="AC2225" s="15" t="str">
        <f aca="false">IF(AB2225&gt;=5,"High",IF(AB2225&gt;=3,"Medium","Low"))</f>
        <v>High</v>
      </c>
    </row>
    <row r="2226" customFormat="false" ht="15" hidden="false" customHeight="false" outlineLevel="0" collapsed="false">
      <c r="A2226" s="15" t="s">
        <v>2323</v>
      </c>
      <c r="B2226" s="15" t="s">
        <v>98</v>
      </c>
      <c r="C2226" s="15" t="n">
        <v>1</v>
      </c>
      <c r="D2226" s="15" t="s">
        <v>26</v>
      </c>
      <c r="E2226" s="15" t="s">
        <v>24</v>
      </c>
      <c r="F2226" s="15" t="n">
        <v>17</v>
      </c>
      <c r="G2226" s="15" t="s">
        <v>26</v>
      </c>
      <c r="H2226" s="15" t="s">
        <v>24</v>
      </c>
      <c r="I2226" s="15" t="s">
        <v>102</v>
      </c>
      <c r="J2226" s="15" t="s">
        <v>24</v>
      </c>
      <c r="K2226" s="15" t="s">
        <v>26</v>
      </c>
      <c r="L2226" s="15" t="s">
        <v>24</v>
      </c>
      <c r="M2226" s="15" t="s">
        <v>24</v>
      </c>
      <c r="N2226" s="15" t="s">
        <v>24</v>
      </c>
      <c r="O2226" s="15" t="s">
        <v>24</v>
      </c>
      <c r="P2226" s="15" t="s">
        <v>25</v>
      </c>
      <c r="Q2226" s="15" t="s">
        <v>26</v>
      </c>
      <c r="R2226" s="15" t="s">
        <v>15</v>
      </c>
      <c r="S2226" s="18" t="n">
        <v>76.45</v>
      </c>
      <c r="T2226" s="15" t="n">
        <v>1233.4</v>
      </c>
      <c r="U2226" s="15" t="s">
        <v>26</v>
      </c>
      <c r="V2226" s="18" t="n">
        <f aca="false">IF(ISNUMBER(T2226),T2226,0)</f>
        <v>1233.4</v>
      </c>
      <c r="W2226" s="15" t="n">
        <f aca="false">IF(U2226="Yes",1,0)</f>
        <v>1</v>
      </c>
      <c r="X2226" s="15" t="str">
        <f aca="false">IF(F2226&lt;=12,"0-12 months",IF(F2226&lt;=24,"13-24 months",IF(F2226&lt;=48,"25-48 months","49-72 months")))</f>
        <v>13-24 months</v>
      </c>
      <c r="Y2226" s="15" t="str">
        <f aca="false">IF(C2226=1,"Yes","No")</f>
        <v>Yes</v>
      </c>
      <c r="Z2226" s="15" t="n">
        <f aca="false">COUNTIF(J2226:O2226,"Yes")</f>
        <v>1</v>
      </c>
      <c r="AA2226" s="18" t="n">
        <f aca="false">S2226*W2226</f>
        <v>76.45</v>
      </c>
      <c r="AB2226" s="15" t="n">
        <f aca="false">(P2226="Month-to-month")+(I2226="Fiber optic")+(R2226="Electronic check")+(F2226&lt;=12)+(M2226="No")+(J2226="No")</f>
        <v>5</v>
      </c>
      <c r="AC2226" s="15" t="str">
        <f aca="false">IF(AB2226&gt;=5,"High",IF(AB2226&gt;=3,"Medium","Low"))</f>
        <v>High</v>
      </c>
    </row>
    <row r="2227" customFormat="false" ht="15" hidden="false" customHeight="false" outlineLevel="0" collapsed="false">
      <c r="A2227" s="15" t="s">
        <v>2324</v>
      </c>
      <c r="B2227" s="15" t="s">
        <v>98</v>
      </c>
      <c r="C2227" s="15" t="n">
        <v>0</v>
      </c>
      <c r="D2227" s="15" t="s">
        <v>24</v>
      </c>
      <c r="E2227" s="15" t="s">
        <v>24</v>
      </c>
      <c r="F2227" s="15" t="n">
        <v>33</v>
      </c>
      <c r="G2227" s="15" t="s">
        <v>24</v>
      </c>
      <c r="H2227" s="15" t="s">
        <v>95</v>
      </c>
      <c r="I2227" s="15" t="s">
        <v>96</v>
      </c>
      <c r="J2227" s="15" t="s">
        <v>24</v>
      </c>
      <c r="K2227" s="15" t="s">
        <v>26</v>
      </c>
      <c r="L2227" s="15" t="s">
        <v>24</v>
      </c>
      <c r="M2227" s="15" t="s">
        <v>24</v>
      </c>
      <c r="N2227" s="15" t="s">
        <v>26</v>
      </c>
      <c r="O2227" s="15" t="s">
        <v>24</v>
      </c>
      <c r="P2227" s="15" t="s">
        <v>27</v>
      </c>
      <c r="Q2227" s="15" t="s">
        <v>26</v>
      </c>
      <c r="R2227" s="15" t="s">
        <v>15</v>
      </c>
      <c r="S2227" s="18" t="n">
        <v>39.1</v>
      </c>
      <c r="T2227" s="15" t="n">
        <v>1309</v>
      </c>
      <c r="U2227" s="15" t="s">
        <v>24</v>
      </c>
      <c r="V2227" s="18" t="n">
        <f aca="false">IF(ISNUMBER(T2227),T2227,0)</f>
        <v>1309</v>
      </c>
      <c r="W2227" s="15" t="n">
        <f aca="false">IF(U2227="Yes",1,0)</f>
        <v>0</v>
      </c>
      <c r="X2227" s="15" t="str">
        <f aca="false">IF(F2227&lt;=12,"0-12 months",IF(F2227&lt;=24,"13-24 months",IF(F2227&lt;=48,"25-48 months","49-72 months")))</f>
        <v>25-48 months</v>
      </c>
      <c r="Y2227" s="15" t="str">
        <f aca="false">IF(C2227=1,"Yes","No")</f>
        <v>No</v>
      </c>
      <c r="Z2227" s="15" t="n">
        <f aca="false">COUNTIF(J2227:O2227,"Yes")</f>
        <v>2</v>
      </c>
      <c r="AA2227" s="18" t="n">
        <f aca="false">S2227*W2227</f>
        <v>0</v>
      </c>
      <c r="AB2227" s="15" t="n">
        <f aca="false">(P2227="Month-to-month")+(I2227="Fiber optic")+(R2227="Electronic check")+(F2227&lt;=12)+(M2227="No")+(J2227="No")</f>
        <v>3</v>
      </c>
      <c r="AC2227" s="15" t="str">
        <f aca="false">IF(AB2227&gt;=5,"High",IF(AB2227&gt;=3,"Medium","Low"))</f>
        <v>Medium</v>
      </c>
    </row>
    <row r="2228" customFormat="false" ht="15" hidden="false" customHeight="false" outlineLevel="0" collapsed="false">
      <c r="A2228" s="15" t="s">
        <v>2325</v>
      </c>
      <c r="B2228" s="15" t="s">
        <v>94</v>
      </c>
      <c r="C2228" s="15" t="n">
        <v>0</v>
      </c>
      <c r="D2228" s="15" t="s">
        <v>26</v>
      </c>
      <c r="E2228" s="15" t="s">
        <v>26</v>
      </c>
      <c r="F2228" s="15" t="n">
        <v>23</v>
      </c>
      <c r="G2228" s="15" t="s">
        <v>24</v>
      </c>
      <c r="H2228" s="15" t="s">
        <v>95</v>
      </c>
      <c r="I2228" s="15" t="s">
        <v>96</v>
      </c>
      <c r="J2228" s="15" t="s">
        <v>26</v>
      </c>
      <c r="K2228" s="15" t="s">
        <v>24</v>
      </c>
      <c r="L2228" s="15" t="s">
        <v>24</v>
      </c>
      <c r="M2228" s="15" t="s">
        <v>26</v>
      </c>
      <c r="N2228" s="15" t="s">
        <v>24</v>
      </c>
      <c r="O2228" s="15" t="s">
        <v>24</v>
      </c>
      <c r="P2228" s="15" t="s">
        <v>29</v>
      </c>
      <c r="Q2228" s="15" t="s">
        <v>24</v>
      </c>
      <c r="R2228" s="15" t="s">
        <v>17</v>
      </c>
      <c r="S2228" s="18" t="n">
        <v>34.6</v>
      </c>
      <c r="T2228" s="15" t="n">
        <v>813.45</v>
      </c>
      <c r="U2228" s="15" t="s">
        <v>24</v>
      </c>
      <c r="V2228" s="18" t="n">
        <f aca="false">IF(ISNUMBER(T2228),T2228,0)</f>
        <v>813.45</v>
      </c>
      <c r="W2228" s="15" t="n">
        <f aca="false">IF(U2228="Yes",1,0)</f>
        <v>0</v>
      </c>
      <c r="X2228" s="15" t="str">
        <f aca="false">IF(F2228&lt;=12,"0-12 months",IF(F2228&lt;=24,"13-24 months",IF(F2228&lt;=48,"25-48 months","49-72 months")))</f>
        <v>13-24 months</v>
      </c>
      <c r="Y2228" s="15" t="str">
        <f aca="false">IF(C2228=1,"Yes","No")</f>
        <v>No</v>
      </c>
      <c r="Z2228" s="15" t="n">
        <f aca="false">COUNTIF(J2228:O2228,"Yes")</f>
        <v>2</v>
      </c>
      <c r="AA2228" s="18" t="n">
        <f aca="false">S2228*W2228</f>
        <v>0</v>
      </c>
      <c r="AB2228" s="15" t="n">
        <f aca="false">(P2228="Month-to-month")+(I2228="Fiber optic")+(R2228="Electronic check")+(F2228&lt;=12)+(M2228="No")+(J2228="No")</f>
        <v>0</v>
      </c>
      <c r="AC2228" s="15" t="str">
        <f aca="false">IF(AB2228&gt;=5,"High",IF(AB2228&gt;=3,"Medium","Low"))</f>
        <v>Low</v>
      </c>
    </row>
    <row r="2229" customFormat="false" ht="15" hidden="false" customHeight="false" outlineLevel="0" collapsed="false">
      <c r="A2229" s="15" t="s">
        <v>2326</v>
      </c>
      <c r="B2229" s="15" t="s">
        <v>98</v>
      </c>
      <c r="C2229" s="15" t="n">
        <v>0</v>
      </c>
      <c r="D2229" s="15" t="s">
        <v>26</v>
      </c>
      <c r="E2229" s="15" t="s">
        <v>26</v>
      </c>
      <c r="F2229" s="15" t="n">
        <v>58</v>
      </c>
      <c r="G2229" s="15" t="s">
        <v>26</v>
      </c>
      <c r="H2229" s="15" t="s">
        <v>24</v>
      </c>
      <c r="I2229" s="15" t="s">
        <v>24</v>
      </c>
      <c r="J2229" s="15" t="s">
        <v>28</v>
      </c>
      <c r="K2229" s="15" t="s">
        <v>28</v>
      </c>
      <c r="L2229" s="15" t="s">
        <v>28</v>
      </c>
      <c r="M2229" s="15" t="s">
        <v>28</v>
      </c>
      <c r="N2229" s="15" t="s">
        <v>28</v>
      </c>
      <c r="O2229" s="15" t="s">
        <v>28</v>
      </c>
      <c r="P2229" s="15" t="s">
        <v>27</v>
      </c>
      <c r="Q2229" s="15" t="s">
        <v>26</v>
      </c>
      <c r="R2229" s="15" t="s">
        <v>15</v>
      </c>
      <c r="S2229" s="18" t="n">
        <v>19.55</v>
      </c>
      <c r="T2229" s="15" t="n">
        <v>1108.8</v>
      </c>
      <c r="U2229" s="15" t="s">
        <v>24</v>
      </c>
      <c r="V2229" s="18" t="n">
        <f aca="false">IF(ISNUMBER(T2229),T2229,0)</f>
        <v>1108.8</v>
      </c>
      <c r="W2229" s="15" t="n">
        <f aca="false">IF(U2229="Yes",1,0)</f>
        <v>0</v>
      </c>
      <c r="X2229" s="15" t="str">
        <f aca="false">IF(F2229&lt;=12,"0-12 months",IF(F2229&lt;=24,"13-24 months",IF(F2229&lt;=48,"25-48 months","49-72 months")))</f>
        <v>49-72 months</v>
      </c>
      <c r="Y2229" s="15" t="str">
        <f aca="false">IF(C2229=1,"Yes","No")</f>
        <v>No</v>
      </c>
      <c r="Z2229" s="15" t="n">
        <f aca="false">COUNTIF(J2229:O2229,"Yes")</f>
        <v>0</v>
      </c>
      <c r="AA2229" s="18" t="n">
        <f aca="false">S2229*W2229</f>
        <v>0</v>
      </c>
      <c r="AB2229" s="15" t="n">
        <f aca="false">(P2229="Month-to-month")+(I2229="Fiber optic")+(R2229="Electronic check")+(F2229&lt;=12)+(M2229="No")+(J2229="No")</f>
        <v>1</v>
      </c>
      <c r="AC2229" s="15" t="str">
        <f aca="false">IF(AB2229&gt;=5,"High",IF(AB2229&gt;=3,"Medium","Low"))</f>
        <v>Low</v>
      </c>
    </row>
    <row r="2230" customFormat="false" ht="15" hidden="false" customHeight="false" outlineLevel="0" collapsed="false">
      <c r="A2230" s="15" t="s">
        <v>2327</v>
      </c>
      <c r="B2230" s="15" t="s">
        <v>94</v>
      </c>
      <c r="C2230" s="15" t="n">
        <v>1</v>
      </c>
      <c r="D2230" s="15" t="s">
        <v>26</v>
      </c>
      <c r="E2230" s="15" t="s">
        <v>24</v>
      </c>
      <c r="F2230" s="15" t="n">
        <v>70</v>
      </c>
      <c r="G2230" s="15" t="s">
        <v>26</v>
      </c>
      <c r="H2230" s="15" t="s">
        <v>26</v>
      </c>
      <c r="I2230" s="15" t="s">
        <v>102</v>
      </c>
      <c r="J2230" s="15" t="s">
        <v>24</v>
      </c>
      <c r="K2230" s="15" t="s">
        <v>26</v>
      </c>
      <c r="L2230" s="15" t="s">
        <v>24</v>
      </c>
      <c r="M2230" s="15" t="s">
        <v>26</v>
      </c>
      <c r="N2230" s="15" t="s">
        <v>26</v>
      </c>
      <c r="O2230" s="15" t="s">
        <v>26</v>
      </c>
      <c r="P2230" s="15" t="s">
        <v>29</v>
      </c>
      <c r="Q2230" s="15" t="s">
        <v>26</v>
      </c>
      <c r="R2230" s="15" t="s">
        <v>19</v>
      </c>
      <c r="S2230" s="18" t="n">
        <v>104.45</v>
      </c>
      <c r="T2230" s="15" t="n">
        <v>7349.35</v>
      </c>
      <c r="U2230" s="15" t="s">
        <v>24</v>
      </c>
      <c r="V2230" s="18" t="n">
        <f aca="false">IF(ISNUMBER(T2230),T2230,0)</f>
        <v>7349.35</v>
      </c>
      <c r="W2230" s="15" t="n">
        <f aca="false">IF(U2230="Yes",1,0)</f>
        <v>0</v>
      </c>
      <c r="X2230" s="15" t="str">
        <f aca="false">IF(F2230&lt;=12,"0-12 months",IF(F2230&lt;=24,"13-24 months",IF(F2230&lt;=48,"25-48 months","49-72 months")))</f>
        <v>49-72 months</v>
      </c>
      <c r="Y2230" s="15" t="str">
        <f aca="false">IF(C2230=1,"Yes","No")</f>
        <v>Yes</v>
      </c>
      <c r="Z2230" s="15" t="n">
        <f aca="false">COUNTIF(J2230:O2230,"Yes")</f>
        <v>4</v>
      </c>
      <c r="AA2230" s="18" t="n">
        <f aca="false">S2230*W2230</f>
        <v>0</v>
      </c>
      <c r="AB2230" s="15" t="n">
        <f aca="false">(P2230="Month-to-month")+(I2230="Fiber optic")+(R2230="Electronic check")+(F2230&lt;=12)+(M2230="No")+(J2230="No")</f>
        <v>2</v>
      </c>
      <c r="AC2230" s="15" t="str">
        <f aca="false">IF(AB2230&gt;=5,"High",IF(AB2230&gt;=3,"Medium","Low"))</f>
        <v>Low</v>
      </c>
    </row>
    <row r="2231" customFormat="false" ht="15" hidden="false" customHeight="false" outlineLevel="0" collapsed="false">
      <c r="A2231" s="15" t="s">
        <v>2328</v>
      </c>
      <c r="B2231" s="15" t="s">
        <v>98</v>
      </c>
      <c r="C2231" s="15" t="n">
        <v>0</v>
      </c>
      <c r="D2231" s="15" t="s">
        <v>26</v>
      </c>
      <c r="E2231" s="15" t="s">
        <v>24</v>
      </c>
      <c r="F2231" s="15" t="n">
        <v>4</v>
      </c>
      <c r="G2231" s="15" t="s">
        <v>26</v>
      </c>
      <c r="H2231" s="15" t="s">
        <v>24</v>
      </c>
      <c r="I2231" s="15" t="s">
        <v>102</v>
      </c>
      <c r="J2231" s="15" t="s">
        <v>24</v>
      </c>
      <c r="K2231" s="15" t="s">
        <v>24</v>
      </c>
      <c r="L2231" s="15" t="s">
        <v>24</v>
      </c>
      <c r="M2231" s="15" t="s">
        <v>24</v>
      </c>
      <c r="N2231" s="15" t="s">
        <v>24</v>
      </c>
      <c r="O2231" s="15" t="s">
        <v>24</v>
      </c>
      <c r="P2231" s="15" t="s">
        <v>25</v>
      </c>
      <c r="Q2231" s="15" t="s">
        <v>24</v>
      </c>
      <c r="R2231" s="15" t="s">
        <v>15</v>
      </c>
      <c r="S2231" s="18" t="n">
        <v>70.5</v>
      </c>
      <c r="T2231" s="15" t="n">
        <v>294.2</v>
      </c>
      <c r="U2231" s="15" t="s">
        <v>24</v>
      </c>
      <c r="V2231" s="18" t="n">
        <f aca="false">IF(ISNUMBER(T2231),T2231,0)</f>
        <v>294.2</v>
      </c>
      <c r="W2231" s="15" t="n">
        <f aca="false">IF(U2231="Yes",1,0)</f>
        <v>0</v>
      </c>
      <c r="X2231" s="15" t="str">
        <f aca="false">IF(F2231&lt;=12,"0-12 months",IF(F2231&lt;=24,"13-24 months",IF(F2231&lt;=48,"25-48 months","49-72 months")))</f>
        <v>0-12 months</v>
      </c>
      <c r="Y2231" s="15" t="str">
        <f aca="false">IF(C2231=1,"Yes","No")</f>
        <v>No</v>
      </c>
      <c r="Z2231" s="15" t="n">
        <f aca="false">COUNTIF(J2231:O2231,"Yes")</f>
        <v>0</v>
      </c>
      <c r="AA2231" s="18" t="n">
        <f aca="false">S2231*W2231</f>
        <v>0</v>
      </c>
      <c r="AB2231" s="15" t="n">
        <f aca="false">(P2231="Month-to-month")+(I2231="Fiber optic")+(R2231="Electronic check")+(F2231&lt;=12)+(M2231="No")+(J2231="No")</f>
        <v>6</v>
      </c>
      <c r="AC2231" s="15" t="str">
        <f aca="false">IF(AB2231&gt;=5,"High",IF(AB2231&gt;=3,"Medium","Low"))</f>
        <v>High</v>
      </c>
    </row>
    <row r="2232" customFormat="false" ht="15" hidden="false" customHeight="false" outlineLevel="0" collapsed="false">
      <c r="A2232" s="15" t="s">
        <v>2329</v>
      </c>
      <c r="B2232" s="15" t="s">
        <v>98</v>
      </c>
      <c r="C2232" s="15" t="n">
        <v>0</v>
      </c>
      <c r="D2232" s="15" t="s">
        <v>26</v>
      </c>
      <c r="E2232" s="15" t="s">
        <v>26</v>
      </c>
      <c r="F2232" s="15" t="n">
        <v>45</v>
      </c>
      <c r="G2232" s="15" t="s">
        <v>26</v>
      </c>
      <c r="H2232" s="15" t="s">
        <v>24</v>
      </c>
      <c r="I2232" s="15" t="s">
        <v>24</v>
      </c>
      <c r="J2232" s="15" t="s">
        <v>28</v>
      </c>
      <c r="K2232" s="15" t="s">
        <v>28</v>
      </c>
      <c r="L2232" s="15" t="s">
        <v>28</v>
      </c>
      <c r="M2232" s="15" t="s">
        <v>28</v>
      </c>
      <c r="N2232" s="15" t="s">
        <v>28</v>
      </c>
      <c r="O2232" s="15" t="s">
        <v>28</v>
      </c>
      <c r="P2232" s="15" t="s">
        <v>29</v>
      </c>
      <c r="Q2232" s="15" t="s">
        <v>24</v>
      </c>
      <c r="R2232" s="15" t="s">
        <v>17</v>
      </c>
      <c r="S2232" s="18" t="n">
        <v>20.35</v>
      </c>
      <c r="T2232" s="15" t="n">
        <v>929.2</v>
      </c>
      <c r="U2232" s="15" t="s">
        <v>24</v>
      </c>
      <c r="V2232" s="18" t="n">
        <f aca="false">IF(ISNUMBER(T2232),T2232,0)</f>
        <v>929.2</v>
      </c>
      <c r="W2232" s="15" t="n">
        <f aca="false">IF(U2232="Yes",1,0)</f>
        <v>0</v>
      </c>
      <c r="X2232" s="15" t="str">
        <f aca="false">IF(F2232&lt;=12,"0-12 months",IF(F2232&lt;=24,"13-24 months",IF(F2232&lt;=48,"25-48 months","49-72 months")))</f>
        <v>25-48 months</v>
      </c>
      <c r="Y2232" s="15" t="str">
        <f aca="false">IF(C2232=1,"Yes","No")</f>
        <v>No</v>
      </c>
      <c r="Z2232" s="15" t="n">
        <f aca="false">COUNTIF(J2232:O2232,"Yes")</f>
        <v>0</v>
      </c>
      <c r="AA2232" s="18" t="n">
        <f aca="false">S2232*W2232</f>
        <v>0</v>
      </c>
      <c r="AB2232" s="15" t="n">
        <f aca="false">(P2232="Month-to-month")+(I2232="Fiber optic")+(R2232="Electronic check")+(F2232&lt;=12)+(M2232="No")+(J2232="No")</f>
        <v>0</v>
      </c>
      <c r="AC2232" s="15" t="str">
        <f aca="false">IF(AB2232&gt;=5,"High",IF(AB2232&gt;=3,"Medium","Low"))</f>
        <v>Low</v>
      </c>
    </row>
    <row r="2233" customFormat="false" ht="15" hidden="false" customHeight="false" outlineLevel="0" collapsed="false">
      <c r="A2233" s="15" t="s">
        <v>2330</v>
      </c>
      <c r="B2233" s="15" t="s">
        <v>98</v>
      </c>
      <c r="C2233" s="15" t="n">
        <v>0</v>
      </c>
      <c r="D2233" s="15" t="s">
        <v>24</v>
      </c>
      <c r="E2233" s="15" t="s">
        <v>24</v>
      </c>
      <c r="F2233" s="15" t="n">
        <v>10</v>
      </c>
      <c r="G2233" s="15" t="s">
        <v>26</v>
      </c>
      <c r="H2233" s="15" t="s">
        <v>24</v>
      </c>
      <c r="I2233" s="15" t="s">
        <v>102</v>
      </c>
      <c r="J2233" s="15" t="s">
        <v>24</v>
      </c>
      <c r="K2233" s="15" t="s">
        <v>24</v>
      </c>
      <c r="L2233" s="15" t="s">
        <v>24</v>
      </c>
      <c r="M2233" s="15" t="s">
        <v>24</v>
      </c>
      <c r="N2233" s="15" t="s">
        <v>24</v>
      </c>
      <c r="O2233" s="15" t="s">
        <v>24</v>
      </c>
      <c r="P2233" s="15" t="s">
        <v>25</v>
      </c>
      <c r="Q2233" s="15" t="s">
        <v>26</v>
      </c>
      <c r="R2233" s="15" t="s">
        <v>15</v>
      </c>
      <c r="S2233" s="18" t="n">
        <v>70</v>
      </c>
      <c r="T2233" s="15" t="n">
        <v>740</v>
      </c>
      <c r="U2233" s="15" t="s">
        <v>26</v>
      </c>
      <c r="V2233" s="18" t="n">
        <f aca="false">IF(ISNUMBER(T2233),T2233,0)</f>
        <v>740</v>
      </c>
      <c r="W2233" s="15" t="n">
        <f aca="false">IF(U2233="Yes",1,0)</f>
        <v>1</v>
      </c>
      <c r="X2233" s="15" t="str">
        <f aca="false">IF(F2233&lt;=12,"0-12 months",IF(F2233&lt;=24,"13-24 months",IF(F2233&lt;=48,"25-48 months","49-72 months")))</f>
        <v>0-12 months</v>
      </c>
      <c r="Y2233" s="15" t="str">
        <f aca="false">IF(C2233=1,"Yes","No")</f>
        <v>No</v>
      </c>
      <c r="Z2233" s="15" t="n">
        <f aca="false">COUNTIF(J2233:O2233,"Yes")</f>
        <v>0</v>
      </c>
      <c r="AA2233" s="18" t="n">
        <f aca="false">S2233*W2233</f>
        <v>70</v>
      </c>
      <c r="AB2233" s="15" t="n">
        <f aca="false">(P2233="Month-to-month")+(I2233="Fiber optic")+(R2233="Electronic check")+(F2233&lt;=12)+(M2233="No")+(J2233="No")</f>
        <v>6</v>
      </c>
      <c r="AC2233" s="15" t="str">
        <f aca="false">IF(AB2233&gt;=5,"High",IF(AB2233&gt;=3,"Medium","Low"))</f>
        <v>High</v>
      </c>
    </row>
    <row r="2234" customFormat="false" ht="15" hidden="false" customHeight="false" outlineLevel="0" collapsed="false">
      <c r="A2234" s="15" t="s">
        <v>2331</v>
      </c>
      <c r="B2234" s="15" t="s">
        <v>98</v>
      </c>
      <c r="C2234" s="15" t="n">
        <v>0</v>
      </c>
      <c r="D2234" s="15" t="s">
        <v>26</v>
      </c>
      <c r="E2234" s="15" t="s">
        <v>26</v>
      </c>
      <c r="F2234" s="15" t="n">
        <v>36</v>
      </c>
      <c r="G2234" s="15" t="s">
        <v>26</v>
      </c>
      <c r="H2234" s="15" t="s">
        <v>24</v>
      </c>
      <c r="I2234" s="15" t="s">
        <v>24</v>
      </c>
      <c r="J2234" s="15" t="s">
        <v>28</v>
      </c>
      <c r="K2234" s="15" t="s">
        <v>28</v>
      </c>
      <c r="L2234" s="15" t="s">
        <v>28</v>
      </c>
      <c r="M2234" s="15" t="s">
        <v>28</v>
      </c>
      <c r="N2234" s="15" t="s">
        <v>28</v>
      </c>
      <c r="O2234" s="15" t="s">
        <v>28</v>
      </c>
      <c r="P2234" s="15" t="s">
        <v>29</v>
      </c>
      <c r="Q2234" s="15" t="s">
        <v>24</v>
      </c>
      <c r="R2234" s="15" t="s">
        <v>21</v>
      </c>
      <c r="S2234" s="18" t="n">
        <v>19.45</v>
      </c>
      <c r="T2234" s="15" t="n">
        <v>754.5</v>
      </c>
      <c r="U2234" s="15" t="s">
        <v>24</v>
      </c>
      <c r="V2234" s="18" t="n">
        <f aca="false">IF(ISNUMBER(T2234),T2234,0)</f>
        <v>754.5</v>
      </c>
      <c r="W2234" s="15" t="n">
        <f aca="false">IF(U2234="Yes",1,0)</f>
        <v>0</v>
      </c>
      <c r="X2234" s="15" t="str">
        <f aca="false">IF(F2234&lt;=12,"0-12 months",IF(F2234&lt;=24,"13-24 months",IF(F2234&lt;=48,"25-48 months","49-72 months")))</f>
        <v>25-48 months</v>
      </c>
      <c r="Y2234" s="15" t="str">
        <f aca="false">IF(C2234=1,"Yes","No")</f>
        <v>No</v>
      </c>
      <c r="Z2234" s="15" t="n">
        <f aca="false">COUNTIF(J2234:O2234,"Yes")</f>
        <v>0</v>
      </c>
      <c r="AA2234" s="18" t="n">
        <f aca="false">S2234*W2234</f>
        <v>0</v>
      </c>
      <c r="AB2234" s="15" t="n">
        <f aca="false">(P2234="Month-to-month")+(I2234="Fiber optic")+(R2234="Electronic check")+(F2234&lt;=12)+(M2234="No")+(J2234="No")</f>
        <v>0</v>
      </c>
      <c r="AC2234" s="15" t="str">
        <f aca="false">IF(AB2234&gt;=5,"High",IF(AB2234&gt;=3,"Medium","Low"))</f>
        <v>Low</v>
      </c>
    </row>
    <row r="2235" customFormat="false" ht="15" hidden="false" customHeight="false" outlineLevel="0" collapsed="false">
      <c r="A2235" s="15" t="s">
        <v>2332</v>
      </c>
      <c r="B2235" s="15" t="s">
        <v>98</v>
      </c>
      <c r="C2235" s="15" t="n">
        <v>0</v>
      </c>
      <c r="D2235" s="15" t="s">
        <v>24</v>
      </c>
      <c r="E2235" s="15" t="s">
        <v>24</v>
      </c>
      <c r="F2235" s="15" t="n">
        <v>54</v>
      </c>
      <c r="G2235" s="15" t="s">
        <v>26</v>
      </c>
      <c r="H2235" s="15" t="s">
        <v>24</v>
      </c>
      <c r="I2235" s="15" t="s">
        <v>96</v>
      </c>
      <c r="J2235" s="15" t="s">
        <v>26</v>
      </c>
      <c r="K2235" s="15" t="s">
        <v>26</v>
      </c>
      <c r="L2235" s="15" t="s">
        <v>24</v>
      </c>
      <c r="M2235" s="15" t="s">
        <v>26</v>
      </c>
      <c r="N2235" s="15" t="s">
        <v>26</v>
      </c>
      <c r="O2235" s="15" t="s">
        <v>24</v>
      </c>
      <c r="P2235" s="15" t="s">
        <v>25</v>
      </c>
      <c r="Q2235" s="15" t="s">
        <v>26</v>
      </c>
      <c r="R2235" s="15" t="s">
        <v>17</v>
      </c>
      <c r="S2235" s="18" t="n">
        <v>69.9</v>
      </c>
      <c r="T2235" s="15" t="n">
        <v>3883.3</v>
      </c>
      <c r="U2235" s="15" t="s">
        <v>24</v>
      </c>
      <c r="V2235" s="18" t="n">
        <f aca="false">IF(ISNUMBER(T2235),T2235,0)</f>
        <v>3883.3</v>
      </c>
      <c r="W2235" s="15" t="n">
        <f aca="false">IF(U2235="Yes",1,0)</f>
        <v>0</v>
      </c>
      <c r="X2235" s="15" t="str">
        <f aca="false">IF(F2235&lt;=12,"0-12 months",IF(F2235&lt;=24,"13-24 months",IF(F2235&lt;=48,"25-48 months","49-72 months")))</f>
        <v>49-72 months</v>
      </c>
      <c r="Y2235" s="15" t="str">
        <f aca="false">IF(C2235=1,"Yes","No")</f>
        <v>No</v>
      </c>
      <c r="Z2235" s="15" t="n">
        <f aca="false">COUNTIF(J2235:O2235,"Yes")</f>
        <v>4</v>
      </c>
      <c r="AA2235" s="18" t="n">
        <f aca="false">S2235*W2235</f>
        <v>0</v>
      </c>
      <c r="AB2235" s="15" t="n">
        <f aca="false">(P2235="Month-to-month")+(I2235="Fiber optic")+(R2235="Electronic check")+(F2235&lt;=12)+(M2235="No")+(J2235="No")</f>
        <v>1</v>
      </c>
      <c r="AC2235" s="15" t="str">
        <f aca="false">IF(AB2235&gt;=5,"High",IF(AB2235&gt;=3,"Medium","Low"))</f>
        <v>Low</v>
      </c>
    </row>
    <row r="2236" customFormat="false" ht="15" hidden="false" customHeight="false" outlineLevel="0" collapsed="false">
      <c r="A2236" s="15" t="s">
        <v>2333</v>
      </c>
      <c r="B2236" s="15" t="s">
        <v>98</v>
      </c>
      <c r="C2236" s="15" t="n">
        <v>0</v>
      </c>
      <c r="D2236" s="15" t="s">
        <v>26</v>
      </c>
      <c r="E2236" s="15" t="s">
        <v>26</v>
      </c>
      <c r="F2236" s="15" t="n">
        <v>23</v>
      </c>
      <c r="G2236" s="15" t="s">
        <v>26</v>
      </c>
      <c r="H2236" s="15" t="s">
        <v>26</v>
      </c>
      <c r="I2236" s="15" t="s">
        <v>96</v>
      </c>
      <c r="J2236" s="15" t="s">
        <v>24</v>
      </c>
      <c r="K2236" s="15" t="s">
        <v>26</v>
      </c>
      <c r="L2236" s="15" t="s">
        <v>24</v>
      </c>
      <c r="M2236" s="15" t="s">
        <v>26</v>
      </c>
      <c r="N2236" s="15" t="s">
        <v>24</v>
      </c>
      <c r="O2236" s="15" t="s">
        <v>24</v>
      </c>
      <c r="P2236" s="15" t="s">
        <v>29</v>
      </c>
      <c r="Q2236" s="15" t="s">
        <v>24</v>
      </c>
      <c r="R2236" s="15" t="s">
        <v>17</v>
      </c>
      <c r="S2236" s="18" t="n">
        <v>59.7</v>
      </c>
      <c r="T2236" s="15" t="n">
        <v>1414.2</v>
      </c>
      <c r="U2236" s="15" t="s">
        <v>24</v>
      </c>
      <c r="V2236" s="18" t="n">
        <f aca="false">IF(ISNUMBER(T2236),T2236,0)</f>
        <v>1414.2</v>
      </c>
      <c r="W2236" s="15" t="n">
        <f aca="false">IF(U2236="Yes",1,0)</f>
        <v>0</v>
      </c>
      <c r="X2236" s="15" t="str">
        <f aca="false">IF(F2236&lt;=12,"0-12 months",IF(F2236&lt;=24,"13-24 months",IF(F2236&lt;=48,"25-48 months","49-72 months")))</f>
        <v>13-24 months</v>
      </c>
      <c r="Y2236" s="15" t="str">
        <f aca="false">IF(C2236=1,"Yes","No")</f>
        <v>No</v>
      </c>
      <c r="Z2236" s="15" t="n">
        <f aca="false">COUNTIF(J2236:O2236,"Yes")</f>
        <v>2</v>
      </c>
      <c r="AA2236" s="18" t="n">
        <f aca="false">S2236*W2236</f>
        <v>0</v>
      </c>
      <c r="AB2236" s="15" t="n">
        <f aca="false">(P2236="Month-to-month")+(I2236="Fiber optic")+(R2236="Electronic check")+(F2236&lt;=12)+(M2236="No")+(J2236="No")</f>
        <v>1</v>
      </c>
      <c r="AC2236" s="15" t="str">
        <f aca="false">IF(AB2236&gt;=5,"High",IF(AB2236&gt;=3,"Medium","Low"))</f>
        <v>Low</v>
      </c>
    </row>
    <row r="2237" customFormat="false" ht="15" hidden="false" customHeight="false" outlineLevel="0" collapsed="false">
      <c r="A2237" s="15" t="s">
        <v>2334</v>
      </c>
      <c r="B2237" s="15" t="s">
        <v>94</v>
      </c>
      <c r="C2237" s="15" t="n">
        <v>0</v>
      </c>
      <c r="D2237" s="15" t="s">
        <v>26</v>
      </c>
      <c r="E2237" s="15" t="s">
        <v>26</v>
      </c>
      <c r="F2237" s="15" t="n">
        <v>41</v>
      </c>
      <c r="G2237" s="15" t="s">
        <v>26</v>
      </c>
      <c r="H2237" s="15" t="s">
        <v>26</v>
      </c>
      <c r="I2237" s="15" t="s">
        <v>96</v>
      </c>
      <c r="J2237" s="15" t="s">
        <v>26</v>
      </c>
      <c r="K2237" s="15" t="s">
        <v>26</v>
      </c>
      <c r="L2237" s="15" t="s">
        <v>26</v>
      </c>
      <c r="M2237" s="15" t="s">
        <v>24</v>
      </c>
      <c r="N2237" s="15" t="s">
        <v>26</v>
      </c>
      <c r="O2237" s="15" t="s">
        <v>24</v>
      </c>
      <c r="P2237" s="15" t="s">
        <v>27</v>
      </c>
      <c r="Q2237" s="15" t="s">
        <v>26</v>
      </c>
      <c r="R2237" s="15" t="s">
        <v>21</v>
      </c>
      <c r="S2237" s="18" t="n">
        <v>78.35</v>
      </c>
      <c r="T2237" s="15" t="n">
        <v>3211.2</v>
      </c>
      <c r="U2237" s="15" t="s">
        <v>24</v>
      </c>
      <c r="V2237" s="18" t="n">
        <f aca="false">IF(ISNUMBER(T2237),T2237,0)</f>
        <v>3211.2</v>
      </c>
      <c r="W2237" s="15" t="n">
        <f aca="false">IF(U2237="Yes",1,0)</f>
        <v>0</v>
      </c>
      <c r="X2237" s="15" t="str">
        <f aca="false">IF(F2237&lt;=12,"0-12 months",IF(F2237&lt;=24,"13-24 months",IF(F2237&lt;=48,"25-48 months","49-72 months")))</f>
        <v>25-48 months</v>
      </c>
      <c r="Y2237" s="15" t="str">
        <f aca="false">IF(C2237=1,"Yes","No")</f>
        <v>No</v>
      </c>
      <c r="Z2237" s="15" t="n">
        <f aca="false">COUNTIF(J2237:O2237,"Yes")</f>
        <v>4</v>
      </c>
      <c r="AA2237" s="18" t="n">
        <f aca="false">S2237*W2237</f>
        <v>0</v>
      </c>
      <c r="AB2237" s="15" t="n">
        <f aca="false">(P2237="Month-to-month")+(I2237="Fiber optic")+(R2237="Electronic check")+(F2237&lt;=12)+(M2237="No")+(J2237="No")</f>
        <v>1</v>
      </c>
      <c r="AC2237" s="15" t="str">
        <f aca="false">IF(AB2237&gt;=5,"High",IF(AB2237&gt;=3,"Medium","Low"))</f>
        <v>Low</v>
      </c>
    </row>
    <row r="2238" customFormat="false" ht="15" hidden="false" customHeight="false" outlineLevel="0" collapsed="false">
      <c r="A2238" s="15" t="s">
        <v>2335</v>
      </c>
      <c r="B2238" s="15" t="s">
        <v>98</v>
      </c>
      <c r="C2238" s="15" t="n">
        <v>1</v>
      </c>
      <c r="D2238" s="15" t="s">
        <v>24</v>
      </c>
      <c r="E2238" s="15" t="s">
        <v>24</v>
      </c>
      <c r="F2238" s="15" t="n">
        <v>5</v>
      </c>
      <c r="G2238" s="15" t="s">
        <v>26</v>
      </c>
      <c r="H2238" s="15" t="s">
        <v>24</v>
      </c>
      <c r="I2238" s="15" t="s">
        <v>102</v>
      </c>
      <c r="J2238" s="15" t="s">
        <v>24</v>
      </c>
      <c r="K2238" s="15" t="s">
        <v>24</v>
      </c>
      <c r="L2238" s="15" t="s">
        <v>24</v>
      </c>
      <c r="M2238" s="15" t="s">
        <v>24</v>
      </c>
      <c r="N2238" s="15" t="s">
        <v>24</v>
      </c>
      <c r="O2238" s="15" t="s">
        <v>24</v>
      </c>
      <c r="P2238" s="15" t="s">
        <v>25</v>
      </c>
      <c r="Q2238" s="15" t="s">
        <v>26</v>
      </c>
      <c r="R2238" s="15" t="s">
        <v>17</v>
      </c>
      <c r="S2238" s="18" t="n">
        <v>71.45</v>
      </c>
      <c r="T2238" s="15" t="n">
        <v>371.6</v>
      </c>
      <c r="U2238" s="15" t="s">
        <v>24</v>
      </c>
      <c r="V2238" s="18" t="n">
        <f aca="false">IF(ISNUMBER(T2238),T2238,0)</f>
        <v>371.6</v>
      </c>
      <c r="W2238" s="15" t="n">
        <f aca="false">IF(U2238="Yes",1,0)</f>
        <v>0</v>
      </c>
      <c r="X2238" s="15" t="str">
        <f aca="false">IF(F2238&lt;=12,"0-12 months",IF(F2238&lt;=24,"13-24 months",IF(F2238&lt;=48,"25-48 months","49-72 months")))</f>
        <v>0-12 months</v>
      </c>
      <c r="Y2238" s="15" t="str">
        <f aca="false">IF(C2238=1,"Yes","No")</f>
        <v>Yes</v>
      </c>
      <c r="Z2238" s="15" t="n">
        <f aca="false">COUNTIF(J2238:O2238,"Yes")</f>
        <v>0</v>
      </c>
      <c r="AA2238" s="18" t="n">
        <f aca="false">S2238*W2238</f>
        <v>0</v>
      </c>
      <c r="AB2238" s="15" t="n">
        <f aca="false">(P2238="Month-to-month")+(I2238="Fiber optic")+(R2238="Electronic check")+(F2238&lt;=12)+(M2238="No")+(J2238="No")</f>
        <v>5</v>
      </c>
      <c r="AC2238" s="15" t="str">
        <f aca="false">IF(AB2238&gt;=5,"High",IF(AB2238&gt;=3,"Medium","Low"))</f>
        <v>High</v>
      </c>
    </row>
    <row r="2239" customFormat="false" ht="15" hidden="false" customHeight="false" outlineLevel="0" collapsed="false">
      <c r="A2239" s="15" t="s">
        <v>2336</v>
      </c>
      <c r="B2239" s="15" t="s">
        <v>98</v>
      </c>
      <c r="C2239" s="15" t="n">
        <v>0</v>
      </c>
      <c r="D2239" s="15" t="s">
        <v>26</v>
      </c>
      <c r="E2239" s="15" t="s">
        <v>26</v>
      </c>
      <c r="F2239" s="15" t="n">
        <v>27</v>
      </c>
      <c r="G2239" s="15" t="s">
        <v>24</v>
      </c>
      <c r="H2239" s="15" t="s">
        <v>95</v>
      </c>
      <c r="I2239" s="15" t="s">
        <v>96</v>
      </c>
      <c r="J2239" s="15" t="s">
        <v>24</v>
      </c>
      <c r="K2239" s="15" t="s">
        <v>26</v>
      </c>
      <c r="L2239" s="15" t="s">
        <v>26</v>
      </c>
      <c r="M2239" s="15" t="s">
        <v>24</v>
      </c>
      <c r="N2239" s="15" t="s">
        <v>24</v>
      </c>
      <c r="O2239" s="15" t="s">
        <v>26</v>
      </c>
      <c r="P2239" s="15" t="s">
        <v>27</v>
      </c>
      <c r="Q2239" s="15" t="s">
        <v>26</v>
      </c>
      <c r="R2239" s="15" t="s">
        <v>21</v>
      </c>
      <c r="S2239" s="18" t="n">
        <v>45.85</v>
      </c>
      <c r="T2239" s="15" t="n">
        <v>1246.4</v>
      </c>
      <c r="U2239" s="15" t="s">
        <v>24</v>
      </c>
      <c r="V2239" s="18" t="n">
        <f aca="false">IF(ISNUMBER(T2239),T2239,0)</f>
        <v>1246.4</v>
      </c>
      <c r="W2239" s="15" t="n">
        <f aca="false">IF(U2239="Yes",1,0)</f>
        <v>0</v>
      </c>
      <c r="X2239" s="15" t="str">
        <f aca="false">IF(F2239&lt;=12,"0-12 months",IF(F2239&lt;=24,"13-24 months",IF(F2239&lt;=48,"25-48 months","49-72 months")))</f>
        <v>25-48 months</v>
      </c>
      <c r="Y2239" s="15" t="str">
        <f aca="false">IF(C2239=1,"Yes","No")</f>
        <v>No</v>
      </c>
      <c r="Z2239" s="15" t="n">
        <f aca="false">COUNTIF(J2239:O2239,"Yes")</f>
        <v>3</v>
      </c>
      <c r="AA2239" s="18" t="n">
        <f aca="false">S2239*W2239</f>
        <v>0</v>
      </c>
      <c r="AB2239" s="15" t="n">
        <f aca="false">(P2239="Month-to-month")+(I2239="Fiber optic")+(R2239="Electronic check")+(F2239&lt;=12)+(M2239="No")+(J2239="No")</f>
        <v>2</v>
      </c>
      <c r="AC2239" s="15" t="str">
        <f aca="false">IF(AB2239&gt;=5,"High",IF(AB2239&gt;=3,"Medium","Low"))</f>
        <v>Low</v>
      </c>
    </row>
    <row r="2240" customFormat="false" ht="15" hidden="false" customHeight="false" outlineLevel="0" collapsed="false">
      <c r="A2240" s="15" t="s">
        <v>2337</v>
      </c>
      <c r="B2240" s="15" t="s">
        <v>94</v>
      </c>
      <c r="C2240" s="15" t="n">
        <v>0</v>
      </c>
      <c r="D2240" s="15" t="s">
        <v>24</v>
      </c>
      <c r="E2240" s="15" t="s">
        <v>24</v>
      </c>
      <c r="F2240" s="15" t="n">
        <v>1</v>
      </c>
      <c r="G2240" s="15" t="s">
        <v>26</v>
      </c>
      <c r="H2240" s="15" t="s">
        <v>24</v>
      </c>
      <c r="I2240" s="15" t="s">
        <v>102</v>
      </c>
      <c r="J2240" s="15" t="s">
        <v>24</v>
      </c>
      <c r="K2240" s="15" t="s">
        <v>24</v>
      </c>
      <c r="L2240" s="15" t="s">
        <v>24</v>
      </c>
      <c r="M2240" s="15" t="s">
        <v>26</v>
      </c>
      <c r="N2240" s="15" t="s">
        <v>26</v>
      </c>
      <c r="O2240" s="15" t="s">
        <v>26</v>
      </c>
      <c r="P2240" s="15" t="s">
        <v>25</v>
      </c>
      <c r="Q2240" s="15" t="s">
        <v>26</v>
      </c>
      <c r="R2240" s="15" t="s">
        <v>15</v>
      </c>
      <c r="S2240" s="18" t="n">
        <v>95.85</v>
      </c>
      <c r="T2240" s="15" t="n">
        <v>95.85</v>
      </c>
      <c r="U2240" s="15" t="s">
        <v>24</v>
      </c>
      <c r="V2240" s="18" t="n">
        <f aca="false">IF(ISNUMBER(T2240),T2240,0)</f>
        <v>95.85</v>
      </c>
      <c r="W2240" s="15" t="n">
        <f aca="false">IF(U2240="Yes",1,0)</f>
        <v>0</v>
      </c>
      <c r="X2240" s="15" t="str">
        <f aca="false">IF(F2240&lt;=12,"0-12 months",IF(F2240&lt;=24,"13-24 months",IF(F2240&lt;=48,"25-48 months","49-72 months")))</f>
        <v>0-12 months</v>
      </c>
      <c r="Y2240" s="15" t="str">
        <f aca="false">IF(C2240=1,"Yes","No")</f>
        <v>No</v>
      </c>
      <c r="Z2240" s="15" t="n">
        <f aca="false">COUNTIF(J2240:O2240,"Yes")</f>
        <v>3</v>
      </c>
      <c r="AA2240" s="18" t="n">
        <f aca="false">S2240*W2240</f>
        <v>0</v>
      </c>
      <c r="AB2240" s="15" t="n">
        <f aca="false">(P2240="Month-to-month")+(I2240="Fiber optic")+(R2240="Electronic check")+(F2240&lt;=12)+(M2240="No")+(J2240="No")</f>
        <v>5</v>
      </c>
      <c r="AC2240" s="15" t="str">
        <f aca="false">IF(AB2240&gt;=5,"High",IF(AB2240&gt;=3,"Medium","Low"))</f>
        <v>High</v>
      </c>
    </row>
    <row r="2241" customFormat="false" ht="15" hidden="false" customHeight="false" outlineLevel="0" collapsed="false">
      <c r="A2241" s="15" t="s">
        <v>2338</v>
      </c>
      <c r="B2241" s="15" t="s">
        <v>94</v>
      </c>
      <c r="C2241" s="15" t="n">
        <v>0</v>
      </c>
      <c r="D2241" s="15" t="s">
        <v>26</v>
      </c>
      <c r="E2241" s="15" t="s">
        <v>26</v>
      </c>
      <c r="F2241" s="15" t="n">
        <v>67</v>
      </c>
      <c r="G2241" s="15" t="s">
        <v>24</v>
      </c>
      <c r="H2241" s="15" t="s">
        <v>95</v>
      </c>
      <c r="I2241" s="15" t="s">
        <v>96</v>
      </c>
      <c r="J2241" s="15" t="s">
        <v>26</v>
      </c>
      <c r="K2241" s="15" t="s">
        <v>24</v>
      </c>
      <c r="L2241" s="15" t="s">
        <v>24</v>
      </c>
      <c r="M2241" s="15" t="s">
        <v>26</v>
      </c>
      <c r="N2241" s="15" t="s">
        <v>24</v>
      </c>
      <c r="O2241" s="15" t="s">
        <v>24</v>
      </c>
      <c r="P2241" s="15" t="s">
        <v>29</v>
      </c>
      <c r="Q2241" s="15" t="s">
        <v>24</v>
      </c>
      <c r="R2241" s="15" t="s">
        <v>21</v>
      </c>
      <c r="S2241" s="18" t="n">
        <v>35.7</v>
      </c>
      <c r="T2241" s="15" t="n">
        <v>2545.7</v>
      </c>
      <c r="U2241" s="15" t="s">
        <v>24</v>
      </c>
      <c r="V2241" s="18" t="n">
        <f aca="false">IF(ISNUMBER(T2241),T2241,0)</f>
        <v>2545.7</v>
      </c>
      <c r="W2241" s="15" t="n">
        <f aca="false">IF(U2241="Yes",1,0)</f>
        <v>0</v>
      </c>
      <c r="X2241" s="15" t="str">
        <f aca="false">IF(F2241&lt;=12,"0-12 months",IF(F2241&lt;=24,"13-24 months",IF(F2241&lt;=48,"25-48 months","49-72 months")))</f>
        <v>49-72 months</v>
      </c>
      <c r="Y2241" s="15" t="str">
        <f aca="false">IF(C2241=1,"Yes","No")</f>
        <v>No</v>
      </c>
      <c r="Z2241" s="15" t="n">
        <f aca="false">COUNTIF(J2241:O2241,"Yes")</f>
        <v>2</v>
      </c>
      <c r="AA2241" s="18" t="n">
        <f aca="false">S2241*W2241</f>
        <v>0</v>
      </c>
      <c r="AB2241" s="15" t="n">
        <f aca="false">(P2241="Month-to-month")+(I2241="Fiber optic")+(R2241="Electronic check")+(F2241&lt;=12)+(M2241="No")+(J2241="No")</f>
        <v>0</v>
      </c>
      <c r="AC2241" s="15" t="str">
        <f aca="false">IF(AB2241&gt;=5,"High",IF(AB2241&gt;=3,"Medium","Low"))</f>
        <v>Low</v>
      </c>
    </row>
    <row r="2242" customFormat="false" ht="15" hidden="false" customHeight="false" outlineLevel="0" collapsed="false">
      <c r="A2242" s="15" t="s">
        <v>2339</v>
      </c>
      <c r="B2242" s="15" t="s">
        <v>94</v>
      </c>
      <c r="C2242" s="15" t="n">
        <v>1</v>
      </c>
      <c r="D2242" s="15" t="s">
        <v>26</v>
      </c>
      <c r="E2242" s="15" t="s">
        <v>26</v>
      </c>
      <c r="F2242" s="15" t="n">
        <v>72</v>
      </c>
      <c r="G2242" s="15" t="s">
        <v>26</v>
      </c>
      <c r="H2242" s="15" t="s">
        <v>26</v>
      </c>
      <c r="I2242" s="15" t="s">
        <v>96</v>
      </c>
      <c r="J2242" s="15" t="s">
        <v>26</v>
      </c>
      <c r="K2242" s="15" t="s">
        <v>26</v>
      </c>
      <c r="L2242" s="15" t="s">
        <v>26</v>
      </c>
      <c r="M2242" s="15" t="s">
        <v>26</v>
      </c>
      <c r="N2242" s="15" t="s">
        <v>26</v>
      </c>
      <c r="O2242" s="15" t="s">
        <v>26</v>
      </c>
      <c r="P2242" s="15" t="s">
        <v>29</v>
      </c>
      <c r="Q2242" s="15" t="s">
        <v>26</v>
      </c>
      <c r="R2242" s="15" t="s">
        <v>21</v>
      </c>
      <c r="S2242" s="18" t="n">
        <v>89.55</v>
      </c>
      <c r="T2242" s="15" t="n">
        <v>6448.85</v>
      </c>
      <c r="U2242" s="15" t="s">
        <v>24</v>
      </c>
      <c r="V2242" s="18" t="n">
        <f aca="false">IF(ISNUMBER(T2242),T2242,0)</f>
        <v>6448.85</v>
      </c>
      <c r="W2242" s="15" t="n">
        <f aca="false">IF(U2242="Yes",1,0)</f>
        <v>0</v>
      </c>
      <c r="X2242" s="15" t="str">
        <f aca="false">IF(F2242&lt;=12,"0-12 months",IF(F2242&lt;=24,"13-24 months",IF(F2242&lt;=48,"25-48 months","49-72 months")))</f>
        <v>49-72 months</v>
      </c>
      <c r="Y2242" s="15" t="str">
        <f aca="false">IF(C2242=1,"Yes","No")</f>
        <v>Yes</v>
      </c>
      <c r="Z2242" s="15" t="n">
        <f aca="false">COUNTIF(J2242:O2242,"Yes")</f>
        <v>6</v>
      </c>
      <c r="AA2242" s="18" t="n">
        <f aca="false">S2242*W2242</f>
        <v>0</v>
      </c>
      <c r="AB2242" s="15" t="n">
        <f aca="false">(P2242="Month-to-month")+(I2242="Fiber optic")+(R2242="Electronic check")+(F2242&lt;=12)+(M2242="No")+(J2242="No")</f>
        <v>0</v>
      </c>
      <c r="AC2242" s="15" t="str">
        <f aca="false">IF(AB2242&gt;=5,"High",IF(AB2242&gt;=3,"Medium","Low"))</f>
        <v>Low</v>
      </c>
    </row>
    <row r="2243" customFormat="false" ht="15" hidden="false" customHeight="false" outlineLevel="0" collapsed="false">
      <c r="A2243" s="15" t="s">
        <v>2340</v>
      </c>
      <c r="B2243" s="15" t="s">
        <v>94</v>
      </c>
      <c r="C2243" s="15" t="n">
        <v>0</v>
      </c>
      <c r="D2243" s="15" t="s">
        <v>26</v>
      </c>
      <c r="E2243" s="15" t="s">
        <v>26</v>
      </c>
      <c r="F2243" s="15" t="n">
        <v>56</v>
      </c>
      <c r="G2243" s="15" t="s">
        <v>26</v>
      </c>
      <c r="H2243" s="15" t="s">
        <v>26</v>
      </c>
      <c r="I2243" s="15" t="s">
        <v>24</v>
      </c>
      <c r="J2243" s="15" t="s">
        <v>28</v>
      </c>
      <c r="K2243" s="15" t="s">
        <v>28</v>
      </c>
      <c r="L2243" s="15" t="s">
        <v>28</v>
      </c>
      <c r="M2243" s="15" t="s">
        <v>28</v>
      </c>
      <c r="N2243" s="15" t="s">
        <v>28</v>
      </c>
      <c r="O2243" s="15" t="s">
        <v>28</v>
      </c>
      <c r="P2243" s="15" t="s">
        <v>29</v>
      </c>
      <c r="Q2243" s="15" t="s">
        <v>26</v>
      </c>
      <c r="R2243" s="15" t="s">
        <v>21</v>
      </c>
      <c r="S2243" s="18" t="n">
        <v>24.95</v>
      </c>
      <c r="T2243" s="15" t="n">
        <v>1468.9</v>
      </c>
      <c r="U2243" s="15" t="s">
        <v>24</v>
      </c>
      <c r="V2243" s="18" t="n">
        <f aca="false">IF(ISNUMBER(T2243),T2243,0)</f>
        <v>1468.9</v>
      </c>
      <c r="W2243" s="15" t="n">
        <f aca="false">IF(U2243="Yes",1,0)</f>
        <v>0</v>
      </c>
      <c r="X2243" s="15" t="str">
        <f aca="false">IF(F2243&lt;=12,"0-12 months",IF(F2243&lt;=24,"13-24 months",IF(F2243&lt;=48,"25-48 months","49-72 months")))</f>
        <v>49-72 months</v>
      </c>
      <c r="Y2243" s="15" t="str">
        <f aca="false">IF(C2243=1,"Yes","No")</f>
        <v>No</v>
      </c>
      <c r="Z2243" s="15" t="n">
        <f aca="false">COUNTIF(J2243:O2243,"Yes")</f>
        <v>0</v>
      </c>
      <c r="AA2243" s="18" t="n">
        <f aca="false">S2243*W2243</f>
        <v>0</v>
      </c>
      <c r="AB2243" s="15" t="n">
        <f aca="false">(P2243="Month-to-month")+(I2243="Fiber optic")+(R2243="Electronic check")+(F2243&lt;=12)+(M2243="No")+(J2243="No")</f>
        <v>0</v>
      </c>
      <c r="AC2243" s="15" t="str">
        <f aca="false">IF(AB2243&gt;=5,"High",IF(AB2243&gt;=3,"Medium","Low"))</f>
        <v>Low</v>
      </c>
    </row>
    <row r="2244" customFormat="false" ht="15" hidden="false" customHeight="false" outlineLevel="0" collapsed="false">
      <c r="A2244" s="15" t="s">
        <v>2341</v>
      </c>
      <c r="B2244" s="15" t="s">
        <v>98</v>
      </c>
      <c r="C2244" s="15" t="n">
        <v>0</v>
      </c>
      <c r="D2244" s="15" t="s">
        <v>26</v>
      </c>
      <c r="E2244" s="15" t="s">
        <v>26</v>
      </c>
      <c r="F2244" s="15" t="n">
        <v>44</v>
      </c>
      <c r="G2244" s="15" t="s">
        <v>26</v>
      </c>
      <c r="H2244" s="15" t="s">
        <v>26</v>
      </c>
      <c r="I2244" s="15" t="s">
        <v>24</v>
      </c>
      <c r="J2244" s="15" t="s">
        <v>28</v>
      </c>
      <c r="K2244" s="15" t="s">
        <v>28</v>
      </c>
      <c r="L2244" s="15" t="s">
        <v>28</v>
      </c>
      <c r="M2244" s="15" t="s">
        <v>28</v>
      </c>
      <c r="N2244" s="15" t="s">
        <v>28</v>
      </c>
      <c r="O2244" s="15" t="s">
        <v>28</v>
      </c>
      <c r="P2244" s="15" t="s">
        <v>27</v>
      </c>
      <c r="Q2244" s="15" t="s">
        <v>24</v>
      </c>
      <c r="R2244" s="15" t="s">
        <v>15</v>
      </c>
      <c r="S2244" s="18" t="n">
        <v>24.85</v>
      </c>
      <c r="T2244" s="15" t="n">
        <v>1013.6</v>
      </c>
      <c r="U2244" s="15" t="s">
        <v>24</v>
      </c>
      <c r="V2244" s="18" t="n">
        <f aca="false">IF(ISNUMBER(T2244),T2244,0)</f>
        <v>1013.6</v>
      </c>
      <c r="W2244" s="15" t="n">
        <f aca="false">IF(U2244="Yes",1,0)</f>
        <v>0</v>
      </c>
      <c r="X2244" s="15" t="str">
        <f aca="false">IF(F2244&lt;=12,"0-12 months",IF(F2244&lt;=24,"13-24 months",IF(F2244&lt;=48,"25-48 months","49-72 months")))</f>
        <v>25-48 months</v>
      </c>
      <c r="Y2244" s="15" t="str">
        <f aca="false">IF(C2244=1,"Yes","No")</f>
        <v>No</v>
      </c>
      <c r="Z2244" s="15" t="n">
        <f aca="false">COUNTIF(J2244:O2244,"Yes")</f>
        <v>0</v>
      </c>
      <c r="AA2244" s="18" t="n">
        <f aca="false">S2244*W2244</f>
        <v>0</v>
      </c>
      <c r="AB2244" s="15" t="n">
        <f aca="false">(P2244="Month-to-month")+(I2244="Fiber optic")+(R2244="Electronic check")+(F2244&lt;=12)+(M2244="No")+(J2244="No")</f>
        <v>1</v>
      </c>
      <c r="AC2244" s="15" t="str">
        <f aca="false">IF(AB2244&gt;=5,"High",IF(AB2244&gt;=3,"Medium","Low"))</f>
        <v>Low</v>
      </c>
    </row>
    <row r="2245" customFormat="false" ht="15" hidden="false" customHeight="false" outlineLevel="0" collapsed="false">
      <c r="A2245" s="15" t="s">
        <v>2342</v>
      </c>
      <c r="B2245" s="15" t="s">
        <v>94</v>
      </c>
      <c r="C2245" s="15" t="n">
        <v>1</v>
      </c>
      <c r="D2245" s="15" t="s">
        <v>26</v>
      </c>
      <c r="E2245" s="15" t="s">
        <v>24</v>
      </c>
      <c r="F2245" s="15" t="n">
        <v>66</v>
      </c>
      <c r="G2245" s="15" t="s">
        <v>26</v>
      </c>
      <c r="H2245" s="15" t="s">
        <v>26</v>
      </c>
      <c r="I2245" s="15" t="s">
        <v>102</v>
      </c>
      <c r="J2245" s="15" t="s">
        <v>24</v>
      </c>
      <c r="K2245" s="15" t="s">
        <v>26</v>
      </c>
      <c r="L2245" s="15" t="s">
        <v>24</v>
      </c>
      <c r="M2245" s="15" t="s">
        <v>24</v>
      </c>
      <c r="N2245" s="15" t="s">
        <v>26</v>
      </c>
      <c r="O2245" s="15" t="s">
        <v>26</v>
      </c>
      <c r="P2245" s="15" t="s">
        <v>25</v>
      </c>
      <c r="Q2245" s="15" t="s">
        <v>26</v>
      </c>
      <c r="R2245" s="15" t="s">
        <v>15</v>
      </c>
      <c r="S2245" s="18" t="n">
        <v>100.8</v>
      </c>
      <c r="T2245" s="15" t="n">
        <v>6690.75</v>
      </c>
      <c r="U2245" s="15" t="s">
        <v>24</v>
      </c>
      <c r="V2245" s="18" t="n">
        <f aca="false">IF(ISNUMBER(T2245),T2245,0)</f>
        <v>6690.75</v>
      </c>
      <c r="W2245" s="15" t="n">
        <f aca="false">IF(U2245="Yes",1,0)</f>
        <v>0</v>
      </c>
      <c r="X2245" s="15" t="str">
        <f aca="false">IF(F2245&lt;=12,"0-12 months",IF(F2245&lt;=24,"13-24 months",IF(F2245&lt;=48,"25-48 months","49-72 months")))</f>
        <v>49-72 months</v>
      </c>
      <c r="Y2245" s="15" t="str">
        <f aca="false">IF(C2245=1,"Yes","No")</f>
        <v>Yes</v>
      </c>
      <c r="Z2245" s="15" t="n">
        <f aca="false">COUNTIF(J2245:O2245,"Yes")</f>
        <v>3</v>
      </c>
      <c r="AA2245" s="18" t="n">
        <f aca="false">S2245*W2245</f>
        <v>0</v>
      </c>
      <c r="AB2245" s="15" t="n">
        <f aca="false">(P2245="Month-to-month")+(I2245="Fiber optic")+(R2245="Electronic check")+(F2245&lt;=12)+(M2245="No")+(J2245="No")</f>
        <v>5</v>
      </c>
      <c r="AC2245" s="15" t="str">
        <f aca="false">IF(AB2245&gt;=5,"High",IF(AB2245&gt;=3,"Medium","Low"))</f>
        <v>High</v>
      </c>
    </row>
    <row r="2246" customFormat="false" ht="15" hidden="false" customHeight="false" outlineLevel="0" collapsed="false">
      <c r="A2246" s="15" t="s">
        <v>2343</v>
      </c>
      <c r="B2246" s="15" t="s">
        <v>94</v>
      </c>
      <c r="C2246" s="15" t="n">
        <v>0</v>
      </c>
      <c r="D2246" s="15" t="s">
        <v>24</v>
      </c>
      <c r="E2246" s="15" t="s">
        <v>24</v>
      </c>
      <c r="F2246" s="15" t="n">
        <v>34</v>
      </c>
      <c r="G2246" s="15" t="s">
        <v>26</v>
      </c>
      <c r="H2246" s="15" t="s">
        <v>26</v>
      </c>
      <c r="I2246" s="15" t="s">
        <v>96</v>
      </c>
      <c r="J2246" s="15" t="s">
        <v>26</v>
      </c>
      <c r="K2246" s="15" t="s">
        <v>26</v>
      </c>
      <c r="L2246" s="15" t="s">
        <v>24</v>
      </c>
      <c r="M2246" s="15" t="s">
        <v>26</v>
      </c>
      <c r="N2246" s="15" t="s">
        <v>24</v>
      </c>
      <c r="O2246" s="15" t="s">
        <v>24</v>
      </c>
      <c r="P2246" s="15" t="s">
        <v>27</v>
      </c>
      <c r="Q2246" s="15" t="s">
        <v>26</v>
      </c>
      <c r="R2246" s="15" t="s">
        <v>17</v>
      </c>
      <c r="S2246" s="18" t="n">
        <v>64.4</v>
      </c>
      <c r="T2246" s="15" t="n">
        <v>2088.75</v>
      </c>
      <c r="U2246" s="15" t="s">
        <v>26</v>
      </c>
      <c r="V2246" s="18" t="n">
        <f aca="false">IF(ISNUMBER(T2246),T2246,0)</f>
        <v>2088.75</v>
      </c>
      <c r="W2246" s="15" t="n">
        <f aca="false">IF(U2246="Yes",1,0)</f>
        <v>1</v>
      </c>
      <c r="X2246" s="15" t="str">
        <f aca="false">IF(F2246&lt;=12,"0-12 months",IF(F2246&lt;=24,"13-24 months",IF(F2246&lt;=48,"25-48 months","49-72 months")))</f>
        <v>25-48 months</v>
      </c>
      <c r="Y2246" s="15" t="str">
        <f aca="false">IF(C2246=1,"Yes","No")</f>
        <v>No</v>
      </c>
      <c r="Z2246" s="15" t="n">
        <f aca="false">COUNTIF(J2246:O2246,"Yes")</f>
        <v>3</v>
      </c>
      <c r="AA2246" s="18" t="n">
        <f aca="false">S2246*W2246</f>
        <v>64.4</v>
      </c>
      <c r="AB2246" s="15" t="n">
        <f aca="false">(P2246="Month-to-month")+(I2246="Fiber optic")+(R2246="Electronic check")+(F2246&lt;=12)+(M2246="No")+(J2246="No")</f>
        <v>0</v>
      </c>
      <c r="AC2246" s="15" t="str">
        <f aca="false">IF(AB2246&gt;=5,"High",IF(AB2246&gt;=3,"Medium","Low"))</f>
        <v>Low</v>
      </c>
    </row>
    <row r="2247" customFormat="false" ht="15" hidden="false" customHeight="false" outlineLevel="0" collapsed="false">
      <c r="A2247" s="15" t="s">
        <v>2344</v>
      </c>
      <c r="B2247" s="15" t="s">
        <v>94</v>
      </c>
      <c r="C2247" s="15" t="n">
        <v>0</v>
      </c>
      <c r="D2247" s="15" t="s">
        <v>26</v>
      </c>
      <c r="E2247" s="15" t="s">
        <v>24</v>
      </c>
      <c r="F2247" s="15" t="n">
        <v>69</v>
      </c>
      <c r="G2247" s="15" t="s">
        <v>26</v>
      </c>
      <c r="H2247" s="15" t="s">
        <v>26</v>
      </c>
      <c r="I2247" s="15" t="s">
        <v>102</v>
      </c>
      <c r="J2247" s="15" t="s">
        <v>24</v>
      </c>
      <c r="K2247" s="15" t="s">
        <v>24</v>
      </c>
      <c r="L2247" s="15" t="s">
        <v>26</v>
      </c>
      <c r="M2247" s="15" t="s">
        <v>26</v>
      </c>
      <c r="N2247" s="15" t="s">
        <v>26</v>
      </c>
      <c r="O2247" s="15" t="s">
        <v>26</v>
      </c>
      <c r="P2247" s="15" t="s">
        <v>29</v>
      </c>
      <c r="Q2247" s="15" t="s">
        <v>24</v>
      </c>
      <c r="R2247" s="15" t="s">
        <v>19</v>
      </c>
      <c r="S2247" s="18" t="n">
        <v>105.35</v>
      </c>
      <c r="T2247" s="15" t="n">
        <v>7240.65</v>
      </c>
      <c r="U2247" s="15" t="s">
        <v>24</v>
      </c>
      <c r="V2247" s="18" t="n">
        <f aca="false">IF(ISNUMBER(T2247),T2247,0)</f>
        <v>7240.65</v>
      </c>
      <c r="W2247" s="15" t="n">
        <f aca="false">IF(U2247="Yes",1,0)</f>
        <v>0</v>
      </c>
      <c r="X2247" s="15" t="str">
        <f aca="false">IF(F2247&lt;=12,"0-12 months",IF(F2247&lt;=24,"13-24 months",IF(F2247&lt;=48,"25-48 months","49-72 months")))</f>
        <v>49-72 months</v>
      </c>
      <c r="Y2247" s="15" t="str">
        <f aca="false">IF(C2247=1,"Yes","No")</f>
        <v>No</v>
      </c>
      <c r="Z2247" s="15" t="n">
        <f aca="false">COUNTIF(J2247:O2247,"Yes")</f>
        <v>4</v>
      </c>
      <c r="AA2247" s="18" t="n">
        <f aca="false">S2247*W2247</f>
        <v>0</v>
      </c>
      <c r="AB2247" s="15" t="n">
        <f aca="false">(P2247="Month-to-month")+(I2247="Fiber optic")+(R2247="Electronic check")+(F2247&lt;=12)+(M2247="No")+(J2247="No")</f>
        <v>2</v>
      </c>
      <c r="AC2247" s="15" t="str">
        <f aca="false">IF(AB2247&gt;=5,"High",IF(AB2247&gt;=3,"Medium","Low"))</f>
        <v>Low</v>
      </c>
    </row>
    <row r="2248" customFormat="false" ht="15" hidden="false" customHeight="false" outlineLevel="0" collapsed="false">
      <c r="A2248" s="15" t="s">
        <v>2345</v>
      </c>
      <c r="B2248" s="15" t="s">
        <v>94</v>
      </c>
      <c r="C2248" s="15" t="n">
        <v>0</v>
      </c>
      <c r="D2248" s="15" t="s">
        <v>26</v>
      </c>
      <c r="E2248" s="15" t="s">
        <v>26</v>
      </c>
      <c r="F2248" s="15" t="n">
        <v>1</v>
      </c>
      <c r="G2248" s="15" t="s">
        <v>26</v>
      </c>
      <c r="H2248" s="15" t="s">
        <v>26</v>
      </c>
      <c r="I2248" s="15" t="s">
        <v>102</v>
      </c>
      <c r="J2248" s="15" t="s">
        <v>26</v>
      </c>
      <c r="K2248" s="15" t="s">
        <v>24</v>
      </c>
      <c r="L2248" s="15" t="s">
        <v>26</v>
      </c>
      <c r="M2248" s="15" t="s">
        <v>24</v>
      </c>
      <c r="N2248" s="15" t="s">
        <v>26</v>
      </c>
      <c r="O2248" s="15" t="s">
        <v>26</v>
      </c>
      <c r="P2248" s="15" t="s">
        <v>25</v>
      </c>
      <c r="Q2248" s="15" t="s">
        <v>26</v>
      </c>
      <c r="R2248" s="15" t="s">
        <v>15</v>
      </c>
      <c r="S2248" s="18" t="n">
        <v>102.45</v>
      </c>
      <c r="T2248" s="15" t="n">
        <v>102.45</v>
      </c>
      <c r="U2248" s="15" t="s">
        <v>26</v>
      </c>
      <c r="V2248" s="18" t="n">
        <f aca="false">IF(ISNUMBER(T2248),T2248,0)</f>
        <v>102.45</v>
      </c>
      <c r="W2248" s="15" t="n">
        <f aca="false">IF(U2248="Yes",1,0)</f>
        <v>1</v>
      </c>
      <c r="X2248" s="15" t="str">
        <f aca="false">IF(F2248&lt;=12,"0-12 months",IF(F2248&lt;=24,"13-24 months",IF(F2248&lt;=48,"25-48 months","49-72 months")))</f>
        <v>0-12 months</v>
      </c>
      <c r="Y2248" s="15" t="str">
        <f aca="false">IF(C2248=1,"Yes","No")</f>
        <v>No</v>
      </c>
      <c r="Z2248" s="15" t="n">
        <f aca="false">COUNTIF(J2248:O2248,"Yes")</f>
        <v>4</v>
      </c>
      <c r="AA2248" s="18" t="n">
        <f aca="false">S2248*W2248</f>
        <v>102.45</v>
      </c>
      <c r="AB2248" s="15" t="n">
        <f aca="false">(P2248="Month-to-month")+(I2248="Fiber optic")+(R2248="Electronic check")+(F2248&lt;=12)+(M2248="No")+(J2248="No")</f>
        <v>5</v>
      </c>
      <c r="AC2248" s="15" t="str">
        <f aca="false">IF(AB2248&gt;=5,"High",IF(AB2248&gt;=3,"Medium","Low"))</f>
        <v>High</v>
      </c>
    </row>
    <row r="2249" customFormat="false" ht="15" hidden="false" customHeight="false" outlineLevel="0" collapsed="false">
      <c r="A2249" s="15" t="s">
        <v>2346</v>
      </c>
      <c r="B2249" s="15" t="s">
        <v>94</v>
      </c>
      <c r="C2249" s="15" t="n">
        <v>0</v>
      </c>
      <c r="D2249" s="15" t="s">
        <v>24</v>
      </c>
      <c r="E2249" s="15" t="s">
        <v>24</v>
      </c>
      <c r="F2249" s="15" t="n">
        <v>40</v>
      </c>
      <c r="G2249" s="15" t="s">
        <v>26</v>
      </c>
      <c r="H2249" s="15" t="s">
        <v>24</v>
      </c>
      <c r="I2249" s="15" t="s">
        <v>24</v>
      </c>
      <c r="J2249" s="15" t="s">
        <v>28</v>
      </c>
      <c r="K2249" s="15" t="s">
        <v>28</v>
      </c>
      <c r="L2249" s="15" t="s">
        <v>28</v>
      </c>
      <c r="M2249" s="15" t="s">
        <v>28</v>
      </c>
      <c r="N2249" s="15" t="s">
        <v>28</v>
      </c>
      <c r="O2249" s="15" t="s">
        <v>28</v>
      </c>
      <c r="P2249" s="15" t="s">
        <v>29</v>
      </c>
      <c r="Q2249" s="15" t="s">
        <v>24</v>
      </c>
      <c r="R2249" s="15" t="s">
        <v>21</v>
      </c>
      <c r="S2249" s="18" t="n">
        <v>19.65</v>
      </c>
      <c r="T2249" s="15" t="n">
        <v>830.25</v>
      </c>
      <c r="U2249" s="15" t="s">
        <v>24</v>
      </c>
      <c r="V2249" s="18" t="n">
        <f aca="false">IF(ISNUMBER(T2249),T2249,0)</f>
        <v>830.25</v>
      </c>
      <c r="W2249" s="15" t="n">
        <f aca="false">IF(U2249="Yes",1,0)</f>
        <v>0</v>
      </c>
      <c r="X2249" s="15" t="str">
        <f aca="false">IF(F2249&lt;=12,"0-12 months",IF(F2249&lt;=24,"13-24 months",IF(F2249&lt;=48,"25-48 months","49-72 months")))</f>
        <v>25-48 months</v>
      </c>
      <c r="Y2249" s="15" t="str">
        <f aca="false">IF(C2249=1,"Yes","No")</f>
        <v>No</v>
      </c>
      <c r="Z2249" s="15" t="n">
        <f aca="false">COUNTIF(J2249:O2249,"Yes")</f>
        <v>0</v>
      </c>
      <c r="AA2249" s="18" t="n">
        <f aca="false">S2249*W2249</f>
        <v>0</v>
      </c>
      <c r="AB2249" s="15" t="n">
        <f aca="false">(P2249="Month-to-month")+(I2249="Fiber optic")+(R2249="Electronic check")+(F2249&lt;=12)+(M2249="No")+(J2249="No")</f>
        <v>0</v>
      </c>
      <c r="AC2249" s="15" t="str">
        <f aca="false">IF(AB2249&gt;=5,"High",IF(AB2249&gt;=3,"Medium","Low"))</f>
        <v>Low</v>
      </c>
    </row>
    <row r="2250" customFormat="false" ht="15" hidden="false" customHeight="false" outlineLevel="0" collapsed="false">
      <c r="A2250" s="15" t="s">
        <v>2347</v>
      </c>
      <c r="B2250" s="15" t="s">
        <v>98</v>
      </c>
      <c r="C2250" s="15" t="n">
        <v>0</v>
      </c>
      <c r="D2250" s="15" t="s">
        <v>26</v>
      </c>
      <c r="E2250" s="15" t="s">
        <v>26</v>
      </c>
      <c r="F2250" s="15" t="n">
        <v>30</v>
      </c>
      <c r="G2250" s="15" t="s">
        <v>26</v>
      </c>
      <c r="H2250" s="15" t="s">
        <v>26</v>
      </c>
      <c r="I2250" s="15" t="s">
        <v>96</v>
      </c>
      <c r="J2250" s="15" t="s">
        <v>26</v>
      </c>
      <c r="K2250" s="15" t="s">
        <v>24</v>
      </c>
      <c r="L2250" s="15" t="s">
        <v>24</v>
      </c>
      <c r="M2250" s="15" t="s">
        <v>24</v>
      </c>
      <c r="N2250" s="15" t="s">
        <v>24</v>
      </c>
      <c r="O2250" s="15" t="s">
        <v>24</v>
      </c>
      <c r="P2250" s="15" t="s">
        <v>25</v>
      </c>
      <c r="Q2250" s="15" t="s">
        <v>26</v>
      </c>
      <c r="R2250" s="15" t="s">
        <v>19</v>
      </c>
      <c r="S2250" s="18" t="n">
        <v>54.45</v>
      </c>
      <c r="T2250" s="15" t="n">
        <v>1588.7</v>
      </c>
      <c r="U2250" s="15" t="s">
        <v>24</v>
      </c>
      <c r="V2250" s="18" t="n">
        <f aca="false">IF(ISNUMBER(T2250),T2250,0)</f>
        <v>1588.7</v>
      </c>
      <c r="W2250" s="15" t="n">
        <f aca="false">IF(U2250="Yes",1,0)</f>
        <v>0</v>
      </c>
      <c r="X2250" s="15" t="str">
        <f aca="false">IF(F2250&lt;=12,"0-12 months",IF(F2250&lt;=24,"13-24 months",IF(F2250&lt;=48,"25-48 months","49-72 months")))</f>
        <v>25-48 months</v>
      </c>
      <c r="Y2250" s="15" t="str">
        <f aca="false">IF(C2250=1,"Yes","No")</f>
        <v>No</v>
      </c>
      <c r="Z2250" s="15" t="n">
        <f aca="false">COUNTIF(J2250:O2250,"Yes")</f>
        <v>1</v>
      </c>
      <c r="AA2250" s="18" t="n">
        <f aca="false">S2250*W2250</f>
        <v>0</v>
      </c>
      <c r="AB2250" s="15" t="n">
        <f aca="false">(P2250="Month-to-month")+(I2250="Fiber optic")+(R2250="Electronic check")+(F2250&lt;=12)+(M2250="No")+(J2250="No")</f>
        <v>2</v>
      </c>
      <c r="AC2250" s="15" t="str">
        <f aca="false">IF(AB2250&gt;=5,"High",IF(AB2250&gt;=3,"Medium","Low"))</f>
        <v>Low</v>
      </c>
    </row>
    <row r="2251" customFormat="false" ht="15" hidden="false" customHeight="false" outlineLevel="0" collapsed="false">
      <c r="A2251" s="15" t="s">
        <v>2348</v>
      </c>
      <c r="B2251" s="15" t="s">
        <v>94</v>
      </c>
      <c r="C2251" s="15" t="n">
        <v>0</v>
      </c>
      <c r="D2251" s="15" t="s">
        <v>24</v>
      </c>
      <c r="E2251" s="15" t="s">
        <v>24</v>
      </c>
      <c r="F2251" s="15" t="n">
        <v>11</v>
      </c>
      <c r="G2251" s="15" t="s">
        <v>26</v>
      </c>
      <c r="H2251" s="15" t="s">
        <v>24</v>
      </c>
      <c r="I2251" s="15" t="s">
        <v>96</v>
      </c>
      <c r="J2251" s="15" t="s">
        <v>24</v>
      </c>
      <c r="K2251" s="15" t="s">
        <v>24</v>
      </c>
      <c r="L2251" s="15" t="s">
        <v>24</v>
      </c>
      <c r="M2251" s="15" t="s">
        <v>26</v>
      </c>
      <c r="N2251" s="15" t="s">
        <v>26</v>
      </c>
      <c r="O2251" s="15" t="s">
        <v>26</v>
      </c>
      <c r="P2251" s="15" t="s">
        <v>25</v>
      </c>
      <c r="Q2251" s="15" t="s">
        <v>24</v>
      </c>
      <c r="R2251" s="15" t="s">
        <v>17</v>
      </c>
      <c r="S2251" s="18" t="n">
        <v>70.5</v>
      </c>
      <c r="T2251" s="15" t="n">
        <v>829.3</v>
      </c>
      <c r="U2251" s="15" t="s">
        <v>24</v>
      </c>
      <c r="V2251" s="18" t="n">
        <f aca="false">IF(ISNUMBER(T2251),T2251,0)</f>
        <v>829.3</v>
      </c>
      <c r="W2251" s="15" t="n">
        <f aca="false">IF(U2251="Yes",1,0)</f>
        <v>0</v>
      </c>
      <c r="X2251" s="15" t="str">
        <f aca="false">IF(F2251&lt;=12,"0-12 months",IF(F2251&lt;=24,"13-24 months",IF(F2251&lt;=48,"25-48 months","49-72 months")))</f>
        <v>0-12 months</v>
      </c>
      <c r="Y2251" s="15" t="str">
        <f aca="false">IF(C2251=1,"Yes","No")</f>
        <v>No</v>
      </c>
      <c r="Z2251" s="15" t="n">
        <f aca="false">COUNTIF(J2251:O2251,"Yes")</f>
        <v>3</v>
      </c>
      <c r="AA2251" s="18" t="n">
        <f aca="false">S2251*W2251</f>
        <v>0</v>
      </c>
      <c r="AB2251" s="15" t="n">
        <f aca="false">(P2251="Month-to-month")+(I2251="Fiber optic")+(R2251="Electronic check")+(F2251&lt;=12)+(M2251="No")+(J2251="No")</f>
        <v>3</v>
      </c>
      <c r="AC2251" s="15" t="str">
        <f aca="false">IF(AB2251&gt;=5,"High",IF(AB2251&gt;=3,"Medium","Low"))</f>
        <v>Medium</v>
      </c>
    </row>
    <row r="2252" customFormat="false" ht="15" hidden="false" customHeight="false" outlineLevel="0" collapsed="false">
      <c r="A2252" s="15" t="s">
        <v>2349</v>
      </c>
      <c r="B2252" s="15" t="s">
        <v>94</v>
      </c>
      <c r="C2252" s="15" t="n">
        <v>0</v>
      </c>
      <c r="D2252" s="15" t="s">
        <v>24</v>
      </c>
      <c r="E2252" s="15" t="s">
        <v>24</v>
      </c>
      <c r="F2252" s="15" t="n">
        <v>15</v>
      </c>
      <c r="G2252" s="15" t="s">
        <v>26</v>
      </c>
      <c r="H2252" s="15" t="s">
        <v>24</v>
      </c>
      <c r="I2252" s="15" t="s">
        <v>24</v>
      </c>
      <c r="J2252" s="15" t="s">
        <v>28</v>
      </c>
      <c r="K2252" s="15" t="s">
        <v>28</v>
      </c>
      <c r="L2252" s="15" t="s">
        <v>28</v>
      </c>
      <c r="M2252" s="15" t="s">
        <v>28</v>
      </c>
      <c r="N2252" s="15" t="s">
        <v>28</v>
      </c>
      <c r="O2252" s="15" t="s">
        <v>28</v>
      </c>
      <c r="P2252" s="15" t="s">
        <v>27</v>
      </c>
      <c r="Q2252" s="15" t="s">
        <v>24</v>
      </c>
      <c r="R2252" s="15" t="s">
        <v>21</v>
      </c>
      <c r="S2252" s="18" t="n">
        <v>20.1</v>
      </c>
      <c r="T2252" s="15" t="n">
        <v>302.45</v>
      </c>
      <c r="U2252" s="15" t="s">
        <v>24</v>
      </c>
      <c r="V2252" s="18" t="n">
        <f aca="false">IF(ISNUMBER(T2252),T2252,0)</f>
        <v>302.45</v>
      </c>
      <c r="W2252" s="15" t="n">
        <f aca="false">IF(U2252="Yes",1,0)</f>
        <v>0</v>
      </c>
      <c r="X2252" s="15" t="str">
        <f aca="false">IF(F2252&lt;=12,"0-12 months",IF(F2252&lt;=24,"13-24 months",IF(F2252&lt;=48,"25-48 months","49-72 months")))</f>
        <v>13-24 months</v>
      </c>
      <c r="Y2252" s="15" t="str">
        <f aca="false">IF(C2252=1,"Yes","No")</f>
        <v>No</v>
      </c>
      <c r="Z2252" s="15" t="n">
        <f aca="false">COUNTIF(J2252:O2252,"Yes")</f>
        <v>0</v>
      </c>
      <c r="AA2252" s="18" t="n">
        <f aca="false">S2252*W2252</f>
        <v>0</v>
      </c>
      <c r="AB2252" s="15" t="n">
        <f aca="false">(P2252="Month-to-month")+(I2252="Fiber optic")+(R2252="Electronic check")+(F2252&lt;=12)+(M2252="No")+(J2252="No")</f>
        <v>0</v>
      </c>
      <c r="AC2252" s="15" t="str">
        <f aca="false">IF(AB2252&gt;=5,"High",IF(AB2252&gt;=3,"Medium","Low"))</f>
        <v>Low</v>
      </c>
    </row>
    <row r="2253" customFormat="false" ht="15" hidden="false" customHeight="false" outlineLevel="0" collapsed="false">
      <c r="A2253" s="15" t="s">
        <v>2350</v>
      </c>
      <c r="B2253" s="15" t="s">
        <v>98</v>
      </c>
      <c r="C2253" s="15" t="n">
        <v>0</v>
      </c>
      <c r="D2253" s="15" t="s">
        <v>24</v>
      </c>
      <c r="E2253" s="15" t="s">
        <v>24</v>
      </c>
      <c r="F2253" s="15" t="n">
        <v>11</v>
      </c>
      <c r="G2253" s="15" t="s">
        <v>26</v>
      </c>
      <c r="H2253" s="15" t="s">
        <v>24</v>
      </c>
      <c r="I2253" s="15" t="s">
        <v>96</v>
      </c>
      <c r="J2253" s="15" t="s">
        <v>24</v>
      </c>
      <c r="K2253" s="15" t="s">
        <v>24</v>
      </c>
      <c r="L2253" s="15" t="s">
        <v>26</v>
      </c>
      <c r="M2253" s="15" t="s">
        <v>24</v>
      </c>
      <c r="N2253" s="15" t="s">
        <v>26</v>
      </c>
      <c r="O2253" s="15" t="s">
        <v>26</v>
      </c>
      <c r="P2253" s="15" t="s">
        <v>25</v>
      </c>
      <c r="Q2253" s="15" t="s">
        <v>26</v>
      </c>
      <c r="R2253" s="15" t="s">
        <v>15</v>
      </c>
      <c r="S2253" s="18" t="n">
        <v>69.35</v>
      </c>
      <c r="T2253" s="15" t="n">
        <v>712.25</v>
      </c>
      <c r="U2253" s="15" t="s">
        <v>24</v>
      </c>
      <c r="V2253" s="18" t="n">
        <f aca="false">IF(ISNUMBER(T2253),T2253,0)</f>
        <v>712.25</v>
      </c>
      <c r="W2253" s="15" t="n">
        <f aca="false">IF(U2253="Yes",1,0)</f>
        <v>0</v>
      </c>
      <c r="X2253" s="15" t="str">
        <f aca="false">IF(F2253&lt;=12,"0-12 months",IF(F2253&lt;=24,"13-24 months",IF(F2253&lt;=48,"25-48 months","49-72 months")))</f>
        <v>0-12 months</v>
      </c>
      <c r="Y2253" s="15" t="str">
        <f aca="false">IF(C2253=1,"Yes","No")</f>
        <v>No</v>
      </c>
      <c r="Z2253" s="15" t="n">
        <f aca="false">COUNTIF(J2253:O2253,"Yes")</f>
        <v>3</v>
      </c>
      <c r="AA2253" s="18" t="n">
        <f aca="false">S2253*W2253</f>
        <v>0</v>
      </c>
      <c r="AB2253" s="15" t="n">
        <f aca="false">(P2253="Month-to-month")+(I2253="Fiber optic")+(R2253="Electronic check")+(F2253&lt;=12)+(M2253="No")+(J2253="No")</f>
        <v>5</v>
      </c>
      <c r="AC2253" s="15" t="str">
        <f aca="false">IF(AB2253&gt;=5,"High",IF(AB2253&gt;=3,"Medium","Low"))</f>
        <v>High</v>
      </c>
    </row>
    <row r="2254" customFormat="false" ht="15" hidden="false" customHeight="false" outlineLevel="0" collapsed="false">
      <c r="A2254" s="15" t="s">
        <v>2351</v>
      </c>
      <c r="B2254" s="15" t="s">
        <v>94</v>
      </c>
      <c r="C2254" s="15" t="n">
        <v>0</v>
      </c>
      <c r="D2254" s="15" t="s">
        <v>26</v>
      </c>
      <c r="E2254" s="15" t="s">
        <v>26</v>
      </c>
      <c r="F2254" s="15" t="n">
        <v>64</v>
      </c>
      <c r="G2254" s="15" t="s">
        <v>26</v>
      </c>
      <c r="H2254" s="15" t="s">
        <v>24</v>
      </c>
      <c r="I2254" s="15" t="s">
        <v>24</v>
      </c>
      <c r="J2254" s="15" t="s">
        <v>28</v>
      </c>
      <c r="K2254" s="15" t="s">
        <v>28</v>
      </c>
      <c r="L2254" s="15" t="s">
        <v>28</v>
      </c>
      <c r="M2254" s="15" t="s">
        <v>28</v>
      </c>
      <c r="N2254" s="15" t="s">
        <v>28</v>
      </c>
      <c r="O2254" s="15" t="s">
        <v>28</v>
      </c>
      <c r="P2254" s="15" t="s">
        <v>27</v>
      </c>
      <c r="Q2254" s="15" t="s">
        <v>24</v>
      </c>
      <c r="R2254" s="15" t="s">
        <v>19</v>
      </c>
      <c r="S2254" s="18" t="n">
        <v>19.8</v>
      </c>
      <c r="T2254" s="15" t="n">
        <v>1336.65</v>
      </c>
      <c r="U2254" s="15" t="s">
        <v>24</v>
      </c>
      <c r="V2254" s="18" t="n">
        <f aca="false">IF(ISNUMBER(T2254),T2254,0)</f>
        <v>1336.65</v>
      </c>
      <c r="W2254" s="15" t="n">
        <f aca="false">IF(U2254="Yes",1,0)</f>
        <v>0</v>
      </c>
      <c r="X2254" s="15" t="str">
        <f aca="false">IF(F2254&lt;=12,"0-12 months",IF(F2254&lt;=24,"13-24 months",IF(F2254&lt;=48,"25-48 months","49-72 months")))</f>
        <v>49-72 months</v>
      </c>
      <c r="Y2254" s="15" t="str">
        <f aca="false">IF(C2254=1,"Yes","No")</f>
        <v>No</v>
      </c>
      <c r="Z2254" s="15" t="n">
        <f aca="false">COUNTIF(J2254:O2254,"Yes")</f>
        <v>0</v>
      </c>
      <c r="AA2254" s="18" t="n">
        <f aca="false">S2254*W2254</f>
        <v>0</v>
      </c>
      <c r="AB2254" s="15" t="n">
        <f aca="false">(P2254="Month-to-month")+(I2254="Fiber optic")+(R2254="Electronic check")+(F2254&lt;=12)+(M2254="No")+(J2254="No")</f>
        <v>0</v>
      </c>
      <c r="AC2254" s="15" t="str">
        <f aca="false">IF(AB2254&gt;=5,"High",IF(AB2254&gt;=3,"Medium","Low"))</f>
        <v>Low</v>
      </c>
    </row>
    <row r="2255" customFormat="false" ht="15" hidden="false" customHeight="false" outlineLevel="0" collapsed="false">
      <c r="A2255" s="15" t="s">
        <v>2352</v>
      </c>
      <c r="B2255" s="15" t="s">
        <v>98</v>
      </c>
      <c r="C2255" s="15" t="n">
        <v>1</v>
      </c>
      <c r="D2255" s="15" t="s">
        <v>26</v>
      </c>
      <c r="E2255" s="15" t="s">
        <v>24</v>
      </c>
      <c r="F2255" s="15" t="n">
        <v>72</v>
      </c>
      <c r="G2255" s="15" t="s">
        <v>26</v>
      </c>
      <c r="H2255" s="15" t="s">
        <v>24</v>
      </c>
      <c r="I2255" s="15" t="s">
        <v>96</v>
      </c>
      <c r="J2255" s="15" t="s">
        <v>26</v>
      </c>
      <c r="K2255" s="15" t="s">
        <v>26</v>
      </c>
      <c r="L2255" s="15" t="s">
        <v>26</v>
      </c>
      <c r="M2255" s="15" t="s">
        <v>26</v>
      </c>
      <c r="N2255" s="15" t="s">
        <v>26</v>
      </c>
      <c r="O2255" s="15" t="s">
        <v>24</v>
      </c>
      <c r="P2255" s="15" t="s">
        <v>29</v>
      </c>
      <c r="Q2255" s="15" t="s">
        <v>24</v>
      </c>
      <c r="R2255" s="15" t="s">
        <v>19</v>
      </c>
      <c r="S2255" s="18" t="n">
        <v>74.4</v>
      </c>
      <c r="T2255" s="15" t="n">
        <v>5360.75</v>
      </c>
      <c r="U2255" s="15" t="s">
        <v>24</v>
      </c>
      <c r="V2255" s="18" t="n">
        <f aca="false">IF(ISNUMBER(T2255),T2255,0)</f>
        <v>5360.75</v>
      </c>
      <c r="W2255" s="15" t="n">
        <f aca="false">IF(U2255="Yes",1,0)</f>
        <v>0</v>
      </c>
      <c r="X2255" s="15" t="str">
        <f aca="false">IF(F2255&lt;=12,"0-12 months",IF(F2255&lt;=24,"13-24 months",IF(F2255&lt;=48,"25-48 months","49-72 months")))</f>
        <v>49-72 months</v>
      </c>
      <c r="Y2255" s="15" t="str">
        <f aca="false">IF(C2255=1,"Yes","No")</f>
        <v>Yes</v>
      </c>
      <c r="Z2255" s="15" t="n">
        <f aca="false">COUNTIF(J2255:O2255,"Yes")</f>
        <v>5</v>
      </c>
      <c r="AA2255" s="18" t="n">
        <f aca="false">S2255*W2255</f>
        <v>0</v>
      </c>
      <c r="AB2255" s="15" t="n">
        <f aca="false">(P2255="Month-to-month")+(I2255="Fiber optic")+(R2255="Electronic check")+(F2255&lt;=12)+(M2255="No")+(J2255="No")</f>
        <v>0</v>
      </c>
      <c r="AC2255" s="15" t="str">
        <f aca="false">IF(AB2255&gt;=5,"High",IF(AB2255&gt;=3,"Medium","Low"))</f>
        <v>Low</v>
      </c>
    </row>
    <row r="2256" customFormat="false" ht="15" hidden="false" customHeight="false" outlineLevel="0" collapsed="false">
      <c r="A2256" s="15" t="s">
        <v>2353</v>
      </c>
      <c r="B2256" s="15" t="s">
        <v>98</v>
      </c>
      <c r="C2256" s="15" t="n">
        <v>1</v>
      </c>
      <c r="D2256" s="15" t="s">
        <v>26</v>
      </c>
      <c r="E2256" s="15" t="s">
        <v>24</v>
      </c>
      <c r="F2256" s="15" t="n">
        <v>72</v>
      </c>
      <c r="G2256" s="15" t="s">
        <v>26</v>
      </c>
      <c r="H2256" s="15" t="s">
        <v>26</v>
      </c>
      <c r="I2256" s="15" t="s">
        <v>102</v>
      </c>
      <c r="J2256" s="15" t="s">
        <v>26</v>
      </c>
      <c r="K2256" s="15" t="s">
        <v>26</v>
      </c>
      <c r="L2256" s="15" t="s">
        <v>26</v>
      </c>
      <c r="M2256" s="15" t="s">
        <v>26</v>
      </c>
      <c r="N2256" s="15" t="s">
        <v>24</v>
      </c>
      <c r="O2256" s="15" t="s">
        <v>24</v>
      </c>
      <c r="P2256" s="15" t="s">
        <v>29</v>
      </c>
      <c r="Q2256" s="15" t="s">
        <v>26</v>
      </c>
      <c r="R2256" s="15" t="s">
        <v>19</v>
      </c>
      <c r="S2256" s="18" t="n">
        <v>93.05</v>
      </c>
      <c r="T2256" s="15" t="n">
        <v>6735.05</v>
      </c>
      <c r="U2256" s="15" t="s">
        <v>24</v>
      </c>
      <c r="V2256" s="18" t="n">
        <f aca="false">IF(ISNUMBER(T2256),T2256,0)</f>
        <v>6735.05</v>
      </c>
      <c r="W2256" s="15" t="n">
        <f aca="false">IF(U2256="Yes",1,0)</f>
        <v>0</v>
      </c>
      <c r="X2256" s="15" t="str">
        <f aca="false">IF(F2256&lt;=12,"0-12 months",IF(F2256&lt;=24,"13-24 months",IF(F2256&lt;=48,"25-48 months","49-72 months")))</f>
        <v>49-72 months</v>
      </c>
      <c r="Y2256" s="15" t="str">
        <f aca="false">IF(C2256=1,"Yes","No")</f>
        <v>Yes</v>
      </c>
      <c r="Z2256" s="15" t="n">
        <f aca="false">COUNTIF(J2256:O2256,"Yes")</f>
        <v>4</v>
      </c>
      <c r="AA2256" s="18" t="n">
        <f aca="false">S2256*W2256</f>
        <v>0</v>
      </c>
      <c r="AB2256" s="15" t="n">
        <f aca="false">(P2256="Month-to-month")+(I2256="Fiber optic")+(R2256="Electronic check")+(F2256&lt;=12)+(M2256="No")+(J2256="No")</f>
        <v>1</v>
      </c>
      <c r="AC2256" s="15" t="str">
        <f aca="false">IF(AB2256&gt;=5,"High",IF(AB2256&gt;=3,"Medium","Low"))</f>
        <v>Low</v>
      </c>
    </row>
    <row r="2257" customFormat="false" ht="15" hidden="false" customHeight="false" outlineLevel="0" collapsed="false">
      <c r="A2257" s="15" t="s">
        <v>2354</v>
      </c>
      <c r="B2257" s="15" t="s">
        <v>94</v>
      </c>
      <c r="C2257" s="15" t="n">
        <v>0</v>
      </c>
      <c r="D2257" s="15" t="s">
        <v>24</v>
      </c>
      <c r="E2257" s="15" t="s">
        <v>26</v>
      </c>
      <c r="F2257" s="15" t="n">
        <v>1</v>
      </c>
      <c r="G2257" s="15" t="s">
        <v>26</v>
      </c>
      <c r="H2257" s="15" t="s">
        <v>24</v>
      </c>
      <c r="I2257" s="15" t="s">
        <v>96</v>
      </c>
      <c r="J2257" s="15" t="s">
        <v>26</v>
      </c>
      <c r="K2257" s="15" t="s">
        <v>24</v>
      </c>
      <c r="L2257" s="15" t="s">
        <v>24</v>
      </c>
      <c r="M2257" s="15" t="s">
        <v>24</v>
      </c>
      <c r="N2257" s="15" t="s">
        <v>24</v>
      </c>
      <c r="O2257" s="15" t="s">
        <v>24</v>
      </c>
      <c r="P2257" s="15" t="s">
        <v>25</v>
      </c>
      <c r="Q2257" s="15" t="s">
        <v>24</v>
      </c>
      <c r="R2257" s="15" t="s">
        <v>17</v>
      </c>
      <c r="S2257" s="18" t="n">
        <v>51.2</v>
      </c>
      <c r="T2257" s="15" t="n">
        <v>51.2</v>
      </c>
      <c r="U2257" s="15" t="s">
        <v>24</v>
      </c>
      <c r="V2257" s="18" t="n">
        <f aca="false">IF(ISNUMBER(T2257),T2257,0)</f>
        <v>51.2</v>
      </c>
      <c r="W2257" s="15" t="n">
        <f aca="false">IF(U2257="Yes",1,0)</f>
        <v>0</v>
      </c>
      <c r="X2257" s="15" t="str">
        <f aca="false">IF(F2257&lt;=12,"0-12 months",IF(F2257&lt;=24,"13-24 months",IF(F2257&lt;=48,"25-48 months","49-72 months")))</f>
        <v>0-12 months</v>
      </c>
      <c r="Y2257" s="15" t="str">
        <f aca="false">IF(C2257=1,"Yes","No")</f>
        <v>No</v>
      </c>
      <c r="Z2257" s="15" t="n">
        <f aca="false">COUNTIF(J2257:O2257,"Yes")</f>
        <v>1</v>
      </c>
      <c r="AA2257" s="18" t="n">
        <f aca="false">S2257*W2257</f>
        <v>0</v>
      </c>
      <c r="AB2257" s="15" t="n">
        <f aca="false">(P2257="Month-to-month")+(I2257="Fiber optic")+(R2257="Electronic check")+(F2257&lt;=12)+(M2257="No")+(J2257="No")</f>
        <v>3</v>
      </c>
      <c r="AC2257" s="15" t="str">
        <f aca="false">IF(AB2257&gt;=5,"High",IF(AB2257&gt;=3,"Medium","Low"))</f>
        <v>Medium</v>
      </c>
    </row>
    <row r="2258" customFormat="false" ht="15" hidden="false" customHeight="false" outlineLevel="0" collapsed="false">
      <c r="A2258" s="15" t="s">
        <v>2355</v>
      </c>
      <c r="B2258" s="15" t="s">
        <v>94</v>
      </c>
      <c r="C2258" s="15" t="n">
        <v>0</v>
      </c>
      <c r="D2258" s="15" t="s">
        <v>24</v>
      </c>
      <c r="E2258" s="15" t="s">
        <v>26</v>
      </c>
      <c r="F2258" s="15" t="n">
        <v>15</v>
      </c>
      <c r="G2258" s="15" t="s">
        <v>26</v>
      </c>
      <c r="H2258" s="15" t="s">
        <v>24</v>
      </c>
      <c r="I2258" s="15" t="s">
        <v>96</v>
      </c>
      <c r="J2258" s="15" t="s">
        <v>26</v>
      </c>
      <c r="K2258" s="15" t="s">
        <v>26</v>
      </c>
      <c r="L2258" s="15" t="s">
        <v>26</v>
      </c>
      <c r="M2258" s="15" t="s">
        <v>26</v>
      </c>
      <c r="N2258" s="15" t="s">
        <v>24</v>
      </c>
      <c r="O2258" s="15" t="s">
        <v>24</v>
      </c>
      <c r="P2258" s="15" t="s">
        <v>27</v>
      </c>
      <c r="Q2258" s="15" t="s">
        <v>24</v>
      </c>
      <c r="R2258" s="15" t="s">
        <v>21</v>
      </c>
      <c r="S2258" s="18" t="n">
        <v>65.6</v>
      </c>
      <c r="T2258" s="15" t="n">
        <v>1010</v>
      </c>
      <c r="U2258" s="15" t="s">
        <v>24</v>
      </c>
      <c r="V2258" s="18" t="n">
        <f aca="false">IF(ISNUMBER(T2258),T2258,0)</f>
        <v>1010</v>
      </c>
      <c r="W2258" s="15" t="n">
        <f aca="false">IF(U2258="Yes",1,0)</f>
        <v>0</v>
      </c>
      <c r="X2258" s="15" t="str">
        <f aca="false">IF(F2258&lt;=12,"0-12 months",IF(F2258&lt;=24,"13-24 months",IF(F2258&lt;=48,"25-48 months","49-72 months")))</f>
        <v>13-24 months</v>
      </c>
      <c r="Y2258" s="15" t="str">
        <f aca="false">IF(C2258=1,"Yes","No")</f>
        <v>No</v>
      </c>
      <c r="Z2258" s="15" t="n">
        <f aca="false">COUNTIF(J2258:O2258,"Yes")</f>
        <v>4</v>
      </c>
      <c r="AA2258" s="18" t="n">
        <f aca="false">S2258*W2258</f>
        <v>0</v>
      </c>
      <c r="AB2258" s="15" t="n">
        <f aca="false">(P2258="Month-to-month")+(I2258="Fiber optic")+(R2258="Electronic check")+(F2258&lt;=12)+(M2258="No")+(J2258="No")</f>
        <v>0</v>
      </c>
      <c r="AC2258" s="15" t="str">
        <f aca="false">IF(AB2258&gt;=5,"High",IF(AB2258&gt;=3,"Medium","Low"))</f>
        <v>Low</v>
      </c>
    </row>
    <row r="2259" customFormat="false" ht="15" hidden="false" customHeight="false" outlineLevel="0" collapsed="false">
      <c r="A2259" s="15" t="s">
        <v>2356</v>
      </c>
      <c r="B2259" s="15" t="s">
        <v>94</v>
      </c>
      <c r="C2259" s="15" t="n">
        <v>0</v>
      </c>
      <c r="D2259" s="15" t="s">
        <v>24</v>
      </c>
      <c r="E2259" s="15" t="s">
        <v>24</v>
      </c>
      <c r="F2259" s="15" t="n">
        <v>60</v>
      </c>
      <c r="G2259" s="15" t="s">
        <v>26</v>
      </c>
      <c r="H2259" s="15" t="s">
        <v>26</v>
      </c>
      <c r="I2259" s="15" t="s">
        <v>96</v>
      </c>
      <c r="J2259" s="15" t="s">
        <v>24</v>
      </c>
      <c r="K2259" s="15" t="s">
        <v>24</v>
      </c>
      <c r="L2259" s="15" t="s">
        <v>26</v>
      </c>
      <c r="M2259" s="15" t="s">
        <v>26</v>
      </c>
      <c r="N2259" s="15" t="s">
        <v>26</v>
      </c>
      <c r="O2259" s="15" t="s">
        <v>26</v>
      </c>
      <c r="P2259" s="15" t="s">
        <v>27</v>
      </c>
      <c r="Q2259" s="15" t="s">
        <v>24</v>
      </c>
      <c r="R2259" s="15" t="s">
        <v>21</v>
      </c>
      <c r="S2259" s="18" t="n">
        <v>80.55</v>
      </c>
      <c r="T2259" s="15" t="n">
        <v>4847.05</v>
      </c>
      <c r="U2259" s="15" t="s">
        <v>24</v>
      </c>
      <c r="V2259" s="18" t="n">
        <f aca="false">IF(ISNUMBER(T2259),T2259,0)</f>
        <v>4847.05</v>
      </c>
      <c r="W2259" s="15" t="n">
        <f aca="false">IF(U2259="Yes",1,0)</f>
        <v>0</v>
      </c>
      <c r="X2259" s="15" t="str">
        <f aca="false">IF(F2259&lt;=12,"0-12 months",IF(F2259&lt;=24,"13-24 months",IF(F2259&lt;=48,"25-48 months","49-72 months")))</f>
        <v>49-72 months</v>
      </c>
      <c r="Y2259" s="15" t="str">
        <f aca="false">IF(C2259=1,"Yes","No")</f>
        <v>No</v>
      </c>
      <c r="Z2259" s="15" t="n">
        <f aca="false">COUNTIF(J2259:O2259,"Yes")</f>
        <v>4</v>
      </c>
      <c r="AA2259" s="18" t="n">
        <f aca="false">S2259*W2259</f>
        <v>0</v>
      </c>
      <c r="AB2259" s="15" t="n">
        <f aca="false">(P2259="Month-to-month")+(I2259="Fiber optic")+(R2259="Electronic check")+(F2259&lt;=12)+(M2259="No")+(J2259="No")</f>
        <v>1</v>
      </c>
      <c r="AC2259" s="15" t="str">
        <f aca="false">IF(AB2259&gt;=5,"High",IF(AB2259&gt;=3,"Medium","Low"))</f>
        <v>Low</v>
      </c>
    </row>
    <row r="2260" customFormat="false" ht="15" hidden="false" customHeight="false" outlineLevel="0" collapsed="false">
      <c r="A2260" s="15" t="s">
        <v>2357</v>
      </c>
      <c r="B2260" s="15" t="s">
        <v>98</v>
      </c>
      <c r="C2260" s="15" t="n">
        <v>0</v>
      </c>
      <c r="D2260" s="15" t="s">
        <v>24</v>
      </c>
      <c r="E2260" s="15" t="s">
        <v>24</v>
      </c>
      <c r="F2260" s="15" t="n">
        <v>56</v>
      </c>
      <c r="G2260" s="15" t="s">
        <v>26</v>
      </c>
      <c r="H2260" s="15" t="s">
        <v>24</v>
      </c>
      <c r="I2260" s="15" t="s">
        <v>96</v>
      </c>
      <c r="J2260" s="15" t="s">
        <v>26</v>
      </c>
      <c r="K2260" s="15" t="s">
        <v>24</v>
      </c>
      <c r="L2260" s="15" t="s">
        <v>26</v>
      </c>
      <c r="M2260" s="15" t="s">
        <v>24</v>
      </c>
      <c r="N2260" s="15" t="s">
        <v>24</v>
      </c>
      <c r="O2260" s="15" t="s">
        <v>24</v>
      </c>
      <c r="P2260" s="15" t="s">
        <v>27</v>
      </c>
      <c r="Q2260" s="15" t="s">
        <v>24</v>
      </c>
      <c r="R2260" s="15" t="s">
        <v>17</v>
      </c>
      <c r="S2260" s="18" t="n">
        <v>52.7</v>
      </c>
      <c r="T2260" s="15" t="n">
        <v>3019.7</v>
      </c>
      <c r="U2260" s="15" t="s">
        <v>24</v>
      </c>
      <c r="V2260" s="18" t="n">
        <f aca="false">IF(ISNUMBER(T2260),T2260,0)</f>
        <v>3019.7</v>
      </c>
      <c r="W2260" s="15" t="n">
        <f aca="false">IF(U2260="Yes",1,0)</f>
        <v>0</v>
      </c>
      <c r="X2260" s="15" t="str">
        <f aca="false">IF(F2260&lt;=12,"0-12 months",IF(F2260&lt;=24,"13-24 months",IF(F2260&lt;=48,"25-48 months","49-72 months")))</f>
        <v>49-72 months</v>
      </c>
      <c r="Y2260" s="15" t="str">
        <f aca="false">IF(C2260=1,"Yes","No")</f>
        <v>No</v>
      </c>
      <c r="Z2260" s="15" t="n">
        <f aca="false">COUNTIF(J2260:O2260,"Yes")</f>
        <v>2</v>
      </c>
      <c r="AA2260" s="18" t="n">
        <f aca="false">S2260*W2260</f>
        <v>0</v>
      </c>
      <c r="AB2260" s="15" t="n">
        <f aca="false">(P2260="Month-to-month")+(I2260="Fiber optic")+(R2260="Electronic check")+(F2260&lt;=12)+(M2260="No")+(J2260="No")</f>
        <v>1</v>
      </c>
      <c r="AC2260" s="15" t="str">
        <f aca="false">IF(AB2260&gt;=5,"High",IF(AB2260&gt;=3,"Medium","Low"))</f>
        <v>Low</v>
      </c>
    </row>
    <row r="2261" customFormat="false" ht="15" hidden="false" customHeight="false" outlineLevel="0" collapsed="false">
      <c r="A2261" s="15" t="s">
        <v>2358</v>
      </c>
      <c r="B2261" s="15" t="s">
        <v>94</v>
      </c>
      <c r="C2261" s="15" t="n">
        <v>0</v>
      </c>
      <c r="D2261" s="15" t="s">
        <v>24</v>
      </c>
      <c r="E2261" s="15" t="s">
        <v>24</v>
      </c>
      <c r="F2261" s="15" t="n">
        <v>8</v>
      </c>
      <c r="G2261" s="15" t="s">
        <v>26</v>
      </c>
      <c r="H2261" s="15" t="s">
        <v>24</v>
      </c>
      <c r="I2261" s="15" t="s">
        <v>24</v>
      </c>
      <c r="J2261" s="15" t="s">
        <v>28</v>
      </c>
      <c r="K2261" s="15" t="s">
        <v>28</v>
      </c>
      <c r="L2261" s="15" t="s">
        <v>28</v>
      </c>
      <c r="M2261" s="15" t="s">
        <v>28</v>
      </c>
      <c r="N2261" s="15" t="s">
        <v>28</v>
      </c>
      <c r="O2261" s="15" t="s">
        <v>28</v>
      </c>
      <c r="P2261" s="15" t="s">
        <v>29</v>
      </c>
      <c r="Q2261" s="15" t="s">
        <v>24</v>
      </c>
      <c r="R2261" s="15" t="s">
        <v>17</v>
      </c>
      <c r="S2261" s="18" t="n">
        <v>20.85</v>
      </c>
      <c r="T2261" s="15" t="n">
        <v>161.65</v>
      </c>
      <c r="U2261" s="15" t="s">
        <v>24</v>
      </c>
      <c r="V2261" s="18" t="n">
        <f aca="false">IF(ISNUMBER(T2261),T2261,0)</f>
        <v>161.65</v>
      </c>
      <c r="W2261" s="15" t="n">
        <f aca="false">IF(U2261="Yes",1,0)</f>
        <v>0</v>
      </c>
      <c r="X2261" s="15" t="str">
        <f aca="false">IF(F2261&lt;=12,"0-12 months",IF(F2261&lt;=24,"13-24 months",IF(F2261&lt;=48,"25-48 months","49-72 months")))</f>
        <v>0-12 months</v>
      </c>
      <c r="Y2261" s="15" t="str">
        <f aca="false">IF(C2261=1,"Yes","No")</f>
        <v>No</v>
      </c>
      <c r="Z2261" s="15" t="n">
        <f aca="false">COUNTIF(J2261:O2261,"Yes")</f>
        <v>0</v>
      </c>
      <c r="AA2261" s="18" t="n">
        <f aca="false">S2261*W2261</f>
        <v>0</v>
      </c>
      <c r="AB2261" s="15" t="n">
        <f aca="false">(P2261="Month-to-month")+(I2261="Fiber optic")+(R2261="Electronic check")+(F2261&lt;=12)+(M2261="No")+(J2261="No")</f>
        <v>1</v>
      </c>
      <c r="AC2261" s="15" t="str">
        <f aca="false">IF(AB2261&gt;=5,"High",IF(AB2261&gt;=3,"Medium","Low"))</f>
        <v>Low</v>
      </c>
    </row>
    <row r="2262" customFormat="false" ht="15" hidden="false" customHeight="false" outlineLevel="0" collapsed="false">
      <c r="A2262" s="15" t="s">
        <v>2359</v>
      </c>
      <c r="B2262" s="15" t="s">
        <v>94</v>
      </c>
      <c r="C2262" s="15" t="n">
        <v>0</v>
      </c>
      <c r="D2262" s="15" t="s">
        <v>24</v>
      </c>
      <c r="E2262" s="15" t="s">
        <v>24</v>
      </c>
      <c r="F2262" s="15" t="n">
        <v>3</v>
      </c>
      <c r="G2262" s="15" t="s">
        <v>26</v>
      </c>
      <c r="H2262" s="15" t="s">
        <v>24</v>
      </c>
      <c r="I2262" s="15" t="s">
        <v>102</v>
      </c>
      <c r="J2262" s="15" t="s">
        <v>24</v>
      </c>
      <c r="K2262" s="15" t="s">
        <v>24</v>
      </c>
      <c r="L2262" s="15" t="s">
        <v>26</v>
      </c>
      <c r="M2262" s="15" t="s">
        <v>26</v>
      </c>
      <c r="N2262" s="15" t="s">
        <v>24</v>
      </c>
      <c r="O2262" s="15" t="s">
        <v>24</v>
      </c>
      <c r="P2262" s="15" t="s">
        <v>25</v>
      </c>
      <c r="Q2262" s="15" t="s">
        <v>24</v>
      </c>
      <c r="R2262" s="15" t="s">
        <v>21</v>
      </c>
      <c r="S2262" s="18" t="n">
        <v>80.1</v>
      </c>
      <c r="T2262" s="15" t="n">
        <v>217.55</v>
      </c>
      <c r="U2262" s="15" t="s">
        <v>26</v>
      </c>
      <c r="V2262" s="18" t="n">
        <f aca="false">IF(ISNUMBER(T2262),T2262,0)</f>
        <v>217.55</v>
      </c>
      <c r="W2262" s="15" t="n">
        <f aca="false">IF(U2262="Yes",1,0)</f>
        <v>1</v>
      </c>
      <c r="X2262" s="15" t="str">
        <f aca="false">IF(F2262&lt;=12,"0-12 months",IF(F2262&lt;=24,"13-24 months",IF(F2262&lt;=48,"25-48 months","49-72 months")))</f>
        <v>0-12 months</v>
      </c>
      <c r="Y2262" s="15" t="str">
        <f aca="false">IF(C2262=1,"Yes","No")</f>
        <v>No</v>
      </c>
      <c r="Z2262" s="15" t="n">
        <f aca="false">COUNTIF(J2262:O2262,"Yes")</f>
        <v>2</v>
      </c>
      <c r="AA2262" s="18" t="n">
        <f aca="false">S2262*W2262</f>
        <v>80.1</v>
      </c>
      <c r="AB2262" s="15" t="n">
        <f aca="false">(P2262="Month-to-month")+(I2262="Fiber optic")+(R2262="Electronic check")+(F2262&lt;=12)+(M2262="No")+(J2262="No")</f>
        <v>4</v>
      </c>
      <c r="AC2262" s="15" t="str">
        <f aca="false">IF(AB2262&gt;=5,"High",IF(AB2262&gt;=3,"Medium","Low"))</f>
        <v>Medium</v>
      </c>
    </row>
    <row r="2263" customFormat="false" ht="15" hidden="false" customHeight="false" outlineLevel="0" collapsed="false">
      <c r="A2263" s="15" t="s">
        <v>2360</v>
      </c>
      <c r="B2263" s="15" t="s">
        <v>94</v>
      </c>
      <c r="C2263" s="15" t="n">
        <v>0</v>
      </c>
      <c r="D2263" s="15" t="s">
        <v>26</v>
      </c>
      <c r="E2263" s="15" t="s">
        <v>24</v>
      </c>
      <c r="F2263" s="15" t="n">
        <v>49</v>
      </c>
      <c r="G2263" s="15" t="s">
        <v>26</v>
      </c>
      <c r="H2263" s="15" t="s">
        <v>26</v>
      </c>
      <c r="I2263" s="15" t="s">
        <v>96</v>
      </c>
      <c r="J2263" s="15" t="s">
        <v>24</v>
      </c>
      <c r="K2263" s="15" t="s">
        <v>24</v>
      </c>
      <c r="L2263" s="15" t="s">
        <v>24</v>
      </c>
      <c r="M2263" s="15" t="s">
        <v>24</v>
      </c>
      <c r="N2263" s="15" t="s">
        <v>24</v>
      </c>
      <c r="O2263" s="15" t="s">
        <v>24</v>
      </c>
      <c r="P2263" s="15" t="s">
        <v>25</v>
      </c>
      <c r="Q2263" s="15" t="s">
        <v>26</v>
      </c>
      <c r="R2263" s="15" t="s">
        <v>21</v>
      </c>
      <c r="S2263" s="18" t="n">
        <v>52.15</v>
      </c>
      <c r="T2263" s="15" t="n">
        <v>2583.75</v>
      </c>
      <c r="U2263" s="15" t="s">
        <v>24</v>
      </c>
      <c r="V2263" s="18" t="n">
        <f aca="false">IF(ISNUMBER(T2263),T2263,0)</f>
        <v>2583.75</v>
      </c>
      <c r="W2263" s="15" t="n">
        <f aca="false">IF(U2263="Yes",1,0)</f>
        <v>0</v>
      </c>
      <c r="X2263" s="15" t="str">
        <f aca="false">IF(F2263&lt;=12,"0-12 months",IF(F2263&lt;=24,"13-24 months",IF(F2263&lt;=48,"25-48 months","49-72 months")))</f>
        <v>49-72 months</v>
      </c>
      <c r="Y2263" s="15" t="str">
        <f aca="false">IF(C2263=1,"Yes","No")</f>
        <v>No</v>
      </c>
      <c r="Z2263" s="15" t="n">
        <f aca="false">COUNTIF(J2263:O2263,"Yes")</f>
        <v>0</v>
      </c>
      <c r="AA2263" s="18" t="n">
        <f aca="false">S2263*W2263</f>
        <v>0</v>
      </c>
      <c r="AB2263" s="15" t="n">
        <f aca="false">(P2263="Month-to-month")+(I2263="Fiber optic")+(R2263="Electronic check")+(F2263&lt;=12)+(M2263="No")+(J2263="No")</f>
        <v>3</v>
      </c>
      <c r="AC2263" s="15" t="str">
        <f aca="false">IF(AB2263&gt;=5,"High",IF(AB2263&gt;=3,"Medium","Low"))</f>
        <v>Medium</v>
      </c>
    </row>
    <row r="2264" customFormat="false" ht="15" hidden="false" customHeight="false" outlineLevel="0" collapsed="false">
      <c r="A2264" s="15" t="s">
        <v>2361</v>
      </c>
      <c r="B2264" s="15" t="s">
        <v>94</v>
      </c>
      <c r="C2264" s="15" t="n">
        <v>0</v>
      </c>
      <c r="D2264" s="15" t="s">
        <v>24</v>
      </c>
      <c r="E2264" s="15" t="s">
        <v>24</v>
      </c>
      <c r="F2264" s="15" t="n">
        <v>2</v>
      </c>
      <c r="G2264" s="15" t="s">
        <v>26</v>
      </c>
      <c r="H2264" s="15" t="s">
        <v>24</v>
      </c>
      <c r="I2264" s="15" t="s">
        <v>102</v>
      </c>
      <c r="J2264" s="15" t="s">
        <v>24</v>
      </c>
      <c r="K2264" s="15" t="s">
        <v>24</v>
      </c>
      <c r="L2264" s="15" t="s">
        <v>24</v>
      </c>
      <c r="M2264" s="15" t="s">
        <v>24</v>
      </c>
      <c r="N2264" s="15" t="s">
        <v>26</v>
      </c>
      <c r="O2264" s="15" t="s">
        <v>24</v>
      </c>
      <c r="P2264" s="15" t="s">
        <v>25</v>
      </c>
      <c r="Q2264" s="15" t="s">
        <v>26</v>
      </c>
      <c r="R2264" s="15" t="s">
        <v>15</v>
      </c>
      <c r="S2264" s="18" t="n">
        <v>80.2</v>
      </c>
      <c r="T2264" s="15" t="n">
        <v>146.05</v>
      </c>
      <c r="U2264" s="15" t="s">
        <v>26</v>
      </c>
      <c r="V2264" s="18" t="n">
        <f aca="false">IF(ISNUMBER(T2264),T2264,0)</f>
        <v>146.05</v>
      </c>
      <c r="W2264" s="15" t="n">
        <f aca="false">IF(U2264="Yes",1,0)</f>
        <v>1</v>
      </c>
      <c r="X2264" s="15" t="str">
        <f aca="false">IF(F2264&lt;=12,"0-12 months",IF(F2264&lt;=24,"13-24 months",IF(F2264&lt;=48,"25-48 months","49-72 months")))</f>
        <v>0-12 months</v>
      </c>
      <c r="Y2264" s="15" t="str">
        <f aca="false">IF(C2264=1,"Yes","No")</f>
        <v>No</v>
      </c>
      <c r="Z2264" s="15" t="n">
        <f aca="false">COUNTIF(J2264:O2264,"Yes")</f>
        <v>1</v>
      </c>
      <c r="AA2264" s="18" t="n">
        <f aca="false">S2264*W2264</f>
        <v>80.2</v>
      </c>
      <c r="AB2264" s="15" t="n">
        <f aca="false">(P2264="Month-to-month")+(I2264="Fiber optic")+(R2264="Electronic check")+(F2264&lt;=12)+(M2264="No")+(J2264="No")</f>
        <v>6</v>
      </c>
      <c r="AC2264" s="15" t="str">
        <f aca="false">IF(AB2264&gt;=5,"High",IF(AB2264&gt;=3,"Medium","Low"))</f>
        <v>High</v>
      </c>
    </row>
    <row r="2265" customFormat="false" ht="15" hidden="false" customHeight="false" outlineLevel="0" collapsed="false">
      <c r="A2265" s="15" t="s">
        <v>2362</v>
      </c>
      <c r="B2265" s="15" t="s">
        <v>94</v>
      </c>
      <c r="C2265" s="15" t="n">
        <v>0</v>
      </c>
      <c r="D2265" s="15" t="s">
        <v>24</v>
      </c>
      <c r="E2265" s="15" t="s">
        <v>24</v>
      </c>
      <c r="F2265" s="15" t="n">
        <v>6</v>
      </c>
      <c r="G2265" s="15" t="s">
        <v>26</v>
      </c>
      <c r="H2265" s="15" t="s">
        <v>24</v>
      </c>
      <c r="I2265" s="15" t="s">
        <v>102</v>
      </c>
      <c r="J2265" s="15" t="s">
        <v>26</v>
      </c>
      <c r="K2265" s="15" t="s">
        <v>26</v>
      </c>
      <c r="L2265" s="15" t="s">
        <v>26</v>
      </c>
      <c r="M2265" s="15" t="s">
        <v>26</v>
      </c>
      <c r="N2265" s="15" t="s">
        <v>24</v>
      </c>
      <c r="O2265" s="15" t="s">
        <v>26</v>
      </c>
      <c r="P2265" s="15" t="s">
        <v>25</v>
      </c>
      <c r="Q2265" s="15" t="s">
        <v>26</v>
      </c>
      <c r="R2265" s="15" t="s">
        <v>19</v>
      </c>
      <c r="S2265" s="18" t="n">
        <v>98.15</v>
      </c>
      <c r="T2265" s="15" t="n">
        <v>567.45</v>
      </c>
      <c r="U2265" s="15" t="s">
        <v>26</v>
      </c>
      <c r="V2265" s="18" t="n">
        <f aca="false">IF(ISNUMBER(T2265),T2265,0)</f>
        <v>567.45</v>
      </c>
      <c r="W2265" s="15" t="n">
        <f aca="false">IF(U2265="Yes",1,0)</f>
        <v>1</v>
      </c>
      <c r="X2265" s="15" t="str">
        <f aca="false">IF(F2265&lt;=12,"0-12 months",IF(F2265&lt;=24,"13-24 months",IF(F2265&lt;=48,"25-48 months","49-72 months")))</f>
        <v>0-12 months</v>
      </c>
      <c r="Y2265" s="15" t="str">
        <f aca="false">IF(C2265=1,"Yes","No")</f>
        <v>No</v>
      </c>
      <c r="Z2265" s="15" t="n">
        <f aca="false">COUNTIF(J2265:O2265,"Yes")</f>
        <v>5</v>
      </c>
      <c r="AA2265" s="18" t="n">
        <f aca="false">S2265*W2265</f>
        <v>98.15</v>
      </c>
      <c r="AB2265" s="15" t="n">
        <f aca="false">(P2265="Month-to-month")+(I2265="Fiber optic")+(R2265="Electronic check")+(F2265&lt;=12)+(M2265="No")+(J2265="No")</f>
        <v>3</v>
      </c>
      <c r="AC2265" s="15" t="str">
        <f aca="false">IF(AB2265&gt;=5,"High",IF(AB2265&gt;=3,"Medium","Low"))</f>
        <v>Medium</v>
      </c>
    </row>
    <row r="2266" customFormat="false" ht="15" hidden="false" customHeight="false" outlineLevel="0" collapsed="false">
      <c r="A2266" s="15" t="s">
        <v>2363</v>
      </c>
      <c r="B2266" s="15" t="s">
        <v>98</v>
      </c>
      <c r="C2266" s="15" t="n">
        <v>0</v>
      </c>
      <c r="D2266" s="15" t="s">
        <v>24</v>
      </c>
      <c r="E2266" s="15" t="s">
        <v>24</v>
      </c>
      <c r="F2266" s="15" t="n">
        <v>70</v>
      </c>
      <c r="G2266" s="15" t="s">
        <v>26</v>
      </c>
      <c r="H2266" s="15" t="s">
        <v>26</v>
      </c>
      <c r="I2266" s="15" t="s">
        <v>102</v>
      </c>
      <c r="J2266" s="15" t="s">
        <v>26</v>
      </c>
      <c r="K2266" s="15" t="s">
        <v>26</v>
      </c>
      <c r="L2266" s="15" t="s">
        <v>26</v>
      </c>
      <c r="M2266" s="15" t="s">
        <v>26</v>
      </c>
      <c r="N2266" s="15" t="s">
        <v>26</v>
      </c>
      <c r="O2266" s="15" t="s">
        <v>26</v>
      </c>
      <c r="P2266" s="15" t="s">
        <v>29</v>
      </c>
      <c r="Q2266" s="15" t="s">
        <v>26</v>
      </c>
      <c r="R2266" s="15" t="s">
        <v>19</v>
      </c>
      <c r="S2266" s="18" t="n">
        <v>114.95</v>
      </c>
      <c r="T2266" s="15" t="n">
        <v>7711.25</v>
      </c>
      <c r="U2266" s="15" t="s">
        <v>24</v>
      </c>
      <c r="V2266" s="18" t="n">
        <f aca="false">IF(ISNUMBER(T2266),T2266,0)</f>
        <v>7711.25</v>
      </c>
      <c r="W2266" s="15" t="n">
        <f aca="false">IF(U2266="Yes",1,0)</f>
        <v>0</v>
      </c>
      <c r="X2266" s="15" t="str">
        <f aca="false">IF(F2266&lt;=12,"0-12 months",IF(F2266&lt;=24,"13-24 months",IF(F2266&lt;=48,"25-48 months","49-72 months")))</f>
        <v>49-72 months</v>
      </c>
      <c r="Y2266" s="15" t="str">
        <f aca="false">IF(C2266=1,"Yes","No")</f>
        <v>No</v>
      </c>
      <c r="Z2266" s="15" t="n">
        <f aca="false">COUNTIF(J2266:O2266,"Yes")</f>
        <v>6</v>
      </c>
      <c r="AA2266" s="18" t="n">
        <f aca="false">S2266*W2266</f>
        <v>0</v>
      </c>
      <c r="AB2266" s="15" t="n">
        <f aca="false">(P2266="Month-to-month")+(I2266="Fiber optic")+(R2266="Electronic check")+(F2266&lt;=12)+(M2266="No")+(J2266="No")</f>
        <v>1</v>
      </c>
      <c r="AC2266" s="15" t="str">
        <f aca="false">IF(AB2266&gt;=5,"High",IF(AB2266&gt;=3,"Medium","Low"))</f>
        <v>Low</v>
      </c>
    </row>
    <row r="2267" customFormat="false" ht="15" hidden="false" customHeight="false" outlineLevel="0" collapsed="false">
      <c r="A2267" s="15" t="s">
        <v>2364</v>
      </c>
      <c r="B2267" s="15" t="s">
        <v>98</v>
      </c>
      <c r="C2267" s="15" t="n">
        <v>0</v>
      </c>
      <c r="D2267" s="15" t="s">
        <v>24</v>
      </c>
      <c r="E2267" s="15" t="s">
        <v>24</v>
      </c>
      <c r="F2267" s="15" t="n">
        <v>12</v>
      </c>
      <c r="G2267" s="15" t="s">
        <v>26</v>
      </c>
      <c r="H2267" s="15" t="s">
        <v>26</v>
      </c>
      <c r="I2267" s="15" t="s">
        <v>102</v>
      </c>
      <c r="J2267" s="15" t="s">
        <v>24</v>
      </c>
      <c r="K2267" s="15" t="s">
        <v>26</v>
      </c>
      <c r="L2267" s="15" t="s">
        <v>26</v>
      </c>
      <c r="M2267" s="15" t="s">
        <v>26</v>
      </c>
      <c r="N2267" s="15" t="s">
        <v>26</v>
      </c>
      <c r="O2267" s="15" t="s">
        <v>26</v>
      </c>
      <c r="P2267" s="15" t="s">
        <v>25</v>
      </c>
      <c r="Q2267" s="15" t="s">
        <v>26</v>
      </c>
      <c r="R2267" s="15" t="s">
        <v>17</v>
      </c>
      <c r="S2267" s="18" t="n">
        <v>112.95</v>
      </c>
      <c r="T2267" s="15" t="n">
        <v>1384.75</v>
      </c>
      <c r="U2267" s="15" t="s">
        <v>26</v>
      </c>
      <c r="V2267" s="18" t="n">
        <f aca="false">IF(ISNUMBER(T2267),T2267,0)</f>
        <v>1384.75</v>
      </c>
      <c r="W2267" s="15" t="n">
        <f aca="false">IF(U2267="Yes",1,0)</f>
        <v>1</v>
      </c>
      <c r="X2267" s="15" t="str">
        <f aca="false">IF(F2267&lt;=12,"0-12 months",IF(F2267&lt;=24,"13-24 months",IF(F2267&lt;=48,"25-48 months","49-72 months")))</f>
        <v>0-12 months</v>
      </c>
      <c r="Y2267" s="15" t="str">
        <f aca="false">IF(C2267=1,"Yes","No")</f>
        <v>No</v>
      </c>
      <c r="Z2267" s="15" t="n">
        <f aca="false">COUNTIF(J2267:O2267,"Yes")</f>
        <v>5</v>
      </c>
      <c r="AA2267" s="18" t="n">
        <f aca="false">S2267*W2267</f>
        <v>112.95</v>
      </c>
      <c r="AB2267" s="15" t="n">
        <f aca="false">(P2267="Month-to-month")+(I2267="Fiber optic")+(R2267="Electronic check")+(F2267&lt;=12)+(M2267="No")+(J2267="No")</f>
        <v>4</v>
      </c>
      <c r="AC2267" s="15" t="str">
        <f aca="false">IF(AB2267&gt;=5,"High",IF(AB2267&gt;=3,"Medium","Low"))</f>
        <v>Medium</v>
      </c>
    </row>
    <row r="2268" customFormat="false" ht="15" hidden="false" customHeight="false" outlineLevel="0" collapsed="false">
      <c r="A2268" s="15" t="s">
        <v>2365</v>
      </c>
      <c r="B2268" s="15" t="s">
        <v>98</v>
      </c>
      <c r="C2268" s="15" t="n">
        <v>1</v>
      </c>
      <c r="D2268" s="15" t="s">
        <v>26</v>
      </c>
      <c r="E2268" s="15" t="s">
        <v>24</v>
      </c>
      <c r="F2268" s="15" t="n">
        <v>52</v>
      </c>
      <c r="G2268" s="15" t="s">
        <v>26</v>
      </c>
      <c r="H2268" s="15" t="s">
        <v>24</v>
      </c>
      <c r="I2268" s="15" t="s">
        <v>102</v>
      </c>
      <c r="J2268" s="15" t="s">
        <v>26</v>
      </c>
      <c r="K2268" s="15" t="s">
        <v>24</v>
      </c>
      <c r="L2268" s="15" t="s">
        <v>26</v>
      </c>
      <c r="M2268" s="15" t="s">
        <v>26</v>
      </c>
      <c r="N2268" s="15" t="s">
        <v>26</v>
      </c>
      <c r="O2268" s="15" t="s">
        <v>26</v>
      </c>
      <c r="P2268" s="15" t="s">
        <v>27</v>
      </c>
      <c r="Q2268" s="15" t="s">
        <v>26</v>
      </c>
      <c r="R2268" s="15" t="s">
        <v>19</v>
      </c>
      <c r="S2268" s="18" t="n">
        <v>104.45</v>
      </c>
      <c r="T2268" s="15" t="n">
        <v>5481.25</v>
      </c>
      <c r="U2268" s="15" t="s">
        <v>24</v>
      </c>
      <c r="V2268" s="18" t="n">
        <f aca="false">IF(ISNUMBER(T2268),T2268,0)</f>
        <v>5481.25</v>
      </c>
      <c r="W2268" s="15" t="n">
        <f aca="false">IF(U2268="Yes",1,0)</f>
        <v>0</v>
      </c>
      <c r="X2268" s="15" t="str">
        <f aca="false">IF(F2268&lt;=12,"0-12 months",IF(F2268&lt;=24,"13-24 months",IF(F2268&lt;=48,"25-48 months","49-72 months")))</f>
        <v>49-72 months</v>
      </c>
      <c r="Y2268" s="15" t="str">
        <f aca="false">IF(C2268=1,"Yes","No")</f>
        <v>Yes</v>
      </c>
      <c r="Z2268" s="15" t="n">
        <f aca="false">COUNTIF(J2268:O2268,"Yes")</f>
        <v>5</v>
      </c>
      <c r="AA2268" s="18" t="n">
        <f aca="false">S2268*W2268</f>
        <v>0</v>
      </c>
      <c r="AB2268" s="15" t="n">
        <f aca="false">(P2268="Month-to-month")+(I2268="Fiber optic")+(R2268="Electronic check")+(F2268&lt;=12)+(M2268="No")+(J2268="No")</f>
        <v>1</v>
      </c>
      <c r="AC2268" s="15" t="str">
        <f aca="false">IF(AB2268&gt;=5,"High",IF(AB2268&gt;=3,"Medium","Low"))</f>
        <v>Low</v>
      </c>
    </row>
    <row r="2269" customFormat="false" ht="15" hidden="false" customHeight="false" outlineLevel="0" collapsed="false">
      <c r="A2269" s="15" t="s">
        <v>2366</v>
      </c>
      <c r="B2269" s="15" t="s">
        <v>94</v>
      </c>
      <c r="C2269" s="15" t="n">
        <v>0</v>
      </c>
      <c r="D2269" s="15" t="s">
        <v>26</v>
      </c>
      <c r="E2269" s="15" t="s">
        <v>24</v>
      </c>
      <c r="F2269" s="15" t="n">
        <v>72</v>
      </c>
      <c r="G2269" s="15" t="s">
        <v>26</v>
      </c>
      <c r="H2269" s="15" t="s">
        <v>26</v>
      </c>
      <c r="I2269" s="15" t="s">
        <v>102</v>
      </c>
      <c r="J2269" s="15" t="s">
        <v>26</v>
      </c>
      <c r="K2269" s="15" t="s">
        <v>26</v>
      </c>
      <c r="L2269" s="15" t="s">
        <v>26</v>
      </c>
      <c r="M2269" s="15" t="s">
        <v>26</v>
      </c>
      <c r="N2269" s="15" t="s">
        <v>26</v>
      </c>
      <c r="O2269" s="15" t="s">
        <v>26</v>
      </c>
      <c r="P2269" s="15" t="s">
        <v>29</v>
      </c>
      <c r="Q2269" s="15" t="s">
        <v>26</v>
      </c>
      <c r="R2269" s="15" t="s">
        <v>21</v>
      </c>
      <c r="S2269" s="18" t="n">
        <v>113.65</v>
      </c>
      <c r="T2269" s="15" t="n">
        <v>8124.2</v>
      </c>
      <c r="U2269" s="15" t="s">
        <v>24</v>
      </c>
      <c r="V2269" s="18" t="n">
        <f aca="false">IF(ISNUMBER(T2269),T2269,0)</f>
        <v>8124.2</v>
      </c>
      <c r="W2269" s="15" t="n">
        <f aca="false">IF(U2269="Yes",1,0)</f>
        <v>0</v>
      </c>
      <c r="X2269" s="15" t="str">
        <f aca="false">IF(F2269&lt;=12,"0-12 months",IF(F2269&lt;=24,"13-24 months",IF(F2269&lt;=48,"25-48 months","49-72 months")))</f>
        <v>49-72 months</v>
      </c>
      <c r="Y2269" s="15" t="str">
        <f aca="false">IF(C2269=1,"Yes","No")</f>
        <v>No</v>
      </c>
      <c r="Z2269" s="15" t="n">
        <f aca="false">COUNTIF(J2269:O2269,"Yes")</f>
        <v>6</v>
      </c>
      <c r="AA2269" s="18" t="n">
        <f aca="false">S2269*W2269</f>
        <v>0</v>
      </c>
      <c r="AB2269" s="15" t="n">
        <f aca="false">(P2269="Month-to-month")+(I2269="Fiber optic")+(R2269="Electronic check")+(F2269&lt;=12)+(M2269="No")+(J2269="No")</f>
        <v>1</v>
      </c>
      <c r="AC2269" s="15" t="str">
        <f aca="false">IF(AB2269&gt;=5,"High",IF(AB2269&gt;=3,"Medium","Low"))</f>
        <v>Low</v>
      </c>
    </row>
    <row r="2270" customFormat="false" ht="15" hidden="false" customHeight="false" outlineLevel="0" collapsed="false">
      <c r="A2270" s="15" t="s">
        <v>2367</v>
      </c>
      <c r="B2270" s="15" t="s">
        <v>94</v>
      </c>
      <c r="C2270" s="15" t="n">
        <v>0</v>
      </c>
      <c r="D2270" s="15" t="s">
        <v>24</v>
      </c>
      <c r="E2270" s="15" t="s">
        <v>24</v>
      </c>
      <c r="F2270" s="15" t="n">
        <v>40</v>
      </c>
      <c r="G2270" s="15" t="s">
        <v>26</v>
      </c>
      <c r="H2270" s="15" t="s">
        <v>24</v>
      </c>
      <c r="I2270" s="15" t="s">
        <v>24</v>
      </c>
      <c r="J2270" s="15" t="s">
        <v>28</v>
      </c>
      <c r="K2270" s="15" t="s">
        <v>28</v>
      </c>
      <c r="L2270" s="15" t="s">
        <v>28</v>
      </c>
      <c r="M2270" s="15" t="s">
        <v>28</v>
      </c>
      <c r="N2270" s="15" t="s">
        <v>28</v>
      </c>
      <c r="O2270" s="15" t="s">
        <v>28</v>
      </c>
      <c r="P2270" s="15" t="s">
        <v>29</v>
      </c>
      <c r="Q2270" s="15" t="s">
        <v>26</v>
      </c>
      <c r="R2270" s="15" t="s">
        <v>19</v>
      </c>
      <c r="S2270" s="18" t="n">
        <v>20.6</v>
      </c>
      <c r="T2270" s="15" t="n">
        <v>827.3</v>
      </c>
      <c r="U2270" s="15" t="s">
        <v>24</v>
      </c>
      <c r="V2270" s="18" t="n">
        <f aca="false">IF(ISNUMBER(T2270),T2270,0)</f>
        <v>827.3</v>
      </c>
      <c r="W2270" s="15" t="n">
        <f aca="false">IF(U2270="Yes",1,0)</f>
        <v>0</v>
      </c>
      <c r="X2270" s="15" t="str">
        <f aca="false">IF(F2270&lt;=12,"0-12 months",IF(F2270&lt;=24,"13-24 months",IF(F2270&lt;=48,"25-48 months","49-72 months")))</f>
        <v>25-48 months</v>
      </c>
      <c r="Y2270" s="15" t="str">
        <f aca="false">IF(C2270=1,"Yes","No")</f>
        <v>No</v>
      </c>
      <c r="Z2270" s="15" t="n">
        <f aca="false">COUNTIF(J2270:O2270,"Yes")</f>
        <v>0</v>
      </c>
      <c r="AA2270" s="18" t="n">
        <f aca="false">S2270*W2270</f>
        <v>0</v>
      </c>
      <c r="AB2270" s="15" t="n">
        <f aca="false">(P2270="Month-to-month")+(I2270="Fiber optic")+(R2270="Electronic check")+(F2270&lt;=12)+(M2270="No")+(J2270="No")</f>
        <v>0</v>
      </c>
      <c r="AC2270" s="15" t="str">
        <f aca="false">IF(AB2270&gt;=5,"High",IF(AB2270&gt;=3,"Medium","Low"))</f>
        <v>Low</v>
      </c>
    </row>
    <row r="2271" customFormat="false" ht="15" hidden="false" customHeight="false" outlineLevel="0" collapsed="false">
      <c r="A2271" s="15" t="s">
        <v>2368</v>
      </c>
      <c r="B2271" s="15" t="s">
        <v>94</v>
      </c>
      <c r="C2271" s="15" t="n">
        <v>0</v>
      </c>
      <c r="D2271" s="15" t="s">
        <v>24</v>
      </c>
      <c r="E2271" s="15" t="s">
        <v>24</v>
      </c>
      <c r="F2271" s="15" t="n">
        <v>1</v>
      </c>
      <c r="G2271" s="15" t="s">
        <v>26</v>
      </c>
      <c r="H2271" s="15" t="s">
        <v>24</v>
      </c>
      <c r="I2271" s="15" t="s">
        <v>102</v>
      </c>
      <c r="J2271" s="15" t="s">
        <v>24</v>
      </c>
      <c r="K2271" s="15" t="s">
        <v>24</v>
      </c>
      <c r="L2271" s="15" t="s">
        <v>24</v>
      </c>
      <c r="M2271" s="15" t="s">
        <v>24</v>
      </c>
      <c r="N2271" s="15" t="s">
        <v>24</v>
      </c>
      <c r="O2271" s="15" t="s">
        <v>24</v>
      </c>
      <c r="P2271" s="15" t="s">
        <v>25</v>
      </c>
      <c r="Q2271" s="15" t="s">
        <v>24</v>
      </c>
      <c r="R2271" s="15" t="s">
        <v>17</v>
      </c>
      <c r="S2271" s="18" t="n">
        <v>70.9</v>
      </c>
      <c r="T2271" s="15" t="n">
        <v>70.9</v>
      </c>
      <c r="U2271" s="15" t="s">
        <v>26</v>
      </c>
      <c r="V2271" s="18" t="n">
        <f aca="false">IF(ISNUMBER(T2271),T2271,0)</f>
        <v>70.9</v>
      </c>
      <c r="W2271" s="15" t="n">
        <f aca="false">IF(U2271="Yes",1,0)</f>
        <v>1</v>
      </c>
      <c r="X2271" s="15" t="str">
        <f aca="false">IF(F2271&lt;=12,"0-12 months",IF(F2271&lt;=24,"13-24 months",IF(F2271&lt;=48,"25-48 months","49-72 months")))</f>
        <v>0-12 months</v>
      </c>
      <c r="Y2271" s="15" t="str">
        <f aca="false">IF(C2271=1,"Yes","No")</f>
        <v>No</v>
      </c>
      <c r="Z2271" s="15" t="n">
        <f aca="false">COUNTIF(J2271:O2271,"Yes")</f>
        <v>0</v>
      </c>
      <c r="AA2271" s="18" t="n">
        <f aca="false">S2271*W2271</f>
        <v>70.9</v>
      </c>
      <c r="AB2271" s="15" t="n">
        <f aca="false">(P2271="Month-to-month")+(I2271="Fiber optic")+(R2271="Electronic check")+(F2271&lt;=12)+(M2271="No")+(J2271="No")</f>
        <v>5</v>
      </c>
      <c r="AC2271" s="15" t="str">
        <f aca="false">IF(AB2271&gt;=5,"High",IF(AB2271&gt;=3,"Medium","Low"))</f>
        <v>High</v>
      </c>
    </row>
    <row r="2272" customFormat="false" ht="15" hidden="false" customHeight="false" outlineLevel="0" collapsed="false">
      <c r="A2272" s="15" t="s">
        <v>2369</v>
      </c>
      <c r="B2272" s="15" t="s">
        <v>94</v>
      </c>
      <c r="C2272" s="15" t="n">
        <v>1</v>
      </c>
      <c r="D2272" s="15" t="s">
        <v>24</v>
      </c>
      <c r="E2272" s="15" t="s">
        <v>24</v>
      </c>
      <c r="F2272" s="15" t="n">
        <v>3</v>
      </c>
      <c r="G2272" s="15" t="s">
        <v>26</v>
      </c>
      <c r="H2272" s="15" t="s">
        <v>24</v>
      </c>
      <c r="I2272" s="15" t="s">
        <v>102</v>
      </c>
      <c r="J2272" s="15" t="s">
        <v>24</v>
      </c>
      <c r="K2272" s="15" t="s">
        <v>24</v>
      </c>
      <c r="L2272" s="15" t="s">
        <v>26</v>
      </c>
      <c r="M2272" s="15" t="s">
        <v>24</v>
      </c>
      <c r="N2272" s="15" t="s">
        <v>26</v>
      </c>
      <c r="O2272" s="15" t="s">
        <v>24</v>
      </c>
      <c r="P2272" s="15" t="s">
        <v>25</v>
      </c>
      <c r="Q2272" s="15" t="s">
        <v>26</v>
      </c>
      <c r="R2272" s="15" t="s">
        <v>15</v>
      </c>
      <c r="S2272" s="18" t="n">
        <v>86.85</v>
      </c>
      <c r="T2272" s="15" t="n">
        <v>220.95</v>
      </c>
      <c r="U2272" s="15" t="s">
        <v>26</v>
      </c>
      <c r="V2272" s="18" t="n">
        <f aca="false">IF(ISNUMBER(T2272),T2272,0)</f>
        <v>220.95</v>
      </c>
      <c r="W2272" s="15" t="n">
        <f aca="false">IF(U2272="Yes",1,0)</f>
        <v>1</v>
      </c>
      <c r="X2272" s="15" t="str">
        <f aca="false">IF(F2272&lt;=12,"0-12 months",IF(F2272&lt;=24,"13-24 months",IF(F2272&lt;=48,"25-48 months","49-72 months")))</f>
        <v>0-12 months</v>
      </c>
      <c r="Y2272" s="15" t="str">
        <f aca="false">IF(C2272=1,"Yes","No")</f>
        <v>Yes</v>
      </c>
      <c r="Z2272" s="15" t="n">
        <f aca="false">COUNTIF(J2272:O2272,"Yes")</f>
        <v>2</v>
      </c>
      <c r="AA2272" s="18" t="n">
        <f aca="false">S2272*W2272</f>
        <v>86.85</v>
      </c>
      <c r="AB2272" s="15" t="n">
        <f aca="false">(P2272="Month-to-month")+(I2272="Fiber optic")+(R2272="Electronic check")+(F2272&lt;=12)+(M2272="No")+(J2272="No")</f>
        <v>6</v>
      </c>
      <c r="AC2272" s="15" t="str">
        <f aca="false">IF(AB2272&gt;=5,"High",IF(AB2272&gt;=3,"Medium","Low"))</f>
        <v>High</v>
      </c>
    </row>
    <row r="2273" customFormat="false" ht="15" hidden="false" customHeight="false" outlineLevel="0" collapsed="false">
      <c r="A2273" s="15" t="s">
        <v>2370</v>
      </c>
      <c r="B2273" s="15" t="s">
        <v>94</v>
      </c>
      <c r="C2273" s="15" t="n">
        <v>1</v>
      </c>
      <c r="D2273" s="15" t="s">
        <v>24</v>
      </c>
      <c r="E2273" s="15" t="s">
        <v>24</v>
      </c>
      <c r="F2273" s="15" t="n">
        <v>40</v>
      </c>
      <c r="G2273" s="15" t="s">
        <v>26</v>
      </c>
      <c r="H2273" s="15" t="s">
        <v>24</v>
      </c>
      <c r="I2273" s="15" t="s">
        <v>102</v>
      </c>
      <c r="J2273" s="15" t="s">
        <v>24</v>
      </c>
      <c r="K2273" s="15" t="s">
        <v>24</v>
      </c>
      <c r="L2273" s="15" t="s">
        <v>24</v>
      </c>
      <c r="M2273" s="15" t="s">
        <v>24</v>
      </c>
      <c r="N2273" s="15" t="s">
        <v>26</v>
      </c>
      <c r="O2273" s="15" t="s">
        <v>26</v>
      </c>
      <c r="P2273" s="15" t="s">
        <v>25</v>
      </c>
      <c r="Q2273" s="15" t="s">
        <v>26</v>
      </c>
      <c r="R2273" s="15" t="s">
        <v>15</v>
      </c>
      <c r="S2273" s="18" t="n">
        <v>91.55</v>
      </c>
      <c r="T2273" s="15" t="n">
        <v>3673.6</v>
      </c>
      <c r="U2273" s="15" t="s">
        <v>24</v>
      </c>
      <c r="V2273" s="18" t="n">
        <f aca="false">IF(ISNUMBER(T2273),T2273,0)</f>
        <v>3673.6</v>
      </c>
      <c r="W2273" s="15" t="n">
        <f aca="false">IF(U2273="Yes",1,0)</f>
        <v>0</v>
      </c>
      <c r="X2273" s="15" t="str">
        <f aca="false">IF(F2273&lt;=12,"0-12 months",IF(F2273&lt;=24,"13-24 months",IF(F2273&lt;=48,"25-48 months","49-72 months")))</f>
        <v>25-48 months</v>
      </c>
      <c r="Y2273" s="15" t="str">
        <f aca="false">IF(C2273=1,"Yes","No")</f>
        <v>Yes</v>
      </c>
      <c r="Z2273" s="15" t="n">
        <f aca="false">COUNTIF(J2273:O2273,"Yes")</f>
        <v>2</v>
      </c>
      <c r="AA2273" s="18" t="n">
        <f aca="false">S2273*W2273</f>
        <v>0</v>
      </c>
      <c r="AB2273" s="15" t="n">
        <f aca="false">(P2273="Month-to-month")+(I2273="Fiber optic")+(R2273="Electronic check")+(F2273&lt;=12)+(M2273="No")+(J2273="No")</f>
        <v>5</v>
      </c>
      <c r="AC2273" s="15" t="str">
        <f aca="false">IF(AB2273&gt;=5,"High",IF(AB2273&gt;=3,"Medium","Low"))</f>
        <v>High</v>
      </c>
    </row>
    <row r="2274" customFormat="false" ht="15" hidden="false" customHeight="false" outlineLevel="0" collapsed="false">
      <c r="A2274" s="15" t="s">
        <v>2371</v>
      </c>
      <c r="B2274" s="15" t="s">
        <v>98</v>
      </c>
      <c r="C2274" s="15" t="n">
        <v>0</v>
      </c>
      <c r="D2274" s="15" t="s">
        <v>24</v>
      </c>
      <c r="E2274" s="15" t="s">
        <v>26</v>
      </c>
      <c r="F2274" s="15" t="n">
        <v>1</v>
      </c>
      <c r="G2274" s="15" t="s">
        <v>26</v>
      </c>
      <c r="H2274" s="15" t="s">
        <v>24</v>
      </c>
      <c r="I2274" s="15" t="s">
        <v>96</v>
      </c>
      <c r="J2274" s="15" t="s">
        <v>24</v>
      </c>
      <c r="K2274" s="15" t="s">
        <v>24</v>
      </c>
      <c r="L2274" s="15" t="s">
        <v>26</v>
      </c>
      <c r="M2274" s="15" t="s">
        <v>24</v>
      </c>
      <c r="N2274" s="15" t="s">
        <v>24</v>
      </c>
      <c r="O2274" s="15" t="s">
        <v>24</v>
      </c>
      <c r="P2274" s="15" t="s">
        <v>25</v>
      </c>
      <c r="Q2274" s="15" t="s">
        <v>26</v>
      </c>
      <c r="R2274" s="15" t="s">
        <v>15</v>
      </c>
      <c r="S2274" s="18" t="n">
        <v>49.85</v>
      </c>
      <c r="T2274" s="15" t="n">
        <v>49.85</v>
      </c>
      <c r="U2274" s="15" t="s">
        <v>24</v>
      </c>
      <c r="V2274" s="18" t="n">
        <f aca="false">IF(ISNUMBER(T2274),T2274,0)</f>
        <v>49.85</v>
      </c>
      <c r="W2274" s="15" t="n">
        <f aca="false">IF(U2274="Yes",1,0)</f>
        <v>0</v>
      </c>
      <c r="X2274" s="15" t="str">
        <f aca="false">IF(F2274&lt;=12,"0-12 months",IF(F2274&lt;=24,"13-24 months",IF(F2274&lt;=48,"25-48 months","49-72 months")))</f>
        <v>0-12 months</v>
      </c>
      <c r="Y2274" s="15" t="str">
        <f aca="false">IF(C2274=1,"Yes","No")</f>
        <v>No</v>
      </c>
      <c r="Z2274" s="15" t="n">
        <f aca="false">COUNTIF(J2274:O2274,"Yes")</f>
        <v>1</v>
      </c>
      <c r="AA2274" s="18" t="n">
        <f aca="false">S2274*W2274</f>
        <v>0</v>
      </c>
      <c r="AB2274" s="15" t="n">
        <f aca="false">(P2274="Month-to-month")+(I2274="Fiber optic")+(R2274="Electronic check")+(F2274&lt;=12)+(M2274="No")+(J2274="No")</f>
        <v>5</v>
      </c>
      <c r="AC2274" s="15" t="str">
        <f aca="false">IF(AB2274&gt;=5,"High",IF(AB2274&gt;=3,"Medium","Low"))</f>
        <v>High</v>
      </c>
    </row>
    <row r="2275" customFormat="false" ht="15" hidden="false" customHeight="false" outlineLevel="0" collapsed="false">
      <c r="A2275" s="15" t="s">
        <v>2372</v>
      </c>
      <c r="B2275" s="15" t="s">
        <v>98</v>
      </c>
      <c r="C2275" s="15" t="n">
        <v>0</v>
      </c>
      <c r="D2275" s="15" t="s">
        <v>26</v>
      </c>
      <c r="E2275" s="15" t="s">
        <v>24</v>
      </c>
      <c r="F2275" s="15" t="n">
        <v>30</v>
      </c>
      <c r="G2275" s="15" t="s">
        <v>26</v>
      </c>
      <c r="H2275" s="15" t="s">
        <v>24</v>
      </c>
      <c r="I2275" s="15" t="s">
        <v>24</v>
      </c>
      <c r="J2275" s="15" t="s">
        <v>28</v>
      </c>
      <c r="K2275" s="15" t="s">
        <v>28</v>
      </c>
      <c r="L2275" s="15" t="s">
        <v>28</v>
      </c>
      <c r="M2275" s="15" t="s">
        <v>28</v>
      </c>
      <c r="N2275" s="15" t="s">
        <v>28</v>
      </c>
      <c r="O2275" s="15" t="s">
        <v>28</v>
      </c>
      <c r="P2275" s="15" t="s">
        <v>27</v>
      </c>
      <c r="Q2275" s="15" t="s">
        <v>24</v>
      </c>
      <c r="R2275" s="15" t="s">
        <v>21</v>
      </c>
      <c r="S2275" s="18" t="n">
        <v>19.8</v>
      </c>
      <c r="T2275" s="15" t="n">
        <v>576.65</v>
      </c>
      <c r="U2275" s="15" t="s">
        <v>24</v>
      </c>
      <c r="V2275" s="18" t="n">
        <f aca="false">IF(ISNUMBER(T2275),T2275,0)</f>
        <v>576.65</v>
      </c>
      <c r="W2275" s="15" t="n">
        <f aca="false">IF(U2275="Yes",1,0)</f>
        <v>0</v>
      </c>
      <c r="X2275" s="15" t="str">
        <f aca="false">IF(F2275&lt;=12,"0-12 months",IF(F2275&lt;=24,"13-24 months",IF(F2275&lt;=48,"25-48 months","49-72 months")))</f>
        <v>25-48 months</v>
      </c>
      <c r="Y2275" s="15" t="str">
        <f aca="false">IF(C2275=1,"Yes","No")</f>
        <v>No</v>
      </c>
      <c r="Z2275" s="15" t="n">
        <f aca="false">COUNTIF(J2275:O2275,"Yes")</f>
        <v>0</v>
      </c>
      <c r="AA2275" s="18" t="n">
        <f aca="false">S2275*W2275</f>
        <v>0</v>
      </c>
      <c r="AB2275" s="15" t="n">
        <f aca="false">(P2275="Month-to-month")+(I2275="Fiber optic")+(R2275="Electronic check")+(F2275&lt;=12)+(M2275="No")+(J2275="No")</f>
        <v>0</v>
      </c>
      <c r="AC2275" s="15" t="str">
        <f aca="false">IF(AB2275&gt;=5,"High",IF(AB2275&gt;=3,"Medium","Low"))</f>
        <v>Low</v>
      </c>
    </row>
    <row r="2276" customFormat="false" ht="15" hidden="false" customHeight="false" outlineLevel="0" collapsed="false">
      <c r="A2276" s="15" t="s">
        <v>2373</v>
      </c>
      <c r="B2276" s="15" t="s">
        <v>98</v>
      </c>
      <c r="C2276" s="15" t="n">
        <v>0</v>
      </c>
      <c r="D2276" s="15" t="s">
        <v>26</v>
      </c>
      <c r="E2276" s="15" t="s">
        <v>26</v>
      </c>
      <c r="F2276" s="15" t="n">
        <v>23</v>
      </c>
      <c r="G2276" s="15" t="s">
        <v>26</v>
      </c>
      <c r="H2276" s="15" t="s">
        <v>24</v>
      </c>
      <c r="I2276" s="15" t="s">
        <v>102</v>
      </c>
      <c r="J2276" s="15" t="s">
        <v>26</v>
      </c>
      <c r="K2276" s="15" t="s">
        <v>24</v>
      </c>
      <c r="L2276" s="15" t="s">
        <v>24</v>
      </c>
      <c r="M2276" s="15" t="s">
        <v>26</v>
      </c>
      <c r="N2276" s="15" t="s">
        <v>26</v>
      </c>
      <c r="O2276" s="15" t="s">
        <v>26</v>
      </c>
      <c r="P2276" s="15" t="s">
        <v>25</v>
      </c>
      <c r="Q2276" s="15" t="s">
        <v>26</v>
      </c>
      <c r="R2276" s="15" t="s">
        <v>15</v>
      </c>
      <c r="S2276" s="18" t="n">
        <v>99.85</v>
      </c>
      <c r="T2276" s="15" t="n">
        <v>2331.3</v>
      </c>
      <c r="U2276" s="15" t="s">
        <v>26</v>
      </c>
      <c r="V2276" s="18" t="n">
        <f aca="false">IF(ISNUMBER(T2276),T2276,0)</f>
        <v>2331.3</v>
      </c>
      <c r="W2276" s="15" t="n">
        <f aca="false">IF(U2276="Yes",1,0)</f>
        <v>1</v>
      </c>
      <c r="X2276" s="15" t="str">
        <f aca="false">IF(F2276&lt;=12,"0-12 months",IF(F2276&lt;=24,"13-24 months",IF(F2276&lt;=48,"25-48 months","49-72 months")))</f>
        <v>13-24 months</v>
      </c>
      <c r="Y2276" s="15" t="str">
        <f aca="false">IF(C2276=1,"Yes","No")</f>
        <v>No</v>
      </c>
      <c r="Z2276" s="15" t="n">
        <f aca="false">COUNTIF(J2276:O2276,"Yes")</f>
        <v>4</v>
      </c>
      <c r="AA2276" s="18" t="n">
        <f aca="false">S2276*W2276</f>
        <v>99.85</v>
      </c>
      <c r="AB2276" s="15" t="n">
        <f aca="false">(P2276="Month-to-month")+(I2276="Fiber optic")+(R2276="Electronic check")+(F2276&lt;=12)+(M2276="No")+(J2276="No")</f>
        <v>3</v>
      </c>
      <c r="AC2276" s="15" t="str">
        <f aca="false">IF(AB2276&gt;=5,"High",IF(AB2276&gt;=3,"Medium","Low"))</f>
        <v>Medium</v>
      </c>
    </row>
    <row r="2277" customFormat="false" ht="15" hidden="false" customHeight="false" outlineLevel="0" collapsed="false">
      <c r="A2277" s="15" t="s">
        <v>2374</v>
      </c>
      <c r="B2277" s="15" t="s">
        <v>98</v>
      </c>
      <c r="C2277" s="15" t="n">
        <v>0</v>
      </c>
      <c r="D2277" s="15" t="s">
        <v>26</v>
      </c>
      <c r="E2277" s="15" t="s">
        <v>26</v>
      </c>
      <c r="F2277" s="15" t="n">
        <v>1</v>
      </c>
      <c r="G2277" s="15" t="s">
        <v>26</v>
      </c>
      <c r="H2277" s="15" t="s">
        <v>26</v>
      </c>
      <c r="I2277" s="15" t="s">
        <v>102</v>
      </c>
      <c r="J2277" s="15" t="s">
        <v>24</v>
      </c>
      <c r="K2277" s="15" t="s">
        <v>24</v>
      </c>
      <c r="L2277" s="15" t="s">
        <v>24</v>
      </c>
      <c r="M2277" s="15" t="s">
        <v>24</v>
      </c>
      <c r="N2277" s="15" t="s">
        <v>24</v>
      </c>
      <c r="O2277" s="15" t="s">
        <v>24</v>
      </c>
      <c r="P2277" s="15" t="s">
        <v>25</v>
      </c>
      <c r="Q2277" s="15" t="s">
        <v>26</v>
      </c>
      <c r="R2277" s="15" t="s">
        <v>15</v>
      </c>
      <c r="S2277" s="18" t="n">
        <v>74.5</v>
      </c>
      <c r="T2277" s="15" t="n">
        <v>74.5</v>
      </c>
      <c r="U2277" s="15" t="s">
        <v>26</v>
      </c>
      <c r="V2277" s="18" t="n">
        <f aca="false">IF(ISNUMBER(T2277),T2277,0)</f>
        <v>74.5</v>
      </c>
      <c r="W2277" s="15" t="n">
        <f aca="false">IF(U2277="Yes",1,0)</f>
        <v>1</v>
      </c>
      <c r="X2277" s="15" t="str">
        <f aca="false">IF(F2277&lt;=12,"0-12 months",IF(F2277&lt;=24,"13-24 months",IF(F2277&lt;=48,"25-48 months","49-72 months")))</f>
        <v>0-12 months</v>
      </c>
      <c r="Y2277" s="15" t="str">
        <f aca="false">IF(C2277=1,"Yes","No")</f>
        <v>No</v>
      </c>
      <c r="Z2277" s="15" t="n">
        <f aca="false">COUNTIF(J2277:O2277,"Yes")</f>
        <v>0</v>
      </c>
      <c r="AA2277" s="18" t="n">
        <f aca="false">S2277*W2277</f>
        <v>74.5</v>
      </c>
      <c r="AB2277" s="15" t="n">
        <f aca="false">(P2277="Month-to-month")+(I2277="Fiber optic")+(R2277="Electronic check")+(F2277&lt;=12)+(M2277="No")+(J2277="No")</f>
        <v>6</v>
      </c>
      <c r="AC2277" s="15" t="str">
        <f aca="false">IF(AB2277&gt;=5,"High",IF(AB2277&gt;=3,"Medium","Low"))</f>
        <v>High</v>
      </c>
    </row>
    <row r="2278" customFormat="false" ht="15" hidden="false" customHeight="false" outlineLevel="0" collapsed="false">
      <c r="A2278" s="15" t="s">
        <v>2375</v>
      </c>
      <c r="B2278" s="15" t="s">
        <v>94</v>
      </c>
      <c r="C2278" s="15" t="n">
        <v>1</v>
      </c>
      <c r="D2278" s="15" t="s">
        <v>26</v>
      </c>
      <c r="E2278" s="15" t="s">
        <v>24</v>
      </c>
      <c r="F2278" s="15" t="n">
        <v>44</v>
      </c>
      <c r="G2278" s="15" t="s">
        <v>26</v>
      </c>
      <c r="H2278" s="15" t="s">
        <v>26</v>
      </c>
      <c r="I2278" s="15" t="s">
        <v>102</v>
      </c>
      <c r="J2278" s="15" t="s">
        <v>24</v>
      </c>
      <c r="K2278" s="15" t="s">
        <v>24</v>
      </c>
      <c r="L2278" s="15" t="s">
        <v>26</v>
      </c>
      <c r="M2278" s="15" t="s">
        <v>26</v>
      </c>
      <c r="N2278" s="15" t="s">
        <v>26</v>
      </c>
      <c r="O2278" s="15" t="s">
        <v>26</v>
      </c>
      <c r="P2278" s="15" t="s">
        <v>25</v>
      </c>
      <c r="Q2278" s="15" t="s">
        <v>24</v>
      </c>
      <c r="R2278" s="15" t="s">
        <v>15</v>
      </c>
      <c r="S2278" s="18" t="n">
        <v>104.15</v>
      </c>
      <c r="T2278" s="15" t="n">
        <v>4495.65</v>
      </c>
      <c r="U2278" s="15" t="s">
        <v>24</v>
      </c>
      <c r="V2278" s="18" t="n">
        <f aca="false">IF(ISNUMBER(T2278),T2278,0)</f>
        <v>4495.65</v>
      </c>
      <c r="W2278" s="15" t="n">
        <f aca="false">IF(U2278="Yes",1,0)</f>
        <v>0</v>
      </c>
      <c r="X2278" s="15" t="str">
        <f aca="false">IF(F2278&lt;=12,"0-12 months",IF(F2278&lt;=24,"13-24 months",IF(F2278&lt;=48,"25-48 months","49-72 months")))</f>
        <v>25-48 months</v>
      </c>
      <c r="Y2278" s="15" t="str">
        <f aca="false">IF(C2278=1,"Yes","No")</f>
        <v>Yes</v>
      </c>
      <c r="Z2278" s="15" t="n">
        <f aca="false">COUNTIF(J2278:O2278,"Yes")</f>
        <v>4</v>
      </c>
      <c r="AA2278" s="18" t="n">
        <f aca="false">S2278*W2278</f>
        <v>0</v>
      </c>
      <c r="AB2278" s="15" t="n">
        <f aca="false">(P2278="Month-to-month")+(I2278="Fiber optic")+(R2278="Electronic check")+(F2278&lt;=12)+(M2278="No")+(J2278="No")</f>
        <v>4</v>
      </c>
      <c r="AC2278" s="15" t="str">
        <f aca="false">IF(AB2278&gt;=5,"High",IF(AB2278&gt;=3,"Medium","Low"))</f>
        <v>Medium</v>
      </c>
    </row>
    <row r="2279" customFormat="false" ht="15" hidden="false" customHeight="false" outlineLevel="0" collapsed="false">
      <c r="A2279" s="15" t="s">
        <v>2376</v>
      </c>
      <c r="B2279" s="15" t="s">
        <v>98</v>
      </c>
      <c r="C2279" s="15" t="n">
        <v>0</v>
      </c>
      <c r="D2279" s="15" t="s">
        <v>24</v>
      </c>
      <c r="E2279" s="15" t="s">
        <v>24</v>
      </c>
      <c r="F2279" s="15" t="n">
        <v>65</v>
      </c>
      <c r="G2279" s="15" t="s">
        <v>26</v>
      </c>
      <c r="H2279" s="15" t="s">
        <v>26</v>
      </c>
      <c r="I2279" s="15" t="s">
        <v>102</v>
      </c>
      <c r="J2279" s="15" t="s">
        <v>24</v>
      </c>
      <c r="K2279" s="15" t="s">
        <v>26</v>
      </c>
      <c r="L2279" s="15" t="s">
        <v>26</v>
      </c>
      <c r="M2279" s="15" t="s">
        <v>26</v>
      </c>
      <c r="N2279" s="15" t="s">
        <v>26</v>
      </c>
      <c r="O2279" s="15" t="s">
        <v>26</v>
      </c>
      <c r="P2279" s="15" t="s">
        <v>25</v>
      </c>
      <c r="Q2279" s="15" t="s">
        <v>26</v>
      </c>
      <c r="R2279" s="15" t="s">
        <v>15</v>
      </c>
      <c r="S2279" s="18" t="n">
        <v>109.15</v>
      </c>
      <c r="T2279" s="15" t="n">
        <v>6941.2</v>
      </c>
      <c r="U2279" s="15" t="s">
        <v>26</v>
      </c>
      <c r="V2279" s="18" t="n">
        <f aca="false">IF(ISNUMBER(T2279),T2279,0)</f>
        <v>6941.2</v>
      </c>
      <c r="W2279" s="15" t="n">
        <f aca="false">IF(U2279="Yes",1,0)</f>
        <v>1</v>
      </c>
      <c r="X2279" s="15" t="str">
        <f aca="false">IF(F2279&lt;=12,"0-12 months",IF(F2279&lt;=24,"13-24 months",IF(F2279&lt;=48,"25-48 months","49-72 months")))</f>
        <v>49-72 months</v>
      </c>
      <c r="Y2279" s="15" t="str">
        <f aca="false">IF(C2279=1,"Yes","No")</f>
        <v>No</v>
      </c>
      <c r="Z2279" s="15" t="n">
        <f aca="false">COUNTIF(J2279:O2279,"Yes")</f>
        <v>5</v>
      </c>
      <c r="AA2279" s="18" t="n">
        <f aca="false">S2279*W2279</f>
        <v>109.15</v>
      </c>
      <c r="AB2279" s="15" t="n">
        <f aca="false">(P2279="Month-to-month")+(I2279="Fiber optic")+(R2279="Electronic check")+(F2279&lt;=12)+(M2279="No")+(J2279="No")</f>
        <v>4</v>
      </c>
      <c r="AC2279" s="15" t="str">
        <f aca="false">IF(AB2279&gt;=5,"High",IF(AB2279&gt;=3,"Medium","Low"))</f>
        <v>Medium</v>
      </c>
    </row>
    <row r="2280" customFormat="false" ht="15" hidden="false" customHeight="false" outlineLevel="0" collapsed="false">
      <c r="A2280" s="15" t="s">
        <v>2377</v>
      </c>
      <c r="B2280" s="15" t="s">
        <v>94</v>
      </c>
      <c r="C2280" s="15" t="n">
        <v>1</v>
      </c>
      <c r="D2280" s="15" t="s">
        <v>24</v>
      </c>
      <c r="E2280" s="15" t="s">
        <v>24</v>
      </c>
      <c r="F2280" s="15" t="n">
        <v>7</v>
      </c>
      <c r="G2280" s="15" t="s">
        <v>26</v>
      </c>
      <c r="H2280" s="15" t="s">
        <v>24</v>
      </c>
      <c r="I2280" s="15" t="s">
        <v>96</v>
      </c>
      <c r="J2280" s="15" t="s">
        <v>26</v>
      </c>
      <c r="K2280" s="15" t="s">
        <v>24</v>
      </c>
      <c r="L2280" s="15" t="s">
        <v>24</v>
      </c>
      <c r="M2280" s="15" t="s">
        <v>24</v>
      </c>
      <c r="N2280" s="15" t="s">
        <v>24</v>
      </c>
      <c r="O2280" s="15" t="s">
        <v>24</v>
      </c>
      <c r="P2280" s="15" t="s">
        <v>25</v>
      </c>
      <c r="Q2280" s="15" t="s">
        <v>26</v>
      </c>
      <c r="R2280" s="15" t="s">
        <v>15</v>
      </c>
      <c r="S2280" s="18" t="n">
        <v>48.2</v>
      </c>
      <c r="T2280" s="15" t="n">
        <v>340.35</v>
      </c>
      <c r="U2280" s="15" t="s">
        <v>24</v>
      </c>
      <c r="V2280" s="18" t="n">
        <f aca="false">IF(ISNUMBER(T2280),T2280,0)</f>
        <v>340.35</v>
      </c>
      <c r="W2280" s="15" t="n">
        <f aca="false">IF(U2280="Yes",1,0)</f>
        <v>0</v>
      </c>
      <c r="X2280" s="15" t="str">
        <f aca="false">IF(F2280&lt;=12,"0-12 months",IF(F2280&lt;=24,"13-24 months",IF(F2280&lt;=48,"25-48 months","49-72 months")))</f>
        <v>0-12 months</v>
      </c>
      <c r="Y2280" s="15" t="str">
        <f aca="false">IF(C2280=1,"Yes","No")</f>
        <v>Yes</v>
      </c>
      <c r="Z2280" s="15" t="n">
        <f aca="false">COUNTIF(J2280:O2280,"Yes")</f>
        <v>1</v>
      </c>
      <c r="AA2280" s="18" t="n">
        <f aca="false">S2280*W2280</f>
        <v>0</v>
      </c>
      <c r="AB2280" s="15" t="n">
        <f aca="false">(P2280="Month-to-month")+(I2280="Fiber optic")+(R2280="Electronic check")+(F2280&lt;=12)+(M2280="No")+(J2280="No")</f>
        <v>4</v>
      </c>
      <c r="AC2280" s="15" t="str">
        <f aca="false">IF(AB2280&gt;=5,"High",IF(AB2280&gt;=3,"Medium","Low"))</f>
        <v>Medium</v>
      </c>
    </row>
    <row r="2281" customFormat="false" ht="15" hidden="false" customHeight="false" outlineLevel="0" collapsed="false">
      <c r="A2281" s="15" t="s">
        <v>2378</v>
      </c>
      <c r="B2281" s="15" t="s">
        <v>98</v>
      </c>
      <c r="C2281" s="15" t="n">
        <v>1</v>
      </c>
      <c r="D2281" s="15" t="s">
        <v>24</v>
      </c>
      <c r="E2281" s="15" t="s">
        <v>24</v>
      </c>
      <c r="F2281" s="15" t="n">
        <v>72</v>
      </c>
      <c r="G2281" s="15" t="s">
        <v>26</v>
      </c>
      <c r="H2281" s="15" t="s">
        <v>26</v>
      </c>
      <c r="I2281" s="15" t="s">
        <v>24</v>
      </c>
      <c r="J2281" s="15" t="s">
        <v>28</v>
      </c>
      <c r="K2281" s="15" t="s">
        <v>28</v>
      </c>
      <c r="L2281" s="15" t="s">
        <v>28</v>
      </c>
      <c r="M2281" s="15" t="s">
        <v>28</v>
      </c>
      <c r="N2281" s="15" t="s">
        <v>28</v>
      </c>
      <c r="O2281" s="15" t="s">
        <v>28</v>
      </c>
      <c r="P2281" s="15" t="s">
        <v>29</v>
      </c>
      <c r="Q2281" s="15" t="s">
        <v>26</v>
      </c>
      <c r="R2281" s="15" t="s">
        <v>21</v>
      </c>
      <c r="S2281" s="18" t="n">
        <v>25.1</v>
      </c>
      <c r="T2281" s="15" t="n">
        <v>1789.9</v>
      </c>
      <c r="U2281" s="15" t="s">
        <v>24</v>
      </c>
      <c r="V2281" s="18" t="n">
        <f aca="false">IF(ISNUMBER(T2281),T2281,0)</f>
        <v>1789.9</v>
      </c>
      <c r="W2281" s="15" t="n">
        <f aca="false">IF(U2281="Yes",1,0)</f>
        <v>0</v>
      </c>
      <c r="X2281" s="15" t="str">
        <f aca="false">IF(F2281&lt;=12,"0-12 months",IF(F2281&lt;=24,"13-24 months",IF(F2281&lt;=48,"25-48 months","49-72 months")))</f>
        <v>49-72 months</v>
      </c>
      <c r="Y2281" s="15" t="str">
        <f aca="false">IF(C2281=1,"Yes","No")</f>
        <v>Yes</v>
      </c>
      <c r="Z2281" s="15" t="n">
        <f aca="false">COUNTIF(J2281:O2281,"Yes")</f>
        <v>0</v>
      </c>
      <c r="AA2281" s="18" t="n">
        <f aca="false">S2281*W2281</f>
        <v>0</v>
      </c>
      <c r="AB2281" s="15" t="n">
        <f aca="false">(P2281="Month-to-month")+(I2281="Fiber optic")+(R2281="Electronic check")+(F2281&lt;=12)+(M2281="No")+(J2281="No")</f>
        <v>0</v>
      </c>
      <c r="AC2281" s="15" t="str">
        <f aca="false">IF(AB2281&gt;=5,"High",IF(AB2281&gt;=3,"Medium","Low"))</f>
        <v>Low</v>
      </c>
    </row>
    <row r="2282" customFormat="false" ht="15" hidden="false" customHeight="false" outlineLevel="0" collapsed="false">
      <c r="A2282" s="15" t="s">
        <v>2379</v>
      </c>
      <c r="B2282" s="15" t="s">
        <v>94</v>
      </c>
      <c r="C2282" s="15" t="n">
        <v>1</v>
      </c>
      <c r="D2282" s="15" t="s">
        <v>24</v>
      </c>
      <c r="E2282" s="15" t="s">
        <v>24</v>
      </c>
      <c r="F2282" s="15" t="n">
        <v>8</v>
      </c>
      <c r="G2282" s="15" t="s">
        <v>26</v>
      </c>
      <c r="H2282" s="15" t="s">
        <v>26</v>
      </c>
      <c r="I2282" s="15" t="s">
        <v>102</v>
      </c>
      <c r="J2282" s="15" t="s">
        <v>24</v>
      </c>
      <c r="K2282" s="15" t="s">
        <v>24</v>
      </c>
      <c r="L2282" s="15" t="s">
        <v>24</v>
      </c>
      <c r="M2282" s="15" t="s">
        <v>26</v>
      </c>
      <c r="N2282" s="15" t="s">
        <v>26</v>
      </c>
      <c r="O2282" s="15" t="s">
        <v>26</v>
      </c>
      <c r="P2282" s="15" t="s">
        <v>25</v>
      </c>
      <c r="Q2282" s="15" t="s">
        <v>26</v>
      </c>
      <c r="R2282" s="15" t="s">
        <v>21</v>
      </c>
      <c r="S2282" s="18" t="n">
        <v>100.15</v>
      </c>
      <c r="T2282" s="15" t="n">
        <v>908.55</v>
      </c>
      <c r="U2282" s="15" t="s">
        <v>24</v>
      </c>
      <c r="V2282" s="18" t="n">
        <f aca="false">IF(ISNUMBER(T2282),T2282,0)</f>
        <v>908.55</v>
      </c>
      <c r="W2282" s="15" t="n">
        <f aca="false">IF(U2282="Yes",1,0)</f>
        <v>0</v>
      </c>
      <c r="X2282" s="15" t="str">
        <f aca="false">IF(F2282&lt;=12,"0-12 months",IF(F2282&lt;=24,"13-24 months",IF(F2282&lt;=48,"25-48 months","49-72 months")))</f>
        <v>0-12 months</v>
      </c>
      <c r="Y2282" s="15" t="str">
        <f aca="false">IF(C2282=1,"Yes","No")</f>
        <v>Yes</v>
      </c>
      <c r="Z2282" s="15" t="n">
        <f aca="false">COUNTIF(J2282:O2282,"Yes")</f>
        <v>3</v>
      </c>
      <c r="AA2282" s="18" t="n">
        <f aca="false">S2282*W2282</f>
        <v>0</v>
      </c>
      <c r="AB2282" s="15" t="n">
        <f aca="false">(P2282="Month-to-month")+(I2282="Fiber optic")+(R2282="Electronic check")+(F2282&lt;=12)+(M2282="No")+(J2282="No")</f>
        <v>4</v>
      </c>
      <c r="AC2282" s="15" t="str">
        <f aca="false">IF(AB2282&gt;=5,"High",IF(AB2282&gt;=3,"Medium","Low"))</f>
        <v>Medium</v>
      </c>
    </row>
    <row r="2283" customFormat="false" ht="15" hidden="false" customHeight="false" outlineLevel="0" collapsed="false">
      <c r="A2283" s="15" t="s">
        <v>2380</v>
      </c>
      <c r="B2283" s="15" t="s">
        <v>94</v>
      </c>
      <c r="C2283" s="15" t="n">
        <v>0</v>
      </c>
      <c r="D2283" s="15" t="s">
        <v>24</v>
      </c>
      <c r="E2283" s="15" t="s">
        <v>24</v>
      </c>
      <c r="F2283" s="15" t="n">
        <v>16</v>
      </c>
      <c r="G2283" s="15" t="s">
        <v>26</v>
      </c>
      <c r="H2283" s="15" t="s">
        <v>26</v>
      </c>
      <c r="I2283" s="15" t="s">
        <v>96</v>
      </c>
      <c r="J2283" s="15" t="s">
        <v>24</v>
      </c>
      <c r="K2283" s="15" t="s">
        <v>24</v>
      </c>
      <c r="L2283" s="15" t="s">
        <v>26</v>
      </c>
      <c r="M2283" s="15" t="s">
        <v>24</v>
      </c>
      <c r="N2283" s="15" t="s">
        <v>24</v>
      </c>
      <c r="O2283" s="15" t="s">
        <v>26</v>
      </c>
      <c r="P2283" s="15" t="s">
        <v>25</v>
      </c>
      <c r="Q2283" s="15" t="s">
        <v>26</v>
      </c>
      <c r="R2283" s="15" t="s">
        <v>21</v>
      </c>
      <c r="S2283" s="18" t="n">
        <v>65.2</v>
      </c>
      <c r="T2283" s="15" t="n">
        <v>1043.35</v>
      </c>
      <c r="U2283" s="15" t="s">
        <v>26</v>
      </c>
      <c r="V2283" s="18" t="n">
        <f aca="false">IF(ISNUMBER(T2283),T2283,0)</f>
        <v>1043.35</v>
      </c>
      <c r="W2283" s="15" t="n">
        <f aca="false">IF(U2283="Yes",1,0)</f>
        <v>1</v>
      </c>
      <c r="X2283" s="15" t="str">
        <f aca="false">IF(F2283&lt;=12,"0-12 months",IF(F2283&lt;=24,"13-24 months",IF(F2283&lt;=48,"25-48 months","49-72 months")))</f>
        <v>13-24 months</v>
      </c>
      <c r="Y2283" s="15" t="str">
        <f aca="false">IF(C2283=1,"Yes","No")</f>
        <v>No</v>
      </c>
      <c r="Z2283" s="15" t="n">
        <f aca="false">COUNTIF(J2283:O2283,"Yes")</f>
        <v>2</v>
      </c>
      <c r="AA2283" s="18" t="n">
        <f aca="false">S2283*W2283</f>
        <v>65.2</v>
      </c>
      <c r="AB2283" s="15" t="n">
        <f aca="false">(P2283="Month-to-month")+(I2283="Fiber optic")+(R2283="Electronic check")+(F2283&lt;=12)+(M2283="No")+(J2283="No")</f>
        <v>3</v>
      </c>
      <c r="AC2283" s="15" t="str">
        <f aca="false">IF(AB2283&gt;=5,"High",IF(AB2283&gt;=3,"Medium","Low"))</f>
        <v>Medium</v>
      </c>
    </row>
    <row r="2284" customFormat="false" ht="15" hidden="false" customHeight="false" outlineLevel="0" collapsed="false">
      <c r="A2284" s="15" t="s">
        <v>2381</v>
      </c>
      <c r="B2284" s="15" t="s">
        <v>98</v>
      </c>
      <c r="C2284" s="15" t="n">
        <v>1</v>
      </c>
      <c r="D2284" s="15" t="s">
        <v>26</v>
      </c>
      <c r="E2284" s="15" t="s">
        <v>26</v>
      </c>
      <c r="F2284" s="15" t="n">
        <v>66</v>
      </c>
      <c r="G2284" s="15" t="s">
        <v>26</v>
      </c>
      <c r="H2284" s="15" t="s">
        <v>26</v>
      </c>
      <c r="I2284" s="15" t="s">
        <v>102</v>
      </c>
      <c r="J2284" s="15" t="s">
        <v>24</v>
      </c>
      <c r="K2284" s="15" t="s">
        <v>24</v>
      </c>
      <c r="L2284" s="15" t="s">
        <v>26</v>
      </c>
      <c r="M2284" s="15" t="s">
        <v>24</v>
      </c>
      <c r="N2284" s="15" t="s">
        <v>26</v>
      </c>
      <c r="O2284" s="15" t="s">
        <v>26</v>
      </c>
      <c r="P2284" s="15" t="s">
        <v>25</v>
      </c>
      <c r="Q2284" s="15" t="s">
        <v>26</v>
      </c>
      <c r="R2284" s="15" t="s">
        <v>21</v>
      </c>
      <c r="S2284" s="18" t="n">
        <v>99.5</v>
      </c>
      <c r="T2284" s="15" t="n">
        <v>6822.15</v>
      </c>
      <c r="U2284" s="15" t="s">
        <v>26</v>
      </c>
      <c r="V2284" s="18" t="n">
        <f aca="false">IF(ISNUMBER(T2284),T2284,0)</f>
        <v>6822.15</v>
      </c>
      <c r="W2284" s="15" t="n">
        <f aca="false">IF(U2284="Yes",1,0)</f>
        <v>1</v>
      </c>
      <c r="X2284" s="15" t="str">
        <f aca="false">IF(F2284&lt;=12,"0-12 months",IF(F2284&lt;=24,"13-24 months",IF(F2284&lt;=48,"25-48 months","49-72 months")))</f>
        <v>49-72 months</v>
      </c>
      <c r="Y2284" s="15" t="str">
        <f aca="false">IF(C2284=1,"Yes","No")</f>
        <v>Yes</v>
      </c>
      <c r="Z2284" s="15" t="n">
        <f aca="false">COUNTIF(J2284:O2284,"Yes")</f>
        <v>3</v>
      </c>
      <c r="AA2284" s="18" t="n">
        <f aca="false">S2284*W2284</f>
        <v>99.5</v>
      </c>
      <c r="AB2284" s="15" t="n">
        <f aca="false">(P2284="Month-to-month")+(I2284="Fiber optic")+(R2284="Electronic check")+(F2284&lt;=12)+(M2284="No")+(J2284="No")</f>
        <v>4</v>
      </c>
      <c r="AC2284" s="15" t="str">
        <f aca="false">IF(AB2284&gt;=5,"High",IF(AB2284&gt;=3,"Medium","Low"))</f>
        <v>Medium</v>
      </c>
    </row>
    <row r="2285" customFormat="false" ht="15" hidden="false" customHeight="false" outlineLevel="0" collapsed="false">
      <c r="A2285" s="15" t="s">
        <v>2382</v>
      </c>
      <c r="B2285" s="15" t="s">
        <v>98</v>
      </c>
      <c r="C2285" s="15" t="n">
        <v>0</v>
      </c>
      <c r="D2285" s="15" t="s">
        <v>24</v>
      </c>
      <c r="E2285" s="15" t="s">
        <v>24</v>
      </c>
      <c r="F2285" s="15" t="n">
        <v>1</v>
      </c>
      <c r="G2285" s="15" t="s">
        <v>26</v>
      </c>
      <c r="H2285" s="15" t="s">
        <v>24</v>
      </c>
      <c r="I2285" s="15" t="s">
        <v>102</v>
      </c>
      <c r="J2285" s="15" t="s">
        <v>24</v>
      </c>
      <c r="K2285" s="15" t="s">
        <v>24</v>
      </c>
      <c r="L2285" s="15" t="s">
        <v>24</v>
      </c>
      <c r="M2285" s="15" t="s">
        <v>24</v>
      </c>
      <c r="N2285" s="15" t="s">
        <v>24</v>
      </c>
      <c r="O2285" s="15" t="s">
        <v>24</v>
      </c>
      <c r="P2285" s="15" t="s">
        <v>25</v>
      </c>
      <c r="Q2285" s="15" t="s">
        <v>26</v>
      </c>
      <c r="R2285" s="15" t="s">
        <v>17</v>
      </c>
      <c r="S2285" s="18" t="n">
        <v>71.55</v>
      </c>
      <c r="T2285" s="15" t="n">
        <v>71.55</v>
      </c>
      <c r="U2285" s="15" t="s">
        <v>26</v>
      </c>
      <c r="V2285" s="18" t="n">
        <f aca="false">IF(ISNUMBER(T2285),T2285,0)</f>
        <v>71.55</v>
      </c>
      <c r="W2285" s="15" t="n">
        <f aca="false">IF(U2285="Yes",1,0)</f>
        <v>1</v>
      </c>
      <c r="X2285" s="15" t="str">
        <f aca="false">IF(F2285&lt;=12,"0-12 months",IF(F2285&lt;=24,"13-24 months",IF(F2285&lt;=48,"25-48 months","49-72 months")))</f>
        <v>0-12 months</v>
      </c>
      <c r="Y2285" s="15" t="str">
        <f aca="false">IF(C2285=1,"Yes","No")</f>
        <v>No</v>
      </c>
      <c r="Z2285" s="15" t="n">
        <f aca="false">COUNTIF(J2285:O2285,"Yes")</f>
        <v>0</v>
      </c>
      <c r="AA2285" s="18" t="n">
        <f aca="false">S2285*W2285</f>
        <v>71.55</v>
      </c>
      <c r="AB2285" s="15" t="n">
        <f aca="false">(P2285="Month-to-month")+(I2285="Fiber optic")+(R2285="Electronic check")+(F2285&lt;=12)+(M2285="No")+(J2285="No")</f>
        <v>5</v>
      </c>
      <c r="AC2285" s="15" t="str">
        <f aca="false">IF(AB2285&gt;=5,"High",IF(AB2285&gt;=3,"Medium","Low"))</f>
        <v>High</v>
      </c>
    </row>
    <row r="2286" customFormat="false" ht="15" hidden="false" customHeight="false" outlineLevel="0" collapsed="false">
      <c r="A2286" s="15" t="s">
        <v>2383</v>
      </c>
      <c r="B2286" s="15" t="s">
        <v>98</v>
      </c>
      <c r="C2286" s="15" t="n">
        <v>0</v>
      </c>
      <c r="D2286" s="15" t="s">
        <v>24</v>
      </c>
      <c r="E2286" s="15" t="s">
        <v>26</v>
      </c>
      <c r="F2286" s="15" t="n">
        <v>3</v>
      </c>
      <c r="G2286" s="15" t="s">
        <v>26</v>
      </c>
      <c r="H2286" s="15" t="s">
        <v>24</v>
      </c>
      <c r="I2286" s="15" t="s">
        <v>96</v>
      </c>
      <c r="J2286" s="15" t="s">
        <v>26</v>
      </c>
      <c r="K2286" s="15" t="s">
        <v>24</v>
      </c>
      <c r="L2286" s="15" t="s">
        <v>26</v>
      </c>
      <c r="M2286" s="15" t="s">
        <v>24</v>
      </c>
      <c r="N2286" s="15" t="s">
        <v>24</v>
      </c>
      <c r="O2286" s="15" t="s">
        <v>24</v>
      </c>
      <c r="P2286" s="15" t="s">
        <v>25</v>
      </c>
      <c r="Q2286" s="15" t="s">
        <v>24</v>
      </c>
      <c r="R2286" s="15" t="s">
        <v>17</v>
      </c>
      <c r="S2286" s="18" t="n">
        <v>55.9</v>
      </c>
      <c r="T2286" s="15" t="n">
        <v>157.55</v>
      </c>
      <c r="U2286" s="15" t="s">
        <v>24</v>
      </c>
      <c r="V2286" s="18" t="n">
        <f aca="false">IF(ISNUMBER(T2286),T2286,0)</f>
        <v>157.55</v>
      </c>
      <c r="W2286" s="15" t="n">
        <f aca="false">IF(U2286="Yes",1,0)</f>
        <v>0</v>
      </c>
      <c r="X2286" s="15" t="str">
        <f aca="false">IF(F2286&lt;=12,"0-12 months",IF(F2286&lt;=24,"13-24 months",IF(F2286&lt;=48,"25-48 months","49-72 months")))</f>
        <v>0-12 months</v>
      </c>
      <c r="Y2286" s="15" t="str">
        <f aca="false">IF(C2286=1,"Yes","No")</f>
        <v>No</v>
      </c>
      <c r="Z2286" s="15" t="n">
        <f aca="false">COUNTIF(J2286:O2286,"Yes")</f>
        <v>2</v>
      </c>
      <c r="AA2286" s="18" t="n">
        <f aca="false">S2286*W2286</f>
        <v>0</v>
      </c>
      <c r="AB2286" s="15" t="n">
        <f aca="false">(P2286="Month-to-month")+(I2286="Fiber optic")+(R2286="Electronic check")+(F2286&lt;=12)+(M2286="No")+(J2286="No")</f>
        <v>3</v>
      </c>
      <c r="AC2286" s="15" t="str">
        <f aca="false">IF(AB2286&gt;=5,"High",IF(AB2286&gt;=3,"Medium","Low"))</f>
        <v>Medium</v>
      </c>
    </row>
    <row r="2287" customFormat="false" ht="15" hidden="false" customHeight="false" outlineLevel="0" collapsed="false">
      <c r="A2287" s="15" t="s">
        <v>2384</v>
      </c>
      <c r="B2287" s="15" t="s">
        <v>98</v>
      </c>
      <c r="C2287" s="15" t="n">
        <v>0</v>
      </c>
      <c r="D2287" s="15" t="s">
        <v>26</v>
      </c>
      <c r="E2287" s="15" t="s">
        <v>24</v>
      </c>
      <c r="F2287" s="15" t="n">
        <v>53</v>
      </c>
      <c r="G2287" s="15" t="s">
        <v>26</v>
      </c>
      <c r="H2287" s="15" t="s">
        <v>26</v>
      </c>
      <c r="I2287" s="15" t="s">
        <v>102</v>
      </c>
      <c r="J2287" s="15" t="s">
        <v>26</v>
      </c>
      <c r="K2287" s="15" t="s">
        <v>24</v>
      </c>
      <c r="L2287" s="15" t="s">
        <v>26</v>
      </c>
      <c r="M2287" s="15" t="s">
        <v>24</v>
      </c>
      <c r="N2287" s="15" t="s">
        <v>24</v>
      </c>
      <c r="O2287" s="15" t="s">
        <v>26</v>
      </c>
      <c r="P2287" s="15" t="s">
        <v>25</v>
      </c>
      <c r="Q2287" s="15" t="s">
        <v>24</v>
      </c>
      <c r="R2287" s="15" t="s">
        <v>15</v>
      </c>
      <c r="S2287" s="18" t="n">
        <v>93.9</v>
      </c>
      <c r="T2287" s="15" t="n">
        <v>5029.2</v>
      </c>
      <c r="U2287" s="15" t="s">
        <v>26</v>
      </c>
      <c r="V2287" s="18" t="n">
        <f aca="false">IF(ISNUMBER(T2287),T2287,0)</f>
        <v>5029.2</v>
      </c>
      <c r="W2287" s="15" t="n">
        <f aca="false">IF(U2287="Yes",1,0)</f>
        <v>1</v>
      </c>
      <c r="X2287" s="15" t="str">
        <f aca="false">IF(F2287&lt;=12,"0-12 months",IF(F2287&lt;=24,"13-24 months",IF(F2287&lt;=48,"25-48 months","49-72 months")))</f>
        <v>49-72 months</v>
      </c>
      <c r="Y2287" s="15" t="str">
        <f aca="false">IF(C2287=1,"Yes","No")</f>
        <v>No</v>
      </c>
      <c r="Z2287" s="15" t="n">
        <f aca="false">COUNTIF(J2287:O2287,"Yes")</f>
        <v>3</v>
      </c>
      <c r="AA2287" s="18" t="n">
        <f aca="false">S2287*W2287</f>
        <v>93.9</v>
      </c>
      <c r="AB2287" s="15" t="n">
        <f aca="false">(P2287="Month-to-month")+(I2287="Fiber optic")+(R2287="Electronic check")+(F2287&lt;=12)+(M2287="No")+(J2287="No")</f>
        <v>4</v>
      </c>
      <c r="AC2287" s="15" t="str">
        <f aca="false">IF(AB2287&gt;=5,"High",IF(AB2287&gt;=3,"Medium","Low"))</f>
        <v>Medium</v>
      </c>
    </row>
    <row r="2288" customFormat="false" ht="15" hidden="false" customHeight="false" outlineLevel="0" collapsed="false">
      <c r="A2288" s="15" t="s">
        <v>2385</v>
      </c>
      <c r="B2288" s="15" t="s">
        <v>98</v>
      </c>
      <c r="C2288" s="15" t="n">
        <v>1</v>
      </c>
      <c r="D2288" s="15" t="s">
        <v>26</v>
      </c>
      <c r="E2288" s="15" t="s">
        <v>24</v>
      </c>
      <c r="F2288" s="15" t="n">
        <v>8</v>
      </c>
      <c r="G2288" s="15" t="s">
        <v>26</v>
      </c>
      <c r="H2288" s="15" t="s">
        <v>24</v>
      </c>
      <c r="I2288" s="15" t="s">
        <v>96</v>
      </c>
      <c r="J2288" s="15" t="s">
        <v>24</v>
      </c>
      <c r="K2288" s="15" t="s">
        <v>24</v>
      </c>
      <c r="L2288" s="15" t="s">
        <v>26</v>
      </c>
      <c r="M2288" s="15" t="s">
        <v>26</v>
      </c>
      <c r="N2288" s="15" t="s">
        <v>24</v>
      </c>
      <c r="O2288" s="15" t="s">
        <v>26</v>
      </c>
      <c r="P2288" s="15" t="s">
        <v>25</v>
      </c>
      <c r="Q2288" s="15" t="s">
        <v>26</v>
      </c>
      <c r="R2288" s="15" t="s">
        <v>21</v>
      </c>
      <c r="S2288" s="18" t="n">
        <v>64.4</v>
      </c>
      <c r="T2288" s="15" t="n">
        <v>581.7</v>
      </c>
      <c r="U2288" s="15" t="s">
        <v>24</v>
      </c>
      <c r="V2288" s="18" t="n">
        <f aca="false">IF(ISNUMBER(T2288),T2288,0)</f>
        <v>581.7</v>
      </c>
      <c r="W2288" s="15" t="n">
        <f aca="false">IF(U2288="Yes",1,0)</f>
        <v>0</v>
      </c>
      <c r="X2288" s="15" t="str">
        <f aca="false">IF(F2288&lt;=12,"0-12 months",IF(F2288&lt;=24,"13-24 months",IF(F2288&lt;=48,"25-48 months","49-72 months")))</f>
        <v>0-12 months</v>
      </c>
      <c r="Y2288" s="15" t="str">
        <f aca="false">IF(C2288=1,"Yes","No")</f>
        <v>Yes</v>
      </c>
      <c r="Z2288" s="15" t="n">
        <f aca="false">COUNTIF(J2288:O2288,"Yes")</f>
        <v>3</v>
      </c>
      <c r="AA2288" s="18" t="n">
        <f aca="false">S2288*W2288</f>
        <v>0</v>
      </c>
      <c r="AB2288" s="15" t="n">
        <f aca="false">(P2288="Month-to-month")+(I2288="Fiber optic")+(R2288="Electronic check")+(F2288&lt;=12)+(M2288="No")+(J2288="No")</f>
        <v>3</v>
      </c>
      <c r="AC2288" s="15" t="str">
        <f aca="false">IF(AB2288&gt;=5,"High",IF(AB2288&gt;=3,"Medium","Low"))</f>
        <v>Medium</v>
      </c>
    </row>
    <row r="2289" customFormat="false" ht="15" hidden="false" customHeight="false" outlineLevel="0" collapsed="false">
      <c r="A2289" s="15" t="s">
        <v>2386</v>
      </c>
      <c r="B2289" s="15" t="s">
        <v>98</v>
      </c>
      <c r="C2289" s="15" t="n">
        <v>1</v>
      </c>
      <c r="D2289" s="15" t="s">
        <v>26</v>
      </c>
      <c r="E2289" s="15" t="s">
        <v>24</v>
      </c>
      <c r="F2289" s="15" t="n">
        <v>69</v>
      </c>
      <c r="G2289" s="15" t="s">
        <v>26</v>
      </c>
      <c r="H2289" s="15" t="s">
        <v>26</v>
      </c>
      <c r="I2289" s="15" t="s">
        <v>102</v>
      </c>
      <c r="J2289" s="15" t="s">
        <v>24</v>
      </c>
      <c r="K2289" s="15" t="s">
        <v>26</v>
      </c>
      <c r="L2289" s="15" t="s">
        <v>26</v>
      </c>
      <c r="M2289" s="15" t="s">
        <v>26</v>
      </c>
      <c r="N2289" s="15" t="s">
        <v>26</v>
      </c>
      <c r="O2289" s="15" t="s">
        <v>26</v>
      </c>
      <c r="P2289" s="15" t="s">
        <v>29</v>
      </c>
      <c r="Q2289" s="15" t="s">
        <v>26</v>
      </c>
      <c r="R2289" s="15" t="s">
        <v>19</v>
      </c>
      <c r="S2289" s="18" t="n">
        <v>108.4</v>
      </c>
      <c r="T2289" s="15" t="n">
        <v>7318.2</v>
      </c>
      <c r="U2289" s="15" t="s">
        <v>26</v>
      </c>
      <c r="V2289" s="18" t="n">
        <f aca="false">IF(ISNUMBER(T2289),T2289,0)</f>
        <v>7318.2</v>
      </c>
      <c r="W2289" s="15" t="n">
        <f aca="false">IF(U2289="Yes",1,0)</f>
        <v>1</v>
      </c>
      <c r="X2289" s="15" t="str">
        <f aca="false">IF(F2289&lt;=12,"0-12 months",IF(F2289&lt;=24,"13-24 months",IF(F2289&lt;=48,"25-48 months","49-72 months")))</f>
        <v>49-72 months</v>
      </c>
      <c r="Y2289" s="15" t="str">
        <f aca="false">IF(C2289=1,"Yes","No")</f>
        <v>Yes</v>
      </c>
      <c r="Z2289" s="15" t="n">
        <f aca="false">COUNTIF(J2289:O2289,"Yes")</f>
        <v>5</v>
      </c>
      <c r="AA2289" s="18" t="n">
        <f aca="false">S2289*W2289</f>
        <v>108.4</v>
      </c>
      <c r="AB2289" s="15" t="n">
        <f aca="false">(P2289="Month-to-month")+(I2289="Fiber optic")+(R2289="Electronic check")+(F2289&lt;=12)+(M2289="No")+(J2289="No")</f>
        <v>2</v>
      </c>
      <c r="AC2289" s="15" t="str">
        <f aca="false">IF(AB2289&gt;=5,"High",IF(AB2289&gt;=3,"Medium","Low"))</f>
        <v>Low</v>
      </c>
    </row>
    <row r="2290" customFormat="false" ht="15" hidden="false" customHeight="false" outlineLevel="0" collapsed="false">
      <c r="A2290" s="15" t="s">
        <v>2387</v>
      </c>
      <c r="B2290" s="15" t="s">
        <v>94</v>
      </c>
      <c r="C2290" s="15" t="n">
        <v>0</v>
      </c>
      <c r="D2290" s="15" t="s">
        <v>24</v>
      </c>
      <c r="E2290" s="15" t="s">
        <v>24</v>
      </c>
      <c r="F2290" s="15" t="n">
        <v>5</v>
      </c>
      <c r="G2290" s="15" t="s">
        <v>26</v>
      </c>
      <c r="H2290" s="15" t="s">
        <v>24</v>
      </c>
      <c r="I2290" s="15" t="s">
        <v>102</v>
      </c>
      <c r="J2290" s="15" t="s">
        <v>24</v>
      </c>
      <c r="K2290" s="15" t="s">
        <v>26</v>
      </c>
      <c r="L2290" s="15" t="s">
        <v>24</v>
      </c>
      <c r="M2290" s="15" t="s">
        <v>24</v>
      </c>
      <c r="N2290" s="15" t="s">
        <v>26</v>
      </c>
      <c r="O2290" s="15" t="s">
        <v>24</v>
      </c>
      <c r="P2290" s="15" t="s">
        <v>25</v>
      </c>
      <c r="Q2290" s="15" t="s">
        <v>26</v>
      </c>
      <c r="R2290" s="15" t="s">
        <v>17</v>
      </c>
      <c r="S2290" s="18" t="n">
        <v>85.3</v>
      </c>
      <c r="T2290" s="15" t="n">
        <v>420.45</v>
      </c>
      <c r="U2290" s="15" t="s">
        <v>24</v>
      </c>
      <c r="V2290" s="18" t="n">
        <f aca="false">IF(ISNUMBER(T2290),T2290,0)</f>
        <v>420.45</v>
      </c>
      <c r="W2290" s="15" t="n">
        <f aca="false">IF(U2290="Yes",1,0)</f>
        <v>0</v>
      </c>
      <c r="X2290" s="15" t="str">
        <f aca="false">IF(F2290&lt;=12,"0-12 months",IF(F2290&lt;=24,"13-24 months",IF(F2290&lt;=48,"25-48 months","49-72 months")))</f>
        <v>0-12 months</v>
      </c>
      <c r="Y2290" s="15" t="str">
        <f aca="false">IF(C2290=1,"Yes","No")</f>
        <v>No</v>
      </c>
      <c r="Z2290" s="15" t="n">
        <f aca="false">COUNTIF(J2290:O2290,"Yes")</f>
        <v>2</v>
      </c>
      <c r="AA2290" s="18" t="n">
        <f aca="false">S2290*W2290</f>
        <v>0</v>
      </c>
      <c r="AB2290" s="15" t="n">
        <f aca="false">(P2290="Month-to-month")+(I2290="Fiber optic")+(R2290="Electronic check")+(F2290&lt;=12)+(M2290="No")+(J2290="No")</f>
        <v>5</v>
      </c>
      <c r="AC2290" s="15" t="str">
        <f aca="false">IF(AB2290&gt;=5,"High",IF(AB2290&gt;=3,"Medium","Low"))</f>
        <v>High</v>
      </c>
    </row>
    <row r="2291" customFormat="false" ht="15" hidden="false" customHeight="false" outlineLevel="0" collapsed="false">
      <c r="A2291" s="15" t="s">
        <v>2388</v>
      </c>
      <c r="B2291" s="15" t="s">
        <v>94</v>
      </c>
      <c r="C2291" s="15" t="n">
        <v>0</v>
      </c>
      <c r="D2291" s="15" t="s">
        <v>26</v>
      </c>
      <c r="E2291" s="15" t="s">
        <v>26</v>
      </c>
      <c r="F2291" s="15" t="n">
        <v>72</v>
      </c>
      <c r="G2291" s="15" t="s">
        <v>26</v>
      </c>
      <c r="H2291" s="15" t="s">
        <v>26</v>
      </c>
      <c r="I2291" s="15" t="s">
        <v>102</v>
      </c>
      <c r="J2291" s="15" t="s">
        <v>26</v>
      </c>
      <c r="K2291" s="15" t="s">
        <v>24</v>
      </c>
      <c r="L2291" s="15" t="s">
        <v>26</v>
      </c>
      <c r="M2291" s="15" t="s">
        <v>26</v>
      </c>
      <c r="N2291" s="15" t="s">
        <v>26</v>
      </c>
      <c r="O2291" s="15" t="s">
        <v>26</v>
      </c>
      <c r="P2291" s="15" t="s">
        <v>29</v>
      </c>
      <c r="Q2291" s="15" t="s">
        <v>24</v>
      </c>
      <c r="R2291" s="15" t="s">
        <v>17</v>
      </c>
      <c r="S2291" s="18" t="n">
        <v>107.45</v>
      </c>
      <c r="T2291" s="15" t="n">
        <v>7576.7</v>
      </c>
      <c r="U2291" s="15" t="s">
        <v>24</v>
      </c>
      <c r="V2291" s="18" t="n">
        <f aca="false">IF(ISNUMBER(T2291),T2291,0)</f>
        <v>7576.7</v>
      </c>
      <c r="W2291" s="15" t="n">
        <f aca="false">IF(U2291="Yes",1,0)</f>
        <v>0</v>
      </c>
      <c r="X2291" s="15" t="str">
        <f aca="false">IF(F2291&lt;=12,"0-12 months",IF(F2291&lt;=24,"13-24 months",IF(F2291&lt;=48,"25-48 months","49-72 months")))</f>
        <v>49-72 months</v>
      </c>
      <c r="Y2291" s="15" t="str">
        <f aca="false">IF(C2291=1,"Yes","No")</f>
        <v>No</v>
      </c>
      <c r="Z2291" s="15" t="n">
        <f aca="false">COUNTIF(J2291:O2291,"Yes")</f>
        <v>5</v>
      </c>
      <c r="AA2291" s="18" t="n">
        <f aca="false">S2291*W2291</f>
        <v>0</v>
      </c>
      <c r="AB2291" s="15" t="n">
        <f aca="false">(P2291="Month-to-month")+(I2291="Fiber optic")+(R2291="Electronic check")+(F2291&lt;=12)+(M2291="No")+(J2291="No")</f>
        <v>1</v>
      </c>
      <c r="AC2291" s="15" t="str">
        <f aca="false">IF(AB2291&gt;=5,"High",IF(AB2291&gt;=3,"Medium","Low"))</f>
        <v>Low</v>
      </c>
    </row>
    <row r="2292" customFormat="false" ht="15" hidden="false" customHeight="false" outlineLevel="0" collapsed="false">
      <c r="A2292" s="15" t="s">
        <v>2389</v>
      </c>
      <c r="B2292" s="15" t="s">
        <v>94</v>
      </c>
      <c r="C2292" s="15" t="n">
        <v>0</v>
      </c>
      <c r="D2292" s="15" t="s">
        <v>26</v>
      </c>
      <c r="E2292" s="15" t="s">
        <v>24</v>
      </c>
      <c r="F2292" s="15" t="n">
        <v>13</v>
      </c>
      <c r="G2292" s="15" t="s">
        <v>24</v>
      </c>
      <c r="H2292" s="15" t="s">
        <v>95</v>
      </c>
      <c r="I2292" s="15" t="s">
        <v>96</v>
      </c>
      <c r="J2292" s="15" t="s">
        <v>24</v>
      </c>
      <c r="K2292" s="15" t="s">
        <v>24</v>
      </c>
      <c r="L2292" s="15" t="s">
        <v>26</v>
      </c>
      <c r="M2292" s="15" t="s">
        <v>24</v>
      </c>
      <c r="N2292" s="15" t="s">
        <v>26</v>
      </c>
      <c r="O2292" s="15" t="s">
        <v>26</v>
      </c>
      <c r="P2292" s="15" t="s">
        <v>25</v>
      </c>
      <c r="Q2292" s="15" t="s">
        <v>26</v>
      </c>
      <c r="R2292" s="15" t="s">
        <v>19</v>
      </c>
      <c r="S2292" s="18" t="n">
        <v>48.75</v>
      </c>
      <c r="T2292" s="15" t="n">
        <v>633.4</v>
      </c>
      <c r="U2292" s="15" t="s">
        <v>26</v>
      </c>
      <c r="V2292" s="18" t="n">
        <f aca="false">IF(ISNUMBER(T2292),T2292,0)</f>
        <v>633.4</v>
      </c>
      <c r="W2292" s="15" t="n">
        <f aca="false">IF(U2292="Yes",1,0)</f>
        <v>1</v>
      </c>
      <c r="X2292" s="15" t="str">
        <f aca="false">IF(F2292&lt;=12,"0-12 months",IF(F2292&lt;=24,"13-24 months",IF(F2292&lt;=48,"25-48 months","49-72 months")))</f>
        <v>13-24 months</v>
      </c>
      <c r="Y2292" s="15" t="str">
        <f aca="false">IF(C2292=1,"Yes","No")</f>
        <v>No</v>
      </c>
      <c r="Z2292" s="15" t="n">
        <f aca="false">COUNTIF(J2292:O2292,"Yes")</f>
        <v>3</v>
      </c>
      <c r="AA2292" s="18" t="n">
        <f aca="false">S2292*W2292</f>
        <v>48.75</v>
      </c>
      <c r="AB2292" s="15" t="n">
        <f aca="false">(P2292="Month-to-month")+(I2292="Fiber optic")+(R2292="Electronic check")+(F2292&lt;=12)+(M2292="No")+(J2292="No")</f>
        <v>3</v>
      </c>
      <c r="AC2292" s="15" t="str">
        <f aca="false">IF(AB2292&gt;=5,"High",IF(AB2292&gt;=3,"Medium","Low"))</f>
        <v>Medium</v>
      </c>
    </row>
    <row r="2293" customFormat="false" ht="15" hidden="false" customHeight="false" outlineLevel="0" collapsed="false">
      <c r="A2293" s="15" t="s">
        <v>2390</v>
      </c>
      <c r="B2293" s="15" t="s">
        <v>94</v>
      </c>
      <c r="C2293" s="15" t="n">
        <v>0</v>
      </c>
      <c r="D2293" s="15" t="s">
        <v>24</v>
      </c>
      <c r="E2293" s="15" t="s">
        <v>24</v>
      </c>
      <c r="F2293" s="15" t="n">
        <v>4</v>
      </c>
      <c r="G2293" s="15" t="s">
        <v>26</v>
      </c>
      <c r="H2293" s="15" t="s">
        <v>26</v>
      </c>
      <c r="I2293" s="15" t="s">
        <v>102</v>
      </c>
      <c r="J2293" s="15" t="s">
        <v>24</v>
      </c>
      <c r="K2293" s="15" t="s">
        <v>24</v>
      </c>
      <c r="L2293" s="15" t="s">
        <v>24</v>
      </c>
      <c r="M2293" s="15" t="s">
        <v>24</v>
      </c>
      <c r="N2293" s="15" t="s">
        <v>26</v>
      </c>
      <c r="O2293" s="15" t="s">
        <v>24</v>
      </c>
      <c r="P2293" s="15" t="s">
        <v>25</v>
      </c>
      <c r="Q2293" s="15" t="s">
        <v>26</v>
      </c>
      <c r="R2293" s="15" t="s">
        <v>15</v>
      </c>
      <c r="S2293" s="18" t="n">
        <v>85.65</v>
      </c>
      <c r="T2293" s="15" t="n">
        <v>321.65</v>
      </c>
      <c r="U2293" s="15" t="s">
        <v>26</v>
      </c>
      <c r="V2293" s="18" t="n">
        <f aca="false">IF(ISNUMBER(T2293),T2293,0)</f>
        <v>321.65</v>
      </c>
      <c r="W2293" s="15" t="n">
        <f aca="false">IF(U2293="Yes",1,0)</f>
        <v>1</v>
      </c>
      <c r="X2293" s="15" t="str">
        <f aca="false">IF(F2293&lt;=12,"0-12 months",IF(F2293&lt;=24,"13-24 months",IF(F2293&lt;=48,"25-48 months","49-72 months")))</f>
        <v>0-12 months</v>
      </c>
      <c r="Y2293" s="15" t="str">
        <f aca="false">IF(C2293=1,"Yes","No")</f>
        <v>No</v>
      </c>
      <c r="Z2293" s="15" t="n">
        <f aca="false">COUNTIF(J2293:O2293,"Yes")</f>
        <v>1</v>
      </c>
      <c r="AA2293" s="18" t="n">
        <f aca="false">S2293*W2293</f>
        <v>85.65</v>
      </c>
      <c r="AB2293" s="15" t="n">
        <f aca="false">(P2293="Month-to-month")+(I2293="Fiber optic")+(R2293="Electronic check")+(F2293&lt;=12)+(M2293="No")+(J2293="No")</f>
        <v>6</v>
      </c>
      <c r="AC2293" s="15" t="str">
        <f aca="false">IF(AB2293&gt;=5,"High",IF(AB2293&gt;=3,"Medium","Low"))</f>
        <v>High</v>
      </c>
    </row>
    <row r="2294" customFormat="false" ht="15" hidden="false" customHeight="false" outlineLevel="0" collapsed="false">
      <c r="A2294" s="15" t="s">
        <v>2391</v>
      </c>
      <c r="B2294" s="15" t="s">
        <v>94</v>
      </c>
      <c r="C2294" s="15" t="n">
        <v>0</v>
      </c>
      <c r="D2294" s="15" t="s">
        <v>26</v>
      </c>
      <c r="E2294" s="15" t="s">
        <v>26</v>
      </c>
      <c r="F2294" s="15" t="n">
        <v>54</v>
      </c>
      <c r="G2294" s="15" t="s">
        <v>26</v>
      </c>
      <c r="H2294" s="15" t="s">
        <v>26</v>
      </c>
      <c r="I2294" s="15" t="s">
        <v>96</v>
      </c>
      <c r="J2294" s="15" t="s">
        <v>26</v>
      </c>
      <c r="K2294" s="15" t="s">
        <v>26</v>
      </c>
      <c r="L2294" s="15" t="s">
        <v>26</v>
      </c>
      <c r="M2294" s="15" t="s">
        <v>26</v>
      </c>
      <c r="N2294" s="15" t="s">
        <v>26</v>
      </c>
      <c r="O2294" s="15" t="s">
        <v>26</v>
      </c>
      <c r="P2294" s="15" t="s">
        <v>29</v>
      </c>
      <c r="Q2294" s="15" t="s">
        <v>24</v>
      </c>
      <c r="R2294" s="15" t="s">
        <v>21</v>
      </c>
      <c r="S2294" s="18" t="n">
        <v>91.3</v>
      </c>
      <c r="T2294" s="15" t="n">
        <v>4965</v>
      </c>
      <c r="U2294" s="15" t="s">
        <v>24</v>
      </c>
      <c r="V2294" s="18" t="n">
        <f aca="false">IF(ISNUMBER(T2294),T2294,0)</f>
        <v>4965</v>
      </c>
      <c r="W2294" s="15" t="n">
        <f aca="false">IF(U2294="Yes",1,0)</f>
        <v>0</v>
      </c>
      <c r="X2294" s="15" t="str">
        <f aca="false">IF(F2294&lt;=12,"0-12 months",IF(F2294&lt;=24,"13-24 months",IF(F2294&lt;=48,"25-48 months","49-72 months")))</f>
        <v>49-72 months</v>
      </c>
      <c r="Y2294" s="15" t="str">
        <f aca="false">IF(C2294=1,"Yes","No")</f>
        <v>No</v>
      </c>
      <c r="Z2294" s="15" t="n">
        <f aca="false">COUNTIF(J2294:O2294,"Yes")</f>
        <v>6</v>
      </c>
      <c r="AA2294" s="18" t="n">
        <f aca="false">S2294*W2294</f>
        <v>0</v>
      </c>
      <c r="AB2294" s="15" t="n">
        <f aca="false">(P2294="Month-to-month")+(I2294="Fiber optic")+(R2294="Electronic check")+(F2294&lt;=12)+(M2294="No")+(J2294="No")</f>
        <v>0</v>
      </c>
      <c r="AC2294" s="15" t="str">
        <f aca="false">IF(AB2294&gt;=5,"High",IF(AB2294&gt;=3,"Medium","Low"))</f>
        <v>Low</v>
      </c>
    </row>
    <row r="2295" customFormat="false" ht="15" hidden="false" customHeight="false" outlineLevel="0" collapsed="false">
      <c r="A2295" s="15" t="s">
        <v>2392</v>
      </c>
      <c r="B2295" s="15" t="s">
        <v>98</v>
      </c>
      <c r="C2295" s="15" t="n">
        <v>0</v>
      </c>
      <c r="D2295" s="15" t="s">
        <v>26</v>
      </c>
      <c r="E2295" s="15" t="s">
        <v>24</v>
      </c>
      <c r="F2295" s="15" t="n">
        <v>72</v>
      </c>
      <c r="G2295" s="15" t="s">
        <v>26</v>
      </c>
      <c r="H2295" s="15" t="s">
        <v>26</v>
      </c>
      <c r="I2295" s="15" t="s">
        <v>96</v>
      </c>
      <c r="J2295" s="15" t="s">
        <v>24</v>
      </c>
      <c r="K2295" s="15" t="s">
        <v>26</v>
      </c>
      <c r="L2295" s="15" t="s">
        <v>26</v>
      </c>
      <c r="M2295" s="15" t="s">
        <v>26</v>
      </c>
      <c r="N2295" s="15" t="s">
        <v>26</v>
      </c>
      <c r="O2295" s="15" t="s">
        <v>26</v>
      </c>
      <c r="P2295" s="15" t="s">
        <v>29</v>
      </c>
      <c r="Q2295" s="15" t="s">
        <v>24</v>
      </c>
      <c r="R2295" s="15" t="s">
        <v>19</v>
      </c>
      <c r="S2295" s="18" t="n">
        <v>85.95</v>
      </c>
      <c r="T2295" s="15" t="n">
        <v>6151.9</v>
      </c>
      <c r="U2295" s="15" t="s">
        <v>24</v>
      </c>
      <c r="V2295" s="18" t="n">
        <f aca="false">IF(ISNUMBER(T2295),T2295,0)</f>
        <v>6151.9</v>
      </c>
      <c r="W2295" s="15" t="n">
        <f aca="false">IF(U2295="Yes",1,0)</f>
        <v>0</v>
      </c>
      <c r="X2295" s="15" t="str">
        <f aca="false">IF(F2295&lt;=12,"0-12 months",IF(F2295&lt;=24,"13-24 months",IF(F2295&lt;=48,"25-48 months","49-72 months")))</f>
        <v>49-72 months</v>
      </c>
      <c r="Y2295" s="15" t="str">
        <f aca="false">IF(C2295=1,"Yes","No")</f>
        <v>No</v>
      </c>
      <c r="Z2295" s="15" t="n">
        <f aca="false">COUNTIF(J2295:O2295,"Yes")</f>
        <v>5</v>
      </c>
      <c r="AA2295" s="18" t="n">
        <f aca="false">S2295*W2295</f>
        <v>0</v>
      </c>
      <c r="AB2295" s="15" t="n">
        <f aca="false">(P2295="Month-to-month")+(I2295="Fiber optic")+(R2295="Electronic check")+(F2295&lt;=12)+(M2295="No")+(J2295="No")</f>
        <v>1</v>
      </c>
      <c r="AC2295" s="15" t="str">
        <f aca="false">IF(AB2295&gt;=5,"High",IF(AB2295&gt;=3,"Medium","Low"))</f>
        <v>Low</v>
      </c>
    </row>
    <row r="2296" customFormat="false" ht="15" hidden="false" customHeight="false" outlineLevel="0" collapsed="false">
      <c r="A2296" s="15" t="s">
        <v>2393</v>
      </c>
      <c r="B2296" s="15" t="s">
        <v>98</v>
      </c>
      <c r="C2296" s="15" t="n">
        <v>0</v>
      </c>
      <c r="D2296" s="15" t="s">
        <v>24</v>
      </c>
      <c r="E2296" s="15" t="s">
        <v>24</v>
      </c>
      <c r="F2296" s="15" t="n">
        <v>12</v>
      </c>
      <c r="G2296" s="15" t="s">
        <v>26</v>
      </c>
      <c r="H2296" s="15" t="s">
        <v>26</v>
      </c>
      <c r="I2296" s="15" t="s">
        <v>102</v>
      </c>
      <c r="J2296" s="15" t="s">
        <v>24</v>
      </c>
      <c r="K2296" s="15" t="s">
        <v>26</v>
      </c>
      <c r="L2296" s="15" t="s">
        <v>26</v>
      </c>
      <c r="M2296" s="15" t="s">
        <v>24</v>
      </c>
      <c r="N2296" s="15" t="s">
        <v>26</v>
      </c>
      <c r="O2296" s="15" t="s">
        <v>26</v>
      </c>
      <c r="P2296" s="15" t="s">
        <v>25</v>
      </c>
      <c r="Q2296" s="15" t="s">
        <v>26</v>
      </c>
      <c r="R2296" s="15" t="s">
        <v>15</v>
      </c>
      <c r="S2296" s="18" t="n">
        <v>106.7</v>
      </c>
      <c r="T2296" s="15" t="n">
        <v>1253.9</v>
      </c>
      <c r="U2296" s="15" t="s">
        <v>26</v>
      </c>
      <c r="V2296" s="18" t="n">
        <f aca="false">IF(ISNUMBER(T2296),T2296,0)</f>
        <v>1253.9</v>
      </c>
      <c r="W2296" s="15" t="n">
        <f aca="false">IF(U2296="Yes",1,0)</f>
        <v>1</v>
      </c>
      <c r="X2296" s="15" t="str">
        <f aca="false">IF(F2296&lt;=12,"0-12 months",IF(F2296&lt;=24,"13-24 months",IF(F2296&lt;=48,"25-48 months","49-72 months")))</f>
        <v>0-12 months</v>
      </c>
      <c r="Y2296" s="15" t="str">
        <f aca="false">IF(C2296=1,"Yes","No")</f>
        <v>No</v>
      </c>
      <c r="Z2296" s="15" t="n">
        <f aca="false">COUNTIF(J2296:O2296,"Yes")</f>
        <v>4</v>
      </c>
      <c r="AA2296" s="18" t="n">
        <f aca="false">S2296*W2296</f>
        <v>106.7</v>
      </c>
      <c r="AB2296" s="15" t="n">
        <f aca="false">(P2296="Month-to-month")+(I2296="Fiber optic")+(R2296="Electronic check")+(F2296&lt;=12)+(M2296="No")+(J2296="No")</f>
        <v>6</v>
      </c>
      <c r="AC2296" s="15" t="str">
        <f aca="false">IF(AB2296&gt;=5,"High",IF(AB2296&gt;=3,"Medium","Low"))</f>
        <v>High</v>
      </c>
    </row>
    <row r="2297" customFormat="false" ht="15" hidden="false" customHeight="false" outlineLevel="0" collapsed="false">
      <c r="A2297" s="15" t="s">
        <v>2394</v>
      </c>
      <c r="B2297" s="15" t="s">
        <v>98</v>
      </c>
      <c r="C2297" s="15" t="n">
        <v>0</v>
      </c>
      <c r="D2297" s="15" t="s">
        <v>24</v>
      </c>
      <c r="E2297" s="15" t="s">
        <v>24</v>
      </c>
      <c r="F2297" s="15" t="n">
        <v>1</v>
      </c>
      <c r="G2297" s="15" t="s">
        <v>24</v>
      </c>
      <c r="H2297" s="15" t="s">
        <v>95</v>
      </c>
      <c r="I2297" s="15" t="s">
        <v>96</v>
      </c>
      <c r="J2297" s="15" t="s">
        <v>24</v>
      </c>
      <c r="K2297" s="15" t="s">
        <v>24</v>
      </c>
      <c r="L2297" s="15" t="s">
        <v>24</v>
      </c>
      <c r="M2297" s="15" t="s">
        <v>24</v>
      </c>
      <c r="N2297" s="15" t="s">
        <v>24</v>
      </c>
      <c r="O2297" s="15" t="s">
        <v>24</v>
      </c>
      <c r="P2297" s="15" t="s">
        <v>25</v>
      </c>
      <c r="Q2297" s="15" t="s">
        <v>26</v>
      </c>
      <c r="R2297" s="15" t="s">
        <v>15</v>
      </c>
      <c r="S2297" s="18" t="n">
        <v>25.15</v>
      </c>
      <c r="T2297" s="15" t="n">
        <v>25.15</v>
      </c>
      <c r="U2297" s="15" t="s">
        <v>26</v>
      </c>
      <c r="V2297" s="18" t="n">
        <f aca="false">IF(ISNUMBER(T2297),T2297,0)</f>
        <v>25.15</v>
      </c>
      <c r="W2297" s="15" t="n">
        <f aca="false">IF(U2297="Yes",1,0)</f>
        <v>1</v>
      </c>
      <c r="X2297" s="15" t="str">
        <f aca="false">IF(F2297&lt;=12,"0-12 months",IF(F2297&lt;=24,"13-24 months",IF(F2297&lt;=48,"25-48 months","49-72 months")))</f>
        <v>0-12 months</v>
      </c>
      <c r="Y2297" s="15" t="str">
        <f aca="false">IF(C2297=1,"Yes","No")</f>
        <v>No</v>
      </c>
      <c r="Z2297" s="15" t="n">
        <f aca="false">COUNTIF(J2297:O2297,"Yes")</f>
        <v>0</v>
      </c>
      <c r="AA2297" s="18" t="n">
        <f aca="false">S2297*W2297</f>
        <v>25.15</v>
      </c>
      <c r="AB2297" s="15" t="n">
        <f aca="false">(P2297="Month-to-month")+(I2297="Fiber optic")+(R2297="Electronic check")+(F2297&lt;=12)+(M2297="No")+(J2297="No")</f>
        <v>5</v>
      </c>
      <c r="AC2297" s="15" t="str">
        <f aca="false">IF(AB2297&gt;=5,"High",IF(AB2297&gt;=3,"Medium","Low"))</f>
        <v>High</v>
      </c>
    </row>
    <row r="2298" customFormat="false" ht="15" hidden="false" customHeight="false" outlineLevel="0" collapsed="false">
      <c r="A2298" s="15" t="s">
        <v>2395</v>
      </c>
      <c r="B2298" s="15" t="s">
        <v>98</v>
      </c>
      <c r="C2298" s="15" t="n">
        <v>1</v>
      </c>
      <c r="D2298" s="15" t="s">
        <v>24</v>
      </c>
      <c r="E2298" s="15" t="s">
        <v>24</v>
      </c>
      <c r="F2298" s="15" t="n">
        <v>1</v>
      </c>
      <c r="G2298" s="15" t="s">
        <v>26</v>
      </c>
      <c r="H2298" s="15" t="s">
        <v>24</v>
      </c>
      <c r="I2298" s="15" t="s">
        <v>96</v>
      </c>
      <c r="J2298" s="15" t="s">
        <v>24</v>
      </c>
      <c r="K2298" s="15" t="s">
        <v>24</v>
      </c>
      <c r="L2298" s="15" t="s">
        <v>24</v>
      </c>
      <c r="M2298" s="15" t="s">
        <v>24</v>
      </c>
      <c r="N2298" s="15" t="s">
        <v>24</v>
      </c>
      <c r="O2298" s="15" t="s">
        <v>24</v>
      </c>
      <c r="P2298" s="15" t="s">
        <v>25</v>
      </c>
      <c r="Q2298" s="15" t="s">
        <v>24</v>
      </c>
      <c r="R2298" s="15" t="s">
        <v>15</v>
      </c>
      <c r="S2298" s="18" t="n">
        <v>45.2</v>
      </c>
      <c r="T2298" s="15" t="n">
        <v>45.2</v>
      </c>
      <c r="U2298" s="15" t="s">
        <v>24</v>
      </c>
      <c r="V2298" s="18" t="n">
        <f aca="false">IF(ISNUMBER(T2298),T2298,0)</f>
        <v>45.2</v>
      </c>
      <c r="W2298" s="15" t="n">
        <f aca="false">IF(U2298="Yes",1,0)</f>
        <v>0</v>
      </c>
      <c r="X2298" s="15" t="str">
        <f aca="false">IF(F2298&lt;=12,"0-12 months",IF(F2298&lt;=24,"13-24 months",IF(F2298&lt;=48,"25-48 months","49-72 months")))</f>
        <v>0-12 months</v>
      </c>
      <c r="Y2298" s="15" t="str">
        <f aca="false">IF(C2298=1,"Yes","No")</f>
        <v>Yes</v>
      </c>
      <c r="Z2298" s="15" t="n">
        <f aca="false">COUNTIF(J2298:O2298,"Yes")</f>
        <v>0</v>
      </c>
      <c r="AA2298" s="18" t="n">
        <f aca="false">S2298*W2298</f>
        <v>0</v>
      </c>
      <c r="AB2298" s="15" t="n">
        <f aca="false">(P2298="Month-to-month")+(I2298="Fiber optic")+(R2298="Electronic check")+(F2298&lt;=12)+(M2298="No")+(J2298="No")</f>
        <v>5</v>
      </c>
      <c r="AC2298" s="15" t="str">
        <f aca="false">IF(AB2298&gt;=5,"High",IF(AB2298&gt;=3,"Medium","Low"))</f>
        <v>High</v>
      </c>
    </row>
    <row r="2299" customFormat="false" ht="15" hidden="false" customHeight="false" outlineLevel="0" collapsed="false">
      <c r="A2299" s="15" t="s">
        <v>2396</v>
      </c>
      <c r="B2299" s="15" t="s">
        <v>94</v>
      </c>
      <c r="C2299" s="15" t="n">
        <v>0</v>
      </c>
      <c r="D2299" s="15" t="s">
        <v>26</v>
      </c>
      <c r="E2299" s="15" t="s">
        <v>24</v>
      </c>
      <c r="F2299" s="15" t="n">
        <v>54</v>
      </c>
      <c r="G2299" s="15" t="s">
        <v>26</v>
      </c>
      <c r="H2299" s="15" t="s">
        <v>26</v>
      </c>
      <c r="I2299" s="15" t="s">
        <v>102</v>
      </c>
      <c r="J2299" s="15" t="s">
        <v>24</v>
      </c>
      <c r="K2299" s="15" t="s">
        <v>26</v>
      </c>
      <c r="L2299" s="15" t="s">
        <v>26</v>
      </c>
      <c r="M2299" s="15" t="s">
        <v>26</v>
      </c>
      <c r="N2299" s="15" t="s">
        <v>26</v>
      </c>
      <c r="O2299" s="15" t="s">
        <v>26</v>
      </c>
      <c r="P2299" s="15" t="s">
        <v>27</v>
      </c>
      <c r="Q2299" s="15" t="s">
        <v>24</v>
      </c>
      <c r="R2299" s="15" t="s">
        <v>15</v>
      </c>
      <c r="S2299" s="18" t="n">
        <v>110.35</v>
      </c>
      <c r="T2299" s="15" t="n">
        <v>5893.15</v>
      </c>
      <c r="U2299" s="15" t="s">
        <v>26</v>
      </c>
      <c r="V2299" s="18" t="n">
        <f aca="false">IF(ISNUMBER(T2299),T2299,0)</f>
        <v>5893.15</v>
      </c>
      <c r="W2299" s="15" t="n">
        <f aca="false">IF(U2299="Yes",1,0)</f>
        <v>1</v>
      </c>
      <c r="X2299" s="15" t="str">
        <f aca="false">IF(F2299&lt;=12,"0-12 months",IF(F2299&lt;=24,"13-24 months",IF(F2299&lt;=48,"25-48 months","49-72 months")))</f>
        <v>49-72 months</v>
      </c>
      <c r="Y2299" s="15" t="str">
        <f aca="false">IF(C2299=1,"Yes","No")</f>
        <v>No</v>
      </c>
      <c r="Z2299" s="15" t="n">
        <f aca="false">COUNTIF(J2299:O2299,"Yes")</f>
        <v>5</v>
      </c>
      <c r="AA2299" s="18" t="n">
        <f aca="false">S2299*W2299</f>
        <v>110.35</v>
      </c>
      <c r="AB2299" s="15" t="n">
        <f aca="false">(P2299="Month-to-month")+(I2299="Fiber optic")+(R2299="Electronic check")+(F2299&lt;=12)+(M2299="No")+(J2299="No")</f>
        <v>3</v>
      </c>
      <c r="AC2299" s="15" t="str">
        <f aca="false">IF(AB2299&gt;=5,"High",IF(AB2299&gt;=3,"Medium","Low"))</f>
        <v>Medium</v>
      </c>
    </row>
    <row r="2300" customFormat="false" ht="15" hidden="false" customHeight="false" outlineLevel="0" collapsed="false">
      <c r="A2300" s="15" t="s">
        <v>2397</v>
      </c>
      <c r="B2300" s="15" t="s">
        <v>98</v>
      </c>
      <c r="C2300" s="15" t="n">
        <v>0</v>
      </c>
      <c r="D2300" s="15" t="s">
        <v>26</v>
      </c>
      <c r="E2300" s="15" t="s">
        <v>26</v>
      </c>
      <c r="F2300" s="15" t="n">
        <v>69</v>
      </c>
      <c r="G2300" s="15" t="s">
        <v>26</v>
      </c>
      <c r="H2300" s="15" t="s">
        <v>26</v>
      </c>
      <c r="I2300" s="15" t="s">
        <v>102</v>
      </c>
      <c r="J2300" s="15" t="s">
        <v>24</v>
      </c>
      <c r="K2300" s="15" t="s">
        <v>24</v>
      </c>
      <c r="L2300" s="15" t="s">
        <v>26</v>
      </c>
      <c r="M2300" s="15" t="s">
        <v>24</v>
      </c>
      <c r="N2300" s="15" t="s">
        <v>24</v>
      </c>
      <c r="O2300" s="15" t="s">
        <v>24</v>
      </c>
      <c r="P2300" s="15" t="s">
        <v>29</v>
      </c>
      <c r="Q2300" s="15" t="s">
        <v>26</v>
      </c>
      <c r="R2300" s="15" t="s">
        <v>21</v>
      </c>
      <c r="S2300" s="18" t="n">
        <v>79.2</v>
      </c>
      <c r="T2300" s="15" t="n">
        <v>5420.65</v>
      </c>
      <c r="U2300" s="15" t="s">
        <v>24</v>
      </c>
      <c r="V2300" s="18" t="n">
        <f aca="false">IF(ISNUMBER(T2300),T2300,0)</f>
        <v>5420.65</v>
      </c>
      <c r="W2300" s="15" t="n">
        <f aca="false">IF(U2300="Yes",1,0)</f>
        <v>0</v>
      </c>
      <c r="X2300" s="15" t="str">
        <f aca="false">IF(F2300&lt;=12,"0-12 months",IF(F2300&lt;=24,"13-24 months",IF(F2300&lt;=48,"25-48 months","49-72 months")))</f>
        <v>49-72 months</v>
      </c>
      <c r="Y2300" s="15" t="str">
        <f aca="false">IF(C2300=1,"Yes","No")</f>
        <v>No</v>
      </c>
      <c r="Z2300" s="15" t="n">
        <f aca="false">COUNTIF(J2300:O2300,"Yes")</f>
        <v>1</v>
      </c>
      <c r="AA2300" s="18" t="n">
        <f aca="false">S2300*W2300</f>
        <v>0</v>
      </c>
      <c r="AB2300" s="15" t="n">
        <f aca="false">(P2300="Month-to-month")+(I2300="Fiber optic")+(R2300="Electronic check")+(F2300&lt;=12)+(M2300="No")+(J2300="No")</f>
        <v>3</v>
      </c>
      <c r="AC2300" s="15" t="str">
        <f aca="false">IF(AB2300&gt;=5,"High",IF(AB2300&gt;=3,"Medium","Low"))</f>
        <v>Medium</v>
      </c>
    </row>
    <row r="2301" customFormat="false" ht="15" hidden="false" customHeight="false" outlineLevel="0" collapsed="false">
      <c r="A2301" s="15" t="s">
        <v>2398</v>
      </c>
      <c r="B2301" s="15" t="s">
        <v>94</v>
      </c>
      <c r="C2301" s="15" t="n">
        <v>0</v>
      </c>
      <c r="D2301" s="15" t="s">
        <v>24</v>
      </c>
      <c r="E2301" s="15" t="s">
        <v>24</v>
      </c>
      <c r="F2301" s="15" t="n">
        <v>48</v>
      </c>
      <c r="G2301" s="15" t="s">
        <v>26</v>
      </c>
      <c r="H2301" s="15" t="s">
        <v>24</v>
      </c>
      <c r="I2301" s="15" t="s">
        <v>96</v>
      </c>
      <c r="J2301" s="15" t="s">
        <v>26</v>
      </c>
      <c r="K2301" s="15" t="s">
        <v>26</v>
      </c>
      <c r="L2301" s="15" t="s">
        <v>24</v>
      </c>
      <c r="M2301" s="15" t="s">
        <v>24</v>
      </c>
      <c r="N2301" s="15" t="s">
        <v>24</v>
      </c>
      <c r="O2301" s="15" t="s">
        <v>24</v>
      </c>
      <c r="P2301" s="15" t="s">
        <v>29</v>
      </c>
      <c r="Q2301" s="15" t="s">
        <v>24</v>
      </c>
      <c r="R2301" s="15" t="s">
        <v>21</v>
      </c>
      <c r="S2301" s="18" t="n">
        <v>55.5</v>
      </c>
      <c r="T2301" s="15" t="n">
        <v>2627.35</v>
      </c>
      <c r="U2301" s="15" t="s">
        <v>24</v>
      </c>
      <c r="V2301" s="18" t="n">
        <f aca="false">IF(ISNUMBER(T2301),T2301,0)</f>
        <v>2627.35</v>
      </c>
      <c r="W2301" s="15" t="n">
        <f aca="false">IF(U2301="Yes",1,0)</f>
        <v>0</v>
      </c>
      <c r="X2301" s="15" t="str">
        <f aca="false">IF(F2301&lt;=12,"0-12 months",IF(F2301&lt;=24,"13-24 months",IF(F2301&lt;=48,"25-48 months","49-72 months")))</f>
        <v>25-48 months</v>
      </c>
      <c r="Y2301" s="15" t="str">
        <f aca="false">IF(C2301=1,"Yes","No")</f>
        <v>No</v>
      </c>
      <c r="Z2301" s="15" t="n">
        <f aca="false">COUNTIF(J2301:O2301,"Yes")</f>
        <v>2</v>
      </c>
      <c r="AA2301" s="18" t="n">
        <f aca="false">S2301*W2301</f>
        <v>0</v>
      </c>
      <c r="AB2301" s="15" t="n">
        <f aca="false">(P2301="Month-to-month")+(I2301="Fiber optic")+(R2301="Electronic check")+(F2301&lt;=12)+(M2301="No")+(J2301="No")</f>
        <v>1</v>
      </c>
      <c r="AC2301" s="15" t="str">
        <f aca="false">IF(AB2301&gt;=5,"High",IF(AB2301&gt;=3,"Medium","Low"))</f>
        <v>Low</v>
      </c>
    </row>
    <row r="2302" customFormat="false" ht="15" hidden="false" customHeight="false" outlineLevel="0" collapsed="false">
      <c r="A2302" s="15" t="s">
        <v>2399</v>
      </c>
      <c r="B2302" s="15" t="s">
        <v>94</v>
      </c>
      <c r="C2302" s="15" t="n">
        <v>0</v>
      </c>
      <c r="D2302" s="15" t="s">
        <v>26</v>
      </c>
      <c r="E2302" s="15" t="s">
        <v>26</v>
      </c>
      <c r="F2302" s="15" t="n">
        <v>48</v>
      </c>
      <c r="G2302" s="15" t="s">
        <v>26</v>
      </c>
      <c r="H2302" s="15" t="s">
        <v>26</v>
      </c>
      <c r="I2302" s="15" t="s">
        <v>102</v>
      </c>
      <c r="J2302" s="15" t="s">
        <v>26</v>
      </c>
      <c r="K2302" s="15" t="s">
        <v>26</v>
      </c>
      <c r="L2302" s="15" t="s">
        <v>24</v>
      </c>
      <c r="M2302" s="15" t="s">
        <v>24</v>
      </c>
      <c r="N2302" s="15" t="s">
        <v>26</v>
      </c>
      <c r="O2302" s="15" t="s">
        <v>26</v>
      </c>
      <c r="P2302" s="15" t="s">
        <v>27</v>
      </c>
      <c r="Q2302" s="15" t="s">
        <v>26</v>
      </c>
      <c r="R2302" s="15" t="s">
        <v>21</v>
      </c>
      <c r="S2302" s="18" t="n">
        <v>103.25</v>
      </c>
      <c r="T2302" s="15" t="n">
        <v>5037.55</v>
      </c>
      <c r="U2302" s="15" t="s">
        <v>26</v>
      </c>
      <c r="V2302" s="18" t="n">
        <f aca="false">IF(ISNUMBER(T2302),T2302,0)</f>
        <v>5037.55</v>
      </c>
      <c r="W2302" s="15" t="n">
        <f aca="false">IF(U2302="Yes",1,0)</f>
        <v>1</v>
      </c>
      <c r="X2302" s="15" t="str">
        <f aca="false">IF(F2302&lt;=12,"0-12 months",IF(F2302&lt;=24,"13-24 months",IF(F2302&lt;=48,"25-48 months","49-72 months")))</f>
        <v>25-48 months</v>
      </c>
      <c r="Y2302" s="15" t="str">
        <f aca="false">IF(C2302=1,"Yes","No")</f>
        <v>No</v>
      </c>
      <c r="Z2302" s="15" t="n">
        <f aca="false">COUNTIF(J2302:O2302,"Yes")</f>
        <v>4</v>
      </c>
      <c r="AA2302" s="18" t="n">
        <f aca="false">S2302*W2302</f>
        <v>103.25</v>
      </c>
      <c r="AB2302" s="15" t="n">
        <f aca="false">(P2302="Month-to-month")+(I2302="Fiber optic")+(R2302="Electronic check")+(F2302&lt;=12)+(M2302="No")+(J2302="No")</f>
        <v>2</v>
      </c>
      <c r="AC2302" s="15" t="str">
        <f aca="false">IF(AB2302&gt;=5,"High",IF(AB2302&gt;=3,"Medium","Low"))</f>
        <v>Low</v>
      </c>
    </row>
    <row r="2303" customFormat="false" ht="15" hidden="false" customHeight="false" outlineLevel="0" collapsed="false">
      <c r="A2303" s="15" t="s">
        <v>2400</v>
      </c>
      <c r="B2303" s="15" t="s">
        <v>94</v>
      </c>
      <c r="C2303" s="15" t="n">
        <v>0</v>
      </c>
      <c r="D2303" s="15" t="s">
        <v>26</v>
      </c>
      <c r="E2303" s="15" t="s">
        <v>24</v>
      </c>
      <c r="F2303" s="15" t="n">
        <v>8</v>
      </c>
      <c r="G2303" s="15" t="s">
        <v>26</v>
      </c>
      <c r="H2303" s="15" t="s">
        <v>26</v>
      </c>
      <c r="I2303" s="15" t="s">
        <v>102</v>
      </c>
      <c r="J2303" s="15" t="s">
        <v>24</v>
      </c>
      <c r="K2303" s="15" t="s">
        <v>24</v>
      </c>
      <c r="L2303" s="15" t="s">
        <v>24</v>
      </c>
      <c r="M2303" s="15" t="s">
        <v>26</v>
      </c>
      <c r="N2303" s="15" t="s">
        <v>24</v>
      </c>
      <c r="O2303" s="15" t="s">
        <v>26</v>
      </c>
      <c r="P2303" s="15" t="s">
        <v>25</v>
      </c>
      <c r="Q2303" s="15" t="s">
        <v>26</v>
      </c>
      <c r="R2303" s="15" t="s">
        <v>15</v>
      </c>
      <c r="S2303" s="18" t="n">
        <v>90.25</v>
      </c>
      <c r="T2303" s="15" t="n">
        <v>743.75</v>
      </c>
      <c r="U2303" s="15" t="s">
        <v>24</v>
      </c>
      <c r="V2303" s="18" t="n">
        <f aca="false">IF(ISNUMBER(T2303),T2303,0)</f>
        <v>743.75</v>
      </c>
      <c r="W2303" s="15" t="n">
        <f aca="false">IF(U2303="Yes",1,0)</f>
        <v>0</v>
      </c>
      <c r="X2303" s="15" t="str">
        <f aca="false">IF(F2303&lt;=12,"0-12 months",IF(F2303&lt;=24,"13-24 months",IF(F2303&lt;=48,"25-48 months","49-72 months")))</f>
        <v>0-12 months</v>
      </c>
      <c r="Y2303" s="15" t="str">
        <f aca="false">IF(C2303=1,"Yes","No")</f>
        <v>No</v>
      </c>
      <c r="Z2303" s="15" t="n">
        <f aca="false">COUNTIF(J2303:O2303,"Yes")</f>
        <v>2</v>
      </c>
      <c r="AA2303" s="18" t="n">
        <f aca="false">S2303*W2303</f>
        <v>0</v>
      </c>
      <c r="AB2303" s="15" t="n">
        <f aca="false">(P2303="Month-to-month")+(I2303="Fiber optic")+(R2303="Electronic check")+(F2303&lt;=12)+(M2303="No")+(J2303="No")</f>
        <v>5</v>
      </c>
      <c r="AC2303" s="15" t="str">
        <f aca="false">IF(AB2303&gt;=5,"High",IF(AB2303&gt;=3,"Medium","Low"))</f>
        <v>High</v>
      </c>
    </row>
    <row r="2304" customFormat="false" ht="15" hidden="false" customHeight="false" outlineLevel="0" collapsed="false">
      <c r="A2304" s="15" t="s">
        <v>2401</v>
      </c>
      <c r="B2304" s="15" t="s">
        <v>98</v>
      </c>
      <c r="C2304" s="15" t="n">
        <v>0</v>
      </c>
      <c r="D2304" s="15" t="s">
        <v>26</v>
      </c>
      <c r="E2304" s="15" t="s">
        <v>26</v>
      </c>
      <c r="F2304" s="15" t="n">
        <v>71</v>
      </c>
      <c r="G2304" s="15" t="s">
        <v>26</v>
      </c>
      <c r="H2304" s="15" t="s">
        <v>26</v>
      </c>
      <c r="I2304" s="15" t="s">
        <v>96</v>
      </c>
      <c r="J2304" s="15" t="s">
        <v>26</v>
      </c>
      <c r="K2304" s="15" t="s">
        <v>26</v>
      </c>
      <c r="L2304" s="15" t="s">
        <v>26</v>
      </c>
      <c r="M2304" s="15" t="s">
        <v>26</v>
      </c>
      <c r="N2304" s="15" t="s">
        <v>26</v>
      </c>
      <c r="O2304" s="15" t="s">
        <v>26</v>
      </c>
      <c r="P2304" s="15" t="s">
        <v>29</v>
      </c>
      <c r="Q2304" s="15" t="s">
        <v>26</v>
      </c>
      <c r="R2304" s="15" t="s">
        <v>17</v>
      </c>
      <c r="S2304" s="18" t="n">
        <v>91.25</v>
      </c>
      <c r="T2304" s="15" t="n">
        <v>6589.6</v>
      </c>
      <c r="U2304" s="15" t="s">
        <v>24</v>
      </c>
      <c r="V2304" s="18" t="n">
        <f aca="false">IF(ISNUMBER(T2304),T2304,0)</f>
        <v>6589.6</v>
      </c>
      <c r="W2304" s="15" t="n">
        <f aca="false">IF(U2304="Yes",1,0)</f>
        <v>0</v>
      </c>
      <c r="X2304" s="15" t="str">
        <f aca="false">IF(F2304&lt;=12,"0-12 months",IF(F2304&lt;=24,"13-24 months",IF(F2304&lt;=48,"25-48 months","49-72 months")))</f>
        <v>49-72 months</v>
      </c>
      <c r="Y2304" s="15" t="str">
        <f aca="false">IF(C2304=1,"Yes","No")</f>
        <v>No</v>
      </c>
      <c r="Z2304" s="15" t="n">
        <f aca="false">COUNTIF(J2304:O2304,"Yes")</f>
        <v>6</v>
      </c>
      <c r="AA2304" s="18" t="n">
        <f aca="false">S2304*W2304</f>
        <v>0</v>
      </c>
      <c r="AB2304" s="15" t="n">
        <f aca="false">(P2304="Month-to-month")+(I2304="Fiber optic")+(R2304="Electronic check")+(F2304&lt;=12)+(M2304="No")+(J2304="No")</f>
        <v>0</v>
      </c>
      <c r="AC2304" s="15" t="str">
        <f aca="false">IF(AB2304&gt;=5,"High",IF(AB2304&gt;=3,"Medium","Low"))</f>
        <v>Low</v>
      </c>
    </row>
    <row r="2305" customFormat="false" ht="15" hidden="false" customHeight="false" outlineLevel="0" collapsed="false">
      <c r="A2305" s="15" t="s">
        <v>2402</v>
      </c>
      <c r="B2305" s="15" t="s">
        <v>98</v>
      </c>
      <c r="C2305" s="15" t="n">
        <v>0</v>
      </c>
      <c r="D2305" s="15" t="s">
        <v>24</v>
      </c>
      <c r="E2305" s="15" t="s">
        <v>24</v>
      </c>
      <c r="F2305" s="15" t="n">
        <v>2</v>
      </c>
      <c r="G2305" s="15" t="s">
        <v>26</v>
      </c>
      <c r="H2305" s="15" t="s">
        <v>24</v>
      </c>
      <c r="I2305" s="15" t="s">
        <v>96</v>
      </c>
      <c r="J2305" s="15" t="s">
        <v>26</v>
      </c>
      <c r="K2305" s="15" t="s">
        <v>24</v>
      </c>
      <c r="L2305" s="15" t="s">
        <v>24</v>
      </c>
      <c r="M2305" s="15" t="s">
        <v>24</v>
      </c>
      <c r="N2305" s="15" t="s">
        <v>24</v>
      </c>
      <c r="O2305" s="15" t="s">
        <v>24</v>
      </c>
      <c r="P2305" s="15" t="s">
        <v>25</v>
      </c>
      <c r="Q2305" s="15" t="s">
        <v>26</v>
      </c>
      <c r="R2305" s="15" t="s">
        <v>15</v>
      </c>
      <c r="S2305" s="18" t="n">
        <v>47.8</v>
      </c>
      <c r="T2305" s="15" t="n">
        <v>92.45</v>
      </c>
      <c r="U2305" s="15" t="s">
        <v>26</v>
      </c>
      <c r="V2305" s="18" t="n">
        <f aca="false">IF(ISNUMBER(T2305),T2305,0)</f>
        <v>92.45</v>
      </c>
      <c r="W2305" s="15" t="n">
        <f aca="false">IF(U2305="Yes",1,0)</f>
        <v>1</v>
      </c>
      <c r="X2305" s="15" t="str">
        <f aca="false">IF(F2305&lt;=12,"0-12 months",IF(F2305&lt;=24,"13-24 months",IF(F2305&lt;=48,"25-48 months","49-72 months")))</f>
        <v>0-12 months</v>
      </c>
      <c r="Y2305" s="15" t="str">
        <f aca="false">IF(C2305=1,"Yes","No")</f>
        <v>No</v>
      </c>
      <c r="Z2305" s="15" t="n">
        <f aca="false">COUNTIF(J2305:O2305,"Yes")</f>
        <v>1</v>
      </c>
      <c r="AA2305" s="18" t="n">
        <f aca="false">S2305*W2305</f>
        <v>47.8</v>
      </c>
      <c r="AB2305" s="15" t="n">
        <f aca="false">(P2305="Month-to-month")+(I2305="Fiber optic")+(R2305="Electronic check")+(F2305&lt;=12)+(M2305="No")+(J2305="No")</f>
        <v>4</v>
      </c>
      <c r="AC2305" s="15" t="str">
        <f aca="false">IF(AB2305&gt;=5,"High",IF(AB2305&gt;=3,"Medium","Low"))</f>
        <v>Medium</v>
      </c>
    </row>
    <row r="2306" customFormat="false" ht="15" hidden="false" customHeight="false" outlineLevel="0" collapsed="false">
      <c r="A2306" s="15" t="s">
        <v>2403</v>
      </c>
      <c r="B2306" s="15" t="s">
        <v>98</v>
      </c>
      <c r="C2306" s="15" t="n">
        <v>0</v>
      </c>
      <c r="D2306" s="15" t="s">
        <v>26</v>
      </c>
      <c r="E2306" s="15" t="s">
        <v>24</v>
      </c>
      <c r="F2306" s="15" t="n">
        <v>67</v>
      </c>
      <c r="G2306" s="15" t="s">
        <v>26</v>
      </c>
      <c r="H2306" s="15" t="s">
        <v>24</v>
      </c>
      <c r="I2306" s="15" t="s">
        <v>102</v>
      </c>
      <c r="J2306" s="15" t="s">
        <v>26</v>
      </c>
      <c r="K2306" s="15" t="s">
        <v>26</v>
      </c>
      <c r="L2306" s="15" t="s">
        <v>24</v>
      </c>
      <c r="M2306" s="15" t="s">
        <v>24</v>
      </c>
      <c r="N2306" s="15" t="s">
        <v>26</v>
      </c>
      <c r="O2306" s="15" t="s">
        <v>26</v>
      </c>
      <c r="P2306" s="15" t="s">
        <v>27</v>
      </c>
      <c r="Q2306" s="15" t="s">
        <v>26</v>
      </c>
      <c r="R2306" s="15" t="s">
        <v>21</v>
      </c>
      <c r="S2306" s="18" t="n">
        <v>100.9</v>
      </c>
      <c r="T2306" s="15" t="n">
        <v>6733.15</v>
      </c>
      <c r="U2306" s="15" t="s">
        <v>24</v>
      </c>
      <c r="V2306" s="18" t="n">
        <f aca="false">IF(ISNUMBER(T2306),T2306,0)</f>
        <v>6733.15</v>
      </c>
      <c r="W2306" s="15" t="n">
        <f aca="false">IF(U2306="Yes",1,0)</f>
        <v>0</v>
      </c>
      <c r="X2306" s="15" t="str">
        <f aca="false">IF(F2306&lt;=12,"0-12 months",IF(F2306&lt;=24,"13-24 months",IF(F2306&lt;=48,"25-48 months","49-72 months")))</f>
        <v>49-72 months</v>
      </c>
      <c r="Y2306" s="15" t="str">
        <f aca="false">IF(C2306=1,"Yes","No")</f>
        <v>No</v>
      </c>
      <c r="Z2306" s="15" t="n">
        <f aca="false">COUNTIF(J2306:O2306,"Yes")</f>
        <v>4</v>
      </c>
      <c r="AA2306" s="18" t="n">
        <f aca="false">S2306*W2306</f>
        <v>0</v>
      </c>
      <c r="AB2306" s="15" t="n">
        <f aca="false">(P2306="Month-to-month")+(I2306="Fiber optic")+(R2306="Electronic check")+(F2306&lt;=12)+(M2306="No")+(J2306="No")</f>
        <v>2</v>
      </c>
      <c r="AC2306" s="15" t="str">
        <f aca="false">IF(AB2306&gt;=5,"High",IF(AB2306&gt;=3,"Medium","Low"))</f>
        <v>Low</v>
      </c>
    </row>
    <row r="2307" customFormat="false" ht="15" hidden="false" customHeight="false" outlineLevel="0" collapsed="false">
      <c r="A2307" s="15" t="s">
        <v>2404</v>
      </c>
      <c r="B2307" s="15" t="s">
        <v>98</v>
      </c>
      <c r="C2307" s="15" t="n">
        <v>0</v>
      </c>
      <c r="D2307" s="15" t="s">
        <v>26</v>
      </c>
      <c r="E2307" s="15" t="s">
        <v>26</v>
      </c>
      <c r="F2307" s="15" t="n">
        <v>34</v>
      </c>
      <c r="G2307" s="15" t="s">
        <v>26</v>
      </c>
      <c r="H2307" s="15" t="s">
        <v>26</v>
      </c>
      <c r="I2307" s="15" t="s">
        <v>102</v>
      </c>
      <c r="J2307" s="15" t="s">
        <v>24</v>
      </c>
      <c r="K2307" s="15" t="s">
        <v>26</v>
      </c>
      <c r="L2307" s="15" t="s">
        <v>24</v>
      </c>
      <c r="M2307" s="15" t="s">
        <v>24</v>
      </c>
      <c r="N2307" s="15" t="s">
        <v>26</v>
      </c>
      <c r="O2307" s="15" t="s">
        <v>26</v>
      </c>
      <c r="P2307" s="15" t="s">
        <v>25</v>
      </c>
      <c r="Q2307" s="15" t="s">
        <v>26</v>
      </c>
      <c r="R2307" s="15" t="s">
        <v>19</v>
      </c>
      <c r="S2307" s="18" t="n">
        <v>97.7</v>
      </c>
      <c r="T2307" s="15" t="n">
        <v>3410</v>
      </c>
      <c r="U2307" s="15" t="s">
        <v>24</v>
      </c>
      <c r="V2307" s="18" t="n">
        <f aca="false">IF(ISNUMBER(T2307),T2307,0)</f>
        <v>3410</v>
      </c>
      <c r="W2307" s="15" t="n">
        <f aca="false">IF(U2307="Yes",1,0)</f>
        <v>0</v>
      </c>
      <c r="X2307" s="15" t="str">
        <f aca="false">IF(F2307&lt;=12,"0-12 months",IF(F2307&lt;=24,"13-24 months",IF(F2307&lt;=48,"25-48 months","49-72 months")))</f>
        <v>25-48 months</v>
      </c>
      <c r="Y2307" s="15" t="str">
        <f aca="false">IF(C2307=1,"Yes","No")</f>
        <v>No</v>
      </c>
      <c r="Z2307" s="15" t="n">
        <f aca="false">COUNTIF(J2307:O2307,"Yes")</f>
        <v>3</v>
      </c>
      <c r="AA2307" s="18" t="n">
        <f aca="false">S2307*W2307</f>
        <v>0</v>
      </c>
      <c r="AB2307" s="15" t="n">
        <f aca="false">(P2307="Month-to-month")+(I2307="Fiber optic")+(R2307="Electronic check")+(F2307&lt;=12)+(M2307="No")+(J2307="No")</f>
        <v>4</v>
      </c>
      <c r="AC2307" s="15" t="str">
        <f aca="false">IF(AB2307&gt;=5,"High",IF(AB2307&gt;=3,"Medium","Low"))</f>
        <v>Medium</v>
      </c>
    </row>
    <row r="2308" customFormat="false" ht="15" hidden="false" customHeight="false" outlineLevel="0" collapsed="false">
      <c r="A2308" s="15" t="s">
        <v>2405</v>
      </c>
      <c r="B2308" s="15" t="s">
        <v>94</v>
      </c>
      <c r="C2308" s="15" t="n">
        <v>0</v>
      </c>
      <c r="D2308" s="15" t="s">
        <v>24</v>
      </c>
      <c r="E2308" s="15" t="s">
        <v>24</v>
      </c>
      <c r="F2308" s="15" t="n">
        <v>3</v>
      </c>
      <c r="G2308" s="15" t="s">
        <v>26</v>
      </c>
      <c r="H2308" s="15" t="s">
        <v>24</v>
      </c>
      <c r="I2308" s="15" t="s">
        <v>102</v>
      </c>
      <c r="J2308" s="15" t="s">
        <v>24</v>
      </c>
      <c r="K2308" s="15" t="s">
        <v>24</v>
      </c>
      <c r="L2308" s="15" t="s">
        <v>24</v>
      </c>
      <c r="M2308" s="15" t="s">
        <v>24</v>
      </c>
      <c r="N2308" s="15" t="s">
        <v>24</v>
      </c>
      <c r="O2308" s="15" t="s">
        <v>24</v>
      </c>
      <c r="P2308" s="15" t="s">
        <v>25</v>
      </c>
      <c r="Q2308" s="15" t="s">
        <v>26</v>
      </c>
      <c r="R2308" s="15" t="s">
        <v>15</v>
      </c>
      <c r="S2308" s="18" t="n">
        <v>69.85</v>
      </c>
      <c r="T2308" s="15" t="n">
        <v>199.85</v>
      </c>
      <c r="U2308" s="15" t="s">
        <v>24</v>
      </c>
      <c r="V2308" s="18" t="n">
        <f aca="false">IF(ISNUMBER(T2308),T2308,0)</f>
        <v>199.85</v>
      </c>
      <c r="W2308" s="15" t="n">
        <f aca="false">IF(U2308="Yes",1,0)</f>
        <v>0</v>
      </c>
      <c r="X2308" s="15" t="str">
        <f aca="false">IF(F2308&lt;=12,"0-12 months",IF(F2308&lt;=24,"13-24 months",IF(F2308&lt;=48,"25-48 months","49-72 months")))</f>
        <v>0-12 months</v>
      </c>
      <c r="Y2308" s="15" t="str">
        <f aca="false">IF(C2308=1,"Yes","No")</f>
        <v>No</v>
      </c>
      <c r="Z2308" s="15" t="n">
        <f aca="false">COUNTIF(J2308:O2308,"Yes")</f>
        <v>0</v>
      </c>
      <c r="AA2308" s="18" t="n">
        <f aca="false">S2308*W2308</f>
        <v>0</v>
      </c>
      <c r="AB2308" s="15" t="n">
        <f aca="false">(P2308="Month-to-month")+(I2308="Fiber optic")+(R2308="Electronic check")+(F2308&lt;=12)+(M2308="No")+(J2308="No")</f>
        <v>6</v>
      </c>
      <c r="AC2308" s="15" t="str">
        <f aca="false">IF(AB2308&gt;=5,"High",IF(AB2308&gt;=3,"Medium","Low"))</f>
        <v>High</v>
      </c>
    </row>
    <row r="2309" customFormat="false" ht="15" hidden="false" customHeight="false" outlineLevel="0" collapsed="false">
      <c r="A2309" s="15" t="s">
        <v>2406</v>
      </c>
      <c r="B2309" s="15" t="s">
        <v>94</v>
      </c>
      <c r="C2309" s="15" t="n">
        <v>0</v>
      </c>
      <c r="D2309" s="15" t="s">
        <v>26</v>
      </c>
      <c r="E2309" s="15" t="s">
        <v>26</v>
      </c>
      <c r="F2309" s="15" t="n">
        <v>9</v>
      </c>
      <c r="G2309" s="15" t="s">
        <v>26</v>
      </c>
      <c r="H2309" s="15" t="s">
        <v>24</v>
      </c>
      <c r="I2309" s="15" t="s">
        <v>96</v>
      </c>
      <c r="J2309" s="15" t="s">
        <v>24</v>
      </c>
      <c r="K2309" s="15" t="s">
        <v>26</v>
      </c>
      <c r="L2309" s="15" t="s">
        <v>24</v>
      </c>
      <c r="M2309" s="15" t="s">
        <v>26</v>
      </c>
      <c r="N2309" s="15" t="s">
        <v>26</v>
      </c>
      <c r="O2309" s="15" t="s">
        <v>24</v>
      </c>
      <c r="P2309" s="15" t="s">
        <v>27</v>
      </c>
      <c r="Q2309" s="15" t="s">
        <v>26</v>
      </c>
      <c r="R2309" s="15" t="s">
        <v>17</v>
      </c>
      <c r="S2309" s="18" t="n">
        <v>65.6</v>
      </c>
      <c r="T2309" s="15" t="n">
        <v>593.3</v>
      </c>
      <c r="U2309" s="15" t="s">
        <v>24</v>
      </c>
      <c r="V2309" s="18" t="n">
        <f aca="false">IF(ISNUMBER(T2309),T2309,0)</f>
        <v>593.3</v>
      </c>
      <c r="W2309" s="15" t="n">
        <f aca="false">IF(U2309="Yes",1,0)</f>
        <v>0</v>
      </c>
      <c r="X2309" s="15" t="str">
        <f aca="false">IF(F2309&lt;=12,"0-12 months",IF(F2309&lt;=24,"13-24 months",IF(F2309&lt;=48,"25-48 months","49-72 months")))</f>
        <v>0-12 months</v>
      </c>
      <c r="Y2309" s="15" t="str">
        <f aca="false">IF(C2309=1,"Yes","No")</f>
        <v>No</v>
      </c>
      <c r="Z2309" s="15" t="n">
        <f aca="false">COUNTIF(J2309:O2309,"Yes")</f>
        <v>3</v>
      </c>
      <c r="AA2309" s="18" t="n">
        <f aca="false">S2309*W2309</f>
        <v>0</v>
      </c>
      <c r="AB2309" s="15" t="n">
        <f aca="false">(P2309="Month-to-month")+(I2309="Fiber optic")+(R2309="Electronic check")+(F2309&lt;=12)+(M2309="No")+(J2309="No")</f>
        <v>2</v>
      </c>
      <c r="AC2309" s="15" t="str">
        <f aca="false">IF(AB2309&gt;=5,"High",IF(AB2309&gt;=3,"Medium","Low"))</f>
        <v>Low</v>
      </c>
    </row>
    <row r="2310" customFormat="false" ht="15" hidden="false" customHeight="false" outlineLevel="0" collapsed="false">
      <c r="A2310" s="15" t="s">
        <v>2407</v>
      </c>
      <c r="B2310" s="15" t="s">
        <v>98</v>
      </c>
      <c r="C2310" s="15" t="n">
        <v>0</v>
      </c>
      <c r="D2310" s="15" t="s">
        <v>26</v>
      </c>
      <c r="E2310" s="15" t="s">
        <v>26</v>
      </c>
      <c r="F2310" s="15" t="n">
        <v>71</v>
      </c>
      <c r="G2310" s="15" t="s">
        <v>26</v>
      </c>
      <c r="H2310" s="15" t="s">
        <v>24</v>
      </c>
      <c r="I2310" s="15" t="s">
        <v>102</v>
      </c>
      <c r="J2310" s="15" t="s">
        <v>26</v>
      </c>
      <c r="K2310" s="15" t="s">
        <v>26</v>
      </c>
      <c r="L2310" s="15" t="s">
        <v>26</v>
      </c>
      <c r="M2310" s="15" t="s">
        <v>24</v>
      </c>
      <c r="N2310" s="15" t="s">
        <v>26</v>
      </c>
      <c r="O2310" s="15" t="s">
        <v>26</v>
      </c>
      <c r="P2310" s="15" t="s">
        <v>27</v>
      </c>
      <c r="Q2310" s="15" t="s">
        <v>26</v>
      </c>
      <c r="R2310" s="15" t="s">
        <v>19</v>
      </c>
      <c r="S2310" s="18" t="n">
        <v>104.65</v>
      </c>
      <c r="T2310" s="15" t="n">
        <v>7288.4</v>
      </c>
      <c r="U2310" s="15" t="s">
        <v>24</v>
      </c>
      <c r="V2310" s="18" t="n">
        <f aca="false">IF(ISNUMBER(T2310),T2310,0)</f>
        <v>7288.4</v>
      </c>
      <c r="W2310" s="15" t="n">
        <f aca="false">IF(U2310="Yes",1,0)</f>
        <v>0</v>
      </c>
      <c r="X2310" s="15" t="str">
        <f aca="false">IF(F2310&lt;=12,"0-12 months",IF(F2310&lt;=24,"13-24 months",IF(F2310&lt;=48,"25-48 months","49-72 months")))</f>
        <v>49-72 months</v>
      </c>
      <c r="Y2310" s="15" t="str">
        <f aca="false">IF(C2310=1,"Yes","No")</f>
        <v>No</v>
      </c>
      <c r="Z2310" s="15" t="n">
        <f aca="false">COUNTIF(J2310:O2310,"Yes")</f>
        <v>5</v>
      </c>
      <c r="AA2310" s="18" t="n">
        <f aca="false">S2310*W2310</f>
        <v>0</v>
      </c>
      <c r="AB2310" s="15" t="n">
        <f aca="false">(P2310="Month-to-month")+(I2310="Fiber optic")+(R2310="Electronic check")+(F2310&lt;=12)+(M2310="No")+(J2310="No")</f>
        <v>2</v>
      </c>
      <c r="AC2310" s="15" t="str">
        <f aca="false">IF(AB2310&gt;=5,"High",IF(AB2310&gt;=3,"Medium","Low"))</f>
        <v>Low</v>
      </c>
    </row>
    <row r="2311" customFormat="false" ht="15" hidden="false" customHeight="false" outlineLevel="0" collapsed="false">
      <c r="A2311" s="15" t="s">
        <v>2408</v>
      </c>
      <c r="B2311" s="15" t="s">
        <v>98</v>
      </c>
      <c r="C2311" s="15" t="n">
        <v>0</v>
      </c>
      <c r="D2311" s="15" t="s">
        <v>24</v>
      </c>
      <c r="E2311" s="15" t="s">
        <v>24</v>
      </c>
      <c r="F2311" s="15" t="n">
        <v>57</v>
      </c>
      <c r="G2311" s="15" t="s">
        <v>26</v>
      </c>
      <c r="H2311" s="15" t="s">
        <v>26</v>
      </c>
      <c r="I2311" s="15" t="s">
        <v>102</v>
      </c>
      <c r="J2311" s="15" t="s">
        <v>24</v>
      </c>
      <c r="K2311" s="15" t="s">
        <v>24</v>
      </c>
      <c r="L2311" s="15" t="s">
        <v>24</v>
      </c>
      <c r="M2311" s="15" t="s">
        <v>26</v>
      </c>
      <c r="N2311" s="15" t="s">
        <v>26</v>
      </c>
      <c r="O2311" s="15" t="s">
        <v>24</v>
      </c>
      <c r="P2311" s="15" t="s">
        <v>29</v>
      </c>
      <c r="Q2311" s="15" t="s">
        <v>26</v>
      </c>
      <c r="R2311" s="15" t="s">
        <v>21</v>
      </c>
      <c r="S2311" s="18" t="n">
        <v>90.45</v>
      </c>
      <c r="T2311" s="15" t="n">
        <v>5229.8</v>
      </c>
      <c r="U2311" s="15" t="s">
        <v>24</v>
      </c>
      <c r="V2311" s="18" t="n">
        <f aca="false">IF(ISNUMBER(T2311),T2311,0)</f>
        <v>5229.8</v>
      </c>
      <c r="W2311" s="15" t="n">
        <f aca="false">IF(U2311="Yes",1,0)</f>
        <v>0</v>
      </c>
      <c r="X2311" s="15" t="str">
        <f aca="false">IF(F2311&lt;=12,"0-12 months",IF(F2311&lt;=24,"13-24 months",IF(F2311&lt;=48,"25-48 months","49-72 months")))</f>
        <v>49-72 months</v>
      </c>
      <c r="Y2311" s="15" t="str">
        <f aca="false">IF(C2311=1,"Yes","No")</f>
        <v>No</v>
      </c>
      <c r="Z2311" s="15" t="n">
        <f aca="false">COUNTIF(J2311:O2311,"Yes")</f>
        <v>2</v>
      </c>
      <c r="AA2311" s="18" t="n">
        <f aca="false">S2311*W2311</f>
        <v>0</v>
      </c>
      <c r="AB2311" s="15" t="n">
        <f aca="false">(P2311="Month-to-month")+(I2311="Fiber optic")+(R2311="Electronic check")+(F2311&lt;=12)+(M2311="No")+(J2311="No")</f>
        <v>2</v>
      </c>
      <c r="AC2311" s="15" t="str">
        <f aca="false">IF(AB2311&gt;=5,"High",IF(AB2311&gt;=3,"Medium","Low"))</f>
        <v>Low</v>
      </c>
    </row>
    <row r="2312" customFormat="false" ht="15" hidden="false" customHeight="false" outlineLevel="0" collapsed="false">
      <c r="A2312" s="15" t="s">
        <v>2409</v>
      </c>
      <c r="B2312" s="15" t="s">
        <v>98</v>
      </c>
      <c r="C2312" s="15" t="n">
        <v>0</v>
      </c>
      <c r="D2312" s="15" t="s">
        <v>24</v>
      </c>
      <c r="E2312" s="15" t="s">
        <v>24</v>
      </c>
      <c r="F2312" s="15" t="n">
        <v>72</v>
      </c>
      <c r="G2312" s="15" t="s">
        <v>24</v>
      </c>
      <c r="H2312" s="15" t="s">
        <v>95</v>
      </c>
      <c r="I2312" s="15" t="s">
        <v>96</v>
      </c>
      <c r="J2312" s="15" t="s">
        <v>26</v>
      </c>
      <c r="K2312" s="15" t="s">
        <v>26</v>
      </c>
      <c r="L2312" s="15" t="s">
        <v>26</v>
      </c>
      <c r="M2312" s="15" t="s">
        <v>26</v>
      </c>
      <c r="N2312" s="15" t="s">
        <v>26</v>
      </c>
      <c r="O2312" s="15" t="s">
        <v>26</v>
      </c>
      <c r="P2312" s="15" t="s">
        <v>29</v>
      </c>
      <c r="Q2312" s="15" t="s">
        <v>26</v>
      </c>
      <c r="R2312" s="15" t="s">
        <v>19</v>
      </c>
      <c r="S2312" s="18" t="n">
        <v>63.7</v>
      </c>
      <c r="T2312" s="15" t="n">
        <v>4464.8</v>
      </c>
      <c r="U2312" s="15" t="s">
        <v>24</v>
      </c>
      <c r="V2312" s="18" t="n">
        <f aca="false">IF(ISNUMBER(T2312),T2312,0)</f>
        <v>4464.8</v>
      </c>
      <c r="W2312" s="15" t="n">
        <f aca="false">IF(U2312="Yes",1,0)</f>
        <v>0</v>
      </c>
      <c r="X2312" s="15" t="str">
        <f aca="false">IF(F2312&lt;=12,"0-12 months",IF(F2312&lt;=24,"13-24 months",IF(F2312&lt;=48,"25-48 months","49-72 months")))</f>
        <v>49-72 months</v>
      </c>
      <c r="Y2312" s="15" t="str">
        <f aca="false">IF(C2312=1,"Yes","No")</f>
        <v>No</v>
      </c>
      <c r="Z2312" s="15" t="n">
        <f aca="false">COUNTIF(J2312:O2312,"Yes")</f>
        <v>6</v>
      </c>
      <c r="AA2312" s="18" t="n">
        <f aca="false">S2312*W2312</f>
        <v>0</v>
      </c>
      <c r="AB2312" s="15" t="n">
        <f aca="false">(P2312="Month-to-month")+(I2312="Fiber optic")+(R2312="Electronic check")+(F2312&lt;=12)+(M2312="No")+(J2312="No")</f>
        <v>0</v>
      </c>
      <c r="AC2312" s="15" t="str">
        <f aca="false">IF(AB2312&gt;=5,"High",IF(AB2312&gt;=3,"Medium","Low"))</f>
        <v>Low</v>
      </c>
    </row>
    <row r="2313" customFormat="false" ht="15" hidden="false" customHeight="false" outlineLevel="0" collapsed="false">
      <c r="A2313" s="15" t="s">
        <v>2410</v>
      </c>
      <c r="B2313" s="15" t="s">
        <v>94</v>
      </c>
      <c r="C2313" s="15" t="n">
        <v>1</v>
      </c>
      <c r="D2313" s="15" t="s">
        <v>26</v>
      </c>
      <c r="E2313" s="15" t="s">
        <v>26</v>
      </c>
      <c r="F2313" s="15" t="n">
        <v>48</v>
      </c>
      <c r="G2313" s="15" t="s">
        <v>26</v>
      </c>
      <c r="H2313" s="15" t="s">
        <v>24</v>
      </c>
      <c r="I2313" s="15" t="s">
        <v>102</v>
      </c>
      <c r="J2313" s="15" t="s">
        <v>26</v>
      </c>
      <c r="K2313" s="15" t="s">
        <v>24</v>
      </c>
      <c r="L2313" s="15" t="s">
        <v>26</v>
      </c>
      <c r="M2313" s="15" t="s">
        <v>26</v>
      </c>
      <c r="N2313" s="15" t="s">
        <v>26</v>
      </c>
      <c r="O2313" s="15" t="s">
        <v>26</v>
      </c>
      <c r="P2313" s="15" t="s">
        <v>25</v>
      </c>
      <c r="Q2313" s="15" t="s">
        <v>26</v>
      </c>
      <c r="R2313" s="15" t="s">
        <v>15</v>
      </c>
      <c r="S2313" s="18" t="n">
        <v>104.5</v>
      </c>
      <c r="T2313" s="15" t="n">
        <v>5068.05</v>
      </c>
      <c r="U2313" s="15" t="s">
        <v>24</v>
      </c>
      <c r="V2313" s="18" t="n">
        <f aca="false">IF(ISNUMBER(T2313),T2313,0)</f>
        <v>5068.05</v>
      </c>
      <c r="W2313" s="15" t="n">
        <f aca="false">IF(U2313="Yes",1,0)</f>
        <v>0</v>
      </c>
      <c r="X2313" s="15" t="str">
        <f aca="false">IF(F2313&lt;=12,"0-12 months",IF(F2313&lt;=24,"13-24 months",IF(F2313&lt;=48,"25-48 months","49-72 months")))</f>
        <v>25-48 months</v>
      </c>
      <c r="Y2313" s="15" t="str">
        <f aca="false">IF(C2313=1,"Yes","No")</f>
        <v>Yes</v>
      </c>
      <c r="Z2313" s="15" t="n">
        <f aca="false">COUNTIF(J2313:O2313,"Yes")</f>
        <v>5</v>
      </c>
      <c r="AA2313" s="18" t="n">
        <f aca="false">S2313*W2313</f>
        <v>0</v>
      </c>
      <c r="AB2313" s="15" t="n">
        <f aca="false">(P2313="Month-to-month")+(I2313="Fiber optic")+(R2313="Electronic check")+(F2313&lt;=12)+(M2313="No")+(J2313="No")</f>
        <v>3</v>
      </c>
      <c r="AC2313" s="15" t="str">
        <f aca="false">IF(AB2313&gt;=5,"High",IF(AB2313&gt;=3,"Medium","Low"))</f>
        <v>Medium</v>
      </c>
    </row>
    <row r="2314" customFormat="false" ht="15" hidden="false" customHeight="false" outlineLevel="0" collapsed="false">
      <c r="A2314" s="15" t="s">
        <v>2411</v>
      </c>
      <c r="B2314" s="15" t="s">
        <v>98</v>
      </c>
      <c r="C2314" s="15" t="n">
        <v>0</v>
      </c>
      <c r="D2314" s="15" t="s">
        <v>24</v>
      </c>
      <c r="E2314" s="15" t="s">
        <v>24</v>
      </c>
      <c r="F2314" s="15" t="n">
        <v>18</v>
      </c>
      <c r="G2314" s="15" t="s">
        <v>26</v>
      </c>
      <c r="H2314" s="15" t="s">
        <v>24</v>
      </c>
      <c r="I2314" s="15" t="s">
        <v>24</v>
      </c>
      <c r="J2314" s="15" t="s">
        <v>28</v>
      </c>
      <c r="K2314" s="15" t="s">
        <v>28</v>
      </c>
      <c r="L2314" s="15" t="s">
        <v>28</v>
      </c>
      <c r="M2314" s="15" t="s">
        <v>28</v>
      </c>
      <c r="N2314" s="15" t="s">
        <v>28</v>
      </c>
      <c r="O2314" s="15" t="s">
        <v>28</v>
      </c>
      <c r="P2314" s="15" t="s">
        <v>27</v>
      </c>
      <c r="Q2314" s="15" t="s">
        <v>24</v>
      </c>
      <c r="R2314" s="15" t="s">
        <v>17</v>
      </c>
      <c r="S2314" s="18" t="n">
        <v>20.1</v>
      </c>
      <c r="T2314" s="15" t="n">
        <v>401.85</v>
      </c>
      <c r="U2314" s="15" t="s">
        <v>24</v>
      </c>
      <c r="V2314" s="18" t="n">
        <f aca="false">IF(ISNUMBER(T2314),T2314,0)</f>
        <v>401.85</v>
      </c>
      <c r="W2314" s="15" t="n">
        <f aca="false">IF(U2314="Yes",1,0)</f>
        <v>0</v>
      </c>
      <c r="X2314" s="15" t="str">
        <f aca="false">IF(F2314&lt;=12,"0-12 months",IF(F2314&lt;=24,"13-24 months",IF(F2314&lt;=48,"25-48 months","49-72 months")))</f>
        <v>13-24 months</v>
      </c>
      <c r="Y2314" s="15" t="str">
        <f aca="false">IF(C2314=1,"Yes","No")</f>
        <v>No</v>
      </c>
      <c r="Z2314" s="15" t="n">
        <f aca="false">COUNTIF(J2314:O2314,"Yes")</f>
        <v>0</v>
      </c>
      <c r="AA2314" s="18" t="n">
        <f aca="false">S2314*W2314</f>
        <v>0</v>
      </c>
      <c r="AB2314" s="15" t="n">
        <f aca="false">(P2314="Month-to-month")+(I2314="Fiber optic")+(R2314="Electronic check")+(F2314&lt;=12)+(M2314="No")+(J2314="No")</f>
        <v>0</v>
      </c>
      <c r="AC2314" s="15" t="str">
        <f aca="false">IF(AB2314&gt;=5,"High",IF(AB2314&gt;=3,"Medium","Low"))</f>
        <v>Low</v>
      </c>
    </row>
    <row r="2315" customFormat="false" ht="15" hidden="false" customHeight="false" outlineLevel="0" collapsed="false">
      <c r="A2315" s="15" t="s">
        <v>2412</v>
      </c>
      <c r="B2315" s="15" t="s">
        <v>98</v>
      </c>
      <c r="C2315" s="15" t="n">
        <v>0</v>
      </c>
      <c r="D2315" s="15" t="s">
        <v>26</v>
      </c>
      <c r="E2315" s="15" t="s">
        <v>26</v>
      </c>
      <c r="F2315" s="15" t="n">
        <v>43</v>
      </c>
      <c r="G2315" s="15" t="s">
        <v>26</v>
      </c>
      <c r="H2315" s="15" t="s">
        <v>26</v>
      </c>
      <c r="I2315" s="15" t="s">
        <v>102</v>
      </c>
      <c r="J2315" s="15" t="s">
        <v>24</v>
      </c>
      <c r="K2315" s="15" t="s">
        <v>24</v>
      </c>
      <c r="L2315" s="15" t="s">
        <v>26</v>
      </c>
      <c r="M2315" s="15" t="s">
        <v>26</v>
      </c>
      <c r="N2315" s="15" t="s">
        <v>26</v>
      </c>
      <c r="O2315" s="15" t="s">
        <v>26</v>
      </c>
      <c r="P2315" s="15" t="s">
        <v>27</v>
      </c>
      <c r="Q2315" s="15" t="s">
        <v>26</v>
      </c>
      <c r="R2315" s="15" t="s">
        <v>21</v>
      </c>
      <c r="S2315" s="18" t="n">
        <v>104.3</v>
      </c>
      <c r="T2315" s="15" t="n">
        <v>4451.85</v>
      </c>
      <c r="U2315" s="15" t="s">
        <v>24</v>
      </c>
      <c r="V2315" s="18" t="n">
        <f aca="false">IF(ISNUMBER(T2315),T2315,0)</f>
        <v>4451.85</v>
      </c>
      <c r="W2315" s="15" t="n">
        <f aca="false">IF(U2315="Yes",1,0)</f>
        <v>0</v>
      </c>
      <c r="X2315" s="15" t="str">
        <f aca="false">IF(F2315&lt;=12,"0-12 months",IF(F2315&lt;=24,"13-24 months",IF(F2315&lt;=48,"25-48 months","49-72 months")))</f>
        <v>25-48 months</v>
      </c>
      <c r="Y2315" s="15" t="str">
        <f aca="false">IF(C2315=1,"Yes","No")</f>
        <v>No</v>
      </c>
      <c r="Z2315" s="15" t="n">
        <f aca="false">COUNTIF(J2315:O2315,"Yes")</f>
        <v>4</v>
      </c>
      <c r="AA2315" s="18" t="n">
        <f aca="false">S2315*W2315</f>
        <v>0</v>
      </c>
      <c r="AB2315" s="15" t="n">
        <f aca="false">(P2315="Month-to-month")+(I2315="Fiber optic")+(R2315="Electronic check")+(F2315&lt;=12)+(M2315="No")+(J2315="No")</f>
        <v>2</v>
      </c>
      <c r="AC2315" s="15" t="str">
        <f aca="false">IF(AB2315&gt;=5,"High",IF(AB2315&gt;=3,"Medium","Low"))</f>
        <v>Low</v>
      </c>
    </row>
    <row r="2316" customFormat="false" ht="15" hidden="false" customHeight="false" outlineLevel="0" collapsed="false">
      <c r="A2316" s="15" t="s">
        <v>2413</v>
      </c>
      <c r="B2316" s="15" t="s">
        <v>94</v>
      </c>
      <c r="C2316" s="15" t="n">
        <v>0</v>
      </c>
      <c r="D2316" s="15" t="s">
        <v>26</v>
      </c>
      <c r="E2316" s="15" t="s">
        <v>26</v>
      </c>
      <c r="F2316" s="15" t="n">
        <v>72</v>
      </c>
      <c r="G2316" s="15" t="s">
        <v>26</v>
      </c>
      <c r="H2316" s="15" t="s">
        <v>26</v>
      </c>
      <c r="I2316" s="15" t="s">
        <v>96</v>
      </c>
      <c r="J2316" s="15" t="s">
        <v>26</v>
      </c>
      <c r="K2316" s="15" t="s">
        <v>26</v>
      </c>
      <c r="L2316" s="15" t="s">
        <v>26</v>
      </c>
      <c r="M2316" s="15" t="s">
        <v>26</v>
      </c>
      <c r="N2316" s="15" t="s">
        <v>26</v>
      </c>
      <c r="O2316" s="15" t="s">
        <v>26</v>
      </c>
      <c r="P2316" s="15" t="s">
        <v>29</v>
      </c>
      <c r="Q2316" s="15" t="s">
        <v>26</v>
      </c>
      <c r="R2316" s="15" t="s">
        <v>19</v>
      </c>
      <c r="S2316" s="18" t="n">
        <v>93.25</v>
      </c>
      <c r="T2316" s="15" t="n">
        <v>6688.95</v>
      </c>
      <c r="U2316" s="15" t="s">
        <v>24</v>
      </c>
      <c r="V2316" s="18" t="n">
        <f aca="false">IF(ISNUMBER(T2316),T2316,0)</f>
        <v>6688.95</v>
      </c>
      <c r="W2316" s="15" t="n">
        <f aca="false">IF(U2316="Yes",1,0)</f>
        <v>0</v>
      </c>
      <c r="X2316" s="15" t="str">
        <f aca="false">IF(F2316&lt;=12,"0-12 months",IF(F2316&lt;=24,"13-24 months",IF(F2316&lt;=48,"25-48 months","49-72 months")))</f>
        <v>49-72 months</v>
      </c>
      <c r="Y2316" s="15" t="str">
        <f aca="false">IF(C2316=1,"Yes","No")</f>
        <v>No</v>
      </c>
      <c r="Z2316" s="15" t="n">
        <f aca="false">COUNTIF(J2316:O2316,"Yes")</f>
        <v>6</v>
      </c>
      <c r="AA2316" s="18" t="n">
        <f aca="false">S2316*W2316</f>
        <v>0</v>
      </c>
      <c r="AB2316" s="15" t="n">
        <f aca="false">(P2316="Month-to-month")+(I2316="Fiber optic")+(R2316="Electronic check")+(F2316&lt;=12)+(M2316="No")+(J2316="No")</f>
        <v>0</v>
      </c>
      <c r="AC2316" s="15" t="str">
        <f aca="false">IF(AB2316&gt;=5,"High",IF(AB2316&gt;=3,"Medium","Low"))</f>
        <v>Low</v>
      </c>
    </row>
    <row r="2317" customFormat="false" ht="15" hidden="false" customHeight="false" outlineLevel="0" collapsed="false">
      <c r="A2317" s="15" t="s">
        <v>2414</v>
      </c>
      <c r="B2317" s="15" t="s">
        <v>98</v>
      </c>
      <c r="C2317" s="15" t="n">
        <v>0</v>
      </c>
      <c r="D2317" s="15" t="s">
        <v>26</v>
      </c>
      <c r="E2317" s="15" t="s">
        <v>26</v>
      </c>
      <c r="F2317" s="15" t="n">
        <v>35</v>
      </c>
      <c r="G2317" s="15" t="s">
        <v>26</v>
      </c>
      <c r="H2317" s="15" t="s">
        <v>26</v>
      </c>
      <c r="I2317" s="15" t="s">
        <v>96</v>
      </c>
      <c r="J2317" s="15" t="s">
        <v>24</v>
      </c>
      <c r="K2317" s="15" t="s">
        <v>24</v>
      </c>
      <c r="L2317" s="15" t="s">
        <v>24</v>
      </c>
      <c r="M2317" s="15" t="s">
        <v>26</v>
      </c>
      <c r="N2317" s="15" t="s">
        <v>26</v>
      </c>
      <c r="O2317" s="15" t="s">
        <v>26</v>
      </c>
      <c r="P2317" s="15" t="s">
        <v>27</v>
      </c>
      <c r="Q2317" s="15" t="s">
        <v>26</v>
      </c>
      <c r="R2317" s="15" t="s">
        <v>19</v>
      </c>
      <c r="S2317" s="18" t="n">
        <v>73.45</v>
      </c>
      <c r="T2317" s="15" t="n">
        <v>2661.1</v>
      </c>
      <c r="U2317" s="15" t="s">
        <v>24</v>
      </c>
      <c r="V2317" s="18" t="n">
        <f aca="false">IF(ISNUMBER(T2317),T2317,0)</f>
        <v>2661.1</v>
      </c>
      <c r="W2317" s="15" t="n">
        <f aca="false">IF(U2317="Yes",1,0)</f>
        <v>0</v>
      </c>
      <c r="X2317" s="15" t="str">
        <f aca="false">IF(F2317&lt;=12,"0-12 months",IF(F2317&lt;=24,"13-24 months",IF(F2317&lt;=48,"25-48 months","49-72 months")))</f>
        <v>25-48 months</v>
      </c>
      <c r="Y2317" s="15" t="str">
        <f aca="false">IF(C2317=1,"Yes","No")</f>
        <v>No</v>
      </c>
      <c r="Z2317" s="15" t="n">
        <f aca="false">COUNTIF(J2317:O2317,"Yes")</f>
        <v>3</v>
      </c>
      <c r="AA2317" s="18" t="n">
        <f aca="false">S2317*W2317</f>
        <v>0</v>
      </c>
      <c r="AB2317" s="15" t="n">
        <f aca="false">(P2317="Month-to-month")+(I2317="Fiber optic")+(R2317="Electronic check")+(F2317&lt;=12)+(M2317="No")+(J2317="No")</f>
        <v>1</v>
      </c>
      <c r="AC2317" s="15" t="str">
        <f aca="false">IF(AB2317&gt;=5,"High",IF(AB2317&gt;=3,"Medium","Low"))</f>
        <v>Low</v>
      </c>
    </row>
    <row r="2318" customFormat="false" ht="15" hidden="false" customHeight="false" outlineLevel="0" collapsed="false">
      <c r="A2318" s="15" t="s">
        <v>2415</v>
      </c>
      <c r="B2318" s="15" t="s">
        <v>98</v>
      </c>
      <c r="C2318" s="15" t="n">
        <v>0</v>
      </c>
      <c r="D2318" s="15" t="s">
        <v>24</v>
      </c>
      <c r="E2318" s="15" t="s">
        <v>24</v>
      </c>
      <c r="F2318" s="15" t="n">
        <v>4</v>
      </c>
      <c r="G2318" s="15" t="s">
        <v>26</v>
      </c>
      <c r="H2318" s="15" t="s">
        <v>24</v>
      </c>
      <c r="I2318" s="15" t="s">
        <v>24</v>
      </c>
      <c r="J2318" s="15" t="s">
        <v>28</v>
      </c>
      <c r="K2318" s="15" t="s">
        <v>28</v>
      </c>
      <c r="L2318" s="15" t="s">
        <v>28</v>
      </c>
      <c r="M2318" s="15" t="s">
        <v>28</v>
      </c>
      <c r="N2318" s="15" t="s">
        <v>28</v>
      </c>
      <c r="O2318" s="15" t="s">
        <v>28</v>
      </c>
      <c r="P2318" s="15" t="s">
        <v>25</v>
      </c>
      <c r="Q2318" s="15" t="s">
        <v>24</v>
      </c>
      <c r="R2318" s="15" t="s">
        <v>17</v>
      </c>
      <c r="S2318" s="18" t="n">
        <v>20.7</v>
      </c>
      <c r="T2318" s="15" t="n">
        <v>73.05</v>
      </c>
      <c r="U2318" s="15" t="s">
        <v>24</v>
      </c>
      <c r="V2318" s="18" t="n">
        <f aca="false">IF(ISNUMBER(T2318),T2318,0)</f>
        <v>73.05</v>
      </c>
      <c r="W2318" s="15" t="n">
        <f aca="false">IF(U2318="Yes",1,0)</f>
        <v>0</v>
      </c>
      <c r="X2318" s="15" t="str">
        <f aca="false">IF(F2318&lt;=12,"0-12 months",IF(F2318&lt;=24,"13-24 months",IF(F2318&lt;=48,"25-48 months","49-72 months")))</f>
        <v>0-12 months</v>
      </c>
      <c r="Y2318" s="15" t="str">
        <f aca="false">IF(C2318=1,"Yes","No")</f>
        <v>No</v>
      </c>
      <c r="Z2318" s="15" t="n">
        <f aca="false">COUNTIF(J2318:O2318,"Yes")</f>
        <v>0</v>
      </c>
      <c r="AA2318" s="18" t="n">
        <f aca="false">S2318*W2318</f>
        <v>0</v>
      </c>
      <c r="AB2318" s="15" t="n">
        <f aca="false">(P2318="Month-to-month")+(I2318="Fiber optic")+(R2318="Electronic check")+(F2318&lt;=12)+(M2318="No")+(J2318="No")</f>
        <v>2</v>
      </c>
      <c r="AC2318" s="15" t="str">
        <f aca="false">IF(AB2318&gt;=5,"High",IF(AB2318&gt;=3,"Medium","Low"))</f>
        <v>Low</v>
      </c>
    </row>
    <row r="2319" customFormat="false" ht="15" hidden="false" customHeight="false" outlineLevel="0" collapsed="false">
      <c r="A2319" s="15" t="s">
        <v>2416</v>
      </c>
      <c r="B2319" s="15" t="s">
        <v>94</v>
      </c>
      <c r="C2319" s="15" t="n">
        <v>0</v>
      </c>
      <c r="D2319" s="15" t="s">
        <v>26</v>
      </c>
      <c r="E2319" s="15" t="s">
        <v>26</v>
      </c>
      <c r="F2319" s="15" t="n">
        <v>49</v>
      </c>
      <c r="G2319" s="15" t="s">
        <v>26</v>
      </c>
      <c r="H2319" s="15" t="s">
        <v>26</v>
      </c>
      <c r="I2319" s="15" t="s">
        <v>24</v>
      </c>
      <c r="J2319" s="15" t="s">
        <v>28</v>
      </c>
      <c r="K2319" s="15" t="s">
        <v>28</v>
      </c>
      <c r="L2319" s="15" t="s">
        <v>28</v>
      </c>
      <c r="M2319" s="15" t="s">
        <v>28</v>
      </c>
      <c r="N2319" s="15" t="s">
        <v>28</v>
      </c>
      <c r="O2319" s="15" t="s">
        <v>28</v>
      </c>
      <c r="P2319" s="15" t="s">
        <v>29</v>
      </c>
      <c r="Q2319" s="15" t="s">
        <v>24</v>
      </c>
      <c r="R2319" s="15" t="s">
        <v>17</v>
      </c>
      <c r="S2319" s="18" t="n">
        <v>25.25</v>
      </c>
      <c r="T2319" s="15" t="n">
        <v>1211.65</v>
      </c>
      <c r="U2319" s="15" t="s">
        <v>24</v>
      </c>
      <c r="V2319" s="18" t="n">
        <f aca="false">IF(ISNUMBER(T2319),T2319,0)</f>
        <v>1211.65</v>
      </c>
      <c r="W2319" s="15" t="n">
        <f aca="false">IF(U2319="Yes",1,0)</f>
        <v>0</v>
      </c>
      <c r="X2319" s="15" t="str">
        <f aca="false">IF(F2319&lt;=12,"0-12 months",IF(F2319&lt;=24,"13-24 months",IF(F2319&lt;=48,"25-48 months","49-72 months")))</f>
        <v>49-72 months</v>
      </c>
      <c r="Y2319" s="15" t="str">
        <f aca="false">IF(C2319=1,"Yes","No")</f>
        <v>No</v>
      </c>
      <c r="Z2319" s="15" t="n">
        <f aca="false">COUNTIF(J2319:O2319,"Yes")</f>
        <v>0</v>
      </c>
      <c r="AA2319" s="18" t="n">
        <f aca="false">S2319*W2319</f>
        <v>0</v>
      </c>
      <c r="AB2319" s="15" t="n">
        <f aca="false">(P2319="Month-to-month")+(I2319="Fiber optic")+(R2319="Electronic check")+(F2319&lt;=12)+(M2319="No")+(J2319="No")</f>
        <v>0</v>
      </c>
      <c r="AC2319" s="15" t="str">
        <f aca="false">IF(AB2319&gt;=5,"High",IF(AB2319&gt;=3,"Medium","Low"))</f>
        <v>Low</v>
      </c>
    </row>
    <row r="2320" customFormat="false" ht="15" hidden="false" customHeight="false" outlineLevel="0" collapsed="false">
      <c r="A2320" s="15" t="s">
        <v>2417</v>
      </c>
      <c r="B2320" s="15" t="s">
        <v>94</v>
      </c>
      <c r="C2320" s="15" t="n">
        <v>0</v>
      </c>
      <c r="D2320" s="15" t="s">
        <v>26</v>
      </c>
      <c r="E2320" s="15" t="s">
        <v>26</v>
      </c>
      <c r="F2320" s="15" t="n">
        <v>71</v>
      </c>
      <c r="G2320" s="15" t="s">
        <v>26</v>
      </c>
      <c r="H2320" s="15" t="s">
        <v>26</v>
      </c>
      <c r="I2320" s="15" t="s">
        <v>102</v>
      </c>
      <c r="J2320" s="15" t="s">
        <v>26</v>
      </c>
      <c r="K2320" s="15" t="s">
        <v>26</v>
      </c>
      <c r="L2320" s="15" t="s">
        <v>26</v>
      </c>
      <c r="M2320" s="15" t="s">
        <v>24</v>
      </c>
      <c r="N2320" s="15" t="s">
        <v>26</v>
      </c>
      <c r="O2320" s="15" t="s">
        <v>24</v>
      </c>
      <c r="P2320" s="15" t="s">
        <v>29</v>
      </c>
      <c r="Q2320" s="15" t="s">
        <v>24</v>
      </c>
      <c r="R2320" s="15" t="s">
        <v>19</v>
      </c>
      <c r="S2320" s="18" t="n">
        <v>100.5</v>
      </c>
      <c r="T2320" s="15" t="n">
        <v>7030.65</v>
      </c>
      <c r="U2320" s="15" t="s">
        <v>24</v>
      </c>
      <c r="V2320" s="18" t="n">
        <f aca="false">IF(ISNUMBER(T2320),T2320,0)</f>
        <v>7030.65</v>
      </c>
      <c r="W2320" s="15" t="n">
        <f aca="false">IF(U2320="Yes",1,0)</f>
        <v>0</v>
      </c>
      <c r="X2320" s="15" t="str">
        <f aca="false">IF(F2320&lt;=12,"0-12 months",IF(F2320&lt;=24,"13-24 months",IF(F2320&lt;=48,"25-48 months","49-72 months")))</f>
        <v>49-72 months</v>
      </c>
      <c r="Y2320" s="15" t="str">
        <f aca="false">IF(C2320=1,"Yes","No")</f>
        <v>No</v>
      </c>
      <c r="Z2320" s="15" t="n">
        <f aca="false">COUNTIF(J2320:O2320,"Yes")</f>
        <v>4</v>
      </c>
      <c r="AA2320" s="18" t="n">
        <f aca="false">S2320*W2320</f>
        <v>0</v>
      </c>
      <c r="AB2320" s="15" t="n">
        <f aca="false">(P2320="Month-to-month")+(I2320="Fiber optic")+(R2320="Electronic check")+(F2320&lt;=12)+(M2320="No")+(J2320="No")</f>
        <v>2</v>
      </c>
      <c r="AC2320" s="15" t="str">
        <f aca="false">IF(AB2320&gt;=5,"High",IF(AB2320&gt;=3,"Medium","Low"))</f>
        <v>Low</v>
      </c>
    </row>
    <row r="2321" customFormat="false" ht="15" hidden="false" customHeight="false" outlineLevel="0" collapsed="false">
      <c r="A2321" s="15" t="s">
        <v>2418</v>
      </c>
      <c r="B2321" s="15" t="s">
        <v>98</v>
      </c>
      <c r="C2321" s="15" t="n">
        <v>0</v>
      </c>
      <c r="D2321" s="15" t="s">
        <v>26</v>
      </c>
      <c r="E2321" s="15" t="s">
        <v>26</v>
      </c>
      <c r="F2321" s="15" t="n">
        <v>11</v>
      </c>
      <c r="G2321" s="15" t="s">
        <v>26</v>
      </c>
      <c r="H2321" s="15" t="s">
        <v>24</v>
      </c>
      <c r="I2321" s="15" t="s">
        <v>102</v>
      </c>
      <c r="J2321" s="15" t="s">
        <v>24</v>
      </c>
      <c r="K2321" s="15" t="s">
        <v>24</v>
      </c>
      <c r="L2321" s="15" t="s">
        <v>24</v>
      </c>
      <c r="M2321" s="15" t="s">
        <v>24</v>
      </c>
      <c r="N2321" s="15" t="s">
        <v>26</v>
      </c>
      <c r="O2321" s="15" t="s">
        <v>26</v>
      </c>
      <c r="P2321" s="15" t="s">
        <v>25</v>
      </c>
      <c r="Q2321" s="15" t="s">
        <v>24</v>
      </c>
      <c r="R2321" s="15" t="s">
        <v>15</v>
      </c>
      <c r="S2321" s="18" t="n">
        <v>90.6</v>
      </c>
      <c r="T2321" s="15" t="n">
        <v>1020.2</v>
      </c>
      <c r="U2321" s="15" t="s">
        <v>24</v>
      </c>
      <c r="V2321" s="18" t="n">
        <f aca="false">IF(ISNUMBER(T2321),T2321,0)</f>
        <v>1020.2</v>
      </c>
      <c r="W2321" s="15" t="n">
        <f aca="false">IF(U2321="Yes",1,0)</f>
        <v>0</v>
      </c>
      <c r="X2321" s="15" t="str">
        <f aca="false">IF(F2321&lt;=12,"0-12 months",IF(F2321&lt;=24,"13-24 months",IF(F2321&lt;=48,"25-48 months","49-72 months")))</f>
        <v>0-12 months</v>
      </c>
      <c r="Y2321" s="15" t="str">
        <f aca="false">IF(C2321=1,"Yes","No")</f>
        <v>No</v>
      </c>
      <c r="Z2321" s="15" t="n">
        <f aca="false">COUNTIF(J2321:O2321,"Yes")</f>
        <v>2</v>
      </c>
      <c r="AA2321" s="18" t="n">
        <f aca="false">S2321*W2321</f>
        <v>0</v>
      </c>
      <c r="AB2321" s="15" t="n">
        <f aca="false">(P2321="Month-to-month")+(I2321="Fiber optic")+(R2321="Electronic check")+(F2321&lt;=12)+(M2321="No")+(J2321="No")</f>
        <v>6</v>
      </c>
      <c r="AC2321" s="15" t="str">
        <f aca="false">IF(AB2321&gt;=5,"High",IF(AB2321&gt;=3,"Medium","Low"))</f>
        <v>High</v>
      </c>
    </row>
    <row r="2322" customFormat="false" ht="15" hidden="false" customHeight="false" outlineLevel="0" collapsed="false">
      <c r="A2322" s="15" t="s">
        <v>2419</v>
      </c>
      <c r="B2322" s="15" t="s">
        <v>98</v>
      </c>
      <c r="C2322" s="15" t="n">
        <v>0</v>
      </c>
      <c r="D2322" s="15" t="s">
        <v>26</v>
      </c>
      <c r="E2322" s="15" t="s">
        <v>26</v>
      </c>
      <c r="F2322" s="15" t="n">
        <v>63</v>
      </c>
      <c r="G2322" s="15" t="s">
        <v>26</v>
      </c>
      <c r="H2322" s="15" t="s">
        <v>26</v>
      </c>
      <c r="I2322" s="15" t="s">
        <v>96</v>
      </c>
      <c r="J2322" s="15" t="s">
        <v>26</v>
      </c>
      <c r="K2322" s="15" t="s">
        <v>26</v>
      </c>
      <c r="L2322" s="15" t="s">
        <v>26</v>
      </c>
      <c r="M2322" s="15" t="s">
        <v>26</v>
      </c>
      <c r="N2322" s="15" t="s">
        <v>26</v>
      </c>
      <c r="O2322" s="15" t="s">
        <v>26</v>
      </c>
      <c r="P2322" s="15" t="s">
        <v>29</v>
      </c>
      <c r="Q2322" s="15" t="s">
        <v>26</v>
      </c>
      <c r="R2322" s="15" t="s">
        <v>21</v>
      </c>
      <c r="S2322" s="18" t="n">
        <v>89.4</v>
      </c>
      <c r="T2322" s="15" t="n">
        <v>5597.65</v>
      </c>
      <c r="U2322" s="15" t="s">
        <v>24</v>
      </c>
      <c r="V2322" s="18" t="n">
        <f aca="false">IF(ISNUMBER(T2322),T2322,0)</f>
        <v>5597.65</v>
      </c>
      <c r="W2322" s="15" t="n">
        <f aca="false">IF(U2322="Yes",1,0)</f>
        <v>0</v>
      </c>
      <c r="X2322" s="15" t="str">
        <f aca="false">IF(F2322&lt;=12,"0-12 months",IF(F2322&lt;=24,"13-24 months",IF(F2322&lt;=48,"25-48 months","49-72 months")))</f>
        <v>49-72 months</v>
      </c>
      <c r="Y2322" s="15" t="str">
        <f aca="false">IF(C2322=1,"Yes","No")</f>
        <v>No</v>
      </c>
      <c r="Z2322" s="15" t="n">
        <f aca="false">COUNTIF(J2322:O2322,"Yes")</f>
        <v>6</v>
      </c>
      <c r="AA2322" s="18" t="n">
        <f aca="false">S2322*W2322</f>
        <v>0</v>
      </c>
      <c r="AB2322" s="15" t="n">
        <f aca="false">(P2322="Month-to-month")+(I2322="Fiber optic")+(R2322="Electronic check")+(F2322&lt;=12)+(M2322="No")+(J2322="No")</f>
        <v>0</v>
      </c>
      <c r="AC2322" s="15" t="str">
        <f aca="false">IF(AB2322&gt;=5,"High",IF(AB2322&gt;=3,"Medium","Low"))</f>
        <v>Low</v>
      </c>
    </row>
    <row r="2323" customFormat="false" ht="15" hidden="false" customHeight="false" outlineLevel="0" collapsed="false">
      <c r="A2323" s="15" t="s">
        <v>2420</v>
      </c>
      <c r="B2323" s="15" t="s">
        <v>94</v>
      </c>
      <c r="C2323" s="15" t="n">
        <v>1</v>
      </c>
      <c r="D2323" s="15" t="s">
        <v>24</v>
      </c>
      <c r="E2323" s="15" t="s">
        <v>24</v>
      </c>
      <c r="F2323" s="15" t="n">
        <v>65</v>
      </c>
      <c r="G2323" s="15" t="s">
        <v>26</v>
      </c>
      <c r="H2323" s="15" t="s">
        <v>26</v>
      </c>
      <c r="I2323" s="15" t="s">
        <v>102</v>
      </c>
      <c r="J2323" s="15" t="s">
        <v>24</v>
      </c>
      <c r="K2323" s="15" t="s">
        <v>26</v>
      </c>
      <c r="L2323" s="15" t="s">
        <v>26</v>
      </c>
      <c r="M2323" s="15" t="s">
        <v>24</v>
      </c>
      <c r="N2323" s="15" t="s">
        <v>26</v>
      </c>
      <c r="O2323" s="15" t="s">
        <v>24</v>
      </c>
      <c r="P2323" s="15" t="s">
        <v>25</v>
      </c>
      <c r="Q2323" s="15" t="s">
        <v>26</v>
      </c>
      <c r="R2323" s="15" t="s">
        <v>19</v>
      </c>
      <c r="S2323" s="18" t="n">
        <v>95.45</v>
      </c>
      <c r="T2323" s="15" t="n">
        <v>6223.3</v>
      </c>
      <c r="U2323" s="15" t="s">
        <v>24</v>
      </c>
      <c r="V2323" s="18" t="n">
        <f aca="false">IF(ISNUMBER(T2323),T2323,0)</f>
        <v>6223.3</v>
      </c>
      <c r="W2323" s="15" t="n">
        <f aca="false">IF(U2323="Yes",1,0)</f>
        <v>0</v>
      </c>
      <c r="X2323" s="15" t="str">
        <f aca="false">IF(F2323&lt;=12,"0-12 months",IF(F2323&lt;=24,"13-24 months",IF(F2323&lt;=48,"25-48 months","49-72 months")))</f>
        <v>49-72 months</v>
      </c>
      <c r="Y2323" s="15" t="str">
        <f aca="false">IF(C2323=1,"Yes","No")</f>
        <v>Yes</v>
      </c>
      <c r="Z2323" s="15" t="n">
        <f aca="false">COUNTIF(J2323:O2323,"Yes")</f>
        <v>3</v>
      </c>
      <c r="AA2323" s="18" t="n">
        <f aca="false">S2323*W2323</f>
        <v>0</v>
      </c>
      <c r="AB2323" s="15" t="n">
        <f aca="false">(P2323="Month-to-month")+(I2323="Fiber optic")+(R2323="Electronic check")+(F2323&lt;=12)+(M2323="No")+(J2323="No")</f>
        <v>4</v>
      </c>
      <c r="AC2323" s="15" t="str">
        <f aca="false">IF(AB2323&gt;=5,"High",IF(AB2323&gt;=3,"Medium","Low"))</f>
        <v>Medium</v>
      </c>
    </row>
    <row r="2324" customFormat="false" ht="15" hidden="false" customHeight="false" outlineLevel="0" collapsed="false">
      <c r="A2324" s="15" t="s">
        <v>2421</v>
      </c>
      <c r="B2324" s="15" t="s">
        <v>94</v>
      </c>
      <c r="C2324" s="15" t="n">
        <v>0</v>
      </c>
      <c r="D2324" s="15" t="s">
        <v>24</v>
      </c>
      <c r="E2324" s="15" t="s">
        <v>26</v>
      </c>
      <c r="F2324" s="15" t="n">
        <v>49</v>
      </c>
      <c r="G2324" s="15" t="s">
        <v>26</v>
      </c>
      <c r="H2324" s="15" t="s">
        <v>24</v>
      </c>
      <c r="I2324" s="15" t="s">
        <v>24</v>
      </c>
      <c r="J2324" s="15" t="s">
        <v>28</v>
      </c>
      <c r="K2324" s="15" t="s">
        <v>28</v>
      </c>
      <c r="L2324" s="15" t="s">
        <v>28</v>
      </c>
      <c r="M2324" s="15" t="s">
        <v>28</v>
      </c>
      <c r="N2324" s="15" t="s">
        <v>28</v>
      </c>
      <c r="O2324" s="15" t="s">
        <v>28</v>
      </c>
      <c r="P2324" s="15" t="s">
        <v>29</v>
      </c>
      <c r="Q2324" s="15" t="s">
        <v>24</v>
      </c>
      <c r="R2324" s="15" t="s">
        <v>21</v>
      </c>
      <c r="S2324" s="18" t="n">
        <v>20.45</v>
      </c>
      <c r="T2324" s="15" t="n">
        <v>1024.65</v>
      </c>
      <c r="U2324" s="15" t="s">
        <v>24</v>
      </c>
      <c r="V2324" s="18" t="n">
        <f aca="false">IF(ISNUMBER(T2324),T2324,0)</f>
        <v>1024.65</v>
      </c>
      <c r="W2324" s="15" t="n">
        <f aca="false">IF(U2324="Yes",1,0)</f>
        <v>0</v>
      </c>
      <c r="X2324" s="15" t="str">
        <f aca="false">IF(F2324&lt;=12,"0-12 months",IF(F2324&lt;=24,"13-24 months",IF(F2324&lt;=48,"25-48 months","49-72 months")))</f>
        <v>49-72 months</v>
      </c>
      <c r="Y2324" s="15" t="str">
        <f aca="false">IF(C2324=1,"Yes","No")</f>
        <v>No</v>
      </c>
      <c r="Z2324" s="15" t="n">
        <f aca="false">COUNTIF(J2324:O2324,"Yes")</f>
        <v>0</v>
      </c>
      <c r="AA2324" s="18" t="n">
        <f aca="false">S2324*W2324</f>
        <v>0</v>
      </c>
      <c r="AB2324" s="15" t="n">
        <f aca="false">(P2324="Month-to-month")+(I2324="Fiber optic")+(R2324="Electronic check")+(F2324&lt;=12)+(M2324="No")+(J2324="No")</f>
        <v>0</v>
      </c>
      <c r="AC2324" s="15" t="str">
        <f aca="false">IF(AB2324&gt;=5,"High",IF(AB2324&gt;=3,"Medium","Low"))</f>
        <v>Low</v>
      </c>
    </row>
    <row r="2325" customFormat="false" ht="15" hidden="false" customHeight="false" outlineLevel="0" collapsed="false">
      <c r="A2325" s="15" t="s">
        <v>2422</v>
      </c>
      <c r="B2325" s="15" t="s">
        <v>94</v>
      </c>
      <c r="C2325" s="15" t="n">
        <v>0</v>
      </c>
      <c r="D2325" s="15" t="s">
        <v>24</v>
      </c>
      <c r="E2325" s="15" t="s">
        <v>24</v>
      </c>
      <c r="F2325" s="15" t="n">
        <v>29</v>
      </c>
      <c r="G2325" s="15" t="s">
        <v>26</v>
      </c>
      <c r="H2325" s="15" t="s">
        <v>26</v>
      </c>
      <c r="I2325" s="15" t="s">
        <v>102</v>
      </c>
      <c r="J2325" s="15" t="s">
        <v>24</v>
      </c>
      <c r="K2325" s="15" t="s">
        <v>24</v>
      </c>
      <c r="L2325" s="15" t="s">
        <v>26</v>
      </c>
      <c r="M2325" s="15" t="s">
        <v>24</v>
      </c>
      <c r="N2325" s="15" t="s">
        <v>26</v>
      </c>
      <c r="O2325" s="15" t="s">
        <v>26</v>
      </c>
      <c r="P2325" s="15" t="s">
        <v>25</v>
      </c>
      <c r="Q2325" s="15" t="s">
        <v>26</v>
      </c>
      <c r="R2325" s="15" t="s">
        <v>21</v>
      </c>
      <c r="S2325" s="18" t="n">
        <v>98.6</v>
      </c>
      <c r="T2325" s="15" t="n">
        <v>2933.2</v>
      </c>
      <c r="U2325" s="15" t="s">
        <v>26</v>
      </c>
      <c r="V2325" s="18" t="n">
        <f aca="false">IF(ISNUMBER(T2325),T2325,0)</f>
        <v>2933.2</v>
      </c>
      <c r="W2325" s="15" t="n">
        <f aca="false">IF(U2325="Yes",1,0)</f>
        <v>1</v>
      </c>
      <c r="X2325" s="15" t="str">
        <f aca="false">IF(F2325&lt;=12,"0-12 months",IF(F2325&lt;=24,"13-24 months",IF(F2325&lt;=48,"25-48 months","49-72 months")))</f>
        <v>25-48 months</v>
      </c>
      <c r="Y2325" s="15" t="str">
        <f aca="false">IF(C2325=1,"Yes","No")</f>
        <v>No</v>
      </c>
      <c r="Z2325" s="15" t="n">
        <f aca="false">COUNTIF(J2325:O2325,"Yes")</f>
        <v>3</v>
      </c>
      <c r="AA2325" s="18" t="n">
        <f aca="false">S2325*W2325</f>
        <v>98.6</v>
      </c>
      <c r="AB2325" s="15" t="n">
        <f aca="false">(P2325="Month-to-month")+(I2325="Fiber optic")+(R2325="Electronic check")+(F2325&lt;=12)+(M2325="No")+(J2325="No")</f>
        <v>4</v>
      </c>
      <c r="AC2325" s="15" t="str">
        <f aca="false">IF(AB2325&gt;=5,"High",IF(AB2325&gt;=3,"Medium","Low"))</f>
        <v>Medium</v>
      </c>
    </row>
    <row r="2326" customFormat="false" ht="15" hidden="false" customHeight="false" outlineLevel="0" collapsed="false">
      <c r="A2326" s="15" t="s">
        <v>2423</v>
      </c>
      <c r="B2326" s="15" t="s">
        <v>94</v>
      </c>
      <c r="C2326" s="15" t="n">
        <v>1</v>
      </c>
      <c r="D2326" s="15" t="s">
        <v>26</v>
      </c>
      <c r="E2326" s="15" t="s">
        <v>24</v>
      </c>
      <c r="F2326" s="15" t="n">
        <v>15</v>
      </c>
      <c r="G2326" s="15" t="s">
        <v>26</v>
      </c>
      <c r="H2326" s="15" t="s">
        <v>26</v>
      </c>
      <c r="I2326" s="15" t="s">
        <v>102</v>
      </c>
      <c r="J2326" s="15" t="s">
        <v>24</v>
      </c>
      <c r="K2326" s="15" t="s">
        <v>24</v>
      </c>
      <c r="L2326" s="15" t="s">
        <v>26</v>
      </c>
      <c r="M2326" s="15" t="s">
        <v>26</v>
      </c>
      <c r="N2326" s="15" t="s">
        <v>24</v>
      </c>
      <c r="O2326" s="15" t="s">
        <v>24</v>
      </c>
      <c r="P2326" s="15" t="s">
        <v>25</v>
      </c>
      <c r="Q2326" s="15" t="s">
        <v>26</v>
      </c>
      <c r="R2326" s="15" t="s">
        <v>15</v>
      </c>
      <c r="S2326" s="18" t="n">
        <v>83.05</v>
      </c>
      <c r="T2326" s="15" t="n">
        <v>1258.3</v>
      </c>
      <c r="U2326" s="15" t="s">
        <v>26</v>
      </c>
      <c r="V2326" s="18" t="n">
        <f aca="false">IF(ISNUMBER(T2326),T2326,0)</f>
        <v>1258.3</v>
      </c>
      <c r="W2326" s="15" t="n">
        <f aca="false">IF(U2326="Yes",1,0)</f>
        <v>1</v>
      </c>
      <c r="X2326" s="15" t="str">
        <f aca="false">IF(F2326&lt;=12,"0-12 months",IF(F2326&lt;=24,"13-24 months",IF(F2326&lt;=48,"25-48 months","49-72 months")))</f>
        <v>13-24 months</v>
      </c>
      <c r="Y2326" s="15" t="str">
        <f aca="false">IF(C2326=1,"Yes","No")</f>
        <v>Yes</v>
      </c>
      <c r="Z2326" s="15" t="n">
        <f aca="false">COUNTIF(J2326:O2326,"Yes")</f>
        <v>2</v>
      </c>
      <c r="AA2326" s="18" t="n">
        <f aca="false">S2326*W2326</f>
        <v>83.05</v>
      </c>
      <c r="AB2326" s="15" t="n">
        <f aca="false">(P2326="Month-to-month")+(I2326="Fiber optic")+(R2326="Electronic check")+(F2326&lt;=12)+(M2326="No")+(J2326="No")</f>
        <v>4</v>
      </c>
      <c r="AC2326" s="15" t="str">
        <f aca="false">IF(AB2326&gt;=5,"High",IF(AB2326&gt;=3,"Medium","Low"))</f>
        <v>Medium</v>
      </c>
    </row>
    <row r="2327" customFormat="false" ht="15" hidden="false" customHeight="false" outlineLevel="0" collapsed="false">
      <c r="A2327" s="15" t="s">
        <v>2424</v>
      </c>
      <c r="B2327" s="15" t="s">
        <v>94</v>
      </c>
      <c r="C2327" s="15" t="n">
        <v>0</v>
      </c>
      <c r="D2327" s="15" t="s">
        <v>26</v>
      </c>
      <c r="E2327" s="15" t="s">
        <v>26</v>
      </c>
      <c r="F2327" s="15" t="n">
        <v>4</v>
      </c>
      <c r="G2327" s="15" t="s">
        <v>26</v>
      </c>
      <c r="H2327" s="15" t="s">
        <v>24</v>
      </c>
      <c r="I2327" s="15" t="s">
        <v>24</v>
      </c>
      <c r="J2327" s="15" t="s">
        <v>28</v>
      </c>
      <c r="K2327" s="15" t="s">
        <v>28</v>
      </c>
      <c r="L2327" s="15" t="s">
        <v>28</v>
      </c>
      <c r="M2327" s="15" t="s">
        <v>28</v>
      </c>
      <c r="N2327" s="15" t="s">
        <v>28</v>
      </c>
      <c r="O2327" s="15" t="s">
        <v>28</v>
      </c>
      <c r="P2327" s="15" t="s">
        <v>25</v>
      </c>
      <c r="Q2327" s="15" t="s">
        <v>26</v>
      </c>
      <c r="R2327" s="15" t="s">
        <v>15</v>
      </c>
      <c r="S2327" s="18" t="n">
        <v>19.95</v>
      </c>
      <c r="T2327" s="15" t="n">
        <v>82.9</v>
      </c>
      <c r="U2327" s="15" t="s">
        <v>24</v>
      </c>
      <c r="V2327" s="18" t="n">
        <f aca="false">IF(ISNUMBER(T2327),T2327,0)</f>
        <v>82.9</v>
      </c>
      <c r="W2327" s="15" t="n">
        <f aca="false">IF(U2327="Yes",1,0)</f>
        <v>0</v>
      </c>
      <c r="X2327" s="15" t="str">
        <f aca="false">IF(F2327&lt;=12,"0-12 months",IF(F2327&lt;=24,"13-24 months",IF(F2327&lt;=48,"25-48 months","49-72 months")))</f>
        <v>0-12 months</v>
      </c>
      <c r="Y2327" s="15" t="str">
        <f aca="false">IF(C2327=1,"Yes","No")</f>
        <v>No</v>
      </c>
      <c r="Z2327" s="15" t="n">
        <f aca="false">COUNTIF(J2327:O2327,"Yes")</f>
        <v>0</v>
      </c>
      <c r="AA2327" s="18" t="n">
        <f aca="false">S2327*W2327</f>
        <v>0</v>
      </c>
      <c r="AB2327" s="15" t="n">
        <f aca="false">(P2327="Month-to-month")+(I2327="Fiber optic")+(R2327="Electronic check")+(F2327&lt;=12)+(M2327="No")+(J2327="No")</f>
        <v>3</v>
      </c>
      <c r="AC2327" s="15" t="str">
        <f aca="false">IF(AB2327&gt;=5,"High",IF(AB2327&gt;=3,"Medium","Low"))</f>
        <v>Medium</v>
      </c>
    </row>
    <row r="2328" customFormat="false" ht="15" hidden="false" customHeight="false" outlineLevel="0" collapsed="false">
      <c r="A2328" s="15" t="s">
        <v>2425</v>
      </c>
      <c r="B2328" s="15" t="s">
        <v>94</v>
      </c>
      <c r="C2328" s="15" t="n">
        <v>0</v>
      </c>
      <c r="D2328" s="15" t="s">
        <v>26</v>
      </c>
      <c r="E2328" s="15" t="s">
        <v>24</v>
      </c>
      <c r="F2328" s="15" t="n">
        <v>72</v>
      </c>
      <c r="G2328" s="15" t="s">
        <v>26</v>
      </c>
      <c r="H2328" s="15" t="s">
        <v>26</v>
      </c>
      <c r="I2328" s="15" t="s">
        <v>102</v>
      </c>
      <c r="J2328" s="15" t="s">
        <v>24</v>
      </c>
      <c r="K2328" s="15" t="s">
        <v>26</v>
      </c>
      <c r="L2328" s="15" t="s">
        <v>26</v>
      </c>
      <c r="M2328" s="15" t="s">
        <v>26</v>
      </c>
      <c r="N2328" s="15" t="s">
        <v>26</v>
      </c>
      <c r="O2328" s="15" t="s">
        <v>26</v>
      </c>
      <c r="P2328" s="15" t="s">
        <v>27</v>
      </c>
      <c r="Q2328" s="15" t="s">
        <v>24</v>
      </c>
      <c r="R2328" s="15" t="s">
        <v>21</v>
      </c>
      <c r="S2328" s="18" t="n">
        <v>109.15</v>
      </c>
      <c r="T2328" s="15" t="n">
        <v>7789.6</v>
      </c>
      <c r="U2328" s="15" t="s">
        <v>24</v>
      </c>
      <c r="V2328" s="18" t="n">
        <f aca="false">IF(ISNUMBER(T2328),T2328,0)</f>
        <v>7789.6</v>
      </c>
      <c r="W2328" s="15" t="n">
        <f aca="false">IF(U2328="Yes",1,0)</f>
        <v>0</v>
      </c>
      <c r="X2328" s="15" t="str">
        <f aca="false">IF(F2328&lt;=12,"0-12 months",IF(F2328&lt;=24,"13-24 months",IF(F2328&lt;=48,"25-48 months","49-72 months")))</f>
        <v>49-72 months</v>
      </c>
      <c r="Y2328" s="15" t="str">
        <f aca="false">IF(C2328=1,"Yes","No")</f>
        <v>No</v>
      </c>
      <c r="Z2328" s="15" t="n">
        <f aca="false">COUNTIF(J2328:O2328,"Yes")</f>
        <v>5</v>
      </c>
      <c r="AA2328" s="18" t="n">
        <f aca="false">S2328*W2328</f>
        <v>0</v>
      </c>
      <c r="AB2328" s="15" t="n">
        <f aca="false">(P2328="Month-to-month")+(I2328="Fiber optic")+(R2328="Electronic check")+(F2328&lt;=12)+(M2328="No")+(J2328="No")</f>
        <v>2</v>
      </c>
      <c r="AC2328" s="15" t="str">
        <f aca="false">IF(AB2328&gt;=5,"High",IF(AB2328&gt;=3,"Medium","Low"))</f>
        <v>Low</v>
      </c>
    </row>
    <row r="2329" customFormat="false" ht="15" hidden="false" customHeight="false" outlineLevel="0" collapsed="false">
      <c r="A2329" s="15" t="s">
        <v>2426</v>
      </c>
      <c r="B2329" s="15" t="s">
        <v>94</v>
      </c>
      <c r="C2329" s="15" t="n">
        <v>1</v>
      </c>
      <c r="D2329" s="15" t="s">
        <v>26</v>
      </c>
      <c r="E2329" s="15" t="s">
        <v>24</v>
      </c>
      <c r="F2329" s="15" t="n">
        <v>26</v>
      </c>
      <c r="G2329" s="15" t="s">
        <v>26</v>
      </c>
      <c r="H2329" s="15" t="s">
        <v>24</v>
      </c>
      <c r="I2329" s="15" t="s">
        <v>102</v>
      </c>
      <c r="J2329" s="15" t="s">
        <v>24</v>
      </c>
      <c r="K2329" s="15" t="s">
        <v>24</v>
      </c>
      <c r="L2329" s="15" t="s">
        <v>26</v>
      </c>
      <c r="M2329" s="15" t="s">
        <v>24</v>
      </c>
      <c r="N2329" s="15" t="s">
        <v>26</v>
      </c>
      <c r="O2329" s="15" t="s">
        <v>24</v>
      </c>
      <c r="P2329" s="15" t="s">
        <v>25</v>
      </c>
      <c r="Q2329" s="15" t="s">
        <v>26</v>
      </c>
      <c r="R2329" s="15" t="s">
        <v>21</v>
      </c>
      <c r="S2329" s="18" t="n">
        <v>85.7</v>
      </c>
      <c r="T2329" s="15" t="n">
        <v>2067</v>
      </c>
      <c r="U2329" s="15" t="s">
        <v>24</v>
      </c>
      <c r="V2329" s="18" t="n">
        <f aca="false">IF(ISNUMBER(T2329),T2329,0)</f>
        <v>2067</v>
      </c>
      <c r="W2329" s="15" t="n">
        <f aca="false">IF(U2329="Yes",1,0)</f>
        <v>0</v>
      </c>
      <c r="X2329" s="15" t="str">
        <f aca="false">IF(F2329&lt;=12,"0-12 months",IF(F2329&lt;=24,"13-24 months",IF(F2329&lt;=48,"25-48 months","49-72 months")))</f>
        <v>25-48 months</v>
      </c>
      <c r="Y2329" s="15" t="str">
        <f aca="false">IF(C2329=1,"Yes","No")</f>
        <v>Yes</v>
      </c>
      <c r="Z2329" s="15" t="n">
        <f aca="false">COUNTIF(J2329:O2329,"Yes")</f>
        <v>2</v>
      </c>
      <c r="AA2329" s="18" t="n">
        <f aca="false">S2329*W2329</f>
        <v>0</v>
      </c>
      <c r="AB2329" s="15" t="n">
        <f aca="false">(P2329="Month-to-month")+(I2329="Fiber optic")+(R2329="Electronic check")+(F2329&lt;=12)+(M2329="No")+(J2329="No")</f>
        <v>4</v>
      </c>
      <c r="AC2329" s="15" t="str">
        <f aca="false">IF(AB2329&gt;=5,"High",IF(AB2329&gt;=3,"Medium","Low"))</f>
        <v>Medium</v>
      </c>
    </row>
    <row r="2330" customFormat="false" ht="15" hidden="false" customHeight="false" outlineLevel="0" collapsed="false">
      <c r="A2330" s="15" t="s">
        <v>2427</v>
      </c>
      <c r="B2330" s="15" t="s">
        <v>94</v>
      </c>
      <c r="C2330" s="15" t="n">
        <v>1</v>
      </c>
      <c r="D2330" s="15" t="s">
        <v>26</v>
      </c>
      <c r="E2330" s="15" t="s">
        <v>24</v>
      </c>
      <c r="F2330" s="15" t="n">
        <v>35</v>
      </c>
      <c r="G2330" s="15" t="s">
        <v>26</v>
      </c>
      <c r="H2330" s="15" t="s">
        <v>26</v>
      </c>
      <c r="I2330" s="15" t="s">
        <v>102</v>
      </c>
      <c r="J2330" s="15" t="s">
        <v>24</v>
      </c>
      <c r="K2330" s="15" t="s">
        <v>24</v>
      </c>
      <c r="L2330" s="15" t="s">
        <v>26</v>
      </c>
      <c r="M2330" s="15" t="s">
        <v>24</v>
      </c>
      <c r="N2330" s="15" t="s">
        <v>26</v>
      </c>
      <c r="O2330" s="15" t="s">
        <v>26</v>
      </c>
      <c r="P2330" s="15" t="s">
        <v>25</v>
      </c>
      <c r="Q2330" s="15" t="s">
        <v>24</v>
      </c>
      <c r="R2330" s="15" t="s">
        <v>19</v>
      </c>
      <c r="S2330" s="18" t="n">
        <v>102.05</v>
      </c>
      <c r="T2330" s="15" t="n">
        <v>3452.55</v>
      </c>
      <c r="U2330" s="15" t="s">
        <v>24</v>
      </c>
      <c r="V2330" s="18" t="n">
        <f aca="false">IF(ISNUMBER(T2330),T2330,0)</f>
        <v>3452.55</v>
      </c>
      <c r="W2330" s="15" t="n">
        <f aca="false">IF(U2330="Yes",1,0)</f>
        <v>0</v>
      </c>
      <c r="X2330" s="15" t="str">
        <f aca="false">IF(F2330&lt;=12,"0-12 months",IF(F2330&lt;=24,"13-24 months",IF(F2330&lt;=48,"25-48 months","49-72 months")))</f>
        <v>25-48 months</v>
      </c>
      <c r="Y2330" s="15" t="str">
        <f aca="false">IF(C2330=1,"Yes","No")</f>
        <v>Yes</v>
      </c>
      <c r="Z2330" s="15" t="n">
        <f aca="false">COUNTIF(J2330:O2330,"Yes")</f>
        <v>3</v>
      </c>
      <c r="AA2330" s="18" t="n">
        <f aca="false">S2330*W2330</f>
        <v>0</v>
      </c>
      <c r="AB2330" s="15" t="n">
        <f aca="false">(P2330="Month-to-month")+(I2330="Fiber optic")+(R2330="Electronic check")+(F2330&lt;=12)+(M2330="No")+(J2330="No")</f>
        <v>4</v>
      </c>
      <c r="AC2330" s="15" t="str">
        <f aca="false">IF(AB2330&gt;=5,"High",IF(AB2330&gt;=3,"Medium","Low"))</f>
        <v>Medium</v>
      </c>
    </row>
    <row r="2331" customFormat="false" ht="15" hidden="false" customHeight="false" outlineLevel="0" collapsed="false">
      <c r="A2331" s="15" t="s">
        <v>2428</v>
      </c>
      <c r="B2331" s="15" t="s">
        <v>94</v>
      </c>
      <c r="C2331" s="15" t="n">
        <v>0</v>
      </c>
      <c r="D2331" s="15" t="s">
        <v>24</v>
      </c>
      <c r="E2331" s="15" t="s">
        <v>24</v>
      </c>
      <c r="F2331" s="15" t="n">
        <v>57</v>
      </c>
      <c r="G2331" s="15" t="s">
        <v>26</v>
      </c>
      <c r="H2331" s="15" t="s">
        <v>26</v>
      </c>
      <c r="I2331" s="15" t="s">
        <v>102</v>
      </c>
      <c r="J2331" s="15" t="s">
        <v>24</v>
      </c>
      <c r="K2331" s="15" t="s">
        <v>26</v>
      </c>
      <c r="L2331" s="15" t="s">
        <v>24</v>
      </c>
      <c r="M2331" s="15" t="s">
        <v>26</v>
      </c>
      <c r="N2331" s="15" t="s">
        <v>24</v>
      </c>
      <c r="O2331" s="15" t="s">
        <v>26</v>
      </c>
      <c r="P2331" s="15" t="s">
        <v>27</v>
      </c>
      <c r="Q2331" s="15" t="s">
        <v>24</v>
      </c>
      <c r="R2331" s="15" t="s">
        <v>15</v>
      </c>
      <c r="S2331" s="18" t="n">
        <v>94.7</v>
      </c>
      <c r="T2331" s="15" t="n">
        <v>5468.95</v>
      </c>
      <c r="U2331" s="15" t="s">
        <v>24</v>
      </c>
      <c r="V2331" s="18" t="n">
        <f aca="false">IF(ISNUMBER(T2331),T2331,0)</f>
        <v>5468.95</v>
      </c>
      <c r="W2331" s="15" t="n">
        <f aca="false">IF(U2331="Yes",1,0)</f>
        <v>0</v>
      </c>
      <c r="X2331" s="15" t="str">
        <f aca="false">IF(F2331&lt;=12,"0-12 months",IF(F2331&lt;=24,"13-24 months",IF(F2331&lt;=48,"25-48 months","49-72 months")))</f>
        <v>49-72 months</v>
      </c>
      <c r="Y2331" s="15" t="str">
        <f aca="false">IF(C2331=1,"Yes","No")</f>
        <v>No</v>
      </c>
      <c r="Z2331" s="15" t="n">
        <f aca="false">COUNTIF(J2331:O2331,"Yes")</f>
        <v>3</v>
      </c>
      <c r="AA2331" s="18" t="n">
        <f aca="false">S2331*W2331</f>
        <v>0</v>
      </c>
      <c r="AB2331" s="15" t="n">
        <f aca="false">(P2331="Month-to-month")+(I2331="Fiber optic")+(R2331="Electronic check")+(F2331&lt;=12)+(M2331="No")+(J2331="No")</f>
        <v>3</v>
      </c>
      <c r="AC2331" s="15" t="str">
        <f aca="false">IF(AB2331&gt;=5,"High",IF(AB2331&gt;=3,"Medium","Low"))</f>
        <v>Medium</v>
      </c>
    </row>
    <row r="2332" customFormat="false" ht="15" hidden="false" customHeight="false" outlineLevel="0" collapsed="false">
      <c r="A2332" s="15" t="s">
        <v>2429</v>
      </c>
      <c r="B2332" s="15" t="s">
        <v>98</v>
      </c>
      <c r="C2332" s="15" t="n">
        <v>0</v>
      </c>
      <c r="D2332" s="15" t="s">
        <v>26</v>
      </c>
      <c r="E2332" s="15" t="s">
        <v>26</v>
      </c>
      <c r="F2332" s="15" t="n">
        <v>28</v>
      </c>
      <c r="G2332" s="15" t="s">
        <v>26</v>
      </c>
      <c r="H2332" s="15" t="s">
        <v>26</v>
      </c>
      <c r="I2332" s="15" t="s">
        <v>96</v>
      </c>
      <c r="J2332" s="15" t="s">
        <v>24</v>
      </c>
      <c r="K2332" s="15" t="s">
        <v>26</v>
      </c>
      <c r="L2332" s="15" t="s">
        <v>24</v>
      </c>
      <c r="M2332" s="15" t="s">
        <v>24</v>
      </c>
      <c r="N2332" s="15" t="s">
        <v>24</v>
      </c>
      <c r="O2332" s="15" t="s">
        <v>26</v>
      </c>
      <c r="P2332" s="15" t="s">
        <v>25</v>
      </c>
      <c r="Q2332" s="15" t="s">
        <v>24</v>
      </c>
      <c r="R2332" s="15" t="s">
        <v>15</v>
      </c>
      <c r="S2332" s="18" t="n">
        <v>64.4</v>
      </c>
      <c r="T2332" s="15" t="n">
        <v>1802.15</v>
      </c>
      <c r="U2332" s="15" t="s">
        <v>24</v>
      </c>
      <c r="V2332" s="18" t="n">
        <f aca="false">IF(ISNUMBER(T2332),T2332,0)</f>
        <v>1802.15</v>
      </c>
      <c r="W2332" s="15" t="n">
        <f aca="false">IF(U2332="Yes",1,0)</f>
        <v>0</v>
      </c>
      <c r="X2332" s="15" t="str">
        <f aca="false">IF(F2332&lt;=12,"0-12 months",IF(F2332&lt;=24,"13-24 months",IF(F2332&lt;=48,"25-48 months","49-72 months")))</f>
        <v>25-48 months</v>
      </c>
      <c r="Y2332" s="15" t="str">
        <f aca="false">IF(C2332=1,"Yes","No")</f>
        <v>No</v>
      </c>
      <c r="Z2332" s="15" t="n">
        <f aca="false">COUNTIF(J2332:O2332,"Yes")</f>
        <v>2</v>
      </c>
      <c r="AA2332" s="18" t="n">
        <f aca="false">S2332*W2332</f>
        <v>0</v>
      </c>
      <c r="AB2332" s="15" t="n">
        <f aca="false">(P2332="Month-to-month")+(I2332="Fiber optic")+(R2332="Electronic check")+(F2332&lt;=12)+(M2332="No")+(J2332="No")</f>
        <v>4</v>
      </c>
      <c r="AC2332" s="15" t="str">
        <f aca="false">IF(AB2332&gt;=5,"High",IF(AB2332&gt;=3,"Medium","Low"))</f>
        <v>Medium</v>
      </c>
    </row>
    <row r="2333" customFormat="false" ht="15" hidden="false" customHeight="false" outlineLevel="0" collapsed="false">
      <c r="A2333" s="15" t="s">
        <v>2430</v>
      </c>
      <c r="B2333" s="15" t="s">
        <v>94</v>
      </c>
      <c r="C2333" s="15" t="n">
        <v>0</v>
      </c>
      <c r="D2333" s="15" t="s">
        <v>26</v>
      </c>
      <c r="E2333" s="15" t="s">
        <v>24</v>
      </c>
      <c r="F2333" s="15" t="n">
        <v>25</v>
      </c>
      <c r="G2333" s="15" t="s">
        <v>26</v>
      </c>
      <c r="H2333" s="15" t="s">
        <v>26</v>
      </c>
      <c r="I2333" s="15" t="s">
        <v>24</v>
      </c>
      <c r="J2333" s="15" t="s">
        <v>28</v>
      </c>
      <c r="K2333" s="15" t="s">
        <v>28</v>
      </c>
      <c r="L2333" s="15" t="s">
        <v>28</v>
      </c>
      <c r="M2333" s="15" t="s">
        <v>28</v>
      </c>
      <c r="N2333" s="15" t="s">
        <v>28</v>
      </c>
      <c r="O2333" s="15" t="s">
        <v>28</v>
      </c>
      <c r="P2333" s="15" t="s">
        <v>27</v>
      </c>
      <c r="Q2333" s="15" t="s">
        <v>26</v>
      </c>
      <c r="R2333" s="15" t="s">
        <v>17</v>
      </c>
      <c r="S2333" s="18" t="n">
        <v>26.8</v>
      </c>
      <c r="T2333" s="15" t="n">
        <v>733.55</v>
      </c>
      <c r="U2333" s="15" t="s">
        <v>24</v>
      </c>
      <c r="V2333" s="18" t="n">
        <f aca="false">IF(ISNUMBER(T2333),T2333,0)</f>
        <v>733.55</v>
      </c>
      <c r="W2333" s="15" t="n">
        <f aca="false">IF(U2333="Yes",1,0)</f>
        <v>0</v>
      </c>
      <c r="X2333" s="15" t="str">
        <f aca="false">IF(F2333&lt;=12,"0-12 months",IF(F2333&lt;=24,"13-24 months",IF(F2333&lt;=48,"25-48 months","49-72 months")))</f>
        <v>25-48 months</v>
      </c>
      <c r="Y2333" s="15" t="str">
        <f aca="false">IF(C2333=1,"Yes","No")</f>
        <v>No</v>
      </c>
      <c r="Z2333" s="15" t="n">
        <f aca="false">COUNTIF(J2333:O2333,"Yes")</f>
        <v>0</v>
      </c>
      <c r="AA2333" s="18" t="n">
        <f aca="false">S2333*W2333</f>
        <v>0</v>
      </c>
      <c r="AB2333" s="15" t="n">
        <f aca="false">(P2333="Month-to-month")+(I2333="Fiber optic")+(R2333="Electronic check")+(F2333&lt;=12)+(M2333="No")+(J2333="No")</f>
        <v>0</v>
      </c>
      <c r="AC2333" s="15" t="str">
        <f aca="false">IF(AB2333&gt;=5,"High",IF(AB2333&gt;=3,"Medium","Low"))</f>
        <v>Low</v>
      </c>
    </row>
    <row r="2334" customFormat="false" ht="15" hidden="false" customHeight="false" outlineLevel="0" collapsed="false">
      <c r="A2334" s="15" t="s">
        <v>2431</v>
      </c>
      <c r="B2334" s="15" t="s">
        <v>94</v>
      </c>
      <c r="C2334" s="15" t="n">
        <v>0</v>
      </c>
      <c r="D2334" s="15" t="s">
        <v>26</v>
      </c>
      <c r="E2334" s="15" t="s">
        <v>24</v>
      </c>
      <c r="F2334" s="15" t="n">
        <v>47</v>
      </c>
      <c r="G2334" s="15" t="s">
        <v>26</v>
      </c>
      <c r="H2334" s="15" t="s">
        <v>24</v>
      </c>
      <c r="I2334" s="15" t="s">
        <v>96</v>
      </c>
      <c r="J2334" s="15" t="s">
        <v>26</v>
      </c>
      <c r="K2334" s="15" t="s">
        <v>24</v>
      </c>
      <c r="L2334" s="15" t="s">
        <v>26</v>
      </c>
      <c r="M2334" s="15" t="s">
        <v>24</v>
      </c>
      <c r="N2334" s="15" t="s">
        <v>26</v>
      </c>
      <c r="O2334" s="15" t="s">
        <v>24</v>
      </c>
      <c r="P2334" s="15" t="s">
        <v>27</v>
      </c>
      <c r="Q2334" s="15" t="s">
        <v>26</v>
      </c>
      <c r="R2334" s="15" t="s">
        <v>21</v>
      </c>
      <c r="S2334" s="18" t="n">
        <v>66.05</v>
      </c>
      <c r="T2334" s="15" t="n">
        <v>3021.45</v>
      </c>
      <c r="U2334" s="15" t="s">
        <v>24</v>
      </c>
      <c r="V2334" s="18" t="n">
        <f aca="false">IF(ISNUMBER(T2334),T2334,0)</f>
        <v>3021.45</v>
      </c>
      <c r="W2334" s="15" t="n">
        <f aca="false">IF(U2334="Yes",1,0)</f>
        <v>0</v>
      </c>
      <c r="X2334" s="15" t="str">
        <f aca="false">IF(F2334&lt;=12,"0-12 months",IF(F2334&lt;=24,"13-24 months",IF(F2334&lt;=48,"25-48 months","49-72 months")))</f>
        <v>25-48 months</v>
      </c>
      <c r="Y2334" s="15" t="str">
        <f aca="false">IF(C2334=1,"Yes","No")</f>
        <v>No</v>
      </c>
      <c r="Z2334" s="15" t="n">
        <f aca="false">COUNTIF(J2334:O2334,"Yes")</f>
        <v>3</v>
      </c>
      <c r="AA2334" s="18" t="n">
        <f aca="false">S2334*W2334</f>
        <v>0</v>
      </c>
      <c r="AB2334" s="15" t="n">
        <f aca="false">(P2334="Month-to-month")+(I2334="Fiber optic")+(R2334="Electronic check")+(F2334&lt;=12)+(M2334="No")+(J2334="No")</f>
        <v>1</v>
      </c>
      <c r="AC2334" s="15" t="str">
        <f aca="false">IF(AB2334&gt;=5,"High",IF(AB2334&gt;=3,"Medium","Low"))</f>
        <v>Low</v>
      </c>
    </row>
    <row r="2335" customFormat="false" ht="15" hidden="false" customHeight="false" outlineLevel="0" collapsed="false">
      <c r="A2335" s="15" t="s">
        <v>2432</v>
      </c>
      <c r="B2335" s="15" t="s">
        <v>94</v>
      </c>
      <c r="C2335" s="15" t="n">
        <v>0</v>
      </c>
      <c r="D2335" s="15" t="s">
        <v>26</v>
      </c>
      <c r="E2335" s="15" t="s">
        <v>26</v>
      </c>
      <c r="F2335" s="15" t="n">
        <v>57</v>
      </c>
      <c r="G2335" s="15" t="s">
        <v>26</v>
      </c>
      <c r="H2335" s="15" t="s">
        <v>26</v>
      </c>
      <c r="I2335" s="15" t="s">
        <v>96</v>
      </c>
      <c r="J2335" s="15" t="s">
        <v>26</v>
      </c>
      <c r="K2335" s="15" t="s">
        <v>26</v>
      </c>
      <c r="L2335" s="15" t="s">
        <v>24</v>
      </c>
      <c r="M2335" s="15" t="s">
        <v>26</v>
      </c>
      <c r="N2335" s="15" t="s">
        <v>24</v>
      </c>
      <c r="O2335" s="15" t="s">
        <v>24</v>
      </c>
      <c r="P2335" s="15" t="s">
        <v>25</v>
      </c>
      <c r="Q2335" s="15" t="s">
        <v>24</v>
      </c>
      <c r="R2335" s="15" t="s">
        <v>19</v>
      </c>
      <c r="S2335" s="18" t="n">
        <v>65.2</v>
      </c>
      <c r="T2335" s="15" t="n">
        <v>3687.85</v>
      </c>
      <c r="U2335" s="15" t="s">
        <v>24</v>
      </c>
      <c r="V2335" s="18" t="n">
        <f aca="false">IF(ISNUMBER(T2335),T2335,0)</f>
        <v>3687.85</v>
      </c>
      <c r="W2335" s="15" t="n">
        <f aca="false">IF(U2335="Yes",1,0)</f>
        <v>0</v>
      </c>
      <c r="X2335" s="15" t="str">
        <f aca="false">IF(F2335&lt;=12,"0-12 months",IF(F2335&lt;=24,"13-24 months",IF(F2335&lt;=48,"25-48 months","49-72 months")))</f>
        <v>49-72 months</v>
      </c>
      <c r="Y2335" s="15" t="str">
        <f aca="false">IF(C2335=1,"Yes","No")</f>
        <v>No</v>
      </c>
      <c r="Z2335" s="15" t="n">
        <f aca="false">COUNTIF(J2335:O2335,"Yes")</f>
        <v>3</v>
      </c>
      <c r="AA2335" s="18" t="n">
        <f aca="false">S2335*W2335</f>
        <v>0</v>
      </c>
      <c r="AB2335" s="15" t="n">
        <f aca="false">(P2335="Month-to-month")+(I2335="Fiber optic")+(R2335="Electronic check")+(F2335&lt;=12)+(M2335="No")+(J2335="No")</f>
        <v>1</v>
      </c>
      <c r="AC2335" s="15" t="str">
        <f aca="false">IF(AB2335&gt;=5,"High",IF(AB2335&gt;=3,"Medium","Low"))</f>
        <v>Low</v>
      </c>
    </row>
    <row r="2336" customFormat="false" ht="15" hidden="false" customHeight="false" outlineLevel="0" collapsed="false">
      <c r="A2336" s="15" t="s">
        <v>2433</v>
      </c>
      <c r="B2336" s="15" t="s">
        <v>98</v>
      </c>
      <c r="C2336" s="15" t="n">
        <v>1</v>
      </c>
      <c r="D2336" s="15" t="s">
        <v>26</v>
      </c>
      <c r="E2336" s="15" t="s">
        <v>24</v>
      </c>
      <c r="F2336" s="15" t="n">
        <v>16</v>
      </c>
      <c r="G2336" s="15" t="s">
        <v>26</v>
      </c>
      <c r="H2336" s="15" t="s">
        <v>26</v>
      </c>
      <c r="I2336" s="15" t="s">
        <v>102</v>
      </c>
      <c r="J2336" s="15" t="s">
        <v>24</v>
      </c>
      <c r="K2336" s="15" t="s">
        <v>24</v>
      </c>
      <c r="L2336" s="15" t="s">
        <v>24</v>
      </c>
      <c r="M2336" s="15" t="s">
        <v>24</v>
      </c>
      <c r="N2336" s="15" t="s">
        <v>26</v>
      </c>
      <c r="O2336" s="15" t="s">
        <v>24</v>
      </c>
      <c r="P2336" s="15" t="s">
        <v>25</v>
      </c>
      <c r="Q2336" s="15" t="s">
        <v>26</v>
      </c>
      <c r="R2336" s="15" t="s">
        <v>21</v>
      </c>
      <c r="S2336" s="18" t="n">
        <v>85.05</v>
      </c>
      <c r="T2336" s="15" t="n">
        <v>1391.15</v>
      </c>
      <c r="U2336" s="15" t="s">
        <v>24</v>
      </c>
      <c r="V2336" s="18" t="n">
        <f aca="false">IF(ISNUMBER(T2336),T2336,0)</f>
        <v>1391.15</v>
      </c>
      <c r="W2336" s="15" t="n">
        <f aca="false">IF(U2336="Yes",1,0)</f>
        <v>0</v>
      </c>
      <c r="X2336" s="15" t="str">
        <f aca="false">IF(F2336&lt;=12,"0-12 months",IF(F2336&lt;=24,"13-24 months",IF(F2336&lt;=48,"25-48 months","49-72 months")))</f>
        <v>13-24 months</v>
      </c>
      <c r="Y2336" s="15" t="str">
        <f aca="false">IF(C2336=1,"Yes","No")</f>
        <v>Yes</v>
      </c>
      <c r="Z2336" s="15" t="n">
        <f aca="false">COUNTIF(J2336:O2336,"Yes")</f>
        <v>1</v>
      </c>
      <c r="AA2336" s="18" t="n">
        <f aca="false">S2336*W2336</f>
        <v>0</v>
      </c>
      <c r="AB2336" s="15" t="n">
        <f aca="false">(P2336="Month-to-month")+(I2336="Fiber optic")+(R2336="Electronic check")+(F2336&lt;=12)+(M2336="No")+(J2336="No")</f>
        <v>4</v>
      </c>
      <c r="AC2336" s="15" t="str">
        <f aca="false">IF(AB2336&gt;=5,"High",IF(AB2336&gt;=3,"Medium","Low"))</f>
        <v>Medium</v>
      </c>
    </row>
    <row r="2337" customFormat="false" ht="15" hidden="false" customHeight="false" outlineLevel="0" collapsed="false">
      <c r="A2337" s="15" t="s">
        <v>2434</v>
      </c>
      <c r="B2337" s="15" t="s">
        <v>98</v>
      </c>
      <c r="C2337" s="15" t="n">
        <v>0</v>
      </c>
      <c r="D2337" s="15" t="s">
        <v>24</v>
      </c>
      <c r="E2337" s="15" t="s">
        <v>24</v>
      </c>
      <c r="F2337" s="15" t="n">
        <v>5</v>
      </c>
      <c r="G2337" s="15" t="s">
        <v>26</v>
      </c>
      <c r="H2337" s="15" t="s">
        <v>24</v>
      </c>
      <c r="I2337" s="15" t="s">
        <v>96</v>
      </c>
      <c r="J2337" s="15" t="s">
        <v>26</v>
      </c>
      <c r="K2337" s="15" t="s">
        <v>24</v>
      </c>
      <c r="L2337" s="15" t="s">
        <v>26</v>
      </c>
      <c r="M2337" s="15" t="s">
        <v>24</v>
      </c>
      <c r="N2337" s="15" t="s">
        <v>24</v>
      </c>
      <c r="O2337" s="15" t="s">
        <v>24</v>
      </c>
      <c r="P2337" s="15" t="s">
        <v>25</v>
      </c>
      <c r="Q2337" s="15" t="s">
        <v>26</v>
      </c>
      <c r="R2337" s="15" t="s">
        <v>17</v>
      </c>
      <c r="S2337" s="18" t="n">
        <v>55.8</v>
      </c>
      <c r="T2337" s="15" t="n">
        <v>274.35</v>
      </c>
      <c r="U2337" s="15" t="s">
        <v>24</v>
      </c>
      <c r="V2337" s="18" t="n">
        <f aca="false">IF(ISNUMBER(T2337),T2337,0)</f>
        <v>274.35</v>
      </c>
      <c r="W2337" s="15" t="n">
        <f aca="false">IF(U2337="Yes",1,0)</f>
        <v>0</v>
      </c>
      <c r="X2337" s="15" t="str">
        <f aca="false">IF(F2337&lt;=12,"0-12 months",IF(F2337&lt;=24,"13-24 months",IF(F2337&lt;=48,"25-48 months","49-72 months")))</f>
        <v>0-12 months</v>
      </c>
      <c r="Y2337" s="15" t="str">
        <f aca="false">IF(C2337=1,"Yes","No")</f>
        <v>No</v>
      </c>
      <c r="Z2337" s="15" t="n">
        <f aca="false">COUNTIF(J2337:O2337,"Yes")</f>
        <v>2</v>
      </c>
      <c r="AA2337" s="18" t="n">
        <f aca="false">S2337*W2337</f>
        <v>0</v>
      </c>
      <c r="AB2337" s="15" t="n">
        <f aca="false">(P2337="Month-to-month")+(I2337="Fiber optic")+(R2337="Electronic check")+(F2337&lt;=12)+(M2337="No")+(J2337="No")</f>
        <v>3</v>
      </c>
      <c r="AC2337" s="15" t="str">
        <f aca="false">IF(AB2337&gt;=5,"High",IF(AB2337&gt;=3,"Medium","Low"))</f>
        <v>Medium</v>
      </c>
    </row>
    <row r="2338" customFormat="false" ht="15" hidden="false" customHeight="false" outlineLevel="0" collapsed="false">
      <c r="A2338" s="15" t="s">
        <v>2435</v>
      </c>
      <c r="B2338" s="15" t="s">
        <v>98</v>
      </c>
      <c r="C2338" s="15" t="n">
        <v>0</v>
      </c>
      <c r="D2338" s="15" t="s">
        <v>26</v>
      </c>
      <c r="E2338" s="15" t="s">
        <v>24</v>
      </c>
      <c r="F2338" s="15" t="n">
        <v>17</v>
      </c>
      <c r="G2338" s="15" t="s">
        <v>26</v>
      </c>
      <c r="H2338" s="15" t="s">
        <v>24</v>
      </c>
      <c r="I2338" s="15" t="s">
        <v>102</v>
      </c>
      <c r="J2338" s="15" t="s">
        <v>24</v>
      </c>
      <c r="K2338" s="15" t="s">
        <v>24</v>
      </c>
      <c r="L2338" s="15" t="s">
        <v>24</v>
      </c>
      <c r="M2338" s="15" t="s">
        <v>24</v>
      </c>
      <c r="N2338" s="15" t="s">
        <v>24</v>
      </c>
      <c r="O2338" s="15" t="s">
        <v>24</v>
      </c>
      <c r="P2338" s="15" t="s">
        <v>25</v>
      </c>
      <c r="Q2338" s="15" t="s">
        <v>26</v>
      </c>
      <c r="R2338" s="15" t="s">
        <v>19</v>
      </c>
      <c r="S2338" s="18" t="n">
        <v>70.4</v>
      </c>
      <c r="T2338" s="15" t="n">
        <v>1214.05</v>
      </c>
      <c r="U2338" s="15" t="s">
        <v>26</v>
      </c>
      <c r="V2338" s="18" t="n">
        <f aca="false">IF(ISNUMBER(T2338),T2338,0)</f>
        <v>1214.05</v>
      </c>
      <c r="W2338" s="15" t="n">
        <f aca="false">IF(U2338="Yes",1,0)</f>
        <v>1</v>
      </c>
      <c r="X2338" s="15" t="str">
        <f aca="false">IF(F2338&lt;=12,"0-12 months",IF(F2338&lt;=24,"13-24 months",IF(F2338&lt;=48,"25-48 months","49-72 months")))</f>
        <v>13-24 months</v>
      </c>
      <c r="Y2338" s="15" t="str">
        <f aca="false">IF(C2338=1,"Yes","No")</f>
        <v>No</v>
      </c>
      <c r="Z2338" s="15" t="n">
        <f aca="false">COUNTIF(J2338:O2338,"Yes")</f>
        <v>0</v>
      </c>
      <c r="AA2338" s="18" t="n">
        <f aca="false">S2338*W2338</f>
        <v>70.4</v>
      </c>
      <c r="AB2338" s="15" t="n">
        <f aca="false">(P2338="Month-to-month")+(I2338="Fiber optic")+(R2338="Electronic check")+(F2338&lt;=12)+(M2338="No")+(J2338="No")</f>
        <v>4</v>
      </c>
      <c r="AC2338" s="15" t="str">
        <f aca="false">IF(AB2338&gt;=5,"High",IF(AB2338&gt;=3,"Medium","Low"))</f>
        <v>Medium</v>
      </c>
    </row>
    <row r="2339" customFormat="false" ht="15" hidden="false" customHeight="false" outlineLevel="0" collapsed="false">
      <c r="A2339" s="15" t="s">
        <v>2436</v>
      </c>
      <c r="B2339" s="15" t="s">
        <v>94</v>
      </c>
      <c r="C2339" s="15" t="n">
        <v>1</v>
      </c>
      <c r="D2339" s="15" t="s">
        <v>24</v>
      </c>
      <c r="E2339" s="15" t="s">
        <v>24</v>
      </c>
      <c r="F2339" s="15" t="n">
        <v>56</v>
      </c>
      <c r="G2339" s="15" t="s">
        <v>26</v>
      </c>
      <c r="H2339" s="15" t="s">
        <v>26</v>
      </c>
      <c r="I2339" s="15" t="s">
        <v>102</v>
      </c>
      <c r="J2339" s="15" t="s">
        <v>24</v>
      </c>
      <c r="K2339" s="15" t="s">
        <v>26</v>
      </c>
      <c r="L2339" s="15" t="s">
        <v>26</v>
      </c>
      <c r="M2339" s="15" t="s">
        <v>24</v>
      </c>
      <c r="N2339" s="15" t="s">
        <v>26</v>
      </c>
      <c r="O2339" s="15" t="s">
        <v>26</v>
      </c>
      <c r="P2339" s="15" t="s">
        <v>27</v>
      </c>
      <c r="Q2339" s="15" t="s">
        <v>26</v>
      </c>
      <c r="R2339" s="15" t="s">
        <v>19</v>
      </c>
      <c r="S2339" s="18" t="n">
        <v>104.75</v>
      </c>
      <c r="T2339" s="15" t="n">
        <v>5510.65</v>
      </c>
      <c r="U2339" s="15" t="s">
        <v>26</v>
      </c>
      <c r="V2339" s="18" t="n">
        <f aca="false">IF(ISNUMBER(T2339),T2339,0)</f>
        <v>5510.65</v>
      </c>
      <c r="W2339" s="15" t="n">
        <f aca="false">IF(U2339="Yes",1,0)</f>
        <v>1</v>
      </c>
      <c r="X2339" s="15" t="str">
        <f aca="false">IF(F2339&lt;=12,"0-12 months",IF(F2339&lt;=24,"13-24 months",IF(F2339&lt;=48,"25-48 months","49-72 months")))</f>
        <v>49-72 months</v>
      </c>
      <c r="Y2339" s="15" t="str">
        <f aca="false">IF(C2339=1,"Yes","No")</f>
        <v>Yes</v>
      </c>
      <c r="Z2339" s="15" t="n">
        <f aca="false">COUNTIF(J2339:O2339,"Yes")</f>
        <v>4</v>
      </c>
      <c r="AA2339" s="18" t="n">
        <f aca="false">S2339*W2339</f>
        <v>104.75</v>
      </c>
      <c r="AB2339" s="15" t="n">
        <f aca="false">(P2339="Month-to-month")+(I2339="Fiber optic")+(R2339="Electronic check")+(F2339&lt;=12)+(M2339="No")+(J2339="No")</f>
        <v>3</v>
      </c>
      <c r="AC2339" s="15" t="str">
        <f aca="false">IF(AB2339&gt;=5,"High",IF(AB2339&gt;=3,"Medium","Low"))</f>
        <v>Medium</v>
      </c>
    </row>
    <row r="2340" customFormat="false" ht="15" hidden="false" customHeight="false" outlineLevel="0" collapsed="false">
      <c r="A2340" s="15" t="s">
        <v>2437</v>
      </c>
      <c r="B2340" s="15" t="s">
        <v>98</v>
      </c>
      <c r="C2340" s="15" t="n">
        <v>0</v>
      </c>
      <c r="D2340" s="15" t="s">
        <v>26</v>
      </c>
      <c r="E2340" s="15" t="s">
        <v>26</v>
      </c>
      <c r="F2340" s="15" t="n">
        <v>72</v>
      </c>
      <c r="G2340" s="15" t="s">
        <v>26</v>
      </c>
      <c r="H2340" s="15" t="s">
        <v>24</v>
      </c>
      <c r="I2340" s="15" t="s">
        <v>24</v>
      </c>
      <c r="J2340" s="15" t="s">
        <v>28</v>
      </c>
      <c r="K2340" s="15" t="s">
        <v>28</v>
      </c>
      <c r="L2340" s="15" t="s">
        <v>28</v>
      </c>
      <c r="M2340" s="15" t="s">
        <v>28</v>
      </c>
      <c r="N2340" s="15" t="s">
        <v>28</v>
      </c>
      <c r="O2340" s="15" t="s">
        <v>28</v>
      </c>
      <c r="P2340" s="15" t="s">
        <v>29</v>
      </c>
      <c r="Q2340" s="15" t="s">
        <v>24</v>
      </c>
      <c r="R2340" s="15" t="s">
        <v>19</v>
      </c>
      <c r="S2340" s="18" t="n">
        <v>19.95</v>
      </c>
      <c r="T2340" s="15" t="n">
        <v>1322.85</v>
      </c>
      <c r="U2340" s="15" t="s">
        <v>24</v>
      </c>
      <c r="V2340" s="18" t="n">
        <f aca="false">IF(ISNUMBER(T2340),T2340,0)</f>
        <v>1322.85</v>
      </c>
      <c r="W2340" s="15" t="n">
        <f aca="false">IF(U2340="Yes",1,0)</f>
        <v>0</v>
      </c>
      <c r="X2340" s="15" t="str">
        <f aca="false">IF(F2340&lt;=12,"0-12 months",IF(F2340&lt;=24,"13-24 months",IF(F2340&lt;=48,"25-48 months","49-72 months")))</f>
        <v>49-72 months</v>
      </c>
      <c r="Y2340" s="15" t="str">
        <f aca="false">IF(C2340=1,"Yes","No")</f>
        <v>No</v>
      </c>
      <c r="Z2340" s="15" t="n">
        <f aca="false">COUNTIF(J2340:O2340,"Yes")</f>
        <v>0</v>
      </c>
      <c r="AA2340" s="18" t="n">
        <f aca="false">S2340*W2340</f>
        <v>0</v>
      </c>
      <c r="AB2340" s="15" t="n">
        <f aca="false">(P2340="Month-to-month")+(I2340="Fiber optic")+(R2340="Electronic check")+(F2340&lt;=12)+(M2340="No")+(J2340="No")</f>
        <v>0</v>
      </c>
      <c r="AC2340" s="15" t="str">
        <f aca="false">IF(AB2340&gt;=5,"High",IF(AB2340&gt;=3,"Medium","Low"))</f>
        <v>Low</v>
      </c>
    </row>
    <row r="2341" customFormat="false" ht="15" hidden="false" customHeight="false" outlineLevel="0" collapsed="false">
      <c r="A2341" s="15" t="s">
        <v>2438</v>
      </c>
      <c r="B2341" s="15" t="s">
        <v>94</v>
      </c>
      <c r="C2341" s="15" t="n">
        <v>1</v>
      </c>
      <c r="D2341" s="15" t="s">
        <v>24</v>
      </c>
      <c r="E2341" s="15" t="s">
        <v>24</v>
      </c>
      <c r="F2341" s="15" t="n">
        <v>21</v>
      </c>
      <c r="G2341" s="15" t="s">
        <v>26</v>
      </c>
      <c r="H2341" s="15" t="s">
        <v>26</v>
      </c>
      <c r="I2341" s="15" t="s">
        <v>102</v>
      </c>
      <c r="J2341" s="15" t="s">
        <v>24</v>
      </c>
      <c r="K2341" s="15" t="s">
        <v>24</v>
      </c>
      <c r="L2341" s="15" t="s">
        <v>24</v>
      </c>
      <c r="M2341" s="15" t="s">
        <v>24</v>
      </c>
      <c r="N2341" s="15" t="s">
        <v>26</v>
      </c>
      <c r="O2341" s="15" t="s">
        <v>26</v>
      </c>
      <c r="P2341" s="15" t="s">
        <v>25</v>
      </c>
      <c r="Q2341" s="15" t="s">
        <v>26</v>
      </c>
      <c r="R2341" s="15" t="s">
        <v>15</v>
      </c>
      <c r="S2341" s="18" t="n">
        <v>94.25</v>
      </c>
      <c r="T2341" s="15" t="n">
        <v>1973.75</v>
      </c>
      <c r="U2341" s="15" t="s">
        <v>26</v>
      </c>
      <c r="V2341" s="18" t="n">
        <f aca="false">IF(ISNUMBER(T2341),T2341,0)</f>
        <v>1973.75</v>
      </c>
      <c r="W2341" s="15" t="n">
        <f aca="false">IF(U2341="Yes",1,0)</f>
        <v>1</v>
      </c>
      <c r="X2341" s="15" t="str">
        <f aca="false">IF(F2341&lt;=12,"0-12 months",IF(F2341&lt;=24,"13-24 months",IF(F2341&lt;=48,"25-48 months","49-72 months")))</f>
        <v>13-24 months</v>
      </c>
      <c r="Y2341" s="15" t="str">
        <f aca="false">IF(C2341=1,"Yes","No")</f>
        <v>Yes</v>
      </c>
      <c r="Z2341" s="15" t="n">
        <f aca="false">COUNTIF(J2341:O2341,"Yes")</f>
        <v>2</v>
      </c>
      <c r="AA2341" s="18" t="n">
        <f aca="false">S2341*W2341</f>
        <v>94.25</v>
      </c>
      <c r="AB2341" s="15" t="n">
        <f aca="false">(P2341="Month-to-month")+(I2341="Fiber optic")+(R2341="Electronic check")+(F2341&lt;=12)+(M2341="No")+(J2341="No")</f>
        <v>5</v>
      </c>
      <c r="AC2341" s="15" t="str">
        <f aca="false">IF(AB2341&gt;=5,"High",IF(AB2341&gt;=3,"Medium","Low"))</f>
        <v>High</v>
      </c>
    </row>
    <row r="2342" customFormat="false" ht="15" hidden="false" customHeight="false" outlineLevel="0" collapsed="false">
      <c r="A2342" s="15" t="s">
        <v>2439</v>
      </c>
      <c r="B2342" s="15" t="s">
        <v>94</v>
      </c>
      <c r="C2342" s="15" t="n">
        <v>0</v>
      </c>
      <c r="D2342" s="15" t="s">
        <v>26</v>
      </c>
      <c r="E2342" s="15" t="s">
        <v>26</v>
      </c>
      <c r="F2342" s="15" t="n">
        <v>48</v>
      </c>
      <c r="G2342" s="15" t="s">
        <v>24</v>
      </c>
      <c r="H2342" s="15" t="s">
        <v>95</v>
      </c>
      <c r="I2342" s="15" t="s">
        <v>96</v>
      </c>
      <c r="J2342" s="15" t="s">
        <v>26</v>
      </c>
      <c r="K2342" s="15" t="s">
        <v>24</v>
      </c>
      <c r="L2342" s="15" t="s">
        <v>26</v>
      </c>
      <c r="M2342" s="15" t="s">
        <v>24</v>
      </c>
      <c r="N2342" s="15" t="s">
        <v>24</v>
      </c>
      <c r="O2342" s="15" t="s">
        <v>26</v>
      </c>
      <c r="P2342" s="15" t="s">
        <v>27</v>
      </c>
      <c r="Q2342" s="15" t="s">
        <v>24</v>
      </c>
      <c r="R2342" s="15" t="s">
        <v>21</v>
      </c>
      <c r="S2342" s="18" t="n">
        <v>45</v>
      </c>
      <c r="T2342" s="15" t="n">
        <v>2196.3</v>
      </c>
      <c r="U2342" s="15" t="s">
        <v>24</v>
      </c>
      <c r="V2342" s="18" t="n">
        <f aca="false">IF(ISNUMBER(T2342),T2342,0)</f>
        <v>2196.3</v>
      </c>
      <c r="W2342" s="15" t="n">
        <f aca="false">IF(U2342="Yes",1,0)</f>
        <v>0</v>
      </c>
      <c r="X2342" s="15" t="str">
        <f aca="false">IF(F2342&lt;=12,"0-12 months",IF(F2342&lt;=24,"13-24 months",IF(F2342&lt;=48,"25-48 months","49-72 months")))</f>
        <v>25-48 months</v>
      </c>
      <c r="Y2342" s="15" t="str">
        <f aca="false">IF(C2342=1,"Yes","No")</f>
        <v>No</v>
      </c>
      <c r="Z2342" s="15" t="n">
        <f aca="false">COUNTIF(J2342:O2342,"Yes")</f>
        <v>3</v>
      </c>
      <c r="AA2342" s="18" t="n">
        <f aca="false">S2342*W2342</f>
        <v>0</v>
      </c>
      <c r="AB2342" s="15" t="n">
        <f aca="false">(P2342="Month-to-month")+(I2342="Fiber optic")+(R2342="Electronic check")+(F2342&lt;=12)+(M2342="No")+(J2342="No")</f>
        <v>1</v>
      </c>
      <c r="AC2342" s="15" t="str">
        <f aca="false">IF(AB2342&gt;=5,"High",IF(AB2342&gt;=3,"Medium","Low"))</f>
        <v>Low</v>
      </c>
    </row>
    <row r="2343" customFormat="false" ht="15" hidden="false" customHeight="false" outlineLevel="0" collapsed="false">
      <c r="A2343" s="15" t="s">
        <v>2440</v>
      </c>
      <c r="B2343" s="15" t="s">
        <v>94</v>
      </c>
      <c r="C2343" s="15" t="n">
        <v>0</v>
      </c>
      <c r="D2343" s="15" t="s">
        <v>26</v>
      </c>
      <c r="E2343" s="15" t="s">
        <v>24</v>
      </c>
      <c r="F2343" s="15" t="n">
        <v>68</v>
      </c>
      <c r="G2343" s="15" t="s">
        <v>26</v>
      </c>
      <c r="H2343" s="15" t="s">
        <v>26</v>
      </c>
      <c r="I2343" s="15" t="s">
        <v>102</v>
      </c>
      <c r="J2343" s="15" t="s">
        <v>26</v>
      </c>
      <c r="K2343" s="15" t="s">
        <v>26</v>
      </c>
      <c r="L2343" s="15" t="s">
        <v>26</v>
      </c>
      <c r="M2343" s="15" t="s">
        <v>26</v>
      </c>
      <c r="N2343" s="15" t="s">
        <v>26</v>
      </c>
      <c r="O2343" s="15" t="s">
        <v>26</v>
      </c>
      <c r="P2343" s="15" t="s">
        <v>29</v>
      </c>
      <c r="Q2343" s="15" t="s">
        <v>24</v>
      </c>
      <c r="R2343" s="15" t="s">
        <v>19</v>
      </c>
      <c r="S2343" s="18" t="n">
        <v>114.9</v>
      </c>
      <c r="T2343" s="15" t="n">
        <v>7843.55</v>
      </c>
      <c r="U2343" s="15" t="s">
        <v>24</v>
      </c>
      <c r="V2343" s="18" t="n">
        <f aca="false">IF(ISNUMBER(T2343),T2343,0)</f>
        <v>7843.55</v>
      </c>
      <c r="W2343" s="15" t="n">
        <f aca="false">IF(U2343="Yes",1,0)</f>
        <v>0</v>
      </c>
      <c r="X2343" s="15" t="str">
        <f aca="false">IF(F2343&lt;=12,"0-12 months",IF(F2343&lt;=24,"13-24 months",IF(F2343&lt;=48,"25-48 months","49-72 months")))</f>
        <v>49-72 months</v>
      </c>
      <c r="Y2343" s="15" t="str">
        <f aca="false">IF(C2343=1,"Yes","No")</f>
        <v>No</v>
      </c>
      <c r="Z2343" s="15" t="n">
        <f aca="false">COUNTIF(J2343:O2343,"Yes")</f>
        <v>6</v>
      </c>
      <c r="AA2343" s="18" t="n">
        <f aca="false">S2343*W2343</f>
        <v>0</v>
      </c>
      <c r="AB2343" s="15" t="n">
        <f aca="false">(P2343="Month-to-month")+(I2343="Fiber optic")+(R2343="Electronic check")+(F2343&lt;=12)+(M2343="No")+(J2343="No")</f>
        <v>1</v>
      </c>
      <c r="AC2343" s="15" t="str">
        <f aca="false">IF(AB2343&gt;=5,"High",IF(AB2343&gt;=3,"Medium","Low"))</f>
        <v>Low</v>
      </c>
    </row>
    <row r="2344" customFormat="false" ht="15" hidden="false" customHeight="false" outlineLevel="0" collapsed="false">
      <c r="A2344" s="15" t="s">
        <v>2441</v>
      </c>
      <c r="B2344" s="15" t="s">
        <v>94</v>
      </c>
      <c r="C2344" s="15" t="n">
        <v>0</v>
      </c>
      <c r="D2344" s="15" t="s">
        <v>24</v>
      </c>
      <c r="E2344" s="15" t="s">
        <v>24</v>
      </c>
      <c r="F2344" s="15" t="n">
        <v>30</v>
      </c>
      <c r="G2344" s="15" t="s">
        <v>26</v>
      </c>
      <c r="H2344" s="15" t="s">
        <v>26</v>
      </c>
      <c r="I2344" s="15" t="s">
        <v>102</v>
      </c>
      <c r="J2344" s="15" t="s">
        <v>26</v>
      </c>
      <c r="K2344" s="15" t="s">
        <v>24</v>
      </c>
      <c r="L2344" s="15" t="s">
        <v>24</v>
      </c>
      <c r="M2344" s="15" t="s">
        <v>26</v>
      </c>
      <c r="N2344" s="15" t="s">
        <v>26</v>
      </c>
      <c r="O2344" s="15" t="s">
        <v>26</v>
      </c>
      <c r="P2344" s="15" t="s">
        <v>25</v>
      </c>
      <c r="Q2344" s="15" t="s">
        <v>24</v>
      </c>
      <c r="R2344" s="15" t="s">
        <v>19</v>
      </c>
      <c r="S2344" s="18" t="n">
        <v>106.4</v>
      </c>
      <c r="T2344" s="15" t="n">
        <v>3211.9</v>
      </c>
      <c r="U2344" s="15" t="s">
        <v>24</v>
      </c>
      <c r="V2344" s="18" t="n">
        <f aca="false">IF(ISNUMBER(T2344),T2344,0)</f>
        <v>3211.9</v>
      </c>
      <c r="W2344" s="15" t="n">
        <f aca="false">IF(U2344="Yes",1,0)</f>
        <v>0</v>
      </c>
      <c r="X2344" s="15" t="str">
        <f aca="false">IF(F2344&lt;=12,"0-12 months",IF(F2344&lt;=24,"13-24 months",IF(F2344&lt;=48,"25-48 months","49-72 months")))</f>
        <v>25-48 months</v>
      </c>
      <c r="Y2344" s="15" t="str">
        <f aca="false">IF(C2344=1,"Yes","No")</f>
        <v>No</v>
      </c>
      <c r="Z2344" s="15" t="n">
        <f aca="false">COUNTIF(J2344:O2344,"Yes")</f>
        <v>4</v>
      </c>
      <c r="AA2344" s="18" t="n">
        <f aca="false">S2344*W2344</f>
        <v>0</v>
      </c>
      <c r="AB2344" s="15" t="n">
        <f aca="false">(P2344="Month-to-month")+(I2344="Fiber optic")+(R2344="Electronic check")+(F2344&lt;=12)+(M2344="No")+(J2344="No")</f>
        <v>2</v>
      </c>
      <c r="AC2344" s="15" t="str">
        <f aca="false">IF(AB2344&gt;=5,"High",IF(AB2344&gt;=3,"Medium","Low"))</f>
        <v>Low</v>
      </c>
    </row>
    <row r="2345" customFormat="false" ht="15" hidden="false" customHeight="false" outlineLevel="0" collapsed="false">
      <c r="A2345" s="15" t="s">
        <v>2442</v>
      </c>
      <c r="B2345" s="15" t="s">
        <v>94</v>
      </c>
      <c r="C2345" s="15" t="n">
        <v>0</v>
      </c>
      <c r="D2345" s="15" t="s">
        <v>26</v>
      </c>
      <c r="E2345" s="15" t="s">
        <v>24</v>
      </c>
      <c r="F2345" s="15" t="n">
        <v>3</v>
      </c>
      <c r="G2345" s="15" t="s">
        <v>26</v>
      </c>
      <c r="H2345" s="15" t="s">
        <v>24</v>
      </c>
      <c r="I2345" s="15" t="s">
        <v>96</v>
      </c>
      <c r="J2345" s="15" t="s">
        <v>24</v>
      </c>
      <c r="K2345" s="15" t="s">
        <v>24</v>
      </c>
      <c r="L2345" s="15" t="s">
        <v>24</v>
      </c>
      <c r="M2345" s="15" t="s">
        <v>24</v>
      </c>
      <c r="N2345" s="15" t="s">
        <v>24</v>
      </c>
      <c r="O2345" s="15" t="s">
        <v>24</v>
      </c>
      <c r="P2345" s="15" t="s">
        <v>25</v>
      </c>
      <c r="Q2345" s="15" t="s">
        <v>26</v>
      </c>
      <c r="R2345" s="15" t="s">
        <v>17</v>
      </c>
      <c r="S2345" s="18" t="n">
        <v>46.1</v>
      </c>
      <c r="T2345" s="15" t="n">
        <v>130.15</v>
      </c>
      <c r="U2345" s="15" t="s">
        <v>24</v>
      </c>
      <c r="V2345" s="18" t="n">
        <f aca="false">IF(ISNUMBER(T2345),T2345,0)</f>
        <v>130.15</v>
      </c>
      <c r="W2345" s="15" t="n">
        <f aca="false">IF(U2345="Yes",1,0)</f>
        <v>0</v>
      </c>
      <c r="X2345" s="15" t="str">
        <f aca="false">IF(F2345&lt;=12,"0-12 months",IF(F2345&lt;=24,"13-24 months",IF(F2345&lt;=48,"25-48 months","49-72 months")))</f>
        <v>0-12 months</v>
      </c>
      <c r="Y2345" s="15" t="str">
        <f aca="false">IF(C2345=1,"Yes","No")</f>
        <v>No</v>
      </c>
      <c r="Z2345" s="15" t="n">
        <f aca="false">COUNTIF(J2345:O2345,"Yes")</f>
        <v>0</v>
      </c>
      <c r="AA2345" s="18" t="n">
        <f aca="false">S2345*W2345</f>
        <v>0</v>
      </c>
      <c r="AB2345" s="15" t="n">
        <f aca="false">(P2345="Month-to-month")+(I2345="Fiber optic")+(R2345="Electronic check")+(F2345&lt;=12)+(M2345="No")+(J2345="No")</f>
        <v>4</v>
      </c>
      <c r="AC2345" s="15" t="str">
        <f aca="false">IF(AB2345&gt;=5,"High",IF(AB2345&gt;=3,"Medium","Low"))</f>
        <v>Medium</v>
      </c>
    </row>
    <row r="2346" customFormat="false" ht="15" hidden="false" customHeight="false" outlineLevel="0" collapsed="false">
      <c r="A2346" s="15" t="s">
        <v>2443</v>
      </c>
      <c r="B2346" s="15" t="s">
        <v>94</v>
      </c>
      <c r="C2346" s="15" t="n">
        <v>1</v>
      </c>
      <c r="D2346" s="15" t="s">
        <v>24</v>
      </c>
      <c r="E2346" s="15" t="s">
        <v>24</v>
      </c>
      <c r="F2346" s="15" t="n">
        <v>14</v>
      </c>
      <c r="G2346" s="15" t="s">
        <v>24</v>
      </c>
      <c r="H2346" s="15" t="s">
        <v>95</v>
      </c>
      <c r="I2346" s="15" t="s">
        <v>96</v>
      </c>
      <c r="J2346" s="15" t="s">
        <v>26</v>
      </c>
      <c r="K2346" s="15" t="s">
        <v>24</v>
      </c>
      <c r="L2346" s="15" t="s">
        <v>26</v>
      </c>
      <c r="M2346" s="15" t="s">
        <v>26</v>
      </c>
      <c r="N2346" s="15" t="s">
        <v>24</v>
      </c>
      <c r="O2346" s="15" t="s">
        <v>24</v>
      </c>
      <c r="P2346" s="15" t="s">
        <v>29</v>
      </c>
      <c r="Q2346" s="15" t="s">
        <v>24</v>
      </c>
      <c r="R2346" s="15" t="s">
        <v>17</v>
      </c>
      <c r="S2346" s="18" t="n">
        <v>39.7</v>
      </c>
      <c r="T2346" s="15" t="n">
        <v>692.35</v>
      </c>
      <c r="U2346" s="15" t="s">
        <v>24</v>
      </c>
      <c r="V2346" s="18" t="n">
        <f aca="false">IF(ISNUMBER(T2346),T2346,0)</f>
        <v>692.35</v>
      </c>
      <c r="W2346" s="15" t="n">
        <f aca="false">IF(U2346="Yes",1,0)</f>
        <v>0</v>
      </c>
      <c r="X2346" s="15" t="str">
        <f aca="false">IF(F2346&lt;=12,"0-12 months",IF(F2346&lt;=24,"13-24 months",IF(F2346&lt;=48,"25-48 months","49-72 months")))</f>
        <v>13-24 months</v>
      </c>
      <c r="Y2346" s="15" t="str">
        <f aca="false">IF(C2346=1,"Yes","No")</f>
        <v>Yes</v>
      </c>
      <c r="Z2346" s="15" t="n">
        <f aca="false">COUNTIF(J2346:O2346,"Yes")</f>
        <v>3</v>
      </c>
      <c r="AA2346" s="18" t="n">
        <f aca="false">S2346*W2346</f>
        <v>0</v>
      </c>
      <c r="AB2346" s="15" t="n">
        <f aca="false">(P2346="Month-to-month")+(I2346="Fiber optic")+(R2346="Electronic check")+(F2346&lt;=12)+(M2346="No")+(J2346="No")</f>
        <v>0</v>
      </c>
      <c r="AC2346" s="15" t="str">
        <f aca="false">IF(AB2346&gt;=5,"High",IF(AB2346&gt;=3,"Medium","Low"))</f>
        <v>Low</v>
      </c>
    </row>
    <row r="2347" customFormat="false" ht="15" hidden="false" customHeight="false" outlineLevel="0" collapsed="false">
      <c r="A2347" s="15" t="s">
        <v>2444</v>
      </c>
      <c r="B2347" s="15" t="s">
        <v>94</v>
      </c>
      <c r="C2347" s="15" t="n">
        <v>0</v>
      </c>
      <c r="D2347" s="15" t="s">
        <v>24</v>
      </c>
      <c r="E2347" s="15" t="s">
        <v>26</v>
      </c>
      <c r="F2347" s="15" t="n">
        <v>4</v>
      </c>
      <c r="G2347" s="15" t="s">
        <v>26</v>
      </c>
      <c r="H2347" s="15" t="s">
        <v>24</v>
      </c>
      <c r="I2347" s="15" t="s">
        <v>24</v>
      </c>
      <c r="J2347" s="15" t="s">
        <v>28</v>
      </c>
      <c r="K2347" s="15" t="s">
        <v>28</v>
      </c>
      <c r="L2347" s="15" t="s">
        <v>28</v>
      </c>
      <c r="M2347" s="15" t="s">
        <v>28</v>
      </c>
      <c r="N2347" s="15" t="s">
        <v>28</v>
      </c>
      <c r="O2347" s="15" t="s">
        <v>28</v>
      </c>
      <c r="P2347" s="15" t="s">
        <v>25</v>
      </c>
      <c r="Q2347" s="15" t="s">
        <v>26</v>
      </c>
      <c r="R2347" s="15" t="s">
        <v>19</v>
      </c>
      <c r="S2347" s="18" t="n">
        <v>20.05</v>
      </c>
      <c r="T2347" s="15" t="n">
        <v>85.5</v>
      </c>
      <c r="U2347" s="15" t="s">
        <v>24</v>
      </c>
      <c r="V2347" s="18" t="n">
        <f aca="false">IF(ISNUMBER(T2347),T2347,0)</f>
        <v>85.5</v>
      </c>
      <c r="W2347" s="15" t="n">
        <f aca="false">IF(U2347="Yes",1,0)</f>
        <v>0</v>
      </c>
      <c r="X2347" s="15" t="str">
        <f aca="false">IF(F2347&lt;=12,"0-12 months",IF(F2347&lt;=24,"13-24 months",IF(F2347&lt;=48,"25-48 months","49-72 months")))</f>
        <v>0-12 months</v>
      </c>
      <c r="Y2347" s="15" t="str">
        <f aca="false">IF(C2347=1,"Yes","No")</f>
        <v>No</v>
      </c>
      <c r="Z2347" s="15" t="n">
        <f aca="false">COUNTIF(J2347:O2347,"Yes")</f>
        <v>0</v>
      </c>
      <c r="AA2347" s="18" t="n">
        <f aca="false">S2347*W2347</f>
        <v>0</v>
      </c>
      <c r="AB2347" s="15" t="n">
        <f aca="false">(P2347="Month-to-month")+(I2347="Fiber optic")+(R2347="Electronic check")+(F2347&lt;=12)+(M2347="No")+(J2347="No")</f>
        <v>2</v>
      </c>
      <c r="AC2347" s="15" t="str">
        <f aca="false">IF(AB2347&gt;=5,"High",IF(AB2347&gt;=3,"Medium","Low"))</f>
        <v>Low</v>
      </c>
    </row>
    <row r="2348" customFormat="false" ht="15" hidden="false" customHeight="false" outlineLevel="0" collapsed="false">
      <c r="A2348" s="15" t="s">
        <v>2445</v>
      </c>
      <c r="B2348" s="15" t="s">
        <v>94</v>
      </c>
      <c r="C2348" s="15" t="n">
        <v>0</v>
      </c>
      <c r="D2348" s="15" t="s">
        <v>26</v>
      </c>
      <c r="E2348" s="15" t="s">
        <v>26</v>
      </c>
      <c r="F2348" s="15" t="n">
        <v>71</v>
      </c>
      <c r="G2348" s="15" t="s">
        <v>26</v>
      </c>
      <c r="H2348" s="15" t="s">
        <v>26</v>
      </c>
      <c r="I2348" s="15" t="s">
        <v>102</v>
      </c>
      <c r="J2348" s="15" t="s">
        <v>24</v>
      </c>
      <c r="K2348" s="15" t="s">
        <v>26</v>
      </c>
      <c r="L2348" s="15" t="s">
        <v>26</v>
      </c>
      <c r="M2348" s="15" t="s">
        <v>24</v>
      </c>
      <c r="N2348" s="15" t="s">
        <v>24</v>
      </c>
      <c r="O2348" s="15" t="s">
        <v>26</v>
      </c>
      <c r="P2348" s="15" t="s">
        <v>29</v>
      </c>
      <c r="Q2348" s="15" t="s">
        <v>26</v>
      </c>
      <c r="R2348" s="15" t="s">
        <v>21</v>
      </c>
      <c r="S2348" s="18" t="n">
        <v>95.75</v>
      </c>
      <c r="T2348" s="15" t="n">
        <v>6849.4</v>
      </c>
      <c r="U2348" s="15" t="s">
        <v>24</v>
      </c>
      <c r="V2348" s="18" t="n">
        <f aca="false">IF(ISNUMBER(T2348),T2348,0)</f>
        <v>6849.4</v>
      </c>
      <c r="W2348" s="15" t="n">
        <f aca="false">IF(U2348="Yes",1,0)</f>
        <v>0</v>
      </c>
      <c r="X2348" s="15" t="str">
        <f aca="false">IF(F2348&lt;=12,"0-12 months",IF(F2348&lt;=24,"13-24 months",IF(F2348&lt;=48,"25-48 months","49-72 months")))</f>
        <v>49-72 months</v>
      </c>
      <c r="Y2348" s="15" t="str">
        <f aca="false">IF(C2348=1,"Yes","No")</f>
        <v>No</v>
      </c>
      <c r="Z2348" s="15" t="n">
        <f aca="false">COUNTIF(J2348:O2348,"Yes")</f>
        <v>3</v>
      </c>
      <c r="AA2348" s="18" t="n">
        <f aca="false">S2348*W2348</f>
        <v>0</v>
      </c>
      <c r="AB2348" s="15" t="n">
        <f aca="false">(P2348="Month-to-month")+(I2348="Fiber optic")+(R2348="Electronic check")+(F2348&lt;=12)+(M2348="No")+(J2348="No")</f>
        <v>3</v>
      </c>
      <c r="AC2348" s="15" t="str">
        <f aca="false">IF(AB2348&gt;=5,"High",IF(AB2348&gt;=3,"Medium","Low"))</f>
        <v>Medium</v>
      </c>
    </row>
    <row r="2349" customFormat="false" ht="15" hidden="false" customHeight="false" outlineLevel="0" collapsed="false">
      <c r="A2349" s="15" t="s">
        <v>2446</v>
      </c>
      <c r="B2349" s="15" t="s">
        <v>98</v>
      </c>
      <c r="C2349" s="15" t="n">
        <v>0</v>
      </c>
      <c r="D2349" s="15" t="s">
        <v>26</v>
      </c>
      <c r="E2349" s="15" t="s">
        <v>26</v>
      </c>
      <c r="F2349" s="15" t="n">
        <v>8</v>
      </c>
      <c r="G2349" s="15" t="s">
        <v>26</v>
      </c>
      <c r="H2349" s="15" t="s">
        <v>26</v>
      </c>
      <c r="I2349" s="15" t="s">
        <v>24</v>
      </c>
      <c r="J2349" s="15" t="s">
        <v>28</v>
      </c>
      <c r="K2349" s="15" t="s">
        <v>28</v>
      </c>
      <c r="L2349" s="15" t="s">
        <v>28</v>
      </c>
      <c r="M2349" s="15" t="s">
        <v>28</v>
      </c>
      <c r="N2349" s="15" t="s">
        <v>28</v>
      </c>
      <c r="O2349" s="15" t="s">
        <v>28</v>
      </c>
      <c r="P2349" s="15" t="s">
        <v>27</v>
      </c>
      <c r="Q2349" s="15" t="s">
        <v>24</v>
      </c>
      <c r="R2349" s="15" t="s">
        <v>17</v>
      </c>
      <c r="S2349" s="18" t="n">
        <v>24.4</v>
      </c>
      <c r="T2349" s="15" t="n">
        <v>203.95</v>
      </c>
      <c r="U2349" s="15" t="s">
        <v>24</v>
      </c>
      <c r="V2349" s="18" t="n">
        <f aca="false">IF(ISNUMBER(T2349),T2349,0)</f>
        <v>203.95</v>
      </c>
      <c r="W2349" s="15" t="n">
        <f aca="false">IF(U2349="Yes",1,0)</f>
        <v>0</v>
      </c>
      <c r="X2349" s="15" t="str">
        <f aca="false">IF(F2349&lt;=12,"0-12 months",IF(F2349&lt;=24,"13-24 months",IF(F2349&lt;=48,"25-48 months","49-72 months")))</f>
        <v>0-12 months</v>
      </c>
      <c r="Y2349" s="15" t="str">
        <f aca="false">IF(C2349=1,"Yes","No")</f>
        <v>No</v>
      </c>
      <c r="Z2349" s="15" t="n">
        <f aca="false">COUNTIF(J2349:O2349,"Yes")</f>
        <v>0</v>
      </c>
      <c r="AA2349" s="18" t="n">
        <f aca="false">S2349*W2349</f>
        <v>0</v>
      </c>
      <c r="AB2349" s="15" t="n">
        <f aca="false">(P2349="Month-to-month")+(I2349="Fiber optic")+(R2349="Electronic check")+(F2349&lt;=12)+(M2349="No")+(J2349="No")</f>
        <v>1</v>
      </c>
      <c r="AC2349" s="15" t="str">
        <f aca="false">IF(AB2349&gt;=5,"High",IF(AB2349&gt;=3,"Medium","Low"))</f>
        <v>Low</v>
      </c>
    </row>
    <row r="2350" customFormat="false" ht="15" hidden="false" customHeight="false" outlineLevel="0" collapsed="false">
      <c r="A2350" s="15" t="s">
        <v>2447</v>
      </c>
      <c r="B2350" s="15" t="s">
        <v>98</v>
      </c>
      <c r="C2350" s="15" t="n">
        <v>0</v>
      </c>
      <c r="D2350" s="15" t="s">
        <v>26</v>
      </c>
      <c r="E2350" s="15" t="s">
        <v>26</v>
      </c>
      <c r="F2350" s="15" t="n">
        <v>61</v>
      </c>
      <c r="G2350" s="15" t="s">
        <v>24</v>
      </c>
      <c r="H2350" s="15" t="s">
        <v>95</v>
      </c>
      <c r="I2350" s="15" t="s">
        <v>96</v>
      </c>
      <c r="J2350" s="15" t="s">
        <v>26</v>
      </c>
      <c r="K2350" s="15" t="s">
        <v>24</v>
      </c>
      <c r="L2350" s="15" t="s">
        <v>26</v>
      </c>
      <c r="M2350" s="15" t="s">
        <v>24</v>
      </c>
      <c r="N2350" s="15" t="s">
        <v>24</v>
      </c>
      <c r="O2350" s="15" t="s">
        <v>24</v>
      </c>
      <c r="P2350" s="15" t="s">
        <v>25</v>
      </c>
      <c r="Q2350" s="15" t="s">
        <v>24</v>
      </c>
      <c r="R2350" s="15" t="s">
        <v>19</v>
      </c>
      <c r="S2350" s="18" t="n">
        <v>33.6</v>
      </c>
      <c r="T2350" s="15" t="n">
        <v>2117.2</v>
      </c>
      <c r="U2350" s="15" t="s">
        <v>24</v>
      </c>
      <c r="V2350" s="18" t="n">
        <f aca="false">IF(ISNUMBER(T2350),T2350,0)</f>
        <v>2117.2</v>
      </c>
      <c r="W2350" s="15" t="n">
        <f aca="false">IF(U2350="Yes",1,0)</f>
        <v>0</v>
      </c>
      <c r="X2350" s="15" t="str">
        <f aca="false">IF(F2350&lt;=12,"0-12 months",IF(F2350&lt;=24,"13-24 months",IF(F2350&lt;=48,"25-48 months","49-72 months")))</f>
        <v>49-72 months</v>
      </c>
      <c r="Y2350" s="15" t="str">
        <f aca="false">IF(C2350=1,"Yes","No")</f>
        <v>No</v>
      </c>
      <c r="Z2350" s="15" t="n">
        <f aca="false">COUNTIF(J2350:O2350,"Yes")</f>
        <v>2</v>
      </c>
      <c r="AA2350" s="18" t="n">
        <f aca="false">S2350*W2350</f>
        <v>0</v>
      </c>
      <c r="AB2350" s="15" t="n">
        <f aca="false">(P2350="Month-to-month")+(I2350="Fiber optic")+(R2350="Electronic check")+(F2350&lt;=12)+(M2350="No")+(J2350="No")</f>
        <v>2</v>
      </c>
      <c r="AC2350" s="15" t="str">
        <f aca="false">IF(AB2350&gt;=5,"High",IF(AB2350&gt;=3,"Medium","Low"))</f>
        <v>Low</v>
      </c>
    </row>
    <row r="2351" customFormat="false" ht="15" hidden="false" customHeight="false" outlineLevel="0" collapsed="false">
      <c r="A2351" s="15" t="s">
        <v>2448</v>
      </c>
      <c r="B2351" s="15" t="s">
        <v>98</v>
      </c>
      <c r="C2351" s="15" t="n">
        <v>0</v>
      </c>
      <c r="D2351" s="15" t="s">
        <v>26</v>
      </c>
      <c r="E2351" s="15" t="s">
        <v>26</v>
      </c>
      <c r="F2351" s="15" t="n">
        <v>72</v>
      </c>
      <c r="G2351" s="15" t="s">
        <v>26</v>
      </c>
      <c r="H2351" s="15" t="s">
        <v>26</v>
      </c>
      <c r="I2351" s="15" t="s">
        <v>102</v>
      </c>
      <c r="J2351" s="15" t="s">
        <v>24</v>
      </c>
      <c r="K2351" s="15" t="s">
        <v>26</v>
      </c>
      <c r="L2351" s="15" t="s">
        <v>26</v>
      </c>
      <c r="M2351" s="15" t="s">
        <v>26</v>
      </c>
      <c r="N2351" s="15" t="s">
        <v>24</v>
      </c>
      <c r="O2351" s="15" t="s">
        <v>24</v>
      </c>
      <c r="P2351" s="15" t="s">
        <v>29</v>
      </c>
      <c r="Q2351" s="15" t="s">
        <v>24</v>
      </c>
      <c r="R2351" s="15" t="s">
        <v>19</v>
      </c>
      <c r="S2351" s="18" t="n">
        <v>90.45</v>
      </c>
      <c r="T2351" s="15" t="n">
        <v>6565.85</v>
      </c>
      <c r="U2351" s="15" t="s">
        <v>24</v>
      </c>
      <c r="V2351" s="18" t="n">
        <f aca="false">IF(ISNUMBER(T2351),T2351,0)</f>
        <v>6565.85</v>
      </c>
      <c r="W2351" s="15" t="n">
        <f aca="false">IF(U2351="Yes",1,0)</f>
        <v>0</v>
      </c>
      <c r="X2351" s="15" t="str">
        <f aca="false">IF(F2351&lt;=12,"0-12 months",IF(F2351&lt;=24,"13-24 months",IF(F2351&lt;=48,"25-48 months","49-72 months")))</f>
        <v>49-72 months</v>
      </c>
      <c r="Y2351" s="15" t="str">
        <f aca="false">IF(C2351=1,"Yes","No")</f>
        <v>No</v>
      </c>
      <c r="Z2351" s="15" t="n">
        <f aca="false">COUNTIF(J2351:O2351,"Yes")</f>
        <v>3</v>
      </c>
      <c r="AA2351" s="18" t="n">
        <f aca="false">S2351*W2351</f>
        <v>0</v>
      </c>
      <c r="AB2351" s="15" t="n">
        <f aca="false">(P2351="Month-to-month")+(I2351="Fiber optic")+(R2351="Electronic check")+(F2351&lt;=12)+(M2351="No")+(J2351="No")</f>
        <v>2</v>
      </c>
      <c r="AC2351" s="15" t="str">
        <f aca="false">IF(AB2351&gt;=5,"High",IF(AB2351&gt;=3,"Medium","Low"))</f>
        <v>Low</v>
      </c>
    </row>
    <row r="2352" customFormat="false" ht="15" hidden="false" customHeight="false" outlineLevel="0" collapsed="false">
      <c r="A2352" s="15" t="s">
        <v>2449</v>
      </c>
      <c r="B2352" s="15" t="s">
        <v>94</v>
      </c>
      <c r="C2352" s="15" t="n">
        <v>0</v>
      </c>
      <c r="D2352" s="15" t="s">
        <v>24</v>
      </c>
      <c r="E2352" s="15" t="s">
        <v>24</v>
      </c>
      <c r="F2352" s="15" t="n">
        <v>5</v>
      </c>
      <c r="G2352" s="15" t="s">
        <v>26</v>
      </c>
      <c r="H2352" s="15" t="s">
        <v>26</v>
      </c>
      <c r="I2352" s="15" t="s">
        <v>102</v>
      </c>
      <c r="J2352" s="15" t="s">
        <v>24</v>
      </c>
      <c r="K2352" s="15" t="s">
        <v>24</v>
      </c>
      <c r="L2352" s="15" t="s">
        <v>24</v>
      </c>
      <c r="M2352" s="15" t="s">
        <v>24</v>
      </c>
      <c r="N2352" s="15" t="s">
        <v>26</v>
      </c>
      <c r="O2352" s="15" t="s">
        <v>24</v>
      </c>
      <c r="P2352" s="15" t="s">
        <v>25</v>
      </c>
      <c r="Q2352" s="15" t="s">
        <v>26</v>
      </c>
      <c r="R2352" s="15" t="s">
        <v>15</v>
      </c>
      <c r="S2352" s="18" t="n">
        <v>84</v>
      </c>
      <c r="T2352" s="15" t="n">
        <v>424.75</v>
      </c>
      <c r="U2352" s="15" t="s">
        <v>24</v>
      </c>
      <c r="V2352" s="18" t="n">
        <f aca="false">IF(ISNUMBER(T2352),T2352,0)</f>
        <v>424.75</v>
      </c>
      <c r="W2352" s="15" t="n">
        <f aca="false">IF(U2352="Yes",1,0)</f>
        <v>0</v>
      </c>
      <c r="X2352" s="15" t="str">
        <f aca="false">IF(F2352&lt;=12,"0-12 months",IF(F2352&lt;=24,"13-24 months",IF(F2352&lt;=48,"25-48 months","49-72 months")))</f>
        <v>0-12 months</v>
      </c>
      <c r="Y2352" s="15" t="str">
        <f aca="false">IF(C2352=1,"Yes","No")</f>
        <v>No</v>
      </c>
      <c r="Z2352" s="15" t="n">
        <f aca="false">COUNTIF(J2352:O2352,"Yes")</f>
        <v>1</v>
      </c>
      <c r="AA2352" s="18" t="n">
        <f aca="false">S2352*W2352</f>
        <v>0</v>
      </c>
      <c r="AB2352" s="15" t="n">
        <f aca="false">(P2352="Month-to-month")+(I2352="Fiber optic")+(R2352="Electronic check")+(F2352&lt;=12)+(M2352="No")+(J2352="No")</f>
        <v>6</v>
      </c>
      <c r="AC2352" s="15" t="str">
        <f aca="false">IF(AB2352&gt;=5,"High",IF(AB2352&gt;=3,"Medium","Low"))</f>
        <v>High</v>
      </c>
    </row>
    <row r="2353" customFormat="false" ht="15" hidden="false" customHeight="false" outlineLevel="0" collapsed="false">
      <c r="A2353" s="15" t="s">
        <v>2450</v>
      </c>
      <c r="B2353" s="15" t="s">
        <v>94</v>
      </c>
      <c r="C2353" s="15" t="n">
        <v>0</v>
      </c>
      <c r="D2353" s="15" t="s">
        <v>24</v>
      </c>
      <c r="E2353" s="15" t="s">
        <v>24</v>
      </c>
      <c r="F2353" s="15" t="n">
        <v>49</v>
      </c>
      <c r="G2353" s="15" t="s">
        <v>26</v>
      </c>
      <c r="H2353" s="15" t="s">
        <v>24</v>
      </c>
      <c r="I2353" s="15" t="s">
        <v>96</v>
      </c>
      <c r="J2353" s="15" t="s">
        <v>26</v>
      </c>
      <c r="K2353" s="15" t="s">
        <v>26</v>
      </c>
      <c r="L2353" s="15" t="s">
        <v>26</v>
      </c>
      <c r="M2353" s="15" t="s">
        <v>26</v>
      </c>
      <c r="N2353" s="15" t="s">
        <v>24</v>
      </c>
      <c r="O2353" s="15" t="s">
        <v>24</v>
      </c>
      <c r="P2353" s="15" t="s">
        <v>29</v>
      </c>
      <c r="Q2353" s="15" t="s">
        <v>24</v>
      </c>
      <c r="R2353" s="15" t="s">
        <v>19</v>
      </c>
      <c r="S2353" s="18" t="n">
        <v>67.4</v>
      </c>
      <c r="T2353" s="15" t="n">
        <v>3306.85</v>
      </c>
      <c r="U2353" s="15" t="s">
        <v>24</v>
      </c>
      <c r="V2353" s="18" t="n">
        <f aca="false">IF(ISNUMBER(T2353),T2353,0)</f>
        <v>3306.85</v>
      </c>
      <c r="W2353" s="15" t="n">
        <f aca="false">IF(U2353="Yes",1,0)</f>
        <v>0</v>
      </c>
      <c r="X2353" s="15" t="str">
        <f aca="false">IF(F2353&lt;=12,"0-12 months",IF(F2353&lt;=24,"13-24 months",IF(F2353&lt;=48,"25-48 months","49-72 months")))</f>
        <v>49-72 months</v>
      </c>
      <c r="Y2353" s="15" t="str">
        <f aca="false">IF(C2353=1,"Yes","No")</f>
        <v>No</v>
      </c>
      <c r="Z2353" s="15" t="n">
        <f aca="false">COUNTIF(J2353:O2353,"Yes")</f>
        <v>4</v>
      </c>
      <c r="AA2353" s="18" t="n">
        <f aca="false">S2353*W2353</f>
        <v>0</v>
      </c>
      <c r="AB2353" s="15" t="n">
        <f aca="false">(P2353="Month-to-month")+(I2353="Fiber optic")+(R2353="Electronic check")+(F2353&lt;=12)+(M2353="No")+(J2353="No")</f>
        <v>0</v>
      </c>
      <c r="AC2353" s="15" t="str">
        <f aca="false">IF(AB2353&gt;=5,"High",IF(AB2353&gt;=3,"Medium","Low"))</f>
        <v>Low</v>
      </c>
    </row>
    <row r="2354" customFormat="false" ht="15" hidden="false" customHeight="false" outlineLevel="0" collapsed="false">
      <c r="A2354" s="15" t="s">
        <v>2451</v>
      </c>
      <c r="B2354" s="15" t="s">
        <v>98</v>
      </c>
      <c r="C2354" s="15" t="n">
        <v>0</v>
      </c>
      <c r="D2354" s="15" t="s">
        <v>24</v>
      </c>
      <c r="E2354" s="15" t="s">
        <v>24</v>
      </c>
      <c r="F2354" s="15" t="n">
        <v>8</v>
      </c>
      <c r="G2354" s="15" t="s">
        <v>26</v>
      </c>
      <c r="H2354" s="15" t="s">
        <v>24</v>
      </c>
      <c r="I2354" s="15" t="s">
        <v>24</v>
      </c>
      <c r="J2354" s="15" t="s">
        <v>28</v>
      </c>
      <c r="K2354" s="15" t="s">
        <v>28</v>
      </c>
      <c r="L2354" s="15" t="s">
        <v>28</v>
      </c>
      <c r="M2354" s="15" t="s">
        <v>28</v>
      </c>
      <c r="N2354" s="15" t="s">
        <v>28</v>
      </c>
      <c r="O2354" s="15" t="s">
        <v>28</v>
      </c>
      <c r="P2354" s="15" t="s">
        <v>25</v>
      </c>
      <c r="Q2354" s="15" t="s">
        <v>26</v>
      </c>
      <c r="R2354" s="15" t="s">
        <v>19</v>
      </c>
      <c r="S2354" s="18" t="n">
        <v>19.7</v>
      </c>
      <c r="T2354" s="15" t="n">
        <v>168.9</v>
      </c>
      <c r="U2354" s="15" t="s">
        <v>24</v>
      </c>
      <c r="V2354" s="18" t="n">
        <f aca="false">IF(ISNUMBER(T2354),T2354,0)</f>
        <v>168.9</v>
      </c>
      <c r="W2354" s="15" t="n">
        <f aca="false">IF(U2354="Yes",1,0)</f>
        <v>0</v>
      </c>
      <c r="X2354" s="15" t="str">
        <f aca="false">IF(F2354&lt;=12,"0-12 months",IF(F2354&lt;=24,"13-24 months",IF(F2354&lt;=48,"25-48 months","49-72 months")))</f>
        <v>0-12 months</v>
      </c>
      <c r="Y2354" s="15" t="str">
        <f aca="false">IF(C2354=1,"Yes","No")</f>
        <v>No</v>
      </c>
      <c r="Z2354" s="15" t="n">
        <f aca="false">COUNTIF(J2354:O2354,"Yes")</f>
        <v>0</v>
      </c>
      <c r="AA2354" s="18" t="n">
        <f aca="false">S2354*W2354</f>
        <v>0</v>
      </c>
      <c r="AB2354" s="15" t="n">
        <f aca="false">(P2354="Month-to-month")+(I2354="Fiber optic")+(R2354="Electronic check")+(F2354&lt;=12)+(M2354="No")+(J2354="No")</f>
        <v>2</v>
      </c>
      <c r="AC2354" s="15" t="str">
        <f aca="false">IF(AB2354&gt;=5,"High",IF(AB2354&gt;=3,"Medium","Low"))</f>
        <v>Low</v>
      </c>
    </row>
    <row r="2355" customFormat="false" ht="15" hidden="false" customHeight="false" outlineLevel="0" collapsed="false">
      <c r="A2355" s="15" t="s">
        <v>2452</v>
      </c>
      <c r="B2355" s="15" t="s">
        <v>98</v>
      </c>
      <c r="C2355" s="15" t="n">
        <v>0</v>
      </c>
      <c r="D2355" s="15" t="s">
        <v>24</v>
      </c>
      <c r="E2355" s="15" t="s">
        <v>24</v>
      </c>
      <c r="F2355" s="15" t="n">
        <v>3</v>
      </c>
      <c r="G2355" s="15" t="s">
        <v>26</v>
      </c>
      <c r="H2355" s="15" t="s">
        <v>24</v>
      </c>
      <c r="I2355" s="15" t="s">
        <v>102</v>
      </c>
      <c r="J2355" s="15" t="s">
        <v>24</v>
      </c>
      <c r="K2355" s="15" t="s">
        <v>24</v>
      </c>
      <c r="L2355" s="15" t="s">
        <v>24</v>
      </c>
      <c r="M2355" s="15" t="s">
        <v>24</v>
      </c>
      <c r="N2355" s="15" t="s">
        <v>24</v>
      </c>
      <c r="O2355" s="15" t="s">
        <v>26</v>
      </c>
      <c r="P2355" s="15" t="s">
        <v>25</v>
      </c>
      <c r="Q2355" s="15" t="s">
        <v>26</v>
      </c>
      <c r="R2355" s="15" t="s">
        <v>15</v>
      </c>
      <c r="S2355" s="18" t="n">
        <v>80.35</v>
      </c>
      <c r="T2355" s="15" t="n">
        <v>253.8</v>
      </c>
      <c r="U2355" s="15" t="s">
        <v>24</v>
      </c>
      <c r="V2355" s="18" t="n">
        <f aca="false">IF(ISNUMBER(T2355),T2355,0)</f>
        <v>253.8</v>
      </c>
      <c r="W2355" s="15" t="n">
        <f aca="false">IF(U2355="Yes",1,0)</f>
        <v>0</v>
      </c>
      <c r="X2355" s="15" t="str">
        <f aca="false">IF(F2355&lt;=12,"0-12 months",IF(F2355&lt;=24,"13-24 months",IF(F2355&lt;=48,"25-48 months","49-72 months")))</f>
        <v>0-12 months</v>
      </c>
      <c r="Y2355" s="15" t="str">
        <f aca="false">IF(C2355=1,"Yes","No")</f>
        <v>No</v>
      </c>
      <c r="Z2355" s="15" t="n">
        <f aca="false">COUNTIF(J2355:O2355,"Yes")</f>
        <v>1</v>
      </c>
      <c r="AA2355" s="18" t="n">
        <f aca="false">S2355*W2355</f>
        <v>0</v>
      </c>
      <c r="AB2355" s="15" t="n">
        <f aca="false">(P2355="Month-to-month")+(I2355="Fiber optic")+(R2355="Electronic check")+(F2355&lt;=12)+(M2355="No")+(J2355="No")</f>
        <v>6</v>
      </c>
      <c r="AC2355" s="15" t="str">
        <f aca="false">IF(AB2355&gt;=5,"High",IF(AB2355&gt;=3,"Medium","Low"))</f>
        <v>High</v>
      </c>
    </row>
    <row r="2356" customFormat="false" ht="15" hidden="false" customHeight="false" outlineLevel="0" collapsed="false">
      <c r="A2356" s="15" t="s">
        <v>2453</v>
      </c>
      <c r="B2356" s="15" t="s">
        <v>98</v>
      </c>
      <c r="C2356" s="15" t="n">
        <v>0</v>
      </c>
      <c r="D2356" s="15" t="s">
        <v>26</v>
      </c>
      <c r="E2356" s="15" t="s">
        <v>26</v>
      </c>
      <c r="F2356" s="15" t="n">
        <v>9</v>
      </c>
      <c r="G2356" s="15" t="s">
        <v>26</v>
      </c>
      <c r="H2356" s="15" t="s">
        <v>24</v>
      </c>
      <c r="I2356" s="15" t="s">
        <v>24</v>
      </c>
      <c r="J2356" s="15" t="s">
        <v>28</v>
      </c>
      <c r="K2356" s="15" t="s">
        <v>28</v>
      </c>
      <c r="L2356" s="15" t="s">
        <v>28</v>
      </c>
      <c r="M2356" s="15" t="s">
        <v>28</v>
      </c>
      <c r="N2356" s="15" t="s">
        <v>28</v>
      </c>
      <c r="O2356" s="15" t="s">
        <v>28</v>
      </c>
      <c r="P2356" s="15" t="s">
        <v>29</v>
      </c>
      <c r="Q2356" s="15" t="s">
        <v>24</v>
      </c>
      <c r="R2356" s="15" t="s">
        <v>17</v>
      </c>
      <c r="S2356" s="18" t="n">
        <v>19.6</v>
      </c>
      <c r="T2356" s="15" t="n">
        <v>197.4</v>
      </c>
      <c r="U2356" s="15" t="s">
        <v>24</v>
      </c>
      <c r="V2356" s="18" t="n">
        <f aca="false">IF(ISNUMBER(T2356),T2356,0)</f>
        <v>197.4</v>
      </c>
      <c r="W2356" s="15" t="n">
        <f aca="false">IF(U2356="Yes",1,0)</f>
        <v>0</v>
      </c>
      <c r="X2356" s="15" t="str">
        <f aca="false">IF(F2356&lt;=12,"0-12 months",IF(F2356&lt;=24,"13-24 months",IF(F2356&lt;=48,"25-48 months","49-72 months")))</f>
        <v>0-12 months</v>
      </c>
      <c r="Y2356" s="15" t="str">
        <f aca="false">IF(C2356=1,"Yes","No")</f>
        <v>No</v>
      </c>
      <c r="Z2356" s="15" t="n">
        <f aca="false">COUNTIF(J2356:O2356,"Yes")</f>
        <v>0</v>
      </c>
      <c r="AA2356" s="18" t="n">
        <f aca="false">S2356*W2356</f>
        <v>0</v>
      </c>
      <c r="AB2356" s="15" t="n">
        <f aca="false">(P2356="Month-to-month")+(I2356="Fiber optic")+(R2356="Electronic check")+(F2356&lt;=12)+(M2356="No")+(J2356="No")</f>
        <v>1</v>
      </c>
      <c r="AC2356" s="15" t="str">
        <f aca="false">IF(AB2356&gt;=5,"High",IF(AB2356&gt;=3,"Medium","Low"))</f>
        <v>Low</v>
      </c>
    </row>
    <row r="2357" customFormat="false" ht="15" hidden="false" customHeight="false" outlineLevel="0" collapsed="false">
      <c r="A2357" s="15" t="s">
        <v>2454</v>
      </c>
      <c r="B2357" s="15" t="s">
        <v>98</v>
      </c>
      <c r="C2357" s="15" t="n">
        <v>0</v>
      </c>
      <c r="D2357" s="15" t="s">
        <v>26</v>
      </c>
      <c r="E2357" s="15" t="s">
        <v>26</v>
      </c>
      <c r="F2357" s="15" t="n">
        <v>67</v>
      </c>
      <c r="G2357" s="15" t="s">
        <v>26</v>
      </c>
      <c r="H2357" s="15" t="s">
        <v>24</v>
      </c>
      <c r="I2357" s="15" t="s">
        <v>96</v>
      </c>
      <c r="J2357" s="15" t="s">
        <v>26</v>
      </c>
      <c r="K2357" s="15" t="s">
        <v>26</v>
      </c>
      <c r="L2357" s="15" t="s">
        <v>24</v>
      </c>
      <c r="M2357" s="15" t="s">
        <v>24</v>
      </c>
      <c r="N2357" s="15" t="s">
        <v>24</v>
      </c>
      <c r="O2357" s="15" t="s">
        <v>24</v>
      </c>
      <c r="P2357" s="15" t="s">
        <v>29</v>
      </c>
      <c r="Q2357" s="15" t="s">
        <v>26</v>
      </c>
      <c r="R2357" s="15" t="s">
        <v>19</v>
      </c>
      <c r="S2357" s="18" t="n">
        <v>54.2</v>
      </c>
      <c r="T2357" s="15" t="n">
        <v>3838.2</v>
      </c>
      <c r="U2357" s="15" t="s">
        <v>24</v>
      </c>
      <c r="V2357" s="18" t="n">
        <f aca="false">IF(ISNUMBER(T2357),T2357,0)</f>
        <v>3838.2</v>
      </c>
      <c r="W2357" s="15" t="n">
        <f aca="false">IF(U2357="Yes",1,0)</f>
        <v>0</v>
      </c>
      <c r="X2357" s="15" t="str">
        <f aca="false">IF(F2357&lt;=12,"0-12 months",IF(F2357&lt;=24,"13-24 months",IF(F2357&lt;=48,"25-48 months","49-72 months")))</f>
        <v>49-72 months</v>
      </c>
      <c r="Y2357" s="15" t="str">
        <f aca="false">IF(C2357=1,"Yes","No")</f>
        <v>No</v>
      </c>
      <c r="Z2357" s="15" t="n">
        <f aca="false">COUNTIF(J2357:O2357,"Yes")</f>
        <v>2</v>
      </c>
      <c r="AA2357" s="18" t="n">
        <f aca="false">S2357*W2357</f>
        <v>0</v>
      </c>
      <c r="AB2357" s="15" t="n">
        <f aca="false">(P2357="Month-to-month")+(I2357="Fiber optic")+(R2357="Electronic check")+(F2357&lt;=12)+(M2357="No")+(J2357="No")</f>
        <v>1</v>
      </c>
      <c r="AC2357" s="15" t="str">
        <f aca="false">IF(AB2357&gt;=5,"High",IF(AB2357&gt;=3,"Medium","Low"))</f>
        <v>Low</v>
      </c>
    </row>
    <row r="2358" customFormat="false" ht="15" hidden="false" customHeight="false" outlineLevel="0" collapsed="false">
      <c r="A2358" s="15" t="s">
        <v>2455</v>
      </c>
      <c r="B2358" s="15" t="s">
        <v>98</v>
      </c>
      <c r="C2358" s="15" t="n">
        <v>0</v>
      </c>
      <c r="D2358" s="15" t="s">
        <v>24</v>
      </c>
      <c r="E2358" s="15" t="s">
        <v>24</v>
      </c>
      <c r="F2358" s="15" t="n">
        <v>46</v>
      </c>
      <c r="G2358" s="15" t="s">
        <v>26</v>
      </c>
      <c r="H2358" s="15" t="s">
        <v>24</v>
      </c>
      <c r="I2358" s="15" t="s">
        <v>96</v>
      </c>
      <c r="J2358" s="15" t="s">
        <v>24</v>
      </c>
      <c r="K2358" s="15" t="s">
        <v>24</v>
      </c>
      <c r="L2358" s="15" t="s">
        <v>24</v>
      </c>
      <c r="M2358" s="15" t="s">
        <v>24</v>
      </c>
      <c r="N2358" s="15" t="s">
        <v>24</v>
      </c>
      <c r="O2358" s="15" t="s">
        <v>24</v>
      </c>
      <c r="P2358" s="15" t="s">
        <v>25</v>
      </c>
      <c r="Q2358" s="15" t="s">
        <v>26</v>
      </c>
      <c r="R2358" s="15" t="s">
        <v>21</v>
      </c>
      <c r="S2358" s="18" t="n">
        <v>45.2</v>
      </c>
      <c r="T2358" s="15" t="n">
        <v>2065.15</v>
      </c>
      <c r="U2358" s="15" t="s">
        <v>24</v>
      </c>
      <c r="V2358" s="18" t="n">
        <f aca="false">IF(ISNUMBER(T2358),T2358,0)</f>
        <v>2065.15</v>
      </c>
      <c r="W2358" s="15" t="n">
        <f aca="false">IF(U2358="Yes",1,0)</f>
        <v>0</v>
      </c>
      <c r="X2358" s="15" t="str">
        <f aca="false">IF(F2358&lt;=12,"0-12 months",IF(F2358&lt;=24,"13-24 months",IF(F2358&lt;=48,"25-48 months","49-72 months")))</f>
        <v>25-48 months</v>
      </c>
      <c r="Y2358" s="15" t="str">
        <f aca="false">IF(C2358=1,"Yes","No")</f>
        <v>No</v>
      </c>
      <c r="Z2358" s="15" t="n">
        <f aca="false">COUNTIF(J2358:O2358,"Yes")</f>
        <v>0</v>
      </c>
      <c r="AA2358" s="18" t="n">
        <f aca="false">S2358*W2358</f>
        <v>0</v>
      </c>
      <c r="AB2358" s="15" t="n">
        <f aca="false">(P2358="Month-to-month")+(I2358="Fiber optic")+(R2358="Electronic check")+(F2358&lt;=12)+(M2358="No")+(J2358="No")</f>
        <v>3</v>
      </c>
      <c r="AC2358" s="15" t="str">
        <f aca="false">IF(AB2358&gt;=5,"High",IF(AB2358&gt;=3,"Medium","Low"))</f>
        <v>Medium</v>
      </c>
    </row>
    <row r="2359" customFormat="false" ht="15" hidden="false" customHeight="false" outlineLevel="0" collapsed="false">
      <c r="A2359" s="15" t="s">
        <v>2456</v>
      </c>
      <c r="B2359" s="15" t="s">
        <v>94</v>
      </c>
      <c r="C2359" s="15" t="n">
        <v>0</v>
      </c>
      <c r="D2359" s="15" t="s">
        <v>26</v>
      </c>
      <c r="E2359" s="15" t="s">
        <v>24</v>
      </c>
      <c r="F2359" s="15" t="n">
        <v>67</v>
      </c>
      <c r="G2359" s="15" t="s">
        <v>26</v>
      </c>
      <c r="H2359" s="15" t="s">
        <v>26</v>
      </c>
      <c r="I2359" s="15" t="s">
        <v>96</v>
      </c>
      <c r="J2359" s="15" t="s">
        <v>26</v>
      </c>
      <c r="K2359" s="15" t="s">
        <v>26</v>
      </c>
      <c r="L2359" s="15" t="s">
        <v>26</v>
      </c>
      <c r="M2359" s="15" t="s">
        <v>24</v>
      </c>
      <c r="N2359" s="15" t="s">
        <v>24</v>
      </c>
      <c r="O2359" s="15" t="s">
        <v>26</v>
      </c>
      <c r="P2359" s="15" t="s">
        <v>27</v>
      </c>
      <c r="Q2359" s="15" t="s">
        <v>24</v>
      </c>
      <c r="R2359" s="15" t="s">
        <v>17</v>
      </c>
      <c r="S2359" s="18" t="n">
        <v>75.1</v>
      </c>
      <c r="T2359" s="15" t="n">
        <v>5064.45</v>
      </c>
      <c r="U2359" s="15" t="s">
        <v>24</v>
      </c>
      <c r="V2359" s="18" t="n">
        <f aca="false">IF(ISNUMBER(T2359),T2359,0)</f>
        <v>5064.45</v>
      </c>
      <c r="W2359" s="15" t="n">
        <f aca="false">IF(U2359="Yes",1,0)</f>
        <v>0</v>
      </c>
      <c r="X2359" s="15" t="str">
        <f aca="false">IF(F2359&lt;=12,"0-12 months",IF(F2359&lt;=24,"13-24 months",IF(F2359&lt;=48,"25-48 months","49-72 months")))</f>
        <v>49-72 months</v>
      </c>
      <c r="Y2359" s="15" t="str">
        <f aca="false">IF(C2359=1,"Yes","No")</f>
        <v>No</v>
      </c>
      <c r="Z2359" s="15" t="n">
        <f aca="false">COUNTIF(J2359:O2359,"Yes")</f>
        <v>4</v>
      </c>
      <c r="AA2359" s="18" t="n">
        <f aca="false">S2359*W2359</f>
        <v>0</v>
      </c>
      <c r="AB2359" s="15" t="n">
        <f aca="false">(P2359="Month-to-month")+(I2359="Fiber optic")+(R2359="Electronic check")+(F2359&lt;=12)+(M2359="No")+(J2359="No")</f>
        <v>1</v>
      </c>
      <c r="AC2359" s="15" t="str">
        <f aca="false">IF(AB2359&gt;=5,"High",IF(AB2359&gt;=3,"Medium","Low"))</f>
        <v>Low</v>
      </c>
    </row>
    <row r="2360" customFormat="false" ht="15" hidden="false" customHeight="false" outlineLevel="0" collapsed="false">
      <c r="A2360" s="15" t="s">
        <v>2457</v>
      </c>
      <c r="B2360" s="15" t="s">
        <v>94</v>
      </c>
      <c r="C2360" s="15" t="n">
        <v>0</v>
      </c>
      <c r="D2360" s="15" t="s">
        <v>26</v>
      </c>
      <c r="E2360" s="15" t="s">
        <v>24</v>
      </c>
      <c r="F2360" s="15" t="n">
        <v>55</v>
      </c>
      <c r="G2360" s="15" t="s">
        <v>26</v>
      </c>
      <c r="H2360" s="15" t="s">
        <v>24</v>
      </c>
      <c r="I2360" s="15" t="s">
        <v>24</v>
      </c>
      <c r="J2360" s="15" t="s">
        <v>28</v>
      </c>
      <c r="K2360" s="15" t="s">
        <v>28</v>
      </c>
      <c r="L2360" s="15" t="s">
        <v>28</v>
      </c>
      <c r="M2360" s="15" t="s">
        <v>28</v>
      </c>
      <c r="N2360" s="15" t="s">
        <v>28</v>
      </c>
      <c r="O2360" s="15" t="s">
        <v>28</v>
      </c>
      <c r="P2360" s="15" t="s">
        <v>27</v>
      </c>
      <c r="Q2360" s="15" t="s">
        <v>24</v>
      </c>
      <c r="R2360" s="15" t="s">
        <v>15</v>
      </c>
      <c r="S2360" s="18" t="n">
        <v>19.7</v>
      </c>
      <c r="T2360" s="15" t="n">
        <v>1140.05</v>
      </c>
      <c r="U2360" s="15" t="s">
        <v>24</v>
      </c>
      <c r="V2360" s="18" t="n">
        <f aca="false">IF(ISNUMBER(T2360),T2360,0)</f>
        <v>1140.05</v>
      </c>
      <c r="W2360" s="15" t="n">
        <f aca="false">IF(U2360="Yes",1,0)</f>
        <v>0</v>
      </c>
      <c r="X2360" s="15" t="str">
        <f aca="false">IF(F2360&lt;=12,"0-12 months",IF(F2360&lt;=24,"13-24 months",IF(F2360&lt;=48,"25-48 months","49-72 months")))</f>
        <v>49-72 months</v>
      </c>
      <c r="Y2360" s="15" t="str">
        <f aca="false">IF(C2360=1,"Yes","No")</f>
        <v>No</v>
      </c>
      <c r="Z2360" s="15" t="n">
        <f aca="false">COUNTIF(J2360:O2360,"Yes")</f>
        <v>0</v>
      </c>
      <c r="AA2360" s="18" t="n">
        <f aca="false">S2360*W2360</f>
        <v>0</v>
      </c>
      <c r="AB2360" s="15" t="n">
        <f aca="false">(P2360="Month-to-month")+(I2360="Fiber optic")+(R2360="Electronic check")+(F2360&lt;=12)+(M2360="No")+(J2360="No")</f>
        <v>1</v>
      </c>
      <c r="AC2360" s="15" t="str">
        <f aca="false">IF(AB2360&gt;=5,"High",IF(AB2360&gt;=3,"Medium","Low"))</f>
        <v>Low</v>
      </c>
    </row>
    <row r="2361" customFormat="false" ht="15" hidden="false" customHeight="false" outlineLevel="0" collapsed="false">
      <c r="A2361" s="15" t="s">
        <v>2458</v>
      </c>
      <c r="B2361" s="15" t="s">
        <v>98</v>
      </c>
      <c r="C2361" s="15" t="n">
        <v>0</v>
      </c>
      <c r="D2361" s="15" t="s">
        <v>26</v>
      </c>
      <c r="E2361" s="15" t="s">
        <v>24</v>
      </c>
      <c r="F2361" s="15" t="n">
        <v>33</v>
      </c>
      <c r="G2361" s="15" t="s">
        <v>26</v>
      </c>
      <c r="H2361" s="15" t="s">
        <v>26</v>
      </c>
      <c r="I2361" s="15" t="s">
        <v>96</v>
      </c>
      <c r="J2361" s="15" t="s">
        <v>26</v>
      </c>
      <c r="K2361" s="15" t="s">
        <v>26</v>
      </c>
      <c r="L2361" s="15" t="s">
        <v>26</v>
      </c>
      <c r="M2361" s="15" t="s">
        <v>24</v>
      </c>
      <c r="N2361" s="15" t="s">
        <v>26</v>
      </c>
      <c r="O2361" s="15" t="s">
        <v>24</v>
      </c>
      <c r="P2361" s="15" t="s">
        <v>25</v>
      </c>
      <c r="Q2361" s="15" t="s">
        <v>26</v>
      </c>
      <c r="R2361" s="15" t="s">
        <v>19</v>
      </c>
      <c r="S2361" s="18" t="n">
        <v>72.75</v>
      </c>
      <c r="T2361" s="15" t="n">
        <v>2447.45</v>
      </c>
      <c r="U2361" s="15" t="s">
        <v>24</v>
      </c>
      <c r="V2361" s="18" t="n">
        <f aca="false">IF(ISNUMBER(T2361),T2361,0)</f>
        <v>2447.45</v>
      </c>
      <c r="W2361" s="15" t="n">
        <f aca="false">IF(U2361="Yes",1,0)</f>
        <v>0</v>
      </c>
      <c r="X2361" s="15" t="str">
        <f aca="false">IF(F2361&lt;=12,"0-12 months",IF(F2361&lt;=24,"13-24 months",IF(F2361&lt;=48,"25-48 months","49-72 months")))</f>
        <v>25-48 months</v>
      </c>
      <c r="Y2361" s="15" t="str">
        <f aca="false">IF(C2361=1,"Yes","No")</f>
        <v>No</v>
      </c>
      <c r="Z2361" s="15" t="n">
        <f aca="false">COUNTIF(J2361:O2361,"Yes")</f>
        <v>4</v>
      </c>
      <c r="AA2361" s="18" t="n">
        <f aca="false">S2361*W2361</f>
        <v>0</v>
      </c>
      <c r="AB2361" s="15" t="n">
        <f aca="false">(P2361="Month-to-month")+(I2361="Fiber optic")+(R2361="Electronic check")+(F2361&lt;=12)+(M2361="No")+(J2361="No")</f>
        <v>2</v>
      </c>
      <c r="AC2361" s="15" t="str">
        <f aca="false">IF(AB2361&gt;=5,"High",IF(AB2361&gt;=3,"Medium","Low"))</f>
        <v>Low</v>
      </c>
    </row>
    <row r="2362" customFormat="false" ht="15" hidden="false" customHeight="false" outlineLevel="0" collapsed="false">
      <c r="A2362" s="15" t="s">
        <v>2459</v>
      </c>
      <c r="B2362" s="15" t="s">
        <v>98</v>
      </c>
      <c r="C2362" s="15" t="n">
        <v>0</v>
      </c>
      <c r="D2362" s="15" t="s">
        <v>26</v>
      </c>
      <c r="E2362" s="15" t="s">
        <v>26</v>
      </c>
      <c r="F2362" s="15" t="n">
        <v>62</v>
      </c>
      <c r="G2362" s="15" t="s">
        <v>26</v>
      </c>
      <c r="H2362" s="15" t="s">
        <v>24</v>
      </c>
      <c r="I2362" s="15" t="s">
        <v>24</v>
      </c>
      <c r="J2362" s="15" t="s">
        <v>28</v>
      </c>
      <c r="K2362" s="15" t="s">
        <v>28</v>
      </c>
      <c r="L2362" s="15" t="s">
        <v>28</v>
      </c>
      <c r="M2362" s="15" t="s">
        <v>28</v>
      </c>
      <c r="N2362" s="15" t="s">
        <v>28</v>
      </c>
      <c r="O2362" s="15" t="s">
        <v>28</v>
      </c>
      <c r="P2362" s="15" t="s">
        <v>29</v>
      </c>
      <c r="Q2362" s="15" t="s">
        <v>24</v>
      </c>
      <c r="R2362" s="15" t="s">
        <v>21</v>
      </c>
      <c r="S2362" s="18" t="n">
        <v>20.05</v>
      </c>
      <c r="T2362" s="15" t="n">
        <v>1263.9</v>
      </c>
      <c r="U2362" s="15" t="s">
        <v>24</v>
      </c>
      <c r="V2362" s="18" t="n">
        <f aca="false">IF(ISNUMBER(T2362),T2362,0)</f>
        <v>1263.9</v>
      </c>
      <c r="W2362" s="15" t="n">
        <f aca="false">IF(U2362="Yes",1,0)</f>
        <v>0</v>
      </c>
      <c r="X2362" s="15" t="str">
        <f aca="false">IF(F2362&lt;=12,"0-12 months",IF(F2362&lt;=24,"13-24 months",IF(F2362&lt;=48,"25-48 months","49-72 months")))</f>
        <v>49-72 months</v>
      </c>
      <c r="Y2362" s="15" t="str">
        <f aca="false">IF(C2362=1,"Yes","No")</f>
        <v>No</v>
      </c>
      <c r="Z2362" s="15" t="n">
        <f aca="false">COUNTIF(J2362:O2362,"Yes")</f>
        <v>0</v>
      </c>
      <c r="AA2362" s="18" t="n">
        <f aca="false">S2362*W2362</f>
        <v>0</v>
      </c>
      <c r="AB2362" s="15" t="n">
        <f aca="false">(P2362="Month-to-month")+(I2362="Fiber optic")+(R2362="Electronic check")+(F2362&lt;=12)+(M2362="No")+(J2362="No")</f>
        <v>0</v>
      </c>
      <c r="AC2362" s="15" t="str">
        <f aca="false">IF(AB2362&gt;=5,"High",IF(AB2362&gt;=3,"Medium","Low"))</f>
        <v>Low</v>
      </c>
    </row>
    <row r="2363" customFormat="false" ht="15" hidden="false" customHeight="false" outlineLevel="0" collapsed="false">
      <c r="A2363" s="15" t="s">
        <v>2460</v>
      </c>
      <c r="B2363" s="15" t="s">
        <v>94</v>
      </c>
      <c r="C2363" s="15" t="n">
        <v>0</v>
      </c>
      <c r="D2363" s="15" t="s">
        <v>24</v>
      </c>
      <c r="E2363" s="15" t="s">
        <v>26</v>
      </c>
      <c r="F2363" s="15" t="n">
        <v>1</v>
      </c>
      <c r="G2363" s="15" t="s">
        <v>26</v>
      </c>
      <c r="H2363" s="15" t="s">
        <v>24</v>
      </c>
      <c r="I2363" s="15" t="s">
        <v>96</v>
      </c>
      <c r="J2363" s="15" t="s">
        <v>24</v>
      </c>
      <c r="K2363" s="15" t="s">
        <v>24</v>
      </c>
      <c r="L2363" s="15" t="s">
        <v>24</v>
      </c>
      <c r="M2363" s="15" t="s">
        <v>24</v>
      </c>
      <c r="N2363" s="15" t="s">
        <v>24</v>
      </c>
      <c r="O2363" s="15" t="s">
        <v>24</v>
      </c>
      <c r="P2363" s="15" t="s">
        <v>25</v>
      </c>
      <c r="Q2363" s="15" t="s">
        <v>24</v>
      </c>
      <c r="R2363" s="15" t="s">
        <v>17</v>
      </c>
      <c r="S2363" s="18" t="n">
        <v>45.95</v>
      </c>
      <c r="T2363" s="15" t="n">
        <v>45.95</v>
      </c>
      <c r="U2363" s="15" t="s">
        <v>26</v>
      </c>
      <c r="V2363" s="18" t="n">
        <f aca="false">IF(ISNUMBER(T2363),T2363,0)</f>
        <v>45.95</v>
      </c>
      <c r="W2363" s="15" t="n">
        <f aca="false">IF(U2363="Yes",1,0)</f>
        <v>1</v>
      </c>
      <c r="X2363" s="15" t="str">
        <f aca="false">IF(F2363&lt;=12,"0-12 months",IF(F2363&lt;=24,"13-24 months",IF(F2363&lt;=48,"25-48 months","49-72 months")))</f>
        <v>0-12 months</v>
      </c>
      <c r="Y2363" s="15" t="str">
        <f aca="false">IF(C2363=1,"Yes","No")</f>
        <v>No</v>
      </c>
      <c r="Z2363" s="15" t="n">
        <f aca="false">COUNTIF(J2363:O2363,"Yes")</f>
        <v>0</v>
      </c>
      <c r="AA2363" s="18" t="n">
        <f aca="false">S2363*W2363</f>
        <v>45.95</v>
      </c>
      <c r="AB2363" s="15" t="n">
        <f aca="false">(P2363="Month-to-month")+(I2363="Fiber optic")+(R2363="Electronic check")+(F2363&lt;=12)+(M2363="No")+(J2363="No")</f>
        <v>4</v>
      </c>
      <c r="AC2363" s="15" t="str">
        <f aca="false">IF(AB2363&gt;=5,"High",IF(AB2363&gt;=3,"Medium","Low"))</f>
        <v>Medium</v>
      </c>
    </row>
    <row r="2364" customFormat="false" ht="15" hidden="false" customHeight="false" outlineLevel="0" collapsed="false">
      <c r="A2364" s="15" t="s">
        <v>2461</v>
      </c>
      <c r="B2364" s="15" t="s">
        <v>98</v>
      </c>
      <c r="C2364" s="15" t="n">
        <v>0</v>
      </c>
      <c r="D2364" s="15" t="s">
        <v>26</v>
      </c>
      <c r="E2364" s="15" t="s">
        <v>26</v>
      </c>
      <c r="F2364" s="15" t="n">
        <v>49</v>
      </c>
      <c r="G2364" s="15" t="s">
        <v>24</v>
      </c>
      <c r="H2364" s="15" t="s">
        <v>95</v>
      </c>
      <c r="I2364" s="15" t="s">
        <v>96</v>
      </c>
      <c r="J2364" s="15" t="s">
        <v>26</v>
      </c>
      <c r="K2364" s="15" t="s">
        <v>24</v>
      </c>
      <c r="L2364" s="15" t="s">
        <v>24</v>
      </c>
      <c r="M2364" s="15" t="s">
        <v>24</v>
      </c>
      <c r="N2364" s="15" t="s">
        <v>24</v>
      </c>
      <c r="O2364" s="15" t="s">
        <v>26</v>
      </c>
      <c r="P2364" s="15" t="s">
        <v>25</v>
      </c>
      <c r="Q2364" s="15" t="s">
        <v>26</v>
      </c>
      <c r="R2364" s="15" t="s">
        <v>15</v>
      </c>
      <c r="S2364" s="18" t="n">
        <v>39.2</v>
      </c>
      <c r="T2364" s="15" t="n">
        <v>1838.15</v>
      </c>
      <c r="U2364" s="15" t="s">
        <v>24</v>
      </c>
      <c r="V2364" s="18" t="n">
        <f aca="false">IF(ISNUMBER(T2364),T2364,0)</f>
        <v>1838.15</v>
      </c>
      <c r="W2364" s="15" t="n">
        <f aca="false">IF(U2364="Yes",1,0)</f>
        <v>0</v>
      </c>
      <c r="X2364" s="15" t="str">
        <f aca="false">IF(F2364&lt;=12,"0-12 months",IF(F2364&lt;=24,"13-24 months",IF(F2364&lt;=48,"25-48 months","49-72 months")))</f>
        <v>49-72 months</v>
      </c>
      <c r="Y2364" s="15" t="str">
        <f aca="false">IF(C2364=1,"Yes","No")</f>
        <v>No</v>
      </c>
      <c r="Z2364" s="15" t="n">
        <f aca="false">COUNTIF(J2364:O2364,"Yes")</f>
        <v>2</v>
      </c>
      <c r="AA2364" s="18" t="n">
        <f aca="false">S2364*W2364</f>
        <v>0</v>
      </c>
      <c r="AB2364" s="15" t="n">
        <f aca="false">(P2364="Month-to-month")+(I2364="Fiber optic")+(R2364="Electronic check")+(F2364&lt;=12)+(M2364="No")+(J2364="No")</f>
        <v>3</v>
      </c>
      <c r="AC2364" s="15" t="str">
        <f aca="false">IF(AB2364&gt;=5,"High",IF(AB2364&gt;=3,"Medium","Low"))</f>
        <v>Medium</v>
      </c>
    </row>
    <row r="2365" customFormat="false" ht="15" hidden="false" customHeight="false" outlineLevel="0" collapsed="false">
      <c r="A2365" s="15" t="s">
        <v>2462</v>
      </c>
      <c r="B2365" s="15" t="s">
        <v>98</v>
      </c>
      <c r="C2365" s="15" t="n">
        <v>0</v>
      </c>
      <c r="D2365" s="15" t="s">
        <v>24</v>
      </c>
      <c r="E2365" s="15" t="s">
        <v>24</v>
      </c>
      <c r="F2365" s="15" t="n">
        <v>1</v>
      </c>
      <c r="G2365" s="15" t="s">
        <v>26</v>
      </c>
      <c r="H2365" s="15" t="s">
        <v>24</v>
      </c>
      <c r="I2365" s="15" t="s">
        <v>96</v>
      </c>
      <c r="J2365" s="15" t="s">
        <v>24</v>
      </c>
      <c r="K2365" s="15" t="s">
        <v>24</v>
      </c>
      <c r="L2365" s="15" t="s">
        <v>24</v>
      </c>
      <c r="M2365" s="15" t="s">
        <v>24</v>
      </c>
      <c r="N2365" s="15" t="s">
        <v>24</v>
      </c>
      <c r="O2365" s="15" t="s">
        <v>24</v>
      </c>
      <c r="P2365" s="15" t="s">
        <v>25</v>
      </c>
      <c r="Q2365" s="15" t="s">
        <v>26</v>
      </c>
      <c r="R2365" s="15" t="s">
        <v>15</v>
      </c>
      <c r="S2365" s="18" t="n">
        <v>44.75</v>
      </c>
      <c r="T2365" s="15" t="n">
        <v>44.75</v>
      </c>
      <c r="U2365" s="15" t="s">
        <v>24</v>
      </c>
      <c r="V2365" s="18" t="n">
        <f aca="false">IF(ISNUMBER(T2365),T2365,0)</f>
        <v>44.75</v>
      </c>
      <c r="W2365" s="15" t="n">
        <f aca="false">IF(U2365="Yes",1,0)</f>
        <v>0</v>
      </c>
      <c r="X2365" s="15" t="str">
        <f aca="false">IF(F2365&lt;=12,"0-12 months",IF(F2365&lt;=24,"13-24 months",IF(F2365&lt;=48,"25-48 months","49-72 months")))</f>
        <v>0-12 months</v>
      </c>
      <c r="Y2365" s="15" t="str">
        <f aca="false">IF(C2365=1,"Yes","No")</f>
        <v>No</v>
      </c>
      <c r="Z2365" s="15" t="n">
        <f aca="false">COUNTIF(J2365:O2365,"Yes")</f>
        <v>0</v>
      </c>
      <c r="AA2365" s="18" t="n">
        <f aca="false">S2365*W2365</f>
        <v>0</v>
      </c>
      <c r="AB2365" s="15" t="n">
        <f aca="false">(P2365="Month-to-month")+(I2365="Fiber optic")+(R2365="Electronic check")+(F2365&lt;=12)+(M2365="No")+(J2365="No")</f>
        <v>5</v>
      </c>
      <c r="AC2365" s="15" t="str">
        <f aca="false">IF(AB2365&gt;=5,"High",IF(AB2365&gt;=3,"Medium","Low"))</f>
        <v>High</v>
      </c>
    </row>
    <row r="2366" customFormat="false" ht="15" hidden="false" customHeight="false" outlineLevel="0" collapsed="false">
      <c r="A2366" s="15" t="s">
        <v>2463</v>
      </c>
      <c r="B2366" s="15" t="s">
        <v>98</v>
      </c>
      <c r="C2366" s="15" t="n">
        <v>0</v>
      </c>
      <c r="D2366" s="15" t="s">
        <v>26</v>
      </c>
      <c r="E2366" s="15" t="s">
        <v>24</v>
      </c>
      <c r="F2366" s="15" t="n">
        <v>14</v>
      </c>
      <c r="G2366" s="15" t="s">
        <v>26</v>
      </c>
      <c r="H2366" s="15" t="s">
        <v>26</v>
      </c>
      <c r="I2366" s="15" t="s">
        <v>102</v>
      </c>
      <c r="J2366" s="15" t="s">
        <v>24</v>
      </c>
      <c r="K2366" s="15" t="s">
        <v>26</v>
      </c>
      <c r="L2366" s="15" t="s">
        <v>26</v>
      </c>
      <c r="M2366" s="15" t="s">
        <v>24</v>
      </c>
      <c r="N2366" s="15" t="s">
        <v>24</v>
      </c>
      <c r="O2366" s="15" t="s">
        <v>24</v>
      </c>
      <c r="P2366" s="15" t="s">
        <v>25</v>
      </c>
      <c r="Q2366" s="15" t="s">
        <v>26</v>
      </c>
      <c r="R2366" s="15" t="s">
        <v>15</v>
      </c>
      <c r="S2366" s="18" t="n">
        <v>82.65</v>
      </c>
      <c r="T2366" s="15" t="n">
        <v>1185</v>
      </c>
      <c r="U2366" s="15" t="s">
        <v>24</v>
      </c>
      <c r="V2366" s="18" t="n">
        <f aca="false">IF(ISNUMBER(T2366),T2366,0)</f>
        <v>1185</v>
      </c>
      <c r="W2366" s="15" t="n">
        <f aca="false">IF(U2366="Yes",1,0)</f>
        <v>0</v>
      </c>
      <c r="X2366" s="15" t="str">
        <f aca="false">IF(F2366&lt;=12,"0-12 months",IF(F2366&lt;=24,"13-24 months",IF(F2366&lt;=48,"25-48 months","49-72 months")))</f>
        <v>13-24 months</v>
      </c>
      <c r="Y2366" s="15" t="str">
        <f aca="false">IF(C2366=1,"Yes","No")</f>
        <v>No</v>
      </c>
      <c r="Z2366" s="15" t="n">
        <f aca="false">COUNTIF(J2366:O2366,"Yes")</f>
        <v>2</v>
      </c>
      <c r="AA2366" s="18" t="n">
        <f aca="false">S2366*W2366</f>
        <v>0</v>
      </c>
      <c r="AB2366" s="15" t="n">
        <f aca="false">(P2366="Month-to-month")+(I2366="Fiber optic")+(R2366="Electronic check")+(F2366&lt;=12)+(M2366="No")+(J2366="No")</f>
        <v>5</v>
      </c>
      <c r="AC2366" s="15" t="str">
        <f aca="false">IF(AB2366&gt;=5,"High",IF(AB2366&gt;=3,"Medium","Low"))</f>
        <v>High</v>
      </c>
    </row>
    <row r="2367" customFormat="false" ht="15" hidden="false" customHeight="false" outlineLevel="0" collapsed="false">
      <c r="A2367" s="15" t="s">
        <v>2464</v>
      </c>
      <c r="B2367" s="15" t="s">
        <v>98</v>
      </c>
      <c r="C2367" s="15" t="n">
        <v>1</v>
      </c>
      <c r="D2367" s="15" t="s">
        <v>24</v>
      </c>
      <c r="E2367" s="15" t="s">
        <v>24</v>
      </c>
      <c r="F2367" s="15" t="n">
        <v>18</v>
      </c>
      <c r="G2367" s="15" t="s">
        <v>26</v>
      </c>
      <c r="H2367" s="15" t="s">
        <v>26</v>
      </c>
      <c r="I2367" s="15" t="s">
        <v>102</v>
      </c>
      <c r="J2367" s="15" t="s">
        <v>24</v>
      </c>
      <c r="K2367" s="15" t="s">
        <v>24</v>
      </c>
      <c r="L2367" s="15" t="s">
        <v>26</v>
      </c>
      <c r="M2367" s="15" t="s">
        <v>26</v>
      </c>
      <c r="N2367" s="15" t="s">
        <v>26</v>
      </c>
      <c r="O2367" s="15" t="s">
        <v>24</v>
      </c>
      <c r="P2367" s="15" t="s">
        <v>25</v>
      </c>
      <c r="Q2367" s="15" t="s">
        <v>24</v>
      </c>
      <c r="R2367" s="15" t="s">
        <v>19</v>
      </c>
      <c r="S2367" s="18" t="n">
        <v>93.9</v>
      </c>
      <c r="T2367" s="15" t="n">
        <v>1743.9</v>
      </c>
      <c r="U2367" s="15" t="s">
        <v>24</v>
      </c>
      <c r="V2367" s="18" t="n">
        <f aca="false">IF(ISNUMBER(T2367),T2367,0)</f>
        <v>1743.9</v>
      </c>
      <c r="W2367" s="15" t="n">
        <f aca="false">IF(U2367="Yes",1,0)</f>
        <v>0</v>
      </c>
      <c r="X2367" s="15" t="str">
        <f aca="false">IF(F2367&lt;=12,"0-12 months",IF(F2367&lt;=24,"13-24 months",IF(F2367&lt;=48,"25-48 months","49-72 months")))</f>
        <v>13-24 months</v>
      </c>
      <c r="Y2367" s="15" t="str">
        <f aca="false">IF(C2367=1,"Yes","No")</f>
        <v>Yes</v>
      </c>
      <c r="Z2367" s="15" t="n">
        <f aca="false">COUNTIF(J2367:O2367,"Yes")</f>
        <v>3</v>
      </c>
      <c r="AA2367" s="18" t="n">
        <f aca="false">S2367*W2367</f>
        <v>0</v>
      </c>
      <c r="AB2367" s="15" t="n">
        <f aca="false">(P2367="Month-to-month")+(I2367="Fiber optic")+(R2367="Electronic check")+(F2367&lt;=12)+(M2367="No")+(J2367="No")</f>
        <v>3</v>
      </c>
      <c r="AC2367" s="15" t="str">
        <f aca="false">IF(AB2367&gt;=5,"High",IF(AB2367&gt;=3,"Medium","Low"))</f>
        <v>Medium</v>
      </c>
    </row>
    <row r="2368" customFormat="false" ht="15" hidden="false" customHeight="false" outlineLevel="0" collapsed="false">
      <c r="A2368" s="15" t="s">
        <v>2465</v>
      </c>
      <c r="B2368" s="15" t="s">
        <v>94</v>
      </c>
      <c r="C2368" s="15" t="n">
        <v>1</v>
      </c>
      <c r="D2368" s="15" t="s">
        <v>24</v>
      </c>
      <c r="E2368" s="15" t="s">
        <v>24</v>
      </c>
      <c r="F2368" s="15" t="n">
        <v>1</v>
      </c>
      <c r="G2368" s="15" t="s">
        <v>26</v>
      </c>
      <c r="H2368" s="15" t="s">
        <v>24</v>
      </c>
      <c r="I2368" s="15" t="s">
        <v>102</v>
      </c>
      <c r="J2368" s="15" t="s">
        <v>24</v>
      </c>
      <c r="K2368" s="15" t="s">
        <v>24</v>
      </c>
      <c r="L2368" s="15" t="s">
        <v>24</v>
      </c>
      <c r="M2368" s="15" t="s">
        <v>24</v>
      </c>
      <c r="N2368" s="15" t="s">
        <v>24</v>
      </c>
      <c r="O2368" s="15" t="s">
        <v>24</v>
      </c>
      <c r="P2368" s="15" t="s">
        <v>25</v>
      </c>
      <c r="Q2368" s="15" t="s">
        <v>26</v>
      </c>
      <c r="R2368" s="15" t="s">
        <v>15</v>
      </c>
      <c r="S2368" s="18" t="n">
        <v>70.15</v>
      </c>
      <c r="T2368" s="15" t="n">
        <v>70.15</v>
      </c>
      <c r="U2368" s="15" t="s">
        <v>26</v>
      </c>
      <c r="V2368" s="18" t="n">
        <f aca="false">IF(ISNUMBER(T2368),T2368,0)</f>
        <v>70.15</v>
      </c>
      <c r="W2368" s="15" t="n">
        <f aca="false">IF(U2368="Yes",1,0)</f>
        <v>1</v>
      </c>
      <c r="X2368" s="15" t="str">
        <f aca="false">IF(F2368&lt;=12,"0-12 months",IF(F2368&lt;=24,"13-24 months",IF(F2368&lt;=48,"25-48 months","49-72 months")))</f>
        <v>0-12 months</v>
      </c>
      <c r="Y2368" s="15" t="str">
        <f aca="false">IF(C2368=1,"Yes","No")</f>
        <v>Yes</v>
      </c>
      <c r="Z2368" s="15" t="n">
        <f aca="false">COUNTIF(J2368:O2368,"Yes")</f>
        <v>0</v>
      </c>
      <c r="AA2368" s="18" t="n">
        <f aca="false">S2368*W2368</f>
        <v>70.15</v>
      </c>
      <c r="AB2368" s="15" t="n">
        <f aca="false">(P2368="Month-to-month")+(I2368="Fiber optic")+(R2368="Electronic check")+(F2368&lt;=12)+(M2368="No")+(J2368="No")</f>
        <v>6</v>
      </c>
      <c r="AC2368" s="15" t="str">
        <f aca="false">IF(AB2368&gt;=5,"High",IF(AB2368&gt;=3,"Medium","Low"))</f>
        <v>High</v>
      </c>
    </row>
    <row r="2369" customFormat="false" ht="15" hidden="false" customHeight="false" outlineLevel="0" collapsed="false">
      <c r="A2369" s="15" t="s">
        <v>2466</v>
      </c>
      <c r="B2369" s="15" t="s">
        <v>94</v>
      </c>
      <c r="C2369" s="15" t="n">
        <v>0</v>
      </c>
      <c r="D2369" s="15" t="s">
        <v>24</v>
      </c>
      <c r="E2369" s="15" t="s">
        <v>24</v>
      </c>
      <c r="F2369" s="15" t="n">
        <v>1</v>
      </c>
      <c r="G2369" s="15" t="s">
        <v>26</v>
      </c>
      <c r="H2369" s="15" t="s">
        <v>24</v>
      </c>
      <c r="I2369" s="15" t="s">
        <v>102</v>
      </c>
      <c r="J2369" s="15" t="s">
        <v>24</v>
      </c>
      <c r="K2369" s="15" t="s">
        <v>24</v>
      </c>
      <c r="L2369" s="15" t="s">
        <v>26</v>
      </c>
      <c r="M2369" s="15" t="s">
        <v>24</v>
      </c>
      <c r="N2369" s="15" t="s">
        <v>26</v>
      </c>
      <c r="O2369" s="15" t="s">
        <v>24</v>
      </c>
      <c r="P2369" s="15" t="s">
        <v>25</v>
      </c>
      <c r="Q2369" s="15" t="s">
        <v>26</v>
      </c>
      <c r="R2369" s="15" t="s">
        <v>21</v>
      </c>
      <c r="S2369" s="18" t="n">
        <v>85.55</v>
      </c>
      <c r="T2369" s="15" t="n">
        <v>85.55</v>
      </c>
      <c r="U2369" s="15" t="s">
        <v>26</v>
      </c>
      <c r="V2369" s="18" t="n">
        <f aca="false">IF(ISNUMBER(T2369),T2369,0)</f>
        <v>85.55</v>
      </c>
      <c r="W2369" s="15" t="n">
        <f aca="false">IF(U2369="Yes",1,0)</f>
        <v>1</v>
      </c>
      <c r="X2369" s="15" t="str">
        <f aca="false">IF(F2369&lt;=12,"0-12 months",IF(F2369&lt;=24,"13-24 months",IF(F2369&lt;=48,"25-48 months","49-72 months")))</f>
        <v>0-12 months</v>
      </c>
      <c r="Y2369" s="15" t="str">
        <f aca="false">IF(C2369=1,"Yes","No")</f>
        <v>No</v>
      </c>
      <c r="Z2369" s="15" t="n">
        <f aca="false">COUNTIF(J2369:O2369,"Yes")</f>
        <v>2</v>
      </c>
      <c r="AA2369" s="18" t="n">
        <f aca="false">S2369*W2369</f>
        <v>85.55</v>
      </c>
      <c r="AB2369" s="15" t="n">
        <f aca="false">(P2369="Month-to-month")+(I2369="Fiber optic")+(R2369="Electronic check")+(F2369&lt;=12)+(M2369="No")+(J2369="No")</f>
        <v>5</v>
      </c>
      <c r="AC2369" s="15" t="str">
        <f aca="false">IF(AB2369&gt;=5,"High",IF(AB2369&gt;=3,"Medium","Low"))</f>
        <v>High</v>
      </c>
    </row>
    <row r="2370" customFormat="false" ht="15" hidden="false" customHeight="false" outlineLevel="0" collapsed="false">
      <c r="A2370" s="15" t="s">
        <v>2467</v>
      </c>
      <c r="B2370" s="15" t="s">
        <v>94</v>
      </c>
      <c r="C2370" s="15" t="n">
        <v>0</v>
      </c>
      <c r="D2370" s="15" t="s">
        <v>26</v>
      </c>
      <c r="E2370" s="15" t="s">
        <v>24</v>
      </c>
      <c r="F2370" s="15" t="n">
        <v>72</v>
      </c>
      <c r="G2370" s="15" t="s">
        <v>26</v>
      </c>
      <c r="H2370" s="15" t="s">
        <v>26</v>
      </c>
      <c r="I2370" s="15" t="s">
        <v>102</v>
      </c>
      <c r="J2370" s="15" t="s">
        <v>26</v>
      </c>
      <c r="K2370" s="15" t="s">
        <v>26</v>
      </c>
      <c r="L2370" s="15" t="s">
        <v>26</v>
      </c>
      <c r="M2370" s="15" t="s">
        <v>26</v>
      </c>
      <c r="N2370" s="15" t="s">
        <v>26</v>
      </c>
      <c r="O2370" s="15" t="s">
        <v>26</v>
      </c>
      <c r="P2370" s="15" t="s">
        <v>29</v>
      </c>
      <c r="Q2370" s="15" t="s">
        <v>26</v>
      </c>
      <c r="R2370" s="15" t="s">
        <v>21</v>
      </c>
      <c r="S2370" s="18" t="n">
        <v>117.15</v>
      </c>
      <c r="T2370" s="15" t="n">
        <v>8529.5</v>
      </c>
      <c r="U2370" s="15" t="s">
        <v>24</v>
      </c>
      <c r="V2370" s="18" t="n">
        <f aca="false">IF(ISNUMBER(T2370),T2370,0)</f>
        <v>8529.5</v>
      </c>
      <c r="W2370" s="15" t="n">
        <f aca="false">IF(U2370="Yes",1,0)</f>
        <v>0</v>
      </c>
      <c r="X2370" s="15" t="str">
        <f aca="false">IF(F2370&lt;=12,"0-12 months",IF(F2370&lt;=24,"13-24 months",IF(F2370&lt;=48,"25-48 months","49-72 months")))</f>
        <v>49-72 months</v>
      </c>
      <c r="Y2370" s="15" t="str">
        <f aca="false">IF(C2370=1,"Yes","No")</f>
        <v>No</v>
      </c>
      <c r="Z2370" s="15" t="n">
        <f aca="false">COUNTIF(J2370:O2370,"Yes")</f>
        <v>6</v>
      </c>
      <c r="AA2370" s="18" t="n">
        <f aca="false">S2370*W2370</f>
        <v>0</v>
      </c>
      <c r="AB2370" s="15" t="n">
        <f aca="false">(P2370="Month-to-month")+(I2370="Fiber optic")+(R2370="Electronic check")+(F2370&lt;=12)+(M2370="No")+(J2370="No")</f>
        <v>1</v>
      </c>
      <c r="AC2370" s="15" t="str">
        <f aca="false">IF(AB2370&gt;=5,"High",IF(AB2370&gt;=3,"Medium","Low"))</f>
        <v>Low</v>
      </c>
    </row>
    <row r="2371" customFormat="false" ht="15" hidden="false" customHeight="false" outlineLevel="0" collapsed="false">
      <c r="A2371" s="15" t="s">
        <v>2468</v>
      </c>
      <c r="B2371" s="15" t="s">
        <v>98</v>
      </c>
      <c r="C2371" s="15" t="n">
        <v>0</v>
      </c>
      <c r="D2371" s="15" t="s">
        <v>24</v>
      </c>
      <c r="E2371" s="15" t="s">
        <v>24</v>
      </c>
      <c r="F2371" s="15" t="n">
        <v>64</v>
      </c>
      <c r="G2371" s="15" t="s">
        <v>26</v>
      </c>
      <c r="H2371" s="15" t="s">
        <v>26</v>
      </c>
      <c r="I2371" s="15" t="s">
        <v>102</v>
      </c>
      <c r="J2371" s="15" t="s">
        <v>26</v>
      </c>
      <c r="K2371" s="15" t="s">
        <v>24</v>
      </c>
      <c r="L2371" s="15" t="s">
        <v>26</v>
      </c>
      <c r="M2371" s="15" t="s">
        <v>26</v>
      </c>
      <c r="N2371" s="15" t="s">
        <v>24</v>
      </c>
      <c r="O2371" s="15" t="s">
        <v>26</v>
      </c>
      <c r="P2371" s="15" t="s">
        <v>29</v>
      </c>
      <c r="Q2371" s="15" t="s">
        <v>24</v>
      </c>
      <c r="R2371" s="15" t="s">
        <v>21</v>
      </c>
      <c r="S2371" s="18" t="n">
        <v>99.25</v>
      </c>
      <c r="T2371" s="15" t="n">
        <v>6549.45</v>
      </c>
      <c r="U2371" s="15" t="s">
        <v>24</v>
      </c>
      <c r="V2371" s="18" t="n">
        <f aca="false">IF(ISNUMBER(T2371),T2371,0)</f>
        <v>6549.45</v>
      </c>
      <c r="W2371" s="15" t="n">
        <f aca="false">IF(U2371="Yes",1,0)</f>
        <v>0</v>
      </c>
      <c r="X2371" s="15" t="str">
        <f aca="false">IF(F2371&lt;=12,"0-12 months",IF(F2371&lt;=24,"13-24 months",IF(F2371&lt;=48,"25-48 months","49-72 months")))</f>
        <v>49-72 months</v>
      </c>
      <c r="Y2371" s="15" t="str">
        <f aca="false">IF(C2371=1,"Yes","No")</f>
        <v>No</v>
      </c>
      <c r="Z2371" s="15" t="n">
        <f aca="false">COUNTIF(J2371:O2371,"Yes")</f>
        <v>4</v>
      </c>
      <c r="AA2371" s="18" t="n">
        <f aca="false">S2371*W2371</f>
        <v>0</v>
      </c>
      <c r="AB2371" s="15" t="n">
        <f aca="false">(P2371="Month-to-month")+(I2371="Fiber optic")+(R2371="Electronic check")+(F2371&lt;=12)+(M2371="No")+(J2371="No")</f>
        <v>1</v>
      </c>
      <c r="AC2371" s="15" t="str">
        <f aca="false">IF(AB2371&gt;=5,"High",IF(AB2371&gt;=3,"Medium","Low"))</f>
        <v>Low</v>
      </c>
    </row>
    <row r="2372" customFormat="false" ht="15" hidden="false" customHeight="false" outlineLevel="0" collapsed="false">
      <c r="A2372" s="15" t="s">
        <v>2469</v>
      </c>
      <c r="B2372" s="15" t="s">
        <v>98</v>
      </c>
      <c r="C2372" s="15" t="n">
        <v>0</v>
      </c>
      <c r="D2372" s="15" t="s">
        <v>26</v>
      </c>
      <c r="E2372" s="15" t="s">
        <v>24</v>
      </c>
      <c r="F2372" s="15" t="n">
        <v>69</v>
      </c>
      <c r="G2372" s="15" t="s">
        <v>26</v>
      </c>
      <c r="H2372" s="15" t="s">
        <v>26</v>
      </c>
      <c r="I2372" s="15" t="s">
        <v>102</v>
      </c>
      <c r="J2372" s="15" t="s">
        <v>26</v>
      </c>
      <c r="K2372" s="15" t="s">
        <v>26</v>
      </c>
      <c r="L2372" s="15" t="s">
        <v>26</v>
      </c>
      <c r="M2372" s="15" t="s">
        <v>26</v>
      </c>
      <c r="N2372" s="15" t="s">
        <v>26</v>
      </c>
      <c r="O2372" s="15" t="s">
        <v>26</v>
      </c>
      <c r="P2372" s="15" t="s">
        <v>29</v>
      </c>
      <c r="Q2372" s="15" t="s">
        <v>26</v>
      </c>
      <c r="R2372" s="15" t="s">
        <v>19</v>
      </c>
      <c r="S2372" s="18" t="n">
        <v>112.55</v>
      </c>
      <c r="T2372" s="15" t="n">
        <v>7806.5</v>
      </c>
      <c r="U2372" s="15" t="s">
        <v>24</v>
      </c>
      <c r="V2372" s="18" t="n">
        <f aca="false">IF(ISNUMBER(T2372),T2372,0)</f>
        <v>7806.5</v>
      </c>
      <c r="W2372" s="15" t="n">
        <f aca="false">IF(U2372="Yes",1,0)</f>
        <v>0</v>
      </c>
      <c r="X2372" s="15" t="str">
        <f aca="false">IF(F2372&lt;=12,"0-12 months",IF(F2372&lt;=24,"13-24 months",IF(F2372&lt;=48,"25-48 months","49-72 months")))</f>
        <v>49-72 months</v>
      </c>
      <c r="Y2372" s="15" t="str">
        <f aca="false">IF(C2372=1,"Yes","No")</f>
        <v>No</v>
      </c>
      <c r="Z2372" s="15" t="n">
        <f aca="false">COUNTIF(J2372:O2372,"Yes")</f>
        <v>6</v>
      </c>
      <c r="AA2372" s="18" t="n">
        <f aca="false">S2372*W2372</f>
        <v>0</v>
      </c>
      <c r="AB2372" s="15" t="n">
        <f aca="false">(P2372="Month-to-month")+(I2372="Fiber optic")+(R2372="Electronic check")+(F2372&lt;=12)+(M2372="No")+(J2372="No")</f>
        <v>1</v>
      </c>
      <c r="AC2372" s="15" t="str">
        <f aca="false">IF(AB2372&gt;=5,"High",IF(AB2372&gt;=3,"Medium","Low"))</f>
        <v>Low</v>
      </c>
    </row>
    <row r="2373" customFormat="false" ht="15" hidden="false" customHeight="false" outlineLevel="0" collapsed="false">
      <c r="A2373" s="15" t="s">
        <v>2470</v>
      </c>
      <c r="B2373" s="15" t="s">
        <v>94</v>
      </c>
      <c r="C2373" s="15" t="n">
        <v>0</v>
      </c>
      <c r="D2373" s="15" t="s">
        <v>24</v>
      </c>
      <c r="E2373" s="15" t="s">
        <v>24</v>
      </c>
      <c r="F2373" s="15" t="n">
        <v>1</v>
      </c>
      <c r="G2373" s="15" t="s">
        <v>26</v>
      </c>
      <c r="H2373" s="15" t="s">
        <v>26</v>
      </c>
      <c r="I2373" s="15" t="s">
        <v>24</v>
      </c>
      <c r="J2373" s="15" t="s">
        <v>28</v>
      </c>
      <c r="K2373" s="15" t="s">
        <v>28</v>
      </c>
      <c r="L2373" s="15" t="s">
        <v>28</v>
      </c>
      <c r="M2373" s="15" t="s">
        <v>28</v>
      </c>
      <c r="N2373" s="15" t="s">
        <v>28</v>
      </c>
      <c r="O2373" s="15" t="s">
        <v>28</v>
      </c>
      <c r="P2373" s="15" t="s">
        <v>25</v>
      </c>
      <c r="Q2373" s="15" t="s">
        <v>26</v>
      </c>
      <c r="R2373" s="15" t="s">
        <v>15</v>
      </c>
      <c r="S2373" s="18" t="n">
        <v>25.7</v>
      </c>
      <c r="T2373" s="15" t="n">
        <v>25.7</v>
      </c>
      <c r="U2373" s="15" t="s">
        <v>24</v>
      </c>
      <c r="V2373" s="18" t="n">
        <f aca="false">IF(ISNUMBER(T2373),T2373,0)</f>
        <v>25.7</v>
      </c>
      <c r="W2373" s="15" t="n">
        <f aca="false">IF(U2373="Yes",1,0)</f>
        <v>0</v>
      </c>
      <c r="X2373" s="15" t="str">
        <f aca="false">IF(F2373&lt;=12,"0-12 months",IF(F2373&lt;=24,"13-24 months",IF(F2373&lt;=48,"25-48 months","49-72 months")))</f>
        <v>0-12 months</v>
      </c>
      <c r="Y2373" s="15" t="str">
        <f aca="false">IF(C2373=1,"Yes","No")</f>
        <v>No</v>
      </c>
      <c r="Z2373" s="15" t="n">
        <f aca="false">COUNTIF(J2373:O2373,"Yes")</f>
        <v>0</v>
      </c>
      <c r="AA2373" s="18" t="n">
        <f aca="false">S2373*W2373</f>
        <v>0</v>
      </c>
      <c r="AB2373" s="15" t="n">
        <f aca="false">(P2373="Month-to-month")+(I2373="Fiber optic")+(R2373="Electronic check")+(F2373&lt;=12)+(M2373="No")+(J2373="No")</f>
        <v>3</v>
      </c>
      <c r="AC2373" s="15" t="str">
        <f aca="false">IF(AB2373&gt;=5,"High",IF(AB2373&gt;=3,"Medium","Low"))</f>
        <v>Medium</v>
      </c>
    </row>
    <row r="2374" customFormat="false" ht="15" hidden="false" customHeight="false" outlineLevel="0" collapsed="false">
      <c r="A2374" s="15" t="s">
        <v>2471</v>
      </c>
      <c r="B2374" s="15" t="s">
        <v>98</v>
      </c>
      <c r="C2374" s="15" t="n">
        <v>0</v>
      </c>
      <c r="D2374" s="15" t="s">
        <v>26</v>
      </c>
      <c r="E2374" s="15" t="s">
        <v>26</v>
      </c>
      <c r="F2374" s="15" t="n">
        <v>71</v>
      </c>
      <c r="G2374" s="15" t="s">
        <v>26</v>
      </c>
      <c r="H2374" s="15" t="s">
        <v>26</v>
      </c>
      <c r="I2374" s="15" t="s">
        <v>96</v>
      </c>
      <c r="J2374" s="15" t="s">
        <v>26</v>
      </c>
      <c r="K2374" s="15" t="s">
        <v>26</v>
      </c>
      <c r="L2374" s="15" t="s">
        <v>26</v>
      </c>
      <c r="M2374" s="15" t="s">
        <v>26</v>
      </c>
      <c r="N2374" s="15" t="s">
        <v>26</v>
      </c>
      <c r="O2374" s="15" t="s">
        <v>26</v>
      </c>
      <c r="P2374" s="15" t="s">
        <v>29</v>
      </c>
      <c r="Q2374" s="15" t="s">
        <v>24</v>
      </c>
      <c r="R2374" s="15" t="s">
        <v>21</v>
      </c>
      <c r="S2374" s="18" t="n">
        <v>90.3</v>
      </c>
      <c r="T2374" s="15" t="n">
        <v>6287.3</v>
      </c>
      <c r="U2374" s="15" t="s">
        <v>24</v>
      </c>
      <c r="V2374" s="18" t="n">
        <f aca="false">IF(ISNUMBER(T2374),T2374,0)</f>
        <v>6287.3</v>
      </c>
      <c r="W2374" s="15" t="n">
        <f aca="false">IF(U2374="Yes",1,0)</f>
        <v>0</v>
      </c>
      <c r="X2374" s="15" t="str">
        <f aca="false">IF(F2374&lt;=12,"0-12 months",IF(F2374&lt;=24,"13-24 months",IF(F2374&lt;=48,"25-48 months","49-72 months")))</f>
        <v>49-72 months</v>
      </c>
      <c r="Y2374" s="15" t="str">
        <f aca="false">IF(C2374=1,"Yes","No")</f>
        <v>No</v>
      </c>
      <c r="Z2374" s="15" t="n">
        <f aca="false">COUNTIF(J2374:O2374,"Yes")</f>
        <v>6</v>
      </c>
      <c r="AA2374" s="18" t="n">
        <f aca="false">S2374*W2374</f>
        <v>0</v>
      </c>
      <c r="AB2374" s="15" t="n">
        <f aca="false">(P2374="Month-to-month")+(I2374="Fiber optic")+(R2374="Electronic check")+(F2374&lt;=12)+(M2374="No")+(J2374="No")</f>
        <v>0</v>
      </c>
      <c r="AC2374" s="15" t="str">
        <f aca="false">IF(AB2374&gt;=5,"High",IF(AB2374&gt;=3,"Medium","Low"))</f>
        <v>Low</v>
      </c>
    </row>
    <row r="2375" customFormat="false" ht="15" hidden="false" customHeight="false" outlineLevel="0" collapsed="false">
      <c r="A2375" s="15" t="s">
        <v>2472</v>
      </c>
      <c r="B2375" s="15" t="s">
        <v>94</v>
      </c>
      <c r="C2375" s="15" t="n">
        <v>0</v>
      </c>
      <c r="D2375" s="15" t="s">
        <v>26</v>
      </c>
      <c r="E2375" s="15" t="s">
        <v>26</v>
      </c>
      <c r="F2375" s="15" t="n">
        <v>66</v>
      </c>
      <c r="G2375" s="15" t="s">
        <v>26</v>
      </c>
      <c r="H2375" s="15" t="s">
        <v>24</v>
      </c>
      <c r="I2375" s="15" t="s">
        <v>96</v>
      </c>
      <c r="J2375" s="15" t="s">
        <v>24</v>
      </c>
      <c r="K2375" s="15" t="s">
        <v>24</v>
      </c>
      <c r="L2375" s="15" t="s">
        <v>24</v>
      </c>
      <c r="M2375" s="15" t="s">
        <v>26</v>
      </c>
      <c r="N2375" s="15" t="s">
        <v>24</v>
      </c>
      <c r="O2375" s="15" t="s">
        <v>24</v>
      </c>
      <c r="P2375" s="15" t="s">
        <v>27</v>
      </c>
      <c r="Q2375" s="15" t="s">
        <v>26</v>
      </c>
      <c r="R2375" s="15" t="s">
        <v>21</v>
      </c>
      <c r="S2375" s="18" t="n">
        <v>49.4</v>
      </c>
      <c r="T2375" s="15" t="n">
        <v>3251.85</v>
      </c>
      <c r="U2375" s="15" t="s">
        <v>24</v>
      </c>
      <c r="V2375" s="18" t="n">
        <f aca="false">IF(ISNUMBER(T2375),T2375,0)</f>
        <v>3251.85</v>
      </c>
      <c r="W2375" s="15" t="n">
        <f aca="false">IF(U2375="Yes",1,0)</f>
        <v>0</v>
      </c>
      <c r="X2375" s="15" t="str">
        <f aca="false">IF(F2375&lt;=12,"0-12 months",IF(F2375&lt;=24,"13-24 months",IF(F2375&lt;=48,"25-48 months","49-72 months")))</f>
        <v>49-72 months</v>
      </c>
      <c r="Y2375" s="15" t="str">
        <f aca="false">IF(C2375=1,"Yes","No")</f>
        <v>No</v>
      </c>
      <c r="Z2375" s="15" t="n">
        <f aca="false">COUNTIF(J2375:O2375,"Yes")</f>
        <v>1</v>
      </c>
      <c r="AA2375" s="18" t="n">
        <f aca="false">S2375*W2375</f>
        <v>0</v>
      </c>
      <c r="AB2375" s="15" t="n">
        <f aca="false">(P2375="Month-to-month")+(I2375="Fiber optic")+(R2375="Electronic check")+(F2375&lt;=12)+(M2375="No")+(J2375="No")</f>
        <v>1</v>
      </c>
      <c r="AC2375" s="15" t="str">
        <f aca="false">IF(AB2375&gt;=5,"High",IF(AB2375&gt;=3,"Medium","Low"))</f>
        <v>Low</v>
      </c>
    </row>
    <row r="2376" customFormat="false" ht="15" hidden="false" customHeight="false" outlineLevel="0" collapsed="false">
      <c r="A2376" s="15" t="s">
        <v>2473</v>
      </c>
      <c r="B2376" s="15" t="s">
        <v>98</v>
      </c>
      <c r="C2376" s="15" t="n">
        <v>0</v>
      </c>
      <c r="D2376" s="15" t="s">
        <v>24</v>
      </c>
      <c r="E2376" s="15" t="s">
        <v>24</v>
      </c>
      <c r="F2376" s="15" t="n">
        <v>2</v>
      </c>
      <c r="G2376" s="15" t="s">
        <v>26</v>
      </c>
      <c r="H2376" s="15" t="s">
        <v>24</v>
      </c>
      <c r="I2376" s="15" t="s">
        <v>24</v>
      </c>
      <c r="J2376" s="15" t="s">
        <v>28</v>
      </c>
      <c r="K2376" s="15" t="s">
        <v>28</v>
      </c>
      <c r="L2376" s="15" t="s">
        <v>28</v>
      </c>
      <c r="M2376" s="15" t="s">
        <v>28</v>
      </c>
      <c r="N2376" s="15" t="s">
        <v>28</v>
      </c>
      <c r="O2376" s="15" t="s">
        <v>28</v>
      </c>
      <c r="P2376" s="15" t="s">
        <v>25</v>
      </c>
      <c r="Q2376" s="15" t="s">
        <v>24</v>
      </c>
      <c r="R2376" s="15" t="s">
        <v>17</v>
      </c>
      <c r="S2376" s="18" t="n">
        <v>19.4</v>
      </c>
      <c r="T2376" s="15" t="n">
        <v>50.6</v>
      </c>
      <c r="U2376" s="15" t="s">
        <v>24</v>
      </c>
      <c r="V2376" s="18" t="n">
        <f aca="false">IF(ISNUMBER(T2376),T2376,0)</f>
        <v>50.6</v>
      </c>
      <c r="W2376" s="15" t="n">
        <f aca="false">IF(U2376="Yes",1,0)</f>
        <v>0</v>
      </c>
      <c r="X2376" s="15" t="str">
        <f aca="false">IF(F2376&lt;=12,"0-12 months",IF(F2376&lt;=24,"13-24 months",IF(F2376&lt;=48,"25-48 months","49-72 months")))</f>
        <v>0-12 months</v>
      </c>
      <c r="Y2376" s="15" t="str">
        <f aca="false">IF(C2376=1,"Yes","No")</f>
        <v>No</v>
      </c>
      <c r="Z2376" s="15" t="n">
        <f aca="false">COUNTIF(J2376:O2376,"Yes")</f>
        <v>0</v>
      </c>
      <c r="AA2376" s="18" t="n">
        <f aca="false">S2376*W2376</f>
        <v>0</v>
      </c>
      <c r="AB2376" s="15" t="n">
        <f aca="false">(P2376="Month-to-month")+(I2376="Fiber optic")+(R2376="Electronic check")+(F2376&lt;=12)+(M2376="No")+(J2376="No")</f>
        <v>2</v>
      </c>
      <c r="AC2376" s="15" t="str">
        <f aca="false">IF(AB2376&gt;=5,"High",IF(AB2376&gt;=3,"Medium","Low"))</f>
        <v>Low</v>
      </c>
    </row>
    <row r="2377" customFormat="false" ht="15" hidden="false" customHeight="false" outlineLevel="0" collapsed="false">
      <c r="A2377" s="15" t="s">
        <v>2474</v>
      </c>
      <c r="B2377" s="15" t="s">
        <v>94</v>
      </c>
      <c r="C2377" s="15" t="n">
        <v>1</v>
      </c>
      <c r="D2377" s="15" t="s">
        <v>26</v>
      </c>
      <c r="E2377" s="15" t="s">
        <v>24</v>
      </c>
      <c r="F2377" s="15" t="n">
        <v>71</v>
      </c>
      <c r="G2377" s="15" t="s">
        <v>26</v>
      </c>
      <c r="H2377" s="15" t="s">
        <v>24</v>
      </c>
      <c r="I2377" s="15" t="s">
        <v>102</v>
      </c>
      <c r="J2377" s="15" t="s">
        <v>26</v>
      </c>
      <c r="K2377" s="15" t="s">
        <v>26</v>
      </c>
      <c r="L2377" s="15" t="s">
        <v>26</v>
      </c>
      <c r="M2377" s="15" t="s">
        <v>26</v>
      </c>
      <c r="N2377" s="15" t="s">
        <v>26</v>
      </c>
      <c r="O2377" s="15" t="s">
        <v>26</v>
      </c>
      <c r="P2377" s="15" t="s">
        <v>29</v>
      </c>
      <c r="Q2377" s="15" t="s">
        <v>26</v>
      </c>
      <c r="R2377" s="15" t="s">
        <v>19</v>
      </c>
      <c r="S2377" s="18" t="n">
        <v>109.7</v>
      </c>
      <c r="T2377" s="15" t="n">
        <v>7904.25</v>
      </c>
      <c r="U2377" s="15" t="s">
        <v>24</v>
      </c>
      <c r="V2377" s="18" t="n">
        <f aca="false">IF(ISNUMBER(T2377),T2377,0)</f>
        <v>7904.25</v>
      </c>
      <c r="W2377" s="15" t="n">
        <f aca="false">IF(U2377="Yes",1,0)</f>
        <v>0</v>
      </c>
      <c r="X2377" s="15" t="str">
        <f aca="false">IF(F2377&lt;=12,"0-12 months",IF(F2377&lt;=24,"13-24 months",IF(F2377&lt;=48,"25-48 months","49-72 months")))</f>
        <v>49-72 months</v>
      </c>
      <c r="Y2377" s="15" t="str">
        <f aca="false">IF(C2377=1,"Yes","No")</f>
        <v>Yes</v>
      </c>
      <c r="Z2377" s="15" t="n">
        <f aca="false">COUNTIF(J2377:O2377,"Yes")</f>
        <v>6</v>
      </c>
      <c r="AA2377" s="18" t="n">
        <f aca="false">S2377*W2377</f>
        <v>0</v>
      </c>
      <c r="AB2377" s="15" t="n">
        <f aca="false">(P2377="Month-to-month")+(I2377="Fiber optic")+(R2377="Electronic check")+(F2377&lt;=12)+(M2377="No")+(J2377="No")</f>
        <v>1</v>
      </c>
      <c r="AC2377" s="15" t="str">
        <f aca="false">IF(AB2377&gt;=5,"High",IF(AB2377&gt;=3,"Medium","Low"))</f>
        <v>Low</v>
      </c>
    </row>
    <row r="2378" customFormat="false" ht="15" hidden="false" customHeight="false" outlineLevel="0" collapsed="false">
      <c r="A2378" s="15" t="s">
        <v>2475</v>
      </c>
      <c r="B2378" s="15" t="s">
        <v>98</v>
      </c>
      <c r="C2378" s="15" t="n">
        <v>0</v>
      </c>
      <c r="D2378" s="15" t="s">
        <v>24</v>
      </c>
      <c r="E2378" s="15" t="s">
        <v>24</v>
      </c>
      <c r="F2378" s="15" t="n">
        <v>11</v>
      </c>
      <c r="G2378" s="15" t="s">
        <v>26</v>
      </c>
      <c r="H2378" s="15" t="s">
        <v>24</v>
      </c>
      <c r="I2378" s="15" t="s">
        <v>96</v>
      </c>
      <c r="J2378" s="15" t="s">
        <v>24</v>
      </c>
      <c r="K2378" s="15" t="s">
        <v>26</v>
      </c>
      <c r="L2378" s="15" t="s">
        <v>24</v>
      </c>
      <c r="M2378" s="15" t="s">
        <v>24</v>
      </c>
      <c r="N2378" s="15" t="s">
        <v>26</v>
      </c>
      <c r="O2378" s="15" t="s">
        <v>24</v>
      </c>
      <c r="P2378" s="15" t="s">
        <v>27</v>
      </c>
      <c r="Q2378" s="15" t="s">
        <v>26</v>
      </c>
      <c r="R2378" s="15" t="s">
        <v>15</v>
      </c>
      <c r="S2378" s="18" t="n">
        <v>61.25</v>
      </c>
      <c r="T2378" s="15" t="n">
        <v>729.95</v>
      </c>
      <c r="U2378" s="15" t="s">
        <v>24</v>
      </c>
      <c r="V2378" s="18" t="n">
        <f aca="false">IF(ISNUMBER(T2378),T2378,0)</f>
        <v>729.95</v>
      </c>
      <c r="W2378" s="15" t="n">
        <f aca="false">IF(U2378="Yes",1,0)</f>
        <v>0</v>
      </c>
      <c r="X2378" s="15" t="str">
        <f aca="false">IF(F2378&lt;=12,"0-12 months",IF(F2378&lt;=24,"13-24 months",IF(F2378&lt;=48,"25-48 months","49-72 months")))</f>
        <v>0-12 months</v>
      </c>
      <c r="Y2378" s="15" t="str">
        <f aca="false">IF(C2378=1,"Yes","No")</f>
        <v>No</v>
      </c>
      <c r="Z2378" s="15" t="n">
        <f aca="false">COUNTIF(J2378:O2378,"Yes")</f>
        <v>2</v>
      </c>
      <c r="AA2378" s="18" t="n">
        <f aca="false">S2378*W2378</f>
        <v>0</v>
      </c>
      <c r="AB2378" s="15" t="n">
        <f aca="false">(P2378="Month-to-month")+(I2378="Fiber optic")+(R2378="Electronic check")+(F2378&lt;=12)+(M2378="No")+(J2378="No")</f>
        <v>4</v>
      </c>
      <c r="AC2378" s="15" t="str">
        <f aca="false">IF(AB2378&gt;=5,"High",IF(AB2378&gt;=3,"Medium","Low"))</f>
        <v>Medium</v>
      </c>
    </row>
    <row r="2379" customFormat="false" ht="15" hidden="false" customHeight="false" outlineLevel="0" collapsed="false">
      <c r="A2379" s="15" t="s">
        <v>2476</v>
      </c>
      <c r="B2379" s="15" t="s">
        <v>98</v>
      </c>
      <c r="C2379" s="15" t="n">
        <v>0</v>
      </c>
      <c r="D2379" s="15" t="s">
        <v>24</v>
      </c>
      <c r="E2379" s="15" t="s">
        <v>26</v>
      </c>
      <c r="F2379" s="15" t="n">
        <v>47</v>
      </c>
      <c r="G2379" s="15" t="s">
        <v>26</v>
      </c>
      <c r="H2379" s="15" t="s">
        <v>24</v>
      </c>
      <c r="I2379" s="15" t="s">
        <v>96</v>
      </c>
      <c r="J2379" s="15" t="s">
        <v>26</v>
      </c>
      <c r="K2379" s="15" t="s">
        <v>26</v>
      </c>
      <c r="L2379" s="15" t="s">
        <v>24</v>
      </c>
      <c r="M2379" s="15" t="s">
        <v>24</v>
      </c>
      <c r="N2379" s="15" t="s">
        <v>24</v>
      </c>
      <c r="O2379" s="15" t="s">
        <v>24</v>
      </c>
      <c r="P2379" s="15" t="s">
        <v>25</v>
      </c>
      <c r="Q2379" s="15" t="s">
        <v>26</v>
      </c>
      <c r="R2379" s="15" t="s">
        <v>15</v>
      </c>
      <c r="S2379" s="18" t="n">
        <v>55.3</v>
      </c>
      <c r="T2379" s="15" t="n">
        <v>2654.05</v>
      </c>
      <c r="U2379" s="15" t="s">
        <v>24</v>
      </c>
      <c r="V2379" s="18" t="n">
        <f aca="false">IF(ISNUMBER(T2379),T2379,0)</f>
        <v>2654.05</v>
      </c>
      <c r="W2379" s="15" t="n">
        <f aca="false">IF(U2379="Yes",1,0)</f>
        <v>0</v>
      </c>
      <c r="X2379" s="15" t="str">
        <f aca="false">IF(F2379&lt;=12,"0-12 months",IF(F2379&lt;=24,"13-24 months",IF(F2379&lt;=48,"25-48 months","49-72 months")))</f>
        <v>25-48 months</v>
      </c>
      <c r="Y2379" s="15" t="str">
        <f aca="false">IF(C2379=1,"Yes","No")</f>
        <v>No</v>
      </c>
      <c r="Z2379" s="15" t="n">
        <f aca="false">COUNTIF(J2379:O2379,"Yes")</f>
        <v>2</v>
      </c>
      <c r="AA2379" s="18" t="n">
        <f aca="false">S2379*W2379</f>
        <v>0</v>
      </c>
      <c r="AB2379" s="15" t="n">
        <f aca="false">(P2379="Month-to-month")+(I2379="Fiber optic")+(R2379="Electronic check")+(F2379&lt;=12)+(M2379="No")+(J2379="No")</f>
        <v>3</v>
      </c>
      <c r="AC2379" s="15" t="str">
        <f aca="false">IF(AB2379&gt;=5,"High",IF(AB2379&gt;=3,"Medium","Low"))</f>
        <v>Medium</v>
      </c>
    </row>
    <row r="2380" customFormat="false" ht="15" hidden="false" customHeight="false" outlineLevel="0" collapsed="false">
      <c r="A2380" s="15" t="s">
        <v>2477</v>
      </c>
      <c r="B2380" s="15" t="s">
        <v>94</v>
      </c>
      <c r="C2380" s="15" t="n">
        <v>0</v>
      </c>
      <c r="D2380" s="15" t="s">
        <v>26</v>
      </c>
      <c r="E2380" s="15" t="s">
        <v>24</v>
      </c>
      <c r="F2380" s="15" t="n">
        <v>35</v>
      </c>
      <c r="G2380" s="15" t="s">
        <v>26</v>
      </c>
      <c r="H2380" s="15" t="s">
        <v>24</v>
      </c>
      <c r="I2380" s="15" t="s">
        <v>102</v>
      </c>
      <c r="J2380" s="15" t="s">
        <v>24</v>
      </c>
      <c r="K2380" s="15" t="s">
        <v>24</v>
      </c>
      <c r="L2380" s="15" t="s">
        <v>24</v>
      </c>
      <c r="M2380" s="15" t="s">
        <v>24</v>
      </c>
      <c r="N2380" s="15" t="s">
        <v>24</v>
      </c>
      <c r="O2380" s="15" t="s">
        <v>24</v>
      </c>
      <c r="P2380" s="15" t="s">
        <v>25</v>
      </c>
      <c r="Q2380" s="15" t="s">
        <v>26</v>
      </c>
      <c r="R2380" s="15" t="s">
        <v>15</v>
      </c>
      <c r="S2380" s="18" t="n">
        <v>70.3</v>
      </c>
      <c r="T2380" s="15" t="n">
        <v>2416.55</v>
      </c>
      <c r="U2380" s="15" t="s">
        <v>26</v>
      </c>
      <c r="V2380" s="18" t="n">
        <f aca="false">IF(ISNUMBER(T2380),T2380,0)</f>
        <v>2416.55</v>
      </c>
      <c r="W2380" s="15" t="n">
        <f aca="false">IF(U2380="Yes",1,0)</f>
        <v>1</v>
      </c>
      <c r="X2380" s="15" t="str">
        <f aca="false">IF(F2380&lt;=12,"0-12 months",IF(F2380&lt;=24,"13-24 months",IF(F2380&lt;=48,"25-48 months","49-72 months")))</f>
        <v>25-48 months</v>
      </c>
      <c r="Y2380" s="15" t="str">
        <f aca="false">IF(C2380=1,"Yes","No")</f>
        <v>No</v>
      </c>
      <c r="Z2380" s="15" t="n">
        <f aca="false">COUNTIF(J2380:O2380,"Yes")</f>
        <v>0</v>
      </c>
      <c r="AA2380" s="18" t="n">
        <f aca="false">S2380*W2380</f>
        <v>70.3</v>
      </c>
      <c r="AB2380" s="15" t="n">
        <f aca="false">(P2380="Month-to-month")+(I2380="Fiber optic")+(R2380="Electronic check")+(F2380&lt;=12)+(M2380="No")+(J2380="No")</f>
        <v>5</v>
      </c>
      <c r="AC2380" s="15" t="str">
        <f aca="false">IF(AB2380&gt;=5,"High",IF(AB2380&gt;=3,"Medium","Low"))</f>
        <v>High</v>
      </c>
    </row>
    <row r="2381" customFormat="false" ht="15" hidden="false" customHeight="false" outlineLevel="0" collapsed="false">
      <c r="A2381" s="15" t="s">
        <v>2478</v>
      </c>
      <c r="B2381" s="15" t="s">
        <v>98</v>
      </c>
      <c r="C2381" s="15" t="n">
        <v>1</v>
      </c>
      <c r="D2381" s="15" t="s">
        <v>26</v>
      </c>
      <c r="E2381" s="15" t="s">
        <v>24</v>
      </c>
      <c r="F2381" s="15" t="n">
        <v>32</v>
      </c>
      <c r="G2381" s="15" t="s">
        <v>26</v>
      </c>
      <c r="H2381" s="15" t="s">
        <v>26</v>
      </c>
      <c r="I2381" s="15" t="s">
        <v>102</v>
      </c>
      <c r="J2381" s="15" t="s">
        <v>24</v>
      </c>
      <c r="K2381" s="15" t="s">
        <v>26</v>
      </c>
      <c r="L2381" s="15" t="s">
        <v>26</v>
      </c>
      <c r="M2381" s="15" t="s">
        <v>24</v>
      </c>
      <c r="N2381" s="15" t="s">
        <v>26</v>
      </c>
      <c r="O2381" s="15" t="s">
        <v>26</v>
      </c>
      <c r="P2381" s="15" t="s">
        <v>25</v>
      </c>
      <c r="Q2381" s="15" t="s">
        <v>24</v>
      </c>
      <c r="R2381" s="15" t="s">
        <v>19</v>
      </c>
      <c r="S2381" s="18" t="n">
        <v>106.35</v>
      </c>
      <c r="T2381" s="15" t="n">
        <v>3520.75</v>
      </c>
      <c r="U2381" s="15" t="s">
        <v>26</v>
      </c>
      <c r="V2381" s="18" t="n">
        <f aca="false">IF(ISNUMBER(T2381),T2381,0)</f>
        <v>3520.75</v>
      </c>
      <c r="W2381" s="15" t="n">
        <f aca="false">IF(U2381="Yes",1,0)</f>
        <v>1</v>
      </c>
      <c r="X2381" s="15" t="str">
        <f aca="false">IF(F2381&lt;=12,"0-12 months",IF(F2381&lt;=24,"13-24 months",IF(F2381&lt;=48,"25-48 months","49-72 months")))</f>
        <v>25-48 months</v>
      </c>
      <c r="Y2381" s="15" t="str">
        <f aca="false">IF(C2381=1,"Yes","No")</f>
        <v>Yes</v>
      </c>
      <c r="Z2381" s="15" t="n">
        <f aca="false">COUNTIF(J2381:O2381,"Yes")</f>
        <v>4</v>
      </c>
      <c r="AA2381" s="18" t="n">
        <f aca="false">S2381*W2381</f>
        <v>106.35</v>
      </c>
      <c r="AB2381" s="15" t="n">
        <f aca="false">(P2381="Month-to-month")+(I2381="Fiber optic")+(R2381="Electronic check")+(F2381&lt;=12)+(M2381="No")+(J2381="No")</f>
        <v>4</v>
      </c>
      <c r="AC2381" s="15" t="str">
        <f aca="false">IF(AB2381&gt;=5,"High",IF(AB2381&gt;=3,"Medium","Low"))</f>
        <v>Medium</v>
      </c>
    </row>
    <row r="2382" customFormat="false" ht="15" hidden="false" customHeight="false" outlineLevel="0" collapsed="false">
      <c r="A2382" s="15" t="s">
        <v>2479</v>
      </c>
      <c r="B2382" s="15" t="s">
        <v>98</v>
      </c>
      <c r="C2382" s="15" t="n">
        <v>0</v>
      </c>
      <c r="D2382" s="15" t="s">
        <v>26</v>
      </c>
      <c r="E2382" s="15" t="s">
        <v>26</v>
      </c>
      <c r="F2382" s="15" t="n">
        <v>60</v>
      </c>
      <c r="G2382" s="15" t="s">
        <v>26</v>
      </c>
      <c r="H2382" s="15" t="s">
        <v>26</v>
      </c>
      <c r="I2382" s="15" t="s">
        <v>102</v>
      </c>
      <c r="J2382" s="15" t="s">
        <v>24</v>
      </c>
      <c r="K2382" s="15" t="s">
        <v>26</v>
      </c>
      <c r="L2382" s="15" t="s">
        <v>24</v>
      </c>
      <c r="M2382" s="15" t="s">
        <v>26</v>
      </c>
      <c r="N2382" s="15" t="s">
        <v>26</v>
      </c>
      <c r="O2382" s="15" t="s">
        <v>26</v>
      </c>
      <c r="P2382" s="15" t="s">
        <v>25</v>
      </c>
      <c r="Q2382" s="15" t="s">
        <v>26</v>
      </c>
      <c r="R2382" s="15" t="s">
        <v>19</v>
      </c>
      <c r="S2382" s="18" t="n">
        <v>103.75</v>
      </c>
      <c r="T2382" s="15" t="n">
        <v>5969.95</v>
      </c>
      <c r="U2382" s="15" t="s">
        <v>24</v>
      </c>
      <c r="V2382" s="18" t="n">
        <f aca="false">IF(ISNUMBER(T2382),T2382,0)</f>
        <v>5969.95</v>
      </c>
      <c r="W2382" s="15" t="n">
        <f aca="false">IF(U2382="Yes",1,0)</f>
        <v>0</v>
      </c>
      <c r="X2382" s="15" t="str">
        <f aca="false">IF(F2382&lt;=12,"0-12 months",IF(F2382&lt;=24,"13-24 months",IF(F2382&lt;=48,"25-48 months","49-72 months")))</f>
        <v>49-72 months</v>
      </c>
      <c r="Y2382" s="15" t="str">
        <f aca="false">IF(C2382=1,"Yes","No")</f>
        <v>No</v>
      </c>
      <c r="Z2382" s="15" t="n">
        <f aca="false">COUNTIF(J2382:O2382,"Yes")</f>
        <v>4</v>
      </c>
      <c r="AA2382" s="18" t="n">
        <f aca="false">S2382*W2382</f>
        <v>0</v>
      </c>
      <c r="AB2382" s="15" t="n">
        <f aca="false">(P2382="Month-to-month")+(I2382="Fiber optic")+(R2382="Electronic check")+(F2382&lt;=12)+(M2382="No")+(J2382="No")</f>
        <v>3</v>
      </c>
      <c r="AC2382" s="15" t="str">
        <f aca="false">IF(AB2382&gt;=5,"High",IF(AB2382&gt;=3,"Medium","Low"))</f>
        <v>Medium</v>
      </c>
    </row>
    <row r="2383" customFormat="false" ht="15" hidden="false" customHeight="false" outlineLevel="0" collapsed="false">
      <c r="A2383" s="15" t="s">
        <v>2480</v>
      </c>
      <c r="B2383" s="15" t="s">
        <v>98</v>
      </c>
      <c r="C2383" s="15" t="n">
        <v>0</v>
      </c>
      <c r="D2383" s="15" t="s">
        <v>24</v>
      </c>
      <c r="E2383" s="15" t="s">
        <v>24</v>
      </c>
      <c r="F2383" s="15" t="n">
        <v>11</v>
      </c>
      <c r="G2383" s="15" t="s">
        <v>26</v>
      </c>
      <c r="H2383" s="15" t="s">
        <v>24</v>
      </c>
      <c r="I2383" s="15" t="s">
        <v>24</v>
      </c>
      <c r="J2383" s="15" t="s">
        <v>28</v>
      </c>
      <c r="K2383" s="15" t="s">
        <v>28</v>
      </c>
      <c r="L2383" s="15" t="s">
        <v>28</v>
      </c>
      <c r="M2383" s="15" t="s">
        <v>28</v>
      </c>
      <c r="N2383" s="15" t="s">
        <v>28</v>
      </c>
      <c r="O2383" s="15" t="s">
        <v>28</v>
      </c>
      <c r="P2383" s="15" t="s">
        <v>27</v>
      </c>
      <c r="Q2383" s="15" t="s">
        <v>24</v>
      </c>
      <c r="R2383" s="15" t="s">
        <v>17</v>
      </c>
      <c r="S2383" s="18" t="n">
        <v>19.5</v>
      </c>
      <c r="T2383" s="15" t="n">
        <v>226.8</v>
      </c>
      <c r="U2383" s="15" t="s">
        <v>24</v>
      </c>
      <c r="V2383" s="18" t="n">
        <f aca="false">IF(ISNUMBER(T2383),T2383,0)</f>
        <v>226.8</v>
      </c>
      <c r="W2383" s="15" t="n">
        <f aca="false">IF(U2383="Yes",1,0)</f>
        <v>0</v>
      </c>
      <c r="X2383" s="15" t="str">
        <f aca="false">IF(F2383&lt;=12,"0-12 months",IF(F2383&lt;=24,"13-24 months",IF(F2383&lt;=48,"25-48 months","49-72 months")))</f>
        <v>0-12 months</v>
      </c>
      <c r="Y2383" s="15" t="str">
        <f aca="false">IF(C2383=1,"Yes","No")</f>
        <v>No</v>
      </c>
      <c r="Z2383" s="15" t="n">
        <f aca="false">COUNTIF(J2383:O2383,"Yes")</f>
        <v>0</v>
      </c>
      <c r="AA2383" s="18" t="n">
        <f aca="false">S2383*W2383</f>
        <v>0</v>
      </c>
      <c r="AB2383" s="15" t="n">
        <f aca="false">(P2383="Month-to-month")+(I2383="Fiber optic")+(R2383="Electronic check")+(F2383&lt;=12)+(M2383="No")+(J2383="No")</f>
        <v>1</v>
      </c>
      <c r="AC2383" s="15" t="str">
        <f aca="false">IF(AB2383&gt;=5,"High",IF(AB2383&gt;=3,"Medium","Low"))</f>
        <v>Low</v>
      </c>
    </row>
    <row r="2384" customFormat="false" ht="15" hidden="false" customHeight="false" outlineLevel="0" collapsed="false">
      <c r="A2384" s="15" t="s">
        <v>2481</v>
      </c>
      <c r="B2384" s="15" t="s">
        <v>94</v>
      </c>
      <c r="C2384" s="15" t="n">
        <v>0</v>
      </c>
      <c r="D2384" s="15" t="s">
        <v>24</v>
      </c>
      <c r="E2384" s="15" t="s">
        <v>24</v>
      </c>
      <c r="F2384" s="15" t="n">
        <v>29</v>
      </c>
      <c r="G2384" s="15" t="s">
        <v>24</v>
      </c>
      <c r="H2384" s="15" t="s">
        <v>95</v>
      </c>
      <c r="I2384" s="15" t="s">
        <v>96</v>
      </c>
      <c r="J2384" s="15" t="s">
        <v>26</v>
      </c>
      <c r="K2384" s="15" t="s">
        <v>26</v>
      </c>
      <c r="L2384" s="15" t="s">
        <v>24</v>
      </c>
      <c r="M2384" s="15" t="s">
        <v>26</v>
      </c>
      <c r="N2384" s="15" t="s">
        <v>24</v>
      </c>
      <c r="O2384" s="15" t="s">
        <v>24</v>
      </c>
      <c r="P2384" s="15" t="s">
        <v>27</v>
      </c>
      <c r="Q2384" s="15" t="s">
        <v>24</v>
      </c>
      <c r="R2384" s="15" t="s">
        <v>21</v>
      </c>
      <c r="S2384" s="18" t="n">
        <v>39.5</v>
      </c>
      <c r="T2384" s="15" t="n">
        <v>1082.75</v>
      </c>
      <c r="U2384" s="15" t="s">
        <v>24</v>
      </c>
      <c r="V2384" s="18" t="n">
        <f aca="false">IF(ISNUMBER(T2384),T2384,0)</f>
        <v>1082.75</v>
      </c>
      <c r="W2384" s="15" t="n">
        <f aca="false">IF(U2384="Yes",1,0)</f>
        <v>0</v>
      </c>
      <c r="X2384" s="15" t="str">
        <f aca="false">IF(F2384&lt;=12,"0-12 months",IF(F2384&lt;=24,"13-24 months",IF(F2384&lt;=48,"25-48 months","49-72 months")))</f>
        <v>25-48 months</v>
      </c>
      <c r="Y2384" s="15" t="str">
        <f aca="false">IF(C2384=1,"Yes","No")</f>
        <v>No</v>
      </c>
      <c r="Z2384" s="15" t="n">
        <f aca="false">COUNTIF(J2384:O2384,"Yes")</f>
        <v>3</v>
      </c>
      <c r="AA2384" s="18" t="n">
        <f aca="false">S2384*W2384</f>
        <v>0</v>
      </c>
      <c r="AB2384" s="15" t="n">
        <f aca="false">(P2384="Month-to-month")+(I2384="Fiber optic")+(R2384="Electronic check")+(F2384&lt;=12)+(M2384="No")+(J2384="No")</f>
        <v>0</v>
      </c>
      <c r="AC2384" s="15" t="str">
        <f aca="false">IF(AB2384&gt;=5,"High",IF(AB2384&gt;=3,"Medium","Low"))</f>
        <v>Low</v>
      </c>
    </row>
    <row r="2385" customFormat="false" ht="15" hidden="false" customHeight="false" outlineLevel="0" collapsed="false">
      <c r="A2385" s="15" t="s">
        <v>2482</v>
      </c>
      <c r="B2385" s="15" t="s">
        <v>98</v>
      </c>
      <c r="C2385" s="15" t="n">
        <v>0</v>
      </c>
      <c r="D2385" s="15" t="s">
        <v>26</v>
      </c>
      <c r="E2385" s="15" t="s">
        <v>26</v>
      </c>
      <c r="F2385" s="15" t="n">
        <v>21</v>
      </c>
      <c r="G2385" s="15" t="s">
        <v>24</v>
      </c>
      <c r="H2385" s="15" t="s">
        <v>95</v>
      </c>
      <c r="I2385" s="15" t="s">
        <v>96</v>
      </c>
      <c r="J2385" s="15" t="s">
        <v>24</v>
      </c>
      <c r="K2385" s="15" t="s">
        <v>24</v>
      </c>
      <c r="L2385" s="15" t="s">
        <v>24</v>
      </c>
      <c r="M2385" s="15" t="s">
        <v>24</v>
      </c>
      <c r="N2385" s="15" t="s">
        <v>24</v>
      </c>
      <c r="O2385" s="15" t="s">
        <v>24</v>
      </c>
      <c r="P2385" s="15" t="s">
        <v>25</v>
      </c>
      <c r="Q2385" s="15" t="s">
        <v>26</v>
      </c>
      <c r="R2385" s="15" t="s">
        <v>15</v>
      </c>
      <c r="S2385" s="18" t="n">
        <v>26.05</v>
      </c>
      <c r="T2385" s="15" t="n">
        <v>565.75</v>
      </c>
      <c r="U2385" s="15" t="s">
        <v>24</v>
      </c>
      <c r="V2385" s="18" t="n">
        <f aca="false">IF(ISNUMBER(T2385),T2385,0)</f>
        <v>565.75</v>
      </c>
      <c r="W2385" s="15" t="n">
        <f aca="false">IF(U2385="Yes",1,0)</f>
        <v>0</v>
      </c>
      <c r="X2385" s="15" t="str">
        <f aca="false">IF(F2385&lt;=12,"0-12 months",IF(F2385&lt;=24,"13-24 months",IF(F2385&lt;=48,"25-48 months","49-72 months")))</f>
        <v>13-24 months</v>
      </c>
      <c r="Y2385" s="15" t="str">
        <f aca="false">IF(C2385=1,"Yes","No")</f>
        <v>No</v>
      </c>
      <c r="Z2385" s="15" t="n">
        <f aca="false">COUNTIF(J2385:O2385,"Yes")</f>
        <v>0</v>
      </c>
      <c r="AA2385" s="18" t="n">
        <f aca="false">S2385*W2385</f>
        <v>0</v>
      </c>
      <c r="AB2385" s="15" t="n">
        <f aca="false">(P2385="Month-to-month")+(I2385="Fiber optic")+(R2385="Electronic check")+(F2385&lt;=12)+(M2385="No")+(J2385="No")</f>
        <v>4</v>
      </c>
      <c r="AC2385" s="15" t="str">
        <f aca="false">IF(AB2385&gt;=5,"High",IF(AB2385&gt;=3,"Medium","Low"))</f>
        <v>Medium</v>
      </c>
    </row>
    <row r="2386" customFormat="false" ht="15" hidden="false" customHeight="false" outlineLevel="0" collapsed="false">
      <c r="A2386" s="15" t="s">
        <v>2483</v>
      </c>
      <c r="B2386" s="15" t="s">
        <v>98</v>
      </c>
      <c r="C2386" s="15" t="n">
        <v>1</v>
      </c>
      <c r="D2386" s="15" t="s">
        <v>26</v>
      </c>
      <c r="E2386" s="15" t="s">
        <v>24</v>
      </c>
      <c r="F2386" s="15" t="n">
        <v>48</v>
      </c>
      <c r="G2386" s="15" t="s">
        <v>26</v>
      </c>
      <c r="H2386" s="15" t="s">
        <v>26</v>
      </c>
      <c r="I2386" s="15" t="s">
        <v>102</v>
      </c>
      <c r="J2386" s="15" t="s">
        <v>24</v>
      </c>
      <c r="K2386" s="15" t="s">
        <v>24</v>
      </c>
      <c r="L2386" s="15" t="s">
        <v>26</v>
      </c>
      <c r="M2386" s="15" t="s">
        <v>24</v>
      </c>
      <c r="N2386" s="15" t="s">
        <v>24</v>
      </c>
      <c r="O2386" s="15" t="s">
        <v>26</v>
      </c>
      <c r="P2386" s="15" t="s">
        <v>25</v>
      </c>
      <c r="Q2386" s="15" t="s">
        <v>26</v>
      </c>
      <c r="R2386" s="15" t="s">
        <v>21</v>
      </c>
      <c r="S2386" s="18" t="n">
        <v>91.05</v>
      </c>
      <c r="T2386" s="15" t="n">
        <v>4370.75</v>
      </c>
      <c r="U2386" s="15" t="s">
        <v>24</v>
      </c>
      <c r="V2386" s="18" t="n">
        <f aca="false">IF(ISNUMBER(T2386),T2386,0)</f>
        <v>4370.75</v>
      </c>
      <c r="W2386" s="15" t="n">
        <f aca="false">IF(U2386="Yes",1,0)</f>
        <v>0</v>
      </c>
      <c r="X2386" s="15" t="str">
        <f aca="false">IF(F2386&lt;=12,"0-12 months",IF(F2386&lt;=24,"13-24 months",IF(F2386&lt;=48,"25-48 months","49-72 months")))</f>
        <v>25-48 months</v>
      </c>
      <c r="Y2386" s="15" t="str">
        <f aca="false">IF(C2386=1,"Yes","No")</f>
        <v>Yes</v>
      </c>
      <c r="Z2386" s="15" t="n">
        <f aca="false">COUNTIF(J2386:O2386,"Yes")</f>
        <v>2</v>
      </c>
      <c r="AA2386" s="18" t="n">
        <f aca="false">S2386*W2386</f>
        <v>0</v>
      </c>
      <c r="AB2386" s="15" t="n">
        <f aca="false">(P2386="Month-to-month")+(I2386="Fiber optic")+(R2386="Electronic check")+(F2386&lt;=12)+(M2386="No")+(J2386="No")</f>
        <v>4</v>
      </c>
      <c r="AC2386" s="15" t="str">
        <f aca="false">IF(AB2386&gt;=5,"High",IF(AB2386&gt;=3,"Medium","Low"))</f>
        <v>Medium</v>
      </c>
    </row>
    <row r="2387" customFormat="false" ht="15" hidden="false" customHeight="false" outlineLevel="0" collapsed="false">
      <c r="A2387" s="15" t="s">
        <v>2484</v>
      </c>
      <c r="B2387" s="15" t="s">
        <v>94</v>
      </c>
      <c r="C2387" s="15" t="n">
        <v>0</v>
      </c>
      <c r="D2387" s="15" t="s">
        <v>24</v>
      </c>
      <c r="E2387" s="15" t="s">
        <v>26</v>
      </c>
      <c r="F2387" s="15" t="n">
        <v>3</v>
      </c>
      <c r="G2387" s="15" t="s">
        <v>24</v>
      </c>
      <c r="H2387" s="15" t="s">
        <v>95</v>
      </c>
      <c r="I2387" s="15" t="s">
        <v>96</v>
      </c>
      <c r="J2387" s="15" t="s">
        <v>24</v>
      </c>
      <c r="K2387" s="15" t="s">
        <v>26</v>
      </c>
      <c r="L2387" s="15" t="s">
        <v>24</v>
      </c>
      <c r="M2387" s="15" t="s">
        <v>24</v>
      </c>
      <c r="N2387" s="15" t="s">
        <v>24</v>
      </c>
      <c r="O2387" s="15" t="s">
        <v>24</v>
      </c>
      <c r="P2387" s="15" t="s">
        <v>25</v>
      </c>
      <c r="Q2387" s="15" t="s">
        <v>24</v>
      </c>
      <c r="R2387" s="15" t="s">
        <v>17</v>
      </c>
      <c r="S2387" s="18" t="n">
        <v>29.65</v>
      </c>
      <c r="T2387" s="15" t="n">
        <v>90.05</v>
      </c>
      <c r="U2387" s="15" t="s">
        <v>24</v>
      </c>
      <c r="V2387" s="18" t="n">
        <f aca="false">IF(ISNUMBER(T2387),T2387,0)</f>
        <v>90.05</v>
      </c>
      <c r="W2387" s="15" t="n">
        <f aca="false">IF(U2387="Yes",1,0)</f>
        <v>0</v>
      </c>
      <c r="X2387" s="15" t="str">
        <f aca="false">IF(F2387&lt;=12,"0-12 months",IF(F2387&lt;=24,"13-24 months",IF(F2387&lt;=48,"25-48 months","49-72 months")))</f>
        <v>0-12 months</v>
      </c>
      <c r="Y2387" s="15" t="str">
        <f aca="false">IF(C2387=1,"Yes","No")</f>
        <v>No</v>
      </c>
      <c r="Z2387" s="15" t="n">
        <f aca="false">COUNTIF(J2387:O2387,"Yes")</f>
        <v>1</v>
      </c>
      <c r="AA2387" s="18" t="n">
        <f aca="false">S2387*W2387</f>
        <v>0</v>
      </c>
      <c r="AB2387" s="15" t="n">
        <f aca="false">(P2387="Month-to-month")+(I2387="Fiber optic")+(R2387="Electronic check")+(F2387&lt;=12)+(M2387="No")+(J2387="No")</f>
        <v>4</v>
      </c>
      <c r="AC2387" s="15" t="str">
        <f aca="false">IF(AB2387&gt;=5,"High",IF(AB2387&gt;=3,"Medium","Low"))</f>
        <v>Medium</v>
      </c>
    </row>
    <row r="2388" customFormat="false" ht="15" hidden="false" customHeight="false" outlineLevel="0" collapsed="false">
      <c r="A2388" s="15" t="s">
        <v>2485</v>
      </c>
      <c r="B2388" s="15" t="s">
        <v>94</v>
      </c>
      <c r="C2388" s="15" t="n">
        <v>0</v>
      </c>
      <c r="D2388" s="15" t="s">
        <v>26</v>
      </c>
      <c r="E2388" s="15" t="s">
        <v>26</v>
      </c>
      <c r="F2388" s="15" t="n">
        <v>43</v>
      </c>
      <c r="G2388" s="15" t="s">
        <v>26</v>
      </c>
      <c r="H2388" s="15" t="s">
        <v>24</v>
      </c>
      <c r="I2388" s="15" t="s">
        <v>96</v>
      </c>
      <c r="J2388" s="15" t="s">
        <v>24</v>
      </c>
      <c r="K2388" s="15" t="s">
        <v>26</v>
      </c>
      <c r="L2388" s="15" t="s">
        <v>24</v>
      </c>
      <c r="M2388" s="15" t="s">
        <v>24</v>
      </c>
      <c r="N2388" s="15" t="s">
        <v>24</v>
      </c>
      <c r="O2388" s="15" t="s">
        <v>24</v>
      </c>
      <c r="P2388" s="15" t="s">
        <v>25</v>
      </c>
      <c r="Q2388" s="15" t="s">
        <v>24</v>
      </c>
      <c r="R2388" s="15" t="s">
        <v>17</v>
      </c>
      <c r="S2388" s="18" t="n">
        <v>50.2</v>
      </c>
      <c r="T2388" s="15" t="n">
        <v>2169.4</v>
      </c>
      <c r="U2388" s="15" t="s">
        <v>24</v>
      </c>
      <c r="V2388" s="18" t="n">
        <f aca="false">IF(ISNUMBER(T2388),T2388,0)</f>
        <v>2169.4</v>
      </c>
      <c r="W2388" s="15" t="n">
        <f aca="false">IF(U2388="Yes",1,0)</f>
        <v>0</v>
      </c>
      <c r="X2388" s="15" t="str">
        <f aca="false">IF(F2388&lt;=12,"0-12 months",IF(F2388&lt;=24,"13-24 months",IF(F2388&lt;=48,"25-48 months","49-72 months")))</f>
        <v>25-48 months</v>
      </c>
      <c r="Y2388" s="15" t="str">
        <f aca="false">IF(C2388=1,"Yes","No")</f>
        <v>No</v>
      </c>
      <c r="Z2388" s="15" t="n">
        <f aca="false">COUNTIF(J2388:O2388,"Yes")</f>
        <v>1</v>
      </c>
      <c r="AA2388" s="18" t="n">
        <f aca="false">S2388*W2388</f>
        <v>0</v>
      </c>
      <c r="AB2388" s="15" t="n">
        <f aca="false">(P2388="Month-to-month")+(I2388="Fiber optic")+(R2388="Electronic check")+(F2388&lt;=12)+(M2388="No")+(J2388="No")</f>
        <v>3</v>
      </c>
      <c r="AC2388" s="15" t="str">
        <f aca="false">IF(AB2388&gt;=5,"High",IF(AB2388&gt;=3,"Medium","Low"))</f>
        <v>Medium</v>
      </c>
    </row>
    <row r="2389" customFormat="false" ht="15" hidden="false" customHeight="false" outlineLevel="0" collapsed="false">
      <c r="A2389" s="15" t="s">
        <v>2486</v>
      </c>
      <c r="B2389" s="15" t="s">
        <v>98</v>
      </c>
      <c r="C2389" s="15" t="n">
        <v>0</v>
      </c>
      <c r="D2389" s="15" t="s">
        <v>24</v>
      </c>
      <c r="E2389" s="15" t="s">
        <v>24</v>
      </c>
      <c r="F2389" s="15" t="n">
        <v>5</v>
      </c>
      <c r="G2389" s="15" t="s">
        <v>26</v>
      </c>
      <c r="H2389" s="15" t="s">
        <v>26</v>
      </c>
      <c r="I2389" s="15" t="s">
        <v>102</v>
      </c>
      <c r="J2389" s="15" t="s">
        <v>24</v>
      </c>
      <c r="K2389" s="15" t="s">
        <v>26</v>
      </c>
      <c r="L2389" s="15" t="s">
        <v>26</v>
      </c>
      <c r="M2389" s="15" t="s">
        <v>24</v>
      </c>
      <c r="N2389" s="15" t="s">
        <v>26</v>
      </c>
      <c r="O2389" s="15" t="s">
        <v>26</v>
      </c>
      <c r="P2389" s="15" t="s">
        <v>25</v>
      </c>
      <c r="Q2389" s="15" t="s">
        <v>24</v>
      </c>
      <c r="R2389" s="15" t="s">
        <v>15</v>
      </c>
      <c r="S2389" s="18" t="n">
        <v>105.3</v>
      </c>
      <c r="T2389" s="15" t="n">
        <v>550.6</v>
      </c>
      <c r="U2389" s="15" t="s">
        <v>24</v>
      </c>
      <c r="V2389" s="18" t="n">
        <f aca="false">IF(ISNUMBER(T2389),T2389,0)</f>
        <v>550.6</v>
      </c>
      <c r="W2389" s="15" t="n">
        <f aca="false">IF(U2389="Yes",1,0)</f>
        <v>0</v>
      </c>
      <c r="X2389" s="15" t="str">
        <f aca="false">IF(F2389&lt;=12,"0-12 months",IF(F2389&lt;=24,"13-24 months",IF(F2389&lt;=48,"25-48 months","49-72 months")))</f>
        <v>0-12 months</v>
      </c>
      <c r="Y2389" s="15" t="str">
        <f aca="false">IF(C2389=1,"Yes","No")</f>
        <v>No</v>
      </c>
      <c r="Z2389" s="15" t="n">
        <f aca="false">COUNTIF(J2389:O2389,"Yes")</f>
        <v>4</v>
      </c>
      <c r="AA2389" s="18" t="n">
        <f aca="false">S2389*W2389</f>
        <v>0</v>
      </c>
      <c r="AB2389" s="15" t="n">
        <f aca="false">(P2389="Month-to-month")+(I2389="Fiber optic")+(R2389="Electronic check")+(F2389&lt;=12)+(M2389="No")+(J2389="No")</f>
        <v>6</v>
      </c>
      <c r="AC2389" s="15" t="str">
        <f aca="false">IF(AB2389&gt;=5,"High",IF(AB2389&gt;=3,"Medium","Low"))</f>
        <v>High</v>
      </c>
    </row>
    <row r="2390" customFormat="false" ht="15" hidden="false" customHeight="false" outlineLevel="0" collapsed="false">
      <c r="A2390" s="15" t="s">
        <v>2487</v>
      </c>
      <c r="B2390" s="15" t="s">
        <v>94</v>
      </c>
      <c r="C2390" s="15" t="n">
        <v>0</v>
      </c>
      <c r="D2390" s="15" t="s">
        <v>24</v>
      </c>
      <c r="E2390" s="15" t="s">
        <v>24</v>
      </c>
      <c r="F2390" s="15" t="n">
        <v>1</v>
      </c>
      <c r="G2390" s="15" t="s">
        <v>26</v>
      </c>
      <c r="H2390" s="15" t="s">
        <v>24</v>
      </c>
      <c r="I2390" s="15" t="s">
        <v>96</v>
      </c>
      <c r="J2390" s="15" t="s">
        <v>24</v>
      </c>
      <c r="K2390" s="15" t="s">
        <v>24</v>
      </c>
      <c r="L2390" s="15" t="s">
        <v>24</v>
      </c>
      <c r="M2390" s="15" t="s">
        <v>24</v>
      </c>
      <c r="N2390" s="15" t="s">
        <v>24</v>
      </c>
      <c r="O2390" s="15" t="s">
        <v>26</v>
      </c>
      <c r="P2390" s="15" t="s">
        <v>25</v>
      </c>
      <c r="Q2390" s="15" t="s">
        <v>26</v>
      </c>
      <c r="R2390" s="15" t="s">
        <v>15</v>
      </c>
      <c r="S2390" s="18" t="n">
        <v>55.45</v>
      </c>
      <c r="T2390" s="15" t="n">
        <v>55.45</v>
      </c>
      <c r="U2390" s="15" t="s">
        <v>24</v>
      </c>
      <c r="V2390" s="18" t="n">
        <f aca="false">IF(ISNUMBER(T2390),T2390,0)</f>
        <v>55.45</v>
      </c>
      <c r="W2390" s="15" t="n">
        <f aca="false">IF(U2390="Yes",1,0)</f>
        <v>0</v>
      </c>
      <c r="X2390" s="15" t="str">
        <f aca="false">IF(F2390&lt;=12,"0-12 months",IF(F2390&lt;=24,"13-24 months",IF(F2390&lt;=48,"25-48 months","49-72 months")))</f>
        <v>0-12 months</v>
      </c>
      <c r="Y2390" s="15" t="str">
        <f aca="false">IF(C2390=1,"Yes","No")</f>
        <v>No</v>
      </c>
      <c r="Z2390" s="15" t="n">
        <f aca="false">COUNTIF(J2390:O2390,"Yes")</f>
        <v>1</v>
      </c>
      <c r="AA2390" s="18" t="n">
        <f aca="false">S2390*W2390</f>
        <v>0</v>
      </c>
      <c r="AB2390" s="15" t="n">
        <f aca="false">(P2390="Month-to-month")+(I2390="Fiber optic")+(R2390="Electronic check")+(F2390&lt;=12)+(M2390="No")+(J2390="No")</f>
        <v>5</v>
      </c>
      <c r="AC2390" s="15" t="str">
        <f aca="false">IF(AB2390&gt;=5,"High",IF(AB2390&gt;=3,"Medium","Low"))</f>
        <v>High</v>
      </c>
    </row>
    <row r="2391" customFormat="false" ht="15" hidden="false" customHeight="false" outlineLevel="0" collapsed="false">
      <c r="A2391" s="15" t="s">
        <v>2488</v>
      </c>
      <c r="B2391" s="15" t="s">
        <v>98</v>
      </c>
      <c r="C2391" s="15" t="n">
        <v>0</v>
      </c>
      <c r="D2391" s="15" t="s">
        <v>26</v>
      </c>
      <c r="E2391" s="15" t="s">
        <v>26</v>
      </c>
      <c r="F2391" s="15" t="n">
        <v>71</v>
      </c>
      <c r="G2391" s="15" t="s">
        <v>26</v>
      </c>
      <c r="H2391" s="15" t="s">
        <v>26</v>
      </c>
      <c r="I2391" s="15" t="s">
        <v>96</v>
      </c>
      <c r="J2391" s="15" t="s">
        <v>26</v>
      </c>
      <c r="K2391" s="15" t="s">
        <v>24</v>
      </c>
      <c r="L2391" s="15" t="s">
        <v>26</v>
      </c>
      <c r="M2391" s="15" t="s">
        <v>26</v>
      </c>
      <c r="N2391" s="15" t="s">
        <v>26</v>
      </c>
      <c r="O2391" s="15" t="s">
        <v>26</v>
      </c>
      <c r="P2391" s="15" t="s">
        <v>27</v>
      </c>
      <c r="Q2391" s="15" t="s">
        <v>24</v>
      </c>
      <c r="R2391" s="15" t="s">
        <v>15</v>
      </c>
      <c r="S2391" s="18" t="n">
        <v>85.45</v>
      </c>
      <c r="T2391" s="15" t="n">
        <v>6300.85</v>
      </c>
      <c r="U2391" s="15" t="s">
        <v>24</v>
      </c>
      <c r="V2391" s="18" t="n">
        <f aca="false">IF(ISNUMBER(T2391),T2391,0)</f>
        <v>6300.85</v>
      </c>
      <c r="W2391" s="15" t="n">
        <f aca="false">IF(U2391="Yes",1,0)</f>
        <v>0</v>
      </c>
      <c r="X2391" s="15" t="str">
        <f aca="false">IF(F2391&lt;=12,"0-12 months",IF(F2391&lt;=24,"13-24 months",IF(F2391&lt;=48,"25-48 months","49-72 months")))</f>
        <v>49-72 months</v>
      </c>
      <c r="Y2391" s="15" t="str">
        <f aca="false">IF(C2391=1,"Yes","No")</f>
        <v>No</v>
      </c>
      <c r="Z2391" s="15" t="n">
        <f aca="false">COUNTIF(J2391:O2391,"Yes")</f>
        <v>5</v>
      </c>
      <c r="AA2391" s="18" t="n">
        <f aca="false">S2391*W2391</f>
        <v>0</v>
      </c>
      <c r="AB2391" s="15" t="n">
        <f aca="false">(P2391="Month-to-month")+(I2391="Fiber optic")+(R2391="Electronic check")+(F2391&lt;=12)+(M2391="No")+(J2391="No")</f>
        <v>1</v>
      </c>
      <c r="AC2391" s="15" t="str">
        <f aca="false">IF(AB2391&gt;=5,"High",IF(AB2391&gt;=3,"Medium","Low"))</f>
        <v>Low</v>
      </c>
    </row>
    <row r="2392" customFormat="false" ht="15" hidden="false" customHeight="false" outlineLevel="0" collapsed="false">
      <c r="A2392" s="15" t="s">
        <v>2489</v>
      </c>
      <c r="B2392" s="15" t="s">
        <v>94</v>
      </c>
      <c r="C2392" s="15" t="n">
        <v>0</v>
      </c>
      <c r="D2392" s="15" t="s">
        <v>26</v>
      </c>
      <c r="E2392" s="15" t="s">
        <v>26</v>
      </c>
      <c r="F2392" s="15" t="n">
        <v>8</v>
      </c>
      <c r="G2392" s="15" t="s">
        <v>26</v>
      </c>
      <c r="H2392" s="15" t="s">
        <v>24</v>
      </c>
      <c r="I2392" s="15" t="s">
        <v>24</v>
      </c>
      <c r="J2392" s="15" t="s">
        <v>28</v>
      </c>
      <c r="K2392" s="15" t="s">
        <v>28</v>
      </c>
      <c r="L2392" s="15" t="s">
        <v>28</v>
      </c>
      <c r="M2392" s="15" t="s">
        <v>28</v>
      </c>
      <c r="N2392" s="15" t="s">
        <v>28</v>
      </c>
      <c r="O2392" s="15" t="s">
        <v>28</v>
      </c>
      <c r="P2392" s="15" t="s">
        <v>27</v>
      </c>
      <c r="Q2392" s="15" t="s">
        <v>24</v>
      </c>
      <c r="R2392" s="15" t="s">
        <v>15</v>
      </c>
      <c r="S2392" s="18" t="n">
        <v>19.8</v>
      </c>
      <c r="T2392" s="15" t="n">
        <v>160.05</v>
      </c>
      <c r="U2392" s="15" t="s">
        <v>24</v>
      </c>
      <c r="V2392" s="18" t="n">
        <f aca="false">IF(ISNUMBER(T2392),T2392,0)</f>
        <v>160.05</v>
      </c>
      <c r="W2392" s="15" t="n">
        <f aca="false">IF(U2392="Yes",1,0)</f>
        <v>0</v>
      </c>
      <c r="X2392" s="15" t="str">
        <f aca="false">IF(F2392&lt;=12,"0-12 months",IF(F2392&lt;=24,"13-24 months",IF(F2392&lt;=48,"25-48 months","49-72 months")))</f>
        <v>0-12 months</v>
      </c>
      <c r="Y2392" s="15" t="str">
        <f aca="false">IF(C2392=1,"Yes","No")</f>
        <v>No</v>
      </c>
      <c r="Z2392" s="15" t="n">
        <f aca="false">COUNTIF(J2392:O2392,"Yes")</f>
        <v>0</v>
      </c>
      <c r="AA2392" s="18" t="n">
        <f aca="false">S2392*W2392</f>
        <v>0</v>
      </c>
      <c r="AB2392" s="15" t="n">
        <f aca="false">(P2392="Month-to-month")+(I2392="Fiber optic")+(R2392="Electronic check")+(F2392&lt;=12)+(M2392="No")+(J2392="No")</f>
        <v>2</v>
      </c>
      <c r="AC2392" s="15" t="str">
        <f aca="false">IF(AB2392&gt;=5,"High",IF(AB2392&gt;=3,"Medium","Low"))</f>
        <v>Low</v>
      </c>
    </row>
    <row r="2393" customFormat="false" ht="15" hidden="false" customHeight="false" outlineLevel="0" collapsed="false">
      <c r="A2393" s="15" t="s">
        <v>2490</v>
      </c>
      <c r="B2393" s="15" t="s">
        <v>98</v>
      </c>
      <c r="C2393" s="15" t="n">
        <v>0</v>
      </c>
      <c r="D2393" s="15" t="s">
        <v>24</v>
      </c>
      <c r="E2393" s="15" t="s">
        <v>24</v>
      </c>
      <c r="F2393" s="15" t="n">
        <v>8</v>
      </c>
      <c r="G2393" s="15" t="s">
        <v>26</v>
      </c>
      <c r="H2393" s="15" t="s">
        <v>26</v>
      </c>
      <c r="I2393" s="15" t="s">
        <v>96</v>
      </c>
      <c r="J2393" s="15" t="s">
        <v>24</v>
      </c>
      <c r="K2393" s="15" t="s">
        <v>24</v>
      </c>
      <c r="L2393" s="15" t="s">
        <v>24</v>
      </c>
      <c r="M2393" s="15" t="s">
        <v>24</v>
      </c>
      <c r="N2393" s="15" t="s">
        <v>26</v>
      </c>
      <c r="O2393" s="15" t="s">
        <v>24</v>
      </c>
      <c r="P2393" s="15" t="s">
        <v>25</v>
      </c>
      <c r="Q2393" s="15" t="s">
        <v>26</v>
      </c>
      <c r="R2393" s="15" t="s">
        <v>15</v>
      </c>
      <c r="S2393" s="18" t="n">
        <v>59.25</v>
      </c>
      <c r="T2393" s="15" t="n">
        <v>436.6</v>
      </c>
      <c r="U2393" s="15" t="s">
        <v>24</v>
      </c>
      <c r="V2393" s="18" t="n">
        <f aca="false">IF(ISNUMBER(T2393),T2393,0)</f>
        <v>436.6</v>
      </c>
      <c r="W2393" s="15" t="n">
        <f aca="false">IF(U2393="Yes",1,0)</f>
        <v>0</v>
      </c>
      <c r="X2393" s="15" t="str">
        <f aca="false">IF(F2393&lt;=12,"0-12 months",IF(F2393&lt;=24,"13-24 months",IF(F2393&lt;=48,"25-48 months","49-72 months")))</f>
        <v>0-12 months</v>
      </c>
      <c r="Y2393" s="15" t="str">
        <f aca="false">IF(C2393=1,"Yes","No")</f>
        <v>No</v>
      </c>
      <c r="Z2393" s="15" t="n">
        <f aca="false">COUNTIF(J2393:O2393,"Yes")</f>
        <v>1</v>
      </c>
      <c r="AA2393" s="18" t="n">
        <f aca="false">S2393*W2393</f>
        <v>0</v>
      </c>
      <c r="AB2393" s="15" t="n">
        <f aca="false">(P2393="Month-to-month")+(I2393="Fiber optic")+(R2393="Electronic check")+(F2393&lt;=12)+(M2393="No")+(J2393="No")</f>
        <v>5</v>
      </c>
      <c r="AC2393" s="15" t="str">
        <f aca="false">IF(AB2393&gt;=5,"High",IF(AB2393&gt;=3,"Medium","Low"))</f>
        <v>High</v>
      </c>
    </row>
    <row r="2394" customFormat="false" ht="15" hidden="false" customHeight="false" outlineLevel="0" collapsed="false">
      <c r="A2394" s="15" t="s">
        <v>2491</v>
      </c>
      <c r="B2394" s="15" t="s">
        <v>98</v>
      </c>
      <c r="C2394" s="15" t="n">
        <v>0</v>
      </c>
      <c r="D2394" s="15" t="s">
        <v>24</v>
      </c>
      <c r="E2394" s="15" t="s">
        <v>24</v>
      </c>
      <c r="F2394" s="15" t="n">
        <v>20</v>
      </c>
      <c r="G2394" s="15" t="s">
        <v>26</v>
      </c>
      <c r="H2394" s="15" t="s">
        <v>26</v>
      </c>
      <c r="I2394" s="15" t="s">
        <v>102</v>
      </c>
      <c r="J2394" s="15" t="s">
        <v>24</v>
      </c>
      <c r="K2394" s="15" t="s">
        <v>24</v>
      </c>
      <c r="L2394" s="15" t="s">
        <v>26</v>
      </c>
      <c r="M2394" s="15" t="s">
        <v>24</v>
      </c>
      <c r="N2394" s="15" t="s">
        <v>26</v>
      </c>
      <c r="O2394" s="15" t="s">
        <v>24</v>
      </c>
      <c r="P2394" s="15" t="s">
        <v>25</v>
      </c>
      <c r="Q2394" s="15" t="s">
        <v>26</v>
      </c>
      <c r="R2394" s="15" t="s">
        <v>21</v>
      </c>
      <c r="S2394" s="18" t="n">
        <v>90.7</v>
      </c>
      <c r="T2394" s="15" t="n">
        <v>1781.35</v>
      </c>
      <c r="U2394" s="15" t="s">
        <v>24</v>
      </c>
      <c r="V2394" s="18" t="n">
        <f aca="false">IF(ISNUMBER(T2394),T2394,0)</f>
        <v>1781.35</v>
      </c>
      <c r="W2394" s="15" t="n">
        <f aca="false">IF(U2394="Yes",1,0)</f>
        <v>0</v>
      </c>
      <c r="X2394" s="15" t="str">
        <f aca="false">IF(F2394&lt;=12,"0-12 months",IF(F2394&lt;=24,"13-24 months",IF(F2394&lt;=48,"25-48 months","49-72 months")))</f>
        <v>13-24 months</v>
      </c>
      <c r="Y2394" s="15" t="str">
        <f aca="false">IF(C2394=1,"Yes","No")</f>
        <v>No</v>
      </c>
      <c r="Z2394" s="15" t="n">
        <f aca="false">COUNTIF(J2394:O2394,"Yes")</f>
        <v>2</v>
      </c>
      <c r="AA2394" s="18" t="n">
        <f aca="false">S2394*W2394</f>
        <v>0</v>
      </c>
      <c r="AB2394" s="15" t="n">
        <f aca="false">(P2394="Month-to-month")+(I2394="Fiber optic")+(R2394="Electronic check")+(F2394&lt;=12)+(M2394="No")+(J2394="No")</f>
        <v>4</v>
      </c>
      <c r="AC2394" s="15" t="str">
        <f aca="false">IF(AB2394&gt;=5,"High",IF(AB2394&gt;=3,"Medium","Low"))</f>
        <v>Medium</v>
      </c>
    </row>
    <row r="2395" customFormat="false" ht="15" hidden="false" customHeight="false" outlineLevel="0" collapsed="false">
      <c r="A2395" s="15" t="s">
        <v>2492</v>
      </c>
      <c r="B2395" s="15" t="s">
        <v>94</v>
      </c>
      <c r="C2395" s="15" t="n">
        <v>0</v>
      </c>
      <c r="D2395" s="15" t="s">
        <v>26</v>
      </c>
      <c r="E2395" s="15" t="s">
        <v>26</v>
      </c>
      <c r="F2395" s="15" t="n">
        <v>33</v>
      </c>
      <c r="G2395" s="15" t="s">
        <v>26</v>
      </c>
      <c r="H2395" s="15" t="s">
        <v>26</v>
      </c>
      <c r="I2395" s="15" t="s">
        <v>102</v>
      </c>
      <c r="J2395" s="15" t="s">
        <v>26</v>
      </c>
      <c r="K2395" s="15" t="s">
        <v>24</v>
      </c>
      <c r="L2395" s="15" t="s">
        <v>26</v>
      </c>
      <c r="M2395" s="15" t="s">
        <v>24</v>
      </c>
      <c r="N2395" s="15" t="s">
        <v>26</v>
      </c>
      <c r="O2395" s="15" t="s">
        <v>26</v>
      </c>
      <c r="P2395" s="15" t="s">
        <v>27</v>
      </c>
      <c r="Q2395" s="15" t="s">
        <v>26</v>
      </c>
      <c r="R2395" s="15" t="s">
        <v>17</v>
      </c>
      <c r="S2395" s="18" t="n">
        <v>103.7</v>
      </c>
      <c r="T2395" s="15" t="n">
        <v>3467</v>
      </c>
      <c r="U2395" s="15" t="s">
        <v>26</v>
      </c>
      <c r="V2395" s="18" t="n">
        <f aca="false">IF(ISNUMBER(T2395),T2395,0)</f>
        <v>3467</v>
      </c>
      <c r="W2395" s="15" t="n">
        <f aca="false">IF(U2395="Yes",1,0)</f>
        <v>1</v>
      </c>
      <c r="X2395" s="15" t="str">
        <f aca="false">IF(F2395&lt;=12,"0-12 months",IF(F2395&lt;=24,"13-24 months",IF(F2395&lt;=48,"25-48 months","49-72 months")))</f>
        <v>25-48 months</v>
      </c>
      <c r="Y2395" s="15" t="str">
        <f aca="false">IF(C2395=1,"Yes","No")</f>
        <v>No</v>
      </c>
      <c r="Z2395" s="15" t="n">
        <f aca="false">COUNTIF(J2395:O2395,"Yes")</f>
        <v>4</v>
      </c>
      <c r="AA2395" s="18" t="n">
        <f aca="false">S2395*W2395</f>
        <v>103.7</v>
      </c>
      <c r="AB2395" s="15" t="n">
        <f aca="false">(P2395="Month-to-month")+(I2395="Fiber optic")+(R2395="Electronic check")+(F2395&lt;=12)+(M2395="No")+(J2395="No")</f>
        <v>2</v>
      </c>
      <c r="AC2395" s="15" t="str">
        <f aca="false">IF(AB2395&gt;=5,"High",IF(AB2395&gt;=3,"Medium","Low"))</f>
        <v>Low</v>
      </c>
    </row>
    <row r="2396" customFormat="false" ht="15" hidden="false" customHeight="false" outlineLevel="0" collapsed="false">
      <c r="A2396" s="15" t="s">
        <v>2493</v>
      </c>
      <c r="B2396" s="15" t="s">
        <v>98</v>
      </c>
      <c r="C2396" s="15" t="n">
        <v>0</v>
      </c>
      <c r="D2396" s="15" t="s">
        <v>24</v>
      </c>
      <c r="E2396" s="15" t="s">
        <v>24</v>
      </c>
      <c r="F2396" s="15" t="n">
        <v>71</v>
      </c>
      <c r="G2396" s="15" t="s">
        <v>26</v>
      </c>
      <c r="H2396" s="15" t="s">
        <v>26</v>
      </c>
      <c r="I2396" s="15" t="s">
        <v>102</v>
      </c>
      <c r="J2396" s="15" t="s">
        <v>24</v>
      </c>
      <c r="K2396" s="15" t="s">
        <v>26</v>
      </c>
      <c r="L2396" s="15" t="s">
        <v>24</v>
      </c>
      <c r="M2396" s="15" t="s">
        <v>24</v>
      </c>
      <c r="N2396" s="15" t="s">
        <v>24</v>
      </c>
      <c r="O2396" s="15" t="s">
        <v>24</v>
      </c>
      <c r="P2396" s="15" t="s">
        <v>27</v>
      </c>
      <c r="Q2396" s="15" t="s">
        <v>26</v>
      </c>
      <c r="R2396" s="15" t="s">
        <v>21</v>
      </c>
      <c r="S2396" s="18" t="n">
        <v>79.05</v>
      </c>
      <c r="T2396" s="15" t="n">
        <v>5552.5</v>
      </c>
      <c r="U2396" s="15" t="s">
        <v>24</v>
      </c>
      <c r="V2396" s="18" t="n">
        <f aca="false">IF(ISNUMBER(T2396),T2396,0)</f>
        <v>5552.5</v>
      </c>
      <c r="W2396" s="15" t="n">
        <f aca="false">IF(U2396="Yes",1,0)</f>
        <v>0</v>
      </c>
      <c r="X2396" s="15" t="str">
        <f aca="false">IF(F2396&lt;=12,"0-12 months",IF(F2396&lt;=24,"13-24 months",IF(F2396&lt;=48,"25-48 months","49-72 months")))</f>
        <v>49-72 months</v>
      </c>
      <c r="Y2396" s="15" t="str">
        <f aca="false">IF(C2396=1,"Yes","No")</f>
        <v>No</v>
      </c>
      <c r="Z2396" s="15" t="n">
        <f aca="false">COUNTIF(J2396:O2396,"Yes")</f>
        <v>1</v>
      </c>
      <c r="AA2396" s="18" t="n">
        <f aca="false">S2396*W2396</f>
        <v>0</v>
      </c>
      <c r="AB2396" s="15" t="n">
        <f aca="false">(P2396="Month-to-month")+(I2396="Fiber optic")+(R2396="Electronic check")+(F2396&lt;=12)+(M2396="No")+(J2396="No")</f>
        <v>3</v>
      </c>
      <c r="AC2396" s="15" t="str">
        <f aca="false">IF(AB2396&gt;=5,"High",IF(AB2396&gt;=3,"Medium","Low"))</f>
        <v>Medium</v>
      </c>
    </row>
    <row r="2397" customFormat="false" ht="15" hidden="false" customHeight="false" outlineLevel="0" collapsed="false">
      <c r="A2397" s="15" t="s">
        <v>2494</v>
      </c>
      <c r="B2397" s="15" t="s">
        <v>94</v>
      </c>
      <c r="C2397" s="15" t="n">
        <v>1</v>
      </c>
      <c r="D2397" s="15" t="s">
        <v>26</v>
      </c>
      <c r="E2397" s="15" t="s">
        <v>24</v>
      </c>
      <c r="F2397" s="15" t="n">
        <v>31</v>
      </c>
      <c r="G2397" s="15" t="s">
        <v>26</v>
      </c>
      <c r="H2397" s="15" t="s">
        <v>26</v>
      </c>
      <c r="I2397" s="15" t="s">
        <v>102</v>
      </c>
      <c r="J2397" s="15" t="s">
        <v>24</v>
      </c>
      <c r="K2397" s="15" t="s">
        <v>24</v>
      </c>
      <c r="L2397" s="15" t="s">
        <v>26</v>
      </c>
      <c r="M2397" s="15" t="s">
        <v>24</v>
      </c>
      <c r="N2397" s="15" t="s">
        <v>26</v>
      </c>
      <c r="O2397" s="15" t="s">
        <v>24</v>
      </c>
      <c r="P2397" s="15" t="s">
        <v>27</v>
      </c>
      <c r="Q2397" s="15" t="s">
        <v>26</v>
      </c>
      <c r="R2397" s="15" t="s">
        <v>15</v>
      </c>
      <c r="S2397" s="18" t="n">
        <v>90.7</v>
      </c>
      <c r="T2397" s="15" t="n">
        <v>2835.5</v>
      </c>
      <c r="U2397" s="15" t="s">
        <v>24</v>
      </c>
      <c r="V2397" s="18" t="n">
        <f aca="false">IF(ISNUMBER(T2397),T2397,0)</f>
        <v>2835.5</v>
      </c>
      <c r="W2397" s="15" t="n">
        <f aca="false">IF(U2397="Yes",1,0)</f>
        <v>0</v>
      </c>
      <c r="X2397" s="15" t="str">
        <f aca="false">IF(F2397&lt;=12,"0-12 months",IF(F2397&lt;=24,"13-24 months",IF(F2397&lt;=48,"25-48 months","49-72 months")))</f>
        <v>25-48 months</v>
      </c>
      <c r="Y2397" s="15" t="str">
        <f aca="false">IF(C2397=1,"Yes","No")</f>
        <v>Yes</v>
      </c>
      <c r="Z2397" s="15" t="n">
        <f aca="false">COUNTIF(J2397:O2397,"Yes")</f>
        <v>2</v>
      </c>
      <c r="AA2397" s="18" t="n">
        <f aca="false">S2397*W2397</f>
        <v>0</v>
      </c>
      <c r="AB2397" s="15" t="n">
        <f aca="false">(P2397="Month-to-month")+(I2397="Fiber optic")+(R2397="Electronic check")+(F2397&lt;=12)+(M2397="No")+(J2397="No")</f>
        <v>4</v>
      </c>
      <c r="AC2397" s="15" t="str">
        <f aca="false">IF(AB2397&gt;=5,"High",IF(AB2397&gt;=3,"Medium","Low"))</f>
        <v>Medium</v>
      </c>
    </row>
    <row r="2398" customFormat="false" ht="15" hidden="false" customHeight="false" outlineLevel="0" collapsed="false">
      <c r="A2398" s="15" t="s">
        <v>2495</v>
      </c>
      <c r="B2398" s="15" t="s">
        <v>94</v>
      </c>
      <c r="C2398" s="15" t="n">
        <v>1</v>
      </c>
      <c r="D2398" s="15" t="s">
        <v>26</v>
      </c>
      <c r="E2398" s="15" t="s">
        <v>24</v>
      </c>
      <c r="F2398" s="15" t="n">
        <v>38</v>
      </c>
      <c r="G2398" s="15" t="s">
        <v>26</v>
      </c>
      <c r="H2398" s="15" t="s">
        <v>26</v>
      </c>
      <c r="I2398" s="15" t="s">
        <v>102</v>
      </c>
      <c r="J2398" s="15" t="s">
        <v>26</v>
      </c>
      <c r="K2398" s="15" t="s">
        <v>26</v>
      </c>
      <c r="L2398" s="15" t="s">
        <v>24</v>
      </c>
      <c r="M2398" s="15" t="s">
        <v>24</v>
      </c>
      <c r="N2398" s="15" t="s">
        <v>24</v>
      </c>
      <c r="O2398" s="15" t="s">
        <v>26</v>
      </c>
      <c r="P2398" s="15" t="s">
        <v>27</v>
      </c>
      <c r="Q2398" s="15" t="s">
        <v>24</v>
      </c>
      <c r="R2398" s="15" t="s">
        <v>21</v>
      </c>
      <c r="S2398" s="18" t="n">
        <v>95</v>
      </c>
      <c r="T2398" s="15" t="n">
        <v>3591.25</v>
      </c>
      <c r="U2398" s="15" t="s">
        <v>24</v>
      </c>
      <c r="V2398" s="18" t="n">
        <f aca="false">IF(ISNUMBER(T2398),T2398,0)</f>
        <v>3591.25</v>
      </c>
      <c r="W2398" s="15" t="n">
        <f aca="false">IF(U2398="Yes",1,0)</f>
        <v>0</v>
      </c>
      <c r="X2398" s="15" t="str">
        <f aca="false">IF(F2398&lt;=12,"0-12 months",IF(F2398&lt;=24,"13-24 months",IF(F2398&lt;=48,"25-48 months","49-72 months")))</f>
        <v>25-48 months</v>
      </c>
      <c r="Y2398" s="15" t="str">
        <f aca="false">IF(C2398=1,"Yes","No")</f>
        <v>Yes</v>
      </c>
      <c r="Z2398" s="15" t="n">
        <f aca="false">COUNTIF(J2398:O2398,"Yes")</f>
        <v>3</v>
      </c>
      <c r="AA2398" s="18" t="n">
        <f aca="false">S2398*W2398</f>
        <v>0</v>
      </c>
      <c r="AB2398" s="15" t="n">
        <f aca="false">(P2398="Month-to-month")+(I2398="Fiber optic")+(R2398="Electronic check")+(F2398&lt;=12)+(M2398="No")+(J2398="No")</f>
        <v>2</v>
      </c>
      <c r="AC2398" s="15" t="str">
        <f aca="false">IF(AB2398&gt;=5,"High",IF(AB2398&gt;=3,"Medium","Low"))</f>
        <v>Low</v>
      </c>
    </row>
    <row r="2399" customFormat="false" ht="15" hidden="false" customHeight="false" outlineLevel="0" collapsed="false">
      <c r="A2399" s="15" t="s">
        <v>2496</v>
      </c>
      <c r="B2399" s="15" t="s">
        <v>98</v>
      </c>
      <c r="C2399" s="15" t="n">
        <v>0</v>
      </c>
      <c r="D2399" s="15" t="s">
        <v>24</v>
      </c>
      <c r="E2399" s="15" t="s">
        <v>24</v>
      </c>
      <c r="F2399" s="15" t="n">
        <v>1</v>
      </c>
      <c r="G2399" s="15" t="s">
        <v>26</v>
      </c>
      <c r="H2399" s="15" t="s">
        <v>24</v>
      </c>
      <c r="I2399" s="15" t="s">
        <v>102</v>
      </c>
      <c r="J2399" s="15" t="s">
        <v>24</v>
      </c>
      <c r="K2399" s="15" t="s">
        <v>24</v>
      </c>
      <c r="L2399" s="15" t="s">
        <v>24</v>
      </c>
      <c r="M2399" s="15" t="s">
        <v>24</v>
      </c>
      <c r="N2399" s="15" t="s">
        <v>26</v>
      </c>
      <c r="O2399" s="15" t="s">
        <v>26</v>
      </c>
      <c r="P2399" s="15" t="s">
        <v>25</v>
      </c>
      <c r="Q2399" s="15" t="s">
        <v>26</v>
      </c>
      <c r="R2399" s="15" t="s">
        <v>15</v>
      </c>
      <c r="S2399" s="18" t="n">
        <v>88.35</v>
      </c>
      <c r="T2399" s="15" t="n">
        <v>88.35</v>
      </c>
      <c r="U2399" s="15" t="s">
        <v>26</v>
      </c>
      <c r="V2399" s="18" t="n">
        <f aca="false">IF(ISNUMBER(T2399),T2399,0)</f>
        <v>88.35</v>
      </c>
      <c r="W2399" s="15" t="n">
        <f aca="false">IF(U2399="Yes",1,0)</f>
        <v>1</v>
      </c>
      <c r="X2399" s="15" t="str">
        <f aca="false">IF(F2399&lt;=12,"0-12 months",IF(F2399&lt;=24,"13-24 months",IF(F2399&lt;=48,"25-48 months","49-72 months")))</f>
        <v>0-12 months</v>
      </c>
      <c r="Y2399" s="15" t="str">
        <f aca="false">IF(C2399=1,"Yes","No")</f>
        <v>No</v>
      </c>
      <c r="Z2399" s="15" t="n">
        <f aca="false">COUNTIF(J2399:O2399,"Yes")</f>
        <v>2</v>
      </c>
      <c r="AA2399" s="18" t="n">
        <f aca="false">S2399*W2399</f>
        <v>88.35</v>
      </c>
      <c r="AB2399" s="15" t="n">
        <f aca="false">(P2399="Month-to-month")+(I2399="Fiber optic")+(R2399="Electronic check")+(F2399&lt;=12)+(M2399="No")+(J2399="No")</f>
        <v>6</v>
      </c>
      <c r="AC2399" s="15" t="str">
        <f aca="false">IF(AB2399&gt;=5,"High",IF(AB2399&gt;=3,"Medium","Low"))</f>
        <v>High</v>
      </c>
    </row>
    <row r="2400" customFormat="false" ht="15" hidden="false" customHeight="false" outlineLevel="0" collapsed="false">
      <c r="A2400" s="15" t="s">
        <v>2497</v>
      </c>
      <c r="B2400" s="15" t="s">
        <v>94</v>
      </c>
      <c r="C2400" s="15" t="n">
        <v>0</v>
      </c>
      <c r="D2400" s="15" t="s">
        <v>26</v>
      </c>
      <c r="E2400" s="15" t="s">
        <v>26</v>
      </c>
      <c r="F2400" s="15" t="n">
        <v>2</v>
      </c>
      <c r="G2400" s="15" t="s">
        <v>24</v>
      </c>
      <c r="H2400" s="15" t="s">
        <v>95</v>
      </c>
      <c r="I2400" s="15" t="s">
        <v>96</v>
      </c>
      <c r="J2400" s="15" t="s">
        <v>24</v>
      </c>
      <c r="K2400" s="15" t="s">
        <v>26</v>
      </c>
      <c r="L2400" s="15" t="s">
        <v>24</v>
      </c>
      <c r="M2400" s="15" t="s">
        <v>24</v>
      </c>
      <c r="N2400" s="15" t="s">
        <v>24</v>
      </c>
      <c r="O2400" s="15" t="s">
        <v>24</v>
      </c>
      <c r="P2400" s="15" t="s">
        <v>25</v>
      </c>
      <c r="Q2400" s="15" t="s">
        <v>26</v>
      </c>
      <c r="R2400" s="15" t="s">
        <v>17</v>
      </c>
      <c r="S2400" s="18" t="n">
        <v>30.25</v>
      </c>
      <c r="T2400" s="15" t="n">
        <v>63.75</v>
      </c>
      <c r="U2400" s="15" t="s">
        <v>24</v>
      </c>
      <c r="V2400" s="18" t="n">
        <f aca="false">IF(ISNUMBER(T2400),T2400,0)</f>
        <v>63.75</v>
      </c>
      <c r="W2400" s="15" t="n">
        <f aca="false">IF(U2400="Yes",1,0)</f>
        <v>0</v>
      </c>
      <c r="X2400" s="15" t="str">
        <f aca="false">IF(F2400&lt;=12,"0-12 months",IF(F2400&lt;=24,"13-24 months",IF(F2400&lt;=48,"25-48 months","49-72 months")))</f>
        <v>0-12 months</v>
      </c>
      <c r="Y2400" s="15" t="str">
        <f aca="false">IF(C2400=1,"Yes","No")</f>
        <v>No</v>
      </c>
      <c r="Z2400" s="15" t="n">
        <f aca="false">COUNTIF(J2400:O2400,"Yes")</f>
        <v>1</v>
      </c>
      <c r="AA2400" s="18" t="n">
        <f aca="false">S2400*W2400</f>
        <v>0</v>
      </c>
      <c r="AB2400" s="15" t="n">
        <f aca="false">(P2400="Month-to-month")+(I2400="Fiber optic")+(R2400="Electronic check")+(F2400&lt;=12)+(M2400="No")+(J2400="No")</f>
        <v>4</v>
      </c>
      <c r="AC2400" s="15" t="str">
        <f aca="false">IF(AB2400&gt;=5,"High",IF(AB2400&gt;=3,"Medium","Low"))</f>
        <v>Medium</v>
      </c>
    </row>
    <row r="2401" customFormat="false" ht="15" hidden="false" customHeight="false" outlineLevel="0" collapsed="false">
      <c r="A2401" s="15" t="s">
        <v>2498</v>
      </c>
      <c r="B2401" s="15" t="s">
        <v>94</v>
      </c>
      <c r="C2401" s="15" t="n">
        <v>0</v>
      </c>
      <c r="D2401" s="15" t="s">
        <v>26</v>
      </c>
      <c r="E2401" s="15" t="s">
        <v>24</v>
      </c>
      <c r="F2401" s="15" t="n">
        <v>12</v>
      </c>
      <c r="G2401" s="15" t="s">
        <v>24</v>
      </c>
      <c r="H2401" s="15" t="s">
        <v>95</v>
      </c>
      <c r="I2401" s="15" t="s">
        <v>96</v>
      </c>
      <c r="J2401" s="15" t="s">
        <v>24</v>
      </c>
      <c r="K2401" s="15" t="s">
        <v>24</v>
      </c>
      <c r="L2401" s="15" t="s">
        <v>26</v>
      </c>
      <c r="M2401" s="15" t="s">
        <v>24</v>
      </c>
      <c r="N2401" s="15" t="s">
        <v>26</v>
      </c>
      <c r="O2401" s="15" t="s">
        <v>26</v>
      </c>
      <c r="P2401" s="15" t="s">
        <v>25</v>
      </c>
      <c r="Q2401" s="15" t="s">
        <v>26</v>
      </c>
      <c r="R2401" s="15" t="s">
        <v>19</v>
      </c>
      <c r="S2401" s="18" t="n">
        <v>49.85</v>
      </c>
      <c r="T2401" s="15" t="n">
        <v>617.15</v>
      </c>
      <c r="U2401" s="15" t="s">
        <v>24</v>
      </c>
      <c r="V2401" s="18" t="n">
        <f aca="false">IF(ISNUMBER(T2401),T2401,0)</f>
        <v>617.15</v>
      </c>
      <c r="W2401" s="15" t="n">
        <f aca="false">IF(U2401="Yes",1,0)</f>
        <v>0</v>
      </c>
      <c r="X2401" s="15" t="str">
        <f aca="false">IF(F2401&lt;=12,"0-12 months",IF(F2401&lt;=24,"13-24 months",IF(F2401&lt;=48,"25-48 months","49-72 months")))</f>
        <v>0-12 months</v>
      </c>
      <c r="Y2401" s="15" t="str">
        <f aca="false">IF(C2401=1,"Yes","No")</f>
        <v>No</v>
      </c>
      <c r="Z2401" s="15" t="n">
        <f aca="false">COUNTIF(J2401:O2401,"Yes")</f>
        <v>3</v>
      </c>
      <c r="AA2401" s="18" t="n">
        <f aca="false">S2401*W2401</f>
        <v>0</v>
      </c>
      <c r="AB2401" s="15" t="n">
        <f aca="false">(P2401="Month-to-month")+(I2401="Fiber optic")+(R2401="Electronic check")+(F2401&lt;=12)+(M2401="No")+(J2401="No")</f>
        <v>4</v>
      </c>
      <c r="AC2401" s="15" t="str">
        <f aca="false">IF(AB2401&gt;=5,"High",IF(AB2401&gt;=3,"Medium","Low"))</f>
        <v>Medium</v>
      </c>
    </row>
    <row r="2402" customFormat="false" ht="15" hidden="false" customHeight="false" outlineLevel="0" collapsed="false">
      <c r="A2402" s="15" t="s">
        <v>2499</v>
      </c>
      <c r="B2402" s="15" t="s">
        <v>94</v>
      </c>
      <c r="C2402" s="15" t="n">
        <v>0</v>
      </c>
      <c r="D2402" s="15" t="s">
        <v>24</v>
      </c>
      <c r="E2402" s="15" t="s">
        <v>26</v>
      </c>
      <c r="F2402" s="15" t="n">
        <v>9</v>
      </c>
      <c r="G2402" s="15" t="s">
        <v>26</v>
      </c>
      <c r="H2402" s="15" t="s">
        <v>24</v>
      </c>
      <c r="I2402" s="15" t="s">
        <v>102</v>
      </c>
      <c r="J2402" s="15" t="s">
        <v>26</v>
      </c>
      <c r="K2402" s="15" t="s">
        <v>24</v>
      </c>
      <c r="L2402" s="15" t="s">
        <v>26</v>
      </c>
      <c r="M2402" s="15" t="s">
        <v>26</v>
      </c>
      <c r="N2402" s="15" t="s">
        <v>24</v>
      </c>
      <c r="O2402" s="15" t="s">
        <v>26</v>
      </c>
      <c r="P2402" s="15" t="s">
        <v>25</v>
      </c>
      <c r="Q2402" s="15" t="s">
        <v>24</v>
      </c>
      <c r="R2402" s="15" t="s">
        <v>19</v>
      </c>
      <c r="S2402" s="18" t="n">
        <v>93</v>
      </c>
      <c r="T2402" s="15" t="n">
        <v>870.25</v>
      </c>
      <c r="U2402" s="15" t="s">
        <v>24</v>
      </c>
      <c r="V2402" s="18" t="n">
        <f aca="false">IF(ISNUMBER(T2402),T2402,0)</f>
        <v>870.25</v>
      </c>
      <c r="W2402" s="15" t="n">
        <f aca="false">IF(U2402="Yes",1,0)</f>
        <v>0</v>
      </c>
      <c r="X2402" s="15" t="str">
        <f aca="false">IF(F2402&lt;=12,"0-12 months",IF(F2402&lt;=24,"13-24 months",IF(F2402&lt;=48,"25-48 months","49-72 months")))</f>
        <v>0-12 months</v>
      </c>
      <c r="Y2402" s="15" t="str">
        <f aca="false">IF(C2402=1,"Yes","No")</f>
        <v>No</v>
      </c>
      <c r="Z2402" s="15" t="n">
        <f aca="false">COUNTIF(J2402:O2402,"Yes")</f>
        <v>4</v>
      </c>
      <c r="AA2402" s="18" t="n">
        <f aca="false">S2402*W2402</f>
        <v>0</v>
      </c>
      <c r="AB2402" s="15" t="n">
        <f aca="false">(P2402="Month-to-month")+(I2402="Fiber optic")+(R2402="Electronic check")+(F2402&lt;=12)+(M2402="No")+(J2402="No")</f>
        <v>3</v>
      </c>
      <c r="AC2402" s="15" t="str">
        <f aca="false">IF(AB2402&gt;=5,"High",IF(AB2402&gt;=3,"Medium","Low"))</f>
        <v>Medium</v>
      </c>
    </row>
    <row r="2403" customFormat="false" ht="15" hidden="false" customHeight="false" outlineLevel="0" collapsed="false">
      <c r="A2403" s="15" t="s">
        <v>2500</v>
      </c>
      <c r="B2403" s="15" t="s">
        <v>98</v>
      </c>
      <c r="C2403" s="15" t="n">
        <v>1</v>
      </c>
      <c r="D2403" s="15" t="s">
        <v>24</v>
      </c>
      <c r="E2403" s="15" t="s">
        <v>26</v>
      </c>
      <c r="F2403" s="15" t="n">
        <v>11</v>
      </c>
      <c r="G2403" s="15" t="s">
        <v>26</v>
      </c>
      <c r="H2403" s="15" t="s">
        <v>24</v>
      </c>
      <c r="I2403" s="15" t="s">
        <v>96</v>
      </c>
      <c r="J2403" s="15" t="s">
        <v>24</v>
      </c>
      <c r="K2403" s="15" t="s">
        <v>26</v>
      </c>
      <c r="L2403" s="15" t="s">
        <v>24</v>
      </c>
      <c r="M2403" s="15" t="s">
        <v>26</v>
      </c>
      <c r="N2403" s="15" t="s">
        <v>24</v>
      </c>
      <c r="O2403" s="15" t="s">
        <v>24</v>
      </c>
      <c r="P2403" s="15" t="s">
        <v>25</v>
      </c>
      <c r="Q2403" s="15" t="s">
        <v>26</v>
      </c>
      <c r="R2403" s="15" t="s">
        <v>15</v>
      </c>
      <c r="S2403" s="18" t="n">
        <v>54.55</v>
      </c>
      <c r="T2403" s="15" t="n">
        <v>601.25</v>
      </c>
      <c r="U2403" s="15" t="s">
        <v>24</v>
      </c>
      <c r="V2403" s="18" t="n">
        <f aca="false">IF(ISNUMBER(T2403),T2403,0)</f>
        <v>601.25</v>
      </c>
      <c r="W2403" s="15" t="n">
        <f aca="false">IF(U2403="Yes",1,0)</f>
        <v>0</v>
      </c>
      <c r="X2403" s="15" t="str">
        <f aca="false">IF(F2403&lt;=12,"0-12 months",IF(F2403&lt;=24,"13-24 months",IF(F2403&lt;=48,"25-48 months","49-72 months")))</f>
        <v>0-12 months</v>
      </c>
      <c r="Y2403" s="15" t="str">
        <f aca="false">IF(C2403=1,"Yes","No")</f>
        <v>Yes</v>
      </c>
      <c r="Z2403" s="15" t="n">
        <f aca="false">COUNTIF(J2403:O2403,"Yes")</f>
        <v>2</v>
      </c>
      <c r="AA2403" s="18" t="n">
        <f aca="false">S2403*W2403</f>
        <v>0</v>
      </c>
      <c r="AB2403" s="15" t="n">
        <f aca="false">(P2403="Month-to-month")+(I2403="Fiber optic")+(R2403="Electronic check")+(F2403&lt;=12)+(M2403="No")+(J2403="No")</f>
        <v>4</v>
      </c>
      <c r="AC2403" s="15" t="str">
        <f aca="false">IF(AB2403&gt;=5,"High",IF(AB2403&gt;=3,"Medium","Low"))</f>
        <v>Medium</v>
      </c>
    </row>
    <row r="2404" customFormat="false" ht="15" hidden="false" customHeight="false" outlineLevel="0" collapsed="false">
      <c r="A2404" s="15" t="s">
        <v>2501</v>
      </c>
      <c r="B2404" s="15" t="s">
        <v>98</v>
      </c>
      <c r="C2404" s="15" t="n">
        <v>0</v>
      </c>
      <c r="D2404" s="15" t="s">
        <v>24</v>
      </c>
      <c r="E2404" s="15" t="s">
        <v>26</v>
      </c>
      <c r="F2404" s="15" t="n">
        <v>6</v>
      </c>
      <c r="G2404" s="15" t="s">
        <v>26</v>
      </c>
      <c r="H2404" s="15" t="s">
        <v>24</v>
      </c>
      <c r="I2404" s="15" t="s">
        <v>24</v>
      </c>
      <c r="J2404" s="15" t="s">
        <v>28</v>
      </c>
      <c r="K2404" s="15" t="s">
        <v>28</v>
      </c>
      <c r="L2404" s="15" t="s">
        <v>28</v>
      </c>
      <c r="M2404" s="15" t="s">
        <v>28</v>
      </c>
      <c r="N2404" s="15" t="s">
        <v>28</v>
      </c>
      <c r="O2404" s="15" t="s">
        <v>28</v>
      </c>
      <c r="P2404" s="15" t="s">
        <v>25</v>
      </c>
      <c r="Q2404" s="15" t="s">
        <v>24</v>
      </c>
      <c r="R2404" s="15" t="s">
        <v>17</v>
      </c>
      <c r="S2404" s="18" t="n">
        <v>19.7</v>
      </c>
      <c r="T2404" s="15" t="n">
        <v>111.65</v>
      </c>
      <c r="U2404" s="15" t="s">
        <v>24</v>
      </c>
      <c r="V2404" s="18" t="n">
        <f aca="false">IF(ISNUMBER(T2404),T2404,0)</f>
        <v>111.65</v>
      </c>
      <c r="W2404" s="15" t="n">
        <f aca="false">IF(U2404="Yes",1,0)</f>
        <v>0</v>
      </c>
      <c r="X2404" s="15" t="str">
        <f aca="false">IF(F2404&lt;=12,"0-12 months",IF(F2404&lt;=24,"13-24 months",IF(F2404&lt;=48,"25-48 months","49-72 months")))</f>
        <v>0-12 months</v>
      </c>
      <c r="Y2404" s="15" t="str">
        <f aca="false">IF(C2404=1,"Yes","No")</f>
        <v>No</v>
      </c>
      <c r="Z2404" s="15" t="n">
        <f aca="false">COUNTIF(J2404:O2404,"Yes")</f>
        <v>0</v>
      </c>
      <c r="AA2404" s="18" t="n">
        <f aca="false">S2404*W2404</f>
        <v>0</v>
      </c>
      <c r="AB2404" s="15" t="n">
        <f aca="false">(P2404="Month-to-month")+(I2404="Fiber optic")+(R2404="Electronic check")+(F2404&lt;=12)+(M2404="No")+(J2404="No")</f>
        <v>2</v>
      </c>
      <c r="AC2404" s="15" t="str">
        <f aca="false">IF(AB2404&gt;=5,"High",IF(AB2404&gt;=3,"Medium","Low"))</f>
        <v>Low</v>
      </c>
    </row>
    <row r="2405" customFormat="false" ht="15" hidden="false" customHeight="false" outlineLevel="0" collapsed="false">
      <c r="A2405" s="15" t="s">
        <v>2502</v>
      </c>
      <c r="B2405" s="15" t="s">
        <v>94</v>
      </c>
      <c r="C2405" s="15" t="n">
        <v>0</v>
      </c>
      <c r="D2405" s="15" t="s">
        <v>26</v>
      </c>
      <c r="E2405" s="15" t="s">
        <v>24</v>
      </c>
      <c r="F2405" s="15" t="n">
        <v>71</v>
      </c>
      <c r="G2405" s="15" t="s">
        <v>26</v>
      </c>
      <c r="H2405" s="15" t="s">
        <v>24</v>
      </c>
      <c r="I2405" s="15" t="s">
        <v>96</v>
      </c>
      <c r="J2405" s="15" t="s">
        <v>26</v>
      </c>
      <c r="K2405" s="15" t="s">
        <v>26</v>
      </c>
      <c r="L2405" s="15" t="s">
        <v>26</v>
      </c>
      <c r="M2405" s="15" t="s">
        <v>26</v>
      </c>
      <c r="N2405" s="15" t="s">
        <v>26</v>
      </c>
      <c r="O2405" s="15" t="s">
        <v>26</v>
      </c>
      <c r="P2405" s="15" t="s">
        <v>27</v>
      </c>
      <c r="Q2405" s="15" t="s">
        <v>26</v>
      </c>
      <c r="R2405" s="15" t="s">
        <v>19</v>
      </c>
      <c r="S2405" s="18" t="n">
        <v>84.8</v>
      </c>
      <c r="T2405" s="15" t="n">
        <v>6046.1</v>
      </c>
      <c r="U2405" s="15" t="s">
        <v>24</v>
      </c>
      <c r="V2405" s="18" t="n">
        <f aca="false">IF(ISNUMBER(T2405),T2405,0)</f>
        <v>6046.1</v>
      </c>
      <c r="W2405" s="15" t="n">
        <f aca="false">IF(U2405="Yes",1,0)</f>
        <v>0</v>
      </c>
      <c r="X2405" s="15" t="str">
        <f aca="false">IF(F2405&lt;=12,"0-12 months",IF(F2405&lt;=24,"13-24 months",IF(F2405&lt;=48,"25-48 months","49-72 months")))</f>
        <v>49-72 months</v>
      </c>
      <c r="Y2405" s="15" t="str">
        <f aca="false">IF(C2405=1,"Yes","No")</f>
        <v>No</v>
      </c>
      <c r="Z2405" s="15" t="n">
        <f aca="false">COUNTIF(J2405:O2405,"Yes")</f>
        <v>6</v>
      </c>
      <c r="AA2405" s="18" t="n">
        <f aca="false">S2405*W2405</f>
        <v>0</v>
      </c>
      <c r="AB2405" s="15" t="n">
        <f aca="false">(P2405="Month-to-month")+(I2405="Fiber optic")+(R2405="Electronic check")+(F2405&lt;=12)+(M2405="No")+(J2405="No")</f>
        <v>0</v>
      </c>
      <c r="AC2405" s="15" t="str">
        <f aca="false">IF(AB2405&gt;=5,"High",IF(AB2405&gt;=3,"Medium","Low"))</f>
        <v>Low</v>
      </c>
    </row>
    <row r="2406" customFormat="false" ht="15" hidden="false" customHeight="false" outlineLevel="0" collapsed="false">
      <c r="A2406" s="15" t="s">
        <v>2503</v>
      </c>
      <c r="B2406" s="15" t="s">
        <v>94</v>
      </c>
      <c r="C2406" s="15" t="n">
        <v>0</v>
      </c>
      <c r="D2406" s="15" t="s">
        <v>26</v>
      </c>
      <c r="E2406" s="15" t="s">
        <v>26</v>
      </c>
      <c r="F2406" s="15" t="n">
        <v>42</v>
      </c>
      <c r="G2406" s="15" t="s">
        <v>26</v>
      </c>
      <c r="H2406" s="15" t="s">
        <v>26</v>
      </c>
      <c r="I2406" s="15" t="s">
        <v>102</v>
      </c>
      <c r="J2406" s="15" t="s">
        <v>26</v>
      </c>
      <c r="K2406" s="15" t="s">
        <v>26</v>
      </c>
      <c r="L2406" s="15" t="s">
        <v>24</v>
      </c>
      <c r="M2406" s="15" t="s">
        <v>24</v>
      </c>
      <c r="N2406" s="15" t="s">
        <v>26</v>
      </c>
      <c r="O2406" s="15" t="s">
        <v>24</v>
      </c>
      <c r="P2406" s="15" t="s">
        <v>27</v>
      </c>
      <c r="Q2406" s="15" t="s">
        <v>26</v>
      </c>
      <c r="R2406" s="15" t="s">
        <v>21</v>
      </c>
      <c r="S2406" s="18" t="n">
        <v>94.45</v>
      </c>
      <c r="T2406" s="15" t="n">
        <v>3923.8</v>
      </c>
      <c r="U2406" s="15" t="s">
        <v>24</v>
      </c>
      <c r="V2406" s="18" t="n">
        <f aca="false">IF(ISNUMBER(T2406),T2406,0)</f>
        <v>3923.8</v>
      </c>
      <c r="W2406" s="15" t="n">
        <f aca="false">IF(U2406="Yes",1,0)</f>
        <v>0</v>
      </c>
      <c r="X2406" s="15" t="str">
        <f aca="false">IF(F2406&lt;=12,"0-12 months",IF(F2406&lt;=24,"13-24 months",IF(F2406&lt;=48,"25-48 months","49-72 months")))</f>
        <v>25-48 months</v>
      </c>
      <c r="Y2406" s="15" t="str">
        <f aca="false">IF(C2406=1,"Yes","No")</f>
        <v>No</v>
      </c>
      <c r="Z2406" s="15" t="n">
        <f aca="false">COUNTIF(J2406:O2406,"Yes")</f>
        <v>3</v>
      </c>
      <c r="AA2406" s="18" t="n">
        <f aca="false">S2406*W2406</f>
        <v>0</v>
      </c>
      <c r="AB2406" s="15" t="n">
        <f aca="false">(P2406="Month-to-month")+(I2406="Fiber optic")+(R2406="Electronic check")+(F2406&lt;=12)+(M2406="No")+(J2406="No")</f>
        <v>2</v>
      </c>
      <c r="AC2406" s="15" t="str">
        <f aca="false">IF(AB2406&gt;=5,"High",IF(AB2406&gt;=3,"Medium","Low"))</f>
        <v>Low</v>
      </c>
    </row>
    <row r="2407" customFormat="false" ht="15" hidden="false" customHeight="false" outlineLevel="0" collapsed="false">
      <c r="A2407" s="15" t="s">
        <v>2504</v>
      </c>
      <c r="B2407" s="15" t="s">
        <v>94</v>
      </c>
      <c r="C2407" s="15" t="n">
        <v>0</v>
      </c>
      <c r="D2407" s="15" t="s">
        <v>26</v>
      </c>
      <c r="E2407" s="15" t="s">
        <v>26</v>
      </c>
      <c r="F2407" s="15" t="n">
        <v>8</v>
      </c>
      <c r="G2407" s="15" t="s">
        <v>26</v>
      </c>
      <c r="H2407" s="15" t="s">
        <v>24</v>
      </c>
      <c r="I2407" s="15" t="s">
        <v>102</v>
      </c>
      <c r="J2407" s="15" t="s">
        <v>24</v>
      </c>
      <c r="K2407" s="15" t="s">
        <v>24</v>
      </c>
      <c r="L2407" s="15" t="s">
        <v>26</v>
      </c>
      <c r="M2407" s="15" t="s">
        <v>24</v>
      </c>
      <c r="N2407" s="15" t="s">
        <v>26</v>
      </c>
      <c r="O2407" s="15" t="s">
        <v>26</v>
      </c>
      <c r="P2407" s="15" t="s">
        <v>25</v>
      </c>
      <c r="Q2407" s="15" t="s">
        <v>26</v>
      </c>
      <c r="R2407" s="15" t="s">
        <v>15</v>
      </c>
      <c r="S2407" s="18" t="n">
        <v>94.2</v>
      </c>
      <c r="T2407" s="15" t="n">
        <v>777.3</v>
      </c>
      <c r="U2407" s="15" t="s">
        <v>26</v>
      </c>
      <c r="V2407" s="18" t="n">
        <f aca="false">IF(ISNUMBER(T2407),T2407,0)</f>
        <v>777.3</v>
      </c>
      <c r="W2407" s="15" t="n">
        <f aca="false">IF(U2407="Yes",1,0)</f>
        <v>1</v>
      </c>
      <c r="X2407" s="15" t="str">
        <f aca="false">IF(F2407&lt;=12,"0-12 months",IF(F2407&lt;=24,"13-24 months",IF(F2407&lt;=48,"25-48 months","49-72 months")))</f>
        <v>0-12 months</v>
      </c>
      <c r="Y2407" s="15" t="str">
        <f aca="false">IF(C2407=1,"Yes","No")</f>
        <v>No</v>
      </c>
      <c r="Z2407" s="15" t="n">
        <f aca="false">COUNTIF(J2407:O2407,"Yes")</f>
        <v>3</v>
      </c>
      <c r="AA2407" s="18" t="n">
        <f aca="false">S2407*W2407</f>
        <v>94.2</v>
      </c>
      <c r="AB2407" s="15" t="n">
        <f aca="false">(P2407="Month-to-month")+(I2407="Fiber optic")+(R2407="Electronic check")+(F2407&lt;=12)+(M2407="No")+(J2407="No")</f>
        <v>6</v>
      </c>
      <c r="AC2407" s="15" t="str">
        <f aca="false">IF(AB2407&gt;=5,"High",IF(AB2407&gt;=3,"Medium","Low"))</f>
        <v>High</v>
      </c>
    </row>
    <row r="2408" customFormat="false" ht="15" hidden="false" customHeight="false" outlineLevel="0" collapsed="false">
      <c r="A2408" s="15" t="s">
        <v>2505</v>
      </c>
      <c r="B2408" s="15" t="s">
        <v>94</v>
      </c>
      <c r="C2408" s="15" t="n">
        <v>0</v>
      </c>
      <c r="D2408" s="15" t="s">
        <v>24</v>
      </c>
      <c r="E2408" s="15" t="s">
        <v>24</v>
      </c>
      <c r="F2408" s="15" t="n">
        <v>5</v>
      </c>
      <c r="G2408" s="15" t="s">
        <v>26</v>
      </c>
      <c r="H2408" s="15" t="s">
        <v>24</v>
      </c>
      <c r="I2408" s="15" t="s">
        <v>102</v>
      </c>
      <c r="J2408" s="15" t="s">
        <v>24</v>
      </c>
      <c r="K2408" s="15" t="s">
        <v>26</v>
      </c>
      <c r="L2408" s="15" t="s">
        <v>24</v>
      </c>
      <c r="M2408" s="15" t="s">
        <v>24</v>
      </c>
      <c r="N2408" s="15" t="s">
        <v>26</v>
      </c>
      <c r="O2408" s="15" t="s">
        <v>26</v>
      </c>
      <c r="P2408" s="15" t="s">
        <v>25</v>
      </c>
      <c r="Q2408" s="15" t="s">
        <v>26</v>
      </c>
      <c r="R2408" s="15" t="s">
        <v>15</v>
      </c>
      <c r="S2408" s="18" t="n">
        <v>96.25</v>
      </c>
      <c r="T2408" s="15" t="n">
        <v>512.45</v>
      </c>
      <c r="U2408" s="15" t="s">
        <v>26</v>
      </c>
      <c r="V2408" s="18" t="n">
        <f aca="false">IF(ISNUMBER(T2408),T2408,0)</f>
        <v>512.45</v>
      </c>
      <c r="W2408" s="15" t="n">
        <f aca="false">IF(U2408="Yes",1,0)</f>
        <v>1</v>
      </c>
      <c r="X2408" s="15" t="str">
        <f aca="false">IF(F2408&lt;=12,"0-12 months",IF(F2408&lt;=24,"13-24 months",IF(F2408&lt;=48,"25-48 months","49-72 months")))</f>
        <v>0-12 months</v>
      </c>
      <c r="Y2408" s="15" t="str">
        <f aca="false">IF(C2408=1,"Yes","No")</f>
        <v>No</v>
      </c>
      <c r="Z2408" s="15" t="n">
        <f aca="false">COUNTIF(J2408:O2408,"Yes")</f>
        <v>3</v>
      </c>
      <c r="AA2408" s="18" t="n">
        <f aca="false">S2408*W2408</f>
        <v>96.25</v>
      </c>
      <c r="AB2408" s="15" t="n">
        <f aca="false">(P2408="Month-to-month")+(I2408="Fiber optic")+(R2408="Electronic check")+(F2408&lt;=12)+(M2408="No")+(J2408="No")</f>
        <v>6</v>
      </c>
      <c r="AC2408" s="15" t="str">
        <f aca="false">IF(AB2408&gt;=5,"High",IF(AB2408&gt;=3,"Medium","Low"))</f>
        <v>High</v>
      </c>
    </row>
    <row r="2409" customFormat="false" ht="15" hidden="false" customHeight="false" outlineLevel="0" collapsed="false">
      <c r="A2409" s="15" t="s">
        <v>2506</v>
      </c>
      <c r="B2409" s="15" t="s">
        <v>94</v>
      </c>
      <c r="C2409" s="15" t="n">
        <v>0</v>
      </c>
      <c r="D2409" s="15" t="s">
        <v>26</v>
      </c>
      <c r="E2409" s="15" t="s">
        <v>24</v>
      </c>
      <c r="F2409" s="15" t="n">
        <v>2</v>
      </c>
      <c r="G2409" s="15" t="s">
        <v>26</v>
      </c>
      <c r="H2409" s="15" t="s">
        <v>24</v>
      </c>
      <c r="I2409" s="15" t="s">
        <v>102</v>
      </c>
      <c r="J2409" s="15" t="s">
        <v>24</v>
      </c>
      <c r="K2409" s="15" t="s">
        <v>24</v>
      </c>
      <c r="L2409" s="15" t="s">
        <v>24</v>
      </c>
      <c r="M2409" s="15" t="s">
        <v>24</v>
      </c>
      <c r="N2409" s="15" t="s">
        <v>24</v>
      </c>
      <c r="O2409" s="15" t="s">
        <v>24</v>
      </c>
      <c r="P2409" s="15" t="s">
        <v>25</v>
      </c>
      <c r="Q2409" s="15" t="s">
        <v>26</v>
      </c>
      <c r="R2409" s="15" t="s">
        <v>15</v>
      </c>
      <c r="S2409" s="18" t="n">
        <v>70.7</v>
      </c>
      <c r="T2409" s="15" t="n">
        <v>141.45</v>
      </c>
      <c r="U2409" s="15" t="s">
        <v>26</v>
      </c>
      <c r="V2409" s="18" t="n">
        <f aca="false">IF(ISNUMBER(T2409),T2409,0)</f>
        <v>141.45</v>
      </c>
      <c r="W2409" s="15" t="n">
        <f aca="false">IF(U2409="Yes",1,0)</f>
        <v>1</v>
      </c>
      <c r="X2409" s="15" t="str">
        <f aca="false">IF(F2409&lt;=12,"0-12 months",IF(F2409&lt;=24,"13-24 months",IF(F2409&lt;=48,"25-48 months","49-72 months")))</f>
        <v>0-12 months</v>
      </c>
      <c r="Y2409" s="15" t="str">
        <f aca="false">IF(C2409=1,"Yes","No")</f>
        <v>No</v>
      </c>
      <c r="Z2409" s="15" t="n">
        <f aca="false">COUNTIF(J2409:O2409,"Yes")</f>
        <v>0</v>
      </c>
      <c r="AA2409" s="18" t="n">
        <f aca="false">S2409*W2409</f>
        <v>70.7</v>
      </c>
      <c r="AB2409" s="15" t="n">
        <f aca="false">(P2409="Month-to-month")+(I2409="Fiber optic")+(R2409="Electronic check")+(F2409&lt;=12)+(M2409="No")+(J2409="No")</f>
        <v>6</v>
      </c>
      <c r="AC2409" s="15" t="str">
        <f aca="false">IF(AB2409&gt;=5,"High",IF(AB2409&gt;=3,"Medium","Low"))</f>
        <v>High</v>
      </c>
    </row>
    <row r="2410" customFormat="false" ht="15" hidden="false" customHeight="false" outlineLevel="0" collapsed="false">
      <c r="A2410" s="15" t="s">
        <v>2507</v>
      </c>
      <c r="B2410" s="15" t="s">
        <v>94</v>
      </c>
      <c r="C2410" s="15" t="n">
        <v>0</v>
      </c>
      <c r="D2410" s="15" t="s">
        <v>26</v>
      </c>
      <c r="E2410" s="15" t="s">
        <v>26</v>
      </c>
      <c r="F2410" s="15" t="n">
        <v>45</v>
      </c>
      <c r="G2410" s="15" t="s">
        <v>26</v>
      </c>
      <c r="H2410" s="15" t="s">
        <v>24</v>
      </c>
      <c r="I2410" s="15" t="s">
        <v>24</v>
      </c>
      <c r="J2410" s="15" t="s">
        <v>28</v>
      </c>
      <c r="K2410" s="15" t="s">
        <v>28</v>
      </c>
      <c r="L2410" s="15" t="s">
        <v>28</v>
      </c>
      <c r="M2410" s="15" t="s">
        <v>28</v>
      </c>
      <c r="N2410" s="15" t="s">
        <v>28</v>
      </c>
      <c r="O2410" s="15" t="s">
        <v>28</v>
      </c>
      <c r="P2410" s="15" t="s">
        <v>29</v>
      </c>
      <c r="Q2410" s="15" t="s">
        <v>24</v>
      </c>
      <c r="R2410" s="15" t="s">
        <v>17</v>
      </c>
      <c r="S2410" s="18" t="n">
        <v>20.85</v>
      </c>
      <c r="T2410" s="15" t="n">
        <v>892.15</v>
      </c>
      <c r="U2410" s="15" t="s">
        <v>24</v>
      </c>
      <c r="V2410" s="18" t="n">
        <f aca="false">IF(ISNUMBER(T2410),T2410,0)</f>
        <v>892.15</v>
      </c>
      <c r="W2410" s="15" t="n">
        <f aca="false">IF(U2410="Yes",1,0)</f>
        <v>0</v>
      </c>
      <c r="X2410" s="15" t="str">
        <f aca="false">IF(F2410&lt;=12,"0-12 months",IF(F2410&lt;=24,"13-24 months",IF(F2410&lt;=48,"25-48 months","49-72 months")))</f>
        <v>25-48 months</v>
      </c>
      <c r="Y2410" s="15" t="str">
        <f aca="false">IF(C2410=1,"Yes","No")</f>
        <v>No</v>
      </c>
      <c r="Z2410" s="15" t="n">
        <f aca="false">COUNTIF(J2410:O2410,"Yes")</f>
        <v>0</v>
      </c>
      <c r="AA2410" s="18" t="n">
        <f aca="false">S2410*W2410</f>
        <v>0</v>
      </c>
      <c r="AB2410" s="15" t="n">
        <f aca="false">(P2410="Month-to-month")+(I2410="Fiber optic")+(R2410="Electronic check")+(F2410&lt;=12)+(M2410="No")+(J2410="No")</f>
        <v>0</v>
      </c>
      <c r="AC2410" s="15" t="str">
        <f aca="false">IF(AB2410&gt;=5,"High",IF(AB2410&gt;=3,"Medium","Low"))</f>
        <v>Low</v>
      </c>
    </row>
    <row r="2411" customFormat="false" ht="15" hidden="false" customHeight="false" outlineLevel="0" collapsed="false">
      <c r="A2411" s="15" t="s">
        <v>2508</v>
      </c>
      <c r="B2411" s="15" t="s">
        <v>98</v>
      </c>
      <c r="C2411" s="15" t="n">
        <v>0</v>
      </c>
      <c r="D2411" s="15" t="s">
        <v>26</v>
      </c>
      <c r="E2411" s="15" t="s">
        <v>26</v>
      </c>
      <c r="F2411" s="15" t="n">
        <v>28</v>
      </c>
      <c r="G2411" s="15" t="s">
        <v>24</v>
      </c>
      <c r="H2411" s="15" t="s">
        <v>95</v>
      </c>
      <c r="I2411" s="15" t="s">
        <v>96</v>
      </c>
      <c r="J2411" s="15" t="s">
        <v>24</v>
      </c>
      <c r="K2411" s="15" t="s">
        <v>26</v>
      </c>
      <c r="L2411" s="15" t="s">
        <v>26</v>
      </c>
      <c r="M2411" s="15" t="s">
        <v>26</v>
      </c>
      <c r="N2411" s="15" t="s">
        <v>26</v>
      </c>
      <c r="O2411" s="15" t="s">
        <v>26</v>
      </c>
      <c r="P2411" s="15" t="s">
        <v>27</v>
      </c>
      <c r="Q2411" s="15" t="s">
        <v>26</v>
      </c>
      <c r="R2411" s="15" t="s">
        <v>21</v>
      </c>
      <c r="S2411" s="18" t="n">
        <v>60</v>
      </c>
      <c r="T2411" s="15" t="n">
        <v>1682.05</v>
      </c>
      <c r="U2411" s="15" t="s">
        <v>24</v>
      </c>
      <c r="V2411" s="18" t="n">
        <f aca="false">IF(ISNUMBER(T2411),T2411,0)</f>
        <v>1682.05</v>
      </c>
      <c r="W2411" s="15" t="n">
        <f aca="false">IF(U2411="Yes",1,0)</f>
        <v>0</v>
      </c>
      <c r="X2411" s="15" t="str">
        <f aca="false">IF(F2411&lt;=12,"0-12 months",IF(F2411&lt;=24,"13-24 months",IF(F2411&lt;=48,"25-48 months","49-72 months")))</f>
        <v>25-48 months</v>
      </c>
      <c r="Y2411" s="15" t="str">
        <f aca="false">IF(C2411=1,"Yes","No")</f>
        <v>No</v>
      </c>
      <c r="Z2411" s="15" t="n">
        <f aca="false">COUNTIF(J2411:O2411,"Yes")</f>
        <v>5</v>
      </c>
      <c r="AA2411" s="18" t="n">
        <f aca="false">S2411*W2411</f>
        <v>0</v>
      </c>
      <c r="AB2411" s="15" t="n">
        <f aca="false">(P2411="Month-to-month")+(I2411="Fiber optic")+(R2411="Electronic check")+(F2411&lt;=12)+(M2411="No")+(J2411="No")</f>
        <v>1</v>
      </c>
      <c r="AC2411" s="15" t="str">
        <f aca="false">IF(AB2411&gt;=5,"High",IF(AB2411&gt;=3,"Medium","Low"))</f>
        <v>Low</v>
      </c>
    </row>
    <row r="2412" customFormat="false" ht="15" hidden="false" customHeight="false" outlineLevel="0" collapsed="false">
      <c r="A2412" s="15" t="s">
        <v>2509</v>
      </c>
      <c r="B2412" s="15" t="s">
        <v>94</v>
      </c>
      <c r="C2412" s="15" t="n">
        <v>0</v>
      </c>
      <c r="D2412" s="15" t="s">
        <v>26</v>
      </c>
      <c r="E2412" s="15" t="s">
        <v>24</v>
      </c>
      <c r="F2412" s="15" t="n">
        <v>43</v>
      </c>
      <c r="G2412" s="15" t="s">
        <v>26</v>
      </c>
      <c r="H2412" s="15" t="s">
        <v>26</v>
      </c>
      <c r="I2412" s="15" t="s">
        <v>102</v>
      </c>
      <c r="J2412" s="15" t="s">
        <v>24</v>
      </c>
      <c r="K2412" s="15" t="s">
        <v>26</v>
      </c>
      <c r="L2412" s="15" t="s">
        <v>24</v>
      </c>
      <c r="M2412" s="15" t="s">
        <v>24</v>
      </c>
      <c r="N2412" s="15" t="s">
        <v>24</v>
      </c>
      <c r="O2412" s="15" t="s">
        <v>24</v>
      </c>
      <c r="P2412" s="15" t="s">
        <v>25</v>
      </c>
      <c r="Q2412" s="15" t="s">
        <v>24</v>
      </c>
      <c r="R2412" s="15" t="s">
        <v>15</v>
      </c>
      <c r="S2412" s="18" t="n">
        <v>80.45</v>
      </c>
      <c r="T2412" s="15" t="n">
        <v>3398.9</v>
      </c>
      <c r="U2412" s="15" t="s">
        <v>24</v>
      </c>
      <c r="V2412" s="18" t="n">
        <f aca="false">IF(ISNUMBER(T2412),T2412,0)</f>
        <v>3398.9</v>
      </c>
      <c r="W2412" s="15" t="n">
        <f aca="false">IF(U2412="Yes",1,0)</f>
        <v>0</v>
      </c>
      <c r="X2412" s="15" t="str">
        <f aca="false">IF(F2412&lt;=12,"0-12 months",IF(F2412&lt;=24,"13-24 months",IF(F2412&lt;=48,"25-48 months","49-72 months")))</f>
        <v>25-48 months</v>
      </c>
      <c r="Y2412" s="15" t="str">
        <f aca="false">IF(C2412=1,"Yes","No")</f>
        <v>No</v>
      </c>
      <c r="Z2412" s="15" t="n">
        <f aca="false">COUNTIF(J2412:O2412,"Yes")</f>
        <v>1</v>
      </c>
      <c r="AA2412" s="18" t="n">
        <f aca="false">S2412*W2412</f>
        <v>0</v>
      </c>
      <c r="AB2412" s="15" t="n">
        <f aca="false">(P2412="Month-to-month")+(I2412="Fiber optic")+(R2412="Electronic check")+(F2412&lt;=12)+(M2412="No")+(J2412="No")</f>
        <v>5</v>
      </c>
      <c r="AC2412" s="15" t="str">
        <f aca="false">IF(AB2412&gt;=5,"High",IF(AB2412&gt;=3,"Medium","Low"))</f>
        <v>High</v>
      </c>
    </row>
    <row r="2413" customFormat="false" ht="15" hidden="false" customHeight="false" outlineLevel="0" collapsed="false">
      <c r="A2413" s="15" t="s">
        <v>2510</v>
      </c>
      <c r="B2413" s="15" t="s">
        <v>98</v>
      </c>
      <c r="C2413" s="15" t="n">
        <v>0</v>
      </c>
      <c r="D2413" s="15" t="s">
        <v>24</v>
      </c>
      <c r="E2413" s="15" t="s">
        <v>26</v>
      </c>
      <c r="F2413" s="15" t="n">
        <v>60</v>
      </c>
      <c r="G2413" s="15" t="s">
        <v>26</v>
      </c>
      <c r="H2413" s="15" t="s">
        <v>26</v>
      </c>
      <c r="I2413" s="15" t="s">
        <v>96</v>
      </c>
      <c r="J2413" s="15" t="s">
        <v>26</v>
      </c>
      <c r="K2413" s="15" t="s">
        <v>24</v>
      </c>
      <c r="L2413" s="15" t="s">
        <v>26</v>
      </c>
      <c r="M2413" s="15" t="s">
        <v>26</v>
      </c>
      <c r="N2413" s="15" t="s">
        <v>26</v>
      </c>
      <c r="O2413" s="15" t="s">
        <v>26</v>
      </c>
      <c r="P2413" s="15" t="s">
        <v>29</v>
      </c>
      <c r="Q2413" s="15" t="s">
        <v>26</v>
      </c>
      <c r="R2413" s="15" t="s">
        <v>15</v>
      </c>
      <c r="S2413" s="18" t="n">
        <v>84.95</v>
      </c>
      <c r="T2413" s="15" t="n">
        <v>4984.85</v>
      </c>
      <c r="U2413" s="15" t="s">
        <v>24</v>
      </c>
      <c r="V2413" s="18" t="n">
        <f aca="false">IF(ISNUMBER(T2413),T2413,0)</f>
        <v>4984.85</v>
      </c>
      <c r="W2413" s="15" t="n">
        <f aca="false">IF(U2413="Yes",1,0)</f>
        <v>0</v>
      </c>
      <c r="X2413" s="15" t="str">
        <f aca="false">IF(F2413&lt;=12,"0-12 months",IF(F2413&lt;=24,"13-24 months",IF(F2413&lt;=48,"25-48 months","49-72 months")))</f>
        <v>49-72 months</v>
      </c>
      <c r="Y2413" s="15" t="str">
        <f aca="false">IF(C2413=1,"Yes","No")</f>
        <v>No</v>
      </c>
      <c r="Z2413" s="15" t="n">
        <f aca="false">COUNTIF(J2413:O2413,"Yes")</f>
        <v>5</v>
      </c>
      <c r="AA2413" s="18" t="n">
        <f aca="false">S2413*W2413</f>
        <v>0</v>
      </c>
      <c r="AB2413" s="15" t="n">
        <f aca="false">(P2413="Month-to-month")+(I2413="Fiber optic")+(R2413="Electronic check")+(F2413&lt;=12)+(M2413="No")+(J2413="No")</f>
        <v>1</v>
      </c>
      <c r="AC2413" s="15" t="str">
        <f aca="false">IF(AB2413&gt;=5,"High",IF(AB2413&gt;=3,"Medium","Low"))</f>
        <v>Low</v>
      </c>
    </row>
    <row r="2414" customFormat="false" ht="15" hidden="false" customHeight="false" outlineLevel="0" collapsed="false">
      <c r="A2414" s="15" t="s">
        <v>2511</v>
      </c>
      <c r="B2414" s="15" t="s">
        <v>94</v>
      </c>
      <c r="C2414" s="15" t="n">
        <v>0</v>
      </c>
      <c r="D2414" s="15" t="s">
        <v>26</v>
      </c>
      <c r="E2414" s="15" t="s">
        <v>24</v>
      </c>
      <c r="F2414" s="15" t="n">
        <v>42</v>
      </c>
      <c r="G2414" s="15" t="s">
        <v>24</v>
      </c>
      <c r="H2414" s="15" t="s">
        <v>95</v>
      </c>
      <c r="I2414" s="15" t="s">
        <v>96</v>
      </c>
      <c r="J2414" s="15" t="s">
        <v>24</v>
      </c>
      <c r="K2414" s="15" t="s">
        <v>26</v>
      </c>
      <c r="L2414" s="15" t="s">
        <v>24</v>
      </c>
      <c r="M2414" s="15" t="s">
        <v>26</v>
      </c>
      <c r="N2414" s="15" t="s">
        <v>24</v>
      </c>
      <c r="O2414" s="15" t="s">
        <v>24</v>
      </c>
      <c r="P2414" s="15" t="s">
        <v>27</v>
      </c>
      <c r="Q2414" s="15" t="s">
        <v>24</v>
      </c>
      <c r="R2414" s="15" t="s">
        <v>17</v>
      </c>
      <c r="S2414" s="18" t="n">
        <v>33.55</v>
      </c>
      <c r="T2414" s="15" t="n">
        <v>1445.3</v>
      </c>
      <c r="U2414" s="15" t="s">
        <v>26</v>
      </c>
      <c r="V2414" s="18" t="n">
        <f aca="false">IF(ISNUMBER(T2414),T2414,0)</f>
        <v>1445.3</v>
      </c>
      <c r="W2414" s="15" t="n">
        <f aca="false">IF(U2414="Yes",1,0)</f>
        <v>1</v>
      </c>
      <c r="X2414" s="15" t="str">
        <f aca="false">IF(F2414&lt;=12,"0-12 months",IF(F2414&lt;=24,"13-24 months",IF(F2414&lt;=48,"25-48 months","49-72 months")))</f>
        <v>25-48 months</v>
      </c>
      <c r="Y2414" s="15" t="str">
        <f aca="false">IF(C2414=1,"Yes","No")</f>
        <v>No</v>
      </c>
      <c r="Z2414" s="15" t="n">
        <f aca="false">COUNTIF(J2414:O2414,"Yes")</f>
        <v>2</v>
      </c>
      <c r="AA2414" s="18" t="n">
        <f aca="false">S2414*W2414</f>
        <v>33.55</v>
      </c>
      <c r="AB2414" s="15" t="n">
        <f aca="false">(P2414="Month-to-month")+(I2414="Fiber optic")+(R2414="Electronic check")+(F2414&lt;=12)+(M2414="No")+(J2414="No")</f>
        <v>1</v>
      </c>
      <c r="AC2414" s="15" t="str">
        <f aca="false">IF(AB2414&gt;=5,"High",IF(AB2414&gt;=3,"Medium","Low"))</f>
        <v>Low</v>
      </c>
    </row>
    <row r="2415" customFormat="false" ht="15" hidden="false" customHeight="false" outlineLevel="0" collapsed="false">
      <c r="A2415" s="15" t="s">
        <v>2512</v>
      </c>
      <c r="B2415" s="15" t="s">
        <v>98</v>
      </c>
      <c r="C2415" s="15" t="n">
        <v>0</v>
      </c>
      <c r="D2415" s="15" t="s">
        <v>26</v>
      </c>
      <c r="E2415" s="15" t="s">
        <v>26</v>
      </c>
      <c r="F2415" s="15" t="n">
        <v>7</v>
      </c>
      <c r="G2415" s="15" t="s">
        <v>24</v>
      </c>
      <c r="H2415" s="15" t="s">
        <v>95</v>
      </c>
      <c r="I2415" s="15" t="s">
        <v>96</v>
      </c>
      <c r="J2415" s="15" t="s">
        <v>26</v>
      </c>
      <c r="K2415" s="15" t="s">
        <v>24</v>
      </c>
      <c r="L2415" s="15" t="s">
        <v>26</v>
      </c>
      <c r="M2415" s="15" t="s">
        <v>26</v>
      </c>
      <c r="N2415" s="15" t="s">
        <v>24</v>
      </c>
      <c r="O2415" s="15" t="s">
        <v>26</v>
      </c>
      <c r="P2415" s="15" t="s">
        <v>29</v>
      </c>
      <c r="Q2415" s="15" t="s">
        <v>24</v>
      </c>
      <c r="R2415" s="15" t="s">
        <v>21</v>
      </c>
      <c r="S2415" s="18" t="n">
        <v>49.65</v>
      </c>
      <c r="T2415" s="15" t="n">
        <v>305.55</v>
      </c>
      <c r="U2415" s="15" t="s">
        <v>24</v>
      </c>
      <c r="V2415" s="18" t="n">
        <f aca="false">IF(ISNUMBER(T2415),T2415,0)</f>
        <v>305.55</v>
      </c>
      <c r="W2415" s="15" t="n">
        <f aca="false">IF(U2415="Yes",1,0)</f>
        <v>0</v>
      </c>
      <c r="X2415" s="15" t="str">
        <f aca="false">IF(F2415&lt;=12,"0-12 months",IF(F2415&lt;=24,"13-24 months",IF(F2415&lt;=48,"25-48 months","49-72 months")))</f>
        <v>0-12 months</v>
      </c>
      <c r="Y2415" s="15" t="str">
        <f aca="false">IF(C2415=1,"Yes","No")</f>
        <v>No</v>
      </c>
      <c r="Z2415" s="15" t="n">
        <f aca="false">COUNTIF(J2415:O2415,"Yes")</f>
        <v>4</v>
      </c>
      <c r="AA2415" s="18" t="n">
        <f aca="false">S2415*W2415</f>
        <v>0</v>
      </c>
      <c r="AB2415" s="15" t="n">
        <f aca="false">(P2415="Month-to-month")+(I2415="Fiber optic")+(R2415="Electronic check")+(F2415&lt;=12)+(M2415="No")+(J2415="No")</f>
        <v>1</v>
      </c>
      <c r="AC2415" s="15" t="str">
        <f aca="false">IF(AB2415&gt;=5,"High",IF(AB2415&gt;=3,"Medium","Low"))</f>
        <v>Low</v>
      </c>
    </row>
    <row r="2416" customFormat="false" ht="15" hidden="false" customHeight="false" outlineLevel="0" collapsed="false">
      <c r="A2416" s="15" t="s">
        <v>2513</v>
      </c>
      <c r="B2416" s="15" t="s">
        <v>94</v>
      </c>
      <c r="C2416" s="15" t="n">
        <v>0</v>
      </c>
      <c r="D2416" s="15" t="s">
        <v>26</v>
      </c>
      <c r="E2416" s="15" t="s">
        <v>24</v>
      </c>
      <c r="F2416" s="15" t="n">
        <v>25</v>
      </c>
      <c r="G2416" s="15" t="s">
        <v>26</v>
      </c>
      <c r="H2416" s="15" t="s">
        <v>24</v>
      </c>
      <c r="I2416" s="15" t="s">
        <v>24</v>
      </c>
      <c r="J2416" s="15" t="s">
        <v>28</v>
      </c>
      <c r="K2416" s="15" t="s">
        <v>28</v>
      </c>
      <c r="L2416" s="15" t="s">
        <v>28</v>
      </c>
      <c r="M2416" s="15" t="s">
        <v>28</v>
      </c>
      <c r="N2416" s="15" t="s">
        <v>28</v>
      </c>
      <c r="O2416" s="15" t="s">
        <v>28</v>
      </c>
      <c r="P2416" s="15" t="s">
        <v>27</v>
      </c>
      <c r="Q2416" s="15" t="s">
        <v>26</v>
      </c>
      <c r="R2416" s="15" t="s">
        <v>19</v>
      </c>
      <c r="S2416" s="18" t="n">
        <v>20.2</v>
      </c>
      <c r="T2416" s="15" t="n">
        <v>507.9</v>
      </c>
      <c r="U2416" s="15" t="s">
        <v>24</v>
      </c>
      <c r="V2416" s="18" t="n">
        <f aca="false">IF(ISNUMBER(T2416),T2416,0)</f>
        <v>507.9</v>
      </c>
      <c r="W2416" s="15" t="n">
        <f aca="false">IF(U2416="Yes",1,0)</f>
        <v>0</v>
      </c>
      <c r="X2416" s="15" t="str">
        <f aca="false">IF(F2416&lt;=12,"0-12 months",IF(F2416&lt;=24,"13-24 months",IF(F2416&lt;=48,"25-48 months","49-72 months")))</f>
        <v>25-48 months</v>
      </c>
      <c r="Y2416" s="15" t="str">
        <f aca="false">IF(C2416=1,"Yes","No")</f>
        <v>No</v>
      </c>
      <c r="Z2416" s="15" t="n">
        <f aca="false">COUNTIF(J2416:O2416,"Yes")</f>
        <v>0</v>
      </c>
      <c r="AA2416" s="18" t="n">
        <f aca="false">S2416*W2416</f>
        <v>0</v>
      </c>
      <c r="AB2416" s="15" t="n">
        <f aca="false">(P2416="Month-to-month")+(I2416="Fiber optic")+(R2416="Electronic check")+(F2416&lt;=12)+(M2416="No")+(J2416="No")</f>
        <v>0</v>
      </c>
      <c r="AC2416" s="15" t="str">
        <f aca="false">IF(AB2416&gt;=5,"High",IF(AB2416&gt;=3,"Medium","Low"))</f>
        <v>Low</v>
      </c>
    </row>
    <row r="2417" customFormat="false" ht="15" hidden="false" customHeight="false" outlineLevel="0" collapsed="false">
      <c r="A2417" s="15" t="s">
        <v>2514</v>
      </c>
      <c r="B2417" s="15" t="s">
        <v>94</v>
      </c>
      <c r="C2417" s="15" t="n">
        <v>1</v>
      </c>
      <c r="D2417" s="15" t="s">
        <v>26</v>
      </c>
      <c r="E2417" s="15" t="s">
        <v>26</v>
      </c>
      <c r="F2417" s="15" t="n">
        <v>40</v>
      </c>
      <c r="G2417" s="15" t="s">
        <v>26</v>
      </c>
      <c r="H2417" s="15" t="s">
        <v>26</v>
      </c>
      <c r="I2417" s="15" t="s">
        <v>102</v>
      </c>
      <c r="J2417" s="15" t="s">
        <v>24</v>
      </c>
      <c r="K2417" s="15" t="s">
        <v>24</v>
      </c>
      <c r="L2417" s="15" t="s">
        <v>24</v>
      </c>
      <c r="M2417" s="15" t="s">
        <v>24</v>
      </c>
      <c r="N2417" s="15" t="s">
        <v>26</v>
      </c>
      <c r="O2417" s="15" t="s">
        <v>26</v>
      </c>
      <c r="P2417" s="15" t="s">
        <v>25</v>
      </c>
      <c r="Q2417" s="15" t="s">
        <v>26</v>
      </c>
      <c r="R2417" s="15" t="s">
        <v>21</v>
      </c>
      <c r="S2417" s="18" t="n">
        <v>94.55</v>
      </c>
      <c r="T2417" s="15" t="n">
        <v>3640.45</v>
      </c>
      <c r="U2417" s="15" t="s">
        <v>26</v>
      </c>
      <c r="V2417" s="18" t="n">
        <f aca="false">IF(ISNUMBER(T2417),T2417,0)</f>
        <v>3640.45</v>
      </c>
      <c r="W2417" s="15" t="n">
        <f aca="false">IF(U2417="Yes",1,0)</f>
        <v>1</v>
      </c>
      <c r="X2417" s="15" t="str">
        <f aca="false">IF(F2417&lt;=12,"0-12 months",IF(F2417&lt;=24,"13-24 months",IF(F2417&lt;=48,"25-48 months","49-72 months")))</f>
        <v>25-48 months</v>
      </c>
      <c r="Y2417" s="15" t="str">
        <f aca="false">IF(C2417=1,"Yes","No")</f>
        <v>Yes</v>
      </c>
      <c r="Z2417" s="15" t="n">
        <f aca="false">COUNTIF(J2417:O2417,"Yes")</f>
        <v>2</v>
      </c>
      <c r="AA2417" s="18" t="n">
        <f aca="false">S2417*W2417</f>
        <v>94.55</v>
      </c>
      <c r="AB2417" s="15" t="n">
        <f aca="false">(P2417="Month-to-month")+(I2417="Fiber optic")+(R2417="Electronic check")+(F2417&lt;=12)+(M2417="No")+(J2417="No")</f>
        <v>4</v>
      </c>
      <c r="AC2417" s="15" t="str">
        <f aca="false">IF(AB2417&gt;=5,"High",IF(AB2417&gt;=3,"Medium","Low"))</f>
        <v>Medium</v>
      </c>
    </row>
    <row r="2418" customFormat="false" ht="15" hidden="false" customHeight="false" outlineLevel="0" collapsed="false">
      <c r="A2418" s="15" t="s">
        <v>2515</v>
      </c>
      <c r="B2418" s="15" t="s">
        <v>98</v>
      </c>
      <c r="C2418" s="15" t="n">
        <v>0</v>
      </c>
      <c r="D2418" s="15" t="s">
        <v>24</v>
      </c>
      <c r="E2418" s="15" t="s">
        <v>24</v>
      </c>
      <c r="F2418" s="15" t="n">
        <v>27</v>
      </c>
      <c r="G2418" s="15" t="s">
        <v>26</v>
      </c>
      <c r="H2418" s="15" t="s">
        <v>26</v>
      </c>
      <c r="I2418" s="15" t="s">
        <v>102</v>
      </c>
      <c r="J2418" s="15" t="s">
        <v>24</v>
      </c>
      <c r="K2418" s="15" t="s">
        <v>24</v>
      </c>
      <c r="L2418" s="15" t="s">
        <v>26</v>
      </c>
      <c r="M2418" s="15" t="s">
        <v>24</v>
      </c>
      <c r="N2418" s="15" t="s">
        <v>26</v>
      </c>
      <c r="O2418" s="15" t="s">
        <v>26</v>
      </c>
      <c r="P2418" s="15" t="s">
        <v>27</v>
      </c>
      <c r="Q2418" s="15" t="s">
        <v>26</v>
      </c>
      <c r="R2418" s="15" t="s">
        <v>19</v>
      </c>
      <c r="S2418" s="18" t="n">
        <v>100.5</v>
      </c>
      <c r="T2418" s="15" t="n">
        <v>2673.45</v>
      </c>
      <c r="U2418" s="15" t="s">
        <v>24</v>
      </c>
      <c r="V2418" s="18" t="n">
        <f aca="false">IF(ISNUMBER(T2418),T2418,0)</f>
        <v>2673.45</v>
      </c>
      <c r="W2418" s="15" t="n">
        <f aca="false">IF(U2418="Yes",1,0)</f>
        <v>0</v>
      </c>
      <c r="X2418" s="15" t="str">
        <f aca="false">IF(F2418&lt;=12,"0-12 months",IF(F2418&lt;=24,"13-24 months",IF(F2418&lt;=48,"25-48 months","49-72 months")))</f>
        <v>25-48 months</v>
      </c>
      <c r="Y2418" s="15" t="str">
        <f aca="false">IF(C2418=1,"Yes","No")</f>
        <v>No</v>
      </c>
      <c r="Z2418" s="15" t="n">
        <f aca="false">COUNTIF(J2418:O2418,"Yes")</f>
        <v>3</v>
      </c>
      <c r="AA2418" s="18" t="n">
        <f aca="false">S2418*W2418</f>
        <v>0</v>
      </c>
      <c r="AB2418" s="15" t="n">
        <f aca="false">(P2418="Month-to-month")+(I2418="Fiber optic")+(R2418="Electronic check")+(F2418&lt;=12)+(M2418="No")+(J2418="No")</f>
        <v>3</v>
      </c>
      <c r="AC2418" s="15" t="str">
        <f aca="false">IF(AB2418&gt;=5,"High",IF(AB2418&gt;=3,"Medium","Low"))</f>
        <v>Medium</v>
      </c>
    </row>
    <row r="2419" customFormat="false" ht="15" hidden="false" customHeight="false" outlineLevel="0" collapsed="false">
      <c r="A2419" s="15" t="s">
        <v>2516</v>
      </c>
      <c r="B2419" s="15" t="s">
        <v>98</v>
      </c>
      <c r="C2419" s="15" t="n">
        <v>0</v>
      </c>
      <c r="D2419" s="15" t="s">
        <v>24</v>
      </c>
      <c r="E2419" s="15" t="s">
        <v>24</v>
      </c>
      <c r="F2419" s="15" t="n">
        <v>10</v>
      </c>
      <c r="G2419" s="15" t="s">
        <v>24</v>
      </c>
      <c r="H2419" s="15" t="s">
        <v>95</v>
      </c>
      <c r="I2419" s="15" t="s">
        <v>96</v>
      </c>
      <c r="J2419" s="15" t="s">
        <v>24</v>
      </c>
      <c r="K2419" s="15" t="s">
        <v>26</v>
      </c>
      <c r="L2419" s="15" t="s">
        <v>24</v>
      </c>
      <c r="M2419" s="15" t="s">
        <v>26</v>
      </c>
      <c r="N2419" s="15" t="s">
        <v>24</v>
      </c>
      <c r="O2419" s="15" t="s">
        <v>24</v>
      </c>
      <c r="P2419" s="15" t="s">
        <v>25</v>
      </c>
      <c r="Q2419" s="15" t="s">
        <v>24</v>
      </c>
      <c r="R2419" s="15" t="s">
        <v>15</v>
      </c>
      <c r="S2419" s="18" t="n">
        <v>35.75</v>
      </c>
      <c r="T2419" s="15" t="n">
        <v>389.8</v>
      </c>
      <c r="U2419" s="15" t="s">
        <v>24</v>
      </c>
      <c r="V2419" s="18" t="n">
        <f aca="false">IF(ISNUMBER(T2419),T2419,0)</f>
        <v>389.8</v>
      </c>
      <c r="W2419" s="15" t="n">
        <f aca="false">IF(U2419="Yes",1,0)</f>
        <v>0</v>
      </c>
      <c r="X2419" s="15" t="str">
        <f aca="false">IF(F2419&lt;=12,"0-12 months",IF(F2419&lt;=24,"13-24 months",IF(F2419&lt;=48,"25-48 months","49-72 months")))</f>
        <v>0-12 months</v>
      </c>
      <c r="Y2419" s="15" t="str">
        <f aca="false">IF(C2419=1,"Yes","No")</f>
        <v>No</v>
      </c>
      <c r="Z2419" s="15" t="n">
        <f aca="false">COUNTIF(J2419:O2419,"Yes")</f>
        <v>2</v>
      </c>
      <c r="AA2419" s="18" t="n">
        <f aca="false">S2419*W2419</f>
        <v>0</v>
      </c>
      <c r="AB2419" s="15" t="n">
        <f aca="false">(P2419="Month-to-month")+(I2419="Fiber optic")+(R2419="Electronic check")+(F2419&lt;=12)+(M2419="No")+(J2419="No")</f>
        <v>4</v>
      </c>
      <c r="AC2419" s="15" t="str">
        <f aca="false">IF(AB2419&gt;=5,"High",IF(AB2419&gt;=3,"Medium","Low"))</f>
        <v>Medium</v>
      </c>
    </row>
    <row r="2420" customFormat="false" ht="15" hidden="false" customHeight="false" outlineLevel="0" collapsed="false">
      <c r="A2420" s="15" t="s">
        <v>2517</v>
      </c>
      <c r="B2420" s="15" t="s">
        <v>94</v>
      </c>
      <c r="C2420" s="15" t="n">
        <v>1</v>
      </c>
      <c r="D2420" s="15" t="s">
        <v>24</v>
      </c>
      <c r="E2420" s="15" t="s">
        <v>24</v>
      </c>
      <c r="F2420" s="15" t="n">
        <v>27</v>
      </c>
      <c r="G2420" s="15" t="s">
        <v>26</v>
      </c>
      <c r="H2420" s="15" t="s">
        <v>26</v>
      </c>
      <c r="I2420" s="15" t="s">
        <v>102</v>
      </c>
      <c r="J2420" s="15" t="s">
        <v>24</v>
      </c>
      <c r="K2420" s="15" t="s">
        <v>26</v>
      </c>
      <c r="L2420" s="15" t="s">
        <v>26</v>
      </c>
      <c r="M2420" s="15" t="s">
        <v>24</v>
      </c>
      <c r="N2420" s="15" t="s">
        <v>24</v>
      </c>
      <c r="O2420" s="15" t="s">
        <v>24</v>
      </c>
      <c r="P2420" s="15" t="s">
        <v>25</v>
      </c>
      <c r="Q2420" s="15" t="s">
        <v>26</v>
      </c>
      <c r="R2420" s="15" t="s">
        <v>19</v>
      </c>
      <c r="S2420" s="18" t="n">
        <v>86.45</v>
      </c>
      <c r="T2420" s="15" t="n">
        <v>2401.05</v>
      </c>
      <c r="U2420" s="15" t="s">
        <v>24</v>
      </c>
      <c r="V2420" s="18" t="n">
        <f aca="false">IF(ISNUMBER(T2420),T2420,0)</f>
        <v>2401.05</v>
      </c>
      <c r="W2420" s="15" t="n">
        <f aca="false">IF(U2420="Yes",1,0)</f>
        <v>0</v>
      </c>
      <c r="X2420" s="15" t="str">
        <f aca="false">IF(F2420&lt;=12,"0-12 months",IF(F2420&lt;=24,"13-24 months",IF(F2420&lt;=48,"25-48 months","49-72 months")))</f>
        <v>25-48 months</v>
      </c>
      <c r="Y2420" s="15" t="str">
        <f aca="false">IF(C2420=1,"Yes","No")</f>
        <v>Yes</v>
      </c>
      <c r="Z2420" s="15" t="n">
        <f aca="false">COUNTIF(J2420:O2420,"Yes")</f>
        <v>2</v>
      </c>
      <c r="AA2420" s="18" t="n">
        <f aca="false">S2420*W2420</f>
        <v>0</v>
      </c>
      <c r="AB2420" s="15" t="n">
        <f aca="false">(P2420="Month-to-month")+(I2420="Fiber optic")+(R2420="Electronic check")+(F2420&lt;=12)+(M2420="No")+(J2420="No")</f>
        <v>4</v>
      </c>
      <c r="AC2420" s="15" t="str">
        <f aca="false">IF(AB2420&gt;=5,"High",IF(AB2420&gt;=3,"Medium","Low"))</f>
        <v>Medium</v>
      </c>
    </row>
    <row r="2421" customFormat="false" ht="15" hidden="false" customHeight="false" outlineLevel="0" collapsed="false">
      <c r="A2421" s="15" t="s">
        <v>2518</v>
      </c>
      <c r="B2421" s="15" t="s">
        <v>94</v>
      </c>
      <c r="C2421" s="15" t="n">
        <v>0</v>
      </c>
      <c r="D2421" s="15" t="s">
        <v>24</v>
      </c>
      <c r="E2421" s="15" t="s">
        <v>24</v>
      </c>
      <c r="F2421" s="15" t="n">
        <v>11</v>
      </c>
      <c r="G2421" s="15" t="s">
        <v>26</v>
      </c>
      <c r="H2421" s="15" t="s">
        <v>24</v>
      </c>
      <c r="I2421" s="15" t="s">
        <v>96</v>
      </c>
      <c r="J2421" s="15" t="s">
        <v>24</v>
      </c>
      <c r="K2421" s="15" t="s">
        <v>24</v>
      </c>
      <c r="L2421" s="15" t="s">
        <v>26</v>
      </c>
      <c r="M2421" s="15" t="s">
        <v>26</v>
      </c>
      <c r="N2421" s="15" t="s">
        <v>24</v>
      </c>
      <c r="O2421" s="15" t="s">
        <v>24</v>
      </c>
      <c r="P2421" s="15" t="s">
        <v>27</v>
      </c>
      <c r="Q2421" s="15" t="s">
        <v>24</v>
      </c>
      <c r="R2421" s="15" t="s">
        <v>19</v>
      </c>
      <c r="S2421" s="18" t="n">
        <v>53.8</v>
      </c>
      <c r="T2421" s="15" t="n">
        <v>651.55</v>
      </c>
      <c r="U2421" s="15" t="s">
        <v>24</v>
      </c>
      <c r="V2421" s="18" t="n">
        <f aca="false">IF(ISNUMBER(T2421),T2421,0)</f>
        <v>651.55</v>
      </c>
      <c r="W2421" s="15" t="n">
        <f aca="false">IF(U2421="Yes",1,0)</f>
        <v>0</v>
      </c>
      <c r="X2421" s="15" t="str">
        <f aca="false">IF(F2421&lt;=12,"0-12 months",IF(F2421&lt;=24,"13-24 months",IF(F2421&lt;=48,"25-48 months","49-72 months")))</f>
        <v>0-12 months</v>
      </c>
      <c r="Y2421" s="15" t="str">
        <f aca="false">IF(C2421=1,"Yes","No")</f>
        <v>No</v>
      </c>
      <c r="Z2421" s="15" t="n">
        <f aca="false">COUNTIF(J2421:O2421,"Yes")</f>
        <v>2</v>
      </c>
      <c r="AA2421" s="18" t="n">
        <f aca="false">S2421*W2421</f>
        <v>0</v>
      </c>
      <c r="AB2421" s="15" t="n">
        <f aca="false">(P2421="Month-to-month")+(I2421="Fiber optic")+(R2421="Electronic check")+(F2421&lt;=12)+(M2421="No")+(J2421="No")</f>
        <v>2</v>
      </c>
      <c r="AC2421" s="15" t="str">
        <f aca="false">IF(AB2421&gt;=5,"High",IF(AB2421&gt;=3,"Medium","Low"))</f>
        <v>Low</v>
      </c>
    </row>
    <row r="2422" customFormat="false" ht="15" hidden="false" customHeight="false" outlineLevel="0" collapsed="false">
      <c r="A2422" s="15" t="s">
        <v>2519</v>
      </c>
      <c r="B2422" s="15" t="s">
        <v>98</v>
      </c>
      <c r="C2422" s="15" t="n">
        <v>0</v>
      </c>
      <c r="D2422" s="15" t="s">
        <v>26</v>
      </c>
      <c r="E2422" s="15" t="s">
        <v>26</v>
      </c>
      <c r="F2422" s="15" t="n">
        <v>4</v>
      </c>
      <c r="G2422" s="15" t="s">
        <v>24</v>
      </c>
      <c r="H2422" s="15" t="s">
        <v>95</v>
      </c>
      <c r="I2422" s="15" t="s">
        <v>96</v>
      </c>
      <c r="J2422" s="15" t="s">
        <v>26</v>
      </c>
      <c r="K2422" s="15" t="s">
        <v>24</v>
      </c>
      <c r="L2422" s="15" t="s">
        <v>24</v>
      </c>
      <c r="M2422" s="15" t="s">
        <v>24</v>
      </c>
      <c r="N2422" s="15" t="s">
        <v>26</v>
      </c>
      <c r="O2422" s="15" t="s">
        <v>24</v>
      </c>
      <c r="P2422" s="15" t="s">
        <v>25</v>
      </c>
      <c r="Q2422" s="15" t="s">
        <v>24</v>
      </c>
      <c r="R2422" s="15" t="s">
        <v>21</v>
      </c>
      <c r="S2422" s="18" t="n">
        <v>38.55</v>
      </c>
      <c r="T2422" s="15" t="n">
        <v>156.1</v>
      </c>
      <c r="U2422" s="15" t="s">
        <v>24</v>
      </c>
      <c r="V2422" s="18" t="n">
        <f aca="false">IF(ISNUMBER(T2422),T2422,0)</f>
        <v>156.1</v>
      </c>
      <c r="W2422" s="15" t="n">
        <f aca="false">IF(U2422="Yes",1,0)</f>
        <v>0</v>
      </c>
      <c r="X2422" s="15" t="str">
        <f aca="false">IF(F2422&lt;=12,"0-12 months",IF(F2422&lt;=24,"13-24 months",IF(F2422&lt;=48,"25-48 months","49-72 months")))</f>
        <v>0-12 months</v>
      </c>
      <c r="Y2422" s="15" t="str">
        <f aca="false">IF(C2422=1,"Yes","No")</f>
        <v>No</v>
      </c>
      <c r="Z2422" s="15" t="n">
        <f aca="false">COUNTIF(J2422:O2422,"Yes")</f>
        <v>2</v>
      </c>
      <c r="AA2422" s="18" t="n">
        <f aca="false">S2422*W2422</f>
        <v>0</v>
      </c>
      <c r="AB2422" s="15" t="n">
        <f aca="false">(P2422="Month-to-month")+(I2422="Fiber optic")+(R2422="Electronic check")+(F2422&lt;=12)+(M2422="No")+(J2422="No")</f>
        <v>3</v>
      </c>
      <c r="AC2422" s="15" t="str">
        <f aca="false">IF(AB2422&gt;=5,"High",IF(AB2422&gt;=3,"Medium","Low"))</f>
        <v>Medium</v>
      </c>
    </row>
    <row r="2423" customFormat="false" ht="15" hidden="false" customHeight="false" outlineLevel="0" collapsed="false">
      <c r="A2423" s="15" t="s">
        <v>2520</v>
      </c>
      <c r="B2423" s="15" t="s">
        <v>98</v>
      </c>
      <c r="C2423" s="15" t="n">
        <v>0</v>
      </c>
      <c r="D2423" s="15" t="s">
        <v>24</v>
      </c>
      <c r="E2423" s="15" t="s">
        <v>24</v>
      </c>
      <c r="F2423" s="15" t="n">
        <v>68</v>
      </c>
      <c r="G2423" s="15" t="s">
        <v>24</v>
      </c>
      <c r="H2423" s="15" t="s">
        <v>95</v>
      </c>
      <c r="I2423" s="15" t="s">
        <v>96</v>
      </c>
      <c r="J2423" s="15" t="s">
        <v>24</v>
      </c>
      <c r="K2423" s="15" t="s">
        <v>24</v>
      </c>
      <c r="L2423" s="15" t="s">
        <v>26</v>
      </c>
      <c r="M2423" s="15" t="s">
        <v>24</v>
      </c>
      <c r="N2423" s="15" t="s">
        <v>24</v>
      </c>
      <c r="O2423" s="15" t="s">
        <v>26</v>
      </c>
      <c r="P2423" s="15" t="s">
        <v>25</v>
      </c>
      <c r="Q2423" s="15" t="s">
        <v>26</v>
      </c>
      <c r="R2423" s="15" t="s">
        <v>19</v>
      </c>
      <c r="S2423" s="18" t="n">
        <v>39.9</v>
      </c>
      <c r="T2423" s="15" t="n">
        <v>2796.35</v>
      </c>
      <c r="U2423" s="15" t="s">
        <v>24</v>
      </c>
      <c r="V2423" s="18" t="n">
        <f aca="false">IF(ISNUMBER(T2423),T2423,0)</f>
        <v>2796.35</v>
      </c>
      <c r="W2423" s="15" t="n">
        <f aca="false">IF(U2423="Yes",1,0)</f>
        <v>0</v>
      </c>
      <c r="X2423" s="15" t="str">
        <f aca="false">IF(F2423&lt;=12,"0-12 months",IF(F2423&lt;=24,"13-24 months",IF(F2423&lt;=48,"25-48 months","49-72 months")))</f>
        <v>49-72 months</v>
      </c>
      <c r="Y2423" s="15" t="str">
        <f aca="false">IF(C2423=1,"Yes","No")</f>
        <v>No</v>
      </c>
      <c r="Z2423" s="15" t="n">
        <f aca="false">COUNTIF(J2423:O2423,"Yes")</f>
        <v>2</v>
      </c>
      <c r="AA2423" s="18" t="n">
        <f aca="false">S2423*W2423</f>
        <v>0</v>
      </c>
      <c r="AB2423" s="15" t="n">
        <f aca="false">(P2423="Month-to-month")+(I2423="Fiber optic")+(R2423="Electronic check")+(F2423&lt;=12)+(M2423="No")+(J2423="No")</f>
        <v>3</v>
      </c>
      <c r="AC2423" s="15" t="str">
        <f aca="false">IF(AB2423&gt;=5,"High",IF(AB2423&gt;=3,"Medium","Low"))</f>
        <v>Medium</v>
      </c>
    </row>
    <row r="2424" customFormat="false" ht="15" hidden="false" customHeight="false" outlineLevel="0" collapsed="false">
      <c r="A2424" s="15" t="s">
        <v>2521</v>
      </c>
      <c r="B2424" s="15" t="s">
        <v>98</v>
      </c>
      <c r="C2424" s="15" t="n">
        <v>1</v>
      </c>
      <c r="D2424" s="15" t="s">
        <v>24</v>
      </c>
      <c r="E2424" s="15" t="s">
        <v>24</v>
      </c>
      <c r="F2424" s="15" t="n">
        <v>1</v>
      </c>
      <c r="G2424" s="15" t="s">
        <v>26</v>
      </c>
      <c r="H2424" s="15" t="s">
        <v>24</v>
      </c>
      <c r="I2424" s="15" t="s">
        <v>102</v>
      </c>
      <c r="J2424" s="15" t="s">
        <v>24</v>
      </c>
      <c r="K2424" s="15" t="s">
        <v>24</v>
      </c>
      <c r="L2424" s="15" t="s">
        <v>24</v>
      </c>
      <c r="M2424" s="15" t="s">
        <v>24</v>
      </c>
      <c r="N2424" s="15" t="s">
        <v>24</v>
      </c>
      <c r="O2424" s="15" t="s">
        <v>24</v>
      </c>
      <c r="P2424" s="15" t="s">
        <v>25</v>
      </c>
      <c r="Q2424" s="15" t="s">
        <v>26</v>
      </c>
      <c r="R2424" s="15" t="s">
        <v>15</v>
      </c>
      <c r="S2424" s="18" t="n">
        <v>70.05</v>
      </c>
      <c r="T2424" s="15" t="n">
        <v>70.05</v>
      </c>
      <c r="U2424" s="15" t="s">
        <v>24</v>
      </c>
      <c r="V2424" s="18" t="n">
        <f aca="false">IF(ISNUMBER(T2424),T2424,0)</f>
        <v>70.05</v>
      </c>
      <c r="W2424" s="15" t="n">
        <f aca="false">IF(U2424="Yes",1,0)</f>
        <v>0</v>
      </c>
      <c r="X2424" s="15" t="str">
        <f aca="false">IF(F2424&lt;=12,"0-12 months",IF(F2424&lt;=24,"13-24 months",IF(F2424&lt;=48,"25-48 months","49-72 months")))</f>
        <v>0-12 months</v>
      </c>
      <c r="Y2424" s="15" t="str">
        <f aca="false">IF(C2424=1,"Yes","No")</f>
        <v>Yes</v>
      </c>
      <c r="Z2424" s="15" t="n">
        <f aca="false">COUNTIF(J2424:O2424,"Yes")</f>
        <v>0</v>
      </c>
      <c r="AA2424" s="18" t="n">
        <f aca="false">S2424*W2424</f>
        <v>0</v>
      </c>
      <c r="AB2424" s="15" t="n">
        <f aca="false">(P2424="Month-to-month")+(I2424="Fiber optic")+(R2424="Electronic check")+(F2424&lt;=12)+(M2424="No")+(J2424="No")</f>
        <v>6</v>
      </c>
      <c r="AC2424" s="15" t="str">
        <f aca="false">IF(AB2424&gt;=5,"High",IF(AB2424&gt;=3,"Medium","Low"))</f>
        <v>High</v>
      </c>
    </row>
    <row r="2425" customFormat="false" ht="15" hidden="false" customHeight="false" outlineLevel="0" collapsed="false">
      <c r="A2425" s="15" t="s">
        <v>2522</v>
      </c>
      <c r="B2425" s="15" t="s">
        <v>94</v>
      </c>
      <c r="C2425" s="15" t="n">
        <v>0</v>
      </c>
      <c r="D2425" s="15" t="s">
        <v>24</v>
      </c>
      <c r="E2425" s="15" t="s">
        <v>24</v>
      </c>
      <c r="F2425" s="15" t="n">
        <v>18</v>
      </c>
      <c r="G2425" s="15" t="s">
        <v>26</v>
      </c>
      <c r="H2425" s="15" t="s">
        <v>24</v>
      </c>
      <c r="I2425" s="15" t="s">
        <v>24</v>
      </c>
      <c r="J2425" s="15" t="s">
        <v>28</v>
      </c>
      <c r="K2425" s="15" t="s">
        <v>28</v>
      </c>
      <c r="L2425" s="15" t="s">
        <v>28</v>
      </c>
      <c r="M2425" s="15" t="s">
        <v>28</v>
      </c>
      <c r="N2425" s="15" t="s">
        <v>28</v>
      </c>
      <c r="O2425" s="15" t="s">
        <v>28</v>
      </c>
      <c r="P2425" s="15" t="s">
        <v>27</v>
      </c>
      <c r="Q2425" s="15" t="s">
        <v>24</v>
      </c>
      <c r="R2425" s="15" t="s">
        <v>17</v>
      </c>
      <c r="S2425" s="18" t="n">
        <v>20.1</v>
      </c>
      <c r="T2425" s="15" t="n">
        <v>407.05</v>
      </c>
      <c r="U2425" s="15" t="s">
        <v>24</v>
      </c>
      <c r="V2425" s="18" t="n">
        <f aca="false">IF(ISNUMBER(T2425),T2425,0)</f>
        <v>407.05</v>
      </c>
      <c r="W2425" s="15" t="n">
        <f aca="false">IF(U2425="Yes",1,0)</f>
        <v>0</v>
      </c>
      <c r="X2425" s="15" t="str">
        <f aca="false">IF(F2425&lt;=12,"0-12 months",IF(F2425&lt;=24,"13-24 months",IF(F2425&lt;=48,"25-48 months","49-72 months")))</f>
        <v>13-24 months</v>
      </c>
      <c r="Y2425" s="15" t="str">
        <f aca="false">IF(C2425=1,"Yes","No")</f>
        <v>No</v>
      </c>
      <c r="Z2425" s="15" t="n">
        <f aca="false">COUNTIF(J2425:O2425,"Yes")</f>
        <v>0</v>
      </c>
      <c r="AA2425" s="18" t="n">
        <f aca="false">S2425*W2425</f>
        <v>0</v>
      </c>
      <c r="AB2425" s="15" t="n">
        <f aca="false">(P2425="Month-to-month")+(I2425="Fiber optic")+(R2425="Electronic check")+(F2425&lt;=12)+(M2425="No")+(J2425="No")</f>
        <v>0</v>
      </c>
      <c r="AC2425" s="15" t="str">
        <f aca="false">IF(AB2425&gt;=5,"High",IF(AB2425&gt;=3,"Medium","Low"))</f>
        <v>Low</v>
      </c>
    </row>
    <row r="2426" customFormat="false" ht="15" hidden="false" customHeight="false" outlineLevel="0" collapsed="false">
      <c r="A2426" s="15" t="s">
        <v>2523</v>
      </c>
      <c r="B2426" s="15" t="s">
        <v>94</v>
      </c>
      <c r="C2426" s="15" t="n">
        <v>0</v>
      </c>
      <c r="D2426" s="15" t="s">
        <v>24</v>
      </c>
      <c r="E2426" s="15" t="s">
        <v>24</v>
      </c>
      <c r="F2426" s="15" t="n">
        <v>57</v>
      </c>
      <c r="G2426" s="15" t="s">
        <v>26</v>
      </c>
      <c r="H2426" s="15" t="s">
        <v>26</v>
      </c>
      <c r="I2426" s="15" t="s">
        <v>102</v>
      </c>
      <c r="J2426" s="15" t="s">
        <v>26</v>
      </c>
      <c r="K2426" s="15" t="s">
        <v>26</v>
      </c>
      <c r="L2426" s="15" t="s">
        <v>26</v>
      </c>
      <c r="M2426" s="15" t="s">
        <v>24</v>
      </c>
      <c r="N2426" s="15" t="s">
        <v>26</v>
      </c>
      <c r="O2426" s="15" t="s">
        <v>26</v>
      </c>
      <c r="P2426" s="15" t="s">
        <v>29</v>
      </c>
      <c r="Q2426" s="15" t="s">
        <v>26</v>
      </c>
      <c r="R2426" s="15" t="s">
        <v>19</v>
      </c>
      <c r="S2426" s="18" t="n">
        <v>112.95</v>
      </c>
      <c r="T2426" s="15" t="n">
        <v>6465</v>
      </c>
      <c r="U2426" s="15" t="s">
        <v>26</v>
      </c>
      <c r="V2426" s="18" t="n">
        <f aca="false">IF(ISNUMBER(T2426),T2426,0)</f>
        <v>6465</v>
      </c>
      <c r="W2426" s="15" t="n">
        <f aca="false">IF(U2426="Yes",1,0)</f>
        <v>1</v>
      </c>
      <c r="X2426" s="15" t="str">
        <f aca="false">IF(F2426&lt;=12,"0-12 months",IF(F2426&lt;=24,"13-24 months",IF(F2426&lt;=48,"25-48 months","49-72 months")))</f>
        <v>49-72 months</v>
      </c>
      <c r="Y2426" s="15" t="str">
        <f aca="false">IF(C2426=1,"Yes","No")</f>
        <v>No</v>
      </c>
      <c r="Z2426" s="15" t="n">
        <f aca="false">COUNTIF(J2426:O2426,"Yes")</f>
        <v>5</v>
      </c>
      <c r="AA2426" s="18" t="n">
        <f aca="false">S2426*W2426</f>
        <v>112.95</v>
      </c>
      <c r="AB2426" s="15" t="n">
        <f aca="false">(P2426="Month-to-month")+(I2426="Fiber optic")+(R2426="Electronic check")+(F2426&lt;=12)+(M2426="No")+(J2426="No")</f>
        <v>2</v>
      </c>
      <c r="AC2426" s="15" t="str">
        <f aca="false">IF(AB2426&gt;=5,"High",IF(AB2426&gt;=3,"Medium","Low"))</f>
        <v>Low</v>
      </c>
    </row>
    <row r="2427" customFormat="false" ht="15" hidden="false" customHeight="false" outlineLevel="0" collapsed="false">
      <c r="A2427" s="15" t="s">
        <v>2524</v>
      </c>
      <c r="B2427" s="15" t="s">
        <v>98</v>
      </c>
      <c r="C2427" s="15" t="n">
        <v>0</v>
      </c>
      <c r="D2427" s="15" t="s">
        <v>24</v>
      </c>
      <c r="E2427" s="15" t="s">
        <v>24</v>
      </c>
      <c r="F2427" s="15" t="n">
        <v>26</v>
      </c>
      <c r="G2427" s="15" t="s">
        <v>26</v>
      </c>
      <c r="H2427" s="15" t="s">
        <v>24</v>
      </c>
      <c r="I2427" s="15" t="s">
        <v>24</v>
      </c>
      <c r="J2427" s="15" t="s">
        <v>28</v>
      </c>
      <c r="K2427" s="15" t="s">
        <v>28</v>
      </c>
      <c r="L2427" s="15" t="s">
        <v>28</v>
      </c>
      <c r="M2427" s="15" t="s">
        <v>28</v>
      </c>
      <c r="N2427" s="15" t="s">
        <v>28</v>
      </c>
      <c r="O2427" s="15" t="s">
        <v>28</v>
      </c>
      <c r="P2427" s="15" t="s">
        <v>25</v>
      </c>
      <c r="Q2427" s="15" t="s">
        <v>26</v>
      </c>
      <c r="R2427" s="15" t="s">
        <v>15</v>
      </c>
      <c r="S2427" s="18" t="n">
        <v>20.3</v>
      </c>
      <c r="T2427" s="15" t="n">
        <v>511.25</v>
      </c>
      <c r="U2427" s="15" t="s">
        <v>24</v>
      </c>
      <c r="V2427" s="18" t="n">
        <f aca="false">IF(ISNUMBER(T2427),T2427,0)</f>
        <v>511.25</v>
      </c>
      <c r="W2427" s="15" t="n">
        <f aca="false">IF(U2427="Yes",1,0)</f>
        <v>0</v>
      </c>
      <c r="X2427" s="15" t="str">
        <f aca="false">IF(F2427&lt;=12,"0-12 months",IF(F2427&lt;=24,"13-24 months",IF(F2427&lt;=48,"25-48 months","49-72 months")))</f>
        <v>25-48 months</v>
      </c>
      <c r="Y2427" s="15" t="str">
        <f aca="false">IF(C2427=1,"Yes","No")</f>
        <v>No</v>
      </c>
      <c r="Z2427" s="15" t="n">
        <f aca="false">COUNTIF(J2427:O2427,"Yes")</f>
        <v>0</v>
      </c>
      <c r="AA2427" s="18" t="n">
        <f aca="false">S2427*W2427</f>
        <v>0</v>
      </c>
      <c r="AB2427" s="15" t="n">
        <f aca="false">(P2427="Month-to-month")+(I2427="Fiber optic")+(R2427="Electronic check")+(F2427&lt;=12)+(M2427="No")+(J2427="No")</f>
        <v>2</v>
      </c>
      <c r="AC2427" s="15" t="str">
        <f aca="false">IF(AB2427&gt;=5,"High",IF(AB2427&gt;=3,"Medium","Low"))</f>
        <v>Low</v>
      </c>
    </row>
    <row r="2428" customFormat="false" ht="15" hidden="false" customHeight="false" outlineLevel="0" collapsed="false">
      <c r="A2428" s="15" t="s">
        <v>2525</v>
      </c>
      <c r="B2428" s="15" t="s">
        <v>94</v>
      </c>
      <c r="C2428" s="15" t="n">
        <v>0</v>
      </c>
      <c r="D2428" s="15" t="s">
        <v>26</v>
      </c>
      <c r="E2428" s="15" t="s">
        <v>24</v>
      </c>
      <c r="F2428" s="15" t="n">
        <v>17</v>
      </c>
      <c r="G2428" s="15" t="s">
        <v>24</v>
      </c>
      <c r="H2428" s="15" t="s">
        <v>95</v>
      </c>
      <c r="I2428" s="15" t="s">
        <v>96</v>
      </c>
      <c r="J2428" s="15" t="s">
        <v>24</v>
      </c>
      <c r="K2428" s="15" t="s">
        <v>26</v>
      </c>
      <c r="L2428" s="15" t="s">
        <v>26</v>
      </c>
      <c r="M2428" s="15" t="s">
        <v>24</v>
      </c>
      <c r="N2428" s="15" t="s">
        <v>24</v>
      </c>
      <c r="O2428" s="15" t="s">
        <v>24</v>
      </c>
      <c r="P2428" s="15" t="s">
        <v>25</v>
      </c>
      <c r="Q2428" s="15" t="s">
        <v>26</v>
      </c>
      <c r="R2428" s="15" t="s">
        <v>21</v>
      </c>
      <c r="S2428" s="18" t="n">
        <v>35.65</v>
      </c>
      <c r="T2428" s="15" t="n">
        <v>646.05</v>
      </c>
      <c r="U2428" s="15" t="s">
        <v>24</v>
      </c>
      <c r="V2428" s="18" t="n">
        <f aca="false">IF(ISNUMBER(T2428),T2428,0)</f>
        <v>646.05</v>
      </c>
      <c r="W2428" s="15" t="n">
        <f aca="false">IF(U2428="Yes",1,0)</f>
        <v>0</v>
      </c>
      <c r="X2428" s="15" t="str">
        <f aca="false">IF(F2428&lt;=12,"0-12 months",IF(F2428&lt;=24,"13-24 months",IF(F2428&lt;=48,"25-48 months","49-72 months")))</f>
        <v>13-24 months</v>
      </c>
      <c r="Y2428" s="15" t="str">
        <f aca="false">IF(C2428=1,"Yes","No")</f>
        <v>No</v>
      </c>
      <c r="Z2428" s="15" t="n">
        <f aca="false">COUNTIF(J2428:O2428,"Yes")</f>
        <v>2</v>
      </c>
      <c r="AA2428" s="18" t="n">
        <f aca="false">S2428*W2428</f>
        <v>0</v>
      </c>
      <c r="AB2428" s="15" t="n">
        <f aca="false">(P2428="Month-to-month")+(I2428="Fiber optic")+(R2428="Electronic check")+(F2428&lt;=12)+(M2428="No")+(J2428="No")</f>
        <v>3</v>
      </c>
      <c r="AC2428" s="15" t="str">
        <f aca="false">IF(AB2428&gt;=5,"High",IF(AB2428&gt;=3,"Medium","Low"))</f>
        <v>Medium</v>
      </c>
    </row>
    <row r="2429" customFormat="false" ht="15" hidden="false" customHeight="false" outlineLevel="0" collapsed="false">
      <c r="A2429" s="15" t="s">
        <v>2526</v>
      </c>
      <c r="B2429" s="15" t="s">
        <v>98</v>
      </c>
      <c r="C2429" s="15" t="n">
        <v>0</v>
      </c>
      <c r="D2429" s="15" t="s">
        <v>24</v>
      </c>
      <c r="E2429" s="15" t="s">
        <v>24</v>
      </c>
      <c r="F2429" s="15" t="n">
        <v>1</v>
      </c>
      <c r="G2429" s="15" t="s">
        <v>24</v>
      </c>
      <c r="H2429" s="15" t="s">
        <v>95</v>
      </c>
      <c r="I2429" s="15" t="s">
        <v>96</v>
      </c>
      <c r="J2429" s="15" t="s">
        <v>24</v>
      </c>
      <c r="K2429" s="15" t="s">
        <v>24</v>
      </c>
      <c r="L2429" s="15" t="s">
        <v>24</v>
      </c>
      <c r="M2429" s="15" t="s">
        <v>24</v>
      </c>
      <c r="N2429" s="15" t="s">
        <v>24</v>
      </c>
      <c r="O2429" s="15" t="s">
        <v>26</v>
      </c>
      <c r="P2429" s="15" t="s">
        <v>25</v>
      </c>
      <c r="Q2429" s="15" t="s">
        <v>24</v>
      </c>
      <c r="R2429" s="15" t="s">
        <v>15</v>
      </c>
      <c r="S2429" s="18" t="n">
        <v>35.9</v>
      </c>
      <c r="T2429" s="15" t="n">
        <v>35.9</v>
      </c>
      <c r="U2429" s="15" t="s">
        <v>26</v>
      </c>
      <c r="V2429" s="18" t="n">
        <f aca="false">IF(ISNUMBER(T2429),T2429,0)</f>
        <v>35.9</v>
      </c>
      <c r="W2429" s="15" t="n">
        <f aca="false">IF(U2429="Yes",1,0)</f>
        <v>1</v>
      </c>
      <c r="X2429" s="15" t="str">
        <f aca="false">IF(F2429&lt;=12,"0-12 months",IF(F2429&lt;=24,"13-24 months",IF(F2429&lt;=48,"25-48 months","49-72 months")))</f>
        <v>0-12 months</v>
      </c>
      <c r="Y2429" s="15" t="str">
        <f aca="false">IF(C2429=1,"Yes","No")</f>
        <v>No</v>
      </c>
      <c r="Z2429" s="15" t="n">
        <f aca="false">COUNTIF(J2429:O2429,"Yes")</f>
        <v>1</v>
      </c>
      <c r="AA2429" s="18" t="n">
        <f aca="false">S2429*W2429</f>
        <v>35.9</v>
      </c>
      <c r="AB2429" s="15" t="n">
        <f aca="false">(P2429="Month-to-month")+(I2429="Fiber optic")+(R2429="Electronic check")+(F2429&lt;=12)+(M2429="No")+(J2429="No")</f>
        <v>5</v>
      </c>
      <c r="AC2429" s="15" t="str">
        <f aca="false">IF(AB2429&gt;=5,"High",IF(AB2429&gt;=3,"Medium","Low"))</f>
        <v>High</v>
      </c>
    </row>
    <row r="2430" customFormat="false" ht="15" hidden="false" customHeight="false" outlineLevel="0" collapsed="false">
      <c r="A2430" s="15" t="s">
        <v>2527</v>
      </c>
      <c r="B2430" s="15" t="s">
        <v>98</v>
      </c>
      <c r="C2430" s="15" t="n">
        <v>0</v>
      </c>
      <c r="D2430" s="15" t="s">
        <v>24</v>
      </c>
      <c r="E2430" s="15" t="s">
        <v>26</v>
      </c>
      <c r="F2430" s="15" t="n">
        <v>38</v>
      </c>
      <c r="G2430" s="15" t="s">
        <v>26</v>
      </c>
      <c r="H2430" s="15" t="s">
        <v>26</v>
      </c>
      <c r="I2430" s="15" t="s">
        <v>102</v>
      </c>
      <c r="J2430" s="15" t="s">
        <v>24</v>
      </c>
      <c r="K2430" s="15" t="s">
        <v>24</v>
      </c>
      <c r="L2430" s="15" t="s">
        <v>26</v>
      </c>
      <c r="M2430" s="15" t="s">
        <v>24</v>
      </c>
      <c r="N2430" s="15" t="s">
        <v>26</v>
      </c>
      <c r="O2430" s="15" t="s">
        <v>26</v>
      </c>
      <c r="P2430" s="15" t="s">
        <v>25</v>
      </c>
      <c r="Q2430" s="15" t="s">
        <v>26</v>
      </c>
      <c r="R2430" s="15" t="s">
        <v>19</v>
      </c>
      <c r="S2430" s="18" t="n">
        <v>99.25</v>
      </c>
      <c r="T2430" s="15" t="n">
        <v>3777.15</v>
      </c>
      <c r="U2430" s="15" t="s">
        <v>26</v>
      </c>
      <c r="V2430" s="18" t="n">
        <f aca="false">IF(ISNUMBER(T2430),T2430,0)</f>
        <v>3777.15</v>
      </c>
      <c r="W2430" s="15" t="n">
        <f aca="false">IF(U2430="Yes",1,0)</f>
        <v>1</v>
      </c>
      <c r="X2430" s="15" t="str">
        <f aca="false">IF(F2430&lt;=12,"0-12 months",IF(F2430&lt;=24,"13-24 months",IF(F2430&lt;=48,"25-48 months","49-72 months")))</f>
        <v>25-48 months</v>
      </c>
      <c r="Y2430" s="15" t="str">
        <f aca="false">IF(C2430=1,"Yes","No")</f>
        <v>No</v>
      </c>
      <c r="Z2430" s="15" t="n">
        <f aca="false">COUNTIF(J2430:O2430,"Yes")</f>
        <v>3</v>
      </c>
      <c r="AA2430" s="18" t="n">
        <f aca="false">S2430*W2430</f>
        <v>99.25</v>
      </c>
      <c r="AB2430" s="15" t="n">
        <f aca="false">(P2430="Month-to-month")+(I2430="Fiber optic")+(R2430="Electronic check")+(F2430&lt;=12)+(M2430="No")+(J2430="No")</f>
        <v>4</v>
      </c>
      <c r="AC2430" s="15" t="str">
        <f aca="false">IF(AB2430&gt;=5,"High",IF(AB2430&gt;=3,"Medium","Low"))</f>
        <v>Medium</v>
      </c>
    </row>
    <row r="2431" customFormat="false" ht="15" hidden="false" customHeight="false" outlineLevel="0" collapsed="false">
      <c r="A2431" s="15" t="s">
        <v>2528</v>
      </c>
      <c r="B2431" s="15" t="s">
        <v>98</v>
      </c>
      <c r="C2431" s="15" t="n">
        <v>1</v>
      </c>
      <c r="D2431" s="15" t="s">
        <v>26</v>
      </c>
      <c r="E2431" s="15" t="s">
        <v>24</v>
      </c>
      <c r="F2431" s="15" t="n">
        <v>59</v>
      </c>
      <c r="G2431" s="15" t="s">
        <v>26</v>
      </c>
      <c r="H2431" s="15" t="s">
        <v>24</v>
      </c>
      <c r="I2431" s="15" t="s">
        <v>102</v>
      </c>
      <c r="J2431" s="15" t="s">
        <v>26</v>
      </c>
      <c r="K2431" s="15" t="s">
        <v>26</v>
      </c>
      <c r="L2431" s="15" t="s">
        <v>26</v>
      </c>
      <c r="M2431" s="15" t="s">
        <v>24</v>
      </c>
      <c r="N2431" s="15" t="s">
        <v>24</v>
      </c>
      <c r="O2431" s="15" t="s">
        <v>24</v>
      </c>
      <c r="P2431" s="15" t="s">
        <v>27</v>
      </c>
      <c r="Q2431" s="15" t="s">
        <v>26</v>
      </c>
      <c r="R2431" s="15" t="s">
        <v>21</v>
      </c>
      <c r="S2431" s="18" t="n">
        <v>82.95</v>
      </c>
      <c r="T2431" s="15" t="n">
        <v>4903.15</v>
      </c>
      <c r="U2431" s="15" t="s">
        <v>24</v>
      </c>
      <c r="V2431" s="18" t="n">
        <f aca="false">IF(ISNUMBER(T2431),T2431,0)</f>
        <v>4903.15</v>
      </c>
      <c r="W2431" s="15" t="n">
        <f aca="false">IF(U2431="Yes",1,0)</f>
        <v>0</v>
      </c>
      <c r="X2431" s="15" t="str">
        <f aca="false">IF(F2431&lt;=12,"0-12 months",IF(F2431&lt;=24,"13-24 months",IF(F2431&lt;=48,"25-48 months","49-72 months")))</f>
        <v>49-72 months</v>
      </c>
      <c r="Y2431" s="15" t="str">
        <f aca="false">IF(C2431=1,"Yes","No")</f>
        <v>Yes</v>
      </c>
      <c r="Z2431" s="15" t="n">
        <f aca="false">COUNTIF(J2431:O2431,"Yes")</f>
        <v>3</v>
      </c>
      <c r="AA2431" s="18" t="n">
        <f aca="false">S2431*W2431</f>
        <v>0</v>
      </c>
      <c r="AB2431" s="15" t="n">
        <f aca="false">(P2431="Month-to-month")+(I2431="Fiber optic")+(R2431="Electronic check")+(F2431&lt;=12)+(M2431="No")+(J2431="No")</f>
        <v>2</v>
      </c>
      <c r="AC2431" s="15" t="str">
        <f aca="false">IF(AB2431&gt;=5,"High",IF(AB2431&gt;=3,"Medium","Low"))</f>
        <v>Low</v>
      </c>
    </row>
    <row r="2432" customFormat="false" ht="15" hidden="false" customHeight="false" outlineLevel="0" collapsed="false">
      <c r="A2432" s="15" t="s">
        <v>2529</v>
      </c>
      <c r="B2432" s="15" t="s">
        <v>98</v>
      </c>
      <c r="C2432" s="15" t="n">
        <v>0</v>
      </c>
      <c r="D2432" s="15" t="s">
        <v>24</v>
      </c>
      <c r="E2432" s="15" t="s">
        <v>24</v>
      </c>
      <c r="F2432" s="15" t="n">
        <v>30</v>
      </c>
      <c r="G2432" s="15" t="s">
        <v>26</v>
      </c>
      <c r="H2432" s="15" t="s">
        <v>24</v>
      </c>
      <c r="I2432" s="15" t="s">
        <v>96</v>
      </c>
      <c r="J2432" s="15" t="s">
        <v>26</v>
      </c>
      <c r="K2432" s="15" t="s">
        <v>24</v>
      </c>
      <c r="L2432" s="15" t="s">
        <v>26</v>
      </c>
      <c r="M2432" s="15" t="s">
        <v>24</v>
      </c>
      <c r="N2432" s="15" t="s">
        <v>24</v>
      </c>
      <c r="O2432" s="15" t="s">
        <v>24</v>
      </c>
      <c r="P2432" s="15" t="s">
        <v>29</v>
      </c>
      <c r="Q2432" s="15" t="s">
        <v>26</v>
      </c>
      <c r="R2432" s="15" t="s">
        <v>17</v>
      </c>
      <c r="S2432" s="18" t="n">
        <v>55.65</v>
      </c>
      <c r="T2432" s="15" t="n">
        <v>1653.85</v>
      </c>
      <c r="U2432" s="15" t="s">
        <v>24</v>
      </c>
      <c r="V2432" s="18" t="n">
        <f aca="false">IF(ISNUMBER(T2432),T2432,0)</f>
        <v>1653.85</v>
      </c>
      <c r="W2432" s="15" t="n">
        <f aca="false">IF(U2432="Yes",1,0)</f>
        <v>0</v>
      </c>
      <c r="X2432" s="15" t="str">
        <f aca="false">IF(F2432&lt;=12,"0-12 months",IF(F2432&lt;=24,"13-24 months",IF(F2432&lt;=48,"25-48 months","49-72 months")))</f>
        <v>25-48 months</v>
      </c>
      <c r="Y2432" s="15" t="str">
        <f aca="false">IF(C2432=1,"Yes","No")</f>
        <v>No</v>
      </c>
      <c r="Z2432" s="15" t="n">
        <f aca="false">COUNTIF(J2432:O2432,"Yes")</f>
        <v>2</v>
      </c>
      <c r="AA2432" s="18" t="n">
        <f aca="false">S2432*W2432</f>
        <v>0</v>
      </c>
      <c r="AB2432" s="15" t="n">
        <f aca="false">(P2432="Month-to-month")+(I2432="Fiber optic")+(R2432="Electronic check")+(F2432&lt;=12)+(M2432="No")+(J2432="No")</f>
        <v>1</v>
      </c>
      <c r="AC2432" s="15" t="str">
        <f aca="false">IF(AB2432&gt;=5,"High",IF(AB2432&gt;=3,"Medium","Low"))</f>
        <v>Low</v>
      </c>
    </row>
    <row r="2433" customFormat="false" ht="15" hidden="false" customHeight="false" outlineLevel="0" collapsed="false">
      <c r="A2433" s="15" t="s">
        <v>2530</v>
      </c>
      <c r="B2433" s="15" t="s">
        <v>98</v>
      </c>
      <c r="C2433" s="15" t="n">
        <v>1</v>
      </c>
      <c r="D2433" s="15" t="s">
        <v>24</v>
      </c>
      <c r="E2433" s="15" t="s">
        <v>24</v>
      </c>
      <c r="F2433" s="15" t="n">
        <v>2</v>
      </c>
      <c r="G2433" s="15" t="s">
        <v>24</v>
      </c>
      <c r="H2433" s="15" t="s">
        <v>95</v>
      </c>
      <c r="I2433" s="15" t="s">
        <v>96</v>
      </c>
      <c r="J2433" s="15" t="s">
        <v>24</v>
      </c>
      <c r="K2433" s="15" t="s">
        <v>24</v>
      </c>
      <c r="L2433" s="15" t="s">
        <v>24</v>
      </c>
      <c r="M2433" s="15" t="s">
        <v>24</v>
      </c>
      <c r="N2433" s="15" t="s">
        <v>24</v>
      </c>
      <c r="O2433" s="15" t="s">
        <v>24</v>
      </c>
      <c r="P2433" s="15" t="s">
        <v>25</v>
      </c>
      <c r="Q2433" s="15" t="s">
        <v>26</v>
      </c>
      <c r="R2433" s="15" t="s">
        <v>17</v>
      </c>
      <c r="S2433" s="18" t="n">
        <v>24.45</v>
      </c>
      <c r="T2433" s="15" t="n">
        <v>47.5</v>
      </c>
      <c r="U2433" s="15" t="s">
        <v>26</v>
      </c>
      <c r="V2433" s="18" t="n">
        <f aca="false">IF(ISNUMBER(T2433),T2433,0)</f>
        <v>47.5</v>
      </c>
      <c r="W2433" s="15" t="n">
        <f aca="false">IF(U2433="Yes",1,0)</f>
        <v>1</v>
      </c>
      <c r="X2433" s="15" t="str">
        <f aca="false">IF(F2433&lt;=12,"0-12 months",IF(F2433&lt;=24,"13-24 months",IF(F2433&lt;=48,"25-48 months","49-72 months")))</f>
        <v>0-12 months</v>
      </c>
      <c r="Y2433" s="15" t="str">
        <f aca="false">IF(C2433=1,"Yes","No")</f>
        <v>Yes</v>
      </c>
      <c r="Z2433" s="15" t="n">
        <f aca="false">COUNTIF(J2433:O2433,"Yes")</f>
        <v>0</v>
      </c>
      <c r="AA2433" s="18" t="n">
        <f aca="false">S2433*W2433</f>
        <v>24.45</v>
      </c>
      <c r="AB2433" s="15" t="n">
        <f aca="false">(P2433="Month-to-month")+(I2433="Fiber optic")+(R2433="Electronic check")+(F2433&lt;=12)+(M2433="No")+(J2433="No")</f>
        <v>4</v>
      </c>
      <c r="AC2433" s="15" t="str">
        <f aca="false">IF(AB2433&gt;=5,"High",IF(AB2433&gt;=3,"Medium","Low"))</f>
        <v>Medium</v>
      </c>
    </row>
    <row r="2434" customFormat="false" ht="15" hidden="false" customHeight="false" outlineLevel="0" collapsed="false">
      <c r="A2434" s="15" t="s">
        <v>2531</v>
      </c>
      <c r="B2434" s="15" t="s">
        <v>94</v>
      </c>
      <c r="C2434" s="15" t="n">
        <v>1</v>
      </c>
      <c r="D2434" s="15" t="s">
        <v>26</v>
      </c>
      <c r="E2434" s="15" t="s">
        <v>24</v>
      </c>
      <c r="F2434" s="15" t="n">
        <v>50</v>
      </c>
      <c r="G2434" s="15" t="s">
        <v>26</v>
      </c>
      <c r="H2434" s="15" t="s">
        <v>26</v>
      </c>
      <c r="I2434" s="15" t="s">
        <v>24</v>
      </c>
      <c r="J2434" s="15" t="s">
        <v>28</v>
      </c>
      <c r="K2434" s="15" t="s">
        <v>28</v>
      </c>
      <c r="L2434" s="15" t="s">
        <v>28</v>
      </c>
      <c r="M2434" s="15" t="s">
        <v>28</v>
      </c>
      <c r="N2434" s="15" t="s">
        <v>28</v>
      </c>
      <c r="O2434" s="15" t="s">
        <v>28</v>
      </c>
      <c r="P2434" s="15" t="s">
        <v>27</v>
      </c>
      <c r="Q2434" s="15" t="s">
        <v>24</v>
      </c>
      <c r="R2434" s="15" t="s">
        <v>15</v>
      </c>
      <c r="S2434" s="18" t="n">
        <v>25.2</v>
      </c>
      <c r="T2434" s="15" t="n">
        <v>1306.3</v>
      </c>
      <c r="U2434" s="15" t="s">
        <v>24</v>
      </c>
      <c r="V2434" s="18" t="n">
        <f aca="false">IF(ISNUMBER(T2434),T2434,0)</f>
        <v>1306.3</v>
      </c>
      <c r="W2434" s="15" t="n">
        <f aca="false">IF(U2434="Yes",1,0)</f>
        <v>0</v>
      </c>
      <c r="X2434" s="15" t="str">
        <f aca="false">IF(F2434&lt;=12,"0-12 months",IF(F2434&lt;=24,"13-24 months",IF(F2434&lt;=48,"25-48 months","49-72 months")))</f>
        <v>49-72 months</v>
      </c>
      <c r="Y2434" s="15" t="str">
        <f aca="false">IF(C2434=1,"Yes","No")</f>
        <v>Yes</v>
      </c>
      <c r="Z2434" s="15" t="n">
        <f aca="false">COUNTIF(J2434:O2434,"Yes")</f>
        <v>0</v>
      </c>
      <c r="AA2434" s="18" t="n">
        <f aca="false">S2434*W2434</f>
        <v>0</v>
      </c>
      <c r="AB2434" s="15" t="n">
        <f aca="false">(P2434="Month-to-month")+(I2434="Fiber optic")+(R2434="Electronic check")+(F2434&lt;=12)+(M2434="No")+(J2434="No")</f>
        <v>1</v>
      </c>
      <c r="AC2434" s="15" t="str">
        <f aca="false">IF(AB2434&gt;=5,"High",IF(AB2434&gt;=3,"Medium","Low"))</f>
        <v>Low</v>
      </c>
    </row>
    <row r="2435" customFormat="false" ht="15" hidden="false" customHeight="false" outlineLevel="0" collapsed="false">
      <c r="A2435" s="15" t="s">
        <v>2532</v>
      </c>
      <c r="B2435" s="15" t="s">
        <v>98</v>
      </c>
      <c r="C2435" s="15" t="n">
        <v>0</v>
      </c>
      <c r="D2435" s="15" t="s">
        <v>24</v>
      </c>
      <c r="E2435" s="15" t="s">
        <v>24</v>
      </c>
      <c r="F2435" s="15" t="n">
        <v>9</v>
      </c>
      <c r="G2435" s="15" t="s">
        <v>24</v>
      </c>
      <c r="H2435" s="15" t="s">
        <v>95</v>
      </c>
      <c r="I2435" s="15" t="s">
        <v>96</v>
      </c>
      <c r="J2435" s="15" t="s">
        <v>26</v>
      </c>
      <c r="K2435" s="15" t="s">
        <v>24</v>
      </c>
      <c r="L2435" s="15" t="s">
        <v>26</v>
      </c>
      <c r="M2435" s="15" t="s">
        <v>26</v>
      </c>
      <c r="N2435" s="15" t="s">
        <v>24</v>
      </c>
      <c r="O2435" s="15" t="s">
        <v>26</v>
      </c>
      <c r="P2435" s="15" t="s">
        <v>27</v>
      </c>
      <c r="Q2435" s="15" t="s">
        <v>24</v>
      </c>
      <c r="R2435" s="15" t="s">
        <v>17</v>
      </c>
      <c r="S2435" s="18" t="n">
        <v>50.8</v>
      </c>
      <c r="T2435" s="15" t="n">
        <v>463.6</v>
      </c>
      <c r="U2435" s="15" t="s">
        <v>24</v>
      </c>
      <c r="V2435" s="18" t="n">
        <f aca="false">IF(ISNUMBER(T2435),T2435,0)</f>
        <v>463.6</v>
      </c>
      <c r="W2435" s="15" t="n">
        <f aca="false">IF(U2435="Yes",1,0)</f>
        <v>0</v>
      </c>
      <c r="X2435" s="15" t="str">
        <f aca="false">IF(F2435&lt;=12,"0-12 months",IF(F2435&lt;=24,"13-24 months",IF(F2435&lt;=48,"25-48 months","49-72 months")))</f>
        <v>0-12 months</v>
      </c>
      <c r="Y2435" s="15" t="str">
        <f aca="false">IF(C2435=1,"Yes","No")</f>
        <v>No</v>
      </c>
      <c r="Z2435" s="15" t="n">
        <f aca="false">COUNTIF(J2435:O2435,"Yes")</f>
        <v>4</v>
      </c>
      <c r="AA2435" s="18" t="n">
        <f aca="false">S2435*W2435</f>
        <v>0</v>
      </c>
      <c r="AB2435" s="15" t="n">
        <f aca="false">(P2435="Month-to-month")+(I2435="Fiber optic")+(R2435="Electronic check")+(F2435&lt;=12)+(M2435="No")+(J2435="No")</f>
        <v>1</v>
      </c>
      <c r="AC2435" s="15" t="str">
        <f aca="false">IF(AB2435&gt;=5,"High",IF(AB2435&gt;=3,"Medium","Low"))</f>
        <v>Low</v>
      </c>
    </row>
    <row r="2436" customFormat="false" ht="15" hidden="false" customHeight="false" outlineLevel="0" collapsed="false">
      <c r="A2436" s="15" t="s">
        <v>2533</v>
      </c>
      <c r="B2436" s="15" t="s">
        <v>94</v>
      </c>
      <c r="C2436" s="15" t="n">
        <v>0</v>
      </c>
      <c r="D2436" s="15" t="s">
        <v>26</v>
      </c>
      <c r="E2436" s="15" t="s">
        <v>26</v>
      </c>
      <c r="F2436" s="15" t="n">
        <v>3</v>
      </c>
      <c r="G2436" s="15" t="s">
        <v>26</v>
      </c>
      <c r="H2436" s="15" t="s">
        <v>24</v>
      </c>
      <c r="I2436" s="15" t="s">
        <v>24</v>
      </c>
      <c r="J2436" s="15" t="s">
        <v>28</v>
      </c>
      <c r="K2436" s="15" t="s">
        <v>28</v>
      </c>
      <c r="L2436" s="15" t="s">
        <v>28</v>
      </c>
      <c r="M2436" s="15" t="s">
        <v>28</v>
      </c>
      <c r="N2436" s="15" t="s">
        <v>28</v>
      </c>
      <c r="O2436" s="15" t="s">
        <v>28</v>
      </c>
      <c r="P2436" s="15" t="s">
        <v>25</v>
      </c>
      <c r="Q2436" s="15" t="s">
        <v>24</v>
      </c>
      <c r="R2436" s="15" t="s">
        <v>17</v>
      </c>
      <c r="S2436" s="18" t="n">
        <v>19.65</v>
      </c>
      <c r="T2436" s="15" t="n">
        <v>60.65</v>
      </c>
      <c r="U2436" s="15" t="s">
        <v>24</v>
      </c>
      <c r="V2436" s="18" t="n">
        <f aca="false">IF(ISNUMBER(T2436),T2436,0)</f>
        <v>60.65</v>
      </c>
      <c r="W2436" s="15" t="n">
        <f aca="false">IF(U2436="Yes",1,0)</f>
        <v>0</v>
      </c>
      <c r="X2436" s="15" t="str">
        <f aca="false">IF(F2436&lt;=12,"0-12 months",IF(F2436&lt;=24,"13-24 months",IF(F2436&lt;=48,"25-48 months","49-72 months")))</f>
        <v>0-12 months</v>
      </c>
      <c r="Y2436" s="15" t="str">
        <f aca="false">IF(C2436=1,"Yes","No")</f>
        <v>No</v>
      </c>
      <c r="Z2436" s="15" t="n">
        <f aca="false">COUNTIF(J2436:O2436,"Yes")</f>
        <v>0</v>
      </c>
      <c r="AA2436" s="18" t="n">
        <f aca="false">S2436*W2436</f>
        <v>0</v>
      </c>
      <c r="AB2436" s="15" t="n">
        <f aca="false">(P2436="Month-to-month")+(I2436="Fiber optic")+(R2436="Electronic check")+(F2436&lt;=12)+(M2436="No")+(J2436="No")</f>
        <v>2</v>
      </c>
      <c r="AC2436" s="15" t="str">
        <f aca="false">IF(AB2436&gt;=5,"High",IF(AB2436&gt;=3,"Medium","Low"))</f>
        <v>Low</v>
      </c>
    </row>
    <row r="2437" customFormat="false" ht="15" hidden="false" customHeight="false" outlineLevel="0" collapsed="false">
      <c r="A2437" s="15" t="s">
        <v>2534</v>
      </c>
      <c r="B2437" s="15" t="s">
        <v>94</v>
      </c>
      <c r="C2437" s="15" t="n">
        <v>0</v>
      </c>
      <c r="D2437" s="15" t="s">
        <v>24</v>
      </c>
      <c r="E2437" s="15" t="s">
        <v>26</v>
      </c>
      <c r="F2437" s="15" t="n">
        <v>14</v>
      </c>
      <c r="G2437" s="15" t="s">
        <v>26</v>
      </c>
      <c r="H2437" s="15" t="s">
        <v>24</v>
      </c>
      <c r="I2437" s="15" t="s">
        <v>96</v>
      </c>
      <c r="J2437" s="15" t="s">
        <v>24</v>
      </c>
      <c r="K2437" s="15" t="s">
        <v>24</v>
      </c>
      <c r="L2437" s="15" t="s">
        <v>26</v>
      </c>
      <c r="M2437" s="15" t="s">
        <v>24</v>
      </c>
      <c r="N2437" s="15" t="s">
        <v>26</v>
      </c>
      <c r="O2437" s="15" t="s">
        <v>24</v>
      </c>
      <c r="P2437" s="15" t="s">
        <v>25</v>
      </c>
      <c r="Q2437" s="15" t="s">
        <v>26</v>
      </c>
      <c r="R2437" s="15" t="s">
        <v>21</v>
      </c>
      <c r="S2437" s="18" t="n">
        <v>59.8</v>
      </c>
      <c r="T2437" s="15" t="n">
        <v>824.85</v>
      </c>
      <c r="U2437" s="15" t="s">
        <v>24</v>
      </c>
      <c r="V2437" s="18" t="n">
        <f aca="false">IF(ISNUMBER(T2437),T2437,0)</f>
        <v>824.85</v>
      </c>
      <c r="W2437" s="15" t="n">
        <f aca="false">IF(U2437="Yes",1,0)</f>
        <v>0</v>
      </c>
      <c r="X2437" s="15" t="str">
        <f aca="false">IF(F2437&lt;=12,"0-12 months",IF(F2437&lt;=24,"13-24 months",IF(F2437&lt;=48,"25-48 months","49-72 months")))</f>
        <v>13-24 months</v>
      </c>
      <c r="Y2437" s="15" t="str">
        <f aca="false">IF(C2437=1,"Yes","No")</f>
        <v>No</v>
      </c>
      <c r="Z2437" s="15" t="n">
        <f aca="false">COUNTIF(J2437:O2437,"Yes")</f>
        <v>2</v>
      </c>
      <c r="AA2437" s="18" t="n">
        <f aca="false">S2437*W2437</f>
        <v>0</v>
      </c>
      <c r="AB2437" s="15" t="n">
        <f aca="false">(P2437="Month-to-month")+(I2437="Fiber optic")+(R2437="Electronic check")+(F2437&lt;=12)+(M2437="No")+(J2437="No")</f>
        <v>3</v>
      </c>
      <c r="AC2437" s="15" t="str">
        <f aca="false">IF(AB2437&gt;=5,"High",IF(AB2437&gt;=3,"Medium","Low"))</f>
        <v>Medium</v>
      </c>
    </row>
    <row r="2438" customFormat="false" ht="15" hidden="false" customHeight="false" outlineLevel="0" collapsed="false">
      <c r="A2438" s="15" t="s">
        <v>2535</v>
      </c>
      <c r="B2438" s="15" t="s">
        <v>94</v>
      </c>
      <c r="C2438" s="15" t="n">
        <v>1</v>
      </c>
      <c r="D2438" s="15" t="s">
        <v>24</v>
      </c>
      <c r="E2438" s="15" t="s">
        <v>24</v>
      </c>
      <c r="F2438" s="15" t="n">
        <v>31</v>
      </c>
      <c r="G2438" s="15" t="s">
        <v>26</v>
      </c>
      <c r="H2438" s="15" t="s">
        <v>24</v>
      </c>
      <c r="I2438" s="15" t="s">
        <v>102</v>
      </c>
      <c r="J2438" s="15" t="s">
        <v>26</v>
      </c>
      <c r="K2438" s="15" t="s">
        <v>24</v>
      </c>
      <c r="L2438" s="15" t="s">
        <v>24</v>
      </c>
      <c r="M2438" s="15" t="s">
        <v>24</v>
      </c>
      <c r="N2438" s="15" t="s">
        <v>24</v>
      </c>
      <c r="O2438" s="15" t="s">
        <v>24</v>
      </c>
      <c r="P2438" s="15" t="s">
        <v>25</v>
      </c>
      <c r="Q2438" s="15" t="s">
        <v>26</v>
      </c>
      <c r="R2438" s="15" t="s">
        <v>21</v>
      </c>
      <c r="S2438" s="18" t="n">
        <v>73.55</v>
      </c>
      <c r="T2438" s="15" t="n">
        <v>2094.65</v>
      </c>
      <c r="U2438" s="15" t="s">
        <v>24</v>
      </c>
      <c r="V2438" s="18" t="n">
        <f aca="false">IF(ISNUMBER(T2438),T2438,0)</f>
        <v>2094.65</v>
      </c>
      <c r="W2438" s="15" t="n">
        <f aca="false">IF(U2438="Yes",1,0)</f>
        <v>0</v>
      </c>
      <c r="X2438" s="15" t="str">
        <f aca="false">IF(F2438&lt;=12,"0-12 months",IF(F2438&lt;=24,"13-24 months",IF(F2438&lt;=48,"25-48 months","49-72 months")))</f>
        <v>25-48 months</v>
      </c>
      <c r="Y2438" s="15" t="str">
        <f aca="false">IF(C2438=1,"Yes","No")</f>
        <v>Yes</v>
      </c>
      <c r="Z2438" s="15" t="n">
        <f aca="false">COUNTIF(J2438:O2438,"Yes")</f>
        <v>1</v>
      </c>
      <c r="AA2438" s="18" t="n">
        <f aca="false">S2438*W2438</f>
        <v>0</v>
      </c>
      <c r="AB2438" s="15" t="n">
        <f aca="false">(P2438="Month-to-month")+(I2438="Fiber optic")+(R2438="Electronic check")+(F2438&lt;=12)+(M2438="No")+(J2438="No")</f>
        <v>3</v>
      </c>
      <c r="AC2438" s="15" t="str">
        <f aca="false">IF(AB2438&gt;=5,"High",IF(AB2438&gt;=3,"Medium","Low"))</f>
        <v>Medium</v>
      </c>
    </row>
    <row r="2439" customFormat="false" ht="15" hidden="false" customHeight="false" outlineLevel="0" collapsed="false">
      <c r="A2439" s="15" t="s">
        <v>2536</v>
      </c>
      <c r="B2439" s="15" t="s">
        <v>94</v>
      </c>
      <c r="C2439" s="15" t="n">
        <v>0</v>
      </c>
      <c r="D2439" s="15" t="s">
        <v>24</v>
      </c>
      <c r="E2439" s="15" t="s">
        <v>24</v>
      </c>
      <c r="F2439" s="15" t="n">
        <v>7</v>
      </c>
      <c r="G2439" s="15" t="s">
        <v>26</v>
      </c>
      <c r="H2439" s="15" t="s">
        <v>24</v>
      </c>
      <c r="I2439" s="15" t="s">
        <v>96</v>
      </c>
      <c r="J2439" s="15" t="s">
        <v>26</v>
      </c>
      <c r="K2439" s="15" t="s">
        <v>26</v>
      </c>
      <c r="L2439" s="15" t="s">
        <v>26</v>
      </c>
      <c r="M2439" s="15" t="s">
        <v>24</v>
      </c>
      <c r="N2439" s="15" t="s">
        <v>24</v>
      </c>
      <c r="O2439" s="15" t="s">
        <v>24</v>
      </c>
      <c r="P2439" s="15" t="s">
        <v>25</v>
      </c>
      <c r="Q2439" s="15" t="s">
        <v>24</v>
      </c>
      <c r="R2439" s="15" t="s">
        <v>15</v>
      </c>
      <c r="S2439" s="18" t="n">
        <v>61.4</v>
      </c>
      <c r="T2439" s="15" t="n">
        <v>438.9</v>
      </c>
      <c r="U2439" s="15" t="s">
        <v>24</v>
      </c>
      <c r="V2439" s="18" t="n">
        <f aca="false">IF(ISNUMBER(T2439),T2439,0)</f>
        <v>438.9</v>
      </c>
      <c r="W2439" s="15" t="n">
        <f aca="false">IF(U2439="Yes",1,0)</f>
        <v>0</v>
      </c>
      <c r="X2439" s="15" t="str">
        <f aca="false">IF(F2439&lt;=12,"0-12 months",IF(F2439&lt;=24,"13-24 months",IF(F2439&lt;=48,"25-48 months","49-72 months")))</f>
        <v>0-12 months</v>
      </c>
      <c r="Y2439" s="15" t="str">
        <f aca="false">IF(C2439=1,"Yes","No")</f>
        <v>No</v>
      </c>
      <c r="Z2439" s="15" t="n">
        <f aca="false">COUNTIF(J2439:O2439,"Yes")</f>
        <v>3</v>
      </c>
      <c r="AA2439" s="18" t="n">
        <f aca="false">S2439*W2439</f>
        <v>0</v>
      </c>
      <c r="AB2439" s="15" t="n">
        <f aca="false">(P2439="Month-to-month")+(I2439="Fiber optic")+(R2439="Electronic check")+(F2439&lt;=12)+(M2439="No")+(J2439="No")</f>
        <v>4</v>
      </c>
      <c r="AC2439" s="15" t="str">
        <f aca="false">IF(AB2439&gt;=5,"High",IF(AB2439&gt;=3,"Medium","Low"))</f>
        <v>Medium</v>
      </c>
    </row>
    <row r="2440" customFormat="false" ht="15" hidden="false" customHeight="false" outlineLevel="0" collapsed="false">
      <c r="A2440" s="15" t="s">
        <v>2537</v>
      </c>
      <c r="B2440" s="15" t="s">
        <v>94</v>
      </c>
      <c r="C2440" s="15" t="n">
        <v>0</v>
      </c>
      <c r="D2440" s="15" t="s">
        <v>24</v>
      </c>
      <c r="E2440" s="15" t="s">
        <v>24</v>
      </c>
      <c r="F2440" s="15" t="n">
        <v>8</v>
      </c>
      <c r="G2440" s="15" t="s">
        <v>26</v>
      </c>
      <c r="H2440" s="15" t="s">
        <v>26</v>
      </c>
      <c r="I2440" s="15" t="s">
        <v>102</v>
      </c>
      <c r="J2440" s="15" t="s">
        <v>26</v>
      </c>
      <c r="K2440" s="15" t="s">
        <v>24</v>
      </c>
      <c r="L2440" s="15" t="s">
        <v>24</v>
      </c>
      <c r="M2440" s="15" t="s">
        <v>26</v>
      </c>
      <c r="N2440" s="15" t="s">
        <v>26</v>
      </c>
      <c r="O2440" s="15" t="s">
        <v>26</v>
      </c>
      <c r="P2440" s="15" t="s">
        <v>25</v>
      </c>
      <c r="Q2440" s="15" t="s">
        <v>26</v>
      </c>
      <c r="R2440" s="15" t="s">
        <v>19</v>
      </c>
      <c r="S2440" s="18" t="n">
        <v>103.35</v>
      </c>
      <c r="T2440" s="15" t="n">
        <v>847.3</v>
      </c>
      <c r="U2440" s="15" t="s">
        <v>26</v>
      </c>
      <c r="V2440" s="18" t="n">
        <f aca="false">IF(ISNUMBER(T2440),T2440,0)</f>
        <v>847.3</v>
      </c>
      <c r="W2440" s="15" t="n">
        <f aca="false">IF(U2440="Yes",1,0)</f>
        <v>1</v>
      </c>
      <c r="X2440" s="15" t="str">
        <f aca="false">IF(F2440&lt;=12,"0-12 months",IF(F2440&lt;=24,"13-24 months",IF(F2440&lt;=48,"25-48 months","49-72 months")))</f>
        <v>0-12 months</v>
      </c>
      <c r="Y2440" s="15" t="str">
        <f aca="false">IF(C2440=1,"Yes","No")</f>
        <v>No</v>
      </c>
      <c r="Z2440" s="15" t="n">
        <f aca="false">COUNTIF(J2440:O2440,"Yes")</f>
        <v>4</v>
      </c>
      <c r="AA2440" s="18" t="n">
        <f aca="false">S2440*W2440</f>
        <v>103.35</v>
      </c>
      <c r="AB2440" s="15" t="n">
        <f aca="false">(P2440="Month-to-month")+(I2440="Fiber optic")+(R2440="Electronic check")+(F2440&lt;=12)+(M2440="No")+(J2440="No")</f>
        <v>3</v>
      </c>
      <c r="AC2440" s="15" t="str">
        <f aca="false">IF(AB2440&gt;=5,"High",IF(AB2440&gt;=3,"Medium","Low"))</f>
        <v>Medium</v>
      </c>
    </row>
    <row r="2441" customFormat="false" ht="15" hidden="false" customHeight="false" outlineLevel="0" collapsed="false">
      <c r="A2441" s="15" t="s">
        <v>2538</v>
      </c>
      <c r="B2441" s="15" t="s">
        <v>98</v>
      </c>
      <c r="C2441" s="15" t="n">
        <v>0</v>
      </c>
      <c r="D2441" s="15" t="s">
        <v>26</v>
      </c>
      <c r="E2441" s="15" t="s">
        <v>26</v>
      </c>
      <c r="F2441" s="15" t="n">
        <v>17</v>
      </c>
      <c r="G2441" s="15" t="s">
        <v>26</v>
      </c>
      <c r="H2441" s="15" t="s">
        <v>24</v>
      </c>
      <c r="I2441" s="15" t="s">
        <v>24</v>
      </c>
      <c r="J2441" s="15" t="s">
        <v>28</v>
      </c>
      <c r="K2441" s="15" t="s">
        <v>28</v>
      </c>
      <c r="L2441" s="15" t="s">
        <v>28</v>
      </c>
      <c r="M2441" s="15" t="s">
        <v>28</v>
      </c>
      <c r="N2441" s="15" t="s">
        <v>28</v>
      </c>
      <c r="O2441" s="15" t="s">
        <v>28</v>
      </c>
      <c r="P2441" s="15" t="s">
        <v>27</v>
      </c>
      <c r="Q2441" s="15" t="s">
        <v>24</v>
      </c>
      <c r="R2441" s="15" t="s">
        <v>19</v>
      </c>
      <c r="S2441" s="18" t="n">
        <v>19.9</v>
      </c>
      <c r="T2441" s="15" t="n">
        <v>329.75</v>
      </c>
      <c r="U2441" s="15" t="s">
        <v>24</v>
      </c>
      <c r="V2441" s="18" t="n">
        <f aca="false">IF(ISNUMBER(T2441),T2441,0)</f>
        <v>329.75</v>
      </c>
      <c r="W2441" s="15" t="n">
        <f aca="false">IF(U2441="Yes",1,0)</f>
        <v>0</v>
      </c>
      <c r="X2441" s="15" t="str">
        <f aca="false">IF(F2441&lt;=12,"0-12 months",IF(F2441&lt;=24,"13-24 months",IF(F2441&lt;=48,"25-48 months","49-72 months")))</f>
        <v>13-24 months</v>
      </c>
      <c r="Y2441" s="15" t="str">
        <f aca="false">IF(C2441=1,"Yes","No")</f>
        <v>No</v>
      </c>
      <c r="Z2441" s="15" t="n">
        <f aca="false">COUNTIF(J2441:O2441,"Yes")</f>
        <v>0</v>
      </c>
      <c r="AA2441" s="18" t="n">
        <f aca="false">S2441*W2441</f>
        <v>0</v>
      </c>
      <c r="AB2441" s="15" t="n">
        <f aca="false">(P2441="Month-to-month")+(I2441="Fiber optic")+(R2441="Electronic check")+(F2441&lt;=12)+(M2441="No")+(J2441="No")</f>
        <v>0</v>
      </c>
      <c r="AC2441" s="15" t="str">
        <f aca="false">IF(AB2441&gt;=5,"High",IF(AB2441&gt;=3,"Medium","Low"))</f>
        <v>Low</v>
      </c>
    </row>
    <row r="2442" customFormat="false" ht="15" hidden="false" customHeight="false" outlineLevel="0" collapsed="false">
      <c r="A2442" s="15" t="s">
        <v>2539</v>
      </c>
      <c r="B2442" s="15" t="s">
        <v>98</v>
      </c>
      <c r="C2442" s="15" t="n">
        <v>0</v>
      </c>
      <c r="D2442" s="15" t="s">
        <v>26</v>
      </c>
      <c r="E2442" s="15" t="s">
        <v>26</v>
      </c>
      <c r="F2442" s="15" t="n">
        <v>32</v>
      </c>
      <c r="G2442" s="15" t="s">
        <v>26</v>
      </c>
      <c r="H2442" s="15" t="s">
        <v>24</v>
      </c>
      <c r="I2442" s="15" t="s">
        <v>24</v>
      </c>
      <c r="J2442" s="15" t="s">
        <v>28</v>
      </c>
      <c r="K2442" s="15" t="s">
        <v>28</v>
      </c>
      <c r="L2442" s="15" t="s">
        <v>28</v>
      </c>
      <c r="M2442" s="15" t="s">
        <v>28</v>
      </c>
      <c r="N2442" s="15" t="s">
        <v>28</v>
      </c>
      <c r="O2442" s="15" t="s">
        <v>28</v>
      </c>
      <c r="P2442" s="15" t="s">
        <v>25</v>
      </c>
      <c r="Q2442" s="15" t="s">
        <v>26</v>
      </c>
      <c r="R2442" s="15" t="s">
        <v>21</v>
      </c>
      <c r="S2442" s="18" t="n">
        <v>19.45</v>
      </c>
      <c r="T2442" s="15" t="n">
        <v>674.55</v>
      </c>
      <c r="U2442" s="15" t="s">
        <v>24</v>
      </c>
      <c r="V2442" s="18" t="n">
        <f aca="false">IF(ISNUMBER(T2442),T2442,0)</f>
        <v>674.55</v>
      </c>
      <c r="W2442" s="15" t="n">
        <f aca="false">IF(U2442="Yes",1,0)</f>
        <v>0</v>
      </c>
      <c r="X2442" s="15" t="str">
        <f aca="false">IF(F2442&lt;=12,"0-12 months",IF(F2442&lt;=24,"13-24 months",IF(F2442&lt;=48,"25-48 months","49-72 months")))</f>
        <v>25-48 months</v>
      </c>
      <c r="Y2442" s="15" t="str">
        <f aca="false">IF(C2442=1,"Yes","No")</f>
        <v>No</v>
      </c>
      <c r="Z2442" s="15" t="n">
        <f aca="false">COUNTIF(J2442:O2442,"Yes")</f>
        <v>0</v>
      </c>
      <c r="AA2442" s="18" t="n">
        <f aca="false">S2442*W2442</f>
        <v>0</v>
      </c>
      <c r="AB2442" s="15" t="n">
        <f aca="false">(P2442="Month-to-month")+(I2442="Fiber optic")+(R2442="Electronic check")+(F2442&lt;=12)+(M2442="No")+(J2442="No")</f>
        <v>1</v>
      </c>
      <c r="AC2442" s="15" t="str">
        <f aca="false">IF(AB2442&gt;=5,"High",IF(AB2442&gt;=3,"Medium","Low"))</f>
        <v>Low</v>
      </c>
    </row>
    <row r="2443" customFormat="false" ht="15" hidden="false" customHeight="false" outlineLevel="0" collapsed="false">
      <c r="A2443" s="15" t="s">
        <v>2540</v>
      </c>
      <c r="B2443" s="15" t="s">
        <v>94</v>
      </c>
      <c r="C2443" s="15" t="n">
        <v>1</v>
      </c>
      <c r="D2443" s="15" t="s">
        <v>24</v>
      </c>
      <c r="E2443" s="15" t="s">
        <v>24</v>
      </c>
      <c r="F2443" s="15" t="n">
        <v>2</v>
      </c>
      <c r="G2443" s="15" t="s">
        <v>26</v>
      </c>
      <c r="H2443" s="15" t="s">
        <v>24</v>
      </c>
      <c r="I2443" s="15" t="s">
        <v>102</v>
      </c>
      <c r="J2443" s="15" t="s">
        <v>24</v>
      </c>
      <c r="K2443" s="15" t="s">
        <v>24</v>
      </c>
      <c r="L2443" s="15" t="s">
        <v>24</v>
      </c>
      <c r="M2443" s="15" t="s">
        <v>24</v>
      </c>
      <c r="N2443" s="15" t="s">
        <v>26</v>
      </c>
      <c r="O2443" s="15" t="s">
        <v>24</v>
      </c>
      <c r="P2443" s="15" t="s">
        <v>25</v>
      </c>
      <c r="Q2443" s="15" t="s">
        <v>24</v>
      </c>
      <c r="R2443" s="15" t="s">
        <v>17</v>
      </c>
      <c r="S2443" s="18" t="n">
        <v>81.5</v>
      </c>
      <c r="T2443" s="15" t="n">
        <v>162.55</v>
      </c>
      <c r="U2443" s="15" t="s">
        <v>24</v>
      </c>
      <c r="V2443" s="18" t="n">
        <f aca="false">IF(ISNUMBER(T2443),T2443,0)</f>
        <v>162.55</v>
      </c>
      <c r="W2443" s="15" t="n">
        <f aca="false">IF(U2443="Yes",1,0)</f>
        <v>0</v>
      </c>
      <c r="X2443" s="15" t="str">
        <f aca="false">IF(F2443&lt;=12,"0-12 months",IF(F2443&lt;=24,"13-24 months",IF(F2443&lt;=48,"25-48 months","49-72 months")))</f>
        <v>0-12 months</v>
      </c>
      <c r="Y2443" s="15" t="str">
        <f aca="false">IF(C2443=1,"Yes","No")</f>
        <v>Yes</v>
      </c>
      <c r="Z2443" s="15" t="n">
        <f aca="false">COUNTIF(J2443:O2443,"Yes")</f>
        <v>1</v>
      </c>
      <c r="AA2443" s="18" t="n">
        <f aca="false">S2443*W2443</f>
        <v>0</v>
      </c>
      <c r="AB2443" s="15" t="n">
        <f aca="false">(P2443="Month-to-month")+(I2443="Fiber optic")+(R2443="Electronic check")+(F2443&lt;=12)+(M2443="No")+(J2443="No")</f>
        <v>5</v>
      </c>
      <c r="AC2443" s="15" t="str">
        <f aca="false">IF(AB2443&gt;=5,"High",IF(AB2443&gt;=3,"Medium","Low"))</f>
        <v>High</v>
      </c>
    </row>
    <row r="2444" customFormat="false" ht="15" hidden="false" customHeight="false" outlineLevel="0" collapsed="false">
      <c r="A2444" s="15" t="s">
        <v>2541</v>
      </c>
      <c r="B2444" s="15" t="s">
        <v>98</v>
      </c>
      <c r="C2444" s="15" t="n">
        <v>1</v>
      </c>
      <c r="D2444" s="15" t="s">
        <v>24</v>
      </c>
      <c r="E2444" s="15" t="s">
        <v>24</v>
      </c>
      <c r="F2444" s="15" t="n">
        <v>7</v>
      </c>
      <c r="G2444" s="15" t="s">
        <v>26</v>
      </c>
      <c r="H2444" s="15" t="s">
        <v>26</v>
      </c>
      <c r="I2444" s="15" t="s">
        <v>102</v>
      </c>
      <c r="J2444" s="15" t="s">
        <v>24</v>
      </c>
      <c r="K2444" s="15" t="s">
        <v>24</v>
      </c>
      <c r="L2444" s="15" t="s">
        <v>24</v>
      </c>
      <c r="M2444" s="15" t="s">
        <v>24</v>
      </c>
      <c r="N2444" s="15" t="s">
        <v>26</v>
      </c>
      <c r="O2444" s="15" t="s">
        <v>24</v>
      </c>
      <c r="P2444" s="15" t="s">
        <v>25</v>
      </c>
      <c r="Q2444" s="15" t="s">
        <v>26</v>
      </c>
      <c r="R2444" s="15" t="s">
        <v>15</v>
      </c>
      <c r="S2444" s="18" t="n">
        <v>84.8</v>
      </c>
      <c r="T2444" s="15" t="n">
        <v>546.95</v>
      </c>
      <c r="U2444" s="15" t="s">
        <v>26</v>
      </c>
      <c r="V2444" s="18" t="n">
        <f aca="false">IF(ISNUMBER(T2444),T2444,0)</f>
        <v>546.95</v>
      </c>
      <c r="W2444" s="15" t="n">
        <f aca="false">IF(U2444="Yes",1,0)</f>
        <v>1</v>
      </c>
      <c r="X2444" s="15" t="str">
        <f aca="false">IF(F2444&lt;=12,"0-12 months",IF(F2444&lt;=24,"13-24 months",IF(F2444&lt;=48,"25-48 months","49-72 months")))</f>
        <v>0-12 months</v>
      </c>
      <c r="Y2444" s="15" t="str">
        <f aca="false">IF(C2444=1,"Yes","No")</f>
        <v>Yes</v>
      </c>
      <c r="Z2444" s="15" t="n">
        <f aca="false">COUNTIF(J2444:O2444,"Yes")</f>
        <v>1</v>
      </c>
      <c r="AA2444" s="18" t="n">
        <f aca="false">S2444*W2444</f>
        <v>84.8</v>
      </c>
      <c r="AB2444" s="15" t="n">
        <f aca="false">(P2444="Month-to-month")+(I2444="Fiber optic")+(R2444="Electronic check")+(F2444&lt;=12)+(M2444="No")+(J2444="No")</f>
        <v>6</v>
      </c>
      <c r="AC2444" s="15" t="str">
        <f aca="false">IF(AB2444&gt;=5,"High",IF(AB2444&gt;=3,"Medium","Low"))</f>
        <v>High</v>
      </c>
    </row>
    <row r="2445" customFormat="false" ht="15" hidden="false" customHeight="false" outlineLevel="0" collapsed="false">
      <c r="A2445" s="15" t="s">
        <v>2542</v>
      </c>
      <c r="B2445" s="15" t="s">
        <v>94</v>
      </c>
      <c r="C2445" s="15" t="n">
        <v>0</v>
      </c>
      <c r="D2445" s="15" t="s">
        <v>26</v>
      </c>
      <c r="E2445" s="15" t="s">
        <v>26</v>
      </c>
      <c r="F2445" s="15" t="n">
        <v>72</v>
      </c>
      <c r="G2445" s="15" t="s">
        <v>26</v>
      </c>
      <c r="H2445" s="15" t="s">
        <v>26</v>
      </c>
      <c r="I2445" s="15" t="s">
        <v>102</v>
      </c>
      <c r="J2445" s="15" t="s">
        <v>26</v>
      </c>
      <c r="K2445" s="15" t="s">
        <v>26</v>
      </c>
      <c r="L2445" s="15" t="s">
        <v>26</v>
      </c>
      <c r="M2445" s="15" t="s">
        <v>24</v>
      </c>
      <c r="N2445" s="15" t="s">
        <v>26</v>
      </c>
      <c r="O2445" s="15" t="s">
        <v>26</v>
      </c>
      <c r="P2445" s="15" t="s">
        <v>29</v>
      </c>
      <c r="Q2445" s="15" t="s">
        <v>24</v>
      </c>
      <c r="R2445" s="15" t="s">
        <v>21</v>
      </c>
      <c r="S2445" s="18" t="n">
        <v>109.55</v>
      </c>
      <c r="T2445" s="15" t="n">
        <v>7887.25</v>
      </c>
      <c r="U2445" s="15" t="s">
        <v>24</v>
      </c>
      <c r="V2445" s="18" t="n">
        <f aca="false">IF(ISNUMBER(T2445),T2445,0)</f>
        <v>7887.25</v>
      </c>
      <c r="W2445" s="15" t="n">
        <f aca="false">IF(U2445="Yes",1,0)</f>
        <v>0</v>
      </c>
      <c r="X2445" s="15" t="str">
        <f aca="false">IF(F2445&lt;=12,"0-12 months",IF(F2445&lt;=24,"13-24 months",IF(F2445&lt;=48,"25-48 months","49-72 months")))</f>
        <v>49-72 months</v>
      </c>
      <c r="Y2445" s="15" t="str">
        <f aca="false">IF(C2445=1,"Yes","No")</f>
        <v>No</v>
      </c>
      <c r="Z2445" s="15" t="n">
        <f aca="false">COUNTIF(J2445:O2445,"Yes")</f>
        <v>5</v>
      </c>
      <c r="AA2445" s="18" t="n">
        <f aca="false">S2445*W2445</f>
        <v>0</v>
      </c>
      <c r="AB2445" s="15" t="n">
        <f aca="false">(P2445="Month-to-month")+(I2445="Fiber optic")+(R2445="Electronic check")+(F2445&lt;=12)+(M2445="No")+(J2445="No")</f>
        <v>2</v>
      </c>
      <c r="AC2445" s="15" t="str">
        <f aca="false">IF(AB2445&gt;=5,"High",IF(AB2445&gt;=3,"Medium","Low"))</f>
        <v>Low</v>
      </c>
    </row>
    <row r="2446" customFormat="false" ht="15" hidden="false" customHeight="false" outlineLevel="0" collapsed="false">
      <c r="A2446" s="15" t="s">
        <v>2543</v>
      </c>
      <c r="B2446" s="15" t="s">
        <v>94</v>
      </c>
      <c r="C2446" s="15" t="n">
        <v>1</v>
      </c>
      <c r="D2446" s="15" t="s">
        <v>24</v>
      </c>
      <c r="E2446" s="15" t="s">
        <v>24</v>
      </c>
      <c r="F2446" s="15" t="n">
        <v>31</v>
      </c>
      <c r="G2446" s="15" t="s">
        <v>26</v>
      </c>
      <c r="H2446" s="15" t="s">
        <v>26</v>
      </c>
      <c r="I2446" s="15" t="s">
        <v>102</v>
      </c>
      <c r="J2446" s="15" t="s">
        <v>24</v>
      </c>
      <c r="K2446" s="15" t="s">
        <v>26</v>
      </c>
      <c r="L2446" s="15" t="s">
        <v>24</v>
      </c>
      <c r="M2446" s="15" t="s">
        <v>24</v>
      </c>
      <c r="N2446" s="15" t="s">
        <v>26</v>
      </c>
      <c r="O2446" s="15" t="s">
        <v>26</v>
      </c>
      <c r="P2446" s="15" t="s">
        <v>25</v>
      </c>
      <c r="Q2446" s="15" t="s">
        <v>26</v>
      </c>
      <c r="R2446" s="15" t="s">
        <v>15</v>
      </c>
      <c r="S2446" s="18" t="n">
        <v>99.95</v>
      </c>
      <c r="T2446" s="15" t="n">
        <v>3186.65</v>
      </c>
      <c r="U2446" s="15" t="s">
        <v>26</v>
      </c>
      <c r="V2446" s="18" t="n">
        <f aca="false">IF(ISNUMBER(T2446),T2446,0)</f>
        <v>3186.65</v>
      </c>
      <c r="W2446" s="15" t="n">
        <f aca="false">IF(U2446="Yes",1,0)</f>
        <v>1</v>
      </c>
      <c r="X2446" s="15" t="str">
        <f aca="false">IF(F2446&lt;=12,"0-12 months",IF(F2446&lt;=24,"13-24 months",IF(F2446&lt;=48,"25-48 months","49-72 months")))</f>
        <v>25-48 months</v>
      </c>
      <c r="Y2446" s="15" t="str">
        <f aca="false">IF(C2446=1,"Yes","No")</f>
        <v>Yes</v>
      </c>
      <c r="Z2446" s="15" t="n">
        <f aca="false">COUNTIF(J2446:O2446,"Yes")</f>
        <v>3</v>
      </c>
      <c r="AA2446" s="18" t="n">
        <f aca="false">S2446*W2446</f>
        <v>99.95</v>
      </c>
      <c r="AB2446" s="15" t="n">
        <f aca="false">(P2446="Month-to-month")+(I2446="Fiber optic")+(R2446="Electronic check")+(F2446&lt;=12)+(M2446="No")+(J2446="No")</f>
        <v>5</v>
      </c>
      <c r="AC2446" s="15" t="str">
        <f aca="false">IF(AB2446&gt;=5,"High",IF(AB2446&gt;=3,"Medium","Low"))</f>
        <v>High</v>
      </c>
    </row>
    <row r="2447" customFormat="false" ht="15" hidden="false" customHeight="false" outlineLevel="0" collapsed="false">
      <c r="A2447" s="15" t="s">
        <v>2544</v>
      </c>
      <c r="B2447" s="15" t="s">
        <v>94</v>
      </c>
      <c r="C2447" s="15" t="n">
        <v>0</v>
      </c>
      <c r="D2447" s="15" t="s">
        <v>26</v>
      </c>
      <c r="E2447" s="15" t="s">
        <v>26</v>
      </c>
      <c r="F2447" s="15" t="n">
        <v>27</v>
      </c>
      <c r="G2447" s="15" t="s">
        <v>26</v>
      </c>
      <c r="H2447" s="15" t="s">
        <v>24</v>
      </c>
      <c r="I2447" s="15" t="s">
        <v>102</v>
      </c>
      <c r="J2447" s="15" t="s">
        <v>26</v>
      </c>
      <c r="K2447" s="15" t="s">
        <v>24</v>
      </c>
      <c r="L2447" s="15" t="s">
        <v>24</v>
      </c>
      <c r="M2447" s="15" t="s">
        <v>24</v>
      </c>
      <c r="N2447" s="15" t="s">
        <v>24</v>
      </c>
      <c r="O2447" s="15" t="s">
        <v>24</v>
      </c>
      <c r="P2447" s="15" t="s">
        <v>25</v>
      </c>
      <c r="Q2447" s="15" t="s">
        <v>24</v>
      </c>
      <c r="R2447" s="15" t="s">
        <v>17</v>
      </c>
      <c r="S2447" s="18" t="n">
        <v>74.4</v>
      </c>
      <c r="T2447" s="15" t="n">
        <v>1972.35</v>
      </c>
      <c r="U2447" s="15" t="s">
        <v>24</v>
      </c>
      <c r="V2447" s="18" t="n">
        <f aca="false">IF(ISNUMBER(T2447),T2447,0)</f>
        <v>1972.35</v>
      </c>
      <c r="W2447" s="15" t="n">
        <f aca="false">IF(U2447="Yes",1,0)</f>
        <v>0</v>
      </c>
      <c r="X2447" s="15" t="str">
        <f aca="false">IF(F2447&lt;=12,"0-12 months",IF(F2447&lt;=24,"13-24 months",IF(F2447&lt;=48,"25-48 months","49-72 months")))</f>
        <v>25-48 months</v>
      </c>
      <c r="Y2447" s="15" t="str">
        <f aca="false">IF(C2447=1,"Yes","No")</f>
        <v>No</v>
      </c>
      <c r="Z2447" s="15" t="n">
        <f aca="false">COUNTIF(J2447:O2447,"Yes")</f>
        <v>1</v>
      </c>
      <c r="AA2447" s="18" t="n">
        <f aca="false">S2447*W2447</f>
        <v>0</v>
      </c>
      <c r="AB2447" s="15" t="n">
        <f aca="false">(P2447="Month-to-month")+(I2447="Fiber optic")+(R2447="Electronic check")+(F2447&lt;=12)+(M2447="No")+(J2447="No")</f>
        <v>3</v>
      </c>
      <c r="AC2447" s="15" t="str">
        <f aca="false">IF(AB2447&gt;=5,"High",IF(AB2447&gt;=3,"Medium","Low"))</f>
        <v>Medium</v>
      </c>
    </row>
    <row r="2448" customFormat="false" ht="15" hidden="false" customHeight="false" outlineLevel="0" collapsed="false">
      <c r="A2448" s="15" t="s">
        <v>2545</v>
      </c>
      <c r="B2448" s="15" t="s">
        <v>94</v>
      </c>
      <c r="C2448" s="15" t="n">
        <v>0</v>
      </c>
      <c r="D2448" s="15" t="s">
        <v>24</v>
      </c>
      <c r="E2448" s="15" t="s">
        <v>24</v>
      </c>
      <c r="F2448" s="15" t="n">
        <v>18</v>
      </c>
      <c r="G2448" s="15" t="s">
        <v>26</v>
      </c>
      <c r="H2448" s="15" t="s">
        <v>26</v>
      </c>
      <c r="I2448" s="15" t="s">
        <v>102</v>
      </c>
      <c r="J2448" s="15" t="s">
        <v>24</v>
      </c>
      <c r="K2448" s="15" t="s">
        <v>26</v>
      </c>
      <c r="L2448" s="15" t="s">
        <v>24</v>
      </c>
      <c r="M2448" s="15" t="s">
        <v>24</v>
      </c>
      <c r="N2448" s="15" t="s">
        <v>26</v>
      </c>
      <c r="O2448" s="15" t="s">
        <v>24</v>
      </c>
      <c r="P2448" s="15" t="s">
        <v>25</v>
      </c>
      <c r="Q2448" s="15" t="s">
        <v>26</v>
      </c>
      <c r="R2448" s="15" t="s">
        <v>21</v>
      </c>
      <c r="S2448" s="18" t="n">
        <v>90</v>
      </c>
      <c r="T2448" s="15" t="n">
        <v>1527.35</v>
      </c>
      <c r="U2448" s="15" t="s">
        <v>26</v>
      </c>
      <c r="V2448" s="18" t="n">
        <f aca="false">IF(ISNUMBER(T2448),T2448,0)</f>
        <v>1527.35</v>
      </c>
      <c r="W2448" s="15" t="n">
        <f aca="false">IF(U2448="Yes",1,0)</f>
        <v>1</v>
      </c>
      <c r="X2448" s="15" t="str">
        <f aca="false">IF(F2448&lt;=12,"0-12 months",IF(F2448&lt;=24,"13-24 months",IF(F2448&lt;=48,"25-48 months","49-72 months")))</f>
        <v>13-24 months</v>
      </c>
      <c r="Y2448" s="15" t="str">
        <f aca="false">IF(C2448=1,"Yes","No")</f>
        <v>No</v>
      </c>
      <c r="Z2448" s="15" t="n">
        <f aca="false">COUNTIF(J2448:O2448,"Yes")</f>
        <v>2</v>
      </c>
      <c r="AA2448" s="18" t="n">
        <f aca="false">S2448*W2448</f>
        <v>90</v>
      </c>
      <c r="AB2448" s="15" t="n">
        <f aca="false">(P2448="Month-to-month")+(I2448="Fiber optic")+(R2448="Electronic check")+(F2448&lt;=12)+(M2448="No")+(J2448="No")</f>
        <v>4</v>
      </c>
      <c r="AC2448" s="15" t="str">
        <f aca="false">IF(AB2448&gt;=5,"High",IF(AB2448&gt;=3,"Medium","Low"))</f>
        <v>Medium</v>
      </c>
    </row>
    <row r="2449" customFormat="false" ht="15" hidden="false" customHeight="false" outlineLevel="0" collapsed="false">
      <c r="A2449" s="15" t="s">
        <v>2546</v>
      </c>
      <c r="B2449" s="15" t="s">
        <v>98</v>
      </c>
      <c r="C2449" s="15" t="n">
        <v>0</v>
      </c>
      <c r="D2449" s="15" t="s">
        <v>24</v>
      </c>
      <c r="E2449" s="15" t="s">
        <v>24</v>
      </c>
      <c r="F2449" s="15" t="n">
        <v>7</v>
      </c>
      <c r="G2449" s="15" t="s">
        <v>26</v>
      </c>
      <c r="H2449" s="15" t="s">
        <v>24</v>
      </c>
      <c r="I2449" s="15" t="s">
        <v>102</v>
      </c>
      <c r="J2449" s="15" t="s">
        <v>24</v>
      </c>
      <c r="K2449" s="15" t="s">
        <v>24</v>
      </c>
      <c r="L2449" s="15" t="s">
        <v>26</v>
      </c>
      <c r="M2449" s="15" t="s">
        <v>24</v>
      </c>
      <c r="N2449" s="15" t="s">
        <v>24</v>
      </c>
      <c r="O2449" s="15" t="s">
        <v>24</v>
      </c>
      <c r="P2449" s="15" t="s">
        <v>25</v>
      </c>
      <c r="Q2449" s="15" t="s">
        <v>26</v>
      </c>
      <c r="R2449" s="15" t="s">
        <v>15</v>
      </c>
      <c r="S2449" s="18" t="n">
        <v>74.9</v>
      </c>
      <c r="T2449" s="15" t="n">
        <v>490.55</v>
      </c>
      <c r="U2449" s="15" t="s">
        <v>24</v>
      </c>
      <c r="V2449" s="18" t="n">
        <f aca="false">IF(ISNUMBER(T2449),T2449,0)</f>
        <v>490.55</v>
      </c>
      <c r="W2449" s="15" t="n">
        <f aca="false">IF(U2449="Yes",1,0)</f>
        <v>0</v>
      </c>
      <c r="X2449" s="15" t="str">
        <f aca="false">IF(F2449&lt;=12,"0-12 months",IF(F2449&lt;=24,"13-24 months",IF(F2449&lt;=48,"25-48 months","49-72 months")))</f>
        <v>0-12 months</v>
      </c>
      <c r="Y2449" s="15" t="str">
        <f aca="false">IF(C2449=1,"Yes","No")</f>
        <v>No</v>
      </c>
      <c r="Z2449" s="15" t="n">
        <f aca="false">COUNTIF(J2449:O2449,"Yes")</f>
        <v>1</v>
      </c>
      <c r="AA2449" s="18" t="n">
        <f aca="false">S2449*W2449</f>
        <v>0</v>
      </c>
      <c r="AB2449" s="15" t="n">
        <f aca="false">(P2449="Month-to-month")+(I2449="Fiber optic")+(R2449="Electronic check")+(F2449&lt;=12)+(M2449="No")+(J2449="No")</f>
        <v>6</v>
      </c>
      <c r="AC2449" s="15" t="str">
        <f aca="false">IF(AB2449&gt;=5,"High",IF(AB2449&gt;=3,"Medium","Low"))</f>
        <v>High</v>
      </c>
    </row>
    <row r="2450" customFormat="false" ht="15" hidden="false" customHeight="false" outlineLevel="0" collapsed="false">
      <c r="A2450" s="15" t="s">
        <v>2547</v>
      </c>
      <c r="B2450" s="15" t="s">
        <v>94</v>
      </c>
      <c r="C2450" s="15" t="n">
        <v>1</v>
      </c>
      <c r="D2450" s="15" t="s">
        <v>24</v>
      </c>
      <c r="E2450" s="15" t="s">
        <v>24</v>
      </c>
      <c r="F2450" s="15" t="n">
        <v>14</v>
      </c>
      <c r="G2450" s="15" t="s">
        <v>26</v>
      </c>
      <c r="H2450" s="15" t="s">
        <v>26</v>
      </c>
      <c r="I2450" s="15" t="s">
        <v>102</v>
      </c>
      <c r="J2450" s="15" t="s">
        <v>24</v>
      </c>
      <c r="K2450" s="15" t="s">
        <v>26</v>
      </c>
      <c r="L2450" s="15" t="s">
        <v>26</v>
      </c>
      <c r="M2450" s="15" t="s">
        <v>24</v>
      </c>
      <c r="N2450" s="15" t="s">
        <v>26</v>
      </c>
      <c r="O2450" s="15" t="s">
        <v>26</v>
      </c>
      <c r="P2450" s="15" t="s">
        <v>25</v>
      </c>
      <c r="Q2450" s="15" t="s">
        <v>26</v>
      </c>
      <c r="R2450" s="15" t="s">
        <v>15</v>
      </c>
      <c r="S2450" s="18" t="n">
        <v>104.85</v>
      </c>
      <c r="T2450" s="15" t="n">
        <v>1531.4</v>
      </c>
      <c r="U2450" s="15" t="s">
        <v>26</v>
      </c>
      <c r="V2450" s="18" t="n">
        <f aca="false">IF(ISNUMBER(T2450),T2450,0)</f>
        <v>1531.4</v>
      </c>
      <c r="W2450" s="15" t="n">
        <f aca="false">IF(U2450="Yes",1,0)</f>
        <v>1</v>
      </c>
      <c r="X2450" s="15" t="str">
        <f aca="false">IF(F2450&lt;=12,"0-12 months",IF(F2450&lt;=24,"13-24 months",IF(F2450&lt;=48,"25-48 months","49-72 months")))</f>
        <v>13-24 months</v>
      </c>
      <c r="Y2450" s="15" t="str">
        <f aca="false">IF(C2450=1,"Yes","No")</f>
        <v>Yes</v>
      </c>
      <c r="Z2450" s="15" t="n">
        <f aca="false">COUNTIF(J2450:O2450,"Yes")</f>
        <v>4</v>
      </c>
      <c r="AA2450" s="18" t="n">
        <f aca="false">S2450*W2450</f>
        <v>104.85</v>
      </c>
      <c r="AB2450" s="15" t="n">
        <f aca="false">(P2450="Month-to-month")+(I2450="Fiber optic")+(R2450="Electronic check")+(F2450&lt;=12)+(M2450="No")+(J2450="No")</f>
        <v>5</v>
      </c>
      <c r="AC2450" s="15" t="str">
        <f aca="false">IF(AB2450&gt;=5,"High",IF(AB2450&gt;=3,"Medium","Low"))</f>
        <v>High</v>
      </c>
    </row>
    <row r="2451" customFormat="false" ht="15" hidden="false" customHeight="false" outlineLevel="0" collapsed="false">
      <c r="A2451" s="15" t="s">
        <v>2548</v>
      </c>
      <c r="B2451" s="15" t="s">
        <v>98</v>
      </c>
      <c r="C2451" s="15" t="n">
        <v>0</v>
      </c>
      <c r="D2451" s="15" t="s">
        <v>26</v>
      </c>
      <c r="E2451" s="15" t="s">
        <v>26</v>
      </c>
      <c r="F2451" s="15" t="n">
        <v>11</v>
      </c>
      <c r="G2451" s="15" t="s">
        <v>26</v>
      </c>
      <c r="H2451" s="15" t="s">
        <v>24</v>
      </c>
      <c r="I2451" s="15" t="s">
        <v>96</v>
      </c>
      <c r="J2451" s="15" t="s">
        <v>24</v>
      </c>
      <c r="K2451" s="15" t="s">
        <v>24</v>
      </c>
      <c r="L2451" s="15" t="s">
        <v>26</v>
      </c>
      <c r="M2451" s="15" t="s">
        <v>24</v>
      </c>
      <c r="N2451" s="15" t="s">
        <v>26</v>
      </c>
      <c r="O2451" s="15" t="s">
        <v>24</v>
      </c>
      <c r="P2451" s="15" t="s">
        <v>25</v>
      </c>
      <c r="Q2451" s="15" t="s">
        <v>26</v>
      </c>
      <c r="R2451" s="15" t="s">
        <v>19</v>
      </c>
      <c r="S2451" s="18" t="n">
        <v>59.65</v>
      </c>
      <c r="T2451" s="15" t="n">
        <v>683.25</v>
      </c>
      <c r="U2451" s="15" t="s">
        <v>24</v>
      </c>
      <c r="V2451" s="18" t="n">
        <f aca="false">IF(ISNUMBER(T2451),T2451,0)</f>
        <v>683.25</v>
      </c>
      <c r="W2451" s="15" t="n">
        <f aca="false">IF(U2451="Yes",1,0)</f>
        <v>0</v>
      </c>
      <c r="X2451" s="15" t="str">
        <f aca="false">IF(F2451&lt;=12,"0-12 months",IF(F2451&lt;=24,"13-24 months",IF(F2451&lt;=48,"25-48 months","49-72 months")))</f>
        <v>0-12 months</v>
      </c>
      <c r="Y2451" s="15" t="str">
        <f aca="false">IF(C2451=1,"Yes","No")</f>
        <v>No</v>
      </c>
      <c r="Z2451" s="15" t="n">
        <f aca="false">COUNTIF(J2451:O2451,"Yes")</f>
        <v>2</v>
      </c>
      <c r="AA2451" s="18" t="n">
        <f aca="false">S2451*W2451</f>
        <v>0</v>
      </c>
      <c r="AB2451" s="15" t="n">
        <f aca="false">(P2451="Month-to-month")+(I2451="Fiber optic")+(R2451="Electronic check")+(F2451&lt;=12)+(M2451="No")+(J2451="No")</f>
        <v>4</v>
      </c>
      <c r="AC2451" s="15" t="str">
        <f aca="false">IF(AB2451&gt;=5,"High",IF(AB2451&gt;=3,"Medium","Low"))</f>
        <v>Medium</v>
      </c>
    </row>
    <row r="2452" customFormat="false" ht="15" hidden="false" customHeight="false" outlineLevel="0" collapsed="false">
      <c r="A2452" s="15" t="s">
        <v>2549</v>
      </c>
      <c r="B2452" s="15" t="s">
        <v>94</v>
      </c>
      <c r="C2452" s="15" t="n">
        <v>0</v>
      </c>
      <c r="D2452" s="15" t="s">
        <v>26</v>
      </c>
      <c r="E2452" s="15" t="s">
        <v>26</v>
      </c>
      <c r="F2452" s="15" t="n">
        <v>72</v>
      </c>
      <c r="G2452" s="15" t="s">
        <v>26</v>
      </c>
      <c r="H2452" s="15" t="s">
        <v>26</v>
      </c>
      <c r="I2452" s="15" t="s">
        <v>102</v>
      </c>
      <c r="J2452" s="15" t="s">
        <v>26</v>
      </c>
      <c r="K2452" s="15" t="s">
        <v>24</v>
      </c>
      <c r="L2452" s="15" t="s">
        <v>26</v>
      </c>
      <c r="M2452" s="15" t="s">
        <v>26</v>
      </c>
      <c r="N2452" s="15" t="s">
        <v>26</v>
      </c>
      <c r="O2452" s="15" t="s">
        <v>26</v>
      </c>
      <c r="P2452" s="15" t="s">
        <v>29</v>
      </c>
      <c r="Q2452" s="15" t="s">
        <v>26</v>
      </c>
      <c r="R2452" s="15" t="s">
        <v>19</v>
      </c>
      <c r="S2452" s="18" t="n">
        <v>110.45</v>
      </c>
      <c r="T2452" s="15" t="n">
        <v>8058.85</v>
      </c>
      <c r="U2452" s="15" t="s">
        <v>24</v>
      </c>
      <c r="V2452" s="18" t="n">
        <f aca="false">IF(ISNUMBER(T2452),T2452,0)</f>
        <v>8058.85</v>
      </c>
      <c r="W2452" s="15" t="n">
        <f aca="false">IF(U2452="Yes",1,0)</f>
        <v>0</v>
      </c>
      <c r="X2452" s="15" t="str">
        <f aca="false">IF(F2452&lt;=12,"0-12 months",IF(F2452&lt;=24,"13-24 months",IF(F2452&lt;=48,"25-48 months","49-72 months")))</f>
        <v>49-72 months</v>
      </c>
      <c r="Y2452" s="15" t="str">
        <f aca="false">IF(C2452=1,"Yes","No")</f>
        <v>No</v>
      </c>
      <c r="Z2452" s="15" t="n">
        <f aca="false">COUNTIF(J2452:O2452,"Yes")</f>
        <v>5</v>
      </c>
      <c r="AA2452" s="18" t="n">
        <f aca="false">S2452*W2452</f>
        <v>0</v>
      </c>
      <c r="AB2452" s="15" t="n">
        <f aca="false">(P2452="Month-to-month")+(I2452="Fiber optic")+(R2452="Electronic check")+(F2452&lt;=12)+(M2452="No")+(J2452="No")</f>
        <v>1</v>
      </c>
      <c r="AC2452" s="15" t="str">
        <f aca="false">IF(AB2452&gt;=5,"High",IF(AB2452&gt;=3,"Medium","Low"))</f>
        <v>Low</v>
      </c>
    </row>
    <row r="2453" customFormat="false" ht="15" hidden="false" customHeight="false" outlineLevel="0" collapsed="false">
      <c r="A2453" s="15" t="s">
        <v>2550</v>
      </c>
      <c r="B2453" s="15" t="s">
        <v>98</v>
      </c>
      <c r="C2453" s="15" t="n">
        <v>0</v>
      </c>
      <c r="D2453" s="15" t="s">
        <v>26</v>
      </c>
      <c r="E2453" s="15" t="s">
        <v>26</v>
      </c>
      <c r="F2453" s="15" t="n">
        <v>28</v>
      </c>
      <c r="G2453" s="15" t="s">
        <v>26</v>
      </c>
      <c r="H2453" s="15" t="s">
        <v>26</v>
      </c>
      <c r="I2453" s="15" t="s">
        <v>102</v>
      </c>
      <c r="J2453" s="15" t="s">
        <v>26</v>
      </c>
      <c r="K2453" s="15" t="s">
        <v>26</v>
      </c>
      <c r="L2453" s="15" t="s">
        <v>24</v>
      </c>
      <c r="M2453" s="15" t="s">
        <v>24</v>
      </c>
      <c r="N2453" s="15" t="s">
        <v>26</v>
      </c>
      <c r="O2453" s="15" t="s">
        <v>26</v>
      </c>
      <c r="P2453" s="15" t="s">
        <v>27</v>
      </c>
      <c r="Q2453" s="15" t="s">
        <v>24</v>
      </c>
      <c r="R2453" s="15" t="s">
        <v>15</v>
      </c>
      <c r="S2453" s="18" t="n">
        <v>106.1</v>
      </c>
      <c r="T2453" s="15" t="n">
        <v>2847.4</v>
      </c>
      <c r="U2453" s="15" t="s">
        <v>26</v>
      </c>
      <c r="V2453" s="18" t="n">
        <f aca="false">IF(ISNUMBER(T2453),T2453,0)</f>
        <v>2847.4</v>
      </c>
      <c r="W2453" s="15" t="n">
        <f aca="false">IF(U2453="Yes",1,0)</f>
        <v>1</v>
      </c>
      <c r="X2453" s="15" t="str">
        <f aca="false">IF(F2453&lt;=12,"0-12 months",IF(F2453&lt;=24,"13-24 months",IF(F2453&lt;=48,"25-48 months","49-72 months")))</f>
        <v>25-48 months</v>
      </c>
      <c r="Y2453" s="15" t="str">
        <f aca="false">IF(C2453=1,"Yes","No")</f>
        <v>No</v>
      </c>
      <c r="Z2453" s="15" t="n">
        <f aca="false">COUNTIF(J2453:O2453,"Yes")</f>
        <v>4</v>
      </c>
      <c r="AA2453" s="18" t="n">
        <f aca="false">S2453*W2453</f>
        <v>106.1</v>
      </c>
      <c r="AB2453" s="15" t="n">
        <f aca="false">(P2453="Month-to-month")+(I2453="Fiber optic")+(R2453="Electronic check")+(F2453&lt;=12)+(M2453="No")+(J2453="No")</f>
        <v>3</v>
      </c>
      <c r="AC2453" s="15" t="str">
        <f aca="false">IF(AB2453&gt;=5,"High",IF(AB2453&gt;=3,"Medium","Low"))</f>
        <v>Medium</v>
      </c>
    </row>
    <row r="2454" customFormat="false" ht="15" hidden="false" customHeight="false" outlineLevel="0" collapsed="false">
      <c r="A2454" s="15" t="s">
        <v>2551</v>
      </c>
      <c r="B2454" s="15" t="s">
        <v>98</v>
      </c>
      <c r="C2454" s="15" t="n">
        <v>1</v>
      </c>
      <c r="D2454" s="15" t="s">
        <v>24</v>
      </c>
      <c r="E2454" s="15" t="s">
        <v>24</v>
      </c>
      <c r="F2454" s="15" t="n">
        <v>15</v>
      </c>
      <c r="G2454" s="15" t="s">
        <v>26</v>
      </c>
      <c r="H2454" s="15" t="s">
        <v>26</v>
      </c>
      <c r="I2454" s="15" t="s">
        <v>102</v>
      </c>
      <c r="J2454" s="15" t="s">
        <v>24</v>
      </c>
      <c r="K2454" s="15" t="s">
        <v>24</v>
      </c>
      <c r="L2454" s="15" t="s">
        <v>24</v>
      </c>
      <c r="M2454" s="15" t="s">
        <v>24</v>
      </c>
      <c r="N2454" s="15" t="s">
        <v>24</v>
      </c>
      <c r="O2454" s="15" t="s">
        <v>24</v>
      </c>
      <c r="P2454" s="15" t="s">
        <v>25</v>
      </c>
      <c r="Q2454" s="15" t="s">
        <v>26</v>
      </c>
      <c r="R2454" s="15" t="s">
        <v>21</v>
      </c>
      <c r="S2454" s="18" t="n">
        <v>74.2</v>
      </c>
      <c r="T2454" s="15" t="n">
        <v>1133.9</v>
      </c>
      <c r="U2454" s="15" t="s">
        <v>26</v>
      </c>
      <c r="V2454" s="18" t="n">
        <f aca="false">IF(ISNUMBER(T2454),T2454,0)</f>
        <v>1133.9</v>
      </c>
      <c r="W2454" s="15" t="n">
        <f aca="false">IF(U2454="Yes",1,0)</f>
        <v>1</v>
      </c>
      <c r="X2454" s="15" t="str">
        <f aca="false">IF(F2454&lt;=12,"0-12 months",IF(F2454&lt;=24,"13-24 months",IF(F2454&lt;=48,"25-48 months","49-72 months")))</f>
        <v>13-24 months</v>
      </c>
      <c r="Y2454" s="15" t="str">
        <f aca="false">IF(C2454=1,"Yes","No")</f>
        <v>Yes</v>
      </c>
      <c r="Z2454" s="15" t="n">
        <f aca="false">COUNTIF(J2454:O2454,"Yes")</f>
        <v>0</v>
      </c>
      <c r="AA2454" s="18" t="n">
        <f aca="false">S2454*W2454</f>
        <v>74.2</v>
      </c>
      <c r="AB2454" s="15" t="n">
        <f aca="false">(P2454="Month-to-month")+(I2454="Fiber optic")+(R2454="Electronic check")+(F2454&lt;=12)+(M2454="No")+(J2454="No")</f>
        <v>4</v>
      </c>
      <c r="AC2454" s="15" t="str">
        <f aca="false">IF(AB2454&gt;=5,"High",IF(AB2454&gt;=3,"Medium","Low"))</f>
        <v>Medium</v>
      </c>
    </row>
    <row r="2455" customFormat="false" ht="15" hidden="false" customHeight="false" outlineLevel="0" collapsed="false">
      <c r="A2455" s="15" t="s">
        <v>2552</v>
      </c>
      <c r="B2455" s="15" t="s">
        <v>94</v>
      </c>
      <c r="C2455" s="15" t="n">
        <v>1</v>
      </c>
      <c r="D2455" s="15" t="s">
        <v>24</v>
      </c>
      <c r="E2455" s="15" t="s">
        <v>24</v>
      </c>
      <c r="F2455" s="15" t="n">
        <v>4</v>
      </c>
      <c r="G2455" s="15" t="s">
        <v>26</v>
      </c>
      <c r="H2455" s="15" t="s">
        <v>26</v>
      </c>
      <c r="I2455" s="15" t="s">
        <v>102</v>
      </c>
      <c r="J2455" s="15" t="s">
        <v>24</v>
      </c>
      <c r="K2455" s="15" t="s">
        <v>24</v>
      </c>
      <c r="L2455" s="15" t="s">
        <v>24</v>
      </c>
      <c r="M2455" s="15" t="s">
        <v>24</v>
      </c>
      <c r="N2455" s="15" t="s">
        <v>24</v>
      </c>
      <c r="O2455" s="15" t="s">
        <v>24</v>
      </c>
      <c r="P2455" s="15" t="s">
        <v>25</v>
      </c>
      <c r="Q2455" s="15" t="s">
        <v>26</v>
      </c>
      <c r="R2455" s="15" t="s">
        <v>15</v>
      </c>
      <c r="S2455" s="18" t="n">
        <v>74.45</v>
      </c>
      <c r="T2455" s="15" t="n">
        <v>294.45</v>
      </c>
      <c r="U2455" s="15" t="s">
        <v>24</v>
      </c>
      <c r="V2455" s="18" t="n">
        <f aca="false">IF(ISNUMBER(T2455),T2455,0)</f>
        <v>294.45</v>
      </c>
      <c r="W2455" s="15" t="n">
        <f aca="false">IF(U2455="Yes",1,0)</f>
        <v>0</v>
      </c>
      <c r="X2455" s="15" t="str">
        <f aca="false">IF(F2455&lt;=12,"0-12 months",IF(F2455&lt;=24,"13-24 months",IF(F2455&lt;=48,"25-48 months","49-72 months")))</f>
        <v>0-12 months</v>
      </c>
      <c r="Y2455" s="15" t="str">
        <f aca="false">IF(C2455=1,"Yes","No")</f>
        <v>Yes</v>
      </c>
      <c r="Z2455" s="15" t="n">
        <f aca="false">COUNTIF(J2455:O2455,"Yes")</f>
        <v>0</v>
      </c>
      <c r="AA2455" s="18" t="n">
        <f aca="false">S2455*W2455</f>
        <v>0</v>
      </c>
      <c r="AB2455" s="15" t="n">
        <f aca="false">(P2455="Month-to-month")+(I2455="Fiber optic")+(R2455="Electronic check")+(F2455&lt;=12)+(M2455="No")+(J2455="No")</f>
        <v>6</v>
      </c>
      <c r="AC2455" s="15" t="str">
        <f aca="false">IF(AB2455&gt;=5,"High",IF(AB2455&gt;=3,"Medium","Low"))</f>
        <v>High</v>
      </c>
    </row>
    <row r="2456" customFormat="false" ht="15" hidden="false" customHeight="false" outlineLevel="0" collapsed="false">
      <c r="A2456" s="15" t="s">
        <v>2553</v>
      </c>
      <c r="B2456" s="15" t="s">
        <v>94</v>
      </c>
      <c r="C2456" s="15" t="n">
        <v>0</v>
      </c>
      <c r="D2456" s="15" t="s">
        <v>24</v>
      </c>
      <c r="E2456" s="15" t="s">
        <v>24</v>
      </c>
      <c r="F2456" s="15" t="n">
        <v>71</v>
      </c>
      <c r="G2456" s="15" t="s">
        <v>26</v>
      </c>
      <c r="H2456" s="15" t="s">
        <v>26</v>
      </c>
      <c r="I2456" s="15" t="s">
        <v>24</v>
      </c>
      <c r="J2456" s="15" t="s">
        <v>28</v>
      </c>
      <c r="K2456" s="15" t="s">
        <v>28</v>
      </c>
      <c r="L2456" s="15" t="s">
        <v>28</v>
      </c>
      <c r="M2456" s="15" t="s">
        <v>28</v>
      </c>
      <c r="N2456" s="15" t="s">
        <v>28</v>
      </c>
      <c r="O2456" s="15" t="s">
        <v>28</v>
      </c>
      <c r="P2456" s="15" t="s">
        <v>29</v>
      </c>
      <c r="Q2456" s="15" t="s">
        <v>24</v>
      </c>
      <c r="R2456" s="15" t="s">
        <v>15</v>
      </c>
      <c r="S2456" s="18" t="n">
        <v>24.55</v>
      </c>
      <c r="T2456" s="15" t="n">
        <v>1719.15</v>
      </c>
      <c r="U2456" s="15" t="s">
        <v>24</v>
      </c>
      <c r="V2456" s="18" t="n">
        <f aca="false">IF(ISNUMBER(T2456),T2456,0)</f>
        <v>1719.15</v>
      </c>
      <c r="W2456" s="15" t="n">
        <f aca="false">IF(U2456="Yes",1,0)</f>
        <v>0</v>
      </c>
      <c r="X2456" s="15" t="str">
        <f aca="false">IF(F2456&lt;=12,"0-12 months",IF(F2456&lt;=24,"13-24 months",IF(F2456&lt;=48,"25-48 months","49-72 months")))</f>
        <v>49-72 months</v>
      </c>
      <c r="Y2456" s="15" t="str">
        <f aca="false">IF(C2456=1,"Yes","No")</f>
        <v>No</v>
      </c>
      <c r="Z2456" s="15" t="n">
        <f aca="false">COUNTIF(J2456:O2456,"Yes")</f>
        <v>0</v>
      </c>
      <c r="AA2456" s="18" t="n">
        <f aca="false">S2456*W2456</f>
        <v>0</v>
      </c>
      <c r="AB2456" s="15" t="n">
        <f aca="false">(P2456="Month-to-month")+(I2456="Fiber optic")+(R2456="Electronic check")+(F2456&lt;=12)+(M2456="No")+(J2456="No")</f>
        <v>1</v>
      </c>
      <c r="AC2456" s="15" t="str">
        <f aca="false">IF(AB2456&gt;=5,"High",IF(AB2456&gt;=3,"Medium","Low"))</f>
        <v>Low</v>
      </c>
    </row>
    <row r="2457" customFormat="false" ht="15" hidden="false" customHeight="false" outlineLevel="0" collapsed="false">
      <c r="A2457" s="15" t="s">
        <v>2554</v>
      </c>
      <c r="B2457" s="15" t="s">
        <v>94</v>
      </c>
      <c r="C2457" s="15" t="n">
        <v>0</v>
      </c>
      <c r="D2457" s="15" t="s">
        <v>24</v>
      </c>
      <c r="E2457" s="15" t="s">
        <v>24</v>
      </c>
      <c r="F2457" s="15" t="n">
        <v>5</v>
      </c>
      <c r="G2457" s="15" t="s">
        <v>26</v>
      </c>
      <c r="H2457" s="15" t="s">
        <v>24</v>
      </c>
      <c r="I2457" s="15" t="s">
        <v>102</v>
      </c>
      <c r="J2457" s="15" t="s">
        <v>24</v>
      </c>
      <c r="K2457" s="15" t="s">
        <v>26</v>
      </c>
      <c r="L2457" s="15" t="s">
        <v>24</v>
      </c>
      <c r="M2457" s="15" t="s">
        <v>26</v>
      </c>
      <c r="N2457" s="15" t="s">
        <v>24</v>
      </c>
      <c r="O2457" s="15" t="s">
        <v>26</v>
      </c>
      <c r="P2457" s="15" t="s">
        <v>25</v>
      </c>
      <c r="Q2457" s="15" t="s">
        <v>26</v>
      </c>
      <c r="R2457" s="15" t="s">
        <v>15</v>
      </c>
      <c r="S2457" s="18" t="n">
        <v>89.35</v>
      </c>
      <c r="T2457" s="15" t="n">
        <v>461.7</v>
      </c>
      <c r="U2457" s="15" t="s">
        <v>26</v>
      </c>
      <c r="V2457" s="18" t="n">
        <f aca="false">IF(ISNUMBER(T2457),T2457,0)</f>
        <v>461.7</v>
      </c>
      <c r="W2457" s="15" t="n">
        <f aca="false">IF(U2457="Yes",1,0)</f>
        <v>1</v>
      </c>
      <c r="X2457" s="15" t="str">
        <f aca="false">IF(F2457&lt;=12,"0-12 months",IF(F2457&lt;=24,"13-24 months",IF(F2457&lt;=48,"25-48 months","49-72 months")))</f>
        <v>0-12 months</v>
      </c>
      <c r="Y2457" s="15" t="str">
        <f aca="false">IF(C2457=1,"Yes","No")</f>
        <v>No</v>
      </c>
      <c r="Z2457" s="15" t="n">
        <f aca="false">COUNTIF(J2457:O2457,"Yes")</f>
        <v>3</v>
      </c>
      <c r="AA2457" s="18" t="n">
        <f aca="false">S2457*W2457</f>
        <v>89.35</v>
      </c>
      <c r="AB2457" s="15" t="n">
        <f aca="false">(P2457="Month-to-month")+(I2457="Fiber optic")+(R2457="Electronic check")+(F2457&lt;=12)+(M2457="No")+(J2457="No")</f>
        <v>5</v>
      </c>
      <c r="AC2457" s="15" t="str">
        <f aca="false">IF(AB2457&gt;=5,"High",IF(AB2457&gt;=3,"Medium","Low"))</f>
        <v>High</v>
      </c>
    </row>
    <row r="2458" customFormat="false" ht="15" hidden="false" customHeight="false" outlineLevel="0" collapsed="false">
      <c r="A2458" s="15" t="s">
        <v>2555</v>
      </c>
      <c r="B2458" s="15" t="s">
        <v>98</v>
      </c>
      <c r="C2458" s="15" t="n">
        <v>0</v>
      </c>
      <c r="D2458" s="15" t="s">
        <v>26</v>
      </c>
      <c r="E2458" s="15" t="s">
        <v>26</v>
      </c>
      <c r="F2458" s="15" t="n">
        <v>47</v>
      </c>
      <c r="G2458" s="15" t="s">
        <v>26</v>
      </c>
      <c r="H2458" s="15" t="s">
        <v>26</v>
      </c>
      <c r="I2458" s="15" t="s">
        <v>24</v>
      </c>
      <c r="J2458" s="15" t="s">
        <v>28</v>
      </c>
      <c r="K2458" s="15" t="s">
        <v>28</v>
      </c>
      <c r="L2458" s="15" t="s">
        <v>28</v>
      </c>
      <c r="M2458" s="15" t="s">
        <v>28</v>
      </c>
      <c r="N2458" s="15" t="s">
        <v>28</v>
      </c>
      <c r="O2458" s="15" t="s">
        <v>28</v>
      </c>
      <c r="P2458" s="15" t="s">
        <v>29</v>
      </c>
      <c r="Q2458" s="15" t="s">
        <v>24</v>
      </c>
      <c r="R2458" s="15" t="s">
        <v>17</v>
      </c>
      <c r="S2458" s="18" t="n">
        <v>24.55</v>
      </c>
      <c r="T2458" s="15" t="n">
        <v>1160.45</v>
      </c>
      <c r="U2458" s="15" t="s">
        <v>24</v>
      </c>
      <c r="V2458" s="18" t="n">
        <f aca="false">IF(ISNUMBER(T2458),T2458,0)</f>
        <v>1160.45</v>
      </c>
      <c r="W2458" s="15" t="n">
        <f aca="false">IF(U2458="Yes",1,0)</f>
        <v>0</v>
      </c>
      <c r="X2458" s="15" t="str">
        <f aca="false">IF(F2458&lt;=12,"0-12 months",IF(F2458&lt;=24,"13-24 months",IF(F2458&lt;=48,"25-48 months","49-72 months")))</f>
        <v>25-48 months</v>
      </c>
      <c r="Y2458" s="15" t="str">
        <f aca="false">IF(C2458=1,"Yes","No")</f>
        <v>No</v>
      </c>
      <c r="Z2458" s="15" t="n">
        <f aca="false">COUNTIF(J2458:O2458,"Yes")</f>
        <v>0</v>
      </c>
      <c r="AA2458" s="18" t="n">
        <f aca="false">S2458*W2458</f>
        <v>0</v>
      </c>
      <c r="AB2458" s="15" t="n">
        <f aca="false">(P2458="Month-to-month")+(I2458="Fiber optic")+(R2458="Electronic check")+(F2458&lt;=12)+(M2458="No")+(J2458="No")</f>
        <v>0</v>
      </c>
      <c r="AC2458" s="15" t="str">
        <f aca="false">IF(AB2458&gt;=5,"High",IF(AB2458&gt;=3,"Medium","Low"))</f>
        <v>Low</v>
      </c>
    </row>
    <row r="2459" customFormat="false" ht="15" hidden="false" customHeight="false" outlineLevel="0" collapsed="false">
      <c r="A2459" s="15" t="s">
        <v>2556</v>
      </c>
      <c r="B2459" s="15" t="s">
        <v>98</v>
      </c>
      <c r="C2459" s="15" t="n">
        <v>1</v>
      </c>
      <c r="D2459" s="15" t="s">
        <v>26</v>
      </c>
      <c r="E2459" s="15" t="s">
        <v>24</v>
      </c>
      <c r="F2459" s="15" t="n">
        <v>57</v>
      </c>
      <c r="G2459" s="15" t="s">
        <v>26</v>
      </c>
      <c r="H2459" s="15" t="s">
        <v>24</v>
      </c>
      <c r="I2459" s="15" t="s">
        <v>102</v>
      </c>
      <c r="J2459" s="15" t="s">
        <v>24</v>
      </c>
      <c r="K2459" s="15" t="s">
        <v>26</v>
      </c>
      <c r="L2459" s="15" t="s">
        <v>26</v>
      </c>
      <c r="M2459" s="15" t="s">
        <v>24</v>
      </c>
      <c r="N2459" s="15" t="s">
        <v>26</v>
      </c>
      <c r="O2459" s="15" t="s">
        <v>24</v>
      </c>
      <c r="P2459" s="15" t="s">
        <v>27</v>
      </c>
      <c r="Q2459" s="15" t="s">
        <v>26</v>
      </c>
      <c r="R2459" s="15" t="s">
        <v>15</v>
      </c>
      <c r="S2459" s="18" t="n">
        <v>90.65</v>
      </c>
      <c r="T2459" s="15" t="n">
        <v>5199.8</v>
      </c>
      <c r="U2459" s="15" t="s">
        <v>24</v>
      </c>
      <c r="V2459" s="18" t="n">
        <f aca="false">IF(ISNUMBER(T2459),T2459,0)</f>
        <v>5199.8</v>
      </c>
      <c r="W2459" s="15" t="n">
        <f aca="false">IF(U2459="Yes",1,0)</f>
        <v>0</v>
      </c>
      <c r="X2459" s="15" t="str">
        <f aca="false">IF(F2459&lt;=12,"0-12 months",IF(F2459&lt;=24,"13-24 months",IF(F2459&lt;=48,"25-48 months","49-72 months")))</f>
        <v>49-72 months</v>
      </c>
      <c r="Y2459" s="15" t="str">
        <f aca="false">IF(C2459=1,"Yes","No")</f>
        <v>Yes</v>
      </c>
      <c r="Z2459" s="15" t="n">
        <f aca="false">COUNTIF(J2459:O2459,"Yes")</f>
        <v>3</v>
      </c>
      <c r="AA2459" s="18" t="n">
        <f aca="false">S2459*W2459</f>
        <v>0</v>
      </c>
      <c r="AB2459" s="15" t="n">
        <f aca="false">(P2459="Month-to-month")+(I2459="Fiber optic")+(R2459="Electronic check")+(F2459&lt;=12)+(M2459="No")+(J2459="No")</f>
        <v>4</v>
      </c>
      <c r="AC2459" s="15" t="str">
        <f aca="false">IF(AB2459&gt;=5,"High",IF(AB2459&gt;=3,"Medium","Low"))</f>
        <v>Medium</v>
      </c>
    </row>
    <row r="2460" customFormat="false" ht="15" hidden="false" customHeight="false" outlineLevel="0" collapsed="false">
      <c r="A2460" s="15" t="s">
        <v>2557</v>
      </c>
      <c r="B2460" s="15" t="s">
        <v>98</v>
      </c>
      <c r="C2460" s="15" t="n">
        <v>1</v>
      </c>
      <c r="D2460" s="15" t="s">
        <v>26</v>
      </c>
      <c r="E2460" s="15" t="s">
        <v>24</v>
      </c>
      <c r="F2460" s="15" t="n">
        <v>50</v>
      </c>
      <c r="G2460" s="15" t="s">
        <v>26</v>
      </c>
      <c r="H2460" s="15" t="s">
        <v>26</v>
      </c>
      <c r="I2460" s="15" t="s">
        <v>102</v>
      </c>
      <c r="J2460" s="15" t="s">
        <v>26</v>
      </c>
      <c r="K2460" s="15" t="s">
        <v>24</v>
      </c>
      <c r="L2460" s="15" t="s">
        <v>26</v>
      </c>
      <c r="M2460" s="15" t="s">
        <v>24</v>
      </c>
      <c r="N2460" s="15" t="s">
        <v>26</v>
      </c>
      <c r="O2460" s="15" t="s">
        <v>26</v>
      </c>
      <c r="P2460" s="15" t="s">
        <v>29</v>
      </c>
      <c r="Q2460" s="15" t="s">
        <v>26</v>
      </c>
      <c r="R2460" s="15" t="s">
        <v>21</v>
      </c>
      <c r="S2460" s="18" t="n">
        <v>105.05</v>
      </c>
      <c r="T2460" s="15" t="n">
        <v>5163.3</v>
      </c>
      <c r="U2460" s="15" t="s">
        <v>24</v>
      </c>
      <c r="V2460" s="18" t="n">
        <f aca="false">IF(ISNUMBER(T2460),T2460,0)</f>
        <v>5163.3</v>
      </c>
      <c r="W2460" s="15" t="n">
        <f aca="false">IF(U2460="Yes",1,0)</f>
        <v>0</v>
      </c>
      <c r="X2460" s="15" t="str">
        <f aca="false">IF(F2460&lt;=12,"0-12 months",IF(F2460&lt;=24,"13-24 months",IF(F2460&lt;=48,"25-48 months","49-72 months")))</f>
        <v>49-72 months</v>
      </c>
      <c r="Y2460" s="15" t="str">
        <f aca="false">IF(C2460=1,"Yes","No")</f>
        <v>Yes</v>
      </c>
      <c r="Z2460" s="15" t="n">
        <f aca="false">COUNTIF(J2460:O2460,"Yes")</f>
        <v>4</v>
      </c>
      <c r="AA2460" s="18" t="n">
        <f aca="false">S2460*W2460</f>
        <v>0</v>
      </c>
      <c r="AB2460" s="15" t="n">
        <f aca="false">(P2460="Month-to-month")+(I2460="Fiber optic")+(R2460="Electronic check")+(F2460&lt;=12)+(M2460="No")+(J2460="No")</f>
        <v>2</v>
      </c>
      <c r="AC2460" s="15" t="str">
        <f aca="false">IF(AB2460&gt;=5,"High",IF(AB2460&gt;=3,"Medium","Low"))</f>
        <v>Low</v>
      </c>
    </row>
    <row r="2461" customFormat="false" ht="15" hidden="false" customHeight="false" outlineLevel="0" collapsed="false">
      <c r="A2461" s="15" t="s">
        <v>2558</v>
      </c>
      <c r="B2461" s="15" t="s">
        <v>98</v>
      </c>
      <c r="C2461" s="15" t="n">
        <v>0</v>
      </c>
      <c r="D2461" s="15" t="s">
        <v>24</v>
      </c>
      <c r="E2461" s="15" t="s">
        <v>24</v>
      </c>
      <c r="F2461" s="15" t="n">
        <v>8</v>
      </c>
      <c r="G2461" s="15" t="s">
        <v>26</v>
      </c>
      <c r="H2461" s="15" t="s">
        <v>24</v>
      </c>
      <c r="I2461" s="15" t="s">
        <v>24</v>
      </c>
      <c r="J2461" s="15" t="s">
        <v>28</v>
      </c>
      <c r="K2461" s="15" t="s">
        <v>28</v>
      </c>
      <c r="L2461" s="15" t="s">
        <v>28</v>
      </c>
      <c r="M2461" s="15" t="s">
        <v>28</v>
      </c>
      <c r="N2461" s="15" t="s">
        <v>28</v>
      </c>
      <c r="O2461" s="15" t="s">
        <v>28</v>
      </c>
      <c r="P2461" s="15" t="s">
        <v>25</v>
      </c>
      <c r="Q2461" s="15" t="s">
        <v>26</v>
      </c>
      <c r="R2461" s="15" t="s">
        <v>21</v>
      </c>
      <c r="S2461" s="18" t="n">
        <v>20.45</v>
      </c>
      <c r="T2461" s="15" t="n">
        <v>162.3</v>
      </c>
      <c r="U2461" s="15" t="s">
        <v>24</v>
      </c>
      <c r="V2461" s="18" t="n">
        <f aca="false">IF(ISNUMBER(T2461),T2461,0)</f>
        <v>162.3</v>
      </c>
      <c r="W2461" s="15" t="n">
        <f aca="false">IF(U2461="Yes",1,0)</f>
        <v>0</v>
      </c>
      <c r="X2461" s="15" t="str">
        <f aca="false">IF(F2461&lt;=12,"0-12 months",IF(F2461&lt;=24,"13-24 months",IF(F2461&lt;=48,"25-48 months","49-72 months")))</f>
        <v>0-12 months</v>
      </c>
      <c r="Y2461" s="15" t="str">
        <f aca="false">IF(C2461=1,"Yes","No")</f>
        <v>No</v>
      </c>
      <c r="Z2461" s="15" t="n">
        <f aca="false">COUNTIF(J2461:O2461,"Yes")</f>
        <v>0</v>
      </c>
      <c r="AA2461" s="18" t="n">
        <f aca="false">S2461*W2461</f>
        <v>0</v>
      </c>
      <c r="AB2461" s="15" t="n">
        <f aca="false">(P2461="Month-to-month")+(I2461="Fiber optic")+(R2461="Electronic check")+(F2461&lt;=12)+(M2461="No")+(J2461="No")</f>
        <v>2</v>
      </c>
      <c r="AC2461" s="15" t="str">
        <f aca="false">IF(AB2461&gt;=5,"High",IF(AB2461&gt;=3,"Medium","Low"))</f>
        <v>Low</v>
      </c>
    </row>
    <row r="2462" customFormat="false" ht="15" hidden="false" customHeight="false" outlineLevel="0" collapsed="false">
      <c r="A2462" s="15" t="s">
        <v>2559</v>
      </c>
      <c r="B2462" s="15" t="s">
        <v>94</v>
      </c>
      <c r="C2462" s="15" t="n">
        <v>0</v>
      </c>
      <c r="D2462" s="15" t="s">
        <v>26</v>
      </c>
      <c r="E2462" s="15" t="s">
        <v>26</v>
      </c>
      <c r="F2462" s="15" t="n">
        <v>48</v>
      </c>
      <c r="G2462" s="15" t="s">
        <v>26</v>
      </c>
      <c r="H2462" s="15" t="s">
        <v>24</v>
      </c>
      <c r="I2462" s="15" t="s">
        <v>24</v>
      </c>
      <c r="J2462" s="15" t="s">
        <v>28</v>
      </c>
      <c r="K2462" s="15" t="s">
        <v>28</v>
      </c>
      <c r="L2462" s="15" t="s">
        <v>28</v>
      </c>
      <c r="M2462" s="15" t="s">
        <v>28</v>
      </c>
      <c r="N2462" s="15" t="s">
        <v>28</v>
      </c>
      <c r="O2462" s="15" t="s">
        <v>28</v>
      </c>
      <c r="P2462" s="15" t="s">
        <v>29</v>
      </c>
      <c r="Q2462" s="15" t="s">
        <v>24</v>
      </c>
      <c r="R2462" s="15" t="s">
        <v>17</v>
      </c>
      <c r="S2462" s="18" t="n">
        <v>19.55</v>
      </c>
      <c r="T2462" s="15" t="n">
        <v>883.35</v>
      </c>
      <c r="U2462" s="15" t="s">
        <v>24</v>
      </c>
      <c r="V2462" s="18" t="n">
        <f aca="false">IF(ISNUMBER(T2462),T2462,0)</f>
        <v>883.35</v>
      </c>
      <c r="W2462" s="15" t="n">
        <f aca="false">IF(U2462="Yes",1,0)</f>
        <v>0</v>
      </c>
      <c r="X2462" s="15" t="str">
        <f aca="false">IF(F2462&lt;=12,"0-12 months",IF(F2462&lt;=24,"13-24 months",IF(F2462&lt;=48,"25-48 months","49-72 months")))</f>
        <v>25-48 months</v>
      </c>
      <c r="Y2462" s="15" t="str">
        <f aca="false">IF(C2462=1,"Yes","No")</f>
        <v>No</v>
      </c>
      <c r="Z2462" s="15" t="n">
        <f aca="false">COUNTIF(J2462:O2462,"Yes")</f>
        <v>0</v>
      </c>
      <c r="AA2462" s="18" t="n">
        <f aca="false">S2462*W2462</f>
        <v>0</v>
      </c>
      <c r="AB2462" s="15" t="n">
        <f aca="false">(P2462="Month-to-month")+(I2462="Fiber optic")+(R2462="Electronic check")+(F2462&lt;=12)+(M2462="No")+(J2462="No")</f>
        <v>0</v>
      </c>
      <c r="AC2462" s="15" t="str">
        <f aca="false">IF(AB2462&gt;=5,"High",IF(AB2462&gt;=3,"Medium","Low"))</f>
        <v>Low</v>
      </c>
    </row>
    <row r="2463" customFormat="false" ht="15" hidden="false" customHeight="false" outlineLevel="0" collapsed="false">
      <c r="A2463" s="15" t="s">
        <v>2560</v>
      </c>
      <c r="B2463" s="15" t="s">
        <v>94</v>
      </c>
      <c r="C2463" s="15" t="n">
        <v>0</v>
      </c>
      <c r="D2463" s="15" t="s">
        <v>24</v>
      </c>
      <c r="E2463" s="15" t="s">
        <v>24</v>
      </c>
      <c r="F2463" s="15" t="n">
        <v>70</v>
      </c>
      <c r="G2463" s="15" t="s">
        <v>26</v>
      </c>
      <c r="H2463" s="15" t="s">
        <v>24</v>
      </c>
      <c r="I2463" s="15" t="s">
        <v>24</v>
      </c>
      <c r="J2463" s="15" t="s">
        <v>28</v>
      </c>
      <c r="K2463" s="15" t="s">
        <v>28</v>
      </c>
      <c r="L2463" s="15" t="s">
        <v>28</v>
      </c>
      <c r="M2463" s="15" t="s">
        <v>28</v>
      </c>
      <c r="N2463" s="15" t="s">
        <v>28</v>
      </c>
      <c r="O2463" s="15" t="s">
        <v>28</v>
      </c>
      <c r="P2463" s="15" t="s">
        <v>27</v>
      </c>
      <c r="Q2463" s="15" t="s">
        <v>24</v>
      </c>
      <c r="R2463" s="15" t="s">
        <v>19</v>
      </c>
      <c r="S2463" s="18" t="n">
        <v>19.7</v>
      </c>
      <c r="T2463" s="15" t="n">
        <v>1341.5</v>
      </c>
      <c r="U2463" s="15" t="s">
        <v>24</v>
      </c>
      <c r="V2463" s="18" t="n">
        <f aca="false">IF(ISNUMBER(T2463),T2463,0)</f>
        <v>1341.5</v>
      </c>
      <c r="W2463" s="15" t="n">
        <f aca="false">IF(U2463="Yes",1,0)</f>
        <v>0</v>
      </c>
      <c r="X2463" s="15" t="str">
        <f aca="false">IF(F2463&lt;=12,"0-12 months",IF(F2463&lt;=24,"13-24 months",IF(F2463&lt;=48,"25-48 months","49-72 months")))</f>
        <v>49-72 months</v>
      </c>
      <c r="Y2463" s="15" t="str">
        <f aca="false">IF(C2463=1,"Yes","No")</f>
        <v>No</v>
      </c>
      <c r="Z2463" s="15" t="n">
        <f aca="false">COUNTIF(J2463:O2463,"Yes")</f>
        <v>0</v>
      </c>
      <c r="AA2463" s="18" t="n">
        <f aca="false">S2463*W2463</f>
        <v>0</v>
      </c>
      <c r="AB2463" s="15" t="n">
        <f aca="false">(P2463="Month-to-month")+(I2463="Fiber optic")+(R2463="Electronic check")+(F2463&lt;=12)+(M2463="No")+(J2463="No")</f>
        <v>0</v>
      </c>
      <c r="AC2463" s="15" t="str">
        <f aca="false">IF(AB2463&gt;=5,"High",IF(AB2463&gt;=3,"Medium","Low"))</f>
        <v>Low</v>
      </c>
    </row>
    <row r="2464" customFormat="false" ht="15" hidden="false" customHeight="false" outlineLevel="0" collapsed="false">
      <c r="A2464" s="15" t="s">
        <v>2561</v>
      </c>
      <c r="B2464" s="15" t="s">
        <v>98</v>
      </c>
      <c r="C2464" s="15" t="n">
        <v>0</v>
      </c>
      <c r="D2464" s="15" t="s">
        <v>24</v>
      </c>
      <c r="E2464" s="15" t="s">
        <v>26</v>
      </c>
      <c r="F2464" s="15" t="n">
        <v>1</v>
      </c>
      <c r="G2464" s="15" t="s">
        <v>26</v>
      </c>
      <c r="H2464" s="15" t="s">
        <v>24</v>
      </c>
      <c r="I2464" s="15" t="s">
        <v>96</v>
      </c>
      <c r="J2464" s="15" t="s">
        <v>26</v>
      </c>
      <c r="K2464" s="15" t="s">
        <v>26</v>
      </c>
      <c r="L2464" s="15" t="s">
        <v>24</v>
      </c>
      <c r="M2464" s="15" t="s">
        <v>26</v>
      </c>
      <c r="N2464" s="15" t="s">
        <v>24</v>
      </c>
      <c r="O2464" s="15" t="s">
        <v>26</v>
      </c>
      <c r="P2464" s="15" t="s">
        <v>25</v>
      </c>
      <c r="Q2464" s="15" t="s">
        <v>26</v>
      </c>
      <c r="R2464" s="15" t="s">
        <v>19</v>
      </c>
      <c r="S2464" s="18" t="n">
        <v>70.45</v>
      </c>
      <c r="T2464" s="15" t="n">
        <v>70.45</v>
      </c>
      <c r="U2464" s="15" t="s">
        <v>24</v>
      </c>
      <c r="V2464" s="18" t="n">
        <f aca="false">IF(ISNUMBER(T2464),T2464,0)</f>
        <v>70.45</v>
      </c>
      <c r="W2464" s="15" t="n">
        <f aca="false">IF(U2464="Yes",1,0)</f>
        <v>0</v>
      </c>
      <c r="X2464" s="15" t="str">
        <f aca="false">IF(F2464&lt;=12,"0-12 months",IF(F2464&lt;=24,"13-24 months",IF(F2464&lt;=48,"25-48 months","49-72 months")))</f>
        <v>0-12 months</v>
      </c>
      <c r="Y2464" s="15" t="str">
        <f aca="false">IF(C2464=1,"Yes","No")</f>
        <v>No</v>
      </c>
      <c r="Z2464" s="15" t="n">
        <f aca="false">COUNTIF(J2464:O2464,"Yes")</f>
        <v>4</v>
      </c>
      <c r="AA2464" s="18" t="n">
        <f aca="false">S2464*W2464</f>
        <v>0</v>
      </c>
      <c r="AB2464" s="15" t="n">
        <f aca="false">(P2464="Month-to-month")+(I2464="Fiber optic")+(R2464="Electronic check")+(F2464&lt;=12)+(M2464="No")+(J2464="No")</f>
        <v>2</v>
      </c>
      <c r="AC2464" s="15" t="str">
        <f aca="false">IF(AB2464&gt;=5,"High",IF(AB2464&gt;=3,"Medium","Low"))</f>
        <v>Low</v>
      </c>
    </row>
    <row r="2465" customFormat="false" ht="15" hidden="false" customHeight="false" outlineLevel="0" collapsed="false">
      <c r="A2465" s="15" t="s">
        <v>2562</v>
      </c>
      <c r="B2465" s="15" t="s">
        <v>98</v>
      </c>
      <c r="C2465" s="15" t="n">
        <v>0</v>
      </c>
      <c r="D2465" s="15" t="s">
        <v>26</v>
      </c>
      <c r="E2465" s="15" t="s">
        <v>24</v>
      </c>
      <c r="F2465" s="15" t="n">
        <v>8</v>
      </c>
      <c r="G2465" s="15" t="s">
        <v>26</v>
      </c>
      <c r="H2465" s="15" t="s">
        <v>26</v>
      </c>
      <c r="I2465" s="15" t="s">
        <v>102</v>
      </c>
      <c r="J2465" s="15" t="s">
        <v>24</v>
      </c>
      <c r="K2465" s="15" t="s">
        <v>24</v>
      </c>
      <c r="L2465" s="15" t="s">
        <v>24</v>
      </c>
      <c r="M2465" s="15" t="s">
        <v>24</v>
      </c>
      <c r="N2465" s="15" t="s">
        <v>24</v>
      </c>
      <c r="O2465" s="15" t="s">
        <v>26</v>
      </c>
      <c r="P2465" s="15" t="s">
        <v>25</v>
      </c>
      <c r="Q2465" s="15" t="s">
        <v>26</v>
      </c>
      <c r="R2465" s="15" t="s">
        <v>19</v>
      </c>
      <c r="S2465" s="18" t="n">
        <v>85.65</v>
      </c>
      <c r="T2465" s="15" t="n">
        <v>659.45</v>
      </c>
      <c r="U2465" s="15" t="s">
        <v>24</v>
      </c>
      <c r="V2465" s="18" t="n">
        <f aca="false">IF(ISNUMBER(T2465),T2465,0)</f>
        <v>659.45</v>
      </c>
      <c r="W2465" s="15" t="n">
        <f aca="false">IF(U2465="Yes",1,0)</f>
        <v>0</v>
      </c>
      <c r="X2465" s="15" t="str">
        <f aca="false">IF(F2465&lt;=12,"0-12 months",IF(F2465&lt;=24,"13-24 months",IF(F2465&lt;=48,"25-48 months","49-72 months")))</f>
        <v>0-12 months</v>
      </c>
      <c r="Y2465" s="15" t="str">
        <f aca="false">IF(C2465=1,"Yes","No")</f>
        <v>No</v>
      </c>
      <c r="Z2465" s="15" t="n">
        <f aca="false">COUNTIF(J2465:O2465,"Yes")</f>
        <v>1</v>
      </c>
      <c r="AA2465" s="18" t="n">
        <f aca="false">S2465*W2465</f>
        <v>0</v>
      </c>
      <c r="AB2465" s="15" t="n">
        <f aca="false">(P2465="Month-to-month")+(I2465="Fiber optic")+(R2465="Electronic check")+(F2465&lt;=12)+(M2465="No")+(J2465="No")</f>
        <v>5</v>
      </c>
      <c r="AC2465" s="15" t="str">
        <f aca="false">IF(AB2465&gt;=5,"High",IF(AB2465&gt;=3,"Medium","Low"))</f>
        <v>High</v>
      </c>
    </row>
    <row r="2466" customFormat="false" ht="15" hidden="false" customHeight="false" outlineLevel="0" collapsed="false">
      <c r="A2466" s="15" t="s">
        <v>2563</v>
      </c>
      <c r="B2466" s="15" t="s">
        <v>94</v>
      </c>
      <c r="C2466" s="15" t="n">
        <v>0</v>
      </c>
      <c r="D2466" s="15" t="s">
        <v>24</v>
      </c>
      <c r="E2466" s="15" t="s">
        <v>24</v>
      </c>
      <c r="F2466" s="15" t="n">
        <v>1</v>
      </c>
      <c r="G2466" s="15" t="s">
        <v>26</v>
      </c>
      <c r="H2466" s="15" t="s">
        <v>26</v>
      </c>
      <c r="I2466" s="15" t="s">
        <v>102</v>
      </c>
      <c r="J2466" s="15" t="s">
        <v>24</v>
      </c>
      <c r="K2466" s="15" t="s">
        <v>24</v>
      </c>
      <c r="L2466" s="15" t="s">
        <v>24</v>
      </c>
      <c r="M2466" s="15" t="s">
        <v>24</v>
      </c>
      <c r="N2466" s="15" t="s">
        <v>24</v>
      </c>
      <c r="O2466" s="15" t="s">
        <v>24</v>
      </c>
      <c r="P2466" s="15" t="s">
        <v>25</v>
      </c>
      <c r="Q2466" s="15" t="s">
        <v>26</v>
      </c>
      <c r="R2466" s="15" t="s">
        <v>15</v>
      </c>
      <c r="S2466" s="18" t="n">
        <v>77.15</v>
      </c>
      <c r="T2466" s="15" t="n">
        <v>77.15</v>
      </c>
      <c r="U2466" s="15" t="s">
        <v>26</v>
      </c>
      <c r="V2466" s="18" t="n">
        <f aca="false">IF(ISNUMBER(T2466),T2466,0)</f>
        <v>77.15</v>
      </c>
      <c r="W2466" s="15" t="n">
        <f aca="false">IF(U2466="Yes",1,0)</f>
        <v>1</v>
      </c>
      <c r="X2466" s="15" t="str">
        <f aca="false">IF(F2466&lt;=12,"0-12 months",IF(F2466&lt;=24,"13-24 months",IF(F2466&lt;=48,"25-48 months","49-72 months")))</f>
        <v>0-12 months</v>
      </c>
      <c r="Y2466" s="15" t="str">
        <f aca="false">IF(C2466=1,"Yes","No")</f>
        <v>No</v>
      </c>
      <c r="Z2466" s="15" t="n">
        <f aca="false">COUNTIF(J2466:O2466,"Yes")</f>
        <v>0</v>
      </c>
      <c r="AA2466" s="18" t="n">
        <f aca="false">S2466*W2466</f>
        <v>77.15</v>
      </c>
      <c r="AB2466" s="15" t="n">
        <f aca="false">(P2466="Month-to-month")+(I2466="Fiber optic")+(R2466="Electronic check")+(F2466&lt;=12)+(M2466="No")+(J2466="No")</f>
        <v>6</v>
      </c>
      <c r="AC2466" s="15" t="str">
        <f aca="false">IF(AB2466&gt;=5,"High",IF(AB2466&gt;=3,"Medium","Low"))</f>
        <v>High</v>
      </c>
    </row>
    <row r="2467" customFormat="false" ht="15" hidden="false" customHeight="false" outlineLevel="0" collapsed="false">
      <c r="A2467" s="15" t="s">
        <v>2564</v>
      </c>
      <c r="B2467" s="15" t="s">
        <v>98</v>
      </c>
      <c r="C2467" s="15" t="n">
        <v>0</v>
      </c>
      <c r="D2467" s="15" t="s">
        <v>24</v>
      </c>
      <c r="E2467" s="15" t="s">
        <v>24</v>
      </c>
      <c r="F2467" s="15" t="n">
        <v>1</v>
      </c>
      <c r="G2467" s="15" t="s">
        <v>24</v>
      </c>
      <c r="H2467" s="15" t="s">
        <v>95</v>
      </c>
      <c r="I2467" s="15" t="s">
        <v>96</v>
      </c>
      <c r="J2467" s="15" t="s">
        <v>24</v>
      </c>
      <c r="K2467" s="15" t="s">
        <v>24</v>
      </c>
      <c r="L2467" s="15" t="s">
        <v>24</v>
      </c>
      <c r="M2467" s="15" t="s">
        <v>24</v>
      </c>
      <c r="N2467" s="15" t="s">
        <v>24</v>
      </c>
      <c r="O2467" s="15" t="s">
        <v>26</v>
      </c>
      <c r="P2467" s="15" t="s">
        <v>25</v>
      </c>
      <c r="Q2467" s="15" t="s">
        <v>26</v>
      </c>
      <c r="R2467" s="15" t="s">
        <v>19</v>
      </c>
      <c r="S2467" s="18" t="n">
        <v>35.25</v>
      </c>
      <c r="T2467" s="15" t="n">
        <v>35.25</v>
      </c>
      <c r="U2467" s="15" t="s">
        <v>26</v>
      </c>
      <c r="V2467" s="18" t="n">
        <f aca="false">IF(ISNUMBER(T2467),T2467,0)</f>
        <v>35.25</v>
      </c>
      <c r="W2467" s="15" t="n">
        <f aca="false">IF(U2467="Yes",1,0)</f>
        <v>1</v>
      </c>
      <c r="X2467" s="15" t="str">
        <f aca="false">IF(F2467&lt;=12,"0-12 months",IF(F2467&lt;=24,"13-24 months",IF(F2467&lt;=48,"25-48 months","49-72 months")))</f>
        <v>0-12 months</v>
      </c>
      <c r="Y2467" s="15" t="str">
        <f aca="false">IF(C2467=1,"Yes","No")</f>
        <v>No</v>
      </c>
      <c r="Z2467" s="15" t="n">
        <f aca="false">COUNTIF(J2467:O2467,"Yes")</f>
        <v>1</v>
      </c>
      <c r="AA2467" s="18" t="n">
        <f aca="false">S2467*W2467</f>
        <v>35.25</v>
      </c>
      <c r="AB2467" s="15" t="n">
        <f aca="false">(P2467="Month-to-month")+(I2467="Fiber optic")+(R2467="Electronic check")+(F2467&lt;=12)+(M2467="No")+(J2467="No")</f>
        <v>4</v>
      </c>
      <c r="AC2467" s="15" t="str">
        <f aca="false">IF(AB2467&gt;=5,"High",IF(AB2467&gt;=3,"Medium","Low"))</f>
        <v>Medium</v>
      </c>
    </row>
    <row r="2468" customFormat="false" ht="15" hidden="false" customHeight="false" outlineLevel="0" collapsed="false">
      <c r="A2468" s="15" t="s">
        <v>2565</v>
      </c>
      <c r="B2468" s="15" t="s">
        <v>98</v>
      </c>
      <c r="C2468" s="15" t="n">
        <v>0</v>
      </c>
      <c r="D2468" s="15" t="s">
        <v>26</v>
      </c>
      <c r="E2468" s="15" t="s">
        <v>26</v>
      </c>
      <c r="F2468" s="15" t="n">
        <v>60</v>
      </c>
      <c r="G2468" s="15" t="s">
        <v>26</v>
      </c>
      <c r="H2468" s="15" t="s">
        <v>24</v>
      </c>
      <c r="I2468" s="15" t="s">
        <v>24</v>
      </c>
      <c r="J2468" s="15" t="s">
        <v>28</v>
      </c>
      <c r="K2468" s="15" t="s">
        <v>28</v>
      </c>
      <c r="L2468" s="15" t="s">
        <v>28</v>
      </c>
      <c r="M2468" s="15" t="s">
        <v>28</v>
      </c>
      <c r="N2468" s="15" t="s">
        <v>28</v>
      </c>
      <c r="O2468" s="15" t="s">
        <v>28</v>
      </c>
      <c r="P2468" s="15" t="s">
        <v>29</v>
      </c>
      <c r="Q2468" s="15" t="s">
        <v>24</v>
      </c>
      <c r="R2468" s="15" t="s">
        <v>17</v>
      </c>
      <c r="S2468" s="18" t="n">
        <v>20.55</v>
      </c>
      <c r="T2468" s="15" t="n">
        <v>1205.05</v>
      </c>
      <c r="U2468" s="15" t="s">
        <v>24</v>
      </c>
      <c r="V2468" s="18" t="n">
        <f aca="false">IF(ISNUMBER(T2468),T2468,0)</f>
        <v>1205.05</v>
      </c>
      <c r="W2468" s="15" t="n">
        <f aca="false">IF(U2468="Yes",1,0)</f>
        <v>0</v>
      </c>
      <c r="X2468" s="15" t="str">
        <f aca="false">IF(F2468&lt;=12,"0-12 months",IF(F2468&lt;=24,"13-24 months",IF(F2468&lt;=48,"25-48 months","49-72 months")))</f>
        <v>49-72 months</v>
      </c>
      <c r="Y2468" s="15" t="str">
        <f aca="false">IF(C2468=1,"Yes","No")</f>
        <v>No</v>
      </c>
      <c r="Z2468" s="15" t="n">
        <f aca="false">COUNTIF(J2468:O2468,"Yes")</f>
        <v>0</v>
      </c>
      <c r="AA2468" s="18" t="n">
        <f aca="false">S2468*W2468</f>
        <v>0</v>
      </c>
      <c r="AB2468" s="15" t="n">
        <f aca="false">(P2468="Month-to-month")+(I2468="Fiber optic")+(R2468="Electronic check")+(F2468&lt;=12)+(M2468="No")+(J2468="No")</f>
        <v>0</v>
      </c>
      <c r="AC2468" s="15" t="str">
        <f aca="false">IF(AB2468&gt;=5,"High",IF(AB2468&gt;=3,"Medium","Low"))</f>
        <v>Low</v>
      </c>
    </row>
    <row r="2469" customFormat="false" ht="15" hidden="false" customHeight="false" outlineLevel="0" collapsed="false">
      <c r="A2469" s="15" t="s">
        <v>2566</v>
      </c>
      <c r="B2469" s="15" t="s">
        <v>98</v>
      </c>
      <c r="C2469" s="15" t="n">
        <v>0</v>
      </c>
      <c r="D2469" s="15" t="s">
        <v>26</v>
      </c>
      <c r="E2469" s="15" t="s">
        <v>26</v>
      </c>
      <c r="F2469" s="15" t="n">
        <v>49</v>
      </c>
      <c r="G2469" s="15" t="s">
        <v>26</v>
      </c>
      <c r="H2469" s="15" t="s">
        <v>26</v>
      </c>
      <c r="I2469" s="15" t="s">
        <v>102</v>
      </c>
      <c r="J2469" s="15" t="s">
        <v>24</v>
      </c>
      <c r="K2469" s="15" t="s">
        <v>24</v>
      </c>
      <c r="L2469" s="15" t="s">
        <v>24</v>
      </c>
      <c r="M2469" s="15" t="s">
        <v>26</v>
      </c>
      <c r="N2469" s="15" t="s">
        <v>26</v>
      </c>
      <c r="O2469" s="15" t="s">
        <v>26</v>
      </c>
      <c r="P2469" s="15" t="s">
        <v>27</v>
      </c>
      <c r="Q2469" s="15" t="s">
        <v>26</v>
      </c>
      <c r="R2469" s="15" t="s">
        <v>15</v>
      </c>
      <c r="S2469" s="18" t="n">
        <v>97.95</v>
      </c>
      <c r="T2469" s="15" t="n">
        <v>4917.9</v>
      </c>
      <c r="U2469" s="15" t="s">
        <v>24</v>
      </c>
      <c r="V2469" s="18" t="n">
        <f aca="false">IF(ISNUMBER(T2469),T2469,0)</f>
        <v>4917.9</v>
      </c>
      <c r="W2469" s="15" t="n">
        <f aca="false">IF(U2469="Yes",1,0)</f>
        <v>0</v>
      </c>
      <c r="X2469" s="15" t="str">
        <f aca="false">IF(F2469&lt;=12,"0-12 months",IF(F2469&lt;=24,"13-24 months",IF(F2469&lt;=48,"25-48 months","49-72 months")))</f>
        <v>49-72 months</v>
      </c>
      <c r="Y2469" s="15" t="str">
        <f aca="false">IF(C2469=1,"Yes","No")</f>
        <v>No</v>
      </c>
      <c r="Z2469" s="15" t="n">
        <f aca="false">COUNTIF(J2469:O2469,"Yes")</f>
        <v>3</v>
      </c>
      <c r="AA2469" s="18" t="n">
        <f aca="false">S2469*W2469</f>
        <v>0</v>
      </c>
      <c r="AB2469" s="15" t="n">
        <f aca="false">(P2469="Month-to-month")+(I2469="Fiber optic")+(R2469="Electronic check")+(F2469&lt;=12)+(M2469="No")+(J2469="No")</f>
        <v>3</v>
      </c>
      <c r="AC2469" s="15" t="str">
        <f aca="false">IF(AB2469&gt;=5,"High",IF(AB2469&gt;=3,"Medium","Low"))</f>
        <v>Medium</v>
      </c>
    </row>
    <row r="2470" customFormat="false" ht="15" hidden="false" customHeight="false" outlineLevel="0" collapsed="false">
      <c r="A2470" s="15" t="s">
        <v>2567</v>
      </c>
      <c r="B2470" s="15" t="s">
        <v>98</v>
      </c>
      <c r="C2470" s="15" t="n">
        <v>0</v>
      </c>
      <c r="D2470" s="15" t="s">
        <v>26</v>
      </c>
      <c r="E2470" s="15" t="s">
        <v>24</v>
      </c>
      <c r="F2470" s="15" t="n">
        <v>4</v>
      </c>
      <c r="G2470" s="15" t="s">
        <v>24</v>
      </c>
      <c r="H2470" s="15" t="s">
        <v>95</v>
      </c>
      <c r="I2470" s="15" t="s">
        <v>96</v>
      </c>
      <c r="J2470" s="15" t="s">
        <v>24</v>
      </c>
      <c r="K2470" s="15" t="s">
        <v>26</v>
      </c>
      <c r="L2470" s="15" t="s">
        <v>24</v>
      </c>
      <c r="M2470" s="15" t="s">
        <v>24</v>
      </c>
      <c r="N2470" s="15" t="s">
        <v>26</v>
      </c>
      <c r="O2470" s="15" t="s">
        <v>26</v>
      </c>
      <c r="P2470" s="15" t="s">
        <v>25</v>
      </c>
      <c r="Q2470" s="15" t="s">
        <v>26</v>
      </c>
      <c r="R2470" s="15" t="s">
        <v>15</v>
      </c>
      <c r="S2470" s="18" t="n">
        <v>48.55</v>
      </c>
      <c r="T2470" s="15" t="n">
        <v>201</v>
      </c>
      <c r="U2470" s="15" t="s">
        <v>26</v>
      </c>
      <c r="V2470" s="18" t="n">
        <f aca="false">IF(ISNUMBER(T2470),T2470,0)</f>
        <v>201</v>
      </c>
      <c r="W2470" s="15" t="n">
        <f aca="false">IF(U2470="Yes",1,0)</f>
        <v>1</v>
      </c>
      <c r="X2470" s="15" t="str">
        <f aca="false">IF(F2470&lt;=12,"0-12 months",IF(F2470&lt;=24,"13-24 months",IF(F2470&lt;=48,"25-48 months","49-72 months")))</f>
        <v>0-12 months</v>
      </c>
      <c r="Y2470" s="15" t="str">
        <f aca="false">IF(C2470=1,"Yes","No")</f>
        <v>No</v>
      </c>
      <c r="Z2470" s="15" t="n">
        <f aca="false">COUNTIF(J2470:O2470,"Yes")</f>
        <v>3</v>
      </c>
      <c r="AA2470" s="18" t="n">
        <f aca="false">S2470*W2470</f>
        <v>48.55</v>
      </c>
      <c r="AB2470" s="15" t="n">
        <f aca="false">(P2470="Month-to-month")+(I2470="Fiber optic")+(R2470="Electronic check")+(F2470&lt;=12)+(M2470="No")+(J2470="No")</f>
        <v>5</v>
      </c>
      <c r="AC2470" s="15" t="str">
        <f aca="false">IF(AB2470&gt;=5,"High",IF(AB2470&gt;=3,"Medium","Low"))</f>
        <v>High</v>
      </c>
    </row>
    <row r="2471" customFormat="false" ht="15" hidden="false" customHeight="false" outlineLevel="0" collapsed="false">
      <c r="A2471" s="15" t="s">
        <v>2568</v>
      </c>
      <c r="B2471" s="15" t="s">
        <v>94</v>
      </c>
      <c r="C2471" s="15" t="n">
        <v>0</v>
      </c>
      <c r="D2471" s="15" t="s">
        <v>24</v>
      </c>
      <c r="E2471" s="15" t="s">
        <v>24</v>
      </c>
      <c r="F2471" s="15" t="n">
        <v>29</v>
      </c>
      <c r="G2471" s="15" t="s">
        <v>26</v>
      </c>
      <c r="H2471" s="15" t="s">
        <v>24</v>
      </c>
      <c r="I2471" s="15" t="s">
        <v>24</v>
      </c>
      <c r="J2471" s="15" t="s">
        <v>28</v>
      </c>
      <c r="K2471" s="15" t="s">
        <v>28</v>
      </c>
      <c r="L2471" s="15" t="s">
        <v>28</v>
      </c>
      <c r="M2471" s="15" t="s">
        <v>28</v>
      </c>
      <c r="N2471" s="15" t="s">
        <v>28</v>
      </c>
      <c r="O2471" s="15" t="s">
        <v>28</v>
      </c>
      <c r="P2471" s="15" t="s">
        <v>27</v>
      </c>
      <c r="Q2471" s="15" t="s">
        <v>24</v>
      </c>
      <c r="R2471" s="15" t="s">
        <v>17</v>
      </c>
      <c r="S2471" s="18" t="n">
        <v>20</v>
      </c>
      <c r="T2471" s="15" t="n">
        <v>599.3</v>
      </c>
      <c r="U2471" s="15" t="s">
        <v>24</v>
      </c>
      <c r="V2471" s="18" t="n">
        <f aca="false">IF(ISNUMBER(T2471),T2471,0)</f>
        <v>599.3</v>
      </c>
      <c r="W2471" s="15" t="n">
        <f aca="false">IF(U2471="Yes",1,0)</f>
        <v>0</v>
      </c>
      <c r="X2471" s="15" t="str">
        <f aca="false">IF(F2471&lt;=12,"0-12 months",IF(F2471&lt;=24,"13-24 months",IF(F2471&lt;=48,"25-48 months","49-72 months")))</f>
        <v>25-48 months</v>
      </c>
      <c r="Y2471" s="15" t="str">
        <f aca="false">IF(C2471=1,"Yes","No")</f>
        <v>No</v>
      </c>
      <c r="Z2471" s="15" t="n">
        <f aca="false">COUNTIF(J2471:O2471,"Yes")</f>
        <v>0</v>
      </c>
      <c r="AA2471" s="18" t="n">
        <f aca="false">S2471*W2471</f>
        <v>0</v>
      </c>
      <c r="AB2471" s="15" t="n">
        <f aca="false">(P2471="Month-to-month")+(I2471="Fiber optic")+(R2471="Electronic check")+(F2471&lt;=12)+(M2471="No")+(J2471="No")</f>
        <v>0</v>
      </c>
      <c r="AC2471" s="15" t="str">
        <f aca="false">IF(AB2471&gt;=5,"High",IF(AB2471&gt;=3,"Medium","Low"))</f>
        <v>Low</v>
      </c>
    </row>
    <row r="2472" customFormat="false" ht="15" hidden="false" customHeight="false" outlineLevel="0" collapsed="false">
      <c r="A2472" s="15" t="s">
        <v>2569</v>
      </c>
      <c r="B2472" s="15" t="s">
        <v>94</v>
      </c>
      <c r="C2472" s="15" t="n">
        <v>0</v>
      </c>
      <c r="D2472" s="15" t="s">
        <v>26</v>
      </c>
      <c r="E2472" s="15" t="s">
        <v>24</v>
      </c>
      <c r="F2472" s="15" t="n">
        <v>67</v>
      </c>
      <c r="G2472" s="15" t="s">
        <v>26</v>
      </c>
      <c r="H2472" s="15" t="s">
        <v>26</v>
      </c>
      <c r="I2472" s="15" t="s">
        <v>24</v>
      </c>
      <c r="J2472" s="15" t="s">
        <v>28</v>
      </c>
      <c r="K2472" s="15" t="s">
        <v>28</v>
      </c>
      <c r="L2472" s="15" t="s">
        <v>28</v>
      </c>
      <c r="M2472" s="15" t="s">
        <v>28</v>
      </c>
      <c r="N2472" s="15" t="s">
        <v>28</v>
      </c>
      <c r="O2472" s="15" t="s">
        <v>28</v>
      </c>
      <c r="P2472" s="15" t="s">
        <v>29</v>
      </c>
      <c r="Q2472" s="15" t="s">
        <v>26</v>
      </c>
      <c r="R2472" s="15" t="s">
        <v>21</v>
      </c>
      <c r="S2472" s="18" t="n">
        <v>25.25</v>
      </c>
      <c r="T2472" s="15" t="n">
        <v>1733.15</v>
      </c>
      <c r="U2472" s="15" t="s">
        <v>24</v>
      </c>
      <c r="V2472" s="18" t="n">
        <f aca="false">IF(ISNUMBER(T2472),T2472,0)</f>
        <v>1733.15</v>
      </c>
      <c r="W2472" s="15" t="n">
        <f aca="false">IF(U2472="Yes",1,0)</f>
        <v>0</v>
      </c>
      <c r="X2472" s="15" t="str">
        <f aca="false">IF(F2472&lt;=12,"0-12 months",IF(F2472&lt;=24,"13-24 months",IF(F2472&lt;=48,"25-48 months","49-72 months")))</f>
        <v>49-72 months</v>
      </c>
      <c r="Y2472" s="15" t="str">
        <f aca="false">IF(C2472=1,"Yes","No")</f>
        <v>No</v>
      </c>
      <c r="Z2472" s="15" t="n">
        <f aca="false">COUNTIF(J2472:O2472,"Yes")</f>
        <v>0</v>
      </c>
      <c r="AA2472" s="18" t="n">
        <f aca="false">S2472*W2472</f>
        <v>0</v>
      </c>
      <c r="AB2472" s="15" t="n">
        <f aca="false">(P2472="Month-to-month")+(I2472="Fiber optic")+(R2472="Electronic check")+(F2472&lt;=12)+(M2472="No")+(J2472="No")</f>
        <v>0</v>
      </c>
      <c r="AC2472" s="15" t="str">
        <f aca="false">IF(AB2472&gt;=5,"High",IF(AB2472&gt;=3,"Medium","Low"))</f>
        <v>Low</v>
      </c>
    </row>
    <row r="2473" customFormat="false" ht="15" hidden="false" customHeight="false" outlineLevel="0" collapsed="false">
      <c r="A2473" s="15" t="s">
        <v>2570</v>
      </c>
      <c r="B2473" s="15" t="s">
        <v>94</v>
      </c>
      <c r="C2473" s="15" t="n">
        <v>0</v>
      </c>
      <c r="D2473" s="15" t="s">
        <v>26</v>
      </c>
      <c r="E2473" s="15" t="s">
        <v>24</v>
      </c>
      <c r="F2473" s="15" t="n">
        <v>53</v>
      </c>
      <c r="G2473" s="15" t="s">
        <v>26</v>
      </c>
      <c r="H2473" s="15" t="s">
        <v>26</v>
      </c>
      <c r="I2473" s="15" t="s">
        <v>102</v>
      </c>
      <c r="J2473" s="15" t="s">
        <v>24</v>
      </c>
      <c r="K2473" s="15" t="s">
        <v>26</v>
      </c>
      <c r="L2473" s="15" t="s">
        <v>24</v>
      </c>
      <c r="M2473" s="15" t="s">
        <v>24</v>
      </c>
      <c r="N2473" s="15" t="s">
        <v>26</v>
      </c>
      <c r="O2473" s="15" t="s">
        <v>26</v>
      </c>
      <c r="P2473" s="15" t="s">
        <v>25</v>
      </c>
      <c r="Q2473" s="15" t="s">
        <v>26</v>
      </c>
      <c r="R2473" s="15" t="s">
        <v>21</v>
      </c>
      <c r="S2473" s="18" t="n">
        <v>98.4</v>
      </c>
      <c r="T2473" s="15" t="n">
        <v>5149.5</v>
      </c>
      <c r="U2473" s="15" t="s">
        <v>26</v>
      </c>
      <c r="V2473" s="18" t="n">
        <f aca="false">IF(ISNUMBER(T2473),T2473,0)</f>
        <v>5149.5</v>
      </c>
      <c r="W2473" s="15" t="n">
        <f aca="false">IF(U2473="Yes",1,0)</f>
        <v>1</v>
      </c>
      <c r="X2473" s="15" t="str">
        <f aca="false">IF(F2473&lt;=12,"0-12 months",IF(F2473&lt;=24,"13-24 months",IF(F2473&lt;=48,"25-48 months","49-72 months")))</f>
        <v>49-72 months</v>
      </c>
      <c r="Y2473" s="15" t="str">
        <f aca="false">IF(C2473=1,"Yes","No")</f>
        <v>No</v>
      </c>
      <c r="Z2473" s="15" t="n">
        <f aca="false">COUNTIF(J2473:O2473,"Yes")</f>
        <v>3</v>
      </c>
      <c r="AA2473" s="18" t="n">
        <f aca="false">S2473*W2473</f>
        <v>98.4</v>
      </c>
      <c r="AB2473" s="15" t="n">
        <f aca="false">(P2473="Month-to-month")+(I2473="Fiber optic")+(R2473="Electronic check")+(F2473&lt;=12)+(M2473="No")+(J2473="No")</f>
        <v>4</v>
      </c>
      <c r="AC2473" s="15" t="str">
        <f aca="false">IF(AB2473&gt;=5,"High",IF(AB2473&gt;=3,"Medium","Low"))</f>
        <v>Medium</v>
      </c>
    </row>
    <row r="2474" customFormat="false" ht="15" hidden="false" customHeight="false" outlineLevel="0" collapsed="false">
      <c r="A2474" s="15" t="s">
        <v>2571</v>
      </c>
      <c r="B2474" s="15" t="s">
        <v>98</v>
      </c>
      <c r="C2474" s="15" t="n">
        <v>0</v>
      </c>
      <c r="D2474" s="15" t="s">
        <v>26</v>
      </c>
      <c r="E2474" s="15" t="s">
        <v>24</v>
      </c>
      <c r="F2474" s="15" t="n">
        <v>67</v>
      </c>
      <c r="G2474" s="15" t="s">
        <v>26</v>
      </c>
      <c r="H2474" s="15" t="s">
        <v>26</v>
      </c>
      <c r="I2474" s="15" t="s">
        <v>96</v>
      </c>
      <c r="J2474" s="15" t="s">
        <v>26</v>
      </c>
      <c r="K2474" s="15" t="s">
        <v>26</v>
      </c>
      <c r="L2474" s="15" t="s">
        <v>26</v>
      </c>
      <c r="M2474" s="15" t="s">
        <v>26</v>
      </c>
      <c r="N2474" s="15" t="s">
        <v>24</v>
      </c>
      <c r="O2474" s="15" t="s">
        <v>24</v>
      </c>
      <c r="P2474" s="15" t="s">
        <v>29</v>
      </c>
      <c r="Q2474" s="15" t="s">
        <v>24</v>
      </c>
      <c r="R2474" s="15" t="s">
        <v>21</v>
      </c>
      <c r="S2474" s="18" t="n">
        <v>70.9</v>
      </c>
      <c r="T2474" s="15" t="n">
        <v>4677.1</v>
      </c>
      <c r="U2474" s="15" t="s">
        <v>24</v>
      </c>
      <c r="V2474" s="18" t="n">
        <f aca="false">IF(ISNUMBER(T2474),T2474,0)</f>
        <v>4677.1</v>
      </c>
      <c r="W2474" s="15" t="n">
        <f aca="false">IF(U2474="Yes",1,0)</f>
        <v>0</v>
      </c>
      <c r="X2474" s="15" t="str">
        <f aca="false">IF(F2474&lt;=12,"0-12 months",IF(F2474&lt;=24,"13-24 months",IF(F2474&lt;=48,"25-48 months","49-72 months")))</f>
        <v>49-72 months</v>
      </c>
      <c r="Y2474" s="15" t="str">
        <f aca="false">IF(C2474=1,"Yes","No")</f>
        <v>No</v>
      </c>
      <c r="Z2474" s="15" t="n">
        <f aca="false">COUNTIF(J2474:O2474,"Yes")</f>
        <v>4</v>
      </c>
      <c r="AA2474" s="18" t="n">
        <f aca="false">S2474*W2474</f>
        <v>0</v>
      </c>
      <c r="AB2474" s="15" t="n">
        <f aca="false">(P2474="Month-to-month")+(I2474="Fiber optic")+(R2474="Electronic check")+(F2474&lt;=12)+(M2474="No")+(J2474="No")</f>
        <v>0</v>
      </c>
      <c r="AC2474" s="15" t="str">
        <f aca="false">IF(AB2474&gt;=5,"High",IF(AB2474&gt;=3,"Medium","Low"))</f>
        <v>Low</v>
      </c>
    </row>
    <row r="2475" customFormat="false" ht="15" hidden="false" customHeight="false" outlineLevel="0" collapsed="false">
      <c r="A2475" s="15" t="s">
        <v>2572</v>
      </c>
      <c r="B2475" s="15" t="s">
        <v>94</v>
      </c>
      <c r="C2475" s="15" t="n">
        <v>0</v>
      </c>
      <c r="D2475" s="15" t="s">
        <v>26</v>
      </c>
      <c r="E2475" s="15" t="s">
        <v>26</v>
      </c>
      <c r="F2475" s="15" t="n">
        <v>6</v>
      </c>
      <c r="G2475" s="15" t="s">
        <v>26</v>
      </c>
      <c r="H2475" s="15" t="s">
        <v>24</v>
      </c>
      <c r="I2475" s="15" t="s">
        <v>24</v>
      </c>
      <c r="J2475" s="15" t="s">
        <v>28</v>
      </c>
      <c r="K2475" s="15" t="s">
        <v>28</v>
      </c>
      <c r="L2475" s="15" t="s">
        <v>28</v>
      </c>
      <c r="M2475" s="15" t="s">
        <v>28</v>
      </c>
      <c r="N2475" s="15" t="s">
        <v>28</v>
      </c>
      <c r="O2475" s="15" t="s">
        <v>28</v>
      </c>
      <c r="P2475" s="15" t="s">
        <v>25</v>
      </c>
      <c r="Q2475" s="15" t="s">
        <v>24</v>
      </c>
      <c r="R2475" s="15" t="s">
        <v>17</v>
      </c>
      <c r="S2475" s="18" t="n">
        <v>19.85</v>
      </c>
      <c r="T2475" s="15" t="n">
        <v>119.3</v>
      </c>
      <c r="U2475" s="15" t="s">
        <v>24</v>
      </c>
      <c r="V2475" s="18" t="n">
        <f aca="false">IF(ISNUMBER(T2475),T2475,0)</f>
        <v>119.3</v>
      </c>
      <c r="W2475" s="15" t="n">
        <f aca="false">IF(U2475="Yes",1,0)</f>
        <v>0</v>
      </c>
      <c r="X2475" s="15" t="str">
        <f aca="false">IF(F2475&lt;=12,"0-12 months",IF(F2475&lt;=24,"13-24 months",IF(F2475&lt;=48,"25-48 months","49-72 months")))</f>
        <v>0-12 months</v>
      </c>
      <c r="Y2475" s="15" t="str">
        <f aca="false">IF(C2475=1,"Yes","No")</f>
        <v>No</v>
      </c>
      <c r="Z2475" s="15" t="n">
        <f aca="false">COUNTIF(J2475:O2475,"Yes")</f>
        <v>0</v>
      </c>
      <c r="AA2475" s="18" t="n">
        <f aca="false">S2475*W2475</f>
        <v>0</v>
      </c>
      <c r="AB2475" s="15" t="n">
        <f aca="false">(P2475="Month-to-month")+(I2475="Fiber optic")+(R2475="Electronic check")+(F2475&lt;=12)+(M2475="No")+(J2475="No")</f>
        <v>2</v>
      </c>
      <c r="AC2475" s="15" t="str">
        <f aca="false">IF(AB2475&gt;=5,"High",IF(AB2475&gt;=3,"Medium","Low"))</f>
        <v>Low</v>
      </c>
    </row>
    <row r="2476" customFormat="false" ht="15" hidden="false" customHeight="false" outlineLevel="0" collapsed="false">
      <c r="A2476" s="15" t="s">
        <v>2573</v>
      </c>
      <c r="B2476" s="15" t="s">
        <v>94</v>
      </c>
      <c r="C2476" s="15" t="n">
        <v>0</v>
      </c>
      <c r="D2476" s="15" t="s">
        <v>24</v>
      </c>
      <c r="E2476" s="15" t="s">
        <v>24</v>
      </c>
      <c r="F2476" s="15" t="n">
        <v>47</v>
      </c>
      <c r="G2476" s="15" t="s">
        <v>26</v>
      </c>
      <c r="H2476" s="15" t="s">
        <v>26</v>
      </c>
      <c r="I2476" s="15" t="s">
        <v>102</v>
      </c>
      <c r="J2476" s="15" t="s">
        <v>24</v>
      </c>
      <c r="K2476" s="15" t="s">
        <v>26</v>
      </c>
      <c r="L2476" s="15" t="s">
        <v>26</v>
      </c>
      <c r="M2476" s="15" t="s">
        <v>24</v>
      </c>
      <c r="N2476" s="15" t="s">
        <v>26</v>
      </c>
      <c r="O2476" s="15" t="s">
        <v>26</v>
      </c>
      <c r="P2476" s="15" t="s">
        <v>25</v>
      </c>
      <c r="Q2476" s="15" t="s">
        <v>26</v>
      </c>
      <c r="R2476" s="15" t="s">
        <v>15</v>
      </c>
      <c r="S2476" s="18" t="n">
        <v>106.35</v>
      </c>
      <c r="T2476" s="15" t="n">
        <v>4849.1</v>
      </c>
      <c r="U2476" s="15" t="s">
        <v>24</v>
      </c>
      <c r="V2476" s="18" t="n">
        <f aca="false">IF(ISNUMBER(T2476),T2476,0)</f>
        <v>4849.1</v>
      </c>
      <c r="W2476" s="15" t="n">
        <f aca="false">IF(U2476="Yes",1,0)</f>
        <v>0</v>
      </c>
      <c r="X2476" s="15" t="str">
        <f aca="false">IF(F2476&lt;=12,"0-12 months",IF(F2476&lt;=24,"13-24 months",IF(F2476&lt;=48,"25-48 months","49-72 months")))</f>
        <v>25-48 months</v>
      </c>
      <c r="Y2476" s="15" t="str">
        <f aca="false">IF(C2476=1,"Yes","No")</f>
        <v>No</v>
      </c>
      <c r="Z2476" s="15" t="n">
        <f aca="false">COUNTIF(J2476:O2476,"Yes")</f>
        <v>4</v>
      </c>
      <c r="AA2476" s="18" t="n">
        <f aca="false">S2476*W2476</f>
        <v>0</v>
      </c>
      <c r="AB2476" s="15" t="n">
        <f aca="false">(P2476="Month-to-month")+(I2476="Fiber optic")+(R2476="Electronic check")+(F2476&lt;=12)+(M2476="No")+(J2476="No")</f>
        <v>5</v>
      </c>
      <c r="AC2476" s="15" t="str">
        <f aca="false">IF(AB2476&gt;=5,"High",IF(AB2476&gt;=3,"Medium","Low"))</f>
        <v>High</v>
      </c>
    </row>
    <row r="2477" customFormat="false" ht="15" hidden="false" customHeight="false" outlineLevel="0" collapsed="false">
      <c r="A2477" s="15" t="s">
        <v>2574</v>
      </c>
      <c r="B2477" s="15" t="s">
        <v>94</v>
      </c>
      <c r="C2477" s="15" t="n">
        <v>0</v>
      </c>
      <c r="D2477" s="15" t="s">
        <v>24</v>
      </c>
      <c r="E2477" s="15" t="s">
        <v>24</v>
      </c>
      <c r="F2477" s="15" t="n">
        <v>53</v>
      </c>
      <c r="G2477" s="15" t="s">
        <v>26</v>
      </c>
      <c r="H2477" s="15" t="s">
        <v>24</v>
      </c>
      <c r="I2477" s="15" t="s">
        <v>102</v>
      </c>
      <c r="J2477" s="15" t="s">
        <v>26</v>
      </c>
      <c r="K2477" s="15" t="s">
        <v>26</v>
      </c>
      <c r="L2477" s="15" t="s">
        <v>26</v>
      </c>
      <c r="M2477" s="15" t="s">
        <v>26</v>
      </c>
      <c r="N2477" s="15" t="s">
        <v>24</v>
      </c>
      <c r="O2477" s="15" t="s">
        <v>26</v>
      </c>
      <c r="P2477" s="15" t="s">
        <v>29</v>
      </c>
      <c r="Q2477" s="15" t="s">
        <v>24</v>
      </c>
      <c r="R2477" s="15" t="s">
        <v>17</v>
      </c>
      <c r="S2477" s="18" t="n">
        <v>99.5</v>
      </c>
      <c r="T2477" s="15" t="n">
        <v>5424.25</v>
      </c>
      <c r="U2477" s="15" t="s">
        <v>24</v>
      </c>
      <c r="V2477" s="18" t="n">
        <f aca="false">IF(ISNUMBER(T2477),T2477,0)</f>
        <v>5424.25</v>
      </c>
      <c r="W2477" s="15" t="n">
        <f aca="false">IF(U2477="Yes",1,0)</f>
        <v>0</v>
      </c>
      <c r="X2477" s="15" t="str">
        <f aca="false">IF(F2477&lt;=12,"0-12 months",IF(F2477&lt;=24,"13-24 months",IF(F2477&lt;=48,"25-48 months","49-72 months")))</f>
        <v>49-72 months</v>
      </c>
      <c r="Y2477" s="15" t="str">
        <f aca="false">IF(C2477=1,"Yes","No")</f>
        <v>No</v>
      </c>
      <c r="Z2477" s="15" t="n">
        <f aca="false">COUNTIF(J2477:O2477,"Yes")</f>
        <v>5</v>
      </c>
      <c r="AA2477" s="18" t="n">
        <f aca="false">S2477*W2477</f>
        <v>0</v>
      </c>
      <c r="AB2477" s="15" t="n">
        <f aca="false">(P2477="Month-to-month")+(I2477="Fiber optic")+(R2477="Electronic check")+(F2477&lt;=12)+(M2477="No")+(J2477="No")</f>
        <v>1</v>
      </c>
      <c r="AC2477" s="15" t="str">
        <f aca="false">IF(AB2477&gt;=5,"High",IF(AB2477&gt;=3,"Medium","Low"))</f>
        <v>Low</v>
      </c>
    </row>
    <row r="2478" customFormat="false" ht="15" hidden="false" customHeight="false" outlineLevel="0" collapsed="false">
      <c r="A2478" s="15" t="s">
        <v>2575</v>
      </c>
      <c r="B2478" s="15" t="s">
        <v>98</v>
      </c>
      <c r="C2478" s="15" t="n">
        <v>0</v>
      </c>
      <c r="D2478" s="15" t="s">
        <v>26</v>
      </c>
      <c r="E2478" s="15" t="s">
        <v>24</v>
      </c>
      <c r="F2478" s="15" t="n">
        <v>69</v>
      </c>
      <c r="G2478" s="15" t="s">
        <v>26</v>
      </c>
      <c r="H2478" s="15" t="s">
        <v>24</v>
      </c>
      <c r="I2478" s="15" t="s">
        <v>96</v>
      </c>
      <c r="J2478" s="15" t="s">
        <v>26</v>
      </c>
      <c r="K2478" s="15" t="s">
        <v>26</v>
      </c>
      <c r="L2478" s="15" t="s">
        <v>26</v>
      </c>
      <c r="M2478" s="15" t="s">
        <v>26</v>
      </c>
      <c r="N2478" s="15" t="s">
        <v>26</v>
      </c>
      <c r="O2478" s="15" t="s">
        <v>26</v>
      </c>
      <c r="P2478" s="15" t="s">
        <v>29</v>
      </c>
      <c r="Q2478" s="15" t="s">
        <v>26</v>
      </c>
      <c r="R2478" s="15" t="s">
        <v>17</v>
      </c>
      <c r="S2478" s="18" t="n">
        <v>84.7</v>
      </c>
      <c r="T2478" s="15" t="n">
        <v>5878.9</v>
      </c>
      <c r="U2478" s="15" t="s">
        <v>24</v>
      </c>
      <c r="V2478" s="18" t="n">
        <f aca="false">IF(ISNUMBER(T2478),T2478,0)</f>
        <v>5878.9</v>
      </c>
      <c r="W2478" s="15" t="n">
        <f aca="false">IF(U2478="Yes",1,0)</f>
        <v>0</v>
      </c>
      <c r="X2478" s="15" t="str">
        <f aca="false">IF(F2478&lt;=12,"0-12 months",IF(F2478&lt;=24,"13-24 months",IF(F2478&lt;=48,"25-48 months","49-72 months")))</f>
        <v>49-72 months</v>
      </c>
      <c r="Y2478" s="15" t="str">
        <f aca="false">IF(C2478=1,"Yes","No")</f>
        <v>No</v>
      </c>
      <c r="Z2478" s="15" t="n">
        <f aca="false">COUNTIF(J2478:O2478,"Yes")</f>
        <v>6</v>
      </c>
      <c r="AA2478" s="18" t="n">
        <f aca="false">S2478*W2478</f>
        <v>0</v>
      </c>
      <c r="AB2478" s="15" t="n">
        <f aca="false">(P2478="Month-to-month")+(I2478="Fiber optic")+(R2478="Electronic check")+(F2478&lt;=12)+(M2478="No")+(J2478="No")</f>
        <v>0</v>
      </c>
      <c r="AC2478" s="15" t="str">
        <f aca="false">IF(AB2478&gt;=5,"High",IF(AB2478&gt;=3,"Medium","Low"))</f>
        <v>Low</v>
      </c>
    </row>
    <row r="2479" customFormat="false" ht="15" hidden="false" customHeight="false" outlineLevel="0" collapsed="false">
      <c r="A2479" s="15" t="s">
        <v>2576</v>
      </c>
      <c r="B2479" s="15" t="s">
        <v>98</v>
      </c>
      <c r="C2479" s="15" t="n">
        <v>0</v>
      </c>
      <c r="D2479" s="15" t="s">
        <v>24</v>
      </c>
      <c r="E2479" s="15" t="s">
        <v>24</v>
      </c>
      <c r="F2479" s="15" t="n">
        <v>3</v>
      </c>
      <c r="G2479" s="15" t="s">
        <v>26</v>
      </c>
      <c r="H2479" s="15" t="s">
        <v>24</v>
      </c>
      <c r="I2479" s="15" t="s">
        <v>102</v>
      </c>
      <c r="J2479" s="15" t="s">
        <v>26</v>
      </c>
      <c r="K2479" s="15" t="s">
        <v>24</v>
      </c>
      <c r="L2479" s="15" t="s">
        <v>24</v>
      </c>
      <c r="M2479" s="15" t="s">
        <v>24</v>
      </c>
      <c r="N2479" s="15" t="s">
        <v>24</v>
      </c>
      <c r="O2479" s="15" t="s">
        <v>26</v>
      </c>
      <c r="P2479" s="15" t="s">
        <v>25</v>
      </c>
      <c r="Q2479" s="15" t="s">
        <v>26</v>
      </c>
      <c r="R2479" s="15" t="s">
        <v>17</v>
      </c>
      <c r="S2479" s="18" t="n">
        <v>86.05</v>
      </c>
      <c r="T2479" s="15" t="n">
        <v>244.85</v>
      </c>
      <c r="U2479" s="15" t="s">
        <v>24</v>
      </c>
      <c r="V2479" s="18" t="n">
        <f aca="false">IF(ISNUMBER(T2479),T2479,0)</f>
        <v>244.85</v>
      </c>
      <c r="W2479" s="15" t="n">
        <f aca="false">IF(U2479="Yes",1,0)</f>
        <v>0</v>
      </c>
      <c r="X2479" s="15" t="str">
        <f aca="false">IF(F2479&lt;=12,"0-12 months",IF(F2479&lt;=24,"13-24 months",IF(F2479&lt;=48,"25-48 months","49-72 months")))</f>
        <v>0-12 months</v>
      </c>
      <c r="Y2479" s="15" t="str">
        <f aca="false">IF(C2479=1,"Yes","No")</f>
        <v>No</v>
      </c>
      <c r="Z2479" s="15" t="n">
        <f aca="false">COUNTIF(J2479:O2479,"Yes")</f>
        <v>2</v>
      </c>
      <c r="AA2479" s="18" t="n">
        <f aca="false">S2479*W2479</f>
        <v>0</v>
      </c>
      <c r="AB2479" s="15" t="n">
        <f aca="false">(P2479="Month-to-month")+(I2479="Fiber optic")+(R2479="Electronic check")+(F2479&lt;=12)+(M2479="No")+(J2479="No")</f>
        <v>4</v>
      </c>
      <c r="AC2479" s="15" t="str">
        <f aca="false">IF(AB2479&gt;=5,"High",IF(AB2479&gt;=3,"Medium","Low"))</f>
        <v>Medium</v>
      </c>
    </row>
    <row r="2480" customFormat="false" ht="15" hidden="false" customHeight="false" outlineLevel="0" collapsed="false">
      <c r="A2480" s="15" t="s">
        <v>2577</v>
      </c>
      <c r="B2480" s="15" t="s">
        <v>98</v>
      </c>
      <c r="C2480" s="15" t="n">
        <v>0</v>
      </c>
      <c r="D2480" s="15" t="s">
        <v>24</v>
      </c>
      <c r="E2480" s="15" t="s">
        <v>24</v>
      </c>
      <c r="F2480" s="15" t="n">
        <v>4</v>
      </c>
      <c r="G2480" s="15" t="s">
        <v>26</v>
      </c>
      <c r="H2480" s="15" t="s">
        <v>24</v>
      </c>
      <c r="I2480" s="15" t="s">
        <v>96</v>
      </c>
      <c r="J2480" s="15" t="s">
        <v>24</v>
      </c>
      <c r="K2480" s="15" t="s">
        <v>24</v>
      </c>
      <c r="L2480" s="15" t="s">
        <v>24</v>
      </c>
      <c r="M2480" s="15" t="s">
        <v>24</v>
      </c>
      <c r="N2480" s="15" t="s">
        <v>24</v>
      </c>
      <c r="O2480" s="15" t="s">
        <v>24</v>
      </c>
      <c r="P2480" s="15" t="s">
        <v>25</v>
      </c>
      <c r="Q2480" s="15" t="s">
        <v>24</v>
      </c>
      <c r="R2480" s="15" t="s">
        <v>17</v>
      </c>
      <c r="S2480" s="18" t="n">
        <v>44.55</v>
      </c>
      <c r="T2480" s="15" t="n">
        <v>220.75</v>
      </c>
      <c r="U2480" s="15" t="s">
        <v>24</v>
      </c>
      <c r="V2480" s="18" t="n">
        <f aca="false">IF(ISNUMBER(T2480),T2480,0)</f>
        <v>220.75</v>
      </c>
      <c r="W2480" s="15" t="n">
        <f aca="false">IF(U2480="Yes",1,0)</f>
        <v>0</v>
      </c>
      <c r="X2480" s="15" t="str">
        <f aca="false">IF(F2480&lt;=12,"0-12 months",IF(F2480&lt;=24,"13-24 months",IF(F2480&lt;=48,"25-48 months","49-72 months")))</f>
        <v>0-12 months</v>
      </c>
      <c r="Y2480" s="15" t="str">
        <f aca="false">IF(C2480=1,"Yes","No")</f>
        <v>No</v>
      </c>
      <c r="Z2480" s="15" t="n">
        <f aca="false">COUNTIF(J2480:O2480,"Yes")</f>
        <v>0</v>
      </c>
      <c r="AA2480" s="18" t="n">
        <f aca="false">S2480*W2480</f>
        <v>0</v>
      </c>
      <c r="AB2480" s="15" t="n">
        <f aca="false">(P2480="Month-to-month")+(I2480="Fiber optic")+(R2480="Electronic check")+(F2480&lt;=12)+(M2480="No")+(J2480="No")</f>
        <v>4</v>
      </c>
      <c r="AC2480" s="15" t="str">
        <f aca="false">IF(AB2480&gt;=5,"High",IF(AB2480&gt;=3,"Medium","Low"))</f>
        <v>Medium</v>
      </c>
    </row>
    <row r="2481" customFormat="false" ht="15" hidden="false" customHeight="false" outlineLevel="0" collapsed="false">
      <c r="A2481" s="15" t="s">
        <v>2578</v>
      </c>
      <c r="B2481" s="15" t="s">
        <v>98</v>
      </c>
      <c r="C2481" s="15" t="n">
        <v>0</v>
      </c>
      <c r="D2481" s="15" t="s">
        <v>26</v>
      </c>
      <c r="E2481" s="15" t="s">
        <v>26</v>
      </c>
      <c r="F2481" s="15" t="n">
        <v>56</v>
      </c>
      <c r="G2481" s="15" t="s">
        <v>26</v>
      </c>
      <c r="H2481" s="15" t="s">
        <v>26</v>
      </c>
      <c r="I2481" s="15" t="s">
        <v>96</v>
      </c>
      <c r="J2481" s="15" t="s">
        <v>26</v>
      </c>
      <c r="K2481" s="15" t="s">
        <v>26</v>
      </c>
      <c r="L2481" s="15" t="s">
        <v>24</v>
      </c>
      <c r="M2481" s="15" t="s">
        <v>26</v>
      </c>
      <c r="N2481" s="15" t="s">
        <v>24</v>
      </c>
      <c r="O2481" s="15" t="s">
        <v>26</v>
      </c>
      <c r="P2481" s="15" t="s">
        <v>29</v>
      </c>
      <c r="Q2481" s="15" t="s">
        <v>26</v>
      </c>
      <c r="R2481" s="15" t="s">
        <v>21</v>
      </c>
      <c r="S2481" s="18" t="n">
        <v>75.85</v>
      </c>
      <c r="T2481" s="15" t="n">
        <v>4261.2</v>
      </c>
      <c r="U2481" s="15" t="s">
        <v>24</v>
      </c>
      <c r="V2481" s="18" t="n">
        <f aca="false">IF(ISNUMBER(T2481),T2481,0)</f>
        <v>4261.2</v>
      </c>
      <c r="W2481" s="15" t="n">
        <f aca="false">IF(U2481="Yes",1,0)</f>
        <v>0</v>
      </c>
      <c r="X2481" s="15" t="str">
        <f aca="false">IF(F2481&lt;=12,"0-12 months",IF(F2481&lt;=24,"13-24 months",IF(F2481&lt;=48,"25-48 months","49-72 months")))</f>
        <v>49-72 months</v>
      </c>
      <c r="Y2481" s="15" t="str">
        <f aca="false">IF(C2481=1,"Yes","No")</f>
        <v>No</v>
      </c>
      <c r="Z2481" s="15" t="n">
        <f aca="false">COUNTIF(J2481:O2481,"Yes")</f>
        <v>4</v>
      </c>
      <c r="AA2481" s="18" t="n">
        <f aca="false">S2481*W2481</f>
        <v>0</v>
      </c>
      <c r="AB2481" s="15" t="n">
        <f aca="false">(P2481="Month-to-month")+(I2481="Fiber optic")+(R2481="Electronic check")+(F2481&lt;=12)+(M2481="No")+(J2481="No")</f>
        <v>0</v>
      </c>
      <c r="AC2481" s="15" t="str">
        <f aca="false">IF(AB2481&gt;=5,"High",IF(AB2481&gt;=3,"Medium","Low"))</f>
        <v>Low</v>
      </c>
    </row>
    <row r="2482" customFormat="false" ht="15" hidden="false" customHeight="false" outlineLevel="0" collapsed="false">
      <c r="A2482" s="15" t="s">
        <v>2579</v>
      </c>
      <c r="B2482" s="15" t="s">
        <v>98</v>
      </c>
      <c r="C2482" s="15" t="n">
        <v>1</v>
      </c>
      <c r="D2482" s="15" t="s">
        <v>26</v>
      </c>
      <c r="E2482" s="15" t="s">
        <v>24</v>
      </c>
      <c r="F2482" s="15" t="n">
        <v>59</v>
      </c>
      <c r="G2482" s="15" t="s">
        <v>26</v>
      </c>
      <c r="H2482" s="15" t="s">
        <v>26</v>
      </c>
      <c r="I2482" s="15" t="s">
        <v>102</v>
      </c>
      <c r="J2482" s="15" t="s">
        <v>24</v>
      </c>
      <c r="K2482" s="15" t="s">
        <v>24</v>
      </c>
      <c r="L2482" s="15" t="s">
        <v>24</v>
      </c>
      <c r="M2482" s="15" t="s">
        <v>24</v>
      </c>
      <c r="N2482" s="15" t="s">
        <v>26</v>
      </c>
      <c r="O2482" s="15" t="s">
        <v>26</v>
      </c>
      <c r="P2482" s="15" t="s">
        <v>25</v>
      </c>
      <c r="Q2482" s="15" t="s">
        <v>26</v>
      </c>
      <c r="R2482" s="15" t="s">
        <v>19</v>
      </c>
      <c r="S2482" s="18" t="n">
        <v>93.85</v>
      </c>
      <c r="T2482" s="15" t="n">
        <v>5574.75</v>
      </c>
      <c r="U2482" s="15" t="s">
        <v>26</v>
      </c>
      <c r="V2482" s="18" t="n">
        <f aca="false">IF(ISNUMBER(T2482),T2482,0)</f>
        <v>5574.75</v>
      </c>
      <c r="W2482" s="15" t="n">
        <f aca="false">IF(U2482="Yes",1,0)</f>
        <v>1</v>
      </c>
      <c r="X2482" s="15" t="str">
        <f aca="false">IF(F2482&lt;=12,"0-12 months",IF(F2482&lt;=24,"13-24 months",IF(F2482&lt;=48,"25-48 months","49-72 months")))</f>
        <v>49-72 months</v>
      </c>
      <c r="Y2482" s="15" t="str">
        <f aca="false">IF(C2482=1,"Yes","No")</f>
        <v>Yes</v>
      </c>
      <c r="Z2482" s="15" t="n">
        <f aca="false">COUNTIF(J2482:O2482,"Yes")</f>
        <v>2</v>
      </c>
      <c r="AA2482" s="18" t="n">
        <f aca="false">S2482*W2482</f>
        <v>93.85</v>
      </c>
      <c r="AB2482" s="15" t="n">
        <f aca="false">(P2482="Month-to-month")+(I2482="Fiber optic")+(R2482="Electronic check")+(F2482&lt;=12)+(M2482="No")+(J2482="No")</f>
        <v>4</v>
      </c>
      <c r="AC2482" s="15" t="str">
        <f aca="false">IF(AB2482&gt;=5,"High",IF(AB2482&gt;=3,"Medium","Low"))</f>
        <v>Medium</v>
      </c>
    </row>
    <row r="2483" customFormat="false" ht="15" hidden="false" customHeight="false" outlineLevel="0" collapsed="false">
      <c r="A2483" s="15" t="s">
        <v>2580</v>
      </c>
      <c r="B2483" s="15" t="s">
        <v>98</v>
      </c>
      <c r="C2483" s="15" t="n">
        <v>1</v>
      </c>
      <c r="D2483" s="15" t="s">
        <v>26</v>
      </c>
      <c r="E2483" s="15" t="s">
        <v>24</v>
      </c>
      <c r="F2483" s="15" t="n">
        <v>61</v>
      </c>
      <c r="G2483" s="15" t="s">
        <v>26</v>
      </c>
      <c r="H2483" s="15" t="s">
        <v>26</v>
      </c>
      <c r="I2483" s="15" t="s">
        <v>24</v>
      </c>
      <c r="J2483" s="15" t="s">
        <v>28</v>
      </c>
      <c r="K2483" s="15" t="s">
        <v>28</v>
      </c>
      <c r="L2483" s="15" t="s">
        <v>28</v>
      </c>
      <c r="M2483" s="15" t="s">
        <v>28</v>
      </c>
      <c r="N2483" s="15" t="s">
        <v>28</v>
      </c>
      <c r="O2483" s="15" t="s">
        <v>28</v>
      </c>
      <c r="P2483" s="15" t="s">
        <v>29</v>
      </c>
      <c r="Q2483" s="15" t="s">
        <v>24</v>
      </c>
      <c r="R2483" s="15" t="s">
        <v>19</v>
      </c>
      <c r="S2483" s="18" t="n">
        <v>25</v>
      </c>
      <c r="T2483" s="15" t="n">
        <v>1501.75</v>
      </c>
      <c r="U2483" s="15" t="s">
        <v>24</v>
      </c>
      <c r="V2483" s="18" t="n">
        <f aca="false">IF(ISNUMBER(T2483),T2483,0)</f>
        <v>1501.75</v>
      </c>
      <c r="W2483" s="15" t="n">
        <f aca="false">IF(U2483="Yes",1,0)</f>
        <v>0</v>
      </c>
      <c r="X2483" s="15" t="str">
        <f aca="false">IF(F2483&lt;=12,"0-12 months",IF(F2483&lt;=24,"13-24 months",IF(F2483&lt;=48,"25-48 months","49-72 months")))</f>
        <v>49-72 months</v>
      </c>
      <c r="Y2483" s="15" t="str">
        <f aca="false">IF(C2483=1,"Yes","No")</f>
        <v>Yes</v>
      </c>
      <c r="Z2483" s="15" t="n">
        <f aca="false">COUNTIF(J2483:O2483,"Yes")</f>
        <v>0</v>
      </c>
      <c r="AA2483" s="18" t="n">
        <f aca="false">S2483*W2483</f>
        <v>0</v>
      </c>
      <c r="AB2483" s="15" t="n">
        <f aca="false">(P2483="Month-to-month")+(I2483="Fiber optic")+(R2483="Electronic check")+(F2483&lt;=12)+(M2483="No")+(J2483="No")</f>
        <v>0</v>
      </c>
      <c r="AC2483" s="15" t="str">
        <f aca="false">IF(AB2483&gt;=5,"High",IF(AB2483&gt;=3,"Medium","Low"))</f>
        <v>Low</v>
      </c>
    </row>
    <row r="2484" customFormat="false" ht="15" hidden="false" customHeight="false" outlineLevel="0" collapsed="false">
      <c r="A2484" s="15" t="s">
        <v>2581</v>
      </c>
      <c r="B2484" s="15" t="s">
        <v>94</v>
      </c>
      <c r="C2484" s="15" t="n">
        <v>0</v>
      </c>
      <c r="D2484" s="15" t="s">
        <v>26</v>
      </c>
      <c r="E2484" s="15" t="s">
        <v>24</v>
      </c>
      <c r="F2484" s="15" t="n">
        <v>2</v>
      </c>
      <c r="G2484" s="15" t="s">
        <v>26</v>
      </c>
      <c r="H2484" s="15" t="s">
        <v>24</v>
      </c>
      <c r="I2484" s="15" t="s">
        <v>96</v>
      </c>
      <c r="J2484" s="15" t="s">
        <v>24</v>
      </c>
      <c r="K2484" s="15" t="s">
        <v>24</v>
      </c>
      <c r="L2484" s="15" t="s">
        <v>24</v>
      </c>
      <c r="M2484" s="15" t="s">
        <v>24</v>
      </c>
      <c r="N2484" s="15" t="s">
        <v>24</v>
      </c>
      <c r="O2484" s="15" t="s">
        <v>24</v>
      </c>
      <c r="P2484" s="15" t="s">
        <v>25</v>
      </c>
      <c r="Q2484" s="15" t="s">
        <v>26</v>
      </c>
      <c r="R2484" s="15" t="s">
        <v>15</v>
      </c>
      <c r="S2484" s="18" t="n">
        <v>45</v>
      </c>
      <c r="T2484" s="15" t="n">
        <v>89.75</v>
      </c>
      <c r="U2484" s="15" t="s">
        <v>24</v>
      </c>
      <c r="V2484" s="18" t="n">
        <f aca="false">IF(ISNUMBER(T2484),T2484,0)</f>
        <v>89.75</v>
      </c>
      <c r="W2484" s="15" t="n">
        <f aca="false">IF(U2484="Yes",1,0)</f>
        <v>0</v>
      </c>
      <c r="X2484" s="15" t="str">
        <f aca="false">IF(F2484&lt;=12,"0-12 months",IF(F2484&lt;=24,"13-24 months",IF(F2484&lt;=48,"25-48 months","49-72 months")))</f>
        <v>0-12 months</v>
      </c>
      <c r="Y2484" s="15" t="str">
        <f aca="false">IF(C2484=1,"Yes","No")</f>
        <v>No</v>
      </c>
      <c r="Z2484" s="15" t="n">
        <f aca="false">COUNTIF(J2484:O2484,"Yes")</f>
        <v>0</v>
      </c>
      <c r="AA2484" s="18" t="n">
        <f aca="false">S2484*W2484</f>
        <v>0</v>
      </c>
      <c r="AB2484" s="15" t="n">
        <f aca="false">(P2484="Month-to-month")+(I2484="Fiber optic")+(R2484="Electronic check")+(F2484&lt;=12)+(M2484="No")+(J2484="No")</f>
        <v>5</v>
      </c>
      <c r="AC2484" s="15" t="str">
        <f aca="false">IF(AB2484&gt;=5,"High",IF(AB2484&gt;=3,"Medium","Low"))</f>
        <v>High</v>
      </c>
    </row>
    <row r="2485" customFormat="false" ht="15" hidden="false" customHeight="false" outlineLevel="0" collapsed="false">
      <c r="A2485" s="15" t="s">
        <v>2582</v>
      </c>
      <c r="B2485" s="15" t="s">
        <v>98</v>
      </c>
      <c r="C2485" s="15" t="n">
        <v>1</v>
      </c>
      <c r="D2485" s="15" t="s">
        <v>26</v>
      </c>
      <c r="E2485" s="15" t="s">
        <v>26</v>
      </c>
      <c r="F2485" s="15" t="n">
        <v>46</v>
      </c>
      <c r="G2485" s="15" t="s">
        <v>26</v>
      </c>
      <c r="H2485" s="15" t="s">
        <v>26</v>
      </c>
      <c r="I2485" s="15" t="s">
        <v>102</v>
      </c>
      <c r="J2485" s="15" t="s">
        <v>26</v>
      </c>
      <c r="K2485" s="15" t="s">
        <v>26</v>
      </c>
      <c r="L2485" s="15" t="s">
        <v>26</v>
      </c>
      <c r="M2485" s="15" t="s">
        <v>24</v>
      </c>
      <c r="N2485" s="15" t="s">
        <v>26</v>
      </c>
      <c r="O2485" s="15" t="s">
        <v>24</v>
      </c>
      <c r="P2485" s="15" t="s">
        <v>25</v>
      </c>
      <c r="Q2485" s="15" t="s">
        <v>26</v>
      </c>
      <c r="R2485" s="15" t="s">
        <v>15</v>
      </c>
      <c r="S2485" s="18" t="n">
        <v>100.7</v>
      </c>
      <c r="T2485" s="15" t="n">
        <v>4541.2</v>
      </c>
      <c r="U2485" s="15" t="s">
        <v>26</v>
      </c>
      <c r="V2485" s="18" t="n">
        <f aca="false">IF(ISNUMBER(T2485),T2485,0)</f>
        <v>4541.2</v>
      </c>
      <c r="W2485" s="15" t="n">
        <f aca="false">IF(U2485="Yes",1,0)</f>
        <v>1</v>
      </c>
      <c r="X2485" s="15" t="str">
        <f aca="false">IF(F2485&lt;=12,"0-12 months",IF(F2485&lt;=24,"13-24 months",IF(F2485&lt;=48,"25-48 months","49-72 months")))</f>
        <v>25-48 months</v>
      </c>
      <c r="Y2485" s="15" t="str">
        <f aca="false">IF(C2485=1,"Yes","No")</f>
        <v>Yes</v>
      </c>
      <c r="Z2485" s="15" t="n">
        <f aca="false">COUNTIF(J2485:O2485,"Yes")</f>
        <v>4</v>
      </c>
      <c r="AA2485" s="18" t="n">
        <f aca="false">S2485*W2485</f>
        <v>100.7</v>
      </c>
      <c r="AB2485" s="15" t="n">
        <f aca="false">(P2485="Month-to-month")+(I2485="Fiber optic")+(R2485="Electronic check")+(F2485&lt;=12)+(M2485="No")+(J2485="No")</f>
        <v>4</v>
      </c>
      <c r="AC2485" s="15" t="str">
        <f aca="false">IF(AB2485&gt;=5,"High",IF(AB2485&gt;=3,"Medium","Low"))</f>
        <v>Medium</v>
      </c>
    </row>
    <row r="2486" customFormat="false" ht="15" hidden="false" customHeight="false" outlineLevel="0" collapsed="false">
      <c r="A2486" s="15" t="s">
        <v>2583</v>
      </c>
      <c r="B2486" s="15" t="s">
        <v>98</v>
      </c>
      <c r="C2486" s="15" t="n">
        <v>0</v>
      </c>
      <c r="D2486" s="15" t="s">
        <v>26</v>
      </c>
      <c r="E2486" s="15" t="s">
        <v>26</v>
      </c>
      <c r="F2486" s="15" t="n">
        <v>12</v>
      </c>
      <c r="G2486" s="15" t="s">
        <v>26</v>
      </c>
      <c r="H2486" s="15" t="s">
        <v>24</v>
      </c>
      <c r="I2486" s="15" t="s">
        <v>24</v>
      </c>
      <c r="J2486" s="15" t="s">
        <v>28</v>
      </c>
      <c r="K2486" s="15" t="s">
        <v>28</v>
      </c>
      <c r="L2486" s="15" t="s">
        <v>28</v>
      </c>
      <c r="M2486" s="15" t="s">
        <v>28</v>
      </c>
      <c r="N2486" s="15" t="s">
        <v>28</v>
      </c>
      <c r="O2486" s="15" t="s">
        <v>28</v>
      </c>
      <c r="P2486" s="15" t="s">
        <v>25</v>
      </c>
      <c r="Q2486" s="15" t="s">
        <v>24</v>
      </c>
      <c r="R2486" s="15" t="s">
        <v>17</v>
      </c>
      <c r="S2486" s="18" t="n">
        <v>20.5</v>
      </c>
      <c r="T2486" s="15" t="n">
        <v>255.5</v>
      </c>
      <c r="U2486" s="15" t="s">
        <v>24</v>
      </c>
      <c r="V2486" s="18" t="n">
        <f aca="false">IF(ISNUMBER(T2486),T2486,0)</f>
        <v>255.5</v>
      </c>
      <c r="W2486" s="15" t="n">
        <f aca="false">IF(U2486="Yes",1,0)</f>
        <v>0</v>
      </c>
      <c r="X2486" s="15" t="str">
        <f aca="false">IF(F2486&lt;=12,"0-12 months",IF(F2486&lt;=24,"13-24 months",IF(F2486&lt;=48,"25-48 months","49-72 months")))</f>
        <v>0-12 months</v>
      </c>
      <c r="Y2486" s="15" t="str">
        <f aca="false">IF(C2486=1,"Yes","No")</f>
        <v>No</v>
      </c>
      <c r="Z2486" s="15" t="n">
        <f aca="false">COUNTIF(J2486:O2486,"Yes")</f>
        <v>0</v>
      </c>
      <c r="AA2486" s="18" t="n">
        <f aca="false">S2486*W2486</f>
        <v>0</v>
      </c>
      <c r="AB2486" s="15" t="n">
        <f aca="false">(P2486="Month-to-month")+(I2486="Fiber optic")+(R2486="Electronic check")+(F2486&lt;=12)+(M2486="No")+(J2486="No")</f>
        <v>2</v>
      </c>
      <c r="AC2486" s="15" t="str">
        <f aca="false">IF(AB2486&gt;=5,"High",IF(AB2486&gt;=3,"Medium","Low"))</f>
        <v>Low</v>
      </c>
    </row>
    <row r="2487" customFormat="false" ht="15" hidden="false" customHeight="false" outlineLevel="0" collapsed="false">
      <c r="A2487" s="15" t="s">
        <v>2584</v>
      </c>
      <c r="B2487" s="15" t="s">
        <v>94</v>
      </c>
      <c r="C2487" s="15" t="n">
        <v>0</v>
      </c>
      <c r="D2487" s="15" t="s">
        <v>24</v>
      </c>
      <c r="E2487" s="15" t="s">
        <v>24</v>
      </c>
      <c r="F2487" s="15" t="n">
        <v>14</v>
      </c>
      <c r="G2487" s="15" t="s">
        <v>26</v>
      </c>
      <c r="H2487" s="15" t="s">
        <v>26</v>
      </c>
      <c r="I2487" s="15" t="s">
        <v>102</v>
      </c>
      <c r="J2487" s="15" t="s">
        <v>24</v>
      </c>
      <c r="K2487" s="15" t="s">
        <v>24</v>
      </c>
      <c r="L2487" s="15" t="s">
        <v>26</v>
      </c>
      <c r="M2487" s="15" t="s">
        <v>24</v>
      </c>
      <c r="N2487" s="15" t="s">
        <v>24</v>
      </c>
      <c r="O2487" s="15" t="s">
        <v>24</v>
      </c>
      <c r="P2487" s="15" t="s">
        <v>25</v>
      </c>
      <c r="Q2487" s="15" t="s">
        <v>26</v>
      </c>
      <c r="R2487" s="15" t="s">
        <v>15</v>
      </c>
      <c r="S2487" s="18" t="n">
        <v>80.45</v>
      </c>
      <c r="T2487" s="15" t="n">
        <v>1072</v>
      </c>
      <c r="U2487" s="15" t="s">
        <v>26</v>
      </c>
      <c r="V2487" s="18" t="n">
        <f aca="false">IF(ISNUMBER(T2487),T2487,0)</f>
        <v>1072</v>
      </c>
      <c r="W2487" s="15" t="n">
        <f aca="false">IF(U2487="Yes",1,0)</f>
        <v>1</v>
      </c>
      <c r="X2487" s="15" t="str">
        <f aca="false">IF(F2487&lt;=12,"0-12 months",IF(F2487&lt;=24,"13-24 months",IF(F2487&lt;=48,"25-48 months","49-72 months")))</f>
        <v>13-24 months</v>
      </c>
      <c r="Y2487" s="15" t="str">
        <f aca="false">IF(C2487=1,"Yes","No")</f>
        <v>No</v>
      </c>
      <c r="Z2487" s="15" t="n">
        <f aca="false">COUNTIF(J2487:O2487,"Yes")</f>
        <v>1</v>
      </c>
      <c r="AA2487" s="18" t="n">
        <f aca="false">S2487*W2487</f>
        <v>80.45</v>
      </c>
      <c r="AB2487" s="15" t="n">
        <f aca="false">(P2487="Month-to-month")+(I2487="Fiber optic")+(R2487="Electronic check")+(F2487&lt;=12)+(M2487="No")+(J2487="No")</f>
        <v>5</v>
      </c>
      <c r="AC2487" s="15" t="str">
        <f aca="false">IF(AB2487&gt;=5,"High",IF(AB2487&gt;=3,"Medium","Low"))</f>
        <v>High</v>
      </c>
    </row>
    <row r="2488" customFormat="false" ht="15" hidden="false" customHeight="false" outlineLevel="0" collapsed="false">
      <c r="A2488" s="15" t="s">
        <v>2585</v>
      </c>
      <c r="B2488" s="15" t="s">
        <v>94</v>
      </c>
      <c r="C2488" s="15" t="n">
        <v>0</v>
      </c>
      <c r="D2488" s="15" t="s">
        <v>26</v>
      </c>
      <c r="E2488" s="15" t="s">
        <v>26</v>
      </c>
      <c r="F2488" s="15" t="n">
        <v>28</v>
      </c>
      <c r="G2488" s="15" t="s">
        <v>26</v>
      </c>
      <c r="H2488" s="15" t="s">
        <v>26</v>
      </c>
      <c r="I2488" s="15" t="s">
        <v>102</v>
      </c>
      <c r="J2488" s="15" t="s">
        <v>24</v>
      </c>
      <c r="K2488" s="15" t="s">
        <v>24</v>
      </c>
      <c r="L2488" s="15" t="s">
        <v>24</v>
      </c>
      <c r="M2488" s="15" t="s">
        <v>26</v>
      </c>
      <c r="N2488" s="15" t="s">
        <v>24</v>
      </c>
      <c r="O2488" s="15" t="s">
        <v>26</v>
      </c>
      <c r="P2488" s="15" t="s">
        <v>27</v>
      </c>
      <c r="Q2488" s="15" t="s">
        <v>26</v>
      </c>
      <c r="R2488" s="15" t="s">
        <v>15</v>
      </c>
      <c r="S2488" s="18" t="n">
        <v>90.45</v>
      </c>
      <c r="T2488" s="15" t="n">
        <v>2509.25</v>
      </c>
      <c r="U2488" s="15" t="s">
        <v>24</v>
      </c>
      <c r="V2488" s="18" t="n">
        <f aca="false">IF(ISNUMBER(T2488),T2488,0)</f>
        <v>2509.25</v>
      </c>
      <c r="W2488" s="15" t="n">
        <f aca="false">IF(U2488="Yes",1,0)</f>
        <v>0</v>
      </c>
      <c r="X2488" s="15" t="str">
        <f aca="false">IF(F2488&lt;=12,"0-12 months",IF(F2488&lt;=24,"13-24 months",IF(F2488&lt;=48,"25-48 months","49-72 months")))</f>
        <v>25-48 months</v>
      </c>
      <c r="Y2488" s="15" t="str">
        <f aca="false">IF(C2488=1,"Yes","No")</f>
        <v>No</v>
      </c>
      <c r="Z2488" s="15" t="n">
        <f aca="false">COUNTIF(J2488:O2488,"Yes")</f>
        <v>2</v>
      </c>
      <c r="AA2488" s="18" t="n">
        <f aca="false">S2488*W2488</f>
        <v>0</v>
      </c>
      <c r="AB2488" s="15" t="n">
        <f aca="false">(P2488="Month-to-month")+(I2488="Fiber optic")+(R2488="Electronic check")+(F2488&lt;=12)+(M2488="No")+(J2488="No")</f>
        <v>3</v>
      </c>
      <c r="AC2488" s="15" t="str">
        <f aca="false">IF(AB2488&gt;=5,"High",IF(AB2488&gt;=3,"Medium","Low"))</f>
        <v>Medium</v>
      </c>
    </row>
    <row r="2489" customFormat="false" ht="15" hidden="false" customHeight="false" outlineLevel="0" collapsed="false">
      <c r="A2489" s="15" t="s">
        <v>2586</v>
      </c>
      <c r="B2489" s="15" t="s">
        <v>98</v>
      </c>
      <c r="C2489" s="15" t="n">
        <v>0</v>
      </c>
      <c r="D2489" s="15" t="s">
        <v>24</v>
      </c>
      <c r="E2489" s="15" t="s">
        <v>24</v>
      </c>
      <c r="F2489" s="15" t="n">
        <v>24</v>
      </c>
      <c r="G2489" s="15" t="s">
        <v>26</v>
      </c>
      <c r="H2489" s="15" t="s">
        <v>24</v>
      </c>
      <c r="I2489" s="15" t="s">
        <v>96</v>
      </c>
      <c r="J2489" s="15" t="s">
        <v>26</v>
      </c>
      <c r="K2489" s="15" t="s">
        <v>26</v>
      </c>
      <c r="L2489" s="15" t="s">
        <v>24</v>
      </c>
      <c r="M2489" s="15" t="s">
        <v>26</v>
      </c>
      <c r="N2489" s="15" t="s">
        <v>24</v>
      </c>
      <c r="O2489" s="15" t="s">
        <v>24</v>
      </c>
      <c r="P2489" s="15" t="s">
        <v>25</v>
      </c>
      <c r="Q2489" s="15" t="s">
        <v>24</v>
      </c>
      <c r="R2489" s="15" t="s">
        <v>19</v>
      </c>
      <c r="S2489" s="18" t="n">
        <v>60.45</v>
      </c>
      <c r="T2489" s="15" t="n">
        <v>1440.75</v>
      </c>
      <c r="U2489" s="15" t="s">
        <v>24</v>
      </c>
      <c r="V2489" s="18" t="n">
        <f aca="false">IF(ISNUMBER(T2489),T2489,0)</f>
        <v>1440.75</v>
      </c>
      <c r="W2489" s="15" t="n">
        <f aca="false">IF(U2489="Yes",1,0)</f>
        <v>0</v>
      </c>
      <c r="X2489" s="15" t="str">
        <f aca="false">IF(F2489&lt;=12,"0-12 months",IF(F2489&lt;=24,"13-24 months",IF(F2489&lt;=48,"25-48 months","49-72 months")))</f>
        <v>13-24 months</v>
      </c>
      <c r="Y2489" s="15" t="str">
        <f aca="false">IF(C2489=1,"Yes","No")</f>
        <v>No</v>
      </c>
      <c r="Z2489" s="15" t="n">
        <f aca="false">COUNTIF(J2489:O2489,"Yes")</f>
        <v>3</v>
      </c>
      <c r="AA2489" s="18" t="n">
        <f aca="false">S2489*W2489</f>
        <v>0</v>
      </c>
      <c r="AB2489" s="15" t="n">
        <f aca="false">(P2489="Month-to-month")+(I2489="Fiber optic")+(R2489="Electronic check")+(F2489&lt;=12)+(M2489="No")+(J2489="No")</f>
        <v>1</v>
      </c>
      <c r="AC2489" s="15" t="str">
        <f aca="false">IF(AB2489&gt;=5,"High",IF(AB2489&gt;=3,"Medium","Low"))</f>
        <v>Low</v>
      </c>
    </row>
    <row r="2490" customFormat="false" ht="15" hidden="false" customHeight="false" outlineLevel="0" collapsed="false">
      <c r="A2490" s="15" t="s">
        <v>2587</v>
      </c>
      <c r="B2490" s="15" t="s">
        <v>98</v>
      </c>
      <c r="C2490" s="15" t="n">
        <v>0</v>
      </c>
      <c r="D2490" s="15" t="s">
        <v>24</v>
      </c>
      <c r="E2490" s="15" t="s">
        <v>24</v>
      </c>
      <c r="F2490" s="15" t="n">
        <v>31</v>
      </c>
      <c r="G2490" s="15" t="s">
        <v>26</v>
      </c>
      <c r="H2490" s="15" t="s">
        <v>24</v>
      </c>
      <c r="I2490" s="15" t="s">
        <v>96</v>
      </c>
      <c r="J2490" s="15" t="s">
        <v>24</v>
      </c>
      <c r="K2490" s="15" t="s">
        <v>24</v>
      </c>
      <c r="L2490" s="15" t="s">
        <v>26</v>
      </c>
      <c r="M2490" s="15" t="s">
        <v>26</v>
      </c>
      <c r="N2490" s="15" t="s">
        <v>24</v>
      </c>
      <c r="O2490" s="15" t="s">
        <v>24</v>
      </c>
      <c r="P2490" s="15" t="s">
        <v>25</v>
      </c>
      <c r="Q2490" s="15" t="s">
        <v>26</v>
      </c>
      <c r="R2490" s="15" t="s">
        <v>15</v>
      </c>
      <c r="S2490" s="18" t="n">
        <v>55.25</v>
      </c>
      <c r="T2490" s="15" t="n">
        <v>1715.65</v>
      </c>
      <c r="U2490" s="15" t="s">
        <v>26</v>
      </c>
      <c r="V2490" s="18" t="n">
        <f aca="false">IF(ISNUMBER(T2490),T2490,0)</f>
        <v>1715.65</v>
      </c>
      <c r="W2490" s="15" t="n">
        <f aca="false">IF(U2490="Yes",1,0)</f>
        <v>1</v>
      </c>
      <c r="X2490" s="15" t="str">
        <f aca="false">IF(F2490&lt;=12,"0-12 months",IF(F2490&lt;=24,"13-24 months",IF(F2490&lt;=48,"25-48 months","49-72 months")))</f>
        <v>25-48 months</v>
      </c>
      <c r="Y2490" s="15" t="str">
        <f aca="false">IF(C2490=1,"Yes","No")</f>
        <v>No</v>
      </c>
      <c r="Z2490" s="15" t="n">
        <f aca="false">COUNTIF(J2490:O2490,"Yes")</f>
        <v>2</v>
      </c>
      <c r="AA2490" s="18" t="n">
        <f aca="false">S2490*W2490</f>
        <v>55.25</v>
      </c>
      <c r="AB2490" s="15" t="n">
        <f aca="false">(P2490="Month-to-month")+(I2490="Fiber optic")+(R2490="Electronic check")+(F2490&lt;=12)+(M2490="No")+(J2490="No")</f>
        <v>3</v>
      </c>
      <c r="AC2490" s="15" t="str">
        <f aca="false">IF(AB2490&gt;=5,"High",IF(AB2490&gt;=3,"Medium","Low"))</f>
        <v>Medium</v>
      </c>
    </row>
    <row r="2491" customFormat="false" ht="15" hidden="false" customHeight="false" outlineLevel="0" collapsed="false">
      <c r="A2491" s="15" t="s">
        <v>2588</v>
      </c>
      <c r="B2491" s="15" t="s">
        <v>94</v>
      </c>
      <c r="C2491" s="15" t="n">
        <v>0</v>
      </c>
      <c r="D2491" s="15" t="s">
        <v>26</v>
      </c>
      <c r="E2491" s="15" t="s">
        <v>26</v>
      </c>
      <c r="F2491" s="15" t="n">
        <v>68</v>
      </c>
      <c r="G2491" s="15" t="s">
        <v>26</v>
      </c>
      <c r="H2491" s="15" t="s">
        <v>26</v>
      </c>
      <c r="I2491" s="15" t="s">
        <v>96</v>
      </c>
      <c r="J2491" s="15" t="s">
        <v>26</v>
      </c>
      <c r="K2491" s="15" t="s">
        <v>26</v>
      </c>
      <c r="L2491" s="15" t="s">
        <v>26</v>
      </c>
      <c r="M2491" s="15" t="s">
        <v>26</v>
      </c>
      <c r="N2491" s="15" t="s">
        <v>24</v>
      </c>
      <c r="O2491" s="15" t="s">
        <v>26</v>
      </c>
      <c r="P2491" s="15" t="s">
        <v>27</v>
      </c>
      <c r="Q2491" s="15" t="s">
        <v>26</v>
      </c>
      <c r="R2491" s="15" t="s">
        <v>15</v>
      </c>
      <c r="S2491" s="18" t="n">
        <v>78.45</v>
      </c>
      <c r="T2491" s="15" t="n">
        <v>5333.35</v>
      </c>
      <c r="U2491" s="15" t="s">
        <v>24</v>
      </c>
      <c r="V2491" s="18" t="n">
        <f aca="false">IF(ISNUMBER(T2491),T2491,0)</f>
        <v>5333.35</v>
      </c>
      <c r="W2491" s="15" t="n">
        <f aca="false">IF(U2491="Yes",1,0)</f>
        <v>0</v>
      </c>
      <c r="X2491" s="15" t="str">
        <f aca="false">IF(F2491&lt;=12,"0-12 months",IF(F2491&lt;=24,"13-24 months",IF(F2491&lt;=48,"25-48 months","49-72 months")))</f>
        <v>49-72 months</v>
      </c>
      <c r="Y2491" s="15" t="str">
        <f aca="false">IF(C2491=1,"Yes","No")</f>
        <v>No</v>
      </c>
      <c r="Z2491" s="15" t="n">
        <f aca="false">COUNTIF(J2491:O2491,"Yes")</f>
        <v>5</v>
      </c>
      <c r="AA2491" s="18" t="n">
        <f aca="false">S2491*W2491</f>
        <v>0</v>
      </c>
      <c r="AB2491" s="15" t="n">
        <f aca="false">(P2491="Month-to-month")+(I2491="Fiber optic")+(R2491="Electronic check")+(F2491&lt;=12)+(M2491="No")+(J2491="No")</f>
        <v>1</v>
      </c>
      <c r="AC2491" s="15" t="str">
        <f aca="false">IF(AB2491&gt;=5,"High",IF(AB2491&gt;=3,"Medium","Low"))</f>
        <v>Low</v>
      </c>
    </row>
    <row r="2492" customFormat="false" ht="15" hidden="false" customHeight="false" outlineLevel="0" collapsed="false">
      <c r="A2492" s="15" t="s">
        <v>2589</v>
      </c>
      <c r="B2492" s="15" t="s">
        <v>98</v>
      </c>
      <c r="C2492" s="15" t="n">
        <v>0</v>
      </c>
      <c r="D2492" s="15" t="s">
        <v>24</v>
      </c>
      <c r="E2492" s="15" t="s">
        <v>26</v>
      </c>
      <c r="F2492" s="15" t="n">
        <v>39</v>
      </c>
      <c r="G2492" s="15" t="s">
        <v>26</v>
      </c>
      <c r="H2492" s="15" t="s">
        <v>26</v>
      </c>
      <c r="I2492" s="15" t="s">
        <v>102</v>
      </c>
      <c r="J2492" s="15" t="s">
        <v>24</v>
      </c>
      <c r="K2492" s="15" t="s">
        <v>24</v>
      </c>
      <c r="L2492" s="15" t="s">
        <v>24</v>
      </c>
      <c r="M2492" s="15" t="s">
        <v>26</v>
      </c>
      <c r="N2492" s="15" t="s">
        <v>26</v>
      </c>
      <c r="O2492" s="15" t="s">
        <v>26</v>
      </c>
      <c r="P2492" s="15" t="s">
        <v>29</v>
      </c>
      <c r="Q2492" s="15" t="s">
        <v>24</v>
      </c>
      <c r="R2492" s="15" t="s">
        <v>17</v>
      </c>
      <c r="S2492" s="18" t="n">
        <v>100.55</v>
      </c>
      <c r="T2492" s="15" t="n">
        <v>3895.35</v>
      </c>
      <c r="U2492" s="15" t="s">
        <v>24</v>
      </c>
      <c r="V2492" s="18" t="n">
        <f aca="false">IF(ISNUMBER(T2492),T2492,0)</f>
        <v>3895.35</v>
      </c>
      <c r="W2492" s="15" t="n">
        <f aca="false">IF(U2492="Yes",1,0)</f>
        <v>0</v>
      </c>
      <c r="X2492" s="15" t="str">
        <f aca="false">IF(F2492&lt;=12,"0-12 months",IF(F2492&lt;=24,"13-24 months",IF(F2492&lt;=48,"25-48 months","49-72 months")))</f>
        <v>25-48 months</v>
      </c>
      <c r="Y2492" s="15" t="str">
        <f aca="false">IF(C2492=1,"Yes","No")</f>
        <v>No</v>
      </c>
      <c r="Z2492" s="15" t="n">
        <f aca="false">COUNTIF(J2492:O2492,"Yes")</f>
        <v>3</v>
      </c>
      <c r="AA2492" s="18" t="n">
        <f aca="false">S2492*W2492</f>
        <v>0</v>
      </c>
      <c r="AB2492" s="15" t="n">
        <f aca="false">(P2492="Month-to-month")+(I2492="Fiber optic")+(R2492="Electronic check")+(F2492&lt;=12)+(M2492="No")+(J2492="No")</f>
        <v>2</v>
      </c>
      <c r="AC2492" s="15" t="str">
        <f aca="false">IF(AB2492&gt;=5,"High",IF(AB2492&gt;=3,"Medium","Low"))</f>
        <v>Low</v>
      </c>
    </row>
    <row r="2493" customFormat="false" ht="15" hidden="false" customHeight="false" outlineLevel="0" collapsed="false">
      <c r="A2493" s="15" t="s">
        <v>2590</v>
      </c>
      <c r="B2493" s="15" t="s">
        <v>94</v>
      </c>
      <c r="C2493" s="15" t="n">
        <v>0</v>
      </c>
      <c r="D2493" s="15" t="s">
        <v>26</v>
      </c>
      <c r="E2493" s="15" t="s">
        <v>24</v>
      </c>
      <c r="F2493" s="15" t="n">
        <v>42</v>
      </c>
      <c r="G2493" s="15" t="s">
        <v>26</v>
      </c>
      <c r="H2493" s="15" t="s">
        <v>24</v>
      </c>
      <c r="I2493" s="15" t="s">
        <v>24</v>
      </c>
      <c r="J2493" s="15" t="s">
        <v>28</v>
      </c>
      <c r="K2493" s="15" t="s">
        <v>28</v>
      </c>
      <c r="L2493" s="15" t="s">
        <v>28</v>
      </c>
      <c r="M2493" s="15" t="s">
        <v>28</v>
      </c>
      <c r="N2493" s="15" t="s">
        <v>28</v>
      </c>
      <c r="O2493" s="15" t="s">
        <v>28</v>
      </c>
      <c r="P2493" s="15" t="s">
        <v>25</v>
      </c>
      <c r="Q2493" s="15" t="s">
        <v>24</v>
      </c>
      <c r="R2493" s="15" t="s">
        <v>21</v>
      </c>
      <c r="S2493" s="18" t="n">
        <v>20.35</v>
      </c>
      <c r="T2493" s="15" t="n">
        <v>869.9</v>
      </c>
      <c r="U2493" s="15" t="s">
        <v>24</v>
      </c>
      <c r="V2493" s="18" t="n">
        <f aca="false">IF(ISNUMBER(T2493),T2493,0)</f>
        <v>869.9</v>
      </c>
      <c r="W2493" s="15" t="n">
        <f aca="false">IF(U2493="Yes",1,0)</f>
        <v>0</v>
      </c>
      <c r="X2493" s="15" t="str">
        <f aca="false">IF(F2493&lt;=12,"0-12 months",IF(F2493&lt;=24,"13-24 months",IF(F2493&lt;=48,"25-48 months","49-72 months")))</f>
        <v>25-48 months</v>
      </c>
      <c r="Y2493" s="15" t="str">
        <f aca="false">IF(C2493=1,"Yes","No")</f>
        <v>No</v>
      </c>
      <c r="Z2493" s="15" t="n">
        <f aca="false">COUNTIF(J2493:O2493,"Yes")</f>
        <v>0</v>
      </c>
      <c r="AA2493" s="18" t="n">
        <f aca="false">S2493*W2493</f>
        <v>0</v>
      </c>
      <c r="AB2493" s="15" t="n">
        <f aca="false">(P2493="Month-to-month")+(I2493="Fiber optic")+(R2493="Electronic check")+(F2493&lt;=12)+(M2493="No")+(J2493="No")</f>
        <v>1</v>
      </c>
      <c r="AC2493" s="15" t="str">
        <f aca="false">IF(AB2493&gt;=5,"High",IF(AB2493&gt;=3,"Medium","Low"))</f>
        <v>Low</v>
      </c>
    </row>
    <row r="2494" customFormat="false" ht="15" hidden="false" customHeight="false" outlineLevel="0" collapsed="false">
      <c r="A2494" s="15" t="s">
        <v>2591</v>
      </c>
      <c r="B2494" s="15" t="s">
        <v>98</v>
      </c>
      <c r="C2494" s="15" t="n">
        <v>0</v>
      </c>
      <c r="D2494" s="15" t="s">
        <v>26</v>
      </c>
      <c r="E2494" s="15" t="s">
        <v>24</v>
      </c>
      <c r="F2494" s="15" t="n">
        <v>13</v>
      </c>
      <c r="G2494" s="15" t="s">
        <v>24</v>
      </c>
      <c r="H2494" s="15" t="s">
        <v>95</v>
      </c>
      <c r="I2494" s="15" t="s">
        <v>96</v>
      </c>
      <c r="J2494" s="15" t="s">
        <v>26</v>
      </c>
      <c r="K2494" s="15" t="s">
        <v>24</v>
      </c>
      <c r="L2494" s="15" t="s">
        <v>24</v>
      </c>
      <c r="M2494" s="15" t="s">
        <v>26</v>
      </c>
      <c r="N2494" s="15" t="s">
        <v>26</v>
      </c>
      <c r="O2494" s="15" t="s">
        <v>26</v>
      </c>
      <c r="P2494" s="15" t="s">
        <v>25</v>
      </c>
      <c r="Q2494" s="15" t="s">
        <v>26</v>
      </c>
      <c r="R2494" s="15" t="s">
        <v>15</v>
      </c>
      <c r="S2494" s="18" t="n">
        <v>54.45</v>
      </c>
      <c r="T2494" s="15" t="n">
        <v>706.85</v>
      </c>
      <c r="U2494" s="15" t="s">
        <v>26</v>
      </c>
      <c r="V2494" s="18" t="n">
        <f aca="false">IF(ISNUMBER(T2494),T2494,0)</f>
        <v>706.85</v>
      </c>
      <c r="W2494" s="15" t="n">
        <f aca="false">IF(U2494="Yes",1,0)</f>
        <v>1</v>
      </c>
      <c r="X2494" s="15" t="str">
        <f aca="false">IF(F2494&lt;=12,"0-12 months",IF(F2494&lt;=24,"13-24 months",IF(F2494&lt;=48,"25-48 months","49-72 months")))</f>
        <v>13-24 months</v>
      </c>
      <c r="Y2494" s="15" t="str">
        <f aca="false">IF(C2494=1,"Yes","No")</f>
        <v>No</v>
      </c>
      <c r="Z2494" s="15" t="n">
        <f aca="false">COUNTIF(J2494:O2494,"Yes")</f>
        <v>4</v>
      </c>
      <c r="AA2494" s="18" t="n">
        <f aca="false">S2494*W2494</f>
        <v>54.45</v>
      </c>
      <c r="AB2494" s="15" t="n">
        <f aca="false">(P2494="Month-to-month")+(I2494="Fiber optic")+(R2494="Electronic check")+(F2494&lt;=12)+(M2494="No")+(J2494="No")</f>
        <v>2</v>
      </c>
      <c r="AC2494" s="15" t="str">
        <f aca="false">IF(AB2494&gt;=5,"High",IF(AB2494&gt;=3,"Medium","Low"))</f>
        <v>Low</v>
      </c>
    </row>
    <row r="2495" customFormat="false" ht="15" hidden="false" customHeight="false" outlineLevel="0" collapsed="false">
      <c r="A2495" s="15" t="s">
        <v>2592</v>
      </c>
      <c r="B2495" s="15" t="s">
        <v>94</v>
      </c>
      <c r="C2495" s="15" t="n">
        <v>0</v>
      </c>
      <c r="D2495" s="15" t="s">
        <v>26</v>
      </c>
      <c r="E2495" s="15" t="s">
        <v>24</v>
      </c>
      <c r="F2495" s="15" t="n">
        <v>6</v>
      </c>
      <c r="G2495" s="15" t="s">
        <v>26</v>
      </c>
      <c r="H2495" s="15" t="s">
        <v>26</v>
      </c>
      <c r="I2495" s="15" t="s">
        <v>102</v>
      </c>
      <c r="J2495" s="15" t="s">
        <v>24</v>
      </c>
      <c r="K2495" s="15" t="s">
        <v>26</v>
      </c>
      <c r="L2495" s="15" t="s">
        <v>24</v>
      </c>
      <c r="M2495" s="15" t="s">
        <v>24</v>
      </c>
      <c r="N2495" s="15" t="s">
        <v>24</v>
      </c>
      <c r="O2495" s="15" t="s">
        <v>26</v>
      </c>
      <c r="P2495" s="15" t="s">
        <v>25</v>
      </c>
      <c r="Q2495" s="15" t="s">
        <v>26</v>
      </c>
      <c r="R2495" s="15" t="s">
        <v>15</v>
      </c>
      <c r="S2495" s="18" t="n">
        <v>90.75</v>
      </c>
      <c r="T2495" s="15" t="n">
        <v>512.25</v>
      </c>
      <c r="U2495" s="15" t="s">
        <v>24</v>
      </c>
      <c r="V2495" s="18" t="n">
        <f aca="false">IF(ISNUMBER(T2495),T2495,0)</f>
        <v>512.25</v>
      </c>
      <c r="W2495" s="15" t="n">
        <f aca="false">IF(U2495="Yes",1,0)</f>
        <v>0</v>
      </c>
      <c r="X2495" s="15" t="str">
        <f aca="false">IF(F2495&lt;=12,"0-12 months",IF(F2495&lt;=24,"13-24 months",IF(F2495&lt;=48,"25-48 months","49-72 months")))</f>
        <v>0-12 months</v>
      </c>
      <c r="Y2495" s="15" t="str">
        <f aca="false">IF(C2495=1,"Yes","No")</f>
        <v>No</v>
      </c>
      <c r="Z2495" s="15" t="n">
        <f aca="false">COUNTIF(J2495:O2495,"Yes")</f>
        <v>2</v>
      </c>
      <c r="AA2495" s="18" t="n">
        <f aca="false">S2495*W2495</f>
        <v>0</v>
      </c>
      <c r="AB2495" s="15" t="n">
        <f aca="false">(P2495="Month-to-month")+(I2495="Fiber optic")+(R2495="Electronic check")+(F2495&lt;=12)+(M2495="No")+(J2495="No")</f>
        <v>6</v>
      </c>
      <c r="AC2495" s="15" t="str">
        <f aca="false">IF(AB2495&gt;=5,"High",IF(AB2495&gt;=3,"Medium","Low"))</f>
        <v>High</v>
      </c>
    </row>
    <row r="2496" customFormat="false" ht="15" hidden="false" customHeight="false" outlineLevel="0" collapsed="false">
      <c r="A2496" s="15" t="s">
        <v>2593</v>
      </c>
      <c r="B2496" s="15" t="s">
        <v>98</v>
      </c>
      <c r="C2496" s="15" t="n">
        <v>0</v>
      </c>
      <c r="D2496" s="15" t="s">
        <v>24</v>
      </c>
      <c r="E2496" s="15" t="s">
        <v>24</v>
      </c>
      <c r="F2496" s="15" t="n">
        <v>35</v>
      </c>
      <c r="G2496" s="15" t="s">
        <v>26</v>
      </c>
      <c r="H2496" s="15" t="s">
        <v>26</v>
      </c>
      <c r="I2496" s="15" t="s">
        <v>102</v>
      </c>
      <c r="J2496" s="15" t="s">
        <v>24</v>
      </c>
      <c r="K2496" s="15" t="s">
        <v>24</v>
      </c>
      <c r="L2496" s="15" t="s">
        <v>24</v>
      </c>
      <c r="M2496" s="15" t="s">
        <v>24</v>
      </c>
      <c r="N2496" s="15" t="s">
        <v>24</v>
      </c>
      <c r="O2496" s="15" t="s">
        <v>24</v>
      </c>
      <c r="P2496" s="15" t="s">
        <v>25</v>
      </c>
      <c r="Q2496" s="15" t="s">
        <v>24</v>
      </c>
      <c r="R2496" s="15" t="s">
        <v>21</v>
      </c>
      <c r="S2496" s="18" t="n">
        <v>75.35</v>
      </c>
      <c r="T2496" s="15" t="n">
        <v>2636.05</v>
      </c>
      <c r="U2496" s="15" t="s">
        <v>26</v>
      </c>
      <c r="V2496" s="18" t="n">
        <f aca="false">IF(ISNUMBER(T2496),T2496,0)</f>
        <v>2636.05</v>
      </c>
      <c r="W2496" s="15" t="n">
        <f aca="false">IF(U2496="Yes",1,0)</f>
        <v>1</v>
      </c>
      <c r="X2496" s="15" t="str">
        <f aca="false">IF(F2496&lt;=12,"0-12 months",IF(F2496&lt;=24,"13-24 months",IF(F2496&lt;=48,"25-48 months","49-72 months")))</f>
        <v>25-48 months</v>
      </c>
      <c r="Y2496" s="15" t="str">
        <f aca="false">IF(C2496=1,"Yes","No")</f>
        <v>No</v>
      </c>
      <c r="Z2496" s="15" t="n">
        <f aca="false">COUNTIF(J2496:O2496,"Yes")</f>
        <v>0</v>
      </c>
      <c r="AA2496" s="18" t="n">
        <f aca="false">S2496*W2496</f>
        <v>75.35</v>
      </c>
      <c r="AB2496" s="15" t="n">
        <f aca="false">(P2496="Month-to-month")+(I2496="Fiber optic")+(R2496="Electronic check")+(F2496&lt;=12)+(M2496="No")+(J2496="No")</f>
        <v>4</v>
      </c>
      <c r="AC2496" s="15" t="str">
        <f aca="false">IF(AB2496&gt;=5,"High",IF(AB2496&gt;=3,"Medium","Low"))</f>
        <v>Medium</v>
      </c>
    </row>
    <row r="2497" customFormat="false" ht="15" hidden="false" customHeight="false" outlineLevel="0" collapsed="false">
      <c r="A2497" s="15" t="s">
        <v>2594</v>
      </c>
      <c r="B2497" s="15" t="s">
        <v>94</v>
      </c>
      <c r="C2497" s="15" t="n">
        <v>0</v>
      </c>
      <c r="D2497" s="15" t="s">
        <v>26</v>
      </c>
      <c r="E2497" s="15" t="s">
        <v>24</v>
      </c>
      <c r="F2497" s="15" t="n">
        <v>38</v>
      </c>
      <c r="G2497" s="15" t="s">
        <v>26</v>
      </c>
      <c r="H2497" s="15" t="s">
        <v>24</v>
      </c>
      <c r="I2497" s="15" t="s">
        <v>24</v>
      </c>
      <c r="J2497" s="15" t="s">
        <v>28</v>
      </c>
      <c r="K2497" s="15" t="s">
        <v>28</v>
      </c>
      <c r="L2497" s="15" t="s">
        <v>28</v>
      </c>
      <c r="M2497" s="15" t="s">
        <v>28</v>
      </c>
      <c r="N2497" s="15" t="s">
        <v>28</v>
      </c>
      <c r="O2497" s="15" t="s">
        <v>28</v>
      </c>
      <c r="P2497" s="15" t="s">
        <v>27</v>
      </c>
      <c r="Q2497" s="15" t="s">
        <v>26</v>
      </c>
      <c r="R2497" s="15" t="s">
        <v>21</v>
      </c>
      <c r="S2497" s="18" t="n">
        <v>20.25</v>
      </c>
      <c r="T2497" s="15" t="n">
        <v>814.75</v>
      </c>
      <c r="U2497" s="15" t="s">
        <v>24</v>
      </c>
      <c r="V2497" s="18" t="n">
        <f aca="false">IF(ISNUMBER(T2497),T2497,0)</f>
        <v>814.75</v>
      </c>
      <c r="W2497" s="15" t="n">
        <f aca="false">IF(U2497="Yes",1,0)</f>
        <v>0</v>
      </c>
      <c r="X2497" s="15" t="str">
        <f aca="false">IF(F2497&lt;=12,"0-12 months",IF(F2497&lt;=24,"13-24 months",IF(F2497&lt;=48,"25-48 months","49-72 months")))</f>
        <v>25-48 months</v>
      </c>
      <c r="Y2497" s="15" t="str">
        <f aca="false">IF(C2497=1,"Yes","No")</f>
        <v>No</v>
      </c>
      <c r="Z2497" s="15" t="n">
        <f aca="false">COUNTIF(J2497:O2497,"Yes")</f>
        <v>0</v>
      </c>
      <c r="AA2497" s="18" t="n">
        <f aca="false">S2497*W2497</f>
        <v>0</v>
      </c>
      <c r="AB2497" s="15" t="n">
        <f aca="false">(P2497="Month-to-month")+(I2497="Fiber optic")+(R2497="Electronic check")+(F2497&lt;=12)+(M2497="No")+(J2497="No")</f>
        <v>0</v>
      </c>
      <c r="AC2497" s="15" t="str">
        <f aca="false">IF(AB2497&gt;=5,"High",IF(AB2497&gt;=3,"Medium","Low"))</f>
        <v>Low</v>
      </c>
    </row>
    <row r="2498" customFormat="false" ht="15" hidden="false" customHeight="false" outlineLevel="0" collapsed="false">
      <c r="A2498" s="15" t="s">
        <v>2595</v>
      </c>
      <c r="B2498" s="15" t="s">
        <v>98</v>
      </c>
      <c r="C2498" s="15" t="n">
        <v>0</v>
      </c>
      <c r="D2498" s="15" t="s">
        <v>24</v>
      </c>
      <c r="E2498" s="15" t="s">
        <v>24</v>
      </c>
      <c r="F2498" s="15" t="n">
        <v>18</v>
      </c>
      <c r="G2498" s="15" t="s">
        <v>26</v>
      </c>
      <c r="H2498" s="15" t="s">
        <v>24</v>
      </c>
      <c r="I2498" s="15" t="s">
        <v>24</v>
      </c>
      <c r="J2498" s="15" t="s">
        <v>28</v>
      </c>
      <c r="K2498" s="15" t="s">
        <v>28</v>
      </c>
      <c r="L2498" s="15" t="s">
        <v>28</v>
      </c>
      <c r="M2498" s="15" t="s">
        <v>28</v>
      </c>
      <c r="N2498" s="15" t="s">
        <v>28</v>
      </c>
      <c r="O2498" s="15" t="s">
        <v>28</v>
      </c>
      <c r="P2498" s="15" t="s">
        <v>29</v>
      </c>
      <c r="Q2498" s="15" t="s">
        <v>24</v>
      </c>
      <c r="R2498" s="15" t="s">
        <v>21</v>
      </c>
      <c r="S2498" s="18" t="n">
        <v>20.05</v>
      </c>
      <c r="T2498" s="15" t="n">
        <v>388.6</v>
      </c>
      <c r="U2498" s="15" t="s">
        <v>24</v>
      </c>
      <c r="V2498" s="18" t="n">
        <f aca="false">IF(ISNUMBER(T2498),T2498,0)</f>
        <v>388.6</v>
      </c>
      <c r="W2498" s="15" t="n">
        <f aca="false">IF(U2498="Yes",1,0)</f>
        <v>0</v>
      </c>
      <c r="X2498" s="15" t="str">
        <f aca="false">IF(F2498&lt;=12,"0-12 months",IF(F2498&lt;=24,"13-24 months",IF(F2498&lt;=48,"25-48 months","49-72 months")))</f>
        <v>13-24 months</v>
      </c>
      <c r="Y2498" s="15" t="str">
        <f aca="false">IF(C2498=1,"Yes","No")</f>
        <v>No</v>
      </c>
      <c r="Z2498" s="15" t="n">
        <f aca="false">COUNTIF(J2498:O2498,"Yes")</f>
        <v>0</v>
      </c>
      <c r="AA2498" s="18" t="n">
        <f aca="false">S2498*W2498</f>
        <v>0</v>
      </c>
      <c r="AB2498" s="15" t="n">
        <f aca="false">(P2498="Month-to-month")+(I2498="Fiber optic")+(R2498="Electronic check")+(F2498&lt;=12)+(M2498="No")+(J2498="No")</f>
        <v>0</v>
      </c>
      <c r="AC2498" s="15" t="str">
        <f aca="false">IF(AB2498&gt;=5,"High",IF(AB2498&gt;=3,"Medium","Low"))</f>
        <v>Low</v>
      </c>
    </row>
    <row r="2499" customFormat="false" ht="15" hidden="false" customHeight="false" outlineLevel="0" collapsed="false">
      <c r="A2499" s="15" t="s">
        <v>2596</v>
      </c>
      <c r="B2499" s="15" t="s">
        <v>94</v>
      </c>
      <c r="C2499" s="15" t="n">
        <v>0</v>
      </c>
      <c r="D2499" s="15" t="s">
        <v>26</v>
      </c>
      <c r="E2499" s="15" t="s">
        <v>24</v>
      </c>
      <c r="F2499" s="15" t="n">
        <v>4</v>
      </c>
      <c r="G2499" s="15" t="s">
        <v>26</v>
      </c>
      <c r="H2499" s="15" t="s">
        <v>24</v>
      </c>
      <c r="I2499" s="15" t="s">
        <v>24</v>
      </c>
      <c r="J2499" s="15" t="s">
        <v>28</v>
      </c>
      <c r="K2499" s="15" t="s">
        <v>28</v>
      </c>
      <c r="L2499" s="15" t="s">
        <v>28</v>
      </c>
      <c r="M2499" s="15" t="s">
        <v>28</v>
      </c>
      <c r="N2499" s="15" t="s">
        <v>28</v>
      </c>
      <c r="O2499" s="15" t="s">
        <v>28</v>
      </c>
      <c r="P2499" s="15" t="s">
        <v>25</v>
      </c>
      <c r="Q2499" s="15" t="s">
        <v>24</v>
      </c>
      <c r="R2499" s="15" t="s">
        <v>17</v>
      </c>
      <c r="S2499" s="18" t="n">
        <v>19.6</v>
      </c>
      <c r="T2499" s="15" t="n">
        <v>93.45</v>
      </c>
      <c r="U2499" s="15" t="s">
        <v>24</v>
      </c>
      <c r="V2499" s="18" t="n">
        <f aca="false">IF(ISNUMBER(T2499),T2499,0)</f>
        <v>93.45</v>
      </c>
      <c r="W2499" s="15" t="n">
        <f aca="false">IF(U2499="Yes",1,0)</f>
        <v>0</v>
      </c>
      <c r="X2499" s="15" t="str">
        <f aca="false">IF(F2499&lt;=12,"0-12 months",IF(F2499&lt;=24,"13-24 months",IF(F2499&lt;=48,"25-48 months","49-72 months")))</f>
        <v>0-12 months</v>
      </c>
      <c r="Y2499" s="15" t="str">
        <f aca="false">IF(C2499=1,"Yes","No")</f>
        <v>No</v>
      </c>
      <c r="Z2499" s="15" t="n">
        <f aca="false">COUNTIF(J2499:O2499,"Yes")</f>
        <v>0</v>
      </c>
      <c r="AA2499" s="18" t="n">
        <f aca="false">S2499*W2499</f>
        <v>0</v>
      </c>
      <c r="AB2499" s="15" t="n">
        <f aca="false">(P2499="Month-to-month")+(I2499="Fiber optic")+(R2499="Electronic check")+(F2499&lt;=12)+(M2499="No")+(J2499="No")</f>
        <v>2</v>
      </c>
      <c r="AC2499" s="15" t="str">
        <f aca="false">IF(AB2499&gt;=5,"High",IF(AB2499&gt;=3,"Medium","Low"))</f>
        <v>Low</v>
      </c>
    </row>
    <row r="2500" customFormat="false" ht="15" hidden="false" customHeight="false" outlineLevel="0" collapsed="false">
      <c r="A2500" s="15" t="s">
        <v>2597</v>
      </c>
      <c r="B2500" s="15" t="s">
        <v>98</v>
      </c>
      <c r="C2500" s="15" t="n">
        <v>0</v>
      </c>
      <c r="D2500" s="15" t="s">
        <v>26</v>
      </c>
      <c r="E2500" s="15" t="s">
        <v>24</v>
      </c>
      <c r="F2500" s="15" t="n">
        <v>27</v>
      </c>
      <c r="G2500" s="15" t="s">
        <v>26</v>
      </c>
      <c r="H2500" s="15" t="s">
        <v>24</v>
      </c>
      <c r="I2500" s="15" t="s">
        <v>96</v>
      </c>
      <c r="J2500" s="15" t="s">
        <v>24</v>
      </c>
      <c r="K2500" s="15" t="s">
        <v>26</v>
      </c>
      <c r="L2500" s="15" t="s">
        <v>24</v>
      </c>
      <c r="M2500" s="15" t="s">
        <v>26</v>
      </c>
      <c r="N2500" s="15" t="s">
        <v>24</v>
      </c>
      <c r="O2500" s="15" t="s">
        <v>24</v>
      </c>
      <c r="P2500" s="15" t="s">
        <v>25</v>
      </c>
      <c r="Q2500" s="15" t="s">
        <v>26</v>
      </c>
      <c r="R2500" s="15" t="s">
        <v>15</v>
      </c>
      <c r="S2500" s="18" t="n">
        <v>53.8</v>
      </c>
      <c r="T2500" s="15" t="n">
        <v>1389.85</v>
      </c>
      <c r="U2500" s="15" t="s">
        <v>24</v>
      </c>
      <c r="V2500" s="18" t="n">
        <f aca="false">IF(ISNUMBER(T2500),T2500,0)</f>
        <v>1389.85</v>
      </c>
      <c r="W2500" s="15" t="n">
        <f aca="false">IF(U2500="Yes",1,0)</f>
        <v>0</v>
      </c>
      <c r="X2500" s="15" t="str">
        <f aca="false">IF(F2500&lt;=12,"0-12 months",IF(F2500&lt;=24,"13-24 months",IF(F2500&lt;=48,"25-48 months","49-72 months")))</f>
        <v>25-48 months</v>
      </c>
      <c r="Y2500" s="15" t="str">
        <f aca="false">IF(C2500=1,"Yes","No")</f>
        <v>No</v>
      </c>
      <c r="Z2500" s="15" t="n">
        <f aca="false">COUNTIF(J2500:O2500,"Yes")</f>
        <v>2</v>
      </c>
      <c r="AA2500" s="18" t="n">
        <f aca="false">S2500*W2500</f>
        <v>0</v>
      </c>
      <c r="AB2500" s="15" t="n">
        <f aca="false">(P2500="Month-to-month")+(I2500="Fiber optic")+(R2500="Electronic check")+(F2500&lt;=12)+(M2500="No")+(J2500="No")</f>
        <v>3</v>
      </c>
      <c r="AC2500" s="15" t="str">
        <f aca="false">IF(AB2500&gt;=5,"High",IF(AB2500&gt;=3,"Medium","Low"))</f>
        <v>Medium</v>
      </c>
    </row>
    <row r="2501" customFormat="false" ht="15" hidden="false" customHeight="false" outlineLevel="0" collapsed="false">
      <c r="A2501" s="15" t="s">
        <v>2598</v>
      </c>
      <c r="B2501" s="15" t="s">
        <v>98</v>
      </c>
      <c r="C2501" s="15" t="n">
        <v>0</v>
      </c>
      <c r="D2501" s="15" t="s">
        <v>24</v>
      </c>
      <c r="E2501" s="15" t="s">
        <v>26</v>
      </c>
      <c r="F2501" s="15" t="n">
        <v>41</v>
      </c>
      <c r="G2501" s="15" t="s">
        <v>26</v>
      </c>
      <c r="H2501" s="15" t="s">
        <v>24</v>
      </c>
      <c r="I2501" s="15" t="s">
        <v>96</v>
      </c>
      <c r="J2501" s="15" t="s">
        <v>26</v>
      </c>
      <c r="K2501" s="15" t="s">
        <v>26</v>
      </c>
      <c r="L2501" s="15" t="s">
        <v>26</v>
      </c>
      <c r="M2501" s="15" t="s">
        <v>24</v>
      </c>
      <c r="N2501" s="15" t="s">
        <v>26</v>
      </c>
      <c r="O2501" s="15" t="s">
        <v>24</v>
      </c>
      <c r="P2501" s="15" t="s">
        <v>27</v>
      </c>
      <c r="Q2501" s="15" t="s">
        <v>24</v>
      </c>
      <c r="R2501" s="15" t="s">
        <v>17</v>
      </c>
      <c r="S2501" s="18" t="n">
        <v>70.2</v>
      </c>
      <c r="T2501" s="15" t="n">
        <v>2894.55</v>
      </c>
      <c r="U2501" s="15" t="s">
        <v>24</v>
      </c>
      <c r="V2501" s="18" t="n">
        <f aca="false">IF(ISNUMBER(T2501),T2501,0)</f>
        <v>2894.55</v>
      </c>
      <c r="W2501" s="15" t="n">
        <f aca="false">IF(U2501="Yes",1,0)</f>
        <v>0</v>
      </c>
      <c r="X2501" s="15" t="str">
        <f aca="false">IF(F2501&lt;=12,"0-12 months",IF(F2501&lt;=24,"13-24 months",IF(F2501&lt;=48,"25-48 months","49-72 months")))</f>
        <v>25-48 months</v>
      </c>
      <c r="Y2501" s="15" t="str">
        <f aca="false">IF(C2501=1,"Yes","No")</f>
        <v>No</v>
      </c>
      <c r="Z2501" s="15" t="n">
        <f aca="false">COUNTIF(J2501:O2501,"Yes")</f>
        <v>4</v>
      </c>
      <c r="AA2501" s="18" t="n">
        <f aca="false">S2501*W2501</f>
        <v>0</v>
      </c>
      <c r="AB2501" s="15" t="n">
        <f aca="false">(P2501="Month-to-month")+(I2501="Fiber optic")+(R2501="Electronic check")+(F2501&lt;=12)+(M2501="No")+(J2501="No")</f>
        <v>1</v>
      </c>
      <c r="AC2501" s="15" t="str">
        <f aca="false">IF(AB2501&gt;=5,"High",IF(AB2501&gt;=3,"Medium","Low"))</f>
        <v>Low</v>
      </c>
    </row>
    <row r="2502" customFormat="false" ht="15" hidden="false" customHeight="false" outlineLevel="0" collapsed="false">
      <c r="A2502" s="15" t="s">
        <v>2599</v>
      </c>
      <c r="B2502" s="15" t="s">
        <v>98</v>
      </c>
      <c r="C2502" s="15" t="n">
        <v>0</v>
      </c>
      <c r="D2502" s="15" t="s">
        <v>26</v>
      </c>
      <c r="E2502" s="15" t="s">
        <v>26</v>
      </c>
      <c r="F2502" s="15" t="n">
        <v>50</v>
      </c>
      <c r="G2502" s="15" t="s">
        <v>26</v>
      </c>
      <c r="H2502" s="15" t="s">
        <v>24</v>
      </c>
      <c r="I2502" s="15" t="s">
        <v>96</v>
      </c>
      <c r="J2502" s="15" t="s">
        <v>26</v>
      </c>
      <c r="K2502" s="15" t="s">
        <v>24</v>
      </c>
      <c r="L2502" s="15" t="s">
        <v>24</v>
      </c>
      <c r="M2502" s="15" t="s">
        <v>26</v>
      </c>
      <c r="N2502" s="15" t="s">
        <v>26</v>
      </c>
      <c r="O2502" s="15" t="s">
        <v>26</v>
      </c>
      <c r="P2502" s="15" t="s">
        <v>27</v>
      </c>
      <c r="Q2502" s="15" t="s">
        <v>24</v>
      </c>
      <c r="R2502" s="15" t="s">
        <v>15</v>
      </c>
      <c r="S2502" s="18" t="n">
        <v>75.5</v>
      </c>
      <c r="T2502" s="15" t="n">
        <v>4025.6</v>
      </c>
      <c r="U2502" s="15" t="s">
        <v>24</v>
      </c>
      <c r="V2502" s="18" t="n">
        <f aca="false">IF(ISNUMBER(T2502),T2502,0)</f>
        <v>4025.6</v>
      </c>
      <c r="W2502" s="15" t="n">
        <f aca="false">IF(U2502="Yes",1,0)</f>
        <v>0</v>
      </c>
      <c r="X2502" s="15" t="str">
        <f aca="false">IF(F2502&lt;=12,"0-12 months",IF(F2502&lt;=24,"13-24 months",IF(F2502&lt;=48,"25-48 months","49-72 months")))</f>
        <v>49-72 months</v>
      </c>
      <c r="Y2502" s="15" t="str">
        <f aca="false">IF(C2502=1,"Yes","No")</f>
        <v>No</v>
      </c>
      <c r="Z2502" s="15" t="n">
        <f aca="false">COUNTIF(J2502:O2502,"Yes")</f>
        <v>4</v>
      </c>
      <c r="AA2502" s="18" t="n">
        <f aca="false">S2502*W2502</f>
        <v>0</v>
      </c>
      <c r="AB2502" s="15" t="n">
        <f aca="false">(P2502="Month-to-month")+(I2502="Fiber optic")+(R2502="Electronic check")+(F2502&lt;=12)+(M2502="No")+(J2502="No")</f>
        <v>1</v>
      </c>
      <c r="AC2502" s="15" t="str">
        <f aca="false">IF(AB2502&gt;=5,"High",IF(AB2502&gt;=3,"Medium","Low"))</f>
        <v>Low</v>
      </c>
    </row>
    <row r="2503" customFormat="false" ht="15" hidden="false" customHeight="false" outlineLevel="0" collapsed="false">
      <c r="A2503" s="15" t="s">
        <v>2600</v>
      </c>
      <c r="B2503" s="15" t="s">
        <v>98</v>
      </c>
      <c r="C2503" s="15" t="n">
        <v>0</v>
      </c>
      <c r="D2503" s="15" t="s">
        <v>26</v>
      </c>
      <c r="E2503" s="15" t="s">
        <v>26</v>
      </c>
      <c r="F2503" s="15" t="n">
        <v>72</v>
      </c>
      <c r="G2503" s="15" t="s">
        <v>26</v>
      </c>
      <c r="H2503" s="15" t="s">
        <v>24</v>
      </c>
      <c r="I2503" s="15" t="s">
        <v>24</v>
      </c>
      <c r="J2503" s="15" t="s">
        <v>28</v>
      </c>
      <c r="K2503" s="15" t="s">
        <v>28</v>
      </c>
      <c r="L2503" s="15" t="s">
        <v>28</v>
      </c>
      <c r="M2503" s="15" t="s">
        <v>28</v>
      </c>
      <c r="N2503" s="15" t="s">
        <v>28</v>
      </c>
      <c r="O2503" s="15" t="s">
        <v>28</v>
      </c>
      <c r="P2503" s="15" t="s">
        <v>29</v>
      </c>
      <c r="Q2503" s="15" t="s">
        <v>24</v>
      </c>
      <c r="R2503" s="15" t="s">
        <v>15</v>
      </c>
      <c r="S2503" s="18" t="n">
        <v>20.35</v>
      </c>
      <c r="T2503" s="15" t="n">
        <v>1354.4</v>
      </c>
      <c r="U2503" s="15" t="s">
        <v>24</v>
      </c>
      <c r="V2503" s="18" t="n">
        <f aca="false">IF(ISNUMBER(T2503),T2503,0)</f>
        <v>1354.4</v>
      </c>
      <c r="W2503" s="15" t="n">
        <f aca="false">IF(U2503="Yes",1,0)</f>
        <v>0</v>
      </c>
      <c r="X2503" s="15" t="str">
        <f aca="false">IF(F2503&lt;=12,"0-12 months",IF(F2503&lt;=24,"13-24 months",IF(F2503&lt;=48,"25-48 months","49-72 months")))</f>
        <v>49-72 months</v>
      </c>
      <c r="Y2503" s="15" t="str">
        <f aca="false">IF(C2503=1,"Yes","No")</f>
        <v>No</v>
      </c>
      <c r="Z2503" s="15" t="n">
        <f aca="false">COUNTIF(J2503:O2503,"Yes")</f>
        <v>0</v>
      </c>
      <c r="AA2503" s="18" t="n">
        <f aca="false">S2503*W2503</f>
        <v>0</v>
      </c>
      <c r="AB2503" s="15" t="n">
        <f aca="false">(P2503="Month-to-month")+(I2503="Fiber optic")+(R2503="Electronic check")+(F2503&lt;=12)+(M2503="No")+(J2503="No")</f>
        <v>1</v>
      </c>
      <c r="AC2503" s="15" t="str">
        <f aca="false">IF(AB2503&gt;=5,"High",IF(AB2503&gt;=3,"Medium","Low"))</f>
        <v>Low</v>
      </c>
    </row>
    <row r="2504" customFormat="false" ht="15" hidden="false" customHeight="false" outlineLevel="0" collapsed="false">
      <c r="A2504" s="15" t="s">
        <v>2601</v>
      </c>
      <c r="B2504" s="15" t="s">
        <v>94</v>
      </c>
      <c r="C2504" s="15" t="n">
        <v>0</v>
      </c>
      <c r="D2504" s="15" t="s">
        <v>24</v>
      </c>
      <c r="E2504" s="15" t="s">
        <v>24</v>
      </c>
      <c r="F2504" s="15" t="n">
        <v>70</v>
      </c>
      <c r="G2504" s="15" t="s">
        <v>26</v>
      </c>
      <c r="H2504" s="15" t="s">
        <v>26</v>
      </c>
      <c r="I2504" s="15" t="s">
        <v>24</v>
      </c>
      <c r="J2504" s="15" t="s">
        <v>28</v>
      </c>
      <c r="K2504" s="15" t="s">
        <v>28</v>
      </c>
      <c r="L2504" s="15" t="s">
        <v>28</v>
      </c>
      <c r="M2504" s="15" t="s">
        <v>28</v>
      </c>
      <c r="N2504" s="15" t="s">
        <v>28</v>
      </c>
      <c r="O2504" s="15" t="s">
        <v>28</v>
      </c>
      <c r="P2504" s="15" t="s">
        <v>27</v>
      </c>
      <c r="Q2504" s="15" t="s">
        <v>24</v>
      </c>
      <c r="R2504" s="15" t="s">
        <v>21</v>
      </c>
      <c r="S2504" s="18" t="n">
        <v>26.05</v>
      </c>
      <c r="T2504" s="15" t="n">
        <v>1856.4</v>
      </c>
      <c r="U2504" s="15" t="s">
        <v>24</v>
      </c>
      <c r="V2504" s="18" t="n">
        <f aca="false">IF(ISNUMBER(T2504),T2504,0)</f>
        <v>1856.4</v>
      </c>
      <c r="W2504" s="15" t="n">
        <f aca="false">IF(U2504="Yes",1,0)</f>
        <v>0</v>
      </c>
      <c r="X2504" s="15" t="str">
        <f aca="false">IF(F2504&lt;=12,"0-12 months",IF(F2504&lt;=24,"13-24 months",IF(F2504&lt;=48,"25-48 months","49-72 months")))</f>
        <v>49-72 months</v>
      </c>
      <c r="Y2504" s="15" t="str">
        <f aca="false">IF(C2504=1,"Yes","No")</f>
        <v>No</v>
      </c>
      <c r="Z2504" s="15" t="n">
        <f aca="false">COUNTIF(J2504:O2504,"Yes")</f>
        <v>0</v>
      </c>
      <c r="AA2504" s="18" t="n">
        <f aca="false">S2504*W2504</f>
        <v>0</v>
      </c>
      <c r="AB2504" s="15" t="n">
        <f aca="false">(P2504="Month-to-month")+(I2504="Fiber optic")+(R2504="Electronic check")+(F2504&lt;=12)+(M2504="No")+(J2504="No")</f>
        <v>0</v>
      </c>
      <c r="AC2504" s="15" t="str">
        <f aca="false">IF(AB2504&gt;=5,"High",IF(AB2504&gt;=3,"Medium","Low"))</f>
        <v>Low</v>
      </c>
    </row>
    <row r="2505" customFormat="false" ht="15" hidden="false" customHeight="false" outlineLevel="0" collapsed="false">
      <c r="A2505" s="15" t="s">
        <v>2602</v>
      </c>
      <c r="B2505" s="15" t="s">
        <v>98</v>
      </c>
      <c r="C2505" s="15" t="n">
        <v>0</v>
      </c>
      <c r="D2505" s="15" t="s">
        <v>26</v>
      </c>
      <c r="E2505" s="15" t="s">
        <v>26</v>
      </c>
      <c r="F2505" s="15" t="n">
        <v>44</v>
      </c>
      <c r="G2505" s="15" t="s">
        <v>26</v>
      </c>
      <c r="H2505" s="15" t="s">
        <v>24</v>
      </c>
      <c r="I2505" s="15" t="s">
        <v>24</v>
      </c>
      <c r="J2505" s="15" t="s">
        <v>28</v>
      </c>
      <c r="K2505" s="15" t="s">
        <v>28</v>
      </c>
      <c r="L2505" s="15" t="s">
        <v>28</v>
      </c>
      <c r="M2505" s="15" t="s">
        <v>28</v>
      </c>
      <c r="N2505" s="15" t="s">
        <v>28</v>
      </c>
      <c r="O2505" s="15" t="s">
        <v>28</v>
      </c>
      <c r="P2505" s="15" t="s">
        <v>27</v>
      </c>
      <c r="Q2505" s="15" t="s">
        <v>24</v>
      </c>
      <c r="R2505" s="15" t="s">
        <v>19</v>
      </c>
      <c r="S2505" s="18" t="n">
        <v>20.6</v>
      </c>
      <c r="T2505" s="15" t="n">
        <v>926</v>
      </c>
      <c r="U2505" s="15" t="s">
        <v>24</v>
      </c>
      <c r="V2505" s="18" t="n">
        <f aca="false">IF(ISNUMBER(T2505),T2505,0)</f>
        <v>926</v>
      </c>
      <c r="W2505" s="15" t="n">
        <f aca="false">IF(U2505="Yes",1,0)</f>
        <v>0</v>
      </c>
      <c r="X2505" s="15" t="str">
        <f aca="false">IF(F2505&lt;=12,"0-12 months",IF(F2505&lt;=24,"13-24 months",IF(F2505&lt;=48,"25-48 months","49-72 months")))</f>
        <v>25-48 months</v>
      </c>
      <c r="Y2505" s="15" t="str">
        <f aca="false">IF(C2505=1,"Yes","No")</f>
        <v>No</v>
      </c>
      <c r="Z2505" s="15" t="n">
        <f aca="false">COUNTIF(J2505:O2505,"Yes")</f>
        <v>0</v>
      </c>
      <c r="AA2505" s="18" t="n">
        <f aca="false">S2505*W2505</f>
        <v>0</v>
      </c>
      <c r="AB2505" s="15" t="n">
        <f aca="false">(P2505="Month-to-month")+(I2505="Fiber optic")+(R2505="Electronic check")+(F2505&lt;=12)+(M2505="No")+(J2505="No")</f>
        <v>0</v>
      </c>
      <c r="AC2505" s="15" t="str">
        <f aca="false">IF(AB2505&gt;=5,"High",IF(AB2505&gt;=3,"Medium","Low"))</f>
        <v>Low</v>
      </c>
    </row>
    <row r="2506" customFormat="false" ht="15" hidden="false" customHeight="false" outlineLevel="0" collapsed="false">
      <c r="A2506" s="15" t="s">
        <v>2603</v>
      </c>
      <c r="B2506" s="15" t="s">
        <v>98</v>
      </c>
      <c r="C2506" s="15" t="n">
        <v>0</v>
      </c>
      <c r="D2506" s="15" t="s">
        <v>24</v>
      </c>
      <c r="E2506" s="15" t="s">
        <v>24</v>
      </c>
      <c r="F2506" s="15" t="n">
        <v>2</v>
      </c>
      <c r="G2506" s="15" t="s">
        <v>26</v>
      </c>
      <c r="H2506" s="15" t="s">
        <v>24</v>
      </c>
      <c r="I2506" s="15" t="s">
        <v>102</v>
      </c>
      <c r="J2506" s="15" t="s">
        <v>26</v>
      </c>
      <c r="K2506" s="15" t="s">
        <v>24</v>
      </c>
      <c r="L2506" s="15" t="s">
        <v>24</v>
      </c>
      <c r="M2506" s="15" t="s">
        <v>24</v>
      </c>
      <c r="N2506" s="15" t="s">
        <v>24</v>
      </c>
      <c r="O2506" s="15" t="s">
        <v>24</v>
      </c>
      <c r="P2506" s="15" t="s">
        <v>25</v>
      </c>
      <c r="Q2506" s="15" t="s">
        <v>26</v>
      </c>
      <c r="R2506" s="15" t="s">
        <v>15</v>
      </c>
      <c r="S2506" s="18" t="n">
        <v>75.7</v>
      </c>
      <c r="T2506" s="15" t="n">
        <v>189.2</v>
      </c>
      <c r="U2506" s="15" t="s">
        <v>26</v>
      </c>
      <c r="V2506" s="18" t="n">
        <f aca="false">IF(ISNUMBER(T2506),T2506,0)</f>
        <v>189.2</v>
      </c>
      <c r="W2506" s="15" t="n">
        <f aca="false">IF(U2506="Yes",1,0)</f>
        <v>1</v>
      </c>
      <c r="X2506" s="15" t="str">
        <f aca="false">IF(F2506&lt;=12,"0-12 months",IF(F2506&lt;=24,"13-24 months",IF(F2506&lt;=48,"25-48 months","49-72 months")))</f>
        <v>0-12 months</v>
      </c>
      <c r="Y2506" s="15" t="str">
        <f aca="false">IF(C2506=1,"Yes","No")</f>
        <v>No</v>
      </c>
      <c r="Z2506" s="15" t="n">
        <f aca="false">COUNTIF(J2506:O2506,"Yes")</f>
        <v>1</v>
      </c>
      <c r="AA2506" s="18" t="n">
        <f aca="false">S2506*W2506</f>
        <v>75.7</v>
      </c>
      <c r="AB2506" s="15" t="n">
        <f aca="false">(P2506="Month-to-month")+(I2506="Fiber optic")+(R2506="Electronic check")+(F2506&lt;=12)+(M2506="No")+(J2506="No")</f>
        <v>5</v>
      </c>
      <c r="AC2506" s="15" t="str">
        <f aca="false">IF(AB2506&gt;=5,"High",IF(AB2506&gt;=3,"Medium","Low"))</f>
        <v>High</v>
      </c>
    </row>
    <row r="2507" customFormat="false" ht="15" hidden="false" customHeight="false" outlineLevel="0" collapsed="false">
      <c r="A2507" s="15" t="s">
        <v>2604</v>
      </c>
      <c r="B2507" s="15" t="s">
        <v>94</v>
      </c>
      <c r="C2507" s="15" t="n">
        <v>0</v>
      </c>
      <c r="D2507" s="15" t="s">
        <v>26</v>
      </c>
      <c r="E2507" s="15" t="s">
        <v>26</v>
      </c>
      <c r="F2507" s="15" t="n">
        <v>34</v>
      </c>
      <c r="G2507" s="15" t="s">
        <v>26</v>
      </c>
      <c r="H2507" s="15" t="s">
        <v>24</v>
      </c>
      <c r="I2507" s="15" t="s">
        <v>24</v>
      </c>
      <c r="J2507" s="15" t="s">
        <v>28</v>
      </c>
      <c r="K2507" s="15" t="s">
        <v>28</v>
      </c>
      <c r="L2507" s="15" t="s">
        <v>28</v>
      </c>
      <c r="M2507" s="15" t="s">
        <v>28</v>
      </c>
      <c r="N2507" s="15" t="s">
        <v>28</v>
      </c>
      <c r="O2507" s="15" t="s">
        <v>28</v>
      </c>
      <c r="P2507" s="15" t="s">
        <v>27</v>
      </c>
      <c r="Q2507" s="15" t="s">
        <v>26</v>
      </c>
      <c r="R2507" s="15" t="s">
        <v>19</v>
      </c>
      <c r="S2507" s="18" t="n">
        <v>20.1</v>
      </c>
      <c r="T2507" s="15" t="n">
        <v>682.1</v>
      </c>
      <c r="U2507" s="15" t="s">
        <v>24</v>
      </c>
      <c r="V2507" s="18" t="n">
        <f aca="false">IF(ISNUMBER(T2507),T2507,0)</f>
        <v>682.1</v>
      </c>
      <c r="W2507" s="15" t="n">
        <f aca="false">IF(U2507="Yes",1,0)</f>
        <v>0</v>
      </c>
      <c r="X2507" s="15" t="str">
        <f aca="false">IF(F2507&lt;=12,"0-12 months",IF(F2507&lt;=24,"13-24 months",IF(F2507&lt;=48,"25-48 months","49-72 months")))</f>
        <v>25-48 months</v>
      </c>
      <c r="Y2507" s="15" t="str">
        <f aca="false">IF(C2507=1,"Yes","No")</f>
        <v>No</v>
      </c>
      <c r="Z2507" s="15" t="n">
        <f aca="false">COUNTIF(J2507:O2507,"Yes")</f>
        <v>0</v>
      </c>
      <c r="AA2507" s="18" t="n">
        <f aca="false">S2507*W2507</f>
        <v>0</v>
      </c>
      <c r="AB2507" s="15" t="n">
        <f aca="false">(P2507="Month-to-month")+(I2507="Fiber optic")+(R2507="Electronic check")+(F2507&lt;=12)+(M2507="No")+(J2507="No")</f>
        <v>0</v>
      </c>
      <c r="AC2507" s="15" t="str">
        <f aca="false">IF(AB2507&gt;=5,"High",IF(AB2507&gt;=3,"Medium","Low"))</f>
        <v>Low</v>
      </c>
    </row>
    <row r="2508" customFormat="false" ht="15" hidden="false" customHeight="false" outlineLevel="0" collapsed="false">
      <c r="A2508" s="15" t="s">
        <v>2605</v>
      </c>
      <c r="B2508" s="15" t="s">
        <v>94</v>
      </c>
      <c r="C2508" s="15" t="n">
        <v>1</v>
      </c>
      <c r="D2508" s="15" t="s">
        <v>26</v>
      </c>
      <c r="E2508" s="15" t="s">
        <v>24</v>
      </c>
      <c r="F2508" s="15" t="n">
        <v>72</v>
      </c>
      <c r="G2508" s="15" t="s">
        <v>26</v>
      </c>
      <c r="H2508" s="15" t="s">
        <v>26</v>
      </c>
      <c r="I2508" s="15" t="s">
        <v>24</v>
      </c>
      <c r="J2508" s="15" t="s">
        <v>28</v>
      </c>
      <c r="K2508" s="15" t="s">
        <v>28</v>
      </c>
      <c r="L2508" s="15" t="s">
        <v>28</v>
      </c>
      <c r="M2508" s="15" t="s">
        <v>28</v>
      </c>
      <c r="N2508" s="15" t="s">
        <v>28</v>
      </c>
      <c r="O2508" s="15" t="s">
        <v>28</v>
      </c>
      <c r="P2508" s="15" t="s">
        <v>29</v>
      </c>
      <c r="Q2508" s="15" t="s">
        <v>24</v>
      </c>
      <c r="R2508" s="15" t="s">
        <v>19</v>
      </c>
      <c r="S2508" s="18" t="n">
        <v>24.3</v>
      </c>
      <c r="T2508" s="15" t="n">
        <v>1778.7</v>
      </c>
      <c r="U2508" s="15" t="s">
        <v>24</v>
      </c>
      <c r="V2508" s="18" t="n">
        <f aca="false">IF(ISNUMBER(T2508),T2508,0)</f>
        <v>1778.7</v>
      </c>
      <c r="W2508" s="15" t="n">
        <f aca="false">IF(U2508="Yes",1,0)</f>
        <v>0</v>
      </c>
      <c r="X2508" s="15" t="str">
        <f aca="false">IF(F2508&lt;=12,"0-12 months",IF(F2508&lt;=24,"13-24 months",IF(F2508&lt;=48,"25-48 months","49-72 months")))</f>
        <v>49-72 months</v>
      </c>
      <c r="Y2508" s="15" t="str">
        <f aca="false">IF(C2508=1,"Yes","No")</f>
        <v>Yes</v>
      </c>
      <c r="Z2508" s="15" t="n">
        <f aca="false">COUNTIF(J2508:O2508,"Yes")</f>
        <v>0</v>
      </c>
      <c r="AA2508" s="18" t="n">
        <f aca="false">S2508*W2508</f>
        <v>0</v>
      </c>
      <c r="AB2508" s="15" t="n">
        <f aca="false">(P2508="Month-to-month")+(I2508="Fiber optic")+(R2508="Electronic check")+(F2508&lt;=12)+(M2508="No")+(J2508="No")</f>
        <v>0</v>
      </c>
      <c r="AC2508" s="15" t="str">
        <f aca="false">IF(AB2508&gt;=5,"High",IF(AB2508&gt;=3,"Medium","Low"))</f>
        <v>Low</v>
      </c>
    </row>
    <row r="2509" customFormat="false" ht="15" hidden="false" customHeight="false" outlineLevel="0" collapsed="false">
      <c r="A2509" s="15" t="s">
        <v>2606</v>
      </c>
      <c r="B2509" s="15" t="s">
        <v>98</v>
      </c>
      <c r="C2509" s="15" t="n">
        <v>0</v>
      </c>
      <c r="D2509" s="15" t="s">
        <v>26</v>
      </c>
      <c r="E2509" s="15" t="s">
        <v>24</v>
      </c>
      <c r="F2509" s="15" t="n">
        <v>71</v>
      </c>
      <c r="G2509" s="15" t="s">
        <v>26</v>
      </c>
      <c r="H2509" s="15" t="s">
        <v>26</v>
      </c>
      <c r="I2509" s="15" t="s">
        <v>24</v>
      </c>
      <c r="J2509" s="15" t="s">
        <v>28</v>
      </c>
      <c r="K2509" s="15" t="s">
        <v>28</v>
      </c>
      <c r="L2509" s="15" t="s">
        <v>28</v>
      </c>
      <c r="M2509" s="15" t="s">
        <v>28</v>
      </c>
      <c r="N2509" s="15" t="s">
        <v>28</v>
      </c>
      <c r="O2509" s="15" t="s">
        <v>28</v>
      </c>
      <c r="P2509" s="15" t="s">
        <v>29</v>
      </c>
      <c r="Q2509" s="15" t="s">
        <v>26</v>
      </c>
      <c r="R2509" s="15" t="s">
        <v>15</v>
      </c>
      <c r="S2509" s="18" t="n">
        <v>24.5</v>
      </c>
      <c r="T2509" s="15" t="n">
        <v>1816.2</v>
      </c>
      <c r="U2509" s="15" t="s">
        <v>24</v>
      </c>
      <c r="V2509" s="18" t="n">
        <f aca="false">IF(ISNUMBER(T2509),T2509,0)</f>
        <v>1816.2</v>
      </c>
      <c r="W2509" s="15" t="n">
        <f aca="false">IF(U2509="Yes",1,0)</f>
        <v>0</v>
      </c>
      <c r="X2509" s="15" t="str">
        <f aca="false">IF(F2509&lt;=12,"0-12 months",IF(F2509&lt;=24,"13-24 months",IF(F2509&lt;=48,"25-48 months","49-72 months")))</f>
        <v>49-72 months</v>
      </c>
      <c r="Y2509" s="15" t="str">
        <f aca="false">IF(C2509=1,"Yes","No")</f>
        <v>No</v>
      </c>
      <c r="Z2509" s="15" t="n">
        <f aca="false">COUNTIF(J2509:O2509,"Yes")</f>
        <v>0</v>
      </c>
      <c r="AA2509" s="18" t="n">
        <f aca="false">S2509*W2509</f>
        <v>0</v>
      </c>
      <c r="AB2509" s="15" t="n">
        <f aca="false">(P2509="Month-to-month")+(I2509="Fiber optic")+(R2509="Electronic check")+(F2509&lt;=12)+(M2509="No")+(J2509="No")</f>
        <v>1</v>
      </c>
      <c r="AC2509" s="15" t="str">
        <f aca="false">IF(AB2509&gt;=5,"High",IF(AB2509&gt;=3,"Medium","Low"))</f>
        <v>Low</v>
      </c>
    </row>
    <row r="2510" customFormat="false" ht="15" hidden="false" customHeight="false" outlineLevel="0" collapsed="false">
      <c r="A2510" s="15" t="s">
        <v>2607</v>
      </c>
      <c r="B2510" s="15" t="s">
        <v>94</v>
      </c>
      <c r="C2510" s="15" t="n">
        <v>0</v>
      </c>
      <c r="D2510" s="15" t="s">
        <v>24</v>
      </c>
      <c r="E2510" s="15" t="s">
        <v>24</v>
      </c>
      <c r="F2510" s="15" t="n">
        <v>64</v>
      </c>
      <c r="G2510" s="15" t="s">
        <v>26</v>
      </c>
      <c r="H2510" s="15" t="s">
        <v>26</v>
      </c>
      <c r="I2510" s="15" t="s">
        <v>102</v>
      </c>
      <c r="J2510" s="15" t="s">
        <v>24</v>
      </c>
      <c r="K2510" s="15" t="s">
        <v>26</v>
      </c>
      <c r="L2510" s="15" t="s">
        <v>26</v>
      </c>
      <c r="M2510" s="15" t="s">
        <v>26</v>
      </c>
      <c r="N2510" s="15" t="s">
        <v>26</v>
      </c>
      <c r="O2510" s="15" t="s">
        <v>26</v>
      </c>
      <c r="P2510" s="15" t="s">
        <v>29</v>
      </c>
      <c r="Q2510" s="15" t="s">
        <v>26</v>
      </c>
      <c r="R2510" s="15" t="s">
        <v>21</v>
      </c>
      <c r="S2510" s="18" t="n">
        <v>110.5</v>
      </c>
      <c r="T2510" s="15" t="n">
        <v>7069.25</v>
      </c>
      <c r="U2510" s="15" t="s">
        <v>24</v>
      </c>
      <c r="V2510" s="18" t="n">
        <f aca="false">IF(ISNUMBER(T2510),T2510,0)</f>
        <v>7069.25</v>
      </c>
      <c r="W2510" s="15" t="n">
        <f aca="false">IF(U2510="Yes",1,0)</f>
        <v>0</v>
      </c>
      <c r="X2510" s="15" t="str">
        <f aca="false">IF(F2510&lt;=12,"0-12 months",IF(F2510&lt;=24,"13-24 months",IF(F2510&lt;=48,"25-48 months","49-72 months")))</f>
        <v>49-72 months</v>
      </c>
      <c r="Y2510" s="15" t="str">
        <f aca="false">IF(C2510=1,"Yes","No")</f>
        <v>No</v>
      </c>
      <c r="Z2510" s="15" t="n">
        <f aca="false">COUNTIF(J2510:O2510,"Yes")</f>
        <v>5</v>
      </c>
      <c r="AA2510" s="18" t="n">
        <f aca="false">S2510*W2510</f>
        <v>0</v>
      </c>
      <c r="AB2510" s="15" t="n">
        <f aca="false">(P2510="Month-to-month")+(I2510="Fiber optic")+(R2510="Electronic check")+(F2510&lt;=12)+(M2510="No")+(J2510="No")</f>
        <v>2</v>
      </c>
      <c r="AC2510" s="15" t="str">
        <f aca="false">IF(AB2510&gt;=5,"High",IF(AB2510&gt;=3,"Medium","Low"))</f>
        <v>Low</v>
      </c>
    </row>
    <row r="2511" customFormat="false" ht="15" hidden="false" customHeight="false" outlineLevel="0" collapsed="false">
      <c r="A2511" s="15" t="s">
        <v>2608</v>
      </c>
      <c r="B2511" s="15" t="s">
        <v>94</v>
      </c>
      <c r="C2511" s="15" t="n">
        <v>0</v>
      </c>
      <c r="D2511" s="15" t="s">
        <v>26</v>
      </c>
      <c r="E2511" s="15" t="s">
        <v>24</v>
      </c>
      <c r="F2511" s="15" t="n">
        <v>72</v>
      </c>
      <c r="G2511" s="15" t="s">
        <v>26</v>
      </c>
      <c r="H2511" s="15" t="s">
        <v>26</v>
      </c>
      <c r="I2511" s="15" t="s">
        <v>24</v>
      </c>
      <c r="J2511" s="15" t="s">
        <v>28</v>
      </c>
      <c r="K2511" s="15" t="s">
        <v>28</v>
      </c>
      <c r="L2511" s="15" t="s">
        <v>28</v>
      </c>
      <c r="M2511" s="15" t="s">
        <v>28</v>
      </c>
      <c r="N2511" s="15" t="s">
        <v>28</v>
      </c>
      <c r="O2511" s="15" t="s">
        <v>28</v>
      </c>
      <c r="P2511" s="15" t="s">
        <v>29</v>
      </c>
      <c r="Q2511" s="15" t="s">
        <v>26</v>
      </c>
      <c r="R2511" s="15" t="s">
        <v>19</v>
      </c>
      <c r="S2511" s="18" t="n">
        <v>25.25</v>
      </c>
      <c r="T2511" s="15" t="n">
        <v>1841.2</v>
      </c>
      <c r="U2511" s="15" t="s">
        <v>24</v>
      </c>
      <c r="V2511" s="18" t="n">
        <f aca="false">IF(ISNUMBER(T2511),T2511,0)</f>
        <v>1841.2</v>
      </c>
      <c r="W2511" s="15" t="n">
        <f aca="false">IF(U2511="Yes",1,0)</f>
        <v>0</v>
      </c>
      <c r="X2511" s="15" t="str">
        <f aca="false">IF(F2511&lt;=12,"0-12 months",IF(F2511&lt;=24,"13-24 months",IF(F2511&lt;=48,"25-48 months","49-72 months")))</f>
        <v>49-72 months</v>
      </c>
      <c r="Y2511" s="15" t="str">
        <f aca="false">IF(C2511=1,"Yes","No")</f>
        <v>No</v>
      </c>
      <c r="Z2511" s="15" t="n">
        <f aca="false">COUNTIF(J2511:O2511,"Yes")</f>
        <v>0</v>
      </c>
      <c r="AA2511" s="18" t="n">
        <f aca="false">S2511*W2511</f>
        <v>0</v>
      </c>
      <c r="AB2511" s="15" t="n">
        <f aca="false">(P2511="Month-to-month")+(I2511="Fiber optic")+(R2511="Electronic check")+(F2511&lt;=12)+(M2511="No")+(J2511="No")</f>
        <v>0</v>
      </c>
      <c r="AC2511" s="15" t="str">
        <f aca="false">IF(AB2511&gt;=5,"High",IF(AB2511&gt;=3,"Medium","Low"))</f>
        <v>Low</v>
      </c>
    </row>
    <row r="2512" customFormat="false" ht="15" hidden="false" customHeight="false" outlineLevel="0" collapsed="false">
      <c r="A2512" s="15" t="s">
        <v>2609</v>
      </c>
      <c r="B2512" s="15" t="s">
        <v>98</v>
      </c>
      <c r="C2512" s="15" t="n">
        <v>0</v>
      </c>
      <c r="D2512" s="15" t="s">
        <v>24</v>
      </c>
      <c r="E2512" s="15" t="s">
        <v>24</v>
      </c>
      <c r="F2512" s="15" t="n">
        <v>1</v>
      </c>
      <c r="G2512" s="15" t="s">
        <v>26</v>
      </c>
      <c r="H2512" s="15" t="s">
        <v>26</v>
      </c>
      <c r="I2512" s="15" t="s">
        <v>102</v>
      </c>
      <c r="J2512" s="15" t="s">
        <v>24</v>
      </c>
      <c r="K2512" s="15" t="s">
        <v>24</v>
      </c>
      <c r="L2512" s="15" t="s">
        <v>24</v>
      </c>
      <c r="M2512" s="15" t="s">
        <v>24</v>
      </c>
      <c r="N2512" s="15" t="s">
        <v>24</v>
      </c>
      <c r="O2512" s="15" t="s">
        <v>24</v>
      </c>
      <c r="P2512" s="15" t="s">
        <v>25</v>
      </c>
      <c r="Q2512" s="15" t="s">
        <v>26</v>
      </c>
      <c r="R2512" s="15" t="s">
        <v>17</v>
      </c>
      <c r="S2512" s="18" t="n">
        <v>74.25</v>
      </c>
      <c r="T2512" s="15" t="n">
        <v>74.25</v>
      </c>
      <c r="U2512" s="15" t="s">
        <v>26</v>
      </c>
      <c r="V2512" s="18" t="n">
        <f aca="false">IF(ISNUMBER(T2512),T2512,0)</f>
        <v>74.25</v>
      </c>
      <c r="W2512" s="15" t="n">
        <f aca="false">IF(U2512="Yes",1,0)</f>
        <v>1</v>
      </c>
      <c r="X2512" s="15" t="str">
        <f aca="false">IF(F2512&lt;=12,"0-12 months",IF(F2512&lt;=24,"13-24 months",IF(F2512&lt;=48,"25-48 months","49-72 months")))</f>
        <v>0-12 months</v>
      </c>
      <c r="Y2512" s="15" t="str">
        <f aca="false">IF(C2512=1,"Yes","No")</f>
        <v>No</v>
      </c>
      <c r="Z2512" s="15" t="n">
        <f aca="false">COUNTIF(J2512:O2512,"Yes")</f>
        <v>0</v>
      </c>
      <c r="AA2512" s="18" t="n">
        <f aca="false">S2512*W2512</f>
        <v>74.25</v>
      </c>
      <c r="AB2512" s="15" t="n">
        <f aca="false">(P2512="Month-to-month")+(I2512="Fiber optic")+(R2512="Electronic check")+(F2512&lt;=12)+(M2512="No")+(J2512="No")</f>
        <v>5</v>
      </c>
      <c r="AC2512" s="15" t="str">
        <f aca="false">IF(AB2512&gt;=5,"High",IF(AB2512&gt;=3,"Medium","Low"))</f>
        <v>High</v>
      </c>
    </row>
    <row r="2513" customFormat="false" ht="15" hidden="false" customHeight="false" outlineLevel="0" collapsed="false">
      <c r="A2513" s="15" t="s">
        <v>2610</v>
      </c>
      <c r="B2513" s="15" t="s">
        <v>98</v>
      </c>
      <c r="C2513" s="15" t="n">
        <v>1</v>
      </c>
      <c r="D2513" s="15" t="s">
        <v>26</v>
      </c>
      <c r="E2513" s="15" t="s">
        <v>24</v>
      </c>
      <c r="F2513" s="15" t="n">
        <v>29</v>
      </c>
      <c r="G2513" s="15" t="s">
        <v>26</v>
      </c>
      <c r="H2513" s="15" t="s">
        <v>24</v>
      </c>
      <c r="I2513" s="15" t="s">
        <v>102</v>
      </c>
      <c r="J2513" s="15" t="s">
        <v>26</v>
      </c>
      <c r="K2513" s="15" t="s">
        <v>24</v>
      </c>
      <c r="L2513" s="15" t="s">
        <v>26</v>
      </c>
      <c r="M2513" s="15" t="s">
        <v>24</v>
      </c>
      <c r="N2513" s="15" t="s">
        <v>24</v>
      </c>
      <c r="O2513" s="15" t="s">
        <v>26</v>
      </c>
      <c r="P2513" s="15" t="s">
        <v>27</v>
      </c>
      <c r="Q2513" s="15" t="s">
        <v>24</v>
      </c>
      <c r="R2513" s="15" t="s">
        <v>19</v>
      </c>
      <c r="S2513" s="18" t="n">
        <v>90.1</v>
      </c>
      <c r="T2513" s="15" t="n">
        <v>2656.7</v>
      </c>
      <c r="U2513" s="15" t="s">
        <v>24</v>
      </c>
      <c r="V2513" s="18" t="n">
        <f aca="false">IF(ISNUMBER(T2513),T2513,0)</f>
        <v>2656.7</v>
      </c>
      <c r="W2513" s="15" t="n">
        <f aca="false">IF(U2513="Yes",1,0)</f>
        <v>0</v>
      </c>
      <c r="X2513" s="15" t="str">
        <f aca="false">IF(F2513&lt;=12,"0-12 months",IF(F2513&lt;=24,"13-24 months",IF(F2513&lt;=48,"25-48 months","49-72 months")))</f>
        <v>25-48 months</v>
      </c>
      <c r="Y2513" s="15" t="str">
        <f aca="false">IF(C2513=1,"Yes","No")</f>
        <v>Yes</v>
      </c>
      <c r="Z2513" s="15" t="n">
        <f aca="false">COUNTIF(J2513:O2513,"Yes")</f>
        <v>3</v>
      </c>
      <c r="AA2513" s="18" t="n">
        <f aca="false">S2513*W2513</f>
        <v>0</v>
      </c>
      <c r="AB2513" s="15" t="n">
        <f aca="false">(P2513="Month-to-month")+(I2513="Fiber optic")+(R2513="Electronic check")+(F2513&lt;=12)+(M2513="No")+(J2513="No")</f>
        <v>2</v>
      </c>
      <c r="AC2513" s="15" t="str">
        <f aca="false">IF(AB2513&gt;=5,"High",IF(AB2513&gt;=3,"Medium","Low"))</f>
        <v>Low</v>
      </c>
    </row>
    <row r="2514" customFormat="false" ht="15" hidden="false" customHeight="false" outlineLevel="0" collapsed="false">
      <c r="A2514" s="15" t="s">
        <v>2611</v>
      </c>
      <c r="B2514" s="15" t="s">
        <v>94</v>
      </c>
      <c r="C2514" s="15" t="n">
        <v>0</v>
      </c>
      <c r="D2514" s="15" t="s">
        <v>26</v>
      </c>
      <c r="E2514" s="15" t="s">
        <v>24</v>
      </c>
      <c r="F2514" s="15" t="n">
        <v>23</v>
      </c>
      <c r="G2514" s="15" t="s">
        <v>26</v>
      </c>
      <c r="H2514" s="15" t="s">
        <v>24</v>
      </c>
      <c r="I2514" s="15" t="s">
        <v>96</v>
      </c>
      <c r="J2514" s="15" t="s">
        <v>26</v>
      </c>
      <c r="K2514" s="15" t="s">
        <v>24</v>
      </c>
      <c r="L2514" s="15" t="s">
        <v>26</v>
      </c>
      <c r="M2514" s="15" t="s">
        <v>26</v>
      </c>
      <c r="N2514" s="15" t="s">
        <v>24</v>
      </c>
      <c r="O2514" s="15" t="s">
        <v>26</v>
      </c>
      <c r="P2514" s="15" t="s">
        <v>27</v>
      </c>
      <c r="Q2514" s="15" t="s">
        <v>26</v>
      </c>
      <c r="R2514" s="15" t="s">
        <v>19</v>
      </c>
      <c r="S2514" s="18" t="n">
        <v>68.75</v>
      </c>
      <c r="T2514" s="15" t="n">
        <v>1689.45</v>
      </c>
      <c r="U2514" s="15" t="s">
        <v>24</v>
      </c>
      <c r="V2514" s="18" t="n">
        <f aca="false">IF(ISNUMBER(T2514),T2514,0)</f>
        <v>1689.45</v>
      </c>
      <c r="W2514" s="15" t="n">
        <f aca="false">IF(U2514="Yes",1,0)</f>
        <v>0</v>
      </c>
      <c r="X2514" s="15" t="str">
        <f aca="false">IF(F2514&lt;=12,"0-12 months",IF(F2514&lt;=24,"13-24 months",IF(F2514&lt;=48,"25-48 months","49-72 months")))</f>
        <v>13-24 months</v>
      </c>
      <c r="Y2514" s="15" t="str">
        <f aca="false">IF(C2514=1,"Yes","No")</f>
        <v>No</v>
      </c>
      <c r="Z2514" s="15" t="n">
        <f aca="false">COUNTIF(J2514:O2514,"Yes")</f>
        <v>4</v>
      </c>
      <c r="AA2514" s="18" t="n">
        <f aca="false">S2514*W2514</f>
        <v>0</v>
      </c>
      <c r="AB2514" s="15" t="n">
        <f aca="false">(P2514="Month-to-month")+(I2514="Fiber optic")+(R2514="Electronic check")+(F2514&lt;=12)+(M2514="No")+(J2514="No")</f>
        <v>0</v>
      </c>
      <c r="AC2514" s="15" t="str">
        <f aca="false">IF(AB2514&gt;=5,"High",IF(AB2514&gt;=3,"Medium","Low"))</f>
        <v>Low</v>
      </c>
    </row>
    <row r="2515" customFormat="false" ht="15" hidden="false" customHeight="false" outlineLevel="0" collapsed="false">
      <c r="A2515" s="15" t="s">
        <v>2612</v>
      </c>
      <c r="B2515" s="15" t="s">
        <v>98</v>
      </c>
      <c r="C2515" s="15" t="n">
        <v>0</v>
      </c>
      <c r="D2515" s="15" t="s">
        <v>26</v>
      </c>
      <c r="E2515" s="15" t="s">
        <v>26</v>
      </c>
      <c r="F2515" s="15" t="n">
        <v>52</v>
      </c>
      <c r="G2515" s="15" t="s">
        <v>26</v>
      </c>
      <c r="H2515" s="15" t="s">
        <v>24</v>
      </c>
      <c r="I2515" s="15" t="s">
        <v>24</v>
      </c>
      <c r="J2515" s="15" t="s">
        <v>28</v>
      </c>
      <c r="K2515" s="15" t="s">
        <v>28</v>
      </c>
      <c r="L2515" s="15" t="s">
        <v>28</v>
      </c>
      <c r="M2515" s="15" t="s">
        <v>28</v>
      </c>
      <c r="N2515" s="15" t="s">
        <v>28</v>
      </c>
      <c r="O2515" s="15" t="s">
        <v>28</v>
      </c>
      <c r="P2515" s="15" t="s">
        <v>29</v>
      </c>
      <c r="Q2515" s="15" t="s">
        <v>24</v>
      </c>
      <c r="R2515" s="15" t="s">
        <v>17</v>
      </c>
      <c r="S2515" s="18" t="n">
        <v>19.2</v>
      </c>
      <c r="T2515" s="15" t="n">
        <v>1054.75</v>
      </c>
      <c r="U2515" s="15" t="s">
        <v>24</v>
      </c>
      <c r="V2515" s="18" t="n">
        <f aca="false">IF(ISNUMBER(T2515),T2515,0)</f>
        <v>1054.75</v>
      </c>
      <c r="W2515" s="15" t="n">
        <f aca="false">IF(U2515="Yes",1,0)</f>
        <v>0</v>
      </c>
      <c r="X2515" s="15" t="str">
        <f aca="false">IF(F2515&lt;=12,"0-12 months",IF(F2515&lt;=24,"13-24 months",IF(F2515&lt;=48,"25-48 months","49-72 months")))</f>
        <v>49-72 months</v>
      </c>
      <c r="Y2515" s="15" t="str">
        <f aca="false">IF(C2515=1,"Yes","No")</f>
        <v>No</v>
      </c>
      <c r="Z2515" s="15" t="n">
        <f aca="false">COUNTIF(J2515:O2515,"Yes")</f>
        <v>0</v>
      </c>
      <c r="AA2515" s="18" t="n">
        <f aca="false">S2515*W2515</f>
        <v>0</v>
      </c>
      <c r="AB2515" s="15" t="n">
        <f aca="false">(P2515="Month-to-month")+(I2515="Fiber optic")+(R2515="Electronic check")+(F2515&lt;=12)+(M2515="No")+(J2515="No")</f>
        <v>0</v>
      </c>
      <c r="AC2515" s="15" t="str">
        <f aca="false">IF(AB2515&gt;=5,"High",IF(AB2515&gt;=3,"Medium","Low"))</f>
        <v>Low</v>
      </c>
    </row>
    <row r="2516" customFormat="false" ht="15" hidden="false" customHeight="false" outlineLevel="0" collapsed="false">
      <c r="A2516" s="15" t="s">
        <v>2613</v>
      </c>
      <c r="B2516" s="15" t="s">
        <v>94</v>
      </c>
      <c r="C2516" s="15" t="n">
        <v>1</v>
      </c>
      <c r="D2516" s="15" t="s">
        <v>24</v>
      </c>
      <c r="E2516" s="15" t="s">
        <v>24</v>
      </c>
      <c r="F2516" s="15" t="n">
        <v>25</v>
      </c>
      <c r="G2516" s="15" t="s">
        <v>26</v>
      </c>
      <c r="H2516" s="15" t="s">
        <v>26</v>
      </c>
      <c r="I2516" s="15" t="s">
        <v>102</v>
      </c>
      <c r="J2516" s="15" t="s">
        <v>24</v>
      </c>
      <c r="K2516" s="15" t="s">
        <v>26</v>
      </c>
      <c r="L2516" s="15" t="s">
        <v>24</v>
      </c>
      <c r="M2516" s="15" t="s">
        <v>24</v>
      </c>
      <c r="N2516" s="15" t="s">
        <v>24</v>
      </c>
      <c r="O2516" s="15" t="s">
        <v>26</v>
      </c>
      <c r="P2516" s="15" t="s">
        <v>25</v>
      </c>
      <c r="Q2516" s="15" t="s">
        <v>26</v>
      </c>
      <c r="R2516" s="15" t="s">
        <v>15</v>
      </c>
      <c r="S2516" s="18" t="n">
        <v>89.7</v>
      </c>
      <c r="T2516" s="15" t="n">
        <v>2187.55</v>
      </c>
      <c r="U2516" s="15" t="s">
        <v>26</v>
      </c>
      <c r="V2516" s="18" t="n">
        <f aca="false">IF(ISNUMBER(T2516),T2516,0)</f>
        <v>2187.55</v>
      </c>
      <c r="W2516" s="15" t="n">
        <f aca="false">IF(U2516="Yes",1,0)</f>
        <v>1</v>
      </c>
      <c r="X2516" s="15" t="str">
        <f aca="false">IF(F2516&lt;=12,"0-12 months",IF(F2516&lt;=24,"13-24 months",IF(F2516&lt;=48,"25-48 months","49-72 months")))</f>
        <v>25-48 months</v>
      </c>
      <c r="Y2516" s="15" t="str">
        <f aca="false">IF(C2516=1,"Yes","No")</f>
        <v>Yes</v>
      </c>
      <c r="Z2516" s="15" t="n">
        <f aca="false">COUNTIF(J2516:O2516,"Yes")</f>
        <v>2</v>
      </c>
      <c r="AA2516" s="18" t="n">
        <f aca="false">S2516*W2516</f>
        <v>89.7</v>
      </c>
      <c r="AB2516" s="15" t="n">
        <f aca="false">(P2516="Month-to-month")+(I2516="Fiber optic")+(R2516="Electronic check")+(F2516&lt;=12)+(M2516="No")+(J2516="No")</f>
        <v>5</v>
      </c>
      <c r="AC2516" s="15" t="str">
        <f aca="false">IF(AB2516&gt;=5,"High",IF(AB2516&gt;=3,"Medium","Low"))</f>
        <v>High</v>
      </c>
    </row>
    <row r="2517" customFormat="false" ht="15" hidden="false" customHeight="false" outlineLevel="0" collapsed="false">
      <c r="A2517" s="15" t="s">
        <v>2614</v>
      </c>
      <c r="B2517" s="15" t="s">
        <v>94</v>
      </c>
      <c r="C2517" s="15" t="n">
        <v>0</v>
      </c>
      <c r="D2517" s="15" t="s">
        <v>24</v>
      </c>
      <c r="E2517" s="15" t="s">
        <v>24</v>
      </c>
      <c r="F2517" s="15" t="n">
        <v>64</v>
      </c>
      <c r="G2517" s="15" t="s">
        <v>26</v>
      </c>
      <c r="H2517" s="15" t="s">
        <v>26</v>
      </c>
      <c r="I2517" s="15" t="s">
        <v>102</v>
      </c>
      <c r="J2517" s="15" t="s">
        <v>26</v>
      </c>
      <c r="K2517" s="15" t="s">
        <v>26</v>
      </c>
      <c r="L2517" s="15" t="s">
        <v>26</v>
      </c>
      <c r="M2517" s="15" t="s">
        <v>26</v>
      </c>
      <c r="N2517" s="15" t="s">
        <v>26</v>
      </c>
      <c r="O2517" s="15" t="s">
        <v>26</v>
      </c>
      <c r="P2517" s="15" t="s">
        <v>29</v>
      </c>
      <c r="Q2517" s="15" t="s">
        <v>26</v>
      </c>
      <c r="R2517" s="15" t="s">
        <v>19</v>
      </c>
      <c r="S2517" s="18" t="n">
        <v>115.1</v>
      </c>
      <c r="T2517" s="15" t="n">
        <v>7334.05</v>
      </c>
      <c r="U2517" s="15" t="s">
        <v>24</v>
      </c>
      <c r="V2517" s="18" t="n">
        <f aca="false">IF(ISNUMBER(T2517),T2517,0)</f>
        <v>7334.05</v>
      </c>
      <c r="W2517" s="15" t="n">
        <f aca="false">IF(U2517="Yes",1,0)</f>
        <v>0</v>
      </c>
      <c r="X2517" s="15" t="str">
        <f aca="false">IF(F2517&lt;=12,"0-12 months",IF(F2517&lt;=24,"13-24 months",IF(F2517&lt;=48,"25-48 months","49-72 months")))</f>
        <v>49-72 months</v>
      </c>
      <c r="Y2517" s="15" t="str">
        <f aca="false">IF(C2517=1,"Yes","No")</f>
        <v>No</v>
      </c>
      <c r="Z2517" s="15" t="n">
        <f aca="false">COUNTIF(J2517:O2517,"Yes")</f>
        <v>6</v>
      </c>
      <c r="AA2517" s="18" t="n">
        <f aca="false">S2517*W2517</f>
        <v>0</v>
      </c>
      <c r="AB2517" s="15" t="n">
        <f aca="false">(P2517="Month-to-month")+(I2517="Fiber optic")+(R2517="Electronic check")+(F2517&lt;=12)+(M2517="No")+(J2517="No")</f>
        <v>1</v>
      </c>
      <c r="AC2517" s="15" t="str">
        <f aca="false">IF(AB2517&gt;=5,"High",IF(AB2517&gt;=3,"Medium","Low"))</f>
        <v>Low</v>
      </c>
    </row>
    <row r="2518" customFormat="false" ht="15" hidden="false" customHeight="false" outlineLevel="0" collapsed="false">
      <c r="A2518" s="15" t="s">
        <v>2615</v>
      </c>
      <c r="B2518" s="15" t="s">
        <v>94</v>
      </c>
      <c r="C2518" s="15" t="n">
        <v>1</v>
      </c>
      <c r="D2518" s="15" t="s">
        <v>24</v>
      </c>
      <c r="E2518" s="15" t="s">
        <v>24</v>
      </c>
      <c r="F2518" s="15" t="n">
        <v>16</v>
      </c>
      <c r="G2518" s="15" t="s">
        <v>26</v>
      </c>
      <c r="H2518" s="15" t="s">
        <v>26</v>
      </c>
      <c r="I2518" s="15" t="s">
        <v>102</v>
      </c>
      <c r="J2518" s="15" t="s">
        <v>24</v>
      </c>
      <c r="K2518" s="15" t="s">
        <v>24</v>
      </c>
      <c r="L2518" s="15" t="s">
        <v>24</v>
      </c>
      <c r="M2518" s="15" t="s">
        <v>24</v>
      </c>
      <c r="N2518" s="15" t="s">
        <v>26</v>
      </c>
      <c r="O2518" s="15" t="s">
        <v>26</v>
      </c>
      <c r="P2518" s="15" t="s">
        <v>25</v>
      </c>
      <c r="Q2518" s="15" t="s">
        <v>26</v>
      </c>
      <c r="R2518" s="15" t="s">
        <v>15</v>
      </c>
      <c r="S2518" s="18" t="n">
        <v>96.4</v>
      </c>
      <c r="T2518" s="15" t="n">
        <v>1581.2</v>
      </c>
      <c r="U2518" s="15" t="s">
        <v>26</v>
      </c>
      <c r="V2518" s="18" t="n">
        <f aca="false">IF(ISNUMBER(T2518),T2518,0)</f>
        <v>1581.2</v>
      </c>
      <c r="W2518" s="15" t="n">
        <f aca="false">IF(U2518="Yes",1,0)</f>
        <v>1</v>
      </c>
      <c r="X2518" s="15" t="str">
        <f aca="false">IF(F2518&lt;=12,"0-12 months",IF(F2518&lt;=24,"13-24 months",IF(F2518&lt;=48,"25-48 months","49-72 months")))</f>
        <v>13-24 months</v>
      </c>
      <c r="Y2518" s="15" t="str">
        <f aca="false">IF(C2518=1,"Yes","No")</f>
        <v>Yes</v>
      </c>
      <c r="Z2518" s="15" t="n">
        <f aca="false">COUNTIF(J2518:O2518,"Yes")</f>
        <v>2</v>
      </c>
      <c r="AA2518" s="18" t="n">
        <f aca="false">S2518*W2518</f>
        <v>96.4</v>
      </c>
      <c r="AB2518" s="15" t="n">
        <f aca="false">(P2518="Month-to-month")+(I2518="Fiber optic")+(R2518="Electronic check")+(F2518&lt;=12)+(M2518="No")+(J2518="No")</f>
        <v>5</v>
      </c>
      <c r="AC2518" s="15" t="str">
        <f aca="false">IF(AB2518&gt;=5,"High",IF(AB2518&gt;=3,"Medium","Low"))</f>
        <v>High</v>
      </c>
    </row>
    <row r="2519" customFormat="false" ht="15" hidden="false" customHeight="false" outlineLevel="0" collapsed="false">
      <c r="A2519" s="15" t="s">
        <v>2616</v>
      </c>
      <c r="B2519" s="15" t="s">
        <v>98</v>
      </c>
      <c r="C2519" s="15" t="n">
        <v>1</v>
      </c>
      <c r="D2519" s="15" t="s">
        <v>24</v>
      </c>
      <c r="E2519" s="15" t="s">
        <v>24</v>
      </c>
      <c r="F2519" s="15" t="n">
        <v>1</v>
      </c>
      <c r="G2519" s="15" t="s">
        <v>26</v>
      </c>
      <c r="H2519" s="15" t="s">
        <v>24</v>
      </c>
      <c r="I2519" s="15" t="s">
        <v>102</v>
      </c>
      <c r="J2519" s="15" t="s">
        <v>24</v>
      </c>
      <c r="K2519" s="15" t="s">
        <v>24</v>
      </c>
      <c r="L2519" s="15" t="s">
        <v>24</v>
      </c>
      <c r="M2519" s="15" t="s">
        <v>24</v>
      </c>
      <c r="N2519" s="15" t="s">
        <v>24</v>
      </c>
      <c r="O2519" s="15" t="s">
        <v>24</v>
      </c>
      <c r="P2519" s="15" t="s">
        <v>25</v>
      </c>
      <c r="Q2519" s="15" t="s">
        <v>26</v>
      </c>
      <c r="R2519" s="15" t="s">
        <v>19</v>
      </c>
      <c r="S2519" s="18" t="n">
        <v>69.5</v>
      </c>
      <c r="T2519" s="15" t="n">
        <v>69.5</v>
      </c>
      <c r="U2519" s="15" t="s">
        <v>26</v>
      </c>
      <c r="V2519" s="18" t="n">
        <f aca="false">IF(ISNUMBER(T2519),T2519,0)</f>
        <v>69.5</v>
      </c>
      <c r="W2519" s="15" t="n">
        <f aca="false">IF(U2519="Yes",1,0)</f>
        <v>1</v>
      </c>
      <c r="X2519" s="15" t="str">
        <f aca="false">IF(F2519&lt;=12,"0-12 months",IF(F2519&lt;=24,"13-24 months",IF(F2519&lt;=48,"25-48 months","49-72 months")))</f>
        <v>0-12 months</v>
      </c>
      <c r="Y2519" s="15" t="str">
        <f aca="false">IF(C2519=1,"Yes","No")</f>
        <v>Yes</v>
      </c>
      <c r="Z2519" s="15" t="n">
        <f aca="false">COUNTIF(J2519:O2519,"Yes")</f>
        <v>0</v>
      </c>
      <c r="AA2519" s="18" t="n">
        <f aca="false">S2519*W2519</f>
        <v>69.5</v>
      </c>
      <c r="AB2519" s="15" t="n">
        <f aca="false">(P2519="Month-to-month")+(I2519="Fiber optic")+(R2519="Electronic check")+(F2519&lt;=12)+(M2519="No")+(J2519="No")</f>
        <v>5</v>
      </c>
      <c r="AC2519" s="15" t="str">
        <f aca="false">IF(AB2519&gt;=5,"High",IF(AB2519&gt;=3,"Medium","Low"))</f>
        <v>High</v>
      </c>
    </row>
    <row r="2520" customFormat="false" ht="15" hidden="false" customHeight="false" outlineLevel="0" collapsed="false">
      <c r="A2520" s="15" t="s">
        <v>2617</v>
      </c>
      <c r="B2520" s="15" t="s">
        <v>98</v>
      </c>
      <c r="C2520" s="15" t="n">
        <v>0</v>
      </c>
      <c r="D2520" s="15" t="s">
        <v>24</v>
      </c>
      <c r="E2520" s="15" t="s">
        <v>24</v>
      </c>
      <c r="F2520" s="15" t="n">
        <v>24</v>
      </c>
      <c r="G2520" s="15" t="s">
        <v>26</v>
      </c>
      <c r="H2520" s="15" t="s">
        <v>26</v>
      </c>
      <c r="I2520" s="15" t="s">
        <v>102</v>
      </c>
      <c r="J2520" s="15" t="s">
        <v>24</v>
      </c>
      <c r="K2520" s="15" t="s">
        <v>26</v>
      </c>
      <c r="L2520" s="15" t="s">
        <v>24</v>
      </c>
      <c r="M2520" s="15" t="s">
        <v>24</v>
      </c>
      <c r="N2520" s="15" t="s">
        <v>26</v>
      </c>
      <c r="O2520" s="15" t="s">
        <v>26</v>
      </c>
      <c r="P2520" s="15" t="s">
        <v>25</v>
      </c>
      <c r="Q2520" s="15" t="s">
        <v>26</v>
      </c>
      <c r="R2520" s="15" t="s">
        <v>19</v>
      </c>
      <c r="S2520" s="18" t="n">
        <v>99.65</v>
      </c>
      <c r="T2520" s="15" t="n">
        <v>2404.85</v>
      </c>
      <c r="U2520" s="15" t="s">
        <v>24</v>
      </c>
      <c r="V2520" s="18" t="n">
        <f aca="false">IF(ISNUMBER(T2520),T2520,0)</f>
        <v>2404.85</v>
      </c>
      <c r="W2520" s="15" t="n">
        <f aca="false">IF(U2520="Yes",1,0)</f>
        <v>0</v>
      </c>
      <c r="X2520" s="15" t="str">
        <f aca="false">IF(F2520&lt;=12,"0-12 months",IF(F2520&lt;=24,"13-24 months",IF(F2520&lt;=48,"25-48 months","49-72 months")))</f>
        <v>13-24 months</v>
      </c>
      <c r="Y2520" s="15" t="str">
        <f aca="false">IF(C2520=1,"Yes","No")</f>
        <v>No</v>
      </c>
      <c r="Z2520" s="15" t="n">
        <f aca="false">COUNTIF(J2520:O2520,"Yes")</f>
        <v>3</v>
      </c>
      <c r="AA2520" s="18" t="n">
        <f aca="false">S2520*W2520</f>
        <v>0</v>
      </c>
      <c r="AB2520" s="15" t="n">
        <f aca="false">(P2520="Month-to-month")+(I2520="Fiber optic")+(R2520="Electronic check")+(F2520&lt;=12)+(M2520="No")+(J2520="No")</f>
        <v>4</v>
      </c>
      <c r="AC2520" s="15" t="str">
        <f aca="false">IF(AB2520&gt;=5,"High",IF(AB2520&gt;=3,"Medium","Low"))</f>
        <v>Medium</v>
      </c>
    </row>
    <row r="2521" customFormat="false" ht="15" hidden="false" customHeight="false" outlineLevel="0" collapsed="false">
      <c r="A2521" s="15" t="s">
        <v>2618</v>
      </c>
      <c r="B2521" s="15" t="s">
        <v>98</v>
      </c>
      <c r="C2521" s="15" t="n">
        <v>0</v>
      </c>
      <c r="D2521" s="15" t="s">
        <v>26</v>
      </c>
      <c r="E2521" s="15" t="s">
        <v>24</v>
      </c>
      <c r="F2521" s="15" t="n">
        <v>2</v>
      </c>
      <c r="G2521" s="15" t="s">
        <v>26</v>
      </c>
      <c r="H2521" s="15" t="s">
        <v>26</v>
      </c>
      <c r="I2521" s="15" t="s">
        <v>102</v>
      </c>
      <c r="J2521" s="15" t="s">
        <v>24</v>
      </c>
      <c r="K2521" s="15" t="s">
        <v>24</v>
      </c>
      <c r="L2521" s="15" t="s">
        <v>26</v>
      </c>
      <c r="M2521" s="15" t="s">
        <v>24</v>
      </c>
      <c r="N2521" s="15" t="s">
        <v>26</v>
      </c>
      <c r="O2521" s="15" t="s">
        <v>24</v>
      </c>
      <c r="P2521" s="15" t="s">
        <v>25</v>
      </c>
      <c r="Q2521" s="15" t="s">
        <v>26</v>
      </c>
      <c r="R2521" s="15" t="s">
        <v>15</v>
      </c>
      <c r="S2521" s="18" t="n">
        <v>91.45</v>
      </c>
      <c r="T2521" s="15" t="n">
        <v>171.45</v>
      </c>
      <c r="U2521" s="15" t="s">
        <v>24</v>
      </c>
      <c r="V2521" s="18" t="n">
        <f aca="false">IF(ISNUMBER(T2521),T2521,0)</f>
        <v>171.45</v>
      </c>
      <c r="W2521" s="15" t="n">
        <f aca="false">IF(U2521="Yes",1,0)</f>
        <v>0</v>
      </c>
      <c r="X2521" s="15" t="str">
        <f aca="false">IF(F2521&lt;=12,"0-12 months",IF(F2521&lt;=24,"13-24 months",IF(F2521&lt;=48,"25-48 months","49-72 months")))</f>
        <v>0-12 months</v>
      </c>
      <c r="Y2521" s="15" t="str">
        <f aca="false">IF(C2521=1,"Yes","No")</f>
        <v>No</v>
      </c>
      <c r="Z2521" s="15" t="n">
        <f aca="false">COUNTIF(J2521:O2521,"Yes")</f>
        <v>2</v>
      </c>
      <c r="AA2521" s="18" t="n">
        <f aca="false">S2521*W2521</f>
        <v>0</v>
      </c>
      <c r="AB2521" s="15" t="n">
        <f aca="false">(P2521="Month-to-month")+(I2521="Fiber optic")+(R2521="Electronic check")+(F2521&lt;=12)+(M2521="No")+(J2521="No")</f>
        <v>6</v>
      </c>
      <c r="AC2521" s="15" t="str">
        <f aca="false">IF(AB2521&gt;=5,"High",IF(AB2521&gt;=3,"Medium","Low"))</f>
        <v>High</v>
      </c>
    </row>
    <row r="2522" customFormat="false" ht="15" hidden="false" customHeight="false" outlineLevel="0" collapsed="false">
      <c r="A2522" s="15" t="s">
        <v>2619</v>
      </c>
      <c r="B2522" s="15" t="s">
        <v>94</v>
      </c>
      <c r="C2522" s="15" t="n">
        <v>0</v>
      </c>
      <c r="D2522" s="15" t="s">
        <v>26</v>
      </c>
      <c r="E2522" s="15" t="s">
        <v>26</v>
      </c>
      <c r="F2522" s="15" t="n">
        <v>34</v>
      </c>
      <c r="G2522" s="15" t="s">
        <v>26</v>
      </c>
      <c r="H2522" s="15" t="s">
        <v>24</v>
      </c>
      <c r="I2522" s="15" t="s">
        <v>96</v>
      </c>
      <c r="J2522" s="15" t="s">
        <v>26</v>
      </c>
      <c r="K2522" s="15" t="s">
        <v>26</v>
      </c>
      <c r="L2522" s="15" t="s">
        <v>26</v>
      </c>
      <c r="M2522" s="15" t="s">
        <v>26</v>
      </c>
      <c r="N2522" s="15" t="s">
        <v>26</v>
      </c>
      <c r="O2522" s="15" t="s">
        <v>26</v>
      </c>
      <c r="P2522" s="15" t="s">
        <v>29</v>
      </c>
      <c r="Q2522" s="15" t="s">
        <v>24</v>
      </c>
      <c r="R2522" s="15" t="s">
        <v>17</v>
      </c>
      <c r="S2522" s="18" t="n">
        <v>84.75</v>
      </c>
      <c r="T2522" s="15" t="n">
        <v>2839.45</v>
      </c>
      <c r="U2522" s="15" t="s">
        <v>24</v>
      </c>
      <c r="V2522" s="18" t="n">
        <f aca="false">IF(ISNUMBER(T2522),T2522,0)</f>
        <v>2839.45</v>
      </c>
      <c r="W2522" s="15" t="n">
        <f aca="false">IF(U2522="Yes",1,0)</f>
        <v>0</v>
      </c>
      <c r="X2522" s="15" t="str">
        <f aca="false">IF(F2522&lt;=12,"0-12 months",IF(F2522&lt;=24,"13-24 months",IF(F2522&lt;=48,"25-48 months","49-72 months")))</f>
        <v>25-48 months</v>
      </c>
      <c r="Y2522" s="15" t="str">
        <f aca="false">IF(C2522=1,"Yes","No")</f>
        <v>No</v>
      </c>
      <c r="Z2522" s="15" t="n">
        <f aca="false">COUNTIF(J2522:O2522,"Yes")</f>
        <v>6</v>
      </c>
      <c r="AA2522" s="18" t="n">
        <f aca="false">S2522*W2522</f>
        <v>0</v>
      </c>
      <c r="AB2522" s="15" t="n">
        <f aca="false">(P2522="Month-to-month")+(I2522="Fiber optic")+(R2522="Electronic check")+(F2522&lt;=12)+(M2522="No")+(J2522="No")</f>
        <v>0</v>
      </c>
      <c r="AC2522" s="15" t="str">
        <f aca="false">IF(AB2522&gt;=5,"High",IF(AB2522&gt;=3,"Medium","Low"))</f>
        <v>Low</v>
      </c>
    </row>
    <row r="2523" customFormat="false" ht="15" hidden="false" customHeight="false" outlineLevel="0" collapsed="false">
      <c r="A2523" s="15" t="s">
        <v>2620</v>
      </c>
      <c r="B2523" s="15" t="s">
        <v>98</v>
      </c>
      <c r="C2523" s="15" t="n">
        <v>1</v>
      </c>
      <c r="D2523" s="15" t="s">
        <v>26</v>
      </c>
      <c r="E2523" s="15" t="s">
        <v>24</v>
      </c>
      <c r="F2523" s="15" t="n">
        <v>36</v>
      </c>
      <c r="G2523" s="15" t="s">
        <v>26</v>
      </c>
      <c r="H2523" s="15" t="s">
        <v>26</v>
      </c>
      <c r="I2523" s="15" t="s">
        <v>102</v>
      </c>
      <c r="J2523" s="15" t="s">
        <v>24</v>
      </c>
      <c r="K2523" s="15" t="s">
        <v>24</v>
      </c>
      <c r="L2523" s="15" t="s">
        <v>24</v>
      </c>
      <c r="M2523" s="15" t="s">
        <v>24</v>
      </c>
      <c r="N2523" s="15" t="s">
        <v>24</v>
      </c>
      <c r="O2523" s="15" t="s">
        <v>26</v>
      </c>
      <c r="P2523" s="15" t="s">
        <v>25</v>
      </c>
      <c r="Q2523" s="15" t="s">
        <v>26</v>
      </c>
      <c r="R2523" s="15" t="s">
        <v>21</v>
      </c>
      <c r="S2523" s="18" t="n">
        <v>85.25</v>
      </c>
      <c r="T2523" s="15" t="n">
        <v>3132.75</v>
      </c>
      <c r="U2523" s="15" t="s">
        <v>26</v>
      </c>
      <c r="V2523" s="18" t="n">
        <f aca="false">IF(ISNUMBER(T2523),T2523,0)</f>
        <v>3132.75</v>
      </c>
      <c r="W2523" s="15" t="n">
        <f aca="false">IF(U2523="Yes",1,0)</f>
        <v>1</v>
      </c>
      <c r="X2523" s="15" t="str">
        <f aca="false">IF(F2523&lt;=12,"0-12 months",IF(F2523&lt;=24,"13-24 months",IF(F2523&lt;=48,"25-48 months","49-72 months")))</f>
        <v>25-48 months</v>
      </c>
      <c r="Y2523" s="15" t="str">
        <f aca="false">IF(C2523=1,"Yes","No")</f>
        <v>Yes</v>
      </c>
      <c r="Z2523" s="15" t="n">
        <f aca="false">COUNTIF(J2523:O2523,"Yes")</f>
        <v>1</v>
      </c>
      <c r="AA2523" s="18" t="n">
        <f aca="false">S2523*W2523</f>
        <v>85.25</v>
      </c>
      <c r="AB2523" s="15" t="n">
        <f aca="false">(P2523="Month-to-month")+(I2523="Fiber optic")+(R2523="Electronic check")+(F2523&lt;=12)+(M2523="No")+(J2523="No")</f>
        <v>4</v>
      </c>
      <c r="AC2523" s="15" t="str">
        <f aca="false">IF(AB2523&gt;=5,"High",IF(AB2523&gt;=3,"Medium","Low"))</f>
        <v>Medium</v>
      </c>
    </row>
    <row r="2524" customFormat="false" ht="15" hidden="false" customHeight="false" outlineLevel="0" collapsed="false">
      <c r="A2524" s="15" t="s">
        <v>2621</v>
      </c>
      <c r="B2524" s="15" t="s">
        <v>98</v>
      </c>
      <c r="C2524" s="15" t="n">
        <v>0</v>
      </c>
      <c r="D2524" s="15" t="s">
        <v>26</v>
      </c>
      <c r="E2524" s="15" t="s">
        <v>26</v>
      </c>
      <c r="F2524" s="15" t="n">
        <v>53</v>
      </c>
      <c r="G2524" s="15" t="s">
        <v>26</v>
      </c>
      <c r="H2524" s="15" t="s">
        <v>26</v>
      </c>
      <c r="I2524" s="15" t="s">
        <v>96</v>
      </c>
      <c r="J2524" s="15" t="s">
        <v>24</v>
      </c>
      <c r="K2524" s="15" t="s">
        <v>24</v>
      </c>
      <c r="L2524" s="15" t="s">
        <v>26</v>
      </c>
      <c r="M2524" s="15" t="s">
        <v>26</v>
      </c>
      <c r="N2524" s="15" t="s">
        <v>26</v>
      </c>
      <c r="O2524" s="15" t="s">
        <v>26</v>
      </c>
      <c r="P2524" s="15" t="s">
        <v>27</v>
      </c>
      <c r="Q2524" s="15" t="s">
        <v>26</v>
      </c>
      <c r="R2524" s="15" t="s">
        <v>17</v>
      </c>
      <c r="S2524" s="18" t="n">
        <v>78.75</v>
      </c>
      <c r="T2524" s="15" t="n">
        <v>3942.45</v>
      </c>
      <c r="U2524" s="15" t="s">
        <v>24</v>
      </c>
      <c r="V2524" s="18" t="n">
        <f aca="false">IF(ISNUMBER(T2524),T2524,0)</f>
        <v>3942.45</v>
      </c>
      <c r="W2524" s="15" t="n">
        <f aca="false">IF(U2524="Yes",1,0)</f>
        <v>0</v>
      </c>
      <c r="X2524" s="15" t="str">
        <f aca="false">IF(F2524&lt;=12,"0-12 months",IF(F2524&lt;=24,"13-24 months",IF(F2524&lt;=48,"25-48 months","49-72 months")))</f>
        <v>49-72 months</v>
      </c>
      <c r="Y2524" s="15" t="str">
        <f aca="false">IF(C2524=1,"Yes","No")</f>
        <v>No</v>
      </c>
      <c r="Z2524" s="15" t="n">
        <f aca="false">COUNTIF(J2524:O2524,"Yes")</f>
        <v>4</v>
      </c>
      <c r="AA2524" s="18" t="n">
        <f aca="false">S2524*W2524</f>
        <v>0</v>
      </c>
      <c r="AB2524" s="15" t="n">
        <f aca="false">(P2524="Month-to-month")+(I2524="Fiber optic")+(R2524="Electronic check")+(F2524&lt;=12)+(M2524="No")+(J2524="No")</f>
        <v>1</v>
      </c>
      <c r="AC2524" s="15" t="str">
        <f aca="false">IF(AB2524&gt;=5,"High",IF(AB2524&gt;=3,"Medium","Low"))</f>
        <v>Low</v>
      </c>
    </row>
    <row r="2525" customFormat="false" ht="15" hidden="false" customHeight="false" outlineLevel="0" collapsed="false">
      <c r="A2525" s="15" t="s">
        <v>2622</v>
      </c>
      <c r="B2525" s="15" t="s">
        <v>94</v>
      </c>
      <c r="C2525" s="15" t="n">
        <v>0</v>
      </c>
      <c r="D2525" s="15" t="s">
        <v>26</v>
      </c>
      <c r="E2525" s="15" t="s">
        <v>26</v>
      </c>
      <c r="F2525" s="15" t="n">
        <v>47</v>
      </c>
      <c r="G2525" s="15" t="s">
        <v>26</v>
      </c>
      <c r="H2525" s="15" t="s">
        <v>24</v>
      </c>
      <c r="I2525" s="15" t="s">
        <v>24</v>
      </c>
      <c r="J2525" s="15" t="s">
        <v>28</v>
      </c>
      <c r="K2525" s="15" t="s">
        <v>28</v>
      </c>
      <c r="L2525" s="15" t="s">
        <v>28</v>
      </c>
      <c r="M2525" s="15" t="s">
        <v>28</v>
      </c>
      <c r="N2525" s="15" t="s">
        <v>28</v>
      </c>
      <c r="O2525" s="15" t="s">
        <v>28</v>
      </c>
      <c r="P2525" s="15" t="s">
        <v>29</v>
      </c>
      <c r="Q2525" s="15" t="s">
        <v>24</v>
      </c>
      <c r="R2525" s="15" t="s">
        <v>21</v>
      </c>
      <c r="S2525" s="18" t="n">
        <v>20.25</v>
      </c>
      <c r="T2525" s="15" t="n">
        <v>873.4</v>
      </c>
      <c r="U2525" s="15" t="s">
        <v>24</v>
      </c>
      <c r="V2525" s="18" t="n">
        <f aca="false">IF(ISNUMBER(T2525),T2525,0)</f>
        <v>873.4</v>
      </c>
      <c r="W2525" s="15" t="n">
        <f aca="false">IF(U2525="Yes",1,0)</f>
        <v>0</v>
      </c>
      <c r="X2525" s="15" t="str">
        <f aca="false">IF(F2525&lt;=12,"0-12 months",IF(F2525&lt;=24,"13-24 months",IF(F2525&lt;=48,"25-48 months","49-72 months")))</f>
        <v>25-48 months</v>
      </c>
      <c r="Y2525" s="15" t="str">
        <f aca="false">IF(C2525=1,"Yes","No")</f>
        <v>No</v>
      </c>
      <c r="Z2525" s="15" t="n">
        <f aca="false">COUNTIF(J2525:O2525,"Yes")</f>
        <v>0</v>
      </c>
      <c r="AA2525" s="18" t="n">
        <f aca="false">S2525*W2525</f>
        <v>0</v>
      </c>
      <c r="AB2525" s="15" t="n">
        <f aca="false">(P2525="Month-to-month")+(I2525="Fiber optic")+(R2525="Electronic check")+(F2525&lt;=12)+(M2525="No")+(J2525="No")</f>
        <v>0</v>
      </c>
      <c r="AC2525" s="15" t="str">
        <f aca="false">IF(AB2525&gt;=5,"High",IF(AB2525&gt;=3,"Medium","Low"))</f>
        <v>Low</v>
      </c>
    </row>
    <row r="2526" customFormat="false" ht="15" hidden="false" customHeight="false" outlineLevel="0" collapsed="false">
      <c r="A2526" s="15" t="s">
        <v>2623</v>
      </c>
      <c r="B2526" s="15" t="s">
        <v>98</v>
      </c>
      <c r="C2526" s="15" t="n">
        <v>0</v>
      </c>
      <c r="D2526" s="15" t="s">
        <v>24</v>
      </c>
      <c r="E2526" s="15" t="s">
        <v>26</v>
      </c>
      <c r="F2526" s="15" t="n">
        <v>72</v>
      </c>
      <c r="G2526" s="15" t="s">
        <v>26</v>
      </c>
      <c r="H2526" s="15" t="s">
        <v>24</v>
      </c>
      <c r="I2526" s="15" t="s">
        <v>24</v>
      </c>
      <c r="J2526" s="15" t="s">
        <v>28</v>
      </c>
      <c r="K2526" s="15" t="s">
        <v>28</v>
      </c>
      <c r="L2526" s="15" t="s">
        <v>28</v>
      </c>
      <c r="M2526" s="15" t="s">
        <v>28</v>
      </c>
      <c r="N2526" s="15" t="s">
        <v>28</v>
      </c>
      <c r="O2526" s="15" t="s">
        <v>28</v>
      </c>
      <c r="P2526" s="15" t="s">
        <v>29</v>
      </c>
      <c r="Q2526" s="15" t="s">
        <v>24</v>
      </c>
      <c r="R2526" s="15" t="s">
        <v>21</v>
      </c>
      <c r="S2526" s="18" t="n">
        <v>19.9</v>
      </c>
      <c r="T2526" s="15" t="n">
        <v>1529.65</v>
      </c>
      <c r="U2526" s="15" t="s">
        <v>24</v>
      </c>
      <c r="V2526" s="18" t="n">
        <f aca="false">IF(ISNUMBER(T2526),T2526,0)</f>
        <v>1529.65</v>
      </c>
      <c r="W2526" s="15" t="n">
        <f aca="false">IF(U2526="Yes",1,0)</f>
        <v>0</v>
      </c>
      <c r="X2526" s="15" t="str">
        <f aca="false">IF(F2526&lt;=12,"0-12 months",IF(F2526&lt;=24,"13-24 months",IF(F2526&lt;=48,"25-48 months","49-72 months")))</f>
        <v>49-72 months</v>
      </c>
      <c r="Y2526" s="15" t="str">
        <f aca="false">IF(C2526=1,"Yes","No")</f>
        <v>No</v>
      </c>
      <c r="Z2526" s="15" t="n">
        <f aca="false">COUNTIF(J2526:O2526,"Yes")</f>
        <v>0</v>
      </c>
      <c r="AA2526" s="18" t="n">
        <f aca="false">S2526*W2526</f>
        <v>0</v>
      </c>
      <c r="AB2526" s="15" t="n">
        <f aca="false">(P2526="Month-to-month")+(I2526="Fiber optic")+(R2526="Electronic check")+(F2526&lt;=12)+(M2526="No")+(J2526="No")</f>
        <v>0</v>
      </c>
      <c r="AC2526" s="15" t="str">
        <f aca="false">IF(AB2526&gt;=5,"High",IF(AB2526&gt;=3,"Medium","Low"))</f>
        <v>Low</v>
      </c>
    </row>
    <row r="2527" customFormat="false" ht="15" hidden="false" customHeight="false" outlineLevel="0" collapsed="false">
      <c r="A2527" s="15" t="s">
        <v>2624</v>
      </c>
      <c r="B2527" s="15" t="s">
        <v>98</v>
      </c>
      <c r="C2527" s="15" t="n">
        <v>0</v>
      </c>
      <c r="D2527" s="15" t="s">
        <v>26</v>
      </c>
      <c r="E2527" s="15" t="s">
        <v>26</v>
      </c>
      <c r="F2527" s="15" t="n">
        <v>72</v>
      </c>
      <c r="G2527" s="15" t="s">
        <v>26</v>
      </c>
      <c r="H2527" s="15" t="s">
        <v>26</v>
      </c>
      <c r="I2527" s="15" t="s">
        <v>102</v>
      </c>
      <c r="J2527" s="15" t="s">
        <v>26</v>
      </c>
      <c r="K2527" s="15" t="s">
        <v>26</v>
      </c>
      <c r="L2527" s="15" t="s">
        <v>24</v>
      </c>
      <c r="M2527" s="15" t="s">
        <v>26</v>
      </c>
      <c r="N2527" s="15" t="s">
        <v>24</v>
      </c>
      <c r="O2527" s="15" t="s">
        <v>26</v>
      </c>
      <c r="P2527" s="15" t="s">
        <v>29</v>
      </c>
      <c r="Q2527" s="15" t="s">
        <v>26</v>
      </c>
      <c r="R2527" s="15" t="s">
        <v>21</v>
      </c>
      <c r="S2527" s="18" t="n">
        <v>97.75</v>
      </c>
      <c r="T2527" s="15" t="n">
        <v>6991.6</v>
      </c>
      <c r="U2527" s="15" t="s">
        <v>24</v>
      </c>
      <c r="V2527" s="18" t="n">
        <f aca="false">IF(ISNUMBER(T2527),T2527,0)</f>
        <v>6991.6</v>
      </c>
      <c r="W2527" s="15" t="n">
        <f aca="false">IF(U2527="Yes",1,0)</f>
        <v>0</v>
      </c>
      <c r="X2527" s="15" t="str">
        <f aca="false">IF(F2527&lt;=12,"0-12 months",IF(F2527&lt;=24,"13-24 months",IF(F2527&lt;=48,"25-48 months","49-72 months")))</f>
        <v>49-72 months</v>
      </c>
      <c r="Y2527" s="15" t="str">
        <f aca="false">IF(C2527=1,"Yes","No")</f>
        <v>No</v>
      </c>
      <c r="Z2527" s="15" t="n">
        <f aca="false">COUNTIF(J2527:O2527,"Yes")</f>
        <v>4</v>
      </c>
      <c r="AA2527" s="18" t="n">
        <f aca="false">S2527*W2527</f>
        <v>0</v>
      </c>
      <c r="AB2527" s="15" t="n">
        <f aca="false">(P2527="Month-to-month")+(I2527="Fiber optic")+(R2527="Electronic check")+(F2527&lt;=12)+(M2527="No")+(J2527="No")</f>
        <v>1</v>
      </c>
      <c r="AC2527" s="15" t="str">
        <f aca="false">IF(AB2527&gt;=5,"High",IF(AB2527&gt;=3,"Medium","Low"))</f>
        <v>Low</v>
      </c>
    </row>
    <row r="2528" customFormat="false" ht="15" hidden="false" customHeight="false" outlineLevel="0" collapsed="false">
      <c r="A2528" s="15" t="s">
        <v>2625</v>
      </c>
      <c r="B2528" s="15" t="s">
        <v>98</v>
      </c>
      <c r="C2528" s="15" t="n">
        <v>0</v>
      </c>
      <c r="D2528" s="15" t="s">
        <v>24</v>
      </c>
      <c r="E2528" s="15" t="s">
        <v>24</v>
      </c>
      <c r="F2528" s="15" t="n">
        <v>1</v>
      </c>
      <c r="G2528" s="15" t="s">
        <v>26</v>
      </c>
      <c r="H2528" s="15" t="s">
        <v>24</v>
      </c>
      <c r="I2528" s="15" t="s">
        <v>24</v>
      </c>
      <c r="J2528" s="15" t="s">
        <v>28</v>
      </c>
      <c r="K2528" s="15" t="s">
        <v>28</v>
      </c>
      <c r="L2528" s="15" t="s">
        <v>28</v>
      </c>
      <c r="M2528" s="15" t="s">
        <v>28</v>
      </c>
      <c r="N2528" s="15" t="s">
        <v>28</v>
      </c>
      <c r="O2528" s="15" t="s">
        <v>28</v>
      </c>
      <c r="P2528" s="15" t="s">
        <v>25</v>
      </c>
      <c r="Q2528" s="15" t="s">
        <v>24</v>
      </c>
      <c r="R2528" s="15" t="s">
        <v>17</v>
      </c>
      <c r="S2528" s="18" t="n">
        <v>19.4</v>
      </c>
      <c r="T2528" s="15" t="n">
        <v>19.4</v>
      </c>
      <c r="U2528" s="15" t="s">
        <v>26</v>
      </c>
      <c r="V2528" s="18" t="n">
        <f aca="false">IF(ISNUMBER(T2528),T2528,0)</f>
        <v>19.4</v>
      </c>
      <c r="W2528" s="15" t="n">
        <f aca="false">IF(U2528="Yes",1,0)</f>
        <v>1</v>
      </c>
      <c r="X2528" s="15" t="str">
        <f aca="false">IF(F2528&lt;=12,"0-12 months",IF(F2528&lt;=24,"13-24 months",IF(F2528&lt;=48,"25-48 months","49-72 months")))</f>
        <v>0-12 months</v>
      </c>
      <c r="Y2528" s="15" t="str">
        <f aca="false">IF(C2528=1,"Yes","No")</f>
        <v>No</v>
      </c>
      <c r="Z2528" s="15" t="n">
        <f aca="false">COUNTIF(J2528:O2528,"Yes")</f>
        <v>0</v>
      </c>
      <c r="AA2528" s="18" t="n">
        <f aca="false">S2528*W2528</f>
        <v>19.4</v>
      </c>
      <c r="AB2528" s="15" t="n">
        <f aca="false">(P2528="Month-to-month")+(I2528="Fiber optic")+(R2528="Electronic check")+(F2528&lt;=12)+(M2528="No")+(J2528="No")</f>
        <v>2</v>
      </c>
      <c r="AC2528" s="15" t="str">
        <f aca="false">IF(AB2528&gt;=5,"High",IF(AB2528&gt;=3,"Medium","Low"))</f>
        <v>Low</v>
      </c>
    </row>
    <row r="2529" customFormat="false" ht="15" hidden="false" customHeight="false" outlineLevel="0" collapsed="false">
      <c r="A2529" s="15" t="s">
        <v>2626</v>
      </c>
      <c r="B2529" s="15" t="s">
        <v>94</v>
      </c>
      <c r="C2529" s="15" t="n">
        <v>0</v>
      </c>
      <c r="D2529" s="15" t="s">
        <v>24</v>
      </c>
      <c r="E2529" s="15" t="s">
        <v>24</v>
      </c>
      <c r="F2529" s="15" t="n">
        <v>9</v>
      </c>
      <c r="G2529" s="15" t="s">
        <v>26</v>
      </c>
      <c r="H2529" s="15" t="s">
        <v>26</v>
      </c>
      <c r="I2529" s="15" t="s">
        <v>102</v>
      </c>
      <c r="J2529" s="15" t="s">
        <v>24</v>
      </c>
      <c r="K2529" s="15" t="s">
        <v>24</v>
      </c>
      <c r="L2529" s="15" t="s">
        <v>24</v>
      </c>
      <c r="M2529" s="15" t="s">
        <v>24</v>
      </c>
      <c r="N2529" s="15" t="s">
        <v>24</v>
      </c>
      <c r="O2529" s="15" t="s">
        <v>26</v>
      </c>
      <c r="P2529" s="15" t="s">
        <v>25</v>
      </c>
      <c r="Q2529" s="15" t="s">
        <v>26</v>
      </c>
      <c r="R2529" s="15" t="s">
        <v>15</v>
      </c>
      <c r="S2529" s="18" t="n">
        <v>83.3</v>
      </c>
      <c r="T2529" s="15" t="n">
        <v>803.3</v>
      </c>
      <c r="U2529" s="15" t="s">
        <v>26</v>
      </c>
      <c r="V2529" s="18" t="n">
        <f aca="false">IF(ISNUMBER(T2529),T2529,0)</f>
        <v>803.3</v>
      </c>
      <c r="W2529" s="15" t="n">
        <f aca="false">IF(U2529="Yes",1,0)</f>
        <v>1</v>
      </c>
      <c r="X2529" s="15" t="str">
        <f aca="false">IF(F2529&lt;=12,"0-12 months",IF(F2529&lt;=24,"13-24 months",IF(F2529&lt;=48,"25-48 months","49-72 months")))</f>
        <v>0-12 months</v>
      </c>
      <c r="Y2529" s="15" t="str">
        <f aca="false">IF(C2529=1,"Yes","No")</f>
        <v>No</v>
      </c>
      <c r="Z2529" s="15" t="n">
        <f aca="false">COUNTIF(J2529:O2529,"Yes")</f>
        <v>1</v>
      </c>
      <c r="AA2529" s="18" t="n">
        <f aca="false">S2529*W2529</f>
        <v>83.3</v>
      </c>
      <c r="AB2529" s="15" t="n">
        <f aca="false">(P2529="Month-to-month")+(I2529="Fiber optic")+(R2529="Electronic check")+(F2529&lt;=12)+(M2529="No")+(J2529="No")</f>
        <v>6</v>
      </c>
      <c r="AC2529" s="15" t="str">
        <f aca="false">IF(AB2529&gt;=5,"High",IF(AB2529&gt;=3,"Medium","Low"))</f>
        <v>High</v>
      </c>
    </row>
    <row r="2530" customFormat="false" ht="15" hidden="false" customHeight="false" outlineLevel="0" collapsed="false">
      <c r="A2530" s="15" t="s">
        <v>2627</v>
      </c>
      <c r="B2530" s="15" t="s">
        <v>94</v>
      </c>
      <c r="C2530" s="15" t="n">
        <v>0</v>
      </c>
      <c r="D2530" s="15" t="s">
        <v>24</v>
      </c>
      <c r="E2530" s="15" t="s">
        <v>24</v>
      </c>
      <c r="F2530" s="15" t="n">
        <v>8</v>
      </c>
      <c r="G2530" s="15" t="s">
        <v>26</v>
      </c>
      <c r="H2530" s="15" t="s">
        <v>24</v>
      </c>
      <c r="I2530" s="15" t="s">
        <v>102</v>
      </c>
      <c r="J2530" s="15" t="s">
        <v>24</v>
      </c>
      <c r="K2530" s="15" t="s">
        <v>24</v>
      </c>
      <c r="L2530" s="15" t="s">
        <v>24</v>
      </c>
      <c r="M2530" s="15" t="s">
        <v>24</v>
      </c>
      <c r="N2530" s="15" t="s">
        <v>26</v>
      </c>
      <c r="O2530" s="15" t="s">
        <v>24</v>
      </c>
      <c r="P2530" s="15" t="s">
        <v>25</v>
      </c>
      <c r="Q2530" s="15" t="s">
        <v>26</v>
      </c>
      <c r="R2530" s="15" t="s">
        <v>19</v>
      </c>
      <c r="S2530" s="18" t="n">
        <v>80.1</v>
      </c>
      <c r="T2530" s="15" t="n">
        <v>679.3</v>
      </c>
      <c r="U2530" s="15" t="s">
        <v>26</v>
      </c>
      <c r="V2530" s="18" t="n">
        <f aca="false">IF(ISNUMBER(T2530),T2530,0)</f>
        <v>679.3</v>
      </c>
      <c r="W2530" s="15" t="n">
        <f aca="false">IF(U2530="Yes",1,0)</f>
        <v>1</v>
      </c>
      <c r="X2530" s="15" t="str">
        <f aca="false">IF(F2530&lt;=12,"0-12 months",IF(F2530&lt;=24,"13-24 months",IF(F2530&lt;=48,"25-48 months","49-72 months")))</f>
        <v>0-12 months</v>
      </c>
      <c r="Y2530" s="15" t="str">
        <f aca="false">IF(C2530=1,"Yes","No")</f>
        <v>No</v>
      </c>
      <c r="Z2530" s="15" t="n">
        <f aca="false">COUNTIF(J2530:O2530,"Yes")</f>
        <v>1</v>
      </c>
      <c r="AA2530" s="18" t="n">
        <f aca="false">S2530*W2530</f>
        <v>80.1</v>
      </c>
      <c r="AB2530" s="15" t="n">
        <f aca="false">(P2530="Month-to-month")+(I2530="Fiber optic")+(R2530="Electronic check")+(F2530&lt;=12)+(M2530="No")+(J2530="No")</f>
        <v>5</v>
      </c>
      <c r="AC2530" s="15" t="str">
        <f aca="false">IF(AB2530&gt;=5,"High",IF(AB2530&gt;=3,"Medium","Low"))</f>
        <v>High</v>
      </c>
    </row>
    <row r="2531" customFormat="false" ht="15" hidden="false" customHeight="false" outlineLevel="0" collapsed="false">
      <c r="A2531" s="15" t="s">
        <v>2628</v>
      </c>
      <c r="B2531" s="15" t="s">
        <v>98</v>
      </c>
      <c r="C2531" s="15" t="n">
        <v>1</v>
      </c>
      <c r="D2531" s="15" t="s">
        <v>24</v>
      </c>
      <c r="E2531" s="15" t="s">
        <v>24</v>
      </c>
      <c r="F2531" s="15" t="n">
        <v>45</v>
      </c>
      <c r="G2531" s="15" t="s">
        <v>26</v>
      </c>
      <c r="H2531" s="15" t="s">
        <v>24</v>
      </c>
      <c r="I2531" s="15" t="s">
        <v>96</v>
      </c>
      <c r="J2531" s="15" t="s">
        <v>26</v>
      </c>
      <c r="K2531" s="15" t="s">
        <v>24</v>
      </c>
      <c r="L2531" s="15" t="s">
        <v>26</v>
      </c>
      <c r="M2531" s="15" t="s">
        <v>24</v>
      </c>
      <c r="N2531" s="15" t="s">
        <v>24</v>
      </c>
      <c r="O2531" s="15" t="s">
        <v>26</v>
      </c>
      <c r="P2531" s="15" t="s">
        <v>27</v>
      </c>
      <c r="Q2531" s="15" t="s">
        <v>24</v>
      </c>
      <c r="R2531" s="15" t="s">
        <v>21</v>
      </c>
      <c r="S2531" s="18" t="n">
        <v>62.7</v>
      </c>
      <c r="T2531" s="15" t="n">
        <v>2791.5</v>
      </c>
      <c r="U2531" s="15" t="s">
        <v>26</v>
      </c>
      <c r="V2531" s="18" t="n">
        <f aca="false">IF(ISNUMBER(T2531),T2531,0)</f>
        <v>2791.5</v>
      </c>
      <c r="W2531" s="15" t="n">
        <f aca="false">IF(U2531="Yes",1,0)</f>
        <v>1</v>
      </c>
      <c r="X2531" s="15" t="str">
        <f aca="false">IF(F2531&lt;=12,"0-12 months",IF(F2531&lt;=24,"13-24 months",IF(F2531&lt;=48,"25-48 months","49-72 months")))</f>
        <v>25-48 months</v>
      </c>
      <c r="Y2531" s="15" t="str">
        <f aca="false">IF(C2531=1,"Yes","No")</f>
        <v>Yes</v>
      </c>
      <c r="Z2531" s="15" t="n">
        <f aca="false">COUNTIF(J2531:O2531,"Yes")</f>
        <v>3</v>
      </c>
      <c r="AA2531" s="18" t="n">
        <f aca="false">S2531*W2531</f>
        <v>62.7</v>
      </c>
      <c r="AB2531" s="15" t="n">
        <f aca="false">(P2531="Month-to-month")+(I2531="Fiber optic")+(R2531="Electronic check")+(F2531&lt;=12)+(M2531="No")+(J2531="No")</f>
        <v>1</v>
      </c>
      <c r="AC2531" s="15" t="str">
        <f aca="false">IF(AB2531&gt;=5,"High",IF(AB2531&gt;=3,"Medium","Low"))</f>
        <v>Low</v>
      </c>
    </row>
    <row r="2532" customFormat="false" ht="15" hidden="false" customHeight="false" outlineLevel="0" collapsed="false">
      <c r="A2532" s="15" t="s">
        <v>2629</v>
      </c>
      <c r="B2532" s="15" t="s">
        <v>94</v>
      </c>
      <c r="C2532" s="15" t="n">
        <v>0</v>
      </c>
      <c r="D2532" s="15" t="s">
        <v>24</v>
      </c>
      <c r="E2532" s="15" t="s">
        <v>24</v>
      </c>
      <c r="F2532" s="15" t="n">
        <v>7</v>
      </c>
      <c r="G2532" s="15" t="s">
        <v>26</v>
      </c>
      <c r="H2532" s="15" t="s">
        <v>24</v>
      </c>
      <c r="I2532" s="15" t="s">
        <v>102</v>
      </c>
      <c r="J2532" s="15" t="s">
        <v>24</v>
      </c>
      <c r="K2532" s="15" t="s">
        <v>24</v>
      </c>
      <c r="L2532" s="15" t="s">
        <v>26</v>
      </c>
      <c r="M2532" s="15" t="s">
        <v>26</v>
      </c>
      <c r="N2532" s="15" t="s">
        <v>26</v>
      </c>
      <c r="O2532" s="15" t="s">
        <v>26</v>
      </c>
      <c r="P2532" s="15" t="s">
        <v>25</v>
      </c>
      <c r="Q2532" s="15" t="s">
        <v>26</v>
      </c>
      <c r="R2532" s="15" t="s">
        <v>15</v>
      </c>
      <c r="S2532" s="18" t="n">
        <v>100.4</v>
      </c>
      <c r="T2532" s="15" t="n">
        <v>715</v>
      </c>
      <c r="U2532" s="15" t="s">
        <v>24</v>
      </c>
      <c r="V2532" s="18" t="n">
        <f aca="false">IF(ISNUMBER(T2532),T2532,0)</f>
        <v>715</v>
      </c>
      <c r="W2532" s="15" t="n">
        <f aca="false">IF(U2532="Yes",1,0)</f>
        <v>0</v>
      </c>
      <c r="X2532" s="15" t="str">
        <f aca="false">IF(F2532&lt;=12,"0-12 months",IF(F2532&lt;=24,"13-24 months",IF(F2532&lt;=48,"25-48 months","49-72 months")))</f>
        <v>0-12 months</v>
      </c>
      <c r="Y2532" s="15" t="str">
        <f aca="false">IF(C2532=1,"Yes","No")</f>
        <v>No</v>
      </c>
      <c r="Z2532" s="15" t="n">
        <f aca="false">COUNTIF(J2532:O2532,"Yes")</f>
        <v>4</v>
      </c>
      <c r="AA2532" s="18" t="n">
        <f aca="false">S2532*W2532</f>
        <v>0</v>
      </c>
      <c r="AB2532" s="15" t="n">
        <f aca="false">(P2532="Month-to-month")+(I2532="Fiber optic")+(R2532="Electronic check")+(F2532&lt;=12)+(M2532="No")+(J2532="No")</f>
        <v>5</v>
      </c>
      <c r="AC2532" s="15" t="str">
        <f aca="false">IF(AB2532&gt;=5,"High",IF(AB2532&gt;=3,"Medium","Low"))</f>
        <v>High</v>
      </c>
    </row>
    <row r="2533" customFormat="false" ht="15" hidden="false" customHeight="false" outlineLevel="0" collapsed="false">
      <c r="A2533" s="15" t="s">
        <v>2630</v>
      </c>
      <c r="B2533" s="15" t="s">
        <v>94</v>
      </c>
      <c r="C2533" s="15" t="n">
        <v>0</v>
      </c>
      <c r="D2533" s="15" t="s">
        <v>26</v>
      </c>
      <c r="E2533" s="15" t="s">
        <v>24</v>
      </c>
      <c r="F2533" s="15" t="n">
        <v>71</v>
      </c>
      <c r="G2533" s="15" t="s">
        <v>26</v>
      </c>
      <c r="H2533" s="15" t="s">
        <v>26</v>
      </c>
      <c r="I2533" s="15" t="s">
        <v>24</v>
      </c>
      <c r="J2533" s="15" t="s">
        <v>28</v>
      </c>
      <c r="K2533" s="15" t="s">
        <v>28</v>
      </c>
      <c r="L2533" s="15" t="s">
        <v>28</v>
      </c>
      <c r="M2533" s="15" t="s">
        <v>28</v>
      </c>
      <c r="N2533" s="15" t="s">
        <v>28</v>
      </c>
      <c r="O2533" s="15" t="s">
        <v>28</v>
      </c>
      <c r="P2533" s="15" t="s">
        <v>29</v>
      </c>
      <c r="Q2533" s="15" t="s">
        <v>26</v>
      </c>
      <c r="R2533" s="15" t="s">
        <v>21</v>
      </c>
      <c r="S2533" s="18" t="n">
        <v>24.45</v>
      </c>
      <c r="T2533" s="15" t="n">
        <v>1681.6</v>
      </c>
      <c r="U2533" s="15" t="s">
        <v>24</v>
      </c>
      <c r="V2533" s="18" t="n">
        <f aca="false">IF(ISNUMBER(T2533),T2533,0)</f>
        <v>1681.6</v>
      </c>
      <c r="W2533" s="15" t="n">
        <f aca="false">IF(U2533="Yes",1,0)</f>
        <v>0</v>
      </c>
      <c r="X2533" s="15" t="str">
        <f aca="false">IF(F2533&lt;=12,"0-12 months",IF(F2533&lt;=24,"13-24 months",IF(F2533&lt;=48,"25-48 months","49-72 months")))</f>
        <v>49-72 months</v>
      </c>
      <c r="Y2533" s="15" t="str">
        <f aca="false">IF(C2533=1,"Yes","No")</f>
        <v>No</v>
      </c>
      <c r="Z2533" s="15" t="n">
        <f aca="false">COUNTIF(J2533:O2533,"Yes")</f>
        <v>0</v>
      </c>
      <c r="AA2533" s="18" t="n">
        <f aca="false">S2533*W2533</f>
        <v>0</v>
      </c>
      <c r="AB2533" s="15" t="n">
        <f aca="false">(P2533="Month-to-month")+(I2533="Fiber optic")+(R2533="Electronic check")+(F2533&lt;=12)+(M2533="No")+(J2533="No")</f>
        <v>0</v>
      </c>
      <c r="AC2533" s="15" t="str">
        <f aca="false">IF(AB2533&gt;=5,"High",IF(AB2533&gt;=3,"Medium","Low"))</f>
        <v>Low</v>
      </c>
    </row>
    <row r="2534" customFormat="false" ht="15" hidden="false" customHeight="false" outlineLevel="0" collapsed="false">
      <c r="A2534" s="15" t="s">
        <v>2631</v>
      </c>
      <c r="B2534" s="15" t="s">
        <v>94</v>
      </c>
      <c r="C2534" s="15" t="n">
        <v>1</v>
      </c>
      <c r="D2534" s="15" t="s">
        <v>24</v>
      </c>
      <c r="E2534" s="15" t="s">
        <v>24</v>
      </c>
      <c r="F2534" s="15" t="n">
        <v>41</v>
      </c>
      <c r="G2534" s="15" t="s">
        <v>26</v>
      </c>
      <c r="H2534" s="15" t="s">
        <v>24</v>
      </c>
      <c r="I2534" s="15" t="s">
        <v>102</v>
      </c>
      <c r="J2534" s="15" t="s">
        <v>24</v>
      </c>
      <c r="K2534" s="15" t="s">
        <v>24</v>
      </c>
      <c r="L2534" s="15" t="s">
        <v>26</v>
      </c>
      <c r="M2534" s="15" t="s">
        <v>26</v>
      </c>
      <c r="N2534" s="15" t="s">
        <v>26</v>
      </c>
      <c r="O2534" s="15" t="s">
        <v>26</v>
      </c>
      <c r="P2534" s="15" t="s">
        <v>27</v>
      </c>
      <c r="Q2534" s="15" t="s">
        <v>26</v>
      </c>
      <c r="R2534" s="15" t="s">
        <v>19</v>
      </c>
      <c r="S2534" s="18" t="n">
        <v>101.1</v>
      </c>
      <c r="T2534" s="15" t="n">
        <v>4016.2</v>
      </c>
      <c r="U2534" s="15" t="s">
        <v>24</v>
      </c>
      <c r="V2534" s="18" t="n">
        <f aca="false">IF(ISNUMBER(T2534),T2534,0)</f>
        <v>4016.2</v>
      </c>
      <c r="W2534" s="15" t="n">
        <f aca="false">IF(U2534="Yes",1,0)</f>
        <v>0</v>
      </c>
      <c r="X2534" s="15" t="str">
        <f aca="false">IF(F2534&lt;=12,"0-12 months",IF(F2534&lt;=24,"13-24 months",IF(F2534&lt;=48,"25-48 months","49-72 months")))</f>
        <v>25-48 months</v>
      </c>
      <c r="Y2534" s="15" t="str">
        <f aca="false">IF(C2534=1,"Yes","No")</f>
        <v>Yes</v>
      </c>
      <c r="Z2534" s="15" t="n">
        <f aca="false">COUNTIF(J2534:O2534,"Yes")</f>
        <v>4</v>
      </c>
      <c r="AA2534" s="18" t="n">
        <f aca="false">S2534*W2534</f>
        <v>0</v>
      </c>
      <c r="AB2534" s="15" t="n">
        <f aca="false">(P2534="Month-to-month")+(I2534="Fiber optic")+(R2534="Electronic check")+(F2534&lt;=12)+(M2534="No")+(J2534="No")</f>
        <v>2</v>
      </c>
      <c r="AC2534" s="15" t="str">
        <f aca="false">IF(AB2534&gt;=5,"High",IF(AB2534&gt;=3,"Medium","Low"))</f>
        <v>Low</v>
      </c>
    </row>
    <row r="2535" customFormat="false" ht="15" hidden="false" customHeight="false" outlineLevel="0" collapsed="false">
      <c r="A2535" s="15" t="s">
        <v>2632</v>
      </c>
      <c r="B2535" s="15" t="s">
        <v>98</v>
      </c>
      <c r="C2535" s="15" t="n">
        <v>0</v>
      </c>
      <c r="D2535" s="15" t="s">
        <v>26</v>
      </c>
      <c r="E2535" s="15" t="s">
        <v>26</v>
      </c>
      <c r="F2535" s="15" t="n">
        <v>67</v>
      </c>
      <c r="G2535" s="15" t="s">
        <v>24</v>
      </c>
      <c r="H2535" s="15" t="s">
        <v>95</v>
      </c>
      <c r="I2535" s="15" t="s">
        <v>96</v>
      </c>
      <c r="J2535" s="15" t="s">
        <v>26</v>
      </c>
      <c r="K2535" s="15" t="s">
        <v>24</v>
      </c>
      <c r="L2535" s="15" t="s">
        <v>24</v>
      </c>
      <c r="M2535" s="15" t="s">
        <v>24</v>
      </c>
      <c r="N2535" s="15" t="s">
        <v>26</v>
      </c>
      <c r="O2535" s="15" t="s">
        <v>26</v>
      </c>
      <c r="P2535" s="15" t="s">
        <v>29</v>
      </c>
      <c r="Q2535" s="15" t="s">
        <v>24</v>
      </c>
      <c r="R2535" s="15" t="s">
        <v>21</v>
      </c>
      <c r="S2535" s="18" t="n">
        <v>50.9</v>
      </c>
      <c r="T2535" s="15" t="n">
        <v>3281.65</v>
      </c>
      <c r="U2535" s="15" t="s">
        <v>24</v>
      </c>
      <c r="V2535" s="18" t="n">
        <f aca="false">IF(ISNUMBER(T2535),T2535,0)</f>
        <v>3281.65</v>
      </c>
      <c r="W2535" s="15" t="n">
        <f aca="false">IF(U2535="Yes",1,0)</f>
        <v>0</v>
      </c>
      <c r="X2535" s="15" t="str">
        <f aca="false">IF(F2535&lt;=12,"0-12 months",IF(F2535&lt;=24,"13-24 months",IF(F2535&lt;=48,"25-48 months","49-72 months")))</f>
        <v>49-72 months</v>
      </c>
      <c r="Y2535" s="15" t="str">
        <f aca="false">IF(C2535=1,"Yes","No")</f>
        <v>No</v>
      </c>
      <c r="Z2535" s="15" t="n">
        <f aca="false">COUNTIF(J2535:O2535,"Yes")</f>
        <v>3</v>
      </c>
      <c r="AA2535" s="18" t="n">
        <f aca="false">S2535*W2535</f>
        <v>0</v>
      </c>
      <c r="AB2535" s="15" t="n">
        <f aca="false">(P2535="Month-to-month")+(I2535="Fiber optic")+(R2535="Electronic check")+(F2535&lt;=12)+(M2535="No")+(J2535="No")</f>
        <v>1</v>
      </c>
      <c r="AC2535" s="15" t="str">
        <f aca="false">IF(AB2535&gt;=5,"High",IF(AB2535&gt;=3,"Medium","Low"))</f>
        <v>Low</v>
      </c>
    </row>
    <row r="2536" customFormat="false" ht="15" hidden="false" customHeight="false" outlineLevel="0" collapsed="false">
      <c r="A2536" s="15" t="s">
        <v>2633</v>
      </c>
      <c r="B2536" s="15" t="s">
        <v>98</v>
      </c>
      <c r="C2536" s="15" t="n">
        <v>0</v>
      </c>
      <c r="D2536" s="15" t="s">
        <v>26</v>
      </c>
      <c r="E2536" s="15" t="s">
        <v>24</v>
      </c>
      <c r="F2536" s="15" t="n">
        <v>69</v>
      </c>
      <c r="G2536" s="15" t="s">
        <v>26</v>
      </c>
      <c r="H2536" s="15" t="s">
        <v>26</v>
      </c>
      <c r="I2536" s="15" t="s">
        <v>102</v>
      </c>
      <c r="J2536" s="15" t="s">
        <v>26</v>
      </c>
      <c r="K2536" s="15" t="s">
        <v>26</v>
      </c>
      <c r="L2536" s="15" t="s">
        <v>26</v>
      </c>
      <c r="M2536" s="15" t="s">
        <v>26</v>
      </c>
      <c r="N2536" s="15" t="s">
        <v>24</v>
      </c>
      <c r="O2536" s="15" t="s">
        <v>26</v>
      </c>
      <c r="P2536" s="15" t="s">
        <v>27</v>
      </c>
      <c r="Q2536" s="15" t="s">
        <v>26</v>
      </c>
      <c r="R2536" s="15" t="s">
        <v>21</v>
      </c>
      <c r="S2536" s="18" t="n">
        <v>107.2</v>
      </c>
      <c r="T2536" s="15" t="n">
        <v>7317.1</v>
      </c>
      <c r="U2536" s="15" t="s">
        <v>24</v>
      </c>
      <c r="V2536" s="18" t="n">
        <f aca="false">IF(ISNUMBER(T2536),T2536,0)</f>
        <v>7317.1</v>
      </c>
      <c r="W2536" s="15" t="n">
        <f aca="false">IF(U2536="Yes",1,0)</f>
        <v>0</v>
      </c>
      <c r="X2536" s="15" t="str">
        <f aca="false">IF(F2536&lt;=12,"0-12 months",IF(F2536&lt;=24,"13-24 months",IF(F2536&lt;=48,"25-48 months","49-72 months")))</f>
        <v>49-72 months</v>
      </c>
      <c r="Y2536" s="15" t="str">
        <f aca="false">IF(C2536=1,"Yes","No")</f>
        <v>No</v>
      </c>
      <c r="Z2536" s="15" t="n">
        <f aca="false">COUNTIF(J2536:O2536,"Yes")</f>
        <v>5</v>
      </c>
      <c r="AA2536" s="18" t="n">
        <f aca="false">S2536*W2536</f>
        <v>0</v>
      </c>
      <c r="AB2536" s="15" t="n">
        <f aca="false">(P2536="Month-to-month")+(I2536="Fiber optic")+(R2536="Electronic check")+(F2536&lt;=12)+(M2536="No")+(J2536="No")</f>
        <v>1</v>
      </c>
      <c r="AC2536" s="15" t="str">
        <f aca="false">IF(AB2536&gt;=5,"High",IF(AB2536&gt;=3,"Medium","Low"))</f>
        <v>Low</v>
      </c>
    </row>
    <row r="2537" customFormat="false" ht="15" hidden="false" customHeight="false" outlineLevel="0" collapsed="false">
      <c r="A2537" s="15" t="s">
        <v>2634</v>
      </c>
      <c r="B2537" s="15" t="s">
        <v>94</v>
      </c>
      <c r="C2537" s="15" t="n">
        <v>1</v>
      </c>
      <c r="D2537" s="15" t="s">
        <v>26</v>
      </c>
      <c r="E2537" s="15" t="s">
        <v>24</v>
      </c>
      <c r="F2537" s="15" t="n">
        <v>70</v>
      </c>
      <c r="G2537" s="15" t="s">
        <v>26</v>
      </c>
      <c r="H2537" s="15" t="s">
        <v>26</v>
      </c>
      <c r="I2537" s="15" t="s">
        <v>96</v>
      </c>
      <c r="J2537" s="15" t="s">
        <v>26</v>
      </c>
      <c r="K2537" s="15" t="s">
        <v>26</v>
      </c>
      <c r="L2537" s="15" t="s">
        <v>26</v>
      </c>
      <c r="M2537" s="15" t="s">
        <v>26</v>
      </c>
      <c r="N2537" s="15" t="s">
        <v>26</v>
      </c>
      <c r="O2537" s="15" t="s">
        <v>26</v>
      </c>
      <c r="P2537" s="15" t="s">
        <v>29</v>
      </c>
      <c r="Q2537" s="15" t="s">
        <v>26</v>
      </c>
      <c r="R2537" s="15" t="s">
        <v>19</v>
      </c>
      <c r="S2537" s="18" t="n">
        <v>92.2</v>
      </c>
      <c r="T2537" s="15" t="n">
        <v>6474.45</v>
      </c>
      <c r="U2537" s="15" t="s">
        <v>24</v>
      </c>
      <c r="V2537" s="18" t="n">
        <f aca="false">IF(ISNUMBER(T2537),T2537,0)</f>
        <v>6474.45</v>
      </c>
      <c r="W2537" s="15" t="n">
        <f aca="false">IF(U2537="Yes",1,0)</f>
        <v>0</v>
      </c>
      <c r="X2537" s="15" t="str">
        <f aca="false">IF(F2537&lt;=12,"0-12 months",IF(F2537&lt;=24,"13-24 months",IF(F2537&lt;=48,"25-48 months","49-72 months")))</f>
        <v>49-72 months</v>
      </c>
      <c r="Y2537" s="15" t="str">
        <f aca="false">IF(C2537=1,"Yes","No")</f>
        <v>Yes</v>
      </c>
      <c r="Z2537" s="15" t="n">
        <f aca="false">COUNTIF(J2537:O2537,"Yes")</f>
        <v>6</v>
      </c>
      <c r="AA2537" s="18" t="n">
        <f aca="false">S2537*W2537</f>
        <v>0</v>
      </c>
      <c r="AB2537" s="15" t="n">
        <f aca="false">(P2537="Month-to-month")+(I2537="Fiber optic")+(R2537="Electronic check")+(F2537&lt;=12)+(M2537="No")+(J2537="No")</f>
        <v>0</v>
      </c>
      <c r="AC2537" s="15" t="str">
        <f aca="false">IF(AB2537&gt;=5,"High",IF(AB2537&gt;=3,"Medium","Low"))</f>
        <v>Low</v>
      </c>
    </row>
    <row r="2538" customFormat="false" ht="15" hidden="false" customHeight="false" outlineLevel="0" collapsed="false">
      <c r="A2538" s="15" t="s">
        <v>2635</v>
      </c>
      <c r="B2538" s="15" t="s">
        <v>98</v>
      </c>
      <c r="C2538" s="15" t="n">
        <v>0</v>
      </c>
      <c r="D2538" s="15" t="s">
        <v>24</v>
      </c>
      <c r="E2538" s="15" t="s">
        <v>24</v>
      </c>
      <c r="F2538" s="15" t="n">
        <v>25</v>
      </c>
      <c r="G2538" s="15" t="s">
        <v>26</v>
      </c>
      <c r="H2538" s="15" t="s">
        <v>26</v>
      </c>
      <c r="I2538" s="15" t="s">
        <v>24</v>
      </c>
      <c r="J2538" s="15" t="s">
        <v>28</v>
      </c>
      <c r="K2538" s="15" t="s">
        <v>28</v>
      </c>
      <c r="L2538" s="15" t="s">
        <v>28</v>
      </c>
      <c r="M2538" s="15" t="s">
        <v>28</v>
      </c>
      <c r="N2538" s="15" t="s">
        <v>28</v>
      </c>
      <c r="O2538" s="15" t="s">
        <v>28</v>
      </c>
      <c r="P2538" s="15" t="s">
        <v>27</v>
      </c>
      <c r="Q2538" s="15" t="s">
        <v>24</v>
      </c>
      <c r="R2538" s="15" t="s">
        <v>19</v>
      </c>
      <c r="S2538" s="18" t="n">
        <v>25.3</v>
      </c>
      <c r="T2538" s="15" t="n">
        <v>676.35</v>
      </c>
      <c r="U2538" s="15" t="s">
        <v>26</v>
      </c>
      <c r="V2538" s="18" t="n">
        <f aca="false">IF(ISNUMBER(T2538),T2538,0)</f>
        <v>676.35</v>
      </c>
      <c r="W2538" s="15" t="n">
        <f aca="false">IF(U2538="Yes",1,0)</f>
        <v>1</v>
      </c>
      <c r="X2538" s="15" t="str">
        <f aca="false">IF(F2538&lt;=12,"0-12 months",IF(F2538&lt;=24,"13-24 months",IF(F2538&lt;=48,"25-48 months","49-72 months")))</f>
        <v>25-48 months</v>
      </c>
      <c r="Y2538" s="15" t="str">
        <f aca="false">IF(C2538=1,"Yes","No")</f>
        <v>No</v>
      </c>
      <c r="Z2538" s="15" t="n">
        <f aca="false">COUNTIF(J2538:O2538,"Yes")</f>
        <v>0</v>
      </c>
      <c r="AA2538" s="18" t="n">
        <f aca="false">S2538*W2538</f>
        <v>25.3</v>
      </c>
      <c r="AB2538" s="15" t="n">
        <f aca="false">(P2538="Month-to-month")+(I2538="Fiber optic")+(R2538="Electronic check")+(F2538&lt;=12)+(M2538="No")+(J2538="No")</f>
        <v>0</v>
      </c>
      <c r="AC2538" s="15" t="str">
        <f aca="false">IF(AB2538&gt;=5,"High",IF(AB2538&gt;=3,"Medium","Low"))</f>
        <v>Low</v>
      </c>
    </row>
    <row r="2539" customFormat="false" ht="15" hidden="false" customHeight="false" outlineLevel="0" collapsed="false">
      <c r="A2539" s="15" t="s">
        <v>2636</v>
      </c>
      <c r="B2539" s="15" t="s">
        <v>98</v>
      </c>
      <c r="C2539" s="15" t="n">
        <v>0</v>
      </c>
      <c r="D2539" s="15" t="s">
        <v>24</v>
      </c>
      <c r="E2539" s="15" t="s">
        <v>24</v>
      </c>
      <c r="F2539" s="15" t="n">
        <v>72</v>
      </c>
      <c r="G2539" s="15" t="s">
        <v>26</v>
      </c>
      <c r="H2539" s="15" t="s">
        <v>26</v>
      </c>
      <c r="I2539" s="15" t="s">
        <v>102</v>
      </c>
      <c r="J2539" s="15" t="s">
        <v>26</v>
      </c>
      <c r="K2539" s="15" t="s">
        <v>26</v>
      </c>
      <c r="L2539" s="15" t="s">
        <v>26</v>
      </c>
      <c r="M2539" s="15" t="s">
        <v>26</v>
      </c>
      <c r="N2539" s="15" t="s">
        <v>26</v>
      </c>
      <c r="O2539" s="15" t="s">
        <v>26</v>
      </c>
      <c r="P2539" s="15" t="s">
        <v>29</v>
      </c>
      <c r="Q2539" s="15" t="s">
        <v>24</v>
      </c>
      <c r="R2539" s="15" t="s">
        <v>19</v>
      </c>
      <c r="S2539" s="18" t="n">
        <v>113.4</v>
      </c>
      <c r="T2539" s="15" t="n">
        <v>8164.1</v>
      </c>
      <c r="U2539" s="15" t="s">
        <v>24</v>
      </c>
      <c r="V2539" s="18" t="n">
        <f aca="false">IF(ISNUMBER(T2539),T2539,0)</f>
        <v>8164.1</v>
      </c>
      <c r="W2539" s="15" t="n">
        <f aca="false">IF(U2539="Yes",1,0)</f>
        <v>0</v>
      </c>
      <c r="X2539" s="15" t="str">
        <f aca="false">IF(F2539&lt;=12,"0-12 months",IF(F2539&lt;=24,"13-24 months",IF(F2539&lt;=48,"25-48 months","49-72 months")))</f>
        <v>49-72 months</v>
      </c>
      <c r="Y2539" s="15" t="str">
        <f aca="false">IF(C2539=1,"Yes","No")</f>
        <v>No</v>
      </c>
      <c r="Z2539" s="15" t="n">
        <f aca="false">COUNTIF(J2539:O2539,"Yes")</f>
        <v>6</v>
      </c>
      <c r="AA2539" s="18" t="n">
        <f aca="false">S2539*W2539</f>
        <v>0</v>
      </c>
      <c r="AB2539" s="15" t="n">
        <f aca="false">(P2539="Month-to-month")+(I2539="Fiber optic")+(R2539="Electronic check")+(F2539&lt;=12)+(M2539="No")+(J2539="No")</f>
        <v>1</v>
      </c>
      <c r="AC2539" s="15" t="str">
        <f aca="false">IF(AB2539&gt;=5,"High",IF(AB2539&gt;=3,"Medium","Low"))</f>
        <v>Low</v>
      </c>
    </row>
    <row r="2540" customFormat="false" ht="15" hidden="false" customHeight="false" outlineLevel="0" collapsed="false">
      <c r="A2540" s="15" t="s">
        <v>2637</v>
      </c>
      <c r="B2540" s="15" t="s">
        <v>98</v>
      </c>
      <c r="C2540" s="15" t="n">
        <v>0</v>
      </c>
      <c r="D2540" s="15" t="s">
        <v>26</v>
      </c>
      <c r="E2540" s="15" t="s">
        <v>26</v>
      </c>
      <c r="F2540" s="15" t="n">
        <v>34</v>
      </c>
      <c r="G2540" s="15" t="s">
        <v>24</v>
      </c>
      <c r="H2540" s="15" t="s">
        <v>95</v>
      </c>
      <c r="I2540" s="15" t="s">
        <v>96</v>
      </c>
      <c r="J2540" s="15" t="s">
        <v>24</v>
      </c>
      <c r="K2540" s="15" t="s">
        <v>24</v>
      </c>
      <c r="L2540" s="15" t="s">
        <v>24</v>
      </c>
      <c r="M2540" s="15" t="s">
        <v>26</v>
      </c>
      <c r="N2540" s="15" t="s">
        <v>26</v>
      </c>
      <c r="O2540" s="15" t="s">
        <v>24</v>
      </c>
      <c r="P2540" s="15" t="s">
        <v>29</v>
      </c>
      <c r="Q2540" s="15" t="s">
        <v>26</v>
      </c>
      <c r="R2540" s="15" t="s">
        <v>15</v>
      </c>
      <c r="S2540" s="18" t="n">
        <v>40.55</v>
      </c>
      <c r="T2540" s="15" t="n">
        <v>1325.85</v>
      </c>
      <c r="U2540" s="15" t="s">
        <v>24</v>
      </c>
      <c r="V2540" s="18" t="n">
        <f aca="false">IF(ISNUMBER(T2540),T2540,0)</f>
        <v>1325.85</v>
      </c>
      <c r="W2540" s="15" t="n">
        <f aca="false">IF(U2540="Yes",1,0)</f>
        <v>0</v>
      </c>
      <c r="X2540" s="15" t="str">
        <f aca="false">IF(F2540&lt;=12,"0-12 months",IF(F2540&lt;=24,"13-24 months",IF(F2540&lt;=48,"25-48 months","49-72 months")))</f>
        <v>25-48 months</v>
      </c>
      <c r="Y2540" s="15" t="str">
        <f aca="false">IF(C2540=1,"Yes","No")</f>
        <v>No</v>
      </c>
      <c r="Z2540" s="15" t="n">
        <f aca="false">COUNTIF(J2540:O2540,"Yes")</f>
        <v>2</v>
      </c>
      <c r="AA2540" s="18" t="n">
        <f aca="false">S2540*W2540</f>
        <v>0</v>
      </c>
      <c r="AB2540" s="15" t="n">
        <f aca="false">(P2540="Month-to-month")+(I2540="Fiber optic")+(R2540="Electronic check")+(F2540&lt;=12)+(M2540="No")+(J2540="No")</f>
        <v>2</v>
      </c>
      <c r="AC2540" s="15" t="str">
        <f aca="false">IF(AB2540&gt;=5,"High",IF(AB2540&gt;=3,"Medium","Low"))</f>
        <v>Low</v>
      </c>
    </row>
    <row r="2541" customFormat="false" ht="15" hidden="false" customHeight="false" outlineLevel="0" collapsed="false">
      <c r="A2541" s="15" t="s">
        <v>2638</v>
      </c>
      <c r="B2541" s="15" t="s">
        <v>94</v>
      </c>
      <c r="C2541" s="15" t="n">
        <v>0</v>
      </c>
      <c r="D2541" s="15" t="s">
        <v>26</v>
      </c>
      <c r="E2541" s="15" t="s">
        <v>26</v>
      </c>
      <c r="F2541" s="15" t="n">
        <v>65</v>
      </c>
      <c r="G2541" s="15" t="s">
        <v>26</v>
      </c>
      <c r="H2541" s="15" t="s">
        <v>26</v>
      </c>
      <c r="I2541" s="15" t="s">
        <v>24</v>
      </c>
      <c r="J2541" s="15" t="s">
        <v>28</v>
      </c>
      <c r="K2541" s="15" t="s">
        <v>28</v>
      </c>
      <c r="L2541" s="15" t="s">
        <v>28</v>
      </c>
      <c r="M2541" s="15" t="s">
        <v>28</v>
      </c>
      <c r="N2541" s="15" t="s">
        <v>28</v>
      </c>
      <c r="O2541" s="15" t="s">
        <v>28</v>
      </c>
      <c r="P2541" s="15" t="s">
        <v>29</v>
      </c>
      <c r="Q2541" s="15" t="s">
        <v>24</v>
      </c>
      <c r="R2541" s="15" t="s">
        <v>21</v>
      </c>
      <c r="S2541" s="18" t="n">
        <v>26</v>
      </c>
      <c r="T2541" s="15" t="n">
        <v>1654.85</v>
      </c>
      <c r="U2541" s="15" t="s">
        <v>24</v>
      </c>
      <c r="V2541" s="18" t="n">
        <f aca="false">IF(ISNUMBER(T2541),T2541,0)</f>
        <v>1654.85</v>
      </c>
      <c r="W2541" s="15" t="n">
        <f aca="false">IF(U2541="Yes",1,0)</f>
        <v>0</v>
      </c>
      <c r="X2541" s="15" t="str">
        <f aca="false">IF(F2541&lt;=12,"0-12 months",IF(F2541&lt;=24,"13-24 months",IF(F2541&lt;=48,"25-48 months","49-72 months")))</f>
        <v>49-72 months</v>
      </c>
      <c r="Y2541" s="15" t="str">
        <f aca="false">IF(C2541=1,"Yes","No")</f>
        <v>No</v>
      </c>
      <c r="Z2541" s="15" t="n">
        <f aca="false">COUNTIF(J2541:O2541,"Yes")</f>
        <v>0</v>
      </c>
      <c r="AA2541" s="18" t="n">
        <f aca="false">S2541*W2541</f>
        <v>0</v>
      </c>
      <c r="AB2541" s="15" t="n">
        <f aca="false">(P2541="Month-to-month")+(I2541="Fiber optic")+(R2541="Electronic check")+(F2541&lt;=12)+(M2541="No")+(J2541="No")</f>
        <v>0</v>
      </c>
      <c r="AC2541" s="15" t="str">
        <f aca="false">IF(AB2541&gt;=5,"High",IF(AB2541&gt;=3,"Medium","Low"))</f>
        <v>Low</v>
      </c>
    </row>
    <row r="2542" customFormat="false" ht="15" hidden="false" customHeight="false" outlineLevel="0" collapsed="false">
      <c r="A2542" s="15" t="s">
        <v>2639</v>
      </c>
      <c r="B2542" s="15" t="s">
        <v>94</v>
      </c>
      <c r="C2542" s="15" t="n">
        <v>0</v>
      </c>
      <c r="D2542" s="15" t="s">
        <v>24</v>
      </c>
      <c r="E2542" s="15" t="s">
        <v>24</v>
      </c>
      <c r="F2542" s="15" t="n">
        <v>70</v>
      </c>
      <c r="G2542" s="15" t="s">
        <v>26</v>
      </c>
      <c r="H2542" s="15" t="s">
        <v>26</v>
      </c>
      <c r="I2542" s="15" t="s">
        <v>102</v>
      </c>
      <c r="J2542" s="15" t="s">
        <v>26</v>
      </c>
      <c r="K2542" s="15" t="s">
        <v>26</v>
      </c>
      <c r="L2542" s="15" t="s">
        <v>26</v>
      </c>
      <c r="M2542" s="15" t="s">
        <v>26</v>
      </c>
      <c r="N2542" s="15" t="s">
        <v>26</v>
      </c>
      <c r="O2542" s="15" t="s">
        <v>26</v>
      </c>
      <c r="P2542" s="15" t="s">
        <v>29</v>
      </c>
      <c r="Q2542" s="15" t="s">
        <v>26</v>
      </c>
      <c r="R2542" s="15" t="s">
        <v>21</v>
      </c>
      <c r="S2542" s="18" t="n">
        <v>111.95</v>
      </c>
      <c r="T2542" s="15" t="n">
        <v>7795.95</v>
      </c>
      <c r="U2542" s="15" t="s">
        <v>24</v>
      </c>
      <c r="V2542" s="18" t="n">
        <f aca="false">IF(ISNUMBER(T2542),T2542,0)</f>
        <v>7795.95</v>
      </c>
      <c r="W2542" s="15" t="n">
        <f aca="false">IF(U2542="Yes",1,0)</f>
        <v>0</v>
      </c>
      <c r="X2542" s="15" t="str">
        <f aca="false">IF(F2542&lt;=12,"0-12 months",IF(F2542&lt;=24,"13-24 months",IF(F2542&lt;=48,"25-48 months","49-72 months")))</f>
        <v>49-72 months</v>
      </c>
      <c r="Y2542" s="15" t="str">
        <f aca="false">IF(C2542=1,"Yes","No")</f>
        <v>No</v>
      </c>
      <c r="Z2542" s="15" t="n">
        <f aca="false">COUNTIF(J2542:O2542,"Yes")</f>
        <v>6</v>
      </c>
      <c r="AA2542" s="18" t="n">
        <f aca="false">S2542*W2542</f>
        <v>0</v>
      </c>
      <c r="AB2542" s="15" t="n">
        <f aca="false">(P2542="Month-to-month")+(I2542="Fiber optic")+(R2542="Electronic check")+(F2542&lt;=12)+(M2542="No")+(J2542="No")</f>
        <v>1</v>
      </c>
      <c r="AC2542" s="15" t="str">
        <f aca="false">IF(AB2542&gt;=5,"High",IF(AB2542&gt;=3,"Medium","Low"))</f>
        <v>Low</v>
      </c>
    </row>
    <row r="2543" customFormat="false" ht="15" hidden="false" customHeight="false" outlineLevel="0" collapsed="false">
      <c r="A2543" s="15" t="s">
        <v>2640</v>
      </c>
      <c r="B2543" s="15" t="s">
        <v>94</v>
      </c>
      <c r="C2543" s="15" t="n">
        <v>0</v>
      </c>
      <c r="D2543" s="15" t="s">
        <v>26</v>
      </c>
      <c r="E2543" s="15" t="s">
        <v>26</v>
      </c>
      <c r="F2543" s="15" t="n">
        <v>72</v>
      </c>
      <c r="G2543" s="15" t="s">
        <v>24</v>
      </c>
      <c r="H2543" s="15" t="s">
        <v>95</v>
      </c>
      <c r="I2543" s="15" t="s">
        <v>96</v>
      </c>
      <c r="J2543" s="15" t="s">
        <v>26</v>
      </c>
      <c r="K2543" s="15" t="s">
        <v>24</v>
      </c>
      <c r="L2543" s="15" t="s">
        <v>26</v>
      </c>
      <c r="M2543" s="15" t="s">
        <v>24</v>
      </c>
      <c r="N2543" s="15" t="s">
        <v>26</v>
      </c>
      <c r="O2543" s="15" t="s">
        <v>26</v>
      </c>
      <c r="P2543" s="15" t="s">
        <v>29</v>
      </c>
      <c r="Q2543" s="15" t="s">
        <v>26</v>
      </c>
      <c r="R2543" s="15" t="s">
        <v>21</v>
      </c>
      <c r="S2543" s="18" t="n">
        <v>53.8</v>
      </c>
      <c r="T2543" s="15" t="n">
        <v>3952.45</v>
      </c>
      <c r="U2543" s="15" t="s">
        <v>24</v>
      </c>
      <c r="V2543" s="18" t="n">
        <f aca="false">IF(ISNUMBER(T2543),T2543,0)</f>
        <v>3952.45</v>
      </c>
      <c r="W2543" s="15" t="n">
        <f aca="false">IF(U2543="Yes",1,0)</f>
        <v>0</v>
      </c>
      <c r="X2543" s="15" t="str">
        <f aca="false">IF(F2543&lt;=12,"0-12 months",IF(F2543&lt;=24,"13-24 months",IF(F2543&lt;=48,"25-48 months","49-72 months")))</f>
        <v>49-72 months</v>
      </c>
      <c r="Y2543" s="15" t="str">
        <f aca="false">IF(C2543=1,"Yes","No")</f>
        <v>No</v>
      </c>
      <c r="Z2543" s="15" t="n">
        <f aca="false">COUNTIF(J2543:O2543,"Yes")</f>
        <v>4</v>
      </c>
      <c r="AA2543" s="18" t="n">
        <f aca="false">S2543*W2543</f>
        <v>0</v>
      </c>
      <c r="AB2543" s="15" t="n">
        <f aca="false">(P2543="Month-to-month")+(I2543="Fiber optic")+(R2543="Electronic check")+(F2543&lt;=12)+(M2543="No")+(J2543="No")</f>
        <v>1</v>
      </c>
      <c r="AC2543" s="15" t="str">
        <f aca="false">IF(AB2543&gt;=5,"High",IF(AB2543&gt;=3,"Medium","Low"))</f>
        <v>Low</v>
      </c>
    </row>
    <row r="2544" customFormat="false" ht="15" hidden="false" customHeight="false" outlineLevel="0" collapsed="false">
      <c r="A2544" s="15" t="s">
        <v>2641</v>
      </c>
      <c r="B2544" s="15" t="s">
        <v>98</v>
      </c>
      <c r="C2544" s="15" t="n">
        <v>0</v>
      </c>
      <c r="D2544" s="15" t="s">
        <v>24</v>
      </c>
      <c r="E2544" s="15" t="s">
        <v>26</v>
      </c>
      <c r="F2544" s="15" t="n">
        <v>35</v>
      </c>
      <c r="G2544" s="15" t="s">
        <v>26</v>
      </c>
      <c r="H2544" s="15" t="s">
        <v>24</v>
      </c>
      <c r="I2544" s="15" t="s">
        <v>96</v>
      </c>
      <c r="J2544" s="15" t="s">
        <v>24</v>
      </c>
      <c r="K2544" s="15" t="s">
        <v>24</v>
      </c>
      <c r="L2544" s="15" t="s">
        <v>24</v>
      </c>
      <c r="M2544" s="15" t="s">
        <v>26</v>
      </c>
      <c r="N2544" s="15" t="s">
        <v>26</v>
      </c>
      <c r="O2544" s="15" t="s">
        <v>26</v>
      </c>
      <c r="P2544" s="15" t="s">
        <v>27</v>
      </c>
      <c r="Q2544" s="15" t="s">
        <v>26</v>
      </c>
      <c r="R2544" s="15" t="s">
        <v>17</v>
      </c>
      <c r="S2544" s="18" t="n">
        <v>72.1</v>
      </c>
      <c r="T2544" s="15" t="n">
        <v>2495.15</v>
      </c>
      <c r="U2544" s="15" t="s">
        <v>24</v>
      </c>
      <c r="V2544" s="18" t="n">
        <f aca="false">IF(ISNUMBER(T2544),T2544,0)</f>
        <v>2495.15</v>
      </c>
      <c r="W2544" s="15" t="n">
        <f aca="false">IF(U2544="Yes",1,0)</f>
        <v>0</v>
      </c>
      <c r="X2544" s="15" t="str">
        <f aca="false">IF(F2544&lt;=12,"0-12 months",IF(F2544&lt;=24,"13-24 months",IF(F2544&lt;=48,"25-48 months","49-72 months")))</f>
        <v>25-48 months</v>
      </c>
      <c r="Y2544" s="15" t="str">
        <f aca="false">IF(C2544=1,"Yes","No")</f>
        <v>No</v>
      </c>
      <c r="Z2544" s="15" t="n">
        <f aca="false">COUNTIF(J2544:O2544,"Yes")</f>
        <v>3</v>
      </c>
      <c r="AA2544" s="18" t="n">
        <f aca="false">S2544*W2544</f>
        <v>0</v>
      </c>
      <c r="AB2544" s="15" t="n">
        <f aca="false">(P2544="Month-to-month")+(I2544="Fiber optic")+(R2544="Electronic check")+(F2544&lt;=12)+(M2544="No")+(J2544="No")</f>
        <v>1</v>
      </c>
      <c r="AC2544" s="15" t="str">
        <f aca="false">IF(AB2544&gt;=5,"High",IF(AB2544&gt;=3,"Medium","Low"))</f>
        <v>Low</v>
      </c>
    </row>
    <row r="2545" customFormat="false" ht="15" hidden="false" customHeight="false" outlineLevel="0" collapsed="false">
      <c r="A2545" s="15" t="s">
        <v>2642</v>
      </c>
      <c r="B2545" s="15" t="s">
        <v>98</v>
      </c>
      <c r="C2545" s="15" t="n">
        <v>0</v>
      </c>
      <c r="D2545" s="15" t="s">
        <v>24</v>
      </c>
      <c r="E2545" s="15" t="s">
        <v>24</v>
      </c>
      <c r="F2545" s="15" t="n">
        <v>13</v>
      </c>
      <c r="G2545" s="15" t="s">
        <v>26</v>
      </c>
      <c r="H2545" s="15" t="s">
        <v>26</v>
      </c>
      <c r="I2545" s="15" t="s">
        <v>102</v>
      </c>
      <c r="J2545" s="15" t="s">
        <v>26</v>
      </c>
      <c r="K2545" s="15" t="s">
        <v>24</v>
      </c>
      <c r="L2545" s="15" t="s">
        <v>24</v>
      </c>
      <c r="M2545" s="15" t="s">
        <v>24</v>
      </c>
      <c r="N2545" s="15" t="s">
        <v>26</v>
      </c>
      <c r="O2545" s="15" t="s">
        <v>26</v>
      </c>
      <c r="P2545" s="15" t="s">
        <v>25</v>
      </c>
      <c r="Q2545" s="15" t="s">
        <v>24</v>
      </c>
      <c r="R2545" s="15" t="s">
        <v>17</v>
      </c>
      <c r="S2545" s="18" t="n">
        <v>98.15</v>
      </c>
      <c r="T2545" s="15" t="n">
        <v>1230.25</v>
      </c>
      <c r="U2545" s="15" t="s">
        <v>26</v>
      </c>
      <c r="V2545" s="18" t="n">
        <f aca="false">IF(ISNUMBER(T2545),T2545,0)</f>
        <v>1230.25</v>
      </c>
      <c r="W2545" s="15" t="n">
        <f aca="false">IF(U2545="Yes",1,0)</f>
        <v>1</v>
      </c>
      <c r="X2545" s="15" t="str">
        <f aca="false">IF(F2545&lt;=12,"0-12 months",IF(F2545&lt;=24,"13-24 months",IF(F2545&lt;=48,"25-48 months","49-72 months")))</f>
        <v>13-24 months</v>
      </c>
      <c r="Y2545" s="15" t="str">
        <f aca="false">IF(C2545=1,"Yes","No")</f>
        <v>No</v>
      </c>
      <c r="Z2545" s="15" t="n">
        <f aca="false">COUNTIF(J2545:O2545,"Yes")</f>
        <v>3</v>
      </c>
      <c r="AA2545" s="18" t="n">
        <f aca="false">S2545*W2545</f>
        <v>98.15</v>
      </c>
      <c r="AB2545" s="15" t="n">
        <f aca="false">(P2545="Month-to-month")+(I2545="Fiber optic")+(R2545="Electronic check")+(F2545&lt;=12)+(M2545="No")+(J2545="No")</f>
        <v>3</v>
      </c>
      <c r="AC2545" s="15" t="str">
        <f aca="false">IF(AB2545&gt;=5,"High",IF(AB2545&gt;=3,"Medium","Low"))</f>
        <v>Medium</v>
      </c>
    </row>
    <row r="2546" customFormat="false" ht="15" hidden="false" customHeight="false" outlineLevel="0" collapsed="false">
      <c r="A2546" s="15" t="s">
        <v>2643</v>
      </c>
      <c r="B2546" s="15" t="s">
        <v>94</v>
      </c>
      <c r="C2546" s="15" t="n">
        <v>0</v>
      </c>
      <c r="D2546" s="15" t="s">
        <v>26</v>
      </c>
      <c r="E2546" s="15" t="s">
        <v>24</v>
      </c>
      <c r="F2546" s="15" t="n">
        <v>12</v>
      </c>
      <c r="G2546" s="15" t="s">
        <v>26</v>
      </c>
      <c r="H2546" s="15" t="s">
        <v>26</v>
      </c>
      <c r="I2546" s="15" t="s">
        <v>96</v>
      </c>
      <c r="J2546" s="15" t="s">
        <v>26</v>
      </c>
      <c r="K2546" s="15" t="s">
        <v>24</v>
      </c>
      <c r="L2546" s="15" t="s">
        <v>26</v>
      </c>
      <c r="M2546" s="15" t="s">
        <v>24</v>
      </c>
      <c r="N2546" s="15" t="s">
        <v>26</v>
      </c>
      <c r="O2546" s="15" t="s">
        <v>26</v>
      </c>
      <c r="P2546" s="15" t="s">
        <v>27</v>
      </c>
      <c r="Q2546" s="15" t="s">
        <v>24</v>
      </c>
      <c r="R2546" s="15" t="s">
        <v>15</v>
      </c>
      <c r="S2546" s="18" t="n">
        <v>78.85</v>
      </c>
      <c r="T2546" s="15" t="n">
        <v>876.75</v>
      </c>
      <c r="U2546" s="15" t="s">
        <v>24</v>
      </c>
      <c r="V2546" s="18" t="n">
        <f aca="false">IF(ISNUMBER(T2546),T2546,0)</f>
        <v>876.75</v>
      </c>
      <c r="W2546" s="15" t="n">
        <f aca="false">IF(U2546="Yes",1,0)</f>
        <v>0</v>
      </c>
      <c r="X2546" s="15" t="str">
        <f aca="false">IF(F2546&lt;=12,"0-12 months",IF(F2546&lt;=24,"13-24 months",IF(F2546&lt;=48,"25-48 months","49-72 months")))</f>
        <v>0-12 months</v>
      </c>
      <c r="Y2546" s="15" t="str">
        <f aca="false">IF(C2546=1,"Yes","No")</f>
        <v>No</v>
      </c>
      <c r="Z2546" s="15" t="n">
        <f aca="false">COUNTIF(J2546:O2546,"Yes")</f>
        <v>4</v>
      </c>
      <c r="AA2546" s="18" t="n">
        <f aca="false">S2546*W2546</f>
        <v>0</v>
      </c>
      <c r="AB2546" s="15" t="n">
        <f aca="false">(P2546="Month-to-month")+(I2546="Fiber optic")+(R2546="Electronic check")+(F2546&lt;=12)+(M2546="No")+(J2546="No")</f>
        <v>3</v>
      </c>
      <c r="AC2546" s="15" t="str">
        <f aca="false">IF(AB2546&gt;=5,"High",IF(AB2546&gt;=3,"Medium","Low"))</f>
        <v>Medium</v>
      </c>
    </row>
    <row r="2547" customFormat="false" ht="15" hidden="false" customHeight="false" outlineLevel="0" collapsed="false">
      <c r="A2547" s="15" t="s">
        <v>2644</v>
      </c>
      <c r="B2547" s="15" t="s">
        <v>94</v>
      </c>
      <c r="C2547" s="15" t="n">
        <v>0</v>
      </c>
      <c r="D2547" s="15" t="s">
        <v>26</v>
      </c>
      <c r="E2547" s="15" t="s">
        <v>26</v>
      </c>
      <c r="F2547" s="15" t="n">
        <v>62</v>
      </c>
      <c r="G2547" s="15" t="s">
        <v>26</v>
      </c>
      <c r="H2547" s="15" t="s">
        <v>24</v>
      </c>
      <c r="I2547" s="15" t="s">
        <v>96</v>
      </c>
      <c r="J2547" s="15" t="s">
        <v>26</v>
      </c>
      <c r="K2547" s="15" t="s">
        <v>24</v>
      </c>
      <c r="L2547" s="15" t="s">
        <v>26</v>
      </c>
      <c r="M2547" s="15" t="s">
        <v>26</v>
      </c>
      <c r="N2547" s="15" t="s">
        <v>26</v>
      </c>
      <c r="O2547" s="15" t="s">
        <v>24</v>
      </c>
      <c r="P2547" s="15" t="s">
        <v>27</v>
      </c>
      <c r="Q2547" s="15" t="s">
        <v>26</v>
      </c>
      <c r="R2547" s="15" t="s">
        <v>19</v>
      </c>
      <c r="S2547" s="18" t="n">
        <v>70.75</v>
      </c>
      <c r="T2547" s="15" t="n">
        <v>4263.45</v>
      </c>
      <c r="U2547" s="15" t="s">
        <v>24</v>
      </c>
      <c r="V2547" s="18" t="n">
        <f aca="false">IF(ISNUMBER(T2547),T2547,0)</f>
        <v>4263.45</v>
      </c>
      <c r="W2547" s="15" t="n">
        <f aca="false">IF(U2547="Yes",1,0)</f>
        <v>0</v>
      </c>
      <c r="X2547" s="15" t="str">
        <f aca="false">IF(F2547&lt;=12,"0-12 months",IF(F2547&lt;=24,"13-24 months",IF(F2547&lt;=48,"25-48 months","49-72 months")))</f>
        <v>49-72 months</v>
      </c>
      <c r="Y2547" s="15" t="str">
        <f aca="false">IF(C2547=1,"Yes","No")</f>
        <v>No</v>
      </c>
      <c r="Z2547" s="15" t="n">
        <f aca="false">COUNTIF(J2547:O2547,"Yes")</f>
        <v>4</v>
      </c>
      <c r="AA2547" s="18" t="n">
        <f aca="false">S2547*W2547</f>
        <v>0</v>
      </c>
      <c r="AB2547" s="15" t="n">
        <f aca="false">(P2547="Month-to-month")+(I2547="Fiber optic")+(R2547="Electronic check")+(F2547&lt;=12)+(M2547="No")+(J2547="No")</f>
        <v>0</v>
      </c>
      <c r="AC2547" s="15" t="str">
        <f aca="false">IF(AB2547&gt;=5,"High",IF(AB2547&gt;=3,"Medium","Low"))</f>
        <v>Low</v>
      </c>
    </row>
    <row r="2548" customFormat="false" ht="15" hidden="false" customHeight="false" outlineLevel="0" collapsed="false">
      <c r="A2548" s="15" t="s">
        <v>2645</v>
      </c>
      <c r="B2548" s="15" t="s">
        <v>94</v>
      </c>
      <c r="C2548" s="15" t="n">
        <v>0</v>
      </c>
      <c r="D2548" s="15" t="s">
        <v>24</v>
      </c>
      <c r="E2548" s="15" t="s">
        <v>24</v>
      </c>
      <c r="F2548" s="15" t="n">
        <v>25</v>
      </c>
      <c r="G2548" s="15" t="s">
        <v>26</v>
      </c>
      <c r="H2548" s="15" t="s">
        <v>24</v>
      </c>
      <c r="I2548" s="15" t="s">
        <v>96</v>
      </c>
      <c r="J2548" s="15" t="s">
        <v>26</v>
      </c>
      <c r="K2548" s="15" t="s">
        <v>24</v>
      </c>
      <c r="L2548" s="15" t="s">
        <v>24</v>
      </c>
      <c r="M2548" s="15" t="s">
        <v>26</v>
      </c>
      <c r="N2548" s="15" t="s">
        <v>26</v>
      </c>
      <c r="O2548" s="15" t="s">
        <v>26</v>
      </c>
      <c r="P2548" s="15" t="s">
        <v>25</v>
      </c>
      <c r="Q2548" s="15" t="s">
        <v>26</v>
      </c>
      <c r="R2548" s="15" t="s">
        <v>21</v>
      </c>
      <c r="S2548" s="18" t="n">
        <v>76.15</v>
      </c>
      <c r="T2548" s="15" t="n">
        <v>1992.95</v>
      </c>
      <c r="U2548" s="15" t="s">
        <v>24</v>
      </c>
      <c r="V2548" s="18" t="n">
        <f aca="false">IF(ISNUMBER(T2548),T2548,0)</f>
        <v>1992.95</v>
      </c>
      <c r="W2548" s="15" t="n">
        <f aca="false">IF(U2548="Yes",1,0)</f>
        <v>0</v>
      </c>
      <c r="X2548" s="15" t="str">
        <f aca="false">IF(F2548&lt;=12,"0-12 months",IF(F2548&lt;=24,"13-24 months",IF(F2548&lt;=48,"25-48 months","49-72 months")))</f>
        <v>25-48 months</v>
      </c>
      <c r="Y2548" s="15" t="str">
        <f aca="false">IF(C2548=1,"Yes","No")</f>
        <v>No</v>
      </c>
      <c r="Z2548" s="15" t="n">
        <f aca="false">COUNTIF(J2548:O2548,"Yes")</f>
        <v>4</v>
      </c>
      <c r="AA2548" s="18" t="n">
        <f aca="false">S2548*W2548</f>
        <v>0</v>
      </c>
      <c r="AB2548" s="15" t="n">
        <f aca="false">(P2548="Month-to-month")+(I2548="Fiber optic")+(R2548="Electronic check")+(F2548&lt;=12)+(M2548="No")+(J2548="No")</f>
        <v>1</v>
      </c>
      <c r="AC2548" s="15" t="str">
        <f aca="false">IF(AB2548&gt;=5,"High",IF(AB2548&gt;=3,"Medium","Low"))</f>
        <v>Low</v>
      </c>
    </row>
    <row r="2549" customFormat="false" ht="15" hidden="false" customHeight="false" outlineLevel="0" collapsed="false">
      <c r="A2549" s="15" t="s">
        <v>2646</v>
      </c>
      <c r="B2549" s="15" t="s">
        <v>94</v>
      </c>
      <c r="C2549" s="15" t="n">
        <v>0</v>
      </c>
      <c r="D2549" s="15" t="s">
        <v>24</v>
      </c>
      <c r="E2549" s="15" t="s">
        <v>24</v>
      </c>
      <c r="F2549" s="15" t="n">
        <v>52</v>
      </c>
      <c r="G2549" s="15" t="s">
        <v>24</v>
      </c>
      <c r="H2549" s="15" t="s">
        <v>95</v>
      </c>
      <c r="I2549" s="15" t="s">
        <v>96</v>
      </c>
      <c r="J2549" s="15" t="s">
        <v>26</v>
      </c>
      <c r="K2549" s="15" t="s">
        <v>26</v>
      </c>
      <c r="L2549" s="15" t="s">
        <v>24</v>
      </c>
      <c r="M2549" s="15" t="s">
        <v>26</v>
      </c>
      <c r="N2549" s="15" t="s">
        <v>24</v>
      </c>
      <c r="O2549" s="15" t="s">
        <v>24</v>
      </c>
      <c r="P2549" s="15" t="s">
        <v>29</v>
      </c>
      <c r="Q2549" s="15" t="s">
        <v>24</v>
      </c>
      <c r="R2549" s="15" t="s">
        <v>17</v>
      </c>
      <c r="S2549" s="18" t="n">
        <v>39.1</v>
      </c>
      <c r="T2549" s="15" t="n">
        <v>1982.1</v>
      </c>
      <c r="U2549" s="15" t="s">
        <v>24</v>
      </c>
      <c r="V2549" s="18" t="n">
        <f aca="false">IF(ISNUMBER(T2549),T2549,0)</f>
        <v>1982.1</v>
      </c>
      <c r="W2549" s="15" t="n">
        <f aca="false">IF(U2549="Yes",1,0)</f>
        <v>0</v>
      </c>
      <c r="X2549" s="15" t="str">
        <f aca="false">IF(F2549&lt;=12,"0-12 months",IF(F2549&lt;=24,"13-24 months",IF(F2549&lt;=48,"25-48 months","49-72 months")))</f>
        <v>49-72 months</v>
      </c>
      <c r="Y2549" s="15" t="str">
        <f aca="false">IF(C2549=1,"Yes","No")</f>
        <v>No</v>
      </c>
      <c r="Z2549" s="15" t="n">
        <f aca="false">COUNTIF(J2549:O2549,"Yes")</f>
        <v>3</v>
      </c>
      <c r="AA2549" s="18" t="n">
        <f aca="false">S2549*W2549</f>
        <v>0</v>
      </c>
      <c r="AB2549" s="15" t="n">
        <f aca="false">(P2549="Month-to-month")+(I2549="Fiber optic")+(R2549="Electronic check")+(F2549&lt;=12)+(M2549="No")+(J2549="No")</f>
        <v>0</v>
      </c>
      <c r="AC2549" s="15" t="str">
        <f aca="false">IF(AB2549&gt;=5,"High",IF(AB2549&gt;=3,"Medium","Low"))</f>
        <v>Low</v>
      </c>
    </row>
    <row r="2550" customFormat="false" ht="15" hidden="false" customHeight="false" outlineLevel="0" collapsed="false">
      <c r="A2550" s="15" t="s">
        <v>2647</v>
      </c>
      <c r="B2550" s="15" t="s">
        <v>98</v>
      </c>
      <c r="C2550" s="15" t="n">
        <v>1</v>
      </c>
      <c r="D2550" s="15" t="s">
        <v>24</v>
      </c>
      <c r="E2550" s="15" t="s">
        <v>24</v>
      </c>
      <c r="F2550" s="15" t="n">
        <v>8</v>
      </c>
      <c r="G2550" s="15" t="s">
        <v>26</v>
      </c>
      <c r="H2550" s="15" t="s">
        <v>24</v>
      </c>
      <c r="I2550" s="15" t="s">
        <v>102</v>
      </c>
      <c r="J2550" s="15" t="s">
        <v>24</v>
      </c>
      <c r="K2550" s="15" t="s">
        <v>24</v>
      </c>
      <c r="L2550" s="15" t="s">
        <v>24</v>
      </c>
      <c r="M2550" s="15" t="s">
        <v>24</v>
      </c>
      <c r="N2550" s="15" t="s">
        <v>24</v>
      </c>
      <c r="O2550" s="15" t="s">
        <v>24</v>
      </c>
      <c r="P2550" s="15" t="s">
        <v>25</v>
      </c>
      <c r="Q2550" s="15" t="s">
        <v>26</v>
      </c>
      <c r="R2550" s="15" t="s">
        <v>21</v>
      </c>
      <c r="S2550" s="18" t="n">
        <v>69.95</v>
      </c>
      <c r="T2550" s="15" t="n">
        <v>562.7</v>
      </c>
      <c r="U2550" s="15" t="s">
        <v>24</v>
      </c>
      <c r="V2550" s="18" t="n">
        <f aca="false">IF(ISNUMBER(T2550),T2550,0)</f>
        <v>562.7</v>
      </c>
      <c r="W2550" s="15" t="n">
        <f aca="false">IF(U2550="Yes",1,0)</f>
        <v>0</v>
      </c>
      <c r="X2550" s="15" t="str">
        <f aca="false">IF(F2550&lt;=12,"0-12 months",IF(F2550&lt;=24,"13-24 months",IF(F2550&lt;=48,"25-48 months","49-72 months")))</f>
        <v>0-12 months</v>
      </c>
      <c r="Y2550" s="15" t="str">
        <f aca="false">IF(C2550=1,"Yes","No")</f>
        <v>Yes</v>
      </c>
      <c r="Z2550" s="15" t="n">
        <f aca="false">COUNTIF(J2550:O2550,"Yes")</f>
        <v>0</v>
      </c>
      <c r="AA2550" s="18" t="n">
        <f aca="false">S2550*W2550</f>
        <v>0</v>
      </c>
      <c r="AB2550" s="15" t="n">
        <f aca="false">(P2550="Month-to-month")+(I2550="Fiber optic")+(R2550="Electronic check")+(F2550&lt;=12)+(M2550="No")+(J2550="No")</f>
        <v>5</v>
      </c>
      <c r="AC2550" s="15" t="str">
        <f aca="false">IF(AB2550&gt;=5,"High",IF(AB2550&gt;=3,"Medium","Low"))</f>
        <v>High</v>
      </c>
    </row>
    <row r="2551" customFormat="false" ht="15" hidden="false" customHeight="false" outlineLevel="0" collapsed="false">
      <c r="A2551" s="15" t="s">
        <v>2648</v>
      </c>
      <c r="B2551" s="15" t="s">
        <v>98</v>
      </c>
      <c r="C2551" s="15" t="n">
        <v>0</v>
      </c>
      <c r="D2551" s="15" t="s">
        <v>24</v>
      </c>
      <c r="E2551" s="15" t="s">
        <v>24</v>
      </c>
      <c r="F2551" s="15" t="n">
        <v>2</v>
      </c>
      <c r="G2551" s="15" t="s">
        <v>26</v>
      </c>
      <c r="H2551" s="15" t="s">
        <v>24</v>
      </c>
      <c r="I2551" s="15" t="s">
        <v>24</v>
      </c>
      <c r="J2551" s="15" t="s">
        <v>28</v>
      </c>
      <c r="K2551" s="15" t="s">
        <v>28</v>
      </c>
      <c r="L2551" s="15" t="s">
        <v>28</v>
      </c>
      <c r="M2551" s="15" t="s">
        <v>28</v>
      </c>
      <c r="N2551" s="15" t="s">
        <v>28</v>
      </c>
      <c r="O2551" s="15" t="s">
        <v>28</v>
      </c>
      <c r="P2551" s="15" t="s">
        <v>25</v>
      </c>
      <c r="Q2551" s="15" t="s">
        <v>24</v>
      </c>
      <c r="R2551" s="15" t="s">
        <v>17</v>
      </c>
      <c r="S2551" s="18" t="n">
        <v>20.05</v>
      </c>
      <c r="T2551" s="15" t="n">
        <v>33.7</v>
      </c>
      <c r="U2551" s="15" t="s">
        <v>24</v>
      </c>
      <c r="V2551" s="18" t="n">
        <f aca="false">IF(ISNUMBER(T2551),T2551,0)</f>
        <v>33.7</v>
      </c>
      <c r="W2551" s="15" t="n">
        <f aca="false">IF(U2551="Yes",1,0)</f>
        <v>0</v>
      </c>
      <c r="X2551" s="15" t="str">
        <f aca="false">IF(F2551&lt;=12,"0-12 months",IF(F2551&lt;=24,"13-24 months",IF(F2551&lt;=48,"25-48 months","49-72 months")))</f>
        <v>0-12 months</v>
      </c>
      <c r="Y2551" s="15" t="str">
        <f aca="false">IF(C2551=1,"Yes","No")</f>
        <v>No</v>
      </c>
      <c r="Z2551" s="15" t="n">
        <f aca="false">COUNTIF(J2551:O2551,"Yes")</f>
        <v>0</v>
      </c>
      <c r="AA2551" s="18" t="n">
        <f aca="false">S2551*W2551</f>
        <v>0</v>
      </c>
      <c r="AB2551" s="15" t="n">
        <f aca="false">(P2551="Month-to-month")+(I2551="Fiber optic")+(R2551="Electronic check")+(F2551&lt;=12)+(M2551="No")+(J2551="No")</f>
        <v>2</v>
      </c>
      <c r="AC2551" s="15" t="str">
        <f aca="false">IF(AB2551&gt;=5,"High",IF(AB2551&gt;=3,"Medium","Low"))</f>
        <v>Low</v>
      </c>
    </row>
    <row r="2552" customFormat="false" ht="15" hidden="false" customHeight="false" outlineLevel="0" collapsed="false">
      <c r="A2552" s="15" t="s">
        <v>2649</v>
      </c>
      <c r="B2552" s="15" t="s">
        <v>94</v>
      </c>
      <c r="C2552" s="15" t="n">
        <v>0</v>
      </c>
      <c r="D2552" s="15" t="s">
        <v>26</v>
      </c>
      <c r="E2552" s="15" t="s">
        <v>26</v>
      </c>
      <c r="F2552" s="15" t="n">
        <v>56</v>
      </c>
      <c r="G2552" s="15" t="s">
        <v>26</v>
      </c>
      <c r="H2552" s="15" t="s">
        <v>24</v>
      </c>
      <c r="I2552" s="15" t="s">
        <v>24</v>
      </c>
      <c r="J2552" s="15" t="s">
        <v>28</v>
      </c>
      <c r="K2552" s="15" t="s">
        <v>28</v>
      </c>
      <c r="L2552" s="15" t="s">
        <v>28</v>
      </c>
      <c r="M2552" s="15" t="s">
        <v>28</v>
      </c>
      <c r="N2552" s="15" t="s">
        <v>28</v>
      </c>
      <c r="O2552" s="15" t="s">
        <v>28</v>
      </c>
      <c r="P2552" s="15" t="s">
        <v>29</v>
      </c>
      <c r="Q2552" s="15" t="s">
        <v>24</v>
      </c>
      <c r="R2552" s="15" t="s">
        <v>17</v>
      </c>
      <c r="S2552" s="18" t="n">
        <v>20.05</v>
      </c>
      <c r="T2552" s="15" t="n">
        <v>1090.1</v>
      </c>
      <c r="U2552" s="15" t="s">
        <v>24</v>
      </c>
      <c r="V2552" s="18" t="n">
        <f aca="false">IF(ISNUMBER(T2552),T2552,0)</f>
        <v>1090.1</v>
      </c>
      <c r="W2552" s="15" t="n">
        <f aca="false">IF(U2552="Yes",1,0)</f>
        <v>0</v>
      </c>
      <c r="X2552" s="15" t="str">
        <f aca="false">IF(F2552&lt;=12,"0-12 months",IF(F2552&lt;=24,"13-24 months",IF(F2552&lt;=48,"25-48 months","49-72 months")))</f>
        <v>49-72 months</v>
      </c>
      <c r="Y2552" s="15" t="str">
        <f aca="false">IF(C2552=1,"Yes","No")</f>
        <v>No</v>
      </c>
      <c r="Z2552" s="15" t="n">
        <f aca="false">COUNTIF(J2552:O2552,"Yes")</f>
        <v>0</v>
      </c>
      <c r="AA2552" s="18" t="n">
        <f aca="false">S2552*W2552</f>
        <v>0</v>
      </c>
      <c r="AB2552" s="15" t="n">
        <f aca="false">(P2552="Month-to-month")+(I2552="Fiber optic")+(R2552="Electronic check")+(F2552&lt;=12)+(M2552="No")+(J2552="No")</f>
        <v>0</v>
      </c>
      <c r="AC2552" s="15" t="str">
        <f aca="false">IF(AB2552&gt;=5,"High",IF(AB2552&gt;=3,"Medium","Low"))</f>
        <v>Low</v>
      </c>
    </row>
    <row r="2553" customFormat="false" ht="15" hidden="false" customHeight="false" outlineLevel="0" collapsed="false">
      <c r="A2553" s="15" t="s">
        <v>2650</v>
      </c>
      <c r="B2553" s="15" t="s">
        <v>94</v>
      </c>
      <c r="C2553" s="15" t="n">
        <v>0</v>
      </c>
      <c r="D2553" s="15" t="s">
        <v>24</v>
      </c>
      <c r="E2553" s="15" t="s">
        <v>24</v>
      </c>
      <c r="F2553" s="15" t="n">
        <v>12</v>
      </c>
      <c r="G2553" s="15" t="s">
        <v>26</v>
      </c>
      <c r="H2553" s="15" t="s">
        <v>24</v>
      </c>
      <c r="I2553" s="15" t="s">
        <v>24</v>
      </c>
      <c r="J2553" s="15" t="s">
        <v>28</v>
      </c>
      <c r="K2553" s="15" t="s">
        <v>28</v>
      </c>
      <c r="L2553" s="15" t="s">
        <v>28</v>
      </c>
      <c r="M2553" s="15" t="s">
        <v>28</v>
      </c>
      <c r="N2553" s="15" t="s">
        <v>28</v>
      </c>
      <c r="O2553" s="15" t="s">
        <v>28</v>
      </c>
      <c r="P2553" s="15" t="s">
        <v>25</v>
      </c>
      <c r="Q2553" s="15" t="s">
        <v>24</v>
      </c>
      <c r="R2553" s="15" t="s">
        <v>19</v>
      </c>
      <c r="S2553" s="18" t="n">
        <v>19.45</v>
      </c>
      <c r="T2553" s="15" t="n">
        <v>227.45</v>
      </c>
      <c r="U2553" s="15" t="s">
        <v>24</v>
      </c>
      <c r="V2553" s="18" t="n">
        <f aca="false">IF(ISNUMBER(T2553),T2553,0)</f>
        <v>227.45</v>
      </c>
      <c r="W2553" s="15" t="n">
        <f aca="false">IF(U2553="Yes",1,0)</f>
        <v>0</v>
      </c>
      <c r="X2553" s="15" t="str">
        <f aca="false">IF(F2553&lt;=12,"0-12 months",IF(F2553&lt;=24,"13-24 months",IF(F2553&lt;=48,"25-48 months","49-72 months")))</f>
        <v>0-12 months</v>
      </c>
      <c r="Y2553" s="15" t="str">
        <f aca="false">IF(C2553=1,"Yes","No")</f>
        <v>No</v>
      </c>
      <c r="Z2553" s="15" t="n">
        <f aca="false">COUNTIF(J2553:O2553,"Yes")</f>
        <v>0</v>
      </c>
      <c r="AA2553" s="18" t="n">
        <f aca="false">S2553*W2553</f>
        <v>0</v>
      </c>
      <c r="AB2553" s="15" t="n">
        <f aca="false">(P2553="Month-to-month")+(I2553="Fiber optic")+(R2553="Electronic check")+(F2553&lt;=12)+(M2553="No")+(J2553="No")</f>
        <v>2</v>
      </c>
      <c r="AC2553" s="15" t="str">
        <f aca="false">IF(AB2553&gt;=5,"High",IF(AB2553&gt;=3,"Medium","Low"))</f>
        <v>Low</v>
      </c>
    </row>
    <row r="2554" customFormat="false" ht="15" hidden="false" customHeight="false" outlineLevel="0" collapsed="false">
      <c r="A2554" s="15" t="s">
        <v>2651</v>
      </c>
      <c r="B2554" s="15" t="s">
        <v>94</v>
      </c>
      <c r="C2554" s="15" t="n">
        <v>0</v>
      </c>
      <c r="D2554" s="15" t="s">
        <v>26</v>
      </c>
      <c r="E2554" s="15" t="s">
        <v>24</v>
      </c>
      <c r="F2554" s="15" t="n">
        <v>47</v>
      </c>
      <c r="G2554" s="15" t="s">
        <v>26</v>
      </c>
      <c r="H2554" s="15" t="s">
        <v>26</v>
      </c>
      <c r="I2554" s="15" t="s">
        <v>24</v>
      </c>
      <c r="J2554" s="15" t="s">
        <v>28</v>
      </c>
      <c r="K2554" s="15" t="s">
        <v>28</v>
      </c>
      <c r="L2554" s="15" t="s">
        <v>28</v>
      </c>
      <c r="M2554" s="15" t="s">
        <v>28</v>
      </c>
      <c r="N2554" s="15" t="s">
        <v>28</v>
      </c>
      <c r="O2554" s="15" t="s">
        <v>28</v>
      </c>
      <c r="P2554" s="15" t="s">
        <v>27</v>
      </c>
      <c r="Q2554" s="15" t="s">
        <v>24</v>
      </c>
      <c r="R2554" s="15" t="s">
        <v>15</v>
      </c>
      <c r="S2554" s="18" t="n">
        <v>26.9</v>
      </c>
      <c r="T2554" s="15" t="n">
        <v>1250.85</v>
      </c>
      <c r="U2554" s="15" t="s">
        <v>24</v>
      </c>
      <c r="V2554" s="18" t="n">
        <f aca="false">IF(ISNUMBER(T2554),T2554,0)</f>
        <v>1250.85</v>
      </c>
      <c r="W2554" s="15" t="n">
        <f aca="false">IF(U2554="Yes",1,0)</f>
        <v>0</v>
      </c>
      <c r="X2554" s="15" t="str">
        <f aca="false">IF(F2554&lt;=12,"0-12 months",IF(F2554&lt;=24,"13-24 months",IF(F2554&lt;=48,"25-48 months","49-72 months")))</f>
        <v>25-48 months</v>
      </c>
      <c r="Y2554" s="15" t="str">
        <f aca="false">IF(C2554=1,"Yes","No")</f>
        <v>No</v>
      </c>
      <c r="Z2554" s="15" t="n">
        <f aca="false">COUNTIF(J2554:O2554,"Yes")</f>
        <v>0</v>
      </c>
      <c r="AA2554" s="18" t="n">
        <f aca="false">S2554*W2554</f>
        <v>0</v>
      </c>
      <c r="AB2554" s="15" t="n">
        <f aca="false">(P2554="Month-to-month")+(I2554="Fiber optic")+(R2554="Electronic check")+(F2554&lt;=12)+(M2554="No")+(J2554="No")</f>
        <v>1</v>
      </c>
      <c r="AC2554" s="15" t="str">
        <f aca="false">IF(AB2554&gt;=5,"High",IF(AB2554&gt;=3,"Medium","Low"))</f>
        <v>Low</v>
      </c>
    </row>
    <row r="2555" customFormat="false" ht="15" hidden="false" customHeight="false" outlineLevel="0" collapsed="false">
      <c r="A2555" s="15" t="s">
        <v>2652</v>
      </c>
      <c r="B2555" s="15" t="s">
        <v>98</v>
      </c>
      <c r="C2555" s="15" t="n">
        <v>1</v>
      </c>
      <c r="D2555" s="15" t="s">
        <v>24</v>
      </c>
      <c r="E2555" s="15" t="s">
        <v>24</v>
      </c>
      <c r="F2555" s="15" t="n">
        <v>2</v>
      </c>
      <c r="G2555" s="15" t="s">
        <v>26</v>
      </c>
      <c r="H2555" s="15" t="s">
        <v>24</v>
      </c>
      <c r="I2555" s="15" t="s">
        <v>24</v>
      </c>
      <c r="J2555" s="15" t="s">
        <v>28</v>
      </c>
      <c r="K2555" s="15" t="s">
        <v>28</v>
      </c>
      <c r="L2555" s="15" t="s">
        <v>28</v>
      </c>
      <c r="M2555" s="15" t="s">
        <v>28</v>
      </c>
      <c r="N2555" s="15" t="s">
        <v>28</v>
      </c>
      <c r="O2555" s="15" t="s">
        <v>28</v>
      </c>
      <c r="P2555" s="15" t="s">
        <v>25</v>
      </c>
      <c r="Q2555" s="15" t="s">
        <v>24</v>
      </c>
      <c r="R2555" s="15" t="s">
        <v>15</v>
      </c>
      <c r="S2555" s="18" t="n">
        <v>19.2</v>
      </c>
      <c r="T2555" s="15" t="n">
        <v>37.2</v>
      </c>
      <c r="U2555" s="15" t="s">
        <v>24</v>
      </c>
      <c r="V2555" s="18" t="n">
        <f aca="false">IF(ISNUMBER(T2555),T2555,0)</f>
        <v>37.2</v>
      </c>
      <c r="W2555" s="15" t="n">
        <f aca="false">IF(U2555="Yes",1,0)</f>
        <v>0</v>
      </c>
      <c r="X2555" s="15" t="str">
        <f aca="false">IF(F2555&lt;=12,"0-12 months",IF(F2555&lt;=24,"13-24 months",IF(F2555&lt;=48,"25-48 months","49-72 months")))</f>
        <v>0-12 months</v>
      </c>
      <c r="Y2555" s="15" t="str">
        <f aca="false">IF(C2555=1,"Yes","No")</f>
        <v>Yes</v>
      </c>
      <c r="Z2555" s="15" t="n">
        <f aca="false">COUNTIF(J2555:O2555,"Yes")</f>
        <v>0</v>
      </c>
      <c r="AA2555" s="18" t="n">
        <f aca="false">S2555*W2555</f>
        <v>0</v>
      </c>
      <c r="AB2555" s="15" t="n">
        <f aca="false">(P2555="Month-to-month")+(I2555="Fiber optic")+(R2555="Electronic check")+(F2555&lt;=12)+(M2555="No")+(J2555="No")</f>
        <v>3</v>
      </c>
      <c r="AC2555" s="15" t="str">
        <f aca="false">IF(AB2555&gt;=5,"High",IF(AB2555&gt;=3,"Medium","Low"))</f>
        <v>Medium</v>
      </c>
    </row>
    <row r="2556" customFormat="false" ht="15" hidden="false" customHeight="false" outlineLevel="0" collapsed="false">
      <c r="A2556" s="15" t="s">
        <v>2653</v>
      </c>
      <c r="B2556" s="15" t="s">
        <v>94</v>
      </c>
      <c r="C2556" s="15" t="n">
        <v>0</v>
      </c>
      <c r="D2556" s="15" t="s">
        <v>24</v>
      </c>
      <c r="E2556" s="15" t="s">
        <v>24</v>
      </c>
      <c r="F2556" s="15" t="n">
        <v>18</v>
      </c>
      <c r="G2556" s="15" t="s">
        <v>26</v>
      </c>
      <c r="H2556" s="15" t="s">
        <v>24</v>
      </c>
      <c r="I2556" s="15" t="s">
        <v>96</v>
      </c>
      <c r="J2556" s="15" t="s">
        <v>24</v>
      </c>
      <c r="K2556" s="15" t="s">
        <v>24</v>
      </c>
      <c r="L2556" s="15" t="s">
        <v>26</v>
      </c>
      <c r="M2556" s="15" t="s">
        <v>24</v>
      </c>
      <c r="N2556" s="15" t="s">
        <v>24</v>
      </c>
      <c r="O2556" s="15" t="s">
        <v>24</v>
      </c>
      <c r="P2556" s="15" t="s">
        <v>25</v>
      </c>
      <c r="Q2556" s="15" t="s">
        <v>26</v>
      </c>
      <c r="R2556" s="15" t="s">
        <v>17</v>
      </c>
      <c r="S2556" s="18" t="n">
        <v>50</v>
      </c>
      <c r="T2556" s="15" t="n">
        <v>892.7</v>
      </c>
      <c r="U2556" s="15" t="s">
        <v>24</v>
      </c>
      <c r="V2556" s="18" t="n">
        <f aca="false">IF(ISNUMBER(T2556),T2556,0)</f>
        <v>892.7</v>
      </c>
      <c r="W2556" s="15" t="n">
        <f aca="false">IF(U2556="Yes",1,0)</f>
        <v>0</v>
      </c>
      <c r="X2556" s="15" t="str">
        <f aca="false">IF(F2556&lt;=12,"0-12 months",IF(F2556&lt;=24,"13-24 months",IF(F2556&lt;=48,"25-48 months","49-72 months")))</f>
        <v>13-24 months</v>
      </c>
      <c r="Y2556" s="15" t="str">
        <f aca="false">IF(C2556=1,"Yes","No")</f>
        <v>No</v>
      </c>
      <c r="Z2556" s="15" t="n">
        <f aca="false">COUNTIF(J2556:O2556,"Yes")</f>
        <v>1</v>
      </c>
      <c r="AA2556" s="18" t="n">
        <f aca="false">S2556*W2556</f>
        <v>0</v>
      </c>
      <c r="AB2556" s="15" t="n">
        <f aca="false">(P2556="Month-to-month")+(I2556="Fiber optic")+(R2556="Electronic check")+(F2556&lt;=12)+(M2556="No")+(J2556="No")</f>
        <v>3</v>
      </c>
      <c r="AC2556" s="15" t="str">
        <f aca="false">IF(AB2556&gt;=5,"High",IF(AB2556&gt;=3,"Medium","Low"))</f>
        <v>Medium</v>
      </c>
    </row>
    <row r="2557" customFormat="false" ht="15" hidden="false" customHeight="false" outlineLevel="0" collapsed="false">
      <c r="A2557" s="15" t="s">
        <v>2654</v>
      </c>
      <c r="B2557" s="15" t="s">
        <v>94</v>
      </c>
      <c r="C2557" s="15" t="n">
        <v>0</v>
      </c>
      <c r="D2557" s="15" t="s">
        <v>24</v>
      </c>
      <c r="E2557" s="15" t="s">
        <v>24</v>
      </c>
      <c r="F2557" s="15" t="n">
        <v>8</v>
      </c>
      <c r="G2557" s="15" t="s">
        <v>26</v>
      </c>
      <c r="H2557" s="15" t="s">
        <v>24</v>
      </c>
      <c r="I2557" s="15" t="s">
        <v>96</v>
      </c>
      <c r="J2557" s="15" t="s">
        <v>26</v>
      </c>
      <c r="K2557" s="15" t="s">
        <v>24</v>
      </c>
      <c r="L2557" s="15" t="s">
        <v>24</v>
      </c>
      <c r="M2557" s="15" t="s">
        <v>24</v>
      </c>
      <c r="N2557" s="15" t="s">
        <v>26</v>
      </c>
      <c r="O2557" s="15" t="s">
        <v>24</v>
      </c>
      <c r="P2557" s="15" t="s">
        <v>25</v>
      </c>
      <c r="Q2557" s="15" t="s">
        <v>26</v>
      </c>
      <c r="R2557" s="15" t="s">
        <v>15</v>
      </c>
      <c r="S2557" s="18" t="n">
        <v>60</v>
      </c>
      <c r="T2557" s="15" t="n">
        <v>487.75</v>
      </c>
      <c r="U2557" s="15" t="s">
        <v>24</v>
      </c>
      <c r="V2557" s="18" t="n">
        <f aca="false">IF(ISNUMBER(T2557),T2557,0)</f>
        <v>487.75</v>
      </c>
      <c r="W2557" s="15" t="n">
        <f aca="false">IF(U2557="Yes",1,0)</f>
        <v>0</v>
      </c>
      <c r="X2557" s="15" t="str">
        <f aca="false">IF(F2557&lt;=12,"0-12 months",IF(F2557&lt;=24,"13-24 months",IF(F2557&lt;=48,"25-48 months","49-72 months")))</f>
        <v>0-12 months</v>
      </c>
      <c r="Y2557" s="15" t="str">
        <f aca="false">IF(C2557=1,"Yes","No")</f>
        <v>No</v>
      </c>
      <c r="Z2557" s="15" t="n">
        <f aca="false">COUNTIF(J2557:O2557,"Yes")</f>
        <v>2</v>
      </c>
      <c r="AA2557" s="18" t="n">
        <f aca="false">S2557*W2557</f>
        <v>0</v>
      </c>
      <c r="AB2557" s="15" t="n">
        <f aca="false">(P2557="Month-to-month")+(I2557="Fiber optic")+(R2557="Electronic check")+(F2557&lt;=12)+(M2557="No")+(J2557="No")</f>
        <v>4</v>
      </c>
      <c r="AC2557" s="15" t="str">
        <f aca="false">IF(AB2557&gt;=5,"High",IF(AB2557&gt;=3,"Medium","Low"))</f>
        <v>Medium</v>
      </c>
    </row>
    <row r="2558" customFormat="false" ht="15" hidden="false" customHeight="false" outlineLevel="0" collapsed="false">
      <c r="A2558" s="15" t="s">
        <v>2655</v>
      </c>
      <c r="B2558" s="15" t="s">
        <v>98</v>
      </c>
      <c r="C2558" s="15" t="n">
        <v>0</v>
      </c>
      <c r="D2558" s="15" t="s">
        <v>26</v>
      </c>
      <c r="E2558" s="15" t="s">
        <v>24</v>
      </c>
      <c r="F2558" s="15" t="n">
        <v>45</v>
      </c>
      <c r="G2558" s="15" t="s">
        <v>26</v>
      </c>
      <c r="H2558" s="15" t="s">
        <v>26</v>
      </c>
      <c r="I2558" s="15" t="s">
        <v>102</v>
      </c>
      <c r="J2558" s="15" t="s">
        <v>26</v>
      </c>
      <c r="K2558" s="15" t="s">
        <v>24</v>
      </c>
      <c r="L2558" s="15" t="s">
        <v>26</v>
      </c>
      <c r="M2558" s="15" t="s">
        <v>24</v>
      </c>
      <c r="N2558" s="15" t="s">
        <v>24</v>
      </c>
      <c r="O2558" s="15" t="s">
        <v>24</v>
      </c>
      <c r="P2558" s="15" t="s">
        <v>25</v>
      </c>
      <c r="Q2558" s="15" t="s">
        <v>26</v>
      </c>
      <c r="R2558" s="15" t="s">
        <v>17</v>
      </c>
      <c r="S2558" s="18" t="n">
        <v>84.55</v>
      </c>
      <c r="T2558" s="15" t="n">
        <v>3713.95</v>
      </c>
      <c r="U2558" s="15" t="s">
        <v>24</v>
      </c>
      <c r="V2558" s="18" t="n">
        <f aca="false">IF(ISNUMBER(T2558),T2558,0)</f>
        <v>3713.95</v>
      </c>
      <c r="W2558" s="15" t="n">
        <f aca="false">IF(U2558="Yes",1,0)</f>
        <v>0</v>
      </c>
      <c r="X2558" s="15" t="str">
        <f aca="false">IF(F2558&lt;=12,"0-12 months",IF(F2558&lt;=24,"13-24 months",IF(F2558&lt;=48,"25-48 months","49-72 months")))</f>
        <v>25-48 months</v>
      </c>
      <c r="Y2558" s="15" t="str">
        <f aca="false">IF(C2558=1,"Yes","No")</f>
        <v>No</v>
      </c>
      <c r="Z2558" s="15" t="n">
        <f aca="false">COUNTIF(J2558:O2558,"Yes")</f>
        <v>2</v>
      </c>
      <c r="AA2558" s="18" t="n">
        <f aca="false">S2558*W2558</f>
        <v>0</v>
      </c>
      <c r="AB2558" s="15" t="n">
        <f aca="false">(P2558="Month-to-month")+(I2558="Fiber optic")+(R2558="Electronic check")+(F2558&lt;=12)+(M2558="No")+(J2558="No")</f>
        <v>3</v>
      </c>
      <c r="AC2558" s="15" t="str">
        <f aca="false">IF(AB2558&gt;=5,"High",IF(AB2558&gt;=3,"Medium","Low"))</f>
        <v>Medium</v>
      </c>
    </row>
    <row r="2559" customFormat="false" ht="15" hidden="false" customHeight="false" outlineLevel="0" collapsed="false">
      <c r="A2559" s="15" t="s">
        <v>2656</v>
      </c>
      <c r="B2559" s="15" t="s">
        <v>98</v>
      </c>
      <c r="C2559" s="15" t="n">
        <v>0</v>
      </c>
      <c r="D2559" s="15" t="s">
        <v>24</v>
      </c>
      <c r="E2559" s="15" t="s">
        <v>24</v>
      </c>
      <c r="F2559" s="15" t="n">
        <v>3</v>
      </c>
      <c r="G2559" s="15" t="s">
        <v>26</v>
      </c>
      <c r="H2559" s="15" t="s">
        <v>24</v>
      </c>
      <c r="I2559" s="15" t="s">
        <v>96</v>
      </c>
      <c r="J2559" s="15" t="s">
        <v>24</v>
      </c>
      <c r="K2559" s="15" t="s">
        <v>24</v>
      </c>
      <c r="L2559" s="15" t="s">
        <v>24</v>
      </c>
      <c r="M2559" s="15" t="s">
        <v>24</v>
      </c>
      <c r="N2559" s="15" t="s">
        <v>24</v>
      </c>
      <c r="O2559" s="15" t="s">
        <v>24</v>
      </c>
      <c r="P2559" s="15" t="s">
        <v>25</v>
      </c>
      <c r="Q2559" s="15" t="s">
        <v>24</v>
      </c>
      <c r="R2559" s="15" t="s">
        <v>17</v>
      </c>
      <c r="S2559" s="18" t="n">
        <v>45.45</v>
      </c>
      <c r="T2559" s="15" t="n">
        <v>141.7</v>
      </c>
      <c r="U2559" s="15" t="s">
        <v>24</v>
      </c>
      <c r="V2559" s="18" t="n">
        <f aca="false">IF(ISNUMBER(T2559),T2559,0)</f>
        <v>141.7</v>
      </c>
      <c r="W2559" s="15" t="n">
        <f aca="false">IF(U2559="Yes",1,0)</f>
        <v>0</v>
      </c>
      <c r="X2559" s="15" t="str">
        <f aca="false">IF(F2559&lt;=12,"0-12 months",IF(F2559&lt;=24,"13-24 months",IF(F2559&lt;=48,"25-48 months","49-72 months")))</f>
        <v>0-12 months</v>
      </c>
      <c r="Y2559" s="15" t="str">
        <f aca="false">IF(C2559=1,"Yes","No")</f>
        <v>No</v>
      </c>
      <c r="Z2559" s="15" t="n">
        <f aca="false">COUNTIF(J2559:O2559,"Yes")</f>
        <v>0</v>
      </c>
      <c r="AA2559" s="18" t="n">
        <f aca="false">S2559*W2559</f>
        <v>0</v>
      </c>
      <c r="AB2559" s="15" t="n">
        <f aca="false">(P2559="Month-to-month")+(I2559="Fiber optic")+(R2559="Electronic check")+(F2559&lt;=12)+(M2559="No")+(J2559="No")</f>
        <v>4</v>
      </c>
      <c r="AC2559" s="15" t="str">
        <f aca="false">IF(AB2559&gt;=5,"High",IF(AB2559&gt;=3,"Medium","Low"))</f>
        <v>Medium</v>
      </c>
    </row>
    <row r="2560" customFormat="false" ht="15" hidden="false" customHeight="false" outlineLevel="0" collapsed="false">
      <c r="A2560" s="15" t="s">
        <v>2657</v>
      </c>
      <c r="B2560" s="15" t="s">
        <v>94</v>
      </c>
      <c r="C2560" s="15" t="n">
        <v>0</v>
      </c>
      <c r="D2560" s="15" t="s">
        <v>24</v>
      </c>
      <c r="E2560" s="15" t="s">
        <v>24</v>
      </c>
      <c r="F2560" s="15" t="n">
        <v>38</v>
      </c>
      <c r="G2560" s="15" t="s">
        <v>26</v>
      </c>
      <c r="H2560" s="15" t="s">
        <v>24</v>
      </c>
      <c r="I2560" s="15" t="s">
        <v>24</v>
      </c>
      <c r="J2560" s="15" t="s">
        <v>28</v>
      </c>
      <c r="K2560" s="15" t="s">
        <v>28</v>
      </c>
      <c r="L2560" s="15" t="s">
        <v>28</v>
      </c>
      <c r="M2560" s="15" t="s">
        <v>28</v>
      </c>
      <c r="N2560" s="15" t="s">
        <v>28</v>
      </c>
      <c r="O2560" s="15" t="s">
        <v>28</v>
      </c>
      <c r="P2560" s="15" t="s">
        <v>27</v>
      </c>
      <c r="Q2560" s="15" t="s">
        <v>24</v>
      </c>
      <c r="R2560" s="15" t="s">
        <v>17</v>
      </c>
      <c r="S2560" s="18" t="n">
        <v>20.05</v>
      </c>
      <c r="T2560" s="15" t="n">
        <v>678.2</v>
      </c>
      <c r="U2560" s="15" t="s">
        <v>24</v>
      </c>
      <c r="V2560" s="18" t="n">
        <f aca="false">IF(ISNUMBER(T2560),T2560,0)</f>
        <v>678.2</v>
      </c>
      <c r="W2560" s="15" t="n">
        <f aca="false">IF(U2560="Yes",1,0)</f>
        <v>0</v>
      </c>
      <c r="X2560" s="15" t="str">
        <f aca="false">IF(F2560&lt;=12,"0-12 months",IF(F2560&lt;=24,"13-24 months",IF(F2560&lt;=48,"25-48 months","49-72 months")))</f>
        <v>25-48 months</v>
      </c>
      <c r="Y2560" s="15" t="str">
        <f aca="false">IF(C2560=1,"Yes","No")</f>
        <v>No</v>
      </c>
      <c r="Z2560" s="15" t="n">
        <f aca="false">COUNTIF(J2560:O2560,"Yes")</f>
        <v>0</v>
      </c>
      <c r="AA2560" s="18" t="n">
        <f aca="false">S2560*W2560</f>
        <v>0</v>
      </c>
      <c r="AB2560" s="15" t="n">
        <f aca="false">(P2560="Month-to-month")+(I2560="Fiber optic")+(R2560="Electronic check")+(F2560&lt;=12)+(M2560="No")+(J2560="No")</f>
        <v>0</v>
      </c>
      <c r="AC2560" s="15" t="str">
        <f aca="false">IF(AB2560&gt;=5,"High",IF(AB2560&gt;=3,"Medium","Low"))</f>
        <v>Low</v>
      </c>
    </row>
    <row r="2561" customFormat="false" ht="15" hidden="false" customHeight="false" outlineLevel="0" collapsed="false">
      <c r="A2561" s="15" t="s">
        <v>2658</v>
      </c>
      <c r="B2561" s="15" t="s">
        <v>98</v>
      </c>
      <c r="C2561" s="15" t="n">
        <v>0</v>
      </c>
      <c r="D2561" s="15" t="s">
        <v>26</v>
      </c>
      <c r="E2561" s="15" t="s">
        <v>24</v>
      </c>
      <c r="F2561" s="15" t="n">
        <v>72</v>
      </c>
      <c r="G2561" s="15" t="s">
        <v>26</v>
      </c>
      <c r="H2561" s="15" t="s">
        <v>26</v>
      </c>
      <c r="I2561" s="15" t="s">
        <v>102</v>
      </c>
      <c r="J2561" s="15" t="s">
        <v>26</v>
      </c>
      <c r="K2561" s="15" t="s">
        <v>26</v>
      </c>
      <c r="L2561" s="15" t="s">
        <v>26</v>
      </c>
      <c r="M2561" s="15" t="s">
        <v>26</v>
      </c>
      <c r="N2561" s="15" t="s">
        <v>26</v>
      </c>
      <c r="O2561" s="15" t="s">
        <v>26</v>
      </c>
      <c r="P2561" s="15" t="s">
        <v>29</v>
      </c>
      <c r="Q2561" s="15" t="s">
        <v>26</v>
      </c>
      <c r="R2561" s="15" t="s">
        <v>15</v>
      </c>
      <c r="S2561" s="18" t="n">
        <v>115.55</v>
      </c>
      <c r="T2561" s="15" t="n">
        <v>8425.3</v>
      </c>
      <c r="U2561" s="15" t="s">
        <v>24</v>
      </c>
      <c r="V2561" s="18" t="n">
        <f aca="false">IF(ISNUMBER(T2561),T2561,0)</f>
        <v>8425.3</v>
      </c>
      <c r="W2561" s="15" t="n">
        <f aca="false">IF(U2561="Yes",1,0)</f>
        <v>0</v>
      </c>
      <c r="X2561" s="15" t="str">
        <f aca="false">IF(F2561&lt;=12,"0-12 months",IF(F2561&lt;=24,"13-24 months",IF(F2561&lt;=48,"25-48 months","49-72 months")))</f>
        <v>49-72 months</v>
      </c>
      <c r="Y2561" s="15" t="str">
        <f aca="false">IF(C2561=1,"Yes","No")</f>
        <v>No</v>
      </c>
      <c r="Z2561" s="15" t="n">
        <f aca="false">COUNTIF(J2561:O2561,"Yes")</f>
        <v>6</v>
      </c>
      <c r="AA2561" s="18" t="n">
        <f aca="false">S2561*W2561</f>
        <v>0</v>
      </c>
      <c r="AB2561" s="15" t="n">
        <f aca="false">(P2561="Month-to-month")+(I2561="Fiber optic")+(R2561="Electronic check")+(F2561&lt;=12)+(M2561="No")+(J2561="No")</f>
        <v>2</v>
      </c>
      <c r="AC2561" s="15" t="str">
        <f aca="false">IF(AB2561&gt;=5,"High",IF(AB2561&gt;=3,"Medium","Low"))</f>
        <v>Low</v>
      </c>
    </row>
    <row r="2562" customFormat="false" ht="15" hidden="false" customHeight="false" outlineLevel="0" collapsed="false">
      <c r="A2562" s="15" t="s">
        <v>2659</v>
      </c>
      <c r="B2562" s="15" t="s">
        <v>98</v>
      </c>
      <c r="C2562" s="15" t="n">
        <v>0</v>
      </c>
      <c r="D2562" s="15" t="s">
        <v>24</v>
      </c>
      <c r="E2562" s="15" t="s">
        <v>24</v>
      </c>
      <c r="F2562" s="15" t="n">
        <v>46</v>
      </c>
      <c r="G2562" s="15" t="s">
        <v>26</v>
      </c>
      <c r="H2562" s="15" t="s">
        <v>26</v>
      </c>
      <c r="I2562" s="15" t="s">
        <v>102</v>
      </c>
      <c r="J2562" s="15" t="s">
        <v>26</v>
      </c>
      <c r="K2562" s="15" t="s">
        <v>26</v>
      </c>
      <c r="L2562" s="15" t="s">
        <v>24</v>
      </c>
      <c r="M2562" s="15" t="s">
        <v>24</v>
      </c>
      <c r="N2562" s="15" t="s">
        <v>24</v>
      </c>
      <c r="O2562" s="15" t="s">
        <v>26</v>
      </c>
      <c r="P2562" s="15" t="s">
        <v>25</v>
      </c>
      <c r="Q2562" s="15" t="s">
        <v>26</v>
      </c>
      <c r="R2562" s="15" t="s">
        <v>15</v>
      </c>
      <c r="S2562" s="18" t="n">
        <v>93.7</v>
      </c>
      <c r="T2562" s="15" t="n">
        <v>4154.8</v>
      </c>
      <c r="U2562" s="15" t="s">
        <v>26</v>
      </c>
      <c r="V2562" s="18" t="n">
        <f aca="false">IF(ISNUMBER(T2562),T2562,0)</f>
        <v>4154.8</v>
      </c>
      <c r="W2562" s="15" t="n">
        <f aca="false">IF(U2562="Yes",1,0)</f>
        <v>1</v>
      </c>
      <c r="X2562" s="15" t="str">
        <f aca="false">IF(F2562&lt;=12,"0-12 months",IF(F2562&lt;=24,"13-24 months",IF(F2562&lt;=48,"25-48 months","49-72 months")))</f>
        <v>25-48 months</v>
      </c>
      <c r="Y2562" s="15" t="str">
        <f aca="false">IF(C2562=1,"Yes","No")</f>
        <v>No</v>
      </c>
      <c r="Z2562" s="15" t="n">
        <f aca="false">COUNTIF(J2562:O2562,"Yes")</f>
        <v>3</v>
      </c>
      <c r="AA2562" s="18" t="n">
        <f aca="false">S2562*W2562</f>
        <v>93.7</v>
      </c>
      <c r="AB2562" s="15" t="n">
        <f aca="false">(P2562="Month-to-month")+(I2562="Fiber optic")+(R2562="Electronic check")+(F2562&lt;=12)+(M2562="No")+(J2562="No")</f>
        <v>4</v>
      </c>
      <c r="AC2562" s="15" t="str">
        <f aca="false">IF(AB2562&gt;=5,"High",IF(AB2562&gt;=3,"Medium","Low"))</f>
        <v>Medium</v>
      </c>
    </row>
    <row r="2563" customFormat="false" ht="15" hidden="false" customHeight="false" outlineLevel="0" collapsed="false">
      <c r="A2563" s="15" t="s">
        <v>2660</v>
      </c>
      <c r="B2563" s="15" t="s">
        <v>94</v>
      </c>
      <c r="C2563" s="15" t="n">
        <v>0</v>
      </c>
      <c r="D2563" s="15" t="s">
        <v>26</v>
      </c>
      <c r="E2563" s="15" t="s">
        <v>26</v>
      </c>
      <c r="F2563" s="15" t="n">
        <v>71</v>
      </c>
      <c r="G2563" s="15" t="s">
        <v>26</v>
      </c>
      <c r="H2563" s="15" t="s">
        <v>26</v>
      </c>
      <c r="I2563" s="15" t="s">
        <v>102</v>
      </c>
      <c r="J2563" s="15" t="s">
        <v>26</v>
      </c>
      <c r="K2563" s="15" t="s">
        <v>26</v>
      </c>
      <c r="L2563" s="15" t="s">
        <v>26</v>
      </c>
      <c r="M2563" s="15" t="s">
        <v>24</v>
      </c>
      <c r="N2563" s="15" t="s">
        <v>26</v>
      </c>
      <c r="O2563" s="15" t="s">
        <v>24</v>
      </c>
      <c r="P2563" s="15" t="s">
        <v>29</v>
      </c>
      <c r="Q2563" s="15" t="s">
        <v>26</v>
      </c>
      <c r="R2563" s="15" t="s">
        <v>21</v>
      </c>
      <c r="S2563" s="18" t="n">
        <v>99</v>
      </c>
      <c r="T2563" s="15" t="n">
        <v>7061.65</v>
      </c>
      <c r="U2563" s="15" t="s">
        <v>24</v>
      </c>
      <c r="V2563" s="18" t="n">
        <f aca="false">IF(ISNUMBER(T2563),T2563,0)</f>
        <v>7061.65</v>
      </c>
      <c r="W2563" s="15" t="n">
        <f aca="false">IF(U2563="Yes",1,0)</f>
        <v>0</v>
      </c>
      <c r="X2563" s="15" t="str">
        <f aca="false">IF(F2563&lt;=12,"0-12 months",IF(F2563&lt;=24,"13-24 months",IF(F2563&lt;=48,"25-48 months","49-72 months")))</f>
        <v>49-72 months</v>
      </c>
      <c r="Y2563" s="15" t="str">
        <f aca="false">IF(C2563=1,"Yes","No")</f>
        <v>No</v>
      </c>
      <c r="Z2563" s="15" t="n">
        <f aca="false">COUNTIF(J2563:O2563,"Yes")</f>
        <v>4</v>
      </c>
      <c r="AA2563" s="18" t="n">
        <f aca="false">S2563*W2563</f>
        <v>0</v>
      </c>
      <c r="AB2563" s="15" t="n">
        <f aca="false">(P2563="Month-to-month")+(I2563="Fiber optic")+(R2563="Electronic check")+(F2563&lt;=12)+(M2563="No")+(J2563="No")</f>
        <v>2</v>
      </c>
      <c r="AC2563" s="15" t="str">
        <f aca="false">IF(AB2563&gt;=5,"High",IF(AB2563&gt;=3,"Medium","Low"))</f>
        <v>Low</v>
      </c>
    </row>
    <row r="2564" customFormat="false" ht="15" hidden="false" customHeight="false" outlineLevel="0" collapsed="false">
      <c r="A2564" s="15" t="s">
        <v>2661</v>
      </c>
      <c r="B2564" s="15" t="s">
        <v>98</v>
      </c>
      <c r="C2564" s="15" t="n">
        <v>0</v>
      </c>
      <c r="D2564" s="15" t="s">
        <v>26</v>
      </c>
      <c r="E2564" s="15" t="s">
        <v>26</v>
      </c>
      <c r="F2564" s="15" t="n">
        <v>66</v>
      </c>
      <c r="G2564" s="15" t="s">
        <v>24</v>
      </c>
      <c r="H2564" s="15" t="s">
        <v>95</v>
      </c>
      <c r="I2564" s="15" t="s">
        <v>96</v>
      </c>
      <c r="J2564" s="15" t="s">
        <v>24</v>
      </c>
      <c r="K2564" s="15" t="s">
        <v>24</v>
      </c>
      <c r="L2564" s="15" t="s">
        <v>24</v>
      </c>
      <c r="M2564" s="15" t="s">
        <v>26</v>
      </c>
      <c r="N2564" s="15" t="s">
        <v>26</v>
      </c>
      <c r="O2564" s="15" t="s">
        <v>26</v>
      </c>
      <c r="P2564" s="15" t="s">
        <v>29</v>
      </c>
      <c r="Q2564" s="15" t="s">
        <v>24</v>
      </c>
      <c r="R2564" s="15" t="s">
        <v>19</v>
      </c>
      <c r="S2564" s="18" t="n">
        <v>50.55</v>
      </c>
      <c r="T2564" s="15" t="n">
        <v>3364.55</v>
      </c>
      <c r="U2564" s="15" t="s">
        <v>24</v>
      </c>
      <c r="V2564" s="18" t="n">
        <f aca="false">IF(ISNUMBER(T2564),T2564,0)</f>
        <v>3364.55</v>
      </c>
      <c r="W2564" s="15" t="n">
        <f aca="false">IF(U2564="Yes",1,0)</f>
        <v>0</v>
      </c>
      <c r="X2564" s="15" t="str">
        <f aca="false">IF(F2564&lt;=12,"0-12 months",IF(F2564&lt;=24,"13-24 months",IF(F2564&lt;=48,"25-48 months","49-72 months")))</f>
        <v>49-72 months</v>
      </c>
      <c r="Y2564" s="15" t="str">
        <f aca="false">IF(C2564=1,"Yes","No")</f>
        <v>No</v>
      </c>
      <c r="Z2564" s="15" t="n">
        <f aca="false">COUNTIF(J2564:O2564,"Yes")</f>
        <v>3</v>
      </c>
      <c r="AA2564" s="18" t="n">
        <f aca="false">S2564*W2564</f>
        <v>0</v>
      </c>
      <c r="AB2564" s="15" t="n">
        <f aca="false">(P2564="Month-to-month")+(I2564="Fiber optic")+(R2564="Electronic check")+(F2564&lt;=12)+(M2564="No")+(J2564="No")</f>
        <v>1</v>
      </c>
      <c r="AC2564" s="15" t="str">
        <f aca="false">IF(AB2564&gt;=5,"High",IF(AB2564&gt;=3,"Medium","Low"))</f>
        <v>Low</v>
      </c>
    </row>
    <row r="2565" customFormat="false" ht="15" hidden="false" customHeight="false" outlineLevel="0" collapsed="false">
      <c r="A2565" s="15" t="s">
        <v>2662</v>
      </c>
      <c r="B2565" s="15" t="s">
        <v>98</v>
      </c>
      <c r="C2565" s="15" t="n">
        <v>1</v>
      </c>
      <c r="D2565" s="15" t="s">
        <v>24</v>
      </c>
      <c r="E2565" s="15" t="s">
        <v>24</v>
      </c>
      <c r="F2565" s="15" t="n">
        <v>25</v>
      </c>
      <c r="G2565" s="15" t="s">
        <v>26</v>
      </c>
      <c r="H2565" s="15" t="s">
        <v>26</v>
      </c>
      <c r="I2565" s="15" t="s">
        <v>102</v>
      </c>
      <c r="J2565" s="15" t="s">
        <v>24</v>
      </c>
      <c r="K2565" s="15" t="s">
        <v>26</v>
      </c>
      <c r="L2565" s="15" t="s">
        <v>26</v>
      </c>
      <c r="M2565" s="15" t="s">
        <v>24</v>
      </c>
      <c r="N2565" s="15" t="s">
        <v>26</v>
      </c>
      <c r="O2565" s="15" t="s">
        <v>26</v>
      </c>
      <c r="P2565" s="15" t="s">
        <v>25</v>
      </c>
      <c r="Q2565" s="15" t="s">
        <v>24</v>
      </c>
      <c r="R2565" s="15" t="s">
        <v>17</v>
      </c>
      <c r="S2565" s="18" t="n">
        <v>105.95</v>
      </c>
      <c r="T2565" s="15" t="n">
        <v>2655.25</v>
      </c>
      <c r="U2565" s="15" t="s">
        <v>26</v>
      </c>
      <c r="V2565" s="18" t="n">
        <f aca="false">IF(ISNUMBER(T2565),T2565,0)</f>
        <v>2655.25</v>
      </c>
      <c r="W2565" s="15" t="n">
        <f aca="false">IF(U2565="Yes",1,0)</f>
        <v>1</v>
      </c>
      <c r="X2565" s="15" t="str">
        <f aca="false">IF(F2565&lt;=12,"0-12 months",IF(F2565&lt;=24,"13-24 months",IF(F2565&lt;=48,"25-48 months","49-72 months")))</f>
        <v>25-48 months</v>
      </c>
      <c r="Y2565" s="15" t="str">
        <f aca="false">IF(C2565=1,"Yes","No")</f>
        <v>Yes</v>
      </c>
      <c r="Z2565" s="15" t="n">
        <f aca="false">COUNTIF(J2565:O2565,"Yes")</f>
        <v>4</v>
      </c>
      <c r="AA2565" s="18" t="n">
        <f aca="false">S2565*W2565</f>
        <v>105.95</v>
      </c>
      <c r="AB2565" s="15" t="n">
        <f aca="false">(P2565="Month-to-month")+(I2565="Fiber optic")+(R2565="Electronic check")+(F2565&lt;=12)+(M2565="No")+(J2565="No")</f>
        <v>4</v>
      </c>
      <c r="AC2565" s="15" t="str">
        <f aca="false">IF(AB2565&gt;=5,"High",IF(AB2565&gt;=3,"Medium","Low"))</f>
        <v>Medium</v>
      </c>
    </row>
    <row r="2566" customFormat="false" ht="15" hidden="false" customHeight="false" outlineLevel="0" collapsed="false">
      <c r="A2566" s="15" t="s">
        <v>2663</v>
      </c>
      <c r="B2566" s="15" t="s">
        <v>98</v>
      </c>
      <c r="C2566" s="15" t="n">
        <v>0</v>
      </c>
      <c r="D2566" s="15" t="s">
        <v>24</v>
      </c>
      <c r="E2566" s="15" t="s">
        <v>24</v>
      </c>
      <c r="F2566" s="15" t="n">
        <v>18</v>
      </c>
      <c r="G2566" s="15" t="s">
        <v>26</v>
      </c>
      <c r="H2566" s="15" t="s">
        <v>26</v>
      </c>
      <c r="I2566" s="15" t="s">
        <v>96</v>
      </c>
      <c r="J2566" s="15" t="s">
        <v>24</v>
      </c>
      <c r="K2566" s="15" t="s">
        <v>24</v>
      </c>
      <c r="L2566" s="15" t="s">
        <v>26</v>
      </c>
      <c r="M2566" s="15" t="s">
        <v>26</v>
      </c>
      <c r="N2566" s="15" t="s">
        <v>26</v>
      </c>
      <c r="O2566" s="15" t="s">
        <v>26</v>
      </c>
      <c r="P2566" s="15" t="s">
        <v>27</v>
      </c>
      <c r="Q2566" s="15" t="s">
        <v>26</v>
      </c>
      <c r="R2566" s="15" t="s">
        <v>21</v>
      </c>
      <c r="S2566" s="18" t="n">
        <v>82</v>
      </c>
      <c r="T2566" s="15" t="n">
        <v>1425.45</v>
      </c>
      <c r="U2566" s="15" t="s">
        <v>26</v>
      </c>
      <c r="V2566" s="18" t="n">
        <f aca="false">IF(ISNUMBER(T2566),T2566,0)</f>
        <v>1425.45</v>
      </c>
      <c r="W2566" s="15" t="n">
        <f aca="false">IF(U2566="Yes",1,0)</f>
        <v>1</v>
      </c>
      <c r="X2566" s="15" t="str">
        <f aca="false">IF(F2566&lt;=12,"0-12 months",IF(F2566&lt;=24,"13-24 months",IF(F2566&lt;=48,"25-48 months","49-72 months")))</f>
        <v>13-24 months</v>
      </c>
      <c r="Y2566" s="15" t="str">
        <f aca="false">IF(C2566=1,"Yes","No")</f>
        <v>No</v>
      </c>
      <c r="Z2566" s="15" t="n">
        <f aca="false">COUNTIF(J2566:O2566,"Yes")</f>
        <v>4</v>
      </c>
      <c r="AA2566" s="18" t="n">
        <f aca="false">S2566*W2566</f>
        <v>82</v>
      </c>
      <c r="AB2566" s="15" t="n">
        <f aca="false">(P2566="Month-to-month")+(I2566="Fiber optic")+(R2566="Electronic check")+(F2566&lt;=12)+(M2566="No")+(J2566="No")</f>
        <v>1</v>
      </c>
      <c r="AC2566" s="15" t="str">
        <f aca="false">IF(AB2566&gt;=5,"High",IF(AB2566&gt;=3,"Medium","Low"))</f>
        <v>Low</v>
      </c>
    </row>
    <row r="2567" customFormat="false" ht="15" hidden="false" customHeight="false" outlineLevel="0" collapsed="false">
      <c r="A2567" s="15" t="s">
        <v>2664</v>
      </c>
      <c r="B2567" s="15" t="s">
        <v>94</v>
      </c>
      <c r="C2567" s="15" t="n">
        <v>0</v>
      </c>
      <c r="D2567" s="15" t="s">
        <v>26</v>
      </c>
      <c r="E2567" s="15" t="s">
        <v>26</v>
      </c>
      <c r="F2567" s="15" t="n">
        <v>13</v>
      </c>
      <c r="G2567" s="15" t="s">
        <v>26</v>
      </c>
      <c r="H2567" s="15" t="s">
        <v>26</v>
      </c>
      <c r="I2567" s="15" t="s">
        <v>24</v>
      </c>
      <c r="J2567" s="15" t="s">
        <v>28</v>
      </c>
      <c r="K2567" s="15" t="s">
        <v>28</v>
      </c>
      <c r="L2567" s="15" t="s">
        <v>28</v>
      </c>
      <c r="M2567" s="15" t="s">
        <v>28</v>
      </c>
      <c r="N2567" s="15" t="s">
        <v>28</v>
      </c>
      <c r="O2567" s="15" t="s">
        <v>28</v>
      </c>
      <c r="P2567" s="15" t="s">
        <v>29</v>
      </c>
      <c r="Q2567" s="15" t="s">
        <v>26</v>
      </c>
      <c r="R2567" s="15" t="s">
        <v>19</v>
      </c>
      <c r="S2567" s="18" t="n">
        <v>25</v>
      </c>
      <c r="T2567" s="15" t="n">
        <v>332.5</v>
      </c>
      <c r="U2567" s="15" t="s">
        <v>24</v>
      </c>
      <c r="V2567" s="18" t="n">
        <f aca="false">IF(ISNUMBER(T2567),T2567,0)</f>
        <v>332.5</v>
      </c>
      <c r="W2567" s="15" t="n">
        <f aca="false">IF(U2567="Yes",1,0)</f>
        <v>0</v>
      </c>
      <c r="X2567" s="15" t="str">
        <f aca="false">IF(F2567&lt;=12,"0-12 months",IF(F2567&lt;=24,"13-24 months",IF(F2567&lt;=48,"25-48 months","49-72 months")))</f>
        <v>13-24 months</v>
      </c>
      <c r="Y2567" s="15" t="str">
        <f aca="false">IF(C2567=1,"Yes","No")</f>
        <v>No</v>
      </c>
      <c r="Z2567" s="15" t="n">
        <f aca="false">COUNTIF(J2567:O2567,"Yes")</f>
        <v>0</v>
      </c>
      <c r="AA2567" s="18" t="n">
        <f aca="false">S2567*W2567</f>
        <v>0</v>
      </c>
      <c r="AB2567" s="15" t="n">
        <f aca="false">(P2567="Month-to-month")+(I2567="Fiber optic")+(R2567="Electronic check")+(F2567&lt;=12)+(M2567="No")+(J2567="No")</f>
        <v>0</v>
      </c>
      <c r="AC2567" s="15" t="str">
        <f aca="false">IF(AB2567&gt;=5,"High",IF(AB2567&gt;=3,"Medium","Low"))</f>
        <v>Low</v>
      </c>
    </row>
    <row r="2568" customFormat="false" ht="15" hidden="false" customHeight="false" outlineLevel="0" collapsed="false">
      <c r="A2568" s="15" t="s">
        <v>2665</v>
      </c>
      <c r="B2568" s="15" t="s">
        <v>94</v>
      </c>
      <c r="C2568" s="15" t="n">
        <v>0</v>
      </c>
      <c r="D2568" s="15" t="s">
        <v>26</v>
      </c>
      <c r="E2568" s="15" t="s">
        <v>26</v>
      </c>
      <c r="F2568" s="15" t="n">
        <v>65</v>
      </c>
      <c r="G2568" s="15" t="s">
        <v>26</v>
      </c>
      <c r="H2568" s="15" t="s">
        <v>26</v>
      </c>
      <c r="I2568" s="15" t="s">
        <v>96</v>
      </c>
      <c r="J2568" s="15" t="s">
        <v>26</v>
      </c>
      <c r="K2568" s="15" t="s">
        <v>26</v>
      </c>
      <c r="L2568" s="15" t="s">
        <v>26</v>
      </c>
      <c r="M2568" s="15" t="s">
        <v>26</v>
      </c>
      <c r="N2568" s="15" t="s">
        <v>26</v>
      </c>
      <c r="O2568" s="15" t="s">
        <v>26</v>
      </c>
      <c r="P2568" s="15" t="s">
        <v>29</v>
      </c>
      <c r="Q2568" s="15" t="s">
        <v>24</v>
      </c>
      <c r="R2568" s="15" t="s">
        <v>19</v>
      </c>
      <c r="S2568" s="18" t="n">
        <v>91.55</v>
      </c>
      <c r="T2568" s="15" t="n">
        <v>5963.95</v>
      </c>
      <c r="U2568" s="15" t="s">
        <v>24</v>
      </c>
      <c r="V2568" s="18" t="n">
        <f aca="false">IF(ISNUMBER(T2568),T2568,0)</f>
        <v>5963.95</v>
      </c>
      <c r="W2568" s="15" t="n">
        <f aca="false">IF(U2568="Yes",1,0)</f>
        <v>0</v>
      </c>
      <c r="X2568" s="15" t="str">
        <f aca="false">IF(F2568&lt;=12,"0-12 months",IF(F2568&lt;=24,"13-24 months",IF(F2568&lt;=48,"25-48 months","49-72 months")))</f>
        <v>49-72 months</v>
      </c>
      <c r="Y2568" s="15" t="str">
        <f aca="false">IF(C2568=1,"Yes","No")</f>
        <v>No</v>
      </c>
      <c r="Z2568" s="15" t="n">
        <f aca="false">COUNTIF(J2568:O2568,"Yes")</f>
        <v>6</v>
      </c>
      <c r="AA2568" s="18" t="n">
        <f aca="false">S2568*W2568</f>
        <v>0</v>
      </c>
      <c r="AB2568" s="15" t="n">
        <f aca="false">(P2568="Month-to-month")+(I2568="Fiber optic")+(R2568="Electronic check")+(F2568&lt;=12)+(M2568="No")+(J2568="No")</f>
        <v>0</v>
      </c>
      <c r="AC2568" s="15" t="str">
        <f aca="false">IF(AB2568&gt;=5,"High",IF(AB2568&gt;=3,"Medium","Low"))</f>
        <v>Low</v>
      </c>
    </row>
    <row r="2569" customFormat="false" ht="15" hidden="false" customHeight="false" outlineLevel="0" collapsed="false">
      <c r="A2569" s="15" t="s">
        <v>2666</v>
      </c>
      <c r="B2569" s="15" t="s">
        <v>98</v>
      </c>
      <c r="C2569" s="15" t="n">
        <v>0</v>
      </c>
      <c r="D2569" s="15" t="s">
        <v>26</v>
      </c>
      <c r="E2569" s="15" t="s">
        <v>24</v>
      </c>
      <c r="F2569" s="15" t="n">
        <v>60</v>
      </c>
      <c r="G2569" s="15" t="s">
        <v>26</v>
      </c>
      <c r="H2569" s="15" t="s">
        <v>26</v>
      </c>
      <c r="I2569" s="15" t="s">
        <v>102</v>
      </c>
      <c r="J2569" s="15" t="s">
        <v>24</v>
      </c>
      <c r="K2569" s="15" t="s">
        <v>26</v>
      </c>
      <c r="L2569" s="15" t="s">
        <v>26</v>
      </c>
      <c r="M2569" s="15" t="s">
        <v>24</v>
      </c>
      <c r="N2569" s="15" t="s">
        <v>26</v>
      </c>
      <c r="O2569" s="15" t="s">
        <v>24</v>
      </c>
      <c r="P2569" s="15" t="s">
        <v>25</v>
      </c>
      <c r="Q2569" s="15" t="s">
        <v>26</v>
      </c>
      <c r="R2569" s="15" t="s">
        <v>15</v>
      </c>
      <c r="S2569" s="18" t="n">
        <v>95.75</v>
      </c>
      <c r="T2569" s="15" t="n">
        <v>5742.9</v>
      </c>
      <c r="U2569" s="15" t="s">
        <v>26</v>
      </c>
      <c r="V2569" s="18" t="n">
        <f aca="false">IF(ISNUMBER(T2569),T2569,0)</f>
        <v>5742.9</v>
      </c>
      <c r="W2569" s="15" t="n">
        <f aca="false">IF(U2569="Yes",1,0)</f>
        <v>1</v>
      </c>
      <c r="X2569" s="15" t="str">
        <f aca="false">IF(F2569&lt;=12,"0-12 months",IF(F2569&lt;=24,"13-24 months",IF(F2569&lt;=48,"25-48 months","49-72 months")))</f>
        <v>49-72 months</v>
      </c>
      <c r="Y2569" s="15" t="str">
        <f aca="false">IF(C2569=1,"Yes","No")</f>
        <v>No</v>
      </c>
      <c r="Z2569" s="15" t="n">
        <f aca="false">COUNTIF(J2569:O2569,"Yes")</f>
        <v>3</v>
      </c>
      <c r="AA2569" s="18" t="n">
        <f aca="false">S2569*W2569</f>
        <v>95.75</v>
      </c>
      <c r="AB2569" s="15" t="n">
        <f aca="false">(P2569="Month-to-month")+(I2569="Fiber optic")+(R2569="Electronic check")+(F2569&lt;=12)+(M2569="No")+(J2569="No")</f>
        <v>5</v>
      </c>
      <c r="AC2569" s="15" t="str">
        <f aca="false">IF(AB2569&gt;=5,"High",IF(AB2569&gt;=3,"Medium","Low"))</f>
        <v>High</v>
      </c>
    </row>
    <row r="2570" customFormat="false" ht="15" hidden="false" customHeight="false" outlineLevel="0" collapsed="false">
      <c r="A2570" s="15" t="s">
        <v>2667</v>
      </c>
      <c r="B2570" s="15" t="s">
        <v>98</v>
      </c>
      <c r="C2570" s="15" t="n">
        <v>0</v>
      </c>
      <c r="D2570" s="15" t="s">
        <v>26</v>
      </c>
      <c r="E2570" s="15" t="s">
        <v>26</v>
      </c>
      <c r="F2570" s="15" t="n">
        <v>15</v>
      </c>
      <c r="G2570" s="15" t="s">
        <v>26</v>
      </c>
      <c r="H2570" s="15" t="s">
        <v>24</v>
      </c>
      <c r="I2570" s="15" t="s">
        <v>24</v>
      </c>
      <c r="J2570" s="15" t="s">
        <v>28</v>
      </c>
      <c r="K2570" s="15" t="s">
        <v>28</v>
      </c>
      <c r="L2570" s="15" t="s">
        <v>28</v>
      </c>
      <c r="M2570" s="15" t="s">
        <v>28</v>
      </c>
      <c r="N2570" s="15" t="s">
        <v>28</v>
      </c>
      <c r="O2570" s="15" t="s">
        <v>28</v>
      </c>
      <c r="P2570" s="15" t="s">
        <v>29</v>
      </c>
      <c r="Q2570" s="15" t="s">
        <v>24</v>
      </c>
      <c r="R2570" s="15" t="s">
        <v>17</v>
      </c>
      <c r="S2570" s="18" t="n">
        <v>19.35</v>
      </c>
      <c r="T2570" s="15" t="n">
        <v>278.85</v>
      </c>
      <c r="U2570" s="15" t="s">
        <v>24</v>
      </c>
      <c r="V2570" s="18" t="n">
        <f aca="false">IF(ISNUMBER(T2570),T2570,0)</f>
        <v>278.85</v>
      </c>
      <c r="W2570" s="15" t="n">
        <f aca="false">IF(U2570="Yes",1,0)</f>
        <v>0</v>
      </c>
      <c r="X2570" s="15" t="str">
        <f aca="false">IF(F2570&lt;=12,"0-12 months",IF(F2570&lt;=24,"13-24 months",IF(F2570&lt;=48,"25-48 months","49-72 months")))</f>
        <v>13-24 months</v>
      </c>
      <c r="Y2570" s="15" t="str">
        <f aca="false">IF(C2570=1,"Yes","No")</f>
        <v>No</v>
      </c>
      <c r="Z2570" s="15" t="n">
        <f aca="false">COUNTIF(J2570:O2570,"Yes")</f>
        <v>0</v>
      </c>
      <c r="AA2570" s="18" t="n">
        <f aca="false">S2570*W2570</f>
        <v>0</v>
      </c>
      <c r="AB2570" s="15" t="n">
        <f aca="false">(P2570="Month-to-month")+(I2570="Fiber optic")+(R2570="Electronic check")+(F2570&lt;=12)+(M2570="No")+(J2570="No")</f>
        <v>0</v>
      </c>
      <c r="AC2570" s="15" t="str">
        <f aca="false">IF(AB2570&gt;=5,"High",IF(AB2570&gt;=3,"Medium","Low"))</f>
        <v>Low</v>
      </c>
    </row>
    <row r="2571" customFormat="false" ht="15" hidden="false" customHeight="false" outlineLevel="0" collapsed="false">
      <c r="A2571" s="15" t="s">
        <v>2668</v>
      </c>
      <c r="B2571" s="15" t="s">
        <v>94</v>
      </c>
      <c r="C2571" s="15" t="n">
        <v>0</v>
      </c>
      <c r="D2571" s="15" t="s">
        <v>26</v>
      </c>
      <c r="E2571" s="15" t="s">
        <v>24</v>
      </c>
      <c r="F2571" s="15" t="n">
        <v>72</v>
      </c>
      <c r="G2571" s="15" t="s">
        <v>26</v>
      </c>
      <c r="H2571" s="15" t="s">
        <v>26</v>
      </c>
      <c r="I2571" s="15" t="s">
        <v>24</v>
      </c>
      <c r="J2571" s="15" t="s">
        <v>28</v>
      </c>
      <c r="K2571" s="15" t="s">
        <v>28</v>
      </c>
      <c r="L2571" s="15" t="s">
        <v>28</v>
      </c>
      <c r="M2571" s="15" t="s">
        <v>28</v>
      </c>
      <c r="N2571" s="15" t="s">
        <v>28</v>
      </c>
      <c r="O2571" s="15" t="s">
        <v>28</v>
      </c>
      <c r="P2571" s="15" t="s">
        <v>29</v>
      </c>
      <c r="Q2571" s="15" t="s">
        <v>24</v>
      </c>
      <c r="R2571" s="15" t="s">
        <v>21</v>
      </c>
      <c r="S2571" s="18" t="n">
        <v>24.85</v>
      </c>
      <c r="T2571" s="15" t="n">
        <v>1871.85</v>
      </c>
      <c r="U2571" s="15" t="s">
        <v>24</v>
      </c>
      <c r="V2571" s="18" t="n">
        <f aca="false">IF(ISNUMBER(T2571),T2571,0)</f>
        <v>1871.85</v>
      </c>
      <c r="W2571" s="15" t="n">
        <f aca="false">IF(U2571="Yes",1,0)</f>
        <v>0</v>
      </c>
      <c r="X2571" s="15" t="str">
        <f aca="false">IF(F2571&lt;=12,"0-12 months",IF(F2571&lt;=24,"13-24 months",IF(F2571&lt;=48,"25-48 months","49-72 months")))</f>
        <v>49-72 months</v>
      </c>
      <c r="Y2571" s="15" t="str">
        <f aca="false">IF(C2571=1,"Yes","No")</f>
        <v>No</v>
      </c>
      <c r="Z2571" s="15" t="n">
        <f aca="false">COUNTIF(J2571:O2571,"Yes")</f>
        <v>0</v>
      </c>
      <c r="AA2571" s="18" t="n">
        <f aca="false">S2571*W2571</f>
        <v>0</v>
      </c>
      <c r="AB2571" s="15" t="n">
        <f aca="false">(P2571="Month-to-month")+(I2571="Fiber optic")+(R2571="Electronic check")+(F2571&lt;=12)+(M2571="No")+(J2571="No")</f>
        <v>0</v>
      </c>
      <c r="AC2571" s="15" t="str">
        <f aca="false">IF(AB2571&gt;=5,"High",IF(AB2571&gt;=3,"Medium","Low"))</f>
        <v>Low</v>
      </c>
    </row>
    <row r="2572" customFormat="false" ht="15" hidden="false" customHeight="false" outlineLevel="0" collapsed="false">
      <c r="A2572" s="15" t="s">
        <v>2669</v>
      </c>
      <c r="B2572" s="15" t="s">
        <v>98</v>
      </c>
      <c r="C2572" s="15" t="n">
        <v>0</v>
      </c>
      <c r="D2572" s="15" t="s">
        <v>26</v>
      </c>
      <c r="E2572" s="15" t="s">
        <v>24</v>
      </c>
      <c r="F2572" s="15" t="n">
        <v>30</v>
      </c>
      <c r="G2572" s="15" t="s">
        <v>26</v>
      </c>
      <c r="H2572" s="15" t="s">
        <v>26</v>
      </c>
      <c r="I2572" s="15" t="s">
        <v>102</v>
      </c>
      <c r="J2572" s="15" t="s">
        <v>24</v>
      </c>
      <c r="K2572" s="15" t="s">
        <v>24</v>
      </c>
      <c r="L2572" s="15" t="s">
        <v>24</v>
      </c>
      <c r="M2572" s="15" t="s">
        <v>24</v>
      </c>
      <c r="N2572" s="15" t="s">
        <v>26</v>
      </c>
      <c r="O2572" s="15" t="s">
        <v>26</v>
      </c>
      <c r="P2572" s="15" t="s">
        <v>25</v>
      </c>
      <c r="Q2572" s="15" t="s">
        <v>26</v>
      </c>
      <c r="R2572" s="15" t="s">
        <v>21</v>
      </c>
      <c r="S2572" s="18" t="n">
        <v>94.05</v>
      </c>
      <c r="T2572" s="15" t="n">
        <v>2866.45</v>
      </c>
      <c r="U2572" s="15" t="s">
        <v>26</v>
      </c>
      <c r="V2572" s="18" t="n">
        <f aca="false">IF(ISNUMBER(T2572),T2572,0)</f>
        <v>2866.45</v>
      </c>
      <c r="W2572" s="15" t="n">
        <f aca="false">IF(U2572="Yes",1,0)</f>
        <v>1</v>
      </c>
      <c r="X2572" s="15" t="str">
        <f aca="false">IF(F2572&lt;=12,"0-12 months",IF(F2572&lt;=24,"13-24 months",IF(F2572&lt;=48,"25-48 months","49-72 months")))</f>
        <v>25-48 months</v>
      </c>
      <c r="Y2572" s="15" t="str">
        <f aca="false">IF(C2572=1,"Yes","No")</f>
        <v>No</v>
      </c>
      <c r="Z2572" s="15" t="n">
        <f aca="false">COUNTIF(J2572:O2572,"Yes")</f>
        <v>2</v>
      </c>
      <c r="AA2572" s="18" t="n">
        <f aca="false">S2572*W2572</f>
        <v>94.05</v>
      </c>
      <c r="AB2572" s="15" t="n">
        <f aca="false">(P2572="Month-to-month")+(I2572="Fiber optic")+(R2572="Electronic check")+(F2572&lt;=12)+(M2572="No")+(J2572="No")</f>
        <v>4</v>
      </c>
      <c r="AC2572" s="15" t="str">
        <f aca="false">IF(AB2572&gt;=5,"High",IF(AB2572&gt;=3,"Medium","Low"))</f>
        <v>Medium</v>
      </c>
    </row>
    <row r="2573" customFormat="false" ht="15" hidden="false" customHeight="false" outlineLevel="0" collapsed="false">
      <c r="A2573" s="15" t="s">
        <v>2670</v>
      </c>
      <c r="B2573" s="15" t="s">
        <v>94</v>
      </c>
      <c r="C2573" s="15" t="n">
        <v>0</v>
      </c>
      <c r="D2573" s="15" t="s">
        <v>26</v>
      </c>
      <c r="E2573" s="15" t="s">
        <v>26</v>
      </c>
      <c r="F2573" s="15" t="n">
        <v>42</v>
      </c>
      <c r="G2573" s="15" t="s">
        <v>26</v>
      </c>
      <c r="H2573" s="15" t="s">
        <v>24</v>
      </c>
      <c r="I2573" s="15" t="s">
        <v>102</v>
      </c>
      <c r="J2573" s="15" t="s">
        <v>24</v>
      </c>
      <c r="K2573" s="15" t="s">
        <v>24</v>
      </c>
      <c r="L2573" s="15" t="s">
        <v>26</v>
      </c>
      <c r="M2573" s="15" t="s">
        <v>26</v>
      </c>
      <c r="N2573" s="15" t="s">
        <v>26</v>
      </c>
      <c r="O2573" s="15" t="s">
        <v>26</v>
      </c>
      <c r="P2573" s="15" t="s">
        <v>29</v>
      </c>
      <c r="Q2573" s="15" t="s">
        <v>26</v>
      </c>
      <c r="R2573" s="15" t="s">
        <v>15</v>
      </c>
      <c r="S2573" s="18" t="n">
        <v>100.4</v>
      </c>
      <c r="T2573" s="15" t="n">
        <v>4303.65</v>
      </c>
      <c r="U2573" s="15" t="s">
        <v>24</v>
      </c>
      <c r="V2573" s="18" t="n">
        <f aca="false">IF(ISNUMBER(T2573),T2573,0)</f>
        <v>4303.65</v>
      </c>
      <c r="W2573" s="15" t="n">
        <f aca="false">IF(U2573="Yes",1,0)</f>
        <v>0</v>
      </c>
      <c r="X2573" s="15" t="str">
        <f aca="false">IF(F2573&lt;=12,"0-12 months",IF(F2573&lt;=24,"13-24 months",IF(F2573&lt;=48,"25-48 months","49-72 months")))</f>
        <v>25-48 months</v>
      </c>
      <c r="Y2573" s="15" t="str">
        <f aca="false">IF(C2573=1,"Yes","No")</f>
        <v>No</v>
      </c>
      <c r="Z2573" s="15" t="n">
        <f aca="false">COUNTIF(J2573:O2573,"Yes")</f>
        <v>4</v>
      </c>
      <c r="AA2573" s="18" t="n">
        <f aca="false">S2573*W2573</f>
        <v>0</v>
      </c>
      <c r="AB2573" s="15" t="n">
        <f aca="false">(P2573="Month-to-month")+(I2573="Fiber optic")+(R2573="Electronic check")+(F2573&lt;=12)+(M2573="No")+(J2573="No")</f>
        <v>3</v>
      </c>
      <c r="AC2573" s="15" t="str">
        <f aca="false">IF(AB2573&gt;=5,"High",IF(AB2573&gt;=3,"Medium","Low"))</f>
        <v>Medium</v>
      </c>
    </row>
    <row r="2574" customFormat="false" ht="15" hidden="false" customHeight="false" outlineLevel="0" collapsed="false">
      <c r="A2574" s="15" t="s">
        <v>2671</v>
      </c>
      <c r="B2574" s="15" t="s">
        <v>94</v>
      </c>
      <c r="C2574" s="15" t="n">
        <v>0</v>
      </c>
      <c r="D2574" s="15" t="s">
        <v>26</v>
      </c>
      <c r="E2574" s="15" t="s">
        <v>24</v>
      </c>
      <c r="F2574" s="15" t="n">
        <v>71</v>
      </c>
      <c r="G2574" s="15" t="s">
        <v>26</v>
      </c>
      <c r="H2574" s="15" t="s">
        <v>26</v>
      </c>
      <c r="I2574" s="15" t="s">
        <v>24</v>
      </c>
      <c r="J2574" s="15" t="s">
        <v>28</v>
      </c>
      <c r="K2574" s="15" t="s">
        <v>28</v>
      </c>
      <c r="L2574" s="15" t="s">
        <v>28</v>
      </c>
      <c r="M2574" s="15" t="s">
        <v>28</v>
      </c>
      <c r="N2574" s="15" t="s">
        <v>28</v>
      </c>
      <c r="O2574" s="15" t="s">
        <v>28</v>
      </c>
      <c r="P2574" s="15" t="s">
        <v>29</v>
      </c>
      <c r="Q2574" s="15" t="s">
        <v>24</v>
      </c>
      <c r="R2574" s="15" t="s">
        <v>19</v>
      </c>
      <c r="S2574" s="18" t="n">
        <v>25</v>
      </c>
      <c r="T2574" s="15" t="n">
        <v>1753</v>
      </c>
      <c r="U2574" s="15" t="s">
        <v>24</v>
      </c>
      <c r="V2574" s="18" t="n">
        <f aca="false">IF(ISNUMBER(T2574),T2574,0)</f>
        <v>1753</v>
      </c>
      <c r="W2574" s="15" t="n">
        <f aca="false">IF(U2574="Yes",1,0)</f>
        <v>0</v>
      </c>
      <c r="X2574" s="15" t="str">
        <f aca="false">IF(F2574&lt;=12,"0-12 months",IF(F2574&lt;=24,"13-24 months",IF(F2574&lt;=48,"25-48 months","49-72 months")))</f>
        <v>49-72 months</v>
      </c>
      <c r="Y2574" s="15" t="str">
        <f aca="false">IF(C2574=1,"Yes","No")</f>
        <v>No</v>
      </c>
      <c r="Z2574" s="15" t="n">
        <f aca="false">COUNTIF(J2574:O2574,"Yes")</f>
        <v>0</v>
      </c>
      <c r="AA2574" s="18" t="n">
        <f aca="false">S2574*W2574</f>
        <v>0</v>
      </c>
      <c r="AB2574" s="15" t="n">
        <f aca="false">(P2574="Month-to-month")+(I2574="Fiber optic")+(R2574="Electronic check")+(F2574&lt;=12)+(M2574="No")+(J2574="No")</f>
        <v>0</v>
      </c>
      <c r="AC2574" s="15" t="str">
        <f aca="false">IF(AB2574&gt;=5,"High",IF(AB2574&gt;=3,"Medium","Low"))</f>
        <v>Low</v>
      </c>
    </row>
    <row r="2575" customFormat="false" ht="15" hidden="false" customHeight="false" outlineLevel="0" collapsed="false">
      <c r="A2575" s="15" t="s">
        <v>2672</v>
      </c>
      <c r="B2575" s="15" t="s">
        <v>94</v>
      </c>
      <c r="C2575" s="15" t="n">
        <v>0</v>
      </c>
      <c r="D2575" s="15" t="s">
        <v>24</v>
      </c>
      <c r="E2575" s="15" t="s">
        <v>24</v>
      </c>
      <c r="F2575" s="15" t="n">
        <v>1</v>
      </c>
      <c r="G2575" s="15" t="s">
        <v>26</v>
      </c>
      <c r="H2575" s="15" t="s">
        <v>24</v>
      </c>
      <c r="I2575" s="15" t="s">
        <v>96</v>
      </c>
      <c r="J2575" s="15" t="s">
        <v>24</v>
      </c>
      <c r="K2575" s="15" t="s">
        <v>24</v>
      </c>
      <c r="L2575" s="15" t="s">
        <v>24</v>
      </c>
      <c r="M2575" s="15" t="s">
        <v>24</v>
      </c>
      <c r="N2575" s="15" t="s">
        <v>24</v>
      </c>
      <c r="O2575" s="15" t="s">
        <v>26</v>
      </c>
      <c r="P2575" s="15" t="s">
        <v>25</v>
      </c>
      <c r="Q2575" s="15" t="s">
        <v>26</v>
      </c>
      <c r="R2575" s="15" t="s">
        <v>17</v>
      </c>
      <c r="S2575" s="18" t="n">
        <v>54.75</v>
      </c>
      <c r="T2575" s="15" t="n">
        <v>54.75</v>
      </c>
      <c r="U2575" s="15" t="s">
        <v>26</v>
      </c>
      <c r="V2575" s="18" t="n">
        <f aca="false">IF(ISNUMBER(T2575),T2575,0)</f>
        <v>54.75</v>
      </c>
      <c r="W2575" s="15" t="n">
        <f aca="false">IF(U2575="Yes",1,0)</f>
        <v>1</v>
      </c>
      <c r="X2575" s="15" t="str">
        <f aca="false">IF(F2575&lt;=12,"0-12 months",IF(F2575&lt;=24,"13-24 months",IF(F2575&lt;=48,"25-48 months","49-72 months")))</f>
        <v>0-12 months</v>
      </c>
      <c r="Y2575" s="15" t="str">
        <f aca="false">IF(C2575=1,"Yes","No")</f>
        <v>No</v>
      </c>
      <c r="Z2575" s="15" t="n">
        <f aca="false">COUNTIF(J2575:O2575,"Yes")</f>
        <v>1</v>
      </c>
      <c r="AA2575" s="18" t="n">
        <f aca="false">S2575*W2575</f>
        <v>54.75</v>
      </c>
      <c r="AB2575" s="15" t="n">
        <f aca="false">(P2575="Month-to-month")+(I2575="Fiber optic")+(R2575="Electronic check")+(F2575&lt;=12)+(M2575="No")+(J2575="No")</f>
        <v>4</v>
      </c>
      <c r="AC2575" s="15" t="str">
        <f aca="false">IF(AB2575&gt;=5,"High",IF(AB2575&gt;=3,"Medium","Low"))</f>
        <v>Medium</v>
      </c>
    </row>
    <row r="2576" customFormat="false" ht="15" hidden="false" customHeight="false" outlineLevel="0" collapsed="false">
      <c r="A2576" s="15" t="s">
        <v>2673</v>
      </c>
      <c r="B2576" s="15" t="s">
        <v>98</v>
      </c>
      <c r="C2576" s="15" t="n">
        <v>1</v>
      </c>
      <c r="D2576" s="15" t="s">
        <v>24</v>
      </c>
      <c r="E2576" s="15" t="s">
        <v>24</v>
      </c>
      <c r="F2576" s="15" t="n">
        <v>39</v>
      </c>
      <c r="G2576" s="15" t="s">
        <v>26</v>
      </c>
      <c r="H2576" s="15" t="s">
        <v>26</v>
      </c>
      <c r="I2576" s="15" t="s">
        <v>102</v>
      </c>
      <c r="J2576" s="15" t="s">
        <v>24</v>
      </c>
      <c r="K2576" s="15" t="s">
        <v>24</v>
      </c>
      <c r="L2576" s="15" t="s">
        <v>24</v>
      </c>
      <c r="M2576" s="15" t="s">
        <v>24</v>
      </c>
      <c r="N2576" s="15" t="s">
        <v>26</v>
      </c>
      <c r="O2576" s="15" t="s">
        <v>26</v>
      </c>
      <c r="P2576" s="15" t="s">
        <v>25</v>
      </c>
      <c r="Q2576" s="15" t="s">
        <v>26</v>
      </c>
      <c r="R2576" s="15" t="s">
        <v>19</v>
      </c>
      <c r="S2576" s="18" t="n">
        <v>95.65</v>
      </c>
      <c r="T2576" s="15" t="n">
        <v>3759.05</v>
      </c>
      <c r="U2576" s="15" t="s">
        <v>26</v>
      </c>
      <c r="V2576" s="18" t="n">
        <f aca="false">IF(ISNUMBER(T2576),T2576,0)</f>
        <v>3759.05</v>
      </c>
      <c r="W2576" s="15" t="n">
        <f aca="false">IF(U2576="Yes",1,0)</f>
        <v>1</v>
      </c>
      <c r="X2576" s="15" t="str">
        <f aca="false">IF(F2576&lt;=12,"0-12 months",IF(F2576&lt;=24,"13-24 months",IF(F2576&lt;=48,"25-48 months","49-72 months")))</f>
        <v>25-48 months</v>
      </c>
      <c r="Y2576" s="15" t="str">
        <f aca="false">IF(C2576=1,"Yes","No")</f>
        <v>Yes</v>
      </c>
      <c r="Z2576" s="15" t="n">
        <f aca="false">COUNTIF(J2576:O2576,"Yes")</f>
        <v>2</v>
      </c>
      <c r="AA2576" s="18" t="n">
        <f aca="false">S2576*W2576</f>
        <v>95.65</v>
      </c>
      <c r="AB2576" s="15" t="n">
        <f aca="false">(P2576="Month-to-month")+(I2576="Fiber optic")+(R2576="Electronic check")+(F2576&lt;=12)+(M2576="No")+(J2576="No")</f>
        <v>4</v>
      </c>
      <c r="AC2576" s="15" t="str">
        <f aca="false">IF(AB2576&gt;=5,"High",IF(AB2576&gt;=3,"Medium","Low"))</f>
        <v>Medium</v>
      </c>
    </row>
    <row r="2577" customFormat="false" ht="15" hidden="false" customHeight="false" outlineLevel="0" collapsed="false">
      <c r="A2577" s="15" t="s">
        <v>2674</v>
      </c>
      <c r="B2577" s="15" t="s">
        <v>94</v>
      </c>
      <c r="C2577" s="15" t="n">
        <v>0</v>
      </c>
      <c r="D2577" s="15" t="s">
        <v>24</v>
      </c>
      <c r="E2577" s="15" t="s">
        <v>24</v>
      </c>
      <c r="F2577" s="15" t="n">
        <v>35</v>
      </c>
      <c r="G2577" s="15" t="s">
        <v>26</v>
      </c>
      <c r="H2577" s="15" t="s">
        <v>24</v>
      </c>
      <c r="I2577" s="15" t="s">
        <v>24</v>
      </c>
      <c r="J2577" s="15" t="s">
        <v>28</v>
      </c>
      <c r="K2577" s="15" t="s">
        <v>28</v>
      </c>
      <c r="L2577" s="15" t="s">
        <v>28</v>
      </c>
      <c r="M2577" s="15" t="s">
        <v>28</v>
      </c>
      <c r="N2577" s="15" t="s">
        <v>28</v>
      </c>
      <c r="O2577" s="15" t="s">
        <v>28</v>
      </c>
      <c r="P2577" s="15" t="s">
        <v>25</v>
      </c>
      <c r="Q2577" s="15" t="s">
        <v>24</v>
      </c>
      <c r="R2577" s="15" t="s">
        <v>19</v>
      </c>
      <c r="S2577" s="18" t="n">
        <v>19.25</v>
      </c>
      <c r="T2577" s="15" t="n">
        <v>617.65</v>
      </c>
      <c r="U2577" s="15" t="s">
        <v>24</v>
      </c>
      <c r="V2577" s="18" t="n">
        <f aca="false">IF(ISNUMBER(T2577),T2577,0)</f>
        <v>617.65</v>
      </c>
      <c r="W2577" s="15" t="n">
        <f aca="false">IF(U2577="Yes",1,0)</f>
        <v>0</v>
      </c>
      <c r="X2577" s="15" t="str">
        <f aca="false">IF(F2577&lt;=12,"0-12 months",IF(F2577&lt;=24,"13-24 months",IF(F2577&lt;=48,"25-48 months","49-72 months")))</f>
        <v>25-48 months</v>
      </c>
      <c r="Y2577" s="15" t="str">
        <f aca="false">IF(C2577=1,"Yes","No")</f>
        <v>No</v>
      </c>
      <c r="Z2577" s="15" t="n">
        <f aca="false">COUNTIF(J2577:O2577,"Yes")</f>
        <v>0</v>
      </c>
      <c r="AA2577" s="18" t="n">
        <f aca="false">S2577*W2577</f>
        <v>0</v>
      </c>
      <c r="AB2577" s="15" t="n">
        <f aca="false">(P2577="Month-to-month")+(I2577="Fiber optic")+(R2577="Electronic check")+(F2577&lt;=12)+(M2577="No")+(J2577="No")</f>
        <v>1</v>
      </c>
      <c r="AC2577" s="15" t="str">
        <f aca="false">IF(AB2577&gt;=5,"High",IF(AB2577&gt;=3,"Medium","Low"))</f>
        <v>Low</v>
      </c>
    </row>
    <row r="2578" customFormat="false" ht="15" hidden="false" customHeight="false" outlineLevel="0" collapsed="false">
      <c r="A2578" s="15" t="s">
        <v>2675</v>
      </c>
      <c r="B2578" s="15" t="s">
        <v>94</v>
      </c>
      <c r="C2578" s="15" t="n">
        <v>0</v>
      </c>
      <c r="D2578" s="15" t="s">
        <v>26</v>
      </c>
      <c r="E2578" s="15" t="s">
        <v>26</v>
      </c>
      <c r="F2578" s="15" t="n">
        <v>53</v>
      </c>
      <c r="G2578" s="15" t="s">
        <v>26</v>
      </c>
      <c r="H2578" s="15" t="s">
        <v>24</v>
      </c>
      <c r="I2578" s="15" t="s">
        <v>102</v>
      </c>
      <c r="J2578" s="15" t="s">
        <v>24</v>
      </c>
      <c r="K2578" s="15" t="s">
        <v>26</v>
      </c>
      <c r="L2578" s="15" t="s">
        <v>26</v>
      </c>
      <c r="M2578" s="15" t="s">
        <v>26</v>
      </c>
      <c r="N2578" s="15" t="s">
        <v>26</v>
      </c>
      <c r="O2578" s="15" t="s">
        <v>26</v>
      </c>
      <c r="P2578" s="15" t="s">
        <v>25</v>
      </c>
      <c r="Q2578" s="15" t="s">
        <v>26</v>
      </c>
      <c r="R2578" s="15" t="s">
        <v>19</v>
      </c>
      <c r="S2578" s="18" t="n">
        <v>108.25</v>
      </c>
      <c r="T2578" s="15" t="n">
        <v>5935.1</v>
      </c>
      <c r="U2578" s="15" t="s">
        <v>24</v>
      </c>
      <c r="V2578" s="18" t="n">
        <f aca="false">IF(ISNUMBER(T2578),T2578,0)</f>
        <v>5935.1</v>
      </c>
      <c r="W2578" s="15" t="n">
        <f aca="false">IF(U2578="Yes",1,0)</f>
        <v>0</v>
      </c>
      <c r="X2578" s="15" t="str">
        <f aca="false">IF(F2578&lt;=12,"0-12 months",IF(F2578&lt;=24,"13-24 months",IF(F2578&lt;=48,"25-48 months","49-72 months")))</f>
        <v>49-72 months</v>
      </c>
      <c r="Y2578" s="15" t="str">
        <f aca="false">IF(C2578=1,"Yes","No")</f>
        <v>No</v>
      </c>
      <c r="Z2578" s="15" t="n">
        <f aca="false">COUNTIF(J2578:O2578,"Yes")</f>
        <v>5</v>
      </c>
      <c r="AA2578" s="18" t="n">
        <f aca="false">S2578*W2578</f>
        <v>0</v>
      </c>
      <c r="AB2578" s="15" t="n">
        <f aca="false">(P2578="Month-to-month")+(I2578="Fiber optic")+(R2578="Electronic check")+(F2578&lt;=12)+(M2578="No")+(J2578="No")</f>
        <v>3</v>
      </c>
      <c r="AC2578" s="15" t="str">
        <f aca="false">IF(AB2578&gt;=5,"High",IF(AB2578&gt;=3,"Medium","Low"))</f>
        <v>Medium</v>
      </c>
    </row>
    <row r="2579" customFormat="false" ht="15" hidden="false" customHeight="false" outlineLevel="0" collapsed="false">
      <c r="A2579" s="15" t="s">
        <v>2676</v>
      </c>
      <c r="B2579" s="15" t="s">
        <v>94</v>
      </c>
      <c r="C2579" s="15" t="n">
        <v>0</v>
      </c>
      <c r="D2579" s="15" t="s">
        <v>24</v>
      </c>
      <c r="E2579" s="15" t="s">
        <v>24</v>
      </c>
      <c r="F2579" s="15" t="n">
        <v>1</v>
      </c>
      <c r="G2579" s="15" t="s">
        <v>26</v>
      </c>
      <c r="H2579" s="15" t="s">
        <v>26</v>
      </c>
      <c r="I2579" s="15" t="s">
        <v>102</v>
      </c>
      <c r="J2579" s="15" t="s">
        <v>24</v>
      </c>
      <c r="K2579" s="15" t="s">
        <v>24</v>
      </c>
      <c r="L2579" s="15" t="s">
        <v>24</v>
      </c>
      <c r="M2579" s="15" t="s">
        <v>24</v>
      </c>
      <c r="N2579" s="15" t="s">
        <v>26</v>
      </c>
      <c r="O2579" s="15" t="s">
        <v>26</v>
      </c>
      <c r="P2579" s="15" t="s">
        <v>25</v>
      </c>
      <c r="Q2579" s="15" t="s">
        <v>26</v>
      </c>
      <c r="R2579" s="15" t="s">
        <v>15</v>
      </c>
      <c r="S2579" s="18" t="n">
        <v>94.6</v>
      </c>
      <c r="T2579" s="15" t="n">
        <v>94.6</v>
      </c>
      <c r="U2579" s="15" t="s">
        <v>26</v>
      </c>
      <c r="V2579" s="18" t="n">
        <f aca="false">IF(ISNUMBER(T2579),T2579,0)</f>
        <v>94.6</v>
      </c>
      <c r="W2579" s="15" t="n">
        <f aca="false">IF(U2579="Yes",1,0)</f>
        <v>1</v>
      </c>
      <c r="X2579" s="15" t="str">
        <f aca="false">IF(F2579&lt;=12,"0-12 months",IF(F2579&lt;=24,"13-24 months",IF(F2579&lt;=48,"25-48 months","49-72 months")))</f>
        <v>0-12 months</v>
      </c>
      <c r="Y2579" s="15" t="str">
        <f aca="false">IF(C2579=1,"Yes","No")</f>
        <v>No</v>
      </c>
      <c r="Z2579" s="15" t="n">
        <f aca="false">COUNTIF(J2579:O2579,"Yes")</f>
        <v>2</v>
      </c>
      <c r="AA2579" s="18" t="n">
        <f aca="false">S2579*W2579</f>
        <v>94.6</v>
      </c>
      <c r="AB2579" s="15" t="n">
        <f aca="false">(P2579="Month-to-month")+(I2579="Fiber optic")+(R2579="Electronic check")+(F2579&lt;=12)+(M2579="No")+(J2579="No")</f>
        <v>6</v>
      </c>
      <c r="AC2579" s="15" t="str">
        <f aca="false">IF(AB2579&gt;=5,"High",IF(AB2579&gt;=3,"Medium","Low"))</f>
        <v>High</v>
      </c>
    </row>
    <row r="2580" customFormat="false" ht="15" hidden="false" customHeight="false" outlineLevel="0" collapsed="false">
      <c r="A2580" s="15" t="s">
        <v>2677</v>
      </c>
      <c r="B2580" s="15" t="s">
        <v>94</v>
      </c>
      <c r="C2580" s="15" t="n">
        <v>1</v>
      </c>
      <c r="D2580" s="15" t="s">
        <v>26</v>
      </c>
      <c r="E2580" s="15" t="s">
        <v>26</v>
      </c>
      <c r="F2580" s="15" t="n">
        <v>31</v>
      </c>
      <c r="G2580" s="15" t="s">
        <v>26</v>
      </c>
      <c r="H2580" s="15" t="s">
        <v>24</v>
      </c>
      <c r="I2580" s="15" t="s">
        <v>102</v>
      </c>
      <c r="J2580" s="15" t="s">
        <v>24</v>
      </c>
      <c r="K2580" s="15" t="s">
        <v>24</v>
      </c>
      <c r="L2580" s="15" t="s">
        <v>26</v>
      </c>
      <c r="M2580" s="15" t="s">
        <v>26</v>
      </c>
      <c r="N2580" s="15" t="s">
        <v>26</v>
      </c>
      <c r="O2580" s="15" t="s">
        <v>26</v>
      </c>
      <c r="P2580" s="15" t="s">
        <v>25</v>
      </c>
      <c r="Q2580" s="15" t="s">
        <v>26</v>
      </c>
      <c r="R2580" s="15" t="s">
        <v>15</v>
      </c>
      <c r="S2580" s="18" t="n">
        <v>98.9</v>
      </c>
      <c r="T2580" s="15" t="n">
        <v>2911.3</v>
      </c>
      <c r="U2580" s="15" t="s">
        <v>26</v>
      </c>
      <c r="V2580" s="18" t="n">
        <f aca="false">IF(ISNUMBER(T2580),T2580,0)</f>
        <v>2911.3</v>
      </c>
      <c r="W2580" s="15" t="n">
        <f aca="false">IF(U2580="Yes",1,0)</f>
        <v>1</v>
      </c>
      <c r="X2580" s="15" t="str">
        <f aca="false">IF(F2580&lt;=12,"0-12 months",IF(F2580&lt;=24,"13-24 months",IF(F2580&lt;=48,"25-48 months","49-72 months")))</f>
        <v>25-48 months</v>
      </c>
      <c r="Y2580" s="15" t="str">
        <f aca="false">IF(C2580=1,"Yes","No")</f>
        <v>Yes</v>
      </c>
      <c r="Z2580" s="15" t="n">
        <f aca="false">COUNTIF(J2580:O2580,"Yes")</f>
        <v>4</v>
      </c>
      <c r="AA2580" s="18" t="n">
        <f aca="false">S2580*W2580</f>
        <v>98.9</v>
      </c>
      <c r="AB2580" s="15" t="n">
        <f aca="false">(P2580="Month-to-month")+(I2580="Fiber optic")+(R2580="Electronic check")+(F2580&lt;=12)+(M2580="No")+(J2580="No")</f>
        <v>4</v>
      </c>
      <c r="AC2580" s="15" t="str">
        <f aca="false">IF(AB2580&gt;=5,"High",IF(AB2580&gt;=3,"Medium","Low"))</f>
        <v>Medium</v>
      </c>
    </row>
    <row r="2581" customFormat="false" ht="15" hidden="false" customHeight="false" outlineLevel="0" collapsed="false">
      <c r="A2581" s="15" t="s">
        <v>2678</v>
      </c>
      <c r="B2581" s="15" t="s">
        <v>98</v>
      </c>
      <c r="C2581" s="15" t="n">
        <v>0</v>
      </c>
      <c r="D2581" s="15" t="s">
        <v>24</v>
      </c>
      <c r="E2581" s="15" t="s">
        <v>24</v>
      </c>
      <c r="F2581" s="15" t="n">
        <v>48</v>
      </c>
      <c r="G2581" s="15" t="s">
        <v>26</v>
      </c>
      <c r="H2581" s="15" t="s">
        <v>24</v>
      </c>
      <c r="I2581" s="15" t="s">
        <v>24</v>
      </c>
      <c r="J2581" s="15" t="s">
        <v>28</v>
      </c>
      <c r="K2581" s="15" t="s">
        <v>28</v>
      </c>
      <c r="L2581" s="15" t="s">
        <v>28</v>
      </c>
      <c r="M2581" s="15" t="s">
        <v>28</v>
      </c>
      <c r="N2581" s="15" t="s">
        <v>28</v>
      </c>
      <c r="O2581" s="15" t="s">
        <v>28</v>
      </c>
      <c r="P2581" s="15" t="s">
        <v>29</v>
      </c>
      <c r="Q2581" s="15" t="s">
        <v>24</v>
      </c>
      <c r="R2581" s="15" t="s">
        <v>21</v>
      </c>
      <c r="S2581" s="18" t="n">
        <v>20.15</v>
      </c>
      <c r="T2581" s="15" t="n">
        <v>982.95</v>
      </c>
      <c r="U2581" s="15" t="s">
        <v>24</v>
      </c>
      <c r="V2581" s="18" t="n">
        <f aca="false">IF(ISNUMBER(T2581),T2581,0)</f>
        <v>982.95</v>
      </c>
      <c r="W2581" s="15" t="n">
        <f aca="false">IF(U2581="Yes",1,0)</f>
        <v>0</v>
      </c>
      <c r="X2581" s="15" t="str">
        <f aca="false">IF(F2581&lt;=12,"0-12 months",IF(F2581&lt;=24,"13-24 months",IF(F2581&lt;=48,"25-48 months","49-72 months")))</f>
        <v>25-48 months</v>
      </c>
      <c r="Y2581" s="15" t="str">
        <f aca="false">IF(C2581=1,"Yes","No")</f>
        <v>No</v>
      </c>
      <c r="Z2581" s="15" t="n">
        <f aca="false">COUNTIF(J2581:O2581,"Yes")</f>
        <v>0</v>
      </c>
      <c r="AA2581" s="18" t="n">
        <f aca="false">S2581*W2581</f>
        <v>0</v>
      </c>
      <c r="AB2581" s="15" t="n">
        <f aca="false">(P2581="Month-to-month")+(I2581="Fiber optic")+(R2581="Electronic check")+(F2581&lt;=12)+(M2581="No")+(J2581="No")</f>
        <v>0</v>
      </c>
      <c r="AC2581" s="15" t="str">
        <f aca="false">IF(AB2581&gt;=5,"High",IF(AB2581&gt;=3,"Medium","Low"))</f>
        <v>Low</v>
      </c>
    </row>
    <row r="2582" customFormat="false" ht="15" hidden="false" customHeight="false" outlineLevel="0" collapsed="false">
      <c r="A2582" s="15" t="s">
        <v>2679</v>
      </c>
      <c r="B2582" s="15" t="s">
        <v>94</v>
      </c>
      <c r="C2582" s="15" t="n">
        <v>1</v>
      </c>
      <c r="D2582" s="15" t="s">
        <v>24</v>
      </c>
      <c r="E2582" s="15" t="s">
        <v>26</v>
      </c>
      <c r="F2582" s="15" t="n">
        <v>30</v>
      </c>
      <c r="G2582" s="15" t="s">
        <v>26</v>
      </c>
      <c r="H2582" s="15" t="s">
        <v>26</v>
      </c>
      <c r="I2582" s="15" t="s">
        <v>102</v>
      </c>
      <c r="J2582" s="15" t="s">
        <v>24</v>
      </c>
      <c r="K2582" s="15" t="s">
        <v>24</v>
      </c>
      <c r="L2582" s="15" t="s">
        <v>24</v>
      </c>
      <c r="M2582" s="15" t="s">
        <v>26</v>
      </c>
      <c r="N2582" s="15" t="s">
        <v>26</v>
      </c>
      <c r="O2582" s="15" t="s">
        <v>26</v>
      </c>
      <c r="P2582" s="15" t="s">
        <v>25</v>
      </c>
      <c r="Q2582" s="15" t="s">
        <v>26</v>
      </c>
      <c r="R2582" s="15" t="s">
        <v>15</v>
      </c>
      <c r="S2582" s="18" t="n">
        <v>101.3</v>
      </c>
      <c r="T2582" s="15" t="n">
        <v>2974.5</v>
      </c>
      <c r="U2582" s="15" t="s">
        <v>24</v>
      </c>
      <c r="V2582" s="18" t="n">
        <f aca="false">IF(ISNUMBER(T2582),T2582,0)</f>
        <v>2974.5</v>
      </c>
      <c r="W2582" s="15" t="n">
        <f aca="false">IF(U2582="Yes",1,0)</f>
        <v>0</v>
      </c>
      <c r="X2582" s="15" t="str">
        <f aca="false">IF(F2582&lt;=12,"0-12 months",IF(F2582&lt;=24,"13-24 months",IF(F2582&lt;=48,"25-48 months","49-72 months")))</f>
        <v>25-48 months</v>
      </c>
      <c r="Y2582" s="15" t="str">
        <f aca="false">IF(C2582=1,"Yes","No")</f>
        <v>Yes</v>
      </c>
      <c r="Z2582" s="15" t="n">
        <f aca="false">COUNTIF(J2582:O2582,"Yes")</f>
        <v>3</v>
      </c>
      <c r="AA2582" s="18" t="n">
        <f aca="false">S2582*W2582</f>
        <v>0</v>
      </c>
      <c r="AB2582" s="15" t="n">
        <f aca="false">(P2582="Month-to-month")+(I2582="Fiber optic")+(R2582="Electronic check")+(F2582&lt;=12)+(M2582="No")+(J2582="No")</f>
        <v>4</v>
      </c>
      <c r="AC2582" s="15" t="str">
        <f aca="false">IF(AB2582&gt;=5,"High",IF(AB2582&gt;=3,"Medium","Low"))</f>
        <v>Medium</v>
      </c>
    </row>
    <row r="2583" customFormat="false" ht="15" hidden="false" customHeight="false" outlineLevel="0" collapsed="false">
      <c r="A2583" s="15" t="s">
        <v>2680</v>
      </c>
      <c r="B2583" s="15" t="s">
        <v>98</v>
      </c>
      <c r="C2583" s="15" t="n">
        <v>0</v>
      </c>
      <c r="D2583" s="15" t="s">
        <v>24</v>
      </c>
      <c r="E2583" s="15" t="s">
        <v>24</v>
      </c>
      <c r="F2583" s="15" t="n">
        <v>10</v>
      </c>
      <c r="G2583" s="15" t="s">
        <v>26</v>
      </c>
      <c r="H2583" s="15" t="s">
        <v>24</v>
      </c>
      <c r="I2583" s="15" t="s">
        <v>24</v>
      </c>
      <c r="J2583" s="15" t="s">
        <v>28</v>
      </c>
      <c r="K2583" s="15" t="s">
        <v>28</v>
      </c>
      <c r="L2583" s="15" t="s">
        <v>28</v>
      </c>
      <c r="M2583" s="15" t="s">
        <v>28</v>
      </c>
      <c r="N2583" s="15" t="s">
        <v>28</v>
      </c>
      <c r="O2583" s="15" t="s">
        <v>28</v>
      </c>
      <c r="P2583" s="15" t="s">
        <v>25</v>
      </c>
      <c r="Q2583" s="15" t="s">
        <v>24</v>
      </c>
      <c r="R2583" s="15" t="s">
        <v>21</v>
      </c>
      <c r="S2583" s="18" t="n">
        <v>20</v>
      </c>
      <c r="T2583" s="15" t="n">
        <v>198.7</v>
      </c>
      <c r="U2583" s="15" t="s">
        <v>24</v>
      </c>
      <c r="V2583" s="18" t="n">
        <f aca="false">IF(ISNUMBER(T2583),T2583,0)</f>
        <v>198.7</v>
      </c>
      <c r="W2583" s="15" t="n">
        <f aca="false">IF(U2583="Yes",1,0)</f>
        <v>0</v>
      </c>
      <c r="X2583" s="15" t="str">
        <f aca="false">IF(F2583&lt;=12,"0-12 months",IF(F2583&lt;=24,"13-24 months",IF(F2583&lt;=48,"25-48 months","49-72 months")))</f>
        <v>0-12 months</v>
      </c>
      <c r="Y2583" s="15" t="str">
        <f aca="false">IF(C2583=1,"Yes","No")</f>
        <v>No</v>
      </c>
      <c r="Z2583" s="15" t="n">
        <f aca="false">COUNTIF(J2583:O2583,"Yes")</f>
        <v>0</v>
      </c>
      <c r="AA2583" s="18" t="n">
        <f aca="false">S2583*W2583</f>
        <v>0</v>
      </c>
      <c r="AB2583" s="15" t="n">
        <f aca="false">(P2583="Month-to-month")+(I2583="Fiber optic")+(R2583="Electronic check")+(F2583&lt;=12)+(M2583="No")+(J2583="No")</f>
        <v>2</v>
      </c>
      <c r="AC2583" s="15" t="str">
        <f aca="false">IF(AB2583&gt;=5,"High",IF(AB2583&gt;=3,"Medium","Low"))</f>
        <v>Low</v>
      </c>
    </row>
    <row r="2584" customFormat="false" ht="15" hidden="false" customHeight="false" outlineLevel="0" collapsed="false">
      <c r="A2584" s="15" t="s">
        <v>2681</v>
      </c>
      <c r="B2584" s="15" t="s">
        <v>94</v>
      </c>
      <c r="C2584" s="15" t="n">
        <v>0</v>
      </c>
      <c r="D2584" s="15" t="s">
        <v>24</v>
      </c>
      <c r="E2584" s="15" t="s">
        <v>26</v>
      </c>
      <c r="F2584" s="15" t="n">
        <v>12</v>
      </c>
      <c r="G2584" s="15" t="s">
        <v>26</v>
      </c>
      <c r="H2584" s="15" t="s">
        <v>26</v>
      </c>
      <c r="I2584" s="15" t="s">
        <v>102</v>
      </c>
      <c r="J2584" s="15" t="s">
        <v>24</v>
      </c>
      <c r="K2584" s="15" t="s">
        <v>26</v>
      </c>
      <c r="L2584" s="15" t="s">
        <v>26</v>
      </c>
      <c r="M2584" s="15" t="s">
        <v>24</v>
      </c>
      <c r="N2584" s="15" t="s">
        <v>26</v>
      </c>
      <c r="O2584" s="15" t="s">
        <v>26</v>
      </c>
      <c r="P2584" s="15" t="s">
        <v>25</v>
      </c>
      <c r="Q2584" s="15" t="s">
        <v>26</v>
      </c>
      <c r="R2584" s="15" t="s">
        <v>15</v>
      </c>
      <c r="S2584" s="18" t="n">
        <v>105.3</v>
      </c>
      <c r="T2584" s="15" t="n">
        <v>1275.65</v>
      </c>
      <c r="U2584" s="15" t="s">
        <v>24</v>
      </c>
      <c r="V2584" s="18" t="n">
        <f aca="false">IF(ISNUMBER(T2584),T2584,0)</f>
        <v>1275.65</v>
      </c>
      <c r="W2584" s="15" t="n">
        <f aca="false">IF(U2584="Yes",1,0)</f>
        <v>0</v>
      </c>
      <c r="X2584" s="15" t="str">
        <f aca="false">IF(F2584&lt;=12,"0-12 months",IF(F2584&lt;=24,"13-24 months",IF(F2584&lt;=48,"25-48 months","49-72 months")))</f>
        <v>0-12 months</v>
      </c>
      <c r="Y2584" s="15" t="str">
        <f aca="false">IF(C2584=1,"Yes","No")</f>
        <v>No</v>
      </c>
      <c r="Z2584" s="15" t="n">
        <f aca="false">COUNTIF(J2584:O2584,"Yes")</f>
        <v>4</v>
      </c>
      <c r="AA2584" s="18" t="n">
        <f aca="false">S2584*W2584</f>
        <v>0</v>
      </c>
      <c r="AB2584" s="15" t="n">
        <f aca="false">(P2584="Month-to-month")+(I2584="Fiber optic")+(R2584="Electronic check")+(F2584&lt;=12)+(M2584="No")+(J2584="No")</f>
        <v>6</v>
      </c>
      <c r="AC2584" s="15" t="str">
        <f aca="false">IF(AB2584&gt;=5,"High",IF(AB2584&gt;=3,"Medium","Low"))</f>
        <v>High</v>
      </c>
    </row>
    <row r="2585" customFormat="false" ht="15" hidden="false" customHeight="false" outlineLevel="0" collapsed="false">
      <c r="A2585" s="15" t="s">
        <v>2682</v>
      </c>
      <c r="B2585" s="15" t="s">
        <v>94</v>
      </c>
      <c r="C2585" s="15" t="n">
        <v>1</v>
      </c>
      <c r="D2585" s="15" t="s">
        <v>24</v>
      </c>
      <c r="E2585" s="15" t="s">
        <v>24</v>
      </c>
      <c r="F2585" s="15" t="n">
        <v>57</v>
      </c>
      <c r="G2585" s="15" t="s">
        <v>26</v>
      </c>
      <c r="H2585" s="15" t="s">
        <v>24</v>
      </c>
      <c r="I2585" s="15" t="s">
        <v>96</v>
      </c>
      <c r="J2585" s="15" t="s">
        <v>26</v>
      </c>
      <c r="K2585" s="15" t="s">
        <v>24</v>
      </c>
      <c r="L2585" s="15" t="s">
        <v>26</v>
      </c>
      <c r="M2585" s="15" t="s">
        <v>26</v>
      </c>
      <c r="N2585" s="15" t="s">
        <v>26</v>
      </c>
      <c r="O2585" s="15" t="s">
        <v>24</v>
      </c>
      <c r="P2585" s="15" t="s">
        <v>29</v>
      </c>
      <c r="Q2585" s="15" t="s">
        <v>24</v>
      </c>
      <c r="R2585" s="15" t="s">
        <v>19</v>
      </c>
      <c r="S2585" s="18" t="n">
        <v>69.85</v>
      </c>
      <c r="T2585" s="15" t="n">
        <v>4003</v>
      </c>
      <c r="U2585" s="15" t="s">
        <v>24</v>
      </c>
      <c r="V2585" s="18" t="n">
        <f aca="false">IF(ISNUMBER(T2585),T2585,0)</f>
        <v>4003</v>
      </c>
      <c r="W2585" s="15" t="n">
        <f aca="false">IF(U2585="Yes",1,0)</f>
        <v>0</v>
      </c>
      <c r="X2585" s="15" t="str">
        <f aca="false">IF(F2585&lt;=12,"0-12 months",IF(F2585&lt;=24,"13-24 months",IF(F2585&lt;=48,"25-48 months","49-72 months")))</f>
        <v>49-72 months</v>
      </c>
      <c r="Y2585" s="15" t="str">
        <f aca="false">IF(C2585=1,"Yes","No")</f>
        <v>Yes</v>
      </c>
      <c r="Z2585" s="15" t="n">
        <f aca="false">COUNTIF(J2585:O2585,"Yes")</f>
        <v>4</v>
      </c>
      <c r="AA2585" s="18" t="n">
        <f aca="false">S2585*W2585</f>
        <v>0</v>
      </c>
      <c r="AB2585" s="15" t="n">
        <f aca="false">(P2585="Month-to-month")+(I2585="Fiber optic")+(R2585="Electronic check")+(F2585&lt;=12)+(M2585="No")+(J2585="No")</f>
        <v>0</v>
      </c>
      <c r="AC2585" s="15" t="str">
        <f aca="false">IF(AB2585&gt;=5,"High",IF(AB2585&gt;=3,"Medium","Low"))</f>
        <v>Low</v>
      </c>
    </row>
    <row r="2586" customFormat="false" ht="15" hidden="false" customHeight="false" outlineLevel="0" collapsed="false">
      <c r="A2586" s="15" t="s">
        <v>2683</v>
      </c>
      <c r="B2586" s="15" t="s">
        <v>94</v>
      </c>
      <c r="C2586" s="15" t="n">
        <v>0</v>
      </c>
      <c r="D2586" s="15" t="s">
        <v>26</v>
      </c>
      <c r="E2586" s="15" t="s">
        <v>24</v>
      </c>
      <c r="F2586" s="15" t="n">
        <v>58</v>
      </c>
      <c r="G2586" s="15" t="s">
        <v>26</v>
      </c>
      <c r="H2586" s="15" t="s">
        <v>24</v>
      </c>
      <c r="I2586" s="15" t="s">
        <v>96</v>
      </c>
      <c r="J2586" s="15" t="s">
        <v>26</v>
      </c>
      <c r="K2586" s="15" t="s">
        <v>26</v>
      </c>
      <c r="L2586" s="15" t="s">
        <v>24</v>
      </c>
      <c r="M2586" s="15" t="s">
        <v>24</v>
      </c>
      <c r="N2586" s="15" t="s">
        <v>26</v>
      </c>
      <c r="O2586" s="15" t="s">
        <v>24</v>
      </c>
      <c r="P2586" s="15" t="s">
        <v>25</v>
      </c>
      <c r="Q2586" s="15" t="s">
        <v>26</v>
      </c>
      <c r="R2586" s="15" t="s">
        <v>21</v>
      </c>
      <c r="S2586" s="18" t="n">
        <v>65.25</v>
      </c>
      <c r="T2586" s="15" t="n">
        <v>3791.6</v>
      </c>
      <c r="U2586" s="15" t="s">
        <v>24</v>
      </c>
      <c r="V2586" s="18" t="n">
        <f aca="false">IF(ISNUMBER(T2586),T2586,0)</f>
        <v>3791.6</v>
      </c>
      <c r="W2586" s="15" t="n">
        <f aca="false">IF(U2586="Yes",1,0)</f>
        <v>0</v>
      </c>
      <c r="X2586" s="15" t="str">
        <f aca="false">IF(F2586&lt;=12,"0-12 months",IF(F2586&lt;=24,"13-24 months",IF(F2586&lt;=48,"25-48 months","49-72 months")))</f>
        <v>49-72 months</v>
      </c>
      <c r="Y2586" s="15" t="str">
        <f aca="false">IF(C2586=1,"Yes","No")</f>
        <v>No</v>
      </c>
      <c r="Z2586" s="15" t="n">
        <f aca="false">COUNTIF(J2586:O2586,"Yes")</f>
        <v>3</v>
      </c>
      <c r="AA2586" s="18" t="n">
        <f aca="false">S2586*W2586</f>
        <v>0</v>
      </c>
      <c r="AB2586" s="15" t="n">
        <f aca="false">(P2586="Month-to-month")+(I2586="Fiber optic")+(R2586="Electronic check")+(F2586&lt;=12)+(M2586="No")+(J2586="No")</f>
        <v>2</v>
      </c>
      <c r="AC2586" s="15" t="str">
        <f aca="false">IF(AB2586&gt;=5,"High",IF(AB2586&gt;=3,"Medium","Low"))</f>
        <v>Low</v>
      </c>
    </row>
    <row r="2587" customFormat="false" ht="15" hidden="false" customHeight="false" outlineLevel="0" collapsed="false">
      <c r="A2587" s="15" t="s">
        <v>2684</v>
      </c>
      <c r="B2587" s="15" t="s">
        <v>94</v>
      </c>
      <c r="C2587" s="15" t="n">
        <v>0</v>
      </c>
      <c r="D2587" s="15" t="s">
        <v>24</v>
      </c>
      <c r="E2587" s="15" t="s">
        <v>24</v>
      </c>
      <c r="F2587" s="15" t="n">
        <v>37</v>
      </c>
      <c r="G2587" s="15" t="s">
        <v>26</v>
      </c>
      <c r="H2587" s="15" t="s">
        <v>24</v>
      </c>
      <c r="I2587" s="15" t="s">
        <v>24</v>
      </c>
      <c r="J2587" s="15" t="s">
        <v>28</v>
      </c>
      <c r="K2587" s="15" t="s">
        <v>28</v>
      </c>
      <c r="L2587" s="15" t="s">
        <v>28</v>
      </c>
      <c r="M2587" s="15" t="s">
        <v>28</v>
      </c>
      <c r="N2587" s="15" t="s">
        <v>28</v>
      </c>
      <c r="O2587" s="15" t="s">
        <v>28</v>
      </c>
      <c r="P2587" s="15" t="s">
        <v>29</v>
      </c>
      <c r="Q2587" s="15" t="s">
        <v>24</v>
      </c>
      <c r="R2587" s="15" t="s">
        <v>17</v>
      </c>
      <c r="S2587" s="18" t="n">
        <v>19.8</v>
      </c>
      <c r="T2587" s="15" t="n">
        <v>813.3</v>
      </c>
      <c r="U2587" s="15" t="s">
        <v>24</v>
      </c>
      <c r="V2587" s="18" t="n">
        <f aca="false">IF(ISNUMBER(T2587),T2587,0)</f>
        <v>813.3</v>
      </c>
      <c r="W2587" s="15" t="n">
        <f aca="false">IF(U2587="Yes",1,0)</f>
        <v>0</v>
      </c>
      <c r="X2587" s="15" t="str">
        <f aca="false">IF(F2587&lt;=12,"0-12 months",IF(F2587&lt;=24,"13-24 months",IF(F2587&lt;=48,"25-48 months","49-72 months")))</f>
        <v>25-48 months</v>
      </c>
      <c r="Y2587" s="15" t="str">
        <f aca="false">IF(C2587=1,"Yes","No")</f>
        <v>No</v>
      </c>
      <c r="Z2587" s="15" t="n">
        <f aca="false">COUNTIF(J2587:O2587,"Yes")</f>
        <v>0</v>
      </c>
      <c r="AA2587" s="18" t="n">
        <f aca="false">S2587*W2587</f>
        <v>0</v>
      </c>
      <c r="AB2587" s="15" t="n">
        <f aca="false">(P2587="Month-to-month")+(I2587="Fiber optic")+(R2587="Electronic check")+(F2587&lt;=12)+(M2587="No")+(J2587="No")</f>
        <v>0</v>
      </c>
      <c r="AC2587" s="15" t="str">
        <f aca="false">IF(AB2587&gt;=5,"High",IF(AB2587&gt;=3,"Medium","Low"))</f>
        <v>Low</v>
      </c>
    </row>
    <row r="2588" customFormat="false" ht="15" hidden="false" customHeight="false" outlineLevel="0" collapsed="false">
      <c r="A2588" s="15" t="s">
        <v>2685</v>
      </c>
      <c r="B2588" s="15" t="s">
        <v>94</v>
      </c>
      <c r="C2588" s="15" t="n">
        <v>0</v>
      </c>
      <c r="D2588" s="15" t="s">
        <v>26</v>
      </c>
      <c r="E2588" s="15" t="s">
        <v>26</v>
      </c>
      <c r="F2588" s="15" t="n">
        <v>44</v>
      </c>
      <c r="G2588" s="15" t="s">
        <v>26</v>
      </c>
      <c r="H2588" s="15" t="s">
        <v>24</v>
      </c>
      <c r="I2588" s="15" t="s">
        <v>24</v>
      </c>
      <c r="J2588" s="15" t="s">
        <v>28</v>
      </c>
      <c r="K2588" s="15" t="s">
        <v>28</v>
      </c>
      <c r="L2588" s="15" t="s">
        <v>28</v>
      </c>
      <c r="M2588" s="15" t="s">
        <v>28</v>
      </c>
      <c r="N2588" s="15" t="s">
        <v>28</v>
      </c>
      <c r="O2588" s="15" t="s">
        <v>28</v>
      </c>
      <c r="P2588" s="15" t="s">
        <v>25</v>
      </c>
      <c r="Q2588" s="15" t="s">
        <v>24</v>
      </c>
      <c r="R2588" s="15" t="s">
        <v>17</v>
      </c>
      <c r="S2588" s="18" t="n">
        <v>19.6</v>
      </c>
      <c r="T2588" s="15" t="n">
        <v>780.25</v>
      </c>
      <c r="U2588" s="15" t="s">
        <v>24</v>
      </c>
      <c r="V2588" s="18" t="n">
        <f aca="false">IF(ISNUMBER(T2588),T2588,0)</f>
        <v>780.25</v>
      </c>
      <c r="W2588" s="15" t="n">
        <f aca="false">IF(U2588="Yes",1,0)</f>
        <v>0</v>
      </c>
      <c r="X2588" s="15" t="str">
        <f aca="false">IF(F2588&lt;=12,"0-12 months",IF(F2588&lt;=24,"13-24 months",IF(F2588&lt;=48,"25-48 months","49-72 months")))</f>
        <v>25-48 months</v>
      </c>
      <c r="Y2588" s="15" t="str">
        <f aca="false">IF(C2588=1,"Yes","No")</f>
        <v>No</v>
      </c>
      <c r="Z2588" s="15" t="n">
        <f aca="false">COUNTIF(J2588:O2588,"Yes")</f>
        <v>0</v>
      </c>
      <c r="AA2588" s="18" t="n">
        <f aca="false">S2588*W2588</f>
        <v>0</v>
      </c>
      <c r="AB2588" s="15" t="n">
        <f aca="false">(P2588="Month-to-month")+(I2588="Fiber optic")+(R2588="Electronic check")+(F2588&lt;=12)+(M2588="No")+(J2588="No")</f>
        <v>1</v>
      </c>
      <c r="AC2588" s="15" t="str">
        <f aca="false">IF(AB2588&gt;=5,"High",IF(AB2588&gt;=3,"Medium","Low"))</f>
        <v>Low</v>
      </c>
    </row>
    <row r="2589" customFormat="false" ht="15" hidden="false" customHeight="false" outlineLevel="0" collapsed="false">
      <c r="A2589" s="15" t="s">
        <v>2686</v>
      </c>
      <c r="B2589" s="15" t="s">
        <v>98</v>
      </c>
      <c r="C2589" s="15" t="n">
        <v>0</v>
      </c>
      <c r="D2589" s="15" t="s">
        <v>24</v>
      </c>
      <c r="E2589" s="15" t="s">
        <v>26</v>
      </c>
      <c r="F2589" s="15" t="n">
        <v>27</v>
      </c>
      <c r="G2589" s="15" t="s">
        <v>26</v>
      </c>
      <c r="H2589" s="15" t="s">
        <v>24</v>
      </c>
      <c r="I2589" s="15" t="s">
        <v>24</v>
      </c>
      <c r="J2589" s="15" t="s">
        <v>28</v>
      </c>
      <c r="K2589" s="15" t="s">
        <v>28</v>
      </c>
      <c r="L2589" s="15" t="s">
        <v>28</v>
      </c>
      <c r="M2589" s="15" t="s">
        <v>28</v>
      </c>
      <c r="N2589" s="15" t="s">
        <v>28</v>
      </c>
      <c r="O2589" s="15" t="s">
        <v>28</v>
      </c>
      <c r="P2589" s="15" t="s">
        <v>27</v>
      </c>
      <c r="Q2589" s="15" t="s">
        <v>24</v>
      </c>
      <c r="R2589" s="15" t="s">
        <v>21</v>
      </c>
      <c r="S2589" s="18" t="n">
        <v>20.05</v>
      </c>
      <c r="T2589" s="15" t="n">
        <v>552.9</v>
      </c>
      <c r="U2589" s="15" t="s">
        <v>24</v>
      </c>
      <c r="V2589" s="18" t="n">
        <f aca="false">IF(ISNUMBER(T2589),T2589,0)</f>
        <v>552.9</v>
      </c>
      <c r="W2589" s="15" t="n">
        <f aca="false">IF(U2589="Yes",1,0)</f>
        <v>0</v>
      </c>
      <c r="X2589" s="15" t="str">
        <f aca="false">IF(F2589&lt;=12,"0-12 months",IF(F2589&lt;=24,"13-24 months",IF(F2589&lt;=48,"25-48 months","49-72 months")))</f>
        <v>25-48 months</v>
      </c>
      <c r="Y2589" s="15" t="str">
        <f aca="false">IF(C2589=1,"Yes","No")</f>
        <v>No</v>
      </c>
      <c r="Z2589" s="15" t="n">
        <f aca="false">COUNTIF(J2589:O2589,"Yes")</f>
        <v>0</v>
      </c>
      <c r="AA2589" s="18" t="n">
        <f aca="false">S2589*W2589</f>
        <v>0</v>
      </c>
      <c r="AB2589" s="15" t="n">
        <f aca="false">(P2589="Month-to-month")+(I2589="Fiber optic")+(R2589="Electronic check")+(F2589&lt;=12)+(M2589="No")+(J2589="No")</f>
        <v>0</v>
      </c>
      <c r="AC2589" s="15" t="str">
        <f aca="false">IF(AB2589&gt;=5,"High",IF(AB2589&gt;=3,"Medium","Low"))</f>
        <v>Low</v>
      </c>
    </row>
    <row r="2590" customFormat="false" ht="15" hidden="false" customHeight="false" outlineLevel="0" collapsed="false">
      <c r="A2590" s="15" t="s">
        <v>2687</v>
      </c>
      <c r="B2590" s="15" t="s">
        <v>94</v>
      </c>
      <c r="C2590" s="15" t="n">
        <v>0</v>
      </c>
      <c r="D2590" s="15" t="s">
        <v>24</v>
      </c>
      <c r="E2590" s="15" t="s">
        <v>24</v>
      </c>
      <c r="F2590" s="15" t="n">
        <v>8</v>
      </c>
      <c r="G2590" s="15" t="s">
        <v>26</v>
      </c>
      <c r="H2590" s="15" t="s">
        <v>24</v>
      </c>
      <c r="I2590" s="15" t="s">
        <v>96</v>
      </c>
      <c r="J2590" s="15" t="s">
        <v>24</v>
      </c>
      <c r="K2590" s="15" t="s">
        <v>24</v>
      </c>
      <c r="L2590" s="15" t="s">
        <v>24</v>
      </c>
      <c r="M2590" s="15" t="s">
        <v>26</v>
      </c>
      <c r="N2590" s="15" t="s">
        <v>24</v>
      </c>
      <c r="O2590" s="15" t="s">
        <v>24</v>
      </c>
      <c r="P2590" s="15" t="s">
        <v>25</v>
      </c>
      <c r="Q2590" s="15" t="s">
        <v>24</v>
      </c>
      <c r="R2590" s="15" t="s">
        <v>15</v>
      </c>
      <c r="S2590" s="18" t="n">
        <v>49.4</v>
      </c>
      <c r="T2590" s="15" t="n">
        <v>408.25</v>
      </c>
      <c r="U2590" s="15" t="s">
        <v>24</v>
      </c>
      <c r="V2590" s="18" t="n">
        <f aca="false">IF(ISNUMBER(T2590),T2590,0)</f>
        <v>408.25</v>
      </c>
      <c r="W2590" s="15" t="n">
        <f aca="false">IF(U2590="Yes",1,0)</f>
        <v>0</v>
      </c>
      <c r="X2590" s="15" t="str">
        <f aca="false">IF(F2590&lt;=12,"0-12 months",IF(F2590&lt;=24,"13-24 months",IF(F2590&lt;=48,"25-48 months","49-72 months")))</f>
        <v>0-12 months</v>
      </c>
      <c r="Y2590" s="15" t="str">
        <f aca="false">IF(C2590=1,"Yes","No")</f>
        <v>No</v>
      </c>
      <c r="Z2590" s="15" t="n">
        <f aca="false">COUNTIF(J2590:O2590,"Yes")</f>
        <v>1</v>
      </c>
      <c r="AA2590" s="18" t="n">
        <f aca="false">S2590*W2590</f>
        <v>0</v>
      </c>
      <c r="AB2590" s="15" t="n">
        <f aca="false">(P2590="Month-to-month")+(I2590="Fiber optic")+(R2590="Electronic check")+(F2590&lt;=12)+(M2590="No")+(J2590="No")</f>
        <v>4</v>
      </c>
      <c r="AC2590" s="15" t="str">
        <f aca="false">IF(AB2590&gt;=5,"High",IF(AB2590&gt;=3,"Medium","Low"))</f>
        <v>Medium</v>
      </c>
    </row>
    <row r="2591" customFormat="false" ht="15" hidden="false" customHeight="false" outlineLevel="0" collapsed="false">
      <c r="A2591" s="15" t="s">
        <v>2688</v>
      </c>
      <c r="B2591" s="15" t="s">
        <v>98</v>
      </c>
      <c r="C2591" s="15" t="n">
        <v>1</v>
      </c>
      <c r="D2591" s="15" t="s">
        <v>24</v>
      </c>
      <c r="E2591" s="15" t="s">
        <v>24</v>
      </c>
      <c r="F2591" s="15" t="n">
        <v>3</v>
      </c>
      <c r="G2591" s="15" t="s">
        <v>26</v>
      </c>
      <c r="H2591" s="15" t="s">
        <v>26</v>
      </c>
      <c r="I2591" s="15" t="s">
        <v>102</v>
      </c>
      <c r="J2591" s="15" t="s">
        <v>24</v>
      </c>
      <c r="K2591" s="15" t="s">
        <v>24</v>
      </c>
      <c r="L2591" s="15" t="s">
        <v>24</v>
      </c>
      <c r="M2591" s="15" t="s">
        <v>24</v>
      </c>
      <c r="N2591" s="15" t="s">
        <v>24</v>
      </c>
      <c r="O2591" s="15" t="s">
        <v>24</v>
      </c>
      <c r="P2591" s="15" t="s">
        <v>25</v>
      </c>
      <c r="Q2591" s="15" t="s">
        <v>26</v>
      </c>
      <c r="R2591" s="15" t="s">
        <v>15</v>
      </c>
      <c r="S2591" s="18" t="n">
        <v>76.05</v>
      </c>
      <c r="T2591" s="15" t="n">
        <v>231.8</v>
      </c>
      <c r="U2591" s="15" t="s">
        <v>26</v>
      </c>
      <c r="V2591" s="18" t="n">
        <f aca="false">IF(ISNUMBER(T2591),T2591,0)</f>
        <v>231.8</v>
      </c>
      <c r="W2591" s="15" t="n">
        <f aca="false">IF(U2591="Yes",1,0)</f>
        <v>1</v>
      </c>
      <c r="X2591" s="15" t="str">
        <f aca="false">IF(F2591&lt;=12,"0-12 months",IF(F2591&lt;=24,"13-24 months",IF(F2591&lt;=48,"25-48 months","49-72 months")))</f>
        <v>0-12 months</v>
      </c>
      <c r="Y2591" s="15" t="str">
        <f aca="false">IF(C2591=1,"Yes","No")</f>
        <v>Yes</v>
      </c>
      <c r="Z2591" s="15" t="n">
        <f aca="false">COUNTIF(J2591:O2591,"Yes")</f>
        <v>0</v>
      </c>
      <c r="AA2591" s="18" t="n">
        <f aca="false">S2591*W2591</f>
        <v>76.05</v>
      </c>
      <c r="AB2591" s="15" t="n">
        <f aca="false">(P2591="Month-to-month")+(I2591="Fiber optic")+(R2591="Electronic check")+(F2591&lt;=12)+(M2591="No")+(J2591="No")</f>
        <v>6</v>
      </c>
      <c r="AC2591" s="15" t="str">
        <f aca="false">IF(AB2591&gt;=5,"High",IF(AB2591&gt;=3,"Medium","Low"))</f>
        <v>High</v>
      </c>
    </row>
    <row r="2592" customFormat="false" ht="15" hidden="false" customHeight="false" outlineLevel="0" collapsed="false">
      <c r="A2592" s="15" t="s">
        <v>2689</v>
      </c>
      <c r="B2592" s="15" t="s">
        <v>94</v>
      </c>
      <c r="C2592" s="15" t="n">
        <v>1</v>
      </c>
      <c r="D2592" s="15" t="s">
        <v>26</v>
      </c>
      <c r="E2592" s="15" t="s">
        <v>24</v>
      </c>
      <c r="F2592" s="15" t="n">
        <v>25</v>
      </c>
      <c r="G2592" s="15" t="s">
        <v>26</v>
      </c>
      <c r="H2592" s="15" t="s">
        <v>24</v>
      </c>
      <c r="I2592" s="15" t="s">
        <v>102</v>
      </c>
      <c r="J2592" s="15" t="s">
        <v>24</v>
      </c>
      <c r="K2592" s="15" t="s">
        <v>26</v>
      </c>
      <c r="L2592" s="15" t="s">
        <v>26</v>
      </c>
      <c r="M2592" s="15" t="s">
        <v>24</v>
      </c>
      <c r="N2592" s="15" t="s">
        <v>24</v>
      </c>
      <c r="O2592" s="15" t="s">
        <v>26</v>
      </c>
      <c r="P2592" s="15" t="s">
        <v>25</v>
      </c>
      <c r="Q2592" s="15" t="s">
        <v>24</v>
      </c>
      <c r="R2592" s="15" t="s">
        <v>19</v>
      </c>
      <c r="S2592" s="18" t="n">
        <v>88.4</v>
      </c>
      <c r="T2592" s="15" t="n">
        <v>2191.15</v>
      </c>
      <c r="U2592" s="15" t="s">
        <v>24</v>
      </c>
      <c r="V2592" s="18" t="n">
        <f aca="false">IF(ISNUMBER(T2592),T2592,0)</f>
        <v>2191.15</v>
      </c>
      <c r="W2592" s="15" t="n">
        <f aca="false">IF(U2592="Yes",1,0)</f>
        <v>0</v>
      </c>
      <c r="X2592" s="15" t="str">
        <f aca="false">IF(F2592&lt;=12,"0-12 months",IF(F2592&lt;=24,"13-24 months",IF(F2592&lt;=48,"25-48 months","49-72 months")))</f>
        <v>25-48 months</v>
      </c>
      <c r="Y2592" s="15" t="str">
        <f aca="false">IF(C2592=1,"Yes","No")</f>
        <v>Yes</v>
      </c>
      <c r="Z2592" s="15" t="n">
        <f aca="false">COUNTIF(J2592:O2592,"Yes")</f>
        <v>3</v>
      </c>
      <c r="AA2592" s="18" t="n">
        <f aca="false">S2592*W2592</f>
        <v>0</v>
      </c>
      <c r="AB2592" s="15" t="n">
        <f aca="false">(P2592="Month-to-month")+(I2592="Fiber optic")+(R2592="Electronic check")+(F2592&lt;=12)+(M2592="No")+(J2592="No")</f>
        <v>4</v>
      </c>
      <c r="AC2592" s="15" t="str">
        <f aca="false">IF(AB2592&gt;=5,"High",IF(AB2592&gt;=3,"Medium","Low"))</f>
        <v>Medium</v>
      </c>
    </row>
    <row r="2593" customFormat="false" ht="15" hidden="false" customHeight="false" outlineLevel="0" collapsed="false">
      <c r="A2593" s="15" t="s">
        <v>2690</v>
      </c>
      <c r="B2593" s="15" t="s">
        <v>94</v>
      </c>
      <c r="C2593" s="15" t="n">
        <v>0</v>
      </c>
      <c r="D2593" s="15" t="s">
        <v>26</v>
      </c>
      <c r="E2593" s="15" t="s">
        <v>26</v>
      </c>
      <c r="F2593" s="15" t="n">
        <v>57</v>
      </c>
      <c r="G2593" s="15" t="s">
        <v>26</v>
      </c>
      <c r="H2593" s="15" t="s">
        <v>26</v>
      </c>
      <c r="I2593" s="15" t="s">
        <v>102</v>
      </c>
      <c r="J2593" s="15" t="s">
        <v>24</v>
      </c>
      <c r="K2593" s="15" t="s">
        <v>26</v>
      </c>
      <c r="L2593" s="15" t="s">
        <v>24</v>
      </c>
      <c r="M2593" s="15" t="s">
        <v>24</v>
      </c>
      <c r="N2593" s="15" t="s">
        <v>26</v>
      </c>
      <c r="O2593" s="15" t="s">
        <v>26</v>
      </c>
      <c r="P2593" s="15" t="s">
        <v>25</v>
      </c>
      <c r="Q2593" s="15" t="s">
        <v>26</v>
      </c>
      <c r="R2593" s="15" t="s">
        <v>15</v>
      </c>
      <c r="S2593" s="18" t="n">
        <v>100.6</v>
      </c>
      <c r="T2593" s="15" t="n">
        <v>5611.7</v>
      </c>
      <c r="U2593" s="15" t="s">
        <v>24</v>
      </c>
      <c r="V2593" s="18" t="n">
        <f aca="false">IF(ISNUMBER(T2593),T2593,0)</f>
        <v>5611.7</v>
      </c>
      <c r="W2593" s="15" t="n">
        <f aca="false">IF(U2593="Yes",1,0)</f>
        <v>0</v>
      </c>
      <c r="X2593" s="15" t="str">
        <f aca="false">IF(F2593&lt;=12,"0-12 months",IF(F2593&lt;=24,"13-24 months",IF(F2593&lt;=48,"25-48 months","49-72 months")))</f>
        <v>49-72 months</v>
      </c>
      <c r="Y2593" s="15" t="str">
        <f aca="false">IF(C2593=1,"Yes","No")</f>
        <v>No</v>
      </c>
      <c r="Z2593" s="15" t="n">
        <f aca="false">COUNTIF(J2593:O2593,"Yes")</f>
        <v>3</v>
      </c>
      <c r="AA2593" s="18" t="n">
        <f aca="false">S2593*W2593</f>
        <v>0</v>
      </c>
      <c r="AB2593" s="15" t="n">
        <f aca="false">(P2593="Month-to-month")+(I2593="Fiber optic")+(R2593="Electronic check")+(F2593&lt;=12)+(M2593="No")+(J2593="No")</f>
        <v>5</v>
      </c>
      <c r="AC2593" s="15" t="str">
        <f aca="false">IF(AB2593&gt;=5,"High",IF(AB2593&gt;=3,"Medium","Low"))</f>
        <v>High</v>
      </c>
    </row>
    <row r="2594" customFormat="false" ht="15" hidden="false" customHeight="false" outlineLevel="0" collapsed="false">
      <c r="A2594" s="15" t="s">
        <v>2691</v>
      </c>
      <c r="B2594" s="15" t="s">
        <v>94</v>
      </c>
      <c r="C2594" s="15" t="n">
        <v>0</v>
      </c>
      <c r="D2594" s="15" t="s">
        <v>24</v>
      </c>
      <c r="E2594" s="15" t="s">
        <v>24</v>
      </c>
      <c r="F2594" s="15" t="n">
        <v>12</v>
      </c>
      <c r="G2594" s="15" t="s">
        <v>26</v>
      </c>
      <c r="H2594" s="15" t="s">
        <v>24</v>
      </c>
      <c r="I2594" s="15" t="s">
        <v>24</v>
      </c>
      <c r="J2594" s="15" t="s">
        <v>28</v>
      </c>
      <c r="K2594" s="15" t="s">
        <v>28</v>
      </c>
      <c r="L2594" s="15" t="s">
        <v>28</v>
      </c>
      <c r="M2594" s="15" t="s">
        <v>28</v>
      </c>
      <c r="N2594" s="15" t="s">
        <v>28</v>
      </c>
      <c r="O2594" s="15" t="s">
        <v>28</v>
      </c>
      <c r="P2594" s="15" t="s">
        <v>25</v>
      </c>
      <c r="Q2594" s="15" t="s">
        <v>24</v>
      </c>
      <c r="R2594" s="15" t="s">
        <v>17</v>
      </c>
      <c r="S2594" s="18" t="n">
        <v>19.45</v>
      </c>
      <c r="T2594" s="15" t="n">
        <v>246.25</v>
      </c>
      <c r="U2594" s="15" t="s">
        <v>24</v>
      </c>
      <c r="V2594" s="18" t="n">
        <f aca="false">IF(ISNUMBER(T2594),T2594,0)</f>
        <v>246.25</v>
      </c>
      <c r="W2594" s="15" t="n">
        <f aca="false">IF(U2594="Yes",1,0)</f>
        <v>0</v>
      </c>
      <c r="X2594" s="15" t="str">
        <f aca="false">IF(F2594&lt;=12,"0-12 months",IF(F2594&lt;=24,"13-24 months",IF(F2594&lt;=48,"25-48 months","49-72 months")))</f>
        <v>0-12 months</v>
      </c>
      <c r="Y2594" s="15" t="str">
        <f aca="false">IF(C2594=1,"Yes","No")</f>
        <v>No</v>
      </c>
      <c r="Z2594" s="15" t="n">
        <f aca="false">COUNTIF(J2594:O2594,"Yes")</f>
        <v>0</v>
      </c>
      <c r="AA2594" s="18" t="n">
        <f aca="false">S2594*W2594</f>
        <v>0</v>
      </c>
      <c r="AB2594" s="15" t="n">
        <f aca="false">(P2594="Month-to-month")+(I2594="Fiber optic")+(R2594="Electronic check")+(F2594&lt;=12)+(M2594="No")+(J2594="No")</f>
        <v>2</v>
      </c>
      <c r="AC2594" s="15" t="str">
        <f aca="false">IF(AB2594&gt;=5,"High",IF(AB2594&gt;=3,"Medium","Low"))</f>
        <v>Low</v>
      </c>
    </row>
    <row r="2595" customFormat="false" ht="15" hidden="false" customHeight="false" outlineLevel="0" collapsed="false">
      <c r="A2595" s="15" t="s">
        <v>2692</v>
      </c>
      <c r="B2595" s="15" t="s">
        <v>94</v>
      </c>
      <c r="C2595" s="15" t="n">
        <v>0</v>
      </c>
      <c r="D2595" s="15" t="s">
        <v>26</v>
      </c>
      <c r="E2595" s="15" t="s">
        <v>26</v>
      </c>
      <c r="F2595" s="15" t="n">
        <v>62</v>
      </c>
      <c r="G2595" s="15" t="s">
        <v>26</v>
      </c>
      <c r="H2595" s="15" t="s">
        <v>24</v>
      </c>
      <c r="I2595" s="15" t="s">
        <v>24</v>
      </c>
      <c r="J2595" s="15" t="s">
        <v>28</v>
      </c>
      <c r="K2595" s="15" t="s">
        <v>28</v>
      </c>
      <c r="L2595" s="15" t="s">
        <v>28</v>
      </c>
      <c r="M2595" s="15" t="s">
        <v>28</v>
      </c>
      <c r="N2595" s="15" t="s">
        <v>28</v>
      </c>
      <c r="O2595" s="15" t="s">
        <v>28</v>
      </c>
      <c r="P2595" s="15" t="s">
        <v>29</v>
      </c>
      <c r="Q2595" s="15" t="s">
        <v>24</v>
      </c>
      <c r="R2595" s="15" t="s">
        <v>19</v>
      </c>
      <c r="S2595" s="18" t="n">
        <v>20.3</v>
      </c>
      <c r="T2595" s="15" t="n">
        <v>1296.15</v>
      </c>
      <c r="U2595" s="15" t="s">
        <v>24</v>
      </c>
      <c r="V2595" s="18" t="n">
        <f aca="false">IF(ISNUMBER(T2595),T2595,0)</f>
        <v>1296.15</v>
      </c>
      <c r="W2595" s="15" t="n">
        <f aca="false">IF(U2595="Yes",1,0)</f>
        <v>0</v>
      </c>
      <c r="X2595" s="15" t="str">
        <f aca="false">IF(F2595&lt;=12,"0-12 months",IF(F2595&lt;=24,"13-24 months",IF(F2595&lt;=48,"25-48 months","49-72 months")))</f>
        <v>49-72 months</v>
      </c>
      <c r="Y2595" s="15" t="str">
        <f aca="false">IF(C2595=1,"Yes","No")</f>
        <v>No</v>
      </c>
      <c r="Z2595" s="15" t="n">
        <f aca="false">COUNTIF(J2595:O2595,"Yes")</f>
        <v>0</v>
      </c>
      <c r="AA2595" s="18" t="n">
        <f aca="false">S2595*W2595</f>
        <v>0</v>
      </c>
      <c r="AB2595" s="15" t="n">
        <f aca="false">(P2595="Month-to-month")+(I2595="Fiber optic")+(R2595="Electronic check")+(F2595&lt;=12)+(M2595="No")+(J2595="No")</f>
        <v>0</v>
      </c>
      <c r="AC2595" s="15" t="str">
        <f aca="false">IF(AB2595&gt;=5,"High",IF(AB2595&gt;=3,"Medium","Low"))</f>
        <v>Low</v>
      </c>
    </row>
    <row r="2596" customFormat="false" ht="15" hidden="false" customHeight="false" outlineLevel="0" collapsed="false">
      <c r="A2596" s="15" t="s">
        <v>2693</v>
      </c>
      <c r="B2596" s="15" t="s">
        <v>94</v>
      </c>
      <c r="C2596" s="15" t="n">
        <v>0</v>
      </c>
      <c r="D2596" s="15" t="s">
        <v>26</v>
      </c>
      <c r="E2596" s="15" t="s">
        <v>24</v>
      </c>
      <c r="F2596" s="15" t="n">
        <v>65</v>
      </c>
      <c r="G2596" s="15" t="s">
        <v>26</v>
      </c>
      <c r="H2596" s="15" t="s">
        <v>26</v>
      </c>
      <c r="I2596" s="15" t="s">
        <v>102</v>
      </c>
      <c r="J2596" s="15" t="s">
        <v>24</v>
      </c>
      <c r="K2596" s="15" t="s">
        <v>26</v>
      </c>
      <c r="L2596" s="15" t="s">
        <v>26</v>
      </c>
      <c r="M2596" s="15" t="s">
        <v>26</v>
      </c>
      <c r="N2596" s="15" t="s">
        <v>26</v>
      </c>
      <c r="O2596" s="15" t="s">
        <v>26</v>
      </c>
      <c r="P2596" s="15" t="s">
        <v>29</v>
      </c>
      <c r="Q2596" s="15" t="s">
        <v>26</v>
      </c>
      <c r="R2596" s="15" t="s">
        <v>19</v>
      </c>
      <c r="S2596" s="18" t="n">
        <v>107.65</v>
      </c>
      <c r="T2596" s="15" t="n">
        <v>7082.85</v>
      </c>
      <c r="U2596" s="15" t="s">
        <v>24</v>
      </c>
      <c r="V2596" s="18" t="n">
        <f aca="false">IF(ISNUMBER(T2596),T2596,0)</f>
        <v>7082.85</v>
      </c>
      <c r="W2596" s="15" t="n">
        <f aca="false">IF(U2596="Yes",1,0)</f>
        <v>0</v>
      </c>
      <c r="X2596" s="15" t="str">
        <f aca="false">IF(F2596&lt;=12,"0-12 months",IF(F2596&lt;=24,"13-24 months",IF(F2596&lt;=48,"25-48 months","49-72 months")))</f>
        <v>49-72 months</v>
      </c>
      <c r="Y2596" s="15" t="str">
        <f aca="false">IF(C2596=1,"Yes","No")</f>
        <v>No</v>
      </c>
      <c r="Z2596" s="15" t="n">
        <f aca="false">COUNTIF(J2596:O2596,"Yes")</f>
        <v>5</v>
      </c>
      <c r="AA2596" s="18" t="n">
        <f aca="false">S2596*W2596</f>
        <v>0</v>
      </c>
      <c r="AB2596" s="15" t="n">
        <f aca="false">(P2596="Month-to-month")+(I2596="Fiber optic")+(R2596="Electronic check")+(F2596&lt;=12)+(M2596="No")+(J2596="No")</f>
        <v>2</v>
      </c>
      <c r="AC2596" s="15" t="str">
        <f aca="false">IF(AB2596&gt;=5,"High",IF(AB2596&gt;=3,"Medium","Low"))</f>
        <v>Low</v>
      </c>
    </row>
    <row r="2597" customFormat="false" ht="15" hidden="false" customHeight="false" outlineLevel="0" collapsed="false">
      <c r="A2597" s="15" t="s">
        <v>2694</v>
      </c>
      <c r="B2597" s="15" t="s">
        <v>94</v>
      </c>
      <c r="C2597" s="15" t="n">
        <v>0</v>
      </c>
      <c r="D2597" s="15" t="s">
        <v>26</v>
      </c>
      <c r="E2597" s="15" t="s">
        <v>24</v>
      </c>
      <c r="F2597" s="15" t="n">
        <v>71</v>
      </c>
      <c r="G2597" s="15" t="s">
        <v>26</v>
      </c>
      <c r="H2597" s="15" t="s">
        <v>26</v>
      </c>
      <c r="I2597" s="15" t="s">
        <v>96</v>
      </c>
      <c r="J2597" s="15" t="s">
        <v>24</v>
      </c>
      <c r="K2597" s="15" t="s">
        <v>24</v>
      </c>
      <c r="L2597" s="15" t="s">
        <v>26</v>
      </c>
      <c r="M2597" s="15" t="s">
        <v>26</v>
      </c>
      <c r="N2597" s="15" t="s">
        <v>26</v>
      </c>
      <c r="O2597" s="15" t="s">
        <v>26</v>
      </c>
      <c r="P2597" s="15" t="s">
        <v>29</v>
      </c>
      <c r="Q2597" s="15" t="s">
        <v>26</v>
      </c>
      <c r="R2597" s="15" t="s">
        <v>19</v>
      </c>
      <c r="S2597" s="18" t="n">
        <v>80.45</v>
      </c>
      <c r="T2597" s="15" t="n">
        <v>5662.25</v>
      </c>
      <c r="U2597" s="15" t="s">
        <v>24</v>
      </c>
      <c r="V2597" s="18" t="n">
        <f aca="false">IF(ISNUMBER(T2597),T2597,0)</f>
        <v>5662.25</v>
      </c>
      <c r="W2597" s="15" t="n">
        <f aca="false">IF(U2597="Yes",1,0)</f>
        <v>0</v>
      </c>
      <c r="X2597" s="15" t="str">
        <f aca="false">IF(F2597&lt;=12,"0-12 months",IF(F2597&lt;=24,"13-24 months",IF(F2597&lt;=48,"25-48 months","49-72 months")))</f>
        <v>49-72 months</v>
      </c>
      <c r="Y2597" s="15" t="str">
        <f aca="false">IF(C2597=1,"Yes","No")</f>
        <v>No</v>
      </c>
      <c r="Z2597" s="15" t="n">
        <f aca="false">COUNTIF(J2597:O2597,"Yes")</f>
        <v>4</v>
      </c>
      <c r="AA2597" s="18" t="n">
        <f aca="false">S2597*W2597</f>
        <v>0</v>
      </c>
      <c r="AB2597" s="15" t="n">
        <f aca="false">(P2597="Month-to-month")+(I2597="Fiber optic")+(R2597="Electronic check")+(F2597&lt;=12)+(M2597="No")+(J2597="No")</f>
        <v>1</v>
      </c>
      <c r="AC2597" s="15" t="str">
        <f aca="false">IF(AB2597&gt;=5,"High",IF(AB2597&gt;=3,"Medium","Low"))</f>
        <v>Low</v>
      </c>
    </row>
    <row r="2598" customFormat="false" ht="15" hidden="false" customHeight="false" outlineLevel="0" collapsed="false">
      <c r="A2598" s="15" t="s">
        <v>2695</v>
      </c>
      <c r="B2598" s="15" t="s">
        <v>94</v>
      </c>
      <c r="C2598" s="15" t="n">
        <v>0</v>
      </c>
      <c r="D2598" s="15" t="s">
        <v>26</v>
      </c>
      <c r="E2598" s="15" t="s">
        <v>26</v>
      </c>
      <c r="F2598" s="15" t="n">
        <v>21</v>
      </c>
      <c r="G2598" s="15" t="s">
        <v>26</v>
      </c>
      <c r="H2598" s="15" t="s">
        <v>24</v>
      </c>
      <c r="I2598" s="15" t="s">
        <v>96</v>
      </c>
      <c r="J2598" s="15" t="s">
        <v>24</v>
      </c>
      <c r="K2598" s="15" t="s">
        <v>26</v>
      </c>
      <c r="L2598" s="15" t="s">
        <v>24</v>
      </c>
      <c r="M2598" s="15" t="s">
        <v>24</v>
      </c>
      <c r="N2598" s="15" t="s">
        <v>26</v>
      </c>
      <c r="O2598" s="15" t="s">
        <v>24</v>
      </c>
      <c r="P2598" s="15" t="s">
        <v>27</v>
      </c>
      <c r="Q2598" s="15" t="s">
        <v>26</v>
      </c>
      <c r="R2598" s="15" t="s">
        <v>21</v>
      </c>
      <c r="S2598" s="18" t="n">
        <v>58.85</v>
      </c>
      <c r="T2598" s="15" t="n">
        <v>1215.45</v>
      </c>
      <c r="U2598" s="15" t="s">
        <v>24</v>
      </c>
      <c r="V2598" s="18" t="n">
        <f aca="false">IF(ISNUMBER(T2598),T2598,0)</f>
        <v>1215.45</v>
      </c>
      <c r="W2598" s="15" t="n">
        <f aca="false">IF(U2598="Yes",1,0)</f>
        <v>0</v>
      </c>
      <c r="X2598" s="15" t="str">
        <f aca="false">IF(F2598&lt;=12,"0-12 months",IF(F2598&lt;=24,"13-24 months",IF(F2598&lt;=48,"25-48 months","49-72 months")))</f>
        <v>13-24 months</v>
      </c>
      <c r="Y2598" s="15" t="str">
        <f aca="false">IF(C2598=1,"Yes","No")</f>
        <v>No</v>
      </c>
      <c r="Z2598" s="15" t="n">
        <f aca="false">COUNTIF(J2598:O2598,"Yes")</f>
        <v>2</v>
      </c>
      <c r="AA2598" s="18" t="n">
        <f aca="false">S2598*W2598</f>
        <v>0</v>
      </c>
      <c r="AB2598" s="15" t="n">
        <f aca="false">(P2598="Month-to-month")+(I2598="Fiber optic")+(R2598="Electronic check")+(F2598&lt;=12)+(M2598="No")+(J2598="No")</f>
        <v>2</v>
      </c>
      <c r="AC2598" s="15" t="str">
        <f aca="false">IF(AB2598&gt;=5,"High",IF(AB2598&gt;=3,"Medium","Low"))</f>
        <v>Low</v>
      </c>
    </row>
    <row r="2599" customFormat="false" ht="15" hidden="false" customHeight="false" outlineLevel="0" collapsed="false">
      <c r="A2599" s="15" t="s">
        <v>2696</v>
      </c>
      <c r="B2599" s="15" t="s">
        <v>98</v>
      </c>
      <c r="C2599" s="15" t="n">
        <v>0</v>
      </c>
      <c r="D2599" s="15" t="s">
        <v>26</v>
      </c>
      <c r="E2599" s="15" t="s">
        <v>24</v>
      </c>
      <c r="F2599" s="15" t="n">
        <v>71</v>
      </c>
      <c r="G2599" s="15" t="s">
        <v>26</v>
      </c>
      <c r="H2599" s="15" t="s">
        <v>26</v>
      </c>
      <c r="I2599" s="15" t="s">
        <v>102</v>
      </c>
      <c r="J2599" s="15" t="s">
        <v>26</v>
      </c>
      <c r="K2599" s="15" t="s">
        <v>26</v>
      </c>
      <c r="L2599" s="15" t="s">
        <v>26</v>
      </c>
      <c r="M2599" s="15" t="s">
        <v>24</v>
      </c>
      <c r="N2599" s="15" t="s">
        <v>26</v>
      </c>
      <c r="O2599" s="15" t="s">
        <v>26</v>
      </c>
      <c r="P2599" s="15" t="s">
        <v>27</v>
      </c>
      <c r="Q2599" s="15" t="s">
        <v>26</v>
      </c>
      <c r="R2599" s="15" t="s">
        <v>15</v>
      </c>
      <c r="S2599" s="18" t="n">
        <v>109.6</v>
      </c>
      <c r="T2599" s="15" t="n">
        <v>7854.15</v>
      </c>
      <c r="U2599" s="15" t="s">
        <v>24</v>
      </c>
      <c r="V2599" s="18" t="n">
        <f aca="false">IF(ISNUMBER(T2599),T2599,0)</f>
        <v>7854.15</v>
      </c>
      <c r="W2599" s="15" t="n">
        <f aca="false">IF(U2599="Yes",1,0)</f>
        <v>0</v>
      </c>
      <c r="X2599" s="15" t="str">
        <f aca="false">IF(F2599&lt;=12,"0-12 months",IF(F2599&lt;=24,"13-24 months",IF(F2599&lt;=48,"25-48 months","49-72 months")))</f>
        <v>49-72 months</v>
      </c>
      <c r="Y2599" s="15" t="str">
        <f aca="false">IF(C2599=1,"Yes","No")</f>
        <v>No</v>
      </c>
      <c r="Z2599" s="15" t="n">
        <f aca="false">COUNTIF(J2599:O2599,"Yes")</f>
        <v>5</v>
      </c>
      <c r="AA2599" s="18" t="n">
        <f aca="false">S2599*W2599</f>
        <v>0</v>
      </c>
      <c r="AB2599" s="15" t="n">
        <f aca="false">(P2599="Month-to-month")+(I2599="Fiber optic")+(R2599="Electronic check")+(F2599&lt;=12)+(M2599="No")+(J2599="No")</f>
        <v>3</v>
      </c>
      <c r="AC2599" s="15" t="str">
        <f aca="false">IF(AB2599&gt;=5,"High",IF(AB2599&gt;=3,"Medium","Low"))</f>
        <v>Medium</v>
      </c>
    </row>
    <row r="2600" customFormat="false" ht="15" hidden="false" customHeight="false" outlineLevel="0" collapsed="false">
      <c r="A2600" s="15" t="s">
        <v>2697</v>
      </c>
      <c r="B2600" s="15" t="s">
        <v>94</v>
      </c>
      <c r="C2600" s="15" t="n">
        <v>0</v>
      </c>
      <c r="D2600" s="15" t="s">
        <v>24</v>
      </c>
      <c r="E2600" s="15" t="s">
        <v>24</v>
      </c>
      <c r="F2600" s="15" t="n">
        <v>7</v>
      </c>
      <c r="G2600" s="15" t="s">
        <v>26</v>
      </c>
      <c r="H2600" s="15" t="s">
        <v>24</v>
      </c>
      <c r="I2600" s="15" t="s">
        <v>102</v>
      </c>
      <c r="J2600" s="15" t="s">
        <v>24</v>
      </c>
      <c r="K2600" s="15" t="s">
        <v>24</v>
      </c>
      <c r="L2600" s="15" t="s">
        <v>26</v>
      </c>
      <c r="M2600" s="15" t="s">
        <v>24</v>
      </c>
      <c r="N2600" s="15" t="s">
        <v>24</v>
      </c>
      <c r="O2600" s="15" t="s">
        <v>24</v>
      </c>
      <c r="P2600" s="15" t="s">
        <v>25</v>
      </c>
      <c r="Q2600" s="15" t="s">
        <v>26</v>
      </c>
      <c r="R2600" s="15" t="s">
        <v>15</v>
      </c>
      <c r="S2600" s="18" t="n">
        <v>75.15</v>
      </c>
      <c r="T2600" s="15" t="n">
        <v>525</v>
      </c>
      <c r="U2600" s="15" t="s">
        <v>24</v>
      </c>
      <c r="V2600" s="18" t="n">
        <f aca="false">IF(ISNUMBER(T2600),T2600,0)</f>
        <v>525</v>
      </c>
      <c r="W2600" s="15" t="n">
        <f aca="false">IF(U2600="Yes",1,0)</f>
        <v>0</v>
      </c>
      <c r="X2600" s="15" t="str">
        <f aca="false">IF(F2600&lt;=12,"0-12 months",IF(F2600&lt;=24,"13-24 months",IF(F2600&lt;=48,"25-48 months","49-72 months")))</f>
        <v>0-12 months</v>
      </c>
      <c r="Y2600" s="15" t="str">
        <f aca="false">IF(C2600=1,"Yes","No")</f>
        <v>No</v>
      </c>
      <c r="Z2600" s="15" t="n">
        <f aca="false">COUNTIF(J2600:O2600,"Yes")</f>
        <v>1</v>
      </c>
      <c r="AA2600" s="18" t="n">
        <f aca="false">S2600*W2600</f>
        <v>0</v>
      </c>
      <c r="AB2600" s="15" t="n">
        <f aca="false">(P2600="Month-to-month")+(I2600="Fiber optic")+(R2600="Electronic check")+(F2600&lt;=12)+(M2600="No")+(J2600="No")</f>
        <v>6</v>
      </c>
      <c r="AC2600" s="15" t="str">
        <f aca="false">IF(AB2600&gt;=5,"High",IF(AB2600&gt;=3,"Medium","Low"))</f>
        <v>High</v>
      </c>
    </row>
    <row r="2601" customFormat="false" ht="15" hidden="false" customHeight="false" outlineLevel="0" collapsed="false">
      <c r="A2601" s="15" t="s">
        <v>2698</v>
      </c>
      <c r="B2601" s="15" t="s">
        <v>94</v>
      </c>
      <c r="C2601" s="15" t="n">
        <v>0</v>
      </c>
      <c r="D2601" s="15" t="s">
        <v>24</v>
      </c>
      <c r="E2601" s="15" t="s">
        <v>24</v>
      </c>
      <c r="F2601" s="15" t="n">
        <v>72</v>
      </c>
      <c r="G2601" s="15" t="s">
        <v>26</v>
      </c>
      <c r="H2601" s="15" t="s">
        <v>24</v>
      </c>
      <c r="I2601" s="15" t="s">
        <v>96</v>
      </c>
      <c r="J2601" s="15" t="s">
        <v>26</v>
      </c>
      <c r="K2601" s="15" t="s">
        <v>26</v>
      </c>
      <c r="L2601" s="15" t="s">
        <v>26</v>
      </c>
      <c r="M2601" s="15" t="s">
        <v>26</v>
      </c>
      <c r="N2601" s="15" t="s">
        <v>24</v>
      </c>
      <c r="O2601" s="15" t="s">
        <v>26</v>
      </c>
      <c r="P2601" s="15" t="s">
        <v>29</v>
      </c>
      <c r="Q2601" s="15" t="s">
        <v>26</v>
      </c>
      <c r="R2601" s="15" t="s">
        <v>21</v>
      </c>
      <c r="S2601" s="18" t="n">
        <v>73</v>
      </c>
      <c r="T2601" s="15" t="n">
        <v>5265.2</v>
      </c>
      <c r="U2601" s="15" t="s">
        <v>24</v>
      </c>
      <c r="V2601" s="18" t="n">
        <f aca="false">IF(ISNUMBER(T2601),T2601,0)</f>
        <v>5265.2</v>
      </c>
      <c r="W2601" s="15" t="n">
        <f aca="false">IF(U2601="Yes",1,0)</f>
        <v>0</v>
      </c>
      <c r="X2601" s="15" t="str">
        <f aca="false">IF(F2601&lt;=12,"0-12 months",IF(F2601&lt;=24,"13-24 months",IF(F2601&lt;=48,"25-48 months","49-72 months")))</f>
        <v>49-72 months</v>
      </c>
      <c r="Y2601" s="15" t="str">
        <f aca="false">IF(C2601=1,"Yes","No")</f>
        <v>No</v>
      </c>
      <c r="Z2601" s="15" t="n">
        <f aca="false">COUNTIF(J2601:O2601,"Yes")</f>
        <v>5</v>
      </c>
      <c r="AA2601" s="18" t="n">
        <f aca="false">S2601*W2601</f>
        <v>0</v>
      </c>
      <c r="AB2601" s="15" t="n">
        <f aca="false">(P2601="Month-to-month")+(I2601="Fiber optic")+(R2601="Electronic check")+(F2601&lt;=12)+(M2601="No")+(J2601="No")</f>
        <v>0</v>
      </c>
      <c r="AC2601" s="15" t="str">
        <f aca="false">IF(AB2601&gt;=5,"High",IF(AB2601&gt;=3,"Medium","Low"))</f>
        <v>Low</v>
      </c>
    </row>
    <row r="2602" customFormat="false" ht="15" hidden="false" customHeight="false" outlineLevel="0" collapsed="false">
      <c r="A2602" s="15" t="s">
        <v>2699</v>
      </c>
      <c r="B2602" s="15" t="s">
        <v>94</v>
      </c>
      <c r="C2602" s="15" t="n">
        <v>0</v>
      </c>
      <c r="D2602" s="15" t="s">
        <v>24</v>
      </c>
      <c r="E2602" s="15" t="s">
        <v>24</v>
      </c>
      <c r="F2602" s="15" t="n">
        <v>1</v>
      </c>
      <c r="G2602" s="15" t="s">
        <v>26</v>
      </c>
      <c r="H2602" s="15" t="s">
        <v>24</v>
      </c>
      <c r="I2602" s="15" t="s">
        <v>102</v>
      </c>
      <c r="J2602" s="15" t="s">
        <v>24</v>
      </c>
      <c r="K2602" s="15" t="s">
        <v>24</v>
      </c>
      <c r="L2602" s="15" t="s">
        <v>24</v>
      </c>
      <c r="M2602" s="15" t="s">
        <v>24</v>
      </c>
      <c r="N2602" s="15" t="s">
        <v>24</v>
      </c>
      <c r="O2602" s="15" t="s">
        <v>24</v>
      </c>
      <c r="P2602" s="15" t="s">
        <v>25</v>
      </c>
      <c r="Q2602" s="15" t="s">
        <v>24</v>
      </c>
      <c r="R2602" s="15" t="s">
        <v>15</v>
      </c>
      <c r="S2602" s="18" t="n">
        <v>70.1</v>
      </c>
      <c r="T2602" s="15" t="n">
        <v>70.1</v>
      </c>
      <c r="U2602" s="15" t="s">
        <v>24</v>
      </c>
      <c r="V2602" s="18" t="n">
        <f aca="false">IF(ISNUMBER(T2602),T2602,0)</f>
        <v>70.1</v>
      </c>
      <c r="W2602" s="15" t="n">
        <f aca="false">IF(U2602="Yes",1,0)</f>
        <v>0</v>
      </c>
      <c r="X2602" s="15" t="str">
        <f aca="false">IF(F2602&lt;=12,"0-12 months",IF(F2602&lt;=24,"13-24 months",IF(F2602&lt;=48,"25-48 months","49-72 months")))</f>
        <v>0-12 months</v>
      </c>
      <c r="Y2602" s="15" t="str">
        <f aca="false">IF(C2602=1,"Yes","No")</f>
        <v>No</v>
      </c>
      <c r="Z2602" s="15" t="n">
        <f aca="false">COUNTIF(J2602:O2602,"Yes")</f>
        <v>0</v>
      </c>
      <c r="AA2602" s="18" t="n">
        <f aca="false">S2602*W2602</f>
        <v>0</v>
      </c>
      <c r="AB2602" s="15" t="n">
        <f aca="false">(P2602="Month-to-month")+(I2602="Fiber optic")+(R2602="Electronic check")+(F2602&lt;=12)+(M2602="No")+(J2602="No")</f>
        <v>6</v>
      </c>
      <c r="AC2602" s="15" t="str">
        <f aca="false">IF(AB2602&gt;=5,"High",IF(AB2602&gt;=3,"Medium","Low"))</f>
        <v>High</v>
      </c>
    </row>
    <row r="2603" customFormat="false" ht="15" hidden="false" customHeight="false" outlineLevel="0" collapsed="false">
      <c r="A2603" s="15" t="s">
        <v>2700</v>
      </c>
      <c r="B2603" s="15" t="s">
        <v>94</v>
      </c>
      <c r="C2603" s="15" t="n">
        <v>0</v>
      </c>
      <c r="D2603" s="15" t="s">
        <v>26</v>
      </c>
      <c r="E2603" s="15" t="s">
        <v>26</v>
      </c>
      <c r="F2603" s="15" t="n">
        <v>72</v>
      </c>
      <c r="G2603" s="15" t="s">
        <v>26</v>
      </c>
      <c r="H2603" s="15" t="s">
        <v>26</v>
      </c>
      <c r="I2603" s="15" t="s">
        <v>102</v>
      </c>
      <c r="J2603" s="15" t="s">
        <v>24</v>
      </c>
      <c r="K2603" s="15" t="s">
        <v>26</v>
      </c>
      <c r="L2603" s="15" t="s">
        <v>26</v>
      </c>
      <c r="M2603" s="15" t="s">
        <v>26</v>
      </c>
      <c r="N2603" s="15" t="s">
        <v>24</v>
      </c>
      <c r="O2603" s="15" t="s">
        <v>26</v>
      </c>
      <c r="P2603" s="15" t="s">
        <v>29</v>
      </c>
      <c r="Q2603" s="15" t="s">
        <v>26</v>
      </c>
      <c r="R2603" s="15" t="s">
        <v>19</v>
      </c>
      <c r="S2603" s="18" t="n">
        <v>98.65</v>
      </c>
      <c r="T2603" s="15" t="n">
        <v>7129.45</v>
      </c>
      <c r="U2603" s="15" t="s">
        <v>24</v>
      </c>
      <c r="V2603" s="18" t="n">
        <f aca="false">IF(ISNUMBER(T2603),T2603,0)</f>
        <v>7129.45</v>
      </c>
      <c r="W2603" s="15" t="n">
        <f aca="false">IF(U2603="Yes",1,0)</f>
        <v>0</v>
      </c>
      <c r="X2603" s="15" t="str">
        <f aca="false">IF(F2603&lt;=12,"0-12 months",IF(F2603&lt;=24,"13-24 months",IF(F2603&lt;=48,"25-48 months","49-72 months")))</f>
        <v>49-72 months</v>
      </c>
      <c r="Y2603" s="15" t="str">
        <f aca="false">IF(C2603=1,"Yes","No")</f>
        <v>No</v>
      </c>
      <c r="Z2603" s="15" t="n">
        <f aca="false">COUNTIF(J2603:O2603,"Yes")</f>
        <v>4</v>
      </c>
      <c r="AA2603" s="18" t="n">
        <f aca="false">S2603*W2603</f>
        <v>0</v>
      </c>
      <c r="AB2603" s="15" t="n">
        <f aca="false">(P2603="Month-to-month")+(I2603="Fiber optic")+(R2603="Electronic check")+(F2603&lt;=12)+(M2603="No")+(J2603="No")</f>
        <v>2</v>
      </c>
      <c r="AC2603" s="15" t="str">
        <f aca="false">IF(AB2603&gt;=5,"High",IF(AB2603&gt;=3,"Medium","Low"))</f>
        <v>Low</v>
      </c>
    </row>
    <row r="2604" customFormat="false" ht="15" hidden="false" customHeight="false" outlineLevel="0" collapsed="false">
      <c r="A2604" s="15" t="s">
        <v>2701</v>
      </c>
      <c r="B2604" s="15" t="s">
        <v>94</v>
      </c>
      <c r="C2604" s="15" t="n">
        <v>0</v>
      </c>
      <c r="D2604" s="15" t="s">
        <v>26</v>
      </c>
      <c r="E2604" s="15" t="s">
        <v>26</v>
      </c>
      <c r="F2604" s="15" t="n">
        <v>64</v>
      </c>
      <c r="G2604" s="15" t="s">
        <v>26</v>
      </c>
      <c r="H2604" s="15" t="s">
        <v>26</v>
      </c>
      <c r="I2604" s="15" t="s">
        <v>102</v>
      </c>
      <c r="J2604" s="15" t="s">
        <v>24</v>
      </c>
      <c r="K2604" s="15" t="s">
        <v>26</v>
      </c>
      <c r="L2604" s="15" t="s">
        <v>26</v>
      </c>
      <c r="M2604" s="15" t="s">
        <v>26</v>
      </c>
      <c r="N2604" s="15" t="s">
        <v>26</v>
      </c>
      <c r="O2604" s="15" t="s">
        <v>26</v>
      </c>
      <c r="P2604" s="15" t="s">
        <v>27</v>
      </c>
      <c r="Q2604" s="15" t="s">
        <v>26</v>
      </c>
      <c r="R2604" s="15" t="s">
        <v>15</v>
      </c>
      <c r="S2604" s="18" t="n">
        <v>111.45</v>
      </c>
      <c r="T2604" s="15" t="n">
        <v>7266.95</v>
      </c>
      <c r="U2604" s="15" t="s">
        <v>24</v>
      </c>
      <c r="V2604" s="18" t="n">
        <f aca="false">IF(ISNUMBER(T2604),T2604,0)</f>
        <v>7266.95</v>
      </c>
      <c r="W2604" s="15" t="n">
        <f aca="false">IF(U2604="Yes",1,0)</f>
        <v>0</v>
      </c>
      <c r="X2604" s="15" t="str">
        <f aca="false">IF(F2604&lt;=12,"0-12 months",IF(F2604&lt;=24,"13-24 months",IF(F2604&lt;=48,"25-48 months","49-72 months")))</f>
        <v>49-72 months</v>
      </c>
      <c r="Y2604" s="15" t="str">
        <f aca="false">IF(C2604=1,"Yes","No")</f>
        <v>No</v>
      </c>
      <c r="Z2604" s="15" t="n">
        <f aca="false">COUNTIF(J2604:O2604,"Yes")</f>
        <v>5</v>
      </c>
      <c r="AA2604" s="18" t="n">
        <f aca="false">S2604*W2604</f>
        <v>0</v>
      </c>
      <c r="AB2604" s="15" t="n">
        <f aca="false">(P2604="Month-to-month")+(I2604="Fiber optic")+(R2604="Electronic check")+(F2604&lt;=12)+(M2604="No")+(J2604="No")</f>
        <v>3</v>
      </c>
      <c r="AC2604" s="15" t="str">
        <f aca="false">IF(AB2604&gt;=5,"High",IF(AB2604&gt;=3,"Medium","Low"))</f>
        <v>Medium</v>
      </c>
    </row>
    <row r="2605" customFormat="false" ht="15" hidden="false" customHeight="false" outlineLevel="0" collapsed="false">
      <c r="A2605" s="15" t="s">
        <v>2702</v>
      </c>
      <c r="B2605" s="15" t="s">
        <v>94</v>
      </c>
      <c r="C2605" s="15" t="n">
        <v>0</v>
      </c>
      <c r="D2605" s="15" t="s">
        <v>24</v>
      </c>
      <c r="E2605" s="15" t="s">
        <v>24</v>
      </c>
      <c r="F2605" s="15" t="n">
        <v>72</v>
      </c>
      <c r="G2605" s="15" t="s">
        <v>26</v>
      </c>
      <c r="H2605" s="15" t="s">
        <v>26</v>
      </c>
      <c r="I2605" s="15" t="s">
        <v>102</v>
      </c>
      <c r="J2605" s="15" t="s">
        <v>26</v>
      </c>
      <c r="K2605" s="15" t="s">
        <v>26</v>
      </c>
      <c r="L2605" s="15" t="s">
        <v>26</v>
      </c>
      <c r="M2605" s="15" t="s">
        <v>26</v>
      </c>
      <c r="N2605" s="15" t="s">
        <v>26</v>
      </c>
      <c r="O2605" s="15" t="s">
        <v>26</v>
      </c>
      <c r="P2605" s="15" t="s">
        <v>29</v>
      </c>
      <c r="Q2605" s="15" t="s">
        <v>26</v>
      </c>
      <c r="R2605" s="15" t="s">
        <v>15</v>
      </c>
      <c r="S2605" s="18" t="n">
        <v>114.9</v>
      </c>
      <c r="T2605" s="15" t="n">
        <v>8496.7</v>
      </c>
      <c r="U2605" s="15" t="s">
        <v>24</v>
      </c>
      <c r="V2605" s="18" t="n">
        <f aca="false">IF(ISNUMBER(T2605),T2605,0)</f>
        <v>8496.7</v>
      </c>
      <c r="W2605" s="15" t="n">
        <f aca="false">IF(U2605="Yes",1,0)</f>
        <v>0</v>
      </c>
      <c r="X2605" s="15" t="str">
        <f aca="false">IF(F2605&lt;=12,"0-12 months",IF(F2605&lt;=24,"13-24 months",IF(F2605&lt;=48,"25-48 months","49-72 months")))</f>
        <v>49-72 months</v>
      </c>
      <c r="Y2605" s="15" t="str">
        <f aca="false">IF(C2605=1,"Yes","No")</f>
        <v>No</v>
      </c>
      <c r="Z2605" s="15" t="n">
        <f aca="false">COUNTIF(J2605:O2605,"Yes")</f>
        <v>6</v>
      </c>
      <c r="AA2605" s="18" t="n">
        <f aca="false">S2605*W2605</f>
        <v>0</v>
      </c>
      <c r="AB2605" s="15" t="n">
        <f aca="false">(P2605="Month-to-month")+(I2605="Fiber optic")+(R2605="Electronic check")+(F2605&lt;=12)+(M2605="No")+(J2605="No")</f>
        <v>2</v>
      </c>
      <c r="AC2605" s="15" t="str">
        <f aca="false">IF(AB2605&gt;=5,"High",IF(AB2605&gt;=3,"Medium","Low"))</f>
        <v>Low</v>
      </c>
    </row>
    <row r="2606" customFormat="false" ht="15" hidden="false" customHeight="false" outlineLevel="0" collapsed="false">
      <c r="A2606" s="15" t="s">
        <v>2703</v>
      </c>
      <c r="B2606" s="15" t="s">
        <v>94</v>
      </c>
      <c r="C2606" s="15" t="n">
        <v>0</v>
      </c>
      <c r="D2606" s="15" t="s">
        <v>24</v>
      </c>
      <c r="E2606" s="15" t="s">
        <v>24</v>
      </c>
      <c r="F2606" s="15" t="n">
        <v>29</v>
      </c>
      <c r="G2606" s="15" t="s">
        <v>26</v>
      </c>
      <c r="H2606" s="15" t="s">
        <v>26</v>
      </c>
      <c r="I2606" s="15" t="s">
        <v>102</v>
      </c>
      <c r="J2606" s="15" t="s">
        <v>24</v>
      </c>
      <c r="K2606" s="15" t="s">
        <v>24</v>
      </c>
      <c r="L2606" s="15" t="s">
        <v>26</v>
      </c>
      <c r="M2606" s="15" t="s">
        <v>24</v>
      </c>
      <c r="N2606" s="15" t="s">
        <v>26</v>
      </c>
      <c r="O2606" s="15" t="s">
        <v>26</v>
      </c>
      <c r="P2606" s="15" t="s">
        <v>25</v>
      </c>
      <c r="Q2606" s="15" t="s">
        <v>24</v>
      </c>
      <c r="R2606" s="15" t="s">
        <v>19</v>
      </c>
      <c r="S2606" s="18" t="n">
        <v>100.55</v>
      </c>
      <c r="T2606" s="15" t="n">
        <v>2878.75</v>
      </c>
      <c r="U2606" s="15" t="s">
        <v>24</v>
      </c>
      <c r="V2606" s="18" t="n">
        <f aca="false">IF(ISNUMBER(T2606),T2606,0)</f>
        <v>2878.75</v>
      </c>
      <c r="W2606" s="15" t="n">
        <f aca="false">IF(U2606="Yes",1,0)</f>
        <v>0</v>
      </c>
      <c r="X2606" s="15" t="str">
        <f aca="false">IF(F2606&lt;=12,"0-12 months",IF(F2606&lt;=24,"13-24 months",IF(F2606&lt;=48,"25-48 months","49-72 months")))</f>
        <v>25-48 months</v>
      </c>
      <c r="Y2606" s="15" t="str">
        <f aca="false">IF(C2606=1,"Yes","No")</f>
        <v>No</v>
      </c>
      <c r="Z2606" s="15" t="n">
        <f aca="false">COUNTIF(J2606:O2606,"Yes")</f>
        <v>3</v>
      </c>
      <c r="AA2606" s="18" t="n">
        <f aca="false">S2606*W2606</f>
        <v>0</v>
      </c>
      <c r="AB2606" s="15" t="n">
        <f aca="false">(P2606="Month-to-month")+(I2606="Fiber optic")+(R2606="Electronic check")+(F2606&lt;=12)+(M2606="No")+(J2606="No")</f>
        <v>4</v>
      </c>
      <c r="AC2606" s="15" t="str">
        <f aca="false">IF(AB2606&gt;=5,"High",IF(AB2606&gt;=3,"Medium","Low"))</f>
        <v>Medium</v>
      </c>
    </row>
    <row r="2607" customFormat="false" ht="15" hidden="false" customHeight="false" outlineLevel="0" collapsed="false">
      <c r="A2607" s="15" t="s">
        <v>2704</v>
      </c>
      <c r="B2607" s="15" t="s">
        <v>94</v>
      </c>
      <c r="C2607" s="15" t="n">
        <v>0</v>
      </c>
      <c r="D2607" s="15" t="s">
        <v>24</v>
      </c>
      <c r="E2607" s="15" t="s">
        <v>24</v>
      </c>
      <c r="F2607" s="15" t="n">
        <v>13</v>
      </c>
      <c r="G2607" s="15" t="s">
        <v>26</v>
      </c>
      <c r="H2607" s="15" t="s">
        <v>24</v>
      </c>
      <c r="I2607" s="15" t="s">
        <v>24</v>
      </c>
      <c r="J2607" s="15" t="s">
        <v>28</v>
      </c>
      <c r="K2607" s="15" t="s">
        <v>28</v>
      </c>
      <c r="L2607" s="15" t="s">
        <v>28</v>
      </c>
      <c r="M2607" s="15" t="s">
        <v>28</v>
      </c>
      <c r="N2607" s="15" t="s">
        <v>28</v>
      </c>
      <c r="O2607" s="15" t="s">
        <v>28</v>
      </c>
      <c r="P2607" s="15" t="s">
        <v>29</v>
      </c>
      <c r="Q2607" s="15" t="s">
        <v>26</v>
      </c>
      <c r="R2607" s="15" t="s">
        <v>17</v>
      </c>
      <c r="S2607" s="18" t="n">
        <v>20.4</v>
      </c>
      <c r="T2607" s="15" t="n">
        <v>261.3</v>
      </c>
      <c r="U2607" s="15" t="s">
        <v>24</v>
      </c>
      <c r="V2607" s="18" t="n">
        <f aca="false">IF(ISNUMBER(T2607),T2607,0)</f>
        <v>261.3</v>
      </c>
      <c r="W2607" s="15" t="n">
        <f aca="false">IF(U2607="Yes",1,0)</f>
        <v>0</v>
      </c>
      <c r="X2607" s="15" t="str">
        <f aca="false">IF(F2607&lt;=12,"0-12 months",IF(F2607&lt;=24,"13-24 months",IF(F2607&lt;=48,"25-48 months","49-72 months")))</f>
        <v>13-24 months</v>
      </c>
      <c r="Y2607" s="15" t="str">
        <f aca="false">IF(C2607=1,"Yes","No")</f>
        <v>No</v>
      </c>
      <c r="Z2607" s="15" t="n">
        <f aca="false">COUNTIF(J2607:O2607,"Yes")</f>
        <v>0</v>
      </c>
      <c r="AA2607" s="18" t="n">
        <f aca="false">S2607*W2607</f>
        <v>0</v>
      </c>
      <c r="AB2607" s="15" t="n">
        <f aca="false">(P2607="Month-to-month")+(I2607="Fiber optic")+(R2607="Electronic check")+(F2607&lt;=12)+(M2607="No")+(J2607="No")</f>
        <v>0</v>
      </c>
      <c r="AC2607" s="15" t="str">
        <f aca="false">IF(AB2607&gt;=5,"High",IF(AB2607&gt;=3,"Medium","Low"))</f>
        <v>Low</v>
      </c>
    </row>
    <row r="2608" customFormat="false" ht="15" hidden="false" customHeight="false" outlineLevel="0" collapsed="false">
      <c r="A2608" s="15" t="s">
        <v>2705</v>
      </c>
      <c r="B2608" s="15" t="s">
        <v>94</v>
      </c>
      <c r="C2608" s="15" t="n">
        <v>0</v>
      </c>
      <c r="D2608" s="15" t="s">
        <v>24</v>
      </c>
      <c r="E2608" s="15" t="s">
        <v>24</v>
      </c>
      <c r="F2608" s="15" t="n">
        <v>31</v>
      </c>
      <c r="G2608" s="15" t="s">
        <v>26</v>
      </c>
      <c r="H2608" s="15" t="s">
        <v>26</v>
      </c>
      <c r="I2608" s="15" t="s">
        <v>102</v>
      </c>
      <c r="J2608" s="15" t="s">
        <v>26</v>
      </c>
      <c r="K2608" s="15" t="s">
        <v>26</v>
      </c>
      <c r="L2608" s="15" t="s">
        <v>24</v>
      </c>
      <c r="M2608" s="15" t="s">
        <v>24</v>
      </c>
      <c r="N2608" s="15" t="s">
        <v>26</v>
      </c>
      <c r="O2608" s="15" t="s">
        <v>26</v>
      </c>
      <c r="P2608" s="15" t="s">
        <v>25</v>
      </c>
      <c r="Q2608" s="15" t="s">
        <v>24</v>
      </c>
      <c r="R2608" s="15" t="s">
        <v>15</v>
      </c>
      <c r="S2608" s="18" t="n">
        <v>104.35</v>
      </c>
      <c r="T2608" s="15" t="n">
        <v>3205.6</v>
      </c>
      <c r="U2608" s="15" t="s">
        <v>24</v>
      </c>
      <c r="V2608" s="18" t="n">
        <f aca="false">IF(ISNUMBER(T2608),T2608,0)</f>
        <v>3205.6</v>
      </c>
      <c r="W2608" s="15" t="n">
        <f aca="false">IF(U2608="Yes",1,0)</f>
        <v>0</v>
      </c>
      <c r="X2608" s="15" t="str">
        <f aca="false">IF(F2608&lt;=12,"0-12 months",IF(F2608&lt;=24,"13-24 months",IF(F2608&lt;=48,"25-48 months","49-72 months")))</f>
        <v>25-48 months</v>
      </c>
      <c r="Y2608" s="15" t="str">
        <f aca="false">IF(C2608=1,"Yes","No")</f>
        <v>No</v>
      </c>
      <c r="Z2608" s="15" t="n">
        <f aca="false">COUNTIF(J2608:O2608,"Yes")</f>
        <v>4</v>
      </c>
      <c r="AA2608" s="18" t="n">
        <f aca="false">S2608*W2608</f>
        <v>0</v>
      </c>
      <c r="AB2608" s="15" t="n">
        <f aca="false">(P2608="Month-to-month")+(I2608="Fiber optic")+(R2608="Electronic check")+(F2608&lt;=12)+(M2608="No")+(J2608="No")</f>
        <v>4</v>
      </c>
      <c r="AC2608" s="15" t="str">
        <f aca="false">IF(AB2608&gt;=5,"High",IF(AB2608&gt;=3,"Medium","Low"))</f>
        <v>Medium</v>
      </c>
    </row>
    <row r="2609" customFormat="false" ht="15" hidden="false" customHeight="false" outlineLevel="0" collapsed="false">
      <c r="A2609" s="15" t="s">
        <v>2706</v>
      </c>
      <c r="B2609" s="15" t="s">
        <v>98</v>
      </c>
      <c r="C2609" s="15" t="n">
        <v>1</v>
      </c>
      <c r="D2609" s="15" t="s">
        <v>24</v>
      </c>
      <c r="E2609" s="15" t="s">
        <v>24</v>
      </c>
      <c r="F2609" s="15" t="n">
        <v>1</v>
      </c>
      <c r="G2609" s="15" t="s">
        <v>26</v>
      </c>
      <c r="H2609" s="15" t="s">
        <v>24</v>
      </c>
      <c r="I2609" s="15" t="s">
        <v>102</v>
      </c>
      <c r="J2609" s="15" t="s">
        <v>24</v>
      </c>
      <c r="K2609" s="15" t="s">
        <v>24</v>
      </c>
      <c r="L2609" s="15" t="s">
        <v>24</v>
      </c>
      <c r="M2609" s="15" t="s">
        <v>24</v>
      </c>
      <c r="N2609" s="15" t="s">
        <v>24</v>
      </c>
      <c r="O2609" s="15" t="s">
        <v>24</v>
      </c>
      <c r="P2609" s="15" t="s">
        <v>25</v>
      </c>
      <c r="Q2609" s="15" t="s">
        <v>26</v>
      </c>
      <c r="R2609" s="15" t="s">
        <v>15</v>
      </c>
      <c r="S2609" s="18" t="n">
        <v>69.75</v>
      </c>
      <c r="T2609" s="15" t="n">
        <v>69.75</v>
      </c>
      <c r="U2609" s="15" t="s">
        <v>26</v>
      </c>
      <c r="V2609" s="18" t="n">
        <f aca="false">IF(ISNUMBER(T2609),T2609,0)</f>
        <v>69.75</v>
      </c>
      <c r="W2609" s="15" t="n">
        <f aca="false">IF(U2609="Yes",1,0)</f>
        <v>1</v>
      </c>
      <c r="X2609" s="15" t="str">
        <f aca="false">IF(F2609&lt;=12,"0-12 months",IF(F2609&lt;=24,"13-24 months",IF(F2609&lt;=48,"25-48 months","49-72 months")))</f>
        <v>0-12 months</v>
      </c>
      <c r="Y2609" s="15" t="str">
        <f aca="false">IF(C2609=1,"Yes","No")</f>
        <v>Yes</v>
      </c>
      <c r="Z2609" s="15" t="n">
        <f aca="false">COUNTIF(J2609:O2609,"Yes")</f>
        <v>0</v>
      </c>
      <c r="AA2609" s="18" t="n">
        <f aca="false">S2609*W2609</f>
        <v>69.75</v>
      </c>
      <c r="AB2609" s="15" t="n">
        <f aca="false">(P2609="Month-to-month")+(I2609="Fiber optic")+(R2609="Electronic check")+(F2609&lt;=12)+(M2609="No")+(J2609="No")</f>
        <v>6</v>
      </c>
      <c r="AC2609" s="15" t="str">
        <f aca="false">IF(AB2609&gt;=5,"High",IF(AB2609&gt;=3,"Medium","Low"))</f>
        <v>High</v>
      </c>
    </row>
    <row r="2610" customFormat="false" ht="15" hidden="false" customHeight="false" outlineLevel="0" collapsed="false">
      <c r="A2610" s="15" t="s">
        <v>2707</v>
      </c>
      <c r="B2610" s="15" t="s">
        <v>98</v>
      </c>
      <c r="C2610" s="15" t="n">
        <v>0</v>
      </c>
      <c r="D2610" s="15" t="s">
        <v>26</v>
      </c>
      <c r="E2610" s="15" t="s">
        <v>26</v>
      </c>
      <c r="F2610" s="15" t="n">
        <v>7</v>
      </c>
      <c r="G2610" s="15" t="s">
        <v>24</v>
      </c>
      <c r="H2610" s="15" t="s">
        <v>95</v>
      </c>
      <c r="I2610" s="15" t="s">
        <v>96</v>
      </c>
      <c r="J2610" s="15" t="s">
        <v>26</v>
      </c>
      <c r="K2610" s="15" t="s">
        <v>24</v>
      </c>
      <c r="L2610" s="15" t="s">
        <v>24</v>
      </c>
      <c r="M2610" s="15" t="s">
        <v>26</v>
      </c>
      <c r="N2610" s="15" t="s">
        <v>24</v>
      </c>
      <c r="O2610" s="15" t="s">
        <v>24</v>
      </c>
      <c r="P2610" s="15" t="s">
        <v>25</v>
      </c>
      <c r="Q2610" s="15" t="s">
        <v>26</v>
      </c>
      <c r="R2610" s="15" t="s">
        <v>15</v>
      </c>
      <c r="S2610" s="18" t="n">
        <v>34.5</v>
      </c>
      <c r="T2610" s="15" t="n">
        <v>279.25</v>
      </c>
      <c r="U2610" s="15" t="s">
        <v>26</v>
      </c>
      <c r="V2610" s="18" t="n">
        <f aca="false">IF(ISNUMBER(T2610),T2610,0)</f>
        <v>279.25</v>
      </c>
      <c r="W2610" s="15" t="n">
        <f aca="false">IF(U2610="Yes",1,0)</f>
        <v>1</v>
      </c>
      <c r="X2610" s="15" t="str">
        <f aca="false">IF(F2610&lt;=12,"0-12 months",IF(F2610&lt;=24,"13-24 months",IF(F2610&lt;=48,"25-48 months","49-72 months")))</f>
        <v>0-12 months</v>
      </c>
      <c r="Y2610" s="15" t="str">
        <f aca="false">IF(C2610=1,"Yes","No")</f>
        <v>No</v>
      </c>
      <c r="Z2610" s="15" t="n">
        <f aca="false">COUNTIF(J2610:O2610,"Yes")</f>
        <v>2</v>
      </c>
      <c r="AA2610" s="18" t="n">
        <f aca="false">S2610*W2610</f>
        <v>34.5</v>
      </c>
      <c r="AB2610" s="15" t="n">
        <f aca="false">(P2610="Month-to-month")+(I2610="Fiber optic")+(R2610="Electronic check")+(F2610&lt;=12)+(M2610="No")+(J2610="No")</f>
        <v>3</v>
      </c>
      <c r="AC2610" s="15" t="str">
        <f aca="false">IF(AB2610&gt;=5,"High",IF(AB2610&gt;=3,"Medium","Low"))</f>
        <v>Medium</v>
      </c>
    </row>
    <row r="2611" customFormat="false" ht="15" hidden="false" customHeight="false" outlineLevel="0" collapsed="false">
      <c r="A2611" s="15" t="s">
        <v>2708</v>
      </c>
      <c r="B2611" s="15" t="s">
        <v>98</v>
      </c>
      <c r="C2611" s="15" t="n">
        <v>0</v>
      </c>
      <c r="D2611" s="15" t="s">
        <v>26</v>
      </c>
      <c r="E2611" s="15" t="s">
        <v>24</v>
      </c>
      <c r="F2611" s="15" t="n">
        <v>61</v>
      </c>
      <c r="G2611" s="15" t="s">
        <v>26</v>
      </c>
      <c r="H2611" s="15" t="s">
        <v>26</v>
      </c>
      <c r="I2611" s="15" t="s">
        <v>102</v>
      </c>
      <c r="J2611" s="15" t="s">
        <v>24</v>
      </c>
      <c r="K2611" s="15" t="s">
        <v>26</v>
      </c>
      <c r="L2611" s="15" t="s">
        <v>26</v>
      </c>
      <c r="M2611" s="15" t="s">
        <v>24</v>
      </c>
      <c r="N2611" s="15" t="s">
        <v>26</v>
      </c>
      <c r="O2611" s="15" t="s">
        <v>26</v>
      </c>
      <c r="P2611" s="15" t="s">
        <v>25</v>
      </c>
      <c r="Q2611" s="15" t="s">
        <v>26</v>
      </c>
      <c r="R2611" s="15" t="s">
        <v>15</v>
      </c>
      <c r="S2611" s="18" t="n">
        <v>105.55</v>
      </c>
      <c r="T2611" s="15" t="n">
        <v>6281.45</v>
      </c>
      <c r="U2611" s="15" t="s">
        <v>26</v>
      </c>
      <c r="V2611" s="18" t="n">
        <f aca="false">IF(ISNUMBER(T2611),T2611,0)</f>
        <v>6281.45</v>
      </c>
      <c r="W2611" s="15" t="n">
        <f aca="false">IF(U2611="Yes",1,0)</f>
        <v>1</v>
      </c>
      <c r="X2611" s="15" t="str">
        <f aca="false">IF(F2611&lt;=12,"0-12 months",IF(F2611&lt;=24,"13-24 months",IF(F2611&lt;=48,"25-48 months","49-72 months")))</f>
        <v>49-72 months</v>
      </c>
      <c r="Y2611" s="15" t="str">
        <f aca="false">IF(C2611=1,"Yes","No")</f>
        <v>No</v>
      </c>
      <c r="Z2611" s="15" t="n">
        <f aca="false">COUNTIF(J2611:O2611,"Yes")</f>
        <v>4</v>
      </c>
      <c r="AA2611" s="18" t="n">
        <f aca="false">S2611*W2611</f>
        <v>105.55</v>
      </c>
      <c r="AB2611" s="15" t="n">
        <f aca="false">(P2611="Month-to-month")+(I2611="Fiber optic")+(R2611="Electronic check")+(F2611&lt;=12)+(M2611="No")+(J2611="No")</f>
        <v>5</v>
      </c>
      <c r="AC2611" s="15" t="str">
        <f aca="false">IF(AB2611&gt;=5,"High",IF(AB2611&gt;=3,"Medium","Low"))</f>
        <v>High</v>
      </c>
    </row>
    <row r="2612" customFormat="false" ht="15" hidden="false" customHeight="false" outlineLevel="0" collapsed="false">
      <c r="A2612" s="15" t="s">
        <v>2709</v>
      </c>
      <c r="B2612" s="15" t="s">
        <v>94</v>
      </c>
      <c r="C2612" s="15" t="n">
        <v>0</v>
      </c>
      <c r="D2612" s="15" t="s">
        <v>24</v>
      </c>
      <c r="E2612" s="15" t="s">
        <v>26</v>
      </c>
      <c r="F2612" s="15" t="n">
        <v>39</v>
      </c>
      <c r="G2612" s="15" t="s">
        <v>24</v>
      </c>
      <c r="H2612" s="15" t="s">
        <v>95</v>
      </c>
      <c r="I2612" s="15" t="s">
        <v>96</v>
      </c>
      <c r="J2612" s="15" t="s">
        <v>24</v>
      </c>
      <c r="K2612" s="15" t="s">
        <v>24</v>
      </c>
      <c r="L2612" s="15" t="s">
        <v>26</v>
      </c>
      <c r="M2612" s="15" t="s">
        <v>24</v>
      </c>
      <c r="N2612" s="15" t="s">
        <v>24</v>
      </c>
      <c r="O2612" s="15" t="s">
        <v>24</v>
      </c>
      <c r="P2612" s="15" t="s">
        <v>25</v>
      </c>
      <c r="Q2612" s="15" t="s">
        <v>24</v>
      </c>
      <c r="R2612" s="15" t="s">
        <v>21</v>
      </c>
      <c r="S2612" s="18" t="n">
        <v>30.1</v>
      </c>
      <c r="T2612" s="15" t="n">
        <v>1131.3</v>
      </c>
      <c r="U2612" s="15" t="s">
        <v>26</v>
      </c>
      <c r="V2612" s="18" t="n">
        <f aca="false">IF(ISNUMBER(T2612),T2612,0)</f>
        <v>1131.3</v>
      </c>
      <c r="W2612" s="15" t="n">
        <f aca="false">IF(U2612="Yes",1,0)</f>
        <v>1</v>
      </c>
      <c r="X2612" s="15" t="str">
        <f aca="false">IF(F2612&lt;=12,"0-12 months",IF(F2612&lt;=24,"13-24 months",IF(F2612&lt;=48,"25-48 months","49-72 months")))</f>
        <v>25-48 months</v>
      </c>
      <c r="Y2612" s="15" t="str">
        <f aca="false">IF(C2612=1,"Yes","No")</f>
        <v>No</v>
      </c>
      <c r="Z2612" s="15" t="n">
        <f aca="false">COUNTIF(J2612:O2612,"Yes")</f>
        <v>1</v>
      </c>
      <c r="AA2612" s="18" t="n">
        <f aca="false">S2612*W2612</f>
        <v>30.1</v>
      </c>
      <c r="AB2612" s="15" t="n">
        <f aca="false">(P2612="Month-to-month")+(I2612="Fiber optic")+(R2612="Electronic check")+(F2612&lt;=12)+(M2612="No")+(J2612="No")</f>
        <v>3</v>
      </c>
      <c r="AC2612" s="15" t="str">
        <f aca="false">IF(AB2612&gt;=5,"High",IF(AB2612&gt;=3,"Medium","Low"))</f>
        <v>Medium</v>
      </c>
    </row>
    <row r="2613" customFormat="false" ht="15" hidden="false" customHeight="false" outlineLevel="0" collapsed="false">
      <c r="A2613" s="15" t="s">
        <v>2710</v>
      </c>
      <c r="B2613" s="15" t="s">
        <v>98</v>
      </c>
      <c r="C2613" s="15" t="n">
        <v>0</v>
      </c>
      <c r="D2613" s="15" t="s">
        <v>26</v>
      </c>
      <c r="E2613" s="15" t="s">
        <v>24</v>
      </c>
      <c r="F2613" s="15" t="n">
        <v>10</v>
      </c>
      <c r="G2613" s="15" t="s">
        <v>26</v>
      </c>
      <c r="H2613" s="15" t="s">
        <v>24</v>
      </c>
      <c r="I2613" s="15" t="s">
        <v>102</v>
      </c>
      <c r="J2613" s="15" t="s">
        <v>24</v>
      </c>
      <c r="K2613" s="15" t="s">
        <v>24</v>
      </c>
      <c r="L2613" s="15" t="s">
        <v>24</v>
      </c>
      <c r="M2613" s="15" t="s">
        <v>24</v>
      </c>
      <c r="N2613" s="15" t="s">
        <v>24</v>
      </c>
      <c r="O2613" s="15" t="s">
        <v>24</v>
      </c>
      <c r="P2613" s="15" t="s">
        <v>25</v>
      </c>
      <c r="Q2613" s="15" t="s">
        <v>26</v>
      </c>
      <c r="R2613" s="15" t="s">
        <v>15</v>
      </c>
      <c r="S2613" s="18" t="n">
        <v>70.3</v>
      </c>
      <c r="T2613" s="15" t="n">
        <v>738.2</v>
      </c>
      <c r="U2613" s="15" t="s">
        <v>26</v>
      </c>
      <c r="V2613" s="18" t="n">
        <f aca="false">IF(ISNUMBER(T2613),T2613,0)</f>
        <v>738.2</v>
      </c>
      <c r="W2613" s="15" t="n">
        <f aca="false">IF(U2613="Yes",1,0)</f>
        <v>1</v>
      </c>
      <c r="X2613" s="15" t="str">
        <f aca="false">IF(F2613&lt;=12,"0-12 months",IF(F2613&lt;=24,"13-24 months",IF(F2613&lt;=48,"25-48 months","49-72 months")))</f>
        <v>0-12 months</v>
      </c>
      <c r="Y2613" s="15" t="str">
        <f aca="false">IF(C2613=1,"Yes","No")</f>
        <v>No</v>
      </c>
      <c r="Z2613" s="15" t="n">
        <f aca="false">COUNTIF(J2613:O2613,"Yes")</f>
        <v>0</v>
      </c>
      <c r="AA2613" s="18" t="n">
        <f aca="false">S2613*W2613</f>
        <v>70.3</v>
      </c>
      <c r="AB2613" s="15" t="n">
        <f aca="false">(P2613="Month-to-month")+(I2613="Fiber optic")+(R2613="Electronic check")+(F2613&lt;=12)+(M2613="No")+(J2613="No")</f>
        <v>6</v>
      </c>
      <c r="AC2613" s="15" t="str">
        <f aca="false">IF(AB2613&gt;=5,"High",IF(AB2613&gt;=3,"Medium","Low"))</f>
        <v>High</v>
      </c>
    </row>
    <row r="2614" customFormat="false" ht="15" hidden="false" customHeight="false" outlineLevel="0" collapsed="false">
      <c r="A2614" s="15" t="s">
        <v>2711</v>
      </c>
      <c r="B2614" s="15" t="s">
        <v>94</v>
      </c>
      <c r="C2614" s="15" t="n">
        <v>0</v>
      </c>
      <c r="D2614" s="15" t="s">
        <v>26</v>
      </c>
      <c r="E2614" s="15" t="s">
        <v>26</v>
      </c>
      <c r="F2614" s="15" t="n">
        <v>14</v>
      </c>
      <c r="G2614" s="15" t="s">
        <v>26</v>
      </c>
      <c r="H2614" s="15" t="s">
        <v>26</v>
      </c>
      <c r="I2614" s="15" t="s">
        <v>96</v>
      </c>
      <c r="J2614" s="15" t="s">
        <v>24</v>
      </c>
      <c r="K2614" s="15" t="s">
        <v>26</v>
      </c>
      <c r="L2614" s="15" t="s">
        <v>24</v>
      </c>
      <c r="M2614" s="15" t="s">
        <v>26</v>
      </c>
      <c r="N2614" s="15" t="s">
        <v>26</v>
      </c>
      <c r="O2614" s="15" t="s">
        <v>26</v>
      </c>
      <c r="P2614" s="15" t="s">
        <v>25</v>
      </c>
      <c r="Q2614" s="15" t="s">
        <v>24</v>
      </c>
      <c r="R2614" s="15" t="s">
        <v>21</v>
      </c>
      <c r="S2614" s="18" t="n">
        <v>80.45</v>
      </c>
      <c r="T2614" s="15" t="n">
        <v>1137.05</v>
      </c>
      <c r="U2614" s="15" t="s">
        <v>24</v>
      </c>
      <c r="V2614" s="18" t="n">
        <f aca="false">IF(ISNUMBER(T2614),T2614,0)</f>
        <v>1137.05</v>
      </c>
      <c r="W2614" s="15" t="n">
        <f aca="false">IF(U2614="Yes",1,0)</f>
        <v>0</v>
      </c>
      <c r="X2614" s="15" t="str">
        <f aca="false">IF(F2614&lt;=12,"0-12 months",IF(F2614&lt;=24,"13-24 months",IF(F2614&lt;=48,"25-48 months","49-72 months")))</f>
        <v>13-24 months</v>
      </c>
      <c r="Y2614" s="15" t="str">
        <f aca="false">IF(C2614=1,"Yes","No")</f>
        <v>No</v>
      </c>
      <c r="Z2614" s="15" t="n">
        <f aca="false">COUNTIF(J2614:O2614,"Yes")</f>
        <v>4</v>
      </c>
      <c r="AA2614" s="18" t="n">
        <f aca="false">S2614*W2614</f>
        <v>0</v>
      </c>
      <c r="AB2614" s="15" t="n">
        <f aca="false">(P2614="Month-to-month")+(I2614="Fiber optic")+(R2614="Electronic check")+(F2614&lt;=12)+(M2614="No")+(J2614="No")</f>
        <v>2</v>
      </c>
      <c r="AC2614" s="15" t="str">
        <f aca="false">IF(AB2614&gt;=5,"High",IF(AB2614&gt;=3,"Medium","Low"))</f>
        <v>Low</v>
      </c>
    </row>
    <row r="2615" customFormat="false" ht="15" hidden="false" customHeight="false" outlineLevel="0" collapsed="false">
      <c r="A2615" s="15" t="s">
        <v>2712</v>
      </c>
      <c r="B2615" s="15" t="s">
        <v>94</v>
      </c>
      <c r="C2615" s="15" t="n">
        <v>0</v>
      </c>
      <c r="D2615" s="15" t="s">
        <v>24</v>
      </c>
      <c r="E2615" s="15" t="s">
        <v>24</v>
      </c>
      <c r="F2615" s="15" t="n">
        <v>1</v>
      </c>
      <c r="G2615" s="15" t="s">
        <v>26</v>
      </c>
      <c r="H2615" s="15" t="s">
        <v>26</v>
      </c>
      <c r="I2615" s="15" t="s">
        <v>102</v>
      </c>
      <c r="J2615" s="15" t="s">
        <v>24</v>
      </c>
      <c r="K2615" s="15" t="s">
        <v>26</v>
      </c>
      <c r="L2615" s="15" t="s">
        <v>24</v>
      </c>
      <c r="M2615" s="15" t="s">
        <v>24</v>
      </c>
      <c r="N2615" s="15" t="s">
        <v>24</v>
      </c>
      <c r="O2615" s="15" t="s">
        <v>24</v>
      </c>
      <c r="P2615" s="15" t="s">
        <v>25</v>
      </c>
      <c r="Q2615" s="15" t="s">
        <v>26</v>
      </c>
      <c r="R2615" s="15" t="s">
        <v>17</v>
      </c>
      <c r="S2615" s="18" t="n">
        <v>80.2</v>
      </c>
      <c r="T2615" s="15" t="n">
        <v>80.2</v>
      </c>
      <c r="U2615" s="15" t="s">
        <v>26</v>
      </c>
      <c r="V2615" s="18" t="n">
        <f aca="false">IF(ISNUMBER(T2615),T2615,0)</f>
        <v>80.2</v>
      </c>
      <c r="W2615" s="15" t="n">
        <f aca="false">IF(U2615="Yes",1,0)</f>
        <v>1</v>
      </c>
      <c r="X2615" s="15" t="str">
        <f aca="false">IF(F2615&lt;=12,"0-12 months",IF(F2615&lt;=24,"13-24 months",IF(F2615&lt;=48,"25-48 months","49-72 months")))</f>
        <v>0-12 months</v>
      </c>
      <c r="Y2615" s="15" t="str">
        <f aca="false">IF(C2615=1,"Yes","No")</f>
        <v>No</v>
      </c>
      <c r="Z2615" s="15" t="n">
        <f aca="false">COUNTIF(J2615:O2615,"Yes")</f>
        <v>1</v>
      </c>
      <c r="AA2615" s="18" t="n">
        <f aca="false">S2615*W2615</f>
        <v>80.2</v>
      </c>
      <c r="AB2615" s="15" t="n">
        <f aca="false">(P2615="Month-to-month")+(I2615="Fiber optic")+(R2615="Electronic check")+(F2615&lt;=12)+(M2615="No")+(J2615="No")</f>
        <v>5</v>
      </c>
      <c r="AC2615" s="15" t="str">
        <f aca="false">IF(AB2615&gt;=5,"High",IF(AB2615&gt;=3,"Medium","Low"))</f>
        <v>High</v>
      </c>
    </row>
    <row r="2616" customFormat="false" ht="15" hidden="false" customHeight="false" outlineLevel="0" collapsed="false">
      <c r="A2616" s="15" t="s">
        <v>2713</v>
      </c>
      <c r="B2616" s="15" t="s">
        <v>94</v>
      </c>
      <c r="C2616" s="15" t="n">
        <v>0</v>
      </c>
      <c r="D2616" s="15" t="s">
        <v>26</v>
      </c>
      <c r="E2616" s="15" t="s">
        <v>26</v>
      </c>
      <c r="F2616" s="15" t="n">
        <v>67</v>
      </c>
      <c r="G2616" s="15" t="s">
        <v>26</v>
      </c>
      <c r="H2616" s="15" t="s">
        <v>26</v>
      </c>
      <c r="I2616" s="15" t="s">
        <v>102</v>
      </c>
      <c r="J2616" s="15" t="s">
        <v>26</v>
      </c>
      <c r="K2616" s="15" t="s">
        <v>24</v>
      </c>
      <c r="L2616" s="15" t="s">
        <v>24</v>
      </c>
      <c r="M2616" s="15" t="s">
        <v>26</v>
      </c>
      <c r="N2616" s="15" t="s">
        <v>24</v>
      </c>
      <c r="O2616" s="15" t="s">
        <v>26</v>
      </c>
      <c r="P2616" s="15" t="s">
        <v>27</v>
      </c>
      <c r="Q2616" s="15" t="s">
        <v>26</v>
      </c>
      <c r="R2616" s="15" t="s">
        <v>21</v>
      </c>
      <c r="S2616" s="18" t="n">
        <v>94.35</v>
      </c>
      <c r="T2616" s="15" t="n">
        <v>6341.45</v>
      </c>
      <c r="U2616" s="15" t="s">
        <v>26</v>
      </c>
      <c r="V2616" s="18" t="n">
        <f aca="false">IF(ISNUMBER(T2616),T2616,0)</f>
        <v>6341.45</v>
      </c>
      <c r="W2616" s="15" t="n">
        <f aca="false">IF(U2616="Yes",1,0)</f>
        <v>1</v>
      </c>
      <c r="X2616" s="15" t="str">
        <f aca="false">IF(F2616&lt;=12,"0-12 months",IF(F2616&lt;=24,"13-24 months",IF(F2616&lt;=48,"25-48 months","49-72 months")))</f>
        <v>49-72 months</v>
      </c>
      <c r="Y2616" s="15" t="str">
        <f aca="false">IF(C2616=1,"Yes","No")</f>
        <v>No</v>
      </c>
      <c r="Z2616" s="15" t="n">
        <f aca="false">COUNTIF(J2616:O2616,"Yes")</f>
        <v>3</v>
      </c>
      <c r="AA2616" s="18" t="n">
        <f aca="false">S2616*W2616</f>
        <v>94.35</v>
      </c>
      <c r="AB2616" s="15" t="n">
        <f aca="false">(P2616="Month-to-month")+(I2616="Fiber optic")+(R2616="Electronic check")+(F2616&lt;=12)+(M2616="No")+(J2616="No")</f>
        <v>1</v>
      </c>
      <c r="AC2616" s="15" t="str">
        <f aca="false">IF(AB2616&gt;=5,"High",IF(AB2616&gt;=3,"Medium","Low"))</f>
        <v>Low</v>
      </c>
    </row>
    <row r="2617" customFormat="false" ht="15" hidden="false" customHeight="false" outlineLevel="0" collapsed="false">
      <c r="A2617" s="15" t="s">
        <v>2714</v>
      </c>
      <c r="B2617" s="15" t="s">
        <v>94</v>
      </c>
      <c r="C2617" s="15" t="n">
        <v>0</v>
      </c>
      <c r="D2617" s="15" t="s">
        <v>24</v>
      </c>
      <c r="E2617" s="15" t="s">
        <v>24</v>
      </c>
      <c r="F2617" s="15" t="n">
        <v>72</v>
      </c>
      <c r="G2617" s="15" t="s">
        <v>26</v>
      </c>
      <c r="H2617" s="15" t="s">
        <v>26</v>
      </c>
      <c r="I2617" s="15" t="s">
        <v>96</v>
      </c>
      <c r="J2617" s="15" t="s">
        <v>26</v>
      </c>
      <c r="K2617" s="15" t="s">
        <v>26</v>
      </c>
      <c r="L2617" s="15" t="s">
        <v>26</v>
      </c>
      <c r="M2617" s="15" t="s">
        <v>26</v>
      </c>
      <c r="N2617" s="15" t="s">
        <v>26</v>
      </c>
      <c r="O2617" s="15" t="s">
        <v>26</v>
      </c>
      <c r="P2617" s="15" t="s">
        <v>29</v>
      </c>
      <c r="Q2617" s="15" t="s">
        <v>26</v>
      </c>
      <c r="R2617" s="15" t="s">
        <v>19</v>
      </c>
      <c r="S2617" s="18" t="n">
        <v>91.35</v>
      </c>
      <c r="T2617" s="15" t="n">
        <v>6697.2</v>
      </c>
      <c r="U2617" s="15" t="s">
        <v>24</v>
      </c>
      <c r="V2617" s="18" t="n">
        <f aca="false">IF(ISNUMBER(T2617),T2617,0)</f>
        <v>6697.2</v>
      </c>
      <c r="W2617" s="15" t="n">
        <f aca="false">IF(U2617="Yes",1,0)</f>
        <v>0</v>
      </c>
      <c r="X2617" s="15" t="str">
        <f aca="false">IF(F2617&lt;=12,"0-12 months",IF(F2617&lt;=24,"13-24 months",IF(F2617&lt;=48,"25-48 months","49-72 months")))</f>
        <v>49-72 months</v>
      </c>
      <c r="Y2617" s="15" t="str">
        <f aca="false">IF(C2617=1,"Yes","No")</f>
        <v>No</v>
      </c>
      <c r="Z2617" s="15" t="n">
        <f aca="false">COUNTIF(J2617:O2617,"Yes")</f>
        <v>6</v>
      </c>
      <c r="AA2617" s="18" t="n">
        <f aca="false">S2617*W2617</f>
        <v>0</v>
      </c>
      <c r="AB2617" s="15" t="n">
        <f aca="false">(P2617="Month-to-month")+(I2617="Fiber optic")+(R2617="Electronic check")+(F2617&lt;=12)+(M2617="No")+(J2617="No")</f>
        <v>0</v>
      </c>
      <c r="AC2617" s="15" t="str">
        <f aca="false">IF(AB2617&gt;=5,"High",IF(AB2617&gt;=3,"Medium","Low"))</f>
        <v>Low</v>
      </c>
    </row>
    <row r="2618" customFormat="false" ht="15" hidden="false" customHeight="false" outlineLevel="0" collapsed="false">
      <c r="A2618" s="15" t="s">
        <v>2715</v>
      </c>
      <c r="B2618" s="15" t="s">
        <v>98</v>
      </c>
      <c r="C2618" s="15" t="n">
        <v>0</v>
      </c>
      <c r="D2618" s="15" t="s">
        <v>26</v>
      </c>
      <c r="E2618" s="15" t="s">
        <v>26</v>
      </c>
      <c r="F2618" s="15" t="n">
        <v>6</v>
      </c>
      <c r="G2618" s="15" t="s">
        <v>26</v>
      </c>
      <c r="H2618" s="15" t="s">
        <v>24</v>
      </c>
      <c r="I2618" s="15" t="s">
        <v>96</v>
      </c>
      <c r="J2618" s="15" t="s">
        <v>24</v>
      </c>
      <c r="K2618" s="15" t="s">
        <v>24</v>
      </c>
      <c r="L2618" s="15" t="s">
        <v>24</v>
      </c>
      <c r="M2618" s="15" t="s">
        <v>24</v>
      </c>
      <c r="N2618" s="15" t="s">
        <v>24</v>
      </c>
      <c r="O2618" s="15" t="s">
        <v>24</v>
      </c>
      <c r="P2618" s="15" t="s">
        <v>25</v>
      </c>
      <c r="Q2618" s="15" t="s">
        <v>26</v>
      </c>
      <c r="R2618" s="15" t="s">
        <v>19</v>
      </c>
      <c r="S2618" s="18" t="n">
        <v>44.6</v>
      </c>
      <c r="T2618" s="15" t="n">
        <v>260.8</v>
      </c>
      <c r="U2618" s="15" t="s">
        <v>26</v>
      </c>
      <c r="V2618" s="18" t="n">
        <f aca="false">IF(ISNUMBER(T2618),T2618,0)</f>
        <v>260.8</v>
      </c>
      <c r="W2618" s="15" t="n">
        <f aca="false">IF(U2618="Yes",1,0)</f>
        <v>1</v>
      </c>
      <c r="X2618" s="15" t="str">
        <f aca="false">IF(F2618&lt;=12,"0-12 months",IF(F2618&lt;=24,"13-24 months",IF(F2618&lt;=48,"25-48 months","49-72 months")))</f>
        <v>0-12 months</v>
      </c>
      <c r="Y2618" s="15" t="str">
        <f aca="false">IF(C2618=1,"Yes","No")</f>
        <v>No</v>
      </c>
      <c r="Z2618" s="15" t="n">
        <f aca="false">COUNTIF(J2618:O2618,"Yes")</f>
        <v>0</v>
      </c>
      <c r="AA2618" s="18" t="n">
        <f aca="false">S2618*W2618</f>
        <v>44.6</v>
      </c>
      <c r="AB2618" s="15" t="n">
        <f aca="false">(P2618="Month-to-month")+(I2618="Fiber optic")+(R2618="Electronic check")+(F2618&lt;=12)+(M2618="No")+(J2618="No")</f>
        <v>4</v>
      </c>
      <c r="AC2618" s="15" t="str">
        <f aca="false">IF(AB2618&gt;=5,"High",IF(AB2618&gt;=3,"Medium","Low"))</f>
        <v>Medium</v>
      </c>
    </row>
    <row r="2619" customFormat="false" ht="15" hidden="false" customHeight="false" outlineLevel="0" collapsed="false">
      <c r="A2619" s="15" t="s">
        <v>2716</v>
      </c>
      <c r="B2619" s="15" t="s">
        <v>94</v>
      </c>
      <c r="C2619" s="15" t="n">
        <v>0</v>
      </c>
      <c r="D2619" s="15" t="s">
        <v>24</v>
      </c>
      <c r="E2619" s="15" t="s">
        <v>24</v>
      </c>
      <c r="F2619" s="15" t="n">
        <v>1</v>
      </c>
      <c r="G2619" s="15" t="s">
        <v>26</v>
      </c>
      <c r="H2619" s="15" t="s">
        <v>24</v>
      </c>
      <c r="I2619" s="15" t="s">
        <v>24</v>
      </c>
      <c r="J2619" s="15" t="s">
        <v>28</v>
      </c>
      <c r="K2619" s="15" t="s">
        <v>28</v>
      </c>
      <c r="L2619" s="15" t="s">
        <v>28</v>
      </c>
      <c r="M2619" s="15" t="s">
        <v>28</v>
      </c>
      <c r="N2619" s="15" t="s">
        <v>28</v>
      </c>
      <c r="O2619" s="15" t="s">
        <v>28</v>
      </c>
      <c r="P2619" s="15" t="s">
        <v>25</v>
      </c>
      <c r="Q2619" s="15" t="s">
        <v>26</v>
      </c>
      <c r="R2619" s="15" t="s">
        <v>17</v>
      </c>
      <c r="S2619" s="18" t="n">
        <v>19.6</v>
      </c>
      <c r="T2619" s="15" t="n">
        <v>19.6</v>
      </c>
      <c r="U2619" s="15" t="s">
        <v>26</v>
      </c>
      <c r="V2619" s="18" t="n">
        <f aca="false">IF(ISNUMBER(T2619),T2619,0)</f>
        <v>19.6</v>
      </c>
      <c r="W2619" s="15" t="n">
        <f aca="false">IF(U2619="Yes",1,0)</f>
        <v>1</v>
      </c>
      <c r="X2619" s="15" t="str">
        <f aca="false">IF(F2619&lt;=12,"0-12 months",IF(F2619&lt;=24,"13-24 months",IF(F2619&lt;=48,"25-48 months","49-72 months")))</f>
        <v>0-12 months</v>
      </c>
      <c r="Y2619" s="15" t="str">
        <f aca="false">IF(C2619=1,"Yes","No")</f>
        <v>No</v>
      </c>
      <c r="Z2619" s="15" t="n">
        <f aca="false">COUNTIF(J2619:O2619,"Yes")</f>
        <v>0</v>
      </c>
      <c r="AA2619" s="18" t="n">
        <f aca="false">S2619*W2619</f>
        <v>19.6</v>
      </c>
      <c r="AB2619" s="15" t="n">
        <f aca="false">(P2619="Month-to-month")+(I2619="Fiber optic")+(R2619="Electronic check")+(F2619&lt;=12)+(M2619="No")+(J2619="No")</f>
        <v>2</v>
      </c>
      <c r="AC2619" s="15" t="str">
        <f aca="false">IF(AB2619&gt;=5,"High",IF(AB2619&gt;=3,"Medium","Low"))</f>
        <v>Low</v>
      </c>
    </row>
    <row r="2620" customFormat="false" ht="15" hidden="false" customHeight="false" outlineLevel="0" collapsed="false">
      <c r="A2620" s="15" t="s">
        <v>2717</v>
      </c>
      <c r="B2620" s="15" t="s">
        <v>98</v>
      </c>
      <c r="C2620" s="15" t="n">
        <v>0</v>
      </c>
      <c r="D2620" s="15" t="s">
        <v>26</v>
      </c>
      <c r="E2620" s="15" t="s">
        <v>26</v>
      </c>
      <c r="F2620" s="15" t="n">
        <v>25</v>
      </c>
      <c r="G2620" s="15" t="s">
        <v>26</v>
      </c>
      <c r="H2620" s="15" t="s">
        <v>24</v>
      </c>
      <c r="I2620" s="15" t="s">
        <v>24</v>
      </c>
      <c r="J2620" s="15" t="s">
        <v>28</v>
      </c>
      <c r="K2620" s="15" t="s">
        <v>28</v>
      </c>
      <c r="L2620" s="15" t="s">
        <v>28</v>
      </c>
      <c r="M2620" s="15" t="s">
        <v>28</v>
      </c>
      <c r="N2620" s="15" t="s">
        <v>28</v>
      </c>
      <c r="O2620" s="15" t="s">
        <v>28</v>
      </c>
      <c r="P2620" s="15" t="s">
        <v>27</v>
      </c>
      <c r="Q2620" s="15" t="s">
        <v>24</v>
      </c>
      <c r="R2620" s="15" t="s">
        <v>15</v>
      </c>
      <c r="S2620" s="18" t="n">
        <v>19.9</v>
      </c>
      <c r="T2620" s="15" t="n">
        <v>505.45</v>
      </c>
      <c r="U2620" s="15" t="s">
        <v>24</v>
      </c>
      <c r="V2620" s="18" t="n">
        <f aca="false">IF(ISNUMBER(T2620),T2620,0)</f>
        <v>505.45</v>
      </c>
      <c r="W2620" s="15" t="n">
        <f aca="false">IF(U2620="Yes",1,0)</f>
        <v>0</v>
      </c>
      <c r="X2620" s="15" t="str">
        <f aca="false">IF(F2620&lt;=12,"0-12 months",IF(F2620&lt;=24,"13-24 months",IF(F2620&lt;=48,"25-48 months","49-72 months")))</f>
        <v>25-48 months</v>
      </c>
      <c r="Y2620" s="15" t="str">
        <f aca="false">IF(C2620=1,"Yes","No")</f>
        <v>No</v>
      </c>
      <c r="Z2620" s="15" t="n">
        <f aca="false">COUNTIF(J2620:O2620,"Yes")</f>
        <v>0</v>
      </c>
      <c r="AA2620" s="18" t="n">
        <f aca="false">S2620*W2620</f>
        <v>0</v>
      </c>
      <c r="AB2620" s="15" t="n">
        <f aca="false">(P2620="Month-to-month")+(I2620="Fiber optic")+(R2620="Electronic check")+(F2620&lt;=12)+(M2620="No")+(J2620="No")</f>
        <v>1</v>
      </c>
      <c r="AC2620" s="15" t="str">
        <f aca="false">IF(AB2620&gt;=5,"High",IF(AB2620&gt;=3,"Medium","Low"))</f>
        <v>Low</v>
      </c>
    </row>
    <row r="2621" customFormat="false" ht="15" hidden="false" customHeight="false" outlineLevel="0" collapsed="false">
      <c r="A2621" s="15" t="s">
        <v>2718</v>
      </c>
      <c r="B2621" s="15" t="s">
        <v>94</v>
      </c>
      <c r="C2621" s="15" t="n">
        <v>1</v>
      </c>
      <c r="D2621" s="15" t="s">
        <v>24</v>
      </c>
      <c r="E2621" s="15" t="s">
        <v>24</v>
      </c>
      <c r="F2621" s="15" t="n">
        <v>33</v>
      </c>
      <c r="G2621" s="15" t="s">
        <v>26</v>
      </c>
      <c r="H2621" s="15" t="s">
        <v>26</v>
      </c>
      <c r="I2621" s="15" t="s">
        <v>102</v>
      </c>
      <c r="J2621" s="15" t="s">
        <v>24</v>
      </c>
      <c r="K2621" s="15" t="s">
        <v>26</v>
      </c>
      <c r="L2621" s="15" t="s">
        <v>26</v>
      </c>
      <c r="M2621" s="15" t="s">
        <v>26</v>
      </c>
      <c r="N2621" s="15" t="s">
        <v>26</v>
      </c>
      <c r="O2621" s="15" t="s">
        <v>26</v>
      </c>
      <c r="P2621" s="15" t="s">
        <v>25</v>
      </c>
      <c r="Q2621" s="15" t="s">
        <v>26</v>
      </c>
      <c r="R2621" s="15" t="s">
        <v>15</v>
      </c>
      <c r="S2621" s="18" t="n">
        <v>110.45</v>
      </c>
      <c r="T2621" s="15" t="n">
        <v>3655.45</v>
      </c>
      <c r="U2621" s="15" t="s">
        <v>26</v>
      </c>
      <c r="V2621" s="18" t="n">
        <f aca="false">IF(ISNUMBER(T2621),T2621,0)</f>
        <v>3655.45</v>
      </c>
      <c r="W2621" s="15" t="n">
        <f aca="false">IF(U2621="Yes",1,0)</f>
        <v>1</v>
      </c>
      <c r="X2621" s="15" t="str">
        <f aca="false">IF(F2621&lt;=12,"0-12 months",IF(F2621&lt;=24,"13-24 months",IF(F2621&lt;=48,"25-48 months","49-72 months")))</f>
        <v>25-48 months</v>
      </c>
      <c r="Y2621" s="15" t="str">
        <f aca="false">IF(C2621=1,"Yes","No")</f>
        <v>Yes</v>
      </c>
      <c r="Z2621" s="15" t="n">
        <f aca="false">COUNTIF(J2621:O2621,"Yes")</f>
        <v>5</v>
      </c>
      <c r="AA2621" s="18" t="n">
        <f aca="false">S2621*W2621</f>
        <v>110.45</v>
      </c>
      <c r="AB2621" s="15" t="n">
        <f aca="false">(P2621="Month-to-month")+(I2621="Fiber optic")+(R2621="Electronic check")+(F2621&lt;=12)+(M2621="No")+(J2621="No")</f>
        <v>4</v>
      </c>
      <c r="AC2621" s="15" t="str">
        <f aca="false">IF(AB2621&gt;=5,"High",IF(AB2621&gt;=3,"Medium","Low"))</f>
        <v>Medium</v>
      </c>
    </row>
    <row r="2622" customFormat="false" ht="15" hidden="false" customHeight="false" outlineLevel="0" collapsed="false">
      <c r="A2622" s="15" t="s">
        <v>2719</v>
      </c>
      <c r="B2622" s="15" t="s">
        <v>98</v>
      </c>
      <c r="C2622" s="15" t="n">
        <v>0</v>
      </c>
      <c r="D2622" s="15" t="s">
        <v>24</v>
      </c>
      <c r="E2622" s="15" t="s">
        <v>24</v>
      </c>
      <c r="F2622" s="15" t="n">
        <v>18</v>
      </c>
      <c r="G2622" s="15" t="s">
        <v>26</v>
      </c>
      <c r="H2622" s="15" t="s">
        <v>24</v>
      </c>
      <c r="I2622" s="15" t="s">
        <v>96</v>
      </c>
      <c r="J2622" s="15" t="s">
        <v>26</v>
      </c>
      <c r="K2622" s="15" t="s">
        <v>24</v>
      </c>
      <c r="L2622" s="15" t="s">
        <v>26</v>
      </c>
      <c r="M2622" s="15" t="s">
        <v>26</v>
      </c>
      <c r="N2622" s="15" t="s">
        <v>26</v>
      </c>
      <c r="O2622" s="15" t="s">
        <v>24</v>
      </c>
      <c r="P2622" s="15" t="s">
        <v>25</v>
      </c>
      <c r="Q2622" s="15" t="s">
        <v>26</v>
      </c>
      <c r="R2622" s="15" t="s">
        <v>15</v>
      </c>
      <c r="S2622" s="18" t="n">
        <v>68.35</v>
      </c>
      <c r="T2622" s="15" t="n">
        <v>1299.8</v>
      </c>
      <c r="U2622" s="15" t="s">
        <v>24</v>
      </c>
      <c r="V2622" s="18" t="n">
        <f aca="false">IF(ISNUMBER(T2622),T2622,0)</f>
        <v>1299.8</v>
      </c>
      <c r="W2622" s="15" t="n">
        <f aca="false">IF(U2622="Yes",1,0)</f>
        <v>0</v>
      </c>
      <c r="X2622" s="15" t="str">
        <f aca="false">IF(F2622&lt;=12,"0-12 months",IF(F2622&lt;=24,"13-24 months",IF(F2622&lt;=48,"25-48 months","49-72 months")))</f>
        <v>13-24 months</v>
      </c>
      <c r="Y2622" s="15" t="str">
        <f aca="false">IF(C2622=1,"Yes","No")</f>
        <v>No</v>
      </c>
      <c r="Z2622" s="15" t="n">
        <f aca="false">COUNTIF(J2622:O2622,"Yes")</f>
        <v>4</v>
      </c>
      <c r="AA2622" s="18" t="n">
        <f aca="false">S2622*W2622</f>
        <v>0</v>
      </c>
      <c r="AB2622" s="15" t="n">
        <f aca="false">(P2622="Month-to-month")+(I2622="Fiber optic")+(R2622="Electronic check")+(F2622&lt;=12)+(M2622="No")+(J2622="No")</f>
        <v>2</v>
      </c>
      <c r="AC2622" s="15" t="str">
        <f aca="false">IF(AB2622&gt;=5,"High",IF(AB2622&gt;=3,"Medium","Low"))</f>
        <v>Low</v>
      </c>
    </row>
    <row r="2623" customFormat="false" ht="15" hidden="false" customHeight="false" outlineLevel="0" collapsed="false">
      <c r="A2623" s="15" t="s">
        <v>2720</v>
      </c>
      <c r="B2623" s="15" t="s">
        <v>98</v>
      </c>
      <c r="C2623" s="15" t="n">
        <v>0</v>
      </c>
      <c r="D2623" s="15" t="s">
        <v>26</v>
      </c>
      <c r="E2623" s="15" t="s">
        <v>24</v>
      </c>
      <c r="F2623" s="15" t="n">
        <v>71</v>
      </c>
      <c r="G2623" s="15" t="s">
        <v>26</v>
      </c>
      <c r="H2623" s="15" t="s">
        <v>24</v>
      </c>
      <c r="I2623" s="15" t="s">
        <v>96</v>
      </c>
      <c r="J2623" s="15" t="s">
        <v>24</v>
      </c>
      <c r="K2623" s="15" t="s">
        <v>26</v>
      </c>
      <c r="L2623" s="15" t="s">
        <v>26</v>
      </c>
      <c r="M2623" s="15" t="s">
        <v>26</v>
      </c>
      <c r="N2623" s="15" t="s">
        <v>26</v>
      </c>
      <c r="O2623" s="15" t="s">
        <v>26</v>
      </c>
      <c r="P2623" s="15" t="s">
        <v>29</v>
      </c>
      <c r="Q2623" s="15" t="s">
        <v>26</v>
      </c>
      <c r="R2623" s="15" t="s">
        <v>21</v>
      </c>
      <c r="S2623" s="18" t="n">
        <v>79.1</v>
      </c>
      <c r="T2623" s="15" t="n">
        <v>5564.85</v>
      </c>
      <c r="U2623" s="15" t="s">
        <v>24</v>
      </c>
      <c r="V2623" s="18" t="n">
        <f aca="false">IF(ISNUMBER(T2623),T2623,0)</f>
        <v>5564.85</v>
      </c>
      <c r="W2623" s="15" t="n">
        <f aca="false">IF(U2623="Yes",1,0)</f>
        <v>0</v>
      </c>
      <c r="X2623" s="15" t="str">
        <f aca="false">IF(F2623&lt;=12,"0-12 months",IF(F2623&lt;=24,"13-24 months",IF(F2623&lt;=48,"25-48 months","49-72 months")))</f>
        <v>49-72 months</v>
      </c>
      <c r="Y2623" s="15" t="str">
        <f aca="false">IF(C2623=1,"Yes","No")</f>
        <v>No</v>
      </c>
      <c r="Z2623" s="15" t="n">
        <f aca="false">COUNTIF(J2623:O2623,"Yes")</f>
        <v>5</v>
      </c>
      <c r="AA2623" s="18" t="n">
        <f aca="false">S2623*W2623</f>
        <v>0</v>
      </c>
      <c r="AB2623" s="15" t="n">
        <f aca="false">(P2623="Month-to-month")+(I2623="Fiber optic")+(R2623="Electronic check")+(F2623&lt;=12)+(M2623="No")+(J2623="No")</f>
        <v>1</v>
      </c>
      <c r="AC2623" s="15" t="str">
        <f aca="false">IF(AB2623&gt;=5,"High",IF(AB2623&gt;=3,"Medium","Low"))</f>
        <v>Low</v>
      </c>
    </row>
    <row r="2624" customFormat="false" ht="15" hidden="false" customHeight="false" outlineLevel="0" collapsed="false">
      <c r="A2624" s="15" t="s">
        <v>2721</v>
      </c>
      <c r="B2624" s="15" t="s">
        <v>98</v>
      </c>
      <c r="C2624" s="15" t="n">
        <v>1</v>
      </c>
      <c r="D2624" s="15" t="s">
        <v>26</v>
      </c>
      <c r="E2624" s="15" t="s">
        <v>26</v>
      </c>
      <c r="F2624" s="15" t="n">
        <v>28</v>
      </c>
      <c r="G2624" s="15" t="s">
        <v>26</v>
      </c>
      <c r="H2624" s="15" t="s">
        <v>26</v>
      </c>
      <c r="I2624" s="15" t="s">
        <v>96</v>
      </c>
      <c r="J2624" s="15" t="s">
        <v>24</v>
      </c>
      <c r="K2624" s="15" t="s">
        <v>24</v>
      </c>
      <c r="L2624" s="15" t="s">
        <v>24</v>
      </c>
      <c r="M2624" s="15" t="s">
        <v>24</v>
      </c>
      <c r="N2624" s="15" t="s">
        <v>24</v>
      </c>
      <c r="O2624" s="15" t="s">
        <v>24</v>
      </c>
      <c r="P2624" s="15" t="s">
        <v>27</v>
      </c>
      <c r="Q2624" s="15" t="s">
        <v>26</v>
      </c>
      <c r="R2624" s="15" t="s">
        <v>15</v>
      </c>
      <c r="S2624" s="18" t="n">
        <v>51</v>
      </c>
      <c r="T2624" s="15" t="n">
        <v>1381.8</v>
      </c>
      <c r="U2624" s="15" t="s">
        <v>24</v>
      </c>
      <c r="V2624" s="18" t="n">
        <f aca="false">IF(ISNUMBER(T2624),T2624,0)</f>
        <v>1381.8</v>
      </c>
      <c r="W2624" s="15" t="n">
        <f aca="false">IF(U2624="Yes",1,0)</f>
        <v>0</v>
      </c>
      <c r="X2624" s="15" t="str">
        <f aca="false">IF(F2624&lt;=12,"0-12 months",IF(F2624&lt;=24,"13-24 months",IF(F2624&lt;=48,"25-48 months","49-72 months")))</f>
        <v>25-48 months</v>
      </c>
      <c r="Y2624" s="15" t="str">
        <f aca="false">IF(C2624=1,"Yes","No")</f>
        <v>Yes</v>
      </c>
      <c r="Z2624" s="15" t="n">
        <f aca="false">COUNTIF(J2624:O2624,"Yes")</f>
        <v>0</v>
      </c>
      <c r="AA2624" s="18" t="n">
        <f aca="false">S2624*W2624</f>
        <v>0</v>
      </c>
      <c r="AB2624" s="15" t="n">
        <f aca="false">(P2624="Month-to-month")+(I2624="Fiber optic")+(R2624="Electronic check")+(F2624&lt;=12)+(M2624="No")+(J2624="No")</f>
        <v>3</v>
      </c>
      <c r="AC2624" s="15" t="str">
        <f aca="false">IF(AB2624&gt;=5,"High",IF(AB2624&gt;=3,"Medium","Low"))</f>
        <v>Medium</v>
      </c>
    </row>
    <row r="2625" customFormat="false" ht="15" hidden="false" customHeight="false" outlineLevel="0" collapsed="false">
      <c r="A2625" s="15" t="s">
        <v>2722</v>
      </c>
      <c r="B2625" s="15" t="s">
        <v>94</v>
      </c>
      <c r="C2625" s="15" t="n">
        <v>0</v>
      </c>
      <c r="D2625" s="15" t="s">
        <v>24</v>
      </c>
      <c r="E2625" s="15" t="s">
        <v>26</v>
      </c>
      <c r="F2625" s="15" t="n">
        <v>2</v>
      </c>
      <c r="G2625" s="15" t="s">
        <v>26</v>
      </c>
      <c r="H2625" s="15" t="s">
        <v>26</v>
      </c>
      <c r="I2625" s="15" t="s">
        <v>102</v>
      </c>
      <c r="J2625" s="15" t="s">
        <v>26</v>
      </c>
      <c r="K2625" s="15" t="s">
        <v>24</v>
      </c>
      <c r="L2625" s="15" t="s">
        <v>24</v>
      </c>
      <c r="M2625" s="15" t="s">
        <v>24</v>
      </c>
      <c r="N2625" s="15" t="s">
        <v>24</v>
      </c>
      <c r="O2625" s="15" t="s">
        <v>24</v>
      </c>
      <c r="P2625" s="15" t="s">
        <v>25</v>
      </c>
      <c r="Q2625" s="15" t="s">
        <v>24</v>
      </c>
      <c r="R2625" s="15" t="s">
        <v>21</v>
      </c>
      <c r="S2625" s="18" t="n">
        <v>80.55</v>
      </c>
      <c r="T2625" s="15" t="n">
        <v>188.1</v>
      </c>
      <c r="U2625" s="15" t="s">
        <v>24</v>
      </c>
      <c r="V2625" s="18" t="n">
        <f aca="false">IF(ISNUMBER(T2625),T2625,0)</f>
        <v>188.1</v>
      </c>
      <c r="W2625" s="15" t="n">
        <f aca="false">IF(U2625="Yes",1,0)</f>
        <v>0</v>
      </c>
      <c r="X2625" s="15" t="str">
        <f aca="false">IF(F2625&lt;=12,"0-12 months",IF(F2625&lt;=24,"13-24 months",IF(F2625&lt;=48,"25-48 months","49-72 months")))</f>
        <v>0-12 months</v>
      </c>
      <c r="Y2625" s="15" t="str">
        <f aca="false">IF(C2625=1,"Yes","No")</f>
        <v>No</v>
      </c>
      <c r="Z2625" s="15" t="n">
        <f aca="false">COUNTIF(J2625:O2625,"Yes")</f>
        <v>1</v>
      </c>
      <c r="AA2625" s="18" t="n">
        <f aca="false">S2625*W2625</f>
        <v>0</v>
      </c>
      <c r="AB2625" s="15" t="n">
        <f aca="false">(P2625="Month-to-month")+(I2625="Fiber optic")+(R2625="Electronic check")+(F2625&lt;=12)+(M2625="No")+(J2625="No")</f>
        <v>4</v>
      </c>
      <c r="AC2625" s="15" t="str">
        <f aca="false">IF(AB2625&gt;=5,"High",IF(AB2625&gt;=3,"Medium","Low"))</f>
        <v>Medium</v>
      </c>
    </row>
    <row r="2626" customFormat="false" ht="15" hidden="false" customHeight="false" outlineLevel="0" collapsed="false">
      <c r="A2626" s="15" t="s">
        <v>2723</v>
      </c>
      <c r="B2626" s="15" t="s">
        <v>98</v>
      </c>
      <c r="C2626" s="15" t="n">
        <v>0</v>
      </c>
      <c r="D2626" s="15" t="s">
        <v>26</v>
      </c>
      <c r="E2626" s="15" t="s">
        <v>26</v>
      </c>
      <c r="F2626" s="15" t="n">
        <v>17</v>
      </c>
      <c r="G2626" s="15" t="s">
        <v>26</v>
      </c>
      <c r="H2626" s="15" t="s">
        <v>26</v>
      </c>
      <c r="I2626" s="15" t="s">
        <v>96</v>
      </c>
      <c r="J2626" s="15" t="s">
        <v>24</v>
      </c>
      <c r="K2626" s="15" t="s">
        <v>26</v>
      </c>
      <c r="L2626" s="15" t="s">
        <v>26</v>
      </c>
      <c r="M2626" s="15" t="s">
        <v>26</v>
      </c>
      <c r="N2626" s="15" t="s">
        <v>24</v>
      </c>
      <c r="O2626" s="15" t="s">
        <v>24</v>
      </c>
      <c r="P2626" s="15" t="s">
        <v>25</v>
      </c>
      <c r="Q2626" s="15" t="s">
        <v>26</v>
      </c>
      <c r="R2626" s="15" t="s">
        <v>17</v>
      </c>
      <c r="S2626" s="18" t="n">
        <v>66.7</v>
      </c>
      <c r="T2626" s="15" t="n">
        <v>1077.05</v>
      </c>
      <c r="U2626" s="15" t="s">
        <v>24</v>
      </c>
      <c r="V2626" s="18" t="n">
        <f aca="false">IF(ISNUMBER(T2626),T2626,0)</f>
        <v>1077.05</v>
      </c>
      <c r="W2626" s="15" t="n">
        <f aca="false">IF(U2626="Yes",1,0)</f>
        <v>0</v>
      </c>
      <c r="X2626" s="15" t="str">
        <f aca="false">IF(F2626&lt;=12,"0-12 months",IF(F2626&lt;=24,"13-24 months",IF(F2626&lt;=48,"25-48 months","49-72 months")))</f>
        <v>13-24 months</v>
      </c>
      <c r="Y2626" s="15" t="str">
        <f aca="false">IF(C2626=1,"Yes","No")</f>
        <v>No</v>
      </c>
      <c r="Z2626" s="15" t="n">
        <f aca="false">COUNTIF(J2626:O2626,"Yes")</f>
        <v>3</v>
      </c>
      <c r="AA2626" s="18" t="n">
        <f aca="false">S2626*W2626</f>
        <v>0</v>
      </c>
      <c r="AB2626" s="15" t="n">
        <f aca="false">(P2626="Month-to-month")+(I2626="Fiber optic")+(R2626="Electronic check")+(F2626&lt;=12)+(M2626="No")+(J2626="No")</f>
        <v>2</v>
      </c>
      <c r="AC2626" s="15" t="str">
        <f aca="false">IF(AB2626&gt;=5,"High",IF(AB2626&gt;=3,"Medium","Low"))</f>
        <v>Low</v>
      </c>
    </row>
    <row r="2627" customFormat="false" ht="15" hidden="false" customHeight="false" outlineLevel="0" collapsed="false">
      <c r="A2627" s="15" t="s">
        <v>2724</v>
      </c>
      <c r="B2627" s="15" t="s">
        <v>98</v>
      </c>
      <c r="C2627" s="15" t="n">
        <v>0</v>
      </c>
      <c r="D2627" s="15" t="s">
        <v>24</v>
      </c>
      <c r="E2627" s="15" t="s">
        <v>24</v>
      </c>
      <c r="F2627" s="15" t="n">
        <v>56</v>
      </c>
      <c r="G2627" s="15" t="s">
        <v>26</v>
      </c>
      <c r="H2627" s="15" t="s">
        <v>26</v>
      </c>
      <c r="I2627" s="15" t="s">
        <v>102</v>
      </c>
      <c r="J2627" s="15" t="s">
        <v>26</v>
      </c>
      <c r="K2627" s="15" t="s">
        <v>26</v>
      </c>
      <c r="L2627" s="15" t="s">
        <v>24</v>
      </c>
      <c r="M2627" s="15" t="s">
        <v>24</v>
      </c>
      <c r="N2627" s="15" t="s">
        <v>24</v>
      </c>
      <c r="O2627" s="15" t="s">
        <v>24</v>
      </c>
      <c r="P2627" s="15" t="s">
        <v>25</v>
      </c>
      <c r="Q2627" s="15" t="s">
        <v>26</v>
      </c>
      <c r="R2627" s="15" t="s">
        <v>15</v>
      </c>
      <c r="S2627" s="18" t="n">
        <v>86.4</v>
      </c>
      <c r="T2627" s="15" t="n">
        <v>4922.4</v>
      </c>
      <c r="U2627" s="15" t="s">
        <v>24</v>
      </c>
      <c r="V2627" s="18" t="n">
        <f aca="false">IF(ISNUMBER(T2627),T2627,0)</f>
        <v>4922.4</v>
      </c>
      <c r="W2627" s="15" t="n">
        <f aca="false">IF(U2627="Yes",1,0)</f>
        <v>0</v>
      </c>
      <c r="X2627" s="15" t="str">
        <f aca="false">IF(F2627&lt;=12,"0-12 months",IF(F2627&lt;=24,"13-24 months",IF(F2627&lt;=48,"25-48 months","49-72 months")))</f>
        <v>49-72 months</v>
      </c>
      <c r="Y2627" s="15" t="str">
        <f aca="false">IF(C2627=1,"Yes","No")</f>
        <v>No</v>
      </c>
      <c r="Z2627" s="15" t="n">
        <f aca="false">COUNTIF(J2627:O2627,"Yes")</f>
        <v>2</v>
      </c>
      <c r="AA2627" s="18" t="n">
        <f aca="false">S2627*W2627</f>
        <v>0</v>
      </c>
      <c r="AB2627" s="15" t="n">
        <f aca="false">(P2627="Month-to-month")+(I2627="Fiber optic")+(R2627="Electronic check")+(F2627&lt;=12)+(M2627="No")+(J2627="No")</f>
        <v>4</v>
      </c>
      <c r="AC2627" s="15" t="str">
        <f aca="false">IF(AB2627&gt;=5,"High",IF(AB2627&gt;=3,"Medium","Low"))</f>
        <v>Medium</v>
      </c>
    </row>
    <row r="2628" customFormat="false" ht="15" hidden="false" customHeight="false" outlineLevel="0" collapsed="false">
      <c r="A2628" s="15" t="s">
        <v>2725</v>
      </c>
      <c r="B2628" s="15" t="s">
        <v>94</v>
      </c>
      <c r="C2628" s="15" t="n">
        <v>0</v>
      </c>
      <c r="D2628" s="15" t="s">
        <v>26</v>
      </c>
      <c r="E2628" s="15" t="s">
        <v>24</v>
      </c>
      <c r="F2628" s="15" t="n">
        <v>60</v>
      </c>
      <c r="G2628" s="15" t="s">
        <v>24</v>
      </c>
      <c r="H2628" s="15" t="s">
        <v>95</v>
      </c>
      <c r="I2628" s="15" t="s">
        <v>96</v>
      </c>
      <c r="J2628" s="15" t="s">
        <v>26</v>
      </c>
      <c r="K2628" s="15" t="s">
        <v>26</v>
      </c>
      <c r="L2628" s="15" t="s">
        <v>26</v>
      </c>
      <c r="M2628" s="15" t="s">
        <v>24</v>
      </c>
      <c r="N2628" s="15" t="s">
        <v>24</v>
      </c>
      <c r="O2628" s="15" t="s">
        <v>26</v>
      </c>
      <c r="P2628" s="15" t="s">
        <v>27</v>
      </c>
      <c r="Q2628" s="15" t="s">
        <v>24</v>
      </c>
      <c r="R2628" s="15" t="s">
        <v>15</v>
      </c>
      <c r="S2628" s="18" t="n">
        <v>50.05</v>
      </c>
      <c r="T2628" s="15" t="n">
        <v>2911.5</v>
      </c>
      <c r="U2628" s="15" t="s">
        <v>24</v>
      </c>
      <c r="V2628" s="18" t="n">
        <f aca="false">IF(ISNUMBER(T2628),T2628,0)</f>
        <v>2911.5</v>
      </c>
      <c r="W2628" s="15" t="n">
        <f aca="false">IF(U2628="Yes",1,0)</f>
        <v>0</v>
      </c>
      <c r="X2628" s="15" t="str">
        <f aca="false">IF(F2628&lt;=12,"0-12 months",IF(F2628&lt;=24,"13-24 months",IF(F2628&lt;=48,"25-48 months","49-72 months")))</f>
        <v>49-72 months</v>
      </c>
      <c r="Y2628" s="15" t="str">
        <f aca="false">IF(C2628=1,"Yes","No")</f>
        <v>No</v>
      </c>
      <c r="Z2628" s="15" t="n">
        <f aca="false">COUNTIF(J2628:O2628,"Yes")</f>
        <v>4</v>
      </c>
      <c r="AA2628" s="18" t="n">
        <f aca="false">S2628*W2628</f>
        <v>0</v>
      </c>
      <c r="AB2628" s="15" t="n">
        <f aca="false">(P2628="Month-to-month")+(I2628="Fiber optic")+(R2628="Electronic check")+(F2628&lt;=12)+(M2628="No")+(J2628="No")</f>
        <v>2</v>
      </c>
      <c r="AC2628" s="15" t="str">
        <f aca="false">IF(AB2628&gt;=5,"High",IF(AB2628&gt;=3,"Medium","Low"))</f>
        <v>Low</v>
      </c>
    </row>
    <row r="2629" customFormat="false" ht="15" hidden="false" customHeight="false" outlineLevel="0" collapsed="false">
      <c r="A2629" s="15" t="s">
        <v>2726</v>
      </c>
      <c r="B2629" s="15" t="s">
        <v>94</v>
      </c>
      <c r="C2629" s="15" t="n">
        <v>0</v>
      </c>
      <c r="D2629" s="15" t="s">
        <v>24</v>
      </c>
      <c r="E2629" s="15" t="s">
        <v>24</v>
      </c>
      <c r="F2629" s="15" t="n">
        <v>33</v>
      </c>
      <c r="G2629" s="15" t="s">
        <v>26</v>
      </c>
      <c r="H2629" s="15" t="s">
        <v>26</v>
      </c>
      <c r="I2629" s="15" t="s">
        <v>24</v>
      </c>
      <c r="J2629" s="15" t="s">
        <v>28</v>
      </c>
      <c r="K2629" s="15" t="s">
        <v>28</v>
      </c>
      <c r="L2629" s="15" t="s">
        <v>28</v>
      </c>
      <c r="M2629" s="15" t="s">
        <v>28</v>
      </c>
      <c r="N2629" s="15" t="s">
        <v>28</v>
      </c>
      <c r="O2629" s="15" t="s">
        <v>28</v>
      </c>
      <c r="P2629" s="15" t="s">
        <v>29</v>
      </c>
      <c r="Q2629" s="15" t="s">
        <v>24</v>
      </c>
      <c r="R2629" s="15" t="s">
        <v>21</v>
      </c>
      <c r="S2629" s="18" t="n">
        <v>25.7</v>
      </c>
      <c r="T2629" s="15" t="n">
        <v>826.1</v>
      </c>
      <c r="U2629" s="15" t="s">
        <v>24</v>
      </c>
      <c r="V2629" s="18" t="n">
        <f aca="false">IF(ISNUMBER(T2629),T2629,0)</f>
        <v>826.1</v>
      </c>
      <c r="W2629" s="15" t="n">
        <f aca="false">IF(U2629="Yes",1,0)</f>
        <v>0</v>
      </c>
      <c r="X2629" s="15" t="str">
        <f aca="false">IF(F2629&lt;=12,"0-12 months",IF(F2629&lt;=24,"13-24 months",IF(F2629&lt;=48,"25-48 months","49-72 months")))</f>
        <v>25-48 months</v>
      </c>
      <c r="Y2629" s="15" t="str">
        <f aca="false">IF(C2629=1,"Yes","No")</f>
        <v>No</v>
      </c>
      <c r="Z2629" s="15" t="n">
        <f aca="false">COUNTIF(J2629:O2629,"Yes")</f>
        <v>0</v>
      </c>
      <c r="AA2629" s="18" t="n">
        <f aca="false">S2629*W2629</f>
        <v>0</v>
      </c>
      <c r="AB2629" s="15" t="n">
        <f aca="false">(P2629="Month-to-month")+(I2629="Fiber optic")+(R2629="Electronic check")+(F2629&lt;=12)+(M2629="No")+(J2629="No")</f>
        <v>0</v>
      </c>
      <c r="AC2629" s="15" t="str">
        <f aca="false">IF(AB2629&gt;=5,"High",IF(AB2629&gt;=3,"Medium","Low"))</f>
        <v>Low</v>
      </c>
    </row>
    <row r="2630" customFormat="false" ht="15" hidden="false" customHeight="false" outlineLevel="0" collapsed="false">
      <c r="A2630" s="15" t="s">
        <v>2727</v>
      </c>
      <c r="B2630" s="15" t="s">
        <v>94</v>
      </c>
      <c r="C2630" s="15" t="n">
        <v>0</v>
      </c>
      <c r="D2630" s="15" t="s">
        <v>24</v>
      </c>
      <c r="E2630" s="15" t="s">
        <v>24</v>
      </c>
      <c r="F2630" s="15" t="n">
        <v>1</v>
      </c>
      <c r="G2630" s="15" t="s">
        <v>26</v>
      </c>
      <c r="H2630" s="15" t="s">
        <v>24</v>
      </c>
      <c r="I2630" s="15" t="s">
        <v>102</v>
      </c>
      <c r="J2630" s="15" t="s">
        <v>26</v>
      </c>
      <c r="K2630" s="15" t="s">
        <v>26</v>
      </c>
      <c r="L2630" s="15" t="s">
        <v>24</v>
      </c>
      <c r="M2630" s="15" t="s">
        <v>26</v>
      </c>
      <c r="N2630" s="15" t="s">
        <v>24</v>
      </c>
      <c r="O2630" s="15" t="s">
        <v>24</v>
      </c>
      <c r="P2630" s="15" t="s">
        <v>25</v>
      </c>
      <c r="Q2630" s="15" t="s">
        <v>26</v>
      </c>
      <c r="R2630" s="15" t="s">
        <v>17</v>
      </c>
      <c r="S2630" s="18" t="n">
        <v>83.4</v>
      </c>
      <c r="T2630" s="15" t="n">
        <v>83.4</v>
      </c>
      <c r="U2630" s="15" t="s">
        <v>24</v>
      </c>
      <c r="V2630" s="18" t="n">
        <f aca="false">IF(ISNUMBER(T2630),T2630,0)</f>
        <v>83.4</v>
      </c>
      <c r="W2630" s="15" t="n">
        <f aca="false">IF(U2630="Yes",1,0)</f>
        <v>0</v>
      </c>
      <c r="X2630" s="15" t="str">
        <f aca="false">IF(F2630&lt;=12,"0-12 months",IF(F2630&lt;=24,"13-24 months",IF(F2630&lt;=48,"25-48 months","49-72 months")))</f>
        <v>0-12 months</v>
      </c>
      <c r="Y2630" s="15" t="str">
        <f aca="false">IF(C2630=1,"Yes","No")</f>
        <v>No</v>
      </c>
      <c r="Z2630" s="15" t="n">
        <f aca="false">COUNTIF(J2630:O2630,"Yes")</f>
        <v>3</v>
      </c>
      <c r="AA2630" s="18" t="n">
        <f aca="false">S2630*W2630</f>
        <v>0</v>
      </c>
      <c r="AB2630" s="15" t="n">
        <f aca="false">(P2630="Month-to-month")+(I2630="Fiber optic")+(R2630="Electronic check")+(F2630&lt;=12)+(M2630="No")+(J2630="No")</f>
        <v>3</v>
      </c>
      <c r="AC2630" s="15" t="str">
        <f aca="false">IF(AB2630&gt;=5,"High",IF(AB2630&gt;=3,"Medium","Low"))</f>
        <v>Medium</v>
      </c>
    </row>
    <row r="2631" customFormat="false" ht="15" hidden="false" customHeight="false" outlineLevel="0" collapsed="false">
      <c r="A2631" s="15" t="s">
        <v>2728</v>
      </c>
      <c r="B2631" s="15" t="s">
        <v>98</v>
      </c>
      <c r="C2631" s="15" t="n">
        <v>0</v>
      </c>
      <c r="D2631" s="15" t="s">
        <v>24</v>
      </c>
      <c r="E2631" s="15" t="s">
        <v>24</v>
      </c>
      <c r="F2631" s="15" t="n">
        <v>2</v>
      </c>
      <c r="G2631" s="15" t="s">
        <v>26</v>
      </c>
      <c r="H2631" s="15" t="s">
        <v>24</v>
      </c>
      <c r="I2631" s="15" t="s">
        <v>102</v>
      </c>
      <c r="J2631" s="15" t="s">
        <v>24</v>
      </c>
      <c r="K2631" s="15" t="s">
        <v>24</v>
      </c>
      <c r="L2631" s="15" t="s">
        <v>24</v>
      </c>
      <c r="M2631" s="15" t="s">
        <v>24</v>
      </c>
      <c r="N2631" s="15" t="s">
        <v>24</v>
      </c>
      <c r="O2631" s="15" t="s">
        <v>24</v>
      </c>
      <c r="P2631" s="15" t="s">
        <v>25</v>
      </c>
      <c r="Q2631" s="15" t="s">
        <v>24</v>
      </c>
      <c r="R2631" s="15" t="s">
        <v>21</v>
      </c>
      <c r="S2631" s="18" t="n">
        <v>70.7</v>
      </c>
      <c r="T2631" s="15" t="n">
        <v>140.7</v>
      </c>
      <c r="U2631" s="15" t="s">
        <v>26</v>
      </c>
      <c r="V2631" s="18" t="n">
        <f aca="false">IF(ISNUMBER(T2631),T2631,0)</f>
        <v>140.7</v>
      </c>
      <c r="W2631" s="15" t="n">
        <f aca="false">IF(U2631="Yes",1,0)</f>
        <v>1</v>
      </c>
      <c r="X2631" s="15" t="str">
        <f aca="false">IF(F2631&lt;=12,"0-12 months",IF(F2631&lt;=24,"13-24 months",IF(F2631&lt;=48,"25-48 months","49-72 months")))</f>
        <v>0-12 months</v>
      </c>
      <c r="Y2631" s="15" t="str">
        <f aca="false">IF(C2631=1,"Yes","No")</f>
        <v>No</v>
      </c>
      <c r="Z2631" s="15" t="n">
        <f aca="false">COUNTIF(J2631:O2631,"Yes")</f>
        <v>0</v>
      </c>
      <c r="AA2631" s="18" t="n">
        <f aca="false">S2631*W2631</f>
        <v>70.7</v>
      </c>
      <c r="AB2631" s="15" t="n">
        <f aca="false">(P2631="Month-to-month")+(I2631="Fiber optic")+(R2631="Electronic check")+(F2631&lt;=12)+(M2631="No")+(J2631="No")</f>
        <v>5</v>
      </c>
      <c r="AC2631" s="15" t="str">
        <f aca="false">IF(AB2631&gt;=5,"High",IF(AB2631&gt;=3,"Medium","Low"))</f>
        <v>High</v>
      </c>
    </row>
    <row r="2632" customFormat="false" ht="15" hidden="false" customHeight="false" outlineLevel="0" collapsed="false">
      <c r="A2632" s="15" t="s">
        <v>2729</v>
      </c>
      <c r="B2632" s="15" t="s">
        <v>98</v>
      </c>
      <c r="C2632" s="15" t="n">
        <v>0</v>
      </c>
      <c r="D2632" s="15" t="s">
        <v>26</v>
      </c>
      <c r="E2632" s="15" t="s">
        <v>24</v>
      </c>
      <c r="F2632" s="15" t="n">
        <v>63</v>
      </c>
      <c r="G2632" s="15" t="s">
        <v>26</v>
      </c>
      <c r="H2632" s="15" t="s">
        <v>26</v>
      </c>
      <c r="I2632" s="15" t="s">
        <v>102</v>
      </c>
      <c r="J2632" s="15" t="s">
        <v>26</v>
      </c>
      <c r="K2632" s="15" t="s">
        <v>24</v>
      </c>
      <c r="L2632" s="15" t="s">
        <v>24</v>
      </c>
      <c r="M2632" s="15" t="s">
        <v>26</v>
      </c>
      <c r="N2632" s="15" t="s">
        <v>24</v>
      </c>
      <c r="O2632" s="15" t="s">
        <v>24</v>
      </c>
      <c r="P2632" s="15" t="s">
        <v>29</v>
      </c>
      <c r="Q2632" s="15" t="s">
        <v>26</v>
      </c>
      <c r="R2632" s="15" t="s">
        <v>21</v>
      </c>
      <c r="S2632" s="18" t="n">
        <v>84.65</v>
      </c>
      <c r="T2632" s="15" t="n">
        <v>5377.8</v>
      </c>
      <c r="U2632" s="15" t="s">
        <v>24</v>
      </c>
      <c r="V2632" s="18" t="n">
        <f aca="false">IF(ISNUMBER(T2632),T2632,0)</f>
        <v>5377.8</v>
      </c>
      <c r="W2632" s="15" t="n">
        <f aca="false">IF(U2632="Yes",1,0)</f>
        <v>0</v>
      </c>
      <c r="X2632" s="15" t="str">
        <f aca="false">IF(F2632&lt;=12,"0-12 months",IF(F2632&lt;=24,"13-24 months",IF(F2632&lt;=48,"25-48 months","49-72 months")))</f>
        <v>49-72 months</v>
      </c>
      <c r="Y2632" s="15" t="str">
        <f aca="false">IF(C2632=1,"Yes","No")</f>
        <v>No</v>
      </c>
      <c r="Z2632" s="15" t="n">
        <f aca="false">COUNTIF(J2632:O2632,"Yes")</f>
        <v>2</v>
      </c>
      <c r="AA2632" s="18" t="n">
        <f aca="false">S2632*W2632</f>
        <v>0</v>
      </c>
      <c r="AB2632" s="15" t="n">
        <f aca="false">(P2632="Month-to-month")+(I2632="Fiber optic")+(R2632="Electronic check")+(F2632&lt;=12)+(M2632="No")+(J2632="No")</f>
        <v>1</v>
      </c>
      <c r="AC2632" s="15" t="str">
        <f aca="false">IF(AB2632&gt;=5,"High",IF(AB2632&gt;=3,"Medium","Low"))</f>
        <v>Low</v>
      </c>
    </row>
    <row r="2633" customFormat="false" ht="15" hidden="false" customHeight="false" outlineLevel="0" collapsed="false">
      <c r="A2633" s="15" t="s">
        <v>2730</v>
      </c>
      <c r="B2633" s="15" t="s">
        <v>98</v>
      </c>
      <c r="C2633" s="15" t="n">
        <v>1</v>
      </c>
      <c r="D2633" s="15" t="s">
        <v>26</v>
      </c>
      <c r="E2633" s="15" t="s">
        <v>24</v>
      </c>
      <c r="F2633" s="15" t="n">
        <v>7</v>
      </c>
      <c r="G2633" s="15" t="s">
        <v>26</v>
      </c>
      <c r="H2633" s="15" t="s">
        <v>26</v>
      </c>
      <c r="I2633" s="15" t="s">
        <v>102</v>
      </c>
      <c r="J2633" s="15" t="s">
        <v>24</v>
      </c>
      <c r="K2633" s="15" t="s">
        <v>24</v>
      </c>
      <c r="L2633" s="15" t="s">
        <v>26</v>
      </c>
      <c r="M2633" s="15" t="s">
        <v>24</v>
      </c>
      <c r="N2633" s="15" t="s">
        <v>26</v>
      </c>
      <c r="O2633" s="15" t="s">
        <v>26</v>
      </c>
      <c r="P2633" s="15" t="s">
        <v>25</v>
      </c>
      <c r="Q2633" s="15" t="s">
        <v>26</v>
      </c>
      <c r="R2633" s="15" t="s">
        <v>15</v>
      </c>
      <c r="S2633" s="18" t="n">
        <v>99.25</v>
      </c>
      <c r="T2633" s="15" t="n">
        <v>665.45</v>
      </c>
      <c r="U2633" s="15" t="s">
        <v>26</v>
      </c>
      <c r="V2633" s="18" t="n">
        <f aca="false">IF(ISNUMBER(T2633),T2633,0)</f>
        <v>665.45</v>
      </c>
      <c r="W2633" s="15" t="n">
        <f aca="false">IF(U2633="Yes",1,0)</f>
        <v>1</v>
      </c>
      <c r="X2633" s="15" t="str">
        <f aca="false">IF(F2633&lt;=12,"0-12 months",IF(F2633&lt;=24,"13-24 months",IF(F2633&lt;=48,"25-48 months","49-72 months")))</f>
        <v>0-12 months</v>
      </c>
      <c r="Y2633" s="15" t="str">
        <f aca="false">IF(C2633=1,"Yes","No")</f>
        <v>Yes</v>
      </c>
      <c r="Z2633" s="15" t="n">
        <f aca="false">COUNTIF(J2633:O2633,"Yes")</f>
        <v>3</v>
      </c>
      <c r="AA2633" s="18" t="n">
        <f aca="false">S2633*W2633</f>
        <v>99.25</v>
      </c>
      <c r="AB2633" s="15" t="n">
        <f aca="false">(P2633="Month-to-month")+(I2633="Fiber optic")+(R2633="Electronic check")+(F2633&lt;=12)+(M2633="No")+(J2633="No")</f>
        <v>6</v>
      </c>
      <c r="AC2633" s="15" t="str">
        <f aca="false">IF(AB2633&gt;=5,"High",IF(AB2633&gt;=3,"Medium","Low"))</f>
        <v>High</v>
      </c>
    </row>
    <row r="2634" customFormat="false" ht="15" hidden="false" customHeight="false" outlineLevel="0" collapsed="false">
      <c r="A2634" s="15" t="s">
        <v>2731</v>
      </c>
      <c r="B2634" s="15" t="s">
        <v>94</v>
      </c>
      <c r="C2634" s="15" t="n">
        <v>0</v>
      </c>
      <c r="D2634" s="15" t="s">
        <v>24</v>
      </c>
      <c r="E2634" s="15" t="s">
        <v>24</v>
      </c>
      <c r="F2634" s="15" t="n">
        <v>55</v>
      </c>
      <c r="G2634" s="15" t="s">
        <v>26</v>
      </c>
      <c r="H2634" s="15" t="s">
        <v>24</v>
      </c>
      <c r="I2634" s="15" t="s">
        <v>96</v>
      </c>
      <c r="J2634" s="15" t="s">
        <v>24</v>
      </c>
      <c r="K2634" s="15" t="s">
        <v>26</v>
      </c>
      <c r="L2634" s="15" t="s">
        <v>26</v>
      </c>
      <c r="M2634" s="15" t="s">
        <v>24</v>
      </c>
      <c r="N2634" s="15" t="s">
        <v>24</v>
      </c>
      <c r="O2634" s="15" t="s">
        <v>26</v>
      </c>
      <c r="P2634" s="15" t="s">
        <v>29</v>
      </c>
      <c r="Q2634" s="15" t="s">
        <v>26</v>
      </c>
      <c r="R2634" s="15" t="s">
        <v>17</v>
      </c>
      <c r="S2634" s="18" t="n">
        <v>64.75</v>
      </c>
      <c r="T2634" s="15" t="n">
        <v>3617.1</v>
      </c>
      <c r="U2634" s="15" t="s">
        <v>24</v>
      </c>
      <c r="V2634" s="18" t="n">
        <f aca="false">IF(ISNUMBER(T2634),T2634,0)</f>
        <v>3617.1</v>
      </c>
      <c r="W2634" s="15" t="n">
        <f aca="false">IF(U2634="Yes",1,0)</f>
        <v>0</v>
      </c>
      <c r="X2634" s="15" t="str">
        <f aca="false">IF(F2634&lt;=12,"0-12 months",IF(F2634&lt;=24,"13-24 months",IF(F2634&lt;=48,"25-48 months","49-72 months")))</f>
        <v>49-72 months</v>
      </c>
      <c r="Y2634" s="15" t="str">
        <f aca="false">IF(C2634=1,"Yes","No")</f>
        <v>No</v>
      </c>
      <c r="Z2634" s="15" t="n">
        <f aca="false">COUNTIF(J2634:O2634,"Yes")</f>
        <v>3</v>
      </c>
      <c r="AA2634" s="18" t="n">
        <f aca="false">S2634*W2634</f>
        <v>0</v>
      </c>
      <c r="AB2634" s="15" t="n">
        <f aca="false">(P2634="Month-to-month")+(I2634="Fiber optic")+(R2634="Electronic check")+(F2634&lt;=12)+(M2634="No")+(J2634="No")</f>
        <v>2</v>
      </c>
      <c r="AC2634" s="15" t="str">
        <f aca="false">IF(AB2634&gt;=5,"High",IF(AB2634&gt;=3,"Medium","Low"))</f>
        <v>Low</v>
      </c>
    </row>
    <row r="2635" customFormat="false" ht="15" hidden="false" customHeight="false" outlineLevel="0" collapsed="false">
      <c r="A2635" s="15" t="s">
        <v>2732</v>
      </c>
      <c r="B2635" s="15" t="s">
        <v>94</v>
      </c>
      <c r="C2635" s="15" t="n">
        <v>0</v>
      </c>
      <c r="D2635" s="15" t="s">
        <v>26</v>
      </c>
      <c r="E2635" s="15" t="s">
        <v>24</v>
      </c>
      <c r="F2635" s="15" t="n">
        <v>65</v>
      </c>
      <c r="G2635" s="15" t="s">
        <v>26</v>
      </c>
      <c r="H2635" s="15" t="s">
        <v>26</v>
      </c>
      <c r="I2635" s="15" t="s">
        <v>102</v>
      </c>
      <c r="J2635" s="15" t="s">
        <v>26</v>
      </c>
      <c r="K2635" s="15" t="s">
        <v>26</v>
      </c>
      <c r="L2635" s="15" t="s">
        <v>24</v>
      </c>
      <c r="M2635" s="15" t="s">
        <v>26</v>
      </c>
      <c r="N2635" s="15" t="s">
        <v>26</v>
      </c>
      <c r="O2635" s="15" t="s">
        <v>24</v>
      </c>
      <c r="P2635" s="15" t="s">
        <v>27</v>
      </c>
      <c r="Q2635" s="15" t="s">
        <v>26</v>
      </c>
      <c r="R2635" s="15" t="s">
        <v>19</v>
      </c>
      <c r="S2635" s="18" t="n">
        <v>100.15</v>
      </c>
      <c r="T2635" s="15" t="n">
        <v>6643.5</v>
      </c>
      <c r="U2635" s="15" t="s">
        <v>24</v>
      </c>
      <c r="V2635" s="18" t="n">
        <f aca="false">IF(ISNUMBER(T2635),T2635,0)</f>
        <v>6643.5</v>
      </c>
      <c r="W2635" s="15" t="n">
        <f aca="false">IF(U2635="Yes",1,0)</f>
        <v>0</v>
      </c>
      <c r="X2635" s="15" t="str">
        <f aca="false">IF(F2635&lt;=12,"0-12 months",IF(F2635&lt;=24,"13-24 months",IF(F2635&lt;=48,"25-48 months","49-72 months")))</f>
        <v>49-72 months</v>
      </c>
      <c r="Y2635" s="15" t="str">
        <f aca="false">IF(C2635=1,"Yes","No")</f>
        <v>No</v>
      </c>
      <c r="Z2635" s="15" t="n">
        <f aca="false">COUNTIF(J2635:O2635,"Yes")</f>
        <v>4</v>
      </c>
      <c r="AA2635" s="18" t="n">
        <f aca="false">S2635*W2635</f>
        <v>0</v>
      </c>
      <c r="AB2635" s="15" t="n">
        <f aca="false">(P2635="Month-to-month")+(I2635="Fiber optic")+(R2635="Electronic check")+(F2635&lt;=12)+(M2635="No")+(J2635="No")</f>
        <v>1</v>
      </c>
      <c r="AC2635" s="15" t="str">
        <f aca="false">IF(AB2635&gt;=5,"High",IF(AB2635&gt;=3,"Medium","Low"))</f>
        <v>Low</v>
      </c>
    </row>
    <row r="2636" customFormat="false" ht="15" hidden="false" customHeight="false" outlineLevel="0" collapsed="false">
      <c r="A2636" s="15" t="s">
        <v>2733</v>
      </c>
      <c r="B2636" s="15" t="s">
        <v>98</v>
      </c>
      <c r="C2636" s="15" t="n">
        <v>0</v>
      </c>
      <c r="D2636" s="15" t="s">
        <v>26</v>
      </c>
      <c r="E2636" s="15" t="s">
        <v>24</v>
      </c>
      <c r="F2636" s="15" t="n">
        <v>1</v>
      </c>
      <c r="G2636" s="15" t="s">
        <v>26</v>
      </c>
      <c r="H2636" s="15" t="s">
        <v>24</v>
      </c>
      <c r="I2636" s="15" t="s">
        <v>102</v>
      </c>
      <c r="J2636" s="15" t="s">
        <v>24</v>
      </c>
      <c r="K2636" s="15" t="s">
        <v>24</v>
      </c>
      <c r="L2636" s="15" t="s">
        <v>24</v>
      </c>
      <c r="M2636" s="15" t="s">
        <v>26</v>
      </c>
      <c r="N2636" s="15" t="s">
        <v>26</v>
      </c>
      <c r="O2636" s="15" t="s">
        <v>24</v>
      </c>
      <c r="P2636" s="15" t="s">
        <v>25</v>
      </c>
      <c r="Q2636" s="15" t="s">
        <v>26</v>
      </c>
      <c r="R2636" s="15" t="s">
        <v>15</v>
      </c>
      <c r="S2636" s="18" t="n">
        <v>84.8</v>
      </c>
      <c r="T2636" s="15" t="n">
        <v>84.8</v>
      </c>
      <c r="U2636" s="15" t="s">
        <v>26</v>
      </c>
      <c r="V2636" s="18" t="n">
        <f aca="false">IF(ISNUMBER(T2636),T2636,0)</f>
        <v>84.8</v>
      </c>
      <c r="W2636" s="15" t="n">
        <f aca="false">IF(U2636="Yes",1,0)</f>
        <v>1</v>
      </c>
      <c r="X2636" s="15" t="str">
        <f aca="false">IF(F2636&lt;=12,"0-12 months",IF(F2636&lt;=24,"13-24 months",IF(F2636&lt;=48,"25-48 months","49-72 months")))</f>
        <v>0-12 months</v>
      </c>
      <c r="Y2636" s="15" t="str">
        <f aca="false">IF(C2636=1,"Yes","No")</f>
        <v>No</v>
      </c>
      <c r="Z2636" s="15" t="n">
        <f aca="false">COUNTIF(J2636:O2636,"Yes")</f>
        <v>2</v>
      </c>
      <c r="AA2636" s="18" t="n">
        <f aca="false">S2636*W2636</f>
        <v>84.8</v>
      </c>
      <c r="AB2636" s="15" t="n">
        <f aca="false">(P2636="Month-to-month")+(I2636="Fiber optic")+(R2636="Electronic check")+(F2636&lt;=12)+(M2636="No")+(J2636="No")</f>
        <v>5</v>
      </c>
      <c r="AC2636" s="15" t="str">
        <f aca="false">IF(AB2636&gt;=5,"High",IF(AB2636&gt;=3,"Medium","Low"))</f>
        <v>High</v>
      </c>
    </row>
    <row r="2637" customFormat="false" ht="15" hidden="false" customHeight="false" outlineLevel="0" collapsed="false">
      <c r="A2637" s="15" t="s">
        <v>2734</v>
      </c>
      <c r="B2637" s="15" t="s">
        <v>98</v>
      </c>
      <c r="C2637" s="15" t="n">
        <v>0</v>
      </c>
      <c r="D2637" s="15" t="s">
        <v>24</v>
      </c>
      <c r="E2637" s="15" t="s">
        <v>24</v>
      </c>
      <c r="F2637" s="15" t="n">
        <v>63</v>
      </c>
      <c r="G2637" s="15" t="s">
        <v>26</v>
      </c>
      <c r="H2637" s="15" t="s">
        <v>26</v>
      </c>
      <c r="I2637" s="15" t="s">
        <v>24</v>
      </c>
      <c r="J2637" s="15" t="s">
        <v>28</v>
      </c>
      <c r="K2637" s="15" t="s">
        <v>28</v>
      </c>
      <c r="L2637" s="15" t="s">
        <v>28</v>
      </c>
      <c r="M2637" s="15" t="s">
        <v>28</v>
      </c>
      <c r="N2637" s="15" t="s">
        <v>28</v>
      </c>
      <c r="O2637" s="15" t="s">
        <v>28</v>
      </c>
      <c r="P2637" s="15" t="s">
        <v>29</v>
      </c>
      <c r="Q2637" s="15" t="s">
        <v>24</v>
      </c>
      <c r="R2637" s="15" t="s">
        <v>17</v>
      </c>
      <c r="S2637" s="18" t="n">
        <v>25.25</v>
      </c>
      <c r="T2637" s="15" t="n">
        <v>1559.3</v>
      </c>
      <c r="U2637" s="15" t="s">
        <v>24</v>
      </c>
      <c r="V2637" s="18" t="n">
        <f aca="false">IF(ISNUMBER(T2637),T2637,0)</f>
        <v>1559.3</v>
      </c>
      <c r="W2637" s="15" t="n">
        <f aca="false">IF(U2637="Yes",1,0)</f>
        <v>0</v>
      </c>
      <c r="X2637" s="15" t="str">
        <f aca="false">IF(F2637&lt;=12,"0-12 months",IF(F2637&lt;=24,"13-24 months",IF(F2637&lt;=48,"25-48 months","49-72 months")))</f>
        <v>49-72 months</v>
      </c>
      <c r="Y2637" s="15" t="str">
        <f aca="false">IF(C2637=1,"Yes","No")</f>
        <v>No</v>
      </c>
      <c r="Z2637" s="15" t="n">
        <f aca="false">COUNTIF(J2637:O2637,"Yes")</f>
        <v>0</v>
      </c>
      <c r="AA2637" s="18" t="n">
        <f aca="false">S2637*W2637</f>
        <v>0</v>
      </c>
      <c r="AB2637" s="15" t="n">
        <f aca="false">(P2637="Month-to-month")+(I2637="Fiber optic")+(R2637="Electronic check")+(F2637&lt;=12)+(M2637="No")+(J2637="No")</f>
        <v>0</v>
      </c>
      <c r="AC2637" s="15" t="str">
        <f aca="false">IF(AB2637&gt;=5,"High",IF(AB2637&gt;=3,"Medium","Low"))</f>
        <v>Low</v>
      </c>
    </row>
    <row r="2638" customFormat="false" ht="15" hidden="false" customHeight="false" outlineLevel="0" collapsed="false">
      <c r="A2638" s="15" t="s">
        <v>2735</v>
      </c>
      <c r="B2638" s="15" t="s">
        <v>94</v>
      </c>
      <c r="C2638" s="15" t="n">
        <v>1</v>
      </c>
      <c r="D2638" s="15" t="s">
        <v>26</v>
      </c>
      <c r="E2638" s="15" t="s">
        <v>24</v>
      </c>
      <c r="F2638" s="15" t="n">
        <v>70</v>
      </c>
      <c r="G2638" s="15" t="s">
        <v>26</v>
      </c>
      <c r="H2638" s="15" t="s">
        <v>26</v>
      </c>
      <c r="I2638" s="15" t="s">
        <v>102</v>
      </c>
      <c r="J2638" s="15" t="s">
        <v>26</v>
      </c>
      <c r="K2638" s="15" t="s">
        <v>26</v>
      </c>
      <c r="L2638" s="15" t="s">
        <v>26</v>
      </c>
      <c r="M2638" s="15" t="s">
        <v>26</v>
      </c>
      <c r="N2638" s="15" t="s">
        <v>26</v>
      </c>
      <c r="O2638" s="15" t="s">
        <v>26</v>
      </c>
      <c r="P2638" s="15" t="s">
        <v>29</v>
      </c>
      <c r="Q2638" s="15" t="s">
        <v>26</v>
      </c>
      <c r="R2638" s="15" t="s">
        <v>21</v>
      </c>
      <c r="S2638" s="18" t="n">
        <v>113</v>
      </c>
      <c r="T2638" s="15" t="n">
        <v>7987.6</v>
      </c>
      <c r="U2638" s="15" t="s">
        <v>24</v>
      </c>
      <c r="V2638" s="18" t="n">
        <f aca="false">IF(ISNUMBER(T2638),T2638,0)</f>
        <v>7987.6</v>
      </c>
      <c r="W2638" s="15" t="n">
        <f aca="false">IF(U2638="Yes",1,0)</f>
        <v>0</v>
      </c>
      <c r="X2638" s="15" t="str">
        <f aca="false">IF(F2638&lt;=12,"0-12 months",IF(F2638&lt;=24,"13-24 months",IF(F2638&lt;=48,"25-48 months","49-72 months")))</f>
        <v>49-72 months</v>
      </c>
      <c r="Y2638" s="15" t="str">
        <f aca="false">IF(C2638=1,"Yes","No")</f>
        <v>Yes</v>
      </c>
      <c r="Z2638" s="15" t="n">
        <f aca="false">COUNTIF(J2638:O2638,"Yes")</f>
        <v>6</v>
      </c>
      <c r="AA2638" s="18" t="n">
        <f aca="false">S2638*W2638</f>
        <v>0</v>
      </c>
      <c r="AB2638" s="15" t="n">
        <f aca="false">(P2638="Month-to-month")+(I2638="Fiber optic")+(R2638="Electronic check")+(F2638&lt;=12)+(M2638="No")+(J2638="No")</f>
        <v>1</v>
      </c>
      <c r="AC2638" s="15" t="str">
        <f aca="false">IF(AB2638&gt;=5,"High",IF(AB2638&gt;=3,"Medium","Low"))</f>
        <v>Low</v>
      </c>
    </row>
    <row r="2639" customFormat="false" ht="15" hidden="false" customHeight="false" outlineLevel="0" collapsed="false">
      <c r="A2639" s="15" t="s">
        <v>2736</v>
      </c>
      <c r="B2639" s="15" t="s">
        <v>94</v>
      </c>
      <c r="C2639" s="15" t="n">
        <v>0</v>
      </c>
      <c r="D2639" s="15" t="s">
        <v>26</v>
      </c>
      <c r="E2639" s="15" t="s">
        <v>26</v>
      </c>
      <c r="F2639" s="15" t="n">
        <v>36</v>
      </c>
      <c r="G2639" s="15" t="s">
        <v>24</v>
      </c>
      <c r="H2639" s="15" t="s">
        <v>95</v>
      </c>
      <c r="I2639" s="15" t="s">
        <v>96</v>
      </c>
      <c r="J2639" s="15" t="s">
        <v>26</v>
      </c>
      <c r="K2639" s="15" t="s">
        <v>24</v>
      </c>
      <c r="L2639" s="15" t="s">
        <v>26</v>
      </c>
      <c r="M2639" s="15" t="s">
        <v>26</v>
      </c>
      <c r="N2639" s="15" t="s">
        <v>24</v>
      </c>
      <c r="O2639" s="15" t="s">
        <v>24</v>
      </c>
      <c r="P2639" s="15" t="s">
        <v>29</v>
      </c>
      <c r="Q2639" s="15" t="s">
        <v>24</v>
      </c>
      <c r="R2639" s="15" t="s">
        <v>21</v>
      </c>
      <c r="S2639" s="18" t="n">
        <v>40.65</v>
      </c>
      <c r="T2639" s="15" t="n">
        <v>1547.35</v>
      </c>
      <c r="U2639" s="15" t="s">
        <v>24</v>
      </c>
      <c r="V2639" s="18" t="n">
        <f aca="false">IF(ISNUMBER(T2639),T2639,0)</f>
        <v>1547.35</v>
      </c>
      <c r="W2639" s="15" t="n">
        <f aca="false">IF(U2639="Yes",1,0)</f>
        <v>0</v>
      </c>
      <c r="X2639" s="15" t="str">
        <f aca="false">IF(F2639&lt;=12,"0-12 months",IF(F2639&lt;=24,"13-24 months",IF(F2639&lt;=48,"25-48 months","49-72 months")))</f>
        <v>25-48 months</v>
      </c>
      <c r="Y2639" s="15" t="str">
        <f aca="false">IF(C2639=1,"Yes","No")</f>
        <v>No</v>
      </c>
      <c r="Z2639" s="15" t="n">
        <f aca="false">COUNTIF(J2639:O2639,"Yes")</f>
        <v>3</v>
      </c>
      <c r="AA2639" s="18" t="n">
        <f aca="false">S2639*W2639</f>
        <v>0</v>
      </c>
      <c r="AB2639" s="15" t="n">
        <f aca="false">(P2639="Month-to-month")+(I2639="Fiber optic")+(R2639="Electronic check")+(F2639&lt;=12)+(M2639="No")+(J2639="No")</f>
        <v>0</v>
      </c>
      <c r="AC2639" s="15" t="str">
        <f aca="false">IF(AB2639&gt;=5,"High",IF(AB2639&gt;=3,"Medium","Low"))</f>
        <v>Low</v>
      </c>
    </row>
    <row r="2640" customFormat="false" ht="15" hidden="false" customHeight="false" outlineLevel="0" collapsed="false">
      <c r="A2640" s="15" t="s">
        <v>2737</v>
      </c>
      <c r="B2640" s="15" t="s">
        <v>98</v>
      </c>
      <c r="C2640" s="15" t="n">
        <v>0</v>
      </c>
      <c r="D2640" s="15" t="s">
        <v>24</v>
      </c>
      <c r="E2640" s="15" t="s">
        <v>24</v>
      </c>
      <c r="F2640" s="15" t="n">
        <v>52</v>
      </c>
      <c r="G2640" s="15" t="s">
        <v>26</v>
      </c>
      <c r="H2640" s="15" t="s">
        <v>24</v>
      </c>
      <c r="I2640" s="15" t="s">
        <v>102</v>
      </c>
      <c r="J2640" s="15" t="s">
        <v>24</v>
      </c>
      <c r="K2640" s="15" t="s">
        <v>26</v>
      </c>
      <c r="L2640" s="15" t="s">
        <v>26</v>
      </c>
      <c r="M2640" s="15" t="s">
        <v>26</v>
      </c>
      <c r="N2640" s="15" t="s">
        <v>26</v>
      </c>
      <c r="O2640" s="15" t="s">
        <v>26</v>
      </c>
      <c r="P2640" s="15" t="s">
        <v>27</v>
      </c>
      <c r="Q2640" s="15" t="s">
        <v>26</v>
      </c>
      <c r="R2640" s="15" t="s">
        <v>19</v>
      </c>
      <c r="S2640" s="18" t="n">
        <v>105</v>
      </c>
      <c r="T2640" s="15" t="n">
        <v>5426.85</v>
      </c>
      <c r="U2640" s="15" t="s">
        <v>26</v>
      </c>
      <c r="V2640" s="18" t="n">
        <f aca="false">IF(ISNUMBER(T2640),T2640,0)</f>
        <v>5426.85</v>
      </c>
      <c r="W2640" s="15" t="n">
        <f aca="false">IF(U2640="Yes",1,0)</f>
        <v>1</v>
      </c>
      <c r="X2640" s="15" t="str">
        <f aca="false">IF(F2640&lt;=12,"0-12 months",IF(F2640&lt;=24,"13-24 months",IF(F2640&lt;=48,"25-48 months","49-72 months")))</f>
        <v>49-72 months</v>
      </c>
      <c r="Y2640" s="15" t="str">
        <f aca="false">IF(C2640=1,"Yes","No")</f>
        <v>No</v>
      </c>
      <c r="Z2640" s="15" t="n">
        <f aca="false">COUNTIF(J2640:O2640,"Yes")</f>
        <v>5</v>
      </c>
      <c r="AA2640" s="18" t="n">
        <f aca="false">S2640*W2640</f>
        <v>105</v>
      </c>
      <c r="AB2640" s="15" t="n">
        <f aca="false">(P2640="Month-to-month")+(I2640="Fiber optic")+(R2640="Electronic check")+(F2640&lt;=12)+(M2640="No")+(J2640="No")</f>
        <v>2</v>
      </c>
      <c r="AC2640" s="15" t="str">
        <f aca="false">IF(AB2640&gt;=5,"High",IF(AB2640&gt;=3,"Medium","Low"))</f>
        <v>Low</v>
      </c>
    </row>
    <row r="2641" customFormat="false" ht="15" hidden="false" customHeight="false" outlineLevel="0" collapsed="false">
      <c r="A2641" s="15" t="s">
        <v>2738</v>
      </c>
      <c r="B2641" s="15" t="s">
        <v>98</v>
      </c>
      <c r="C2641" s="15" t="n">
        <v>0</v>
      </c>
      <c r="D2641" s="15" t="s">
        <v>24</v>
      </c>
      <c r="E2641" s="15" t="s">
        <v>24</v>
      </c>
      <c r="F2641" s="15" t="n">
        <v>22</v>
      </c>
      <c r="G2641" s="15" t="s">
        <v>26</v>
      </c>
      <c r="H2641" s="15" t="s">
        <v>26</v>
      </c>
      <c r="I2641" s="15" t="s">
        <v>96</v>
      </c>
      <c r="J2641" s="15" t="s">
        <v>26</v>
      </c>
      <c r="K2641" s="15" t="s">
        <v>24</v>
      </c>
      <c r="L2641" s="15" t="s">
        <v>24</v>
      </c>
      <c r="M2641" s="15" t="s">
        <v>24</v>
      </c>
      <c r="N2641" s="15" t="s">
        <v>24</v>
      </c>
      <c r="O2641" s="15" t="s">
        <v>24</v>
      </c>
      <c r="P2641" s="15" t="s">
        <v>25</v>
      </c>
      <c r="Q2641" s="15" t="s">
        <v>26</v>
      </c>
      <c r="R2641" s="15" t="s">
        <v>15</v>
      </c>
      <c r="S2641" s="18" t="n">
        <v>54.45</v>
      </c>
      <c r="T2641" s="15" t="n">
        <v>1127.35</v>
      </c>
      <c r="U2641" s="15" t="s">
        <v>26</v>
      </c>
      <c r="V2641" s="18" t="n">
        <f aca="false">IF(ISNUMBER(T2641),T2641,0)</f>
        <v>1127.35</v>
      </c>
      <c r="W2641" s="15" t="n">
        <f aca="false">IF(U2641="Yes",1,0)</f>
        <v>1</v>
      </c>
      <c r="X2641" s="15" t="str">
        <f aca="false">IF(F2641&lt;=12,"0-12 months",IF(F2641&lt;=24,"13-24 months",IF(F2641&lt;=48,"25-48 months","49-72 months")))</f>
        <v>13-24 months</v>
      </c>
      <c r="Y2641" s="15" t="str">
        <f aca="false">IF(C2641=1,"Yes","No")</f>
        <v>No</v>
      </c>
      <c r="Z2641" s="15" t="n">
        <f aca="false">COUNTIF(J2641:O2641,"Yes")</f>
        <v>1</v>
      </c>
      <c r="AA2641" s="18" t="n">
        <f aca="false">S2641*W2641</f>
        <v>54.45</v>
      </c>
      <c r="AB2641" s="15" t="n">
        <f aca="false">(P2641="Month-to-month")+(I2641="Fiber optic")+(R2641="Electronic check")+(F2641&lt;=12)+(M2641="No")+(J2641="No")</f>
        <v>3</v>
      </c>
      <c r="AC2641" s="15" t="str">
        <f aca="false">IF(AB2641&gt;=5,"High",IF(AB2641&gt;=3,"Medium","Low"))</f>
        <v>Medium</v>
      </c>
    </row>
    <row r="2642" customFormat="false" ht="15" hidden="false" customHeight="false" outlineLevel="0" collapsed="false">
      <c r="A2642" s="15" t="s">
        <v>2739</v>
      </c>
      <c r="B2642" s="15" t="s">
        <v>98</v>
      </c>
      <c r="C2642" s="15" t="n">
        <v>0</v>
      </c>
      <c r="D2642" s="15" t="s">
        <v>24</v>
      </c>
      <c r="E2642" s="15" t="s">
        <v>24</v>
      </c>
      <c r="F2642" s="15" t="n">
        <v>22</v>
      </c>
      <c r="G2642" s="15" t="s">
        <v>26</v>
      </c>
      <c r="H2642" s="15" t="s">
        <v>24</v>
      </c>
      <c r="I2642" s="15" t="s">
        <v>102</v>
      </c>
      <c r="J2642" s="15" t="s">
        <v>24</v>
      </c>
      <c r="K2642" s="15" t="s">
        <v>26</v>
      </c>
      <c r="L2642" s="15" t="s">
        <v>26</v>
      </c>
      <c r="M2642" s="15" t="s">
        <v>26</v>
      </c>
      <c r="N2642" s="15" t="s">
        <v>24</v>
      </c>
      <c r="O2642" s="15" t="s">
        <v>26</v>
      </c>
      <c r="P2642" s="15" t="s">
        <v>25</v>
      </c>
      <c r="Q2642" s="15" t="s">
        <v>26</v>
      </c>
      <c r="R2642" s="15" t="s">
        <v>19</v>
      </c>
      <c r="S2642" s="18" t="n">
        <v>94.95</v>
      </c>
      <c r="T2642" s="15" t="n">
        <v>2142.8</v>
      </c>
      <c r="U2642" s="15" t="s">
        <v>24</v>
      </c>
      <c r="V2642" s="18" t="n">
        <f aca="false">IF(ISNUMBER(T2642),T2642,0)</f>
        <v>2142.8</v>
      </c>
      <c r="W2642" s="15" t="n">
        <f aca="false">IF(U2642="Yes",1,0)</f>
        <v>0</v>
      </c>
      <c r="X2642" s="15" t="str">
        <f aca="false">IF(F2642&lt;=12,"0-12 months",IF(F2642&lt;=24,"13-24 months",IF(F2642&lt;=48,"25-48 months","49-72 months")))</f>
        <v>13-24 months</v>
      </c>
      <c r="Y2642" s="15" t="str">
        <f aca="false">IF(C2642=1,"Yes","No")</f>
        <v>No</v>
      </c>
      <c r="Z2642" s="15" t="n">
        <f aca="false">COUNTIF(J2642:O2642,"Yes")</f>
        <v>4</v>
      </c>
      <c r="AA2642" s="18" t="n">
        <f aca="false">S2642*W2642</f>
        <v>0</v>
      </c>
      <c r="AB2642" s="15" t="n">
        <f aca="false">(P2642="Month-to-month")+(I2642="Fiber optic")+(R2642="Electronic check")+(F2642&lt;=12)+(M2642="No")+(J2642="No")</f>
        <v>3</v>
      </c>
      <c r="AC2642" s="15" t="str">
        <f aca="false">IF(AB2642&gt;=5,"High",IF(AB2642&gt;=3,"Medium","Low"))</f>
        <v>Medium</v>
      </c>
    </row>
    <row r="2643" customFormat="false" ht="15" hidden="false" customHeight="false" outlineLevel="0" collapsed="false">
      <c r="A2643" s="15" t="s">
        <v>2740</v>
      </c>
      <c r="B2643" s="15" t="s">
        <v>94</v>
      </c>
      <c r="C2643" s="15" t="n">
        <v>1</v>
      </c>
      <c r="D2643" s="15" t="s">
        <v>24</v>
      </c>
      <c r="E2643" s="15" t="s">
        <v>24</v>
      </c>
      <c r="F2643" s="15" t="n">
        <v>5</v>
      </c>
      <c r="G2643" s="15" t="s">
        <v>26</v>
      </c>
      <c r="H2643" s="15" t="s">
        <v>24</v>
      </c>
      <c r="I2643" s="15" t="s">
        <v>96</v>
      </c>
      <c r="J2643" s="15" t="s">
        <v>26</v>
      </c>
      <c r="K2643" s="15" t="s">
        <v>26</v>
      </c>
      <c r="L2643" s="15" t="s">
        <v>24</v>
      </c>
      <c r="M2643" s="15" t="s">
        <v>26</v>
      </c>
      <c r="N2643" s="15" t="s">
        <v>24</v>
      </c>
      <c r="O2643" s="15" t="s">
        <v>24</v>
      </c>
      <c r="P2643" s="15" t="s">
        <v>25</v>
      </c>
      <c r="Q2643" s="15" t="s">
        <v>24</v>
      </c>
      <c r="R2643" s="15" t="s">
        <v>21</v>
      </c>
      <c r="S2643" s="18" t="n">
        <v>59.9</v>
      </c>
      <c r="T2643" s="15" t="n">
        <v>287.85</v>
      </c>
      <c r="U2643" s="15" t="s">
        <v>24</v>
      </c>
      <c r="V2643" s="18" t="n">
        <f aca="false">IF(ISNUMBER(T2643),T2643,0)</f>
        <v>287.85</v>
      </c>
      <c r="W2643" s="15" t="n">
        <f aca="false">IF(U2643="Yes",1,0)</f>
        <v>0</v>
      </c>
      <c r="X2643" s="15" t="str">
        <f aca="false">IF(F2643&lt;=12,"0-12 months",IF(F2643&lt;=24,"13-24 months",IF(F2643&lt;=48,"25-48 months","49-72 months")))</f>
        <v>0-12 months</v>
      </c>
      <c r="Y2643" s="15" t="str">
        <f aca="false">IF(C2643=1,"Yes","No")</f>
        <v>Yes</v>
      </c>
      <c r="Z2643" s="15" t="n">
        <f aca="false">COUNTIF(J2643:O2643,"Yes")</f>
        <v>3</v>
      </c>
      <c r="AA2643" s="18" t="n">
        <f aca="false">S2643*W2643</f>
        <v>0</v>
      </c>
      <c r="AB2643" s="15" t="n">
        <f aca="false">(P2643="Month-to-month")+(I2643="Fiber optic")+(R2643="Electronic check")+(F2643&lt;=12)+(M2643="No")+(J2643="No")</f>
        <v>2</v>
      </c>
      <c r="AC2643" s="15" t="str">
        <f aca="false">IF(AB2643&gt;=5,"High",IF(AB2643&gt;=3,"Medium","Low"))</f>
        <v>Low</v>
      </c>
    </row>
    <row r="2644" customFormat="false" ht="15" hidden="false" customHeight="false" outlineLevel="0" collapsed="false">
      <c r="A2644" s="15" t="s">
        <v>2741</v>
      </c>
      <c r="B2644" s="15" t="s">
        <v>94</v>
      </c>
      <c r="C2644" s="15" t="n">
        <v>0</v>
      </c>
      <c r="D2644" s="15" t="s">
        <v>26</v>
      </c>
      <c r="E2644" s="15" t="s">
        <v>24</v>
      </c>
      <c r="F2644" s="15" t="n">
        <v>47</v>
      </c>
      <c r="G2644" s="15" t="s">
        <v>26</v>
      </c>
      <c r="H2644" s="15" t="s">
        <v>24</v>
      </c>
      <c r="I2644" s="15" t="s">
        <v>102</v>
      </c>
      <c r="J2644" s="15" t="s">
        <v>24</v>
      </c>
      <c r="K2644" s="15" t="s">
        <v>24</v>
      </c>
      <c r="L2644" s="15" t="s">
        <v>26</v>
      </c>
      <c r="M2644" s="15" t="s">
        <v>24</v>
      </c>
      <c r="N2644" s="15" t="s">
        <v>24</v>
      </c>
      <c r="O2644" s="15" t="s">
        <v>26</v>
      </c>
      <c r="P2644" s="15" t="s">
        <v>25</v>
      </c>
      <c r="Q2644" s="15" t="s">
        <v>26</v>
      </c>
      <c r="R2644" s="15" t="s">
        <v>15</v>
      </c>
      <c r="S2644" s="18" t="n">
        <v>85.3</v>
      </c>
      <c r="T2644" s="15" t="n">
        <v>4045.65</v>
      </c>
      <c r="U2644" s="15" t="s">
        <v>26</v>
      </c>
      <c r="V2644" s="18" t="n">
        <f aca="false">IF(ISNUMBER(T2644),T2644,0)</f>
        <v>4045.65</v>
      </c>
      <c r="W2644" s="15" t="n">
        <f aca="false">IF(U2644="Yes",1,0)</f>
        <v>1</v>
      </c>
      <c r="X2644" s="15" t="str">
        <f aca="false">IF(F2644&lt;=12,"0-12 months",IF(F2644&lt;=24,"13-24 months",IF(F2644&lt;=48,"25-48 months","49-72 months")))</f>
        <v>25-48 months</v>
      </c>
      <c r="Y2644" s="15" t="str">
        <f aca="false">IF(C2644=1,"Yes","No")</f>
        <v>No</v>
      </c>
      <c r="Z2644" s="15" t="n">
        <f aca="false">COUNTIF(J2644:O2644,"Yes")</f>
        <v>2</v>
      </c>
      <c r="AA2644" s="18" t="n">
        <f aca="false">S2644*W2644</f>
        <v>85.3</v>
      </c>
      <c r="AB2644" s="15" t="n">
        <f aca="false">(P2644="Month-to-month")+(I2644="Fiber optic")+(R2644="Electronic check")+(F2644&lt;=12)+(M2644="No")+(J2644="No")</f>
        <v>5</v>
      </c>
      <c r="AC2644" s="15" t="str">
        <f aca="false">IF(AB2644&gt;=5,"High",IF(AB2644&gt;=3,"Medium","Low"))</f>
        <v>High</v>
      </c>
    </row>
    <row r="2645" customFormat="false" ht="15" hidden="false" customHeight="false" outlineLevel="0" collapsed="false">
      <c r="A2645" s="15" t="s">
        <v>2742</v>
      </c>
      <c r="B2645" s="15" t="s">
        <v>94</v>
      </c>
      <c r="C2645" s="15" t="n">
        <v>0</v>
      </c>
      <c r="D2645" s="15" t="s">
        <v>24</v>
      </c>
      <c r="E2645" s="15" t="s">
        <v>24</v>
      </c>
      <c r="F2645" s="15" t="n">
        <v>33</v>
      </c>
      <c r="G2645" s="15" t="s">
        <v>26</v>
      </c>
      <c r="H2645" s="15" t="s">
        <v>26</v>
      </c>
      <c r="I2645" s="15" t="s">
        <v>102</v>
      </c>
      <c r="J2645" s="15" t="s">
        <v>24</v>
      </c>
      <c r="K2645" s="15" t="s">
        <v>24</v>
      </c>
      <c r="L2645" s="15" t="s">
        <v>24</v>
      </c>
      <c r="M2645" s="15" t="s">
        <v>24</v>
      </c>
      <c r="N2645" s="15" t="s">
        <v>24</v>
      </c>
      <c r="O2645" s="15" t="s">
        <v>26</v>
      </c>
      <c r="P2645" s="15" t="s">
        <v>25</v>
      </c>
      <c r="Q2645" s="15" t="s">
        <v>26</v>
      </c>
      <c r="R2645" s="15" t="s">
        <v>15</v>
      </c>
      <c r="S2645" s="18" t="n">
        <v>83.35</v>
      </c>
      <c r="T2645" s="15" t="n">
        <v>2757.85</v>
      </c>
      <c r="U2645" s="15" t="s">
        <v>26</v>
      </c>
      <c r="V2645" s="18" t="n">
        <f aca="false">IF(ISNUMBER(T2645),T2645,0)</f>
        <v>2757.85</v>
      </c>
      <c r="W2645" s="15" t="n">
        <f aca="false">IF(U2645="Yes",1,0)</f>
        <v>1</v>
      </c>
      <c r="X2645" s="15" t="str">
        <f aca="false">IF(F2645&lt;=12,"0-12 months",IF(F2645&lt;=24,"13-24 months",IF(F2645&lt;=48,"25-48 months","49-72 months")))</f>
        <v>25-48 months</v>
      </c>
      <c r="Y2645" s="15" t="str">
        <f aca="false">IF(C2645=1,"Yes","No")</f>
        <v>No</v>
      </c>
      <c r="Z2645" s="15" t="n">
        <f aca="false">COUNTIF(J2645:O2645,"Yes")</f>
        <v>1</v>
      </c>
      <c r="AA2645" s="18" t="n">
        <f aca="false">S2645*W2645</f>
        <v>83.35</v>
      </c>
      <c r="AB2645" s="15" t="n">
        <f aca="false">(P2645="Month-to-month")+(I2645="Fiber optic")+(R2645="Electronic check")+(F2645&lt;=12)+(M2645="No")+(J2645="No")</f>
        <v>5</v>
      </c>
      <c r="AC2645" s="15" t="str">
        <f aca="false">IF(AB2645&gt;=5,"High",IF(AB2645&gt;=3,"Medium","Low"))</f>
        <v>High</v>
      </c>
    </row>
    <row r="2646" customFormat="false" ht="15" hidden="false" customHeight="false" outlineLevel="0" collapsed="false">
      <c r="A2646" s="15" t="s">
        <v>2743</v>
      </c>
      <c r="B2646" s="15" t="s">
        <v>98</v>
      </c>
      <c r="C2646" s="15" t="n">
        <v>0</v>
      </c>
      <c r="D2646" s="15" t="s">
        <v>24</v>
      </c>
      <c r="E2646" s="15" t="s">
        <v>24</v>
      </c>
      <c r="F2646" s="15" t="n">
        <v>18</v>
      </c>
      <c r="G2646" s="15" t="s">
        <v>24</v>
      </c>
      <c r="H2646" s="15" t="s">
        <v>95</v>
      </c>
      <c r="I2646" s="15" t="s">
        <v>96</v>
      </c>
      <c r="J2646" s="15" t="s">
        <v>24</v>
      </c>
      <c r="K2646" s="15" t="s">
        <v>26</v>
      </c>
      <c r="L2646" s="15" t="s">
        <v>26</v>
      </c>
      <c r="M2646" s="15" t="s">
        <v>24</v>
      </c>
      <c r="N2646" s="15" t="s">
        <v>24</v>
      </c>
      <c r="O2646" s="15" t="s">
        <v>24</v>
      </c>
      <c r="P2646" s="15" t="s">
        <v>25</v>
      </c>
      <c r="Q2646" s="15" t="s">
        <v>26</v>
      </c>
      <c r="R2646" s="15" t="s">
        <v>21</v>
      </c>
      <c r="S2646" s="18" t="n">
        <v>33.5</v>
      </c>
      <c r="T2646" s="15" t="n">
        <v>600</v>
      </c>
      <c r="U2646" s="15" t="s">
        <v>26</v>
      </c>
      <c r="V2646" s="18" t="n">
        <f aca="false">IF(ISNUMBER(T2646),T2646,0)</f>
        <v>600</v>
      </c>
      <c r="W2646" s="15" t="n">
        <f aca="false">IF(U2646="Yes",1,0)</f>
        <v>1</v>
      </c>
      <c r="X2646" s="15" t="str">
        <f aca="false">IF(F2646&lt;=12,"0-12 months",IF(F2646&lt;=24,"13-24 months",IF(F2646&lt;=48,"25-48 months","49-72 months")))</f>
        <v>13-24 months</v>
      </c>
      <c r="Y2646" s="15" t="str">
        <f aca="false">IF(C2646=1,"Yes","No")</f>
        <v>No</v>
      </c>
      <c r="Z2646" s="15" t="n">
        <f aca="false">COUNTIF(J2646:O2646,"Yes")</f>
        <v>2</v>
      </c>
      <c r="AA2646" s="18" t="n">
        <f aca="false">S2646*W2646</f>
        <v>33.5</v>
      </c>
      <c r="AB2646" s="15" t="n">
        <f aca="false">(P2646="Month-to-month")+(I2646="Fiber optic")+(R2646="Electronic check")+(F2646&lt;=12)+(M2646="No")+(J2646="No")</f>
        <v>3</v>
      </c>
      <c r="AC2646" s="15" t="str">
        <f aca="false">IF(AB2646&gt;=5,"High",IF(AB2646&gt;=3,"Medium","Low"))</f>
        <v>Medium</v>
      </c>
    </row>
    <row r="2647" customFormat="false" ht="15" hidden="false" customHeight="false" outlineLevel="0" collapsed="false">
      <c r="A2647" s="15" t="s">
        <v>2744</v>
      </c>
      <c r="B2647" s="15" t="s">
        <v>94</v>
      </c>
      <c r="C2647" s="15" t="n">
        <v>0</v>
      </c>
      <c r="D2647" s="15" t="s">
        <v>24</v>
      </c>
      <c r="E2647" s="15" t="s">
        <v>24</v>
      </c>
      <c r="F2647" s="15" t="n">
        <v>1</v>
      </c>
      <c r="G2647" s="15" t="s">
        <v>26</v>
      </c>
      <c r="H2647" s="15" t="s">
        <v>24</v>
      </c>
      <c r="I2647" s="15" t="s">
        <v>24</v>
      </c>
      <c r="J2647" s="15" t="s">
        <v>28</v>
      </c>
      <c r="K2647" s="15" t="s">
        <v>28</v>
      </c>
      <c r="L2647" s="15" t="s">
        <v>28</v>
      </c>
      <c r="M2647" s="15" t="s">
        <v>28</v>
      </c>
      <c r="N2647" s="15" t="s">
        <v>28</v>
      </c>
      <c r="O2647" s="15" t="s">
        <v>28</v>
      </c>
      <c r="P2647" s="15" t="s">
        <v>25</v>
      </c>
      <c r="Q2647" s="15" t="s">
        <v>24</v>
      </c>
      <c r="R2647" s="15" t="s">
        <v>21</v>
      </c>
      <c r="S2647" s="18" t="n">
        <v>19.8</v>
      </c>
      <c r="T2647" s="15" t="n">
        <v>19.8</v>
      </c>
      <c r="U2647" s="15" t="s">
        <v>24</v>
      </c>
      <c r="V2647" s="18" t="n">
        <f aca="false">IF(ISNUMBER(T2647),T2647,0)</f>
        <v>19.8</v>
      </c>
      <c r="W2647" s="15" t="n">
        <f aca="false">IF(U2647="Yes",1,0)</f>
        <v>0</v>
      </c>
      <c r="X2647" s="15" t="str">
        <f aca="false">IF(F2647&lt;=12,"0-12 months",IF(F2647&lt;=24,"13-24 months",IF(F2647&lt;=48,"25-48 months","49-72 months")))</f>
        <v>0-12 months</v>
      </c>
      <c r="Y2647" s="15" t="str">
        <f aca="false">IF(C2647=1,"Yes","No")</f>
        <v>No</v>
      </c>
      <c r="Z2647" s="15" t="n">
        <f aca="false">COUNTIF(J2647:O2647,"Yes")</f>
        <v>0</v>
      </c>
      <c r="AA2647" s="18" t="n">
        <f aca="false">S2647*W2647</f>
        <v>0</v>
      </c>
      <c r="AB2647" s="15" t="n">
        <f aca="false">(P2647="Month-to-month")+(I2647="Fiber optic")+(R2647="Electronic check")+(F2647&lt;=12)+(M2647="No")+(J2647="No")</f>
        <v>2</v>
      </c>
      <c r="AC2647" s="15" t="str">
        <f aca="false">IF(AB2647&gt;=5,"High",IF(AB2647&gt;=3,"Medium","Low"))</f>
        <v>Low</v>
      </c>
    </row>
    <row r="2648" customFormat="false" ht="15" hidden="false" customHeight="false" outlineLevel="0" collapsed="false">
      <c r="A2648" s="15" t="s">
        <v>2745</v>
      </c>
      <c r="B2648" s="15" t="s">
        <v>98</v>
      </c>
      <c r="C2648" s="15" t="n">
        <v>0</v>
      </c>
      <c r="D2648" s="15" t="s">
        <v>24</v>
      </c>
      <c r="E2648" s="15" t="s">
        <v>24</v>
      </c>
      <c r="F2648" s="15" t="n">
        <v>56</v>
      </c>
      <c r="G2648" s="15" t="s">
        <v>26</v>
      </c>
      <c r="H2648" s="15" t="s">
        <v>24</v>
      </c>
      <c r="I2648" s="15" t="s">
        <v>96</v>
      </c>
      <c r="J2648" s="15" t="s">
        <v>24</v>
      </c>
      <c r="K2648" s="15" t="s">
        <v>26</v>
      </c>
      <c r="L2648" s="15" t="s">
        <v>26</v>
      </c>
      <c r="M2648" s="15" t="s">
        <v>26</v>
      </c>
      <c r="N2648" s="15" t="s">
        <v>26</v>
      </c>
      <c r="O2648" s="15" t="s">
        <v>26</v>
      </c>
      <c r="P2648" s="15" t="s">
        <v>29</v>
      </c>
      <c r="Q2648" s="15" t="s">
        <v>26</v>
      </c>
      <c r="R2648" s="15" t="s">
        <v>21</v>
      </c>
      <c r="S2648" s="18" t="n">
        <v>81.8</v>
      </c>
      <c r="T2648" s="15" t="n">
        <v>4534.45</v>
      </c>
      <c r="U2648" s="15" t="s">
        <v>24</v>
      </c>
      <c r="V2648" s="18" t="n">
        <f aca="false">IF(ISNUMBER(T2648),T2648,0)</f>
        <v>4534.45</v>
      </c>
      <c r="W2648" s="15" t="n">
        <f aca="false">IF(U2648="Yes",1,0)</f>
        <v>0</v>
      </c>
      <c r="X2648" s="15" t="str">
        <f aca="false">IF(F2648&lt;=12,"0-12 months",IF(F2648&lt;=24,"13-24 months",IF(F2648&lt;=48,"25-48 months","49-72 months")))</f>
        <v>49-72 months</v>
      </c>
      <c r="Y2648" s="15" t="str">
        <f aca="false">IF(C2648=1,"Yes","No")</f>
        <v>No</v>
      </c>
      <c r="Z2648" s="15" t="n">
        <f aca="false">COUNTIF(J2648:O2648,"Yes")</f>
        <v>5</v>
      </c>
      <c r="AA2648" s="18" t="n">
        <f aca="false">S2648*W2648</f>
        <v>0</v>
      </c>
      <c r="AB2648" s="15" t="n">
        <f aca="false">(P2648="Month-to-month")+(I2648="Fiber optic")+(R2648="Electronic check")+(F2648&lt;=12)+(M2648="No")+(J2648="No")</f>
        <v>1</v>
      </c>
      <c r="AC2648" s="15" t="str">
        <f aca="false">IF(AB2648&gt;=5,"High",IF(AB2648&gt;=3,"Medium","Low"))</f>
        <v>Low</v>
      </c>
    </row>
    <row r="2649" customFormat="false" ht="15" hidden="false" customHeight="false" outlineLevel="0" collapsed="false">
      <c r="A2649" s="15" t="s">
        <v>2746</v>
      </c>
      <c r="B2649" s="15" t="s">
        <v>94</v>
      </c>
      <c r="C2649" s="15" t="n">
        <v>0</v>
      </c>
      <c r="D2649" s="15" t="s">
        <v>24</v>
      </c>
      <c r="E2649" s="15" t="s">
        <v>24</v>
      </c>
      <c r="F2649" s="15" t="n">
        <v>2</v>
      </c>
      <c r="G2649" s="15" t="s">
        <v>26</v>
      </c>
      <c r="H2649" s="15" t="s">
        <v>24</v>
      </c>
      <c r="I2649" s="15" t="s">
        <v>24</v>
      </c>
      <c r="J2649" s="15" t="s">
        <v>28</v>
      </c>
      <c r="K2649" s="15" t="s">
        <v>28</v>
      </c>
      <c r="L2649" s="15" t="s">
        <v>28</v>
      </c>
      <c r="M2649" s="15" t="s">
        <v>28</v>
      </c>
      <c r="N2649" s="15" t="s">
        <v>28</v>
      </c>
      <c r="O2649" s="15" t="s">
        <v>28</v>
      </c>
      <c r="P2649" s="15" t="s">
        <v>25</v>
      </c>
      <c r="Q2649" s="15" t="s">
        <v>26</v>
      </c>
      <c r="R2649" s="15" t="s">
        <v>17</v>
      </c>
      <c r="S2649" s="18" t="n">
        <v>20</v>
      </c>
      <c r="T2649" s="15" t="n">
        <v>40.9</v>
      </c>
      <c r="U2649" s="15" t="s">
        <v>24</v>
      </c>
      <c r="V2649" s="18" t="n">
        <f aca="false">IF(ISNUMBER(T2649),T2649,0)</f>
        <v>40.9</v>
      </c>
      <c r="W2649" s="15" t="n">
        <f aca="false">IF(U2649="Yes",1,0)</f>
        <v>0</v>
      </c>
      <c r="X2649" s="15" t="str">
        <f aca="false">IF(F2649&lt;=12,"0-12 months",IF(F2649&lt;=24,"13-24 months",IF(F2649&lt;=48,"25-48 months","49-72 months")))</f>
        <v>0-12 months</v>
      </c>
      <c r="Y2649" s="15" t="str">
        <f aca="false">IF(C2649=1,"Yes","No")</f>
        <v>No</v>
      </c>
      <c r="Z2649" s="15" t="n">
        <f aca="false">COUNTIF(J2649:O2649,"Yes")</f>
        <v>0</v>
      </c>
      <c r="AA2649" s="18" t="n">
        <f aca="false">S2649*W2649</f>
        <v>0</v>
      </c>
      <c r="AB2649" s="15" t="n">
        <f aca="false">(P2649="Month-to-month")+(I2649="Fiber optic")+(R2649="Electronic check")+(F2649&lt;=12)+(M2649="No")+(J2649="No")</f>
        <v>2</v>
      </c>
      <c r="AC2649" s="15" t="str">
        <f aca="false">IF(AB2649&gt;=5,"High",IF(AB2649&gt;=3,"Medium","Low"))</f>
        <v>Low</v>
      </c>
    </row>
    <row r="2650" customFormat="false" ht="15" hidden="false" customHeight="false" outlineLevel="0" collapsed="false">
      <c r="A2650" s="15" t="s">
        <v>2747</v>
      </c>
      <c r="B2650" s="15" t="s">
        <v>98</v>
      </c>
      <c r="C2650" s="15" t="n">
        <v>0</v>
      </c>
      <c r="D2650" s="15" t="s">
        <v>24</v>
      </c>
      <c r="E2650" s="15" t="s">
        <v>24</v>
      </c>
      <c r="F2650" s="15" t="n">
        <v>35</v>
      </c>
      <c r="G2650" s="15" t="s">
        <v>26</v>
      </c>
      <c r="H2650" s="15" t="s">
        <v>26</v>
      </c>
      <c r="I2650" s="15" t="s">
        <v>96</v>
      </c>
      <c r="J2650" s="15" t="s">
        <v>26</v>
      </c>
      <c r="K2650" s="15" t="s">
        <v>24</v>
      </c>
      <c r="L2650" s="15" t="s">
        <v>26</v>
      </c>
      <c r="M2650" s="15" t="s">
        <v>24</v>
      </c>
      <c r="N2650" s="15" t="s">
        <v>24</v>
      </c>
      <c r="O2650" s="15" t="s">
        <v>24</v>
      </c>
      <c r="P2650" s="15" t="s">
        <v>25</v>
      </c>
      <c r="Q2650" s="15" t="s">
        <v>26</v>
      </c>
      <c r="R2650" s="15" t="s">
        <v>15</v>
      </c>
      <c r="S2650" s="18" t="n">
        <v>59.6</v>
      </c>
      <c r="T2650" s="15" t="n">
        <v>2094.9</v>
      </c>
      <c r="U2650" s="15" t="s">
        <v>24</v>
      </c>
      <c r="V2650" s="18" t="n">
        <f aca="false">IF(ISNUMBER(T2650),T2650,0)</f>
        <v>2094.9</v>
      </c>
      <c r="W2650" s="15" t="n">
        <f aca="false">IF(U2650="Yes",1,0)</f>
        <v>0</v>
      </c>
      <c r="X2650" s="15" t="str">
        <f aca="false">IF(F2650&lt;=12,"0-12 months",IF(F2650&lt;=24,"13-24 months",IF(F2650&lt;=48,"25-48 months","49-72 months")))</f>
        <v>25-48 months</v>
      </c>
      <c r="Y2650" s="15" t="str">
        <f aca="false">IF(C2650=1,"Yes","No")</f>
        <v>No</v>
      </c>
      <c r="Z2650" s="15" t="n">
        <f aca="false">COUNTIF(J2650:O2650,"Yes")</f>
        <v>2</v>
      </c>
      <c r="AA2650" s="18" t="n">
        <f aca="false">S2650*W2650</f>
        <v>0</v>
      </c>
      <c r="AB2650" s="15" t="n">
        <f aca="false">(P2650="Month-to-month")+(I2650="Fiber optic")+(R2650="Electronic check")+(F2650&lt;=12)+(M2650="No")+(J2650="No")</f>
        <v>3</v>
      </c>
      <c r="AC2650" s="15" t="str">
        <f aca="false">IF(AB2650&gt;=5,"High",IF(AB2650&gt;=3,"Medium","Low"))</f>
        <v>Medium</v>
      </c>
    </row>
    <row r="2651" customFormat="false" ht="15" hidden="false" customHeight="false" outlineLevel="0" collapsed="false">
      <c r="A2651" s="15" t="s">
        <v>2748</v>
      </c>
      <c r="B2651" s="15" t="s">
        <v>94</v>
      </c>
      <c r="C2651" s="15" t="n">
        <v>0</v>
      </c>
      <c r="D2651" s="15" t="s">
        <v>26</v>
      </c>
      <c r="E2651" s="15" t="s">
        <v>24</v>
      </c>
      <c r="F2651" s="15" t="n">
        <v>64</v>
      </c>
      <c r="G2651" s="15" t="s">
        <v>26</v>
      </c>
      <c r="H2651" s="15" t="s">
        <v>26</v>
      </c>
      <c r="I2651" s="15" t="s">
        <v>24</v>
      </c>
      <c r="J2651" s="15" t="s">
        <v>28</v>
      </c>
      <c r="K2651" s="15" t="s">
        <v>28</v>
      </c>
      <c r="L2651" s="15" t="s">
        <v>28</v>
      </c>
      <c r="M2651" s="15" t="s">
        <v>28</v>
      </c>
      <c r="N2651" s="15" t="s">
        <v>28</v>
      </c>
      <c r="O2651" s="15" t="s">
        <v>28</v>
      </c>
      <c r="P2651" s="15" t="s">
        <v>29</v>
      </c>
      <c r="Q2651" s="15" t="s">
        <v>24</v>
      </c>
      <c r="R2651" s="15" t="s">
        <v>21</v>
      </c>
      <c r="S2651" s="18" t="n">
        <v>25</v>
      </c>
      <c r="T2651" s="15" t="n">
        <v>1584.8</v>
      </c>
      <c r="U2651" s="15" t="s">
        <v>24</v>
      </c>
      <c r="V2651" s="18" t="n">
        <f aca="false">IF(ISNUMBER(T2651),T2651,0)</f>
        <v>1584.8</v>
      </c>
      <c r="W2651" s="15" t="n">
        <f aca="false">IF(U2651="Yes",1,0)</f>
        <v>0</v>
      </c>
      <c r="X2651" s="15" t="str">
        <f aca="false">IF(F2651&lt;=12,"0-12 months",IF(F2651&lt;=24,"13-24 months",IF(F2651&lt;=48,"25-48 months","49-72 months")))</f>
        <v>49-72 months</v>
      </c>
      <c r="Y2651" s="15" t="str">
        <f aca="false">IF(C2651=1,"Yes","No")</f>
        <v>No</v>
      </c>
      <c r="Z2651" s="15" t="n">
        <f aca="false">COUNTIF(J2651:O2651,"Yes")</f>
        <v>0</v>
      </c>
      <c r="AA2651" s="18" t="n">
        <f aca="false">S2651*W2651</f>
        <v>0</v>
      </c>
      <c r="AB2651" s="15" t="n">
        <f aca="false">(P2651="Month-to-month")+(I2651="Fiber optic")+(R2651="Electronic check")+(F2651&lt;=12)+(M2651="No")+(J2651="No")</f>
        <v>0</v>
      </c>
      <c r="AC2651" s="15" t="str">
        <f aca="false">IF(AB2651&gt;=5,"High",IF(AB2651&gt;=3,"Medium","Low"))</f>
        <v>Low</v>
      </c>
    </row>
    <row r="2652" customFormat="false" ht="15" hidden="false" customHeight="false" outlineLevel="0" collapsed="false">
      <c r="A2652" s="15" t="s">
        <v>2749</v>
      </c>
      <c r="B2652" s="15" t="s">
        <v>94</v>
      </c>
      <c r="C2652" s="15" t="n">
        <v>0</v>
      </c>
      <c r="D2652" s="15" t="s">
        <v>24</v>
      </c>
      <c r="E2652" s="15" t="s">
        <v>24</v>
      </c>
      <c r="F2652" s="15" t="n">
        <v>15</v>
      </c>
      <c r="G2652" s="15" t="s">
        <v>26</v>
      </c>
      <c r="H2652" s="15" t="s">
        <v>26</v>
      </c>
      <c r="I2652" s="15" t="s">
        <v>102</v>
      </c>
      <c r="J2652" s="15" t="s">
        <v>26</v>
      </c>
      <c r="K2652" s="15" t="s">
        <v>24</v>
      </c>
      <c r="L2652" s="15" t="s">
        <v>26</v>
      </c>
      <c r="M2652" s="15" t="s">
        <v>24</v>
      </c>
      <c r="N2652" s="15" t="s">
        <v>24</v>
      </c>
      <c r="O2652" s="15" t="s">
        <v>24</v>
      </c>
      <c r="P2652" s="15" t="s">
        <v>25</v>
      </c>
      <c r="Q2652" s="15" t="s">
        <v>26</v>
      </c>
      <c r="R2652" s="15" t="s">
        <v>21</v>
      </c>
      <c r="S2652" s="18" t="n">
        <v>84.35</v>
      </c>
      <c r="T2652" s="15" t="n">
        <v>1302.65</v>
      </c>
      <c r="U2652" s="15" t="s">
        <v>24</v>
      </c>
      <c r="V2652" s="18" t="n">
        <f aca="false">IF(ISNUMBER(T2652),T2652,0)</f>
        <v>1302.65</v>
      </c>
      <c r="W2652" s="15" t="n">
        <f aca="false">IF(U2652="Yes",1,0)</f>
        <v>0</v>
      </c>
      <c r="X2652" s="15" t="str">
        <f aca="false">IF(F2652&lt;=12,"0-12 months",IF(F2652&lt;=24,"13-24 months",IF(F2652&lt;=48,"25-48 months","49-72 months")))</f>
        <v>13-24 months</v>
      </c>
      <c r="Y2652" s="15" t="str">
        <f aca="false">IF(C2652=1,"Yes","No")</f>
        <v>No</v>
      </c>
      <c r="Z2652" s="15" t="n">
        <f aca="false">COUNTIF(J2652:O2652,"Yes")</f>
        <v>2</v>
      </c>
      <c r="AA2652" s="18" t="n">
        <f aca="false">S2652*W2652</f>
        <v>0</v>
      </c>
      <c r="AB2652" s="15" t="n">
        <f aca="false">(P2652="Month-to-month")+(I2652="Fiber optic")+(R2652="Electronic check")+(F2652&lt;=12)+(M2652="No")+(J2652="No")</f>
        <v>3</v>
      </c>
      <c r="AC2652" s="15" t="str">
        <f aca="false">IF(AB2652&gt;=5,"High",IF(AB2652&gt;=3,"Medium","Low"))</f>
        <v>Medium</v>
      </c>
    </row>
    <row r="2653" customFormat="false" ht="15" hidden="false" customHeight="false" outlineLevel="0" collapsed="false">
      <c r="A2653" s="15" t="s">
        <v>2750</v>
      </c>
      <c r="B2653" s="15" t="s">
        <v>98</v>
      </c>
      <c r="C2653" s="15" t="n">
        <v>0</v>
      </c>
      <c r="D2653" s="15" t="s">
        <v>24</v>
      </c>
      <c r="E2653" s="15" t="s">
        <v>24</v>
      </c>
      <c r="F2653" s="15" t="n">
        <v>24</v>
      </c>
      <c r="G2653" s="15" t="s">
        <v>26</v>
      </c>
      <c r="H2653" s="15" t="s">
        <v>24</v>
      </c>
      <c r="I2653" s="15" t="s">
        <v>102</v>
      </c>
      <c r="J2653" s="15" t="s">
        <v>24</v>
      </c>
      <c r="K2653" s="15" t="s">
        <v>24</v>
      </c>
      <c r="L2653" s="15" t="s">
        <v>24</v>
      </c>
      <c r="M2653" s="15" t="s">
        <v>24</v>
      </c>
      <c r="N2653" s="15" t="s">
        <v>26</v>
      </c>
      <c r="O2653" s="15" t="s">
        <v>26</v>
      </c>
      <c r="P2653" s="15" t="s">
        <v>25</v>
      </c>
      <c r="Q2653" s="15" t="s">
        <v>26</v>
      </c>
      <c r="R2653" s="15" t="s">
        <v>15</v>
      </c>
      <c r="S2653" s="18" t="n">
        <v>90.35</v>
      </c>
      <c r="T2653" s="15" t="n">
        <v>2238.5</v>
      </c>
      <c r="U2653" s="15" t="s">
        <v>26</v>
      </c>
      <c r="V2653" s="18" t="n">
        <f aca="false">IF(ISNUMBER(T2653),T2653,0)</f>
        <v>2238.5</v>
      </c>
      <c r="W2653" s="15" t="n">
        <f aca="false">IF(U2653="Yes",1,0)</f>
        <v>1</v>
      </c>
      <c r="X2653" s="15" t="str">
        <f aca="false">IF(F2653&lt;=12,"0-12 months",IF(F2653&lt;=24,"13-24 months",IF(F2653&lt;=48,"25-48 months","49-72 months")))</f>
        <v>13-24 months</v>
      </c>
      <c r="Y2653" s="15" t="str">
        <f aca="false">IF(C2653=1,"Yes","No")</f>
        <v>No</v>
      </c>
      <c r="Z2653" s="15" t="n">
        <f aca="false">COUNTIF(J2653:O2653,"Yes")</f>
        <v>2</v>
      </c>
      <c r="AA2653" s="18" t="n">
        <f aca="false">S2653*W2653</f>
        <v>90.35</v>
      </c>
      <c r="AB2653" s="15" t="n">
        <f aca="false">(P2653="Month-to-month")+(I2653="Fiber optic")+(R2653="Electronic check")+(F2653&lt;=12)+(M2653="No")+(J2653="No")</f>
        <v>5</v>
      </c>
      <c r="AC2653" s="15" t="str">
        <f aca="false">IF(AB2653&gt;=5,"High",IF(AB2653&gt;=3,"Medium","Low"))</f>
        <v>High</v>
      </c>
    </row>
    <row r="2654" customFormat="false" ht="15" hidden="false" customHeight="false" outlineLevel="0" collapsed="false">
      <c r="A2654" s="15" t="s">
        <v>2751</v>
      </c>
      <c r="B2654" s="15" t="s">
        <v>98</v>
      </c>
      <c r="C2654" s="15" t="n">
        <v>0</v>
      </c>
      <c r="D2654" s="15" t="s">
        <v>24</v>
      </c>
      <c r="E2654" s="15" t="s">
        <v>24</v>
      </c>
      <c r="F2654" s="15" t="n">
        <v>1</v>
      </c>
      <c r="G2654" s="15" t="s">
        <v>26</v>
      </c>
      <c r="H2654" s="15" t="s">
        <v>24</v>
      </c>
      <c r="I2654" s="15" t="s">
        <v>96</v>
      </c>
      <c r="J2654" s="15" t="s">
        <v>24</v>
      </c>
      <c r="K2654" s="15" t="s">
        <v>24</v>
      </c>
      <c r="L2654" s="15" t="s">
        <v>24</v>
      </c>
      <c r="M2654" s="15" t="s">
        <v>24</v>
      </c>
      <c r="N2654" s="15" t="s">
        <v>24</v>
      </c>
      <c r="O2654" s="15" t="s">
        <v>26</v>
      </c>
      <c r="P2654" s="15" t="s">
        <v>25</v>
      </c>
      <c r="Q2654" s="15" t="s">
        <v>24</v>
      </c>
      <c r="R2654" s="15" t="s">
        <v>17</v>
      </c>
      <c r="S2654" s="18" t="n">
        <v>55.55</v>
      </c>
      <c r="T2654" s="15" t="n">
        <v>55.55</v>
      </c>
      <c r="U2654" s="15" t="s">
        <v>24</v>
      </c>
      <c r="V2654" s="18" t="n">
        <f aca="false">IF(ISNUMBER(T2654),T2654,0)</f>
        <v>55.55</v>
      </c>
      <c r="W2654" s="15" t="n">
        <f aca="false">IF(U2654="Yes",1,0)</f>
        <v>0</v>
      </c>
      <c r="X2654" s="15" t="str">
        <f aca="false">IF(F2654&lt;=12,"0-12 months",IF(F2654&lt;=24,"13-24 months",IF(F2654&lt;=48,"25-48 months","49-72 months")))</f>
        <v>0-12 months</v>
      </c>
      <c r="Y2654" s="15" t="str">
        <f aca="false">IF(C2654=1,"Yes","No")</f>
        <v>No</v>
      </c>
      <c r="Z2654" s="15" t="n">
        <f aca="false">COUNTIF(J2654:O2654,"Yes")</f>
        <v>1</v>
      </c>
      <c r="AA2654" s="18" t="n">
        <f aca="false">S2654*W2654</f>
        <v>0</v>
      </c>
      <c r="AB2654" s="15" t="n">
        <f aca="false">(P2654="Month-to-month")+(I2654="Fiber optic")+(R2654="Electronic check")+(F2654&lt;=12)+(M2654="No")+(J2654="No")</f>
        <v>4</v>
      </c>
      <c r="AC2654" s="15" t="str">
        <f aca="false">IF(AB2654&gt;=5,"High",IF(AB2654&gt;=3,"Medium","Low"))</f>
        <v>Medium</v>
      </c>
    </row>
    <row r="2655" customFormat="false" ht="15" hidden="false" customHeight="false" outlineLevel="0" collapsed="false">
      <c r="A2655" s="15" t="s">
        <v>2752</v>
      </c>
      <c r="B2655" s="15" t="s">
        <v>94</v>
      </c>
      <c r="C2655" s="15" t="n">
        <v>0</v>
      </c>
      <c r="D2655" s="15" t="s">
        <v>26</v>
      </c>
      <c r="E2655" s="15" t="s">
        <v>26</v>
      </c>
      <c r="F2655" s="15" t="n">
        <v>70</v>
      </c>
      <c r="G2655" s="15" t="s">
        <v>26</v>
      </c>
      <c r="H2655" s="15" t="s">
        <v>24</v>
      </c>
      <c r="I2655" s="15" t="s">
        <v>96</v>
      </c>
      <c r="J2655" s="15" t="s">
        <v>26</v>
      </c>
      <c r="K2655" s="15" t="s">
        <v>24</v>
      </c>
      <c r="L2655" s="15" t="s">
        <v>24</v>
      </c>
      <c r="M2655" s="15" t="s">
        <v>26</v>
      </c>
      <c r="N2655" s="15" t="s">
        <v>26</v>
      </c>
      <c r="O2655" s="15" t="s">
        <v>26</v>
      </c>
      <c r="P2655" s="15" t="s">
        <v>29</v>
      </c>
      <c r="Q2655" s="15" t="s">
        <v>24</v>
      </c>
      <c r="R2655" s="15" t="s">
        <v>21</v>
      </c>
      <c r="S2655" s="18" t="n">
        <v>75.35</v>
      </c>
      <c r="T2655" s="15" t="n">
        <v>5437.75</v>
      </c>
      <c r="U2655" s="15" t="s">
        <v>24</v>
      </c>
      <c r="V2655" s="18" t="n">
        <f aca="false">IF(ISNUMBER(T2655),T2655,0)</f>
        <v>5437.75</v>
      </c>
      <c r="W2655" s="15" t="n">
        <f aca="false">IF(U2655="Yes",1,0)</f>
        <v>0</v>
      </c>
      <c r="X2655" s="15" t="str">
        <f aca="false">IF(F2655&lt;=12,"0-12 months",IF(F2655&lt;=24,"13-24 months",IF(F2655&lt;=48,"25-48 months","49-72 months")))</f>
        <v>49-72 months</v>
      </c>
      <c r="Y2655" s="15" t="str">
        <f aca="false">IF(C2655=1,"Yes","No")</f>
        <v>No</v>
      </c>
      <c r="Z2655" s="15" t="n">
        <f aca="false">COUNTIF(J2655:O2655,"Yes")</f>
        <v>4</v>
      </c>
      <c r="AA2655" s="18" t="n">
        <f aca="false">S2655*W2655</f>
        <v>0</v>
      </c>
      <c r="AB2655" s="15" t="n">
        <f aca="false">(P2655="Month-to-month")+(I2655="Fiber optic")+(R2655="Electronic check")+(F2655&lt;=12)+(M2655="No")+(J2655="No")</f>
        <v>0</v>
      </c>
      <c r="AC2655" s="15" t="str">
        <f aca="false">IF(AB2655&gt;=5,"High",IF(AB2655&gt;=3,"Medium","Low"))</f>
        <v>Low</v>
      </c>
    </row>
    <row r="2656" customFormat="false" ht="15" hidden="false" customHeight="false" outlineLevel="0" collapsed="false">
      <c r="A2656" s="15" t="s">
        <v>2753</v>
      </c>
      <c r="B2656" s="15" t="s">
        <v>98</v>
      </c>
      <c r="C2656" s="15" t="n">
        <v>0</v>
      </c>
      <c r="D2656" s="15" t="s">
        <v>26</v>
      </c>
      <c r="E2656" s="15" t="s">
        <v>24</v>
      </c>
      <c r="F2656" s="15" t="n">
        <v>1</v>
      </c>
      <c r="G2656" s="15" t="s">
        <v>26</v>
      </c>
      <c r="H2656" s="15" t="s">
        <v>24</v>
      </c>
      <c r="I2656" s="15" t="s">
        <v>102</v>
      </c>
      <c r="J2656" s="15" t="s">
        <v>24</v>
      </c>
      <c r="K2656" s="15" t="s">
        <v>24</v>
      </c>
      <c r="L2656" s="15" t="s">
        <v>24</v>
      </c>
      <c r="M2656" s="15" t="s">
        <v>24</v>
      </c>
      <c r="N2656" s="15" t="s">
        <v>26</v>
      </c>
      <c r="O2656" s="15" t="s">
        <v>26</v>
      </c>
      <c r="P2656" s="15" t="s">
        <v>25</v>
      </c>
      <c r="Q2656" s="15" t="s">
        <v>26</v>
      </c>
      <c r="R2656" s="15" t="s">
        <v>15</v>
      </c>
      <c r="S2656" s="18" t="n">
        <v>90.75</v>
      </c>
      <c r="T2656" s="15" t="n">
        <v>90.75</v>
      </c>
      <c r="U2656" s="15" t="s">
        <v>26</v>
      </c>
      <c r="V2656" s="18" t="n">
        <f aca="false">IF(ISNUMBER(T2656),T2656,0)</f>
        <v>90.75</v>
      </c>
      <c r="W2656" s="15" t="n">
        <f aca="false">IF(U2656="Yes",1,0)</f>
        <v>1</v>
      </c>
      <c r="X2656" s="15" t="str">
        <f aca="false">IF(F2656&lt;=12,"0-12 months",IF(F2656&lt;=24,"13-24 months",IF(F2656&lt;=48,"25-48 months","49-72 months")))</f>
        <v>0-12 months</v>
      </c>
      <c r="Y2656" s="15" t="str">
        <f aca="false">IF(C2656=1,"Yes","No")</f>
        <v>No</v>
      </c>
      <c r="Z2656" s="15" t="n">
        <f aca="false">COUNTIF(J2656:O2656,"Yes")</f>
        <v>2</v>
      </c>
      <c r="AA2656" s="18" t="n">
        <f aca="false">S2656*W2656</f>
        <v>90.75</v>
      </c>
      <c r="AB2656" s="15" t="n">
        <f aca="false">(P2656="Month-to-month")+(I2656="Fiber optic")+(R2656="Electronic check")+(F2656&lt;=12)+(M2656="No")+(J2656="No")</f>
        <v>6</v>
      </c>
      <c r="AC2656" s="15" t="str">
        <f aca="false">IF(AB2656&gt;=5,"High",IF(AB2656&gt;=3,"Medium","Low"))</f>
        <v>High</v>
      </c>
    </row>
    <row r="2657" customFormat="false" ht="15" hidden="false" customHeight="false" outlineLevel="0" collapsed="false">
      <c r="A2657" s="15" t="s">
        <v>2754</v>
      </c>
      <c r="B2657" s="15" t="s">
        <v>94</v>
      </c>
      <c r="C2657" s="15" t="n">
        <v>0</v>
      </c>
      <c r="D2657" s="15" t="s">
        <v>24</v>
      </c>
      <c r="E2657" s="15" t="s">
        <v>26</v>
      </c>
      <c r="F2657" s="15" t="n">
        <v>4</v>
      </c>
      <c r="G2657" s="15" t="s">
        <v>26</v>
      </c>
      <c r="H2657" s="15" t="s">
        <v>26</v>
      </c>
      <c r="I2657" s="15" t="s">
        <v>102</v>
      </c>
      <c r="J2657" s="15" t="s">
        <v>24</v>
      </c>
      <c r="K2657" s="15" t="s">
        <v>26</v>
      </c>
      <c r="L2657" s="15" t="s">
        <v>24</v>
      </c>
      <c r="M2657" s="15" t="s">
        <v>24</v>
      </c>
      <c r="N2657" s="15" t="s">
        <v>26</v>
      </c>
      <c r="O2657" s="15" t="s">
        <v>24</v>
      </c>
      <c r="P2657" s="15" t="s">
        <v>25</v>
      </c>
      <c r="Q2657" s="15" t="s">
        <v>24</v>
      </c>
      <c r="R2657" s="15" t="s">
        <v>17</v>
      </c>
      <c r="S2657" s="18" t="n">
        <v>89.6</v>
      </c>
      <c r="T2657" s="15" t="n">
        <v>365.65</v>
      </c>
      <c r="U2657" s="15" t="s">
        <v>26</v>
      </c>
      <c r="V2657" s="18" t="n">
        <f aca="false">IF(ISNUMBER(T2657),T2657,0)</f>
        <v>365.65</v>
      </c>
      <c r="W2657" s="15" t="n">
        <f aca="false">IF(U2657="Yes",1,0)</f>
        <v>1</v>
      </c>
      <c r="X2657" s="15" t="str">
        <f aca="false">IF(F2657&lt;=12,"0-12 months",IF(F2657&lt;=24,"13-24 months",IF(F2657&lt;=48,"25-48 months","49-72 months")))</f>
        <v>0-12 months</v>
      </c>
      <c r="Y2657" s="15" t="str">
        <f aca="false">IF(C2657=1,"Yes","No")</f>
        <v>No</v>
      </c>
      <c r="Z2657" s="15" t="n">
        <f aca="false">COUNTIF(J2657:O2657,"Yes")</f>
        <v>2</v>
      </c>
      <c r="AA2657" s="18" t="n">
        <f aca="false">S2657*W2657</f>
        <v>89.6</v>
      </c>
      <c r="AB2657" s="15" t="n">
        <f aca="false">(P2657="Month-to-month")+(I2657="Fiber optic")+(R2657="Electronic check")+(F2657&lt;=12)+(M2657="No")+(J2657="No")</f>
        <v>5</v>
      </c>
      <c r="AC2657" s="15" t="str">
        <f aca="false">IF(AB2657&gt;=5,"High",IF(AB2657&gt;=3,"Medium","Low"))</f>
        <v>High</v>
      </c>
    </row>
    <row r="2658" customFormat="false" ht="15" hidden="false" customHeight="false" outlineLevel="0" collapsed="false">
      <c r="A2658" s="15" t="s">
        <v>2755</v>
      </c>
      <c r="B2658" s="15" t="s">
        <v>94</v>
      </c>
      <c r="C2658" s="15" t="n">
        <v>0</v>
      </c>
      <c r="D2658" s="15" t="s">
        <v>24</v>
      </c>
      <c r="E2658" s="15" t="s">
        <v>24</v>
      </c>
      <c r="F2658" s="15" t="n">
        <v>39</v>
      </c>
      <c r="G2658" s="15" t="s">
        <v>26</v>
      </c>
      <c r="H2658" s="15" t="s">
        <v>24</v>
      </c>
      <c r="I2658" s="15" t="s">
        <v>96</v>
      </c>
      <c r="J2658" s="15" t="s">
        <v>24</v>
      </c>
      <c r="K2658" s="15" t="s">
        <v>24</v>
      </c>
      <c r="L2658" s="15" t="s">
        <v>24</v>
      </c>
      <c r="M2658" s="15" t="s">
        <v>26</v>
      </c>
      <c r="N2658" s="15" t="s">
        <v>24</v>
      </c>
      <c r="O2658" s="15" t="s">
        <v>26</v>
      </c>
      <c r="P2658" s="15" t="s">
        <v>27</v>
      </c>
      <c r="Q2658" s="15" t="s">
        <v>24</v>
      </c>
      <c r="R2658" s="15" t="s">
        <v>15</v>
      </c>
      <c r="S2658" s="18" t="n">
        <v>59.3</v>
      </c>
      <c r="T2658" s="15" t="n">
        <v>2209.15</v>
      </c>
      <c r="U2658" s="15" t="s">
        <v>24</v>
      </c>
      <c r="V2658" s="18" t="n">
        <f aca="false">IF(ISNUMBER(T2658),T2658,0)</f>
        <v>2209.15</v>
      </c>
      <c r="W2658" s="15" t="n">
        <f aca="false">IF(U2658="Yes",1,0)</f>
        <v>0</v>
      </c>
      <c r="X2658" s="15" t="str">
        <f aca="false">IF(F2658&lt;=12,"0-12 months",IF(F2658&lt;=24,"13-24 months",IF(F2658&lt;=48,"25-48 months","49-72 months")))</f>
        <v>25-48 months</v>
      </c>
      <c r="Y2658" s="15" t="str">
        <f aca="false">IF(C2658=1,"Yes","No")</f>
        <v>No</v>
      </c>
      <c r="Z2658" s="15" t="n">
        <f aca="false">COUNTIF(J2658:O2658,"Yes")</f>
        <v>2</v>
      </c>
      <c r="AA2658" s="18" t="n">
        <f aca="false">S2658*W2658</f>
        <v>0</v>
      </c>
      <c r="AB2658" s="15" t="n">
        <f aca="false">(P2658="Month-to-month")+(I2658="Fiber optic")+(R2658="Electronic check")+(F2658&lt;=12)+(M2658="No")+(J2658="No")</f>
        <v>2</v>
      </c>
      <c r="AC2658" s="15" t="str">
        <f aca="false">IF(AB2658&gt;=5,"High",IF(AB2658&gt;=3,"Medium","Low"))</f>
        <v>Low</v>
      </c>
    </row>
    <row r="2659" customFormat="false" ht="15" hidden="false" customHeight="false" outlineLevel="0" collapsed="false">
      <c r="A2659" s="15" t="s">
        <v>2756</v>
      </c>
      <c r="B2659" s="15" t="s">
        <v>94</v>
      </c>
      <c r="C2659" s="15" t="n">
        <v>0</v>
      </c>
      <c r="D2659" s="15" t="s">
        <v>24</v>
      </c>
      <c r="E2659" s="15" t="s">
        <v>24</v>
      </c>
      <c r="F2659" s="15" t="n">
        <v>29</v>
      </c>
      <c r="G2659" s="15" t="s">
        <v>26</v>
      </c>
      <c r="H2659" s="15" t="s">
        <v>26</v>
      </c>
      <c r="I2659" s="15" t="s">
        <v>96</v>
      </c>
      <c r="J2659" s="15" t="s">
        <v>26</v>
      </c>
      <c r="K2659" s="15" t="s">
        <v>24</v>
      </c>
      <c r="L2659" s="15" t="s">
        <v>24</v>
      </c>
      <c r="M2659" s="15" t="s">
        <v>24</v>
      </c>
      <c r="N2659" s="15" t="s">
        <v>24</v>
      </c>
      <c r="O2659" s="15" t="s">
        <v>26</v>
      </c>
      <c r="P2659" s="15" t="s">
        <v>25</v>
      </c>
      <c r="Q2659" s="15" t="s">
        <v>26</v>
      </c>
      <c r="R2659" s="15" t="s">
        <v>15</v>
      </c>
      <c r="S2659" s="18" t="n">
        <v>66.1</v>
      </c>
      <c r="T2659" s="15" t="n">
        <v>1912.15</v>
      </c>
      <c r="U2659" s="15" t="s">
        <v>24</v>
      </c>
      <c r="V2659" s="18" t="n">
        <f aca="false">IF(ISNUMBER(T2659),T2659,0)</f>
        <v>1912.15</v>
      </c>
      <c r="W2659" s="15" t="n">
        <f aca="false">IF(U2659="Yes",1,0)</f>
        <v>0</v>
      </c>
      <c r="X2659" s="15" t="str">
        <f aca="false">IF(F2659&lt;=12,"0-12 months",IF(F2659&lt;=24,"13-24 months",IF(F2659&lt;=48,"25-48 months","49-72 months")))</f>
        <v>25-48 months</v>
      </c>
      <c r="Y2659" s="15" t="str">
        <f aca="false">IF(C2659=1,"Yes","No")</f>
        <v>No</v>
      </c>
      <c r="Z2659" s="15" t="n">
        <f aca="false">COUNTIF(J2659:O2659,"Yes")</f>
        <v>2</v>
      </c>
      <c r="AA2659" s="18" t="n">
        <f aca="false">S2659*W2659</f>
        <v>0</v>
      </c>
      <c r="AB2659" s="15" t="n">
        <f aca="false">(P2659="Month-to-month")+(I2659="Fiber optic")+(R2659="Electronic check")+(F2659&lt;=12)+(M2659="No")+(J2659="No")</f>
        <v>3</v>
      </c>
      <c r="AC2659" s="15" t="str">
        <f aca="false">IF(AB2659&gt;=5,"High",IF(AB2659&gt;=3,"Medium","Low"))</f>
        <v>Medium</v>
      </c>
    </row>
    <row r="2660" customFormat="false" ht="15" hidden="false" customHeight="false" outlineLevel="0" collapsed="false">
      <c r="A2660" s="15" t="s">
        <v>2757</v>
      </c>
      <c r="B2660" s="15" t="s">
        <v>94</v>
      </c>
      <c r="C2660" s="15" t="n">
        <v>0</v>
      </c>
      <c r="D2660" s="15" t="s">
        <v>26</v>
      </c>
      <c r="E2660" s="15" t="s">
        <v>26</v>
      </c>
      <c r="F2660" s="15" t="n">
        <v>14</v>
      </c>
      <c r="G2660" s="15" t="s">
        <v>26</v>
      </c>
      <c r="H2660" s="15" t="s">
        <v>24</v>
      </c>
      <c r="I2660" s="15" t="s">
        <v>24</v>
      </c>
      <c r="J2660" s="15" t="s">
        <v>28</v>
      </c>
      <c r="K2660" s="15" t="s">
        <v>28</v>
      </c>
      <c r="L2660" s="15" t="s">
        <v>28</v>
      </c>
      <c r="M2660" s="15" t="s">
        <v>28</v>
      </c>
      <c r="N2660" s="15" t="s">
        <v>28</v>
      </c>
      <c r="O2660" s="15" t="s">
        <v>28</v>
      </c>
      <c r="P2660" s="15" t="s">
        <v>29</v>
      </c>
      <c r="Q2660" s="15" t="s">
        <v>24</v>
      </c>
      <c r="R2660" s="15" t="s">
        <v>17</v>
      </c>
      <c r="S2660" s="18" t="n">
        <v>18.8</v>
      </c>
      <c r="T2660" s="15" t="n">
        <v>255.55</v>
      </c>
      <c r="U2660" s="15" t="s">
        <v>24</v>
      </c>
      <c r="V2660" s="18" t="n">
        <f aca="false">IF(ISNUMBER(T2660),T2660,0)</f>
        <v>255.55</v>
      </c>
      <c r="W2660" s="15" t="n">
        <f aca="false">IF(U2660="Yes",1,0)</f>
        <v>0</v>
      </c>
      <c r="X2660" s="15" t="str">
        <f aca="false">IF(F2660&lt;=12,"0-12 months",IF(F2660&lt;=24,"13-24 months",IF(F2660&lt;=48,"25-48 months","49-72 months")))</f>
        <v>13-24 months</v>
      </c>
      <c r="Y2660" s="15" t="str">
        <f aca="false">IF(C2660=1,"Yes","No")</f>
        <v>No</v>
      </c>
      <c r="Z2660" s="15" t="n">
        <f aca="false">COUNTIF(J2660:O2660,"Yes")</f>
        <v>0</v>
      </c>
      <c r="AA2660" s="18" t="n">
        <f aca="false">S2660*W2660</f>
        <v>0</v>
      </c>
      <c r="AB2660" s="15" t="n">
        <f aca="false">(P2660="Month-to-month")+(I2660="Fiber optic")+(R2660="Electronic check")+(F2660&lt;=12)+(M2660="No")+(J2660="No")</f>
        <v>0</v>
      </c>
      <c r="AC2660" s="15" t="str">
        <f aca="false">IF(AB2660&gt;=5,"High",IF(AB2660&gt;=3,"Medium","Low"))</f>
        <v>Low</v>
      </c>
    </row>
    <row r="2661" customFormat="false" ht="15" hidden="false" customHeight="false" outlineLevel="0" collapsed="false">
      <c r="A2661" s="15" t="s">
        <v>2758</v>
      </c>
      <c r="B2661" s="15" t="s">
        <v>94</v>
      </c>
      <c r="C2661" s="15" t="n">
        <v>0</v>
      </c>
      <c r="D2661" s="15" t="s">
        <v>24</v>
      </c>
      <c r="E2661" s="15" t="s">
        <v>24</v>
      </c>
      <c r="F2661" s="15" t="n">
        <v>61</v>
      </c>
      <c r="G2661" s="15" t="s">
        <v>26</v>
      </c>
      <c r="H2661" s="15" t="s">
        <v>26</v>
      </c>
      <c r="I2661" s="15" t="s">
        <v>96</v>
      </c>
      <c r="J2661" s="15" t="s">
        <v>26</v>
      </c>
      <c r="K2661" s="15" t="s">
        <v>24</v>
      </c>
      <c r="L2661" s="15" t="s">
        <v>26</v>
      </c>
      <c r="M2661" s="15" t="s">
        <v>26</v>
      </c>
      <c r="N2661" s="15" t="s">
        <v>26</v>
      </c>
      <c r="O2661" s="15" t="s">
        <v>26</v>
      </c>
      <c r="P2661" s="15" t="s">
        <v>29</v>
      </c>
      <c r="Q2661" s="15" t="s">
        <v>24</v>
      </c>
      <c r="R2661" s="15" t="s">
        <v>21</v>
      </c>
      <c r="S2661" s="18" t="n">
        <v>86.45</v>
      </c>
      <c r="T2661" s="15" t="n">
        <v>5175.3</v>
      </c>
      <c r="U2661" s="15" t="s">
        <v>24</v>
      </c>
      <c r="V2661" s="18" t="n">
        <f aca="false">IF(ISNUMBER(T2661),T2661,0)</f>
        <v>5175.3</v>
      </c>
      <c r="W2661" s="15" t="n">
        <f aca="false">IF(U2661="Yes",1,0)</f>
        <v>0</v>
      </c>
      <c r="X2661" s="15" t="str">
        <f aca="false">IF(F2661&lt;=12,"0-12 months",IF(F2661&lt;=24,"13-24 months",IF(F2661&lt;=48,"25-48 months","49-72 months")))</f>
        <v>49-72 months</v>
      </c>
      <c r="Y2661" s="15" t="str">
        <f aca="false">IF(C2661=1,"Yes","No")</f>
        <v>No</v>
      </c>
      <c r="Z2661" s="15" t="n">
        <f aca="false">COUNTIF(J2661:O2661,"Yes")</f>
        <v>5</v>
      </c>
      <c r="AA2661" s="18" t="n">
        <f aca="false">S2661*W2661</f>
        <v>0</v>
      </c>
      <c r="AB2661" s="15" t="n">
        <f aca="false">(P2661="Month-to-month")+(I2661="Fiber optic")+(R2661="Electronic check")+(F2661&lt;=12)+(M2661="No")+(J2661="No")</f>
        <v>0</v>
      </c>
      <c r="AC2661" s="15" t="str">
        <f aca="false">IF(AB2661&gt;=5,"High",IF(AB2661&gt;=3,"Medium","Low"))</f>
        <v>Low</v>
      </c>
    </row>
    <row r="2662" customFormat="false" ht="15" hidden="false" customHeight="false" outlineLevel="0" collapsed="false">
      <c r="A2662" s="15" t="s">
        <v>2759</v>
      </c>
      <c r="B2662" s="15" t="s">
        <v>98</v>
      </c>
      <c r="C2662" s="15" t="n">
        <v>0</v>
      </c>
      <c r="D2662" s="15" t="s">
        <v>24</v>
      </c>
      <c r="E2662" s="15" t="s">
        <v>26</v>
      </c>
      <c r="F2662" s="15" t="n">
        <v>13</v>
      </c>
      <c r="G2662" s="15" t="s">
        <v>26</v>
      </c>
      <c r="H2662" s="15" t="s">
        <v>24</v>
      </c>
      <c r="I2662" s="15" t="s">
        <v>96</v>
      </c>
      <c r="J2662" s="15" t="s">
        <v>26</v>
      </c>
      <c r="K2662" s="15" t="s">
        <v>24</v>
      </c>
      <c r="L2662" s="15" t="s">
        <v>24</v>
      </c>
      <c r="M2662" s="15" t="s">
        <v>24</v>
      </c>
      <c r="N2662" s="15" t="s">
        <v>24</v>
      </c>
      <c r="O2662" s="15" t="s">
        <v>24</v>
      </c>
      <c r="P2662" s="15" t="s">
        <v>25</v>
      </c>
      <c r="Q2662" s="15" t="s">
        <v>26</v>
      </c>
      <c r="R2662" s="15" t="s">
        <v>21</v>
      </c>
      <c r="S2662" s="18" t="n">
        <v>52.1</v>
      </c>
      <c r="T2662" s="15" t="n">
        <v>670.65</v>
      </c>
      <c r="U2662" s="15" t="s">
        <v>24</v>
      </c>
      <c r="V2662" s="18" t="n">
        <f aca="false">IF(ISNUMBER(T2662),T2662,0)</f>
        <v>670.65</v>
      </c>
      <c r="W2662" s="15" t="n">
        <f aca="false">IF(U2662="Yes",1,0)</f>
        <v>0</v>
      </c>
      <c r="X2662" s="15" t="str">
        <f aca="false">IF(F2662&lt;=12,"0-12 months",IF(F2662&lt;=24,"13-24 months",IF(F2662&lt;=48,"25-48 months","49-72 months")))</f>
        <v>13-24 months</v>
      </c>
      <c r="Y2662" s="15" t="str">
        <f aca="false">IF(C2662=1,"Yes","No")</f>
        <v>No</v>
      </c>
      <c r="Z2662" s="15" t="n">
        <f aca="false">COUNTIF(J2662:O2662,"Yes")</f>
        <v>1</v>
      </c>
      <c r="AA2662" s="18" t="n">
        <f aca="false">S2662*W2662</f>
        <v>0</v>
      </c>
      <c r="AB2662" s="15" t="n">
        <f aca="false">(P2662="Month-to-month")+(I2662="Fiber optic")+(R2662="Electronic check")+(F2662&lt;=12)+(M2662="No")+(J2662="No")</f>
        <v>2</v>
      </c>
      <c r="AC2662" s="15" t="str">
        <f aca="false">IF(AB2662&gt;=5,"High",IF(AB2662&gt;=3,"Medium","Low"))</f>
        <v>Low</v>
      </c>
    </row>
    <row r="2663" customFormat="false" ht="15" hidden="false" customHeight="false" outlineLevel="0" collapsed="false">
      <c r="A2663" s="15" t="s">
        <v>2760</v>
      </c>
      <c r="B2663" s="15" t="s">
        <v>94</v>
      </c>
      <c r="C2663" s="15" t="n">
        <v>0</v>
      </c>
      <c r="D2663" s="15" t="s">
        <v>24</v>
      </c>
      <c r="E2663" s="15" t="s">
        <v>24</v>
      </c>
      <c r="F2663" s="15" t="n">
        <v>66</v>
      </c>
      <c r="G2663" s="15" t="s">
        <v>24</v>
      </c>
      <c r="H2663" s="15" t="s">
        <v>95</v>
      </c>
      <c r="I2663" s="15" t="s">
        <v>96</v>
      </c>
      <c r="J2663" s="15" t="s">
        <v>26</v>
      </c>
      <c r="K2663" s="15" t="s">
        <v>26</v>
      </c>
      <c r="L2663" s="15" t="s">
        <v>26</v>
      </c>
      <c r="M2663" s="15" t="s">
        <v>26</v>
      </c>
      <c r="N2663" s="15" t="s">
        <v>24</v>
      </c>
      <c r="O2663" s="15" t="s">
        <v>24</v>
      </c>
      <c r="P2663" s="15" t="s">
        <v>29</v>
      </c>
      <c r="Q2663" s="15" t="s">
        <v>26</v>
      </c>
      <c r="R2663" s="15" t="s">
        <v>17</v>
      </c>
      <c r="S2663" s="18" t="n">
        <v>47.4</v>
      </c>
      <c r="T2663" s="15" t="n">
        <v>3177.25</v>
      </c>
      <c r="U2663" s="15" t="s">
        <v>24</v>
      </c>
      <c r="V2663" s="18" t="n">
        <f aca="false">IF(ISNUMBER(T2663),T2663,0)</f>
        <v>3177.25</v>
      </c>
      <c r="W2663" s="15" t="n">
        <f aca="false">IF(U2663="Yes",1,0)</f>
        <v>0</v>
      </c>
      <c r="X2663" s="15" t="str">
        <f aca="false">IF(F2663&lt;=12,"0-12 months",IF(F2663&lt;=24,"13-24 months",IF(F2663&lt;=48,"25-48 months","49-72 months")))</f>
        <v>49-72 months</v>
      </c>
      <c r="Y2663" s="15" t="str">
        <f aca="false">IF(C2663=1,"Yes","No")</f>
        <v>No</v>
      </c>
      <c r="Z2663" s="15" t="n">
        <f aca="false">COUNTIF(J2663:O2663,"Yes")</f>
        <v>4</v>
      </c>
      <c r="AA2663" s="18" t="n">
        <f aca="false">S2663*W2663</f>
        <v>0</v>
      </c>
      <c r="AB2663" s="15" t="n">
        <f aca="false">(P2663="Month-to-month")+(I2663="Fiber optic")+(R2663="Electronic check")+(F2663&lt;=12)+(M2663="No")+(J2663="No")</f>
        <v>0</v>
      </c>
      <c r="AC2663" s="15" t="str">
        <f aca="false">IF(AB2663&gt;=5,"High",IF(AB2663&gt;=3,"Medium","Low"))</f>
        <v>Low</v>
      </c>
    </row>
    <row r="2664" customFormat="false" ht="15" hidden="false" customHeight="false" outlineLevel="0" collapsed="false">
      <c r="A2664" s="15" t="s">
        <v>2761</v>
      </c>
      <c r="B2664" s="15" t="s">
        <v>98</v>
      </c>
      <c r="C2664" s="15" t="n">
        <v>0</v>
      </c>
      <c r="D2664" s="15" t="s">
        <v>24</v>
      </c>
      <c r="E2664" s="15" t="s">
        <v>24</v>
      </c>
      <c r="F2664" s="15" t="n">
        <v>2</v>
      </c>
      <c r="G2664" s="15" t="s">
        <v>24</v>
      </c>
      <c r="H2664" s="15" t="s">
        <v>95</v>
      </c>
      <c r="I2664" s="15" t="s">
        <v>96</v>
      </c>
      <c r="J2664" s="15" t="s">
        <v>24</v>
      </c>
      <c r="K2664" s="15" t="s">
        <v>24</v>
      </c>
      <c r="L2664" s="15" t="s">
        <v>26</v>
      </c>
      <c r="M2664" s="15" t="s">
        <v>24</v>
      </c>
      <c r="N2664" s="15" t="s">
        <v>26</v>
      </c>
      <c r="O2664" s="15" t="s">
        <v>26</v>
      </c>
      <c r="P2664" s="15" t="s">
        <v>25</v>
      </c>
      <c r="Q2664" s="15" t="s">
        <v>26</v>
      </c>
      <c r="R2664" s="15" t="s">
        <v>15</v>
      </c>
      <c r="S2664" s="18" t="n">
        <v>49.25</v>
      </c>
      <c r="T2664" s="15" t="n">
        <v>90.35</v>
      </c>
      <c r="U2664" s="15" t="s">
        <v>26</v>
      </c>
      <c r="V2664" s="18" t="n">
        <f aca="false">IF(ISNUMBER(T2664),T2664,0)</f>
        <v>90.35</v>
      </c>
      <c r="W2664" s="15" t="n">
        <f aca="false">IF(U2664="Yes",1,0)</f>
        <v>1</v>
      </c>
      <c r="X2664" s="15" t="str">
        <f aca="false">IF(F2664&lt;=12,"0-12 months",IF(F2664&lt;=24,"13-24 months",IF(F2664&lt;=48,"25-48 months","49-72 months")))</f>
        <v>0-12 months</v>
      </c>
      <c r="Y2664" s="15" t="str">
        <f aca="false">IF(C2664=1,"Yes","No")</f>
        <v>No</v>
      </c>
      <c r="Z2664" s="15" t="n">
        <f aca="false">COUNTIF(J2664:O2664,"Yes")</f>
        <v>3</v>
      </c>
      <c r="AA2664" s="18" t="n">
        <f aca="false">S2664*W2664</f>
        <v>49.25</v>
      </c>
      <c r="AB2664" s="15" t="n">
        <f aca="false">(P2664="Month-to-month")+(I2664="Fiber optic")+(R2664="Electronic check")+(F2664&lt;=12)+(M2664="No")+(J2664="No")</f>
        <v>5</v>
      </c>
      <c r="AC2664" s="15" t="str">
        <f aca="false">IF(AB2664&gt;=5,"High",IF(AB2664&gt;=3,"Medium","Low"))</f>
        <v>High</v>
      </c>
    </row>
    <row r="2665" customFormat="false" ht="15" hidden="false" customHeight="false" outlineLevel="0" collapsed="false">
      <c r="A2665" s="15" t="s">
        <v>2762</v>
      </c>
      <c r="B2665" s="15" t="s">
        <v>94</v>
      </c>
      <c r="C2665" s="15" t="n">
        <v>0</v>
      </c>
      <c r="D2665" s="15" t="s">
        <v>26</v>
      </c>
      <c r="E2665" s="15" t="s">
        <v>24</v>
      </c>
      <c r="F2665" s="15" t="n">
        <v>59</v>
      </c>
      <c r="G2665" s="15" t="s">
        <v>26</v>
      </c>
      <c r="H2665" s="15" t="s">
        <v>26</v>
      </c>
      <c r="I2665" s="15" t="s">
        <v>102</v>
      </c>
      <c r="J2665" s="15" t="s">
        <v>26</v>
      </c>
      <c r="K2665" s="15" t="s">
        <v>26</v>
      </c>
      <c r="L2665" s="15" t="s">
        <v>26</v>
      </c>
      <c r="M2665" s="15" t="s">
        <v>24</v>
      </c>
      <c r="N2665" s="15" t="s">
        <v>26</v>
      </c>
      <c r="O2665" s="15" t="s">
        <v>26</v>
      </c>
      <c r="P2665" s="15" t="s">
        <v>27</v>
      </c>
      <c r="Q2665" s="15" t="s">
        <v>26</v>
      </c>
      <c r="R2665" s="15" t="s">
        <v>21</v>
      </c>
      <c r="S2665" s="18" t="n">
        <v>109.15</v>
      </c>
      <c r="T2665" s="15" t="n">
        <v>6557.75</v>
      </c>
      <c r="U2665" s="15" t="s">
        <v>24</v>
      </c>
      <c r="V2665" s="18" t="n">
        <f aca="false">IF(ISNUMBER(T2665),T2665,0)</f>
        <v>6557.75</v>
      </c>
      <c r="W2665" s="15" t="n">
        <f aca="false">IF(U2665="Yes",1,0)</f>
        <v>0</v>
      </c>
      <c r="X2665" s="15" t="str">
        <f aca="false">IF(F2665&lt;=12,"0-12 months",IF(F2665&lt;=24,"13-24 months",IF(F2665&lt;=48,"25-48 months","49-72 months")))</f>
        <v>49-72 months</v>
      </c>
      <c r="Y2665" s="15" t="str">
        <f aca="false">IF(C2665=1,"Yes","No")</f>
        <v>No</v>
      </c>
      <c r="Z2665" s="15" t="n">
        <f aca="false">COUNTIF(J2665:O2665,"Yes")</f>
        <v>5</v>
      </c>
      <c r="AA2665" s="18" t="n">
        <f aca="false">S2665*W2665</f>
        <v>0</v>
      </c>
      <c r="AB2665" s="15" t="n">
        <f aca="false">(P2665="Month-to-month")+(I2665="Fiber optic")+(R2665="Electronic check")+(F2665&lt;=12)+(M2665="No")+(J2665="No")</f>
        <v>2</v>
      </c>
      <c r="AC2665" s="15" t="str">
        <f aca="false">IF(AB2665&gt;=5,"High",IF(AB2665&gt;=3,"Medium","Low"))</f>
        <v>Low</v>
      </c>
    </row>
    <row r="2666" customFormat="false" ht="15" hidden="false" customHeight="false" outlineLevel="0" collapsed="false">
      <c r="A2666" s="15" t="s">
        <v>2763</v>
      </c>
      <c r="B2666" s="15" t="s">
        <v>98</v>
      </c>
      <c r="C2666" s="15" t="n">
        <v>0</v>
      </c>
      <c r="D2666" s="15" t="s">
        <v>26</v>
      </c>
      <c r="E2666" s="15" t="s">
        <v>26</v>
      </c>
      <c r="F2666" s="15" t="n">
        <v>62</v>
      </c>
      <c r="G2666" s="15" t="s">
        <v>26</v>
      </c>
      <c r="H2666" s="15" t="s">
        <v>26</v>
      </c>
      <c r="I2666" s="15" t="s">
        <v>102</v>
      </c>
      <c r="J2666" s="15" t="s">
        <v>26</v>
      </c>
      <c r="K2666" s="15" t="s">
        <v>26</v>
      </c>
      <c r="L2666" s="15" t="s">
        <v>24</v>
      </c>
      <c r="M2666" s="15" t="s">
        <v>24</v>
      </c>
      <c r="N2666" s="15" t="s">
        <v>26</v>
      </c>
      <c r="O2666" s="15" t="s">
        <v>24</v>
      </c>
      <c r="P2666" s="15" t="s">
        <v>27</v>
      </c>
      <c r="Q2666" s="15" t="s">
        <v>26</v>
      </c>
      <c r="R2666" s="15" t="s">
        <v>21</v>
      </c>
      <c r="S2666" s="18" t="n">
        <v>94.95</v>
      </c>
      <c r="T2666" s="15" t="n">
        <v>5791.85</v>
      </c>
      <c r="U2666" s="15" t="s">
        <v>24</v>
      </c>
      <c r="V2666" s="18" t="n">
        <f aca="false">IF(ISNUMBER(T2666),T2666,0)</f>
        <v>5791.85</v>
      </c>
      <c r="W2666" s="15" t="n">
        <f aca="false">IF(U2666="Yes",1,0)</f>
        <v>0</v>
      </c>
      <c r="X2666" s="15" t="str">
        <f aca="false">IF(F2666&lt;=12,"0-12 months",IF(F2666&lt;=24,"13-24 months",IF(F2666&lt;=48,"25-48 months","49-72 months")))</f>
        <v>49-72 months</v>
      </c>
      <c r="Y2666" s="15" t="str">
        <f aca="false">IF(C2666=1,"Yes","No")</f>
        <v>No</v>
      </c>
      <c r="Z2666" s="15" t="n">
        <f aca="false">COUNTIF(J2666:O2666,"Yes")</f>
        <v>3</v>
      </c>
      <c r="AA2666" s="18" t="n">
        <f aca="false">S2666*W2666</f>
        <v>0</v>
      </c>
      <c r="AB2666" s="15" t="n">
        <f aca="false">(P2666="Month-to-month")+(I2666="Fiber optic")+(R2666="Electronic check")+(F2666&lt;=12)+(M2666="No")+(J2666="No")</f>
        <v>2</v>
      </c>
      <c r="AC2666" s="15" t="str">
        <f aca="false">IF(AB2666&gt;=5,"High",IF(AB2666&gt;=3,"Medium","Low"))</f>
        <v>Low</v>
      </c>
    </row>
    <row r="2667" customFormat="false" ht="15" hidden="false" customHeight="false" outlineLevel="0" collapsed="false">
      <c r="A2667" s="15" t="s">
        <v>2764</v>
      </c>
      <c r="B2667" s="15" t="s">
        <v>98</v>
      </c>
      <c r="C2667" s="15" t="n">
        <v>1</v>
      </c>
      <c r="D2667" s="15" t="s">
        <v>26</v>
      </c>
      <c r="E2667" s="15" t="s">
        <v>24</v>
      </c>
      <c r="F2667" s="15" t="n">
        <v>33</v>
      </c>
      <c r="G2667" s="15" t="s">
        <v>26</v>
      </c>
      <c r="H2667" s="15" t="s">
        <v>24</v>
      </c>
      <c r="I2667" s="15" t="s">
        <v>102</v>
      </c>
      <c r="J2667" s="15" t="s">
        <v>26</v>
      </c>
      <c r="K2667" s="15" t="s">
        <v>26</v>
      </c>
      <c r="L2667" s="15" t="s">
        <v>24</v>
      </c>
      <c r="M2667" s="15" t="s">
        <v>26</v>
      </c>
      <c r="N2667" s="15" t="s">
        <v>24</v>
      </c>
      <c r="O2667" s="15" t="s">
        <v>26</v>
      </c>
      <c r="P2667" s="15" t="s">
        <v>27</v>
      </c>
      <c r="Q2667" s="15" t="s">
        <v>26</v>
      </c>
      <c r="R2667" s="15" t="s">
        <v>15</v>
      </c>
      <c r="S2667" s="18" t="n">
        <v>93.55</v>
      </c>
      <c r="T2667" s="15" t="n">
        <v>3055.5</v>
      </c>
      <c r="U2667" s="15" t="s">
        <v>24</v>
      </c>
      <c r="V2667" s="18" t="n">
        <f aca="false">IF(ISNUMBER(T2667),T2667,0)</f>
        <v>3055.5</v>
      </c>
      <c r="W2667" s="15" t="n">
        <f aca="false">IF(U2667="Yes",1,0)</f>
        <v>0</v>
      </c>
      <c r="X2667" s="15" t="str">
        <f aca="false">IF(F2667&lt;=12,"0-12 months",IF(F2667&lt;=24,"13-24 months",IF(F2667&lt;=48,"25-48 months","49-72 months")))</f>
        <v>25-48 months</v>
      </c>
      <c r="Y2667" s="15" t="str">
        <f aca="false">IF(C2667=1,"Yes","No")</f>
        <v>Yes</v>
      </c>
      <c r="Z2667" s="15" t="n">
        <f aca="false">COUNTIF(J2667:O2667,"Yes")</f>
        <v>4</v>
      </c>
      <c r="AA2667" s="18" t="n">
        <f aca="false">S2667*W2667</f>
        <v>0</v>
      </c>
      <c r="AB2667" s="15" t="n">
        <f aca="false">(P2667="Month-to-month")+(I2667="Fiber optic")+(R2667="Electronic check")+(F2667&lt;=12)+(M2667="No")+(J2667="No")</f>
        <v>2</v>
      </c>
      <c r="AC2667" s="15" t="str">
        <f aca="false">IF(AB2667&gt;=5,"High",IF(AB2667&gt;=3,"Medium","Low"))</f>
        <v>Low</v>
      </c>
    </row>
    <row r="2668" customFormat="false" ht="15" hidden="false" customHeight="false" outlineLevel="0" collapsed="false">
      <c r="A2668" s="15" t="s">
        <v>2765</v>
      </c>
      <c r="B2668" s="15" t="s">
        <v>98</v>
      </c>
      <c r="C2668" s="15" t="n">
        <v>0</v>
      </c>
      <c r="D2668" s="15" t="s">
        <v>24</v>
      </c>
      <c r="E2668" s="15" t="s">
        <v>26</v>
      </c>
      <c r="F2668" s="15" t="n">
        <v>66</v>
      </c>
      <c r="G2668" s="15" t="s">
        <v>26</v>
      </c>
      <c r="H2668" s="15" t="s">
        <v>24</v>
      </c>
      <c r="I2668" s="15" t="s">
        <v>96</v>
      </c>
      <c r="J2668" s="15" t="s">
        <v>24</v>
      </c>
      <c r="K2668" s="15" t="s">
        <v>26</v>
      </c>
      <c r="L2668" s="15" t="s">
        <v>26</v>
      </c>
      <c r="M2668" s="15" t="s">
        <v>26</v>
      </c>
      <c r="N2668" s="15" t="s">
        <v>26</v>
      </c>
      <c r="O2668" s="15" t="s">
        <v>26</v>
      </c>
      <c r="P2668" s="15" t="s">
        <v>29</v>
      </c>
      <c r="Q2668" s="15" t="s">
        <v>26</v>
      </c>
      <c r="R2668" s="15" t="s">
        <v>21</v>
      </c>
      <c r="S2668" s="18" t="n">
        <v>79.5</v>
      </c>
      <c r="T2668" s="15" t="n">
        <v>5196.1</v>
      </c>
      <c r="U2668" s="15" t="s">
        <v>24</v>
      </c>
      <c r="V2668" s="18" t="n">
        <f aca="false">IF(ISNUMBER(T2668),T2668,0)</f>
        <v>5196.1</v>
      </c>
      <c r="W2668" s="15" t="n">
        <f aca="false">IF(U2668="Yes",1,0)</f>
        <v>0</v>
      </c>
      <c r="X2668" s="15" t="str">
        <f aca="false">IF(F2668&lt;=12,"0-12 months",IF(F2668&lt;=24,"13-24 months",IF(F2668&lt;=48,"25-48 months","49-72 months")))</f>
        <v>49-72 months</v>
      </c>
      <c r="Y2668" s="15" t="str">
        <f aca="false">IF(C2668=1,"Yes","No")</f>
        <v>No</v>
      </c>
      <c r="Z2668" s="15" t="n">
        <f aca="false">COUNTIF(J2668:O2668,"Yes")</f>
        <v>5</v>
      </c>
      <c r="AA2668" s="18" t="n">
        <f aca="false">S2668*W2668</f>
        <v>0</v>
      </c>
      <c r="AB2668" s="15" t="n">
        <f aca="false">(P2668="Month-to-month")+(I2668="Fiber optic")+(R2668="Electronic check")+(F2668&lt;=12)+(M2668="No")+(J2668="No")</f>
        <v>1</v>
      </c>
      <c r="AC2668" s="15" t="str">
        <f aca="false">IF(AB2668&gt;=5,"High",IF(AB2668&gt;=3,"Medium","Low"))</f>
        <v>Low</v>
      </c>
    </row>
    <row r="2669" customFormat="false" ht="15" hidden="false" customHeight="false" outlineLevel="0" collapsed="false">
      <c r="A2669" s="15" t="s">
        <v>2766</v>
      </c>
      <c r="B2669" s="15" t="s">
        <v>94</v>
      </c>
      <c r="C2669" s="15" t="n">
        <v>0</v>
      </c>
      <c r="D2669" s="15" t="s">
        <v>24</v>
      </c>
      <c r="E2669" s="15" t="s">
        <v>24</v>
      </c>
      <c r="F2669" s="15" t="n">
        <v>72</v>
      </c>
      <c r="G2669" s="15" t="s">
        <v>26</v>
      </c>
      <c r="H2669" s="15" t="s">
        <v>26</v>
      </c>
      <c r="I2669" s="15" t="s">
        <v>102</v>
      </c>
      <c r="J2669" s="15" t="s">
        <v>26</v>
      </c>
      <c r="K2669" s="15" t="s">
        <v>26</v>
      </c>
      <c r="L2669" s="15" t="s">
        <v>26</v>
      </c>
      <c r="M2669" s="15" t="s">
        <v>26</v>
      </c>
      <c r="N2669" s="15" t="s">
        <v>26</v>
      </c>
      <c r="O2669" s="15" t="s">
        <v>26</v>
      </c>
      <c r="P2669" s="15" t="s">
        <v>29</v>
      </c>
      <c r="Q2669" s="15" t="s">
        <v>24</v>
      </c>
      <c r="R2669" s="15" t="s">
        <v>21</v>
      </c>
      <c r="S2669" s="18" t="n">
        <v>115.05</v>
      </c>
      <c r="T2669" s="15" t="n">
        <v>8405</v>
      </c>
      <c r="U2669" s="15" t="s">
        <v>24</v>
      </c>
      <c r="V2669" s="18" t="n">
        <f aca="false">IF(ISNUMBER(T2669),T2669,0)</f>
        <v>8405</v>
      </c>
      <c r="W2669" s="15" t="n">
        <f aca="false">IF(U2669="Yes",1,0)</f>
        <v>0</v>
      </c>
      <c r="X2669" s="15" t="str">
        <f aca="false">IF(F2669&lt;=12,"0-12 months",IF(F2669&lt;=24,"13-24 months",IF(F2669&lt;=48,"25-48 months","49-72 months")))</f>
        <v>49-72 months</v>
      </c>
      <c r="Y2669" s="15" t="str">
        <f aca="false">IF(C2669=1,"Yes","No")</f>
        <v>No</v>
      </c>
      <c r="Z2669" s="15" t="n">
        <f aca="false">COUNTIF(J2669:O2669,"Yes")</f>
        <v>6</v>
      </c>
      <c r="AA2669" s="18" t="n">
        <f aca="false">S2669*W2669</f>
        <v>0</v>
      </c>
      <c r="AB2669" s="15" t="n">
        <f aca="false">(P2669="Month-to-month")+(I2669="Fiber optic")+(R2669="Electronic check")+(F2669&lt;=12)+(M2669="No")+(J2669="No")</f>
        <v>1</v>
      </c>
      <c r="AC2669" s="15" t="str">
        <f aca="false">IF(AB2669&gt;=5,"High",IF(AB2669&gt;=3,"Medium","Low"))</f>
        <v>Low</v>
      </c>
    </row>
    <row r="2670" customFormat="false" ht="15" hidden="false" customHeight="false" outlineLevel="0" collapsed="false">
      <c r="A2670" s="15" t="s">
        <v>2767</v>
      </c>
      <c r="B2670" s="15" t="s">
        <v>98</v>
      </c>
      <c r="C2670" s="15" t="n">
        <v>0</v>
      </c>
      <c r="D2670" s="15" t="s">
        <v>24</v>
      </c>
      <c r="E2670" s="15" t="s">
        <v>26</v>
      </c>
      <c r="F2670" s="15" t="n">
        <v>1</v>
      </c>
      <c r="G2670" s="15" t="s">
        <v>26</v>
      </c>
      <c r="H2670" s="15" t="s">
        <v>24</v>
      </c>
      <c r="I2670" s="15" t="s">
        <v>24</v>
      </c>
      <c r="J2670" s="15" t="s">
        <v>28</v>
      </c>
      <c r="K2670" s="15" t="s">
        <v>28</v>
      </c>
      <c r="L2670" s="15" t="s">
        <v>28</v>
      </c>
      <c r="M2670" s="15" t="s">
        <v>28</v>
      </c>
      <c r="N2670" s="15" t="s">
        <v>28</v>
      </c>
      <c r="O2670" s="15" t="s">
        <v>28</v>
      </c>
      <c r="P2670" s="15" t="s">
        <v>25</v>
      </c>
      <c r="Q2670" s="15" t="s">
        <v>24</v>
      </c>
      <c r="R2670" s="15" t="s">
        <v>17</v>
      </c>
      <c r="S2670" s="18" t="n">
        <v>19.75</v>
      </c>
      <c r="T2670" s="15" t="n">
        <v>19.75</v>
      </c>
      <c r="U2670" s="15" t="s">
        <v>26</v>
      </c>
      <c r="V2670" s="18" t="n">
        <f aca="false">IF(ISNUMBER(T2670),T2670,0)</f>
        <v>19.75</v>
      </c>
      <c r="W2670" s="15" t="n">
        <f aca="false">IF(U2670="Yes",1,0)</f>
        <v>1</v>
      </c>
      <c r="X2670" s="15" t="str">
        <f aca="false">IF(F2670&lt;=12,"0-12 months",IF(F2670&lt;=24,"13-24 months",IF(F2670&lt;=48,"25-48 months","49-72 months")))</f>
        <v>0-12 months</v>
      </c>
      <c r="Y2670" s="15" t="str">
        <f aca="false">IF(C2670=1,"Yes","No")</f>
        <v>No</v>
      </c>
      <c r="Z2670" s="15" t="n">
        <f aca="false">COUNTIF(J2670:O2670,"Yes")</f>
        <v>0</v>
      </c>
      <c r="AA2670" s="18" t="n">
        <f aca="false">S2670*W2670</f>
        <v>19.75</v>
      </c>
      <c r="AB2670" s="15" t="n">
        <f aca="false">(P2670="Month-to-month")+(I2670="Fiber optic")+(R2670="Electronic check")+(F2670&lt;=12)+(M2670="No")+(J2670="No")</f>
        <v>2</v>
      </c>
      <c r="AC2670" s="15" t="str">
        <f aca="false">IF(AB2670&gt;=5,"High",IF(AB2670&gt;=3,"Medium","Low"))</f>
        <v>Low</v>
      </c>
    </row>
    <row r="2671" customFormat="false" ht="15" hidden="false" customHeight="false" outlineLevel="0" collapsed="false">
      <c r="A2671" s="15" t="s">
        <v>2768</v>
      </c>
      <c r="B2671" s="15" t="s">
        <v>94</v>
      </c>
      <c r="C2671" s="15" t="n">
        <v>0</v>
      </c>
      <c r="D2671" s="15" t="s">
        <v>24</v>
      </c>
      <c r="E2671" s="15" t="s">
        <v>24</v>
      </c>
      <c r="F2671" s="15" t="n">
        <v>19</v>
      </c>
      <c r="G2671" s="15" t="s">
        <v>26</v>
      </c>
      <c r="H2671" s="15" t="s">
        <v>26</v>
      </c>
      <c r="I2671" s="15" t="s">
        <v>102</v>
      </c>
      <c r="J2671" s="15" t="s">
        <v>26</v>
      </c>
      <c r="K2671" s="15" t="s">
        <v>26</v>
      </c>
      <c r="L2671" s="15" t="s">
        <v>24</v>
      </c>
      <c r="M2671" s="15" t="s">
        <v>24</v>
      </c>
      <c r="N2671" s="15" t="s">
        <v>24</v>
      </c>
      <c r="O2671" s="15" t="s">
        <v>26</v>
      </c>
      <c r="P2671" s="15" t="s">
        <v>25</v>
      </c>
      <c r="Q2671" s="15" t="s">
        <v>26</v>
      </c>
      <c r="R2671" s="15" t="s">
        <v>15</v>
      </c>
      <c r="S2671" s="18" t="n">
        <v>95.15</v>
      </c>
      <c r="T2671" s="15" t="n">
        <v>1789.25</v>
      </c>
      <c r="U2671" s="15" t="s">
        <v>26</v>
      </c>
      <c r="V2671" s="18" t="n">
        <f aca="false">IF(ISNUMBER(T2671),T2671,0)</f>
        <v>1789.25</v>
      </c>
      <c r="W2671" s="15" t="n">
        <f aca="false">IF(U2671="Yes",1,0)</f>
        <v>1</v>
      </c>
      <c r="X2671" s="15" t="str">
        <f aca="false">IF(F2671&lt;=12,"0-12 months",IF(F2671&lt;=24,"13-24 months",IF(F2671&lt;=48,"25-48 months","49-72 months")))</f>
        <v>13-24 months</v>
      </c>
      <c r="Y2671" s="15" t="str">
        <f aca="false">IF(C2671=1,"Yes","No")</f>
        <v>No</v>
      </c>
      <c r="Z2671" s="15" t="n">
        <f aca="false">COUNTIF(J2671:O2671,"Yes")</f>
        <v>3</v>
      </c>
      <c r="AA2671" s="18" t="n">
        <f aca="false">S2671*W2671</f>
        <v>95.15</v>
      </c>
      <c r="AB2671" s="15" t="n">
        <f aca="false">(P2671="Month-to-month")+(I2671="Fiber optic")+(R2671="Electronic check")+(F2671&lt;=12)+(M2671="No")+(J2671="No")</f>
        <v>4</v>
      </c>
      <c r="AC2671" s="15" t="str">
        <f aca="false">IF(AB2671&gt;=5,"High",IF(AB2671&gt;=3,"Medium","Low"))</f>
        <v>Medium</v>
      </c>
    </row>
    <row r="2672" customFormat="false" ht="15" hidden="false" customHeight="false" outlineLevel="0" collapsed="false">
      <c r="A2672" s="15" t="s">
        <v>2769</v>
      </c>
      <c r="B2672" s="15" t="s">
        <v>94</v>
      </c>
      <c r="C2672" s="15" t="n">
        <v>0</v>
      </c>
      <c r="D2672" s="15" t="s">
        <v>26</v>
      </c>
      <c r="E2672" s="15" t="s">
        <v>26</v>
      </c>
      <c r="F2672" s="15" t="n">
        <v>51</v>
      </c>
      <c r="G2672" s="15" t="s">
        <v>26</v>
      </c>
      <c r="H2672" s="15" t="s">
        <v>26</v>
      </c>
      <c r="I2672" s="15" t="s">
        <v>102</v>
      </c>
      <c r="J2672" s="15" t="s">
        <v>26</v>
      </c>
      <c r="K2672" s="15" t="s">
        <v>24</v>
      </c>
      <c r="L2672" s="15" t="s">
        <v>24</v>
      </c>
      <c r="M2672" s="15" t="s">
        <v>26</v>
      </c>
      <c r="N2672" s="15" t="s">
        <v>26</v>
      </c>
      <c r="O2672" s="15" t="s">
        <v>24</v>
      </c>
      <c r="P2672" s="15" t="s">
        <v>27</v>
      </c>
      <c r="Q2672" s="15" t="s">
        <v>26</v>
      </c>
      <c r="R2672" s="15" t="s">
        <v>17</v>
      </c>
      <c r="S2672" s="18" t="n">
        <v>95.15</v>
      </c>
      <c r="T2672" s="15" t="n">
        <v>5000.05</v>
      </c>
      <c r="U2672" s="15" t="s">
        <v>24</v>
      </c>
      <c r="V2672" s="18" t="n">
        <f aca="false">IF(ISNUMBER(T2672),T2672,0)</f>
        <v>5000.05</v>
      </c>
      <c r="W2672" s="15" t="n">
        <f aca="false">IF(U2672="Yes",1,0)</f>
        <v>0</v>
      </c>
      <c r="X2672" s="15" t="str">
        <f aca="false">IF(F2672&lt;=12,"0-12 months",IF(F2672&lt;=24,"13-24 months",IF(F2672&lt;=48,"25-48 months","49-72 months")))</f>
        <v>49-72 months</v>
      </c>
      <c r="Y2672" s="15" t="str">
        <f aca="false">IF(C2672=1,"Yes","No")</f>
        <v>No</v>
      </c>
      <c r="Z2672" s="15" t="n">
        <f aca="false">COUNTIF(J2672:O2672,"Yes")</f>
        <v>3</v>
      </c>
      <c r="AA2672" s="18" t="n">
        <f aca="false">S2672*W2672</f>
        <v>0</v>
      </c>
      <c r="AB2672" s="15" t="n">
        <f aca="false">(P2672="Month-to-month")+(I2672="Fiber optic")+(R2672="Electronic check")+(F2672&lt;=12)+(M2672="No")+(J2672="No")</f>
        <v>1</v>
      </c>
      <c r="AC2672" s="15" t="str">
        <f aca="false">IF(AB2672&gt;=5,"High",IF(AB2672&gt;=3,"Medium","Low"))</f>
        <v>Low</v>
      </c>
    </row>
    <row r="2673" customFormat="false" ht="15" hidden="false" customHeight="false" outlineLevel="0" collapsed="false">
      <c r="A2673" s="15" t="s">
        <v>2770</v>
      </c>
      <c r="B2673" s="15" t="s">
        <v>98</v>
      </c>
      <c r="C2673" s="15" t="n">
        <v>0</v>
      </c>
      <c r="D2673" s="15" t="s">
        <v>24</v>
      </c>
      <c r="E2673" s="15" t="s">
        <v>24</v>
      </c>
      <c r="F2673" s="15" t="n">
        <v>63</v>
      </c>
      <c r="G2673" s="15" t="s">
        <v>26</v>
      </c>
      <c r="H2673" s="15" t="s">
        <v>26</v>
      </c>
      <c r="I2673" s="15" t="s">
        <v>102</v>
      </c>
      <c r="J2673" s="15" t="s">
        <v>24</v>
      </c>
      <c r="K2673" s="15" t="s">
        <v>26</v>
      </c>
      <c r="L2673" s="15" t="s">
        <v>24</v>
      </c>
      <c r="M2673" s="15" t="s">
        <v>26</v>
      </c>
      <c r="N2673" s="15" t="s">
        <v>26</v>
      </c>
      <c r="O2673" s="15" t="s">
        <v>26</v>
      </c>
      <c r="P2673" s="15" t="s">
        <v>25</v>
      </c>
      <c r="Q2673" s="15" t="s">
        <v>24</v>
      </c>
      <c r="R2673" s="15" t="s">
        <v>15</v>
      </c>
      <c r="S2673" s="18" t="n">
        <v>105.4</v>
      </c>
      <c r="T2673" s="15" t="n">
        <v>6713.2</v>
      </c>
      <c r="U2673" s="15" t="s">
        <v>24</v>
      </c>
      <c r="V2673" s="18" t="n">
        <f aca="false">IF(ISNUMBER(T2673),T2673,0)</f>
        <v>6713.2</v>
      </c>
      <c r="W2673" s="15" t="n">
        <f aca="false">IF(U2673="Yes",1,0)</f>
        <v>0</v>
      </c>
      <c r="X2673" s="15" t="str">
        <f aca="false">IF(F2673&lt;=12,"0-12 months",IF(F2673&lt;=24,"13-24 months",IF(F2673&lt;=48,"25-48 months","49-72 months")))</f>
        <v>49-72 months</v>
      </c>
      <c r="Y2673" s="15" t="str">
        <f aca="false">IF(C2673=1,"Yes","No")</f>
        <v>No</v>
      </c>
      <c r="Z2673" s="15" t="n">
        <f aca="false">COUNTIF(J2673:O2673,"Yes")</f>
        <v>4</v>
      </c>
      <c r="AA2673" s="18" t="n">
        <f aca="false">S2673*W2673</f>
        <v>0</v>
      </c>
      <c r="AB2673" s="15" t="n">
        <f aca="false">(P2673="Month-to-month")+(I2673="Fiber optic")+(R2673="Electronic check")+(F2673&lt;=12)+(M2673="No")+(J2673="No")</f>
        <v>4</v>
      </c>
      <c r="AC2673" s="15" t="str">
        <f aca="false">IF(AB2673&gt;=5,"High",IF(AB2673&gt;=3,"Medium","Low"))</f>
        <v>Medium</v>
      </c>
    </row>
    <row r="2674" customFormat="false" ht="15" hidden="false" customHeight="false" outlineLevel="0" collapsed="false">
      <c r="A2674" s="15" t="s">
        <v>2771</v>
      </c>
      <c r="B2674" s="15" t="s">
        <v>98</v>
      </c>
      <c r="C2674" s="15" t="n">
        <v>0</v>
      </c>
      <c r="D2674" s="15" t="s">
        <v>24</v>
      </c>
      <c r="E2674" s="15" t="s">
        <v>24</v>
      </c>
      <c r="F2674" s="15" t="n">
        <v>27</v>
      </c>
      <c r="G2674" s="15" t="s">
        <v>26</v>
      </c>
      <c r="H2674" s="15" t="s">
        <v>24</v>
      </c>
      <c r="I2674" s="15" t="s">
        <v>24</v>
      </c>
      <c r="J2674" s="15" t="s">
        <v>28</v>
      </c>
      <c r="K2674" s="15" t="s">
        <v>28</v>
      </c>
      <c r="L2674" s="15" t="s">
        <v>28</v>
      </c>
      <c r="M2674" s="15" t="s">
        <v>28</v>
      </c>
      <c r="N2674" s="15" t="s">
        <v>28</v>
      </c>
      <c r="O2674" s="15" t="s">
        <v>28</v>
      </c>
      <c r="P2674" s="15" t="s">
        <v>27</v>
      </c>
      <c r="Q2674" s="15" t="s">
        <v>24</v>
      </c>
      <c r="R2674" s="15" t="s">
        <v>19</v>
      </c>
      <c r="S2674" s="18" t="n">
        <v>20.1</v>
      </c>
      <c r="T2674" s="15" t="n">
        <v>562.6</v>
      </c>
      <c r="U2674" s="15" t="s">
        <v>24</v>
      </c>
      <c r="V2674" s="18" t="n">
        <f aca="false">IF(ISNUMBER(T2674),T2674,0)</f>
        <v>562.6</v>
      </c>
      <c r="W2674" s="15" t="n">
        <f aca="false">IF(U2674="Yes",1,0)</f>
        <v>0</v>
      </c>
      <c r="X2674" s="15" t="str">
        <f aca="false">IF(F2674&lt;=12,"0-12 months",IF(F2674&lt;=24,"13-24 months",IF(F2674&lt;=48,"25-48 months","49-72 months")))</f>
        <v>25-48 months</v>
      </c>
      <c r="Y2674" s="15" t="str">
        <f aca="false">IF(C2674=1,"Yes","No")</f>
        <v>No</v>
      </c>
      <c r="Z2674" s="15" t="n">
        <f aca="false">COUNTIF(J2674:O2674,"Yes")</f>
        <v>0</v>
      </c>
      <c r="AA2674" s="18" t="n">
        <f aca="false">S2674*W2674</f>
        <v>0</v>
      </c>
      <c r="AB2674" s="15" t="n">
        <f aca="false">(P2674="Month-to-month")+(I2674="Fiber optic")+(R2674="Electronic check")+(F2674&lt;=12)+(M2674="No")+(J2674="No")</f>
        <v>0</v>
      </c>
      <c r="AC2674" s="15" t="str">
        <f aca="false">IF(AB2674&gt;=5,"High",IF(AB2674&gt;=3,"Medium","Low"))</f>
        <v>Low</v>
      </c>
    </row>
    <row r="2675" customFormat="false" ht="15" hidden="false" customHeight="false" outlineLevel="0" collapsed="false">
      <c r="A2675" s="15" t="s">
        <v>2772</v>
      </c>
      <c r="B2675" s="15" t="s">
        <v>98</v>
      </c>
      <c r="C2675" s="15" t="n">
        <v>0</v>
      </c>
      <c r="D2675" s="15" t="s">
        <v>24</v>
      </c>
      <c r="E2675" s="15" t="s">
        <v>24</v>
      </c>
      <c r="F2675" s="15" t="n">
        <v>22</v>
      </c>
      <c r="G2675" s="15" t="s">
        <v>26</v>
      </c>
      <c r="H2675" s="15" t="s">
        <v>26</v>
      </c>
      <c r="I2675" s="15" t="s">
        <v>102</v>
      </c>
      <c r="J2675" s="15" t="s">
        <v>26</v>
      </c>
      <c r="K2675" s="15" t="s">
        <v>24</v>
      </c>
      <c r="L2675" s="15" t="s">
        <v>24</v>
      </c>
      <c r="M2675" s="15" t="s">
        <v>24</v>
      </c>
      <c r="N2675" s="15" t="s">
        <v>26</v>
      </c>
      <c r="O2675" s="15" t="s">
        <v>26</v>
      </c>
      <c r="P2675" s="15" t="s">
        <v>25</v>
      </c>
      <c r="Q2675" s="15" t="s">
        <v>26</v>
      </c>
      <c r="R2675" s="15" t="s">
        <v>19</v>
      </c>
      <c r="S2675" s="18" t="n">
        <v>101.35</v>
      </c>
      <c r="T2675" s="15" t="n">
        <v>2317.1</v>
      </c>
      <c r="U2675" s="15" t="s">
        <v>26</v>
      </c>
      <c r="V2675" s="18" t="n">
        <f aca="false">IF(ISNUMBER(T2675),T2675,0)</f>
        <v>2317.1</v>
      </c>
      <c r="W2675" s="15" t="n">
        <f aca="false">IF(U2675="Yes",1,0)</f>
        <v>1</v>
      </c>
      <c r="X2675" s="15" t="str">
        <f aca="false">IF(F2675&lt;=12,"0-12 months",IF(F2675&lt;=24,"13-24 months",IF(F2675&lt;=48,"25-48 months","49-72 months")))</f>
        <v>13-24 months</v>
      </c>
      <c r="Y2675" s="15" t="str">
        <f aca="false">IF(C2675=1,"Yes","No")</f>
        <v>No</v>
      </c>
      <c r="Z2675" s="15" t="n">
        <f aca="false">COUNTIF(J2675:O2675,"Yes")</f>
        <v>3</v>
      </c>
      <c r="AA2675" s="18" t="n">
        <f aca="false">S2675*W2675</f>
        <v>101.35</v>
      </c>
      <c r="AB2675" s="15" t="n">
        <f aca="false">(P2675="Month-to-month")+(I2675="Fiber optic")+(R2675="Electronic check")+(F2675&lt;=12)+(M2675="No")+(J2675="No")</f>
        <v>3</v>
      </c>
      <c r="AC2675" s="15" t="str">
        <f aca="false">IF(AB2675&gt;=5,"High",IF(AB2675&gt;=3,"Medium","Low"))</f>
        <v>Medium</v>
      </c>
    </row>
    <row r="2676" customFormat="false" ht="15" hidden="false" customHeight="false" outlineLevel="0" collapsed="false">
      <c r="A2676" s="15" t="s">
        <v>2773</v>
      </c>
      <c r="B2676" s="15" t="s">
        <v>94</v>
      </c>
      <c r="C2676" s="15" t="n">
        <v>1</v>
      </c>
      <c r="D2676" s="15" t="s">
        <v>24</v>
      </c>
      <c r="E2676" s="15" t="s">
        <v>24</v>
      </c>
      <c r="F2676" s="15" t="n">
        <v>4</v>
      </c>
      <c r="G2676" s="15" t="s">
        <v>26</v>
      </c>
      <c r="H2676" s="15" t="s">
        <v>24</v>
      </c>
      <c r="I2676" s="15" t="s">
        <v>24</v>
      </c>
      <c r="J2676" s="15" t="s">
        <v>28</v>
      </c>
      <c r="K2676" s="15" t="s">
        <v>28</v>
      </c>
      <c r="L2676" s="15" t="s">
        <v>28</v>
      </c>
      <c r="M2676" s="15" t="s">
        <v>28</v>
      </c>
      <c r="N2676" s="15" t="s">
        <v>28</v>
      </c>
      <c r="O2676" s="15" t="s">
        <v>28</v>
      </c>
      <c r="P2676" s="15" t="s">
        <v>25</v>
      </c>
      <c r="Q2676" s="15" t="s">
        <v>24</v>
      </c>
      <c r="R2676" s="15" t="s">
        <v>17</v>
      </c>
      <c r="S2676" s="18" t="n">
        <v>20.05</v>
      </c>
      <c r="T2676" s="15" t="n">
        <v>91.45</v>
      </c>
      <c r="U2676" s="15" t="s">
        <v>24</v>
      </c>
      <c r="V2676" s="18" t="n">
        <f aca="false">IF(ISNUMBER(T2676),T2676,0)</f>
        <v>91.45</v>
      </c>
      <c r="W2676" s="15" t="n">
        <f aca="false">IF(U2676="Yes",1,0)</f>
        <v>0</v>
      </c>
      <c r="X2676" s="15" t="str">
        <f aca="false">IF(F2676&lt;=12,"0-12 months",IF(F2676&lt;=24,"13-24 months",IF(F2676&lt;=48,"25-48 months","49-72 months")))</f>
        <v>0-12 months</v>
      </c>
      <c r="Y2676" s="15" t="str">
        <f aca="false">IF(C2676=1,"Yes","No")</f>
        <v>Yes</v>
      </c>
      <c r="Z2676" s="15" t="n">
        <f aca="false">COUNTIF(J2676:O2676,"Yes")</f>
        <v>0</v>
      </c>
      <c r="AA2676" s="18" t="n">
        <f aca="false">S2676*W2676</f>
        <v>0</v>
      </c>
      <c r="AB2676" s="15" t="n">
        <f aca="false">(P2676="Month-to-month")+(I2676="Fiber optic")+(R2676="Electronic check")+(F2676&lt;=12)+(M2676="No")+(J2676="No")</f>
        <v>2</v>
      </c>
      <c r="AC2676" s="15" t="str">
        <f aca="false">IF(AB2676&gt;=5,"High",IF(AB2676&gt;=3,"Medium","Low"))</f>
        <v>Low</v>
      </c>
    </row>
    <row r="2677" customFormat="false" ht="15" hidden="false" customHeight="false" outlineLevel="0" collapsed="false">
      <c r="A2677" s="15" t="s">
        <v>2774</v>
      </c>
      <c r="B2677" s="15" t="s">
        <v>98</v>
      </c>
      <c r="C2677" s="15" t="n">
        <v>0</v>
      </c>
      <c r="D2677" s="15" t="s">
        <v>26</v>
      </c>
      <c r="E2677" s="15" t="s">
        <v>26</v>
      </c>
      <c r="F2677" s="15" t="n">
        <v>42</v>
      </c>
      <c r="G2677" s="15" t="s">
        <v>26</v>
      </c>
      <c r="H2677" s="15" t="s">
        <v>24</v>
      </c>
      <c r="I2677" s="15" t="s">
        <v>24</v>
      </c>
      <c r="J2677" s="15" t="s">
        <v>28</v>
      </c>
      <c r="K2677" s="15" t="s">
        <v>28</v>
      </c>
      <c r="L2677" s="15" t="s">
        <v>28</v>
      </c>
      <c r="M2677" s="15" t="s">
        <v>28</v>
      </c>
      <c r="N2677" s="15" t="s">
        <v>28</v>
      </c>
      <c r="O2677" s="15" t="s">
        <v>28</v>
      </c>
      <c r="P2677" s="15" t="s">
        <v>29</v>
      </c>
      <c r="Q2677" s="15" t="s">
        <v>24</v>
      </c>
      <c r="R2677" s="15" t="s">
        <v>17</v>
      </c>
      <c r="S2677" s="18" t="n">
        <v>20.7</v>
      </c>
      <c r="T2677" s="15" t="n">
        <v>828.85</v>
      </c>
      <c r="U2677" s="15" t="s">
        <v>24</v>
      </c>
      <c r="V2677" s="18" t="n">
        <f aca="false">IF(ISNUMBER(T2677),T2677,0)</f>
        <v>828.85</v>
      </c>
      <c r="W2677" s="15" t="n">
        <f aca="false">IF(U2677="Yes",1,0)</f>
        <v>0</v>
      </c>
      <c r="X2677" s="15" t="str">
        <f aca="false">IF(F2677&lt;=12,"0-12 months",IF(F2677&lt;=24,"13-24 months",IF(F2677&lt;=48,"25-48 months","49-72 months")))</f>
        <v>25-48 months</v>
      </c>
      <c r="Y2677" s="15" t="str">
        <f aca="false">IF(C2677=1,"Yes","No")</f>
        <v>No</v>
      </c>
      <c r="Z2677" s="15" t="n">
        <f aca="false">COUNTIF(J2677:O2677,"Yes")</f>
        <v>0</v>
      </c>
      <c r="AA2677" s="18" t="n">
        <f aca="false">S2677*W2677</f>
        <v>0</v>
      </c>
      <c r="AB2677" s="15" t="n">
        <f aca="false">(P2677="Month-to-month")+(I2677="Fiber optic")+(R2677="Electronic check")+(F2677&lt;=12)+(M2677="No")+(J2677="No")</f>
        <v>0</v>
      </c>
      <c r="AC2677" s="15" t="str">
        <f aca="false">IF(AB2677&gt;=5,"High",IF(AB2677&gt;=3,"Medium","Low"))</f>
        <v>Low</v>
      </c>
    </row>
    <row r="2678" customFormat="false" ht="15" hidden="false" customHeight="false" outlineLevel="0" collapsed="false">
      <c r="A2678" s="15" t="s">
        <v>2775</v>
      </c>
      <c r="B2678" s="15" t="s">
        <v>94</v>
      </c>
      <c r="C2678" s="15" t="n">
        <v>0</v>
      </c>
      <c r="D2678" s="15" t="s">
        <v>24</v>
      </c>
      <c r="E2678" s="15" t="s">
        <v>24</v>
      </c>
      <c r="F2678" s="15" t="n">
        <v>29</v>
      </c>
      <c r="G2678" s="15" t="s">
        <v>26</v>
      </c>
      <c r="H2678" s="15" t="s">
        <v>24</v>
      </c>
      <c r="I2678" s="15" t="s">
        <v>24</v>
      </c>
      <c r="J2678" s="15" t="s">
        <v>28</v>
      </c>
      <c r="K2678" s="15" t="s">
        <v>28</v>
      </c>
      <c r="L2678" s="15" t="s">
        <v>28</v>
      </c>
      <c r="M2678" s="15" t="s">
        <v>28</v>
      </c>
      <c r="N2678" s="15" t="s">
        <v>28</v>
      </c>
      <c r="O2678" s="15" t="s">
        <v>28</v>
      </c>
      <c r="P2678" s="15" t="s">
        <v>27</v>
      </c>
      <c r="Q2678" s="15" t="s">
        <v>24</v>
      </c>
      <c r="R2678" s="15" t="s">
        <v>17</v>
      </c>
      <c r="S2678" s="18" t="n">
        <v>20.35</v>
      </c>
      <c r="T2678" s="15" t="n">
        <v>617.35</v>
      </c>
      <c r="U2678" s="15" t="s">
        <v>24</v>
      </c>
      <c r="V2678" s="18" t="n">
        <f aca="false">IF(ISNUMBER(T2678),T2678,0)</f>
        <v>617.35</v>
      </c>
      <c r="W2678" s="15" t="n">
        <f aca="false">IF(U2678="Yes",1,0)</f>
        <v>0</v>
      </c>
      <c r="X2678" s="15" t="str">
        <f aca="false">IF(F2678&lt;=12,"0-12 months",IF(F2678&lt;=24,"13-24 months",IF(F2678&lt;=48,"25-48 months","49-72 months")))</f>
        <v>25-48 months</v>
      </c>
      <c r="Y2678" s="15" t="str">
        <f aca="false">IF(C2678=1,"Yes","No")</f>
        <v>No</v>
      </c>
      <c r="Z2678" s="15" t="n">
        <f aca="false">COUNTIF(J2678:O2678,"Yes")</f>
        <v>0</v>
      </c>
      <c r="AA2678" s="18" t="n">
        <f aca="false">S2678*W2678</f>
        <v>0</v>
      </c>
      <c r="AB2678" s="15" t="n">
        <f aca="false">(P2678="Month-to-month")+(I2678="Fiber optic")+(R2678="Electronic check")+(F2678&lt;=12)+(M2678="No")+(J2678="No")</f>
        <v>0</v>
      </c>
      <c r="AC2678" s="15" t="str">
        <f aca="false">IF(AB2678&gt;=5,"High",IF(AB2678&gt;=3,"Medium","Low"))</f>
        <v>Low</v>
      </c>
    </row>
    <row r="2679" customFormat="false" ht="15" hidden="false" customHeight="false" outlineLevel="0" collapsed="false">
      <c r="A2679" s="15" t="s">
        <v>2776</v>
      </c>
      <c r="B2679" s="15" t="s">
        <v>94</v>
      </c>
      <c r="C2679" s="15" t="n">
        <v>0</v>
      </c>
      <c r="D2679" s="15" t="s">
        <v>24</v>
      </c>
      <c r="E2679" s="15" t="s">
        <v>24</v>
      </c>
      <c r="F2679" s="15" t="n">
        <v>4</v>
      </c>
      <c r="G2679" s="15" t="s">
        <v>26</v>
      </c>
      <c r="H2679" s="15" t="s">
        <v>24</v>
      </c>
      <c r="I2679" s="15" t="s">
        <v>102</v>
      </c>
      <c r="J2679" s="15" t="s">
        <v>24</v>
      </c>
      <c r="K2679" s="15" t="s">
        <v>24</v>
      </c>
      <c r="L2679" s="15" t="s">
        <v>24</v>
      </c>
      <c r="M2679" s="15" t="s">
        <v>24</v>
      </c>
      <c r="N2679" s="15" t="s">
        <v>24</v>
      </c>
      <c r="O2679" s="15" t="s">
        <v>24</v>
      </c>
      <c r="P2679" s="15" t="s">
        <v>25</v>
      </c>
      <c r="Q2679" s="15" t="s">
        <v>26</v>
      </c>
      <c r="R2679" s="15" t="s">
        <v>21</v>
      </c>
      <c r="S2679" s="18" t="n">
        <v>70.05</v>
      </c>
      <c r="T2679" s="15" t="n">
        <v>266.9</v>
      </c>
      <c r="U2679" s="15" t="s">
        <v>26</v>
      </c>
      <c r="V2679" s="18" t="n">
        <f aca="false">IF(ISNUMBER(T2679),T2679,0)</f>
        <v>266.9</v>
      </c>
      <c r="W2679" s="15" t="n">
        <f aca="false">IF(U2679="Yes",1,0)</f>
        <v>1</v>
      </c>
      <c r="X2679" s="15" t="str">
        <f aca="false">IF(F2679&lt;=12,"0-12 months",IF(F2679&lt;=24,"13-24 months",IF(F2679&lt;=48,"25-48 months","49-72 months")))</f>
        <v>0-12 months</v>
      </c>
      <c r="Y2679" s="15" t="str">
        <f aca="false">IF(C2679=1,"Yes","No")</f>
        <v>No</v>
      </c>
      <c r="Z2679" s="15" t="n">
        <f aca="false">COUNTIF(J2679:O2679,"Yes")</f>
        <v>0</v>
      </c>
      <c r="AA2679" s="18" t="n">
        <f aca="false">S2679*W2679</f>
        <v>70.05</v>
      </c>
      <c r="AB2679" s="15" t="n">
        <f aca="false">(P2679="Month-to-month")+(I2679="Fiber optic")+(R2679="Electronic check")+(F2679&lt;=12)+(M2679="No")+(J2679="No")</f>
        <v>5</v>
      </c>
      <c r="AC2679" s="15" t="str">
        <f aca="false">IF(AB2679&gt;=5,"High",IF(AB2679&gt;=3,"Medium","Low"))</f>
        <v>High</v>
      </c>
    </row>
    <row r="2680" customFormat="false" ht="15" hidden="false" customHeight="false" outlineLevel="0" collapsed="false">
      <c r="A2680" s="15" t="s">
        <v>2777</v>
      </c>
      <c r="B2680" s="15" t="s">
        <v>98</v>
      </c>
      <c r="C2680" s="15" t="n">
        <v>0</v>
      </c>
      <c r="D2680" s="15" t="s">
        <v>24</v>
      </c>
      <c r="E2680" s="15" t="s">
        <v>24</v>
      </c>
      <c r="F2680" s="15" t="n">
        <v>30</v>
      </c>
      <c r="G2680" s="15" t="s">
        <v>26</v>
      </c>
      <c r="H2680" s="15" t="s">
        <v>24</v>
      </c>
      <c r="I2680" s="15" t="s">
        <v>24</v>
      </c>
      <c r="J2680" s="15" t="s">
        <v>28</v>
      </c>
      <c r="K2680" s="15" t="s">
        <v>28</v>
      </c>
      <c r="L2680" s="15" t="s">
        <v>28</v>
      </c>
      <c r="M2680" s="15" t="s">
        <v>28</v>
      </c>
      <c r="N2680" s="15" t="s">
        <v>28</v>
      </c>
      <c r="O2680" s="15" t="s">
        <v>28</v>
      </c>
      <c r="P2680" s="15" t="s">
        <v>27</v>
      </c>
      <c r="Q2680" s="15" t="s">
        <v>24</v>
      </c>
      <c r="R2680" s="15" t="s">
        <v>17</v>
      </c>
      <c r="S2680" s="18" t="n">
        <v>19.7</v>
      </c>
      <c r="T2680" s="15" t="n">
        <v>625.05</v>
      </c>
      <c r="U2680" s="15" t="s">
        <v>24</v>
      </c>
      <c r="V2680" s="18" t="n">
        <f aca="false">IF(ISNUMBER(T2680),T2680,0)</f>
        <v>625.05</v>
      </c>
      <c r="W2680" s="15" t="n">
        <f aca="false">IF(U2680="Yes",1,0)</f>
        <v>0</v>
      </c>
      <c r="X2680" s="15" t="str">
        <f aca="false">IF(F2680&lt;=12,"0-12 months",IF(F2680&lt;=24,"13-24 months",IF(F2680&lt;=48,"25-48 months","49-72 months")))</f>
        <v>25-48 months</v>
      </c>
      <c r="Y2680" s="15" t="str">
        <f aca="false">IF(C2680=1,"Yes","No")</f>
        <v>No</v>
      </c>
      <c r="Z2680" s="15" t="n">
        <f aca="false">COUNTIF(J2680:O2680,"Yes")</f>
        <v>0</v>
      </c>
      <c r="AA2680" s="18" t="n">
        <f aca="false">S2680*W2680</f>
        <v>0</v>
      </c>
      <c r="AB2680" s="15" t="n">
        <f aca="false">(P2680="Month-to-month")+(I2680="Fiber optic")+(R2680="Electronic check")+(F2680&lt;=12)+(M2680="No")+(J2680="No")</f>
        <v>0</v>
      </c>
      <c r="AC2680" s="15" t="str">
        <f aca="false">IF(AB2680&gt;=5,"High",IF(AB2680&gt;=3,"Medium","Low"))</f>
        <v>Low</v>
      </c>
    </row>
    <row r="2681" customFormat="false" ht="15" hidden="false" customHeight="false" outlineLevel="0" collapsed="false">
      <c r="A2681" s="15" t="s">
        <v>2778</v>
      </c>
      <c r="B2681" s="15" t="s">
        <v>98</v>
      </c>
      <c r="C2681" s="15" t="n">
        <v>0</v>
      </c>
      <c r="D2681" s="15" t="s">
        <v>26</v>
      </c>
      <c r="E2681" s="15" t="s">
        <v>24</v>
      </c>
      <c r="F2681" s="15" t="n">
        <v>4</v>
      </c>
      <c r="G2681" s="15" t="s">
        <v>26</v>
      </c>
      <c r="H2681" s="15" t="s">
        <v>26</v>
      </c>
      <c r="I2681" s="15" t="s">
        <v>102</v>
      </c>
      <c r="J2681" s="15" t="s">
        <v>24</v>
      </c>
      <c r="K2681" s="15" t="s">
        <v>24</v>
      </c>
      <c r="L2681" s="15" t="s">
        <v>24</v>
      </c>
      <c r="M2681" s="15" t="s">
        <v>24</v>
      </c>
      <c r="N2681" s="15" t="s">
        <v>24</v>
      </c>
      <c r="O2681" s="15" t="s">
        <v>24</v>
      </c>
      <c r="P2681" s="15" t="s">
        <v>25</v>
      </c>
      <c r="Q2681" s="15" t="s">
        <v>26</v>
      </c>
      <c r="R2681" s="15" t="s">
        <v>15</v>
      </c>
      <c r="S2681" s="18" t="n">
        <v>74.65</v>
      </c>
      <c r="T2681" s="15" t="n">
        <v>301.4</v>
      </c>
      <c r="U2681" s="15" t="s">
        <v>26</v>
      </c>
      <c r="V2681" s="18" t="n">
        <f aca="false">IF(ISNUMBER(T2681),T2681,0)</f>
        <v>301.4</v>
      </c>
      <c r="W2681" s="15" t="n">
        <f aca="false">IF(U2681="Yes",1,0)</f>
        <v>1</v>
      </c>
      <c r="X2681" s="15" t="str">
        <f aca="false">IF(F2681&lt;=12,"0-12 months",IF(F2681&lt;=24,"13-24 months",IF(F2681&lt;=48,"25-48 months","49-72 months")))</f>
        <v>0-12 months</v>
      </c>
      <c r="Y2681" s="15" t="str">
        <f aca="false">IF(C2681=1,"Yes","No")</f>
        <v>No</v>
      </c>
      <c r="Z2681" s="15" t="n">
        <f aca="false">COUNTIF(J2681:O2681,"Yes")</f>
        <v>0</v>
      </c>
      <c r="AA2681" s="18" t="n">
        <f aca="false">S2681*W2681</f>
        <v>74.65</v>
      </c>
      <c r="AB2681" s="15" t="n">
        <f aca="false">(P2681="Month-to-month")+(I2681="Fiber optic")+(R2681="Electronic check")+(F2681&lt;=12)+(M2681="No")+(J2681="No")</f>
        <v>6</v>
      </c>
      <c r="AC2681" s="15" t="str">
        <f aca="false">IF(AB2681&gt;=5,"High",IF(AB2681&gt;=3,"Medium","Low"))</f>
        <v>High</v>
      </c>
    </row>
    <row r="2682" customFormat="false" ht="15" hidden="false" customHeight="false" outlineLevel="0" collapsed="false">
      <c r="A2682" s="15" t="s">
        <v>2779</v>
      </c>
      <c r="B2682" s="15" t="s">
        <v>98</v>
      </c>
      <c r="C2682" s="15" t="n">
        <v>0</v>
      </c>
      <c r="D2682" s="15" t="s">
        <v>26</v>
      </c>
      <c r="E2682" s="15" t="s">
        <v>26</v>
      </c>
      <c r="F2682" s="15" t="n">
        <v>71</v>
      </c>
      <c r="G2682" s="15" t="s">
        <v>26</v>
      </c>
      <c r="H2682" s="15" t="s">
        <v>24</v>
      </c>
      <c r="I2682" s="15" t="s">
        <v>96</v>
      </c>
      <c r="J2682" s="15" t="s">
        <v>26</v>
      </c>
      <c r="K2682" s="15" t="s">
        <v>26</v>
      </c>
      <c r="L2682" s="15" t="s">
        <v>26</v>
      </c>
      <c r="M2682" s="15" t="s">
        <v>26</v>
      </c>
      <c r="N2682" s="15" t="s">
        <v>26</v>
      </c>
      <c r="O2682" s="15" t="s">
        <v>26</v>
      </c>
      <c r="P2682" s="15" t="s">
        <v>29</v>
      </c>
      <c r="Q2682" s="15" t="s">
        <v>24</v>
      </c>
      <c r="R2682" s="15" t="s">
        <v>19</v>
      </c>
      <c r="S2682" s="18" t="n">
        <v>85.45</v>
      </c>
      <c r="T2682" s="15" t="n">
        <v>6029.9</v>
      </c>
      <c r="U2682" s="15" t="s">
        <v>24</v>
      </c>
      <c r="V2682" s="18" t="n">
        <f aca="false">IF(ISNUMBER(T2682),T2682,0)</f>
        <v>6029.9</v>
      </c>
      <c r="W2682" s="15" t="n">
        <f aca="false">IF(U2682="Yes",1,0)</f>
        <v>0</v>
      </c>
      <c r="X2682" s="15" t="str">
        <f aca="false">IF(F2682&lt;=12,"0-12 months",IF(F2682&lt;=24,"13-24 months",IF(F2682&lt;=48,"25-48 months","49-72 months")))</f>
        <v>49-72 months</v>
      </c>
      <c r="Y2682" s="15" t="str">
        <f aca="false">IF(C2682=1,"Yes","No")</f>
        <v>No</v>
      </c>
      <c r="Z2682" s="15" t="n">
        <f aca="false">COUNTIF(J2682:O2682,"Yes")</f>
        <v>6</v>
      </c>
      <c r="AA2682" s="18" t="n">
        <f aca="false">S2682*W2682</f>
        <v>0</v>
      </c>
      <c r="AB2682" s="15" t="n">
        <f aca="false">(P2682="Month-to-month")+(I2682="Fiber optic")+(R2682="Electronic check")+(F2682&lt;=12)+(M2682="No")+(J2682="No")</f>
        <v>0</v>
      </c>
      <c r="AC2682" s="15" t="str">
        <f aca="false">IF(AB2682&gt;=5,"High",IF(AB2682&gt;=3,"Medium","Low"))</f>
        <v>Low</v>
      </c>
    </row>
    <row r="2683" customFormat="false" ht="15" hidden="false" customHeight="false" outlineLevel="0" collapsed="false">
      <c r="A2683" s="15" t="s">
        <v>2780</v>
      </c>
      <c r="B2683" s="15" t="s">
        <v>98</v>
      </c>
      <c r="C2683" s="15" t="n">
        <v>0</v>
      </c>
      <c r="D2683" s="15" t="s">
        <v>26</v>
      </c>
      <c r="E2683" s="15" t="s">
        <v>24</v>
      </c>
      <c r="F2683" s="15" t="n">
        <v>46</v>
      </c>
      <c r="G2683" s="15" t="s">
        <v>24</v>
      </c>
      <c r="H2683" s="15" t="s">
        <v>95</v>
      </c>
      <c r="I2683" s="15" t="s">
        <v>96</v>
      </c>
      <c r="J2683" s="15" t="s">
        <v>26</v>
      </c>
      <c r="K2683" s="15" t="s">
        <v>24</v>
      </c>
      <c r="L2683" s="15" t="s">
        <v>26</v>
      </c>
      <c r="M2683" s="15" t="s">
        <v>26</v>
      </c>
      <c r="N2683" s="15" t="s">
        <v>24</v>
      </c>
      <c r="O2683" s="15" t="s">
        <v>24</v>
      </c>
      <c r="P2683" s="15" t="s">
        <v>29</v>
      </c>
      <c r="Q2683" s="15" t="s">
        <v>24</v>
      </c>
      <c r="R2683" s="15" t="s">
        <v>21</v>
      </c>
      <c r="S2683" s="18" t="n">
        <v>40.4</v>
      </c>
      <c r="T2683" s="15" t="n">
        <v>1842.7</v>
      </c>
      <c r="U2683" s="15" t="s">
        <v>24</v>
      </c>
      <c r="V2683" s="18" t="n">
        <f aca="false">IF(ISNUMBER(T2683),T2683,0)</f>
        <v>1842.7</v>
      </c>
      <c r="W2683" s="15" t="n">
        <f aca="false">IF(U2683="Yes",1,0)</f>
        <v>0</v>
      </c>
      <c r="X2683" s="15" t="str">
        <f aca="false">IF(F2683&lt;=12,"0-12 months",IF(F2683&lt;=24,"13-24 months",IF(F2683&lt;=48,"25-48 months","49-72 months")))</f>
        <v>25-48 months</v>
      </c>
      <c r="Y2683" s="15" t="str">
        <f aca="false">IF(C2683=1,"Yes","No")</f>
        <v>No</v>
      </c>
      <c r="Z2683" s="15" t="n">
        <f aca="false">COUNTIF(J2683:O2683,"Yes")</f>
        <v>3</v>
      </c>
      <c r="AA2683" s="18" t="n">
        <f aca="false">S2683*W2683</f>
        <v>0</v>
      </c>
      <c r="AB2683" s="15" t="n">
        <f aca="false">(P2683="Month-to-month")+(I2683="Fiber optic")+(R2683="Electronic check")+(F2683&lt;=12)+(M2683="No")+(J2683="No")</f>
        <v>0</v>
      </c>
      <c r="AC2683" s="15" t="str">
        <f aca="false">IF(AB2683&gt;=5,"High",IF(AB2683&gt;=3,"Medium","Low"))</f>
        <v>Low</v>
      </c>
    </row>
    <row r="2684" customFormat="false" ht="15" hidden="false" customHeight="false" outlineLevel="0" collapsed="false">
      <c r="A2684" s="15" t="s">
        <v>2781</v>
      </c>
      <c r="B2684" s="15" t="s">
        <v>98</v>
      </c>
      <c r="C2684" s="15" t="n">
        <v>0</v>
      </c>
      <c r="D2684" s="15" t="s">
        <v>24</v>
      </c>
      <c r="E2684" s="15" t="s">
        <v>24</v>
      </c>
      <c r="F2684" s="15" t="n">
        <v>4</v>
      </c>
      <c r="G2684" s="15" t="s">
        <v>26</v>
      </c>
      <c r="H2684" s="15" t="s">
        <v>26</v>
      </c>
      <c r="I2684" s="15" t="s">
        <v>96</v>
      </c>
      <c r="J2684" s="15" t="s">
        <v>24</v>
      </c>
      <c r="K2684" s="15" t="s">
        <v>24</v>
      </c>
      <c r="L2684" s="15" t="s">
        <v>24</v>
      </c>
      <c r="M2684" s="15" t="s">
        <v>24</v>
      </c>
      <c r="N2684" s="15" t="s">
        <v>24</v>
      </c>
      <c r="O2684" s="15" t="s">
        <v>24</v>
      </c>
      <c r="P2684" s="15" t="s">
        <v>25</v>
      </c>
      <c r="Q2684" s="15" t="s">
        <v>24</v>
      </c>
      <c r="R2684" s="15" t="s">
        <v>17</v>
      </c>
      <c r="S2684" s="18" t="n">
        <v>50.4</v>
      </c>
      <c r="T2684" s="15" t="n">
        <v>206.6</v>
      </c>
      <c r="U2684" s="15" t="s">
        <v>26</v>
      </c>
      <c r="V2684" s="18" t="n">
        <f aca="false">IF(ISNUMBER(T2684),T2684,0)</f>
        <v>206.6</v>
      </c>
      <c r="W2684" s="15" t="n">
        <f aca="false">IF(U2684="Yes",1,0)</f>
        <v>1</v>
      </c>
      <c r="X2684" s="15" t="str">
        <f aca="false">IF(F2684&lt;=12,"0-12 months",IF(F2684&lt;=24,"13-24 months",IF(F2684&lt;=48,"25-48 months","49-72 months")))</f>
        <v>0-12 months</v>
      </c>
      <c r="Y2684" s="15" t="str">
        <f aca="false">IF(C2684=1,"Yes","No")</f>
        <v>No</v>
      </c>
      <c r="Z2684" s="15" t="n">
        <f aca="false">COUNTIF(J2684:O2684,"Yes")</f>
        <v>0</v>
      </c>
      <c r="AA2684" s="18" t="n">
        <f aca="false">S2684*W2684</f>
        <v>50.4</v>
      </c>
      <c r="AB2684" s="15" t="n">
        <f aca="false">(P2684="Month-to-month")+(I2684="Fiber optic")+(R2684="Electronic check")+(F2684&lt;=12)+(M2684="No")+(J2684="No")</f>
        <v>4</v>
      </c>
      <c r="AC2684" s="15" t="str">
        <f aca="false">IF(AB2684&gt;=5,"High",IF(AB2684&gt;=3,"Medium","Low"))</f>
        <v>Medium</v>
      </c>
    </row>
    <row r="2685" customFormat="false" ht="15" hidden="false" customHeight="false" outlineLevel="0" collapsed="false">
      <c r="A2685" s="15" t="s">
        <v>2782</v>
      </c>
      <c r="B2685" s="15" t="s">
        <v>94</v>
      </c>
      <c r="C2685" s="15" t="n">
        <v>0</v>
      </c>
      <c r="D2685" s="15" t="s">
        <v>24</v>
      </c>
      <c r="E2685" s="15" t="s">
        <v>24</v>
      </c>
      <c r="F2685" s="15" t="n">
        <v>7</v>
      </c>
      <c r="G2685" s="15" t="s">
        <v>26</v>
      </c>
      <c r="H2685" s="15" t="s">
        <v>26</v>
      </c>
      <c r="I2685" s="15" t="s">
        <v>102</v>
      </c>
      <c r="J2685" s="15" t="s">
        <v>26</v>
      </c>
      <c r="K2685" s="15" t="s">
        <v>24</v>
      </c>
      <c r="L2685" s="15" t="s">
        <v>24</v>
      </c>
      <c r="M2685" s="15" t="s">
        <v>24</v>
      </c>
      <c r="N2685" s="15" t="s">
        <v>24</v>
      </c>
      <c r="O2685" s="15" t="s">
        <v>24</v>
      </c>
      <c r="P2685" s="15" t="s">
        <v>25</v>
      </c>
      <c r="Q2685" s="15" t="s">
        <v>26</v>
      </c>
      <c r="R2685" s="15" t="s">
        <v>17</v>
      </c>
      <c r="S2685" s="18" t="n">
        <v>79.65</v>
      </c>
      <c r="T2685" s="15" t="n">
        <v>604.7</v>
      </c>
      <c r="U2685" s="15" t="s">
        <v>26</v>
      </c>
      <c r="V2685" s="18" t="n">
        <f aca="false">IF(ISNUMBER(T2685),T2685,0)</f>
        <v>604.7</v>
      </c>
      <c r="W2685" s="15" t="n">
        <f aca="false">IF(U2685="Yes",1,0)</f>
        <v>1</v>
      </c>
      <c r="X2685" s="15" t="str">
        <f aca="false">IF(F2685&lt;=12,"0-12 months",IF(F2685&lt;=24,"13-24 months",IF(F2685&lt;=48,"25-48 months","49-72 months")))</f>
        <v>0-12 months</v>
      </c>
      <c r="Y2685" s="15" t="str">
        <f aca="false">IF(C2685=1,"Yes","No")</f>
        <v>No</v>
      </c>
      <c r="Z2685" s="15" t="n">
        <f aca="false">COUNTIF(J2685:O2685,"Yes")</f>
        <v>1</v>
      </c>
      <c r="AA2685" s="18" t="n">
        <f aca="false">S2685*W2685</f>
        <v>79.65</v>
      </c>
      <c r="AB2685" s="15" t="n">
        <f aca="false">(P2685="Month-to-month")+(I2685="Fiber optic")+(R2685="Electronic check")+(F2685&lt;=12)+(M2685="No")+(J2685="No")</f>
        <v>4</v>
      </c>
      <c r="AC2685" s="15" t="str">
        <f aca="false">IF(AB2685&gt;=5,"High",IF(AB2685&gt;=3,"Medium","Low"))</f>
        <v>Medium</v>
      </c>
    </row>
    <row r="2686" customFormat="false" ht="15" hidden="false" customHeight="false" outlineLevel="0" collapsed="false">
      <c r="A2686" s="15" t="s">
        <v>2783</v>
      </c>
      <c r="B2686" s="15" t="s">
        <v>98</v>
      </c>
      <c r="C2686" s="15" t="n">
        <v>0</v>
      </c>
      <c r="D2686" s="15" t="s">
        <v>24</v>
      </c>
      <c r="E2686" s="15" t="s">
        <v>24</v>
      </c>
      <c r="F2686" s="15" t="n">
        <v>69</v>
      </c>
      <c r="G2686" s="15" t="s">
        <v>26</v>
      </c>
      <c r="H2686" s="15" t="s">
        <v>26</v>
      </c>
      <c r="I2686" s="15" t="s">
        <v>102</v>
      </c>
      <c r="J2686" s="15" t="s">
        <v>24</v>
      </c>
      <c r="K2686" s="15" t="s">
        <v>26</v>
      </c>
      <c r="L2686" s="15" t="s">
        <v>24</v>
      </c>
      <c r="M2686" s="15" t="s">
        <v>26</v>
      </c>
      <c r="N2686" s="15" t="s">
        <v>26</v>
      </c>
      <c r="O2686" s="15" t="s">
        <v>26</v>
      </c>
      <c r="P2686" s="15" t="s">
        <v>27</v>
      </c>
      <c r="Q2686" s="15" t="s">
        <v>26</v>
      </c>
      <c r="R2686" s="15" t="s">
        <v>19</v>
      </c>
      <c r="S2686" s="18" t="n">
        <v>105.2</v>
      </c>
      <c r="T2686" s="15" t="n">
        <v>7386.05</v>
      </c>
      <c r="U2686" s="15" t="s">
        <v>24</v>
      </c>
      <c r="V2686" s="18" t="n">
        <f aca="false">IF(ISNUMBER(T2686),T2686,0)</f>
        <v>7386.05</v>
      </c>
      <c r="W2686" s="15" t="n">
        <f aca="false">IF(U2686="Yes",1,0)</f>
        <v>0</v>
      </c>
      <c r="X2686" s="15" t="str">
        <f aca="false">IF(F2686&lt;=12,"0-12 months",IF(F2686&lt;=24,"13-24 months",IF(F2686&lt;=48,"25-48 months","49-72 months")))</f>
        <v>49-72 months</v>
      </c>
      <c r="Y2686" s="15" t="str">
        <f aca="false">IF(C2686=1,"Yes","No")</f>
        <v>No</v>
      </c>
      <c r="Z2686" s="15" t="n">
        <f aca="false">COUNTIF(J2686:O2686,"Yes")</f>
        <v>4</v>
      </c>
      <c r="AA2686" s="18" t="n">
        <f aca="false">S2686*W2686</f>
        <v>0</v>
      </c>
      <c r="AB2686" s="15" t="n">
        <f aca="false">(P2686="Month-to-month")+(I2686="Fiber optic")+(R2686="Electronic check")+(F2686&lt;=12)+(M2686="No")+(J2686="No")</f>
        <v>2</v>
      </c>
      <c r="AC2686" s="15" t="str">
        <f aca="false">IF(AB2686&gt;=5,"High",IF(AB2686&gt;=3,"Medium","Low"))</f>
        <v>Low</v>
      </c>
    </row>
    <row r="2687" customFormat="false" ht="15" hidden="false" customHeight="false" outlineLevel="0" collapsed="false">
      <c r="A2687" s="15" t="s">
        <v>2784</v>
      </c>
      <c r="B2687" s="15" t="s">
        <v>94</v>
      </c>
      <c r="C2687" s="15" t="n">
        <v>0</v>
      </c>
      <c r="D2687" s="15" t="s">
        <v>26</v>
      </c>
      <c r="E2687" s="15" t="s">
        <v>24</v>
      </c>
      <c r="F2687" s="15" t="n">
        <v>72</v>
      </c>
      <c r="G2687" s="15" t="s">
        <v>26</v>
      </c>
      <c r="H2687" s="15" t="s">
        <v>26</v>
      </c>
      <c r="I2687" s="15" t="s">
        <v>102</v>
      </c>
      <c r="J2687" s="15" t="s">
        <v>26</v>
      </c>
      <c r="K2687" s="15" t="s">
        <v>26</v>
      </c>
      <c r="L2687" s="15" t="s">
        <v>26</v>
      </c>
      <c r="M2687" s="15" t="s">
        <v>24</v>
      </c>
      <c r="N2687" s="15" t="s">
        <v>26</v>
      </c>
      <c r="O2687" s="15" t="s">
        <v>24</v>
      </c>
      <c r="P2687" s="15" t="s">
        <v>29</v>
      </c>
      <c r="Q2687" s="15" t="s">
        <v>24</v>
      </c>
      <c r="R2687" s="15" t="s">
        <v>19</v>
      </c>
      <c r="S2687" s="18" t="n">
        <v>100.65</v>
      </c>
      <c r="T2687" s="15" t="n">
        <v>7334.05</v>
      </c>
      <c r="U2687" s="15" t="s">
        <v>24</v>
      </c>
      <c r="V2687" s="18" t="n">
        <f aca="false">IF(ISNUMBER(T2687),T2687,0)</f>
        <v>7334.05</v>
      </c>
      <c r="W2687" s="15" t="n">
        <f aca="false">IF(U2687="Yes",1,0)</f>
        <v>0</v>
      </c>
      <c r="X2687" s="15" t="str">
        <f aca="false">IF(F2687&lt;=12,"0-12 months",IF(F2687&lt;=24,"13-24 months",IF(F2687&lt;=48,"25-48 months","49-72 months")))</f>
        <v>49-72 months</v>
      </c>
      <c r="Y2687" s="15" t="str">
        <f aca="false">IF(C2687=1,"Yes","No")</f>
        <v>No</v>
      </c>
      <c r="Z2687" s="15" t="n">
        <f aca="false">COUNTIF(J2687:O2687,"Yes")</f>
        <v>4</v>
      </c>
      <c r="AA2687" s="18" t="n">
        <f aca="false">S2687*W2687</f>
        <v>0</v>
      </c>
      <c r="AB2687" s="15" t="n">
        <f aca="false">(P2687="Month-to-month")+(I2687="Fiber optic")+(R2687="Electronic check")+(F2687&lt;=12)+(M2687="No")+(J2687="No")</f>
        <v>2</v>
      </c>
      <c r="AC2687" s="15" t="str">
        <f aca="false">IF(AB2687&gt;=5,"High",IF(AB2687&gt;=3,"Medium","Low"))</f>
        <v>Low</v>
      </c>
    </row>
    <row r="2688" customFormat="false" ht="15" hidden="false" customHeight="false" outlineLevel="0" collapsed="false">
      <c r="A2688" s="15" t="s">
        <v>2785</v>
      </c>
      <c r="B2688" s="15" t="s">
        <v>98</v>
      </c>
      <c r="C2688" s="15" t="n">
        <v>1</v>
      </c>
      <c r="D2688" s="15" t="s">
        <v>24</v>
      </c>
      <c r="E2688" s="15" t="s">
        <v>24</v>
      </c>
      <c r="F2688" s="15" t="n">
        <v>19</v>
      </c>
      <c r="G2688" s="15" t="s">
        <v>26</v>
      </c>
      <c r="H2688" s="15" t="s">
        <v>26</v>
      </c>
      <c r="I2688" s="15" t="s">
        <v>102</v>
      </c>
      <c r="J2688" s="15" t="s">
        <v>24</v>
      </c>
      <c r="K2688" s="15" t="s">
        <v>24</v>
      </c>
      <c r="L2688" s="15" t="s">
        <v>26</v>
      </c>
      <c r="M2688" s="15" t="s">
        <v>24</v>
      </c>
      <c r="N2688" s="15" t="s">
        <v>24</v>
      </c>
      <c r="O2688" s="15" t="s">
        <v>24</v>
      </c>
      <c r="P2688" s="15" t="s">
        <v>25</v>
      </c>
      <c r="Q2688" s="15" t="s">
        <v>26</v>
      </c>
      <c r="R2688" s="15" t="s">
        <v>15</v>
      </c>
      <c r="S2688" s="18" t="n">
        <v>79.85</v>
      </c>
      <c r="T2688" s="15" t="n">
        <v>1471.75</v>
      </c>
      <c r="U2688" s="15" t="s">
        <v>26</v>
      </c>
      <c r="V2688" s="18" t="n">
        <f aca="false">IF(ISNUMBER(T2688),T2688,0)</f>
        <v>1471.75</v>
      </c>
      <c r="W2688" s="15" t="n">
        <f aca="false">IF(U2688="Yes",1,0)</f>
        <v>1</v>
      </c>
      <c r="X2688" s="15" t="str">
        <f aca="false">IF(F2688&lt;=12,"0-12 months",IF(F2688&lt;=24,"13-24 months",IF(F2688&lt;=48,"25-48 months","49-72 months")))</f>
        <v>13-24 months</v>
      </c>
      <c r="Y2688" s="15" t="str">
        <f aca="false">IF(C2688=1,"Yes","No")</f>
        <v>Yes</v>
      </c>
      <c r="Z2688" s="15" t="n">
        <f aca="false">COUNTIF(J2688:O2688,"Yes")</f>
        <v>1</v>
      </c>
      <c r="AA2688" s="18" t="n">
        <f aca="false">S2688*W2688</f>
        <v>79.85</v>
      </c>
      <c r="AB2688" s="15" t="n">
        <f aca="false">(P2688="Month-to-month")+(I2688="Fiber optic")+(R2688="Electronic check")+(F2688&lt;=12)+(M2688="No")+(J2688="No")</f>
        <v>5</v>
      </c>
      <c r="AC2688" s="15" t="str">
        <f aca="false">IF(AB2688&gt;=5,"High",IF(AB2688&gt;=3,"Medium","Low"))</f>
        <v>High</v>
      </c>
    </row>
    <row r="2689" customFormat="false" ht="15" hidden="false" customHeight="false" outlineLevel="0" collapsed="false">
      <c r="A2689" s="15" t="s">
        <v>2786</v>
      </c>
      <c r="B2689" s="15" t="s">
        <v>98</v>
      </c>
      <c r="C2689" s="15" t="n">
        <v>0</v>
      </c>
      <c r="D2689" s="15" t="s">
        <v>24</v>
      </c>
      <c r="E2689" s="15" t="s">
        <v>24</v>
      </c>
      <c r="F2689" s="15" t="n">
        <v>28</v>
      </c>
      <c r="G2689" s="15" t="s">
        <v>26</v>
      </c>
      <c r="H2689" s="15" t="s">
        <v>24</v>
      </c>
      <c r="I2689" s="15" t="s">
        <v>102</v>
      </c>
      <c r="J2689" s="15" t="s">
        <v>24</v>
      </c>
      <c r="K2689" s="15" t="s">
        <v>24</v>
      </c>
      <c r="L2689" s="15" t="s">
        <v>26</v>
      </c>
      <c r="M2689" s="15" t="s">
        <v>26</v>
      </c>
      <c r="N2689" s="15" t="s">
        <v>24</v>
      </c>
      <c r="O2689" s="15" t="s">
        <v>26</v>
      </c>
      <c r="P2689" s="15" t="s">
        <v>25</v>
      </c>
      <c r="Q2689" s="15" t="s">
        <v>24</v>
      </c>
      <c r="R2689" s="15" t="s">
        <v>15</v>
      </c>
      <c r="S2689" s="18" t="n">
        <v>91</v>
      </c>
      <c r="T2689" s="15" t="n">
        <v>2626.15</v>
      </c>
      <c r="U2689" s="15" t="s">
        <v>24</v>
      </c>
      <c r="V2689" s="18" t="n">
        <f aca="false">IF(ISNUMBER(T2689),T2689,0)</f>
        <v>2626.15</v>
      </c>
      <c r="W2689" s="15" t="n">
        <f aca="false">IF(U2689="Yes",1,0)</f>
        <v>0</v>
      </c>
      <c r="X2689" s="15" t="str">
        <f aca="false">IF(F2689&lt;=12,"0-12 months",IF(F2689&lt;=24,"13-24 months",IF(F2689&lt;=48,"25-48 months","49-72 months")))</f>
        <v>25-48 months</v>
      </c>
      <c r="Y2689" s="15" t="str">
        <f aca="false">IF(C2689=1,"Yes","No")</f>
        <v>No</v>
      </c>
      <c r="Z2689" s="15" t="n">
        <f aca="false">COUNTIF(J2689:O2689,"Yes")</f>
        <v>3</v>
      </c>
      <c r="AA2689" s="18" t="n">
        <f aca="false">S2689*W2689</f>
        <v>0</v>
      </c>
      <c r="AB2689" s="15" t="n">
        <f aca="false">(P2689="Month-to-month")+(I2689="Fiber optic")+(R2689="Electronic check")+(F2689&lt;=12)+(M2689="No")+(J2689="No")</f>
        <v>4</v>
      </c>
      <c r="AC2689" s="15" t="str">
        <f aca="false">IF(AB2689&gt;=5,"High",IF(AB2689&gt;=3,"Medium","Low"))</f>
        <v>Medium</v>
      </c>
    </row>
    <row r="2690" customFormat="false" ht="15" hidden="false" customHeight="false" outlineLevel="0" collapsed="false">
      <c r="A2690" s="15" t="s">
        <v>2787</v>
      </c>
      <c r="B2690" s="15" t="s">
        <v>98</v>
      </c>
      <c r="C2690" s="15" t="n">
        <v>0</v>
      </c>
      <c r="D2690" s="15" t="s">
        <v>26</v>
      </c>
      <c r="E2690" s="15" t="s">
        <v>24</v>
      </c>
      <c r="F2690" s="15" t="n">
        <v>5</v>
      </c>
      <c r="G2690" s="15" t="s">
        <v>26</v>
      </c>
      <c r="H2690" s="15" t="s">
        <v>26</v>
      </c>
      <c r="I2690" s="15" t="s">
        <v>102</v>
      </c>
      <c r="J2690" s="15" t="s">
        <v>24</v>
      </c>
      <c r="K2690" s="15" t="s">
        <v>26</v>
      </c>
      <c r="L2690" s="15" t="s">
        <v>24</v>
      </c>
      <c r="M2690" s="15" t="s">
        <v>24</v>
      </c>
      <c r="N2690" s="15" t="s">
        <v>24</v>
      </c>
      <c r="O2690" s="15" t="s">
        <v>24</v>
      </c>
      <c r="P2690" s="15" t="s">
        <v>25</v>
      </c>
      <c r="Q2690" s="15" t="s">
        <v>26</v>
      </c>
      <c r="R2690" s="15" t="s">
        <v>15</v>
      </c>
      <c r="S2690" s="18" t="n">
        <v>78.75</v>
      </c>
      <c r="T2690" s="15" t="n">
        <v>412.1</v>
      </c>
      <c r="U2690" s="15" t="s">
        <v>26</v>
      </c>
      <c r="V2690" s="18" t="n">
        <f aca="false">IF(ISNUMBER(T2690),T2690,0)</f>
        <v>412.1</v>
      </c>
      <c r="W2690" s="15" t="n">
        <f aca="false">IF(U2690="Yes",1,0)</f>
        <v>1</v>
      </c>
      <c r="X2690" s="15" t="str">
        <f aca="false">IF(F2690&lt;=12,"0-12 months",IF(F2690&lt;=24,"13-24 months",IF(F2690&lt;=48,"25-48 months","49-72 months")))</f>
        <v>0-12 months</v>
      </c>
      <c r="Y2690" s="15" t="str">
        <f aca="false">IF(C2690=1,"Yes","No")</f>
        <v>No</v>
      </c>
      <c r="Z2690" s="15" t="n">
        <f aca="false">COUNTIF(J2690:O2690,"Yes")</f>
        <v>1</v>
      </c>
      <c r="AA2690" s="18" t="n">
        <f aca="false">S2690*W2690</f>
        <v>78.75</v>
      </c>
      <c r="AB2690" s="15" t="n">
        <f aca="false">(P2690="Month-to-month")+(I2690="Fiber optic")+(R2690="Electronic check")+(F2690&lt;=12)+(M2690="No")+(J2690="No")</f>
        <v>6</v>
      </c>
      <c r="AC2690" s="15" t="str">
        <f aca="false">IF(AB2690&gt;=5,"High",IF(AB2690&gt;=3,"Medium","Low"))</f>
        <v>High</v>
      </c>
    </row>
    <row r="2691" customFormat="false" ht="15" hidden="false" customHeight="false" outlineLevel="0" collapsed="false">
      <c r="A2691" s="15" t="s">
        <v>2788</v>
      </c>
      <c r="B2691" s="15" t="s">
        <v>94</v>
      </c>
      <c r="C2691" s="15" t="n">
        <v>1</v>
      </c>
      <c r="D2691" s="15" t="s">
        <v>26</v>
      </c>
      <c r="E2691" s="15" t="s">
        <v>24</v>
      </c>
      <c r="F2691" s="15" t="n">
        <v>72</v>
      </c>
      <c r="G2691" s="15" t="s">
        <v>26</v>
      </c>
      <c r="H2691" s="15" t="s">
        <v>26</v>
      </c>
      <c r="I2691" s="15" t="s">
        <v>102</v>
      </c>
      <c r="J2691" s="15" t="s">
        <v>26</v>
      </c>
      <c r="K2691" s="15" t="s">
        <v>26</v>
      </c>
      <c r="L2691" s="15" t="s">
        <v>26</v>
      </c>
      <c r="M2691" s="15" t="s">
        <v>26</v>
      </c>
      <c r="N2691" s="15" t="s">
        <v>26</v>
      </c>
      <c r="O2691" s="15" t="s">
        <v>26</v>
      </c>
      <c r="P2691" s="15" t="s">
        <v>29</v>
      </c>
      <c r="Q2691" s="15" t="s">
        <v>26</v>
      </c>
      <c r="R2691" s="15" t="s">
        <v>21</v>
      </c>
      <c r="S2691" s="18" t="n">
        <v>116.75</v>
      </c>
      <c r="T2691" s="15" t="n">
        <v>8277.05</v>
      </c>
      <c r="U2691" s="15" t="s">
        <v>24</v>
      </c>
      <c r="V2691" s="18" t="n">
        <f aca="false">IF(ISNUMBER(T2691),T2691,0)</f>
        <v>8277.05</v>
      </c>
      <c r="W2691" s="15" t="n">
        <f aca="false">IF(U2691="Yes",1,0)</f>
        <v>0</v>
      </c>
      <c r="X2691" s="15" t="str">
        <f aca="false">IF(F2691&lt;=12,"0-12 months",IF(F2691&lt;=24,"13-24 months",IF(F2691&lt;=48,"25-48 months","49-72 months")))</f>
        <v>49-72 months</v>
      </c>
      <c r="Y2691" s="15" t="str">
        <f aca="false">IF(C2691=1,"Yes","No")</f>
        <v>Yes</v>
      </c>
      <c r="Z2691" s="15" t="n">
        <f aca="false">COUNTIF(J2691:O2691,"Yes")</f>
        <v>6</v>
      </c>
      <c r="AA2691" s="18" t="n">
        <f aca="false">S2691*W2691</f>
        <v>0</v>
      </c>
      <c r="AB2691" s="15" t="n">
        <f aca="false">(P2691="Month-to-month")+(I2691="Fiber optic")+(R2691="Electronic check")+(F2691&lt;=12)+(M2691="No")+(J2691="No")</f>
        <v>1</v>
      </c>
      <c r="AC2691" s="15" t="str">
        <f aca="false">IF(AB2691&gt;=5,"High",IF(AB2691&gt;=3,"Medium","Low"))</f>
        <v>Low</v>
      </c>
    </row>
    <row r="2692" customFormat="false" ht="15" hidden="false" customHeight="false" outlineLevel="0" collapsed="false">
      <c r="A2692" s="15" t="s">
        <v>2789</v>
      </c>
      <c r="B2692" s="15" t="s">
        <v>98</v>
      </c>
      <c r="C2692" s="15" t="n">
        <v>1</v>
      </c>
      <c r="D2692" s="15" t="s">
        <v>26</v>
      </c>
      <c r="E2692" s="15" t="s">
        <v>26</v>
      </c>
      <c r="F2692" s="15" t="n">
        <v>8</v>
      </c>
      <c r="G2692" s="15" t="s">
        <v>26</v>
      </c>
      <c r="H2692" s="15" t="s">
        <v>24</v>
      </c>
      <c r="I2692" s="15" t="s">
        <v>102</v>
      </c>
      <c r="J2692" s="15" t="s">
        <v>24</v>
      </c>
      <c r="K2692" s="15" t="s">
        <v>24</v>
      </c>
      <c r="L2692" s="15" t="s">
        <v>24</v>
      </c>
      <c r="M2692" s="15" t="s">
        <v>24</v>
      </c>
      <c r="N2692" s="15" t="s">
        <v>26</v>
      </c>
      <c r="O2692" s="15" t="s">
        <v>24</v>
      </c>
      <c r="P2692" s="15" t="s">
        <v>25</v>
      </c>
      <c r="Q2692" s="15" t="s">
        <v>26</v>
      </c>
      <c r="R2692" s="15" t="s">
        <v>21</v>
      </c>
      <c r="S2692" s="18" t="n">
        <v>80.45</v>
      </c>
      <c r="T2692" s="15" t="n">
        <v>583.45</v>
      </c>
      <c r="U2692" s="15" t="s">
        <v>26</v>
      </c>
      <c r="V2692" s="18" t="n">
        <f aca="false">IF(ISNUMBER(T2692),T2692,0)</f>
        <v>583.45</v>
      </c>
      <c r="W2692" s="15" t="n">
        <f aca="false">IF(U2692="Yes",1,0)</f>
        <v>1</v>
      </c>
      <c r="X2692" s="15" t="str">
        <f aca="false">IF(F2692&lt;=12,"0-12 months",IF(F2692&lt;=24,"13-24 months",IF(F2692&lt;=48,"25-48 months","49-72 months")))</f>
        <v>0-12 months</v>
      </c>
      <c r="Y2692" s="15" t="str">
        <f aca="false">IF(C2692=1,"Yes","No")</f>
        <v>Yes</v>
      </c>
      <c r="Z2692" s="15" t="n">
        <f aca="false">COUNTIF(J2692:O2692,"Yes")</f>
        <v>1</v>
      </c>
      <c r="AA2692" s="18" t="n">
        <f aca="false">S2692*W2692</f>
        <v>80.45</v>
      </c>
      <c r="AB2692" s="15" t="n">
        <f aca="false">(P2692="Month-to-month")+(I2692="Fiber optic")+(R2692="Electronic check")+(F2692&lt;=12)+(M2692="No")+(J2692="No")</f>
        <v>5</v>
      </c>
      <c r="AC2692" s="15" t="str">
        <f aca="false">IF(AB2692&gt;=5,"High",IF(AB2692&gt;=3,"Medium","Low"))</f>
        <v>High</v>
      </c>
    </row>
    <row r="2693" customFormat="false" ht="15" hidden="false" customHeight="false" outlineLevel="0" collapsed="false">
      <c r="A2693" s="15" t="s">
        <v>2790</v>
      </c>
      <c r="B2693" s="15" t="s">
        <v>94</v>
      </c>
      <c r="C2693" s="15" t="n">
        <v>0</v>
      </c>
      <c r="D2693" s="15" t="s">
        <v>24</v>
      </c>
      <c r="E2693" s="15" t="s">
        <v>24</v>
      </c>
      <c r="F2693" s="15" t="n">
        <v>7</v>
      </c>
      <c r="G2693" s="15" t="s">
        <v>26</v>
      </c>
      <c r="H2693" s="15" t="s">
        <v>24</v>
      </c>
      <c r="I2693" s="15" t="s">
        <v>96</v>
      </c>
      <c r="J2693" s="15" t="s">
        <v>26</v>
      </c>
      <c r="K2693" s="15" t="s">
        <v>24</v>
      </c>
      <c r="L2693" s="15" t="s">
        <v>24</v>
      </c>
      <c r="M2693" s="15" t="s">
        <v>24</v>
      </c>
      <c r="N2693" s="15" t="s">
        <v>24</v>
      </c>
      <c r="O2693" s="15" t="s">
        <v>26</v>
      </c>
      <c r="P2693" s="15" t="s">
        <v>27</v>
      </c>
      <c r="Q2693" s="15" t="s">
        <v>26</v>
      </c>
      <c r="R2693" s="15" t="s">
        <v>15</v>
      </c>
      <c r="S2693" s="18" t="n">
        <v>59.1</v>
      </c>
      <c r="T2693" s="15" t="n">
        <v>369.25</v>
      </c>
      <c r="U2693" s="15" t="s">
        <v>24</v>
      </c>
      <c r="V2693" s="18" t="n">
        <f aca="false">IF(ISNUMBER(T2693),T2693,0)</f>
        <v>369.25</v>
      </c>
      <c r="W2693" s="15" t="n">
        <f aca="false">IF(U2693="Yes",1,0)</f>
        <v>0</v>
      </c>
      <c r="X2693" s="15" t="str">
        <f aca="false">IF(F2693&lt;=12,"0-12 months",IF(F2693&lt;=24,"13-24 months",IF(F2693&lt;=48,"25-48 months","49-72 months")))</f>
        <v>0-12 months</v>
      </c>
      <c r="Y2693" s="15" t="str">
        <f aca="false">IF(C2693=1,"Yes","No")</f>
        <v>No</v>
      </c>
      <c r="Z2693" s="15" t="n">
        <f aca="false">COUNTIF(J2693:O2693,"Yes")</f>
        <v>2</v>
      </c>
      <c r="AA2693" s="18" t="n">
        <f aca="false">S2693*W2693</f>
        <v>0</v>
      </c>
      <c r="AB2693" s="15" t="n">
        <f aca="false">(P2693="Month-to-month")+(I2693="Fiber optic")+(R2693="Electronic check")+(F2693&lt;=12)+(M2693="No")+(J2693="No")</f>
        <v>3</v>
      </c>
      <c r="AC2693" s="15" t="str">
        <f aca="false">IF(AB2693&gt;=5,"High",IF(AB2693&gt;=3,"Medium","Low"))</f>
        <v>Medium</v>
      </c>
    </row>
    <row r="2694" customFormat="false" ht="15" hidden="false" customHeight="false" outlineLevel="0" collapsed="false">
      <c r="A2694" s="15" t="s">
        <v>2791</v>
      </c>
      <c r="B2694" s="15" t="s">
        <v>94</v>
      </c>
      <c r="C2694" s="15" t="n">
        <v>0</v>
      </c>
      <c r="D2694" s="15" t="s">
        <v>24</v>
      </c>
      <c r="E2694" s="15" t="s">
        <v>24</v>
      </c>
      <c r="F2694" s="15" t="n">
        <v>22</v>
      </c>
      <c r="G2694" s="15" t="s">
        <v>26</v>
      </c>
      <c r="H2694" s="15" t="s">
        <v>24</v>
      </c>
      <c r="I2694" s="15" t="s">
        <v>96</v>
      </c>
      <c r="J2694" s="15" t="s">
        <v>26</v>
      </c>
      <c r="K2694" s="15" t="s">
        <v>24</v>
      </c>
      <c r="L2694" s="15" t="s">
        <v>24</v>
      </c>
      <c r="M2694" s="15" t="s">
        <v>24</v>
      </c>
      <c r="N2694" s="15" t="s">
        <v>24</v>
      </c>
      <c r="O2694" s="15" t="s">
        <v>24</v>
      </c>
      <c r="P2694" s="15" t="s">
        <v>25</v>
      </c>
      <c r="Q2694" s="15" t="s">
        <v>26</v>
      </c>
      <c r="R2694" s="15" t="s">
        <v>15</v>
      </c>
      <c r="S2694" s="18" t="n">
        <v>49.8</v>
      </c>
      <c r="T2694" s="15" t="n">
        <v>1049.05</v>
      </c>
      <c r="U2694" s="15" t="s">
        <v>24</v>
      </c>
      <c r="V2694" s="18" t="n">
        <f aca="false">IF(ISNUMBER(T2694),T2694,0)</f>
        <v>1049.05</v>
      </c>
      <c r="W2694" s="15" t="n">
        <f aca="false">IF(U2694="Yes",1,0)</f>
        <v>0</v>
      </c>
      <c r="X2694" s="15" t="str">
        <f aca="false">IF(F2694&lt;=12,"0-12 months",IF(F2694&lt;=24,"13-24 months",IF(F2694&lt;=48,"25-48 months","49-72 months")))</f>
        <v>13-24 months</v>
      </c>
      <c r="Y2694" s="15" t="str">
        <f aca="false">IF(C2694=1,"Yes","No")</f>
        <v>No</v>
      </c>
      <c r="Z2694" s="15" t="n">
        <f aca="false">COUNTIF(J2694:O2694,"Yes")</f>
        <v>1</v>
      </c>
      <c r="AA2694" s="18" t="n">
        <f aca="false">S2694*W2694</f>
        <v>0</v>
      </c>
      <c r="AB2694" s="15" t="n">
        <f aca="false">(P2694="Month-to-month")+(I2694="Fiber optic")+(R2694="Electronic check")+(F2694&lt;=12)+(M2694="No")+(J2694="No")</f>
        <v>3</v>
      </c>
      <c r="AC2694" s="15" t="str">
        <f aca="false">IF(AB2694&gt;=5,"High",IF(AB2694&gt;=3,"Medium","Low"))</f>
        <v>Medium</v>
      </c>
    </row>
    <row r="2695" customFormat="false" ht="15" hidden="false" customHeight="false" outlineLevel="0" collapsed="false">
      <c r="A2695" s="15" t="s">
        <v>2792</v>
      </c>
      <c r="B2695" s="15" t="s">
        <v>98</v>
      </c>
      <c r="C2695" s="15" t="n">
        <v>0</v>
      </c>
      <c r="D2695" s="15" t="s">
        <v>24</v>
      </c>
      <c r="E2695" s="15" t="s">
        <v>24</v>
      </c>
      <c r="F2695" s="15" t="n">
        <v>72</v>
      </c>
      <c r="G2695" s="15" t="s">
        <v>26</v>
      </c>
      <c r="H2695" s="15" t="s">
        <v>24</v>
      </c>
      <c r="I2695" s="15" t="s">
        <v>24</v>
      </c>
      <c r="J2695" s="15" t="s">
        <v>28</v>
      </c>
      <c r="K2695" s="15" t="s">
        <v>28</v>
      </c>
      <c r="L2695" s="15" t="s">
        <v>28</v>
      </c>
      <c r="M2695" s="15" t="s">
        <v>28</v>
      </c>
      <c r="N2695" s="15" t="s">
        <v>28</v>
      </c>
      <c r="O2695" s="15" t="s">
        <v>28</v>
      </c>
      <c r="P2695" s="15" t="s">
        <v>29</v>
      </c>
      <c r="Q2695" s="15" t="s">
        <v>24</v>
      </c>
      <c r="R2695" s="15" t="s">
        <v>19</v>
      </c>
      <c r="S2695" s="18" t="n">
        <v>19.3</v>
      </c>
      <c r="T2695" s="15" t="n">
        <v>1414.8</v>
      </c>
      <c r="U2695" s="15" t="s">
        <v>24</v>
      </c>
      <c r="V2695" s="18" t="n">
        <f aca="false">IF(ISNUMBER(T2695),T2695,0)</f>
        <v>1414.8</v>
      </c>
      <c r="W2695" s="15" t="n">
        <f aca="false">IF(U2695="Yes",1,0)</f>
        <v>0</v>
      </c>
      <c r="X2695" s="15" t="str">
        <f aca="false">IF(F2695&lt;=12,"0-12 months",IF(F2695&lt;=24,"13-24 months",IF(F2695&lt;=48,"25-48 months","49-72 months")))</f>
        <v>49-72 months</v>
      </c>
      <c r="Y2695" s="15" t="str">
        <f aca="false">IF(C2695=1,"Yes","No")</f>
        <v>No</v>
      </c>
      <c r="Z2695" s="15" t="n">
        <f aca="false">COUNTIF(J2695:O2695,"Yes")</f>
        <v>0</v>
      </c>
      <c r="AA2695" s="18" t="n">
        <f aca="false">S2695*W2695</f>
        <v>0</v>
      </c>
      <c r="AB2695" s="15" t="n">
        <f aca="false">(P2695="Month-to-month")+(I2695="Fiber optic")+(R2695="Electronic check")+(F2695&lt;=12)+(M2695="No")+(J2695="No")</f>
        <v>0</v>
      </c>
      <c r="AC2695" s="15" t="str">
        <f aca="false">IF(AB2695&gt;=5,"High",IF(AB2695&gt;=3,"Medium","Low"))</f>
        <v>Low</v>
      </c>
    </row>
    <row r="2696" customFormat="false" ht="15" hidden="false" customHeight="false" outlineLevel="0" collapsed="false">
      <c r="A2696" s="15" t="s">
        <v>2793</v>
      </c>
      <c r="B2696" s="15" t="s">
        <v>98</v>
      </c>
      <c r="C2696" s="15" t="n">
        <v>0</v>
      </c>
      <c r="D2696" s="15" t="s">
        <v>26</v>
      </c>
      <c r="E2696" s="15" t="s">
        <v>26</v>
      </c>
      <c r="F2696" s="15" t="n">
        <v>8</v>
      </c>
      <c r="G2696" s="15" t="s">
        <v>26</v>
      </c>
      <c r="H2696" s="15" t="s">
        <v>24</v>
      </c>
      <c r="I2696" s="15" t="s">
        <v>24</v>
      </c>
      <c r="J2696" s="15" t="s">
        <v>28</v>
      </c>
      <c r="K2696" s="15" t="s">
        <v>28</v>
      </c>
      <c r="L2696" s="15" t="s">
        <v>28</v>
      </c>
      <c r="M2696" s="15" t="s">
        <v>28</v>
      </c>
      <c r="N2696" s="15" t="s">
        <v>28</v>
      </c>
      <c r="O2696" s="15" t="s">
        <v>28</v>
      </c>
      <c r="P2696" s="15" t="s">
        <v>25</v>
      </c>
      <c r="Q2696" s="15" t="s">
        <v>24</v>
      </c>
      <c r="R2696" s="15" t="s">
        <v>21</v>
      </c>
      <c r="S2696" s="18" t="n">
        <v>19.65</v>
      </c>
      <c r="T2696" s="15" t="n">
        <v>169.75</v>
      </c>
      <c r="U2696" s="15" t="s">
        <v>24</v>
      </c>
      <c r="V2696" s="18" t="n">
        <f aca="false">IF(ISNUMBER(T2696),T2696,0)</f>
        <v>169.75</v>
      </c>
      <c r="W2696" s="15" t="n">
        <f aca="false">IF(U2696="Yes",1,0)</f>
        <v>0</v>
      </c>
      <c r="X2696" s="15" t="str">
        <f aca="false">IF(F2696&lt;=12,"0-12 months",IF(F2696&lt;=24,"13-24 months",IF(F2696&lt;=48,"25-48 months","49-72 months")))</f>
        <v>0-12 months</v>
      </c>
      <c r="Y2696" s="15" t="str">
        <f aca="false">IF(C2696=1,"Yes","No")</f>
        <v>No</v>
      </c>
      <c r="Z2696" s="15" t="n">
        <f aca="false">COUNTIF(J2696:O2696,"Yes")</f>
        <v>0</v>
      </c>
      <c r="AA2696" s="18" t="n">
        <f aca="false">S2696*W2696</f>
        <v>0</v>
      </c>
      <c r="AB2696" s="15" t="n">
        <f aca="false">(P2696="Month-to-month")+(I2696="Fiber optic")+(R2696="Electronic check")+(F2696&lt;=12)+(M2696="No")+(J2696="No")</f>
        <v>2</v>
      </c>
      <c r="AC2696" s="15" t="str">
        <f aca="false">IF(AB2696&gt;=5,"High",IF(AB2696&gt;=3,"Medium","Low"))</f>
        <v>Low</v>
      </c>
    </row>
    <row r="2697" customFormat="false" ht="15" hidden="false" customHeight="false" outlineLevel="0" collapsed="false">
      <c r="A2697" s="15" t="s">
        <v>2794</v>
      </c>
      <c r="B2697" s="15" t="s">
        <v>98</v>
      </c>
      <c r="C2697" s="15" t="n">
        <v>0</v>
      </c>
      <c r="D2697" s="15" t="s">
        <v>26</v>
      </c>
      <c r="E2697" s="15" t="s">
        <v>24</v>
      </c>
      <c r="F2697" s="15" t="n">
        <v>52</v>
      </c>
      <c r="G2697" s="15" t="s">
        <v>26</v>
      </c>
      <c r="H2697" s="15" t="s">
        <v>26</v>
      </c>
      <c r="I2697" s="15" t="s">
        <v>96</v>
      </c>
      <c r="J2697" s="15" t="s">
        <v>26</v>
      </c>
      <c r="K2697" s="15" t="s">
        <v>26</v>
      </c>
      <c r="L2697" s="15" t="s">
        <v>26</v>
      </c>
      <c r="M2697" s="15" t="s">
        <v>26</v>
      </c>
      <c r="N2697" s="15" t="s">
        <v>24</v>
      </c>
      <c r="O2697" s="15" t="s">
        <v>26</v>
      </c>
      <c r="P2697" s="15" t="s">
        <v>27</v>
      </c>
      <c r="Q2697" s="15" t="s">
        <v>26</v>
      </c>
      <c r="R2697" s="15" t="s">
        <v>21</v>
      </c>
      <c r="S2697" s="18" t="n">
        <v>81.4</v>
      </c>
      <c r="T2697" s="15" t="n">
        <v>4354.45</v>
      </c>
      <c r="U2697" s="15" t="s">
        <v>24</v>
      </c>
      <c r="V2697" s="18" t="n">
        <f aca="false">IF(ISNUMBER(T2697),T2697,0)</f>
        <v>4354.45</v>
      </c>
      <c r="W2697" s="15" t="n">
        <f aca="false">IF(U2697="Yes",1,0)</f>
        <v>0</v>
      </c>
      <c r="X2697" s="15" t="str">
        <f aca="false">IF(F2697&lt;=12,"0-12 months",IF(F2697&lt;=24,"13-24 months",IF(F2697&lt;=48,"25-48 months","49-72 months")))</f>
        <v>49-72 months</v>
      </c>
      <c r="Y2697" s="15" t="str">
        <f aca="false">IF(C2697=1,"Yes","No")</f>
        <v>No</v>
      </c>
      <c r="Z2697" s="15" t="n">
        <f aca="false">COUNTIF(J2697:O2697,"Yes")</f>
        <v>5</v>
      </c>
      <c r="AA2697" s="18" t="n">
        <f aca="false">S2697*W2697</f>
        <v>0</v>
      </c>
      <c r="AB2697" s="15" t="n">
        <f aca="false">(P2697="Month-to-month")+(I2697="Fiber optic")+(R2697="Electronic check")+(F2697&lt;=12)+(M2697="No")+(J2697="No")</f>
        <v>0</v>
      </c>
      <c r="AC2697" s="15" t="str">
        <f aca="false">IF(AB2697&gt;=5,"High",IF(AB2697&gt;=3,"Medium","Low"))</f>
        <v>Low</v>
      </c>
    </row>
    <row r="2698" customFormat="false" ht="15" hidden="false" customHeight="false" outlineLevel="0" collapsed="false">
      <c r="A2698" s="15" t="s">
        <v>2795</v>
      </c>
      <c r="B2698" s="15" t="s">
        <v>94</v>
      </c>
      <c r="C2698" s="15" t="n">
        <v>0</v>
      </c>
      <c r="D2698" s="15" t="s">
        <v>24</v>
      </c>
      <c r="E2698" s="15" t="s">
        <v>24</v>
      </c>
      <c r="F2698" s="15" t="n">
        <v>68</v>
      </c>
      <c r="G2698" s="15" t="s">
        <v>24</v>
      </c>
      <c r="H2698" s="15" t="s">
        <v>95</v>
      </c>
      <c r="I2698" s="15" t="s">
        <v>96</v>
      </c>
      <c r="J2698" s="15" t="s">
        <v>26</v>
      </c>
      <c r="K2698" s="15" t="s">
        <v>24</v>
      </c>
      <c r="L2698" s="15" t="s">
        <v>26</v>
      </c>
      <c r="M2698" s="15" t="s">
        <v>26</v>
      </c>
      <c r="N2698" s="15" t="s">
        <v>24</v>
      </c>
      <c r="O2698" s="15" t="s">
        <v>24</v>
      </c>
      <c r="P2698" s="15" t="s">
        <v>29</v>
      </c>
      <c r="Q2698" s="15" t="s">
        <v>24</v>
      </c>
      <c r="R2698" s="15" t="s">
        <v>17</v>
      </c>
      <c r="S2698" s="18" t="n">
        <v>38.9</v>
      </c>
      <c r="T2698" s="15" t="n">
        <v>2719.2</v>
      </c>
      <c r="U2698" s="15" t="s">
        <v>24</v>
      </c>
      <c r="V2698" s="18" t="n">
        <f aca="false">IF(ISNUMBER(T2698),T2698,0)</f>
        <v>2719.2</v>
      </c>
      <c r="W2698" s="15" t="n">
        <f aca="false">IF(U2698="Yes",1,0)</f>
        <v>0</v>
      </c>
      <c r="X2698" s="15" t="str">
        <f aca="false">IF(F2698&lt;=12,"0-12 months",IF(F2698&lt;=24,"13-24 months",IF(F2698&lt;=48,"25-48 months","49-72 months")))</f>
        <v>49-72 months</v>
      </c>
      <c r="Y2698" s="15" t="str">
        <f aca="false">IF(C2698=1,"Yes","No")</f>
        <v>No</v>
      </c>
      <c r="Z2698" s="15" t="n">
        <f aca="false">COUNTIF(J2698:O2698,"Yes")</f>
        <v>3</v>
      </c>
      <c r="AA2698" s="18" t="n">
        <f aca="false">S2698*W2698</f>
        <v>0</v>
      </c>
      <c r="AB2698" s="15" t="n">
        <f aca="false">(P2698="Month-to-month")+(I2698="Fiber optic")+(R2698="Electronic check")+(F2698&lt;=12)+(M2698="No")+(J2698="No")</f>
        <v>0</v>
      </c>
      <c r="AC2698" s="15" t="str">
        <f aca="false">IF(AB2698&gt;=5,"High",IF(AB2698&gt;=3,"Medium","Low"))</f>
        <v>Low</v>
      </c>
    </row>
    <row r="2699" customFormat="false" ht="15" hidden="false" customHeight="false" outlineLevel="0" collapsed="false">
      <c r="A2699" s="15" t="s">
        <v>2796</v>
      </c>
      <c r="B2699" s="15" t="s">
        <v>94</v>
      </c>
      <c r="C2699" s="15" t="n">
        <v>0</v>
      </c>
      <c r="D2699" s="15" t="s">
        <v>26</v>
      </c>
      <c r="E2699" s="15" t="s">
        <v>24</v>
      </c>
      <c r="F2699" s="15" t="n">
        <v>71</v>
      </c>
      <c r="G2699" s="15" t="s">
        <v>26</v>
      </c>
      <c r="H2699" s="15" t="s">
        <v>26</v>
      </c>
      <c r="I2699" s="15" t="s">
        <v>96</v>
      </c>
      <c r="J2699" s="15" t="s">
        <v>26</v>
      </c>
      <c r="K2699" s="15" t="s">
        <v>26</v>
      </c>
      <c r="L2699" s="15" t="s">
        <v>26</v>
      </c>
      <c r="M2699" s="15" t="s">
        <v>26</v>
      </c>
      <c r="N2699" s="15" t="s">
        <v>26</v>
      </c>
      <c r="O2699" s="15" t="s">
        <v>26</v>
      </c>
      <c r="P2699" s="15" t="s">
        <v>29</v>
      </c>
      <c r="Q2699" s="15" t="s">
        <v>24</v>
      </c>
      <c r="R2699" s="15" t="s">
        <v>19</v>
      </c>
      <c r="S2699" s="18" t="n">
        <v>87.95</v>
      </c>
      <c r="T2699" s="15" t="n">
        <v>6365.35</v>
      </c>
      <c r="U2699" s="15" t="s">
        <v>24</v>
      </c>
      <c r="V2699" s="18" t="n">
        <f aca="false">IF(ISNUMBER(T2699),T2699,0)</f>
        <v>6365.35</v>
      </c>
      <c r="W2699" s="15" t="n">
        <f aca="false">IF(U2699="Yes",1,0)</f>
        <v>0</v>
      </c>
      <c r="X2699" s="15" t="str">
        <f aca="false">IF(F2699&lt;=12,"0-12 months",IF(F2699&lt;=24,"13-24 months",IF(F2699&lt;=48,"25-48 months","49-72 months")))</f>
        <v>49-72 months</v>
      </c>
      <c r="Y2699" s="15" t="str">
        <f aca="false">IF(C2699=1,"Yes","No")</f>
        <v>No</v>
      </c>
      <c r="Z2699" s="15" t="n">
        <f aca="false">COUNTIF(J2699:O2699,"Yes")</f>
        <v>6</v>
      </c>
      <c r="AA2699" s="18" t="n">
        <f aca="false">S2699*W2699</f>
        <v>0</v>
      </c>
      <c r="AB2699" s="15" t="n">
        <f aca="false">(P2699="Month-to-month")+(I2699="Fiber optic")+(R2699="Electronic check")+(F2699&lt;=12)+(M2699="No")+(J2699="No")</f>
        <v>0</v>
      </c>
      <c r="AC2699" s="15" t="str">
        <f aca="false">IF(AB2699&gt;=5,"High",IF(AB2699&gt;=3,"Medium","Low"))</f>
        <v>Low</v>
      </c>
    </row>
    <row r="2700" customFormat="false" ht="15" hidden="false" customHeight="false" outlineLevel="0" collapsed="false">
      <c r="A2700" s="15" t="s">
        <v>2797</v>
      </c>
      <c r="B2700" s="15" t="s">
        <v>98</v>
      </c>
      <c r="C2700" s="15" t="n">
        <v>0</v>
      </c>
      <c r="D2700" s="15" t="s">
        <v>24</v>
      </c>
      <c r="E2700" s="15" t="s">
        <v>24</v>
      </c>
      <c r="F2700" s="15" t="n">
        <v>2</v>
      </c>
      <c r="G2700" s="15" t="s">
        <v>26</v>
      </c>
      <c r="H2700" s="15" t="s">
        <v>24</v>
      </c>
      <c r="I2700" s="15" t="s">
        <v>24</v>
      </c>
      <c r="J2700" s="15" t="s">
        <v>28</v>
      </c>
      <c r="K2700" s="15" t="s">
        <v>28</v>
      </c>
      <c r="L2700" s="15" t="s">
        <v>28</v>
      </c>
      <c r="M2700" s="15" t="s">
        <v>28</v>
      </c>
      <c r="N2700" s="15" t="s">
        <v>28</v>
      </c>
      <c r="O2700" s="15" t="s">
        <v>28</v>
      </c>
      <c r="P2700" s="15" t="s">
        <v>25</v>
      </c>
      <c r="Q2700" s="15" t="s">
        <v>24</v>
      </c>
      <c r="R2700" s="15" t="s">
        <v>17</v>
      </c>
      <c r="S2700" s="18" t="n">
        <v>19.85</v>
      </c>
      <c r="T2700" s="15" t="n">
        <v>51.6</v>
      </c>
      <c r="U2700" s="15" t="s">
        <v>24</v>
      </c>
      <c r="V2700" s="18" t="n">
        <f aca="false">IF(ISNUMBER(T2700),T2700,0)</f>
        <v>51.6</v>
      </c>
      <c r="W2700" s="15" t="n">
        <f aca="false">IF(U2700="Yes",1,0)</f>
        <v>0</v>
      </c>
      <c r="X2700" s="15" t="str">
        <f aca="false">IF(F2700&lt;=12,"0-12 months",IF(F2700&lt;=24,"13-24 months",IF(F2700&lt;=48,"25-48 months","49-72 months")))</f>
        <v>0-12 months</v>
      </c>
      <c r="Y2700" s="15" t="str">
        <f aca="false">IF(C2700=1,"Yes","No")</f>
        <v>No</v>
      </c>
      <c r="Z2700" s="15" t="n">
        <f aca="false">COUNTIF(J2700:O2700,"Yes")</f>
        <v>0</v>
      </c>
      <c r="AA2700" s="18" t="n">
        <f aca="false">S2700*W2700</f>
        <v>0</v>
      </c>
      <c r="AB2700" s="15" t="n">
        <f aca="false">(P2700="Month-to-month")+(I2700="Fiber optic")+(R2700="Electronic check")+(F2700&lt;=12)+(M2700="No")+(J2700="No")</f>
        <v>2</v>
      </c>
      <c r="AC2700" s="15" t="str">
        <f aca="false">IF(AB2700&gt;=5,"High",IF(AB2700&gt;=3,"Medium","Low"))</f>
        <v>Low</v>
      </c>
    </row>
    <row r="2701" customFormat="false" ht="15" hidden="false" customHeight="false" outlineLevel="0" collapsed="false">
      <c r="A2701" s="15" t="s">
        <v>2798</v>
      </c>
      <c r="B2701" s="15" t="s">
        <v>94</v>
      </c>
      <c r="C2701" s="15" t="n">
        <v>1</v>
      </c>
      <c r="D2701" s="15" t="s">
        <v>24</v>
      </c>
      <c r="E2701" s="15" t="s">
        <v>24</v>
      </c>
      <c r="F2701" s="15" t="n">
        <v>34</v>
      </c>
      <c r="G2701" s="15" t="s">
        <v>26</v>
      </c>
      <c r="H2701" s="15" t="s">
        <v>26</v>
      </c>
      <c r="I2701" s="15" t="s">
        <v>102</v>
      </c>
      <c r="J2701" s="15" t="s">
        <v>24</v>
      </c>
      <c r="K2701" s="15" t="s">
        <v>26</v>
      </c>
      <c r="L2701" s="15" t="s">
        <v>24</v>
      </c>
      <c r="M2701" s="15" t="s">
        <v>26</v>
      </c>
      <c r="N2701" s="15" t="s">
        <v>26</v>
      </c>
      <c r="O2701" s="15" t="s">
        <v>24</v>
      </c>
      <c r="P2701" s="15" t="s">
        <v>25</v>
      </c>
      <c r="Q2701" s="15" t="s">
        <v>26</v>
      </c>
      <c r="R2701" s="15" t="s">
        <v>15</v>
      </c>
      <c r="S2701" s="18" t="n">
        <v>96.35</v>
      </c>
      <c r="T2701" s="15" t="n">
        <v>3190.25</v>
      </c>
      <c r="U2701" s="15" t="s">
        <v>24</v>
      </c>
      <c r="V2701" s="18" t="n">
        <f aca="false">IF(ISNUMBER(T2701),T2701,0)</f>
        <v>3190.25</v>
      </c>
      <c r="W2701" s="15" t="n">
        <f aca="false">IF(U2701="Yes",1,0)</f>
        <v>0</v>
      </c>
      <c r="X2701" s="15" t="str">
        <f aca="false">IF(F2701&lt;=12,"0-12 months",IF(F2701&lt;=24,"13-24 months",IF(F2701&lt;=48,"25-48 months","49-72 months")))</f>
        <v>25-48 months</v>
      </c>
      <c r="Y2701" s="15" t="str">
        <f aca="false">IF(C2701=1,"Yes","No")</f>
        <v>Yes</v>
      </c>
      <c r="Z2701" s="15" t="n">
        <f aca="false">COUNTIF(J2701:O2701,"Yes")</f>
        <v>3</v>
      </c>
      <c r="AA2701" s="18" t="n">
        <f aca="false">S2701*W2701</f>
        <v>0</v>
      </c>
      <c r="AB2701" s="15" t="n">
        <f aca="false">(P2701="Month-to-month")+(I2701="Fiber optic")+(R2701="Electronic check")+(F2701&lt;=12)+(M2701="No")+(J2701="No")</f>
        <v>4</v>
      </c>
      <c r="AC2701" s="15" t="str">
        <f aca="false">IF(AB2701&gt;=5,"High",IF(AB2701&gt;=3,"Medium","Low"))</f>
        <v>Medium</v>
      </c>
    </row>
    <row r="2702" customFormat="false" ht="15" hidden="false" customHeight="false" outlineLevel="0" collapsed="false">
      <c r="A2702" s="15" t="s">
        <v>2799</v>
      </c>
      <c r="B2702" s="15" t="s">
        <v>94</v>
      </c>
      <c r="C2702" s="15" t="n">
        <v>0</v>
      </c>
      <c r="D2702" s="15" t="s">
        <v>24</v>
      </c>
      <c r="E2702" s="15" t="s">
        <v>24</v>
      </c>
      <c r="F2702" s="15" t="n">
        <v>35</v>
      </c>
      <c r="G2702" s="15" t="s">
        <v>24</v>
      </c>
      <c r="H2702" s="15" t="s">
        <v>95</v>
      </c>
      <c r="I2702" s="15" t="s">
        <v>96</v>
      </c>
      <c r="J2702" s="15" t="s">
        <v>24</v>
      </c>
      <c r="K2702" s="15" t="s">
        <v>24</v>
      </c>
      <c r="L2702" s="15" t="s">
        <v>24</v>
      </c>
      <c r="M2702" s="15" t="s">
        <v>24</v>
      </c>
      <c r="N2702" s="15" t="s">
        <v>24</v>
      </c>
      <c r="O2702" s="15" t="s">
        <v>24</v>
      </c>
      <c r="P2702" s="15" t="s">
        <v>25</v>
      </c>
      <c r="Q2702" s="15" t="s">
        <v>24</v>
      </c>
      <c r="R2702" s="15" t="s">
        <v>15</v>
      </c>
      <c r="S2702" s="18" t="n">
        <v>24.15</v>
      </c>
      <c r="T2702" s="15" t="n">
        <v>812.5</v>
      </c>
      <c r="U2702" s="15" t="s">
        <v>24</v>
      </c>
      <c r="V2702" s="18" t="n">
        <f aca="false">IF(ISNUMBER(T2702),T2702,0)</f>
        <v>812.5</v>
      </c>
      <c r="W2702" s="15" t="n">
        <f aca="false">IF(U2702="Yes",1,0)</f>
        <v>0</v>
      </c>
      <c r="X2702" s="15" t="str">
        <f aca="false">IF(F2702&lt;=12,"0-12 months",IF(F2702&lt;=24,"13-24 months",IF(F2702&lt;=48,"25-48 months","49-72 months")))</f>
        <v>25-48 months</v>
      </c>
      <c r="Y2702" s="15" t="str">
        <f aca="false">IF(C2702=1,"Yes","No")</f>
        <v>No</v>
      </c>
      <c r="Z2702" s="15" t="n">
        <f aca="false">COUNTIF(J2702:O2702,"Yes")</f>
        <v>0</v>
      </c>
      <c r="AA2702" s="18" t="n">
        <f aca="false">S2702*W2702</f>
        <v>0</v>
      </c>
      <c r="AB2702" s="15" t="n">
        <f aca="false">(P2702="Month-to-month")+(I2702="Fiber optic")+(R2702="Electronic check")+(F2702&lt;=12)+(M2702="No")+(J2702="No")</f>
        <v>4</v>
      </c>
      <c r="AC2702" s="15" t="str">
        <f aca="false">IF(AB2702&gt;=5,"High",IF(AB2702&gt;=3,"Medium","Low"))</f>
        <v>Medium</v>
      </c>
    </row>
    <row r="2703" customFormat="false" ht="15" hidden="false" customHeight="false" outlineLevel="0" collapsed="false">
      <c r="A2703" s="15" t="s">
        <v>2800</v>
      </c>
      <c r="B2703" s="15" t="s">
        <v>94</v>
      </c>
      <c r="C2703" s="15" t="n">
        <v>0</v>
      </c>
      <c r="D2703" s="15" t="s">
        <v>26</v>
      </c>
      <c r="E2703" s="15" t="s">
        <v>26</v>
      </c>
      <c r="F2703" s="15" t="n">
        <v>61</v>
      </c>
      <c r="G2703" s="15" t="s">
        <v>26</v>
      </c>
      <c r="H2703" s="15" t="s">
        <v>24</v>
      </c>
      <c r="I2703" s="15" t="s">
        <v>24</v>
      </c>
      <c r="J2703" s="15" t="s">
        <v>28</v>
      </c>
      <c r="K2703" s="15" t="s">
        <v>28</v>
      </c>
      <c r="L2703" s="15" t="s">
        <v>28</v>
      </c>
      <c r="M2703" s="15" t="s">
        <v>28</v>
      </c>
      <c r="N2703" s="15" t="s">
        <v>28</v>
      </c>
      <c r="O2703" s="15" t="s">
        <v>28</v>
      </c>
      <c r="P2703" s="15" t="s">
        <v>27</v>
      </c>
      <c r="Q2703" s="15" t="s">
        <v>24</v>
      </c>
      <c r="R2703" s="15" t="s">
        <v>21</v>
      </c>
      <c r="S2703" s="18" t="n">
        <v>19.1</v>
      </c>
      <c r="T2703" s="15" t="n">
        <v>1143.8</v>
      </c>
      <c r="U2703" s="15" t="s">
        <v>24</v>
      </c>
      <c r="V2703" s="18" t="n">
        <f aca="false">IF(ISNUMBER(T2703),T2703,0)</f>
        <v>1143.8</v>
      </c>
      <c r="W2703" s="15" t="n">
        <f aca="false">IF(U2703="Yes",1,0)</f>
        <v>0</v>
      </c>
      <c r="X2703" s="15" t="str">
        <f aca="false">IF(F2703&lt;=12,"0-12 months",IF(F2703&lt;=24,"13-24 months",IF(F2703&lt;=48,"25-48 months","49-72 months")))</f>
        <v>49-72 months</v>
      </c>
      <c r="Y2703" s="15" t="str">
        <f aca="false">IF(C2703=1,"Yes","No")</f>
        <v>No</v>
      </c>
      <c r="Z2703" s="15" t="n">
        <f aca="false">COUNTIF(J2703:O2703,"Yes")</f>
        <v>0</v>
      </c>
      <c r="AA2703" s="18" t="n">
        <f aca="false">S2703*W2703</f>
        <v>0</v>
      </c>
      <c r="AB2703" s="15" t="n">
        <f aca="false">(P2703="Month-to-month")+(I2703="Fiber optic")+(R2703="Electronic check")+(F2703&lt;=12)+(M2703="No")+(J2703="No")</f>
        <v>0</v>
      </c>
      <c r="AC2703" s="15" t="str">
        <f aca="false">IF(AB2703&gt;=5,"High",IF(AB2703&gt;=3,"Medium","Low"))</f>
        <v>Low</v>
      </c>
    </row>
    <row r="2704" customFormat="false" ht="15" hidden="false" customHeight="false" outlineLevel="0" collapsed="false">
      <c r="A2704" s="15" t="s">
        <v>2801</v>
      </c>
      <c r="B2704" s="15" t="s">
        <v>98</v>
      </c>
      <c r="C2704" s="15" t="n">
        <v>0</v>
      </c>
      <c r="D2704" s="15" t="s">
        <v>24</v>
      </c>
      <c r="E2704" s="15" t="s">
        <v>24</v>
      </c>
      <c r="F2704" s="15" t="n">
        <v>1</v>
      </c>
      <c r="G2704" s="15" t="s">
        <v>26</v>
      </c>
      <c r="H2704" s="15" t="s">
        <v>24</v>
      </c>
      <c r="I2704" s="15" t="s">
        <v>96</v>
      </c>
      <c r="J2704" s="15" t="s">
        <v>24</v>
      </c>
      <c r="K2704" s="15" t="s">
        <v>24</v>
      </c>
      <c r="L2704" s="15" t="s">
        <v>24</v>
      </c>
      <c r="M2704" s="15" t="s">
        <v>24</v>
      </c>
      <c r="N2704" s="15" t="s">
        <v>24</v>
      </c>
      <c r="O2704" s="15" t="s">
        <v>24</v>
      </c>
      <c r="P2704" s="15" t="s">
        <v>25</v>
      </c>
      <c r="Q2704" s="15" t="s">
        <v>24</v>
      </c>
      <c r="R2704" s="15" t="s">
        <v>15</v>
      </c>
      <c r="S2704" s="18" t="n">
        <v>44</v>
      </c>
      <c r="T2704" s="15" t="n">
        <v>44</v>
      </c>
      <c r="U2704" s="15" t="s">
        <v>24</v>
      </c>
      <c r="V2704" s="18" t="n">
        <f aca="false">IF(ISNUMBER(T2704),T2704,0)</f>
        <v>44</v>
      </c>
      <c r="W2704" s="15" t="n">
        <f aca="false">IF(U2704="Yes",1,0)</f>
        <v>0</v>
      </c>
      <c r="X2704" s="15" t="str">
        <f aca="false">IF(F2704&lt;=12,"0-12 months",IF(F2704&lt;=24,"13-24 months",IF(F2704&lt;=48,"25-48 months","49-72 months")))</f>
        <v>0-12 months</v>
      </c>
      <c r="Y2704" s="15" t="str">
        <f aca="false">IF(C2704=1,"Yes","No")</f>
        <v>No</v>
      </c>
      <c r="Z2704" s="15" t="n">
        <f aca="false">COUNTIF(J2704:O2704,"Yes")</f>
        <v>0</v>
      </c>
      <c r="AA2704" s="18" t="n">
        <f aca="false">S2704*W2704</f>
        <v>0</v>
      </c>
      <c r="AB2704" s="15" t="n">
        <f aca="false">(P2704="Month-to-month")+(I2704="Fiber optic")+(R2704="Electronic check")+(F2704&lt;=12)+(M2704="No")+(J2704="No")</f>
        <v>5</v>
      </c>
      <c r="AC2704" s="15" t="str">
        <f aca="false">IF(AB2704&gt;=5,"High",IF(AB2704&gt;=3,"Medium","Low"))</f>
        <v>High</v>
      </c>
    </row>
    <row r="2705" customFormat="false" ht="15" hidden="false" customHeight="false" outlineLevel="0" collapsed="false">
      <c r="A2705" s="15" t="s">
        <v>2802</v>
      </c>
      <c r="B2705" s="15" t="s">
        <v>94</v>
      </c>
      <c r="C2705" s="15" t="n">
        <v>0</v>
      </c>
      <c r="D2705" s="15" t="s">
        <v>24</v>
      </c>
      <c r="E2705" s="15" t="s">
        <v>24</v>
      </c>
      <c r="F2705" s="15" t="n">
        <v>1</v>
      </c>
      <c r="G2705" s="15" t="s">
        <v>26</v>
      </c>
      <c r="H2705" s="15" t="s">
        <v>26</v>
      </c>
      <c r="I2705" s="15" t="s">
        <v>96</v>
      </c>
      <c r="J2705" s="15" t="s">
        <v>24</v>
      </c>
      <c r="K2705" s="15" t="s">
        <v>24</v>
      </c>
      <c r="L2705" s="15" t="s">
        <v>24</v>
      </c>
      <c r="M2705" s="15" t="s">
        <v>24</v>
      </c>
      <c r="N2705" s="15" t="s">
        <v>24</v>
      </c>
      <c r="O2705" s="15" t="s">
        <v>24</v>
      </c>
      <c r="P2705" s="15" t="s">
        <v>25</v>
      </c>
      <c r="Q2705" s="15" t="s">
        <v>26</v>
      </c>
      <c r="R2705" s="15" t="s">
        <v>17</v>
      </c>
      <c r="S2705" s="18" t="n">
        <v>50.1</v>
      </c>
      <c r="T2705" s="15" t="n">
        <v>50.1</v>
      </c>
      <c r="U2705" s="15" t="s">
        <v>26</v>
      </c>
      <c r="V2705" s="18" t="n">
        <f aca="false">IF(ISNUMBER(T2705),T2705,0)</f>
        <v>50.1</v>
      </c>
      <c r="W2705" s="15" t="n">
        <f aca="false">IF(U2705="Yes",1,0)</f>
        <v>1</v>
      </c>
      <c r="X2705" s="15" t="str">
        <f aca="false">IF(F2705&lt;=12,"0-12 months",IF(F2705&lt;=24,"13-24 months",IF(F2705&lt;=48,"25-48 months","49-72 months")))</f>
        <v>0-12 months</v>
      </c>
      <c r="Y2705" s="15" t="str">
        <f aca="false">IF(C2705=1,"Yes","No")</f>
        <v>No</v>
      </c>
      <c r="Z2705" s="15" t="n">
        <f aca="false">COUNTIF(J2705:O2705,"Yes")</f>
        <v>0</v>
      </c>
      <c r="AA2705" s="18" t="n">
        <f aca="false">S2705*W2705</f>
        <v>50.1</v>
      </c>
      <c r="AB2705" s="15" t="n">
        <f aca="false">(P2705="Month-to-month")+(I2705="Fiber optic")+(R2705="Electronic check")+(F2705&lt;=12)+(M2705="No")+(J2705="No")</f>
        <v>4</v>
      </c>
      <c r="AC2705" s="15" t="str">
        <f aca="false">IF(AB2705&gt;=5,"High",IF(AB2705&gt;=3,"Medium","Low"))</f>
        <v>Medium</v>
      </c>
    </row>
    <row r="2706" customFormat="false" ht="15" hidden="false" customHeight="false" outlineLevel="0" collapsed="false">
      <c r="A2706" s="15" t="s">
        <v>2803</v>
      </c>
      <c r="B2706" s="15" t="s">
        <v>94</v>
      </c>
      <c r="C2706" s="15" t="n">
        <v>0</v>
      </c>
      <c r="D2706" s="15" t="s">
        <v>26</v>
      </c>
      <c r="E2706" s="15" t="s">
        <v>26</v>
      </c>
      <c r="F2706" s="15" t="n">
        <v>53</v>
      </c>
      <c r="G2706" s="15" t="s">
        <v>26</v>
      </c>
      <c r="H2706" s="15" t="s">
        <v>24</v>
      </c>
      <c r="I2706" s="15" t="s">
        <v>96</v>
      </c>
      <c r="J2706" s="15" t="s">
        <v>24</v>
      </c>
      <c r="K2706" s="15" t="s">
        <v>24</v>
      </c>
      <c r="L2706" s="15" t="s">
        <v>26</v>
      </c>
      <c r="M2706" s="15" t="s">
        <v>24</v>
      </c>
      <c r="N2706" s="15" t="s">
        <v>24</v>
      </c>
      <c r="O2706" s="15" t="s">
        <v>26</v>
      </c>
      <c r="P2706" s="15" t="s">
        <v>27</v>
      </c>
      <c r="Q2706" s="15" t="s">
        <v>24</v>
      </c>
      <c r="R2706" s="15" t="s">
        <v>21</v>
      </c>
      <c r="S2706" s="18" t="n">
        <v>60.6</v>
      </c>
      <c r="T2706" s="15" t="n">
        <v>3297</v>
      </c>
      <c r="U2706" s="15" t="s">
        <v>24</v>
      </c>
      <c r="V2706" s="18" t="n">
        <f aca="false">IF(ISNUMBER(T2706),T2706,0)</f>
        <v>3297</v>
      </c>
      <c r="W2706" s="15" t="n">
        <f aca="false">IF(U2706="Yes",1,0)</f>
        <v>0</v>
      </c>
      <c r="X2706" s="15" t="str">
        <f aca="false">IF(F2706&lt;=12,"0-12 months",IF(F2706&lt;=24,"13-24 months",IF(F2706&lt;=48,"25-48 months","49-72 months")))</f>
        <v>49-72 months</v>
      </c>
      <c r="Y2706" s="15" t="str">
        <f aca="false">IF(C2706=1,"Yes","No")</f>
        <v>No</v>
      </c>
      <c r="Z2706" s="15" t="n">
        <f aca="false">COUNTIF(J2706:O2706,"Yes")</f>
        <v>2</v>
      </c>
      <c r="AA2706" s="18" t="n">
        <f aca="false">S2706*W2706</f>
        <v>0</v>
      </c>
      <c r="AB2706" s="15" t="n">
        <f aca="false">(P2706="Month-to-month")+(I2706="Fiber optic")+(R2706="Electronic check")+(F2706&lt;=12)+(M2706="No")+(J2706="No")</f>
        <v>2</v>
      </c>
      <c r="AC2706" s="15" t="str">
        <f aca="false">IF(AB2706&gt;=5,"High",IF(AB2706&gt;=3,"Medium","Low"))</f>
        <v>Low</v>
      </c>
    </row>
    <row r="2707" customFormat="false" ht="15" hidden="false" customHeight="false" outlineLevel="0" collapsed="false">
      <c r="A2707" s="15" t="s">
        <v>2804</v>
      </c>
      <c r="B2707" s="15" t="s">
        <v>94</v>
      </c>
      <c r="C2707" s="15" t="n">
        <v>0</v>
      </c>
      <c r="D2707" s="15" t="s">
        <v>26</v>
      </c>
      <c r="E2707" s="15" t="s">
        <v>24</v>
      </c>
      <c r="F2707" s="15" t="n">
        <v>72</v>
      </c>
      <c r="G2707" s="15" t="s">
        <v>26</v>
      </c>
      <c r="H2707" s="15" t="s">
        <v>26</v>
      </c>
      <c r="I2707" s="15" t="s">
        <v>24</v>
      </c>
      <c r="J2707" s="15" t="s">
        <v>28</v>
      </c>
      <c r="K2707" s="15" t="s">
        <v>28</v>
      </c>
      <c r="L2707" s="15" t="s">
        <v>28</v>
      </c>
      <c r="M2707" s="15" t="s">
        <v>28</v>
      </c>
      <c r="N2707" s="15" t="s">
        <v>28</v>
      </c>
      <c r="O2707" s="15" t="s">
        <v>28</v>
      </c>
      <c r="P2707" s="15" t="s">
        <v>29</v>
      </c>
      <c r="Q2707" s="15" t="s">
        <v>24</v>
      </c>
      <c r="R2707" s="15" t="s">
        <v>19</v>
      </c>
      <c r="S2707" s="18" t="n">
        <v>25.65</v>
      </c>
      <c r="T2707" s="15" t="n">
        <v>1887</v>
      </c>
      <c r="U2707" s="15" t="s">
        <v>24</v>
      </c>
      <c r="V2707" s="18" t="n">
        <f aca="false">IF(ISNUMBER(T2707),T2707,0)</f>
        <v>1887</v>
      </c>
      <c r="W2707" s="15" t="n">
        <f aca="false">IF(U2707="Yes",1,0)</f>
        <v>0</v>
      </c>
      <c r="X2707" s="15" t="str">
        <f aca="false">IF(F2707&lt;=12,"0-12 months",IF(F2707&lt;=24,"13-24 months",IF(F2707&lt;=48,"25-48 months","49-72 months")))</f>
        <v>49-72 months</v>
      </c>
      <c r="Y2707" s="15" t="str">
        <f aca="false">IF(C2707=1,"Yes","No")</f>
        <v>No</v>
      </c>
      <c r="Z2707" s="15" t="n">
        <f aca="false">COUNTIF(J2707:O2707,"Yes")</f>
        <v>0</v>
      </c>
      <c r="AA2707" s="18" t="n">
        <f aca="false">S2707*W2707</f>
        <v>0</v>
      </c>
      <c r="AB2707" s="15" t="n">
        <f aca="false">(P2707="Month-to-month")+(I2707="Fiber optic")+(R2707="Electronic check")+(F2707&lt;=12)+(M2707="No")+(J2707="No")</f>
        <v>0</v>
      </c>
      <c r="AC2707" s="15" t="str">
        <f aca="false">IF(AB2707&gt;=5,"High",IF(AB2707&gt;=3,"Medium","Low"))</f>
        <v>Low</v>
      </c>
    </row>
    <row r="2708" customFormat="false" ht="15" hidden="false" customHeight="false" outlineLevel="0" collapsed="false">
      <c r="A2708" s="15" t="s">
        <v>2805</v>
      </c>
      <c r="B2708" s="15" t="s">
        <v>98</v>
      </c>
      <c r="C2708" s="15" t="n">
        <v>0</v>
      </c>
      <c r="D2708" s="15" t="s">
        <v>26</v>
      </c>
      <c r="E2708" s="15" t="s">
        <v>24</v>
      </c>
      <c r="F2708" s="15" t="n">
        <v>2</v>
      </c>
      <c r="G2708" s="15" t="s">
        <v>26</v>
      </c>
      <c r="H2708" s="15" t="s">
        <v>24</v>
      </c>
      <c r="I2708" s="15" t="s">
        <v>102</v>
      </c>
      <c r="J2708" s="15" t="s">
        <v>24</v>
      </c>
      <c r="K2708" s="15" t="s">
        <v>24</v>
      </c>
      <c r="L2708" s="15" t="s">
        <v>26</v>
      </c>
      <c r="M2708" s="15" t="s">
        <v>24</v>
      </c>
      <c r="N2708" s="15" t="s">
        <v>24</v>
      </c>
      <c r="O2708" s="15" t="s">
        <v>24</v>
      </c>
      <c r="P2708" s="15" t="s">
        <v>25</v>
      </c>
      <c r="Q2708" s="15" t="s">
        <v>24</v>
      </c>
      <c r="R2708" s="15" t="s">
        <v>15</v>
      </c>
      <c r="S2708" s="18" t="n">
        <v>76.4</v>
      </c>
      <c r="T2708" s="15" t="n">
        <v>151.8</v>
      </c>
      <c r="U2708" s="15" t="s">
        <v>26</v>
      </c>
      <c r="V2708" s="18" t="n">
        <f aca="false">IF(ISNUMBER(T2708),T2708,0)</f>
        <v>151.8</v>
      </c>
      <c r="W2708" s="15" t="n">
        <f aca="false">IF(U2708="Yes",1,0)</f>
        <v>1</v>
      </c>
      <c r="X2708" s="15" t="str">
        <f aca="false">IF(F2708&lt;=12,"0-12 months",IF(F2708&lt;=24,"13-24 months",IF(F2708&lt;=48,"25-48 months","49-72 months")))</f>
        <v>0-12 months</v>
      </c>
      <c r="Y2708" s="15" t="str">
        <f aca="false">IF(C2708=1,"Yes","No")</f>
        <v>No</v>
      </c>
      <c r="Z2708" s="15" t="n">
        <f aca="false">COUNTIF(J2708:O2708,"Yes")</f>
        <v>1</v>
      </c>
      <c r="AA2708" s="18" t="n">
        <f aca="false">S2708*W2708</f>
        <v>76.4</v>
      </c>
      <c r="AB2708" s="15" t="n">
        <f aca="false">(P2708="Month-to-month")+(I2708="Fiber optic")+(R2708="Electronic check")+(F2708&lt;=12)+(M2708="No")+(J2708="No")</f>
        <v>6</v>
      </c>
      <c r="AC2708" s="15" t="str">
        <f aca="false">IF(AB2708&gt;=5,"High",IF(AB2708&gt;=3,"Medium","Low"))</f>
        <v>High</v>
      </c>
    </row>
    <row r="2709" customFormat="false" ht="15" hidden="false" customHeight="false" outlineLevel="0" collapsed="false">
      <c r="A2709" s="15" t="s">
        <v>2806</v>
      </c>
      <c r="B2709" s="15" t="s">
        <v>98</v>
      </c>
      <c r="C2709" s="15" t="n">
        <v>0</v>
      </c>
      <c r="D2709" s="15" t="s">
        <v>24</v>
      </c>
      <c r="E2709" s="15" t="s">
        <v>24</v>
      </c>
      <c r="F2709" s="15" t="n">
        <v>3</v>
      </c>
      <c r="G2709" s="15" t="s">
        <v>26</v>
      </c>
      <c r="H2709" s="15" t="s">
        <v>24</v>
      </c>
      <c r="I2709" s="15" t="s">
        <v>102</v>
      </c>
      <c r="J2709" s="15" t="s">
        <v>24</v>
      </c>
      <c r="K2709" s="15" t="s">
        <v>24</v>
      </c>
      <c r="L2709" s="15" t="s">
        <v>26</v>
      </c>
      <c r="M2709" s="15" t="s">
        <v>26</v>
      </c>
      <c r="N2709" s="15" t="s">
        <v>26</v>
      </c>
      <c r="O2709" s="15" t="s">
        <v>26</v>
      </c>
      <c r="P2709" s="15" t="s">
        <v>25</v>
      </c>
      <c r="Q2709" s="15" t="s">
        <v>26</v>
      </c>
      <c r="R2709" s="15" t="s">
        <v>15</v>
      </c>
      <c r="S2709" s="18" t="n">
        <v>98.7</v>
      </c>
      <c r="T2709" s="15" t="n">
        <v>293.65</v>
      </c>
      <c r="U2709" s="15" t="s">
        <v>26</v>
      </c>
      <c r="V2709" s="18" t="n">
        <f aca="false">IF(ISNUMBER(T2709),T2709,0)</f>
        <v>293.65</v>
      </c>
      <c r="W2709" s="15" t="n">
        <f aca="false">IF(U2709="Yes",1,0)</f>
        <v>1</v>
      </c>
      <c r="X2709" s="15" t="str">
        <f aca="false">IF(F2709&lt;=12,"0-12 months",IF(F2709&lt;=24,"13-24 months",IF(F2709&lt;=48,"25-48 months","49-72 months")))</f>
        <v>0-12 months</v>
      </c>
      <c r="Y2709" s="15" t="str">
        <f aca="false">IF(C2709=1,"Yes","No")</f>
        <v>No</v>
      </c>
      <c r="Z2709" s="15" t="n">
        <f aca="false">COUNTIF(J2709:O2709,"Yes")</f>
        <v>4</v>
      </c>
      <c r="AA2709" s="18" t="n">
        <f aca="false">S2709*W2709</f>
        <v>98.7</v>
      </c>
      <c r="AB2709" s="15" t="n">
        <f aca="false">(P2709="Month-to-month")+(I2709="Fiber optic")+(R2709="Electronic check")+(F2709&lt;=12)+(M2709="No")+(J2709="No")</f>
        <v>5</v>
      </c>
      <c r="AC2709" s="15" t="str">
        <f aca="false">IF(AB2709&gt;=5,"High",IF(AB2709&gt;=3,"Medium","Low"))</f>
        <v>High</v>
      </c>
    </row>
    <row r="2710" customFormat="false" ht="15" hidden="false" customHeight="false" outlineLevel="0" collapsed="false">
      <c r="A2710" s="15" t="s">
        <v>2807</v>
      </c>
      <c r="B2710" s="15" t="s">
        <v>94</v>
      </c>
      <c r="C2710" s="15" t="n">
        <v>1</v>
      </c>
      <c r="D2710" s="15" t="s">
        <v>24</v>
      </c>
      <c r="E2710" s="15" t="s">
        <v>24</v>
      </c>
      <c r="F2710" s="15" t="n">
        <v>13</v>
      </c>
      <c r="G2710" s="15" t="s">
        <v>26</v>
      </c>
      <c r="H2710" s="15" t="s">
        <v>26</v>
      </c>
      <c r="I2710" s="15" t="s">
        <v>102</v>
      </c>
      <c r="J2710" s="15" t="s">
        <v>26</v>
      </c>
      <c r="K2710" s="15" t="s">
        <v>24</v>
      </c>
      <c r="L2710" s="15" t="s">
        <v>24</v>
      </c>
      <c r="M2710" s="15" t="s">
        <v>24</v>
      </c>
      <c r="N2710" s="15" t="s">
        <v>26</v>
      </c>
      <c r="O2710" s="15" t="s">
        <v>26</v>
      </c>
      <c r="P2710" s="15" t="s">
        <v>25</v>
      </c>
      <c r="Q2710" s="15" t="s">
        <v>26</v>
      </c>
      <c r="R2710" s="15" t="s">
        <v>15</v>
      </c>
      <c r="S2710" s="18" t="n">
        <v>100.8</v>
      </c>
      <c r="T2710" s="15" t="n">
        <v>1308.1</v>
      </c>
      <c r="U2710" s="15" t="s">
        <v>26</v>
      </c>
      <c r="V2710" s="18" t="n">
        <f aca="false">IF(ISNUMBER(T2710),T2710,0)</f>
        <v>1308.1</v>
      </c>
      <c r="W2710" s="15" t="n">
        <f aca="false">IF(U2710="Yes",1,0)</f>
        <v>1</v>
      </c>
      <c r="X2710" s="15" t="str">
        <f aca="false">IF(F2710&lt;=12,"0-12 months",IF(F2710&lt;=24,"13-24 months",IF(F2710&lt;=48,"25-48 months","49-72 months")))</f>
        <v>13-24 months</v>
      </c>
      <c r="Y2710" s="15" t="str">
        <f aca="false">IF(C2710=1,"Yes","No")</f>
        <v>Yes</v>
      </c>
      <c r="Z2710" s="15" t="n">
        <f aca="false">COUNTIF(J2710:O2710,"Yes")</f>
        <v>3</v>
      </c>
      <c r="AA2710" s="18" t="n">
        <f aca="false">S2710*W2710</f>
        <v>100.8</v>
      </c>
      <c r="AB2710" s="15" t="n">
        <f aca="false">(P2710="Month-to-month")+(I2710="Fiber optic")+(R2710="Electronic check")+(F2710&lt;=12)+(M2710="No")+(J2710="No")</f>
        <v>4</v>
      </c>
      <c r="AC2710" s="15" t="str">
        <f aca="false">IF(AB2710&gt;=5,"High",IF(AB2710&gt;=3,"Medium","Low"))</f>
        <v>Medium</v>
      </c>
    </row>
    <row r="2711" customFormat="false" ht="15" hidden="false" customHeight="false" outlineLevel="0" collapsed="false">
      <c r="A2711" s="15" t="s">
        <v>2808</v>
      </c>
      <c r="B2711" s="15" t="s">
        <v>98</v>
      </c>
      <c r="C2711" s="15" t="n">
        <v>1</v>
      </c>
      <c r="D2711" s="15" t="s">
        <v>26</v>
      </c>
      <c r="E2711" s="15" t="s">
        <v>24</v>
      </c>
      <c r="F2711" s="15" t="n">
        <v>41</v>
      </c>
      <c r="G2711" s="15" t="s">
        <v>24</v>
      </c>
      <c r="H2711" s="15" t="s">
        <v>95</v>
      </c>
      <c r="I2711" s="15" t="s">
        <v>96</v>
      </c>
      <c r="J2711" s="15" t="s">
        <v>24</v>
      </c>
      <c r="K2711" s="15" t="s">
        <v>26</v>
      </c>
      <c r="L2711" s="15" t="s">
        <v>26</v>
      </c>
      <c r="M2711" s="15" t="s">
        <v>24</v>
      </c>
      <c r="N2711" s="15" t="s">
        <v>26</v>
      </c>
      <c r="O2711" s="15" t="s">
        <v>26</v>
      </c>
      <c r="P2711" s="15" t="s">
        <v>25</v>
      </c>
      <c r="Q2711" s="15" t="s">
        <v>26</v>
      </c>
      <c r="R2711" s="15" t="s">
        <v>15</v>
      </c>
      <c r="S2711" s="18" t="n">
        <v>53.95</v>
      </c>
      <c r="T2711" s="15" t="n">
        <v>2215.4</v>
      </c>
      <c r="U2711" s="15" t="s">
        <v>24</v>
      </c>
      <c r="V2711" s="18" t="n">
        <f aca="false">IF(ISNUMBER(T2711),T2711,0)</f>
        <v>2215.4</v>
      </c>
      <c r="W2711" s="15" t="n">
        <f aca="false">IF(U2711="Yes",1,0)</f>
        <v>0</v>
      </c>
      <c r="X2711" s="15" t="str">
        <f aca="false">IF(F2711&lt;=12,"0-12 months",IF(F2711&lt;=24,"13-24 months",IF(F2711&lt;=48,"25-48 months","49-72 months")))</f>
        <v>25-48 months</v>
      </c>
      <c r="Y2711" s="15" t="str">
        <f aca="false">IF(C2711=1,"Yes","No")</f>
        <v>Yes</v>
      </c>
      <c r="Z2711" s="15" t="n">
        <f aca="false">COUNTIF(J2711:O2711,"Yes")</f>
        <v>4</v>
      </c>
      <c r="AA2711" s="18" t="n">
        <f aca="false">S2711*W2711</f>
        <v>0</v>
      </c>
      <c r="AB2711" s="15" t="n">
        <f aca="false">(P2711="Month-to-month")+(I2711="Fiber optic")+(R2711="Electronic check")+(F2711&lt;=12)+(M2711="No")+(J2711="No")</f>
        <v>4</v>
      </c>
      <c r="AC2711" s="15" t="str">
        <f aca="false">IF(AB2711&gt;=5,"High",IF(AB2711&gt;=3,"Medium","Low"))</f>
        <v>Medium</v>
      </c>
    </row>
    <row r="2712" customFormat="false" ht="15" hidden="false" customHeight="false" outlineLevel="0" collapsed="false">
      <c r="A2712" s="15" t="s">
        <v>2809</v>
      </c>
      <c r="B2712" s="15" t="s">
        <v>94</v>
      </c>
      <c r="C2712" s="15" t="n">
        <v>0</v>
      </c>
      <c r="D2712" s="15" t="s">
        <v>26</v>
      </c>
      <c r="E2712" s="15" t="s">
        <v>24</v>
      </c>
      <c r="F2712" s="15" t="n">
        <v>24</v>
      </c>
      <c r="G2712" s="15" t="s">
        <v>26</v>
      </c>
      <c r="H2712" s="15" t="s">
        <v>24</v>
      </c>
      <c r="I2712" s="15" t="s">
        <v>24</v>
      </c>
      <c r="J2712" s="15" t="s">
        <v>28</v>
      </c>
      <c r="K2712" s="15" t="s">
        <v>28</v>
      </c>
      <c r="L2712" s="15" t="s">
        <v>28</v>
      </c>
      <c r="M2712" s="15" t="s">
        <v>28</v>
      </c>
      <c r="N2712" s="15" t="s">
        <v>28</v>
      </c>
      <c r="O2712" s="15" t="s">
        <v>28</v>
      </c>
      <c r="P2712" s="15" t="s">
        <v>27</v>
      </c>
      <c r="Q2712" s="15" t="s">
        <v>24</v>
      </c>
      <c r="R2712" s="15" t="s">
        <v>21</v>
      </c>
      <c r="S2712" s="18" t="n">
        <v>20.4</v>
      </c>
      <c r="T2712" s="15" t="n">
        <v>482.8</v>
      </c>
      <c r="U2712" s="15" t="s">
        <v>24</v>
      </c>
      <c r="V2712" s="18" t="n">
        <f aca="false">IF(ISNUMBER(T2712),T2712,0)</f>
        <v>482.8</v>
      </c>
      <c r="W2712" s="15" t="n">
        <f aca="false">IF(U2712="Yes",1,0)</f>
        <v>0</v>
      </c>
      <c r="X2712" s="15" t="str">
        <f aca="false">IF(F2712&lt;=12,"0-12 months",IF(F2712&lt;=24,"13-24 months",IF(F2712&lt;=48,"25-48 months","49-72 months")))</f>
        <v>13-24 months</v>
      </c>
      <c r="Y2712" s="15" t="str">
        <f aca="false">IF(C2712=1,"Yes","No")</f>
        <v>No</v>
      </c>
      <c r="Z2712" s="15" t="n">
        <f aca="false">COUNTIF(J2712:O2712,"Yes")</f>
        <v>0</v>
      </c>
      <c r="AA2712" s="18" t="n">
        <f aca="false">S2712*W2712</f>
        <v>0</v>
      </c>
      <c r="AB2712" s="15" t="n">
        <f aca="false">(P2712="Month-to-month")+(I2712="Fiber optic")+(R2712="Electronic check")+(F2712&lt;=12)+(M2712="No")+(J2712="No")</f>
        <v>0</v>
      </c>
      <c r="AC2712" s="15" t="str">
        <f aca="false">IF(AB2712&gt;=5,"High",IF(AB2712&gt;=3,"Medium","Low"))</f>
        <v>Low</v>
      </c>
    </row>
    <row r="2713" customFormat="false" ht="15" hidden="false" customHeight="false" outlineLevel="0" collapsed="false">
      <c r="A2713" s="15" t="s">
        <v>2810</v>
      </c>
      <c r="B2713" s="15" t="s">
        <v>94</v>
      </c>
      <c r="C2713" s="15" t="n">
        <v>0</v>
      </c>
      <c r="D2713" s="15" t="s">
        <v>26</v>
      </c>
      <c r="E2713" s="15" t="s">
        <v>26</v>
      </c>
      <c r="F2713" s="15" t="n">
        <v>28</v>
      </c>
      <c r="G2713" s="15" t="s">
        <v>26</v>
      </c>
      <c r="H2713" s="15" t="s">
        <v>24</v>
      </c>
      <c r="I2713" s="15" t="s">
        <v>102</v>
      </c>
      <c r="J2713" s="15" t="s">
        <v>24</v>
      </c>
      <c r="K2713" s="15" t="s">
        <v>24</v>
      </c>
      <c r="L2713" s="15" t="s">
        <v>24</v>
      </c>
      <c r="M2713" s="15" t="s">
        <v>24</v>
      </c>
      <c r="N2713" s="15" t="s">
        <v>26</v>
      </c>
      <c r="O2713" s="15" t="s">
        <v>26</v>
      </c>
      <c r="P2713" s="15" t="s">
        <v>27</v>
      </c>
      <c r="Q2713" s="15" t="s">
        <v>26</v>
      </c>
      <c r="R2713" s="15" t="s">
        <v>19</v>
      </c>
      <c r="S2713" s="18" t="n">
        <v>90.1</v>
      </c>
      <c r="T2713" s="15" t="n">
        <v>2598.95</v>
      </c>
      <c r="U2713" s="15" t="s">
        <v>26</v>
      </c>
      <c r="V2713" s="18" t="n">
        <f aca="false">IF(ISNUMBER(T2713),T2713,0)</f>
        <v>2598.95</v>
      </c>
      <c r="W2713" s="15" t="n">
        <f aca="false">IF(U2713="Yes",1,0)</f>
        <v>1</v>
      </c>
      <c r="X2713" s="15" t="str">
        <f aca="false">IF(F2713&lt;=12,"0-12 months",IF(F2713&lt;=24,"13-24 months",IF(F2713&lt;=48,"25-48 months","49-72 months")))</f>
        <v>25-48 months</v>
      </c>
      <c r="Y2713" s="15" t="str">
        <f aca="false">IF(C2713=1,"Yes","No")</f>
        <v>No</v>
      </c>
      <c r="Z2713" s="15" t="n">
        <f aca="false">COUNTIF(J2713:O2713,"Yes")</f>
        <v>2</v>
      </c>
      <c r="AA2713" s="18" t="n">
        <f aca="false">S2713*W2713</f>
        <v>90.1</v>
      </c>
      <c r="AB2713" s="15" t="n">
        <f aca="false">(P2713="Month-to-month")+(I2713="Fiber optic")+(R2713="Electronic check")+(F2713&lt;=12)+(M2713="No")+(J2713="No")</f>
        <v>3</v>
      </c>
      <c r="AC2713" s="15" t="str">
        <f aca="false">IF(AB2713&gt;=5,"High",IF(AB2713&gt;=3,"Medium","Low"))</f>
        <v>Medium</v>
      </c>
    </row>
    <row r="2714" customFormat="false" ht="15" hidden="false" customHeight="false" outlineLevel="0" collapsed="false">
      <c r="A2714" s="15" t="s">
        <v>2811</v>
      </c>
      <c r="B2714" s="15" t="s">
        <v>98</v>
      </c>
      <c r="C2714" s="15" t="n">
        <v>0</v>
      </c>
      <c r="D2714" s="15" t="s">
        <v>24</v>
      </c>
      <c r="E2714" s="15" t="s">
        <v>24</v>
      </c>
      <c r="F2714" s="15" t="n">
        <v>8</v>
      </c>
      <c r="G2714" s="15" t="s">
        <v>24</v>
      </c>
      <c r="H2714" s="15" t="s">
        <v>95</v>
      </c>
      <c r="I2714" s="15" t="s">
        <v>96</v>
      </c>
      <c r="J2714" s="15" t="s">
        <v>26</v>
      </c>
      <c r="K2714" s="15" t="s">
        <v>24</v>
      </c>
      <c r="L2714" s="15" t="s">
        <v>24</v>
      </c>
      <c r="M2714" s="15" t="s">
        <v>24</v>
      </c>
      <c r="N2714" s="15" t="s">
        <v>24</v>
      </c>
      <c r="O2714" s="15" t="s">
        <v>24</v>
      </c>
      <c r="P2714" s="15" t="s">
        <v>25</v>
      </c>
      <c r="Q2714" s="15" t="s">
        <v>24</v>
      </c>
      <c r="R2714" s="15" t="s">
        <v>17</v>
      </c>
      <c r="S2714" s="18" t="n">
        <v>29.35</v>
      </c>
      <c r="T2714" s="15" t="n">
        <v>216.45</v>
      </c>
      <c r="U2714" s="15" t="s">
        <v>24</v>
      </c>
      <c r="V2714" s="18" t="n">
        <f aca="false">IF(ISNUMBER(T2714),T2714,0)</f>
        <v>216.45</v>
      </c>
      <c r="W2714" s="15" t="n">
        <f aca="false">IF(U2714="Yes",1,0)</f>
        <v>0</v>
      </c>
      <c r="X2714" s="15" t="str">
        <f aca="false">IF(F2714&lt;=12,"0-12 months",IF(F2714&lt;=24,"13-24 months",IF(F2714&lt;=48,"25-48 months","49-72 months")))</f>
        <v>0-12 months</v>
      </c>
      <c r="Y2714" s="15" t="str">
        <f aca="false">IF(C2714=1,"Yes","No")</f>
        <v>No</v>
      </c>
      <c r="Z2714" s="15" t="n">
        <f aca="false">COUNTIF(J2714:O2714,"Yes")</f>
        <v>1</v>
      </c>
      <c r="AA2714" s="18" t="n">
        <f aca="false">S2714*W2714</f>
        <v>0</v>
      </c>
      <c r="AB2714" s="15" t="n">
        <f aca="false">(P2714="Month-to-month")+(I2714="Fiber optic")+(R2714="Electronic check")+(F2714&lt;=12)+(M2714="No")+(J2714="No")</f>
        <v>3</v>
      </c>
      <c r="AC2714" s="15" t="str">
        <f aca="false">IF(AB2714&gt;=5,"High",IF(AB2714&gt;=3,"Medium","Low"))</f>
        <v>Medium</v>
      </c>
    </row>
    <row r="2715" customFormat="false" ht="15" hidden="false" customHeight="false" outlineLevel="0" collapsed="false">
      <c r="A2715" s="15" t="s">
        <v>2812</v>
      </c>
      <c r="B2715" s="15" t="s">
        <v>98</v>
      </c>
      <c r="C2715" s="15" t="n">
        <v>0</v>
      </c>
      <c r="D2715" s="15" t="s">
        <v>24</v>
      </c>
      <c r="E2715" s="15" t="s">
        <v>24</v>
      </c>
      <c r="F2715" s="15" t="n">
        <v>1</v>
      </c>
      <c r="G2715" s="15" t="s">
        <v>26</v>
      </c>
      <c r="H2715" s="15" t="s">
        <v>24</v>
      </c>
      <c r="I2715" s="15" t="s">
        <v>24</v>
      </c>
      <c r="J2715" s="15" t="s">
        <v>28</v>
      </c>
      <c r="K2715" s="15" t="s">
        <v>28</v>
      </c>
      <c r="L2715" s="15" t="s">
        <v>28</v>
      </c>
      <c r="M2715" s="15" t="s">
        <v>28</v>
      </c>
      <c r="N2715" s="15" t="s">
        <v>28</v>
      </c>
      <c r="O2715" s="15" t="s">
        <v>28</v>
      </c>
      <c r="P2715" s="15" t="s">
        <v>25</v>
      </c>
      <c r="Q2715" s="15" t="s">
        <v>26</v>
      </c>
      <c r="R2715" s="15" t="s">
        <v>17</v>
      </c>
      <c r="S2715" s="18" t="n">
        <v>20.45</v>
      </c>
      <c r="T2715" s="15" t="n">
        <v>20.45</v>
      </c>
      <c r="U2715" s="15" t="s">
        <v>24</v>
      </c>
      <c r="V2715" s="18" t="n">
        <f aca="false">IF(ISNUMBER(T2715),T2715,0)</f>
        <v>20.45</v>
      </c>
      <c r="W2715" s="15" t="n">
        <f aca="false">IF(U2715="Yes",1,0)</f>
        <v>0</v>
      </c>
      <c r="X2715" s="15" t="str">
        <f aca="false">IF(F2715&lt;=12,"0-12 months",IF(F2715&lt;=24,"13-24 months",IF(F2715&lt;=48,"25-48 months","49-72 months")))</f>
        <v>0-12 months</v>
      </c>
      <c r="Y2715" s="15" t="str">
        <f aca="false">IF(C2715=1,"Yes","No")</f>
        <v>No</v>
      </c>
      <c r="Z2715" s="15" t="n">
        <f aca="false">COUNTIF(J2715:O2715,"Yes")</f>
        <v>0</v>
      </c>
      <c r="AA2715" s="18" t="n">
        <f aca="false">S2715*W2715</f>
        <v>0</v>
      </c>
      <c r="AB2715" s="15" t="n">
        <f aca="false">(P2715="Month-to-month")+(I2715="Fiber optic")+(R2715="Electronic check")+(F2715&lt;=12)+(M2715="No")+(J2715="No")</f>
        <v>2</v>
      </c>
      <c r="AC2715" s="15" t="str">
        <f aca="false">IF(AB2715&gt;=5,"High",IF(AB2715&gt;=3,"Medium","Low"))</f>
        <v>Low</v>
      </c>
    </row>
    <row r="2716" customFormat="false" ht="15" hidden="false" customHeight="false" outlineLevel="0" collapsed="false">
      <c r="A2716" s="15" t="s">
        <v>2813</v>
      </c>
      <c r="B2716" s="15" t="s">
        <v>94</v>
      </c>
      <c r="C2716" s="15" t="n">
        <v>0</v>
      </c>
      <c r="D2716" s="15" t="s">
        <v>24</v>
      </c>
      <c r="E2716" s="15" t="s">
        <v>24</v>
      </c>
      <c r="F2716" s="15" t="n">
        <v>54</v>
      </c>
      <c r="G2716" s="15" t="s">
        <v>26</v>
      </c>
      <c r="H2716" s="15" t="s">
        <v>26</v>
      </c>
      <c r="I2716" s="15" t="s">
        <v>102</v>
      </c>
      <c r="J2716" s="15" t="s">
        <v>24</v>
      </c>
      <c r="K2716" s="15" t="s">
        <v>24</v>
      </c>
      <c r="L2716" s="15" t="s">
        <v>26</v>
      </c>
      <c r="M2716" s="15" t="s">
        <v>26</v>
      </c>
      <c r="N2716" s="15" t="s">
        <v>24</v>
      </c>
      <c r="O2716" s="15" t="s">
        <v>26</v>
      </c>
      <c r="P2716" s="15" t="s">
        <v>29</v>
      </c>
      <c r="Q2716" s="15" t="s">
        <v>26</v>
      </c>
      <c r="R2716" s="15" t="s">
        <v>19</v>
      </c>
      <c r="S2716" s="18" t="n">
        <v>95.1</v>
      </c>
      <c r="T2716" s="15" t="n">
        <v>5064.85</v>
      </c>
      <c r="U2716" s="15" t="s">
        <v>24</v>
      </c>
      <c r="V2716" s="18" t="n">
        <f aca="false">IF(ISNUMBER(T2716),T2716,0)</f>
        <v>5064.85</v>
      </c>
      <c r="W2716" s="15" t="n">
        <f aca="false">IF(U2716="Yes",1,0)</f>
        <v>0</v>
      </c>
      <c r="X2716" s="15" t="str">
        <f aca="false">IF(F2716&lt;=12,"0-12 months",IF(F2716&lt;=24,"13-24 months",IF(F2716&lt;=48,"25-48 months","49-72 months")))</f>
        <v>49-72 months</v>
      </c>
      <c r="Y2716" s="15" t="str">
        <f aca="false">IF(C2716=1,"Yes","No")</f>
        <v>No</v>
      </c>
      <c r="Z2716" s="15" t="n">
        <f aca="false">COUNTIF(J2716:O2716,"Yes")</f>
        <v>3</v>
      </c>
      <c r="AA2716" s="18" t="n">
        <f aca="false">S2716*W2716</f>
        <v>0</v>
      </c>
      <c r="AB2716" s="15" t="n">
        <f aca="false">(P2716="Month-to-month")+(I2716="Fiber optic")+(R2716="Electronic check")+(F2716&lt;=12)+(M2716="No")+(J2716="No")</f>
        <v>2</v>
      </c>
      <c r="AC2716" s="15" t="str">
        <f aca="false">IF(AB2716&gt;=5,"High",IF(AB2716&gt;=3,"Medium","Low"))</f>
        <v>Low</v>
      </c>
    </row>
    <row r="2717" customFormat="false" ht="15" hidden="false" customHeight="false" outlineLevel="0" collapsed="false">
      <c r="A2717" s="15" t="s">
        <v>2814</v>
      </c>
      <c r="B2717" s="15" t="s">
        <v>98</v>
      </c>
      <c r="C2717" s="15" t="n">
        <v>0</v>
      </c>
      <c r="D2717" s="15" t="s">
        <v>24</v>
      </c>
      <c r="E2717" s="15" t="s">
        <v>24</v>
      </c>
      <c r="F2717" s="15" t="n">
        <v>41</v>
      </c>
      <c r="G2717" s="15" t="s">
        <v>26</v>
      </c>
      <c r="H2717" s="15" t="s">
        <v>26</v>
      </c>
      <c r="I2717" s="15" t="s">
        <v>24</v>
      </c>
      <c r="J2717" s="15" t="s">
        <v>28</v>
      </c>
      <c r="K2717" s="15" t="s">
        <v>28</v>
      </c>
      <c r="L2717" s="15" t="s">
        <v>28</v>
      </c>
      <c r="M2717" s="15" t="s">
        <v>28</v>
      </c>
      <c r="N2717" s="15" t="s">
        <v>28</v>
      </c>
      <c r="O2717" s="15" t="s">
        <v>28</v>
      </c>
      <c r="P2717" s="15" t="s">
        <v>25</v>
      </c>
      <c r="Q2717" s="15" t="s">
        <v>26</v>
      </c>
      <c r="R2717" s="15" t="s">
        <v>19</v>
      </c>
      <c r="S2717" s="18" t="n">
        <v>25.25</v>
      </c>
      <c r="T2717" s="15" t="n">
        <v>996.45</v>
      </c>
      <c r="U2717" s="15" t="s">
        <v>24</v>
      </c>
      <c r="V2717" s="18" t="n">
        <f aca="false">IF(ISNUMBER(T2717),T2717,0)</f>
        <v>996.45</v>
      </c>
      <c r="W2717" s="15" t="n">
        <f aca="false">IF(U2717="Yes",1,0)</f>
        <v>0</v>
      </c>
      <c r="X2717" s="15" t="str">
        <f aca="false">IF(F2717&lt;=12,"0-12 months",IF(F2717&lt;=24,"13-24 months",IF(F2717&lt;=48,"25-48 months","49-72 months")))</f>
        <v>25-48 months</v>
      </c>
      <c r="Y2717" s="15" t="str">
        <f aca="false">IF(C2717=1,"Yes","No")</f>
        <v>No</v>
      </c>
      <c r="Z2717" s="15" t="n">
        <f aca="false">COUNTIF(J2717:O2717,"Yes")</f>
        <v>0</v>
      </c>
      <c r="AA2717" s="18" t="n">
        <f aca="false">S2717*W2717</f>
        <v>0</v>
      </c>
      <c r="AB2717" s="15" t="n">
        <f aca="false">(P2717="Month-to-month")+(I2717="Fiber optic")+(R2717="Electronic check")+(F2717&lt;=12)+(M2717="No")+(J2717="No")</f>
        <v>1</v>
      </c>
      <c r="AC2717" s="15" t="str">
        <f aca="false">IF(AB2717&gt;=5,"High",IF(AB2717&gt;=3,"Medium","Low"))</f>
        <v>Low</v>
      </c>
    </row>
    <row r="2718" customFormat="false" ht="15" hidden="false" customHeight="false" outlineLevel="0" collapsed="false">
      <c r="A2718" s="15" t="s">
        <v>2815</v>
      </c>
      <c r="B2718" s="15" t="s">
        <v>94</v>
      </c>
      <c r="C2718" s="15" t="n">
        <v>0</v>
      </c>
      <c r="D2718" s="15" t="s">
        <v>26</v>
      </c>
      <c r="E2718" s="15" t="s">
        <v>24</v>
      </c>
      <c r="F2718" s="15" t="n">
        <v>19</v>
      </c>
      <c r="G2718" s="15" t="s">
        <v>26</v>
      </c>
      <c r="H2718" s="15" t="s">
        <v>24</v>
      </c>
      <c r="I2718" s="15" t="s">
        <v>96</v>
      </c>
      <c r="J2718" s="15" t="s">
        <v>24</v>
      </c>
      <c r="K2718" s="15" t="s">
        <v>24</v>
      </c>
      <c r="L2718" s="15" t="s">
        <v>24</v>
      </c>
      <c r="M2718" s="15" t="s">
        <v>24</v>
      </c>
      <c r="N2718" s="15" t="s">
        <v>24</v>
      </c>
      <c r="O2718" s="15" t="s">
        <v>24</v>
      </c>
      <c r="P2718" s="15" t="s">
        <v>25</v>
      </c>
      <c r="Q2718" s="15" t="s">
        <v>24</v>
      </c>
      <c r="R2718" s="15" t="s">
        <v>17</v>
      </c>
      <c r="S2718" s="18" t="n">
        <v>44.9</v>
      </c>
      <c r="T2718" s="15" t="n">
        <v>839.65</v>
      </c>
      <c r="U2718" s="15" t="s">
        <v>24</v>
      </c>
      <c r="V2718" s="18" t="n">
        <f aca="false">IF(ISNUMBER(T2718),T2718,0)</f>
        <v>839.65</v>
      </c>
      <c r="W2718" s="15" t="n">
        <f aca="false">IF(U2718="Yes",1,0)</f>
        <v>0</v>
      </c>
      <c r="X2718" s="15" t="str">
        <f aca="false">IF(F2718&lt;=12,"0-12 months",IF(F2718&lt;=24,"13-24 months",IF(F2718&lt;=48,"25-48 months","49-72 months")))</f>
        <v>13-24 months</v>
      </c>
      <c r="Y2718" s="15" t="str">
        <f aca="false">IF(C2718=1,"Yes","No")</f>
        <v>No</v>
      </c>
      <c r="Z2718" s="15" t="n">
        <f aca="false">COUNTIF(J2718:O2718,"Yes")</f>
        <v>0</v>
      </c>
      <c r="AA2718" s="18" t="n">
        <f aca="false">S2718*W2718</f>
        <v>0</v>
      </c>
      <c r="AB2718" s="15" t="n">
        <f aca="false">(P2718="Month-to-month")+(I2718="Fiber optic")+(R2718="Electronic check")+(F2718&lt;=12)+(M2718="No")+(J2718="No")</f>
        <v>3</v>
      </c>
      <c r="AC2718" s="15" t="str">
        <f aca="false">IF(AB2718&gt;=5,"High",IF(AB2718&gt;=3,"Medium","Low"))</f>
        <v>Medium</v>
      </c>
    </row>
    <row r="2719" customFormat="false" ht="15" hidden="false" customHeight="false" outlineLevel="0" collapsed="false">
      <c r="A2719" s="15" t="s">
        <v>2816</v>
      </c>
      <c r="B2719" s="15" t="s">
        <v>94</v>
      </c>
      <c r="C2719" s="15" t="n">
        <v>0</v>
      </c>
      <c r="D2719" s="15" t="s">
        <v>26</v>
      </c>
      <c r="E2719" s="15" t="s">
        <v>26</v>
      </c>
      <c r="F2719" s="15" t="n">
        <v>72</v>
      </c>
      <c r="G2719" s="15" t="s">
        <v>26</v>
      </c>
      <c r="H2719" s="15" t="s">
        <v>26</v>
      </c>
      <c r="I2719" s="15" t="s">
        <v>96</v>
      </c>
      <c r="J2719" s="15" t="s">
        <v>26</v>
      </c>
      <c r="K2719" s="15" t="s">
        <v>26</v>
      </c>
      <c r="L2719" s="15" t="s">
        <v>26</v>
      </c>
      <c r="M2719" s="15" t="s">
        <v>26</v>
      </c>
      <c r="N2719" s="15" t="s">
        <v>26</v>
      </c>
      <c r="O2719" s="15" t="s">
        <v>26</v>
      </c>
      <c r="P2719" s="15" t="s">
        <v>29</v>
      </c>
      <c r="Q2719" s="15" t="s">
        <v>24</v>
      </c>
      <c r="R2719" s="15" t="s">
        <v>19</v>
      </c>
      <c r="S2719" s="18" t="n">
        <v>92.65</v>
      </c>
      <c r="T2719" s="15" t="n">
        <v>6733</v>
      </c>
      <c r="U2719" s="15" t="s">
        <v>24</v>
      </c>
      <c r="V2719" s="18" t="n">
        <f aca="false">IF(ISNUMBER(T2719),T2719,0)</f>
        <v>6733</v>
      </c>
      <c r="W2719" s="15" t="n">
        <f aca="false">IF(U2719="Yes",1,0)</f>
        <v>0</v>
      </c>
      <c r="X2719" s="15" t="str">
        <f aca="false">IF(F2719&lt;=12,"0-12 months",IF(F2719&lt;=24,"13-24 months",IF(F2719&lt;=48,"25-48 months","49-72 months")))</f>
        <v>49-72 months</v>
      </c>
      <c r="Y2719" s="15" t="str">
        <f aca="false">IF(C2719=1,"Yes","No")</f>
        <v>No</v>
      </c>
      <c r="Z2719" s="15" t="n">
        <f aca="false">COUNTIF(J2719:O2719,"Yes")</f>
        <v>6</v>
      </c>
      <c r="AA2719" s="18" t="n">
        <f aca="false">S2719*W2719</f>
        <v>0</v>
      </c>
      <c r="AB2719" s="15" t="n">
        <f aca="false">(P2719="Month-to-month")+(I2719="Fiber optic")+(R2719="Electronic check")+(F2719&lt;=12)+(M2719="No")+(J2719="No")</f>
        <v>0</v>
      </c>
      <c r="AC2719" s="15" t="str">
        <f aca="false">IF(AB2719&gt;=5,"High",IF(AB2719&gt;=3,"Medium","Low"))</f>
        <v>Low</v>
      </c>
    </row>
    <row r="2720" customFormat="false" ht="15" hidden="false" customHeight="false" outlineLevel="0" collapsed="false">
      <c r="A2720" s="15" t="s">
        <v>2817</v>
      </c>
      <c r="B2720" s="15" t="s">
        <v>98</v>
      </c>
      <c r="C2720" s="15" t="n">
        <v>0</v>
      </c>
      <c r="D2720" s="15" t="s">
        <v>24</v>
      </c>
      <c r="E2720" s="15" t="s">
        <v>24</v>
      </c>
      <c r="F2720" s="15" t="n">
        <v>62</v>
      </c>
      <c r="G2720" s="15" t="s">
        <v>24</v>
      </c>
      <c r="H2720" s="15" t="s">
        <v>95</v>
      </c>
      <c r="I2720" s="15" t="s">
        <v>96</v>
      </c>
      <c r="J2720" s="15" t="s">
        <v>26</v>
      </c>
      <c r="K2720" s="15" t="s">
        <v>26</v>
      </c>
      <c r="L2720" s="15" t="s">
        <v>26</v>
      </c>
      <c r="M2720" s="15" t="s">
        <v>26</v>
      </c>
      <c r="N2720" s="15" t="s">
        <v>24</v>
      </c>
      <c r="O2720" s="15" t="s">
        <v>24</v>
      </c>
      <c r="P2720" s="15" t="s">
        <v>29</v>
      </c>
      <c r="Q2720" s="15" t="s">
        <v>26</v>
      </c>
      <c r="R2720" s="15" t="s">
        <v>19</v>
      </c>
      <c r="S2720" s="18" t="n">
        <v>43.7</v>
      </c>
      <c r="T2720" s="15" t="n">
        <v>2618.3</v>
      </c>
      <c r="U2720" s="15" t="s">
        <v>24</v>
      </c>
      <c r="V2720" s="18" t="n">
        <f aca="false">IF(ISNUMBER(T2720),T2720,0)</f>
        <v>2618.3</v>
      </c>
      <c r="W2720" s="15" t="n">
        <f aca="false">IF(U2720="Yes",1,0)</f>
        <v>0</v>
      </c>
      <c r="X2720" s="15" t="str">
        <f aca="false">IF(F2720&lt;=12,"0-12 months",IF(F2720&lt;=24,"13-24 months",IF(F2720&lt;=48,"25-48 months","49-72 months")))</f>
        <v>49-72 months</v>
      </c>
      <c r="Y2720" s="15" t="str">
        <f aca="false">IF(C2720=1,"Yes","No")</f>
        <v>No</v>
      </c>
      <c r="Z2720" s="15" t="n">
        <f aca="false">COUNTIF(J2720:O2720,"Yes")</f>
        <v>4</v>
      </c>
      <c r="AA2720" s="18" t="n">
        <f aca="false">S2720*W2720</f>
        <v>0</v>
      </c>
      <c r="AB2720" s="15" t="n">
        <f aca="false">(P2720="Month-to-month")+(I2720="Fiber optic")+(R2720="Electronic check")+(F2720&lt;=12)+(M2720="No")+(J2720="No")</f>
        <v>0</v>
      </c>
      <c r="AC2720" s="15" t="str">
        <f aca="false">IF(AB2720&gt;=5,"High",IF(AB2720&gt;=3,"Medium","Low"))</f>
        <v>Low</v>
      </c>
    </row>
    <row r="2721" customFormat="false" ht="15" hidden="false" customHeight="false" outlineLevel="0" collapsed="false">
      <c r="A2721" s="15" t="s">
        <v>2818</v>
      </c>
      <c r="B2721" s="15" t="s">
        <v>94</v>
      </c>
      <c r="C2721" s="15" t="n">
        <v>1</v>
      </c>
      <c r="D2721" s="15" t="s">
        <v>26</v>
      </c>
      <c r="E2721" s="15" t="s">
        <v>26</v>
      </c>
      <c r="F2721" s="15" t="n">
        <v>56</v>
      </c>
      <c r="G2721" s="15" t="s">
        <v>26</v>
      </c>
      <c r="H2721" s="15" t="s">
        <v>24</v>
      </c>
      <c r="I2721" s="15" t="s">
        <v>96</v>
      </c>
      <c r="J2721" s="15" t="s">
        <v>26</v>
      </c>
      <c r="K2721" s="15" t="s">
        <v>24</v>
      </c>
      <c r="L2721" s="15" t="s">
        <v>24</v>
      </c>
      <c r="M2721" s="15" t="s">
        <v>26</v>
      </c>
      <c r="N2721" s="15" t="s">
        <v>26</v>
      </c>
      <c r="O2721" s="15" t="s">
        <v>26</v>
      </c>
      <c r="P2721" s="15" t="s">
        <v>29</v>
      </c>
      <c r="Q2721" s="15" t="s">
        <v>26</v>
      </c>
      <c r="R2721" s="15" t="s">
        <v>21</v>
      </c>
      <c r="S2721" s="18" t="n">
        <v>72.6</v>
      </c>
      <c r="T2721" s="15" t="n">
        <v>4084.35</v>
      </c>
      <c r="U2721" s="15" t="s">
        <v>24</v>
      </c>
      <c r="V2721" s="18" t="n">
        <f aca="false">IF(ISNUMBER(T2721),T2721,0)</f>
        <v>4084.35</v>
      </c>
      <c r="W2721" s="15" t="n">
        <f aca="false">IF(U2721="Yes",1,0)</f>
        <v>0</v>
      </c>
      <c r="X2721" s="15" t="str">
        <f aca="false">IF(F2721&lt;=12,"0-12 months",IF(F2721&lt;=24,"13-24 months",IF(F2721&lt;=48,"25-48 months","49-72 months")))</f>
        <v>49-72 months</v>
      </c>
      <c r="Y2721" s="15" t="str">
        <f aca="false">IF(C2721=1,"Yes","No")</f>
        <v>Yes</v>
      </c>
      <c r="Z2721" s="15" t="n">
        <f aca="false">COUNTIF(J2721:O2721,"Yes")</f>
        <v>4</v>
      </c>
      <c r="AA2721" s="18" t="n">
        <f aca="false">S2721*W2721</f>
        <v>0</v>
      </c>
      <c r="AB2721" s="15" t="n">
        <f aca="false">(P2721="Month-to-month")+(I2721="Fiber optic")+(R2721="Electronic check")+(F2721&lt;=12)+(M2721="No")+(J2721="No")</f>
        <v>0</v>
      </c>
      <c r="AC2721" s="15" t="str">
        <f aca="false">IF(AB2721&gt;=5,"High",IF(AB2721&gt;=3,"Medium","Low"))</f>
        <v>Low</v>
      </c>
    </row>
    <row r="2722" customFormat="false" ht="15" hidden="false" customHeight="false" outlineLevel="0" collapsed="false">
      <c r="A2722" s="15" t="s">
        <v>2819</v>
      </c>
      <c r="B2722" s="15" t="s">
        <v>98</v>
      </c>
      <c r="C2722" s="15" t="n">
        <v>0</v>
      </c>
      <c r="D2722" s="15" t="s">
        <v>24</v>
      </c>
      <c r="E2722" s="15" t="s">
        <v>24</v>
      </c>
      <c r="F2722" s="15" t="n">
        <v>15</v>
      </c>
      <c r="G2722" s="15" t="s">
        <v>26</v>
      </c>
      <c r="H2722" s="15" t="s">
        <v>26</v>
      </c>
      <c r="I2722" s="15" t="s">
        <v>96</v>
      </c>
      <c r="J2722" s="15" t="s">
        <v>24</v>
      </c>
      <c r="K2722" s="15" t="s">
        <v>24</v>
      </c>
      <c r="L2722" s="15" t="s">
        <v>24</v>
      </c>
      <c r="M2722" s="15" t="s">
        <v>24</v>
      </c>
      <c r="N2722" s="15" t="s">
        <v>24</v>
      </c>
      <c r="O2722" s="15" t="s">
        <v>24</v>
      </c>
      <c r="P2722" s="15" t="s">
        <v>25</v>
      </c>
      <c r="Q2722" s="15" t="s">
        <v>24</v>
      </c>
      <c r="R2722" s="15" t="s">
        <v>15</v>
      </c>
      <c r="S2722" s="18" t="n">
        <v>51.55</v>
      </c>
      <c r="T2722" s="15" t="n">
        <v>765.5</v>
      </c>
      <c r="U2722" s="15" t="s">
        <v>26</v>
      </c>
      <c r="V2722" s="18" t="n">
        <f aca="false">IF(ISNUMBER(T2722),T2722,0)</f>
        <v>765.5</v>
      </c>
      <c r="W2722" s="15" t="n">
        <f aca="false">IF(U2722="Yes",1,0)</f>
        <v>1</v>
      </c>
      <c r="X2722" s="15" t="str">
        <f aca="false">IF(F2722&lt;=12,"0-12 months",IF(F2722&lt;=24,"13-24 months",IF(F2722&lt;=48,"25-48 months","49-72 months")))</f>
        <v>13-24 months</v>
      </c>
      <c r="Y2722" s="15" t="str">
        <f aca="false">IF(C2722=1,"Yes","No")</f>
        <v>No</v>
      </c>
      <c r="Z2722" s="15" t="n">
        <f aca="false">COUNTIF(J2722:O2722,"Yes")</f>
        <v>0</v>
      </c>
      <c r="AA2722" s="18" t="n">
        <f aca="false">S2722*W2722</f>
        <v>51.55</v>
      </c>
      <c r="AB2722" s="15" t="n">
        <f aca="false">(P2722="Month-to-month")+(I2722="Fiber optic")+(R2722="Electronic check")+(F2722&lt;=12)+(M2722="No")+(J2722="No")</f>
        <v>4</v>
      </c>
      <c r="AC2722" s="15" t="str">
        <f aca="false">IF(AB2722&gt;=5,"High",IF(AB2722&gt;=3,"Medium","Low"))</f>
        <v>Medium</v>
      </c>
    </row>
    <row r="2723" customFormat="false" ht="15" hidden="false" customHeight="false" outlineLevel="0" collapsed="false">
      <c r="A2723" s="15" t="s">
        <v>2820</v>
      </c>
      <c r="B2723" s="15" t="s">
        <v>98</v>
      </c>
      <c r="C2723" s="15" t="n">
        <v>1</v>
      </c>
      <c r="D2723" s="15" t="s">
        <v>24</v>
      </c>
      <c r="E2723" s="15" t="s">
        <v>24</v>
      </c>
      <c r="F2723" s="15" t="n">
        <v>10</v>
      </c>
      <c r="G2723" s="15" t="s">
        <v>26</v>
      </c>
      <c r="H2723" s="15" t="s">
        <v>24</v>
      </c>
      <c r="I2723" s="15" t="s">
        <v>102</v>
      </c>
      <c r="J2723" s="15" t="s">
        <v>24</v>
      </c>
      <c r="K2723" s="15" t="s">
        <v>24</v>
      </c>
      <c r="L2723" s="15" t="s">
        <v>24</v>
      </c>
      <c r="M2723" s="15" t="s">
        <v>24</v>
      </c>
      <c r="N2723" s="15" t="s">
        <v>24</v>
      </c>
      <c r="O2723" s="15" t="s">
        <v>26</v>
      </c>
      <c r="P2723" s="15" t="s">
        <v>25</v>
      </c>
      <c r="Q2723" s="15" t="s">
        <v>26</v>
      </c>
      <c r="R2723" s="15" t="s">
        <v>15</v>
      </c>
      <c r="S2723" s="18" t="n">
        <v>79.25</v>
      </c>
      <c r="T2723" s="15" t="n">
        <v>793.55</v>
      </c>
      <c r="U2723" s="15" t="s">
        <v>26</v>
      </c>
      <c r="V2723" s="18" t="n">
        <f aca="false">IF(ISNUMBER(T2723),T2723,0)</f>
        <v>793.55</v>
      </c>
      <c r="W2723" s="15" t="n">
        <f aca="false">IF(U2723="Yes",1,0)</f>
        <v>1</v>
      </c>
      <c r="X2723" s="15" t="str">
        <f aca="false">IF(F2723&lt;=12,"0-12 months",IF(F2723&lt;=24,"13-24 months",IF(F2723&lt;=48,"25-48 months","49-72 months")))</f>
        <v>0-12 months</v>
      </c>
      <c r="Y2723" s="15" t="str">
        <f aca="false">IF(C2723=1,"Yes","No")</f>
        <v>Yes</v>
      </c>
      <c r="Z2723" s="15" t="n">
        <f aca="false">COUNTIF(J2723:O2723,"Yes")</f>
        <v>1</v>
      </c>
      <c r="AA2723" s="18" t="n">
        <f aca="false">S2723*W2723</f>
        <v>79.25</v>
      </c>
      <c r="AB2723" s="15" t="n">
        <f aca="false">(P2723="Month-to-month")+(I2723="Fiber optic")+(R2723="Electronic check")+(F2723&lt;=12)+(M2723="No")+(J2723="No")</f>
        <v>6</v>
      </c>
      <c r="AC2723" s="15" t="str">
        <f aca="false">IF(AB2723&gt;=5,"High",IF(AB2723&gt;=3,"Medium","Low"))</f>
        <v>High</v>
      </c>
    </row>
    <row r="2724" customFormat="false" ht="15" hidden="false" customHeight="false" outlineLevel="0" collapsed="false">
      <c r="A2724" s="15" t="s">
        <v>2821</v>
      </c>
      <c r="B2724" s="15" t="s">
        <v>98</v>
      </c>
      <c r="C2724" s="15" t="n">
        <v>0</v>
      </c>
      <c r="D2724" s="15" t="s">
        <v>26</v>
      </c>
      <c r="E2724" s="15" t="s">
        <v>26</v>
      </c>
      <c r="F2724" s="15" t="n">
        <v>32</v>
      </c>
      <c r="G2724" s="15" t="s">
        <v>26</v>
      </c>
      <c r="H2724" s="15" t="s">
        <v>24</v>
      </c>
      <c r="I2724" s="15" t="s">
        <v>24</v>
      </c>
      <c r="J2724" s="15" t="s">
        <v>28</v>
      </c>
      <c r="K2724" s="15" t="s">
        <v>28</v>
      </c>
      <c r="L2724" s="15" t="s">
        <v>28</v>
      </c>
      <c r="M2724" s="15" t="s">
        <v>28</v>
      </c>
      <c r="N2724" s="15" t="s">
        <v>28</v>
      </c>
      <c r="O2724" s="15" t="s">
        <v>28</v>
      </c>
      <c r="P2724" s="15" t="s">
        <v>29</v>
      </c>
      <c r="Q2724" s="15" t="s">
        <v>24</v>
      </c>
      <c r="R2724" s="15" t="s">
        <v>17</v>
      </c>
      <c r="S2724" s="18" t="n">
        <v>18.95</v>
      </c>
      <c r="T2724" s="15" t="n">
        <v>613.95</v>
      </c>
      <c r="U2724" s="15" t="s">
        <v>24</v>
      </c>
      <c r="V2724" s="18" t="n">
        <f aca="false">IF(ISNUMBER(T2724),T2724,0)</f>
        <v>613.95</v>
      </c>
      <c r="W2724" s="15" t="n">
        <f aca="false">IF(U2724="Yes",1,0)</f>
        <v>0</v>
      </c>
      <c r="X2724" s="15" t="str">
        <f aca="false">IF(F2724&lt;=12,"0-12 months",IF(F2724&lt;=24,"13-24 months",IF(F2724&lt;=48,"25-48 months","49-72 months")))</f>
        <v>25-48 months</v>
      </c>
      <c r="Y2724" s="15" t="str">
        <f aca="false">IF(C2724=1,"Yes","No")</f>
        <v>No</v>
      </c>
      <c r="Z2724" s="15" t="n">
        <f aca="false">COUNTIF(J2724:O2724,"Yes")</f>
        <v>0</v>
      </c>
      <c r="AA2724" s="18" t="n">
        <f aca="false">S2724*W2724</f>
        <v>0</v>
      </c>
      <c r="AB2724" s="15" t="n">
        <f aca="false">(P2724="Month-to-month")+(I2724="Fiber optic")+(R2724="Electronic check")+(F2724&lt;=12)+(M2724="No")+(J2724="No")</f>
        <v>0</v>
      </c>
      <c r="AC2724" s="15" t="str">
        <f aca="false">IF(AB2724&gt;=5,"High",IF(AB2724&gt;=3,"Medium","Low"))</f>
        <v>Low</v>
      </c>
    </row>
    <row r="2725" customFormat="false" ht="15" hidden="false" customHeight="false" outlineLevel="0" collapsed="false">
      <c r="A2725" s="15" t="s">
        <v>2822</v>
      </c>
      <c r="B2725" s="15" t="s">
        <v>98</v>
      </c>
      <c r="C2725" s="15" t="n">
        <v>0</v>
      </c>
      <c r="D2725" s="15" t="s">
        <v>24</v>
      </c>
      <c r="E2725" s="15" t="s">
        <v>24</v>
      </c>
      <c r="F2725" s="15" t="n">
        <v>21</v>
      </c>
      <c r="G2725" s="15" t="s">
        <v>26</v>
      </c>
      <c r="H2725" s="15" t="s">
        <v>24</v>
      </c>
      <c r="I2725" s="15" t="s">
        <v>24</v>
      </c>
      <c r="J2725" s="15" t="s">
        <v>28</v>
      </c>
      <c r="K2725" s="15" t="s">
        <v>28</v>
      </c>
      <c r="L2725" s="15" t="s">
        <v>28</v>
      </c>
      <c r="M2725" s="15" t="s">
        <v>28</v>
      </c>
      <c r="N2725" s="15" t="s">
        <v>28</v>
      </c>
      <c r="O2725" s="15" t="s">
        <v>28</v>
      </c>
      <c r="P2725" s="15" t="s">
        <v>25</v>
      </c>
      <c r="Q2725" s="15" t="s">
        <v>24</v>
      </c>
      <c r="R2725" s="15" t="s">
        <v>21</v>
      </c>
      <c r="S2725" s="18" t="n">
        <v>20.5</v>
      </c>
      <c r="T2725" s="15" t="n">
        <v>402.85</v>
      </c>
      <c r="U2725" s="15" t="s">
        <v>24</v>
      </c>
      <c r="V2725" s="18" t="n">
        <f aca="false">IF(ISNUMBER(T2725),T2725,0)</f>
        <v>402.85</v>
      </c>
      <c r="W2725" s="15" t="n">
        <f aca="false">IF(U2725="Yes",1,0)</f>
        <v>0</v>
      </c>
      <c r="X2725" s="15" t="str">
        <f aca="false">IF(F2725&lt;=12,"0-12 months",IF(F2725&lt;=24,"13-24 months",IF(F2725&lt;=48,"25-48 months","49-72 months")))</f>
        <v>13-24 months</v>
      </c>
      <c r="Y2725" s="15" t="str">
        <f aca="false">IF(C2725=1,"Yes","No")</f>
        <v>No</v>
      </c>
      <c r="Z2725" s="15" t="n">
        <f aca="false">COUNTIF(J2725:O2725,"Yes")</f>
        <v>0</v>
      </c>
      <c r="AA2725" s="18" t="n">
        <f aca="false">S2725*W2725</f>
        <v>0</v>
      </c>
      <c r="AB2725" s="15" t="n">
        <f aca="false">(P2725="Month-to-month")+(I2725="Fiber optic")+(R2725="Electronic check")+(F2725&lt;=12)+(M2725="No")+(J2725="No")</f>
        <v>1</v>
      </c>
      <c r="AC2725" s="15" t="str">
        <f aca="false">IF(AB2725&gt;=5,"High",IF(AB2725&gt;=3,"Medium","Low"))</f>
        <v>Low</v>
      </c>
    </row>
    <row r="2726" customFormat="false" ht="15" hidden="false" customHeight="false" outlineLevel="0" collapsed="false">
      <c r="A2726" s="15" t="s">
        <v>2823</v>
      </c>
      <c r="B2726" s="15" t="s">
        <v>98</v>
      </c>
      <c r="C2726" s="15" t="n">
        <v>0</v>
      </c>
      <c r="D2726" s="15" t="s">
        <v>26</v>
      </c>
      <c r="E2726" s="15" t="s">
        <v>26</v>
      </c>
      <c r="F2726" s="15" t="n">
        <v>62</v>
      </c>
      <c r="G2726" s="15" t="s">
        <v>26</v>
      </c>
      <c r="H2726" s="15" t="s">
        <v>24</v>
      </c>
      <c r="I2726" s="15" t="s">
        <v>24</v>
      </c>
      <c r="J2726" s="15" t="s">
        <v>28</v>
      </c>
      <c r="K2726" s="15" t="s">
        <v>28</v>
      </c>
      <c r="L2726" s="15" t="s">
        <v>28</v>
      </c>
      <c r="M2726" s="15" t="s">
        <v>28</v>
      </c>
      <c r="N2726" s="15" t="s">
        <v>28</v>
      </c>
      <c r="O2726" s="15" t="s">
        <v>28</v>
      </c>
      <c r="P2726" s="15" t="s">
        <v>27</v>
      </c>
      <c r="Q2726" s="15" t="s">
        <v>24</v>
      </c>
      <c r="R2726" s="15" t="s">
        <v>19</v>
      </c>
      <c r="S2726" s="18" t="n">
        <v>19.95</v>
      </c>
      <c r="T2726" s="15" t="n">
        <v>1244.8</v>
      </c>
      <c r="U2726" s="15" t="s">
        <v>24</v>
      </c>
      <c r="V2726" s="18" t="n">
        <f aca="false">IF(ISNUMBER(T2726),T2726,0)</f>
        <v>1244.8</v>
      </c>
      <c r="W2726" s="15" t="n">
        <f aca="false">IF(U2726="Yes",1,0)</f>
        <v>0</v>
      </c>
      <c r="X2726" s="15" t="str">
        <f aca="false">IF(F2726&lt;=12,"0-12 months",IF(F2726&lt;=24,"13-24 months",IF(F2726&lt;=48,"25-48 months","49-72 months")))</f>
        <v>49-72 months</v>
      </c>
      <c r="Y2726" s="15" t="str">
        <f aca="false">IF(C2726=1,"Yes","No")</f>
        <v>No</v>
      </c>
      <c r="Z2726" s="15" t="n">
        <f aca="false">COUNTIF(J2726:O2726,"Yes")</f>
        <v>0</v>
      </c>
      <c r="AA2726" s="18" t="n">
        <f aca="false">S2726*W2726</f>
        <v>0</v>
      </c>
      <c r="AB2726" s="15" t="n">
        <f aca="false">(P2726="Month-to-month")+(I2726="Fiber optic")+(R2726="Electronic check")+(F2726&lt;=12)+(M2726="No")+(J2726="No")</f>
        <v>0</v>
      </c>
      <c r="AC2726" s="15" t="str">
        <f aca="false">IF(AB2726&gt;=5,"High",IF(AB2726&gt;=3,"Medium","Low"))</f>
        <v>Low</v>
      </c>
    </row>
    <row r="2727" customFormat="false" ht="15" hidden="false" customHeight="false" outlineLevel="0" collapsed="false">
      <c r="A2727" s="15" t="s">
        <v>2824</v>
      </c>
      <c r="B2727" s="15" t="s">
        <v>94</v>
      </c>
      <c r="C2727" s="15" t="n">
        <v>0</v>
      </c>
      <c r="D2727" s="15" t="s">
        <v>24</v>
      </c>
      <c r="E2727" s="15" t="s">
        <v>24</v>
      </c>
      <c r="F2727" s="15" t="n">
        <v>2</v>
      </c>
      <c r="G2727" s="15" t="s">
        <v>24</v>
      </c>
      <c r="H2727" s="15" t="s">
        <v>95</v>
      </c>
      <c r="I2727" s="15" t="s">
        <v>96</v>
      </c>
      <c r="J2727" s="15" t="s">
        <v>24</v>
      </c>
      <c r="K2727" s="15" t="s">
        <v>24</v>
      </c>
      <c r="L2727" s="15" t="s">
        <v>24</v>
      </c>
      <c r="M2727" s="15" t="s">
        <v>24</v>
      </c>
      <c r="N2727" s="15" t="s">
        <v>24</v>
      </c>
      <c r="O2727" s="15" t="s">
        <v>24</v>
      </c>
      <c r="P2727" s="15" t="s">
        <v>25</v>
      </c>
      <c r="Q2727" s="15" t="s">
        <v>24</v>
      </c>
      <c r="R2727" s="15" t="s">
        <v>15</v>
      </c>
      <c r="S2727" s="18" t="n">
        <v>24.5</v>
      </c>
      <c r="T2727" s="15" t="n">
        <v>46.4</v>
      </c>
      <c r="U2727" s="15" t="s">
        <v>24</v>
      </c>
      <c r="V2727" s="18" t="n">
        <f aca="false">IF(ISNUMBER(T2727),T2727,0)</f>
        <v>46.4</v>
      </c>
      <c r="W2727" s="15" t="n">
        <f aca="false">IF(U2727="Yes",1,0)</f>
        <v>0</v>
      </c>
      <c r="X2727" s="15" t="str">
        <f aca="false">IF(F2727&lt;=12,"0-12 months",IF(F2727&lt;=24,"13-24 months",IF(F2727&lt;=48,"25-48 months","49-72 months")))</f>
        <v>0-12 months</v>
      </c>
      <c r="Y2727" s="15" t="str">
        <f aca="false">IF(C2727=1,"Yes","No")</f>
        <v>No</v>
      </c>
      <c r="Z2727" s="15" t="n">
        <f aca="false">COUNTIF(J2727:O2727,"Yes")</f>
        <v>0</v>
      </c>
      <c r="AA2727" s="18" t="n">
        <f aca="false">S2727*W2727</f>
        <v>0</v>
      </c>
      <c r="AB2727" s="15" t="n">
        <f aca="false">(P2727="Month-to-month")+(I2727="Fiber optic")+(R2727="Electronic check")+(F2727&lt;=12)+(M2727="No")+(J2727="No")</f>
        <v>5</v>
      </c>
      <c r="AC2727" s="15" t="str">
        <f aca="false">IF(AB2727&gt;=5,"High",IF(AB2727&gt;=3,"Medium","Low"))</f>
        <v>High</v>
      </c>
    </row>
    <row r="2728" customFormat="false" ht="15" hidden="false" customHeight="false" outlineLevel="0" collapsed="false">
      <c r="A2728" s="15" t="s">
        <v>2825</v>
      </c>
      <c r="B2728" s="15" t="s">
        <v>98</v>
      </c>
      <c r="C2728" s="15" t="n">
        <v>0</v>
      </c>
      <c r="D2728" s="15" t="s">
        <v>24</v>
      </c>
      <c r="E2728" s="15" t="s">
        <v>26</v>
      </c>
      <c r="F2728" s="15" t="n">
        <v>27</v>
      </c>
      <c r="G2728" s="15" t="s">
        <v>26</v>
      </c>
      <c r="H2728" s="15" t="s">
        <v>24</v>
      </c>
      <c r="I2728" s="15" t="s">
        <v>24</v>
      </c>
      <c r="J2728" s="15" t="s">
        <v>28</v>
      </c>
      <c r="K2728" s="15" t="s">
        <v>28</v>
      </c>
      <c r="L2728" s="15" t="s">
        <v>28</v>
      </c>
      <c r="M2728" s="15" t="s">
        <v>28</v>
      </c>
      <c r="N2728" s="15" t="s">
        <v>28</v>
      </c>
      <c r="O2728" s="15" t="s">
        <v>28</v>
      </c>
      <c r="P2728" s="15" t="s">
        <v>29</v>
      </c>
      <c r="Q2728" s="15" t="s">
        <v>24</v>
      </c>
      <c r="R2728" s="15" t="s">
        <v>17</v>
      </c>
      <c r="S2728" s="18" t="n">
        <v>20.6</v>
      </c>
      <c r="T2728" s="15" t="n">
        <v>581.85</v>
      </c>
      <c r="U2728" s="15" t="s">
        <v>24</v>
      </c>
      <c r="V2728" s="18" t="n">
        <f aca="false">IF(ISNUMBER(T2728),T2728,0)</f>
        <v>581.85</v>
      </c>
      <c r="W2728" s="15" t="n">
        <f aca="false">IF(U2728="Yes",1,0)</f>
        <v>0</v>
      </c>
      <c r="X2728" s="15" t="str">
        <f aca="false">IF(F2728&lt;=12,"0-12 months",IF(F2728&lt;=24,"13-24 months",IF(F2728&lt;=48,"25-48 months","49-72 months")))</f>
        <v>25-48 months</v>
      </c>
      <c r="Y2728" s="15" t="str">
        <f aca="false">IF(C2728=1,"Yes","No")</f>
        <v>No</v>
      </c>
      <c r="Z2728" s="15" t="n">
        <f aca="false">COUNTIF(J2728:O2728,"Yes")</f>
        <v>0</v>
      </c>
      <c r="AA2728" s="18" t="n">
        <f aca="false">S2728*W2728</f>
        <v>0</v>
      </c>
      <c r="AB2728" s="15" t="n">
        <f aca="false">(P2728="Month-to-month")+(I2728="Fiber optic")+(R2728="Electronic check")+(F2728&lt;=12)+(M2728="No")+(J2728="No")</f>
        <v>0</v>
      </c>
      <c r="AC2728" s="15" t="str">
        <f aca="false">IF(AB2728&gt;=5,"High",IF(AB2728&gt;=3,"Medium","Low"))</f>
        <v>Low</v>
      </c>
    </row>
    <row r="2729" customFormat="false" ht="15" hidden="false" customHeight="false" outlineLevel="0" collapsed="false">
      <c r="A2729" s="15" t="s">
        <v>2826</v>
      </c>
      <c r="B2729" s="15" t="s">
        <v>98</v>
      </c>
      <c r="C2729" s="15" t="n">
        <v>0</v>
      </c>
      <c r="D2729" s="15" t="s">
        <v>24</v>
      </c>
      <c r="E2729" s="15" t="s">
        <v>24</v>
      </c>
      <c r="F2729" s="15" t="n">
        <v>5</v>
      </c>
      <c r="G2729" s="15" t="s">
        <v>26</v>
      </c>
      <c r="H2729" s="15" t="s">
        <v>26</v>
      </c>
      <c r="I2729" s="15" t="s">
        <v>102</v>
      </c>
      <c r="J2729" s="15" t="s">
        <v>24</v>
      </c>
      <c r="K2729" s="15" t="s">
        <v>24</v>
      </c>
      <c r="L2729" s="15" t="s">
        <v>24</v>
      </c>
      <c r="M2729" s="15" t="s">
        <v>24</v>
      </c>
      <c r="N2729" s="15" t="s">
        <v>26</v>
      </c>
      <c r="O2729" s="15" t="s">
        <v>26</v>
      </c>
      <c r="P2729" s="15" t="s">
        <v>25</v>
      </c>
      <c r="Q2729" s="15" t="s">
        <v>26</v>
      </c>
      <c r="R2729" s="15" t="s">
        <v>19</v>
      </c>
      <c r="S2729" s="18" t="n">
        <v>94.85</v>
      </c>
      <c r="T2729" s="15" t="n">
        <v>462.8</v>
      </c>
      <c r="U2729" s="15" t="s">
        <v>26</v>
      </c>
      <c r="V2729" s="18" t="n">
        <f aca="false">IF(ISNUMBER(T2729),T2729,0)</f>
        <v>462.8</v>
      </c>
      <c r="W2729" s="15" t="n">
        <f aca="false">IF(U2729="Yes",1,0)</f>
        <v>1</v>
      </c>
      <c r="X2729" s="15" t="str">
        <f aca="false">IF(F2729&lt;=12,"0-12 months",IF(F2729&lt;=24,"13-24 months",IF(F2729&lt;=48,"25-48 months","49-72 months")))</f>
        <v>0-12 months</v>
      </c>
      <c r="Y2729" s="15" t="str">
        <f aca="false">IF(C2729=1,"Yes","No")</f>
        <v>No</v>
      </c>
      <c r="Z2729" s="15" t="n">
        <f aca="false">COUNTIF(J2729:O2729,"Yes")</f>
        <v>2</v>
      </c>
      <c r="AA2729" s="18" t="n">
        <f aca="false">S2729*W2729</f>
        <v>94.85</v>
      </c>
      <c r="AB2729" s="15" t="n">
        <f aca="false">(P2729="Month-to-month")+(I2729="Fiber optic")+(R2729="Electronic check")+(F2729&lt;=12)+(M2729="No")+(J2729="No")</f>
        <v>5</v>
      </c>
      <c r="AC2729" s="15" t="str">
        <f aca="false">IF(AB2729&gt;=5,"High",IF(AB2729&gt;=3,"Medium","Low"))</f>
        <v>High</v>
      </c>
    </row>
    <row r="2730" customFormat="false" ht="15" hidden="false" customHeight="false" outlineLevel="0" collapsed="false">
      <c r="A2730" s="15" t="s">
        <v>2827</v>
      </c>
      <c r="B2730" s="15" t="s">
        <v>94</v>
      </c>
      <c r="C2730" s="15" t="n">
        <v>0</v>
      </c>
      <c r="D2730" s="15" t="s">
        <v>24</v>
      </c>
      <c r="E2730" s="15" t="s">
        <v>24</v>
      </c>
      <c r="F2730" s="15" t="n">
        <v>25</v>
      </c>
      <c r="G2730" s="15" t="s">
        <v>24</v>
      </c>
      <c r="H2730" s="15" t="s">
        <v>95</v>
      </c>
      <c r="I2730" s="15" t="s">
        <v>96</v>
      </c>
      <c r="J2730" s="15" t="s">
        <v>26</v>
      </c>
      <c r="K2730" s="15" t="s">
        <v>26</v>
      </c>
      <c r="L2730" s="15" t="s">
        <v>26</v>
      </c>
      <c r="M2730" s="15" t="s">
        <v>24</v>
      </c>
      <c r="N2730" s="15" t="s">
        <v>26</v>
      </c>
      <c r="O2730" s="15" t="s">
        <v>26</v>
      </c>
      <c r="P2730" s="15" t="s">
        <v>27</v>
      </c>
      <c r="Q2730" s="15" t="s">
        <v>24</v>
      </c>
      <c r="R2730" s="15" t="s">
        <v>15</v>
      </c>
      <c r="S2730" s="18" t="n">
        <v>61.05</v>
      </c>
      <c r="T2730" s="15" t="n">
        <v>1540.2</v>
      </c>
      <c r="U2730" s="15" t="s">
        <v>24</v>
      </c>
      <c r="V2730" s="18" t="n">
        <f aca="false">IF(ISNUMBER(T2730),T2730,0)</f>
        <v>1540.2</v>
      </c>
      <c r="W2730" s="15" t="n">
        <f aca="false">IF(U2730="Yes",1,0)</f>
        <v>0</v>
      </c>
      <c r="X2730" s="15" t="str">
        <f aca="false">IF(F2730&lt;=12,"0-12 months",IF(F2730&lt;=24,"13-24 months",IF(F2730&lt;=48,"25-48 months","49-72 months")))</f>
        <v>25-48 months</v>
      </c>
      <c r="Y2730" s="15" t="str">
        <f aca="false">IF(C2730=1,"Yes","No")</f>
        <v>No</v>
      </c>
      <c r="Z2730" s="15" t="n">
        <f aca="false">COUNTIF(J2730:O2730,"Yes")</f>
        <v>5</v>
      </c>
      <c r="AA2730" s="18" t="n">
        <f aca="false">S2730*W2730</f>
        <v>0</v>
      </c>
      <c r="AB2730" s="15" t="n">
        <f aca="false">(P2730="Month-to-month")+(I2730="Fiber optic")+(R2730="Electronic check")+(F2730&lt;=12)+(M2730="No")+(J2730="No")</f>
        <v>2</v>
      </c>
      <c r="AC2730" s="15" t="str">
        <f aca="false">IF(AB2730&gt;=5,"High",IF(AB2730&gt;=3,"Medium","Low"))</f>
        <v>Low</v>
      </c>
    </row>
    <row r="2731" customFormat="false" ht="15" hidden="false" customHeight="false" outlineLevel="0" collapsed="false">
      <c r="A2731" s="15" t="s">
        <v>2828</v>
      </c>
      <c r="B2731" s="15" t="s">
        <v>94</v>
      </c>
      <c r="C2731" s="15" t="n">
        <v>0</v>
      </c>
      <c r="D2731" s="15" t="s">
        <v>24</v>
      </c>
      <c r="E2731" s="15" t="s">
        <v>24</v>
      </c>
      <c r="F2731" s="15" t="n">
        <v>2</v>
      </c>
      <c r="G2731" s="15" t="s">
        <v>26</v>
      </c>
      <c r="H2731" s="15" t="s">
        <v>26</v>
      </c>
      <c r="I2731" s="15" t="s">
        <v>102</v>
      </c>
      <c r="J2731" s="15" t="s">
        <v>24</v>
      </c>
      <c r="K2731" s="15" t="s">
        <v>24</v>
      </c>
      <c r="L2731" s="15" t="s">
        <v>24</v>
      </c>
      <c r="M2731" s="15" t="s">
        <v>24</v>
      </c>
      <c r="N2731" s="15" t="s">
        <v>24</v>
      </c>
      <c r="O2731" s="15" t="s">
        <v>26</v>
      </c>
      <c r="P2731" s="15" t="s">
        <v>25</v>
      </c>
      <c r="Q2731" s="15" t="s">
        <v>26</v>
      </c>
      <c r="R2731" s="15" t="s">
        <v>15</v>
      </c>
      <c r="S2731" s="18" t="n">
        <v>85.7</v>
      </c>
      <c r="T2731" s="15" t="n">
        <v>169.8</v>
      </c>
      <c r="U2731" s="15" t="s">
        <v>26</v>
      </c>
      <c r="V2731" s="18" t="n">
        <f aca="false">IF(ISNUMBER(T2731),T2731,0)</f>
        <v>169.8</v>
      </c>
      <c r="W2731" s="15" t="n">
        <f aca="false">IF(U2731="Yes",1,0)</f>
        <v>1</v>
      </c>
      <c r="X2731" s="15" t="str">
        <f aca="false">IF(F2731&lt;=12,"0-12 months",IF(F2731&lt;=24,"13-24 months",IF(F2731&lt;=48,"25-48 months","49-72 months")))</f>
        <v>0-12 months</v>
      </c>
      <c r="Y2731" s="15" t="str">
        <f aca="false">IF(C2731=1,"Yes","No")</f>
        <v>No</v>
      </c>
      <c r="Z2731" s="15" t="n">
        <f aca="false">COUNTIF(J2731:O2731,"Yes")</f>
        <v>1</v>
      </c>
      <c r="AA2731" s="18" t="n">
        <f aca="false">S2731*W2731</f>
        <v>85.7</v>
      </c>
      <c r="AB2731" s="15" t="n">
        <f aca="false">(P2731="Month-to-month")+(I2731="Fiber optic")+(R2731="Electronic check")+(F2731&lt;=12)+(M2731="No")+(J2731="No")</f>
        <v>6</v>
      </c>
      <c r="AC2731" s="15" t="str">
        <f aca="false">IF(AB2731&gt;=5,"High",IF(AB2731&gt;=3,"Medium","Low"))</f>
        <v>High</v>
      </c>
    </row>
    <row r="2732" customFormat="false" ht="15" hidden="false" customHeight="false" outlineLevel="0" collapsed="false">
      <c r="A2732" s="15" t="s">
        <v>2829</v>
      </c>
      <c r="B2732" s="15" t="s">
        <v>98</v>
      </c>
      <c r="C2732" s="15" t="n">
        <v>0</v>
      </c>
      <c r="D2732" s="15" t="s">
        <v>24</v>
      </c>
      <c r="E2732" s="15" t="s">
        <v>24</v>
      </c>
      <c r="F2732" s="15" t="n">
        <v>49</v>
      </c>
      <c r="G2732" s="15" t="s">
        <v>26</v>
      </c>
      <c r="H2732" s="15" t="s">
        <v>26</v>
      </c>
      <c r="I2732" s="15" t="s">
        <v>102</v>
      </c>
      <c r="J2732" s="15" t="s">
        <v>24</v>
      </c>
      <c r="K2732" s="15" t="s">
        <v>26</v>
      </c>
      <c r="L2732" s="15" t="s">
        <v>24</v>
      </c>
      <c r="M2732" s="15" t="s">
        <v>26</v>
      </c>
      <c r="N2732" s="15" t="s">
        <v>26</v>
      </c>
      <c r="O2732" s="15" t="s">
        <v>26</v>
      </c>
      <c r="P2732" s="15" t="s">
        <v>27</v>
      </c>
      <c r="Q2732" s="15" t="s">
        <v>26</v>
      </c>
      <c r="R2732" s="15" t="s">
        <v>19</v>
      </c>
      <c r="S2732" s="18" t="n">
        <v>106.65</v>
      </c>
      <c r="T2732" s="15" t="n">
        <v>5168.1</v>
      </c>
      <c r="U2732" s="15" t="s">
        <v>24</v>
      </c>
      <c r="V2732" s="18" t="n">
        <f aca="false">IF(ISNUMBER(T2732),T2732,0)</f>
        <v>5168.1</v>
      </c>
      <c r="W2732" s="15" t="n">
        <f aca="false">IF(U2732="Yes",1,0)</f>
        <v>0</v>
      </c>
      <c r="X2732" s="15" t="str">
        <f aca="false">IF(F2732&lt;=12,"0-12 months",IF(F2732&lt;=24,"13-24 months",IF(F2732&lt;=48,"25-48 months","49-72 months")))</f>
        <v>49-72 months</v>
      </c>
      <c r="Y2732" s="15" t="str">
        <f aca="false">IF(C2732=1,"Yes","No")</f>
        <v>No</v>
      </c>
      <c r="Z2732" s="15" t="n">
        <f aca="false">COUNTIF(J2732:O2732,"Yes")</f>
        <v>4</v>
      </c>
      <c r="AA2732" s="18" t="n">
        <f aca="false">S2732*W2732</f>
        <v>0</v>
      </c>
      <c r="AB2732" s="15" t="n">
        <f aca="false">(P2732="Month-to-month")+(I2732="Fiber optic")+(R2732="Electronic check")+(F2732&lt;=12)+(M2732="No")+(J2732="No")</f>
        <v>2</v>
      </c>
      <c r="AC2732" s="15" t="str">
        <f aca="false">IF(AB2732&gt;=5,"High",IF(AB2732&gt;=3,"Medium","Low"))</f>
        <v>Low</v>
      </c>
    </row>
    <row r="2733" customFormat="false" ht="15" hidden="false" customHeight="false" outlineLevel="0" collapsed="false">
      <c r="A2733" s="15" t="s">
        <v>2830</v>
      </c>
      <c r="B2733" s="15" t="s">
        <v>94</v>
      </c>
      <c r="C2733" s="15" t="n">
        <v>0</v>
      </c>
      <c r="D2733" s="15" t="s">
        <v>24</v>
      </c>
      <c r="E2733" s="15" t="s">
        <v>24</v>
      </c>
      <c r="F2733" s="15" t="n">
        <v>63</v>
      </c>
      <c r="G2733" s="15" t="s">
        <v>26</v>
      </c>
      <c r="H2733" s="15" t="s">
        <v>26</v>
      </c>
      <c r="I2733" s="15" t="s">
        <v>102</v>
      </c>
      <c r="J2733" s="15" t="s">
        <v>26</v>
      </c>
      <c r="K2733" s="15" t="s">
        <v>26</v>
      </c>
      <c r="L2733" s="15" t="s">
        <v>26</v>
      </c>
      <c r="M2733" s="15" t="s">
        <v>24</v>
      </c>
      <c r="N2733" s="15" t="s">
        <v>26</v>
      </c>
      <c r="O2733" s="15" t="s">
        <v>26</v>
      </c>
      <c r="P2733" s="15" t="s">
        <v>25</v>
      </c>
      <c r="Q2733" s="15" t="s">
        <v>24</v>
      </c>
      <c r="R2733" s="15" t="s">
        <v>21</v>
      </c>
      <c r="S2733" s="18" t="n">
        <v>108.25</v>
      </c>
      <c r="T2733" s="15" t="n">
        <v>6780.1</v>
      </c>
      <c r="U2733" s="15" t="s">
        <v>24</v>
      </c>
      <c r="V2733" s="18" t="n">
        <f aca="false">IF(ISNUMBER(T2733),T2733,0)</f>
        <v>6780.1</v>
      </c>
      <c r="W2733" s="15" t="n">
        <f aca="false">IF(U2733="Yes",1,0)</f>
        <v>0</v>
      </c>
      <c r="X2733" s="15" t="str">
        <f aca="false">IF(F2733&lt;=12,"0-12 months",IF(F2733&lt;=24,"13-24 months",IF(F2733&lt;=48,"25-48 months","49-72 months")))</f>
        <v>49-72 months</v>
      </c>
      <c r="Y2733" s="15" t="str">
        <f aca="false">IF(C2733=1,"Yes","No")</f>
        <v>No</v>
      </c>
      <c r="Z2733" s="15" t="n">
        <f aca="false">COUNTIF(J2733:O2733,"Yes")</f>
        <v>5</v>
      </c>
      <c r="AA2733" s="18" t="n">
        <f aca="false">S2733*W2733</f>
        <v>0</v>
      </c>
      <c r="AB2733" s="15" t="n">
        <f aca="false">(P2733="Month-to-month")+(I2733="Fiber optic")+(R2733="Electronic check")+(F2733&lt;=12)+(M2733="No")+(J2733="No")</f>
        <v>3</v>
      </c>
      <c r="AC2733" s="15" t="str">
        <f aca="false">IF(AB2733&gt;=5,"High",IF(AB2733&gt;=3,"Medium","Low"))</f>
        <v>Medium</v>
      </c>
    </row>
    <row r="2734" customFormat="false" ht="15" hidden="false" customHeight="false" outlineLevel="0" collapsed="false">
      <c r="A2734" s="15" t="s">
        <v>2831</v>
      </c>
      <c r="B2734" s="15" t="s">
        <v>94</v>
      </c>
      <c r="C2734" s="15" t="n">
        <v>0</v>
      </c>
      <c r="D2734" s="15" t="s">
        <v>24</v>
      </c>
      <c r="E2734" s="15" t="s">
        <v>26</v>
      </c>
      <c r="F2734" s="15" t="n">
        <v>4</v>
      </c>
      <c r="G2734" s="15" t="s">
        <v>26</v>
      </c>
      <c r="H2734" s="15" t="s">
        <v>24</v>
      </c>
      <c r="I2734" s="15" t="s">
        <v>24</v>
      </c>
      <c r="J2734" s="15" t="s">
        <v>28</v>
      </c>
      <c r="K2734" s="15" t="s">
        <v>28</v>
      </c>
      <c r="L2734" s="15" t="s">
        <v>28</v>
      </c>
      <c r="M2734" s="15" t="s">
        <v>28</v>
      </c>
      <c r="N2734" s="15" t="s">
        <v>28</v>
      </c>
      <c r="O2734" s="15" t="s">
        <v>28</v>
      </c>
      <c r="P2734" s="15" t="s">
        <v>25</v>
      </c>
      <c r="Q2734" s="15" t="s">
        <v>24</v>
      </c>
      <c r="R2734" s="15" t="s">
        <v>21</v>
      </c>
      <c r="S2734" s="18" t="n">
        <v>20.4</v>
      </c>
      <c r="T2734" s="15" t="n">
        <v>94.5</v>
      </c>
      <c r="U2734" s="15" t="s">
        <v>24</v>
      </c>
      <c r="V2734" s="18" t="n">
        <f aca="false">IF(ISNUMBER(T2734),T2734,0)</f>
        <v>94.5</v>
      </c>
      <c r="W2734" s="15" t="n">
        <f aca="false">IF(U2734="Yes",1,0)</f>
        <v>0</v>
      </c>
      <c r="X2734" s="15" t="str">
        <f aca="false">IF(F2734&lt;=12,"0-12 months",IF(F2734&lt;=24,"13-24 months",IF(F2734&lt;=48,"25-48 months","49-72 months")))</f>
        <v>0-12 months</v>
      </c>
      <c r="Y2734" s="15" t="str">
        <f aca="false">IF(C2734=1,"Yes","No")</f>
        <v>No</v>
      </c>
      <c r="Z2734" s="15" t="n">
        <f aca="false">COUNTIF(J2734:O2734,"Yes")</f>
        <v>0</v>
      </c>
      <c r="AA2734" s="18" t="n">
        <f aca="false">S2734*W2734</f>
        <v>0</v>
      </c>
      <c r="AB2734" s="15" t="n">
        <f aca="false">(P2734="Month-to-month")+(I2734="Fiber optic")+(R2734="Electronic check")+(F2734&lt;=12)+(M2734="No")+(J2734="No")</f>
        <v>2</v>
      </c>
      <c r="AC2734" s="15" t="str">
        <f aca="false">IF(AB2734&gt;=5,"High",IF(AB2734&gt;=3,"Medium","Low"))</f>
        <v>Low</v>
      </c>
    </row>
    <row r="2735" customFormat="false" ht="15" hidden="false" customHeight="false" outlineLevel="0" collapsed="false">
      <c r="A2735" s="15" t="s">
        <v>2832</v>
      </c>
      <c r="B2735" s="15" t="s">
        <v>94</v>
      </c>
      <c r="C2735" s="15" t="n">
        <v>0</v>
      </c>
      <c r="D2735" s="15" t="s">
        <v>26</v>
      </c>
      <c r="E2735" s="15" t="s">
        <v>24</v>
      </c>
      <c r="F2735" s="15" t="n">
        <v>1</v>
      </c>
      <c r="G2735" s="15" t="s">
        <v>26</v>
      </c>
      <c r="H2735" s="15" t="s">
        <v>24</v>
      </c>
      <c r="I2735" s="15" t="s">
        <v>96</v>
      </c>
      <c r="J2735" s="15" t="s">
        <v>24</v>
      </c>
      <c r="K2735" s="15" t="s">
        <v>24</v>
      </c>
      <c r="L2735" s="15" t="s">
        <v>24</v>
      </c>
      <c r="M2735" s="15" t="s">
        <v>24</v>
      </c>
      <c r="N2735" s="15" t="s">
        <v>26</v>
      </c>
      <c r="O2735" s="15" t="s">
        <v>24</v>
      </c>
      <c r="P2735" s="15" t="s">
        <v>25</v>
      </c>
      <c r="Q2735" s="15" t="s">
        <v>26</v>
      </c>
      <c r="R2735" s="15" t="s">
        <v>17</v>
      </c>
      <c r="S2735" s="18" t="n">
        <v>55.3</v>
      </c>
      <c r="T2735" s="15" t="n">
        <v>55.3</v>
      </c>
      <c r="U2735" s="15" t="s">
        <v>24</v>
      </c>
      <c r="V2735" s="18" t="n">
        <f aca="false">IF(ISNUMBER(T2735),T2735,0)</f>
        <v>55.3</v>
      </c>
      <c r="W2735" s="15" t="n">
        <f aca="false">IF(U2735="Yes",1,0)</f>
        <v>0</v>
      </c>
      <c r="X2735" s="15" t="str">
        <f aca="false">IF(F2735&lt;=12,"0-12 months",IF(F2735&lt;=24,"13-24 months",IF(F2735&lt;=48,"25-48 months","49-72 months")))</f>
        <v>0-12 months</v>
      </c>
      <c r="Y2735" s="15" t="str">
        <f aca="false">IF(C2735=1,"Yes","No")</f>
        <v>No</v>
      </c>
      <c r="Z2735" s="15" t="n">
        <f aca="false">COUNTIF(J2735:O2735,"Yes")</f>
        <v>1</v>
      </c>
      <c r="AA2735" s="18" t="n">
        <f aca="false">S2735*W2735</f>
        <v>0</v>
      </c>
      <c r="AB2735" s="15" t="n">
        <f aca="false">(P2735="Month-to-month")+(I2735="Fiber optic")+(R2735="Electronic check")+(F2735&lt;=12)+(M2735="No")+(J2735="No")</f>
        <v>4</v>
      </c>
      <c r="AC2735" s="15" t="str">
        <f aca="false">IF(AB2735&gt;=5,"High",IF(AB2735&gt;=3,"Medium","Low"))</f>
        <v>Medium</v>
      </c>
    </row>
    <row r="2736" customFormat="false" ht="15" hidden="false" customHeight="false" outlineLevel="0" collapsed="false">
      <c r="A2736" s="15" t="s">
        <v>2833</v>
      </c>
      <c r="B2736" s="15" t="s">
        <v>98</v>
      </c>
      <c r="C2736" s="15" t="n">
        <v>0</v>
      </c>
      <c r="D2736" s="15" t="s">
        <v>24</v>
      </c>
      <c r="E2736" s="15" t="s">
        <v>24</v>
      </c>
      <c r="F2736" s="15" t="n">
        <v>11</v>
      </c>
      <c r="G2736" s="15" t="s">
        <v>26</v>
      </c>
      <c r="H2736" s="15" t="s">
        <v>24</v>
      </c>
      <c r="I2736" s="15" t="s">
        <v>24</v>
      </c>
      <c r="J2736" s="15" t="s">
        <v>28</v>
      </c>
      <c r="K2736" s="15" t="s">
        <v>28</v>
      </c>
      <c r="L2736" s="15" t="s">
        <v>28</v>
      </c>
      <c r="M2736" s="15" t="s">
        <v>28</v>
      </c>
      <c r="N2736" s="15" t="s">
        <v>28</v>
      </c>
      <c r="O2736" s="15" t="s">
        <v>28</v>
      </c>
      <c r="P2736" s="15" t="s">
        <v>25</v>
      </c>
      <c r="Q2736" s="15" t="s">
        <v>24</v>
      </c>
      <c r="R2736" s="15" t="s">
        <v>17</v>
      </c>
      <c r="S2736" s="18" t="n">
        <v>20.25</v>
      </c>
      <c r="T2736" s="15" t="n">
        <v>208</v>
      </c>
      <c r="U2736" s="15" t="s">
        <v>24</v>
      </c>
      <c r="V2736" s="18" t="n">
        <f aca="false">IF(ISNUMBER(T2736),T2736,0)</f>
        <v>208</v>
      </c>
      <c r="W2736" s="15" t="n">
        <f aca="false">IF(U2736="Yes",1,0)</f>
        <v>0</v>
      </c>
      <c r="X2736" s="15" t="str">
        <f aca="false">IF(F2736&lt;=12,"0-12 months",IF(F2736&lt;=24,"13-24 months",IF(F2736&lt;=48,"25-48 months","49-72 months")))</f>
        <v>0-12 months</v>
      </c>
      <c r="Y2736" s="15" t="str">
        <f aca="false">IF(C2736=1,"Yes","No")</f>
        <v>No</v>
      </c>
      <c r="Z2736" s="15" t="n">
        <f aca="false">COUNTIF(J2736:O2736,"Yes")</f>
        <v>0</v>
      </c>
      <c r="AA2736" s="18" t="n">
        <f aca="false">S2736*W2736</f>
        <v>0</v>
      </c>
      <c r="AB2736" s="15" t="n">
        <f aca="false">(P2736="Month-to-month")+(I2736="Fiber optic")+(R2736="Electronic check")+(F2736&lt;=12)+(M2736="No")+(J2736="No")</f>
        <v>2</v>
      </c>
      <c r="AC2736" s="15" t="str">
        <f aca="false">IF(AB2736&gt;=5,"High",IF(AB2736&gt;=3,"Medium","Low"))</f>
        <v>Low</v>
      </c>
    </row>
    <row r="2737" customFormat="false" ht="15" hidden="false" customHeight="false" outlineLevel="0" collapsed="false">
      <c r="A2737" s="15" t="s">
        <v>2834</v>
      </c>
      <c r="B2737" s="15" t="s">
        <v>98</v>
      </c>
      <c r="C2737" s="15" t="n">
        <v>1</v>
      </c>
      <c r="D2737" s="15" t="s">
        <v>24</v>
      </c>
      <c r="E2737" s="15" t="s">
        <v>24</v>
      </c>
      <c r="F2737" s="15" t="n">
        <v>52</v>
      </c>
      <c r="G2737" s="15" t="s">
        <v>26</v>
      </c>
      <c r="H2737" s="15" t="s">
        <v>26</v>
      </c>
      <c r="I2737" s="15" t="s">
        <v>102</v>
      </c>
      <c r="J2737" s="15" t="s">
        <v>24</v>
      </c>
      <c r="K2737" s="15" t="s">
        <v>24</v>
      </c>
      <c r="L2737" s="15" t="s">
        <v>24</v>
      </c>
      <c r="M2737" s="15" t="s">
        <v>24</v>
      </c>
      <c r="N2737" s="15" t="s">
        <v>24</v>
      </c>
      <c r="O2737" s="15" t="s">
        <v>24</v>
      </c>
      <c r="P2737" s="15" t="s">
        <v>25</v>
      </c>
      <c r="Q2737" s="15" t="s">
        <v>26</v>
      </c>
      <c r="R2737" s="15" t="s">
        <v>19</v>
      </c>
      <c r="S2737" s="18" t="n">
        <v>72.95</v>
      </c>
      <c r="T2737" s="15" t="n">
        <v>3829.75</v>
      </c>
      <c r="U2737" s="15" t="s">
        <v>24</v>
      </c>
      <c r="V2737" s="18" t="n">
        <f aca="false">IF(ISNUMBER(T2737),T2737,0)</f>
        <v>3829.75</v>
      </c>
      <c r="W2737" s="15" t="n">
        <f aca="false">IF(U2737="Yes",1,0)</f>
        <v>0</v>
      </c>
      <c r="X2737" s="15" t="str">
        <f aca="false">IF(F2737&lt;=12,"0-12 months",IF(F2737&lt;=24,"13-24 months",IF(F2737&lt;=48,"25-48 months","49-72 months")))</f>
        <v>49-72 months</v>
      </c>
      <c r="Y2737" s="15" t="str">
        <f aca="false">IF(C2737=1,"Yes","No")</f>
        <v>Yes</v>
      </c>
      <c r="Z2737" s="15" t="n">
        <f aca="false">COUNTIF(J2737:O2737,"Yes")</f>
        <v>0</v>
      </c>
      <c r="AA2737" s="18" t="n">
        <f aca="false">S2737*W2737</f>
        <v>0</v>
      </c>
      <c r="AB2737" s="15" t="n">
        <f aca="false">(P2737="Month-to-month")+(I2737="Fiber optic")+(R2737="Electronic check")+(F2737&lt;=12)+(M2737="No")+(J2737="No")</f>
        <v>4</v>
      </c>
      <c r="AC2737" s="15" t="str">
        <f aca="false">IF(AB2737&gt;=5,"High",IF(AB2737&gt;=3,"Medium","Low"))</f>
        <v>Medium</v>
      </c>
    </row>
    <row r="2738" customFormat="false" ht="15" hidden="false" customHeight="false" outlineLevel="0" collapsed="false">
      <c r="A2738" s="15" t="s">
        <v>2835</v>
      </c>
      <c r="B2738" s="15" t="s">
        <v>94</v>
      </c>
      <c r="C2738" s="15" t="n">
        <v>1</v>
      </c>
      <c r="D2738" s="15" t="s">
        <v>26</v>
      </c>
      <c r="E2738" s="15" t="s">
        <v>24</v>
      </c>
      <c r="F2738" s="15" t="n">
        <v>60</v>
      </c>
      <c r="G2738" s="15" t="s">
        <v>26</v>
      </c>
      <c r="H2738" s="15" t="s">
        <v>26</v>
      </c>
      <c r="I2738" s="15" t="s">
        <v>102</v>
      </c>
      <c r="J2738" s="15" t="s">
        <v>24</v>
      </c>
      <c r="K2738" s="15" t="s">
        <v>26</v>
      </c>
      <c r="L2738" s="15" t="s">
        <v>24</v>
      </c>
      <c r="M2738" s="15" t="s">
        <v>24</v>
      </c>
      <c r="N2738" s="15" t="s">
        <v>24</v>
      </c>
      <c r="O2738" s="15" t="s">
        <v>26</v>
      </c>
      <c r="P2738" s="15" t="s">
        <v>25</v>
      </c>
      <c r="Q2738" s="15" t="s">
        <v>24</v>
      </c>
      <c r="R2738" s="15" t="s">
        <v>15</v>
      </c>
      <c r="S2738" s="18" t="n">
        <v>89.45</v>
      </c>
      <c r="T2738" s="15" t="n">
        <v>5294.6</v>
      </c>
      <c r="U2738" s="15" t="s">
        <v>24</v>
      </c>
      <c r="V2738" s="18" t="n">
        <f aca="false">IF(ISNUMBER(T2738),T2738,0)</f>
        <v>5294.6</v>
      </c>
      <c r="W2738" s="15" t="n">
        <f aca="false">IF(U2738="Yes",1,0)</f>
        <v>0</v>
      </c>
      <c r="X2738" s="15" t="str">
        <f aca="false">IF(F2738&lt;=12,"0-12 months",IF(F2738&lt;=24,"13-24 months",IF(F2738&lt;=48,"25-48 months","49-72 months")))</f>
        <v>49-72 months</v>
      </c>
      <c r="Y2738" s="15" t="str">
        <f aca="false">IF(C2738=1,"Yes","No")</f>
        <v>Yes</v>
      </c>
      <c r="Z2738" s="15" t="n">
        <f aca="false">COUNTIF(J2738:O2738,"Yes")</f>
        <v>2</v>
      </c>
      <c r="AA2738" s="18" t="n">
        <f aca="false">S2738*W2738</f>
        <v>0</v>
      </c>
      <c r="AB2738" s="15" t="n">
        <f aca="false">(P2738="Month-to-month")+(I2738="Fiber optic")+(R2738="Electronic check")+(F2738&lt;=12)+(M2738="No")+(J2738="No")</f>
        <v>5</v>
      </c>
      <c r="AC2738" s="15" t="str">
        <f aca="false">IF(AB2738&gt;=5,"High",IF(AB2738&gt;=3,"Medium","Low"))</f>
        <v>High</v>
      </c>
    </row>
    <row r="2739" customFormat="false" ht="15" hidden="false" customHeight="false" outlineLevel="0" collapsed="false">
      <c r="A2739" s="15" t="s">
        <v>2836</v>
      </c>
      <c r="B2739" s="15" t="s">
        <v>98</v>
      </c>
      <c r="C2739" s="15" t="n">
        <v>0</v>
      </c>
      <c r="D2739" s="15" t="s">
        <v>24</v>
      </c>
      <c r="E2739" s="15" t="s">
        <v>24</v>
      </c>
      <c r="F2739" s="15" t="n">
        <v>64</v>
      </c>
      <c r="G2739" s="15" t="s">
        <v>26</v>
      </c>
      <c r="H2739" s="15" t="s">
        <v>26</v>
      </c>
      <c r="I2739" s="15" t="s">
        <v>102</v>
      </c>
      <c r="J2739" s="15" t="s">
        <v>24</v>
      </c>
      <c r="K2739" s="15" t="s">
        <v>24</v>
      </c>
      <c r="L2739" s="15" t="s">
        <v>26</v>
      </c>
      <c r="M2739" s="15" t="s">
        <v>26</v>
      </c>
      <c r="N2739" s="15" t="s">
        <v>26</v>
      </c>
      <c r="O2739" s="15" t="s">
        <v>26</v>
      </c>
      <c r="P2739" s="15" t="s">
        <v>27</v>
      </c>
      <c r="Q2739" s="15" t="s">
        <v>26</v>
      </c>
      <c r="R2739" s="15" t="s">
        <v>21</v>
      </c>
      <c r="S2739" s="18" t="n">
        <v>104.65</v>
      </c>
      <c r="T2739" s="15" t="n">
        <v>6889.8</v>
      </c>
      <c r="U2739" s="15" t="s">
        <v>24</v>
      </c>
      <c r="V2739" s="18" t="n">
        <f aca="false">IF(ISNUMBER(T2739),T2739,0)</f>
        <v>6889.8</v>
      </c>
      <c r="W2739" s="15" t="n">
        <f aca="false">IF(U2739="Yes",1,0)</f>
        <v>0</v>
      </c>
      <c r="X2739" s="15" t="str">
        <f aca="false">IF(F2739&lt;=12,"0-12 months",IF(F2739&lt;=24,"13-24 months",IF(F2739&lt;=48,"25-48 months","49-72 months")))</f>
        <v>49-72 months</v>
      </c>
      <c r="Y2739" s="15" t="str">
        <f aca="false">IF(C2739=1,"Yes","No")</f>
        <v>No</v>
      </c>
      <c r="Z2739" s="15" t="n">
        <f aca="false">COUNTIF(J2739:O2739,"Yes")</f>
        <v>4</v>
      </c>
      <c r="AA2739" s="18" t="n">
        <f aca="false">S2739*W2739</f>
        <v>0</v>
      </c>
      <c r="AB2739" s="15" t="n">
        <f aca="false">(P2739="Month-to-month")+(I2739="Fiber optic")+(R2739="Electronic check")+(F2739&lt;=12)+(M2739="No")+(J2739="No")</f>
        <v>2</v>
      </c>
      <c r="AC2739" s="15" t="str">
        <f aca="false">IF(AB2739&gt;=5,"High",IF(AB2739&gt;=3,"Medium","Low"))</f>
        <v>Low</v>
      </c>
    </row>
    <row r="2740" customFormat="false" ht="15" hidden="false" customHeight="false" outlineLevel="0" collapsed="false">
      <c r="A2740" s="15" t="s">
        <v>2837</v>
      </c>
      <c r="B2740" s="15" t="s">
        <v>94</v>
      </c>
      <c r="C2740" s="15" t="n">
        <v>0</v>
      </c>
      <c r="D2740" s="15" t="s">
        <v>26</v>
      </c>
      <c r="E2740" s="15" t="s">
        <v>26</v>
      </c>
      <c r="F2740" s="15" t="n">
        <v>43</v>
      </c>
      <c r="G2740" s="15" t="s">
        <v>26</v>
      </c>
      <c r="H2740" s="15" t="s">
        <v>24</v>
      </c>
      <c r="I2740" s="15" t="s">
        <v>96</v>
      </c>
      <c r="J2740" s="15" t="s">
        <v>26</v>
      </c>
      <c r="K2740" s="15" t="s">
        <v>24</v>
      </c>
      <c r="L2740" s="15" t="s">
        <v>26</v>
      </c>
      <c r="M2740" s="15" t="s">
        <v>24</v>
      </c>
      <c r="N2740" s="15" t="s">
        <v>26</v>
      </c>
      <c r="O2740" s="15" t="s">
        <v>26</v>
      </c>
      <c r="P2740" s="15" t="s">
        <v>29</v>
      </c>
      <c r="Q2740" s="15" t="s">
        <v>24</v>
      </c>
      <c r="R2740" s="15" t="s">
        <v>19</v>
      </c>
      <c r="S2740" s="18" t="n">
        <v>75.2</v>
      </c>
      <c r="T2740" s="15" t="n">
        <v>3254.35</v>
      </c>
      <c r="U2740" s="15" t="s">
        <v>24</v>
      </c>
      <c r="V2740" s="18" t="n">
        <f aca="false">IF(ISNUMBER(T2740),T2740,0)</f>
        <v>3254.35</v>
      </c>
      <c r="W2740" s="15" t="n">
        <f aca="false">IF(U2740="Yes",1,0)</f>
        <v>0</v>
      </c>
      <c r="X2740" s="15" t="str">
        <f aca="false">IF(F2740&lt;=12,"0-12 months",IF(F2740&lt;=24,"13-24 months",IF(F2740&lt;=48,"25-48 months","49-72 months")))</f>
        <v>25-48 months</v>
      </c>
      <c r="Y2740" s="15" t="str">
        <f aca="false">IF(C2740=1,"Yes","No")</f>
        <v>No</v>
      </c>
      <c r="Z2740" s="15" t="n">
        <f aca="false">COUNTIF(J2740:O2740,"Yes")</f>
        <v>4</v>
      </c>
      <c r="AA2740" s="18" t="n">
        <f aca="false">S2740*W2740</f>
        <v>0</v>
      </c>
      <c r="AB2740" s="15" t="n">
        <f aca="false">(P2740="Month-to-month")+(I2740="Fiber optic")+(R2740="Electronic check")+(F2740&lt;=12)+(M2740="No")+(J2740="No")</f>
        <v>1</v>
      </c>
      <c r="AC2740" s="15" t="str">
        <f aca="false">IF(AB2740&gt;=5,"High",IF(AB2740&gt;=3,"Medium","Low"))</f>
        <v>Low</v>
      </c>
    </row>
    <row r="2741" customFormat="false" ht="15" hidden="false" customHeight="false" outlineLevel="0" collapsed="false">
      <c r="A2741" s="15" t="s">
        <v>2838</v>
      </c>
      <c r="B2741" s="15" t="s">
        <v>94</v>
      </c>
      <c r="C2741" s="15" t="n">
        <v>0</v>
      </c>
      <c r="D2741" s="15" t="s">
        <v>26</v>
      </c>
      <c r="E2741" s="15" t="s">
        <v>24</v>
      </c>
      <c r="F2741" s="15" t="n">
        <v>61</v>
      </c>
      <c r="G2741" s="15" t="s">
        <v>26</v>
      </c>
      <c r="H2741" s="15" t="s">
        <v>26</v>
      </c>
      <c r="I2741" s="15" t="s">
        <v>102</v>
      </c>
      <c r="J2741" s="15" t="s">
        <v>24</v>
      </c>
      <c r="K2741" s="15" t="s">
        <v>24</v>
      </c>
      <c r="L2741" s="15" t="s">
        <v>24</v>
      </c>
      <c r="M2741" s="15" t="s">
        <v>26</v>
      </c>
      <c r="N2741" s="15" t="s">
        <v>26</v>
      </c>
      <c r="O2741" s="15" t="s">
        <v>26</v>
      </c>
      <c r="P2741" s="15" t="s">
        <v>27</v>
      </c>
      <c r="Q2741" s="15" t="s">
        <v>24</v>
      </c>
      <c r="R2741" s="15" t="s">
        <v>19</v>
      </c>
      <c r="S2741" s="18" t="n">
        <v>101.15</v>
      </c>
      <c r="T2741" s="15" t="n">
        <v>6383.9</v>
      </c>
      <c r="U2741" s="15" t="s">
        <v>24</v>
      </c>
      <c r="V2741" s="18" t="n">
        <f aca="false">IF(ISNUMBER(T2741),T2741,0)</f>
        <v>6383.9</v>
      </c>
      <c r="W2741" s="15" t="n">
        <f aca="false">IF(U2741="Yes",1,0)</f>
        <v>0</v>
      </c>
      <c r="X2741" s="15" t="str">
        <f aca="false">IF(F2741&lt;=12,"0-12 months",IF(F2741&lt;=24,"13-24 months",IF(F2741&lt;=48,"25-48 months","49-72 months")))</f>
        <v>49-72 months</v>
      </c>
      <c r="Y2741" s="15" t="str">
        <f aca="false">IF(C2741=1,"Yes","No")</f>
        <v>No</v>
      </c>
      <c r="Z2741" s="15" t="n">
        <f aca="false">COUNTIF(J2741:O2741,"Yes")</f>
        <v>3</v>
      </c>
      <c r="AA2741" s="18" t="n">
        <f aca="false">S2741*W2741</f>
        <v>0</v>
      </c>
      <c r="AB2741" s="15" t="n">
        <f aca="false">(P2741="Month-to-month")+(I2741="Fiber optic")+(R2741="Electronic check")+(F2741&lt;=12)+(M2741="No")+(J2741="No")</f>
        <v>2</v>
      </c>
      <c r="AC2741" s="15" t="str">
        <f aca="false">IF(AB2741&gt;=5,"High",IF(AB2741&gt;=3,"Medium","Low"))</f>
        <v>Low</v>
      </c>
    </row>
    <row r="2742" customFormat="false" ht="15" hidden="false" customHeight="false" outlineLevel="0" collapsed="false">
      <c r="A2742" s="15" t="s">
        <v>2839</v>
      </c>
      <c r="B2742" s="15" t="s">
        <v>94</v>
      </c>
      <c r="C2742" s="15" t="n">
        <v>0</v>
      </c>
      <c r="D2742" s="15" t="s">
        <v>24</v>
      </c>
      <c r="E2742" s="15" t="s">
        <v>24</v>
      </c>
      <c r="F2742" s="15" t="n">
        <v>1</v>
      </c>
      <c r="G2742" s="15" t="s">
        <v>26</v>
      </c>
      <c r="H2742" s="15" t="s">
        <v>24</v>
      </c>
      <c r="I2742" s="15" t="s">
        <v>96</v>
      </c>
      <c r="J2742" s="15" t="s">
        <v>24</v>
      </c>
      <c r="K2742" s="15" t="s">
        <v>24</v>
      </c>
      <c r="L2742" s="15" t="s">
        <v>24</v>
      </c>
      <c r="M2742" s="15" t="s">
        <v>24</v>
      </c>
      <c r="N2742" s="15" t="s">
        <v>24</v>
      </c>
      <c r="O2742" s="15" t="s">
        <v>24</v>
      </c>
      <c r="P2742" s="15" t="s">
        <v>25</v>
      </c>
      <c r="Q2742" s="15" t="s">
        <v>24</v>
      </c>
      <c r="R2742" s="15" t="s">
        <v>17</v>
      </c>
      <c r="S2742" s="18" t="n">
        <v>44.4</v>
      </c>
      <c r="T2742" s="15" t="n">
        <v>44.4</v>
      </c>
      <c r="U2742" s="15" t="s">
        <v>26</v>
      </c>
      <c r="V2742" s="18" t="n">
        <f aca="false">IF(ISNUMBER(T2742),T2742,0)</f>
        <v>44.4</v>
      </c>
      <c r="W2742" s="15" t="n">
        <f aca="false">IF(U2742="Yes",1,0)</f>
        <v>1</v>
      </c>
      <c r="X2742" s="15" t="str">
        <f aca="false">IF(F2742&lt;=12,"0-12 months",IF(F2742&lt;=24,"13-24 months",IF(F2742&lt;=48,"25-48 months","49-72 months")))</f>
        <v>0-12 months</v>
      </c>
      <c r="Y2742" s="15" t="str">
        <f aca="false">IF(C2742=1,"Yes","No")</f>
        <v>No</v>
      </c>
      <c r="Z2742" s="15" t="n">
        <f aca="false">COUNTIF(J2742:O2742,"Yes")</f>
        <v>0</v>
      </c>
      <c r="AA2742" s="18" t="n">
        <f aca="false">S2742*W2742</f>
        <v>44.4</v>
      </c>
      <c r="AB2742" s="15" t="n">
        <f aca="false">(P2742="Month-to-month")+(I2742="Fiber optic")+(R2742="Electronic check")+(F2742&lt;=12)+(M2742="No")+(J2742="No")</f>
        <v>4</v>
      </c>
      <c r="AC2742" s="15" t="str">
        <f aca="false">IF(AB2742&gt;=5,"High",IF(AB2742&gt;=3,"Medium","Low"))</f>
        <v>Medium</v>
      </c>
    </row>
    <row r="2743" customFormat="false" ht="15" hidden="false" customHeight="false" outlineLevel="0" collapsed="false">
      <c r="A2743" s="15" t="s">
        <v>2840</v>
      </c>
      <c r="B2743" s="15" t="s">
        <v>98</v>
      </c>
      <c r="C2743" s="15" t="n">
        <v>1</v>
      </c>
      <c r="D2743" s="15" t="s">
        <v>24</v>
      </c>
      <c r="E2743" s="15" t="s">
        <v>24</v>
      </c>
      <c r="F2743" s="15" t="n">
        <v>5</v>
      </c>
      <c r="G2743" s="15" t="s">
        <v>26</v>
      </c>
      <c r="H2743" s="15" t="s">
        <v>24</v>
      </c>
      <c r="I2743" s="15" t="s">
        <v>102</v>
      </c>
      <c r="J2743" s="15" t="s">
        <v>24</v>
      </c>
      <c r="K2743" s="15" t="s">
        <v>24</v>
      </c>
      <c r="L2743" s="15" t="s">
        <v>24</v>
      </c>
      <c r="M2743" s="15" t="s">
        <v>24</v>
      </c>
      <c r="N2743" s="15" t="s">
        <v>26</v>
      </c>
      <c r="O2743" s="15" t="s">
        <v>26</v>
      </c>
      <c r="P2743" s="15" t="s">
        <v>25</v>
      </c>
      <c r="Q2743" s="15" t="s">
        <v>26</v>
      </c>
      <c r="R2743" s="15" t="s">
        <v>15</v>
      </c>
      <c r="S2743" s="18" t="n">
        <v>89.5</v>
      </c>
      <c r="T2743" s="15" t="n">
        <v>477.7</v>
      </c>
      <c r="U2743" s="15" t="s">
        <v>26</v>
      </c>
      <c r="V2743" s="18" t="n">
        <f aca="false">IF(ISNUMBER(T2743),T2743,0)</f>
        <v>477.7</v>
      </c>
      <c r="W2743" s="15" t="n">
        <f aca="false">IF(U2743="Yes",1,0)</f>
        <v>1</v>
      </c>
      <c r="X2743" s="15" t="str">
        <f aca="false">IF(F2743&lt;=12,"0-12 months",IF(F2743&lt;=24,"13-24 months",IF(F2743&lt;=48,"25-48 months","49-72 months")))</f>
        <v>0-12 months</v>
      </c>
      <c r="Y2743" s="15" t="str">
        <f aca="false">IF(C2743=1,"Yes","No")</f>
        <v>Yes</v>
      </c>
      <c r="Z2743" s="15" t="n">
        <f aca="false">COUNTIF(J2743:O2743,"Yes")</f>
        <v>2</v>
      </c>
      <c r="AA2743" s="18" t="n">
        <f aca="false">S2743*W2743</f>
        <v>89.5</v>
      </c>
      <c r="AB2743" s="15" t="n">
        <f aca="false">(P2743="Month-to-month")+(I2743="Fiber optic")+(R2743="Electronic check")+(F2743&lt;=12)+(M2743="No")+(J2743="No")</f>
        <v>6</v>
      </c>
      <c r="AC2743" s="15" t="str">
        <f aca="false">IF(AB2743&gt;=5,"High",IF(AB2743&gt;=3,"Medium","Low"))</f>
        <v>High</v>
      </c>
    </row>
    <row r="2744" customFormat="false" ht="15" hidden="false" customHeight="false" outlineLevel="0" collapsed="false">
      <c r="A2744" s="15" t="s">
        <v>2841</v>
      </c>
      <c r="B2744" s="15" t="s">
        <v>98</v>
      </c>
      <c r="C2744" s="15" t="n">
        <v>0</v>
      </c>
      <c r="D2744" s="15" t="s">
        <v>24</v>
      </c>
      <c r="E2744" s="15" t="s">
        <v>24</v>
      </c>
      <c r="F2744" s="15" t="n">
        <v>66</v>
      </c>
      <c r="G2744" s="15" t="s">
        <v>26</v>
      </c>
      <c r="H2744" s="15" t="s">
        <v>26</v>
      </c>
      <c r="I2744" s="15" t="s">
        <v>96</v>
      </c>
      <c r="J2744" s="15" t="s">
        <v>26</v>
      </c>
      <c r="K2744" s="15" t="s">
        <v>26</v>
      </c>
      <c r="L2744" s="15" t="s">
        <v>26</v>
      </c>
      <c r="M2744" s="15" t="s">
        <v>26</v>
      </c>
      <c r="N2744" s="15" t="s">
        <v>24</v>
      </c>
      <c r="O2744" s="15" t="s">
        <v>24</v>
      </c>
      <c r="P2744" s="15" t="s">
        <v>29</v>
      </c>
      <c r="Q2744" s="15" t="s">
        <v>24</v>
      </c>
      <c r="R2744" s="15" t="s">
        <v>19</v>
      </c>
      <c r="S2744" s="18" t="n">
        <v>68.75</v>
      </c>
      <c r="T2744" s="15" t="n">
        <v>4447.55</v>
      </c>
      <c r="U2744" s="15" t="s">
        <v>24</v>
      </c>
      <c r="V2744" s="18" t="n">
        <f aca="false">IF(ISNUMBER(T2744),T2744,0)</f>
        <v>4447.55</v>
      </c>
      <c r="W2744" s="15" t="n">
        <f aca="false">IF(U2744="Yes",1,0)</f>
        <v>0</v>
      </c>
      <c r="X2744" s="15" t="str">
        <f aca="false">IF(F2744&lt;=12,"0-12 months",IF(F2744&lt;=24,"13-24 months",IF(F2744&lt;=48,"25-48 months","49-72 months")))</f>
        <v>49-72 months</v>
      </c>
      <c r="Y2744" s="15" t="str">
        <f aca="false">IF(C2744=1,"Yes","No")</f>
        <v>No</v>
      </c>
      <c r="Z2744" s="15" t="n">
        <f aca="false">COUNTIF(J2744:O2744,"Yes")</f>
        <v>4</v>
      </c>
      <c r="AA2744" s="18" t="n">
        <f aca="false">S2744*W2744</f>
        <v>0</v>
      </c>
      <c r="AB2744" s="15" t="n">
        <f aca="false">(P2744="Month-to-month")+(I2744="Fiber optic")+(R2744="Electronic check")+(F2744&lt;=12)+(M2744="No")+(J2744="No")</f>
        <v>0</v>
      </c>
      <c r="AC2744" s="15" t="str">
        <f aca="false">IF(AB2744&gt;=5,"High",IF(AB2744&gt;=3,"Medium","Low"))</f>
        <v>Low</v>
      </c>
    </row>
    <row r="2745" customFormat="false" ht="15" hidden="false" customHeight="false" outlineLevel="0" collapsed="false">
      <c r="A2745" s="15" t="s">
        <v>2842</v>
      </c>
      <c r="B2745" s="15" t="s">
        <v>98</v>
      </c>
      <c r="C2745" s="15" t="n">
        <v>0</v>
      </c>
      <c r="D2745" s="15" t="s">
        <v>26</v>
      </c>
      <c r="E2745" s="15" t="s">
        <v>24</v>
      </c>
      <c r="F2745" s="15" t="n">
        <v>67</v>
      </c>
      <c r="G2745" s="15" t="s">
        <v>26</v>
      </c>
      <c r="H2745" s="15" t="s">
        <v>24</v>
      </c>
      <c r="I2745" s="15" t="s">
        <v>102</v>
      </c>
      <c r="J2745" s="15" t="s">
        <v>26</v>
      </c>
      <c r="K2745" s="15" t="s">
        <v>26</v>
      </c>
      <c r="L2745" s="15" t="s">
        <v>26</v>
      </c>
      <c r="M2745" s="15" t="s">
        <v>26</v>
      </c>
      <c r="N2745" s="15" t="s">
        <v>26</v>
      </c>
      <c r="O2745" s="15" t="s">
        <v>26</v>
      </c>
      <c r="P2745" s="15" t="s">
        <v>29</v>
      </c>
      <c r="Q2745" s="15" t="s">
        <v>26</v>
      </c>
      <c r="R2745" s="15" t="s">
        <v>15</v>
      </c>
      <c r="S2745" s="18" t="n">
        <v>111.05</v>
      </c>
      <c r="T2745" s="15" t="n">
        <v>7321.05</v>
      </c>
      <c r="U2745" s="15" t="s">
        <v>24</v>
      </c>
      <c r="V2745" s="18" t="n">
        <f aca="false">IF(ISNUMBER(T2745),T2745,0)</f>
        <v>7321.05</v>
      </c>
      <c r="W2745" s="15" t="n">
        <f aca="false">IF(U2745="Yes",1,0)</f>
        <v>0</v>
      </c>
      <c r="X2745" s="15" t="str">
        <f aca="false">IF(F2745&lt;=12,"0-12 months",IF(F2745&lt;=24,"13-24 months",IF(F2745&lt;=48,"25-48 months","49-72 months")))</f>
        <v>49-72 months</v>
      </c>
      <c r="Y2745" s="15" t="str">
        <f aca="false">IF(C2745=1,"Yes","No")</f>
        <v>No</v>
      </c>
      <c r="Z2745" s="15" t="n">
        <f aca="false">COUNTIF(J2745:O2745,"Yes")</f>
        <v>6</v>
      </c>
      <c r="AA2745" s="18" t="n">
        <f aca="false">S2745*W2745</f>
        <v>0</v>
      </c>
      <c r="AB2745" s="15" t="n">
        <f aca="false">(P2745="Month-to-month")+(I2745="Fiber optic")+(R2745="Electronic check")+(F2745&lt;=12)+(M2745="No")+(J2745="No")</f>
        <v>2</v>
      </c>
      <c r="AC2745" s="15" t="str">
        <f aca="false">IF(AB2745&gt;=5,"High",IF(AB2745&gt;=3,"Medium","Low"))</f>
        <v>Low</v>
      </c>
    </row>
    <row r="2746" customFormat="false" ht="15" hidden="false" customHeight="false" outlineLevel="0" collapsed="false">
      <c r="A2746" s="15" t="s">
        <v>2843</v>
      </c>
      <c r="B2746" s="15" t="s">
        <v>94</v>
      </c>
      <c r="C2746" s="15" t="n">
        <v>0</v>
      </c>
      <c r="D2746" s="15" t="s">
        <v>26</v>
      </c>
      <c r="E2746" s="15" t="s">
        <v>24</v>
      </c>
      <c r="F2746" s="15" t="n">
        <v>42</v>
      </c>
      <c r="G2746" s="15" t="s">
        <v>26</v>
      </c>
      <c r="H2746" s="15" t="s">
        <v>24</v>
      </c>
      <c r="I2746" s="15" t="s">
        <v>102</v>
      </c>
      <c r="J2746" s="15" t="s">
        <v>24</v>
      </c>
      <c r="K2746" s="15" t="s">
        <v>24</v>
      </c>
      <c r="L2746" s="15" t="s">
        <v>26</v>
      </c>
      <c r="M2746" s="15" t="s">
        <v>26</v>
      </c>
      <c r="N2746" s="15" t="s">
        <v>26</v>
      </c>
      <c r="O2746" s="15" t="s">
        <v>26</v>
      </c>
      <c r="P2746" s="15" t="s">
        <v>29</v>
      </c>
      <c r="Q2746" s="15" t="s">
        <v>26</v>
      </c>
      <c r="R2746" s="15" t="s">
        <v>21</v>
      </c>
      <c r="S2746" s="18" t="n">
        <v>99</v>
      </c>
      <c r="T2746" s="15" t="n">
        <v>4135</v>
      </c>
      <c r="U2746" s="15" t="s">
        <v>24</v>
      </c>
      <c r="V2746" s="18" t="n">
        <f aca="false">IF(ISNUMBER(T2746),T2746,0)</f>
        <v>4135</v>
      </c>
      <c r="W2746" s="15" t="n">
        <f aca="false">IF(U2746="Yes",1,0)</f>
        <v>0</v>
      </c>
      <c r="X2746" s="15" t="str">
        <f aca="false">IF(F2746&lt;=12,"0-12 months",IF(F2746&lt;=24,"13-24 months",IF(F2746&lt;=48,"25-48 months","49-72 months")))</f>
        <v>25-48 months</v>
      </c>
      <c r="Y2746" s="15" t="str">
        <f aca="false">IF(C2746=1,"Yes","No")</f>
        <v>No</v>
      </c>
      <c r="Z2746" s="15" t="n">
        <f aca="false">COUNTIF(J2746:O2746,"Yes")</f>
        <v>4</v>
      </c>
      <c r="AA2746" s="18" t="n">
        <f aca="false">S2746*W2746</f>
        <v>0</v>
      </c>
      <c r="AB2746" s="15" t="n">
        <f aca="false">(P2746="Month-to-month")+(I2746="Fiber optic")+(R2746="Electronic check")+(F2746&lt;=12)+(M2746="No")+(J2746="No")</f>
        <v>2</v>
      </c>
      <c r="AC2746" s="15" t="str">
        <f aca="false">IF(AB2746&gt;=5,"High",IF(AB2746&gt;=3,"Medium","Low"))</f>
        <v>Low</v>
      </c>
    </row>
    <row r="2747" customFormat="false" ht="15" hidden="false" customHeight="false" outlineLevel="0" collapsed="false">
      <c r="A2747" s="15" t="s">
        <v>2844</v>
      </c>
      <c r="B2747" s="15" t="s">
        <v>98</v>
      </c>
      <c r="C2747" s="15" t="n">
        <v>1</v>
      </c>
      <c r="D2747" s="15" t="s">
        <v>26</v>
      </c>
      <c r="E2747" s="15" t="s">
        <v>24</v>
      </c>
      <c r="F2747" s="15" t="n">
        <v>1</v>
      </c>
      <c r="G2747" s="15" t="s">
        <v>26</v>
      </c>
      <c r="H2747" s="15" t="s">
        <v>26</v>
      </c>
      <c r="I2747" s="15" t="s">
        <v>102</v>
      </c>
      <c r="J2747" s="15" t="s">
        <v>24</v>
      </c>
      <c r="K2747" s="15" t="s">
        <v>24</v>
      </c>
      <c r="L2747" s="15" t="s">
        <v>24</v>
      </c>
      <c r="M2747" s="15" t="s">
        <v>24</v>
      </c>
      <c r="N2747" s="15" t="s">
        <v>26</v>
      </c>
      <c r="O2747" s="15" t="s">
        <v>24</v>
      </c>
      <c r="P2747" s="15" t="s">
        <v>25</v>
      </c>
      <c r="Q2747" s="15" t="s">
        <v>26</v>
      </c>
      <c r="R2747" s="15" t="s">
        <v>15</v>
      </c>
      <c r="S2747" s="18" t="n">
        <v>86.05</v>
      </c>
      <c r="T2747" s="15" t="n">
        <v>86.05</v>
      </c>
      <c r="U2747" s="15" t="s">
        <v>26</v>
      </c>
      <c r="V2747" s="18" t="n">
        <f aca="false">IF(ISNUMBER(T2747),T2747,0)</f>
        <v>86.05</v>
      </c>
      <c r="W2747" s="15" t="n">
        <f aca="false">IF(U2747="Yes",1,0)</f>
        <v>1</v>
      </c>
      <c r="X2747" s="15" t="str">
        <f aca="false">IF(F2747&lt;=12,"0-12 months",IF(F2747&lt;=24,"13-24 months",IF(F2747&lt;=48,"25-48 months","49-72 months")))</f>
        <v>0-12 months</v>
      </c>
      <c r="Y2747" s="15" t="str">
        <f aca="false">IF(C2747=1,"Yes","No")</f>
        <v>Yes</v>
      </c>
      <c r="Z2747" s="15" t="n">
        <f aca="false">COUNTIF(J2747:O2747,"Yes")</f>
        <v>1</v>
      </c>
      <c r="AA2747" s="18" t="n">
        <f aca="false">S2747*W2747</f>
        <v>86.05</v>
      </c>
      <c r="AB2747" s="15" t="n">
        <f aca="false">(P2747="Month-to-month")+(I2747="Fiber optic")+(R2747="Electronic check")+(F2747&lt;=12)+(M2747="No")+(J2747="No")</f>
        <v>6</v>
      </c>
      <c r="AC2747" s="15" t="str">
        <f aca="false">IF(AB2747&gt;=5,"High",IF(AB2747&gt;=3,"Medium","Low"))</f>
        <v>High</v>
      </c>
    </row>
    <row r="2748" customFormat="false" ht="15" hidden="false" customHeight="false" outlineLevel="0" collapsed="false">
      <c r="A2748" s="15" t="s">
        <v>2845</v>
      </c>
      <c r="B2748" s="15" t="s">
        <v>94</v>
      </c>
      <c r="C2748" s="15" t="n">
        <v>0</v>
      </c>
      <c r="D2748" s="15" t="s">
        <v>26</v>
      </c>
      <c r="E2748" s="15" t="s">
        <v>26</v>
      </c>
      <c r="F2748" s="15" t="n">
        <v>31</v>
      </c>
      <c r="G2748" s="15" t="s">
        <v>26</v>
      </c>
      <c r="H2748" s="15" t="s">
        <v>24</v>
      </c>
      <c r="I2748" s="15" t="s">
        <v>24</v>
      </c>
      <c r="J2748" s="15" t="s">
        <v>28</v>
      </c>
      <c r="K2748" s="15" t="s">
        <v>28</v>
      </c>
      <c r="L2748" s="15" t="s">
        <v>28</v>
      </c>
      <c r="M2748" s="15" t="s">
        <v>28</v>
      </c>
      <c r="N2748" s="15" t="s">
        <v>28</v>
      </c>
      <c r="O2748" s="15" t="s">
        <v>28</v>
      </c>
      <c r="P2748" s="15" t="s">
        <v>29</v>
      </c>
      <c r="Q2748" s="15" t="s">
        <v>24</v>
      </c>
      <c r="R2748" s="15" t="s">
        <v>17</v>
      </c>
      <c r="S2748" s="18" t="n">
        <v>21</v>
      </c>
      <c r="T2748" s="15" t="n">
        <v>697.7</v>
      </c>
      <c r="U2748" s="15" t="s">
        <v>24</v>
      </c>
      <c r="V2748" s="18" t="n">
        <f aca="false">IF(ISNUMBER(T2748),T2748,0)</f>
        <v>697.7</v>
      </c>
      <c r="W2748" s="15" t="n">
        <f aca="false">IF(U2748="Yes",1,0)</f>
        <v>0</v>
      </c>
      <c r="X2748" s="15" t="str">
        <f aca="false">IF(F2748&lt;=12,"0-12 months",IF(F2748&lt;=24,"13-24 months",IF(F2748&lt;=48,"25-48 months","49-72 months")))</f>
        <v>25-48 months</v>
      </c>
      <c r="Y2748" s="15" t="str">
        <f aca="false">IF(C2748=1,"Yes","No")</f>
        <v>No</v>
      </c>
      <c r="Z2748" s="15" t="n">
        <f aca="false">COUNTIF(J2748:O2748,"Yes")</f>
        <v>0</v>
      </c>
      <c r="AA2748" s="18" t="n">
        <f aca="false">S2748*W2748</f>
        <v>0</v>
      </c>
      <c r="AB2748" s="15" t="n">
        <f aca="false">(P2748="Month-to-month")+(I2748="Fiber optic")+(R2748="Electronic check")+(F2748&lt;=12)+(M2748="No")+(J2748="No")</f>
        <v>0</v>
      </c>
      <c r="AC2748" s="15" t="str">
        <f aca="false">IF(AB2748&gt;=5,"High",IF(AB2748&gt;=3,"Medium","Low"))</f>
        <v>Low</v>
      </c>
    </row>
    <row r="2749" customFormat="false" ht="15" hidden="false" customHeight="false" outlineLevel="0" collapsed="false">
      <c r="A2749" s="15" t="s">
        <v>2846</v>
      </c>
      <c r="B2749" s="15" t="s">
        <v>98</v>
      </c>
      <c r="C2749" s="15" t="n">
        <v>0</v>
      </c>
      <c r="D2749" s="15" t="s">
        <v>24</v>
      </c>
      <c r="E2749" s="15" t="s">
        <v>24</v>
      </c>
      <c r="F2749" s="15" t="n">
        <v>7</v>
      </c>
      <c r="G2749" s="15" t="s">
        <v>26</v>
      </c>
      <c r="H2749" s="15" t="s">
        <v>24</v>
      </c>
      <c r="I2749" s="15" t="s">
        <v>24</v>
      </c>
      <c r="J2749" s="15" t="s">
        <v>28</v>
      </c>
      <c r="K2749" s="15" t="s">
        <v>28</v>
      </c>
      <c r="L2749" s="15" t="s">
        <v>28</v>
      </c>
      <c r="M2749" s="15" t="s">
        <v>28</v>
      </c>
      <c r="N2749" s="15" t="s">
        <v>28</v>
      </c>
      <c r="O2749" s="15" t="s">
        <v>28</v>
      </c>
      <c r="P2749" s="15" t="s">
        <v>25</v>
      </c>
      <c r="Q2749" s="15" t="s">
        <v>26</v>
      </c>
      <c r="R2749" s="15" t="s">
        <v>17</v>
      </c>
      <c r="S2749" s="18" t="n">
        <v>19.4</v>
      </c>
      <c r="T2749" s="15" t="n">
        <v>168.65</v>
      </c>
      <c r="U2749" s="15" t="s">
        <v>24</v>
      </c>
      <c r="V2749" s="18" t="n">
        <f aca="false">IF(ISNUMBER(T2749),T2749,0)</f>
        <v>168.65</v>
      </c>
      <c r="W2749" s="15" t="n">
        <f aca="false">IF(U2749="Yes",1,0)</f>
        <v>0</v>
      </c>
      <c r="X2749" s="15" t="str">
        <f aca="false">IF(F2749&lt;=12,"0-12 months",IF(F2749&lt;=24,"13-24 months",IF(F2749&lt;=48,"25-48 months","49-72 months")))</f>
        <v>0-12 months</v>
      </c>
      <c r="Y2749" s="15" t="str">
        <f aca="false">IF(C2749=1,"Yes","No")</f>
        <v>No</v>
      </c>
      <c r="Z2749" s="15" t="n">
        <f aca="false">COUNTIF(J2749:O2749,"Yes")</f>
        <v>0</v>
      </c>
      <c r="AA2749" s="18" t="n">
        <f aca="false">S2749*W2749</f>
        <v>0</v>
      </c>
      <c r="AB2749" s="15" t="n">
        <f aca="false">(P2749="Month-to-month")+(I2749="Fiber optic")+(R2749="Electronic check")+(F2749&lt;=12)+(M2749="No")+(J2749="No")</f>
        <v>2</v>
      </c>
      <c r="AC2749" s="15" t="str">
        <f aca="false">IF(AB2749&gt;=5,"High",IF(AB2749&gt;=3,"Medium","Low"))</f>
        <v>Low</v>
      </c>
    </row>
    <row r="2750" customFormat="false" ht="15" hidden="false" customHeight="false" outlineLevel="0" collapsed="false">
      <c r="A2750" s="15" t="s">
        <v>2847</v>
      </c>
      <c r="B2750" s="15" t="s">
        <v>98</v>
      </c>
      <c r="C2750" s="15" t="n">
        <v>0</v>
      </c>
      <c r="D2750" s="15" t="s">
        <v>24</v>
      </c>
      <c r="E2750" s="15" t="s">
        <v>24</v>
      </c>
      <c r="F2750" s="15" t="n">
        <v>4</v>
      </c>
      <c r="G2750" s="15" t="s">
        <v>24</v>
      </c>
      <c r="H2750" s="15" t="s">
        <v>95</v>
      </c>
      <c r="I2750" s="15" t="s">
        <v>96</v>
      </c>
      <c r="J2750" s="15" t="s">
        <v>24</v>
      </c>
      <c r="K2750" s="15" t="s">
        <v>24</v>
      </c>
      <c r="L2750" s="15" t="s">
        <v>24</v>
      </c>
      <c r="M2750" s="15" t="s">
        <v>24</v>
      </c>
      <c r="N2750" s="15" t="s">
        <v>26</v>
      </c>
      <c r="O2750" s="15" t="s">
        <v>26</v>
      </c>
      <c r="P2750" s="15" t="s">
        <v>25</v>
      </c>
      <c r="Q2750" s="15" t="s">
        <v>26</v>
      </c>
      <c r="R2750" s="15" t="s">
        <v>15</v>
      </c>
      <c r="S2750" s="18" t="n">
        <v>44.55</v>
      </c>
      <c r="T2750" s="15" t="n">
        <v>174.3</v>
      </c>
      <c r="U2750" s="15" t="s">
        <v>26</v>
      </c>
      <c r="V2750" s="18" t="n">
        <f aca="false">IF(ISNUMBER(T2750),T2750,0)</f>
        <v>174.3</v>
      </c>
      <c r="W2750" s="15" t="n">
        <f aca="false">IF(U2750="Yes",1,0)</f>
        <v>1</v>
      </c>
      <c r="X2750" s="15" t="str">
        <f aca="false">IF(F2750&lt;=12,"0-12 months",IF(F2750&lt;=24,"13-24 months",IF(F2750&lt;=48,"25-48 months","49-72 months")))</f>
        <v>0-12 months</v>
      </c>
      <c r="Y2750" s="15" t="str">
        <f aca="false">IF(C2750=1,"Yes","No")</f>
        <v>No</v>
      </c>
      <c r="Z2750" s="15" t="n">
        <f aca="false">COUNTIF(J2750:O2750,"Yes")</f>
        <v>2</v>
      </c>
      <c r="AA2750" s="18" t="n">
        <f aca="false">S2750*W2750</f>
        <v>44.55</v>
      </c>
      <c r="AB2750" s="15" t="n">
        <f aca="false">(P2750="Month-to-month")+(I2750="Fiber optic")+(R2750="Electronic check")+(F2750&lt;=12)+(M2750="No")+(J2750="No")</f>
        <v>5</v>
      </c>
      <c r="AC2750" s="15" t="str">
        <f aca="false">IF(AB2750&gt;=5,"High",IF(AB2750&gt;=3,"Medium","Low"))</f>
        <v>High</v>
      </c>
    </row>
    <row r="2751" customFormat="false" ht="15" hidden="false" customHeight="false" outlineLevel="0" collapsed="false">
      <c r="A2751" s="15" t="s">
        <v>2848</v>
      </c>
      <c r="B2751" s="15" t="s">
        <v>98</v>
      </c>
      <c r="C2751" s="15" t="n">
        <v>0</v>
      </c>
      <c r="D2751" s="15" t="s">
        <v>26</v>
      </c>
      <c r="E2751" s="15" t="s">
        <v>26</v>
      </c>
      <c r="F2751" s="15" t="n">
        <v>34</v>
      </c>
      <c r="G2751" s="15" t="s">
        <v>26</v>
      </c>
      <c r="H2751" s="15" t="s">
        <v>26</v>
      </c>
      <c r="I2751" s="15" t="s">
        <v>96</v>
      </c>
      <c r="J2751" s="15" t="s">
        <v>24</v>
      </c>
      <c r="K2751" s="15" t="s">
        <v>24</v>
      </c>
      <c r="L2751" s="15" t="s">
        <v>26</v>
      </c>
      <c r="M2751" s="15" t="s">
        <v>24</v>
      </c>
      <c r="N2751" s="15" t="s">
        <v>26</v>
      </c>
      <c r="O2751" s="15" t="s">
        <v>26</v>
      </c>
      <c r="P2751" s="15" t="s">
        <v>27</v>
      </c>
      <c r="Q2751" s="15" t="s">
        <v>24</v>
      </c>
      <c r="R2751" s="15" t="s">
        <v>19</v>
      </c>
      <c r="S2751" s="18" t="n">
        <v>77.2</v>
      </c>
      <c r="T2751" s="15" t="n">
        <v>2753.8</v>
      </c>
      <c r="U2751" s="15" t="s">
        <v>24</v>
      </c>
      <c r="V2751" s="18" t="n">
        <f aca="false">IF(ISNUMBER(T2751),T2751,0)</f>
        <v>2753.8</v>
      </c>
      <c r="W2751" s="15" t="n">
        <f aca="false">IF(U2751="Yes",1,0)</f>
        <v>0</v>
      </c>
      <c r="X2751" s="15" t="str">
        <f aca="false">IF(F2751&lt;=12,"0-12 months",IF(F2751&lt;=24,"13-24 months",IF(F2751&lt;=48,"25-48 months","49-72 months")))</f>
        <v>25-48 months</v>
      </c>
      <c r="Y2751" s="15" t="str">
        <f aca="false">IF(C2751=1,"Yes","No")</f>
        <v>No</v>
      </c>
      <c r="Z2751" s="15" t="n">
        <f aca="false">COUNTIF(J2751:O2751,"Yes")</f>
        <v>3</v>
      </c>
      <c r="AA2751" s="18" t="n">
        <f aca="false">S2751*W2751</f>
        <v>0</v>
      </c>
      <c r="AB2751" s="15" t="n">
        <f aca="false">(P2751="Month-to-month")+(I2751="Fiber optic")+(R2751="Electronic check")+(F2751&lt;=12)+(M2751="No")+(J2751="No")</f>
        <v>2</v>
      </c>
      <c r="AC2751" s="15" t="str">
        <f aca="false">IF(AB2751&gt;=5,"High",IF(AB2751&gt;=3,"Medium","Low"))</f>
        <v>Low</v>
      </c>
    </row>
    <row r="2752" customFormat="false" ht="15" hidden="false" customHeight="false" outlineLevel="0" collapsed="false">
      <c r="A2752" s="15" t="s">
        <v>2849</v>
      </c>
      <c r="B2752" s="15" t="s">
        <v>98</v>
      </c>
      <c r="C2752" s="15" t="n">
        <v>0</v>
      </c>
      <c r="D2752" s="15" t="s">
        <v>24</v>
      </c>
      <c r="E2752" s="15" t="s">
        <v>24</v>
      </c>
      <c r="F2752" s="15" t="n">
        <v>3</v>
      </c>
      <c r="G2752" s="15" t="s">
        <v>26</v>
      </c>
      <c r="H2752" s="15" t="s">
        <v>24</v>
      </c>
      <c r="I2752" s="15" t="s">
        <v>24</v>
      </c>
      <c r="J2752" s="15" t="s">
        <v>28</v>
      </c>
      <c r="K2752" s="15" t="s">
        <v>28</v>
      </c>
      <c r="L2752" s="15" t="s">
        <v>28</v>
      </c>
      <c r="M2752" s="15" t="s">
        <v>28</v>
      </c>
      <c r="N2752" s="15" t="s">
        <v>28</v>
      </c>
      <c r="O2752" s="15" t="s">
        <v>28</v>
      </c>
      <c r="P2752" s="15" t="s">
        <v>27</v>
      </c>
      <c r="Q2752" s="15" t="s">
        <v>26</v>
      </c>
      <c r="R2752" s="15" t="s">
        <v>17</v>
      </c>
      <c r="S2752" s="18" t="n">
        <v>19.45</v>
      </c>
      <c r="T2752" s="15" t="n">
        <v>69.25</v>
      </c>
      <c r="U2752" s="15" t="s">
        <v>24</v>
      </c>
      <c r="V2752" s="18" t="n">
        <f aca="false">IF(ISNUMBER(T2752),T2752,0)</f>
        <v>69.25</v>
      </c>
      <c r="W2752" s="15" t="n">
        <f aca="false">IF(U2752="Yes",1,0)</f>
        <v>0</v>
      </c>
      <c r="X2752" s="15" t="str">
        <f aca="false">IF(F2752&lt;=12,"0-12 months",IF(F2752&lt;=24,"13-24 months",IF(F2752&lt;=48,"25-48 months","49-72 months")))</f>
        <v>0-12 months</v>
      </c>
      <c r="Y2752" s="15" t="str">
        <f aca="false">IF(C2752=1,"Yes","No")</f>
        <v>No</v>
      </c>
      <c r="Z2752" s="15" t="n">
        <f aca="false">COUNTIF(J2752:O2752,"Yes")</f>
        <v>0</v>
      </c>
      <c r="AA2752" s="18" t="n">
        <f aca="false">S2752*W2752</f>
        <v>0</v>
      </c>
      <c r="AB2752" s="15" t="n">
        <f aca="false">(P2752="Month-to-month")+(I2752="Fiber optic")+(R2752="Electronic check")+(F2752&lt;=12)+(M2752="No")+(J2752="No")</f>
        <v>1</v>
      </c>
      <c r="AC2752" s="15" t="str">
        <f aca="false">IF(AB2752&gt;=5,"High",IF(AB2752&gt;=3,"Medium","Low"))</f>
        <v>Low</v>
      </c>
    </row>
    <row r="2753" customFormat="false" ht="15" hidden="false" customHeight="false" outlineLevel="0" collapsed="false">
      <c r="A2753" s="15" t="s">
        <v>2850</v>
      </c>
      <c r="B2753" s="15" t="s">
        <v>94</v>
      </c>
      <c r="C2753" s="15" t="n">
        <v>0</v>
      </c>
      <c r="D2753" s="15" t="s">
        <v>26</v>
      </c>
      <c r="E2753" s="15" t="s">
        <v>26</v>
      </c>
      <c r="F2753" s="15" t="n">
        <v>19</v>
      </c>
      <c r="G2753" s="15" t="s">
        <v>24</v>
      </c>
      <c r="H2753" s="15" t="s">
        <v>95</v>
      </c>
      <c r="I2753" s="15" t="s">
        <v>96</v>
      </c>
      <c r="J2753" s="15" t="s">
        <v>24</v>
      </c>
      <c r="K2753" s="15" t="s">
        <v>24</v>
      </c>
      <c r="L2753" s="15" t="s">
        <v>24</v>
      </c>
      <c r="M2753" s="15" t="s">
        <v>24</v>
      </c>
      <c r="N2753" s="15" t="s">
        <v>24</v>
      </c>
      <c r="O2753" s="15" t="s">
        <v>24</v>
      </c>
      <c r="P2753" s="15" t="s">
        <v>25</v>
      </c>
      <c r="Q2753" s="15" t="s">
        <v>26</v>
      </c>
      <c r="R2753" s="15" t="s">
        <v>17</v>
      </c>
      <c r="S2753" s="18" t="n">
        <v>24.85</v>
      </c>
      <c r="T2753" s="15" t="n">
        <v>434.8</v>
      </c>
      <c r="U2753" s="15" t="s">
        <v>24</v>
      </c>
      <c r="V2753" s="18" t="n">
        <f aca="false">IF(ISNUMBER(T2753),T2753,0)</f>
        <v>434.8</v>
      </c>
      <c r="W2753" s="15" t="n">
        <f aca="false">IF(U2753="Yes",1,0)</f>
        <v>0</v>
      </c>
      <c r="X2753" s="15" t="str">
        <f aca="false">IF(F2753&lt;=12,"0-12 months",IF(F2753&lt;=24,"13-24 months",IF(F2753&lt;=48,"25-48 months","49-72 months")))</f>
        <v>13-24 months</v>
      </c>
      <c r="Y2753" s="15" t="str">
        <f aca="false">IF(C2753=1,"Yes","No")</f>
        <v>No</v>
      </c>
      <c r="Z2753" s="15" t="n">
        <f aca="false">COUNTIF(J2753:O2753,"Yes")</f>
        <v>0</v>
      </c>
      <c r="AA2753" s="18" t="n">
        <f aca="false">S2753*W2753</f>
        <v>0</v>
      </c>
      <c r="AB2753" s="15" t="n">
        <f aca="false">(P2753="Month-to-month")+(I2753="Fiber optic")+(R2753="Electronic check")+(F2753&lt;=12)+(M2753="No")+(J2753="No")</f>
        <v>3</v>
      </c>
      <c r="AC2753" s="15" t="str">
        <f aca="false">IF(AB2753&gt;=5,"High",IF(AB2753&gt;=3,"Medium","Low"))</f>
        <v>Medium</v>
      </c>
    </row>
    <row r="2754" customFormat="false" ht="15" hidden="false" customHeight="false" outlineLevel="0" collapsed="false">
      <c r="A2754" s="15" t="s">
        <v>2851</v>
      </c>
      <c r="B2754" s="15" t="s">
        <v>98</v>
      </c>
      <c r="C2754" s="15" t="n">
        <v>0</v>
      </c>
      <c r="D2754" s="15" t="s">
        <v>26</v>
      </c>
      <c r="E2754" s="15" t="s">
        <v>26</v>
      </c>
      <c r="F2754" s="15" t="n">
        <v>31</v>
      </c>
      <c r="G2754" s="15" t="s">
        <v>24</v>
      </c>
      <c r="H2754" s="15" t="s">
        <v>95</v>
      </c>
      <c r="I2754" s="15" t="s">
        <v>96</v>
      </c>
      <c r="J2754" s="15" t="s">
        <v>26</v>
      </c>
      <c r="K2754" s="15" t="s">
        <v>24</v>
      </c>
      <c r="L2754" s="15" t="s">
        <v>24</v>
      </c>
      <c r="M2754" s="15" t="s">
        <v>26</v>
      </c>
      <c r="N2754" s="15" t="s">
        <v>24</v>
      </c>
      <c r="O2754" s="15" t="s">
        <v>24</v>
      </c>
      <c r="P2754" s="15" t="s">
        <v>25</v>
      </c>
      <c r="Q2754" s="15" t="s">
        <v>24</v>
      </c>
      <c r="R2754" s="15" t="s">
        <v>19</v>
      </c>
      <c r="S2754" s="18" t="n">
        <v>35.4</v>
      </c>
      <c r="T2754" s="15" t="n">
        <v>1077.5</v>
      </c>
      <c r="U2754" s="15" t="s">
        <v>26</v>
      </c>
      <c r="V2754" s="18" t="n">
        <f aca="false">IF(ISNUMBER(T2754),T2754,0)</f>
        <v>1077.5</v>
      </c>
      <c r="W2754" s="15" t="n">
        <f aca="false">IF(U2754="Yes",1,0)</f>
        <v>1</v>
      </c>
      <c r="X2754" s="15" t="str">
        <f aca="false">IF(F2754&lt;=12,"0-12 months",IF(F2754&lt;=24,"13-24 months",IF(F2754&lt;=48,"25-48 months","49-72 months")))</f>
        <v>25-48 months</v>
      </c>
      <c r="Y2754" s="15" t="str">
        <f aca="false">IF(C2754=1,"Yes","No")</f>
        <v>No</v>
      </c>
      <c r="Z2754" s="15" t="n">
        <f aca="false">COUNTIF(J2754:O2754,"Yes")</f>
        <v>2</v>
      </c>
      <c r="AA2754" s="18" t="n">
        <f aca="false">S2754*W2754</f>
        <v>35.4</v>
      </c>
      <c r="AB2754" s="15" t="n">
        <f aca="false">(P2754="Month-to-month")+(I2754="Fiber optic")+(R2754="Electronic check")+(F2754&lt;=12)+(M2754="No")+(J2754="No")</f>
        <v>1</v>
      </c>
      <c r="AC2754" s="15" t="str">
        <f aca="false">IF(AB2754&gt;=5,"High",IF(AB2754&gt;=3,"Medium","Low"))</f>
        <v>Low</v>
      </c>
    </row>
    <row r="2755" customFormat="false" ht="15" hidden="false" customHeight="false" outlineLevel="0" collapsed="false">
      <c r="A2755" s="15" t="s">
        <v>2852</v>
      </c>
      <c r="B2755" s="15" t="s">
        <v>94</v>
      </c>
      <c r="C2755" s="15" t="n">
        <v>0</v>
      </c>
      <c r="D2755" s="15" t="s">
        <v>24</v>
      </c>
      <c r="E2755" s="15" t="s">
        <v>24</v>
      </c>
      <c r="F2755" s="15" t="n">
        <v>1</v>
      </c>
      <c r="G2755" s="15" t="s">
        <v>26</v>
      </c>
      <c r="H2755" s="15" t="s">
        <v>26</v>
      </c>
      <c r="I2755" s="15" t="s">
        <v>102</v>
      </c>
      <c r="J2755" s="15" t="s">
        <v>24</v>
      </c>
      <c r="K2755" s="15" t="s">
        <v>24</v>
      </c>
      <c r="L2755" s="15" t="s">
        <v>24</v>
      </c>
      <c r="M2755" s="15" t="s">
        <v>24</v>
      </c>
      <c r="N2755" s="15" t="s">
        <v>26</v>
      </c>
      <c r="O2755" s="15" t="s">
        <v>26</v>
      </c>
      <c r="P2755" s="15" t="s">
        <v>25</v>
      </c>
      <c r="Q2755" s="15" t="s">
        <v>24</v>
      </c>
      <c r="R2755" s="15" t="s">
        <v>17</v>
      </c>
      <c r="S2755" s="18" t="n">
        <v>95.65</v>
      </c>
      <c r="T2755" s="15" t="n">
        <v>95.65</v>
      </c>
      <c r="U2755" s="15" t="s">
        <v>26</v>
      </c>
      <c r="V2755" s="18" t="n">
        <f aca="false">IF(ISNUMBER(T2755),T2755,0)</f>
        <v>95.65</v>
      </c>
      <c r="W2755" s="15" t="n">
        <f aca="false">IF(U2755="Yes",1,0)</f>
        <v>1</v>
      </c>
      <c r="X2755" s="15" t="str">
        <f aca="false">IF(F2755&lt;=12,"0-12 months",IF(F2755&lt;=24,"13-24 months",IF(F2755&lt;=48,"25-48 months","49-72 months")))</f>
        <v>0-12 months</v>
      </c>
      <c r="Y2755" s="15" t="str">
        <f aca="false">IF(C2755=1,"Yes","No")</f>
        <v>No</v>
      </c>
      <c r="Z2755" s="15" t="n">
        <f aca="false">COUNTIF(J2755:O2755,"Yes")</f>
        <v>2</v>
      </c>
      <c r="AA2755" s="18" t="n">
        <f aca="false">S2755*W2755</f>
        <v>95.65</v>
      </c>
      <c r="AB2755" s="15" t="n">
        <f aca="false">(P2755="Month-to-month")+(I2755="Fiber optic")+(R2755="Electronic check")+(F2755&lt;=12)+(M2755="No")+(J2755="No")</f>
        <v>5</v>
      </c>
      <c r="AC2755" s="15" t="str">
        <f aca="false">IF(AB2755&gt;=5,"High",IF(AB2755&gt;=3,"Medium","Low"))</f>
        <v>High</v>
      </c>
    </row>
    <row r="2756" customFormat="false" ht="15" hidden="false" customHeight="false" outlineLevel="0" collapsed="false">
      <c r="A2756" s="15" t="s">
        <v>2853</v>
      </c>
      <c r="B2756" s="15" t="s">
        <v>98</v>
      </c>
      <c r="C2756" s="15" t="n">
        <v>0</v>
      </c>
      <c r="D2756" s="15" t="s">
        <v>24</v>
      </c>
      <c r="E2756" s="15" t="s">
        <v>24</v>
      </c>
      <c r="F2756" s="15" t="n">
        <v>3</v>
      </c>
      <c r="G2756" s="15" t="s">
        <v>24</v>
      </c>
      <c r="H2756" s="15" t="s">
        <v>95</v>
      </c>
      <c r="I2756" s="15" t="s">
        <v>96</v>
      </c>
      <c r="J2756" s="15" t="s">
        <v>26</v>
      </c>
      <c r="K2756" s="15" t="s">
        <v>24</v>
      </c>
      <c r="L2756" s="15" t="s">
        <v>26</v>
      </c>
      <c r="M2756" s="15" t="s">
        <v>26</v>
      </c>
      <c r="N2756" s="15" t="s">
        <v>24</v>
      </c>
      <c r="O2756" s="15" t="s">
        <v>24</v>
      </c>
      <c r="P2756" s="15" t="s">
        <v>25</v>
      </c>
      <c r="Q2756" s="15" t="s">
        <v>24</v>
      </c>
      <c r="R2756" s="15" t="s">
        <v>17</v>
      </c>
      <c r="S2756" s="18" t="n">
        <v>41.35</v>
      </c>
      <c r="T2756" s="15" t="n">
        <v>107.25</v>
      </c>
      <c r="U2756" s="15" t="s">
        <v>24</v>
      </c>
      <c r="V2756" s="18" t="n">
        <f aca="false">IF(ISNUMBER(T2756),T2756,0)</f>
        <v>107.25</v>
      </c>
      <c r="W2756" s="15" t="n">
        <f aca="false">IF(U2756="Yes",1,0)</f>
        <v>0</v>
      </c>
      <c r="X2756" s="15" t="str">
        <f aca="false">IF(F2756&lt;=12,"0-12 months",IF(F2756&lt;=24,"13-24 months",IF(F2756&lt;=48,"25-48 months","49-72 months")))</f>
        <v>0-12 months</v>
      </c>
      <c r="Y2756" s="15" t="str">
        <f aca="false">IF(C2756=1,"Yes","No")</f>
        <v>No</v>
      </c>
      <c r="Z2756" s="15" t="n">
        <f aca="false">COUNTIF(J2756:O2756,"Yes")</f>
        <v>3</v>
      </c>
      <c r="AA2756" s="18" t="n">
        <f aca="false">S2756*W2756</f>
        <v>0</v>
      </c>
      <c r="AB2756" s="15" t="n">
        <f aca="false">(P2756="Month-to-month")+(I2756="Fiber optic")+(R2756="Electronic check")+(F2756&lt;=12)+(M2756="No")+(J2756="No")</f>
        <v>2</v>
      </c>
      <c r="AC2756" s="15" t="str">
        <f aca="false">IF(AB2756&gt;=5,"High",IF(AB2756&gt;=3,"Medium","Low"))</f>
        <v>Low</v>
      </c>
    </row>
    <row r="2757" customFormat="false" ht="15" hidden="false" customHeight="false" outlineLevel="0" collapsed="false">
      <c r="A2757" s="15" t="s">
        <v>2854</v>
      </c>
      <c r="B2757" s="15" t="s">
        <v>98</v>
      </c>
      <c r="C2757" s="15" t="n">
        <v>0</v>
      </c>
      <c r="D2757" s="15" t="s">
        <v>26</v>
      </c>
      <c r="E2757" s="15" t="s">
        <v>24</v>
      </c>
      <c r="F2757" s="15" t="n">
        <v>46</v>
      </c>
      <c r="G2757" s="15" t="s">
        <v>26</v>
      </c>
      <c r="H2757" s="15" t="s">
        <v>24</v>
      </c>
      <c r="I2757" s="15" t="s">
        <v>24</v>
      </c>
      <c r="J2757" s="15" t="s">
        <v>28</v>
      </c>
      <c r="K2757" s="15" t="s">
        <v>28</v>
      </c>
      <c r="L2757" s="15" t="s">
        <v>28</v>
      </c>
      <c r="M2757" s="15" t="s">
        <v>28</v>
      </c>
      <c r="N2757" s="15" t="s">
        <v>28</v>
      </c>
      <c r="O2757" s="15" t="s">
        <v>28</v>
      </c>
      <c r="P2757" s="15" t="s">
        <v>25</v>
      </c>
      <c r="Q2757" s="15" t="s">
        <v>24</v>
      </c>
      <c r="R2757" s="15" t="s">
        <v>15</v>
      </c>
      <c r="S2757" s="18" t="n">
        <v>19.6</v>
      </c>
      <c r="T2757" s="15" t="n">
        <v>851.2</v>
      </c>
      <c r="U2757" s="15" t="s">
        <v>24</v>
      </c>
      <c r="V2757" s="18" t="n">
        <f aca="false">IF(ISNUMBER(T2757),T2757,0)</f>
        <v>851.2</v>
      </c>
      <c r="W2757" s="15" t="n">
        <f aca="false">IF(U2757="Yes",1,0)</f>
        <v>0</v>
      </c>
      <c r="X2757" s="15" t="str">
        <f aca="false">IF(F2757&lt;=12,"0-12 months",IF(F2757&lt;=24,"13-24 months",IF(F2757&lt;=48,"25-48 months","49-72 months")))</f>
        <v>25-48 months</v>
      </c>
      <c r="Y2757" s="15" t="str">
        <f aca="false">IF(C2757=1,"Yes","No")</f>
        <v>No</v>
      </c>
      <c r="Z2757" s="15" t="n">
        <f aca="false">COUNTIF(J2757:O2757,"Yes")</f>
        <v>0</v>
      </c>
      <c r="AA2757" s="18" t="n">
        <f aca="false">S2757*W2757</f>
        <v>0</v>
      </c>
      <c r="AB2757" s="15" t="n">
        <f aca="false">(P2757="Month-to-month")+(I2757="Fiber optic")+(R2757="Electronic check")+(F2757&lt;=12)+(M2757="No")+(J2757="No")</f>
        <v>2</v>
      </c>
      <c r="AC2757" s="15" t="str">
        <f aca="false">IF(AB2757&gt;=5,"High",IF(AB2757&gt;=3,"Medium","Low"))</f>
        <v>Low</v>
      </c>
    </row>
    <row r="2758" customFormat="false" ht="15" hidden="false" customHeight="false" outlineLevel="0" collapsed="false">
      <c r="A2758" s="15" t="s">
        <v>2855</v>
      </c>
      <c r="B2758" s="15" t="s">
        <v>94</v>
      </c>
      <c r="C2758" s="15" t="n">
        <v>0</v>
      </c>
      <c r="D2758" s="15" t="s">
        <v>24</v>
      </c>
      <c r="E2758" s="15" t="s">
        <v>24</v>
      </c>
      <c r="F2758" s="15" t="n">
        <v>1</v>
      </c>
      <c r="G2758" s="15" t="s">
        <v>26</v>
      </c>
      <c r="H2758" s="15" t="s">
        <v>24</v>
      </c>
      <c r="I2758" s="15" t="s">
        <v>24</v>
      </c>
      <c r="J2758" s="15" t="s">
        <v>28</v>
      </c>
      <c r="K2758" s="15" t="s">
        <v>28</v>
      </c>
      <c r="L2758" s="15" t="s">
        <v>28</v>
      </c>
      <c r="M2758" s="15" t="s">
        <v>28</v>
      </c>
      <c r="N2758" s="15" t="s">
        <v>28</v>
      </c>
      <c r="O2758" s="15" t="s">
        <v>28</v>
      </c>
      <c r="P2758" s="15" t="s">
        <v>25</v>
      </c>
      <c r="Q2758" s="15" t="s">
        <v>24</v>
      </c>
      <c r="R2758" s="15" t="s">
        <v>17</v>
      </c>
      <c r="S2758" s="18" t="n">
        <v>20.95</v>
      </c>
      <c r="T2758" s="15" t="n">
        <v>20.95</v>
      </c>
      <c r="U2758" s="15" t="s">
        <v>26</v>
      </c>
      <c r="V2758" s="18" t="n">
        <f aca="false">IF(ISNUMBER(T2758),T2758,0)</f>
        <v>20.95</v>
      </c>
      <c r="W2758" s="15" t="n">
        <f aca="false">IF(U2758="Yes",1,0)</f>
        <v>1</v>
      </c>
      <c r="X2758" s="15" t="str">
        <f aca="false">IF(F2758&lt;=12,"0-12 months",IF(F2758&lt;=24,"13-24 months",IF(F2758&lt;=48,"25-48 months","49-72 months")))</f>
        <v>0-12 months</v>
      </c>
      <c r="Y2758" s="15" t="str">
        <f aca="false">IF(C2758=1,"Yes","No")</f>
        <v>No</v>
      </c>
      <c r="Z2758" s="15" t="n">
        <f aca="false">COUNTIF(J2758:O2758,"Yes")</f>
        <v>0</v>
      </c>
      <c r="AA2758" s="18" t="n">
        <f aca="false">S2758*W2758</f>
        <v>20.95</v>
      </c>
      <c r="AB2758" s="15" t="n">
        <f aca="false">(P2758="Month-to-month")+(I2758="Fiber optic")+(R2758="Electronic check")+(F2758&lt;=12)+(M2758="No")+(J2758="No")</f>
        <v>2</v>
      </c>
      <c r="AC2758" s="15" t="str">
        <f aca="false">IF(AB2758&gt;=5,"High",IF(AB2758&gt;=3,"Medium","Low"))</f>
        <v>Low</v>
      </c>
    </row>
    <row r="2759" customFormat="false" ht="15" hidden="false" customHeight="false" outlineLevel="0" collapsed="false">
      <c r="A2759" s="15" t="s">
        <v>2856</v>
      </c>
      <c r="B2759" s="15" t="s">
        <v>94</v>
      </c>
      <c r="C2759" s="15" t="n">
        <v>0</v>
      </c>
      <c r="D2759" s="15" t="s">
        <v>26</v>
      </c>
      <c r="E2759" s="15" t="s">
        <v>26</v>
      </c>
      <c r="F2759" s="15" t="n">
        <v>69</v>
      </c>
      <c r="G2759" s="15" t="s">
        <v>26</v>
      </c>
      <c r="H2759" s="15" t="s">
        <v>26</v>
      </c>
      <c r="I2759" s="15" t="s">
        <v>102</v>
      </c>
      <c r="J2759" s="15" t="s">
        <v>26</v>
      </c>
      <c r="K2759" s="15" t="s">
        <v>24</v>
      </c>
      <c r="L2759" s="15" t="s">
        <v>26</v>
      </c>
      <c r="M2759" s="15" t="s">
        <v>24</v>
      </c>
      <c r="N2759" s="15" t="s">
        <v>24</v>
      </c>
      <c r="O2759" s="15" t="s">
        <v>24</v>
      </c>
      <c r="P2759" s="15" t="s">
        <v>27</v>
      </c>
      <c r="Q2759" s="15" t="s">
        <v>24</v>
      </c>
      <c r="R2759" s="15" t="s">
        <v>19</v>
      </c>
      <c r="S2759" s="18" t="n">
        <v>84.45</v>
      </c>
      <c r="T2759" s="15" t="n">
        <v>5848.6</v>
      </c>
      <c r="U2759" s="15" t="s">
        <v>24</v>
      </c>
      <c r="V2759" s="18" t="n">
        <f aca="false">IF(ISNUMBER(T2759),T2759,0)</f>
        <v>5848.6</v>
      </c>
      <c r="W2759" s="15" t="n">
        <f aca="false">IF(U2759="Yes",1,0)</f>
        <v>0</v>
      </c>
      <c r="X2759" s="15" t="str">
        <f aca="false">IF(F2759&lt;=12,"0-12 months",IF(F2759&lt;=24,"13-24 months",IF(F2759&lt;=48,"25-48 months","49-72 months")))</f>
        <v>49-72 months</v>
      </c>
      <c r="Y2759" s="15" t="str">
        <f aca="false">IF(C2759=1,"Yes","No")</f>
        <v>No</v>
      </c>
      <c r="Z2759" s="15" t="n">
        <f aca="false">COUNTIF(J2759:O2759,"Yes")</f>
        <v>2</v>
      </c>
      <c r="AA2759" s="18" t="n">
        <f aca="false">S2759*W2759</f>
        <v>0</v>
      </c>
      <c r="AB2759" s="15" t="n">
        <f aca="false">(P2759="Month-to-month")+(I2759="Fiber optic")+(R2759="Electronic check")+(F2759&lt;=12)+(M2759="No")+(J2759="No")</f>
        <v>2</v>
      </c>
      <c r="AC2759" s="15" t="str">
        <f aca="false">IF(AB2759&gt;=5,"High",IF(AB2759&gt;=3,"Medium","Low"))</f>
        <v>Low</v>
      </c>
    </row>
    <row r="2760" customFormat="false" ht="15" hidden="false" customHeight="false" outlineLevel="0" collapsed="false">
      <c r="A2760" s="15" t="s">
        <v>2857</v>
      </c>
      <c r="B2760" s="15" t="s">
        <v>98</v>
      </c>
      <c r="C2760" s="15" t="n">
        <v>0</v>
      </c>
      <c r="D2760" s="15" t="s">
        <v>24</v>
      </c>
      <c r="E2760" s="15" t="s">
        <v>24</v>
      </c>
      <c r="F2760" s="15" t="n">
        <v>5</v>
      </c>
      <c r="G2760" s="15" t="s">
        <v>26</v>
      </c>
      <c r="H2760" s="15" t="s">
        <v>24</v>
      </c>
      <c r="I2760" s="15" t="s">
        <v>24</v>
      </c>
      <c r="J2760" s="15" t="s">
        <v>28</v>
      </c>
      <c r="K2760" s="15" t="s">
        <v>28</v>
      </c>
      <c r="L2760" s="15" t="s">
        <v>28</v>
      </c>
      <c r="M2760" s="15" t="s">
        <v>28</v>
      </c>
      <c r="N2760" s="15" t="s">
        <v>28</v>
      </c>
      <c r="O2760" s="15" t="s">
        <v>28</v>
      </c>
      <c r="P2760" s="15" t="s">
        <v>25</v>
      </c>
      <c r="Q2760" s="15" t="s">
        <v>24</v>
      </c>
      <c r="R2760" s="15" t="s">
        <v>17</v>
      </c>
      <c r="S2760" s="18" t="n">
        <v>20.25</v>
      </c>
      <c r="T2760" s="15" t="n">
        <v>109.8</v>
      </c>
      <c r="U2760" s="15" t="s">
        <v>24</v>
      </c>
      <c r="V2760" s="18" t="n">
        <f aca="false">IF(ISNUMBER(T2760),T2760,0)</f>
        <v>109.8</v>
      </c>
      <c r="W2760" s="15" t="n">
        <f aca="false">IF(U2760="Yes",1,0)</f>
        <v>0</v>
      </c>
      <c r="X2760" s="15" t="str">
        <f aca="false">IF(F2760&lt;=12,"0-12 months",IF(F2760&lt;=24,"13-24 months",IF(F2760&lt;=48,"25-48 months","49-72 months")))</f>
        <v>0-12 months</v>
      </c>
      <c r="Y2760" s="15" t="str">
        <f aca="false">IF(C2760=1,"Yes","No")</f>
        <v>No</v>
      </c>
      <c r="Z2760" s="15" t="n">
        <f aca="false">COUNTIF(J2760:O2760,"Yes")</f>
        <v>0</v>
      </c>
      <c r="AA2760" s="18" t="n">
        <f aca="false">S2760*W2760</f>
        <v>0</v>
      </c>
      <c r="AB2760" s="15" t="n">
        <f aca="false">(P2760="Month-to-month")+(I2760="Fiber optic")+(R2760="Electronic check")+(F2760&lt;=12)+(M2760="No")+(J2760="No")</f>
        <v>2</v>
      </c>
      <c r="AC2760" s="15" t="str">
        <f aca="false">IF(AB2760&gt;=5,"High",IF(AB2760&gt;=3,"Medium","Low"))</f>
        <v>Low</v>
      </c>
    </row>
    <row r="2761" customFormat="false" ht="15" hidden="false" customHeight="false" outlineLevel="0" collapsed="false">
      <c r="A2761" s="15" t="s">
        <v>2858</v>
      </c>
      <c r="B2761" s="15" t="s">
        <v>98</v>
      </c>
      <c r="C2761" s="15" t="n">
        <v>0</v>
      </c>
      <c r="D2761" s="15" t="s">
        <v>24</v>
      </c>
      <c r="E2761" s="15" t="s">
        <v>24</v>
      </c>
      <c r="F2761" s="15" t="n">
        <v>1</v>
      </c>
      <c r="G2761" s="15" t="s">
        <v>26</v>
      </c>
      <c r="H2761" s="15" t="s">
        <v>24</v>
      </c>
      <c r="I2761" s="15" t="s">
        <v>24</v>
      </c>
      <c r="J2761" s="15" t="s">
        <v>28</v>
      </c>
      <c r="K2761" s="15" t="s">
        <v>28</v>
      </c>
      <c r="L2761" s="15" t="s">
        <v>28</v>
      </c>
      <c r="M2761" s="15" t="s">
        <v>28</v>
      </c>
      <c r="N2761" s="15" t="s">
        <v>28</v>
      </c>
      <c r="O2761" s="15" t="s">
        <v>28</v>
      </c>
      <c r="P2761" s="15" t="s">
        <v>25</v>
      </c>
      <c r="Q2761" s="15" t="s">
        <v>24</v>
      </c>
      <c r="R2761" s="15" t="s">
        <v>19</v>
      </c>
      <c r="S2761" s="18" t="n">
        <v>19.65</v>
      </c>
      <c r="T2761" s="15" t="n">
        <v>19.65</v>
      </c>
      <c r="U2761" s="15" t="s">
        <v>24</v>
      </c>
      <c r="V2761" s="18" t="n">
        <f aca="false">IF(ISNUMBER(T2761),T2761,0)</f>
        <v>19.65</v>
      </c>
      <c r="W2761" s="15" t="n">
        <f aca="false">IF(U2761="Yes",1,0)</f>
        <v>0</v>
      </c>
      <c r="X2761" s="15" t="str">
        <f aca="false">IF(F2761&lt;=12,"0-12 months",IF(F2761&lt;=24,"13-24 months",IF(F2761&lt;=48,"25-48 months","49-72 months")))</f>
        <v>0-12 months</v>
      </c>
      <c r="Y2761" s="15" t="str">
        <f aca="false">IF(C2761=1,"Yes","No")</f>
        <v>No</v>
      </c>
      <c r="Z2761" s="15" t="n">
        <f aca="false">COUNTIF(J2761:O2761,"Yes")</f>
        <v>0</v>
      </c>
      <c r="AA2761" s="18" t="n">
        <f aca="false">S2761*W2761</f>
        <v>0</v>
      </c>
      <c r="AB2761" s="15" t="n">
        <f aca="false">(P2761="Month-to-month")+(I2761="Fiber optic")+(R2761="Electronic check")+(F2761&lt;=12)+(M2761="No")+(J2761="No")</f>
        <v>2</v>
      </c>
      <c r="AC2761" s="15" t="str">
        <f aca="false">IF(AB2761&gt;=5,"High",IF(AB2761&gt;=3,"Medium","Low"))</f>
        <v>Low</v>
      </c>
    </row>
    <row r="2762" customFormat="false" ht="15" hidden="false" customHeight="false" outlineLevel="0" collapsed="false">
      <c r="A2762" s="15" t="s">
        <v>2859</v>
      </c>
      <c r="B2762" s="15" t="s">
        <v>98</v>
      </c>
      <c r="C2762" s="15" t="n">
        <v>0</v>
      </c>
      <c r="D2762" s="15" t="s">
        <v>24</v>
      </c>
      <c r="E2762" s="15" t="s">
        <v>24</v>
      </c>
      <c r="F2762" s="15" t="n">
        <v>26</v>
      </c>
      <c r="G2762" s="15" t="s">
        <v>26</v>
      </c>
      <c r="H2762" s="15" t="s">
        <v>24</v>
      </c>
      <c r="I2762" s="15" t="s">
        <v>24</v>
      </c>
      <c r="J2762" s="15" t="s">
        <v>28</v>
      </c>
      <c r="K2762" s="15" t="s">
        <v>28</v>
      </c>
      <c r="L2762" s="15" t="s">
        <v>28</v>
      </c>
      <c r="M2762" s="15" t="s">
        <v>28</v>
      </c>
      <c r="N2762" s="15" t="s">
        <v>28</v>
      </c>
      <c r="O2762" s="15" t="s">
        <v>28</v>
      </c>
      <c r="P2762" s="15" t="s">
        <v>27</v>
      </c>
      <c r="Q2762" s="15" t="s">
        <v>26</v>
      </c>
      <c r="R2762" s="15" t="s">
        <v>21</v>
      </c>
      <c r="S2762" s="18" t="n">
        <v>20.65</v>
      </c>
      <c r="T2762" s="15" t="n">
        <v>595.5</v>
      </c>
      <c r="U2762" s="15" t="s">
        <v>24</v>
      </c>
      <c r="V2762" s="18" t="n">
        <f aca="false">IF(ISNUMBER(T2762),T2762,0)</f>
        <v>595.5</v>
      </c>
      <c r="W2762" s="15" t="n">
        <f aca="false">IF(U2762="Yes",1,0)</f>
        <v>0</v>
      </c>
      <c r="X2762" s="15" t="str">
        <f aca="false">IF(F2762&lt;=12,"0-12 months",IF(F2762&lt;=24,"13-24 months",IF(F2762&lt;=48,"25-48 months","49-72 months")))</f>
        <v>25-48 months</v>
      </c>
      <c r="Y2762" s="15" t="str">
        <f aca="false">IF(C2762=1,"Yes","No")</f>
        <v>No</v>
      </c>
      <c r="Z2762" s="15" t="n">
        <f aca="false">COUNTIF(J2762:O2762,"Yes")</f>
        <v>0</v>
      </c>
      <c r="AA2762" s="18" t="n">
        <f aca="false">S2762*W2762</f>
        <v>0</v>
      </c>
      <c r="AB2762" s="15" t="n">
        <f aca="false">(P2762="Month-to-month")+(I2762="Fiber optic")+(R2762="Electronic check")+(F2762&lt;=12)+(M2762="No")+(J2762="No")</f>
        <v>0</v>
      </c>
      <c r="AC2762" s="15" t="str">
        <f aca="false">IF(AB2762&gt;=5,"High",IF(AB2762&gt;=3,"Medium","Low"))</f>
        <v>Low</v>
      </c>
    </row>
    <row r="2763" customFormat="false" ht="15" hidden="false" customHeight="false" outlineLevel="0" collapsed="false">
      <c r="A2763" s="15" t="s">
        <v>2860</v>
      </c>
      <c r="B2763" s="15" t="s">
        <v>94</v>
      </c>
      <c r="C2763" s="15" t="n">
        <v>1</v>
      </c>
      <c r="D2763" s="15" t="s">
        <v>24</v>
      </c>
      <c r="E2763" s="15" t="s">
        <v>24</v>
      </c>
      <c r="F2763" s="15" t="n">
        <v>10</v>
      </c>
      <c r="G2763" s="15" t="s">
        <v>24</v>
      </c>
      <c r="H2763" s="15" t="s">
        <v>95</v>
      </c>
      <c r="I2763" s="15" t="s">
        <v>96</v>
      </c>
      <c r="J2763" s="15" t="s">
        <v>24</v>
      </c>
      <c r="K2763" s="15" t="s">
        <v>24</v>
      </c>
      <c r="L2763" s="15" t="s">
        <v>24</v>
      </c>
      <c r="M2763" s="15" t="s">
        <v>24</v>
      </c>
      <c r="N2763" s="15" t="s">
        <v>24</v>
      </c>
      <c r="O2763" s="15" t="s">
        <v>26</v>
      </c>
      <c r="P2763" s="15" t="s">
        <v>25</v>
      </c>
      <c r="Q2763" s="15" t="s">
        <v>26</v>
      </c>
      <c r="R2763" s="15" t="s">
        <v>15</v>
      </c>
      <c r="S2763" s="18" t="n">
        <v>34.7</v>
      </c>
      <c r="T2763" s="15" t="n">
        <v>329.8</v>
      </c>
      <c r="U2763" s="15" t="s">
        <v>26</v>
      </c>
      <c r="V2763" s="18" t="n">
        <f aca="false">IF(ISNUMBER(T2763),T2763,0)</f>
        <v>329.8</v>
      </c>
      <c r="W2763" s="15" t="n">
        <f aca="false">IF(U2763="Yes",1,0)</f>
        <v>1</v>
      </c>
      <c r="X2763" s="15" t="str">
        <f aca="false">IF(F2763&lt;=12,"0-12 months",IF(F2763&lt;=24,"13-24 months",IF(F2763&lt;=48,"25-48 months","49-72 months")))</f>
        <v>0-12 months</v>
      </c>
      <c r="Y2763" s="15" t="str">
        <f aca="false">IF(C2763=1,"Yes","No")</f>
        <v>Yes</v>
      </c>
      <c r="Z2763" s="15" t="n">
        <f aca="false">COUNTIF(J2763:O2763,"Yes")</f>
        <v>1</v>
      </c>
      <c r="AA2763" s="18" t="n">
        <f aca="false">S2763*W2763</f>
        <v>34.7</v>
      </c>
      <c r="AB2763" s="15" t="n">
        <f aca="false">(P2763="Month-to-month")+(I2763="Fiber optic")+(R2763="Electronic check")+(F2763&lt;=12)+(M2763="No")+(J2763="No")</f>
        <v>5</v>
      </c>
      <c r="AC2763" s="15" t="str">
        <f aca="false">IF(AB2763&gt;=5,"High",IF(AB2763&gt;=3,"Medium","Low"))</f>
        <v>High</v>
      </c>
    </row>
    <row r="2764" customFormat="false" ht="15" hidden="false" customHeight="false" outlineLevel="0" collapsed="false">
      <c r="A2764" s="15" t="s">
        <v>2861</v>
      </c>
      <c r="B2764" s="15" t="s">
        <v>98</v>
      </c>
      <c r="C2764" s="15" t="n">
        <v>0</v>
      </c>
      <c r="D2764" s="15" t="s">
        <v>24</v>
      </c>
      <c r="E2764" s="15" t="s">
        <v>24</v>
      </c>
      <c r="F2764" s="15" t="n">
        <v>25</v>
      </c>
      <c r="G2764" s="15" t="s">
        <v>26</v>
      </c>
      <c r="H2764" s="15" t="s">
        <v>24</v>
      </c>
      <c r="I2764" s="15" t="s">
        <v>102</v>
      </c>
      <c r="J2764" s="15" t="s">
        <v>24</v>
      </c>
      <c r="K2764" s="15" t="s">
        <v>24</v>
      </c>
      <c r="L2764" s="15" t="s">
        <v>26</v>
      </c>
      <c r="M2764" s="15" t="s">
        <v>26</v>
      </c>
      <c r="N2764" s="15" t="s">
        <v>26</v>
      </c>
      <c r="O2764" s="15" t="s">
        <v>26</v>
      </c>
      <c r="P2764" s="15" t="s">
        <v>29</v>
      </c>
      <c r="Q2764" s="15" t="s">
        <v>24</v>
      </c>
      <c r="R2764" s="15" t="s">
        <v>19</v>
      </c>
      <c r="S2764" s="18" t="n">
        <v>99.3</v>
      </c>
      <c r="T2764" s="15" t="n">
        <v>2513.5</v>
      </c>
      <c r="U2764" s="15" t="s">
        <v>24</v>
      </c>
      <c r="V2764" s="18" t="n">
        <f aca="false">IF(ISNUMBER(T2764),T2764,0)</f>
        <v>2513.5</v>
      </c>
      <c r="W2764" s="15" t="n">
        <f aca="false">IF(U2764="Yes",1,0)</f>
        <v>0</v>
      </c>
      <c r="X2764" s="15" t="str">
        <f aca="false">IF(F2764&lt;=12,"0-12 months",IF(F2764&lt;=24,"13-24 months",IF(F2764&lt;=48,"25-48 months","49-72 months")))</f>
        <v>25-48 months</v>
      </c>
      <c r="Y2764" s="15" t="str">
        <f aca="false">IF(C2764=1,"Yes","No")</f>
        <v>No</v>
      </c>
      <c r="Z2764" s="15" t="n">
        <f aca="false">COUNTIF(J2764:O2764,"Yes")</f>
        <v>4</v>
      </c>
      <c r="AA2764" s="18" t="n">
        <f aca="false">S2764*W2764</f>
        <v>0</v>
      </c>
      <c r="AB2764" s="15" t="n">
        <f aca="false">(P2764="Month-to-month")+(I2764="Fiber optic")+(R2764="Electronic check")+(F2764&lt;=12)+(M2764="No")+(J2764="No")</f>
        <v>2</v>
      </c>
      <c r="AC2764" s="15" t="str">
        <f aca="false">IF(AB2764&gt;=5,"High",IF(AB2764&gt;=3,"Medium","Low"))</f>
        <v>Low</v>
      </c>
    </row>
    <row r="2765" customFormat="false" ht="15" hidden="false" customHeight="false" outlineLevel="0" collapsed="false">
      <c r="A2765" s="15" t="s">
        <v>2862</v>
      </c>
      <c r="B2765" s="15" t="s">
        <v>98</v>
      </c>
      <c r="C2765" s="15" t="n">
        <v>0</v>
      </c>
      <c r="D2765" s="15" t="s">
        <v>26</v>
      </c>
      <c r="E2765" s="15" t="s">
        <v>26</v>
      </c>
      <c r="F2765" s="15" t="n">
        <v>64</v>
      </c>
      <c r="G2765" s="15" t="s">
        <v>26</v>
      </c>
      <c r="H2765" s="15" t="s">
        <v>24</v>
      </c>
      <c r="I2765" s="15" t="s">
        <v>102</v>
      </c>
      <c r="J2765" s="15" t="s">
        <v>26</v>
      </c>
      <c r="K2765" s="15" t="s">
        <v>26</v>
      </c>
      <c r="L2765" s="15" t="s">
        <v>24</v>
      </c>
      <c r="M2765" s="15" t="s">
        <v>24</v>
      </c>
      <c r="N2765" s="15" t="s">
        <v>24</v>
      </c>
      <c r="O2765" s="15" t="s">
        <v>24</v>
      </c>
      <c r="P2765" s="15" t="s">
        <v>25</v>
      </c>
      <c r="Q2765" s="15" t="s">
        <v>24</v>
      </c>
      <c r="R2765" s="15" t="s">
        <v>15</v>
      </c>
      <c r="S2765" s="18" t="n">
        <v>81.05</v>
      </c>
      <c r="T2765" s="15" t="n">
        <v>5135.35</v>
      </c>
      <c r="U2765" s="15" t="s">
        <v>24</v>
      </c>
      <c r="V2765" s="18" t="n">
        <f aca="false">IF(ISNUMBER(T2765),T2765,0)</f>
        <v>5135.35</v>
      </c>
      <c r="W2765" s="15" t="n">
        <f aca="false">IF(U2765="Yes",1,0)</f>
        <v>0</v>
      </c>
      <c r="X2765" s="15" t="str">
        <f aca="false">IF(F2765&lt;=12,"0-12 months",IF(F2765&lt;=24,"13-24 months",IF(F2765&lt;=48,"25-48 months","49-72 months")))</f>
        <v>49-72 months</v>
      </c>
      <c r="Y2765" s="15" t="str">
        <f aca="false">IF(C2765=1,"Yes","No")</f>
        <v>No</v>
      </c>
      <c r="Z2765" s="15" t="n">
        <f aca="false">COUNTIF(J2765:O2765,"Yes")</f>
        <v>2</v>
      </c>
      <c r="AA2765" s="18" t="n">
        <f aca="false">S2765*W2765</f>
        <v>0</v>
      </c>
      <c r="AB2765" s="15" t="n">
        <f aca="false">(P2765="Month-to-month")+(I2765="Fiber optic")+(R2765="Electronic check")+(F2765&lt;=12)+(M2765="No")+(J2765="No")</f>
        <v>4</v>
      </c>
      <c r="AC2765" s="15" t="str">
        <f aca="false">IF(AB2765&gt;=5,"High",IF(AB2765&gt;=3,"Medium","Low"))</f>
        <v>Medium</v>
      </c>
    </row>
    <row r="2766" customFormat="false" ht="15" hidden="false" customHeight="false" outlineLevel="0" collapsed="false">
      <c r="A2766" s="15" t="s">
        <v>2863</v>
      </c>
      <c r="B2766" s="15" t="s">
        <v>98</v>
      </c>
      <c r="C2766" s="15" t="n">
        <v>0</v>
      </c>
      <c r="D2766" s="15" t="s">
        <v>26</v>
      </c>
      <c r="E2766" s="15" t="s">
        <v>26</v>
      </c>
      <c r="F2766" s="15" t="n">
        <v>30</v>
      </c>
      <c r="G2766" s="15" t="s">
        <v>26</v>
      </c>
      <c r="H2766" s="15" t="s">
        <v>26</v>
      </c>
      <c r="I2766" s="15" t="s">
        <v>96</v>
      </c>
      <c r="J2766" s="15" t="s">
        <v>26</v>
      </c>
      <c r="K2766" s="15" t="s">
        <v>26</v>
      </c>
      <c r="L2766" s="15" t="s">
        <v>26</v>
      </c>
      <c r="M2766" s="15" t="s">
        <v>26</v>
      </c>
      <c r="N2766" s="15" t="s">
        <v>24</v>
      </c>
      <c r="O2766" s="15" t="s">
        <v>24</v>
      </c>
      <c r="P2766" s="15" t="s">
        <v>25</v>
      </c>
      <c r="Q2766" s="15" t="s">
        <v>24</v>
      </c>
      <c r="R2766" s="15" t="s">
        <v>15</v>
      </c>
      <c r="S2766" s="18" t="n">
        <v>67.6</v>
      </c>
      <c r="T2766" s="15" t="n">
        <v>2000.2</v>
      </c>
      <c r="U2766" s="15" t="s">
        <v>24</v>
      </c>
      <c r="V2766" s="18" t="n">
        <f aca="false">IF(ISNUMBER(T2766),T2766,0)</f>
        <v>2000.2</v>
      </c>
      <c r="W2766" s="15" t="n">
        <f aca="false">IF(U2766="Yes",1,0)</f>
        <v>0</v>
      </c>
      <c r="X2766" s="15" t="str">
        <f aca="false">IF(F2766&lt;=12,"0-12 months",IF(F2766&lt;=24,"13-24 months",IF(F2766&lt;=48,"25-48 months","49-72 months")))</f>
        <v>25-48 months</v>
      </c>
      <c r="Y2766" s="15" t="str">
        <f aca="false">IF(C2766=1,"Yes","No")</f>
        <v>No</v>
      </c>
      <c r="Z2766" s="15" t="n">
        <f aca="false">COUNTIF(J2766:O2766,"Yes")</f>
        <v>4</v>
      </c>
      <c r="AA2766" s="18" t="n">
        <f aca="false">S2766*W2766</f>
        <v>0</v>
      </c>
      <c r="AB2766" s="15" t="n">
        <f aca="false">(P2766="Month-to-month")+(I2766="Fiber optic")+(R2766="Electronic check")+(F2766&lt;=12)+(M2766="No")+(J2766="No")</f>
        <v>2</v>
      </c>
      <c r="AC2766" s="15" t="str">
        <f aca="false">IF(AB2766&gt;=5,"High",IF(AB2766&gt;=3,"Medium","Low"))</f>
        <v>Low</v>
      </c>
    </row>
    <row r="2767" customFormat="false" ht="15" hidden="false" customHeight="false" outlineLevel="0" collapsed="false">
      <c r="A2767" s="15" t="s">
        <v>2864</v>
      </c>
      <c r="B2767" s="15" t="s">
        <v>98</v>
      </c>
      <c r="C2767" s="15" t="n">
        <v>0</v>
      </c>
      <c r="D2767" s="15" t="s">
        <v>24</v>
      </c>
      <c r="E2767" s="15" t="s">
        <v>24</v>
      </c>
      <c r="F2767" s="15" t="n">
        <v>13</v>
      </c>
      <c r="G2767" s="15" t="s">
        <v>26</v>
      </c>
      <c r="H2767" s="15" t="s">
        <v>24</v>
      </c>
      <c r="I2767" s="15" t="s">
        <v>102</v>
      </c>
      <c r="J2767" s="15" t="s">
        <v>24</v>
      </c>
      <c r="K2767" s="15" t="s">
        <v>24</v>
      </c>
      <c r="L2767" s="15" t="s">
        <v>24</v>
      </c>
      <c r="M2767" s="15" t="s">
        <v>24</v>
      </c>
      <c r="N2767" s="15" t="s">
        <v>24</v>
      </c>
      <c r="O2767" s="15" t="s">
        <v>24</v>
      </c>
      <c r="P2767" s="15" t="s">
        <v>25</v>
      </c>
      <c r="Q2767" s="15" t="s">
        <v>26</v>
      </c>
      <c r="R2767" s="15" t="s">
        <v>15</v>
      </c>
      <c r="S2767" s="18" t="n">
        <v>70.15</v>
      </c>
      <c r="T2767" s="15" t="n">
        <v>931.75</v>
      </c>
      <c r="U2767" s="15" t="s">
        <v>24</v>
      </c>
      <c r="V2767" s="18" t="n">
        <f aca="false">IF(ISNUMBER(T2767),T2767,0)</f>
        <v>931.75</v>
      </c>
      <c r="W2767" s="15" t="n">
        <f aca="false">IF(U2767="Yes",1,0)</f>
        <v>0</v>
      </c>
      <c r="X2767" s="15" t="str">
        <f aca="false">IF(F2767&lt;=12,"0-12 months",IF(F2767&lt;=24,"13-24 months",IF(F2767&lt;=48,"25-48 months","49-72 months")))</f>
        <v>13-24 months</v>
      </c>
      <c r="Y2767" s="15" t="str">
        <f aca="false">IF(C2767=1,"Yes","No")</f>
        <v>No</v>
      </c>
      <c r="Z2767" s="15" t="n">
        <f aca="false">COUNTIF(J2767:O2767,"Yes")</f>
        <v>0</v>
      </c>
      <c r="AA2767" s="18" t="n">
        <f aca="false">S2767*W2767</f>
        <v>0</v>
      </c>
      <c r="AB2767" s="15" t="n">
        <f aca="false">(P2767="Month-to-month")+(I2767="Fiber optic")+(R2767="Electronic check")+(F2767&lt;=12)+(M2767="No")+(J2767="No")</f>
        <v>5</v>
      </c>
      <c r="AC2767" s="15" t="str">
        <f aca="false">IF(AB2767&gt;=5,"High",IF(AB2767&gt;=3,"Medium","Low"))</f>
        <v>High</v>
      </c>
    </row>
    <row r="2768" customFormat="false" ht="15" hidden="false" customHeight="false" outlineLevel="0" collapsed="false">
      <c r="A2768" s="15" t="s">
        <v>2865</v>
      </c>
      <c r="B2768" s="15" t="s">
        <v>94</v>
      </c>
      <c r="C2768" s="15" t="n">
        <v>0</v>
      </c>
      <c r="D2768" s="15" t="s">
        <v>26</v>
      </c>
      <c r="E2768" s="15" t="s">
        <v>24</v>
      </c>
      <c r="F2768" s="15" t="n">
        <v>64</v>
      </c>
      <c r="G2768" s="15" t="s">
        <v>26</v>
      </c>
      <c r="H2768" s="15" t="s">
        <v>26</v>
      </c>
      <c r="I2768" s="15" t="s">
        <v>102</v>
      </c>
      <c r="J2768" s="15" t="s">
        <v>26</v>
      </c>
      <c r="K2768" s="15" t="s">
        <v>26</v>
      </c>
      <c r="L2768" s="15" t="s">
        <v>26</v>
      </c>
      <c r="M2768" s="15" t="s">
        <v>26</v>
      </c>
      <c r="N2768" s="15" t="s">
        <v>26</v>
      </c>
      <c r="O2768" s="15" t="s">
        <v>26</v>
      </c>
      <c r="P2768" s="15" t="s">
        <v>27</v>
      </c>
      <c r="Q2768" s="15" t="s">
        <v>26</v>
      </c>
      <c r="R2768" s="15" t="s">
        <v>15</v>
      </c>
      <c r="S2768" s="18" t="n">
        <v>115</v>
      </c>
      <c r="T2768" s="15" t="n">
        <v>7396.15</v>
      </c>
      <c r="U2768" s="15" t="s">
        <v>24</v>
      </c>
      <c r="V2768" s="18" t="n">
        <f aca="false">IF(ISNUMBER(T2768),T2768,0)</f>
        <v>7396.15</v>
      </c>
      <c r="W2768" s="15" t="n">
        <f aca="false">IF(U2768="Yes",1,0)</f>
        <v>0</v>
      </c>
      <c r="X2768" s="15" t="str">
        <f aca="false">IF(F2768&lt;=12,"0-12 months",IF(F2768&lt;=24,"13-24 months",IF(F2768&lt;=48,"25-48 months","49-72 months")))</f>
        <v>49-72 months</v>
      </c>
      <c r="Y2768" s="15" t="str">
        <f aca="false">IF(C2768=1,"Yes","No")</f>
        <v>No</v>
      </c>
      <c r="Z2768" s="15" t="n">
        <f aca="false">COUNTIF(J2768:O2768,"Yes")</f>
        <v>6</v>
      </c>
      <c r="AA2768" s="18" t="n">
        <f aca="false">S2768*W2768</f>
        <v>0</v>
      </c>
      <c r="AB2768" s="15" t="n">
        <f aca="false">(P2768="Month-to-month")+(I2768="Fiber optic")+(R2768="Electronic check")+(F2768&lt;=12)+(M2768="No")+(J2768="No")</f>
        <v>2</v>
      </c>
      <c r="AC2768" s="15" t="str">
        <f aca="false">IF(AB2768&gt;=5,"High",IF(AB2768&gt;=3,"Medium","Low"))</f>
        <v>Low</v>
      </c>
    </row>
    <row r="2769" customFormat="false" ht="15" hidden="false" customHeight="false" outlineLevel="0" collapsed="false">
      <c r="A2769" s="15" t="s">
        <v>2866</v>
      </c>
      <c r="B2769" s="15" t="s">
        <v>94</v>
      </c>
      <c r="C2769" s="15" t="n">
        <v>0</v>
      </c>
      <c r="D2769" s="15" t="s">
        <v>24</v>
      </c>
      <c r="E2769" s="15" t="s">
        <v>26</v>
      </c>
      <c r="F2769" s="15" t="n">
        <v>46</v>
      </c>
      <c r="G2769" s="15" t="s">
        <v>26</v>
      </c>
      <c r="H2769" s="15" t="s">
        <v>26</v>
      </c>
      <c r="I2769" s="15" t="s">
        <v>102</v>
      </c>
      <c r="J2769" s="15" t="s">
        <v>24</v>
      </c>
      <c r="K2769" s="15" t="s">
        <v>24</v>
      </c>
      <c r="L2769" s="15" t="s">
        <v>26</v>
      </c>
      <c r="M2769" s="15" t="s">
        <v>26</v>
      </c>
      <c r="N2769" s="15" t="s">
        <v>24</v>
      </c>
      <c r="O2769" s="15" t="s">
        <v>24</v>
      </c>
      <c r="P2769" s="15" t="s">
        <v>25</v>
      </c>
      <c r="Q2769" s="15" t="s">
        <v>26</v>
      </c>
      <c r="R2769" s="15" t="s">
        <v>19</v>
      </c>
      <c r="S2769" s="18" t="n">
        <v>84.8</v>
      </c>
      <c r="T2769" s="15" t="n">
        <v>3958.85</v>
      </c>
      <c r="U2769" s="15" t="s">
        <v>24</v>
      </c>
      <c r="V2769" s="18" t="n">
        <f aca="false">IF(ISNUMBER(T2769),T2769,0)</f>
        <v>3958.85</v>
      </c>
      <c r="W2769" s="15" t="n">
        <f aca="false">IF(U2769="Yes",1,0)</f>
        <v>0</v>
      </c>
      <c r="X2769" s="15" t="str">
        <f aca="false">IF(F2769&lt;=12,"0-12 months",IF(F2769&lt;=24,"13-24 months",IF(F2769&lt;=48,"25-48 months","49-72 months")))</f>
        <v>25-48 months</v>
      </c>
      <c r="Y2769" s="15" t="str">
        <f aca="false">IF(C2769=1,"Yes","No")</f>
        <v>No</v>
      </c>
      <c r="Z2769" s="15" t="n">
        <f aca="false">COUNTIF(J2769:O2769,"Yes")</f>
        <v>2</v>
      </c>
      <c r="AA2769" s="18" t="n">
        <f aca="false">S2769*W2769</f>
        <v>0</v>
      </c>
      <c r="AB2769" s="15" t="n">
        <f aca="false">(P2769="Month-to-month")+(I2769="Fiber optic")+(R2769="Electronic check")+(F2769&lt;=12)+(M2769="No")+(J2769="No")</f>
        <v>3</v>
      </c>
      <c r="AC2769" s="15" t="str">
        <f aca="false">IF(AB2769&gt;=5,"High",IF(AB2769&gt;=3,"Medium","Low"))</f>
        <v>Medium</v>
      </c>
    </row>
    <row r="2770" customFormat="false" ht="15" hidden="false" customHeight="false" outlineLevel="0" collapsed="false">
      <c r="A2770" s="15" t="s">
        <v>2867</v>
      </c>
      <c r="B2770" s="15" t="s">
        <v>94</v>
      </c>
      <c r="C2770" s="15" t="n">
        <v>0</v>
      </c>
      <c r="D2770" s="15" t="s">
        <v>24</v>
      </c>
      <c r="E2770" s="15" t="s">
        <v>24</v>
      </c>
      <c r="F2770" s="15" t="n">
        <v>12</v>
      </c>
      <c r="G2770" s="15" t="s">
        <v>26</v>
      </c>
      <c r="H2770" s="15" t="s">
        <v>24</v>
      </c>
      <c r="I2770" s="15" t="s">
        <v>24</v>
      </c>
      <c r="J2770" s="15" t="s">
        <v>28</v>
      </c>
      <c r="K2770" s="15" t="s">
        <v>28</v>
      </c>
      <c r="L2770" s="15" t="s">
        <v>28</v>
      </c>
      <c r="M2770" s="15" t="s">
        <v>28</v>
      </c>
      <c r="N2770" s="15" t="s">
        <v>28</v>
      </c>
      <c r="O2770" s="15" t="s">
        <v>28</v>
      </c>
      <c r="P2770" s="15" t="s">
        <v>27</v>
      </c>
      <c r="Q2770" s="15" t="s">
        <v>24</v>
      </c>
      <c r="R2770" s="15" t="s">
        <v>17</v>
      </c>
      <c r="S2770" s="18" t="n">
        <v>19.7</v>
      </c>
      <c r="T2770" s="15" t="n">
        <v>260.9</v>
      </c>
      <c r="U2770" s="15" t="s">
        <v>24</v>
      </c>
      <c r="V2770" s="18" t="n">
        <f aca="false">IF(ISNUMBER(T2770),T2770,0)</f>
        <v>260.9</v>
      </c>
      <c r="W2770" s="15" t="n">
        <f aca="false">IF(U2770="Yes",1,0)</f>
        <v>0</v>
      </c>
      <c r="X2770" s="15" t="str">
        <f aca="false">IF(F2770&lt;=12,"0-12 months",IF(F2770&lt;=24,"13-24 months",IF(F2770&lt;=48,"25-48 months","49-72 months")))</f>
        <v>0-12 months</v>
      </c>
      <c r="Y2770" s="15" t="str">
        <f aca="false">IF(C2770=1,"Yes","No")</f>
        <v>No</v>
      </c>
      <c r="Z2770" s="15" t="n">
        <f aca="false">COUNTIF(J2770:O2770,"Yes")</f>
        <v>0</v>
      </c>
      <c r="AA2770" s="18" t="n">
        <f aca="false">S2770*W2770</f>
        <v>0</v>
      </c>
      <c r="AB2770" s="15" t="n">
        <f aca="false">(P2770="Month-to-month")+(I2770="Fiber optic")+(R2770="Electronic check")+(F2770&lt;=12)+(M2770="No")+(J2770="No")</f>
        <v>1</v>
      </c>
      <c r="AC2770" s="15" t="str">
        <f aca="false">IF(AB2770&gt;=5,"High",IF(AB2770&gt;=3,"Medium","Low"))</f>
        <v>Low</v>
      </c>
    </row>
    <row r="2771" customFormat="false" ht="15" hidden="false" customHeight="false" outlineLevel="0" collapsed="false">
      <c r="A2771" s="15" t="s">
        <v>2868</v>
      </c>
      <c r="B2771" s="15" t="s">
        <v>94</v>
      </c>
      <c r="C2771" s="15" t="n">
        <v>0</v>
      </c>
      <c r="D2771" s="15" t="s">
        <v>24</v>
      </c>
      <c r="E2771" s="15" t="s">
        <v>24</v>
      </c>
      <c r="F2771" s="15" t="n">
        <v>15</v>
      </c>
      <c r="G2771" s="15" t="s">
        <v>26</v>
      </c>
      <c r="H2771" s="15" t="s">
        <v>24</v>
      </c>
      <c r="I2771" s="15" t="s">
        <v>24</v>
      </c>
      <c r="J2771" s="15" t="s">
        <v>28</v>
      </c>
      <c r="K2771" s="15" t="s">
        <v>28</v>
      </c>
      <c r="L2771" s="15" t="s">
        <v>28</v>
      </c>
      <c r="M2771" s="15" t="s">
        <v>28</v>
      </c>
      <c r="N2771" s="15" t="s">
        <v>28</v>
      </c>
      <c r="O2771" s="15" t="s">
        <v>28</v>
      </c>
      <c r="P2771" s="15" t="s">
        <v>25</v>
      </c>
      <c r="Q2771" s="15" t="s">
        <v>24</v>
      </c>
      <c r="R2771" s="15" t="s">
        <v>19</v>
      </c>
      <c r="S2771" s="18" t="n">
        <v>19.75</v>
      </c>
      <c r="T2771" s="15" t="n">
        <v>297.3</v>
      </c>
      <c r="U2771" s="15" t="s">
        <v>26</v>
      </c>
      <c r="V2771" s="18" t="n">
        <f aca="false">IF(ISNUMBER(T2771),T2771,0)</f>
        <v>297.3</v>
      </c>
      <c r="W2771" s="15" t="n">
        <f aca="false">IF(U2771="Yes",1,0)</f>
        <v>1</v>
      </c>
      <c r="X2771" s="15" t="str">
        <f aca="false">IF(F2771&lt;=12,"0-12 months",IF(F2771&lt;=24,"13-24 months",IF(F2771&lt;=48,"25-48 months","49-72 months")))</f>
        <v>13-24 months</v>
      </c>
      <c r="Y2771" s="15" t="str">
        <f aca="false">IF(C2771=1,"Yes","No")</f>
        <v>No</v>
      </c>
      <c r="Z2771" s="15" t="n">
        <f aca="false">COUNTIF(J2771:O2771,"Yes")</f>
        <v>0</v>
      </c>
      <c r="AA2771" s="18" t="n">
        <f aca="false">S2771*W2771</f>
        <v>19.75</v>
      </c>
      <c r="AB2771" s="15" t="n">
        <f aca="false">(P2771="Month-to-month")+(I2771="Fiber optic")+(R2771="Electronic check")+(F2771&lt;=12)+(M2771="No")+(J2771="No")</f>
        <v>1</v>
      </c>
      <c r="AC2771" s="15" t="str">
        <f aca="false">IF(AB2771&gt;=5,"High",IF(AB2771&gt;=3,"Medium","Low"))</f>
        <v>Low</v>
      </c>
    </row>
    <row r="2772" customFormat="false" ht="15" hidden="false" customHeight="false" outlineLevel="0" collapsed="false">
      <c r="A2772" s="15" t="s">
        <v>2869</v>
      </c>
      <c r="B2772" s="15" t="s">
        <v>98</v>
      </c>
      <c r="C2772" s="15" t="n">
        <v>0</v>
      </c>
      <c r="D2772" s="15" t="s">
        <v>26</v>
      </c>
      <c r="E2772" s="15" t="s">
        <v>26</v>
      </c>
      <c r="F2772" s="15" t="n">
        <v>17</v>
      </c>
      <c r="G2772" s="15" t="s">
        <v>26</v>
      </c>
      <c r="H2772" s="15" t="s">
        <v>26</v>
      </c>
      <c r="I2772" s="15" t="s">
        <v>102</v>
      </c>
      <c r="J2772" s="15" t="s">
        <v>24</v>
      </c>
      <c r="K2772" s="15" t="s">
        <v>24</v>
      </c>
      <c r="L2772" s="15" t="s">
        <v>24</v>
      </c>
      <c r="M2772" s="15" t="s">
        <v>24</v>
      </c>
      <c r="N2772" s="15" t="s">
        <v>26</v>
      </c>
      <c r="O2772" s="15" t="s">
        <v>26</v>
      </c>
      <c r="P2772" s="15" t="s">
        <v>25</v>
      </c>
      <c r="Q2772" s="15" t="s">
        <v>26</v>
      </c>
      <c r="R2772" s="15" t="s">
        <v>15</v>
      </c>
      <c r="S2772" s="18" t="n">
        <v>92.55</v>
      </c>
      <c r="T2772" s="15" t="n">
        <v>1515.1</v>
      </c>
      <c r="U2772" s="15" t="s">
        <v>26</v>
      </c>
      <c r="V2772" s="18" t="n">
        <f aca="false">IF(ISNUMBER(T2772),T2772,0)</f>
        <v>1515.1</v>
      </c>
      <c r="W2772" s="15" t="n">
        <f aca="false">IF(U2772="Yes",1,0)</f>
        <v>1</v>
      </c>
      <c r="X2772" s="15" t="str">
        <f aca="false">IF(F2772&lt;=12,"0-12 months",IF(F2772&lt;=24,"13-24 months",IF(F2772&lt;=48,"25-48 months","49-72 months")))</f>
        <v>13-24 months</v>
      </c>
      <c r="Y2772" s="15" t="str">
        <f aca="false">IF(C2772=1,"Yes","No")</f>
        <v>No</v>
      </c>
      <c r="Z2772" s="15" t="n">
        <f aca="false">COUNTIF(J2772:O2772,"Yes")</f>
        <v>2</v>
      </c>
      <c r="AA2772" s="18" t="n">
        <f aca="false">S2772*W2772</f>
        <v>92.55</v>
      </c>
      <c r="AB2772" s="15" t="n">
        <f aca="false">(P2772="Month-to-month")+(I2772="Fiber optic")+(R2772="Electronic check")+(F2772&lt;=12)+(M2772="No")+(J2772="No")</f>
        <v>5</v>
      </c>
      <c r="AC2772" s="15" t="str">
        <f aca="false">IF(AB2772&gt;=5,"High",IF(AB2772&gt;=3,"Medium","Low"))</f>
        <v>High</v>
      </c>
    </row>
    <row r="2773" customFormat="false" ht="15" hidden="false" customHeight="false" outlineLevel="0" collapsed="false">
      <c r="A2773" s="15" t="s">
        <v>2870</v>
      </c>
      <c r="B2773" s="15" t="s">
        <v>94</v>
      </c>
      <c r="C2773" s="15" t="n">
        <v>0</v>
      </c>
      <c r="D2773" s="15" t="s">
        <v>26</v>
      </c>
      <c r="E2773" s="15" t="s">
        <v>26</v>
      </c>
      <c r="F2773" s="15" t="n">
        <v>13</v>
      </c>
      <c r="G2773" s="15" t="s">
        <v>26</v>
      </c>
      <c r="H2773" s="15" t="s">
        <v>24</v>
      </c>
      <c r="I2773" s="15" t="s">
        <v>96</v>
      </c>
      <c r="J2773" s="15" t="s">
        <v>26</v>
      </c>
      <c r="K2773" s="15" t="s">
        <v>24</v>
      </c>
      <c r="L2773" s="15" t="s">
        <v>26</v>
      </c>
      <c r="M2773" s="15" t="s">
        <v>24</v>
      </c>
      <c r="N2773" s="15" t="s">
        <v>24</v>
      </c>
      <c r="O2773" s="15" t="s">
        <v>26</v>
      </c>
      <c r="P2773" s="15" t="s">
        <v>25</v>
      </c>
      <c r="Q2773" s="15" t="s">
        <v>26</v>
      </c>
      <c r="R2773" s="15" t="s">
        <v>17</v>
      </c>
      <c r="S2773" s="18" t="n">
        <v>63.15</v>
      </c>
      <c r="T2773" s="15" t="n">
        <v>816.8</v>
      </c>
      <c r="U2773" s="15" t="s">
        <v>24</v>
      </c>
      <c r="V2773" s="18" t="n">
        <f aca="false">IF(ISNUMBER(T2773),T2773,0)</f>
        <v>816.8</v>
      </c>
      <c r="W2773" s="15" t="n">
        <f aca="false">IF(U2773="Yes",1,0)</f>
        <v>0</v>
      </c>
      <c r="X2773" s="15" t="str">
        <f aca="false">IF(F2773&lt;=12,"0-12 months",IF(F2773&lt;=24,"13-24 months",IF(F2773&lt;=48,"25-48 months","49-72 months")))</f>
        <v>13-24 months</v>
      </c>
      <c r="Y2773" s="15" t="str">
        <f aca="false">IF(C2773=1,"Yes","No")</f>
        <v>No</v>
      </c>
      <c r="Z2773" s="15" t="n">
        <f aca="false">COUNTIF(J2773:O2773,"Yes")</f>
        <v>3</v>
      </c>
      <c r="AA2773" s="18" t="n">
        <f aca="false">S2773*W2773</f>
        <v>0</v>
      </c>
      <c r="AB2773" s="15" t="n">
        <f aca="false">(P2773="Month-to-month")+(I2773="Fiber optic")+(R2773="Electronic check")+(F2773&lt;=12)+(M2773="No")+(J2773="No")</f>
        <v>2</v>
      </c>
      <c r="AC2773" s="15" t="str">
        <f aca="false">IF(AB2773&gt;=5,"High",IF(AB2773&gt;=3,"Medium","Low"))</f>
        <v>Low</v>
      </c>
    </row>
    <row r="2774" customFormat="false" ht="15" hidden="false" customHeight="false" outlineLevel="0" collapsed="false">
      <c r="A2774" s="15" t="s">
        <v>2871</v>
      </c>
      <c r="B2774" s="15" t="s">
        <v>94</v>
      </c>
      <c r="C2774" s="15" t="n">
        <v>0</v>
      </c>
      <c r="D2774" s="15" t="s">
        <v>26</v>
      </c>
      <c r="E2774" s="15" t="s">
        <v>26</v>
      </c>
      <c r="F2774" s="15" t="n">
        <v>67</v>
      </c>
      <c r="G2774" s="15" t="s">
        <v>26</v>
      </c>
      <c r="H2774" s="15" t="s">
        <v>26</v>
      </c>
      <c r="I2774" s="15" t="s">
        <v>96</v>
      </c>
      <c r="J2774" s="15" t="s">
        <v>26</v>
      </c>
      <c r="K2774" s="15" t="s">
        <v>26</v>
      </c>
      <c r="L2774" s="15" t="s">
        <v>24</v>
      </c>
      <c r="M2774" s="15" t="s">
        <v>26</v>
      </c>
      <c r="N2774" s="15" t="s">
        <v>26</v>
      </c>
      <c r="O2774" s="15" t="s">
        <v>24</v>
      </c>
      <c r="P2774" s="15" t="s">
        <v>29</v>
      </c>
      <c r="Q2774" s="15" t="s">
        <v>24</v>
      </c>
      <c r="R2774" s="15" t="s">
        <v>21</v>
      </c>
      <c r="S2774" s="18" t="n">
        <v>74</v>
      </c>
      <c r="T2774" s="15" t="n">
        <v>4868.4</v>
      </c>
      <c r="U2774" s="15" t="s">
        <v>24</v>
      </c>
      <c r="V2774" s="18" t="n">
        <f aca="false">IF(ISNUMBER(T2774),T2774,0)</f>
        <v>4868.4</v>
      </c>
      <c r="W2774" s="15" t="n">
        <f aca="false">IF(U2774="Yes",1,0)</f>
        <v>0</v>
      </c>
      <c r="X2774" s="15" t="str">
        <f aca="false">IF(F2774&lt;=12,"0-12 months",IF(F2774&lt;=24,"13-24 months",IF(F2774&lt;=48,"25-48 months","49-72 months")))</f>
        <v>49-72 months</v>
      </c>
      <c r="Y2774" s="15" t="str">
        <f aca="false">IF(C2774=1,"Yes","No")</f>
        <v>No</v>
      </c>
      <c r="Z2774" s="15" t="n">
        <f aca="false">COUNTIF(J2774:O2774,"Yes")</f>
        <v>4</v>
      </c>
      <c r="AA2774" s="18" t="n">
        <f aca="false">S2774*W2774</f>
        <v>0</v>
      </c>
      <c r="AB2774" s="15" t="n">
        <f aca="false">(P2774="Month-to-month")+(I2774="Fiber optic")+(R2774="Electronic check")+(F2774&lt;=12)+(M2774="No")+(J2774="No")</f>
        <v>0</v>
      </c>
      <c r="AC2774" s="15" t="str">
        <f aca="false">IF(AB2774&gt;=5,"High",IF(AB2774&gt;=3,"Medium","Low"))</f>
        <v>Low</v>
      </c>
    </row>
    <row r="2775" customFormat="false" ht="15" hidden="false" customHeight="false" outlineLevel="0" collapsed="false">
      <c r="A2775" s="15" t="s">
        <v>2872</v>
      </c>
      <c r="B2775" s="15" t="s">
        <v>98</v>
      </c>
      <c r="C2775" s="15" t="n">
        <v>0</v>
      </c>
      <c r="D2775" s="15" t="s">
        <v>26</v>
      </c>
      <c r="E2775" s="15" t="s">
        <v>24</v>
      </c>
      <c r="F2775" s="15" t="n">
        <v>24</v>
      </c>
      <c r="G2775" s="15" t="s">
        <v>24</v>
      </c>
      <c r="H2775" s="15" t="s">
        <v>95</v>
      </c>
      <c r="I2775" s="15" t="s">
        <v>96</v>
      </c>
      <c r="J2775" s="15" t="s">
        <v>24</v>
      </c>
      <c r="K2775" s="15" t="s">
        <v>24</v>
      </c>
      <c r="L2775" s="15" t="s">
        <v>26</v>
      </c>
      <c r="M2775" s="15" t="s">
        <v>24</v>
      </c>
      <c r="N2775" s="15" t="s">
        <v>24</v>
      </c>
      <c r="O2775" s="15" t="s">
        <v>24</v>
      </c>
      <c r="P2775" s="15" t="s">
        <v>25</v>
      </c>
      <c r="Q2775" s="15" t="s">
        <v>24</v>
      </c>
      <c r="R2775" s="15" t="s">
        <v>15</v>
      </c>
      <c r="S2775" s="18" t="n">
        <v>29.1</v>
      </c>
      <c r="T2775" s="15" t="n">
        <v>688</v>
      </c>
      <c r="U2775" s="15" t="s">
        <v>24</v>
      </c>
      <c r="V2775" s="18" t="n">
        <f aca="false">IF(ISNUMBER(T2775),T2775,0)</f>
        <v>688</v>
      </c>
      <c r="W2775" s="15" t="n">
        <f aca="false">IF(U2775="Yes",1,0)</f>
        <v>0</v>
      </c>
      <c r="X2775" s="15" t="str">
        <f aca="false">IF(F2775&lt;=12,"0-12 months",IF(F2775&lt;=24,"13-24 months",IF(F2775&lt;=48,"25-48 months","49-72 months")))</f>
        <v>13-24 months</v>
      </c>
      <c r="Y2775" s="15" t="str">
        <f aca="false">IF(C2775=1,"Yes","No")</f>
        <v>No</v>
      </c>
      <c r="Z2775" s="15" t="n">
        <f aca="false">COUNTIF(J2775:O2775,"Yes")</f>
        <v>1</v>
      </c>
      <c r="AA2775" s="18" t="n">
        <f aca="false">S2775*W2775</f>
        <v>0</v>
      </c>
      <c r="AB2775" s="15" t="n">
        <f aca="false">(P2775="Month-to-month")+(I2775="Fiber optic")+(R2775="Electronic check")+(F2775&lt;=12)+(M2775="No")+(J2775="No")</f>
        <v>4</v>
      </c>
      <c r="AC2775" s="15" t="str">
        <f aca="false">IF(AB2775&gt;=5,"High",IF(AB2775&gt;=3,"Medium","Low"))</f>
        <v>Medium</v>
      </c>
    </row>
    <row r="2776" customFormat="false" ht="15" hidden="false" customHeight="false" outlineLevel="0" collapsed="false">
      <c r="A2776" s="15" t="s">
        <v>2873</v>
      </c>
      <c r="B2776" s="15" t="s">
        <v>98</v>
      </c>
      <c r="C2776" s="15" t="n">
        <v>0</v>
      </c>
      <c r="D2776" s="15" t="s">
        <v>24</v>
      </c>
      <c r="E2776" s="15" t="s">
        <v>24</v>
      </c>
      <c r="F2776" s="15" t="n">
        <v>6</v>
      </c>
      <c r="G2776" s="15" t="s">
        <v>26</v>
      </c>
      <c r="H2776" s="15" t="s">
        <v>24</v>
      </c>
      <c r="I2776" s="15" t="s">
        <v>96</v>
      </c>
      <c r="J2776" s="15" t="s">
        <v>24</v>
      </c>
      <c r="K2776" s="15" t="s">
        <v>24</v>
      </c>
      <c r="L2776" s="15" t="s">
        <v>24</v>
      </c>
      <c r="M2776" s="15" t="s">
        <v>26</v>
      </c>
      <c r="N2776" s="15" t="s">
        <v>24</v>
      </c>
      <c r="O2776" s="15" t="s">
        <v>24</v>
      </c>
      <c r="P2776" s="15" t="s">
        <v>25</v>
      </c>
      <c r="Q2776" s="15" t="s">
        <v>24</v>
      </c>
      <c r="R2776" s="15" t="s">
        <v>17</v>
      </c>
      <c r="S2776" s="18" t="n">
        <v>50.05</v>
      </c>
      <c r="T2776" s="15" t="n">
        <v>288.35</v>
      </c>
      <c r="U2776" s="15" t="s">
        <v>24</v>
      </c>
      <c r="V2776" s="18" t="n">
        <f aca="false">IF(ISNUMBER(T2776),T2776,0)</f>
        <v>288.35</v>
      </c>
      <c r="W2776" s="15" t="n">
        <f aca="false">IF(U2776="Yes",1,0)</f>
        <v>0</v>
      </c>
      <c r="X2776" s="15" t="str">
        <f aca="false">IF(F2776&lt;=12,"0-12 months",IF(F2776&lt;=24,"13-24 months",IF(F2776&lt;=48,"25-48 months","49-72 months")))</f>
        <v>0-12 months</v>
      </c>
      <c r="Y2776" s="15" t="str">
        <f aca="false">IF(C2776=1,"Yes","No")</f>
        <v>No</v>
      </c>
      <c r="Z2776" s="15" t="n">
        <f aca="false">COUNTIF(J2776:O2776,"Yes")</f>
        <v>1</v>
      </c>
      <c r="AA2776" s="18" t="n">
        <f aca="false">S2776*W2776</f>
        <v>0</v>
      </c>
      <c r="AB2776" s="15" t="n">
        <f aca="false">(P2776="Month-to-month")+(I2776="Fiber optic")+(R2776="Electronic check")+(F2776&lt;=12)+(M2776="No")+(J2776="No")</f>
        <v>3</v>
      </c>
      <c r="AC2776" s="15" t="str">
        <f aca="false">IF(AB2776&gt;=5,"High",IF(AB2776&gt;=3,"Medium","Low"))</f>
        <v>Medium</v>
      </c>
    </row>
    <row r="2777" customFormat="false" ht="15" hidden="false" customHeight="false" outlineLevel="0" collapsed="false">
      <c r="A2777" s="15" t="s">
        <v>2874</v>
      </c>
      <c r="B2777" s="15" t="s">
        <v>98</v>
      </c>
      <c r="C2777" s="15" t="n">
        <v>1</v>
      </c>
      <c r="D2777" s="15" t="s">
        <v>26</v>
      </c>
      <c r="E2777" s="15" t="s">
        <v>24</v>
      </c>
      <c r="F2777" s="15" t="n">
        <v>53</v>
      </c>
      <c r="G2777" s="15" t="s">
        <v>26</v>
      </c>
      <c r="H2777" s="15" t="s">
        <v>26</v>
      </c>
      <c r="I2777" s="15" t="s">
        <v>96</v>
      </c>
      <c r="J2777" s="15" t="s">
        <v>26</v>
      </c>
      <c r="K2777" s="15" t="s">
        <v>24</v>
      </c>
      <c r="L2777" s="15" t="s">
        <v>24</v>
      </c>
      <c r="M2777" s="15" t="s">
        <v>26</v>
      </c>
      <c r="N2777" s="15" t="s">
        <v>24</v>
      </c>
      <c r="O2777" s="15" t="s">
        <v>24</v>
      </c>
      <c r="P2777" s="15" t="s">
        <v>27</v>
      </c>
      <c r="Q2777" s="15" t="s">
        <v>26</v>
      </c>
      <c r="R2777" s="15" t="s">
        <v>15</v>
      </c>
      <c r="S2777" s="18" t="n">
        <v>60.05</v>
      </c>
      <c r="T2777" s="15" t="n">
        <v>3229.65</v>
      </c>
      <c r="U2777" s="15" t="s">
        <v>26</v>
      </c>
      <c r="V2777" s="18" t="n">
        <f aca="false">IF(ISNUMBER(T2777),T2777,0)</f>
        <v>3229.65</v>
      </c>
      <c r="W2777" s="15" t="n">
        <f aca="false">IF(U2777="Yes",1,0)</f>
        <v>1</v>
      </c>
      <c r="X2777" s="15" t="str">
        <f aca="false">IF(F2777&lt;=12,"0-12 months",IF(F2777&lt;=24,"13-24 months",IF(F2777&lt;=48,"25-48 months","49-72 months")))</f>
        <v>49-72 months</v>
      </c>
      <c r="Y2777" s="15" t="str">
        <f aca="false">IF(C2777=1,"Yes","No")</f>
        <v>Yes</v>
      </c>
      <c r="Z2777" s="15" t="n">
        <f aca="false">COUNTIF(J2777:O2777,"Yes")</f>
        <v>2</v>
      </c>
      <c r="AA2777" s="18" t="n">
        <f aca="false">S2777*W2777</f>
        <v>60.05</v>
      </c>
      <c r="AB2777" s="15" t="n">
        <f aca="false">(P2777="Month-to-month")+(I2777="Fiber optic")+(R2777="Electronic check")+(F2777&lt;=12)+(M2777="No")+(J2777="No")</f>
        <v>1</v>
      </c>
      <c r="AC2777" s="15" t="str">
        <f aca="false">IF(AB2777&gt;=5,"High",IF(AB2777&gt;=3,"Medium","Low"))</f>
        <v>Low</v>
      </c>
    </row>
    <row r="2778" customFormat="false" ht="15" hidden="false" customHeight="false" outlineLevel="0" collapsed="false">
      <c r="A2778" s="15" t="s">
        <v>2875</v>
      </c>
      <c r="B2778" s="15" t="s">
        <v>98</v>
      </c>
      <c r="C2778" s="15" t="n">
        <v>1</v>
      </c>
      <c r="D2778" s="15" t="s">
        <v>26</v>
      </c>
      <c r="E2778" s="15" t="s">
        <v>24</v>
      </c>
      <c r="F2778" s="15" t="n">
        <v>16</v>
      </c>
      <c r="G2778" s="15" t="s">
        <v>26</v>
      </c>
      <c r="H2778" s="15" t="s">
        <v>24</v>
      </c>
      <c r="I2778" s="15" t="s">
        <v>102</v>
      </c>
      <c r="J2778" s="15" t="s">
        <v>24</v>
      </c>
      <c r="K2778" s="15" t="s">
        <v>26</v>
      </c>
      <c r="L2778" s="15" t="s">
        <v>24</v>
      </c>
      <c r="M2778" s="15" t="s">
        <v>24</v>
      </c>
      <c r="N2778" s="15" t="s">
        <v>24</v>
      </c>
      <c r="O2778" s="15" t="s">
        <v>24</v>
      </c>
      <c r="P2778" s="15" t="s">
        <v>25</v>
      </c>
      <c r="Q2778" s="15" t="s">
        <v>26</v>
      </c>
      <c r="R2778" s="15" t="s">
        <v>21</v>
      </c>
      <c r="S2778" s="18" t="n">
        <v>74.3</v>
      </c>
      <c r="T2778" s="15" t="n">
        <v>1178.25</v>
      </c>
      <c r="U2778" s="15" t="s">
        <v>26</v>
      </c>
      <c r="V2778" s="18" t="n">
        <f aca="false">IF(ISNUMBER(T2778),T2778,0)</f>
        <v>1178.25</v>
      </c>
      <c r="W2778" s="15" t="n">
        <f aca="false">IF(U2778="Yes",1,0)</f>
        <v>1</v>
      </c>
      <c r="X2778" s="15" t="str">
        <f aca="false">IF(F2778&lt;=12,"0-12 months",IF(F2778&lt;=24,"13-24 months",IF(F2778&lt;=48,"25-48 months","49-72 months")))</f>
        <v>13-24 months</v>
      </c>
      <c r="Y2778" s="15" t="str">
        <f aca="false">IF(C2778=1,"Yes","No")</f>
        <v>Yes</v>
      </c>
      <c r="Z2778" s="15" t="n">
        <f aca="false">COUNTIF(J2778:O2778,"Yes")</f>
        <v>1</v>
      </c>
      <c r="AA2778" s="18" t="n">
        <f aca="false">S2778*W2778</f>
        <v>74.3</v>
      </c>
      <c r="AB2778" s="15" t="n">
        <f aca="false">(P2778="Month-to-month")+(I2778="Fiber optic")+(R2778="Electronic check")+(F2778&lt;=12)+(M2778="No")+(J2778="No")</f>
        <v>4</v>
      </c>
      <c r="AC2778" s="15" t="str">
        <f aca="false">IF(AB2778&gt;=5,"High",IF(AB2778&gt;=3,"Medium","Low"))</f>
        <v>Medium</v>
      </c>
    </row>
    <row r="2779" customFormat="false" ht="15" hidden="false" customHeight="false" outlineLevel="0" collapsed="false">
      <c r="A2779" s="15" t="s">
        <v>2876</v>
      </c>
      <c r="B2779" s="15" t="s">
        <v>98</v>
      </c>
      <c r="C2779" s="15" t="n">
        <v>0</v>
      </c>
      <c r="D2779" s="15" t="s">
        <v>24</v>
      </c>
      <c r="E2779" s="15" t="s">
        <v>24</v>
      </c>
      <c r="F2779" s="15" t="n">
        <v>10</v>
      </c>
      <c r="G2779" s="15" t="s">
        <v>26</v>
      </c>
      <c r="H2779" s="15" t="s">
        <v>24</v>
      </c>
      <c r="I2779" s="15" t="s">
        <v>24</v>
      </c>
      <c r="J2779" s="15" t="s">
        <v>28</v>
      </c>
      <c r="K2779" s="15" t="s">
        <v>28</v>
      </c>
      <c r="L2779" s="15" t="s">
        <v>28</v>
      </c>
      <c r="M2779" s="15" t="s">
        <v>28</v>
      </c>
      <c r="N2779" s="15" t="s">
        <v>28</v>
      </c>
      <c r="O2779" s="15" t="s">
        <v>28</v>
      </c>
      <c r="P2779" s="15" t="s">
        <v>25</v>
      </c>
      <c r="Q2779" s="15" t="s">
        <v>24</v>
      </c>
      <c r="R2779" s="15" t="s">
        <v>15</v>
      </c>
      <c r="S2779" s="18" t="n">
        <v>20</v>
      </c>
      <c r="T2779" s="15" t="n">
        <v>185.4</v>
      </c>
      <c r="U2779" s="15" t="s">
        <v>24</v>
      </c>
      <c r="V2779" s="18" t="n">
        <f aca="false">IF(ISNUMBER(T2779),T2779,0)</f>
        <v>185.4</v>
      </c>
      <c r="W2779" s="15" t="n">
        <f aca="false">IF(U2779="Yes",1,0)</f>
        <v>0</v>
      </c>
      <c r="X2779" s="15" t="str">
        <f aca="false">IF(F2779&lt;=12,"0-12 months",IF(F2779&lt;=24,"13-24 months",IF(F2779&lt;=48,"25-48 months","49-72 months")))</f>
        <v>0-12 months</v>
      </c>
      <c r="Y2779" s="15" t="str">
        <f aca="false">IF(C2779=1,"Yes","No")</f>
        <v>No</v>
      </c>
      <c r="Z2779" s="15" t="n">
        <f aca="false">COUNTIF(J2779:O2779,"Yes")</f>
        <v>0</v>
      </c>
      <c r="AA2779" s="18" t="n">
        <f aca="false">S2779*W2779</f>
        <v>0</v>
      </c>
      <c r="AB2779" s="15" t="n">
        <f aca="false">(P2779="Month-to-month")+(I2779="Fiber optic")+(R2779="Electronic check")+(F2779&lt;=12)+(M2779="No")+(J2779="No")</f>
        <v>3</v>
      </c>
      <c r="AC2779" s="15" t="str">
        <f aca="false">IF(AB2779&gt;=5,"High",IF(AB2779&gt;=3,"Medium","Low"))</f>
        <v>Medium</v>
      </c>
    </row>
    <row r="2780" customFormat="false" ht="15" hidden="false" customHeight="false" outlineLevel="0" collapsed="false">
      <c r="A2780" s="15" t="s">
        <v>2877</v>
      </c>
      <c r="B2780" s="15" t="s">
        <v>94</v>
      </c>
      <c r="C2780" s="15" t="n">
        <v>0</v>
      </c>
      <c r="D2780" s="15" t="s">
        <v>24</v>
      </c>
      <c r="E2780" s="15" t="s">
        <v>24</v>
      </c>
      <c r="F2780" s="15" t="n">
        <v>13</v>
      </c>
      <c r="G2780" s="15" t="s">
        <v>26</v>
      </c>
      <c r="H2780" s="15" t="s">
        <v>24</v>
      </c>
      <c r="I2780" s="15" t="s">
        <v>102</v>
      </c>
      <c r="J2780" s="15" t="s">
        <v>24</v>
      </c>
      <c r="K2780" s="15" t="s">
        <v>26</v>
      </c>
      <c r="L2780" s="15" t="s">
        <v>24</v>
      </c>
      <c r="M2780" s="15" t="s">
        <v>24</v>
      </c>
      <c r="N2780" s="15" t="s">
        <v>24</v>
      </c>
      <c r="O2780" s="15" t="s">
        <v>24</v>
      </c>
      <c r="P2780" s="15" t="s">
        <v>27</v>
      </c>
      <c r="Q2780" s="15" t="s">
        <v>26</v>
      </c>
      <c r="R2780" s="15" t="s">
        <v>17</v>
      </c>
      <c r="S2780" s="18" t="n">
        <v>74.65</v>
      </c>
      <c r="T2780" s="15" t="n">
        <v>966.25</v>
      </c>
      <c r="U2780" s="15" t="s">
        <v>24</v>
      </c>
      <c r="V2780" s="18" t="n">
        <f aca="false">IF(ISNUMBER(T2780),T2780,0)</f>
        <v>966.25</v>
      </c>
      <c r="W2780" s="15" t="n">
        <f aca="false">IF(U2780="Yes",1,0)</f>
        <v>0</v>
      </c>
      <c r="X2780" s="15" t="str">
        <f aca="false">IF(F2780&lt;=12,"0-12 months",IF(F2780&lt;=24,"13-24 months",IF(F2780&lt;=48,"25-48 months","49-72 months")))</f>
        <v>13-24 months</v>
      </c>
      <c r="Y2780" s="15" t="str">
        <f aca="false">IF(C2780=1,"Yes","No")</f>
        <v>No</v>
      </c>
      <c r="Z2780" s="15" t="n">
        <f aca="false">COUNTIF(J2780:O2780,"Yes")</f>
        <v>1</v>
      </c>
      <c r="AA2780" s="18" t="n">
        <f aca="false">S2780*W2780</f>
        <v>0</v>
      </c>
      <c r="AB2780" s="15" t="n">
        <f aca="false">(P2780="Month-to-month")+(I2780="Fiber optic")+(R2780="Electronic check")+(F2780&lt;=12)+(M2780="No")+(J2780="No")</f>
        <v>3</v>
      </c>
      <c r="AC2780" s="15" t="str">
        <f aca="false">IF(AB2780&gt;=5,"High",IF(AB2780&gt;=3,"Medium","Low"))</f>
        <v>Medium</v>
      </c>
    </row>
    <row r="2781" customFormat="false" ht="15" hidden="false" customHeight="false" outlineLevel="0" collapsed="false">
      <c r="A2781" s="15" t="s">
        <v>2878</v>
      </c>
      <c r="B2781" s="15" t="s">
        <v>98</v>
      </c>
      <c r="C2781" s="15" t="n">
        <v>0</v>
      </c>
      <c r="D2781" s="15" t="s">
        <v>24</v>
      </c>
      <c r="E2781" s="15" t="s">
        <v>24</v>
      </c>
      <c r="F2781" s="15" t="n">
        <v>9</v>
      </c>
      <c r="G2781" s="15" t="s">
        <v>26</v>
      </c>
      <c r="H2781" s="15" t="s">
        <v>26</v>
      </c>
      <c r="I2781" s="15" t="s">
        <v>102</v>
      </c>
      <c r="J2781" s="15" t="s">
        <v>24</v>
      </c>
      <c r="K2781" s="15" t="s">
        <v>24</v>
      </c>
      <c r="L2781" s="15" t="s">
        <v>24</v>
      </c>
      <c r="M2781" s="15" t="s">
        <v>24</v>
      </c>
      <c r="N2781" s="15" t="s">
        <v>26</v>
      </c>
      <c r="O2781" s="15" t="s">
        <v>24</v>
      </c>
      <c r="P2781" s="15" t="s">
        <v>25</v>
      </c>
      <c r="Q2781" s="15" t="s">
        <v>26</v>
      </c>
      <c r="R2781" s="15" t="s">
        <v>15</v>
      </c>
      <c r="S2781" s="18" t="n">
        <v>85.35</v>
      </c>
      <c r="T2781" s="15" t="n">
        <v>758.6</v>
      </c>
      <c r="U2781" s="15" t="s">
        <v>26</v>
      </c>
      <c r="V2781" s="18" t="n">
        <f aca="false">IF(ISNUMBER(T2781),T2781,0)</f>
        <v>758.6</v>
      </c>
      <c r="W2781" s="15" t="n">
        <f aca="false">IF(U2781="Yes",1,0)</f>
        <v>1</v>
      </c>
      <c r="X2781" s="15" t="str">
        <f aca="false">IF(F2781&lt;=12,"0-12 months",IF(F2781&lt;=24,"13-24 months",IF(F2781&lt;=48,"25-48 months","49-72 months")))</f>
        <v>0-12 months</v>
      </c>
      <c r="Y2781" s="15" t="str">
        <f aca="false">IF(C2781=1,"Yes","No")</f>
        <v>No</v>
      </c>
      <c r="Z2781" s="15" t="n">
        <f aca="false">COUNTIF(J2781:O2781,"Yes")</f>
        <v>1</v>
      </c>
      <c r="AA2781" s="18" t="n">
        <f aca="false">S2781*W2781</f>
        <v>85.35</v>
      </c>
      <c r="AB2781" s="15" t="n">
        <f aca="false">(P2781="Month-to-month")+(I2781="Fiber optic")+(R2781="Electronic check")+(F2781&lt;=12)+(M2781="No")+(J2781="No")</f>
        <v>6</v>
      </c>
      <c r="AC2781" s="15" t="str">
        <f aca="false">IF(AB2781&gt;=5,"High",IF(AB2781&gt;=3,"Medium","Low"))</f>
        <v>High</v>
      </c>
    </row>
    <row r="2782" customFormat="false" ht="15" hidden="false" customHeight="false" outlineLevel="0" collapsed="false">
      <c r="A2782" s="15" t="s">
        <v>2879</v>
      </c>
      <c r="B2782" s="15" t="s">
        <v>94</v>
      </c>
      <c r="C2782" s="15" t="n">
        <v>0</v>
      </c>
      <c r="D2782" s="15" t="s">
        <v>24</v>
      </c>
      <c r="E2782" s="15" t="s">
        <v>24</v>
      </c>
      <c r="F2782" s="15" t="n">
        <v>25</v>
      </c>
      <c r="G2782" s="15" t="s">
        <v>26</v>
      </c>
      <c r="H2782" s="15" t="s">
        <v>24</v>
      </c>
      <c r="I2782" s="15" t="s">
        <v>96</v>
      </c>
      <c r="J2782" s="15" t="s">
        <v>26</v>
      </c>
      <c r="K2782" s="15" t="s">
        <v>26</v>
      </c>
      <c r="L2782" s="15" t="s">
        <v>26</v>
      </c>
      <c r="M2782" s="15" t="s">
        <v>26</v>
      </c>
      <c r="N2782" s="15" t="s">
        <v>26</v>
      </c>
      <c r="O2782" s="15" t="s">
        <v>24</v>
      </c>
      <c r="P2782" s="15" t="s">
        <v>27</v>
      </c>
      <c r="Q2782" s="15" t="s">
        <v>24</v>
      </c>
      <c r="R2782" s="15" t="s">
        <v>17</v>
      </c>
      <c r="S2782" s="18" t="n">
        <v>74.3</v>
      </c>
      <c r="T2782" s="15" t="n">
        <v>1863.8</v>
      </c>
      <c r="U2782" s="15" t="s">
        <v>26</v>
      </c>
      <c r="V2782" s="18" t="n">
        <f aca="false">IF(ISNUMBER(T2782),T2782,0)</f>
        <v>1863.8</v>
      </c>
      <c r="W2782" s="15" t="n">
        <f aca="false">IF(U2782="Yes",1,0)</f>
        <v>1</v>
      </c>
      <c r="X2782" s="15" t="str">
        <f aca="false">IF(F2782&lt;=12,"0-12 months",IF(F2782&lt;=24,"13-24 months",IF(F2782&lt;=48,"25-48 months","49-72 months")))</f>
        <v>25-48 months</v>
      </c>
      <c r="Y2782" s="15" t="str">
        <f aca="false">IF(C2782=1,"Yes","No")</f>
        <v>No</v>
      </c>
      <c r="Z2782" s="15" t="n">
        <f aca="false">COUNTIF(J2782:O2782,"Yes")</f>
        <v>5</v>
      </c>
      <c r="AA2782" s="18" t="n">
        <f aca="false">S2782*W2782</f>
        <v>74.3</v>
      </c>
      <c r="AB2782" s="15" t="n">
        <f aca="false">(P2782="Month-to-month")+(I2782="Fiber optic")+(R2782="Electronic check")+(F2782&lt;=12)+(M2782="No")+(J2782="No")</f>
        <v>0</v>
      </c>
      <c r="AC2782" s="15" t="str">
        <f aca="false">IF(AB2782&gt;=5,"High",IF(AB2782&gt;=3,"Medium","Low"))</f>
        <v>Low</v>
      </c>
    </row>
    <row r="2783" customFormat="false" ht="15" hidden="false" customHeight="false" outlineLevel="0" collapsed="false">
      <c r="A2783" s="15" t="s">
        <v>2880</v>
      </c>
      <c r="B2783" s="15" t="s">
        <v>98</v>
      </c>
      <c r="C2783" s="15" t="n">
        <v>1</v>
      </c>
      <c r="D2783" s="15" t="s">
        <v>24</v>
      </c>
      <c r="E2783" s="15" t="s">
        <v>24</v>
      </c>
      <c r="F2783" s="15" t="n">
        <v>7</v>
      </c>
      <c r="G2783" s="15" t="s">
        <v>24</v>
      </c>
      <c r="H2783" s="15" t="s">
        <v>95</v>
      </c>
      <c r="I2783" s="15" t="s">
        <v>96</v>
      </c>
      <c r="J2783" s="15" t="s">
        <v>24</v>
      </c>
      <c r="K2783" s="15" t="s">
        <v>26</v>
      </c>
      <c r="L2783" s="15" t="s">
        <v>24</v>
      </c>
      <c r="M2783" s="15" t="s">
        <v>26</v>
      </c>
      <c r="N2783" s="15" t="s">
        <v>24</v>
      </c>
      <c r="O2783" s="15" t="s">
        <v>26</v>
      </c>
      <c r="P2783" s="15" t="s">
        <v>25</v>
      </c>
      <c r="Q2783" s="15" t="s">
        <v>26</v>
      </c>
      <c r="R2783" s="15" t="s">
        <v>15</v>
      </c>
      <c r="S2783" s="18" t="n">
        <v>44.4</v>
      </c>
      <c r="T2783" s="15" t="n">
        <v>265.8</v>
      </c>
      <c r="U2783" s="15" t="s">
        <v>24</v>
      </c>
      <c r="V2783" s="18" t="n">
        <f aca="false">IF(ISNUMBER(T2783),T2783,0)</f>
        <v>265.8</v>
      </c>
      <c r="W2783" s="15" t="n">
        <f aca="false">IF(U2783="Yes",1,0)</f>
        <v>0</v>
      </c>
      <c r="X2783" s="15" t="str">
        <f aca="false">IF(F2783&lt;=12,"0-12 months",IF(F2783&lt;=24,"13-24 months",IF(F2783&lt;=48,"25-48 months","49-72 months")))</f>
        <v>0-12 months</v>
      </c>
      <c r="Y2783" s="15" t="str">
        <f aca="false">IF(C2783=1,"Yes","No")</f>
        <v>Yes</v>
      </c>
      <c r="Z2783" s="15" t="n">
        <f aca="false">COUNTIF(J2783:O2783,"Yes")</f>
        <v>3</v>
      </c>
      <c r="AA2783" s="18" t="n">
        <f aca="false">S2783*W2783</f>
        <v>0</v>
      </c>
      <c r="AB2783" s="15" t="n">
        <f aca="false">(P2783="Month-to-month")+(I2783="Fiber optic")+(R2783="Electronic check")+(F2783&lt;=12)+(M2783="No")+(J2783="No")</f>
        <v>4</v>
      </c>
      <c r="AC2783" s="15" t="str">
        <f aca="false">IF(AB2783&gt;=5,"High",IF(AB2783&gt;=3,"Medium","Low"))</f>
        <v>Medium</v>
      </c>
    </row>
    <row r="2784" customFormat="false" ht="15" hidden="false" customHeight="false" outlineLevel="0" collapsed="false">
      <c r="A2784" s="15" t="s">
        <v>2881</v>
      </c>
      <c r="B2784" s="15" t="s">
        <v>98</v>
      </c>
      <c r="C2784" s="15" t="n">
        <v>0</v>
      </c>
      <c r="D2784" s="15" t="s">
        <v>26</v>
      </c>
      <c r="E2784" s="15" t="s">
        <v>26</v>
      </c>
      <c r="F2784" s="15" t="n">
        <v>38</v>
      </c>
      <c r="G2784" s="15" t="s">
        <v>26</v>
      </c>
      <c r="H2784" s="15" t="s">
        <v>26</v>
      </c>
      <c r="I2784" s="15" t="s">
        <v>96</v>
      </c>
      <c r="J2784" s="15" t="s">
        <v>26</v>
      </c>
      <c r="K2784" s="15" t="s">
        <v>24</v>
      </c>
      <c r="L2784" s="15" t="s">
        <v>26</v>
      </c>
      <c r="M2784" s="15" t="s">
        <v>26</v>
      </c>
      <c r="N2784" s="15" t="s">
        <v>26</v>
      </c>
      <c r="O2784" s="15" t="s">
        <v>26</v>
      </c>
      <c r="P2784" s="15" t="s">
        <v>29</v>
      </c>
      <c r="Q2784" s="15" t="s">
        <v>26</v>
      </c>
      <c r="R2784" s="15" t="s">
        <v>19</v>
      </c>
      <c r="S2784" s="18" t="n">
        <v>85.4</v>
      </c>
      <c r="T2784" s="15" t="n">
        <v>3297</v>
      </c>
      <c r="U2784" s="15" t="s">
        <v>24</v>
      </c>
      <c r="V2784" s="18" t="n">
        <f aca="false">IF(ISNUMBER(T2784),T2784,0)</f>
        <v>3297</v>
      </c>
      <c r="W2784" s="15" t="n">
        <f aca="false">IF(U2784="Yes",1,0)</f>
        <v>0</v>
      </c>
      <c r="X2784" s="15" t="str">
        <f aca="false">IF(F2784&lt;=12,"0-12 months",IF(F2784&lt;=24,"13-24 months",IF(F2784&lt;=48,"25-48 months","49-72 months")))</f>
        <v>25-48 months</v>
      </c>
      <c r="Y2784" s="15" t="str">
        <f aca="false">IF(C2784=1,"Yes","No")</f>
        <v>No</v>
      </c>
      <c r="Z2784" s="15" t="n">
        <f aca="false">COUNTIF(J2784:O2784,"Yes")</f>
        <v>5</v>
      </c>
      <c r="AA2784" s="18" t="n">
        <f aca="false">S2784*W2784</f>
        <v>0</v>
      </c>
      <c r="AB2784" s="15" t="n">
        <f aca="false">(P2784="Month-to-month")+(I2784="Fiber optic")+(R2784="Electronic check")+(F2784&lt;=12)+(M2784="No")+(J2784="No")</f>
        <v>0</v>
      </c>
      <c r="AC2784" s="15" t="str">
        <f aca="false">IF(AB2784&gt;=5,"High",IF(AB2784&gt;=3,"Medium","Low"))</f>
        <v>Low</v>
      </c>
    </row>
    <row r="2785" customFormat="false" ht="15" hidden="false" customHeight="false" outlineLevel="0" collapsed="false">
      <c r="A2785" s="15" t="s">
        <v>2882</v>
      </c>
      <c r="B2785" s="15" t="s">
        <v>94</v>
      </c>
      <c r="C2785" s="15" t="n">
        <v>0</v>
      </c>
      <c r="D2785" s="15" t="s">
        <v>26</v>
      </c>
      <c r="E2785" s="15" t="s">
        <v>24</v>
      </c>
      <c r="F2785" s="15" t="n">
        <v>43</v>
      </c>
      <c r="G2785" s="15" t="s">
        <v>26</v>
      </c>
      <c r="H2785" s="15" t="s">
        <v>26</v>
      </c>
      <c r="I2785" s="15" t="s">
        <v>102</v>
      </c>
      <c r="J2785" s="15" t="s">
        <v>26</v>
      </c>
      <c r="K2785" s="15" t="s">
        <v>26</v>
      </c>
      <c r="L2785" s="15" t="s">
        <v>24</v>
      </c>
      <c r="M2785" s="15" t="s">
        <v>24</v>
      </c>
      <c r="N2785" s="15" t="s">
        <v>24</v>
      </c>
      <c r="O2785" s="15" t="s">
        <v>26</v>
      </c>
      <c r="P2785" s="15" t="s">
        <v>25</v>
      </c>
      <c r="Q2785" s="15" t="s">
        <v>26</v>
      </c>
      <c r="R2785" s="15" t="s">
        <v>15</v>
      </c>
      <c r="S2785" s="18" t="n">
        <v>94.1</v>
      </c>
      <c r="T2785" s="15" t="n">
        <v>4107.3</v>
      </c>
      <c r="U2785" s="15" t="s">
        <v>24</v>
      </c>
      <c r="V2785" s="18" t="n">
        <f aca="false">IF(ISNUMBER(T2785),T2785,0)</f>
        <v>4107.3</v>
      </c>
      <c r="W2785" s="15" t="n">
        <f aca="false">IF(U2785="Yes",1,0)</f>
        <v>0</v>
      </c>
      <c r="X2785" s="15" t="str">
        <f aca="false">IF(F2785&lt;=12,"0-12 months",IF(F2785&lt;=24,"13-24 months",IF(F2785&lt;=48,"25-48 months","49-72 months")))</f>
        <v>25-48 months</v>
      </c>
      <c r="Y2785" s="15" t="str">
        <f aca="false">IF(C2785=1,"Yes","No")</f>
        <v>No</v>
      </c>
      <c r="Z2785" s="15" t="n">
        <f aca="false">COUNTIF(J2785:O2785,"Yes")</f>
        <v>3</v>
      </c>
      <c r="AA2785" s="18" t="n">
        <f aca="false">S2785*W2785</f>
        <v>0</v>
      </c>
      <c r="AB2785" s="15" t="n">
        <f aca="false">(P2785="Month-to-month")+(I2785="Fiber optic")+(R2785="Electronic check")+(F2785&lt;=12)+(M2785="No")+(J2785="No")</f>
        <v>4</v>
      </c>
      <c r="AC2785" s="15" t="str">
        <f aca="false">IF(AB2785&gt;=5,"High",IF(AB2785&gt;=3,"Medium","Low"))</f>
        <v>Medium</v>
      </c>
    </row>
    <row r="2786" customFormat="false" ht="15" hidden="false" customHeight="false" outlineLevel="0" collapsed="false">
      <c r="A2786" s="15" t="s">
        <v>2883</v>
      </c>
      <c r="B2786" s="15" t="s">
        <v>94</v>
      </c>
      <c r="C2786" s="15" t="n">
        <v>0</v>
      </c>
      <c r="D2786" s="15" t="s">
        <v>24</v>
      </c>
      <c r="E2786" s="15" t="s">
        <v>26</v>
      </c>
      <c r="F2786" s="15" t="n">
        <v>4</v>
      </c>
      <c r="G2786" s="15" t="s">
        <v>26</v>
      </c>
      <c r="H2786" s="15" t="s">
        <v>24</v>
      </c>
      <c r="I2786" s="15" t="s">
        <v>102</v>
      </c>
      <c r="J2786" s="15" t="s">
        <v>24</v>
      </c>
      <c r="K2786" s="15" t="s">
        <v>24</v>
      </c>
      <c r="L2786" s="15" t="s">
        <v>26</v>
      </c>
      <c r="M2786" s="15" t="s">
        <v>26</v>
      </c>
      <c r="N2786" s="15" t="s">
        <v>26</v>
      </c>
      <c r="O2786" s="15" t="s">
        <v>26</v>
      </c>
      <c r="P2786" s="15" t="s">
        <v>25</v>
      </c>
      <c r="Q2786" s="15" t="s">
        <v>26</v>
      </c>
      <c r="R2786" s="15" t="s">
        <v>19</v>
      </c>
      <c r="S2786" s="18" t="n">
        <v>98.1</v>
      </c>
      <c r="T2786" s="15" t="n">
        <v>396.3</v>
      </c>
      <c r="U2786" s="15" t="s">
        <v>26</v>
      </c>
      <c r="V2786" s="18" t="n">
        <f aca="false">IF(ISNUMBER(T2786),T2786,0)</f>
        <v>396.3</v>
      </c>
      <c r="W2786" s="15" t="n">
        <f aca="false">IF(U2786="Yes",1,0)</f>
        <v>1</v>
      </c>
      <c r="X2786" s="15" t="str">
        <f aca="false">IF(F2786&lt;=12,"0-12 months",IF(F2786&lt;=24,"13-24 months",IF(F2786&lt;=48,"25-48 months","49-72 months")))</f>
        <v>0-12 months</v>
      </c>
      <c r="Y2786" s="15" t="str">
        <f aca="false">IF(C2786=1,"Yes","No")</f>
        <v>No</v>
      </c>
      <c r="Z2786" s="15" t="n">
        <f aca="false">COUNTIF(J2786:O2786,"Yes")</f>
        <v>4</v>
      </c>
      <c r="AA2786" s="18" t="n">
        <f aca="false">S2786*W2786</f>
        <v>98.1</v>
      </c>
      <c r="AB2786" s="15" t="n">
        <f aca="false">(P2786="Month-to-month")+(I2786="Fiber optic")+(R2786="Electronic check")+(F2786&lt;=12)+(M2786="No")+(J2786="No")</f>
        <v>4</v>
      </c>
      <c r="AC2786" s="15" t="str">
        <f aca="false">IF(AB2786&gt;=5,"High",IF(AB2786&gt;=3,"Medium","Low"))</f>
        <v>Medium</v>
      </c>
    </row>
    <row r="2787" customFormat="false" ht="15" hidden="false" customHeight="false" outlineLevel="0" collapsed="false">
      <c r="A2787" s="15" t="s">
        <v>2884</v>
      </c>
      <c r="B2787" s="15" t="s">
        <v>94</v>
      </c>
      <c r="C2787" s="15" t="n">
        <v>0</v>
      </c>
      <c r="D2787" s="15" t="s">
        <v>24</v>
      </c>
      <c r="E2787" s="15" t="s">
        <v>24</v>
      </c>
      <c r="F2787" s="15" t="n">
        <v>25</v>
      </c>
      <c r="G2787" s="15" t="s">
        <v>26</v>
      </c>
      <c r="H2787" s="15" t="s">
        <v>26</v>
      </c>
      <c r="I2787" s="15" t="s">
        <v>102</v>
      </c>
      <c r="J2787" s="15" t="s">
        <v>24</v>
      </c>
      <c r="K2787" s="15" t="s">
        <v>26</v>
      </c>
      <c r="L2787" s="15" t="s">
        <v>26</v>
      </c>
      <c r="M2787" s="15" t="s">
        <v>26</v>
      </c>
      <c r="N2787" s="15" t="s">
        <v>26</v>
      </c>
      <c r="O2787" s="15" t="s">
        <v>26</v>
      </c>
      <c r="P2787" s="15" t="s">
        <v>29</v>
      </c>
      <c r="Q2787" s="15" t="s">
        <v>24</v>
      </c>
      <c r="R2787" s="15" t="s">
        <v>15</v>
      </c>
      <c r="S2787" s="18" t="n">
        <v>108.9</v>
      </c>
      <c r="T2787" s="15" t="n">
        <v>2809.05</v>
      </c>
      <c r="U2787" s="15" t="s">
        <v>24</v>
      </c>
      <c r="V2787" s="18" t="n">
        <f aca="false">IF(ISNUMBER(T2787),T2787,0)</f>
        <v>2809.05</v>
      </c>
      <c r="W2787" s="15" t="n">
        <f aca="false">IF(U2787="Yes",1,0)</f>
        <v>0</v>
      </c>
      <c r="X2787" s="15" t="str">
        <f aca="false">IF(F2787&lt;=12,"0-12 months",IF(F2787&lt;=24,"13-24 months",IF(F2787&lt;=48,"25-48 months","49-72 months")))</f>
        <v>25-48 months</v>
      </c>
      <c r="Y2787" s="15" t="str">
        <f aca="false">IF(C2787=1,"Yes","No")</f>
        <v>No</v>
      </c>
      <c r="Z2787" s="15" t="n">
        <f aca="false">COUNTIF(J2787:O2787,"Yes")</f>
        <v>5</v>
      </c>
      <c r="AA2787" s="18" t="n">
        <f aca="false">S2787*W2787</f>
        <v>0</v>
      </c>
      <c r="AB2787" s="15" t="n">
        <f aca="false">(P2787="Month-to-month")+(I2787="Fiber optic")+(R2787="Electronic check")+(F2787&lt;=12)+(M2787="No")+(J2787="No")</f>
        <v>3</v>
      </c>
      <c r="AC2787" s="15" t="str">
        <f aca="false">IF(AB2787&gt;=5,"High",IF(AB2787&gt;=3,"Medium","Low"))</f>
        <v>Medium</v>
      </c>
    </row>
    <row r="2788" customFormat="false" ht="15" hidden="false" customHeight="false" outlineLevel="0" collapsed="false">
      <c r="A2788" s="15" t="s">
        <v>2885</v>
      </c>
      <c r="B2788" s="15" t="s">
        <v>98</v>
      </c>
      <c r="C2788" s="15" t="n">
        <v>0</v>
      </c>
      <c r="D2788" s="15" t="s">
        <v>24</v>
      </c>
      <c r="E2788" s="15" t="s">
        <v>26</v>
      </c>
      <c r="F2788" s="15" t="n">
        <v>27</v>
      </c>
      <c r="G2788" s="15" t="s">
        <v>26</v>
      </c>
      <c r="H2788" s="15" t="s">
        <v>24</v>
      </c>
      <c r="I2788" s="15" t="s">
        <v>96</v>
      </c>
      <c r="J2788" s="15" t="s">
        <v>26</v>
      </c>
      <c r="K2788" s="15" t="s">
        <v>26</v>
      </c>
      <c r="L2788" s="15" t="s">
        <v>24</v>
      </c>
      <c r="M2788" s="15" t="s">
        <v>24</v>
      </c>
      <c r="N2788" s="15" t="s">
        <v>24</v>
      </c>
      <c r="O2788" s="15" t="s">
        <v>24</v>
      </c>
      <c r="P2788" s="15" t="s">
        <v>27</v>
      </c>
      <c r="Q2788" s="15" t="s">
        <v>24</v>
      </c>
      <c r="R2788" s="15" t="s">
        <v>17</v>
      </c>
      <c r="S2788" s="18" t="n">
        <v>56.2</v>
      </c>
      <c r="T2788" s="15" t="n">
        <v>1567.55</v>
      </c>
      <c r="U2788" s="15" t="s">
        <v>24</v>
      </c>
      <c r="V2788" s="18" t="n">
        <f aca="false">IF(ISNUMBER(T2788),T2788,0)</f>
        <v>1567.55</v>
      </c>
      <c r="W2788" s="15" t="n">
        <f aca="false">IF(U2788="Yes",1,0)</f>
        <v>0</v>
      </c>
      <c r="X2788" s="15" t="str">
        <f aca="false">IF(F2788&lt;=12,"0-12 months",IF(F2788&lt;=24,"13-24 months",IF(F2788&lt;=48,"25-48 months","49-72 months")))</f>
        <v>25-48 months</v>
      </c>
      <c r="Y2788" s="15" t="str">
        <f aca="false">IF(C2788=1,"Yes","No")</f>
        <v>No</v>
      </c>
      <c r="Z2788" s="15" t="n">
        <f aca="false">COUNTIF(J2788:O2788,"Yes")</f>
        <v>2</v>
      </c>
      <c r="AA2788" s="18" t="n">
        <f aca="false">S2788*W2788</f>
        <v>0</v>
      </c>
      <c r="AB2788" s="15" t="n">
        <f aca="false">(P2788="Month-to-month")+(I2788="Fiber optic")+(R2788="Electronic check")+(F2788&lt;=12)+(M2788="No")+(J2788="No")</f>
        <v>1</v>
      </c>
      <c r="AC2788" s="15" t="str">
        <f aca="false">IF(AB2788&gt;=5,"High",IF(AB2788&gt;=3,"Medium","Low"))</f>
        <v>Low</v>
      </c>
    </row>
    <row r="2789" customFormat="false" ht="15" hidden="false" customHeight="false" outlineLevel="0" collapsed="false">
      <c r="A2789" s="15" t="s">
        <v>2886</v>
      </c>
      <c r="B2789" s="15" t="s">
        <v>98</v>
      </c>
      <c r="C2789" s="15" t="n">
        <v>0</v>
      </c>
      <c r="D2789" s="15" t="s">
        <v>26</v>
      </c>
      <c r="E2789" s="15" t="s">
        <v>26</v>
      </c>
      <c r="F2789" s="15" t="n">
        <v>72</v>
      </c>
      <c r="G2789" s="15" t="s">
        <v>26</v>
      </c>
      <c r="H2789" s="15" t="s">
        <v>26</v>
      </c>
      <c r="I2789" s="15" t="s">
        <v>24</v>
      </c>
      <c r="J2789" s="15" t="s">
        <v>28</v>
      </c>
      <c r="K2789" s="15" t="s">
        <v>28</v>
      </c>
      <c r="L2789" s="15" t="s">
        <v>28</v>
      </c>
      <c r="M2789" s="15" t="s">
        <v>28</v>
      </c>
      <c r="N2789" s="15" t="s">
        <v>28</v>
      </c>
      <c r="O2789" s="15" t="s">
        <v>28</v>
      </c>
      <c r="P2789" s="15" t="s">
        <v>29</v>
      </c>
      <c r="Q2789" s="15" t="s">
        <v>24</v>
      </c>
      <c r="R2789" s="15" t="s">
        <v>17</v>
      </c>
      <c r="S2789" s="18" t="n">
        <v>26.1</v>
      </c>
      <c r="T2789" s="15" t="n">
        <v>1851.45</v>
      </c>
      <c r="U2789" s="15" t="s">
        <v>24</v>
      </c>
      <c r="V2789" s="18" t="n">
        <f aca="false">IF(ISNUMBER(T2789),T2789,0)</f>
        <v>1851.45</v>
      </c>
      <c r="W2789" s="15" t="n">
        <f aca="false">IF(U2789="Yes",1,0)</f>
        <v>0</v>
      </c>
      <c r="X2789" s="15" t="str">
        <f aca="false">IF(F2789&lt;=12,"0-12 months",IF(F2789&lt;=24,"13-24 months",IF(F2789&lt;=48,"25-48 months","49-72 months")))</f>
        <v>49-72 months</v>
      </c>
      <c r="Y2789" s="15" t="str">
        <f aca="false">IF(C2789=1,"Yes","No")</f>
        <v>No</v>
      </c>
      <c r="Z2789" s="15" t="n">
        <f aca="false">COUNTIF(J2789:O2789,"Yes")</f>
        <v>0</v>
      </c>
      <c r="AA2789" s="18" t="n">
        <f aca="false">S2789*W2789</f>
        <v>0</v>
      </c>
      <c r="AB2789" s="15" t="n">
        <f aca="false">(P2789="Month-to-month")+(I2789="Fiber optic")+(R2789="Electronic check")+(F2789&lt;=12)+(M2789="No")+(J2789="No")</f>
        <v>0</v>
      </c>
      <c r="AC2789" s="15" t="str">
        <f aca="false">IF(AB2789&gt;=5,"High",IF(AB2789&gt;=3,"Medium","Low"))</f>
        <v>Low</v>
      </c>
    </row>
    <row r="2790" customFormat="false" ht="15" hidden="false" customHeight="false" outlineLevel="0" collapsed="false">
      <c r="A2790" s="15" t="s">
        <v>2887</v>
      </c>
      <c r="B2790" s="15" t="s">
        <v>98</v>
      </c>
      <c r="C2790" s="15" t="n">
        <v>0</v>
      </c>
      <c r="D2790" s="15" t="s">
        <v>24</v>
      </c>
      <c r="E2790" s="15" t="s">
        <v>26</v>
      </c>
      <c r="F2790" s="15" t="n">
        <v>71</v>
      </c>
      <c r="G2790" s="15" t="s">
        <v>26</v>
      </c>
      <c r="H2790" s="15" t="s">
        <v>26</v>
      </c>
      <c r="I2790" s="15" t="s">
        <v>102</v>
      </c>
      <c r="J2790" s="15" t="s">
        <v>26</v>
      </c>
      <c r="K2790" s="15" t="s">
        <v>26</v>
      </c>
      <c r="L2790" s="15" t="s">
        <v>24</v>
      </c>
      <c r="M2790" s="15" t="s">
        <v>24</v>
      </c>
      <c r="N2790" s="15" t="s">
        <v>24</v>
      </c>
      <c r="O2790" s="15" t="s">
        <v>24</v>
      </c>
      <c r="P2790" s="15" t="s">
        <v>27</v>
      </c>
      <c r="Q2790" s="15" t="s">
        <v>26</v>
      </c>
      <c r="R2790" s="15" t="s">
        <v>21</v>
      </c>
      <c r="S2790" s="18" t="n">
        <v>85.45</v>
      </c>
      <c r="T2790" s="15" t="n">
        <v>6028.95</v>
      </c>
      <c r="U2790" s="15" t="s">
        <v>24</v>
      </c>
      <c r="V2790" s="18" t="n">
        <f aca="false">IF(ISNUMBER(T2790),T2790,0)</f>
        <v>6028.95</v>
      </c>
      <c r="W2790" s="15" t="n">
        <f aca="false">IF(U2790="Yes",1,0)</f>
        <v>0</v>
      </c>
      <c r="X2790" s="15" t="str">
        <f aca="false">IF(F2790&lt;=12,"0-12 months",IF(F2790&lt;=24,"13-24 months",IF(F2790&lt;=48,"25-48 months","49-72 months")))</f>
        <v>49-72 months</v>
      </c>
      <c r="Y2790" s="15" t="str">
        <f aca="false">IF(C2790=1,"Yes","No")</f>
        <v>No</v>
      </c>
      <c r="Z2790" s="15" t="n">
        <f aca="false">COUNTIF(J2790:O2790,"Yes")</f>
        <v>2</v>
      </c>
      <c r="AA2790" s="18" t="n">
        <f aca="false">S2790*W2790</f>
        <v>0</v>
      </c>
      <c r="AB2790" s="15" t="n">
        <f aca="false">(P2790="Month-to-month")+(I2790="Fiber optic")+(R2790="Electronic check")+(F2790&lt;=12)+(M2790="No")+(J2790="No")</f>
        <v>2</v>
      </c>
      <c r="AC2790" s="15" t="str">
        <f aca="false">IF(AB2790&gt;=5,"High",IF(AB2790&gt;=3,"Medium","Low"))</f>
        <v>Low</v>
      </c>
    </row>
    <row r="2791" customFormat="false" ht="15" hidden="false" customHeight="false" outlineLevel="0" collapsed="false">
      <c r="A2791" s="15" t="s">
        <v>2888</v>
      </c>
      <c r="B2791" s="15" t="s">
        <v>94</v>
      </c>
      <c r="C2791" s="15" t="n">
        <v>0</v>
      </c>
      <c r="D2791" s="15" t="s">
        <v>24</v>
      </c>
      <c r="E2791" s="15" t="s">
        <v>24</v>
      </c>
      <c r="F2791" s="15" t="n">
        <v>24</v>
      </c>
      <c r="G2791" s="15" t="s">
        <v>26</v>
      </c>
      <c r="H2791" s="15" t="s">
        <v>26</v>
      </c>
      <c r="I2791" s="15" t="s">
        <v>102</v>
      </c>
      <c r="J2791" s="15" t="s">
        <v>24</v>
      </c>
      <c r="K2791" s="15" t="s">
        <v>24</v>
      </c>
      <c r="L2791" s="15" t="s">
        <v>26</v>
      </c>
      <c r="M2791" s="15" t="s">
        <v>24</v>
      </c>
      <c r="N2791" s="15" t="s">
        <v>26</v>
      </c>
      <c r="O2791" s="15" t="s">
        <v>24</v>
      </c>
      <c r="P2791" s="15" t="s">
        <v>25</v>
      </c>
      <c r="Q2791" s="15" t="s">
        <v>26</v>
      </c>
      <c r="R2791" s="15" t="s">
        <v>21</v>
      </c>
      <c r="S2791" s="18" t="n">
        <v>88.95</v>
      </c>
      <c r="T2791" s="15" t="n">
        <v>2072.75</v>
      </c>
      <c r="U2791" s="15" t="s">
        <v>24</v>
      </c>
      <c r="V2791" s="18" t="n">
        <f aca="false">IF(ISNUMBER(T2791),T2791,0)</f>
        <v>2072.75</v>
      </c>
      <c r="W2791" s="15" t="n">
        <f aca="false">IF(U2791="Yes",1,0)</f>
        <v>0</v>
      </c>
      <c r="X2791" s="15" t="str">
        <f aca="false">IF(F2791&lt;=12,"0-12 months",IF(F2791&lt;=24,"13-24 months",IF(F2791&lt;=48,"25-48 months","49-72 months")))</f>
        <v>13-24 months</v>
      </c>
      <c r="Y2791" s="15" t="str">
        <f aca="false">IF(C2791=1,"Yes","No")</f>
        <v>No</v>
      </c>
      <c r="Z2791" s="15" t="n">
        <f aca="false">COUNTIF(J2791:O2791,"Yes")</f>
        <v>2</v>
      </c>
      <c r="AA2791" s="18" t="n">
        <f aca="false">S2791*W2791</f>
        <v>0</v>
      </c>
      <c r="AB2791" s="15" t="n">
        <f aca="false">(P2791="Month-to-month")+(I2791="Fiber optic")+(R2791="Electronic check")+(F2791&lt;=12)+(M2791="No")+(J2791="No")</f>
        <v>4</v>
      </c>
      <c r="AC2791" s="15" t="str">
        <f aca="false">IF(AB2791&gt;=5,"High",IF(AB2791&gt;=3,"Medium","Low"))</f>
        <v>Medium</v>
      </c>
    </row>
    <row r="2792" customFormat="false" ht="15" hidden="false" customHeight="false" outlineLevel="0" collapsed="false">
      <c r="A2792" s="15" t="s">
        <v>2889</v>
      </c>
      <c r="B2792" s="15" t="s">
        <v>94</v>
      </c>
      <c r="C2792" s="15" t="n">
        <v>0</v>
      </c>
      <c r="D2792" s="15" t="s">
        <v>24</v>
      </c>
      <c r="E2792" s="15" t="s">
        <v>24</v>
      </c>
      <c r="F2792" s="15" t="n">
        <v>50</v>
      </c>
      <c r="G2792" s="15" t="s">
        <v>26</v>
      </c>
      <c r="H2792" s="15" t="s">
        <v>26</v>
      </c>
      <c r="I2792" s="15" t="s">
        <v>102</v>
      </c>
      <c r="J2792" s="15" t="s">
        <v>26</v>
      </c>
      <c r="K2792" s="15" t="s">
        <v>26</v>
      </c>
      <c r="L2792" s="15" t="s">
        <v>24</v>
      </c>
      <c r="M2792" s="15" t="s">
        <v>26</v>
      </c>
      <c r="N2792" s="15" t="s">
        <v>26</v>
      </c>
      <c r="O2792" s="15" t="s">
        <v>26</v>
      </c>
      <c r="P2792" s="15" t="s">
        <v>29</v>
      </c>
      <c r="Q2792" s="15" t="s">
        <v>26</v>
      </c>
      <c r="R2792" s="15" t="s">
        <v>15</v>
      </c>
      <c r="S2792" s="18" t="n">
        <v>109.65</v>
      </c>
      <c r="T2792" s="15" t="n">
        <v>5551.15</v>
      </c>
      <c r="U2792" s="15" t="s">
        <v>26</v>
      </c>
      <c r="V2792" s="18" t="n">
        <f aca="false">IF(ISNUMBER(T2792),T2792,0)</f>
        <v>5551.15</v>
      </c>
      <c r="W2792" s="15" t="n">
        <f aca="false">IF(U2792="Yes",1,0)</f>
        <v>1</v>
      </c>
      <c r="X2792" s="15" t="str">
        <f aca="false">IF(F2792&lt;=12,"0-12 months",IF(F2792&lt;=24,"13-24 months",IF(F2792&lt;=48,"25-48 months","49-72 months")))</f>
        <v>49-72 months</v>
      </c>
      <c r="Y2792" s="15" t="str">
        <f aca="false">IF(C2792=1,"Yes","No")</f>
        <v>No</v>
      </c>
      <c r="Z2792" s="15" t="n">
        <f aca="false">COUNTIF(J2792:O2792,"Yes")</f>
        <v>5</v>
      </c>
      <c r="AA2792" s="18" t="n">
        <f aca="false">S2792*W2792</f>
        <v>109.65</v>
      </c>
      <c r="AB2792" s="15" t="n">
        <f aca="false">(P2792="Month-to-month")+(I2792="Fiber optic")+(R2792="Electronic check")+(F2792&lt;=12)+(M2792="No")+(J2792="No")</f>
        <v>2</v>
      </c>
      <c r="AC2792" s="15" t="str">
        <f aca="false">IF(AB2792&gt;=5,"High",IF(AB2792&gt;=3,"Medium","Low"))</f>
        <v>Low</v>
      </c>
    </row>
    <row r="2793" customFormat="false" ht="15" hidden="false" customHeight="false" outlineLevel="0" collapsed="false">
      <c r="A2793" s="15" t="s">
        <v>2890</v>
      </c>
      <c r="B2793" s="15" t="s">
        <v>98</v>
      </c>
      <c r="C2793" s="15" t="n">
        <v>0</v>
      </c>
      <c r="D2793" s="15" t="s">
        <v>24</v>
      </c>
      <c r="E2793" s="15" t="s">
        <v>24</v>
      </c>
      <c r="F2793" s="15" t="n">
        <v>57</v>
      </c>
      <c r="G2793" s="15" t="s">
        <v>26</v>
      </c>
      <c r="H2793" s="15" t="s">
        <v>24</v>
      </c>
      <c r="I2793" s="15" t="s">
        <v>96</v>
      </c>
      <c r="J2793" s="15" t="s">
        <v>26</v>
      </c>
      <c r="K2793" s="15" t="s">
        <v>24</v>
      </c>
      <c r="L2793" s="15" t="s">
        <v>26</v>
      </c>
      <c r="M2793" s="15" t="s">
        <v>24</v>
      </c>
      <c r="N2793" s="15" t="s">
        <v>26</v>
      </c>
      <c r="O2793" s="15" t="s">
        <v>26</v>
      </c>
      <c r="P2793" s="15" t="s">
        <v>29</v>
      </c>
      <c r="Q2793" s="15" t="s">
        <v>26</v>
      </c>
      <c r="R2793" s="15" t="s">
        <v>19</v>
      </c>
      <c r="S2793" s="18" t="n">
        <v>74.35</v>
      </c>
      <c r="T2793" s="15" t="n">
        <v>4317.35</v>
      </c>
      <c r="U2793" s="15" t="s">
        <v>24</v>
      </c>
      <c r="V2793" s="18" t="n">
        <f aca="false">IF(ISNUMBER(T2793),T2793,0)</f>
        <v>4317.35</v>
      </c>
      <c r="W2793" s="15" t="n">
        <f aca="false">IF(U2793="Yes",1,0)</f>
        <v>0</v>
      </c>
      <c r="X2793" s="15" t="str">
        <f aca="false">IF(F2793&lt;=12,"0-12 months",IF(F2793&lt;=24,"13-24 months",IF(F2793&lt;=48,"25-48 months","49-72 months")))</f>
        <v>49-72 months</v>
      </c>
      <c r="Y2793" s="15" t="str">
        <f aca="false">IF(C2793=1,"Yes","No")</f>
        <v>No</v>
      </c>
      <c r="Z2793" s="15" t="n">
        <f aca="false">COUNTIF(J2793:O2793,"Yes")</f>
        <v>4</v>
      </c>
      <c r="AA2793" s="18" t="n">
        <f aca="false">S2793*W2793</f>
        <v>0</v>
      </c>
      <c r="AB2793" s="15" t="n">
        <f aca="false">(P2793="Month-to-month")+(I2793="Fiber optic")+(R2793="Electronic check")+(F2793&lt;=12)+(M2793="No")+(J2793="No")</f>
        <v>1</v>
      </c>
      <c r="AC2793" s="15" t="str">
        <f aca="false">IF(AB2793&gt;=5,"High",IF(AB2793&gt;=3,"Medium","Low"))</f>
        <v>Low</v>
      </c>
    </row>
    <row r="2794" customFormat="false" ht="15" hidden="false" customHeight="false" outlineLevel="0" collapsed="false">
      <c r="A2794" s="15" t="s">
        <v>2891</v>
      </c>
      <c r="B2794" s="15" t="s">
        <v>94</v>
      </c>
      <c r="C2794" s="15" t="n">
        <v>0</v>
      </c>
      <c r="D2794" s="15" t="s">
        <v>24</v>
      </c>
      <c r="E2794" s="15" t="s">
        <v>24</v>
      </c>
      <c r="F2794" s="15" t="n">
        <v>15</v>
      </c>
      <c r="G2794" s="15" t="s">
        <v>26</v>
      </c>
      <c r="H2794" s="15" t="s">
        <v>24</v>
      </c>
      <c r="I2794" s="15" t="s">
        <v>96</v>
      </c>
      <c r="J2794" s="15" t="s">
        <v>24</v>
      </c>
      <c r="K2794" s="15" t="s">
        <v>26</v>
      </c>
      <c r="L2794" s="15" t="s">
        <v>24</v>
      </c>
      <c r="M2794" s="15" t="s">
        <v>24</v>
      </c>
      <c r="N2794" s="15" t="s">
        <v>24</v>
      </c>
      <c r="O2794" s="15" t="s">
        <v>24</v>
      </c>
      <c r="P2794" s="15" t="s">
        <v>25</v>
      </c>
      <c r="Q2794" s="15" t="s">
        <v>24</v>
      </c>
      <c r="R2794" s="15" t="s">
        <v>15</v>
      </c>
      <c r="S2794" s="18" t="n">
        <v>48.85</v>
      </c>
      <c r="T2794" s="15" t="n">
        <v>736.8</v>
      </c>
      <c r="U2794" s="15" t="s">
        <v>24</v>
      </c>
      <c r="V2794" s="18" t="n">
        <f aca="false">IF(ISNUMBER(T2794),T2794,0)</f>
        <v>736.8</v>
      </c>
      <c r="W2794" s="15" t="n">
        <f aca="false">IF(U2794="Yes",1,0)</f>
        <v>0</v>
      </c>
      <c r="X2794" s="15" t="str">
        <f aca="false">IF(F2794&lt;=12,"0-12 months",IF(F2794&lt;=24,"13-24 months",IF(F2794&lt;=48,"25-48 months","49-72 months")))</f>
        <v>13-24 months</v>
      </c>
      <c r="Y2794" s="15" t="str">
        <f aca="false">IF(C2794=1,"Yes","No")</f>
        <v>No</v>
      </c>
      <c r="Z2794" s="15" t="n">
        <f aca="false">COUNTIF(J2794:O2794,"Yes")</f>
        <v>1</v>
      </c>
      <c r="AA2794" s="18" t="n">
        <f aca="false">S2794*W2794</f>
        <v>0</v>
      </c>
      <c r="AB2794" s="15" t="n">
        <f aca="false">(P2794="Month-to-month")+(I2794="Fiber optic")+(R2794="Electronic check")+(F2794&lt;=12)+(M2794="No")+(J2794="No")</f>
        <v>4</v>
      </c>
      <c r="AC2794" s="15" t="str">
        <f aca="false">IF(AB2794&gt;=5,"High",IF(AB2794&gt;=3,"Medium","Low"))</f>
        <v>Medium</v>
      </c>
    </row>
    <row r="2795" customFormat="false" ht="15" hidden="false" customHeight="false" outlineLevel="0" collapsed="false">
      <c r="A2795" s="15" t="s">
        <v>2892</v>
      </c>
      <c r="B2795" s="15" t="s">
        <v>98</v>
      </c>
      <c r="C2795" s="15" t="n">
        <v>0</v>
      </c>
      <c r="D2795" s="15" t="s">
        <v>24</v>
      </c>
      <c r="E2795" s="15" t="s">
        <v>24</v>
      </c>
      <c r="F2795" s="15" t="n">
        <v>4</v>
      </c>
      <c r="G2795" s="15" t="s">
        <v>26</v>
      </c>
      <c r="H2795" s="15" t="s">
        <v>26</v>
      </c>
      <c r="I2795" s="15" t="s">
        <v>102</v>
      </c>
      <c r="J2795" s="15" t="s">
        <v>26</v>
      </c>
      <c r="K2795" s="15" t="s">
        <v>24</v>
      </c>
      <c r="L2795" s="15" t="s">
        <v>24</v>
      </c>
      <c r="M2795" s="15" t="s">
        <v>24</v>
      </c>
      <c r="N2795" s="15" t="s">
        <v>24</v>
      </c>
      <c r="O2795" s="15" t="s">
        <v>24</v>
      </c>
      <c r="P2795" s="15" t="s">
        <v>25</v>
      </c>
      <c r="Q2795" s="15" t="s">
        <v>26</v>
      </c>
      <c r="R2795" s="15" t="s">
        <v>15</v>
      </c>
      <c r="S2795" s="18" t="n">
        <v>80.1</v>
      </c>
      <c r="T2795" s="15" t="n">
        <v>336.15</v>
      </c>
      <c r="U2795" s="15" t="s">
        <v>24</v>
      </c>
      <c r="V2795" s="18" t="n">
        <f aca="false">IF(ISNUMBER(T2795),T2795,0)</f>
        <v>336.15</v>
      </c>
      <c r="W2795" s="15" t="n">
        <f aca="false">IF(U2795="Yes",1,0)</f>
        <v>0</v>
      </c>
      <c r="X2795" s="15" t="str">
        <f aca="false">IF(F2795&lt;=12,"0-12 months",IF(F2795&lt;=24,"13-24 months",IF(F2795&lt;=48,"25-48 months","49-72 months")))</f>
        <v>0-12 months</v>
      </c>
      <c r="Y2795" s="15" t="str">
        <f aca="false">IF(C2795=1,"Yes","No")</f>
        <v>No</v>
      </c>
      <c r="Z2795" s="15" t="n">
        <f aca="false">COUNTIF(J2795:O2795,"Yes")</f>
        <v>1</v>
      </c>
      <c r="AA2795" s="18" t="n">
        <f aca="false">S2795*W2795</f>
        <v>0</v>
      </c>
      <c r="AB2795" s="15" t="n">
        <f aca="false">(P2795="Month-to-month")+(I2795="Fiber optic")+(R2795="Electronic check")+(F2795&lt;=12)+(M2795="No")+(J2795="No")</f>
        <v>5</v>
      </c>
      <c r="AC2795" s="15" t="str">
        <f aca="false">IF(AB2795&gt;=5,"High",IF(AB2795&gt;=3,"Medium","Low"))</f>
        <v>High</v>
      </c>
    </row>
    <row r="2796" customFormat="false" ht="15" hidden="false" customHeight="false" outlineLevel="0" collapsed="false">
      <c r="A2796" s="15" t="s">
        <v>2893</v>
      </c>
      <c r="B2796" s="15" t="s">
        <v>94</v>
      </c>
      <c r="C2796" s="15" t="n">
        <v>0</v>
      </c>
      <c r="D2796" s="15" t="s">
        <v>24</v>
      </c>
      <c r="E2796" s="15" t="s">
        <v>24</v>
      </c>
      <c r="F2796" s="15" t="n">
        <v>28</v>
      </c>
      <c r="G2796" s="15" t="s">
        <v>26</v>
      </c>
      <c r="H2796" s="15" t="s">
        <v>24</v>
      </c>
      <c r="I2796" s="15" t="s">
        <v>96</v>
      </c>
      <c r="J2796" s="15" t="s">
        <v>26</v>
      </c>
      <c r="K2796" s="15" t="s">
        <v>26</v>
      </c>
      <c r="L2796" s="15" t="s">
        <v>24</v>
      </c>
      <c r="M2796" s="15" t="s">
        <v>24</v>
      </c>
      <c r="N2796" s="15" t="s">
        <v>24</v>
      </c>
      <c r="O2796" s="15" t="s">
        <v>24</v>
      </c>
      <c r="P2796" s="15" t="s">
        <v>25</v>
      </c>
      <c r="Q2796" s="15" t="s">
        <v>24</v>
      </c>
      <c r="R2796" s="15" t="s">
        <v>15</v>
      </c>
      <c r="S2796" s="18" t="n">
        <v>56.05</v>
      </c>
      <c r="T2796" s="15" t="n">
        <v>1522.65</v>
      </c>
      <c r="U2796" s="15" t="s">
        <v>24</v>
      </c>
      <c r="V2796" s="18" t="n">
        <f aca="false">IF(ISNUMBER(T2796),T2796,0)</f>
        <v>1522.65</v>
      </c>
      <c r="W2796" s="15" t="n">
        <f aca="false">IF(U2796="Yes",1,0)</f>
        <v>0</v>
      </c>
      <c r="X2796" s="15" t="str">
        <f aca="false">IF(F2796&lt;=12,"0-12 months",IF(F2796&lt;=24,"13-24 months",IF(F2796&lt;=48,"25-48 months","49-72 months")))</f>
        <v>25-48 months</v>
      </c>
      <c r="Y2796" s="15" t="str">
        <f aca="false">IF(C2796=1,"Yes","No")</f>
        <v>No</v>
      </c>
      <c r="Z2796" s="15" t="n">
        <f aca="false">COUNTIF(J2796:O2796,"Yes")</f>
        <v>2</v>
      </c>
      <c r="AA2796" s="18" t="n">
        <f aca="false">S2796*W2796</f>
        <v>0</v>
      </c>
      <c r="AB2796" s="15" t="n">
        <f aca="false">(P2796="Month-to-month")+(I2796="Fiber optic")+(R2796="Electronic check")+(F2796&lt;=12)+(M2796="No")+(J2796="No")</f>
        <v>3</v>
      </c>
      <c r="AC2796" s="15" t="str">
        <f aca="false">IF(AB2796&gt;=5,"High",IF(AB2796&gt;=3,"Medium","Low"))</f>
        <v>Medium</v>
      </c>
    </row>
    <row r="2797" customFormat="false" ht="15" hidden="false" customHeight="false" outlineLevel="0" collapsed="false">
      <c r="A2797" s="15" t="s">
        <v>2894</v>
      </c>
      <c r="B2797" s="15" t="s">
        <v>94</v>
      </c>
      <c r="C2797" s="15" t="n">
        <v>1</v>
      </c>
      <c r="D2797" s="15" t="s">
        <v>24</v>
      </c>
      <c r="E2797" s="15" t="s">
        <v>24</v>
      </c>
      <c r="F2797" s="15" t="n">
        <v>9</v>
      </c>
      <c r="G2797" s="15" t="s">
        <v>26</v>
      </c>
      <c r="H2797" s="15" t="s">
        <v>26</v>
      </c>
      <c r="I2797" s="15" t="s">
        <v>102</v>
      </c>
      <c r="J2797" s="15" t="s">
        <v>24</v>
      </c>
      <c r="K2797" s="15" t="s">
        <v>24</v>
      </c>
      <c r="L2797" s="15" t="s">
        <v>24</v>
      </c>
      <c r="M2797" s="15" t="s">
        <v>24</v>
      </c>
      <c r="N2797" s="15" t="s">
        <v>24</v>
      </c>
      <c r="O2797" s="15" t="s">
        <v>24</v>
      </c>
      <c r="P2797" s="15" t="s">
        <v>25</v>
      </c>
      <c r="Q2797" s="15" t="s">
        <v>26</v>
      </c>
      <c r="R2797" s="15" t="s">
        <v>15</v>
      </c>
      <c r="S2797" s="18" t="n">
        <v>74.55</v>
      </c>
      <c r="T2797" s="15" t="n">
        <v>622.9</v>
      </c>
      <c r="U2797" s="15" t="s">
        <v>26</v>
      </c>
      <c r="V2797" s="18" t="n">
        <f aca="false">IF(ISNUMBER(T2797),T2797,0)</f>
        <v>622.9</v>
      </c>
      <c r="W2797" s="15" t="n">
        <f aca="false">IF(U2797="Yes",1,0)</f>
        <v>1</v>
      </c>
      <c r="X2797" s="15" t="str">
        <f aca="false">IF(F2797&lt;=12,"0-12 months",IF(F2797&lt;=24,"13-24 months",IF(F2797&lt;=48,"25-48 months","49-72 months")))</f>
        <v>0-12 months</v>
      </c>
      <c r="Y2797" s="15" t="str">
        <f aca="false">IF(C2797=1,"Yes","No")</f>
        <v>Yes</v>
      </c>
      <c r="Z2797" s="15" t="n">
        <f aca="false">COUNTIF(J2797:O2797,"Yes")</f>
        <v>0</v>
      </c>
      <c r="AA2797" s="18" t="n">
        <f aca="false">S2797*W2797</f>
        <v>74.55</v>
      </c>
      <c r="AB2797" s="15" t="n">
        <f aca="false">(P2797="Month-to-month")+(I2797="Fiber optic")+(R2797="Electronic check")+(F2797&lt;=12)+(M2797="No")+(J2797="No")</f>
        <v>6</v>
      </c>
      <c r="AC2797" s="15" t="str">
        <f aca="false">IF(AB2797&gt;=5,"High",IF(AB2797&gt;=3,"Medium","Low"))</f>
        <v>High</v>
      </c>
    </row>
    <row r="2798" customFormat="false" ht="15" hidden="false" customHeight="false" outlineLevel="0" collapsed="false">
      <c r="A2798" s="15" t="s">
        <v>2895</v>
      </c>
      <c r="B2798" s="15" t="s">
        <v>94</v>
      </c>
      <c r="C2798" s="15" t="n">
        <v>0</v>
      </c>
      <c r="D2798" s="15" t="s">
        <v>26</v>
      </c>
      <c r="E2798" s="15" t="s">
        <v>24</v>
      </c>
      <c r="F2798" s="15" t="n">
        <v>55</v>
      </c>
      <c r="G2798" s="15" t="s">
        <v>26</v>
      </c>
      <c r="H2798" s="15" t="s">
        <v>26</v>
      </c>
      <c r="I2798" s="15" t="s">
        <v>102</v>
      </c>
      <c r="J2798" s="15" t="s">
        <v>26</v>
      </c>
      <c r="K2798" s="15" t="s">
        <v>24</v>
      </c>
      <c r="L2798" s="15" t="s">
        <v>24</v>
      </c>
      <c r="M2798" s="15" t="s">
        <v>24</v>
      </c>
      <c r="N2798" s="15" t="s">
        <v>26</v>
      </c>
      <c r="O2798" s="15" t="s">
        <v>24</v>
      </c>
      <c r="P2798" s="15" t="s">
        <v>25</v>
      </c>
      <c r="Q2798" s="15" t="s">
        <v>26</v>
      </c>
      <c r="R2798" s="15" t="s">
        <v>19</v>
      </c>
      <c r="S2798" s="18" t="n">
        <v>89.8</v>
      </c>
      <c r="T2798" s="15" t="n">
        <v>4959.6</v>
      </c>
      <c r="U2798" s="15" t="s">
        <v>24</v>
      </c>
      <c r="V2798" s="18" t="n">
        <f aca="false">IF(ISNUMBER(T2798),T2798,0)</f>
        <v>4959.6</v>
      </c>
      <c r="W2798" s="15" t="n">
        <f aca="false">IF(U2798="Yes",1,0)</f>
        <v>0</v>
      </c>
      <c r="X2798" s="15" t="str">
        <f aca="false">IF(F2798&lt;=12,"0-12 months",IF(F2798&lt;=24,"13-24 months",IF(F2798&lt;=48,"25-48 months","49-72 months")))</f>
        <v>49-72 months</v>
      </c>
      <c r="Y2798" s="15" t="str">
        <f aca="false">IF(C2798=1,"Yes","No")</f>
        <v>No</v>
      </c>
      <c r="Z2798" s="15" t="n">
        <f aca="false">COUNTIF(J2798:O2798,"Yes")</f>
        <v>2</v>
      </c>
      <c r="AA2798" s="18" t="n">
        <f aca="false">S2798*W2798</f>
        <v>0</v>
      </c>
      <c r="AB2798" s="15" t="n">
        <f aca="false">(P2798="Month-to-month")+(I2798="Fiber optic")+(R2798="Electronic check")+(F2798&lt;=12)+(M2798="No")+(J2798="No")</f>
        <v>3</v>
      </c>
      <c r="AC2798" s="15" t="str">
        <f aca="false">IF(AB2798&gt;=5,"High",IF(AB2798&gt;=3,"Medium","Low"))</f>
        <v>Medium</v>
      </c>
    </row>
    <row r="2799" customFormat="false" ht="15" hidden="false" customHeight="false" outlineLevel="0" collapsed="false">
      <c r="A2799" s="15" t="s">
        <v>2896</v>
      </c>
      <c r="B2799" s="15" t="s">
        <v>98</v>
      </c>
      <c r="C2799" s="15" t="n">
        <v>0</v>
      </c>
      <c r="D2799" s="15" t="s">
        <v>24</v>
      </c>
      <c r="E2799" s="15" t="s">
        <v>24</v>
      </c>
      <c r="F2799" s="15" t="n">
        <v>3</v>
      </c>
      <c r="G2799" s="15" t="s">
        <v>26</v>
      </c>
      <c r="H2799" s="15" t="s">
        <v>26</v>
      </c>
      <c r="I2799" s="15" t="s">
        <v>102</v>
      </c>
      <c r="J2799" s="15" t="s">
        <v>24</v>
      </c>
      <c r="K2799" s="15" t="s">
        <v>24</v>
      </c>
      <c r="L2799" s="15" t="s">
        <v>26</v>
      </c>
      <c r="M2799" s="15" t="s">
        <v>24</v>
      </c>
      <c r="N2799" s="15" t="s">
        <v>26</v>
      </c>
      <c r="O2799" s="15" t="s">
        <v>26</v>
      </c>
      <c r="P2799" s="15" t="s">
        <v>25</v>
      </c>
      <c r="Q2799" s="15" t="s">
        <v>26</v>
      </c>
      <c r="R2799" s="15" t="s">
        <v>15</v>
      </c>
      <c r="S2799" s="18" t="n">
        <v>100.95</v>
      </c>
      <c r="T2799" s="15" t="n">
        <v>329.95</v>
      </c>
      <c r="U2799" s="15" t="s">
        <v>26</v>
      </c>
      <c r="V2799" s="18" t="n">
        <f aca="false">IF(ISNUMBER(T2799),T2799,0)</f>
        <v>329.95</v>
      </c>
      <c r="W2799" s="15" t="n">
        <f aca="false">IF(U2799="Yes",1,0)</f>
        <v>1</v>
      </c>
      <c r="X2799" s="15" t="str">
        <f aca="false">IF(F2799&lt;=12,"0-12 months",IF(F2799&lt;=24,"13-24 months",IF(F2799&lt;=48,"25-48 months","49-72 months")))</f>
        <v>0-12 months</v>
      </c>
      <c r="Y2799" s="15" t="str">
        <f aca="false">IF(C2799=1,"Yes","No")</f>
        <v>No</v>
      </c>
      <c r="Z2799" s="15" t="n">
        <f aca="false">COUNTIF(J2799:O2799,"Yes")</f>
        <v>3</v>
      </c>
      <c r="AA2799" s="18" t="n">
        <f aca="false">S2799*W2799</f>
        <v>100.95</v>
      </c>
      <c r="AB2799" s="15" t="n">
        <f aca="false">(P2799="Month-to-month")+(I2799="Fiber optic")+(R2799="Electronic check")+(F2799&lt;=12)+(M2799="No")+(J2799="No")</f>
        <v>6</v>
      </c>
      <c r="AC2799" s="15" t="str">
        <f aca="false">IF(AB2799&gt;=5,"High",IF(AB2799&gt;=3,"Medium","Low"))</f>
        <v>High</v>
      </c>
    </row>
    <row r="2800" customFormat="false" ht="15" hidden="false" customHeight="false" outlineLevel="0" collapsed="false">
      <c r="A2800" s="15" t="s">
        <v>2897</v>
      </c>
      <c r="B2800" s="15" t="s">
        <v>98</v>
      </c>
      <c r="C2800" s="15" t="n">
        <v>0</v>
      </c>
      <c r="D2800" s="15" t="s">
        <v>24</v>
      </c>
      <c r="E2800" s="15" t="s">
        <v>24</v>
      </c>
      <c r="F2800" s="15" t="n">
        <v>10</v>
      </c>
      <c r="G2800" s="15" t="s">
        <v>26</v>
      </c>
      <c r="H2800" s="15" t="s">
        <v>24</v>
      </c>
      <c r="I2800" s="15" t="s">
        <v>102</v>
      </c>
      <c r="J2800" s="15" t="s">
        <v>24</v>
      </c>
      <c r="K2800" s="15" t="s">
        <v>24</v>
      </c>
      <c r="L2800" s="15" t="s">
        <v>26</v>
      </c>
      <c r="M2800" s="15" t="s">
        <v>24</v>
      </c>
      <c r="N2800" s="15" t="s">
        <v>26</v>
      </c>
      <c r="O2800" s="15" t="s">
        <v>26</v>
      </c>
      <c r="P2800" s="15" t="s">
        <v>25</v>
      </c>
      <c r="Q2800" s="15" t="s">
        <v>26</v>
      </c>
      <c r="R2800" s="15" t="s">
        <v>15</v>
      </c>
      <c r="S2800" s="18" t="n">
        <v>94.9</v>
      </c>
      <c r="T2800" s="15" t="n">
        <v>1048.85</v>
      </c>
      <c r="U2800" s="15" t="s">
        <v>26</v>
      </c>
      <c r="V2800" s="18" t="n">
        <f aca="false">IF(ISNUMBER(T2800),T2800,0)</f>
        <v>1048.85</v>
      </c>
      <c r="W2800" s="15" t="n">
        <f aca="false">IF(U2800="Yes",1,0)</f>
        <v>1</v>
      </c>
      <c r="X2800" s="15" t="str">
        <f aca="false">IF(F2800&lt;=12,"0-12 months",IF(F2800&lt;=24,"13-24 months",IF(F2800&lt;=48,"25-48 months","49-72 months")))</f>
        <v>0-12 months</v>
      </c>
      <c r="Y2800" s="15" t="str">
        <f aca="false">IF(C2800=1,"Yes","No")</f>
        <v>No</v>
      </c>
      <c r="Z2800" s="15" t="n">
        <f aca="false">COUNTIF(J2800:O2800,"Yes")</f>
        <v>3</v>
      </c>
      <c r="AA2800" s="18" t="n">
        <f aca="false">S2800*W2800</f>
        <v>94.9</v>
      </c>
      <c r="AB2800" s="15" t="n">
        <f aca="false">(P2800="Month-to-month")+(I2800="Fiber optic")+(R2800="Electronic check")+(F2800&lt;=12)+(M2800="No")+(J2800="No")</f>
        <v>6</v>
      </c>
      <c r="AC2800" s="15" t="str">
        <f aca="false">IF(AB2800&gt;=5,"High",IF(AB2800&gt;=3,"Medium","Low"))</f>
        <v>High</v>
      </c>
    </row>
    <row r="2801" customFormat="false" ht="15" hidden="false" customHeight="false" outlineLevel="0" collapsed="false">
      <c r="A2801" s="15" t="s">
        <v>2898</v>
      </c>
      <c r="B2801" s="15" t="s">
        <v>98</v>
      </c>
      <c r="C2801" s="15" t="n">
        <v>0</v>
      </c>
      <c r="D2801" s="15" t="s">
        <v>24</v>
      </c>
      <c r="E2801" s="15" t="s">
        <v>26</v>
      </c>
      <c r="F2801" s="15" t="n">
        <v>55</v>
      </c>
      <c r="G2801" s="15" t="s">
        <v>26</v>
      </c>
      <c r="H2801" s="15" t="s">
        <v>24</v>
      </c>
      <c r="I2801" s="15" t="s">
        <v>24</v>
      </c>
      <c r="J2801" s="15" t="s">
        <v>28</v>
      </c>
      <c r="K2801" s="15" t="s">
        <v>28</v>
      </c>
      <c r="L2801" s="15" t="s">
        <v>28</v>
      </c>
      <c r="M2801" s="15" t="s">
        <v>28</v>
      </c>
      <c r="N2801" s="15" t="s">
        <v>28</v>
      </c>
      <c r="O2801" s="15" t="s">
        <v>28</v>
      </c>
      <c r="P2801" s="15" t="s">
        <v>27</v>
      </c>
      <c r="Q2801" s="15" t="s">
        <v>24</v>
      </c>
      <c r="R2801" s="15" t="s">
        <v>19</v>
      </c>
      <c r="S2801" s="18" t="n">
        <v>19.1</v>
      </c>
      <c r="T2801" s="15" t="n">
        <v>1001.5</v>
      </c>
      <c r="U2801" s="15" t="s">
        <v>24</v>
      </c>
      <c r="V2801" s="18" t="n">
        <f aca="false">IF(ISNUMBER(T2801),T2801,0)</f>
        <v>1001.5</v>
      </c>
      <c r="W2801" s="15" t="n">
        <f aca="false">IF(U2801="Yes",1,0)</f>
        <v>0</v>
      </c>
      <c r="X2801" s="15" t="str">
        <f aca="false">IF(F2801&lt;=12,"0-12 months",IF(F2801&lt;=24,"13-24 months",IF(F2801&lt;=48,"25-48 months","49-72 months")))</f>
        <v>49-72 months</v>
      </c>
      <c r="Y2801" s="15" t="str">
        <f aca="false">IF(C2801=1,"Yes","No")</f>
        <v>No</v>
      </c>
      <c r="Z2801" s="15" t="n">
        <f aca="false">COUNTIF(J2801:O2801,"Yes")</f>
        <v>0</v>
      </c>
      <c r="AA2801" s="18" t="n">
        <f aca="false">S2801*W2801</f>
        <v>0</v>
      </c>
      <c r="AB2801" s="15" t="n">
        <f aca="false">(P2801="Month-to-month")+(I2801="Fiber optic")+(R2801="Electronic check")+(F2801&lt;=12)+(M2801="No")+(J2801="No")</f>
        <v>0</v>
      </c>
      <c r="AC2801" s="15" t="str">
        <f aca="false">IF(AB2801&gt;=5,"High",IF(AB2801&gt;=3,"Medium","Low"))</f>
        <v>Low</v>
      </c>
    </row>
    <row r="2802" customFormat="false" ht="15" hidden="false" customHeight="false" outlineLevel="0" collapsed="false">
      <c r="A2802" s="15" t="s">
        <v>2899</v>
      </c>
      <c r="B2802" s="15" t="s">
        <v>94</v>
      </c>
      <c r="C2802" s="15" t="n">
        <v>0</v>
      </c>
      <c r="D2802" s="15" t="s">
        <v>26</v>
      </c>
      <c r="E2802" s="15" t="s">
        <v>26</v>
      </c>
      <c r="F2802" s="15" t="n">
        <v>20</v>
      </c>
      <c r="G2802" s="15" t="s">
        <v>26</v>
      </c>
      <c r="H2802" s="15" t="s">
        <v>24</v>
      </c>
      <c r="I2802" s="15" t="s">
        <v>24</v>
      </c>
      <c r="J2802" s="15" t="s">
        <v>28</v>
      </c>
      <c r="K2802" s="15" t="s">
        <v>28</v>
      </c>
      <c r="L2802" s="15" t="s">
        <v>28</v>
      </c>
      <c r="M2802" s="15" t="s">
        <v>28</v>
      </c>
      <c r="N2802" s="15" t="s">
        <v>28</v>
      </c>
      <c r="O2802" s="15" t="s">
        <v>28</v>
      </c>
      <c r="P2802" s="15" t="s">
        <v>25</v>
      </c>
      <c r="Q2802" s="15" t="s">
        <v>24</v>
      </c>
      <c r="R2802" s="15" t="s">
        <v>17</v>
      </c>
      <c r="S2802" s="18" t="n">
        <v>20.35</v>
      </c>
      <c r="T2802" s="15" t="n">
        <v>442.6</v>
      </c>
      <c r="U2802" s="15" t="s">
        <v>24</v>
      </c>
      <c r="V2802" s="18" t="n">
        <f aca="false">IF(ISNUMBER(T2802),T2802,0)</f>
        <v>442.6</v>
      </c>
      <c r="W2802" s="15" t="n">
        <f aca="false">IF(U2802="Yes",1,0)</f>
        <v>0</v>
      </c>
      <c r="X2802" s="15" t="str">
        <f aca="false">IF(F2802&lt;=12,"0-12 months",IF(F2802&lt;=24,"13-24 months",IF(F2802&lt;=48,"25-48 months","49-72 months")))</f>
        <v>13-24 months</v>
      </c>
      <c r="Y2802" s="15" t="str">
        <f aca="false">IF(C2802=1,"Yes","No")</f>
        <v>No</v>
      </c>
      <c r="Z2802" s="15" t="n">
        <f aca="false">COUNTIF(J2802:O2802,"Yes")</f>
        <v>0</v>
      </c>
      <c r="AA2802" s="18" t="n">
        <f aca="false">S2802*W2802</f>
        <v>0</v>
      </c>
      <c r="AB2802" s="15" t="n">
        <f aca="false">(P2802="Month-to-month")+(I2802="Fiber optic")+(R2802="Electronic check")+(F2802&lt;=12)+(M2802="No")+(J2802="No")</f>
        <v>1</v>
      </c>
      <c r="AC2802" s="15" t="str">
        <f aca="false">IF(AB2802&gt;=5,"High",IF(AB2802&gt;=3,"Medium","Low"))</f>
        <v>Low</v>
      </c>
    </row>
    <row r="2803" customFormat="false" ht="15" hidden="false" customHeight="false" outlineLevel="0" collapsed="false">
      <c r="A2803" s="15" t="s">
        <v>2900</v>
      </c>
      <c r="B2803" s="15" t="s">
        <v>94</v>
      </c>
      <c r="C2803" s="15" t="n">
        <v>0</v>
      </c>
      <c r="D2803" s="15" t="s">
        <v>26</v>
      </c>
      <c r="E2803" s="15" t="s">
        <v>26</v>
      </c>
      <c r="F2803" s="15" t="n">
        <v>62</v>
      </c>
      <c r="G2803" s="15" t="s">
        <v>26</v>
      </c>
      <c r="H2803" s="15" t="s">
        <v>26</v>
      </c>
      <c r="I2803" s="15" t="s">
        <v>102</v>
      </c>
      <c r="J2803" s="15" t="s">
        <v>24</v>
      </c>
      <c r="K2803" s="15" t="s">
        <v>26</v>
      </c>
      <c r="L2803" s="15" t="s">
        <v>24</v>
      </c>
      <c r="M2803" s="15" t="s">
        <v>26</v>
      </c>
      <c r="N2803" s="15" t="s">
        <v>26</v>
      </c>
      <c r="O2803" s="15" t="s">
        <v>26</v>
      </c>
      <c r="P2803" s="15" t="s">
        <v>27</v>
      </c>
      <c r="Q2803" s="15" t="s">
        <v>26</v>
      </c>
      <c r="R2803" s="15" t="s">
        <v>21</v>
      </c>
      <c r="S2803" s="18" t="n">
        <v>106.05</v>
      </c>
      <c r="T2803" s="15" t="n">
        <v>6703.5</v>
      </c>
      <c r="U2803" s="15" t="s">
        <v>24</v>
      </c>
      <c r="V2803" s="18" t="n">
        <f aca="false">IF(ISNUMBER(T2803),T2803,0)</f>
        <v>6703.5</v>
      </c>
      <c r="W2803" s="15" t="n">
        <f aca="false">IF(U2803="Yes",1,0)</f>
        <v>0</v>
      </c>
      <c r="X2803" s="15" t="str">
        <f aca="false">IF(F2803&lt;=12,"0-12 months",IF(F2803&lt;=24,"13-24 months",IF(F2803&lt;=48,"25-48 months","49-72 months")))</f>
        <v>49-72 months</v>
      </c>
      <c r="Y2803" s="15" t="str">
        <f aca="false">IF(C2803=1,"Yes","No")</f>
        <v>No</v>
      </c>
      <c r="Z2803" s="15" t="n">
        <f aca="false">COUNTIF(J2803:O2803,"Yes")</f>
        <v>4</v>
      </c>
      <c r="AA2803" s="18" t="n">
        <f aca="false">S2803*W2803</f>
        <v>0</v>
      </c>
      <c r="AB2803" s="15" t="n">
        <f aca="false">(P2803="Month-to-month")+(I2803="Fiber optic")+(R2803="Electronic check")+(F2803&lt;=12)+(M2803="No")+(J2803="No")</f>
        <v>2</v>
      </c>
      <c r="AC2803" s="15" t="str">
        <f aca="false">IF(AB2803&gt;=5,"High",IF(AB2803&gt;=3,"Medium","Low"))</f>
        <v>Low</v>
      </c>
    </row>
    <row r="2804" customFormat="false" ht="15" hidden="false" customHeight="false" outlineLevel="0" collapsed="false">
      <c r="A2804" s="15" t="s">
        <v>2901</v>
      </c>
      <c r="B2804" s="15" t="s">
        <v>98</v>
      </c>
      <c r="C2804" s="15" t="n">
        <v>1</v>
      </c>
      <c r="D2804" s="15" t="s">
        <v>26</v>
      </c>
      <c r="E2804" s="15" t="s">
        <v>24</v>
      </c>
      <c r="F2804" s="15" t="n">
        <v>32</v>
      </c>
      <c r="G2804" s="15" t="s">
        <v>26</v>
      </c>
      <c r="H2804" s="15" t="s">
        <v>26</v>
      </c>
      <c r="I2804" s="15" t="s">
        <v>102</v>
      </c>
      <c r="J2804" s="15" t="s">
        <v>24</v>
      </c>
      <c r="K2804" s="15" t="s">
        <v>24</v>
      </c>
      <c r="L2804" s="15" t="s">
        <v>26</v>
      </c>
      <c r="M2804" s="15" t="s">
        <v>26</v>
      </c>
      <c r="N2804" s="15" t="s">
        <v>26</v>
      </c>
      <c r="O2804" s="15" t="s">
        <v>26</v>
      </c>
      <c r="P2804" s="15" t="s">
        <v>25</v>
      </c>
      <c r="Q2804" s="15" t="s">
        <v>26</v>
      </c>
      <c r="R2804" s="15" t="s">
        <v>15</v>
      </c>
      <c r="S2804" s="18" t="n">
        <v>104.9</v>
      </c>
      <c r="T2804" s="15" t="n">
        <v>3351.55</v>
      </c>
      <c r="U2804" s="15" t="s">
        <v>26</v>
      </c>
      <c r="V2804" s="18" t="n">
        <f aca="false">IF(ISNUMBER(T2804),T2804,0)</f>
        <v>3351.55</v>
      </c>
      <c r="W2804" s="15" t="n">
        <f aca="false">IF(U2804="Yes",1,0)</f>
        <v>1</v>
      </c>
      <c r="X2804" s="15" t="str">
        <f aca="false">IF(F2804&lt;=12,"0-12 months",IF(F2804&lt;=24,"13-24 months",IF(F2804&lt;=48,"25-48 months","49-72 months")))</f>
        <v>25-48 months</v>
      </c>
      <c r="Y2804" s="15" t="str">
        <f aca="false">IF(C2804=1,"Yes","No")</f>
        <v>Yes</v>
      </c>
      <c r="Z2804" s="15" t="n">
        <f aca="false">COUNTIF(J2804:O2804,"Yes")</f>
        <v>4</v>
      </c>
      <c r="AA2804" s="18" t="n">
        <f aca="false">S2804*W2804</f>
        <v>104.9</v>
      </c>
      <c r="AB2804" s="15" t="n">
        <f aca="false">(P2804="Month-to-month")+(I2804="Fiber optic")+(R2804="Electronic check")+(F2804&lt;=12)+(M2804="No")+(J2804="No")</f>
        <v>4</v>
      </c>
      <c r="AC2804" s="15" t="str">
        <f aca="false">IF(AB2804&gt;=5,"High",IF(AB2804&gt;=3,"Medium","Low"))</f>
        <v>Medium</v>
      </c>
    </row>
    <row r="2805" customFormat="false" ht="15" hidden="false" customHeight="false" outlineLevel="0" collapsed="false">
      <c r="A2805" s="15" t="s">
        <v>2902</v>
      </c>
      <c r="B2805" s="15" t="s">
        <v>94</v>
      </c>
      <c r="C2805" s="15" t="n">
        <v>0</v>
      </c>
      <c r="D2805" s="15" t="s">
        <v>24</v>
      </c>
      <c r="E2805" s="15" t="s">
        <v>24</v>
      </c>
      <c r="F2805" s="15" t="n">
        <v>43</v>
      </c>
      <c r="G2805" s="15" t="s">
        <v>26</v>
      </c>
      <c r="H2805" s="15" t="s">
        <v>24</v>
      </c>
      <c r="I2805" s="15" t="s">
        <v>24</v>
      </c>
      <c r="J2805" s="15" t="s">
        <v>28</v>
      </c>
      <c r="K2805" s="15" t="s">
        <v>28</v>
      </c>
      <c r="L2805" s="15" t="s">
        <v>28</v>
      </c>
      <c r="M2805" s="15" t="s">
        <v>28</v>
      </c>
      <c r="N2805" s="15" t="s">
        <v>28</v>
      </c>
      <c r="O2805" s="15" t="s">
        <v>28</v>
      </c>
      <c r="P2805" s="15" t="s">
        <v>29</v>
      </c>
      <c r="Q2805" s="15" t="s">
        <v>26</v>
      </c>
      <c r="R2805" s="15" t="s">
        <v>19</v>
      </c>
      <c r="S2805" s="18" t="n">
        <v>19.65</v>
      </c>
      <c r="T2805" s="15" t="n">
        <v>779.25</v>
      </c>
      <c r="U2805" s="15" t="s">
        <v>24</v>
      </c>
      <c r="V2805" s="18" t="n">
        <f aca="false">IF(ISNUMBER(T2805),T2805,0)</f>
        <v>779.25</v>
      </c>
      <c r="W2805" s="15" t="n">
        <f aca="false">IF(U2805="Yes",1,0)</f>
        <v>0</v>
      </c>
      <c r="X2805" s="15" t="str">
        <f aca="false">IF(F2805&lt;=12,"0-12 months",IF(F2805&lt;=24,"13-24 months",IF(F2805&lt;=48,"25-48 months","49-72 months")))</f>
        <v>25-48 months</v>
      </c>
      <c r="Y2805" s="15" t="str">
        <f aca="false">IF(C2805=1,"Yes","No")</f>
        <v>No</v>
      </c>
      <c r="Z2805" s="15" t="n">
        <f aca="false">COUNTIF(J2805:O2805,"Yes")</f>
        <v>0</v>
      </c>
      <c r="AA2805" s="18" t="n">
        <f aca="false">S2805*W2805</f>
        <v>0</v>
      </c>
      <c r="AB2805" s="15" t="n">
        <f aca="false">(P2805="Month-to-month")+(I2805="Fiber optic")+(R2805="Electronic check")+(F2805&lt;=12)+(M2805="No")+(J2805="No")</f>
        <v>0</v>
      </c>
      <c r="AC2805" s="15" t="str">
        <f aca="false">IF(AB2805&gt;=5,"High",IF(AB2805&gt;=3,"Medium","Low"))</f>
        <v>Low</v>
      </c>
    </row>
    <row r="2806" customFormat="false" ht="15" hidden="false" customHeight="false" outlineLevel="0" collapsed="false">
      <c r="A2806" s="15" t="s">
        <v>2903</v>
      </c>
      <c r="B2806" s="15" t="s">
        <v>98</v>
      </c>
      <c r="C2806" s="15" t="n">
        <v>0</v>
      </c>
      <c r="D2806" s="15" t="s">
        <v>26</v>
      </c>
      <c r="E2806" s="15" t="s">
        <v>24</v>
      </c>
      <c r="F2806" s="15" t="n">
        <v>9</v>
      </c>
      <c r="G2806" s="15" t="s">
        <v>24</v>
      </c>
      <c r="H2806" s="15" t="s">
        <v>95</v>
      </c>
      <c r="I2806" s="15" t="s">
        <v>96</v>
      </c>
      <c r="J2806" s="15" t="s">
        <v>24</v>
      </c>
      <c r="K2806" s="15" t="s">
        <v>24</v>
      </c>
      <c r="L2806" s="15" t="s">
        <v>24</v>
      </c>
      <c r="M2806" s="15" t="s">
        <v>24</v>
      </c>
      <c r="N2806" s="15" t="s">
        <v>24</v>
      </c>
      <c r="O2806" s="15" t="s">
        <v>24</v>
      </c>
      <c r="P2806" s="15" t="s">
        <v>27</v>
      </c>
      <c r="Q2806" s="15" t="s">
        <v>24</v>
      </c>
      <c r="R2806" s="15" t="s">
        <v>19</v>
      </c>
      <c r="S2806" s="18" t="n">
        <v>24.1</v>
      </c>
      <c r="T2806" s="15" t="n">
        <v>259.8</v>
      </c>
      <c r="U2806" s="15" t="s">
        <v>26</v>
      </c>
      <c r="V2806" s="18" t="n">
        <f aca="false">IF(ISNUMBER(T2806),T2806,0)</f>
        <v>259.8</v>
      </c>
      <c r="W2806" s="15" t="n">
        <f aca="false">IF(U2806="Yes",1,0)</f>
        <v>1</v>
      </c>
      <c r="X2806" s="15" t="str">
        <f aca="false">IF(F2806&lt;=12,"0-12 months",IF(F2806&lt;=24,"13-24 months",IF(F2806&lt;=48,"25-48 months","49-72 months")))</f>
        <v>0-12 months</v>
      </c>
      <c r="Y2806" s="15" t="str">
        <f aca="false">IF(C2806=1,"Yes","No")</f>
        <v>No</v>
      </c>
      <c r="Z2806" s="15" t="n">
        <f aca="false">COUNTIF(J2806:O2806,"Yes")</f>
        <v>0</v>
      </c>
      <c r="AA2806" s="18" t="n">
        <f aca="false">S2806*W2806</f>
        <v>24.1</v>
      </c>
      <c r="AB2806" s="15" t="n">
        <f aca="false">(P2806="Month-to-month")+(I2806="Fiber optic")+(R2806="Electronic check")+(F2806&lt;=12)+(M2806="No")+(J2806="No")</f>
        <v>3</v>
      </c>
      <c r="AC2806" s="15" t="str">
        <f aca="false">IF(AB2806&gt;=5,"High",IF(AB2806&gt;=3,"Medium","Low"))</f>
        <v>Medium</v>
      </c>
    </row>
    <row r="2807" customFormat="false" ht="15" hidden="false" customHeight="false" outlineLevel="0" collapsed="false">
      <c r="A2807" s="15" t="s">
        <v>2904</v>
      </c>
      <c r="B2807" s="15" t="s">
        <v>94</v>
      </c>
      <c r="C2807" s="15" t="n">
        <v>0</v>
      </c>
      <c r="D2807" s="15" t="s">
        <v>26</v>
      </c>
      <c r="E2807" s="15" t="s">
        <v>24</v>
      </c>
      <c r="F2807" s="15" t="n">
        <v>60</v>
      </c>
      <c r="G2807" s="15" t="s">
        <v>26</v>
      </c>
      <c r="H2807" s="15" t="s">
        <v>24</v>
      </c>
      <c r="I2807" s="15" t="s">
        <v>96</v>
      </c>
      <c r="J2807" s="15" t="s">
        <v>26</v>
      </c>
      <c r="K2807" s="15" t="s">
        <v>26</v>
      </c>
      <c r="L2807" s="15" t="s">
        <v>24</v>
      </c>
      <c r="M2807" s="15" t="s">
        <v>26</v>
      </c>
      <c r="N2807" s="15" t="s">
        <v>24</v>
      </c>
      <c r="O2807" s="15" t="s">
        <v>24</v>
      </c>
      <c r="P2807" s="15" t="s">
        <v>29</v>
      </c>
      <c r="Q2807" s="15" t="s">
        <v>24</v>
      </c>
      <c r="R2807" s="15" t="s">
        <v>19</v>
      </c>
      <c r="S2807" s="18" t="n">
        <v>59.85</v>
      </c>
      <c r="T2807" s="15" t="n">
        <v>3483.45</v>
      </c>
      <c r="U2807" s="15" t="s">
        <v>24</v>
      </c>
      <c r="V2807" s="18" t="n">
        <f aca="false">IF(ISNUMBER(T2807),T2807,0)</f>
        <v>3483.45</v>
      </c>
      <c r="W2807" s="15" t="n">
        <f aca="false">IF(U2807="Yes",1,0)</f>
        <v>0</v>
      </c>
      <c r="X2807" s="15" t="str">
        <f aca="false">IF(F2807&lt;=12,"0-12 months",IF(F2807&lt;=24,"13-24 months",IF(F2807&lt;=48,"25-48 months","49-72 months")))</f>
        <v>49-72 months</v>
      </c>
      <c r="Y2807" s="15" t="str">
        <f aca="false">IF(C2807=1,"Yes","No")</f>
        <v>No</v>
      </c>
      <c r="Z2807" s="15" t="n">
        <f aca="false">COUNTIF(J2807:O2807,"Yes")</f>
        <v>3</v>
      </c>
      <c r="AA2807" s="18" t="n">
        <f aca="false">S2807*W2807</f>
        <v>0</v>
      </c>
      <c r="AB2807" s="15" t="n">
        <f aca="false">(P2807="Month-to-month")+(I2807="Fiber optic")+(R2807="Electronic check")+(F2807&lt;=12)+(M2807="No")+(J2807="No")</f>
        <v>0</v>
      </c>
      <c r="AC2807" s="15" t="str">
        <f aca="false">IF(AB2807&gt;=5,"High",IF(AB2807&gt;=3,"Medium","Low"))</f>
        <v>Low</v>
      </c>
    </row>
    <row r="2808" customFormat="false" ht="15" hidden="false" customHeight="false" outlineLevel="0" collapsed="false">
      <c r="A2808" s="15" t="s">
        <v>2905</v>
      </c>
      <c r="B2808" s="15" t="s">
        <v>98</v>
      </c>
      <c r="C2808" s="15" t="n">
        <v>0</v>
      </c>
      <c r="D2808" s="15" t="s">
        <v>26</v>
      </c>
      <c r="E2808" s="15" t="s">
        <v>24</v>
      </c>
      <c r="F2808" s="15" t="n">
        <v>58</v>
      </c>
      <c r="G2808" s="15" t="s">
        <v>26</v>
      </c>
      <c r="H2808" s="15" t="s">
        <v>26</v>
      </c>
      <c r="I2808" s="15" t="s">
        <v>96</v>
      </c>
      <c r="J2808" s="15" t="s">
        <v>26</v>
      </c>
      <c r="K2808" s="15" t="s">
        <v>26</v>
      </c>
      <c r="L2808" s="15" t="s">
        <v>26</v>
      </c>
      <c r="M2808" s="15" t="s">
        <v>24</v>
      </c>
      <c r="N2808" s="15" t="s">
        <v>26</v>
      </c>
      <c r="O2808" s="15" t="s">
        <v>26</v>
      </c>
      <c r="P2808" s="15" t="s">
        <v>29</v>
      </c>
      <c r="Q2808" s="15" t="s">
        <v>26</v>
      </c>
      <c r="R2808" s="15" t="s">
        <v>15</v>
      </c>
      <c r="S2808" s="18" t="n">
        <v>86.1</v>
      </c>
      <c r="T2808" s="15" t="n">
        <v>4890.5</v>
      </c>
      <c r="U2808" s="15" t="s">
        <v>24</v>
      </c>
      <c r="V2808" s="18" t="n">
        <f aca="false">IF(ISNUMBER(T2808),T2808,0)</f>
        <v>4890.5</v>
      </c>
      <c r="W2808" s="15" t="n">
        <f aca="false">IF(U2808="Yes",1,0)</f>
        <v>0</v>
      </c>
      <c r="X2808" s="15" t="str">
        <f aca="false">IF(F2808&lt;=12,"0-12 months",IF(F2808&lt;=24,"13-24 months",IF(F2808&lt;=48,"25-48 months","49-72 months")))</f>
        <v>49-72 months</v>
      </c>
      <c r="Y2808" s="15" t="str">
        <f aca="false">IF(C2808=1,"Yes","No")</f>
        <v>No</v>
      </c>
      <c r="Z2808" s="15" t="n">
        <f aca="false">COUNTIF(J2808:O2808,"Yes")</f>
        <v>5</v>
      </c>
      <c r="AA2808" s="18" t="n">
        <f aca="false">S2808*W2808</f>
        <v>0</v>
      </c>
      <c r="AB2808" s="15" t="n">
        <f aca="false">(P2808="Month-to-month")+(I2808="Fiber optic")+(R2808="Electronic check")+(F2808&lt;=12)+(M2808="No")+(J2808="No")</f>
        <v>2</v>
      </c>
      <c r="AC2808" s="15" t="str">
        <f aca="false">IF(AB2808&gt;=5,"High",IF(AB2808&gt;=3,"Medium","Low"))</f>
        <v>Low</v>
      </c>
    </row>
    <row r="2809" customFormat="false" ht="15" hidden="false" customHeight="false" outlineLevel="0" collapsed="false">
      <c r="A2809" s="15" t="s">
        <v>2906</v>
      </c>
      <c r="B2809" s="15" t="s">
        <v>98</v>
      </c>
      <c r="C2809" s="15" t="n">
        <v>0</v>
      </c>
      <c r="D2809" s="15" t="s">
        <v>24</v>
      </c>
      <c r="E2809" s="15" t="s">
        <v>26</v>
      </c>
      <c r="F2809" s="15" t="n">
        <v>7</v>
      </c>
      <c r="G2809" s="15" t="s">
        <v>26</v>
      </c>
      <c r="H2809" s="15" t="s">
        <v>24</v>
      </c>
      <c r="I2809" s="15" t="s">
        <v>24</v>
      </c>
      <c r="J2809" s="15" t="s">
        <v>28</v>
      </c>
      <c r="K2809" s="15" t="s">
        <v>28</v>
      </c>
      <c r="L2809" s="15" t="s">
        <v>28</v>
      </c>
      <c r="M2809" s="15" t="s">
        <v>28</v>
      </c>
      <c r="N2809" s="15" t="s">
        <v>28</v>
      </c>
      <c r="O2809" s="15" t="s">
        <v>28</v>
      </c>
      <c r="P2809" s="15" t="s">
        <v>27</v>
      </c>
      <c r="Q2809" s="15" t="s">
        <v>24</v>
      </c>
      <c r="R2809" s="15" t="s">
        <v>17</v>
      </c>
      <c r="S2809" s="18" t="n">
        <v>19.45</v>
      </c>
      <c r="T2809" s="15" t="n">
        <v>136.75</v>
      </c>
      <c r="U2809" s="15" t="s">
        <v>24</v>
      </c>
      <c r="V2809" s="18" t="n">
        <f aca="false">IF(ISNUMBER(T2809),T2809,0)</f>
        <v>136.75</v>
      </c>
      <c r="W2809" s="15" t="n">
        <f aca="false">IF(U2809="Yes",1,0)</f>
        <v>0</v>
      </c>
      <c r="X2809" s="15" t="str">
        <f aca="false">IF(F2809&lt;=12,"0-12 months",IF(F2809&lt;=24,"13-24 months",IF(F2809&lt;=48,"25-48 months","49-72 months")))</f>
        <v>0-12 months</v>
      </c>
      <c r="Y2809" s="15" t="str">
        <f aca="false">IF(C2809=1,"Yes","No")</f>
        <v>No</v>
      </c>
      <c r="Z2809" s="15" t="n">
        <f aca="false">COUNTIF(J2809:O2809,"Yes")</f>
        <v>0</v>
      </c>
      <c r="AA2809" s="18" t="n">
        <f aca="false">S2809*W2809</f>
        <v>0</v>
      </c>
      <c r="AB2809" s="15" t="n">
        <f aca="false">(P2809="Month-to-month")+(I2809="Fiber optic")+(R2809="Electronic check")+(F2809&lt;=12)+(M2809="No")+(J2809="No")</f>
        <v>1</v>
      </c>
      <c r="AC2809" s="15" t="str">
        <f aca="false">IF(AB2809&gt;=5,"High",IF(AB2809&gt;=3,"Medium","Low"))</f>
        <v>Low</v>
      </c>
    </row>
    <row r="2810" customFormat="false" ht="15" hidden="false" customHeight="false" outlineLevel="0" collapsed="false">
      <c r="A2810" s="15" t="s">
        <v>2907</v>
      </c>
      <c r="B2810" s="15" t="s">
        <v>98</v>
      </c>
      <c r="C2810" s="15" t="n">
        <v>0</v>
      </c>
      <c r="D2810" s="15" t="s">
        <v>26</v>
      </c>
      <c r="E2810" s="15" t="s">
        <v>26</v>
      </c>
      <c r="F2810" s="15" t="n">
        <v>2</v>
      </c>
      <c r="G2810" s="15" t="s">
        <v>26</v>
      </c>
      <c r="H2810" s="15" t="s">
        <v>24</v>
      </c>
      <c r="I2810" s="15" t="s">
        <v>102</v>
      </c>
      <c r="J2810" s="15" t="s">
        <v>26</v>
      </c>
      <c r="K2810" s="15" t="s">
        <v>24</v>
      </c>
      <c r="L2810" s="15" t="s">
        <v>24</v>
      </c>
      <c r="M2810" s="15" t="s">
        <v>24</v>
      </c>
      <c r="N2810" s="15" t="s">
        <v>26</v>
      </c>
      <c r="O2810" s="15" t="s">
        <v>26</v>
      </c>
      <c r="P2810" s="15" t="s">
        <v>25</v>
      </c>
      <c r="Q2810" s="15" t="s">
        <v>24</v>
      </c>
      <c r="R2810" s="15" t="s">
        <v>15</v>
      </c>
      <c r="S2810" s="18" t="n">
        <v>97.1</v>
      </c>
      <c r="T2810" s="15" t="n">
        <v>184.15</v>
      </c>
      <c r="U2810" s="15" t="s">
        <v>24</v>
      </c>
      <c r="V2810" s="18" t="n">
        <f aca="false">IF(ISNUMBER(T2810),T2810,0)</f>
        <v>184.15</v>
      </c>
      <c r="W2810" s="15" t="n">
        <f aca="false">IF(U2810="Yes",1,0)</f>
        <v>0</v>
      </c>
      <c r="X2810" s="15" t="str">
        <f aca="false">IF(F2810&lt;=12,"0-12 months",IF(F2810&lt;=24,"13-24 months",IF(F2810&lt;=48,"25-48 months","49-72 months")))</f>
        <v>0-12 months</v>
      </c>
      <c r="Y2810" s="15" t="str">
        <f aca="false">IF(C2810=1,"Yes","No")</f>
        <v>No</v>
      </c>
      <c r="Z2810" s="15" t="n">
        <f aca="false">COUNTIF(J2810:O2810,"Yes")</f>
        <v>3</v>
      </c>
      <c r="AA2810" s="18" t="n">
        <f aca="false">S2810*W2810</f>
        <v>0</v>
      </c>
      <c r="AB2810" s="15" t="n">
        <f aca="false">(P2810="Month-to-month")+(I2810="Fiber optic")+(R2810="Electronic check")+(F2810&lt;=12)+(M2810="No")+(J2810="No")</f>
        <v>5</v>
      </c>
      <c r="AC2810" s="15" t="str">
        <f aca="false">IF(AB2810&gt;=5,"High",IF(AB2810&gt;=3,"Medium","Low"))</f>
        <v>High</v>
      </c>
    </row>
    <row r="2811" customFormat="false" ht="15" hidden="false" customHeight="false" outlineLevel="0" collapsed="false">
      <c r="A2811" s="15" t="s">
        <v>2908</v>
      </c>
      <c r="B2811" s="15" t="s">
        <v>98</v>
      </c>
      <c r="C2811" s="15" t="n">
        <v>1</v>
      </c>
      <c r="D2811" s="15" t="s">
        <v>24</v>
      </c>
      <c r="E2811" s="15" t="s">
        <v>24</v>
      </c>
      <c r="F2811" s="15" t="n">
        <v>37</v>
      </c>
      <c r="G2811" s="15" t="s">
        <v>24</v>
      </c>
      <c r="H2811" s="15" t="s">
        <v>95</v>
      </c>
      <c r="I2811" s="15" t="s">
        <v>96</v>
      </c>
      <c r="J2811" s="15" t="s">
        <v>24</v>
      </c>
      <c r="K2811" s="15" t="s">
        <v>26</v>
      </c>
      <c r="L2811" s="15" t="s">
        <v>26</v>
      </c>
      <c r="M2811" s="15" t="s">
        <v>24</v>
      </c>
      <c r="N2811" s="15" t="s">
        <v>24</v>
      </c>
      <c r="O2811" s="15" t="s">
        <v>24</v>
      </c>
      <c r="P2811" s="15" t="s">
        <v>25</v>
      </c>
      <c r="Q2811" s="15" t="s">
        <v>24</v>
      </c>
      <c r="R2811" s="15" t="s">
        <v>15</v>
      </c>
      <c r="S2811" s="18" t="n">
        <v>36.65</v>
      </c>
      <c r="T2811" s="15" t="n">
        <v>1315</v>
      </c>
      <c r="U2811" s="15" t="s">
        <v>24</v>
      </c>
      <c r="V2811" s="18" t="n">
        <f aca="false">IF(ISNUMBER(T2811),T2811,0)</f>
        <v>1315</v>
      </c>
      <c r="W2811" s="15" t="n">
        <f aca="false">IF(U2811="Yes",1,0)</f>
        <v>0</v>
      </c>
      <c r="X2811" s="15" t="str">
        <f aca="false">IF(F2811&lt;=12,"0-12 months",IF(F2811&lt;=24,"13-24 months",IF(F2811&lt;=48,"25-48 months","49-72 months")))</f>
        <v>25-48 months</v>
      </c>
      <c r="Y2811" s="15" t="str">
        <f aca="false">IF(C2811=1,"Yes","No")</f>
        <v>Yes</v>
      </c>
      <c r="Z2811" s="15" t="n">
        <f aca="false">COUNTIF(J2811:O2811,"Yes")</f>
        <v>2</v>
      </c>
      <c r="AA2811" s="18" t="n">
        <f aca="false">S2811*W2811</f>
        <v>0</v>
      </c>
      <c r="AB2811" s="15" t="n">
        <f aca="false">(P2811="Month-to-month")+(I2811="Fiber optic")+(R2811="Electronic check")+(F2811&lt;=12)+(M2811="No")+(J2811="No")</f>
        <v>4</v>
      </c>
      <c r="AC2811" s="15" t="str">
        <f aca="false">IF(AB2811&gt;=5,"High",IF(AB2811&gt;=3,"Medium","Low"))</f>
        <v>Medium</v>
      </c>
    </row>
    <row r="2812" customFormat="false" ht="15" hidden="false" customHeight="false" outlineLevel="0" collapsed="false">
      <c r="A2812" s="15" t="s">
        <v>2909</v>
      </c>
      <c r="B2812" s="15" t="s">
        <v>94</v>
      </c>
      <c r="C2812" s="15" t="n">
        <v>1</v>
      </c>
      <c r="D2812" s="15" t="s">
        <v>26</v>
      </c>
      <c r="E2812" s="15" t="s">
        <v>26</v>
      </c>
      <c r="F2812" s="15" t="n">
        <v>65</v>
      </c>
      <c r="G2812" s="15" t="s">
        <v>26</v>
      </c>
      <c r="H2812" s="15" t="s">
        <v>26</v>
      </c>
      <c r="I2812" s="15" t="s">
        <v>102</v>
      </c>
      <c r="J2812" s="15" t="s">
        <v>24</v>
      </c>
      <c r="K2812" s="15" t="s">
        <v>24</v>
      </c>
      <c r="L2812" s="15" t="s">
        <v>26</v>
      </c>
      <c r="M2812" s="15" t="s">
        <v>26</v>
      </c>
      <c r="N2812" s="15" t="s">
        <v>26</v>
      </c>
      <c r="O2812" s="15" t="s">
        <v>26</v>
      </c>
      <c r="P2812" s="15" t="s">
        <v>27</v>
      </c>
      <c r="Q2812" s="15" t="s">
        <v>26</v>
      </c>
      <c r="R2812" s="15" t="s">
        <v>19</v>
      </c>
      <c r="S2812" s="18" t="n">
        <v>103.9</v>
      </c>
      <c r="T2812" s="15" t="n">
        <v>6767.1</v>
      </c>
      <c r="U2812" s="15" t="s">
        <v>24</v>
      </c>
      <c r="V2812" s="18" t="n">
        <f aca="false">IF(ISNUMBER(T2812),T2812,0)</f>
        <v>6767.1</v>
      </c>
      <c r="W2812" s="15" t="n">
        <f aca="false">IF(U2812="Yes",1,0)</f>
        <v>0</v>
      </c>
      <c r="X2812" s="15" t="str">
        <f aca="false">IF(F2812&lt;=12,"0-12 months",IF(F2812&lt;=24,"13-24 months",IF(F2812&lt;=48,"25-48 months","49-72 months")))</f>
        <v>49-72 months</v>
      </c>
      <c r="Y2812" s="15" t="str">
        <f aca="false">IF(C2812=1,"Yes","No")</f>
        <v>Yes</v>
      </c>
      <c r="Z2812" s="15" t="n">
        <f aca="false">COUNTIF(J2812:O2812,"Yes")</f>
        <v>4</v>
      </c>
      <c r="AA2812" s="18" t="n">
        <f aca="false">S2812*W2812</f>
        <v>0</v>
      </c>
      <c r="AB2812" s="15" t="n">
        <f aca="false">(P2812="Month-to-month")+(I2812="Fiber optic")+(R2812="Electronic check")+(F2812&lt;=12)+(M2812="No")+(J2812="No")</f>
        <v>2</v>
      </c>
      <c r="AC2812" s="15" t="str">
        <f aca="false">IF(AB2812&gt;=5,"High",IF(AB2812&gt;=3,"Medium","Low"))</f>
        <v>Low</v>
      </c>
    </row>
    <row r="2813" customFormat="false" ht="15" hidden="false" customHeight="false" outlineLevel="0" collapsed="false">
      <c r="A2813" s="15" t="s">
        <v>2910</v>
      </c>
      <c r="B2813" s="15" t="s">
        <v>94</v>
      </c>
      <c r="C2813" s="15" t="n">
        <v>0</v>
      </c>
      <c r="D2813" s="15" t="s">
        <v>26</v>
      </c>
      <c r="E2813" s="15" t="s">
        <v>26</v>
      </c>
      <c r="F2813" s="15" t="n">
        <v>39</v>
      </c>
      <c r="G2813" s="15" t="s">
        <v>26</v>
      </c>
      <c r="H2813" s="15" t="s">
        <v>24</v>
      </c>
      <c r="I2813" s="15" t="s">
        <v>24</v>
      </c>
      <c r="J2813" s="15" t="s">
        <v>28</v>
      </c>
      <c r="K2813" s="15" t="s">
        <v>28</v>
      </c>
      <c r="L2813" s="15" t="s">
        <v>28</v>
      </c>
      <c r="M2813" s="15" t="s">
        <v>28</v>
      </c>
      <c r="N2813" s="15" t="s">
        <v>28</v>
      </c>
      <c r="O2813" s="15" t="s">
        <v>28</v>
      </c>
      <c r="P2813" s="15" t="s">
        <v>29</v>
      </c>
      <c r="Q2813" s="15" t="s">
        <v>24</v>
      </c>
      <c r="R2813" s="15" t="s">
        <v>17</v>
      </c>
      <c r="S2813" s="18" t="n">
        <v>19.75</v>
      </c>
      <c r="T2813" s="15" t="n">
        <v>757.95</v>
      </c>
      <c r="U2813" s="15" t="s">
        <v>24</v>
      </c>
      <c r="V2813" s="18" t="n">
        <f aca="false">IF(ISNUMBER(T2813),T2813,0)</f>
        <v>757.95</v>
      </c>
      <c r="W2813" s="15" t="n">
        <f aca="false">IF(U2813="Yes",1,0)</f>
        <v>0</v>
      </c>
      <c r="X2813" s="15" t="str">
        <f aca="false">IF(F2813&lt;=12,"0-12 months",IF(F2813&lt;=24,"13-24 months",IF(F2813&lt;=48,"25-48 months","49-72 months")))</f>
        <v>25-48 months</v>
      </c>
      <c r="Y2813" s="15" t="str">
        <f aca="false">IF(C2813=1,"Yes","No")</f>
        <v>No</v>
      </c>
      <c r="Z2813" s="15" t="n">
        <f aca="false">COUNTIF(J2813:O2813,"Yes")</f>
        <v>0</v>
      </c>
      <c r="AA2813" s="18" t="n">
        <f aca="false">S2813*W2813</f>
        <v>0</v>
      </c>
      <c r="AB2813" s="15" t="n">
        <f aca="false">(P2813="Month-to-month")+(I2813="Fiber optic")+(R2813="Electronic check")+(F2813&lt;=12)+(M2813="No")+(J2813="No")</f>
        <v>0</v>
      </c>
      <c r="AC2813" s="15" t="str">
        <f aca="false">IF(AB2813&gt;=5,"High",IF(AB2813&gt;=3,"Medium","Low"))</f>
        <v>Low</v>
      </c>
    </row>
    <row r="2814" customFormat="false" ht="15" hidden="false" customHeight="false" outlineLevel="0" collapsed="false">
      <c r="A2814" s="15" t="s">
        <v>2911</v>
      </c>
      <c r="B2814" s="15" t="s">
        <v>98</v>
      </c>
      <c r="C2814" s="15" t="n">
        <v>0</v>
      </c>
      <c r="D2814" s="15" t="s">
        <v>26</v>
      </c>
      <c r="E2814" s="15" t="s">
        <v>24</v>
      </c>
      <c r="F2814" s="15" t="n">
        <v>66</v>
      </c>
      <c r="G2814" s="15" t="s">
        <v>26</v>
      </c>
      <c r="H2814" s="15" t="s">
        <v>26</v>
      </c>
      <c r="I2814" s="15" t="s">
        <v>102</v>
      </c>
      <c r="J2814" s="15" t="s">
        <v>24</v>
      </c>
      <c r="K2814" s="15" t="s">
        <v>26</v>
      </c>
      <c r="L2814" s="15" t="s">
        <v>24</v>
      </c>
      <c r="M2814" s="15" t="s">
        <v>26</v>
      </c>
      <c r="N2814" s="15" t="s">
        <v>26</v>
      </c>
      <c r="O2814" s="15" t="s">
        <v>26</v>
      </c>
      <c r="P2814" s="15" t="s">
        <v>27</v>
      </c>
      <c r="Q2814" s="15" t="s">
        <v>26</v>
      </c>
      <c r="R2814" s="15" t="s">
        <v>15</v>
      </c>
      <c r="S2814" s="18" t="n">
        <v>104.05</v>
      </c>
      <c r="T2814" s="15" t="n">
        <v>6890</v>
      </c>
      <c r="U2814" s="15" t="s">
        <v>26</v>
      </c>
      <c r="V2814" s="18" t="n">
        <f aca="false">IF(ISNUMBER(T2814),T2814,0)</f>
        <v>6890</v>
      </c>
      <c r="W2814" s="15" t="n">
        <f aca="false">IF(U2814="Yes",1,0)</f>
        <v>1</v>
      </c>
      <c r="X2814" s="15" t="str">
        <f aca="false">IF(F2814&lt;=12,"0-12 months",IF(F2814&lt;=24,"13-24 months",IF(F2814&lt;=48,"25-48 months","49-72 months")))</f>
        <v>49-72 months</v>
      </c>
      <c r="Y2814" s="15" t="str">
        <f aca="false">IF(C2814=1,"Yes","No")</f>
        <v>No</v>
      </c>
      <c r="Z2814" s="15" t="n">
        <f aca="false">COUNTIF(J2814:O2814,"Yes")</f>
        <v>4</v>
      </c>
      <c r="AA2814" s="18" t="n">
        <f aca="false">S2814*W2814</f>
        <v>104.05</v>
      </c>
      <c r="AB2814" s="15" t="n">
        <f aca="false">(P2814="Month-to-month")+(I2814="Fiber optic")+(R2814="Electronic check")+(F2814&lt;=12)+(M2814="No")+(J2814="No")</f>
        <v>3</v>
      </c>
      <c r="AC2814" s="15" t="str">
        <f aca="false">IF(AB2814&gt;=5,"High",IF(AB2814&gt;=3,"Medium","Low"))</f>
        <v>Medium</v>
      </c>
    </row>
    <row r="2815" customFormat="false" ht="15" hidden="false" customHeight="false" outlineLevel="0" collapsed="false">
      <c r="A2815" s="15" t="s">
        <v>2912</v>
      </c>
      <c r="B2815" s="15" t="s">
        <v>98</v>
      </c>
      <c r="C2815" s="15" t="n">
        <v>0</v>
      </c>
      <c r="D2815" s="15" t="s">
        <v>24</v>
      </c>
      <c r="E2815" s="15" t="s">
        <v>24</v>
      </c>
      <c r="F2815" s="15" t="n">
        <v>68</v>
      </c>
      <c r="G2815" s="15" t="s">
        <v>26</v>
      </c>
      <c r="H2815" s="15" t="s">
        <v>26</v>
      </c>
      <c r="I2815" s="15" t="s">
        <v>24</v>
      </c>
      <c r="J2815" s="15" t="s">
        <v>28</v>
      </c>
      <c r="K2815" s="15" t="s">
        <v>28</v>
      </c>
      <c r="L2815" s="15" t="s">
        <v>28</v>
      </c>
      <c r="M2815" s="15" t="s">
        <v>28</v>
      </c>
      <c r="N2815" s="15" t="s">
        <v>28</v>
      </c>
      <c r="O2815" s="15" t="s">
        <v>28</v>
      </c>
      <c r="P2815" s="15" t="s">
        <v>29</v>
      </c>
      <c r="Q2815" s="15" t="s">
        <v>24</v>
      </c>
      <c r="R2815" s="15" t="s">
        <v>17</v>
      </c>
      <c r="S2815" s="18" t="n">
        <v>24.55</v>
      </c>
      <c r="T2815" s="15" t="n">
        <v>1657.4</v>
      </c>
      <c r="U2815" s="15" t="s">
        <v>24</v>
      </c>
      <c r="V2815" s="18" t="n">
        <f aca="false">IF(ISNUMBER(T2815),T2815,0)</f>
        <v>1657.4</v>
      </c>
      <c r="W2815" s="15" t="n">
        <f aca="false">IF(U2815="Yes",1,0)</f>
        <v>0</v>
      </c>
      <c r="X2815" s="15" t="str">
        <f aca="false">IF(F2815&lt;=12,"0-12 months",IF(F2815&lt;=24,"13-24 months",IF(F2815&lt;=48,"25-48 months","49-72 months")))</f>
        <v>49-72 months</v>
      </c>
      <c r="Y2815" s="15" t="str">
        <f aca="false">IF(C2815=1,"Yes","No")</f>
        <v>No</v>
      </c>
      <c r="Z2815" s="15" t="n">
        <f aca="false">COUNTIF(J2815:O2815,"Yes")</f>
        <v>0</v>
      </c>
      <c r="AA2815" s="18" t="n">
        <f aca="false">S2815*W2815</f>
        <v>0</v>
      </c>
      <c r="AB2815" s="15" t="n">
        <f aca="false">(P2815="Month-to-month")+(I2815="Fiber optic")+(R2815="Electronic check")+(F2815&lt;=12)+(M2815="No")+(J2815="No")</f>
        <v>0</v>
      </c>
      <c r="AC2815" s="15" t="str">
        <f aca="false">IF(AB2815&gt;=5,"High",IF(AB2815&gt;=3,"Medium","Low"))</f>
        <v>Low</v>
      </c>
    </row>
    <row r="2816" customFormat="false" ht="15" hidden="false" customHeight="false" outlineLevel="0" collapsed="false">
      <c r="A2816" s="15" t="s">
        <v>2913</v>
      </c>
      <c r="B2816" s="15" t="s">
        <v>94</v>
      </c>
      <c r="C2816" s="15" t="n">
        <v>0</v>
      </c>
      <c r="D2816" s="15" t="s">
        <v>26</v>
      </c>
      <c r="E2816" s="15" t="s">
        <v>26</v>
      </c>
      <c r="F2816" s="15" t="n">
        <v>62</v>
      </c>
      <c r="G2816" s="15" t="s">
        <v>24</v>
      </c>
      <c r="H2816" s="15" t="s">
        <v>95</v>
      </c>
      <c r="I2816" s="15" t="s">
        <v>96</v>
      </c>
      <c r="J2816" s="15" t="s">
        <v>26</v>
      </c>
      <c r="K2816" s="15" t="s">
        <v>26</v>
      </c>
      <c r="L2816" s="15" t="s">
        <v>24</v>
      </c>
      <c r="M2816" s="15" t="s">
        <v>26</v>
      </c>
      <c r="N2816" s="15" t="s">
        <v>26</v>
      </c>
      <c r="O2816" s="15" t="s">
        <v>24</v>
      </c>
      <c r="P2816" s="15" t="s">
        <v>29</v>
      </c>
      <c r="Q2816" s="15" t="s">
        <v>24</v>
      </c>
      <c r="R2816" s="15" t="s">
        <v>19</v>
      </c>
      <c r="S2816" s="18" t="n">
        <v>48.7</v>
      </c>
      <c r="T2816" s="15" t="n">
        <v>3008.55</v>
      </c>
      <c r="U2816" s="15" t="s">
        <v>24</v>
      </c>
      <c r="V2816" s="18" t="n">
        <f aca="false">IF(ISNUMBER(T2816),T2816,0)</f>
        <v>3008.55</v>
      </c>
      <c r="W2816" s="15" t="n">
        <f aca="false">IF(U2816="Yes",1,0)</f>
        <v>0</v>
      </c>
      <c r="X2816" s="15" t="str">
        <f aca="false">IF(F2816&lt;=12,"0-12 months",IF(F2816&lt;=24,"13-24 months",IF(F2816&lt;=48,"25-48 months","49-72 months")))</f>
        <v>49-72 months</v>
      </c>
      <c r="Y2816" s="15" t="str">
        <f aca="false">IF(C2816=1,"Yes","No")</f>
        <v>No</v>
      </c>
      <c r="Z2816" s="15" t="n">
        <f aca="false">COUNTIF(J2816:O2816,"Yes")</f>
        <v>4</v>
      </c>
      <c r="AA2816" s="18" t="n">
        <f aca="false">S2816*W2816</f>
        <v>0</v>
      </c>
      <c r="AB2816" s="15" t="n">
        <f aca="false">(P2816="Month-to-month")+(I2816="Fiber optic")+(R2816="Electronic check")+(F2816&lt;=12)+(M2816="No")+(J2816="No")</f>
        <v>0</v>
      </c>
      <c r="AC2816" s="15" t="str">
        <f aca="false">IF(AB2816&gt;=5,"High",IF(AB2816&gt;=3,"Medium","Low"))</f>
        <v>Low</v>
      </c>
    </row>
    <row r="2817" customFormat="false" ht="15" hidden="false" customHeight="false" outlineLevel="0" collapsed="false">
      <c r="A2817" s="15" t="s">
        <v>2914</v>
      </c>
      <c r="B2817" s="15" t="s">
        <v>98</v>
      </c>
      <c r="C2817" s="15" t="n">
        <v>0</v>
      </c>
      <c r="D2817" s="15" t="s">
        <v>24</v>
      </c>
      <c r="E2817" s="15" t="s">
        <v>24</v>
      </c>
      <c r="F2817" s="15" t="n">
        <v>3</v>
      </c>
      <c r="G2817" s="15" t="s">
        <v>26</v>
      </c>
      <c r="H2817" s="15" t="s">
        <v>24</v>
      </c>
      <c r="I2817" s="15" t="s">
        <v>102</v>
      </c>
      <c r="J2817" s="15" t="s">
        <v>24</v>
      </c>
      <c r="K2817" s="15" t="s">
        <v>24</v>
      </c>
      <c r="L2817" s="15" t="s">
        <v>26</v>
      </c>
      <c r="M2817" s="15" t="s">
        <v>26</v>
      </c>
      <c r="N2817" s="15" t="s">
        <v>26</v>
      </c>
      <c r="O2817" s="15" t="s">
        <v>24</v>
      </c>
      <c r="P2817" s="15" t="s">
        <v>25</v>
      </c>
      <c r="Q2817" s="15" t="s">
        <v>26</v>
      </c>
      <c r="R2817" s="15" t="s">
        <v>17</v>
      </c>
      <c r="S2817" s="18" t="n">
        <v>88.35</v>
      </c>
      <c r="T2817" s="15" t="n">
        <v>262.05</v>
      </c>
      <c r="U2817" s="15" t="s">
        <v>26</v>
      </c>
      <c r="V2817" s="18" t="n">
        <f aca="false">IF(ISNUMBER(T2817),T2817,0)</f>
        <v>262.05</v>
      </c>
      <c r="W2817" s="15" t="n">
        <f aca="false">IF(U2817="Yes",1,0)</f>
        <v>1</v>
      </c>
      <c r="X2817" s="15" t="str">
        <f aca="false">IF(F2817&lt;=12,"0-12 months",IF(F2817&lt;=24,"13-24 months",IF(F2817&lt;=48,"25-48 months","49-72 months")))</f>
        <v>0-12 months</v>
      </c>
      <c r="Y2817" s="15" t="str">
        <f aca="false">IF(C2817=1,"Yes","No")</f>
        <v>No</v>
      </c>
      <c r="Z2817" s="15" t="n">
        <f aca="false">COUNTIF(J2817:O2817,"Yes")</f>
        <v>3</v>
      </c>
      <c r="AA2817" s="18" t="n">
        <f aca="false">S2817*W2817</f>
        <v>88.35</v>
      </c>
      <c r="AB2817" s="15" t="n">
        <f aca="false">(P2817="Month-to-month")+(I2817="Fiber optic")+(R2817="Electronic check")+(F2817&lt;=12)+(M2817="No")+(J2817="No")</f>
        <v>4</v>
      </c>
      <c r="AC2817" s="15" t="str">
        <f aca="false">IF(AB2817&gt;=5,"High",IF(AB2817&gt;=3,"Medium","Low"))</f>
        <v>Medium</v>
      </c>
    </row>
    <row r="2818" customFormat="false" ht="15" hidden="false" customHeight="false" outlineLevel="0" collapsed="false">
      <c r="A2818" s="15" t="s">
        <v>2915</v>
      </c>
      <c r="B2818" s="15" t="s">
        <v>94</v>
      </c>
      <c r="C2818" s="15" t="n">
        <v>0</v>
      </c>
      <c r="D2818" s="15" t="s">
        <v>26</v>
      </c>
      <c r="E2818" s="15" t="s">
        <v>24</v>
      </c>
      <c r="F2818" s="15" t="n">
        <v>72</v>
      </c>
      <c r="G2818" s="15" t="s">
        <v>26</v>
      </c>
      <c r="H2818" s="15" t="s">
        <v>26</v>
      </c>
      <c r="I2818" s="15" t="s">
        <v>102</v>
      </c>
      <c r="J2818" s="15" t="s">
        <v>26</v>
      </c>
      <c r="K2818" s="15" t="s">
        <v>26</v>
      </c>
      <c r="L2818" s="15" t="s">
        <v>26</v>
      </c>
      <c r="M2818" s="15" t="s">
        <v>24</v>
      </c>
      <c r="N2818" s="15" t="s">
        <v>26</v>
      </c>
      <c r="O2818" s="15" t="s">
        <v>26</v>
      </c>
      <c r="P2818" s="15" t="s">
        <v>29</v>
      </c>
      <c r="Q2818" s="15" t="s">
        <v>26</v>
      </c>
      <c r="R2818" s="15" t="s">
        <v>15</v>
      </c>
      <c r="S2818" s="18" t="n">
        <v>109.55</v>
      </c>
      <c r="T2818" s="15" t="n">
        <v>8165.1</v>
      </c>
      <c r="U2818" s="15" t="s">
        <v>24</v>
      </c>
      <c r="V2818" s="18" t="n">
        <f aca="false">IF(ISNUMBER(T2818),T2818,0)</f>
        <v>8165.1</v>
      </c>
      <c r="W2818" s="15" t="n">
        <f aca="false">IF(U2818="Yes",1,0)</f>
        <v>0</v>
      </c>
      <c r="X2818" s="15" t="str">
        <f aca="false">IF(F2818&lt;=12,"0-12 months",IF(F2818&lt;=24,"13-24 months",IF(F2818&lt;=48,"25-48 months","49-72 months")))</f>
        <v>49-72 months</v>
      </c>
      <c r="Y2818" s="15" t="str">
        <f aca="false">IF(C2818=1,"Yes","No")</f>
        <v>No</v>
      </c>
      <c r="Z2818" s="15" t="n">
        <f aca="false">COUNTIF(J2818:O2818,"Yes")</f>
        <v>5</v>
      </c>
      <c r="AA2818" s="18" t="n">
        <f aca="false">S2818*W2818</f>
        <v>0</v>
      </c>
      <c r="AB2818" s="15" t="n">
        <f aca="false">(P2818="Month-to-month")+(I2818="Fiber optic")+(R2818="Electronic check")+(F2818&lt;=12)+(M2818="No")+(J2818="No")</f>
        <v>3</v>
      </c>
      <c r="AC2818" s="15" t="str">
        <f aca="false">IF(AB2818&gt;=5,"High",IF(AB2818&gt;=3,"Medium","Low"))</f>
        <v>Medium</v>
      </c>
    </row>
    <row r="2819" customFormat="false" ht="15" hidden="false" customHeight="false" outlineLevel="0" collapsed="false">
      <c r="A2819" s="15" t="s">
        <v>2916</v>
      </c>
      <c r="B2819" s="15" t="s">
        <v>94</v>
      </c>
      <c r="C2819" s="15" t="n">
        <v>0</v>
      </c>
      <c r="D2819" s="15" t="s">
        <v>26</v>
      </c>
      <c r="E2819" s="15" t="s">
        <v>24</v>
      </c>
      <c r="F2819" s="15" t="n">
        <v>41</v>
      </c>
      <c r="G2819" s="15" t="s">
        <v>26</v>
      </c>
      <c r="H2819" s="15" t="s">
        <v>24</v>
      </c>
      <c r="I2819" s="15" t="s">
        <v>24</v>
      </c>
      <c r="J2819" s="15" t="s">
        <v>28</v>
      </c>
      <c r="K2819" s="15" t="s">
        <v>28</v>
      </c>
      <c r="L2819" s="15" t="s">
        <v>28</v>
      </c>
      <c r="M2819" s="15" t="s">
        <v>28</v>
      </c>
      <c r="N2819" s="15" t="s">
        <v>28</v>
      </c>
      <c r="O2819" s="15" t="s">
        <v>28</v>
      </c>
      <c r="P2819" s="15" t="s">
        <v>29</v>
      </c>
      <c r="Q2819" s="15" t="s">
        <v>24</v>
      </c>
      <c r="R2819" s="15" t="s">
        <v>21</v>
      </c>
      <c r="S2819" s="18" t="n">
        <v>20.65</v>
      </c>
      <c r="T2819" s="15" t="n">
        <v>875.55</v>
      </c>
      <c r="U2819" s="15" t="s">
        <v>24</v>
      </c>
      <c r="V2819" s="18" t="n">
        <f aca="false">IF(ISNUMBER(T2819),T2819,0)</f>
        <v>875.55</v>
      </c>
      <c r="W2819" s="15" t="n">
        <f aca="false">IF(U2819="Yes",1,0)</f>
        <v>0</v>
      </c>
      <c r="X2819" s="15" t="str">
        <f aca="false">IF(F2819&lt;=12,"0-12 months",IF(F2819&lt;=24,"13-24 months",IF(F2819&lt;=48,"25-48 months","49-72 months")))</f>
        <v>25-48 months</v>
      </c>
      <c r="Y2819" s="15" t="str">
        <f aca="false">IF(C2819=1,"Yes","No")</f>
        <v>No</v>
      </c>
      <c r="Z2819" s="15" t="n">
        <f aca="false">COUNTIF(J2819:O2819,"Yes")</f>
        <v>0</v>
      </c>
      <c r="AA2819" s="18" t="n">
        <f aca="false">S2819*W2819</f>
        <v>0</v>
      </c>
      <c r="AB2819" s="15" t="n">
        <f aca="false">(P2819="Month-to-month")+(I2819="Fiber optic")+(R2819="Electronic check")+(F2819&lt;=12)+(M2819="No")+(J2819="No")</f>
        <v>0</v>
      </c>
      <c r="AC2819" s="15" t="str">
        <f aca="false">IF(AB2819&gt;=5,"High",IF(AB2819&gt;=3,"Medium","Low"))</f>
        <v>Low</v>
      </c>
    </row>
    <row r="2820" customFormat="false" ht="15" hidden="false" customHeight="false" outlineLevel="0" collapsed="false">
      <c r="A2820" s="15" t="s">
        <v>2917</v>
      </c>
      <c r="B2820" s="15" t="s">
        <v>98</v>
      </c>
      <c r="C2820" s="15" t="n">
        <v>0</v>
      </c>
      <c r="D2820" s="15" t="s">
        <v>26</v>
      </c>
      <c r="E2820" s="15" t="s">
        <v>26</v>
      </c>
      <c r="F2820" s="15" t="n">
        <v>29</v>
      </c>
      <c r="G2820" s="15" t="s">
        <v>26</v>
      </c>
      <c r="H2820" s="15" t="s">
        <v>24</v>
      </c>
      <c r="I2820" s="15" t="s">
        <v>102</v>
      </c>
      <c r="J2820" s="15" t="s">
        <v>26</v>
      </c>
      <c r="K2820" s="15" t="s">
        <v>24</v>
      </c>
      <c r="L2820" s="15" t="s">
        <v>24</v>
      </c>
      <c r="M2820" s="15" t="s">
        <v>24</v>
      </c>
      <c r="N2820" s="15" t="s">
        <v>26</v>
      </c>
      <c r="O2820" s="15" t="s">
        <v>26</v>
      </c>
      <c r="P2820" s="15" t="s">
        <v>25</v>
      </c>
      <c r="Q2820" s="15" t="s">
        <v>24</v>
      </c>
      <c r="R2820" s="15" t="s">
        <v>21</v>
      </c>
      <c r="S2820" s="18" t="n">
        <v>94.65</v>
      </c>
      <c r="T2820" s="15" t="n">
        <v>2649.15</v>
      </c>
      <c r="U2820" s="15" t="s">
        <v>26</v>
      </c>
      <c r="V2820" s="18" t="n">
        <f aca="false">IF(ISNUMBER(T2820),T2820,0)</f>
        <v>2649.15</v>
      </c>
      <c r="W2820" s="15" t="n">
        <f aca="false">IF(U2820="Yes",1,0)</f>
        <v>1</v>
      </c>
      <c r="X2820" s="15" t="str">
        <f aca="false">IF(F2820&lt;=12,"0-12 months",IF(F2820&lt;=24,"13-24 months",IF(F2820&lt;=48,"25-48 months","49-72 months")))</f>
        <v>25-48 months</v>
      </c>
      <c r="Y2820" s="15" t="str">
        <f aca="false">IF(C2820=1,"Yes","No")</f>
        <v>No</v>
      </c>
      <c r="Z2820" s="15" t="n">
        <f aca="false">COUNTIF(J2820:O2820,"Yes")</f>
        <v>3</v>
      </c>
      <c r="AA2820" s="18" t="n">
        <f aca="false">S2820*W2820</f>
        <v>94.65</v>
      </c>
      <c r="AB2820" s="15" t="n">
        <f aca="false">(P2820="Month-to-month")+(I2820="Fiber optic")+(R2820="Electronic check")+(F2820&lt;=12)+(M2820="No")+(J2820="No")</f>
        <v>3</v>
      </c>
      <c r="AC2820" s="15" t="str">
        <f aca="false">IF(AB2820&gt;=5,"High",IF(AB2820&gt;=3,"Medium","Low"))</f>
        <v>Medium</v>
      </c>
    </row>
    <row r="2821" customFormat="false" ht="15" hidden="false" customHeight="false" outlineLevel="0" collapsed="false">
      <c r="A2821" s="15" t="s">
        <v>2918</v>
      </c>
      <c r="B2821" s="15" t="s">
        <v>94</v>
      </c>
      <c r="C2821" s="15" t="n">
        <v>0</v>
      </c>
      <c r="D2821" s="15" t="s">
        <v>24</v>
      </c>
      <c r="E2821" s="15" t="s">
        <v>24</v>
      </c>
      <c r="F2821" s="15" t="n">
        <v>4</v>
      </c>
      <c r="G2821" s="15" t="s">
        <v>26</v>
      </c>
      <c r="H2821" s="15" t="s">
        <v>24</v>
      </c>
      <c r="I2821" s="15" t="s">
        <v>96</v>
      </c>
      <c r="J2821" s="15" t="s">
        <v>26</v>
      </c>
      <c r="K2821" s="15" t="s">
        <v>26</v>
      </c>
      <c r="L2821" s="15" t="s">
        <v>24</v>
      </c>
      <c r="M2821" s="15" t="s">
        <v>24</v>
      </c>
      <c r="N2821" s="15" t="s">
        <v>24</v>
      </c>
      <c r="O2821" s="15" t="s">
        <v>24</v>
      </c>
      <c r="P2821" s="15" t="s">
        <v>25</v>
      </c>
      <c r="Q2821" s="15" t="s">
        <v>24</v>
      </c>
      <c r="R2821" s="15" t="s">
        <v>15</v>
      </c>
      <c r="S2821" s="18" t="n">
        <v>55.2</v>
      </c>
      <c r="T2821" s="15" t="n">
        <v>220.65</v>
      </c>
      <c r="U2821" s="15" t="s">
        <v>24</v>
      </c>
      <c r="V2821" s="18" t="n">
        <f aca="false">IF(ISNUMBER(T2821),T2821,0)</f>
        <v>220.65</v>
      </c>
      <c r="W2821" s="15" t="n">
        <f aca="false">IF(U2821="Yes",1,0)</f>
        <v>0</v>
      </c>
      <c r="X2821" s="15" t="str">
        <f aca="false">IF(F2821&lt;=12,"0-12 months",IF(F2821&lt;=24,"13-24 months",IF(F2821&lt;=48,"25-48 months","49-72 months")))</f>
        <v>0-12 months</v>
      </c>
      <c r="Y2821" s="15" t="str">
        <f aca="false">IF(C2821=1,"Yes","No")</f>
        <v>No</v>
      </c>
      <c r="Z2821" s="15" t="n">
        <f aca="false">COUNTIF(J2821:O2821,"Yes")</f>
        <v>2</v>
      </c>
      <c r="AA2821" s="18" t="n">
        <f aca="false">S2821*W2821</f>
        <v>0</v>
      </c>
      <c r="AB2821" s="15" t="n">
        <f aca="false">(P2821="Month-to-month")+(I2821="Fiber optic")+(R2821="Electronic check")+(F2821&lt;=12)+(M2821="No")+(J2821="No")</f>
        <v>4</v>
      </c>
      <c r="AC2821" s="15" t="str">
        <f aca="false">IF(AB2821&gt;=5,"High",IF(AB2821&gt;=3,"Medium","Low"))</f>
        <v>Medium</v>
      </c>
    </row>
    <row r="2822" customFormat="false" ht="15" hidden="false" customHeight="false" outlineLevel="0" collapsed="false">
      <c r="A2822" s="15" t="s">
        <v>2919</v>
      </c>
      <c r="B2822" s="15" t="s">
        <v>98</v>
      </c>
      <c r="C2822" s="15" t="n">
        <v>0</v>
      </c>
      <c r="D2822" s="15" t="s">
        <v>24</v>
      </c>
      <c r="E2822" s="15" t="s">
        <v>24</v>
      </c>
      <c r="F2822" s="15" t="n">
        <v>53</v>
      </c>
      <c r="G2822" s="15" t="s">
        <v>26</v>
      </c>
      <c r="H2822" s="15" t="s">
        <v>26</v>
      </c>
      <c r="I2822" s="15" t="s">
        <v>24</v>
      </c>
      <c r="J2822" s="15" t="s">
        <v>28</v>
      </c>
      <c r="K2822" s="15" t="s">
        <v>28</v>
      </c>
      <c r="L2822" s="15" t="s">
        <v>28</v>
      </c>
      <c r="M2822" s="15" t="s">
        <v>28</v>
      </c>
      <c r="N2822" s="15" t="s">
        <v>28</v>
      </c>
      <c r="O2822" s="15" t="s">
        <v>28</v>
      </c>
      <c r="P2822" s="15" t="s">
        <v>27</v>
      </c>
      <c r="Q2822" s="15" t="s">
        <v>24</v>
      </c>
      <c r="R2822" s="15" t="s">
        <v>19</v>
      </c>
      <c r="S2822" s="18" t="n">
        <v>24.05</v>
      </c>
      <c r="T2822" s="15" t="n">
        <v>1301.9</v>
      </c>
      <c r="U2822" s="15" t="s">
        <v>24</v>
      </c>
      <c r="V2822" s="18" t="n">
        <f aca="false">IF(ISNUMBER(T2822),T2822,0)</f>
        <v>1301.9</v>
      </c>
      <c r="W2822" s="15" t="n">
        <f aca="false">IF(U2822="Yes",1,0)</f>
        <v>0</v>
      </c>
      <c r="X2822" s="15" t="str">
        <f aca="false">IF(F2822&lt;=12,"0-12 months",IF(F2822&lt;=24,"13-24 months",IF(F2822&lt;=48,"25-48 months","49-72 months")))</f>
        <v>49-72 months</v>
      </c>
      <c r="Y2822" s="15" t="str">
        <f aca="false">IF(C2822=1,"Yes","No")</f>
        <v>No</v>
      </c>
      <c r="Z2822" s="15" t="n">
        <f aca="false">COUNTIF(J2822:O2822,"Yes")</f>
        <v>0</v>
      </c>
      <c r="AA2822" s="18" t="n">
        <f aca="false">S2822*W2822</f>
        <v>0</v>
      </c>
      <c r="AB2822" s="15" t="n">
        <f aca="false">(P2822="Month-to-month")+(I2822="Fiber optic")+(R2822="Electronic check")+(F2822&lt;=12)+(M2822="No")+(J2822="No")</f>
        <v>0</v>
      </c>
      <c r="AC2822" s="15" t="str">
        <f aca="false">IF(AB2822&gt;=5,"High",IF(AB2822&gt;=3,"Medium","Low"))</f>
        <v>Low</v>
      </c>
    </row>
    <row r="2823" customFormat="false" ht="15" hidden="false" customHeight="false" outlineLevel="0" collapsed="false">
      <c r="A2823" s="15" t="s">
        <v>2920</v>
      </c>
      <c r="B2823" s="15" t="s">
        <v>98</v>
      </c>
      <c r="C2823" s="15" t="n">
        <v>1</v>
      </c>
      <c r="D2823" s="15" t="s">
        <v>26</v>
      </c>
      <c r="E2823" s="15" t="s">
        <v>24</v>
      </c>
      <c r="F2823" s="15" t="n">
        <v>1</v>
      </c>
      <c r="G2823" s="15" t="s">
        <v>26</v>
      </c>
      <c r="H2823" s="15" t="s">
        <v>26</v>
      </c>
      <c r="I2823" s="15" t="s">
        <v>102</v>
      </c>
      <c r="J2823" s="15" t="s">
        <v>24</v>
      </c>
      <c r="K2823" s="15" t="s">
        <v>24</v>
      </c>
      <c r="L2823" s="15" t="s">
        <v>24</v>
      </c>
      <c r="M2823" s="15" t="s">
        <v>24</v>
      </c>
      <c r="N2823" s="15" t="s">
        <v>24</v>
      </c>
      <c r="O2823" s="15" t="s">
        <v>24</v>
      </c>
      <c r="P2823" s="15" t="s">
        <v>25</v>
      </c>
      <c r="Q2823" s="15" t="s">
        <v>26</v>
      </c>
      <c r="R2823" s="15" t="s">
        <v>15</v>
      </c>
      <c r="S2823" s="18" t="n">
        <v>74.4</v>
      </c>
      <c r="T2823" s="15" t="n">
        <v>74.4</v>
      </c>
      <c r="U2823" s="15" t="s">
        <v>26</v>
      </c>
      <c r="V2823" s="18" t="n">
        <f aca="false">IF(ISNUMBER(T2823),T2823,0)</f>
        <v>74.4</v>
      </c>
      <c r="W2823" s="15" t="n">
        <f aca="false">IF(U2823="Yes",1,0)</f>
        <v>1</v>
      </c>
      <c r="X2823" s="15" t="str">
        <f aca="false">IF(F2823&lt;=12,"0-12 months",IF(F2823&lt;=24,"13-24 months",IF(F2823&lt;=48,"25-48 months","49-72 months")))</f>
        <v>0-12 months</v>
      </c>
      <c r="Y2823" s="15" t="str">
        <f aca="false">IF(C2823=1,"Yes","No")</f>
        <v>Yes</v>
      </c>
      <c r="Z2823" s="15" t="n">
        <f aca="false">COUNTIF(J2823:O2823,"Yes")</f>
        <v>0</v>
      </c>
      <c r="AA2823" s="18" t="n">
        <f aca="false">S2823*W2823</f>
        <v>74.4</v>
      </c>
      <c r="AB2823" s="15" t="n">
        <f aca="false">(P2823="Month-to-month")+(I2823="Fiber optic")+(R2823="Electronic check")+(F2823&lt;=12)+(M2823="No")+(J2823="No")</f>
        <v>6</v>
      </c>
      <c r="AC2823" s="15" t="str">
        <f aca="false">IF(AB2823&gt;=5,"High",IF(AB2823&gt;=3,"Medium","Low"))</f>
        <v>High</v>
      </c>
    </row>
    <row r="2824" customFormat="false" ht="15" hidden="false" customHeight="false" outlineLevel="0" collapsed="false">
      <c r="A2824" s="15" t="s">
        <v>2921</v>
      </c>
      <c r="B2824" s="15" t="s">
        <v>94</v>
      </c>
      <c r="C2824" s="15" t="n">
        <v>0</v>
      </c>
      <c r="D2824" s="15" t="s">
        <v>26</v>
      </c>
      <c r="E2824" s="15" t="s">
        <v>26</v>
      </c>
      <c r="F2824" s="15" t="n">
        <v>41</v>
      </c>
      <c r="G2824" s="15" t="s">
        <v>26</v>
      </c>
      <c r="H2824" s="15" t="s">
        <v>26</v>
      </c>
      <c r="I2824" s="15" t="s">
        <v>96</v>
      </c>
      <c r="J2824" s="15" t="s">
        <v>26</v>
      </c>
      <c r="K2824" s="15" t="s">
        <v>26</v>
      </c>
      <c r="L2824" s="15" t="s">
        <v>26</v>
      </c>
      <c r="M2824" s="15" t="s">
        <v>26</v>
      </c>
      <c r="N2824" s="15" t="s">
        <v>24</v>
      </c>
      <c r="O2824" s="15" t="s">
        <v>26</v>
      </c>
      <c r="P2824" s="15" t="s">
        <v>25</v>
      </c>
      <c r="Q2824" s="15" t="s">
        <v>24</v>
      </c>
      <c r="R2824" s="15" t="s">
        <v>21</v>
      </c>
      <c r="S2824" s="18" t="n">
        <v>79.9</v>
      </c>
      <c r="T2824" s="15" t="n">
        <v>3326.2</v>
      </c>
      <c r="U2824" s="15" t="s">
        <v>26</v>
      </c>
      <c r="V2824" s="18" t="n">
        <f aca="false">IF(ISNUMBER(T2824),T2824,0)</f>
        <v>3326.2</v>
      </c>
      <c r="W2824" s="15" t="n">
        <f aca="false">IF(U2824="Yes",1,0)</f>
        <v>1</v>
      </c>
      <c r="X2824" s="15" t="str">
        <f aca="false">IF(F2824&lt;=12,"0-12 months",IF(F2824&lt;=24,"13-24 months",IF(F2824&lt;=48,"25-48 months","49-72 months")))</f>
        <v>25-48 months</v>
      </c>
      <c r="Y2824" s="15" t="str">
        <f aca="false">IF(C2824=1,"Yes","No")</f>
        <v>No</v>
      </c>
      <c r="Z2824" s="15" t="n">
        <f aca="false">COUNTIF(J2824:O2824,"Yes")</f>
        <v>5</v>
      </c>
      <c r="AA2824" s="18" t="n">
        <f aca="false">S2824*W2824</f>
        <v>79.9</v>
      </c>
      <c r="AB2824" s="15" t="n">
        <f aca="false">(P2824="Month-to-month")+(I2824="Fiber optic")+(R2824="Electronic check")+(F2824&lt;=12)+(M2824="No")+(J2824="No")</f>
        <v>1</v>
      </c>
      <c r="AC2824" s="15" t="str">
        <f aca="false">IF(AB2824&gt;=5,"High",IF(AB2824&gt;=3,"Medium","Low"))</f>
        <v>Low</v>
      </c>
    </row>
    <row r="2825" customFormat="false" ht="15" hidden="false" customHeight="false" outlineLevel="0" collapsed="false">
      <c r="A2825" s="15" t="s">
        <v>2922</v>
      </c>
      <c r="B2825" s="15" t="s">
        <v>98</v>
      </c>
      <c r="C2825" s="15" t="n">
        <v>0</v>
      </c>
      <c r="D2825" s="15" t="s">
        <v>26</v>
      </c>
      <c r="E2825" s="15" t="s">
        <v>24</v>
      </c>
      <c r="F2825" s="15" t="n">
        <v>39</v>
      </c>
      <c r="G2825" s="15" t="s">
        <v>26</v>
      </c>
      <c r="H2825" s="15" t="s">
        <v>24</v>
      </c>
      <c r="I2825" s="15" t="s">
        <v>24</v>
      </c>
      <c r="J2825" s="15" t="s">
        <v>28</v>
      </c>
      <c r="K2825" s="15" t="s">
        <v>28</v>
      </c>
      <c r="L2825" s="15" t="s">
        <v>28</v>
      </c>
      <c r="M2825" s="15" t="s">
        <v>28</v>
      </c>
      <c r="N2825" s="15" t="s">
        <v>28</v>
      </c>
      <c r="O2825" s="15" t="s">
        <v>28</v>
      </c>
      <c r="P2825" s="15" t="s">
        <v>29</v>
      </c>
      <c r="Q2825" s="15" t="s">
        <v>26</v>
      </c>
      <c r="R2825" s="15" t="s">
        <v>19</v>
      </c>
      <c r="S2825" s="18" t="n">
        <v>20.45</v>
      </c>
      <c r="T2825" s="15" t="n">
        <v>790</v>
      </c>
      <c r="U2825" s="15" t="s">
        <v>24</v>
      </c>
      <c r="V2825" s="18" t="n">
        <f aca="false">IF(ISNUMBER(T2825),T2825,0)</f>
        <v>790</v>
      </c>
      <c r="W2825" s="15" t="n">
        <f aca="false">IF(U2825="Yes",1,0)</f>
        <v>0</v>
      </c>
      <c r="X2825" s="15" t="str">
        <f aca="false">IF(F2825&lt;=12,"0-12 months",IF(F2825&lt;=24,"13-24 months",IF(F2825&lt;=48,"25-48 months","49-72 months")))</f>
        <v>25-48 months</v>
      </c>
      <c r="Y2825" s="15" t="str">
        <f aca="false">IF(C2825=1,"Yes","No")</f>
        <v>No</v>
      </c>
      <c r="Z2825" s="15" t="n">
        <f aca="false">COUNTIF(J2825:O2825,"Yes")</f>
        <v>0</v>
      </c>
      <c r="AA2825" s="18" t="n">
        <f aca="false">S2825*W2825</f>
        <v>0</v>
      </c>
      <c r="AB2825" s="15" t="n">
        <f aca="false">(P2825="Month-to-month")+(I2825="Fiber optic")+(R2825="Electronic check")+(F2825&lt;=12)+(M2825="No")+(J2825="No")</f>
        <v>0</v>
      </c>
      <c r="AC2825" s="15" t="str">
        <f aca="false">IF(AB2825&gt;=5,"High",IF(AB2825&gt;=3,"Medium","Low"))</f>
        <v>Low</v>
      </c>
    </row>
    <row r="2826" customFormat="false" ht="15" hidden="false" customHeight="false" outlineLevel="0" collapsed="false">
      <c r="A2826" s="15" t="s">
        <v>2923</v>
      </c>
      <c r="B2826" s="15" t="s">
        <v>98</v>
      </c>
      <c r="C2826" s="15" t="n">
        <v>0</v>
      </c>
      <c r="D2826" s="15" t="s">
        <v>26</v>
      </c>
      <c r="E2826" s="15" t="s">
        <v>24</v>
      </c>
      <c r="F2826" s="15" t="n">
        <v>63</v>
      </c>
      <c r="G2826" s="15" t="s">
        <v>26</v>
      </c>
      <c r="H2826" s="15" t="s">
        <v>24</v>
      </c>
      <c r="I2826" s="15" t="s">
        <v>24</v>
      </c>
      <c r="J2826" s="15" t="s">
        <v>28</v>
      </c>
      <c r="K2826" s="15" t="s">
        <v>28</v>
      </c>
      <c r="L2826" s="15" t="s">
        <v>28</v>
      </c>
      <c r="M2826" s="15" t="s">
        <v>28</v>
      </c>
      <c r="N2826" s="15" t="s">
        <v>28</v>
      </c>
      <c r="O2826" s="15" t="s">
        <v>28</v>
      </c>
      <c r="P2826" s="15" t="s">
        <v>29</v>
      </c>
      <c r="Q2826" s="15" t="s">
        <v>24</v>
      </c>
      <c r="R2826" s="15" t="s">
        <v>17</v>
      </c>
      <c r="S2826" s="18" t="n">
        <v>19.25</v>
      </c>
      <c r="T2826" s="15" t="n">
        <v>1237.65</v>
      </c>
      <c r="U2826" s="15" t="s">
        <v>24</v>
      </c>
      <c r="V2826" s="18" t="n">
        <f aca="false">IF(ISNUMBER(T2826),T2826,0)</f>
        <v>1237.65</v>
      </c>
      <c r="W2826" s="15" t="n">
        <f aca="false">IF(U2826="Yes",1,0)</f>
        <v>0</v>
      </c>
      <c r="X2826" s="15" t="str">
        <f aca="false">IF(F2826&lt;=12,"0-12 months",IF(F2826&lt;=24,"13-24 months",IF(F2826&lt;=48,"25-48 months","49-72 months")))</f>
        <v>49-72 months</v>
      </c>
      <c r="Y2826" s="15" t="str">
        <f aca="false">IF(C2826=1,"Yes","No")</f>
        <v>No</v>
      </c>
      <c r="Z2826" s="15" t="n">
        <f aca="false">COUNTIF(J2826:O2826,"Yes")</f>
        <v>0</v>
      </c>
      <c r="AA2826" s="18" t="n">
        <f aca="false">S2826*W2826</f>
        <v>0</v>
      </c>
      <c r="AB2826" s="15" t="n">
        <f aca="false">(P2826="Month-to-month")+(I2826="Fiber optic")+(R2826="Electronic check")+(F2826&lt;=12)+(M2826="No")+(J2826="No")</f>
        <v>0</v>
      </c>
      <c r="AC2826" s="15" t="str">
        <f aca="false">IF(AB2826&gt;=5,"High",IF(AB2826&gt;=3,"Medium","Low"))</f>
        <v>Low</v>
      </c>
    </row>
    <row r="2827" customFormat="false" ht="15" hidden="false" customHeight="false" outlineLevel="0" collapsed="false">
      <c r="A2827" s="15" t="s">
        <v>2924</v>
      </c>
      <c r="B2827" s="15" t="s">
        <v>98</v>
      </c>
      <c r="C2827" s="15" t="n">
        <v>0</v>
      </c>
      <c r="D2827" s="15" t="s">
        <v>24</v>
      </c>
      <c r="E2827" s="15" t="s">
        <v>24</v>
      </c>
      <c r="F2827" s="15" t="n">
        <v>15</v>
      </c>
      <c r="G2827" s="15" t="s">
        <v>26</v>
      </c>
      <c r="H2827" s="15" t="s">
        <v>26</v>
      </c>
      <c r="I2827" s="15" t="s">
        <v>24</v>
      </c>
      <c r="J2827" s="15" t="s">
        <v>28</v>
      </c>
      <c r="K2827" s="15" t="s">
        <v>28</v>
      </c>
      <c r="L2827" s="15" t="s">
        <v>28</v>
      </c>
      <c r="M2827" s="15" t="s">
        <v>28</v>
      </c>
      <c r="N2827" s="15" t="s">
        <v>28</v>
      </c>
      <c r="O2827" s="15" t="s">
        <v>28</v>
      </c>
      <c r="P2827" s="15" t="s">
        <v>25</v>
      </c>
      <c r="Q2827" s="15" t="s">
        <v>26</v>
      </c>
      <c r="R2827" s="15" t="s">
        <v>15</v>
      </c>
      <c r="S2827" s="18" t="n">
        <v>26.35</v>
      </c>
      <c r="T2827" s="15" t="n">
        <v>378.6</v>
      </c>
      <c r="U2827" s="15" t="s">
        <v>24</v>
      </c>
      <c r="V2827" s="18" t="n">
        <f aca="false">IF(ISNUMBER(T2827),T2827,0)</f>
        <v>378.6</v>
      </c>
      <c r="W2827" s="15" t="n">
        <f aca="false">IF(U2827="Yes",1,0)</f>
        <v>0</v>
      </c>
      <c r="X2827" s="15" t="str">
        <f aca="false">IF(F2827&lt;=12,"0-12 months",IF(F2827&lt;=24,"13-24 months",IF(F2827&lt;=48,"25-48 months","49-72 months")))</f>
        <v>13-24 months</v>
      </c>
      <c r="Y2827" s="15" t="str">
        <f aca="false">IF(C2827=1,"Yes","No")</f>
        <v>No</v>
      </c>
      <c r="Z2827" s="15" t="n">
        <f aca="false">COUNTIF(J2827:O2827,"Yes")</f>
        <v>0</v>
      </c>
      <c r="AA2827" s="18" t="n">
        <f aca="false">S2827*W2827</f>
        <v>0</v>
      </c>
      <c r="AB2827" s="15" t="n">
        <f aca="false">(P2827="Month-to-month")+(I2827="Fiber optic")+(R2827="Electronic check")+(F2827&lt;=12)+(M2827="No")+(J2827="No")</f>
        <v>2</v>
      </c>
      <c r="AC2827" s="15" t="str">
        <f aca="false">IF(AB2827&gt;=5,"High",IF(AB2827&gt;=3,"Medium","Low"))</f>
        <v>Low</v>
      </c>
    </row>
    <row r="2828" customFormat="false" ht="15" hidden="false" customHeight="false" outlineLevel="0" collapsed="false">
      <c r="A2828" s="15" t="s">
        <v>2925</v>
      </c>
      <c r="B2828" s="15" t="s">
        <v>94</v>
      </c>
      <c r="C2828" s="15" t="n">
        <v>0</v>
      </c>
      <c r="D2828" s="15" t="s">
        <v>26</v>
      </c>
      <c r="E2828" s="15" t="s">
        <v>24</v>
      </c>
      <c r="F2828" s="15" t="n">
        <v>13</v>
      </c>
      <c r="G2828" s="15" t="s">
        <v>26</v>
      </c>
      <c r="H2828" s="15" t="s">
        <v>24</v>
      </c>
      <c r="I2828" s="15" t="s">
        <v>96</v>
      </c>
      <c r="J2828" s="15" t="s">
        <v>24</v>
      </c>
      <c r="K2828" s="15" t="s">
        <v>24</v>
      </c>
      <c r="L2828" s="15" t="s">
        <v>24</v>
      </c>
      <c r="M2828" s="15" t="s">
        <v>24</v>
      </c>
      <c r="N2828" s="15" t="s">
        <v>24</v>
      </c>
      <c r="O2828" s="15" t="s">
        <v>24</v>
      </c>
      <c r="P2828" s="15" t="s">
        <v>27</v>
      </c>
      <c r="Q2828" s="15" t="s">
        <v>24</v>
      </c>
      <c r="R2828" s="15" t="s">
        <v>15</v>
      </c>
      <c r="S2828" s="18" t="n">
        <v>43.8</v>
      </c>
      <c r="T2828" s="15" t="n">
        <v>592.65</v>
      </c>
      <c r="U2828" s="15" t="s">
        <v>24</v>
      </c>
      <c r="V2828" s="18" t="n">
        <f aca="false">IF(ISNUMBER(T2828),T2828,0)</f>
        <v>592.65</v>
      </c>
      <c r="W2828" s="15" t="n">
        <f aca="false">IF(U2828="Yes",1,0)</f>
        <v>0</v>
      </c>
      <c r="X2828" s="15" t="str">
        <f aca="false">IF(F2828&lt;=12,"0-12 months",IF(F2828&lt;=24,"13-24 months",IF(F2828&lt;=48,"25-48 months","49-72 months")))</f>
        <v>13-24 months</v>
      </c>
      <c r="Y2828" s="15" t="str">
        <f aca="false">IF(C2828=1,"Yes","No")</f>
        <v>No</v>
      </c>
      <c r="Z2828" s="15" t="n">
        <f aca="false">COUNTIF(J2828:O2828,"Yes")</f>
        <v>0</v>
      </c>
      <c r="AA2828" s="18" t="n">
        <f aca="false">S2828*W2828</f>
        <v>0</v>
      </c>
      <c r="AB2828" s="15" t="n">
        <f aca="false">(P2828="Month-to-month")+(I2828="Fiber optic")+(R2828="Electronic check")+(F2828&lt;=12)+(M2828="No")+(J2828="No")</f>
        <v>3</v>
      </c>
      <c r="AC2828" s="15" t="str">
        <f aca="false">IF(AB2828&gt;=5,"High",IF(AB2828&gt;=3,"Medium","Low"))</f>
        <v>Medium</v>
      </c>
    </row>
    <row r="2829" customFormat="false" ht="15" hidden="false" customHeight="false" outlineLevel="0" collapsed="false">
      <c r="A2829" s="15" t="s">
        <v>2926</v>
      </c>
      <c r="B2829" s="15" t="s">
        <v>98</v>
      </c>
      <c r="C2829" s="15" t="n">
        <v>0</v>
      </c>
      <c r="D2829" s="15" t="s">
        <v>24</v>
      </c>
      <c r="E2829" s="15" t="s">
        <v>24</v>
      </c>
      <c r="F2829" s="15" t="n">
        <v>1</v>
      </c>
      <c r="G2829" s="15" t="s">
        <v>26</v>
      </c>
      <c r="H2829" s="15" t="s">
        <v>24</v>
      </c>
      <c r="I2829" s="15" t="s">
        <v>96</v>
      </c>
      <c r="J2829" s="15" t="s">
        <v>24</v>
      </c>
      <c r="K2829" s="15" t="s">
        <v>26</v>
      </c>
      <c r="L2829" s="15" t="s">
        <v>24</v>
      </c>
      <c r="M2829" s="15" t="s">
        <v>24</v>
      </c>
      <c r="N2829" s="15" t="s">
        <v>24</v>
      </c>
      <c r="O2829" s="15" t="s">
        <v>24</v>
      </c>
      <c r="P2829" s="15" t="s">
        <v>25</v>
      </c>
      <c r="Q2829" s="15" t="s">
        <v>26</v>
      </c>
      <c r="R2829" s="15" t="s">
        <v>17</v>
      </c>
      <c r="S2829" s="18" t="n">
        <v>50.15</v>
      </c>
      <c r="T2829" s="15" t="n">
        <v>50.15</v>
      </c>
      <c r="U2829" s="15" t="s">
        <v>24</v>
      </c>
      <c r="V2829" s="18" t="n">
        <f aca="false">IF(ISNUMBER(T2829),T2829,0)</f>
        <v>50.15</v>
      </c>
      <c r="W2829" s="15" t="n">
        <f aca="false">IF(U2829="Yes",1,0)</f>
        <v>0</v>
      </c>
      <c r="X2829" s="15" t="str">
        <f aca="false">IF(F2829&lt;=12,"0-12 months",IF(F2829&lt;=24,"13-24 months",IF(F2829&lt;=48,"25-48 months","49-72 months")))</f>
        <v>0-12 months</v>
      </c>
      <c r="Y2829" s="15" t="str">
        <f aca="false">IF(C2829=1,"Yes","No")</f>
        <v>No</v>
      </c>
      <c r="Z2829" s="15" t="n">
        <f aca="false">COUNTIF(J2829:O2829,"Yes")</f>
        <v>1</v>
      </c>
      <c r="AA2829" s="18" t="n">
        <f aca="false">S2829*W2829</f>
        <v>0</v>
      </c>
      <c r="AB2829" s="15" t="n">
        <f aca="false">(P2829="Month-to-month")+(I2829="Fiber optic")+(R2829="Electronic check")+(F2829&lt;=12)+(M2829="No")+(J2829="No")</f>
        <v>4</v>
      </c>
      <c r="AC2829" s="15" t="str">
        <f aca="false">IF(AB2829&gt;=5,"High",IF(AB2829&gt;=3,"Medium","Low"))</f>
        <v>Medium</v>
      </c>
    </row>
    <row r="2830" customFormat="false" ht="15" hidden="false" customHeight="false" outlineLevel="0" collapsed="false">
      <c r="A2830" s="15" t="s">
        <v>2927</v>
      </c>
      <c r="B2830" s="15" t="s">
        <v>98</v>
      </c>
      <c r="C2830" s="15" t="n">
        <v>0</v>
      </c>
      <c r="D2830" s="15" t="s">
        <v>24</v>
      </c>
      <c r="E2830" s="15" t="s">
        <v>24</v>
      </c>
      <c r="F2830" s="15" t="n">
        <v>1</v>
      </c>
      <c r="G2830" s="15" t="s">
        <v>26</v>
      </c>
      <c r="H2830" s="15" t="s">
        <v>24</v>
      </c>
      <c r="I2830" s="15" t="s">
        <v>24</v>
      </c>
      <c r="J2830" s="15" t="s">
        <v>28</v>
      </c>
      <c r="K2830" s="15" t="s">
        <v>28</v>
      </c>
      <c r="L2830" s="15" t="s">
        <v>28</v>
      </c>
      <c r="M2830" s="15" t="s">
        <v>28</v>
      </c>
      <c r="N2830" s="15" t="s">
        <v>28</v>
      </c>
      <c r="O2830" s="15" t="s">
        <v>28</v>
      </c>
      <c r="P2830" s="15" t="s">
        <v>29</v>
      </c>
      <c r="Q2830" s="15" t="s">
        <v>24</v>
      </c>
      <c r="R2830" s="15" t="s">
        <v>17</v>
      </c>
      <c r="S2830" s="18" t="n">
        <v>20.45</v>
      </c>
      <c r="T2830" s="15" t="n">
        <v>20.45</v>
      </c>
      <c r="U2830" s="15" t="s">
        <v>24</v>
      </c>
      <c r="V2830" s="18" t="n">
        <f aca="false">IF(ISNUMBER(T2830),T2830,0)</f>
        <v>20.45</v>
      </c>
      <c r="W2830" s="15" t="n">
        <f aca="false">IF(U2830="Yes",1,0)</f>
        <v>0</v>
      </c>
      <c r="X2830" s="15" t="str">
        <f aca="false">IF(F2830&lt;=12,"0-12 months",IF(F2830&lt;=24,"13-24 months",IF(F2830&lt;=48,"25-48 months","49-72 months")))</f>
        <v>0-12 months</v>
      </c>
      <c r="Y2830" s="15" t="str">
        <f aca="false">IF(C2830=1,"Yes","No")</f>
        <v>No</v>
      </c>
      <c r="Z2830" s="15" t="n">
        <f aca="false">COUNTIF(J2830:O2830,"Yes")</f>
        <v>0</v>
      </c>
      <c r="AA2830" s="18" t="n">
        <f aca="false">S2830*W2830</f>
        <v>0</v>
      </c>
      <c r="AB2830" s="15" t="n">
        <f aca="false">(P2830="Month-to-month")+(I2830="Fiber optic")+(R2830="Electronic check")+(F2830&lt;=12)+(M2830="No")+(J2830="No")</f>
        <v>1</v>
      </c>
      <c r="AC2830" s="15" t="str">
        <f aca="false">IF(AB2830&gt;=5,"High",IF(AB2830&gt;=3,"Medium","Low"))</f>
        <v>Low</v>
      </c>
    </row>
    <row r="2831" customFormat="false" ht="15" hidden="false" customHeight="false" outlineLevel="0" collapsed="false">
      <c r="A2831" s="15" t="s">
        <v>2928</v>
      </c>
      <c r="B2831" s="15" t="s">
        <v>98</v>
      </c>
      <c r="C2831" s="15" t="n">
        <v>1</v>
      </c>
      <c r="D2831" s="15" t="s">
        <v>24</v>
      </c>
      <c r="E2831" s="15" t="s">
        <v>24</v>
      </c>
      <c r="F2831" s="15" t="n">
        <v>8</v>
      </c>
      <c r="G2831" s="15" t="s">
        <v>26</v>
      </c>
      <c r="H2831" s="15" t="s">
        <v>24</v>
      </c>
      <c r="I2831" s="15" t="s">
        <v>102</v>
      </c>
      <c r="J2831" s="15" t="s">
        <v>24</v>
      </c>
      <c r="K2831" s="15" t="s">
        <v>24</v>
      </c>
      <c r="L2831" s="15" t="s">
        <v>24</v>
      </c>
      <c r="M2831" s="15" t="s">
        <v>24</v>
      </c>
      <c r="N2831" s="15" t="s">
        <v>24</v>
      </c>
      <c r="O2831" s="15" t="s">
        <v>24</v>
      </c>
      <c r="P2831" s="15" t="s">
        <v>25</v>
      </c>
      <c r="Q2831" s="15" t="s">
        <v>26</v>
      </c>
      <c r="R2831" s="15" t="s">
        <v>15</v>
      </c>
      <c r="S2831" s="18" t="n">
        <v>69.7</v>
      </c>
      <c r="T2831" s="15" t="n">
        <v>560.85</v>
      </c>
      <c r="U2831" s="15" t="s">
        <v>26</v>
      </c>
      <c r="V2831" s="18" t="n">
        <f aca="false">IF(ISNUMBER(T2831),T2831,0)</f>
        <v>560.85</v>
      </c>
      <c r="W2831" s="15" t="n">
        <f aca="false">IF(U2831="Yes",1,0)</f>
        <v>1</v>
      </c>
      <c r="X2831" s="15" t="str">
        <f aca="false">IF(F2831&lt;=12,"0-12 months",IF(F2831&lt;=24,"13-24 months",IF(F2831&lt;=48,"25-48 months","49-72 months")))</f>
        <v>0-12 months</v>
      </c>
      <c r="Y2831" s="15" t="str">
        <f aca="false">IF(C2831=1,"Yes","No")</f>
        <v>Yes</v>
      </c>
      <c r="Z2831" s="15" t="n">
        <f aca="false">COUNTIF(J2831:O2831,"Yes")</f>
        <v>0</v>
      </c>
      <c r="AA2831" s="18" t="n">
        <f aca="false">S2831*W2831</f>
        <v>69.7</v>
      </c>
      <c r="AB2831" s="15" t="n">
        <f aca="false">(P2831="Month-to-month")+(I2831="Fiber optic")+(R2831="Electronic check")+(F2831&lt;=12)+(M2831="No")+(J2831="No")</f>
        <v>6</v>
      </c>
      <c r="AC2831" s="15" t="str">
        <f aca="false">IF(AB2831&gt;=5,"High",IF(AB2831&gt;=3,"Medium","Low"))</f>
        <v>High</v>
      </c>
    </row>
    <row r="2832" customFormat="false" ht="15" hidden="false" customHeight="false" outlineLevel="0" collapsed="false">
      <c r="A2832" s="15" t="s">
        <v>2929</v>
      </c>
      <c r="B2832" s="15" t="s">
        <v>98</v>
      </c>
      <c r="C2832" s="15" t="n">
        <v>0</v>
      </c>
      <c r="D2832" s="15" t="s">
        <v>24</v>
      </c>
      <c r="E2832" s="15" t="s">
        <v>24</v>
      </c>
      <c r="F2832" s="15" t="n">
        <v>60</v>
      </c>
      <c r="G2832" s="15" t="s">
        <v>26</v>
      </c>
      <c r="H2832" s="15" t="s">
        <v>24</v>
      </c>
      <c r="I2832" s="15" t="s">
        <v>96</v>
      </c>
      <c r="J2832" s="15" t="s">
        <v>26</v>
      </c>
      <c r="K2832" s="15" t="s">
        <v>26</v>
      </c>
      <c r="L2832" s="15" t="s">
        <v>26</v>
      </c>
      <c r="M2832" s="15" t="s">
        <v>24</v>
      </c>
      <c r="N2832" s="15" t="s">
        <v>24</v>
      </c>
      <c r="O2832" s="15" t="s">
        <v>24</v>
      </c>
      <c r="P2832" s="15" t="s">
        <v>29</v>
      </c>
      <c r="Q2832" s="15" t="s">
        <v>24</v>
      </c>
      <c r="R2832" s="15" t="s">
        <v>15</v>
      </c>
      <c r="S2832" s="18" t="n">
        <v>61.4</v>
      </c>
      <c r="T2832" s="15" t="n">
        <v>3638.25</v>
      </c>
      <c r="U2832" s="15" t="s">
        <v>24</v>
      </c>
      <c r="V2832" s="18" t="n">
        <f aca="false">IF(ISNUMBER(T2832),T2832,0)</f>
        <v>3638.25</v>
      </c>
      <c r="W2832" s="15" t="n">
        <f aca="false">IF(U2832="Yes",1,0)</f>
        <v>0</v>
      </c>
      <c r="X2832" s="15" t="str">
        <f aca="false">IF(F2832&lt;=12,"0-12 months",IF(F2832&lt;=24,"13-24 months",IF(F2832&lt;=48,"25-48 months","49-72 months")))</f>
        <v>49-72 months</v>
      </c>
      <c r="Y2832" s="15" t="str">
        <f aca="false">IF(C2832=1,"Yes","No")</f>
        <v>No</v>
      </c>
      <c r="Z2832" s="15" t="n">
        <f aca="false">COUNTIF(J2832:O2832,"Yes")</f>
        <v>3</v>
      </c>
      <c r="AA2832" s="18" t="n">
        <f aca="false">S2832*W2832</f>
        <v>0</v>
      </c>
      <c r="AB2832" s="15" t="n">
        <f aca="false">(P2832="Month-to-month")+(I2832="Fiber optic")+(R2832="Electronic check")+(F2832&lt;=12)+(M2832="No")+(J2832="No")</f>
        <v>2</v>
      </c>
      <c r="AC2832" s="15" t="str">
        <f aca="false">IF(AB2832&gt;=5,"High",IF(AB2832&gt;=3,"Medium","Low"))</f>
        <v>Low</v>
      </c>
    </row>
    <row r="2833" customFormat="false" ht="15" hidden="false" customHeight="false" outlineLevel="0" collapsed="false">
      <c r="A2833" s="15" t="s">
        <v>2930</v>
      </c>
      <c r="B2833" s="15" t="s">
        <v>94</v>
      </c>
      <c r="C2833" s="15" t="n">
        <v>1</v>
      </c>
      <c r="D2833" s="15" t="s">
        <v>26</v>
      </c>
      <c r="E2833" s="15" t="s">
        <v>24</v>
      </c>
      <c r="F2833" s="15" t="n">
        <v>12</v>
      </c>
      <c r="G2833" s="15" t="s">
        <v>26</v>
      </c>
      <c r="H2833" s="15" t="s">
        <v>26</v>
      </c>
      <c r="I2833" s="15" t="s">
        <v>102</v>
      </c>
      <c r="J2833" s="15" t="s">
        <v>24</v>
      </c>
      <c r="K2833" s="15" t="s">
        <v>26</v>
      </c>
      <c r="L2833" s="15" t="s">
        <v>26</v>
      </c>
      <c r="M2833" s="15" t="s">
        <v>24</v>
      </c>
      <c r="N2833" s="15" t="s">
        <v>26</v>
      </c>
      <c r="O2833" s="15" t="s">
        <v>24</v>
      </c>
      <c r="P2833" s="15" t="s">
        <v>25</v>
      </c>
      <c r="Q2833" s="15" t="s">
        <v>26</v>
      </c>
      <c r="R2833" s="15" t="s">
        <v>15</v>
      </c>
      <c r="S2833" s="18" t="n">
        <v>98.1</v>
      </c>
      <c r="T2833" s="15" t="n">
        <v>1060.2</v>
      </c>
      <c r="U2833" s="15" t="s">
        <v>26</v>
      </c>
      <c r="V2833" s="18" t="n">
        <f aca="false">IF(ISNUMBER(T2833),T2833,0)</f>
        <v>1060.2</v>
      </c>
      <c r="W2833" s="15" t="n">
        <f aca="false">IF(U2833="Yes",1,0)</f>
        <v>1</v>
      </c>
      <c r="X2833" s="15" t="str">
        <f aca="false">IF(F2833&lt;=12,"0-12 months",IF(F2833&lt;=24,"13-24 months",IF(F2833&lt;=48,"25-48 months","49-72 months")))</f>
        <v>0-12 months</v>
      </c>
      <c r="Y2833" s="15" t="str">
        <f aca="false">IF(C2833=1,"Yes","No")</f>
        <v>Yes</v>
      </c>
      <c r="Z2833" s="15" t="n">
        <f aca="false">COUNTIF(J2833:O2833,"Yes")</f>
        <v>3</v>
      </c>
      <c r="AA2833" s="18" t="n">
        <f aca="false">S2833*W2833</f>
        <v>98.1</v>
      </c>
      <c r="AB2833" s="15" t="n">
        <f aca="false">(P2833="Month-to-month")+(I2833="Fiber optic")+(R2833="Electronic check")+(F2833&lt;=12)+(M2833="No")+(J2833="No")</f>
        <v>6</v>
      </c>
      <c r="AC2833" s="15" t="str">
        <f aca="false">IF(AB2833&gt;=5,"High",IF(AB2833&gt;=3,"Medium","Low"))</f>
        <v>High</v>
      </c>
    </row>
    <row r="2834" customFormat="false" ht="15" hidden="false" customHeight="false" outlineLevel="0" collapsed="false">
      <c r="A2834" s="15" t="s">
        <v>2931</v>
      </c>
      <c r="B2834" s="15" t="s">
        <v>98</v>
      </c>
      <c r="C2834" s="15" t="n">
        <v>0</v>
      </c>
      <c r="D2834" s="15" t="s">
        <v>26</v>
      </c>
      <c r="E2834" s="15" t="s">
        <v>24</v>
      </c>
      <c r="F2834" s="15" t="n">
        <v>40</v>
      </c>
      <c r="G2834" s="15" t="s">
        <v>26</v>
      </c>
      <c r="H2834" s="15" t="s">
        <v>26</v>
      </c>
      <c r="I2834" s="15" t="s">
        <v>96</v>
      </c>
      <c r="J2834" s="15" t="s">
        <v>24</v>
      </c>
      <c r="K2834" s="15" t="s">
        <v>26</v>
      </c>
      <c r="L2834" s="15" t="s">
        <v>24</v>
      </c>
      <c r="M2834" s="15" t="s">
        <v>26</v>
      </c>
      <c r="N2834" s="15" t="s">
        <v>26</v>
      </c>
      <c r="O2834" s="15" t="s">
        <v>24</v>
      </c>
      <c r="P2834" s="15" t="s">
        <v>27</v>
      </c>
      <c r="Q2834" s="15" t="s">
        <v>24</v>
      </c>
      <c r="R2834" s="15" t="s">
        <v>21</v>
      </c>
      <c r="S2834" s="18" t="n">
        <v>70.75</v>
      </c>
      <c r="T2834" s="15" t="n">
        <v>2921.75</v>
      </c>
      <c r="U2834" s="15" t="s">
        <v>24</v>
      </c>
      <c r="V2834" s="18" t="n">
        <f aca="false">IF(ISNUMBER(T2834),T2834,0)</f>
        <v>2921.75</v>
      </c>
      <c r="W2834" s="15" t="n">
        <f aca="false">IF(U2834="Yes",1,0)</f>
        <v>0</v>
      </c>
      <c r="X2834" s="15" t="str">
        <f aca="false">IF(F2834&lt;=12,"0-12 months",IF(F2834&lt;=24,"13-24 months",IF(F2834&lt;=48,"25-48 months","49-72 months")))</f>
        <v>25-48 months</v>
      </c>
      <c r="Y2834" s="15" t="str">
        <f aca="false">IF(C2834=1,"Yes","No")</f>
        <v>No</v>
      </c>
      <c r="Z2834" s="15" t="n">
        <f aca="false">COUNTIF(J2834:O2834,"Yes")</f>
        <v>3</v>
      </c>
      <c r="AA2834" s="18" t="n">
        <f aca="false">S2834*W2834</f>
        <v>0</v>
      </c>
      <c r="AB2834" s="15" t="n">
        <f aca="false">(P2834="Month-to-month")+(I2834="Fiber optic")+(R2834="Electronic check")+(F2834&lt;=12)+(M2834="No")+(J2834="No")</f>
        <v>1</v>
      </c>
      <c r="AC2834" s="15" t="str">
        <f aca="false">IF(AB2834&gt;=5,"High",IF(AB2834&gt;=3,"Medium","Low"))</f>
        <v>Low</v>
      </c>
    </row>
    <row r="2835" customFormat="false" ht="15" hidden="false" customHeight="false" outlineLevel="0" collapsed="false">
      <c r="A2835" s="15" t="s">
        <v>2932</v>
      </c>
      <c r="B2835" s="15" t="s">
        <v>94</v>
      </c>
      <c r="C2835" s="15" t="n">
        <v>0</v>
      </c>
      <c r="D2835" s="15" t="s">
        <v>24</v>
      </c>
      <c r="E2835" s="15" t="s">
        <v>24</v>
      </c>
      <c r="F2835" s="15" t="n">
        <v>66</v>
      </c>
      <c r="G2835" s="15" t="s">
        <v>26</v>
      </c>
      <c r="H2835" s="15" t="s">
        <v>24</v>
      </c>
      <c r="I2835" s="15" t="s">
        <v>96</v>
      </c>
      <c r="J2835" s="15" t="s">
        <v>26</v>
      </c>
      <c r="K2835" s="15" t="s">
        <v>26</v>
      </c>
      <c r="L2835" s="15" t="s">
        <v>26</v>
      </c>
      <c r="M2835" s="15" t="s">
        <v>24</v>
      </c>
      <c r="N2835" s="15" t="s">
        <v>24</v>
      </c>
      <c r="O2835" s="15" t="s">
        <v>24</v>
      </c>
      <c r="P2835" s="15" t="s">
        <v>29</v>
      </c>
      <c r="Q2835" s="15" t="s">
        <v>26</v>
      </c>
      <c r="R2835" s="15" t="s">
        <v>19</v>
      </c>
      <c r="S2835" s="18" t="n">
        <v>61.15</v>
      </c>
      <c r="T2835" s="15" t="n">
        <v>4017.45</v>
      </c>
      <c r="U2835" s="15" t="s">
        <v>24</v>
      </c>
      <c r="V2835" s="18" t="n">
        <f aca="false">IF(ISNUMBER(T2835),T2835,0)</f>
        <v>4017.45</v>
      </c>
      <c r="W2835" s="15" t="n">
        <f aca="false">IF(U2835="Yes",1,0)</f>
        <v>0</v>
      </c>
      <c r="X2835" s="15" t="str">
        <f aca="false">IF(F2835&lt;=12,"0-12 months",IF(F2835&lt;=24,"13-24 months",IF(F2835&lt;=48,"25-48 months","49-72 months")))</f>
        <v>49-72 months</v>
      </c>
      <c r="Y2835" s="15" t="str">
        <f aca="false">IF(C2835=1,"Yes","No")</f>
        <v>No</v>
      </c>
      <c r="Z2835" s="15" t="n">
        <f aca="false">COUNTIF(J2835:O2835,"Yes")</f>
        <v>3</v>
      </c>
      <c r="AA2835" s="18" t="n">
        <f aca="false">S2835*W2835</f>
        <v>0</v>
      </c>
      <c r="AB2835" s="15" t="n">
        <f aca="false">(P2835="Month-to-month")+(I2835="Fiber optic")+(R2835="Electronic check")+(F2835&lt;=12)+(M2835="No")+(J2835="No")</f>
        <v>1</v>
      </c>
      <c r="AC2835" s="15" t="str">
        <f aca="false">IF(AB2835&gt;=5,"High",IF(AB2835&gt;=3,"Medium","Low"))</f>
        <v>Low</v>
      </c>
    </row>
    <row r="2836" customFormat="false" ht="15" hidden="false" customHeight="false" outlineLevel="0" collapsed="false">
      <c r="A2836" s="15" t="s">
        <v>2933</v>
      </c>
      <c r="B2836" s="15" t="s">
        <v>98</v>
      </c>
      <c r="C2836" s="15" t="n">
        <v>0</v>
      </c>
      <c r="D2836" s="15" t="s">
        <v>26</v>
      </c>
      <c r="E2836" s="15" t="s">
        <v>26</v>
      </c>
      <c r="F2836" s="15" t="n">
        <v>42</v>
      </c>
      <c r="G2836" s="15" t="s">
        <v>26</v>
      </c>
      <c r="H2836" s="15" t="s">
        <v>24</v>
      </c>
      <c r="I2836" s="15" t="s">
        <v>24</v>
      </c>
      <c r="J2836" s="15" t="s">
        <v>28</v>
      </c>
      <c r="K2836" s="15" t="s">
        <v>28</v>
      </c>
      <c r="L2836" s="15" t="s">
        <v>28</v>
      </c>
      <c r="M2836" s="15" t="s">
        <v>28</v>
      </c>
      <c r="N2836" s="15" t="s">
        <v>28</v>
      </c>
      <c r="O2836" s="15" t="s">
        <v>28</v>
      </c>
      <c r="P2836" s="15" t="s">
        <v>27</v>
      </c>
      <c r="Q2836" s="15" t="s">
        <v>24</v>
      </c>
      <c r="R2836" s="15" t="s">
        <v>17</v>
      </c>
      <c r="S2836" s="18" t="n">
        <v>20.25</v>
      </c>
      <c r="T2836" s="15" t="n">
        <v>854.9</v>
      </c>
      <c r="U2836" s="15" t="s">
        <v>24</v>
      </c>
      <c r="V2836" s="18" t="n">
        <f aca="false">IF(ISNUMBER(T2836),T2836,0)</f>
        <v>854.9</v>
      </c>
      <c r="W2836" s="15" t="n">
        <f aca="false">IF(U2836="Yes",1,0)</f>
        <v>0</v>
      </c>
      <c r="X2836" s="15" t="str">
        <f aca="false">IF(F2836&lt;=12,"0-12 months",IF(F2836&lt;=24,"13-24 months",IF(F2836&lt;=48,"25-48 months","49-72 months")))</f>
        <v>25-48 months</v>
      </c>
      <c r="Y2836" s="15" t="str">
        <f aca="false">IF(C2836=1,"Yes","No")</f>
        <v>No</v>
      </c>
      <c r="Z2836" s="15" t="n">
        <f aca="false">COUNTIF(J2836:O2836,"Yes")</f>
        <v>0</v>
      </c>
      <c r="AA2836" s="18" t="n">
        <f aca="false">S2836*W2836</f>
        <v>0</v>
      </c>
      <c r="AB2836" s="15" t="n">
        <f aca="false">(P2836="Month-to-month")+(I2836="Fiber optic")+(R2836="Electronic check")+(F2836&lt;=12)+(M2836="No")+(J2836="No")</f>
        <v>0</v>
      </c>
      <c r="AC2836" s="15" t="str">
        <f aca="false">IF(AB2836&gt;=5,"High",IF(AB2836&gt;=3,"Medium","Low"))</f>
        <v>Low</v>
      </c>
    </row>
    <row r="2837" customFormat="false" ht="15" hidden="false" customHeight="false" outlineLevel="0" collapsed="false">
      <c r="A2837" s="15" t="s">
        <v>2934</v>
      </c>
      <c r="B2837" s="15" t="s">
        <v>94</v>
      </c>
      <c r="C2837" s="15" t="n">
        <v>1</v>
      </c>
      <c r="D2837" s="15" t="s">
        <v>24</v>
      </c>
      <c r="E2837" s="15" t="s">
        <v>24</v>
      </c>
      <c r="F2837" s="15" t="n">
        <v>66</v>
      </c>
      <c r="G2837" s="15" t="s">
        <v>26</v>
      </c>
      <c r="H2837" s="15" t="s">
        <v>26</v>
      </c>
      <c r="I2837" s="15" t="s">
        <v>96</v>
      </c>
      <c r="J2837" s="15" t="s">
        <v>26</v>
      </c>
      <c r="K2837" s="15" t="s">
        <v>26</v>
      </c>
      <c r="L2837" s="15" t="s">
        <v>24</v>
      </c>
      <c r="M2837" s="15" t="s">
        <v>26</v>
      </c>
      <c r="N2837" s="15" t="s">
        <v>24</v>
      </c>
      <c r="O2837" s="15" t="s">
        <v>24</v>
      </c>
      <c r="P2837" s="15" t="s">
        <v>27</v>
      </c>
      <c r="Q2837" s="15" t="s">
        <v>26</v>
      </c>
      <c r="R2837" s="15" t="s">
        <v>21</v>
      </c>
      <c r="S2837" s="18" t="n">
        <v>63.85</v>
      </c>
      <c r="T2837" s="15" t="n">
        <v>4174.35</v>
      </c>
      <c r="U2837" s="15" t="s">
        <v>24</v>
      </c>
      <c r="V2837" s="18" t="n">
        <f aca="false">IF(ISNUMBER(T2837),T2837,0)</f>
        <v>4174.35</v>
      </c>
      <c r="W2837" s="15" t="n">
        <f aca="false">IF(U2837="Yes",1,0)</f>
        <v>0</v>
      </c>
      <c r="X2837" s="15" t="str">
        <f aca="false">IF(F2837&lt;=12,"0-12 months",IF(F2837&lt;=24,"13-24 months",IF(F2837&lt;=48,"25-48 months","49-72 months")))</f>
        <v>49-72 months</v>
      </c>
      <c r="Y2837" s="15" t="str">
        <f aca="false">IF(C2837=1,"Yes","No")</f>
        <v>Yes</v>
      </c>
      <c r="Z2837" s="15" t="n">
        <f aca="false">COUNTIF(J2837:O2837,"Yes")</f>
        <v>3</v>
      </c>
      <c r="AA2837" s="18" t="n">
        <f aca="false">S2837*W2837</f>
        <v>0</v>
      </c>
      <c r="AB2837" s="15" t="n">
        <f aca="false">(P2837="Month-to-month")+(I2837="Fiber optic")+(R2837="Electronic check")+(F2837&lt;=12)+(M2837="No")+(J2837="No")</f>
        <v>0</v>
      </c>
      <c r="AC2837" s="15" t="str">
        <f aca="false">IF(AB2837&gt;=5,"High",IF(AB2837&gt;=3,"Medium","Low"))</f>
        <v>Low</v>
      </c>
    </row>
    <row r="2838" customFormat="false" ht="15" hidden="false" customHeight="false" outlineLevel="0" collapsed="false">
      <c r="A2838" s="15" t="s">
        <v>2935</v>
      </c>
      <c r="B2838" s="15" t="s">
        <v>98</v>
      </c>
      <c r="C2838" s="15" t="n">
        <v>0</v>
      </c>
      <c r="D2838" s="15" t="s">
        <v>24</v>
      </c>
      <c r="E2838" s="15" t="s">
        <v>24</v>
      </c>
      <c r="F2838" s="15" t="n">
        <v>49</v>
      </c>
      <c r="G2838" s="15" t="s">
        <v>26</v>
      </c>
      <c r="H2838" s="15" t="s">
        <v>26</v>
      </c>
      <c r="I2838" s="15" t="s">
        <v>102</v>
      </c>
      <c r="J2838" s="15" t="s">
        <v>24</v>
      </c>
      <c r="K2838" s="15" t="s">
        <v>26</v>
      </c>
      <c r="L2838" s="15" t="s">
        <v>24</v>
      </c>
      <c r="M2838" s="15" t="s">
        <v>24</v>
      </c>
      <c r="N2838" s="15" t="s">
        <v>26</v>
      </c>
      <c r="O2838" s="15" t="s">
        <v>26</v>
      </c>
      <c r="P2838" s="15" t="s">
        <v>25</v>
      </c>
      <c r="Q2838" s="15" t="s">
        <v>24</v>
      </c>
      <c r="R2838" s="15" t="s">
        <v>15</v>
      </c>
      <c r="S2838" s="18" t="n">
        <v>98.7</v>
      </c>
      <c r="T2838" s="15" t="n">
        <v>4920.55</v>
      </c>
      <c r="U2838" s="15" t="s">
        <v>24</v>
      </c>
      <c r="V2838" s="18" t="n">
        <f aca="false">IF(ISNUMBER(T2838),T2838,0)</f>
        <v>4920.55</v>
      </c>
      <c r="W2838" s="15" t="n">
        <f aca="false">IF(U2838="Yes",1,0)</f>
        <v>0</v>
      </c>
      <c r="X2838" s="15" t="str">
        <f aca="false">IF(F2838&lt;=12,"0-12 months",IF(F2838&lt;=24,"13-24 months",IF(F2838&lt;=48,"25-48 months","49-72 months")))</f>
        <v>49-72 months</v>
      </c>
      <c r="Y2838" s="15" t="str">
        <f aca="false">IF(C2838=1,"Yes","No")</f>
        <v>No</v>
      </c>
      <c r="Z2838" s="15" t="n">
        <f aca="false">COUNTIF(J2838:O2838,"Yes")</f>
        <v>3</v>
      </c>
      <c r="AA2838" s="18" t="n">
        <f aca="false">S2838*W2838</f>
        <v>0</v>
      </c>
      <c r="AB2838" s="15" t="n">
        <f aca="false">(P2838="Month-to-month")+(I2838="Fiber optic")+(R2838="Electronic check")+(F2838&lt;=12)+(M2838="No")+(J2838="No")</f>
        <v>5</v>
      </c>
      <c r="AC2838" s="15" t="str">
        <f aca="false">IF(AB2838&gt;=5,"High",IF(AB2838&gt;=3,"Medium","Low"))</f>
        <v>High</v>
      </c>
    </row>
    <row r="2839" customFormat="false" ht="15" hidden="false" customHeight="false" outlineLevel="0" collapsed="false">
      <c r="A2839" s="15" t="s">
        <v>2936</v>
      </c>
      <c r="B2839" s="15" t="s">
        <v>94</v>
      </c>
      <c r="C2839" s="15" t="n">
        <v>0</v>
      </c>
      <c r="D2839" s="15" t="s">
        <v>24</v>
      </c>
      <c r="E2839" s="15" t="s">
        <v>24</v>
      </c>
      <c r="F2839" s="15" t="n">
        <v>1</v>
      </c>
      <c r="G2839" s="15" t="s">
        <v>26</v>
      </c>
      <c r="H2839" s="15" t="s">
        <v>24</v>
      </c>
      <c r="I2839" s="15" t="s">
        <v>24</v>
      </c>
      <c r="J2839" s="15" t="s">
        <v>28</v>
      </c>
      <c r="K2839" s="15" t="s">
        <v>28</v>
      </c>
      <c r="L2839" s="15" t="s">
        <v>28</v>
      </c>
      <c r="M2839" s="15" t="s">
        <v>28</v>
      </c>
      <c r="N2839" s="15" t="s">
        <v>28</v>
      </c>
      <c r="O2839" s="15" t="s">
        <v>28</v>
      </c>
      <c r="P2839" s="15" t="s">
        <v>25</v>
      </c>
      <c r="Q2839" s="15" t="s">
        <v>24</v>
      </c>
      <c r="R2839" s="15" t="s">
        <v>17</v>
      </c>
      <c r="S2839" s="18" t="n">
        <v>20.5</v>
      </c>
      <c r="T2839" s="15" t="n">
        <v>20.5</v>
      </c>
      <c r="U2839" s="15" t="s">
        <v>26</v>
      </c>
      <c r="V2839" s="18" t="n">
        <f aca="false">IF(ISNUMBER(T2839),T2839,0)</f>
        <v>20.5</v>
      </c>
      <c r="W2839" s="15" t="n">
        <f aca="false">IF(U2839="Yes",1,0)</f>
        <v>1</v>
      </c>
      <c r="X2839" s="15" t="str">
        <f aca="false">IF(F2839&lt;=12,"0-12 months",IF(F2839&lt;=24,"13-24 months",IF(F2839&lt;=48,"25-48 months","49-72 months")))</f>
        <v>0-12 months</v>
      </c>
      <c r="Y2839" s="15" t="str">
        <f aca="false">IF(C2839=1,"Yes","No")</f>
        <v>No</v>
      </c>
      <c r="Z2839" s="15" t="n">
        <f aca="false">COUNTIF(J2839:O2839,"Yes")</f>
        <v>0</v>
      </c>
      <c r="AA2839" s="18" t="n">
        <f aca="false">S2839*W2839</f>
        <v>20.5</v>
      </c>
      <c r="AB2839" s="15" t="n">
        <f aca="false">(P2839="Month-to-month")+(I2839="Fiber optic")+(R2839="Electronic check")+(F2839&lt;=12)+(M2839="No")+(J2839="No")</f>
        <v>2</v>
      </c>
      <c r="AC2839" s="15" t="str">
        <f aca="false">IF(AB2839&gt;=5,"High",IF(AB2839&gt;=3,"Medium","Low"))</f>
        <v>Low</v>
      </c>
    </row>
    <row r="2840" customFormat="false" ht="15" hidden="false" customHeight="false" outlineLevel="0" collapsed="false">
      <c r="A2840" s="15" t="s">
        <v>2937</v>
      </c>
      <c r="B2840" s="15" t="s">
        <v>94</v>
      </c>
      <c r="C2840" s="15" t="n">
        <v>0</v>
      </c>
      <c r="D2840" s="15" t="s">
        <v>24</v>
      </c>
      <c r="E2840" s="15" t="s">
        <v>24</v>
      </c>
      <c r="F2840" s="15" t="n">
        <v>41</v>
      </c>
      <c r="G2840" s="15" t="s">
        <v>26</v>
      </c>
      <c r="H2840" s="15" t="s">
        <v>24</v>
      </c>
      <c r="I2840" s="15" t="s">
        <v>24</v>
      </c>
      <c r="J2840" s="15" t="s">
        <v>28</v>
      </c>
      <c r="K2840" s="15" t="s">
        <v>28</v>
      </c>
      <c r="L2840" s="15" t="s">
        <v>28</v>
      </c>
      <c r="M2840" s="15" t="s">
        <v>28</v>
      </c>
      <c r="N2840" s="15" t="s">
        <v>28</v>
      </c>
      <c r="O2840" s="15" t="s">
        <v>28</v>
      </c>
      <c r="P2840" s="15" t="s">
        <v>29</v>
      </c>
      <c r="Q2840" s="15" t="s">
        <v>24</v>
      </c>
      <c r="R2840" s="15" t="s">
        <v>17</v>
      </c>
      <c r="S2840" s="18" t="n">
        <v>20</v>
      </c>
      <c r="T2840" s="15" t="n">
        <v>810.3</v>
      </c>
      <c r="U2840" s="15" t="s">
        <v>24</v>
      </c>
      <c r="V2840" s="18" t="n">
        <f aca="false">IF(ISNUMBER(T2840),T2840,0)</f>
        <v>810.3</v>
      </c>
      <c r="W2840" s="15" t="n">
        <f aca="false">IF(U2840="Yes",1,0)</f>
        <v>0</v>
      </c>
      <c r="X2840" s="15" t="str">
        <f aca="false">IF(F2840&lt;=12,"0-12 months",IF(F2840&lt;=24,"13-24 months",IF(F2840&lt;=48,"25-48 months","49-72 months")))</f>
        <v>25-48 months</v>
      </c>
      <c r="Y2840" s="15" t="str">
        <f aca="false">IF(C2840=1,"Yes","No")</f>
        <v>No</v>
      </c>
      <c r="Z2840" s="15" t="n">
        <f aca="false">COUNTIF(J2840:O2840,"Yes")</f>
        <v>0</v>
      </c>
      <c r="AA2840" s="18" t="n">
        <f aca="false">S2840*W2840</f>
        <v>0</v>
      </c>
      <c r="AB2840" s="15" t="n">
        <f aca="false">(P2840="Month-to-month")+(I2840="Fiber optic")+(R2840="Electronic check")+(F2840&lt;=12)+(M2840="No")+(J2840="No")</f>
        <v>0</v>
      </c>
      <c r="AC2840" s="15" t="str">
        <f aca="false">IF(AB2840&gt;=5,"High",IF(AB2840&gt;=3,"Medium","Low"))</f>
        <v>Low</v>
      </c>
    </row>
    <row r="2841" customFormat="false" ht="15" hidden="false" customHeight="false" outlineLevel="0" collapsed="false">
      <c r="A2841" s="15" t="s">
        <v>2938</v>
      </c>
      <c r="B2841" s="15" t="s">
        <v>94</v>
      </c>
      <c r="C2841" s="15" t="n">
        <v>0</v>
      </c>
      <c r="D2841" s="15" t="s">
        <v>26</v>
      </c>
      <c r="E2841" s="15" t="s">
        <v>26</v>
      </c>
      <c r="F2841" s="15" t="n">
        <v>41</v>
      </c>
      <c r="G2841" s="15" t="s">
        <v>26</v>
      </c>
      <c r="H2841" s="15" t="s">
        <v>24</v>
      </c>
      <c r="I2841" s="15" t="s">
        <v>24</v>
      </c>
      <c r="J2841" s="15" t="s">
        <v>28</v>
      </c>
      <c r="K2841" s="15" t="s">
        <v>28</v>
      </c>
      <c r="L2841" s="15" t="s">
        <v>28</v>
      </c>
      <c r="M2841" s="15" t="s">
        <v>28</v>
      </c>
      <c r="N2841" s="15" t="s">
        <v>28</v>
      </c>
      <c r="O2841" s="15" t="s">
        <v>28</v>
      </c>
      <c r="P2841" s="15" t="s">
        <v>29</v>
      </c>
      <c r="Q2841" s="15" t="s">
        <v>24</v>
      </c>
      <c r="R2841" s="15" t="s">
        <v>19</v>
      </c>
      <c r="S2841" s="18" t="n">
        <v>19.3</v>
      </c>
      <c r="T2841" s="15" t="n">
        <v>772.4</v>
      </c>
      <c r="U2841" s="15" t="s">
        <v>24</v>
      </c>
      <c r="V2841" s="18" t="n">
        <f aca="false">IF(ISNUMBER(T2841),T2841,0)</f>
        <v>772.4</v>
      </c>
      <c r="W2841" s="15" t="n">
        <f aca="false">IF(U2841="Yes",1,0)</f>
        <v>0</v>
      </c>
      <c r="X2841" s="15" t="str">
        <f aca="false">IF(F2841&lt;=12,"0-12 months",IF(F2841&lt;=24,"13-24 months",IF(F2841&lt;=48,"25-48 months","49-72 months")))</f>
        <v>25-48 months</v>
      </c>
      <c r="Y2841" s="15" t="str">
        <f aca="false">IF(C2841=1,"Yes","No")</f>
        <v>No</v>
      </c>
      <c r="Z2841" s="15" t="n">
        <f aca="false">COUNTIF(J2841:O2841,"Yes")</f>
        <v>0</v>
      </c>
      <c r="AA2841" s="18" t="n">
        <f aca="false">S2841*W2841</f>
        <v>0</v>
      </c>
      <c r="AB2841" s="15" t="n">
        <f aca="false">(P2841="Month-to-month")+(I2841="Fiber optic")+(R2841="Electronic check")+(F2841&lt;=12)+(M2841="No")+(J2841="No")</f>
        <v>0</v>
      </c>
      <c r="AC2841" s="15" t="str">
        <f aca="false">IF(AB2841&gt;=5,"High",IF(AB2841&gt;=3,"Medium","Low"))</f>
        <v>Low</v>
      </c>
    </row>
    <row r="2842" customFormat="false" ht="15" hidden="false" customHeight="false" outlineLevel="0" collapsed="false">
      <c r="A2842" s="15" t="s">
        <v>2939</v>
      </c>
      <c r="B2842" s="15" t="s">
        <v>94</v>
      </c>
      <c r="C2842" s="15" t="n">
        <v>0</v>
      </c>
      <c r="D2842" s="15" t="s">
        <v>26</v>
      </c>
      <c r="E2842" s="15" t="s">
        <v>26</v>
      </c>
      <c r="F2842" s="15" t="n">
        <v>23</v>
      </c>
      <c r="G2842" s="15" t="s">
        <v>26</v>
      </c>
      <c r="H2842" s="15" t="s">
        <v>24</v>
      </c>
      <c r="I2842" s="15" t="s">
        <v>102</v>
      </c>
      <c r="J2842" s="15" t="s">
        <v>26</v>
      </c>
      <c r="K2842" s="15" t="s">
        <v>26</v>
      </c>
      <c r="L2842" s="15" t="s">
        <v>24</v>
      </c>
      <c r="M2842" s="15" t="s">
        <v>26</v>
      </c>
      <c r="N2842" s="15" t="s">
        <v>24</v>
      </c>
      <c r="O2842" s="15" t="s">
        <v>24</v>
      </c>
      <c r="P2842" s="15" t="s">
        <v>25</v>
      </c>
      <c r="Q2842" s="15" t="s">
        <v>24</v>
      </c>
      <c r="R2842" s="15" t="s">
        <v>17</v>
      </c>
      <c r="S2842" s="18" t="n">
        <v>84.4</v>
      </c>
      <c r="T2842" s="15" t="n">
        <v>1936.85</v>
      </c>
      <c r="U2842" s="15" t="s">
        <v>24</v>
      </c>
      <c r="V2842" s="18" t="n">
        <f aca="false">IF(ISNUMBER(T2842),T2842,0)</f>
        <v>1936.85</v>
      </c>
      <c r="W2842" s="15" t="n">
        <f aca="false">IF(U2842="Yes",1,0)</f>
        <v>0</v>
      </c>
      <c r="X2842" s="15" t="str">
        <f aca="false">IF(F2842&lt;=12,"0-12 months",IF(F2842&lt;=24,"13-24 months",IF(F2842&lt;=48,"25-48 months","49-72 months")))</f>
        <v>13-24 months</v>
      </c>
      <c r="Y2842" s="15" t="str">
        <f aca="false">IF(C2842=1,"Yes","No")</f>
        <v>No</v>
      </c>
      <c r="Z2842" s="15" t="n">
        <f aca="false">COUNTIF(J2842:O2842,"Yes")</f>
        <v>3</v>
      </c>
      <c r="AA2842" s="18" t="n">
        <f aca="false">S2842*W2842</f>
        <v>0</v>
      </c>
      <c r="AB2842" s="15" t="n">
        <f aca="false">(P2842="Month-to-month")+(I2842="Fiber optic")+(R2842="Electronic check")+(F2842&lt;=12)+(M2842="No")+(J2842="No")</f>
        <v>2</v>
      </c>
      <c r="AC2842" s="15" t="str">
        <f aca="false">IF(AB2842&gt;=5,"High",IF(AB2842&gt;=3,"Medium","Low"))</f>
        <v>Low</v>
      </c>
    </row>
    <row r="2843" customFormat="false" ht="15" hidden="false" customHeight="false" outlineLevel="0" collapsed="false">
      <c r="A2843" s="15" t="s">
        <v>2940</v>
      </c>
      <c r="B2843" s="15" t="s">
        <v>98</v>
      </c>
      <c r="C2843" s="15" t="n">
        <v>0</v>
      </c>
      <c r="D2843" s="15" t="s">
        <v>24</v>
      </c>
      <c r="E2843" s="15" t="s">
        <v>24</v>
      </c>
      <c r="F2843" s="15" t="n">
        <v>3</v>
      </c>
      <c r="G2843" s="15" t="s">
        <v>24</v>
      </c>
      <c r="H2843" s="15" t="s">
        <v>95</v>
      </c>
      <c r="I2843" s="15" t="s">
        <v>96</v>
      </c>
      <c r="J2843" s="15" t="s">
        <v>24</v>
      </c>
      <c r="K2843" s="15" t="s">
        <v>24</v>
      </c>
      <c r="L2843" s="15" t="s">
        <v>24</v>
      </c>
      <c r="M2843" s="15" t="s">
        <v>24</v>
      </c>
      <c r="N2843" s="15" t="s">
        <v>24</v>
      </c>
      <c r="O2843" s="15" t="s">
        <v>24</v>
      </c>
      <c r="P2843" s="15" t="s">
        <v>25</v>
      </c>
      <c r="Q2843" s="15" t="s">
        <v>24</v>
      </c>
      <c r="R2843" s="15" t="s">
        <v>15</v>
      </c>
      <c r="S2843" s="18" t="n">
        <v>25.1</v>
      </c>
      <c r="T2843" s="15" t="n">
        <v>79.8</v>
      </c>
      <c r="U2843" s="15" t="s">
        <v>24</v>
      </c>
      <c r="V2843" s="18" t="n">
        <f aca="false">IF(ISNUMBER(T2843),T2843,0)</f>
        <v>79.8</v>
      </c>
      <c r="W2843" s="15" t="n">
        <f aca="false">IF(U2843="Yes",1,0)</f>
        <v>0</v>
      </c>
      <c r="X2843" s="15" t="str">
        <f aca="false">IF(F2843&lt;=12,"0-12 months",IF(F2843&lt;=24,"13-24 months",IF(F2843&lt;=48,"25-48 months","49-72 months")))</f>
        <v>0-12 months</v>
      </c>
      <c r="Y2843" s="15" t="str">
        <f aca="false">IF(C2843=1,"Yes","No")</f>
        <v>No</v>
      </c>
      <c r="Z2843" s="15" t="n">
        <f aca="false">COUNTIF(J2843:O2843,"Yes")</f>
        <v>0</v>
      </c>
      <c r="AA2843" s="18" t="n">
        <f aca="false">S2843*W2843</f>
        <v>0</v>
      </c>
      <c r="AB2843" s="15" t="n">
        <f aca="false">(P2843="Month-to-month")+(I2843="Fiber optic")+(R2843="Electronic check")+(F2843&lt;=12)+(M2843="No")+(J2843="No")</f>
        <v>5</v>
      </c>
      <c r="AC2843" s="15" t="str">
        <f aca="false">IF(AB2843&gt;=5,"High",IF(AB2843&gt;=3,"Medium","Low"))</f>
        <v>High</v>
      </c>
    </row>
    <row r="2844" customFormat="false" ht="15" hidden="false" customHeight="false" outlineLevel="0" collapsed="false">
      <c r="A2844" s="15" t="s">
        <v>2941</v>
      </c>
      <c r="B2844" s="15" t="s">
        <v>94</v>
      </c>
      <c r="C2844" s="15" t="n">
        <v>0</v>
      </c>
      <c r="D2844" s="15" t="s">
        <v>24</v>
      </c>
      <c r="E2844" s="15" t="s">
        <v>24</v>
      </c>
      <c r="F2844" s="15" t="n">
        <v>4</v>
      </c>
      <c r="G2844" s="15" t="s">
        <v>24</v>
      </c>
      <c r="H2844" s="15" t="s">
        <v>95</v>
      </c>
      <c r="I2844" s="15" t="s">
        <v>96</v>
      </c>
      <c r="J2844" s="15" t="s">
        <v>26</v>
      </c>
      <c r="K2844" s="15" t="s">
        <v>24</v>
      </c>
      <c r="L2844" s="15" t="s">
        <v>26</v>
      </c>
      <c r="M2844" s="15" t="s">
        <v>26</v>
      </c>
      <c r="N2844" s="15" t="s">
        <v>24</v>
      </c>
      <c r="O2844" s="15" t="s">
        <v>26</v>
      </c>
      <c r="P2844" s="15" t="s">
        <v>25</v>
      </c>
      <c r="Q2844" s="15" t="s">
        <v>24</v>
      </c>
      <c r="R2844" s="15" t="s">
        <v>17</v>
      </c>
      <c r="S2844" s="18" t="n">
        <v>48.25</v>
      </c>
      <c r="T2844" s="15" t="n">
        <v>202.25</v>
      </c>
      <c r="U2844" s="15" t="s">
        <v>24</v>
      </c>
      <c r="V2844" s="18" t="n">
        <f aca="false">IF(ISNUMBER(T2844),T2844,0)</f>
        <v>202.25</v>
      </c>
      <c r="W2844" s="15" t="n">
        <f aca="false">IF(U2844="Yes",1,0)</f>
        <v>0</v>
      </c>
      <c r="X2844" s="15" t="str">
        <f aca="false">IF(F2844&lt;=12,"0-12 months",IF(F2844&lt;=24,"13-24 months",IF(F2844&lt;=48,"25-48 months","49-72 months")))</f>
        <v>0-12 months</v>
      </c>
      <c r="Y2844" s="15" t="str">
        <f aca="false">IF(C2844=1,"Yes","No")</f>
        <v>No</v>
      </c>
      <c r="Z2844" s="15" t="n">
        <f aca="false">COUNTIF(J2844:O2844,"Yes")</f>
        <v>4</v>
      </c>
      <c r="AA2844" s="18" t="n">
        <f aca="false">S2844*W2844</f>
        <v>0</v>
      </c>
      <c r="AB2844" s="15" t="n">
        <f aca="false">(P2844="Month-to-month")+(I2844="Fiber optic")+(R2844="Electronic check")+(F2844&lt;=12)+(M2844="No")+(J2844="No")</f>
        <v>2</v>
      </c>
      <c r="AC2844" s="15" t="str">
        <f aca="false">IF(AB2844&gt;=5,"High",IF(AB2844&gt;=3,"Medium","Low"))</f>
        <v>Low</v>
      </c>
    </row>
    <row r="2845" customFormat="false" ht="15" hidden="false" customHeight="false" outlineLevel="0" collapsed="false">
      <c r="A2845" s="15" t="s">
        <v>2942</v>
      </c>
      <c r="B2845" s="15" t="s">
        <v>94</v>
      </c>
      <c r="C2845" s="15" t="n">
        <v>0</v>
      </c>
      <c r="D2845" s="15" t="s">
        <v>26</v>
      </c>
      <c r="E2845" s="15" t="s">
        <v>26</v>
      </c>
      <c r="F2845" s="15" t="n">
        <v>52</v>
      </c>
      <c r="G2845" s="15" t="s">
        <v>26</v>
      </c>
      <c r="H2845" s="15" t="s">
        <v>24</v>
      </c>
      <c r="I2845" s="15" t="s">
        <v>24</v>
      </c>
      <c r="J2845" s="15" t="s">
        <v>28</v>
      </c>
      <c r="K2845" s="15" t="s">
        <v>28</v>
      </c>
      <c r="L2845" s="15" t="s">
        <v>28</v>
      </c>
      <c r="M2845" s="15" t="s">
        <v>28</v>
      </c>
      <c r="N2845" s="15" t="s">
        <v>28</v>
      </c>
      <c r="O2845" s="15" t="s">
        <v>28</v>
      </c>
      <c r="P2845" s="15" t="s">
        <v>29</v>
      </c>
      <c r="Q2845" s="15" t="s">
        <v>24</v>
      </c>
      <c r="R2845" s="15" t="s">
        <v>17</v>
      </c>
      <c r="S2845" s="18" t="n">
        <v>19.85</v>
      </c>
      <c r="T2845" s="15" t="n">
        <v>1070.5</v>
      </c>
      <c r="U2845" s="15" t="s">
        <v>24</v>
      </c>
      <c r="V2845" s="18" t="n">
        <f aca="false">IF(ISNUMBER(T2845),T2845,0)</f>
        <v>1070.5</v>
      </c>
      <c r="W2845" s="15" t="n">
        <f aca="false">IF(U2845="Yes",1,0)</f>
        <v>0</v>
      </c>
      <c r="X2845" s="15" t="str">
        <f aca="false">IF(F2845&lt;=12,"0-12 months",IF(F2845&lt;=24,"13-24 months",IF(F2845&lt;=48,"25-48 months","49-72 months")))</f>
        <v>49-72 months</v>
      </c>
      <c r="Y2845" s="15" t="str">
        <f aca="false">IF(C2845=1,"Yes","No")</f>
        <v>No</v>
      </c>
      <c r="Z2845" s="15" t="n">
        <f aca="false">COUNTIF(J2845:O2845,"Yes")</f>
        <v>0</v>
      </c>
      <c r="AA2845" s="18" t="n">
        <f aca="false">S2845*W2845</f>
        <v>0</v>
      </c>
      <c r="AB2845" s="15" t="n">
        <f aca="false">(P2845="Month-to-month")+(I2845="Fiber optic")+(R2845="Electronic check")+(F2845&lt;=12)+(M2845="No")+(J2845="No")</f>
        <v>0</v>
      </c>
      <c r="AC2845" s="15" t="str">
        <f aca="false">IF(AB2845&gt;=5,"High",IF(AB2845&gt;=3,"Medium","Low"))</f>
        <v>Low</v>
      </c>
    </row>
    <row r="2846" customFormat="false" ht="15" hidden="false" customHeight="false" outlineLevel="0" collapsed="false">
      <c r="A2846" s="15" t="s">
        <v>2943</v>
      </c>
      <c r="B2846" s="15" t="s">
        <v>94</v>
      </c>
      <c r="C2846" s="15" t="n">
        <v>1</v>
      </c>
      <c r="D2846" s="15" t="s">
        <v>26</v>
      </c>
      <c r="E2846" s="15" t="s">
        <v>24</v>
      </c>
      <c r="F2846" s="15" t="n">
        <v>4</v>
      </c>
      <c r="G2846" s="15" t="s">
        <v>26</v>
      </c>
      <c r="H2846" s="15" t="s">
        <v>26</v>
      </c>
      <c r="I2846" s="15" t="s">
        <v>102</v>
      </c>
      <c r="J2846" s="15" t="s">
        <v>26</v>
      </c>
      <c r="K2846" s="15" t="s">
        <v>24</v>
      </c>
      <c r="L2846" s="15" t="s">
        <v>24</v>
      </c>
      <c r="M2846" s="15" t="s">
        <v>24</v>
      </c>
      <c r="N2846" s="15" t="s">
        <v>26</v>
      </c>
      <c r="O2846" s="15" t="s">
        <v>26</v>
      </c>
      <c r="P2846" s="15" t="s">
        <v>25</v>
      </c>
      <c r="Q2846" s="15" t="s">
        <v>26</v>
      </c>
      <c r="R2846" s="15" t="s">
        <v>15</v>
      </c>
      <c r="S2846" s="18" t="n">
        <v>99.6</v>
      </c>
      <c r="T2846" s="15" t="n">
        <v>347.65</v>
      </c>
      <c r="U2846" s="15" t="s">
        <v>26</v>
      </c>
      <c r="V2846" s="18" t="n">
        <f aca="false">IF(ISNUMBER(T2846),T2846,0)</f>
        <v>347.65</v>
      </c>
      <c r="W2846" s="15" t="n">
        <f aca="false">IF(U2846="Yes",1,0)</f>
        <v>1</v>
      </c>
      <c r="X2846" s="15" t="str">
        <f aca="false">IF(F2846&lt;=12,"0-12 months",IF(F2846&lt;=24,"13-24 months",IF(F2846&lt;=48,"25-48 months","49-72 months")))</f>
        <v>0-12 months</v>
      </c>
      <c r="Y2846" s="15" t="str">
        <f aca="false">IF(C2846=1,"Yes","No")</f>
        <v>Yes</v>
      </c>
      <c r="Z2846" s="15" t="n">
        <f aca="false">COUNTIF(J2846:O2846,"Yes")</f>
        <v>3</v>
      </c>
      <c r="AA2846" s="18" t="n">
        <f aca="false">S2846*W2846</f>
        <v>99.6</v>
      </c>
      <c r="AB2846" s="15" t="n">
        <f aca="false">(P2846="Month-to-month")+(I2846="Fiber optic")+(R2846="Electronic check")+(F2846&lt;=12)+(M2846="No")+(J2846="No")</f>
        <v>5</v>
      </c>
      <c r="AC2846" s="15" t="str">
        <f aca="false">IF(AB2846&gt;=5,"High",IF(AB2846&gt;=3,"Medium","Low"))</f>
        <v>High</v>
      </c>
    </row>
    <row r="2847" customFormat="false" ht="15" hidden="false" customHeight="false" outlineLevel="0" collapsed="false">
      <c r="A2847" s="15" t="s">
        <v>2944</v>
      </c>
      <c r="B2847" s="15" t="s">
        <v>94</v>
      </c>
      <c r="C2847" s="15" t="n">
        <v>0</v>
      </c>
      <c r="D2847" s="15" t="s">
        <v>24</v>
      </c>
      <c r="E2847" s="15" t="s">
        <v>24</v>
      </c>
      <c r="F2847" s="15" t="n">
        <v>11</v>
      </c>
      <c r="G2847" s="15" t="s">
        <v>26</v>
      </c>
      <c r="H2847" s="15" t="s">
        <v>24</v>
      </c>
      <c r="I2847" s="15" t="s">
        <v>102</v>
      </c>
      <c r="J2847" s="15" t="s">
        <v>24</v>
      </c>
      <c r="K2847" s="15" t="s">
        <v>26</v>
      </c>
      <c r="L2847" s="15" t="s">
        <v>26</v>
      </c>
      <c r="M2847" s="15" t="s">
        <v>26</v>
      </c>
      <c r="N2847" s="15" t="s">
        <v>24</v>
      </c>
      <c r="O2847" s="15" t="s">
        <v>26</v>
      </c>
      <c r="P2847" s="15" t="s">
        <v>25</v>
      </c>
      <c r="Q2847" s="15" t="s">
        <v>26</v>
      </c>
      <c r="R2847" s="15" t="s">
        <v>15</v>
      </c>
      <c r="S2847" s="18" t="n">
        <v>94.2</v>
      </c>
      <c r="T2847" s="15" t="n">
        <v>999.9</v>
      </c>
      <c r="U2847" s="15" t="s">
        <v>24</v>
      </c>
      <c r="V2847" s="18" t="n">
        <f aca="false">IF(ISNUMBER(T2847),T2847,0)</f>
        <v>999.9</v>
      </c>
      <c r="W2847" s="15" t="n">
        <f aca="false">IF(U2847="Yes",1,0)</f>
        <v>0</v>
      </c>
      <c r="X2847" s="15" t="str">
        <f aca="false">IF(F2847&lt;=12,"0-12 months",IF(F2847&lt;=24,"13-24 months",IF(F2847&lt;=48,"25-48 months","49-72 months")))</f>
        <v>0-12 months</v>
      </c>
      <c r="Y2847" s="15" t="str">
        <f aca="false">IF(C2847=1,"Yes","No")</f>
        <v>No</v>
      </c>
      <c r="Z2847" s="15" t="n">
        <f aca="false">COUNTIF(J2847:O2847,"Yes")</f>
        <v>4</v>
      </c>
      <c r="AA2847" s="18" t="n">
        <f aca="false">S2847*W2847</f>
        <v>0</v>
      </c>
      <c r="AB2847" s="15" t="n">
        <f aca="false">(P2847="Month-to-month")+(I2847="Fiber optic")+(R2847="Electronic check")+(F2847&lt;=12)+(M2847="No")+(J2847="No")</f>
        <v>5</v>
      </c>
      <c r="AC2847" s="15" t="str">
        <f aca="false">IF(AB2847&gt;=5,"High",IF(AB2847&gt;=3,"Medium","Low"))</f>
        <v>High</v>
      </c>
    </row>
    <row r="2848" customFormat="false" ht="15" hidden="false" customHeight="false" outlineLevel="0" collapsed="false">
      <c r="A2848" s="15" t="s">
        <v>2945</v>
      </c>
      <c r="B2848" s="15" t="s">
        <v>94</v>
      </c>
      <c r="C2848" s="15" t="n">
        <v>0</v>
      </c>
      <c r="D2848" s="15" t="s">
        <v>26</v>
      </c>
      <c r="E2848" s="15" t="s">
        <v>24</v>
      </c>
      <c r="F2848" s="15" t="n">
        <v>2</v>
      </c>
      <c r="G2848" s="15" t="s">
        <v>26</v>
      </c>
      <c r="H2848" s="15" t="s">
        <v>24</v>
      </c>
      <c r="I2848" s="15" t="s">
        <v>96</v>
      </c>
      <c r="J2848" s="15" t="s">
        <v>26</v>
      </c>
      <c r="K2848" s="15" t="s">
        <v>24</v>
      </c>
      <c r="L2848" s="15" t="s">
        <v>24</v>
      </c>
      <c r="M2848" s="15" t="s">
        <v>24</v>
      </c>
      <c r="N2848" s="15" t="s">
        <v>24</v>
      </c>
      <c r="O2848" s="15" t="s">
        <v>26</v>
      </c>
      <c r="P2848" s="15" t="s">
        <v>25</v>
      </c>
      <c r="Q2848" s="15" t="s">
        <v>26</v>
      </c>
      <c r="R2848" s="15" t="s">
        <v>17</v>
      </c>
      <c r="S2848" s="18" t="n">
        <v>62.15</v>
      </c>
      <c r="T2848" s="15" t="n">
        <v>113.1</v>
      </c>
      <c r="U2848" s="15" t="s">
        <v>24</v>
      </c>
      <c r="V2848" s="18" t="n">
        <f aca="false">IF(ISNUMBER(T2848),T2848,0)</f>
        <v>113.1</v>
      </c>
      <c r="W2848" s="15" t="n">
        <f aca="false">IF(U2848="Yes",1,0)</f>
        <v>0</v>
      </c>
      <c r="X2848" s="15" t="str">
        <f aca="false">IF(F2848&lt;=12,"0-12 months",IF(F2848&lt;=24,"13-24 months",IF(F2848&lt;=48,"25-48 months","49-72 months")))</f>
        <v>0-12 months</v>
      </c>
      <c r="Y2848" s="15" t="str">
        <f aca="false">IF(C2848=1,"Yes","No")</f>
        <v>No</v>
      </c>
      <c r="Z2848" s="15" t="n">
        <f aca="false">COUNTIF(J2848:O2848,"Yes")</f>
        <v>2</v>
      </c>
      <c r="AA2848" s="18" t="n">
        <f aca="false">S2848*W2848</f>
        <v>0</v>
      </c>
      <c r="AB2848" s="15" t="n">
        <f aca="false">(P2848="Month-to-month")+(I2848="Fiber optic")+(R2848="Electronic check")+(F2848&lt;=12)+(M2848="No")+(J2848="No")</f>
        <v>3</v>
      </c>
      <c r="AC2848" s="15" t="str">
        <f aca="false">IF(AB2848&gt;=5,"High",IF(AB2848&gt;=3,"Medium","Low"))</f>
        <v>Medium</v>
      </c>
    </row>
    <row r="2849" customFormat="false" ht="15" hidden="false" customHeight="false" outlineLevel="0" collapsed="false">
      <c r="A2849" s="15" t="s">
        <v>2946</v>
      </c>
      <c r="B2849" s="15" t="s">
        <v>94</v>
      </c>
      <c r="C2849" s="15" t="n">
        <v>0</v>
      </c>
      <c r="D2849" s="15" t="s">
        <v>26</v>
      </c>
      <c r="E2849" s="15" t="s">
        <v>24</v>
      </c>
      <c r="F2849" s="15" t="n">
        <v>26</v>
      </c>
      <c r="G2849" s="15" t="s">
        <v>26</v>
      </c>
      <c r="H2849" s="15" t="s">
        <v>26</v>
      </c>
      <c r="I2849" s="15" t="s">
        <v>102</v>
      </c>
      <c r="J2849" s="15" t="s">
        <v>24</v>
      </c>
      <c r="K2849" s="15" t="s">
        <v>26</v>
      </c>
      <c r="L2849" s="15" t="s">
        <v>24</v>
      </c>
      <c r="M2849" s="15" t="s">
        <v>24</v>
      </c>
      <c r="N2849" s="15" t="s">
        <v>24</v>
      </c>
      <c r="O2849" s="15" t="s">
        <v>24</v>
      </c>
      <c r="P2849" s="15" t="s">
        <v>25</v>
      </c>
      <c r="Q2849" s="15" t="s">
        <v>24</v>
      </c>
      <c r="R2849" s="15" t="s">
        <v>19</v>
      </c>
      <c r="S2849" s="18" t="n">
        <v>79.3</v>
      </c>
      <c r="T2849" s="15" t="n">
        <v>2015.8</v>
      </c>
      <c r="U2849" s="15" t="s">
        <v>24</v>
      </c>
      <c r="V2849" s="18" t="n">
        <f aca="false">IF(ISNUMBER(T2849),T2849,0)</f>
        <v>2015.8</v>
      </c>
      <c r="W2849" s="15" t="n">
        <f aca="false">IF(U2849="Yes",1,0)</f>
        <v>0</v>
      </c>
      <c r="X2849" s="15" t="str">
        <f aca="false">IF(F2849&lt;=12,"0-12 months",IF(F2849&lt;=24,"13-24 months",IF(F2849&lt;=48,"25-48 months","49-72 months")))</f>
        <v>25-48 months</v>
      </c>
      <c r="Y2849" s="15" t="str">
        <f aca="false">IF(C2849=1,"Yes","No")</f>
        <v>No</v>
      </c>
      <c r="Z2849" s="15" t="n">
        <f aca="false">COUNTIF(J2849:O2849,"Yes")</f>
        <v>1</v>
      </c>
      <c r="AA2849" s="18" t="n">
        <f aca="false">S2849*W2849</f>
        <v>0</v>
      </c>
      <c r="AB2849" s="15" t="n">
        <f aca="false">(P2849="Month-to-month")+(I2849="Fiber optic")+(R2849="Electronic check")+(F2849&lt;=12)+(M2849="No")+(J2849="No")</f>
        <v>4</v>
      </c>
      <c r="AC2849" s="15" t="str">
        <f aca="false">IF(AB2849&gt;=5,"High",IF(AB2849&gt;=3,"Medium","Low"))</f>
        <v>Medium</v>
      </c>
    </row>
    <row r="2850" customFormat="false" ht="15" hidden="false" customHeight="false" outlineLevel="0" collapsed="false">
      <c r="A2850" s="15" t="s">
        <v>2947</v>
      </c>
      <c r="B2850" s="15" t="s">
        <v>98</v>
      </c>
      <c r="C2850" s="15" t="n">
        <v>0</v>
      </c>
      <c r="D2850" s="15" t="s">
        <v>26</v>
      </c>
      <c r="E2850" s="15" t="s">
        <v>26</v>
      </c>
      <c r="F2850" s="15" t="n">
        <v>24</v>
      </c>
      <c r="G2850" s="15" t="s">
        <v>26</v>
      </c>
      <c r="H2850" s="15" t="s">
        <v>24</v>
      </c>
      <c r="I2850" s="15" t="s">
        <v>96</v>
      </c>
      <c r="J2850" s="15" t="s">
        <v>26</v>
      </c>
      <c r="K2850" s="15" t="s">
        <v>24</v>
      </c>
      <c r="L2850" s="15" t="s">
        <v>26</v>
      </c>
      <c r="M2850" s="15" t="s">
        <v>24</v>
      </c>
      <c r="N2850" s="15" t="s">
        <v>24</v>
      </c>
      <c r="O2850" s="15" t="s">
        <v>24</v>
      </c>
      <c r="P2850" s="15" t="s">
        <v>27</v>
      </c>
      <c r="Q2850" s="15" t="s">
        <v>26</v>
      </c>
      <c r="R2850" s="15" t="s">
        <v>21</v>
      </c>
      <c r="S2850" s="18" t="n">
        <v>56.25</v>
      </c>
      <c r="T2850" s="15" t="n">
        <v>1454.25</v>
      </c>
      <c r="U2850" s="15" t="s">
        <v>24</v>
      </c>
      <c r="V2850" s="18" t="n">
        <f aca="false">IF(ISNUMBER(T2850),T2850,0)</f>
        <v>1454.25</v>
      </c>
      <c r="W2850" s="15" t="n">
        <f aca="false">IF(U2850="Yes",1,0)</f>
        <v>0</v>
      </c>
      <c r="X2850" s="15" t="str">
        <f aca="false">IF(F2850&lt;=12,"0-12 months",IF(F2850&lt;=24,"13-24 months",IF(F2850&lt;=48,"25-48 months","49-72 months")))</f>
        <v>13-24 months</v>
      </c>
      <c r="Y2850" s="15" t="str">
        <f aca="false">IF(C2850=1,"Yes","No")</f>
        <v>No</v>
      </c>
      <c r="Z2850" s="15" t="n">
        <f aca="false">COUNTIF(J2850:O2850,"Yes")</f>
        <v>2</v>
      </c>
      <c r="AA2850" s="18" t="n">
        <f aca="false">S2850*W2850</f>
        <v>0</v>
      </c>
      <c r="AB2850" s="15" t="n">
        <f aca="false">(P2850="Month-to-month")+(I2850="Fiber optic")+(R2850="Electronic check")+(F2850&lt;=12)+(M2850="No")+(J2850="No")</f>
        <v>1</v>
      </c>
      <c r="AC2850" s="15" t="str">
        <f aca="false">IF(AB2850&gt;=5,"High",IF(AB2850&gt;=3,"Medium","Low"))</f>
        <v>Low</v>
      </c>
    </row>
    <row r="2851" customFormat="false" ht="15" hidden="false" customHeight="false" outlineLevel="0" collapsed="false">
      <c r="A2851" s="15" t="s">
        <v>2948</v>
      </c>
      <c r="B2851" s="15" t="s">
        <v>94</v>
      </c>
      <c r="C2851" s="15" t="n">
        <v>0</v>
      </c>
      <c r="D2851" s="15" t="s">
        <v>24</v>
      </c>
      <c r="E2851" s="15" t="s">
        <v>24</v>
      </c>
      <c r="F2851" s="15" t="n">
        <v>12</v>
      </c>
      <c r="G2851" s="15" t="s">
        <v>26</v>
      </c>
      <c r="H2851" s="15" t="s">
        <v>24</v>
      </c>
      <c r="I2851" s="15" t="s">
        <v>24</v>
      </c>
      <c r="J2851" s="15" t="s">
        <v>28</v>
      </c>
      <c r="K2851" s="15" t="s">
        <v>28</v>
      </c>
      <c r="L2851" s="15" t="s">
        <v>28</v>
      </c>
      <c r="M2851" s="15" t="s">
        <v>28</v>
      </c>
      <c r="N2851" s="15" t="s">
        <v>28</v>
      </c>
      <c r="O2851" s="15" t="s">
        <v>28</v>
      </c>
      <c r="P2851" s="15" t="s">
        <v>25</v>
      </c>
      <c r="Q2851" s="15" t="s">
        <v>24</v>
      </c>
      <c r="R2851" s="15" t="s">
        <v>17</v>
      </c>
      <c r="S2851" s="18" t="n">
        <v>20.3</v>
      </c>
      <c r="T2851" s="15" t="n">
        <v>246.7</v>
      </c>
      <c r="U2851" s="15" t="s">
        <v>24</v>
      </c>
      <c r="V2851" s="18" t="n">
        <f aca="false">IF(ISNUMBER(T2851),T2851,0)</f>
        <v>246.7</v>
      </c>
      <c r="W2851" s="15" t="n">
        <f aca="false">IF(U2851="Yes",1,0)</f>
        <v>0</v>
      </c>
      <c r="X2851" s="15" t="str">
        <f aca="false">IF(F2851&lt;=12,"0-12 months",IF(F2851&lt;=24,"13-24 months",IF(F2851&lt;=48,"25-48 months","49-72 months")))</f>
        <v>0-12 months</v>
      </c>
      <c r="Y2851" s="15" t="str">
        <f aca="false">IF(C2851=1,"Yes","No")</f>
        <v>No</v>
      </c>
      <c r="Z2851" s="15" t="n">
        <f aca="false">COUNTIF(J2851:O2851,"Yes")</f>
        <v>0</v>
      </c>
      <c r="AA2851" s="18" t="n">
        <f aca="false">S2851*W2851</f>
        <v>0</v>
      </c>
      <c r="AB2851" s="15" t="n">
        <f aca="false">(P2851="Month-to-month")+(I2851="Fiber optic")+(R2851="Electronic check")+(F2851&lt;=12)+(M2851="No")+(J2851="No")</f>
        <v>2</v>
      </c>
      <c r="AC2851" s="15" t="str">
        <f aca="false">IF(AB2851&gt;=5,"High",IF(AB2851&gt;=3,"Medium","Low"))</f>
        <v>Low</v>
      </c>
    </row>
    <row r="2852" customFormat="false" ht="15" hidden="false" customHeight="false" outlineLevel="0" collapsed="false">
      <c r="A2852" s="15" t="s">
        <v>2949</v>
      </c>
      <c r="B2852" s="15" t="s">
        <v>98</v>
      </c>
      <c r="C2852" s="15" t="n">
        <v>1</v>
      </c>
      <c r="D2852" s="15" t="s">
        <v>26</v>
      </c>
      <c r="E2852" s="15" t="s">
        <v>24</v>
      </c>
      <c r="F2852" s="15" t="n">
        <v>60</v>
      </c>
      <c r="G2852" s="15" t="s">
        <v>26</v>
      </c>
      <c r="H2852" s="15" t="s">
        <v>26</v>
      </c>
      <c r="I2852" s="15" t="s">
        <v>102</v>
      </c>
      <c r="J2852" s="15" t="s">
        <v>24</v>
      </c>
      <c r="K2852" s="15" t="s">
        <v>24</v>
      </c>
      <c r="L2852" s="15" t="s">
        <v>24</v>
      </c>
      <c r="M2852" s="15" t="s">
        <v>26</v>
      </c>
      <c r="N2852" s="15" t="s">
        <v>26</v>
      </c>
      <c r="O2852" s="15" t="s">
        <v>26</v>
      </c>
      <c r="P2852" s="15" t="s">
        <v>25</v>
      </c>
      <c r="Q2852" s="15" t="s">
        <v>26</v>
      </c>
      <c r="R2852" s="15" t="s">
        <v>15</v>
      </c>
      <c r="S2852" s="18" t="n">
        <v>99</v>
      </c>
      <c r="T2852" s="15" t="n">
        <v>6017.9</v>
      </c>
      <c r="U2852" s="15" t="s">
        <v>24</v>
      </c>
      <c r="V2852" s="18" t="n">
        <f aca="false">IF(ISNUMBER(T2852),T2852,0)</f>
        <v>6017.9</v>
      </c>
      <c r="W2852" s="15" t="n">
        <f aca="false">IF(U2852="Yes",1,0)</f>
        <v>0</v>
      </c>
      <c r="X2852" s="15" t="str">
        <f aca="false">IF(F2852&lt;=12,"0-12 months",IF(F2852&lt;=24,"13-24 months",IF(F2852&lt;=48,"25-48 months","49-72 months")))</f>
        <v>49-72 months</v>
      </c>
      <c r="Y2852" s="15" t="str">
        <f aca="false">IF(C2852=1,"Yes","No")</f>
        <v>Yes</v>
      </c>
      <c r="Z2852" s="15" t="n">
        <f aca="false">COUNTIF(J2852:O2852,"Yes")</f>
        <v>3</v>
      </c>
      <c r="AA2852" s="18" t="n">
        <f aca="false">S2852*W2852</f>
        <v>0</v>
      </c>
      <c r="AB2852" s="15" t="n">
        <f aca="false">(P2852="Month-to-month")+(I2852="Fiber optic")+(R2852="Electronic check")+(F2852&lt;=12)+(M2852="No")+(J2852="No")</f>
        <v>4</v>
      </c>
      <c r="AC2852" s="15" t="str">
        <f aca="false">IF(AB2852&gt;=5,"High",IF(AB2852&gt;=3,"Medium","Low"))</f>
        <v>Medium</v>
      </c>
    </row>
    <row r="2853" customFormat="false" ht="15" hidden="false" customHeight="false" outlineLevel="0" collapsed="false">
      <c r="A2853" s="15" t="s">
        <v>2950</v>
      </c>
      <c r="B2853" s="15" t="s">
        <v>94</v>
      </c>
      <c r="C2853" s="15" t="n">
        <v>0</v>
      </c>
      <c r="D2853" s="15" t="s">
        <v>26</v>
      </c>
      <c r="E2853" s="15" t="s">
        <v>26</v>
      </c>
      <c r="F2853" s="15" t="n">
        <v>64</v>
      </c>
      <c r="G2853" s="15" t="s">
        <v>26</v>
      </c>
      <c r="H2853" s="15" t="s">
        <v>26</v>
      </c>
      <c r="I2853" s="15" t="s">
        <v>96</v>
      </c>
      <c r="J2853" s="15" t="s">
        <v>26</v>
      </c>
      <c r="K2853" s="15" t="s">
        <v>26</v>
      </c>
      <c r="L2853" s="15" t="s">
        <v>26</v>
      </c>
      <c r="M2853" s="15" t="s">
        <v>26</v>
      </c>
      <c r="N2853" s="15" t="s">
        <v>26</v>
      </c>
      <c r="O2853" s="15" t="s">
        <v>26</v>
      </c>
      <c r="P2853" s="15" t="s">
        <v>29</v>
      </c>
      <c r="Q2853" s="15" t="s">
        <v>26</v>
      </c>
      <c r="R2853" s="15" t="s">
        <v>17</v>
      </c>
      <c r="S2853" s="18" t="n">
        <v>90.6</v>
      </c>
      <c r="T2853" s="15" t="n">
        <v>5817.45</v>
      </c>
      <c r="U2853" s="15" t="s">
        <v>24</v>
      </c>
      <c r="V2853" s="18" t="n">
        <f aca="false">IF(ISNUMBER(T2853),T2853,0)</f>
        <v>5817.45</v>
      </c>
      <c r="W2853" s="15" t="n">
        <f aca="false">IF(U2853="Yes",1,0)</f>
        <v>0</v>
      </c>
      <c r="X2853" s="15" t="str">
        <f aca="false">IF(F2853&lt;=12,"0-12 months",IF(F2853&lt;=24,"13-24 months",IF(F2853&lt;=48,"25-48 months","49-72 months")))</f>
        <v>49-72 months</v>
      </c>
      <c r="Y2853" s="15" t="str">
        <f aca="false">IF(C2853=1,"Yes","No")</f>
        <v>No</v>
      </c>
      <c r="Z2853" s="15" t="n">
        <f aca="false">COUNTIF(J2853:O2853,"Yes")</f>
        <v>6</v>
      </c>
      <c r="AA2853" s="18" t="n">
        <f aca="false">S2853*W2853</f>
        <v>0</v>
      </c>
      <c r="AB2853" s="15" t="n">
        <f aca="false">(P2853="Month-to-month")+(I2853="Fiber optic")+(R2853="Electronic check")+(F2853&lt;=12)+(M2853="No")+(J2853="No")</f>
        <v>0</v>
      </c>
      <c r="AC2853" s="15" t="str">
        <f aca="false">IF(AB2853&gt;=5,"High",IF(AB2853&gt;=3,"Medium","Low"))</f>
        <v>Low</v>
      </c>
    </row>
    <row r="2854" customFormat="false" ht="15" hidden="false" customHeight="false" outlineLevel="0" collapsed="false">
      <c r="A2854" s="15" t="s">
        <v>2951</v>
      </c>
      <c r="B2854" s="15" t="s">
        <v>98</v>
      </c>
      <c r="C2854" s="15" t="n">
        <v>0</v>
      </c>
      <c r="D2854" s="15" t="s">
        <v>26</v>
      </c>
      <c r="E2854" s="15" t="s">
        <v>24</v>
      </c>
      <c r="F2854" s="15" t="n">
        <v>66</v>
      </c>
      <c r="G2854" s="15" t="s">
        <v>26</v>
      </c>
      <c r="H2854" s="15" t="s">
        <v>24</v>
      </c>
      <c r="I2854" s="15" t="s">
        <v>96</v>
      </c>
      <c r="J2854" s="15" t="s">
        <v>26</v>
      </c>
      <c r="K2854" s="15" t="s">
        <v>26</v>
      </c>
      <c r="L2854" s="15" t="s">
        <v>26</v>
      </c>
      <c r="M2854" s="15" t="s">
        <v>26</v>
      </c>
      <c r="N2854" s="15" t="s">
        <v>26</v>
      </c>
      <c r="O2854" s="15" t="s">
        <v>26</v>
      </c>
      <c r="P2854" s="15" t="s">
        <v>29</v>
      </c>
      <c r="Q2854" s="15" t="s">
        <v>26</v>
      </c>
      <c r="R2854" s="15" t="s">
        <v>19</v>
      </c>
      <c r="S2854" s="18" t="n">
        <v>85.9</v>
      </c>
      <c r="T2854" s="15" t="n">
        <v>5595.3</v>
      </c>
      <c r="U2854" s="15" t="s">
        <v>24</v>
      </c>
      <c r="V2854" s="18" t="n">
        <f aca="false">IF(ISNUMBER(T2854),T2854,0)</f>
        <v>5595.3</v>
      </c>
      <c r="W2854" s="15" t="n">
        <f aca="false">IF(U2854="Yes",1,0)</f>
        <v>0</v>
      </c>
      <c r="X2854" s="15" t="str">
        <f aca="false">IF(F2854&lt;=12,"0-12 months",IF(F2854&lt;=24,"13-24 months",IF(F2854&lt;=48,"25-48 months","49-72 months")))</f>
        <v>49-72 months</v>
      </c>
      <c r="Y2854" s="15" t="str">
        <f aca="false">IF(C2854=1,"Yes","No")</f>
        <v>No</v>
      </c>
      <c r="Z2854" s="15" t="n">
        <f aca="false">COUNTIF(J2854:O2854,"Yes")</f>
        <v>6</v>
      </c>
      <c r="AA2854" s="18" t="n">
        <f aca="false">S2854*W2854</f>
        <v>0</v>
      </c>
      <c r="AB2854" s="15" t="n">
        <f aca="false">(P2854="Month-to-month")+(I2854="Fiber optic")+(R2854="Electronic check")+(F2854&lt;=12)+(M2854="No")+(J2854="No")</f>
        <v>0</v>
      </c>
      <c r="AC2854" s="15" t="str">
        <f aca="false">IF(AB2854&gt;=5,"High",IF(AB2854&gt;=3,"Medium","Low"))</f>
        <v>Low</v>
      </c>
    </row>
    <row r="2855" customFormat="false" ht="15" hidden="false" customHeight="false" outlineLevel="0" collapsed="false">
      <c r="A2855" s="15" t="s">
        <v>2952</v>
      </c>
      <c r="B2855" s="15" t="s">
        <v>94</v>
      </c>
      <c r="C2855" s="15" t="n">
        <v>0</v>
      </c>
      <c r="D2855" s="15" t="s">
        <v>24</v>
      </c>
      <c r="E2855" s="15" t="s">
        <v>24</v>
      </c>
      <c r="F2855" s="15" t="n">
        <v>60</v>
      </c>
      <c r="G2855" s="15" t="s">
        <v>26</v>
      </c>
      <c r="H2855" s="15" t="s">
        <v>26</v>
      </c>
      <c r="I2855" s="15" t="s">
        <v>102</v>
      </c>
      <c r="J2855" s="15" t="s">
        <v>24</v>
      </c>
      <c r="K2855" s="15" t="s">
        <v>24</v>
      </c>
      <c r="L2855" s="15" t="s">
        <v>26</v>
      </c>
      <c r="M2855" s="15" t="s">
        <v>24</v>
      </c>
      <c r="N2855" s="15" t="s">
        <v>24</v>
      </c>
      <c r="O2855" s="15" t="s">
        <v>24</v>
      </c>
      <c r="P2855" s="15" t="s">
        <v>27</v>
      </c>
      <c r="Q2855" s="15" t="s">
        <v>26</v>
      </c>
      <c r="R2855" s="15" t="s">
        <v>19</v>
      </c>
      <c r="S2855" s="18" t="n">
        <v>79.2</v>
      </c>
      <c r="T2855" s="15" t="n">
        <v>4765</v>
      </c>
      <c r="U2855" s="15" t="s">
        <v>24</v>
      </c>
      <c r="V2855" s="18" t="n">
        <f aca="false">IF(ISNUMBER(T2855),T2855,0)</f>
        <v>4765</v>
      </c>
      <c r="W2855" s="15" t="n">
        <f aca="false">IF(U2855="Yes",1,0)</f>
        <v>0</v>
      </c>
      <c r="X2855" s="15" t="str">
        <f aca="false">IF(F2855&lt;=12,"0-12 months",IF(F2855&lt;=24,"13-24 months",IF(F2855&lt;=48,"25-48 months","49-72 months")))</f>
        <v>49-72 months</v>
      </c>
      <c r="Y2855" s="15" t="str">
        <f aca="false">IF(C2855=1,"Yes","No")</f>
        <v>No</v>
      </c>
      <c r="Z2855" s="15" t="n">
        <f aca="false">COUNTIF(J2855:O2855,"Yes")</f>
        <v>1</v>
      </c>
      <c r="AA2855" s="18" t="n">
        <f aca="false">S2855*W2855</f>
        <v>0</v>
      </c>
      <c r="AB2855" s="15" t="n">
        <f aca="false">(P2855="Month-to-month")+(I2855="Fiber optic")+(R2855="Electronic check")+(F2855&lt;=12)+(M2855="No")+(J2855="No")</f>
        <v>3</v>
      </c>
      <c r="AC2855" s="15" t="str">
        <f aca="false">IF(AB2855&gt;=5,"High",IF(AB2855&gt;=3,"Medium","Low"))</f>
        <v>Medium</v>
      </c>
    </row>
    <row r="2856" customFormat="false" ht="15" hidden="false" customHeight="false" outlineLevel="0" collapsed="false">
      <c r="A2856" s="15" t="s">
        <v>2953</v>
      </c>
      <c r="B2856" s="15" t="s">
        <v>98</v>
      </c>
      <c r="C2856" s="15" t="n">
        <v>0</v>
      </c>
      <c r="D2856" s="15" t="s">
        <v>26</v>
      </c>
      <c r="E2856" s="15" t="s">
        <v>26</v>
      </c>
      <c r="F2856" s="15" t="n">
        <v>17</v>
      </c>
      <c r="G2856" s="15" t="s">
        <v>26</v>
      </c>
      <c r="H2856" s="15" t="s">
        <v>26</v>
      </c>
      <c r="I2856" s="15" t="s">
        <v>96</v>
      </c>
      <c r="J2856" s="15" t="s">
        <v>26</v>
      </c>
      <c r="K2856" s="15" t="s">
        <v>24</v>
      </c>
      <c r="L2856" s="15" t="s">
        <v>26</v>
      </c>
      <c r="M2856" s="15" t="s">
        <v>24</v>
      </c>
      <c r="N2856" s="15" t="s">
        <v>26</v>
      </c>
      <c r="O2856" s="15" t="s">
        <v>24</v>
      </c>
      <c r="P2856" s="15" t="s">
        <v>27</v>
      </c>
      <c r="Q2856" s="15" t="s">
        <v>26</v>
      </c>
      <c r="R2856" s="15" t="s">
        <v>19</v>
      </c>
      <c r="S2856" s="18" t="n">
        <v>70.35</v>
      </c>
      <c r="T2856" s="15" t="n">
        <v>1201.65</v>
      </c>
      <c r="U2856" s="15" t="s">
        <v>24</v>
      </c>
      <c r="V2856" s="18" t="n">
        <f aca="false">IF(ISNUMBER(T2856),T2856,0)</f>
        <v>1201.65</v>
      </c>
      <c r="W2856" s="15" t="n">
        <f aca="false">IF(U2856="Yes",1,0)</f>
        <v>0</v>
      </c>
      <c r="X2856" s="15" t="str">
        <f aca="false">IF(F2856&lt;=12,"0-12 months",IF(F2856&lt;=24,"13-24 months",IF(F2856&lt;=48,"25-48 months","49-72 months")))</f>
        <v>13-24 months</v>
      </c>
      <c r="Y2856" s="15" t="str">
        <f aca="false">IF(C2856=1,"Yes","No")</f>
        <v>No</v>
      </c>
      <c r="Z2856" s="15" t="n">
        <f aca="false">COUNTIF(J2856:O2856,"Yes")</f>
        <v>3</v>
      </c>
      <c r="AA2856" s="18" t="n">
        <f aca="false">S2856*W2856</f>
        <v>0</v>
      </c>
      <c r="AB2856" s="15" t="n">
        <f aca="false">(P2856="Month-to-month")+(I2856="Fiber optic")+(R2856="Electronic check")+(F2856&lt;=12)+(M2856="No")+(J2856="No")</f>
        <v>1</v>
      </c>
      <c r="AC2856" s="15" t="str">
        <f aca="false">IF(AB2856&gt;=5,"High",IF(AB2856&gt;=3,"Medium","Low"))</f>
        <v>Low</v>
      </c>
    </row>
    <row r="2857" customFormat="false" ht="15" hidden="false" customHeight="false" outlineLevel="0" collapsed="false">
      <c r="A2857" s="15" t="s">
        <v>2954</v>
      </c>
      <c r="B2857" s="15" t="s">
        <v>98</v>
      </c>
      <c r="C2857" s="15" t="n">
        <v>0</v>
      </c>
      <c r="D2857" s="15" t="s">
        <v>26</v>
      </c>
      <c r="E2857" s="15" t="s">
        <v>26</v>
      </c>
      <c r="F2857" s="15" t="n">
        <v>42</v>
      </c>
      <c r="G2857" s="15" t="s">
        <v>26</v>
      </c>
      <c r="H2857" s="15" t="s">
        <v>24</v>
      </c>
      <c r="I2857" s="15" t="s">
        <v>24</v>
      </c>
      <c r="J2857" s="15" t="s">
        <v>28</v>
      </c>
      <c r="K2857" s="15" t="s">
        <v>28</v>
      </c>
      <c r="L2857" s="15" t="s">
        <v>28</v>
      </c>
      <c r="M2857" s="15" t="s">
        <v>28</v>
      </c>
      <c r="N2857" s="15" t="s">
        <v>28</v>
      </c>
      <c r="O2857" s="15" t="s">
        <v>28</v>
      </c>
      <c r="P2857" s="15" t="s">
        <v>29</v>
      </c>
      <c r="Q2857" s="15" t="s">
        <v>24</v>
      </c>
      <c r="R2857" s="15" t="s">
        <v>17</v>
      </c>
      <c r="S2857" s="18" t="n">
        <v>19.35</v>
      </c>
      <c r="T2857" s="15" t="n">
        <v>867.3</v>
      </c>
      <c r="U2857" s="15" t="s">
        <v>24</v>
      </c>
      <c r="V2857" s="18" t="n">
        <f aca="false">IF(ISNUMBER(T2857),T2857,0)</f>
        <v>867.3</v>
      </c>
      <c r="W2857" s="15" t="n">
        <f aca="false">IF(U2857="Yes",1,0)</f>
        <v>0</v>
      </c>
      <c r="X2857" s="15" t="str">
        <f aca="false">IF(F2857&lt;=12,"0-12 months",IF(F2857&lt;=24,"13-24 months",IF(F2857&lt;=48,"25-48 months","49-72 months")))</f>
        <v>25-48 months</v>
      </c>
      <c r="Y2857" s="15" t="str">
        <f aca="false">IF(C2857=1,"Yes","No")</f>
        <v>No</v>
      </c>
      <c r="Z2857" s="15" t="n">
        <f aca="false">COUNTIF(J2857:O2857,"Yes")</f>
        <v>0</v>
      </c>
      <c r="AA2857" s="18" t="n">
        <f aca="false">S2857*W2857</f>
        <v>0</v>
      </c>
      <c r="AB2857" s="15" t="n">
        <f aca="false">(P2857="Month-to-month")+(I2857="Fiber optic")+(R2857="Electronic check")+(F2857&lt;=12)+(M2857="No")+(J2857="No")</f>
        <v>0</v>
      </c>
      <c r="AC2857" s="15" t="str">
        <f aca="false">IF(AB2857&gt;=5,"High",IF(AB2857&gt;=3,"Medium","Low"))</f>
        <v>Low</v>
      </c>
    </row>
    <row r="2858" customFormat="false" ht="15" hidden="false" customHeight="false" outlineLevel="0" collapsed="false">
      <c r="A2858" s="15" t="s">
        <v>2955</v>
      </c>
      <c r="B2858" s="15" t="s">
        <v>98</v>
      </c>
      <c r="C2858" s="15" t="n">
        <v>0</v>
      </c>
      <c r="D2858" s="15" t="s">
        <v>24</v>
      </c>
      <c r="E2858" s="15" t="s">
        <v>24</v>
      </c>
      <c r="F2858" s="15" t="n">
        <v>1</v>
      </c>
      <c r="G2858" s="15" t="s">
        <v>26</v>
      </c>
      <c r="H2858" s="15" t="s">
        <v>26</v>
      </c>
      <c r="I2858" s="15" t="s">
        <v>96</v>
      </c>
      <c r="J2858" s="15" t="s">
        <v>24</v>
      </c>
      <c r="K2858" s="15" t="s">
        <v>24</v>
      </c>
      <c r="L2858" s="15" t="s">
        <v>24</v>
      </c>
      <c r="M2858" s="15" t="s">
        <v>24</v>
      </c>
      <c r="N2858" s="15" t="s">
        <v>24</v>
      </c>
      <c r="O2858" s="15" t="s">
        <v>24</v>
      </c>
      <c r="P2858" s="15" t="s">
        <v>25</v>
      </c>
      <c r="Q2858" s="15" t="s">
        <v>26</v>
      </c>
      <c r="R2858" s="15" t="s">
        <v>15</v>
      </c>
      <c r="S2858" s="18" t="n">
        <v>50.15</v>
      </c>
      <c r="T2858" s="15" t="n">
        <v>50.15</v>
      </c>
      <c r="U2858" s="15" t="s">
        <v>24</v>
      </c>
      <c r="V2858" s="18" t="n">
        <f aca="false">IF(ISNUMBER(T2858),T2858,0)</f>
        <v>50.15</v>
      </c>
      <c r="W2858" s="15" t="n">
        <f aca="false">IF(U2858="Yes",1,0)</f>
        <v>0</v>
      </c>
      <c r="X2858" s="15" t="str">
        <f aca="false">IF(F2858&lt;=12,"0-12 months",IF(F2858&lt;=24,"13-24 months",IF(F2858&lt;=48,"25-48 months","49-72 months")))</f>
        <v>0-12 months</v>
      </c>
      <c r="Y2858" s="15" t="str">
        <f aca="false">IF(C2858=1,"Yes","No")</f>
        <v>No</v>
      </c>
      <c r="Z2858" s="15" t="n">
        <f aca="false">COUNTIF(J2858:O2858,"Yes")</f>
        <v>0</v>
      </c>
      <c r="AA2858" s="18" t="n">
        <f aca="false">S2858*W2858</f>
        <v>0</v>
      </c>
      <c r="AB2858" s="15" t="n">
        <f aca="false">(P2858="Month-to-month")+(I2858="Fiber optic")+(R2858="Electronic check")+(F2858&lt;=12)+(M2858="No")+(J2858="No")</f>
        <v>5</v>
      </c>
      <c r="AC2858" s="15" t="str">
        <f aca="false">IF(AB2858&gt;=5,"High",IF(AB2858&gt;=3,"Medium","Low"))</f>
        <v>High</v>
      </c>
    </row>
    <row r="2859" customFormat="false" ht="15" hidden="false" customHeight="false" outlineLevel="0" collapsed="false">
      <c r="A2859" s="15" t="s">
        <v>2956</v>
      </c>
      <c r="B2859" s="15" t="s">
        <v>94</v>
      </c>
      <c r="C2859" s="15" t="n">
        <v>0</v>
      </c>
      <c r="D2859" s="15" t="s">
        <v>26</v>
      </c>
      <c r="E2859" s="15" t="s">
        <v>26</v>
      </c>
      <c r="F2859" s="15" t="n">
        <v>47</v>
      </c>
      <c r="G2859" s="15" t="s">
        <v>26</v>
      </c>
      <c r="H2859" s="15" t="s">
        <v>24</v>
      </c>
      <c r="I2859" s="15" t="s">
        <v>96</v>
      </c>
      <c r="J2859" s="15" t="s">
        <v>24</v>
      </c>
      <c r="K2859" s="15" t="s">
        <v>26</v>
      </c>
      <c r="L2859" s="15" t="s">
        <v>24</v>
      </c>
      <c r="M2859" s="15" t="s">
        <v>26</v>
      </c>
      <c r="N2859" s="15" t="s">
        <v>24</v>
      </c>
      <c r="O2859" s="15" t="s">
        <v>26</v>
      </c>
      <c r="P2859" s="15" t="s">
        <v>29</v>
      </c>
      <c r="Q2859" s="15" t="s">
        <v>24</v>
      </c>
      <c r="R2859" s="15" t="s">
        <v>19</v>
      </c>
      <c r="S2859" s="18" t="n">
        <v>63.8</v>
      </c>
      <c r="T2859" s="15" t="n">
        <v>3007.25</v>
      </c>
      <c r="U2859" s="15" t="s">
        <v>24</v>
      </c>
      <c r="V2859" s="18" t="n">
        <f aca="false">IF(ISNUMBER(T2859),T2859,0)</f>
        <v>3007.25</v>
      </c>
      <c r="W2859" s="15" t="n">
        <f aca="false">IF(U2859="Yes",1,0)</f>
        <v>0</v>
      </c>
      <c r="X2859" s="15" t="str">
        <f aca="false">IF(F2859&lt;=12,"0-12 months",IF(F2859&lt;=24,"13-24 months",IF(F2859&lt;=48,"25-48 months","49-72 months")))</f>
        <v>25-48 months</v>
      </c>
      <c r="Y2859" s="15" t="str">
        <f aca="false">IF(C2859=1,"Yes","No")</f>
        <v>No</v>
      </c>
      <c r="Z2859" s="15" t="n">
        <f aca="false">COUNTIF(J2859:O2859,"Yes")</f>
        <v>3</v>
      </c>
      <c r="AA2859" s="18" t="n">
        <f aca="false">S2859*W2859</f>
        <v>0</v>
      </c>
      <c r="AB2859" s="15" t="n">
        <f aca="false">(P2859="Month-to-month")+(I2859="Fiber optic")+(R2859="Electronic check")+(F2859&lt;=12)+(M2859="No")+(J2859="No")</f>
        <v>1</v>
      </c>
      <c r="AC2859" s="15" t="str">
        <f aca="false">IF(AB2859&gt;=5,"High",IF(AB2859&gt;=3,"Medium","Low"))</f>
        <v>Low</v>
      </c>
    </row>
    <row r="2860" customFormat="false" ht="15" hidden="false" customHeight="false" outlineLevel="0" collapsed="false">
      <c r="A2860" s="15" t="s">
        <v>2957</v>
      </c>
      <c r="B2860" s="15" t="s">
        <v>94</v>
      </c>
      <c r="C2860" s="15" t="n">
        <v>0</v>
      </c>
      <c r="D2860" s="15" t="s">
        <v>26</v>
      </c>
      <c r="E2860" s="15" t="s">
        <v>24</v>
      </c>
      <c r="F2860" s="15" t="n">
        <v>10</v>
      </c>
      <c r="G2860" s="15" t="s">
        <v>26</v>
      </c>
      <c r="H2860" s="15" t="s">
        <v>24</v>
      </c>
      <c r="I2860" s="15" t="s">
        <v>24</v>
      </c>
      <c r="J2860" s="15" t="s">
        <v>28</v>
      </c>
      <c r="K2860" s="15" t="s">
        <v>28</v>
      </c>
      <c r="L2860" s="15" t="s">
        <v>28</v>
      </c>
      <c r="M2860" s="15" t="s">
        <v>28</v>
      </c>
      <c r="N2860" s="15" t="s">
        <v>28</v>
      </c>
      <c r="O2860" s="15" t="s">
        <v>28</v>
      </c>
      <c r="P2860" s="15" t="s">
        <v>25</v>
      </c>
      <c r="Q2860" s="15" t="s">
        <v>26</v>
      </c>
      <c r="R2860" s="15" t="s">
        <v>17</v>
      </c>
      <c r="S2860" s="18" t="n">
        <v>20.55</v>
      </c>
      <c r="T2860" s="15" t="n">
        <v>252.75</v>
      </c>
      <c r="U2860" s="15" t="s">
        <v>24</v>
      </c>
      <c r="V2860" s="18" t="n">
        <f aca="false">IF(ISNUMBER(T2860),T2860,0)</f>
        <v>252.75</v>
      </c>
      <c r="W2860" s="15" t="n">
        <f aca="false">IF(U2860="Yes",1,0)</f>
        <v>0</v>
      </c>
      <c r="X2860" s="15" t="str">
        <f aca="false">IF(F2860&lt;=12,"0-12 months",IF(F2860&lt;=24,"13-24 months",IF(F2860&lt;=48,"25-48 months","49-72 months")))</f>
        <v>0-12 months</v>
      </c>
      <c r="Y2860" s="15" t="str">
        <f aca="false">IF(C2860=1,"Yes","No")</f>
        <v>No</v>
      </c>
      <c r="Z2860" s="15" t="n">
        <f aca="false">COUNTIF(J2860:O2860,"Yes")</f>
        <v>0</v>
      </c>
      <c r="AA2860" s="18" t="n">
        <f aca="false">S2860*W2860</f>
        <v>0</v>
      </c>
      <c r="AB2860" s="15" t="n">
        <f aca="false">(P2860="Month-to-month")+(I2860="Fiber optic")+(R2860="Electronic check")+(F2860&lt;=12)+(M2860="No")+(J2860="No")</f>
        <v>2</v>
      </c>
      <c r="AC2860" s="15" t="str">
        <f aca="false">IF(AB2860&gt;=5,"High",IF(AB2860&gt;=3,"Medium","Low"))</f>
        <v>Low</v>
      </c>
    </row>
    <row r="2861" customFormat="false" ht="15" hidden="false" customHeight="false" outlineLevel="0" collapsed="false">
      <c r="A2861" s="15" t="s">
        <v>2958</v>
      </c>
      <c r="B2861" s="15" t="s">
        <v>98</v>
      </c>
      <c r="C2861" s="15" t="n">
        <v>1</v>
      </c>
      <c r="D2861" s="15" t="s">
        <v>26</v>
      </c>
      <c r="E2861" s="15" t="s">
        <v>24</v>
      </c>
      <c r="F2861" s="15" t="n">
        <v>70</v>
      </c>
      <c r="G2861" s="15" t="s">
        <v>26</v>
      </c>
      <c r="H2861" s="15" t="s">
        <v>26</v>
      </c>
      <c r="I2861" s="15" t="s">
        <v>96</v>
      </c>
      <c r="J2861" s="15" t="s">
        <v>26</v>
      </c>
      <c r="K2861" s="15" t="s">
        <v>26</v>
      </c>
      <c r="L2861" s="15" t="s">
        <v>26</v>
      </c>
      <c r="M2861" s="15" t="s">
        <v>26</v>
      </c>
      <c r="N2861" s="15" t="s">
        <v>26</v>
      </c>
      <c r="O2861" s="15" t="s">
        <v>26</v>
      </c>
      <c r="P2861" s="15" t="s">
        <v>29</v>
      </c>
      <c r="Q2861" s="15" t="s">
        <v>26</v>
      </c>
      <c r="R2861" s="15" t="s">
        <v>21</v>
      </c>
      <c r="S2861" s="18" t="n">
        <v>88.55</v>
      </c>
      <c r="T2861" s="15" t="n">
        <v>6306.5</v>
      </c>
      <c r="U2861" s="15" t="s">
        <v>24</v>
      </c>
      <c r="V2861" s="18" t="n">
        <f aca="false">IF(ISNUMBER(T2861),T2861,0)</f>
        <v>6306.5</v>
      </c>
      <c r="W2861" s="15" t="n">
        <f aca="false">IF(U2861="Yes",1,0)</f>
        <v>0</v>
      </c>
      <c r="X2861" s="15" t="str">
        <f aca="false">IF(F2861&lt;=12,"0-12 months",IF(F2861&lt;=24,"13-24 months",IF(F2861&lt;=48,"25-48 months","49-72 months")))</f>
        <v>49-72 months</v>
      </c>
      <c r="Y2861" s="15" t="str">
        <f aca="false">IF(C2861=1,"Yes","No")</f>
        <v>Yes</v>
      </c>
      <c r="Z2861" s="15" t="n">
        <f aca="false">COUNTIF(J2861:O2861,"Yes")</f>
        <v>6</v>
      </c>
      <c r="AA2861" s="18" t="n">
        <f aca="false">S2861*W2861</f>
        <v>0</v>
      </c>
      <c r="AB2861" s="15" t="n">
        <f aca="false">(P2861="Month-to-month")+(I2861="Fiber optic")+(R2861="Electronic check")+(F2861&lt;=12)+(M2861="No")+(J2861="No")</f>
        <v>0</v>
      </c>
      <c r="AC2861" s="15" t="str">
        <f aca="false">IF(AB2861&gt;=5,"High",IF(AB2861&gt;=3,"Medium","Low"))</f>
        <v>Low</v>
      </c>
    </row>
    <row r="2862" customFormat="false" ht="15" hidden="false" customHeight="false" outlineLevel="0" collapsed="false">
      <c r="A2862" s="15" t="s">
        <v>2959</v>
      </c>
      <c r="B2862" s="15" t="s">
        <v>98</v>
      </c>
      <c r="C2862" s="15" t="n">
        <v>1</v>
      </c>
      <c r="D2862" s="15" t="s">
        <v>24</v>
      </c>
      <c r="E2862" s="15" t="s">
        <v>24</v>
      </c>
      <c r="F2862" s="15" t="n">
        <v>67</v>
      </c>
      <c r="G2862" s="15" t="s">
        <v>26</v>
      </c>
      <c r="H2862" s="15" t="s">
        <v>26</v>
      </c>
      <c r="I2862" s="15" t="s">
        <v>102</v>
      </c>
      <c r="J2862" s="15" t="s">
        <v>24</v>
      </c>
      <c r="K2862" s="15" t="s">
        <v>24</v>
      </c>
      <c r="L2862" s="15" t="s">
        <v>26</v>
      </c>
      <c r="M2862" s="15" t="s">
        <v>24</v>
      </c>
      <c r="N2862" s="15" t="s">
        <v>26</v>
      </c>
      <c r="O2862" s="15" t="s">
        <v>26</v>
      </c>
      <c r="P2862" s="15" t="s">
        <v>25</v>
      </c>
      <c r="Q2862" s="15" t="s">
        <v>26</v>
      </c>
      <c r="R2862" s="15" t="s">
        <v>21</v>
      </c>
      <c r="S2862" s="18" t="n">
        <v>101.4</v>
      </c>
      <c r="T2862" s="15" t="n">
        <v>6841.05</v>
      </c>
      <c r="U2862" s="15" t="s">
        <v>24</v>
      </c>
      <c r="V2862" s="18" t="n">
        <f aca="false">IF(ISNUMBER(T2862),T2862,0)</f>
        <v>6841.05</v>
      </c>
      <c r="W2862" s="15" t="n">
        <f aca="false">IF(U2862="Yes",1,0)</f>
        <v>0</v>
      </c>
      <c r="X2862" s="15" t="str">
        <f aca="false">IF(F2862&lt;=12,"0-12 months",IF(F2862&lt;=24,"13-24 months",IF(F2862&lt;=48,"25-48 months","49-72 months")))</f>
        <v>49-72 months</v>
      </c>
      <c r="Y2862" s="15" t="str">
        <f aca="false">IF(C2862=1,"Yes","No")</f>
        <v>Yes</v>
      </c>
      <c r="Z2862" s="15" t="n">
        <f aca="false">COUNTIF(J2862:O2862,"Yes")</f>
        <v>3</v>
      </c>
      <c r="AA2862" s="18" t="n">
        <f aca="false">S2862*W2862</f>
        <v>0</v>
      </c>
      <c r="AB2862" s="15" t="n">
        <f aca="false">(P2862="Month-to-month")+(I2862="Fiber optic")+(R2862="Electronic check")+(F2862&lt;=12)+(M2862="No")+(J2862="No")</f>
        <v>4</v>
      </c>
      <c r="AC2862" s="15" t="str">
        <f aca="false">IF(AB2862&gt;=5,"High",IF(AB2862&gt;=3,"Medium","Low"))</f>
        <v>Medium</v>
      </c>
    </row>
    <row r="2863" customFormat="false" ht="15" hidden="false" customHeight="false" outlineLevel="0" collapsed="false">
      <c r="A2863" s="15" t="s">
        <v>2960</v>
      </c>
      <c r="B2863" s="15" t="s">
        <v>94</v>
      </c>
      <c r="C2863" s="15" t="n">
        <v>0</v>
      </c>
      <c r="D2863" s="15" t="s">
        <v>24</v>
      </c>
      <c r="E2863" s="15" t="s">
        <v>24</v>
      </c>
      <c r="F2863" s="15" t="n">
        <v>1</v>
      </c>
      <c r="G2863" s="15" t="s">
        <v>26</v>
      </c>
      <c r="H2863" s="15" t="s">
        <v>24</v>
      </c>
      <c r="I2863" s="15" t="s">
        <v>102</v>
      </c>
      <c r="J2863" s="15" t="s">
        <v>24</v>
      </c>
      <c r="K2863" s="15" t="s">
        <v>24</v>
      </c>
      <c r="L2863" s="15" t="s">
        <v>24</v>
      </c>
      <c r="M2863" s="15" t="s">
        <v>24</v>
      </c>
      <c r="N2863" s="15" t="s">
        <v>24</v>
      </c>
      <c r="O2863" s="15" t="s">
        <v>26</v>
      </c>
      <c r="P2863" s="15" t="s">
        <v>25</v>
      </c>
      <c r="Q2863" s="15" t="s">
        <v>26</v>
      </c>
      <c r="R2863" s="15" t="s">
        <v>15</v>
      </c>
      <c r="S2863" s="18" t="n">
        <v>81.95</v>
      </c>
      <c r="T2863" s="15" t="n">
        <v>81.95</v>
      </c>
      <c r="U2863" s="15" t="s">
        <v>26</v>
      </c>
      <c r="V2863" s="18" t="n">
        <f aca="false">IF(ISNUMBER(T2863),T2863,0)</f>
        <v>81.95</v>
      </c>
      <c r="W2863" s="15" t="n">
        <f aca="false">IF(U2863="Yes",1,0)</f>
        <v>1</v>
      </c>
      <c r="X2863" s="15" t="str">
        <f aca="false">IF(F2863&lt;=12,"0-12 months",IF(F2863&lt;=24,"13-24 months",IF(F2863&lt;=48,"25-48 months","49-72 months")))</f>
        <v>0-12 months</v>
      </c>
      <c r="Y2863" s="15" t="str">
        <f aca="false">IF(C2863=1,"Yes","No")</f>
        <v>No</v>
      </c>
      <c r="Z2863" s="15" t="n">
        <f aca="false">COUNTIF(J2863:O2863,"Yes")</f>
        <v>1</v>
      </c>
      <c r="AA2863" s="18" t="n">
        <f aca="false">S2863*W2863</f>
        <v>81.95</v>
      </c>
      <c r="AB2863" s="15" t="n">
        <f aca="false">(P2863="Month-to-month")+(I2863="Fiber optic")+(R2863="Electronic check")+(F2863&lt;=12)+(M2863="No")+(J2863="No")</f>
        <v>6</v>
      </c>
      <c r="AC2863" s="15" t="str">
        <f aca="false">IF(AB2863&gt;=5,"High",IF(AB2863&gt;=3,"Medium","Low"))</f>
        <v>High</v>
      </c>
    </row>
    <row r="2864" customFormat="false" ht="15" hidden="false" customHeight="false" outlineLevel="0" collapsed="false">
      <c r="A2864" s="15" t="s">
        <v>2961</v>
      </c>
      <c r="B2864" s="15" t="s">
        <v>98</v>
      </c>
      <c r="C2864" s="15" t="n">
        <v>0</v>
      </c>
      <c r="D2864" s="15" t="s">
        <v>26</v>
      </c>
      <c r="E2864" s="15" t="s">
        <v>24</v>
      </c>
      <c r="F2864" s="15" t="n">
        <v>7</v>
      </c>
      <c r="G2864" s="15" t="s">
        <v>26</v>
      </c>
      <c r="H2864" s="15" t="s">
        <v>24</v>
      </c>
      <c r="I2864" s="15" t="s">
        <v>102</v>
      </c>
      <c r="J2864" s="15" t="s">
        <v>24</v>
      </c>
      <c r="K2864" s="15" t="s">
        <v>24</v>
      </c>
      <c r="L2864" s="15" t="s">
        <v>24</v>
      </c>
      <c r="M2864" s="15" t="s">
        <v>24</v>
      </c>
      <c r="N2864" s="15" t="s">
        <v>24</v>
      </c>
      <c r="O2864" s="15" t="s">
        <v>24</v>
      </c>
      <c r="P2864" s="15" t="s">
        <v>25</v>
      </c>
      <c r="Q2864" s="15" t="s">
        <v>26</v>
      </c>
      <c r="R2864" s="15" t="s">
        <v>15</v>
      </c>
      <c r="S2864" s="18" t="n">
        <v>69.35</v>
      </c>
      <c r="T2864" s="15" t="n">
        <v>451.1</v>
      </c>
      <c r="U2864" s="15" t="s">
        <v>26</v>
      </c>
      <c r="V2864" s="18" t="n">
        <f aca="false">IF(ISNUMBER(T2864),T2864,0)</f>
        <v>451.1</v>
      </c>
      <c r="W2864" s="15" t="n">
        <f aca="false">IF(U2864="Yes",1,0)</f>
        <v>1</v>
      </c>
      <c r="X2864" s="15" t="str">
        <f aca="false">IF(F2864&lt;=12,"0-12 months",IF(F2864&lt;=24,"13-24 months",IF(F2864&lt;=48,"25-48 months","49-72 months")))</f>
        <v>0-12 months</v>
      </c>
      <c r="Y2864" s="15" t="str">
        <f aca="false">IF(C2864=1,"Yes","No")</f>
        <v>No</v>
      </c>
      <c r="Z2864" s="15" t="n">
        <f aca="false">COUNTIF(J2864:O2864,"Yes")</f>
        <v>0</v>
      </c>
      <c r="AA2864" s="18" t="n">
        <f aca="false">S2864*W2864</f>
        <v>69.35</v>
      </c>
      <c r="AB2864" s="15" t="n">
        <f aca="false">(P2864="Month-to-month")+(I2864="Fiber optic")+(R2864="Electronic check")+(F2864&lt;=12)+(M2864="No")+(J2864="No")</f>
        <v>6</v>
      </c>
      <c r="AC2864" s="15" t="str">
        <f aca="false">IF(AB2864&gt;=5,"High",IF(AB2864&gt;=3,"Medium","Low"))</f>
        <v>High</v>
      </c>
    </row>
    <row r="2865" customFormat="false" ht="15" hidden="false" customHeight="false" outlineLevel="0" collapsed="false">
      <c r="A2865" s="15" t="s">
        <v>2962</v>
      </c>
      <c r="B2865" s="15" t="s">
        <v>98</v>
      </c>
      <c r="C2865" s="15" t="n">
        <v>0</v>
      </c>
      <c r="D2865" s="15" t="s">
        <v>24</v>
      </c>
      <c r="E2865" s="15" t="s">
        <v>24</v>
      </c>
      <c r="F2865" s="15" t="n">
        <v>1</v>
      </c>
      <c r="G2865" s="15" t="s">
        <v>26</v>
      </c>
      <c r="H2865" s="15" t="s">
        <v>24</v>
      </c>
      <c r="I2865" s="15" t="s">
        <v>96</v>
      </c>
      <c r="J2865" s="15" t="s">
        <v>24</v>
      </c>
      <c r="K2865" s="15" t="s">
        <v>24</v>
      </c>
      <c r="L2865" s="15" t="s">
        <v>24</v>
      </c>
      <c r="M2865" s="15" t="s">
        <v>24</v>
      </c>
      <c r="N2865" s="15" t="s">
        <v>24</v>
      </c>
      <c r="O2865" s="15" t="s">
        <v>24</v>
      </c>
      <c r="P2865" s="15" t="s">
        <v>25</v>
      </c>
      <c r="Q2865" s="15" t="s">
        <v>24</v>
      </c>
      <c r="R2865" s="15" t="s">
        <v>17</v>
      </c>
      <c r="S2865" s="18" t="n">
        <v>44.6</v>
      </c>
      <c r="T2865" s="15" t="n">
        <v>44.6</v>
      </c>
      <c r="U2865" s="15" t="s">
        <v>24</v>
      </c>
      <c r="V2865" s="18" t="n">
        <f aca="false">IF(ISNUMBER(T2865),T2865,0)</f>
        <v>44.6</v>
      </c>
      <c r="W2865" s="15" t="n">
        <f aca="false">IF(U2865="Yes",1,0)</f>
        <v>0</v>
      </c>
      <c r="X2865" s="15" t="str">
        <f aca="false">IF(F2865&lt;=12,"0-12 months",IF(F2865&lt;=24,"13-24 months",IF(F2865&lt;=48,"25-48 months","49-72 months")))</f>
        <v>0-12 months</v>
      </c>
      <c r="Y2865" s="15" t="str">
        <f aca="false">IF(C2865=1,"Yes","No")</f>
        <v>No</v>
      </c>
      <c r="Z2865" s="15" t="n">
        <f aca="false">COUNTIF(J2865:O2865,"Yes")</f>
        <v>0</v>
      </c>
      <c r="AA2865" s="18" t="n">
        <f aca="false">S2865*W2865</f>
        <v>0</v>
      </c>
      <c r="AB2865" s="15" t="n">
        <f aca="false">(P2865="Month-to-month")+(I2865="Fiber optic")+(R2865="Electronic check")+(F2865&lt;=12)+(M2865="No")+(J2865="No")</f>
        <v>4</v>
      </c>
      <c r="AC2865" s="15" t="str">
        <f aca="false">IF(AB2865&gt;=5,"High",IF(AB2865&gt;=3,"Medium","Low"))</f>
        <v>Medium</v>
      </c>
    </row>
    <row r="2866" customFormat="false" ht="15" hidden="false" customHeight="false" outlineLevel="0" collapsed="false">
      <c r="A2866" s="15" t="s">
        <v>2963</v>
      </c>
      <c r="B2866" s="15" t="s">
        <v>98</v>
      </c>
      <c r="C2866" s="15" t="n">
        <v>0</v>
      </c>
      <c r="D2866" s="15" t="s">
        <v>24</v>
      </c>
      <c r="E2866" s="15" t="s">
        <v>24</v>
      </c>
      <c r="F2866" s="15" t="n">
        <v>4</v>
      </c>
      <c r="G2866" s="15" t="s">
        <v>26</v>
      </c>
      <c r="H2866" s="15" t="s">
        <v>24</v>
      </c>
      <c r="I2866" s="15" t="s">
        <v>96</v>
      </c>
      <c r="J2866" s="15" t="s">
        <v>24</v>
      </c>
      <c r="K2866" s="15" t="s">
        <v>26</v>
      </c>
      <c r="L2866" s="15" t="s">
        <v>24</v>
      </c>
      <c r="M2866" s="15" t="s">
        <v>26</v>
      </c>
      <c r="N2866" s="15" t="s">
        <v>26</v>
      </c>
      <c r="O2866" s="15" t="s">
        <v>24</v>
      </c>
      <c r="P2866" s="15" t="s">
        <v>25</v>
      </c>
      <c r="Q2866" s="15" t="s">
        <v>26</v>
      </c>
      <c r="R2866" s="15" t="s">
        <v>19</v>
      </c>
      <c r="S2866" s="18" t="n">
        <v>63.75</v>
      </c>
      <c r="T2866" s="15" t="n">
        <v>226.2</v>
      </c>
      <c r="U2866" s="15" t="s">
        <v>24</v>
      </c>
      <c r="V2866" s="18" t="n">
        <f aca="false">IF(ISNUMBER(T2866),T2866,0)</f>
        <v>226.2</v>
      </c>
      <c r="W2866" s="15" t="n">
        <f aca="false">IF(U2866="Yes",1,0)</f>
        <v>0</v>
      </c>
      <c r="X2866" s="15" t="str">
        <f aca="false">IF(F2866&lt;=12,"0-12 months",IF(F2866&lt;=24,"13-24 months",IF(F2866&lt;=48,"25-48 months","49-72 months")))</f>
        <v>0-12 months</v>
      </c>
      <c r="Y2866" s="15" t="str">
        <f aca="false">IF(C2866=1,"Yes","No")</f>
        <v>No</v>
      </c>
      <c r="Z2866" s="15" t="n">
        <f aca="false">COUNTIF(J2866:O2866,"Yes")</f>
        <v>3</v>
      </c>
      <c r="AA2866" s="18" t="n">
        <f aca="false">S2866*W2866</f>
        <v>0</v>
      </c>
      <c r="AB2866" s="15" t="n">
        <f aca="false">(P2866="Month-to-month")+(I2866="Fiber optic")+(R2866="Electronic check")+(F2866&lt;=12)+(M2866="No")+(J2866="No")</f>
        <v>3</v>
      </c>
      <c r="AC2866" s="15" t="str">
        <f aca="false">IF(AB2866&gt;=5,"High",IF(AB2866&gt;=3,"Medium","Low"))</f>
        <v>Medium</v>
      </c>
    </row>
    <row r="2867" customFormat="false" ht="15" hidden="false" customHeight="false" outlineLevel="0" collapsed="false">
      <c r="A2867" s="15" t="s">
        <v>2964</v>
      </c>
      <c r="B2867" s="15" t="s">
        <v>94</v>
      </c>
      <c r="C2867" s="15" t="n">
        <v>0</v>
      </c>
      <c r="D2867" s="15" t="s">
        <v>26</v>
      </c>
      <c r="E2867" s="15" t="s">
        <v>26</v>
      </c>
      <c r="F2867" s="15" t="n">
        <v>66</v>
      </c>
      <c r="G2867" s="15" t="s">
        <v>26</v>
      </c>
      <c r="H2867" s="15" t="s">
        <v>26</v>
      </c>
      <c r="I2867" s="15" t="s">
        <v>102</v>
      </c>
      <c r="J2867" s="15" t="s">
        <v>26</v>
      </c>
      <c r="K2867" s="15" t="s">
        <v>26</v>
      </c>
      <c r="L2867" s="15" t="s">
        <v>26</v>
      </c>
      <c r="M2867" s="15" t="s">
        <v>24</v>
      </c>
      <c r="N2867" s="15" t="s">
        <v>26</v>
      </c>
      <c r="O2867" s="15" t="s">
        <v>26</v>
      </c>
      <c r="P2867" s="15" t="s">
        <v>29</v>
      </c>
      <c r="Q2867" s="15" t="s">
        <v>24</v>
      </c>
      <c r="R2867" s="15" t="s">
        <v>19</v>
      </c>
      <c r="S2867" s="18" t="n">
        <v>109.25</v>
      </c>
      <c r="T2867" s="15" t="n">
        <v>7082.5</v>
      </c>
      <c r="U2867" s="15" t="s">
        <v>24</v>
      </c>
      <c r="V2867" s="18" t="n">
        <f aca="false">IF(ISNUMBER(T2867),T2867,0)</f>
        <v>7082.5</v>
      </c>
      <c r="W2867" s="15" t="n">
        <f aca="false">IF(U2867="Yes",1,0)</f>
        <v>0</v>
      </c>
      <c r="X2867" s="15" t="str">
        <f aca="false">IF(F2867&lt;=12,"0-12 months",IF(F2867&lt;=24,"13-24 months",IF(F2867&lt;=48,"25-48 months","49-72 months")))</f>
        <v>49-72 months</v>
      </c>
      <c r="Y2867" s="15" t="str">
        <f aca="false">IF(C2867=1,"Yes","No")</f>
        <v>No</v>
      </c>
      <c r="Z2867" s="15" t="n">
        <f aca="false">COUNTIF(J2867:O2867,"Yes")</f>
        <v>5</v>
      </c>
      <c r="AA2867" s="18" t="n">
        <f aca="false">S2867*W2867</f>
        <v>0</v>
      </c>
      <c r="AB2867" s="15" t="n">
        <f aca="false">(P2867="Month-to-month")+(I2867="Fiber optic")+(R2867="Electronic check")+(F2867&lt;=12)+(M2867="No")+(J2867="No")</f>
        <v>2</v>
      </c>
      <c r="AC2867" s="15" t="str">
        <f aca="false">IF(AB2867&gt;=5,"High",IF(AB2867&gt;=3,"Medium","Low"))</f>
        <v>Low</v>
      </c>
    </row>
    <row r="2868" customFormat="false" ht="15" hidden="false" customHeight="false" outlineLevel="0" collapsed="false">
      <c r="A2868" s="15" t="s">
        <v>2965</v>
      </c>
      <c r="B2868" s="15" t="s">
        <v>94</v>
      </c>
      <c r="C2868" s="15" t="n">
        <v>0</v>
      </c>
      <c r="D2868" s="15" t="s">
        <v>24</v>
      </c>
      <c r="E2868" s="15" t="s">
        <v>24</v>
      </c>
      <c r="F2868" s="15" t="n">
        <v>12</v>
      </c>
      <c r="G2868" s="15" t="s">
        <v>26</v>
      </c>
      <c r="H2868" s="15" t="s">
        <v>24</v>
      </c>
      <c r="I2868" s="15" t="s">
        <v>102</v>
      </c>
      <c r="J2868" s="15" t="s">
        <v>24</v>
      </c>
      <c r="K2868" s="15" t="s">
        <v>26</v>
      </c>
      <c r="L2868" s="15" t="s">
        <v>24</v>
      </c>
      <c r="M2868" s="15" t="s">
        <v>24</v>
      </c>
      <c r="N2868" s="15" t="s">
        <v>24</v>
      </c>
      <c r="O2868" s="15" t="s">
        <v>26</v>
      </c>
      <c r="P2868" s="15" t="s">
        <v>25</v>
      </c>
      <c r="Q2868" s="15" t="s">
        <v>26</v>
      </c>
      <c r="R2868" s="15" t="s">
        <v>15</v>
      </c>
      <c r="S2868" s="18" t="n">
        <v>84.6</v>
      </c>
      <c r="T2868" s="15" t="n">
        <v>1017.35</v>
      </c>
      <c r="U2868" s="15" t="s">
        <v>24</v>
      </c>
      <c r="V2868" s="18" t="n">
        <f aca="false">IF(ISNUMBER(T2868),T2868,0)</f>
        <v>1017.35</v>
      </c>
      <c r="W2868" s="15" t="n">
        <f aca="false">IF(U2868="Yes",1,0)</f>
        <v>0</v>
      </c>
      <c r="X2868" s="15" t="str">
        <f aca="false">IF(F2868&lt;=12,"0-12 months",IF(F2868&lt;=24,"13-24 months",IF(F2868&lt;=48,"25-48 months","49-72 months")))</f>
        <v>0-12 months</v>
      </c>
      <c r="Y2868" s="15" t="str">
        <f aca="false">IF(C2868=1,"Yes","No")</f>
        <v>No</v>
      </c>
      <c r="Z2868" s="15" t="n">
        <f aca="false">COUNTIF(J2868:O2868,"Yes")</f>
        <v>2</v>
      </c>
      <c r="AA2868" s="18" t="n">
        <f aca="false">S2868*W2868</f>
        <v>0</v>
      </c>
      <c r="AB2868" s="15" t="n">
        <f aca="false">(P2868="Month-to-month")+(I2868="Fiber optic")+(R2868="Electronic check")+(F2868&lt;=12)+(M2868="No")+(J2868="No")</f>
        <v>6</v>
      </c>
      <c r="AC2868" s="15" t="str">
        <f aca="false">IF(AB2868&gt;=5,"High",IF(AB2868&gt;=3,"Medium","Low"))</f>
        <v>High</v>
      </c>
    </row>
    <row r="2869" customFormat="false" ht="15" hidden="false" customHeight="false" outlineLevel="0" collapsed="false">
      <c r="A2869" s="15" t="s">
        <v>2966</v>
      </c>
      <c r="B2869" s="15" t="s">
        <v>94</v>
      </c>
      <c r="C2869" s="15" t="n">
        <v>0</v>
      </c>
      <c r="D2869" s="15" t="s">
        <v>24</v>
      </c>
      <c r="E2869" s="15" t="s">
        <v>24</v>
      </c>
      <c r="F2869" s="15" t="n">
        <v>24</v>
      </c>
      <c r="G2869" s="15" t="s">
        <v>26</v>
      </c>
      <c r="H2869" s="15" t="s">
        <v>24</v>
      </c>
      <c r="I2869" s="15" t="s">
        <v>24</v>
      </c>
      <c r="J2869" s="15" t="s">
        <v>28</v>
      </c>
      <c r="K2869" s="15" t="s">
        <v>28</v>
      </c>
      <c r="L2869" s="15" t="s">
        <v>28</v>
      </c>
      <c r="M2869" s="15" t="s">
        <v>28</v>
      </c>
      <c r="N2869" s="15" t="s">
        <v>28</v>
      </c>
      <c r="O2869" s="15" t="s">
        <v>28</v>
      </c>
      <c r="P2869" s="15" t="s">
        <v>27</v>
      </c>
      <c r="Q2869" s="15" t="s">
        <v>24</v>
      </c>
      <c r="R2869" s="15" t="s">
        <v>21</v>
      </c>
      <c r="S2869" s="18" t="n">
        <v>20.45</v>
      </c>
      <c r="T2869" s="15" t="n">
        <v>527.35</v>
      </c>
      <c r="U2869" s="15" t="s">
        <v>24</v>
      </c>
      <c r="V2869" s="18" t="n">
        <f aca="false">IF(ISNUMBER(T2869),T2869,0)</f>
        <v>527.35</v>
      </c>
      <c r="W2869" s="15" t="n">
        <f aca="false">IF(U2869="Yes",1,0)</f>
        <v>0</v>
      </c>
      <c r="X2869" s="15" t="str">
        <f aca="false">IF(F2869&lt;=12,"0-12 months",IF(F2869&lt;=24,"13-24 months",IF(F2869&lt;=48,"25-48 months","49-72 months")))</f>
        <v>13-24 months</v>
      </c>
      <c r="Y2869" s="15" t="str">
        <f aca="false">IF(C2869=1,"Yes","No")</f>
        <v>No</v>
      </c>
      <c r="Z2869" s="15" t="n">
        <f aca="false">COUNTIF(J2869:O2869,"Yes")</f>
        <v>0</v>
      </c>
      <c r="AA2869" s="18" t="n">
        <f aca="false">S2869*W2869</f>
        <v>0</v>
      </c>
      <c r="AB2869" s="15" t="n">
        <f aca="false">(P2869="Month-to-month")+(I2869="Fiber optic")+(R2869="Electronic check")+(F2869&lt;=12)+(M2869="No")+(J2869="No")</f>
        <v>0</v>
      </c>
      <c r="AC2869" s="15" t="str">
        <f aca="false">IF(AB2869&gt;=5,"High",IF(AB2869&gt;=3,"Medium","Low"))</f>
        <v>Low</v>
      </c>
    </row>
    <row r="2870" customFormat="false" ht="15" hidden="false" customHeight="false" outlineLevel="0" collapsed="false">
      <c r="A2870" s="15" t="s">
        <v>2967</v>
      </c>
      <c r="B2870" s="15" t="s">
        <v>98</v>
      </c>
      <c r="C2870" s="15" t="n">
        <v>0</v>
      </c>
      <c r="D2870" s="15" t="s">
        <v>24</v>
      </c>
      <c r="E2870" s="15" t="s">
        <v>24</v>
      </c>
      <c r="F2870" s="15" t="n">
        <v>26</v>
      </c>
      <c r="G2870" s="15" t="s">
        <v>26</v>
      </c>
      <c r="H2870" s="15" t="s">
        <v>24</v>
      </c>
      <c r="I2870" s="15" t="s">
        <v>102</v>
      </c>
      <c r="J2870" s="15" t="s">
        <v>24</v>
      </c>
      <c r="K2870" s="15" t="s">
        <v>26</v>
      </c>
      <c r="L2870" s="15" t="s">
        <v>24</v>
      </c>
      <c r="M2870" s="15" t="s">
        <v>24</v>
      </c>
      <c r="N2870" s="15" t="s">
        <v>26</v>
      </c>
      <c r="O2870" s="15" t="s">
        <v>24</v>
      </c>
      <c r="P2870" s="15" t="s">
        <v>25</v>
      </c>
      <c r="Q2870" s="15" t="s">
        <v>26</v>
      </c>
      <c r="R2870" s="15" t="s">
        <v>15</v>
      </c>
      <c r="S2870" s="18" t="n">
        <v>85.75</v>
      </c>
      <c r="T2870" s="15" t="n">
        <v>2146.5</v>
      </c>
      <c r="U2870" s="15" t="s">
        <v>24</v>
      </c>
      <c r="V2870" s="18" t="n">
        <f aca="false">IF(ISNUMBER(T2870),T2870,0)</f>
        <v>2146.5</v>
      </c>
      <c r="W2870" s="15" t="n">
        <f aca="false">IF(U2870="Yes",1,0)</f>
        <v>0</v>
      </c>
      <c r="X2870" s="15" t="str">
        <f aca="false">IF(F2870&lt;=12,"0-12 months",IF(F2870&lt;=24,"13-24 months",IF(F2870&lt;=48,"25-48 months","49-72 months")))</f>
        <v>25-48 months</v>
      </c>
      <c r="Y2870" s="15" t="str">
        <f aca="false">IF(C2870=1,"Yes","No")</f>
        <v>No</v>
      </c>
      <c r="Z2870" s="15" t="n">
        <f aca="false">COUNTIF(J2870:O2870,"Yes")</f>
        <v>2</v>
      </c>
      <c r="AA2870" s="18" t="n">
        <f aca="false">S2870*W2870</f>
        <v>0</v>
      </c>
      <c r="AB2870" s="15" t="n">
        <f aca="false">(P2870="Month-to-month")+(I2870="Fiber optic")+(R2870="Electronic check")+(F2870&lt;=12)+(M2870="No")+(J2870="No")</f>
        <v>5</v>
      </c>
      <c r="AC2870" s="15" t="str">
        <f aca="false">IF(AB2870&gt;=5,"High",IF(AB2870&gt;=3,"Medium","Low"))</f>
        <v>High</v>
      </c>
    </row>
    <row r="2871" customFormat="false" ht="15" hidden="false" customHeight="false" outlineLevel="0" collapsed="false">
      <c r="A2871" s="15" t="s">
        <v>2968</v>
      </c>
      <c r="B2871" s="15" t="s">
        <v>94</v>
      </c>
      <c r="C2871" s="15" t="n">
        <v>0</v>
      </c>
      <c r="D2871" s="15" t="s">
        <v>24</v>
      </c>
      <c r="E2871" s="15" t="s">
        <v>24</v>
      </c>
      <c r="F2871" s="15" t="n">
        <v>6</v>
      </c>
      <c r="G2871" s="15" t="s">
        <v>26</v>
      </c>
      <c r="H2871" s="15" t="s">
        <v>24</v>
      </c>
      <c r="I2871" s="15" t="s">
        <v>102</v>
      </c>
      <c r="J2871" s="15" t="s">
        <v>24</v>
      </c>
      <c r="K2871" s="15" t="s">
        <v>24</v>
      </c>
      <c r="L2871" s="15" t="s">
        <v>24</v>
      </c>
      <c r="M2871" s="15" t="s">
        <v>24</v>
      </c>
      <c r="N2871" s="15" t="s">
        <v>26</v>
      </c>
      <c r="O2871" s="15" t="s">
        <v>26</v>
      </c>
      <c r="P2871" s="15" t="s">
        <v>25</v>
      </c>
      <c r="Q2871" s="15" t="s">
        <v>26</v>
      </c>
      <c r="R2871" s="15" t="s">
        <v>15</v>
      </c>
      <c r="S2871" s="18" t="n">
        <v>91.1</v>
      </c>
      <c r="T2871" s="15" t="n">
        <v>455.3</v>
      </c>
      <c r="U2871" s="15" t="s">
        <v>26</v>
      </c>
      <c r="V2871" s="18" t="n">
        <f aca="false">IF(ISNUMBER(T2871),T2871,0)</f>
        <v>455.3</v>
      </c>
      <c r="W2871" s="15" t="n">
        <f aca="false">IF(U2871="Yes",1,0)</f>
        <v>1</v>
      </c>
      <c r="X2871" s="15" t="str">
        <f aca="false">IF(F2871&lt;=12,"0-12 months",IF(F2871&lt;=24,"13-24 months",IF(F2871&lt;=48,"25-48 months","49-72 months")))</f>
        <v>0-12 months</v>
      </c>
      <c r="Y2871" s="15" t="str">
        <f aca="false">IF(C2871=1,"Yes","No")</f>
        <v>No</v>
      </c>
      <c r="Z2871" s="15" t="n">
        <f aca="false">COUNTIF(J2871:O2871,"Yes")</f>
        <v>2</v>
      </c>
      <c r="AA2871" s="18" t="n">
        <f aca="false">S2871*W2871</f>
        <v>91.1</v>
      </c>
      <c r="AB2871" s="15" t="n">
        <f aca="false">(P2871="Month-to-month")+(I2871="Fiber optic")+(R2871="Electronic check")+(F2871&lt;=12)+(M2871="No")+(J2871="No")</f>
        <v>6</v>
      </c>
      <c r="AC2871" s="15" t="str">
        <f aca="false">IF(AB2871&gt;=5,"High",IF(AB2871&gt;=3,"Medium","Low"))</f>
        <v>High</v>
      </c>
    </row>
    <row r="2872" customFormat="false" ht="15" hidden="false" customHeight="false" outlineLevel="0" collapsed="false">
      <c r="A2872" s="15" t="s">
        <v>2969</v>
      </c>
      <c r="B2872" s="15" t="s">
        <v>98</v>
      </c>
      <c r="C2872" s="15" t="n">
        <v>0</v>
      </c>
      <c r="D2872" s="15" t="s">
        <v>26</v>
      </c>
      <c r="E2872" s="15" t="s">
        <v>24</v>
      </c>
      <c r="F2872" s="15" t="n">
        <v>57</v>
      </c>
      <c r="G2872" s="15" t="s">
        <v>26</v>
      </c>
      <c r="H2872" s="15" t="s">
        <v>26</v>
      </c>
      <c r="I2872" s="15" t="s">
        <v>102</v>
      </c>
      <c r="J2872" s="15" t="s">
        <v>24</v>
      </c>
      <c r="K2872" s="15" t="s">
        <v>24</v>
      </c>
      <c r="L2872" s="15" t="s">
        <v>26</v>
      </c>
      <c r="M2872" s="15" t="s">
        <v>26</v>
      </c>
      <c r="N2872" s="15" t="s">
        <v>26</v>
      </c>
      <c r="O2872" s="15" t="s">
        <v>26</v>
      </c>
      <c r="P2872" s="15" t="s">
        <v>29</v>
      </c>
      <c r="Q2872" s="15" t="s">
        <v>24</v>
      </c>
      <c r="R2872" s="15" t="s">
        <v>15</v>
      </c>
      <c r="S2872" s="18" t="n">
        <v>107.95</v>
      </c>
      <c r="T2872" s="15" t="n">
        <v>5969.85</v>
      </c>
      <c r="U2872" s="15" t="s">
        <v>24</v>
      </c>
      <c r="V2872" s="18" t="n">
        <f aca="false">IF(ISNUMBER(T2872),T2872,0)</f>
        <v>5969.85</v>
      </c>
      <c r="W2872" s="15" t="n">
        <f aca="false">IF(U2872="Yes",1,0)</f>
        <v>0</v>
      </c>
      <c r="X2872" s="15" t="str">
        <f aca="false">IF(F2872&lt;=12,"0-12 months",IF(F2872&lt;=24,"13-24 months",IF(F2872&lt;=48,"25-48 months","49-72 months")))</f>
        <v>49-72 months</v>
      </c>
      <c r="Y2872" s="15" t="str">
        <f aca="false">IF(C2872=1,"Yes","No")</f>
        <v>No</v>
      </c>
      <c r="Z2872" s="15" t="n">
        <f aca="false">COUNTIF(J2872:O2872,"Yes")</f>
        <v>4</v>
      </c>
      <c r="AA2872" s="18" t="n">
        <f aca="false">S2872*W2872</f>
        <v>0</v>
      </c>
      <c r="AB2872" s="15" t="n">
        <f aca="false">(P2872="Month-to-month")+(I2872="Fiber optic")+(R2872="Electronic check")+(F2872&lt;=12)+(M2872="No")+(J2872="No")</f>
        <v>3</v>
      </c>
      <c r="AC2872" s="15" t="str">
        <f aca="false">IF(AB2872&gt;=5,"High",IF(AB2872&gt;=3,"Medium","Low"))</f>
        <v>Medium</v>
      </c>
    </row>
    <row r="2873" customFormat="false" ht="15" hidden="false" customHeight="false" outlineLevel="0" collapsed="false">
      <c r="A2873" s="15" t="s">
        <v>2970</v>
      </c>
      <c r="B2873" s="15" t="s">
        <v>98</v>
      </c>
      <c r="C2873" s="15" t="n">
        <v>0</v>
      </c>
      <c r="D2873" s="15" t="s">
        <v>26</v>
      </c>
      <c r="E2873" s="15" t="s">
        <v>24</v>
      </c>
      <c r="F2873" s="15" t="n">
        <v>14</v>
      </c>
      <c r="G2873" s="15" t="s">
        <v>26</v>
      </c>
      <c r="H2873" s="15" t="s">
        <v>26</v>
      </c>
      <c r="I2873" s="15" t="s">
        <v>102</v>
      </c>
      <c r="J2873" s="15" t="s">
        <v>24</v>
      </c>
      <c r="K2873" s="15" t="s">
        <v>24</v>
      </c>
      <c r="L2873" s="15" t="s">
        <v>24</v>
      </c>
      <c r="M2873" s="15" t="s">
        <v>24</v>
      </c>
      <c r="N2873" s="15" t="s">
        <v>26</v>
      </c>
      <c r="O2873" s="15" t="s">
        <v>24</v>
      </c>
      <c r="P2873" s="15" t="s">
        <v>25</v>
      </c>
      <c r="Q2873" s="15" t="s">
        <v>26</v>
      </c>
      <c r="R2873" s="15" t="s">
        <v>15</v>
      </c>
      <c r="S2873" s="18" t="n">
        <v>86.1</v>
      </c>
      <c r="T2873" s="15" t="n">
        <v>1235.55</v>
      </c>
      <c r="U2873" s="15" t="s">
        <v>26</v>
      </c>
      <c r="V2873" s="18" t="n">
        <f aca="false">IF(ISNUMBER(T2873),T2873,0)</f>
        <v>1235.55</v>
      </c>
      <c r="W2873" s="15" t="n">
        <f aca="false">IF(U2873="Yes",1,0)</f>
        <v>1</v>
      </c>
      <c r="X2873" s="15" t="str">
        <f aca="false">IF(F2873&lt;=12,"0-12 months",IF(F2873&lt;=24,"13-24 months",IF(F2873&lt;=48,"25-48 months","49-72 months")))</f>
        <v>13-24 months</v>
      </c>
      <c r="Y2873" s="15" t="str">
        <f aca="false">IF(C2873=1,"Yes","No")</f>
        <v>No</v>
      </c>
      <c r="Z2873" s="15" t="n">
        <f aca="false">COUNTIF(J2873:O2873,"Yes")</f>
        <v>1</v>
      </c>
      <c r="AA2873" s="18" t="n">
        <f aca="false">S2873*W2873</f>
        <v>86.1</v>
      </c>
      <c r="AB2873" s="15" t="n">
        <f aca="false">(P2873="Month-to-month")+(I2873="Fiber optic")+(R2873="Electronic check")+(F2873&lt;=12)+(M2873="No")+(J2873="No")</f>
        <v>5</v>
      </c>
      <c r="AC2873" s="15" t="str">
        <f aca="false">IF(AB2873&gt;=5,"High",IF(AB2873&gt;=3,"Medium","Low"))</f>
        <v>High</v>
      </c>
    </row>
    <row r="2874" customFormat="false" ht="15" hidden="false" customHeight="false" outlineLevel="0" collapsed="false">
      <c r="A2874" s="15" t="s">
        <v>2971</v>
      </c>
      <c r="B2874" s="15" t="s">
        <v>94</v>
      </c>
      <c r="C2874" s="15" t="n">
        <v>0</v>
      </c>
      <c r="D2874" s="15" t="s">
        <v>26</v>
      </c>
      <c r="E2874" s="15" t="s">
        <v>26</v>
      </c>
      <c r="F2874" s="15" t="n">
        <v>42</v>
      </c>
      <c r="G2874" s="15" t="s">
        <v>26</v>
      </c>
      <c r="H2874" s="15" t="s">
        <v>26</v>
      </c>
      <c r="I2874" s="15" t="s">
        <v>24</v>
      </c>
      <c r="J2874" s="15" t="s">
        <v>28</v>
      </c>
      <c r="K2874" s="15" t="s">
        <v>28</v>
      </c>
      <c r="L2874" s="15" t="s">
        <v>28</v>
      </c>
      <c r="M2874" s="15" t="s">
        <v>28</v>
      </c>
      <c r="N2874" s="15" t="s">
        <v>28</v>
      </c>
      <c r="O2874" s="15" t="s">
        <v>28</v>
      </c>
      <c r="P2874" s="15" t="s">
        <v>29</v>
      </c>
      <c r="Q2874" s="15" t="s">
        <v>24</v>
      </c>
      <c r="R2874" s="15" t="s">
        <v>15</v>
      </c>
      <c r="S2874" s="18" t="n">
        <v>22.95</v>
      </c>
      <c r="T2874" s="15" t="n">
        <v>1014.25</v>
      </c>
      <c r="U2874" s="15" t="s">
        <v>24</v>
      </c>
      <c r="V2874" s="18" t="n">
        <f aca="false">IF(ISNUMBER(T2874),T2874,0)</f>
        <v>1014.25</v>
      </c>
      <c r="W2874" s="15" t="n">
        <f aca="false">IF(U2874="Yes",1,0)</f>
        <v>0</v>
      </c>
      <c r="X2874" s="15" t="str">
        <f aca="false">IF(F2874&lt;=12,"0-12 months",IF(F2874&lt;=24,"13-24 months",IF(F2874&lt;=48,"25-48 months","49-72 months")))</f>
        <v>25-48 months</v>
      </c>
      <c r="Y2874" s="15" t="str">
        <f aca="false">IF(C2874=1,"Yes","No")</f>
        <v>No</v>
      </c>
      <c r="Z2874" s="15" t="n">
        <f aca="false">COUNTIF(J2874:O2874,"Yes")</f>
        <v>0</v>
      </c>
      <c r="AA2874" s="18" t="n">
        <f aca="false">S2874*W2874</f>
        <v>0</v>
      </c>
      <c r="AB2874" s="15" t="n">
        <f aca="false">(P2874="Month-to-month")+(I2874="Fiber optic")+(R2874="Electronic check")+(F2874&lt;=12)+(M2874="No")+(J2874="No")</f>
        <v>1</v>
      </c>
      <c r="AC2874" s="15" t="str">
        <f aca="false">IF(AB2874&gt;=5,"High",IF(AB2874&gt;=3,"Medium","Low"))</f>
        <v>Low</v>
      </c>
    </row>
    <row r="2875" customFormat="false" ht="15" hidden="false" customHeight="false" outlineLevel="0" collapsed="false">
      <c r="A2875" s="15" t="s">
        <v>2972</v>
      </c>
      <c r="B2875" s="15" t="s">
        <v>98</v>
      </c>
      <c r="C2875" s="15" t="n">
        <v>0</v>
      </c>
      <c r="D2875" s="15" t="s">
        <v>24</v>
      </c>
      <c r="E2875" s="15" t="s">
        <v>24</v>
      </c>
      <c r="F2875" s="15" t="n">
        <v>25</v>
      </c>
      <c r="G2875" s="15" t="s">
        <v>26</v>
      </c>
      <c r="H2875" s="15" t="s">
        <v>26</v>
      </c>
      <c r="I2875" s="15" t="s">
        <v>102</v>
      </c>
      <c r="J2875" s="15" t="s">
        <v>24</v>
      </c>
      <c r="K2875" s="15" t="s">
        <v>24</v>
      </c>
      <c r="L2875" s="15" t="s">
        <v>24</v>
      </c>
      <c r="M2875" s="15" t="s">
        <v>24</v>
      </c>
      <c r="N2875" s="15" t="s">
        <v>26</v>
      </c>
      <c r="O2875" s="15" t="s">
        <v>26</v>
      </c>
      <c r="P2875" s="15" t="s">
        <v>25</v>
      </c>
      <c r="Q2875" s="15" t="s">
        <v>26</v>
      </c>
      <c r="R2875" s="15" t="s">
        <v>19</v>
      </c>
      <c r="S2875" s="18" t="n">
        <v>94.7</v>
      </c>
      <c r="T2875" s="15" t="n">
        <v>2362.1</v>
      </c>
      <c r="U2875" s="15" t="s">
        <v>26</v>
      </c>
      <c r="V2875" s="18" t="n">
        <f aca="false">IF(ISNUMBER(T2875),T2875,0)</f>
        <v>2362.1</v>
      </c>
      <c r="W2875" s="15" t="n">
        <f aca="false">IF(U2875="Yes",1,0)</f>
        <v>1</v>
      </c>
      <c r="X2875" s="15" t="str">
        <f aca="false">IF(F2875&lt;=12,"0-12 months",IF(F2875&lt;=24,"13-24 months",IF(F2875&lt;=48,"25-48 months","49-72 months")))</f>
        <v>25-48 months</v>
      </c>
      <c r="Y2875" s="15" t="str">
        <f aca="false">IF(C2875=1,"Yes","No")</f>
        <v>No</v>
      </c>
      <c r="Z2875" s="15" t="n">
        <f aca="false">COUNTIF(J2875:O2875,"Yes")</f>
        <v>2</v>
      </c>
      <c r="AA2875" s="18" t="n">
        <f aca="false">S2875*W2875</f>
        <v>94.7</v>
      </c>
      <c r="AB2875" s="15" t="n">
        <f aca="false">(P2875="Month-to-month")+(I2875="Fiber optic")+(R2875="Electronic check")+(F2875&lt;=12)+(M2875="No")+(J2875="No")</f>
        <v>4</v>
      </c>
      <c r="AC2875" s="15" t="str">
        <f aca="false">IF(AB2875&gt;=5,"High",IF(AB2875&gt;=3,"Medium","Low"))</f>
        <v>Medium</v>
      </c>
    </row>
    <row r="2876" customFormat="false" ht="15" hidden="false" customHeight="false" outlineLevel="0" collapsed="false">
      <c r="A2876" s="15" t="s">
        <v>2973</v>
      </c>
      <c r="B2876" s="15" t="s">
        <v>94</v>
      </c>
      <c r="C2876" s="15" t="n">
        <v>0</v>
      </c>
      <c r="D2876" s="15" t="s">
        <v>26</v>
      </c>
      <c r="E2876" s="15" t="s">
        <v>24</v>
      </c>
      <c r="F2876" s="15" t="n">
        <v>64</v>
      </c>
      <c r="G2876" s="15" t="s">
        <v>26</v>
      </c>
      <c r="H2876" s="15" t="s">
        <v>24</v>
      </c>
      <c r="I2876" s="15" t="s">
        <v>24</v>
      </c>
      <c r="J2876" s="15" t="s">
        <v>28</v>
      </c>
      <c r="K2876" s="15" t="s">
        <v>28</v>
      </c>
      <c r="L2876" s="15" t="s">
        <v>28</v>
      </c>
      <c r="M2876" s="15" t="s">
        <v>28</v>
      </c>
      <c r="N2876" s="15" t="s">
        <v>28</v>
      </c>
      <c r="O2876" s="15" t="s">
        <v>28</v>
      </c>
      <c r="P2876" s="15" t="s">
        <v>29</v>
      </c>
      <c r="Q2876" s="15" t="s">
        <v>24</v>
      </c>
      <c r="R2876" s="15" t="s">
        <v>21</v>
      </c>
      <c r="S2876" s="18" t="n">
        <v>19.45</v>
      </c>
      <c r="T2876" s="15" t="n">
        <v>1225.65</v>
      </c>
      <c r="U2876" s="15" t="s">
        <v>24</v>
      </c>
      <c r="V2876" s="18" t="n">
        <f aca="false">IF(ISNUMBER(T2876),T2876,0)</f>
        <v>1225.65</v>
      </c>
      <c r="W2876" s="15" t="n">
        <f aca="false">IF(U2876="Yes",1,0)</f>
        <v>0</v>
      </c>
      <c r="X2876" s="15" t="str">
        <f aca="false">IF(F2876&lt;=12,"0-12 months",IF(F2876&lt;=24,"13-24 months",IF(F2876&lt;=48,"25-48 months","49-72 months")))</f>
        <v>49-72 months</v>
      </c>
      <c r="Y2876" s="15" t="str">
        <f aca="false">IF(C2876=1,"Yes","No")</f>
        <v>No</v>
      </c>
      <c r="Z2876" s="15" t="n">
        <f aca="false">COUNTIF(J2876:O2876,"Yes")</f>
        <v>0</v>
      </c>
      <c r="AA2876" s="18" t="n">
        <f aca="false">S2876*W2876</f>
        <v>0</v>
      </c>
      <c r="AB2876" s="15" t="n">
        <f aca="false">(P2876="Month-to-month")+(I2876="Fiber optic")+(R2876="Electronic check")+(F2876&lt;=12)+(M2876="No")+(J2876="No")</f>
        <v>0</v>
      </c>
      <c r="AC2876" s="15" t="str">
        <f aca="false">IF(AB2876&gt;=5,"High",IF(AB2876&gt;=3,"Medium","Low"))</f>
        <v>Low</v>
      </c>
    </row>
    <row r="2877" customFormat="false" ht="15" hidden="false" customHeight="false" outlineLevel="0" collapsed="false">
      <c r="A2877" s="15" t="s">
        <v>2974</v>
      </c>
      <c r="B2877" s="15" t="s">
        <v>98</v>
      </c>
      <c r="C2877" s="15" t="n">
        <v>0</v>
      </c>
      <c r="D2877" s="15" t="s">
        <v>26</v>
      </c>
      <c r="E2877" s="15" t="s">
        <v>24</v>
      </c>
      <c r="F2877" s="15" t="n">
        <v>22</v>
      </c>
      <c r="G2877" s="15" t="s">
        <v>26</v>
      </c>
      <c r="H2877" s="15" t="s">
        <v>26</v>
      </c>
      <c r="I2877" s="15" t="s">
        <v>102</v>
      </c>
      <c r="J2877" s="15" t="s">
        <v>24</v>
      </c>
      <c r="K2877" s="15" t="s">
        <v>24</v>
      </c>
      <c r="L2877" s="15" t="s">
        <v>24</v>
      </c>
      <c r="M2877" s="15" t="s">
        <v>24</v>
      </c>
      <c r="N2877" s="15" t="s">
        <v>24</v>
      </c>
      <c r="O2877" s="15" t="s">
        <v>26</v>
      </c>
      <c r="P2877" s="15" t="s">
        <v>25</v>
      </c>
      <c r="Q2877" s="15" t="s">
        <v>26</v>
      </c>
      <c r="R2877" s="15" t="s">
        <v>15</v>
      </c>
      <c r="S2877" s="18" t="n">
        <v>85.1</v>
      </c>
      <c r="T2877" s="15" t="n">
        <v>1873.7</v>
      </c>
      <c r="U2877" s="15" t="s">
        <v>26</v>
      </c>
      <c r="V2877" s="18" t="n">
        <f aca="false">IF(ISNUMBER(T2877),T2877,0)</f>
        <v>1873.7</v>
      </c>
      <c r="W2877" s="15" t="n">
        <f aca="false">IF(U2877="Yes",1,0)</f>
        <v>1</v>
      </c>
      <c r="X2877" s="15" t="str">
        <f aca="false">IF(F2877&lt;=12,"0-12 months",IF(F2877&lt;=24,"13-24 months",IF(F2877&lt;=48,"25-48 months","49-72 months")))</f>
        <v>13-24 months</v>
      </c>
      <c r="Y2877" s="15" t="str">
        <f aca="false">IF(C2877=1,"Yes","No")</f>
        <v>No</v>
      </c>
      <c r="Z2877" s="15" t="n">
        <f aca="false">COUNTIF(J2877:O2877,"Yes")</f>
        <v>1</v>
      </c>
      <c r="AA2877" s="18" t="n">
        <f aca="false">S2877*W2877</f>
        <v>85.1</v>
      </c>
      <c r="AB2877" s="15" t="n">
        <f aca="false">(P2877="Month-to-month")+(I2877="Fiber optic")+(R2877="Electronic check")+(F2877&lt;=12)+(M2877="No")+(J2877="No")</f>
        <v>5</v>
      </c>
      <c r="AC2877" s="15" t="str">
        <f aca="false">IF(AB2877&gt;=5,"High",IF(AB2877&gt;=3,"Medium","Low"))</f>
        <v>High</v>
      </c>
    </row>
    <row r="2878" customFormat="false" ht="15" hidden="false" customHeight="false" outlineLevel="0" collapsed="false">
      <c r="A2878" s="15" t="s">
        <v>2975</v>
      </c>
      <c r="B2878" s="15" t="s">
        <v>98</v>
      </c>
      <c r="C2878" s="15" t="n">
        <v>0</v>
      </c>
      <c r="D2878" s="15" t="s">
        <v>24</v>
      </c>
      <c r="E2878" s="15" t="s">
        <v>24</v>
      </c>
      <c r="F2878" s="15" t="n">
        <v>19</v>
      </c>
      <c r="G2878" s="15" t="s">
        <v>26</v>
      </c>
      <c r="H2878" s="15" t="s">
        <v>24</v>
      </c>
      <c r="I2878" s="15" t="s">
        <v>24</v>
      </c>
      <c r="J2878" s="15" t="s">
        <v>28</v>
      </c>
      <c r="K2878" s="15" t="s">
        <v>28</v>
      </c>
      <c r="L2878" s="15" t="s">
        <v>28</v>
      </c>
      <c r="M2878" s="15" t="s">
        <v>28</v>
      </c>
      <c r="N2878" s="15" t="s">
        <v>28</v>
      </c>
      <c r="O2878" s="15" t="s">
        <v>28</v>
      </c>
      <c r="P2878" s="15" t="s">
        <v>27</v>
      </c>
      <c r="Q2878" s="15" t="s">
        <v>26</v>
      </c>
      <c r="R2878" s="15" t="s">
        <v>21</v>
      </c>
      <c r="S2878" s="18" t="n">
        <v>19.7</v>
      </c>
      <c r="T2878" s="15" t="n">
        <v>386.5</v>
      </c>
      <c r="U2878" s="15" t="s">
        <v>24</v>
      </c>
      <c r="V2878" s="18" t="n">
        <f aca="false">IF(ISNUMBER(T2878),T2878,0)</f>
        <v>386.5</v>
      </c>
      <c r="W2878" s="15" t="n">
        <f aca="false">IF(U2878="Yes",1,0)</f>
        <v>0</v>
      </c>
      <c r="X2878" s="15" t="str">
        <f aca="false">IF(F2878&lt;=12,"0-12 months",IF(F2878&lt;=24,"13-24 months",IF(F2878&lt;=48,"25-48 months","49-72 months")))</f>
        <v>13-24 months</v>
      </c>
      <c r="Y2878" s="15" t="str">
        <f aca="false">IF(C2878=1,"Yes","No")</f>
        <v>No</v>
      </c>
      <c r="Z2878" s="15" t="n">
        <f aca="false">COUNTIF(J2878:O2878,"Yes")</f>
        <v>0</v>
      </c>
      <c r="AA2878" s="18" t="n">
        <f aca="false">S2878*W2878</f>
        <v>0</v>
      </c>
      <c r="AB2878" s="15" t="n">
        <f aca="false">(P2878="Month-to-month")+(I2878="Fiber optic")+(R2878="Electronic check")+(F2878&lt;=12)+(M2878="No")+(J2878="No")</f>
        <v>0</v>
      </c>
      <c r="AC2878" s="15" t="str">
        <f aca="false">IF(AB2878&gt;=5,"High",IF(AB2878&gt;=3,"Medium","Low"))</f>
        <v>Low</v>
      </c>
    </row>
    <row r="2879" customFormat="false" ht="15" hidden="false" customHeight="false" outlineLevel="0" collapsed="false">
      <c r="A2879" s="15" t="s">
        <v>2976</v>
      </c>
      <c r="B2879" s="15" t="s">
        <v>94</v>
      </c>
      <c r="C2879" s="15" t="n">
        <v>0</v>
      </c>
      <c r="D2879" s="15" t="s">
        <v>26</v>
      </c>
      <c r="E2879" s="15" t="s">
        <v>26</v>
      </c>
      <c r="F2879" s="15" t="n">
        <v>61</v>
      </c>
      <c r="G2879" s="15" t="s">
        <v>26</v>
      </c>
      <c r="H2879" s="15" t="s">
        <v>26</v>
      </c>
      <c r="I2879" s="15" t="s">
        <v>102</v>
      </c>
      <c r="J2879" s="15" t="s">
        <v>24</v>
      </c>
      <c r="K2879" s="15" t="s">
        <v>26</v>
      </c>
      <c r="L2879" s="15" t="s">
        <v>24</v>
      </c>
      <c r="M2879" s="15" t="s">
        <v>24</v>
      </c>
      <c r="N2879" s="15" t="s">
        <v>26</v>
      </c>
      <c r="O2879" s="15" t="s">
        <v>26</v>
      </c>
      <c r="P2879" s="15" t="s">
        <v>25</v>
      </c>
      <c r="Q2879" s="15" t="s">
        <v>26</v>
      </c>
      <c r="R2879" s="15" t="s">
        <v>15</v>
      </c>
      <c r="S2879" s="18" t="n">
        <v>99.15</v>
      </c>
      <c r="T2879" s="15" t="n">
        <v>6010.05</v>
      </c>
      <c r="U2879" s="15" t="s">
        <v>26</v>
      </c>
      <c r="V2879" s="18" t="n">
        <f aca="false">IF(ISNUMBER(T2879),T2879,0)</f>
        <v>6010.05</v>
      </c>
      <c r="W2879" s="15" t="n">
        <f aca="false">IF(U2879="Yes",1,0)</f>
        <v>1</v>
      </c>
      <c r="X2879" s="15" t="str">
        <f aca="false">IF(F2879&lt;=12,"0-12 months",IF(F2879&lt;=24,"13-24 months",IF(F2879&lt;=48,"25-48 months","49-72 months")))</f>
        <v>49-72 months</v>
      </c>
      <c r="Y2879" s="15" t="str">
        <f aca="false">IF(C2879=1,"Yes","No")</f>
        <v>No</v>
      </c>
      <c r="Z2879" s="15" t="n">
        <f aca="false">COUNTIF(J2879:O2879,"Yes")</f>
        <v>3</v>
      </c>
      <c r="AA2879" s="18" t="n">
        <f aca="false">S2879*W2879</f>
        <v>99.15</v>
      </c>
      <c r="AB2879" s="15" t="n">
        <f aca="false">(P2879="Month-to-month")+(I2879="Fiber optic")+(R2879="Electronic check")+(F2879&lt;=12)+(M2879="No")+(J2879="No")</f>
        <v>5</v>
      </c>
      <c r="AC2879" s="15" t="str">
        <f aca="false">IF(AB2879&gt;=5,"High",IF(AB2879&gt;=3,"Medium","Low"))</f>
        <v>High</v>
      </c>
    </row>
    <row r="2880" customFormat="false" ht="15" hidden="false" customHeight="false" outlineLevel="0" collapsed="false">
      <c r="A2880" s="15" t="s">
        <v>2977</v>
      </c>
      <c r="B2880" s="15" t="s">
        <v>98</v>
      </c>
      <c r="C2880" s="15" t="n">
        <v>0</v>
      </c>
      <c r="D2880" s="15" t="s">
        <v>26</v>
      </c>
      <c r="E2880" s="15" t="s">
        <v>24</v>
      </c>
      <c r="F2880" s="15" t="n">
        <v>22</v>
      </c>
      <c r="G2880" s="15" t="s">
        <v>26</v>
      </c>
      <c r="H2880" s="15" t="s">
        <v>24</v>
      </c>
      <c r="I2880" s="15" t="s">
        <v>102</v>
      </c>
      <c r="J2880" s="15" t="s">
        <v>24</v>
      </c>
      <c r="K2880" s="15" t="s">
        <v>24</v>
      </c>
      <c r="L2880" s="15" t="s">
        <v>26</v>
      </c>
      <c r="M2880" s="15" t="s">
        <v>24</v>
      </c>
      <c r="N2880" s="15" t="s">
        <v>26</v>
      </c>
      <c r="O2880" s="15" t="s">
        <v>24</v>
      </c>
      <c r="P2880" s="15" t="s">
        <v>25</v>
      </c>
      <c r="Q2880" s="15" t="s">
        <v>26</v>
      </c>
      <c r="R2880" s="15" t="s">
        <v>19</v>
      </c>
      <c r="S2880" s="18" t="n">
        <v>87</v>
      </c>
      <c r="T2880" s="15" t="n">
        <v>1850.65</v>
      </c>
      <c r="U2880" s="15" t="s">
        <v>24</v>
      </c>
      <c r="V2880" s="18" t="n">
        <f aca="false">IF(ISNUMBER(T2880),T2880,0)</f>
        <v>1850.65</v>
      </c>
      <c r="W2880" s="15" t="n">
        <f aca="false">IF(U2880="Yes",1,0)</f>
        <v>0</v>
      </c>
      <c r="X2880" s="15" t="str">
        <f aca="false">IF(F2880&lt;=12,"0-12 months",IF(F2880&lt;=24,"13-24 months",IF(F2880&lt;=48,"25-48 months","49-72 months")))</f>
        <v>13-24 months</v>
      </c>
      <c r="Y2880" s="15" t="str">
        <f aca="false">IF(C2880=1,"Yes","No")</f>
        <v>No</v>
      </c>
      <c r="Z2880" s="15" t="n">
        <f aca="false">COUNTIF(J2880:O2880,"Yes")</f>
        <v>2</v>
      </c>
      <c r="AA2880" s="18" t="n">
        <f aca="false">S2880*W2880</f>
        <v>0</v>
      </c>
      <c r="AB2880" s="15" t="n">
        <f aca="false">(P2880="Month-to-month")+(I2880="Fiber optic")+(R2880="Electronic check")+(F2880&lt;=12)+(M2880="No")+(J2880="No")</f>
        <v>4</v>
      </c>
      <c r="AC2880" s="15" t="str">
        <f aca="false">IF(AB2880&gt;=5,"High",IF(AB2880&gt;=3,"Medium","Low"))</f>
        <v>Medium</v>
      </c>
    </row>
    <row r="2881" customFormat="false" ht="15" hidden="false" customHeight="false" outlineLevel="0" collapsed="false">
      <c r="A2881" s="15" t="s">
        <v>2978</v>
      </c>
      <c r="B2881" s="15" t="s">
        <v>98</v>
      </c>
      <c r="C2881" s="15" t="n">
        <v>1</v>
      </c>
      <c r="D2881" s="15" t="s">
        <v>26</v>
      </c>
      <c r="E2881" s="15" t="s">
        <v>24</v>
      </c>
      <c r="F2881" s="15" t="n">
        <v>70</v>
      </c>
      <c r="G2881" s="15" t="s">
        <v>26</v>
      </c>
      <c r="H2881" s="15" t="s">
        <v>26</v>
      </c>
      <c r="I2881" s="15" t="s">
        <v>102</v>
      </c>
      <c r="J2881" s="15" t="s">
        <v>24</v>
      </c>
      <c r="K2881" s="15" t="s">
        <v>26</v>
      </c>
      <c r="L2881" s="15" t="s">
        <v>26</v>
      </c>
      <c r="M2881" s="15" t="s">
        <v>24</v>
      </c>
      <c r="N2881" s="15" t="s">
        <v>26</v>
      </c>
      <c r="O2881" s="15" t="s">
        <v>26</v>
      </c>
      <c r="P2881" s="15" t="s">
        <v>25</v>
      </c>
      <c r="Q2881" s="15" t="s">
        <v>26</v>
      </c>
      <c r="R2881" s="15" t="s">
        <v>15</v>
      </c>
      <c r="S2881" s="18" t="n">
        <v>102.95</v>
      </c>
      <c r="T2881" s="15" t="n">
        <v>7101.5</v>
      </c>
      <c r="U2881" s="15" t="s">
        <v>26</v>
      </c>
      <c r="V2881" s="18" t="n">
        <f aca="false">IF(ISNUMBER(T2881),T2881,0)</f>
        <v>7101.5</v>
      </c>
      <c r="W2881" s="15" t="n">
        <f aca="false">IF(U2881="Yes",1,0)</f>
        <v>1</v>
      </c>
      <c r="X2881" s="15" t="str">
        <f aca="false">IF(F2881&lt;=12,"0-12 months",IF(F2881&lt;=24,"13-24 months",IF(F2881&lt;=48,"25-48 months","49-72 months")))</f>
        <v>49-72 months</v>
      </c>
      <c r="Y2881" s="15" t="str">
        <f aca="false">IF(C2881=1,"Yes","No")</f>
        <v>Yes</v>
      </c>
      <c r="Z2881" s="15" t="n">
        <f aca="false">COUNTIF(J2881:O2881,"Yes")</f>
        <v>4</v>
      </c>
      <c r="AA2881" s="18" t="n">
        <f aca="false">S2881*W2881</f>
        <v>102.95</v>
      </c>
      <c r="AB2881" s="15" t="n">
        <f aca="false">(P2881="Month-to-month")+(I2881="Fiber optic")+(R2881="Electronic check")+(F2881&lt;=12)+(M2881="No")+(J2881="No")</f>
        <v>5</v>
      </c>
      <c r="AC2881" s="15" t="str">
        <f aca="false">IF(AB2881&gt;=5,"High",IF(AB2881&gt;=3,"Medium","Low"))</f>
        <v>High</v>
      </c>
    </row>
    <row r="2882" customFormat="false" ht="15" hidden="false" customHeight="false" outlineLevel="0" collapsed="false">
      <c r="A2882" s="15" t="s">
        <v>2979</v>
      </c>
      <c r="B2882" s="15" t="s">
        <v>98</v>
      </c>
      <c r="C2882" s="15" t="n">
        <v>0</v>
      </c>
      <c r="D2882" s="15" t="s">
        <v>24</v>
      </c>
      <c r="E2882" s="15" t="s">
        <v>24</v>
      </c>
      <c r="F2882" s="15" t="n">
        <v>12</v>
      </c>
      <c r="G2882" s="15" t="s">
        <v>26</v>
      </c>
      <c r="H2882" s="15" t="s">
        <v>24</v>
      </c>
      <c r="I2882" s="15" t="s">
        <v>102</v>
      </c>
      <c r="J2882" s="15" t="s">
        <v>24</v>
      </c>
      <c r="K2882" s="15" t="s">
        <v>24</v>
      </c>
      <c r="L2882" s="15" t="s">
        <v>24</v>
      </c>
      <c r="M2882" s="15" t="s">
        <v>24</v>
      </c>
      <c r="N2882" s="15" t="s">
        <v>24</v>
      </c>
      <c r="O2882" s="15" t="s">
        <v>26</v>
      </c>
      <c r="P2882" s="15" t="s">
        <v>25</v>
      </c>
      <c r="Q2882" s="15" t="s">
        <v>26</v>
      </c>
      <c r="R2882" s="15" t="s">
        <v>19</v>
      </c>
      <c r="S2882" s="18" t="n">
        <v>79.95</v>
      </c>
      <c r="T2882" s="15" t="n">
        <v>1043.4</v>
      </c>
      <c r="U2882" s="15" t="s">
        <v>24</v>
      </c>
      <c r="V2882" s="18" t="n">
        <f aca="false">IF(ISNUMBER(T2882),T2882,0)</f>
        <v>1043.4</v>
      </c>
      <c r="W2882" s="15" t="n">
        <f aca="false">IF(U2882="Yes",1,0)</f>
        <v>0</v>
      </c>
      <c r="X2882" s="15" t="str">
        <f aca="false">IF(F2882&lt;=12,"0-12 months",IF(F2882&lt;=24,"13-24 months",IF(F2882&lt;=48,"25-48 months","49-72 months")))</f>
        <v>0-12 months</v>
      </c>
      <c r="Y2882" s="15" t="str">
        <f aca="false">IF(C2882=1,"Yes","No")</f>
        <v>No</v>
      </c>
      <c r="Z2882" s="15" t="n">
        <f aca="false">COUNTIF(J2882:O2882,"Yes")</f>
        <v>1</v>
      </c>
      <c r="AA2882" s="18" t="n">
        <f aca="false">S2882*W2882</f>
        <v>0</v>
      </c>
      <c r="AB2882" s="15" t="n">
        <f aca="false">(P2882="Month-to-month")+(I2882="Fiber optic")+(R2882="Electronic check")+(F2882&lt;=12)+(M2882="No")+(J2882="No")</f>
        <v>5</v>
      </c>
      <c r="AC2882" s="15" t="str">
        <f aca="false">IF(AB2882&gt;=5,"High",IF(AB2882&gt;=3,"Medium","Low"))</f>
        <v>High</v>
      </c>
    </row>
    <row r="2883" customFormat="false" ht="15" hidden="false" customHeight="false" outlineLevel="0" collapsed="false">
      <c r="A2883" s="15" t="s">
        <v>2980</v>
      </c>
      <c r="B2883" s="15" t="s">
        <v>94</v>
      </c>
      <c r="C2883" s="15" t="n">
        <v>0</v>
      </c>
      <c r="D2883" s="15" t="s">
        <v>26</v>
      </c>
      <c r="E2883" s="15" t="s">
        <v>24</v>
      </c>
      <c r="F2883" s="15" t="n">
        <v>31</v>
      </c>
      <c r="G2883" s="15" t="s">
        <v>26</v>
      </c>
      <c r="H2883" s="15" t="s">
        <v>24</v>
      </c>
      <c r="I2883" s="15" t="s">
        <v>96</v>
      </c>
      <c r="J2883" s="15" t="s">
        <v>26</v>
      </c>
      <c r="K2883" s="15" t="s">
        <v>24</v>
      </c>
      <c r="L2883" s="15" t="s">
        <v>24</v>
      </c>
      <c r="M2883" s="15" t="s">
        <v>26</v>
      </c>
      <c r="N2883" s="15" t="s">
        <v>24</v>
      </c>
      <c r="O2883" s="15" t="s">
        <v>26</v>
      </c>
      <c r="P2883" s="15" t="s">
        <v>27</v>
      </c>
      <c r="Q2883" s="15" t="s">
        <v>26</v>
      </c>
      <c r="R2883" s="15" t="s">
        <v>15</v>
      </c>
      <c r="S2883" s="18" t="n">
        <v>64</v>
      </c>
      <c r="T2883" s="15" t="n">
        <v>1910.75</v>
      </c>
      <c r="U2883" s="15" t="s">
        <v>24</v>
      </c>
      <c r="V2883" s="18" t="n">
        <f aca="false">IF(ISNUMBER(T2883),T2883,0)</f>
        <v>1910.75</v>
      </c>
      <c r="W2883" s="15" t="n">
        <f aca="false">IF(U2883="Yes",1,0)</f>
        <v>0</v>
      </c>
      <c r="X2883" s="15" t="str">
        <f aca="false">IF(F2883&lt;=12,"0-12 months",IF(F2883&lt;=24,"13-24 months",IF(F2883&lt;=48,"25-48 months","49-72 months")))</f>
        <v>25-48 months</v>
      </c>
      <c r="Y2883" s="15" t="str">
        <f aca="false">IF(C2883=1,"Yes","No")</f>
        <v>No</v>
      </c>
      <c r="Z2883" s="15" t="n">
        <f aca="false">COUNTIF(J2883:O2883,"Yes")</f>
        <v>3</v>
      </c>
      <c r="AA2883" s="18" t="n">
        <f aca="false">S2883*W2883</f>
        <v>0</v>
      </c>
      <c r="AB2883" s="15" t="n">
        <f aca="false">(P2883="Month-to-month")+(I2883="Fiber optic")+(R2883="Electronic check")+(F2883&lt;=12)+(M2883="No")+(J2883="No")</f>
        <v>1</v>
      </c>
      <c r="AC2883" s="15" t="str">
        <f aca="false">IF(AB2883&gt;=5,"High",IF(AB2883&gt;=3,"Medium","Low"))</f>
        <v>Low</v>
      </c>
    </row>
    <row r="2884" customFormat="false" ht="15" hidden="false" customHeight="false" outlineLevel="0" collapsed="false">
      <c r="A2884" s="15" t="s">
        <v>2981</v>
      </c>
      <c r="B2884" s="15" t="s">
        <v>94</v>
      </c>
      <c r="C2884" s="15" t="n">
        <v>0</v>
      </c>
      <c r="D2884" s="15" t="s">
        <v>24</v>
      </c>
      <c r="E2884" s="15" t="s">
        <v>24</v>
      </c>
      <c r="F2884" s="15" t="n">
        <v>11</v>
      </c>
      <c r="G2884" s="15" t="s">
        <v>26</v>
      </c>
      <c r="H2884" s="15" t="s">
        <v>24</v>
      </c>
      <c r="I2884" s="15" t="s">
        <v>96</v>
      </c>
      <c r="J2884" s="15" t="s">
        <v>24</v>
      </c>
      <c r="K2884" s="15" t="s">
        <v>24</v>
      </c>
      <c r="L2884" s="15" t="s">
        <v>24</v>
      </c>
      <c r="M2884" s="15" t="s">
        <v>24</v>
      </c>
      <c r="N2884" s="15" t="s">
        <v>26</v>
      </c>
      <c r="O2884" s="15" t="s">
        <v>26</v>
      </c>
      <c r="P2884" s="15" t="s">
        <v>25</v>
      </c>
      <c r="Q2884" s="15" t="s">
        <v>26</v>
      </c>
      <c r="R2884" s="15" t="s">
        <v>15</v>
      </c>
      <c r="S2884" s="18" t="n">
        <v>64.9</v>
      </c>
      <c r="T2884" s="15" t="n">
        <v>716.1</v>
      </c>
      <c r="U2884" s="15" t="s">
        <v>24</v>
      </c>
      <c r="V2884" s="18" t="n">
        <f aca="false">IF(ISNUMBER(T2884),T2884,0)</f>
        <v>716.1</v>
      </c>
      <c r="W2884" s="15" t="n">
        <f aca="false">IF(U2884="Yes",1,0)</f>
        <v>0</v>
      </c>
      <c r="X2884" s="15" t="str">
        <f aca="false">IF(F2884&lt;=12,"0-12 months",IF(F2884&lt;=24,"13-24 months",IF(F2884&lt;=48,"25-48 months","49-72 months")))</f>
        <v>0-12 months</v>
      </c>
      <c r="Y2884" s="15" t="str">
        <f aca="false">IF(C2884=1,"Yes","No")</f>
        <v>No</v>
      </c>
      <c r="Z2884" s="15" t="n">
        <f aca="false">COUNTIF(J2884:O2884,"Yes")</f>
        <v>2</v>
      </c>
      <c r="AA2884" s="18" t="n">
        <f aca="false">S2884*W2884</f>
        <v>0</v>
      </c>
      <c r="AB2884" s="15" t="n">
        <f aca="false">(P2884="Month-to-month")+(I2884="Fiber optic")+(R2884="Electronic check")+(F2884&lt;=12)+(M2884="No")+(J2884="No")</f>
        <v>5</v>
      </c>
      <c r="AC2884" s="15" t="str">
        <f aca="false">IF(AB2884&gt;=5,"High",IF(AB2884&gt;=3,"Medium","Low"))</f>
        <v>High</v>
      </c>
    </row>
    <row r="2885" customFormat="false" ht="15" hidden="false" customHeight="false" outlineLevel="0" collapsed="false">
      <c r="A2885" s="15" t="s">
        <v>2982</v>
      </c>
      <c r="B2885" s="15" t="s">
        <v>98</v>
      </c>
      <c r="C2885" s="15" t="n">
        <v>0</v>
      </c>
      <c r="D2885" s="15" t="s">
        <v>26</v>
      </c>
      <c r="E2885" s="15" t="s">
        <v>26</v>
      </c>
      <c r="F2885" s="15" t="n">
        <v>68</v>
      </c>
      <c r="G2885" s="15" t="s">
        <v>26</v>
      </c>
      <c r="H2885" s="15" t="s">
        <v>26</v>
      </c>
      <c r="I2885" s="15" t="s">
        <v>24</v>
      </c>
      <c r="J2885" s="15" t="s">
        <v>28</v>
      </c>
      <c r="K2885" s="15" t="s">
        <v>28</v>
      </c>
      <c r="L2885" s="15" t="s">
        <v>28</v>
      </c>
      <c r="M2885" s="15" t="s">
        <v>28</v>
      </c>
      <c r="N2885" s="15" t="s">
        <v>28</v>
      </c>
      <c r="O2885" s="15" t="s">
        <v>28</v>
      </c>
      <c r="P2885" s="15" t="s">
        <v>29</v>
      </c>
      <c r="Q2885" s="15" t="s">
        <v>24</v>
      </c>
      <c r="R2885" s="15" t="s">
        <v>17</v>
      </c>
      <c r="S2885" s="18" t="n">
        <v>25.75</v>
      </c>
      <c r="T2885" s="15" t="n">
        <v>1686.15</v>
      </c>
      <c r="U2885" s="15" t="s">
        <v>24</v>
      </c>
      <c r="V2885" s="18" t="n">
        <f aca="false">IF(ISNUMBER(T2885),T2885,0)</f>
        <v>1686.15</v>
      </c>
      <c r="W2885" s="15" t="n">
        <f aca="false">IF(U2885="Yes",1,0)</f>
        <v>0</v>
      </c>
      <c r="X2885" s="15" t="str">
        <f aca="false">IF(F2885&lt;=12,"0-12 months",IF(F2885&lt;=24,"13-24 months",IF(F2885&lt;=48,"25-48 months","49-72 months")))</f>
        <v>49-72 months</v>
      </c>
      <c r="Y2885" s="15" t="str">
        <f aca="false">IF(C2885=1,"Yes","No")</f>
        <v>No</v>
      </c>
      <c r="Z2885" s="15" t="n">
        <f aca="false">COUNTIF(J2885:O2885,"Yes")</f>
        <v>0</v>
      </c>
      <c r="AA2885" s="18" t="n">
        <f aca="false">S2885*W2885</f>
        <v>0</v>
      </c>
      <c r="AB2885" s="15" t="n">
        <f aca="false">(P2885="Month-to-month")+(I2885="Fiber optic")+(R2885="Electronic check")+(F2885&lt;=12)+(M2885="No")+(J2885="No")</f>
        <v>0</v>
      </c>
      <c r="AC2885" s="15" t="str">
        <f aca="false">IF(AB2885&gt;=5,"High",IF(AB2885&gt;=3,"Medium","Low"))</f>
        <v>Low</v>
      </c>
    </row>
    <row r="2886" customFormat="false" ht="15" hidden="false" customHeight="false" outlineLevel="0" collapsed="false">
      <c r="A2886" s="15" t="s">
        <v>2983</v>
      </c>
      <c r="B2886" s="15" t="s">
        <v>94</v>
      </c>
      <c r="C2886" s="15" t="n">
        <v>1</v>
      </c>
      <c r="D2886" s="15" t="s">
        <v>26</v>
      </c>
      <c r="E2886" s="15" t="s">
        <v>26</v>
      </c>
      <c r="F2886" s="15" t="n">
        <v>72</v>
      </c>
      <c r="G2886" s="15" t="s">
        <v>26</v>
      </c>
      <c r="H2886" s="15" t="s">
        <v>26</v>
      </c>
      <c r="I2886" s="15" t="s">
        <v>96</v>
      </c>
      <c r="J2886" s="15" t="s">
        <v>26</v>
      </c>
      <c r="K2886" s="15" t="s">
        <v>26</v>
      </c>
      <c r="L2886" s="15" t="s">
        <v>26</v>
      </c>
      <c r="M2886" s="15" t="s">
        <v>26</v>
      </c>
      <c r="N2886" s="15" t="s">
        <v>26</v>
      </c>
      <c r="O2886" s="15" t="s">
        <v>26</v>
      </c>
      <c r="P2886" s="15" t="s">
        <v>29</v>
      </c>
      <c r="Q2886" s="15" t="s">
        <v>26</v>
      </c>
      <c r="R2886" s="15" t="s">
        <v>19</v>
      </c>
      <c r="S2886" s="18" t="n">
        <v>90.15</v>
      </c>
      <c r="T2886" s="15" t="n">
        <v>6716.45</v>
      </c>
      <c r="U2886" s="15" t="s">
        <v>24</v>
      </c>
      <c r="V2886" s="18" t="n">
        <f aca="false">IF(ISNUMBER(T2886),T2886,0)</f>
        <v>6716.45</v>
      </c>
      <c r="W2886" s="15" t="n">
        <f aca="false">IF(U2886="Yes",1,0)</f>
        <v>0</v>
      </c>
      <c r="X2886" s="15" t="str">
        <f aca="false">IF(F2886&lt;=12,"0-12 months",IF(F2886&lt;=24,"13-24 months",IF(F2886&lt;=48,"25-48 months","49-72 months")))</f>
        <v>49-72 months</v>
      </c>
      <c r="Y2886" s="15" t="str">
        <f aca="false">IF(C2886=1,"Yes","No")</f>
        <v>Yes</v>
      </c>
      <c r="Z2886" s="15" t="n">
        <f aca="false">COUNTIF(J2886:O2886,"Yes")</f>
        <v>6</v>
      </c>
      <c r="AA2886" s="18" t="n">
        <f aca="false">S2886*W2886</f>
        <v>0</v>
      </c>
      <c r="AB2886" s="15" t="n">
        <f aca="false">(P2886="Month-to-month")+(I2886="Fiber optic")+(R2886="Electronic check")+(F2886&lt;=12)+(M2886="No")+(J2886="No")</f>
        <v>0</v>
      </c>
      <c r="AC2886" s="15" t="str">
        <f aca="false">IF(AB2886&gt;=5,"High",IF(AB2886&gt;=3,"Medium","Low"))</f>
        <v>Low</v>
      </c>
    </row>
    <row r="2887" customFormat="false" ht="15" hidden="false" customHeight="false" outlineLevel="0" collapsed="false">
      <c r="A2887" s="15" t="s">
        <v>2984</v>
      </c>
      <c r="B2887" s="15" t="s">
        <v>98</v>
      </c>
      <c r="C2887" s="15" t="n">
        <v>1</v>
      </c>
      <c r="D2887" s="15" t="s">
        <v>24</v>
      </c>
      <c r="E2887" s="15" t="s">
        <v>24</v>
      </c>
      <c r="F2887" s="15" t="n">
        <v>67</v>
      </c>
      <c r="G2887" s="15" t="s">
        <v>26</v>
      </c>
      <c r="H2887" s="15" t="s">
        <v>26</v>
      </c>
      <c r="I2887" s="15" t="s">
        <v>102</v>
      </c>
      <c r="J2887" s="15" t="s">
        <v>26</v>
      </c>
      <c r="K2887" s="15" t="s">
        <v>26</v>
      </c>
      <c r="L2887" s="15" t="s">
        <v>26</v>
      </c>
      <c r="M2887" s="15" t="s">
        <v>26</v>
      </c>
      <c r="N2887" s="15" t="s">
        <v>26</v>
      </c>
      <c r="O2887" s="15" t="s">
        <v>26</v>
      </c>
      <c r="P2887" s="15" t="s">
        <v>29</v>
      </c>
      <c r="Q2887" s="15" t="s">
        <v>26</v>
      </c>
      <c r="R2887" s="15" t="s">
        <v>21</v>
      </c>
      <c r="S2887" s="18" t="n">
        <v>116.1</v>
      </c>
      <c r="T2887" s="15" t="n">
        <v>7839.85</v>
      </c>
      <c r="U2887" s="15" t="s">
        <v>24</v>
      </c>
      <c r="V2887" s="18" t="n">
        <f aca="false">IF(ISNUMBER(T2887),T2887,0)</f>
        <v>7839.85</v>
      </c>
      <c r="W2887" s="15" t="n">
        <f aca="false">IF(U2887="Yes",1,0)</f>
        <v>0</v>
      </c>
      <c r="X2887" s="15" t="str">
        <f aca="false">IF(F2887&lt;=12,"0-12 months",IF(F2887&lt;=24,"13-24 months",IF(F2887&lt;=48,"25-48 months","49-72 months")))</f>
        <v>49-72 months</v>
      </c>
      <c r="Y2887" s="15" t="str">
        <f aca="false">IF(C2887=1,"Yes","No")</f>
        <v>Yes</v>
      </c>
      <c r="Z2887" s="15" t="n">
        <f aca="false">COUNTIF(J2887:O2887,"Yes")</f>
        <v>6</v>
      </c>
      <c r="AA2887" s="18" t="n">
        <f aca="false">S2887*W2887</f>
        <v>0</v>
      </c>
      <c r="AB2887" s="15" t="n">
        <f aca="false">(P2887="Month-to-month")+(I2887="Fiber optic")+(R2887="Electronic check")+(F2887&lt;=12)+(M2887="No")+(J2887="No")</f>
        <v>1</v>
      </c>
      <c r="AC2887" s="15" t="str">
        <f aca="false">IF(AB2887&gt;=5,"High",IF(AB2887&gt;=3,"Medium","Low"))</f>
        <v>Low</v>
      </c>
    </row>
    <row r="2888" customFormat="false" ht="15" hidden="false" customHeight="false" outlineLevel="0" collapsed="false">
      <c r="A2888" s="15" t="s">
        <v>2985</v>
      </c>
      <c r="B2888" s="15" t="s">
        <v>94</v>
      </c>
      <c r="C2888" s="15" t="n">
        <v>0</v>
      </c>
      <c r="D2888" s="15" t="s">
        <v>24</v>
      </c>
      <c r="E2888" s="15" t="s">
        <v>24</v>
      </c>
      <c r="F2888" s="15" t="n">
        <v>60</v>
      </c>
      <c r="G2888" s="15" t="s">
        <v>26</v>
      </c>
      <c r="H2888" s="15" t="s">
        <v>24</v>
      </c>
      <c r="I2888" s="15" t="s">
        <v>102</v>
      </c>
      <c r="J2888" s="15" t="s">
        <v>26</v>
      </c>
      <c r="K2888" s="15" t="s">
        <v>24</v>
      </c>
      <c r="L2888" s="15" t="s">
        <v>26</v>
      </c>
      <c r="M2888" s="15" t="s">
        <v>26</v>
      </c>
      <c r="N2888" s="15" t="s">
        <v>26</v>
      </c>
      <c r="O2888" s="15" t="s">
        <v>26</v>
      </c>
      <c r="P2888" s="15" t="s">
        <v>25</v>
      </c>
      <c r="Q2888" s="15" t="s">
        <v>26</v>
      </c>
      <c r="R2888" s="15" t="s">
        <v>19</v>
      </c>
      <c r="S2888" s="18" t="n">
        <v>104.95</v>
      </c>
      <c r="T2888" s="15" t="n">
        <v>6236.75</v>
      </c>
      <c r="U2888" s="15" t="s">
        <v>24</v>
      </c>
      <c r="V2888" s="18" t="n">
        <f aca="false">IF(ISNUMBER(T2888),T2888,0)</f>
        <v>6236.75</v>
      </c>
      <c r="W2888" s="15" t="n">
        <f aca="false">IF(U2888="Yes",1,0)</f>
        <v>0</v>
      </c>
      <c r="X2888" s="15" t="str">
        <f aca="false">IF(F2888&lt;=12,"0-12 months",IF(F2888&lt;=24,"13-24 months",IF(F2888&lt;=48,"25-48 months","49-72 months")))</f>
        <v>49-72 months</v>
      </c>
      <c r="Y2888" s="15" t="str">
        <f aca="false">IF(C2888=1,"Yes","No")</f>
        <v>No</v>
      </c>
      <c r="Z2888" s="15" t="n">
        <f aca="false">COUNTIF(J2888:O2888,"Yes")</f>
        <v>5</v>
      </c>
      <c r="AA2888" s="18" t="n">
        <f aca="false">S2888*W2888</f>
        <v>0</v>
      </c>
      <c r="AB2888" s="15" t="n">
        <f aca="false">(P2888="Month-to-month")+(I2888="Fiber optic")+(R2888="Electronic check")+(F2888&lt;=12)+(M2888="No")+(J2888="No")</f>
        <v>2</v>
      </c>
      <c r="AC2888" s="15" t="str">
        <f aca="false">IF(AB2888&gt;=5,"High",IF(AB2888&gt;=3,"Medium","Low"))</f>
        <v>Low</v>
      </c>
    </row>
    <row r="2889" customFormat="false" ht="15" hidden="false" customHeight="false" outlineLevel="0" collapsed="false">
      <c r="A2889" s="15" t="s">
        <v>2986</v>
      </c>
      <c r="B2889" s="15" t="s">
        <v>98</v>
      </c>
      <c r="C2889" s="15" t="n">
        <v>0</v>
      </c>
      <c r="D2889" s="15" t="s">
        <v>24</v>
      </c>
      <c r="E2889" s="15" t="s">
        <v>24</v>
      </c>
      <c r="F2889" s="15" t="n">
        <v>1</v>
      </c>
      <c r="G2889" s="15" t="s">
        <v>26</v>
      </c>
      <c r="H2889" s="15" t="s">
        <v>24</v>
      </c>
      <c r="I2889" s="15" t="s">
        <v>96</v>
      </c>
      <c r="J2889" s="15" t="s">
        <v>24</v>
      </c>
      <c r="K2889" s="15" t="s">
        <v>24</v>
      </c>
      <c r="L2889" s="15" t="s">
        <v>24</v>
      </c>
      <c r="M2889" s="15" t="s">
        <v>24</v>
      </c>
      <c r="N2889" s="15" t="s">
        <v>24</v>
      </c>
      <c r="O2889" s="15" t="s">
        <v>24</v>
      </c>
      <c r="P2889" s="15" t="s">
        <v>25</v>
      </c>
      <c r="Q2889" s="15" t="s">
        <v>26</v>
      </c>
      <c r="R2889" s="15" t="s">
        <v>17</v>
      </c>
      <c r="S2889" s="18" t="n">
        <v>45.05</v>
      </c>
      <c r="T2889" s="15" t="n">
        <v>45.05</v>
      </c>
      <c r="U2889" s="15" t="s">
        <v>26</v>
      </c>
      <c r="V2889" s="18" t="n">
        <f aca="false">IF(ISNUMBER(T2889),T2889,0)</f>
        <v>45.05</v>
      </c>
      <c r="W2889" s="15" t="n">
        <f aca="false">IF(U2889="Yes",1,0)</f>
        <v>1</v>
      </c>
      <c r="X2889" s="15" t="str">
        <f aca="false">IF(F2889&lt;=12,"0-12 months",IF(F2889&lt;=24,"13-24 months",IF(F2889&lt;=48,"25-48 months","49-72 months")))</f>
        <v>0-12 months</v>
      </c>
      <c r="Y2889" s="15" t="str">
        <f aca="false">IF(C2889=1,"Yes","No")</f>
        <v>No</v>
      </c>
      <c r="Z2889" s="15" t="n">
        <f aca="false">COUNTIF(J2889:O2889,"Yes")</f>
        <v>0</v>
      </c>
      <c r="AA2889" s="18" t="n">
        <f aca="false">S2889*W2889</f>
        <v>45.05</v>
      </c>
      <c r="AB2889" s="15" t="n">
        <f aca="false">(P2889="Month-to-month")+(I2889="Fiber optic")+(R2889="Electronic check")+(F2889&lt;=12)+(M2889="No")+(J2889="No")</f>
        <v>4</v>
      </c>
      <c r="AC2889" s="15" t="str">
        <f aca="false">IF(AB2889&gt;=5,"High",IF(AB2889&gt;=3,"Medium","Low"))</f>
        <v>Medium</v>
      </c>
    </row>
    <row r="2890" customFormat="false" ht="15" hidden="false" customHeight="false" outlineLevel="0" collapsed="false">
      <c r="A2890" s="15" t="s">
        <v>2987</v>
      </c>
      <c r="B2890" s="15" t="s">
        <v>94</v>
      </c>
      <c r="C2890" s="15" t="n">
        <v>1</v>
      </c>
      <c r="D2890" s="15" t="s">
        <v>24</v>
      </c>
      <c r="E2890" s="15" t="s">
        <v>26</v>
      </c>
      <c r="F2890" s="15" t="n">
        <v>1</v>
      </c>
      <c r="G2890" s="15" t="s">
        <v>26</v>
      </c>
      <c r="H2890" s="15" t="s">
        <v>24</v>
      </c>
      <c r="I2890" s="15" t="s">
        <v>102</v>
      </c>
      <c r="J2890" s="15" t="s">
        <v>24</v>
      </c>
      <c r="K2890" s="15" t="s">
        <v>24</v>
      </c>
      <c r="L2890" s="15" t="s">
        <v>24</v>
      </c>
      <c r="M2890" s="15" t="s">
        <v>24</v>
      </c>
      <c r="N2890" s="15" t="s">
        <v>24</v>
      </c>
      <c r="O2890" s="15" t="s">
        <v>24</v>
      </c>
      <c r="P2890" s="15" t="s">
        <v>25</v>
      </c>
      <c r="Q2890" s="15" t="s">
        <v>26</v>
      </c>
      <c r="R2890" s="15" t="s">
        <v>15</v>
      </c>
      <c r="S2890" s="18" t="n">
        <v>71</v>
      </c>
      <c r="T2890" s="15" t="n">
        <v>71</v>
      </c>
      <c r="U2890" s="15" t="s">
        <v>26</v>
      </c>
      <c r="V2890" s="18" t="n">
        <f aca="false">IF(ISNUMBER(T2890),T2890,0)</f>
        <v>71</v>
      </c>
      <c r="W2890" s="15" t="n">
        <f aca="false">IF(U2890="Yes",1,0)</f>
        <v>1</v>
      </c>
      <c r="X2890" s="15" t="str">
        <f aca="false">IF(F2890&lt;=12,"0-12 months",IF(F2890&lt;=24,"13-24 months",IF(F2890&lt;=48,"25-48 months","49-72 months")))</f>
        <v>0-12 months</v>
      </c>
      <c r="Y2890" s="15" t="str">
        <f aca="false">IF(C2890=1,"Yes","No")</f>
        <v>Yes</v>
      </c>
      <c r="Z2890" s="15" t="n">
        <f aca="false">COUNTIF(J2890:O2890,"Yes")</f>
        <v>0</v>
      </c>
      <c r="AA2890" s="18" t="n">
        <f aca="false">S2890*W2890</f>
        <v>71</v>
      </c>
      <c r="AB2890" s="15" t="n">
        <f aca="false">(P2890="Month-to-month")+(I2890="Fiber optic")+(R2890="Electronic check")+(F2890&lt;=12)+(M2890="No")+(J2890="No")</f>
        <v>6</v>
      </c>
      <c r="AC2890" s="15" t="str">
        <f aca="false">IF(AB2890&gt;=5,"High",IF(AB2890&gt;=3,"Medium","Low"))</f>
        <v>High</v>
      </c>
    </row>
    <row r="2891" customFormat="false" ht="15" hidden="false" customHeight="false" outlineLevel="0" collapsed="false">
      <c r="A2891" s="15" t="s">
        <v>2988</v>
      </c>
      <c r="B2891" s="15" t="s">
        <v>98</v>
      </c>
      <c r="C2891" s="15" t="n">
        <v>0</v>
      </c>
      <c r="D2891" s="15" t="s">
        <v>26</v>
      </c>
      <c r="E2891" s="15" t="s">
        <v>26</v>
      </c>
      <c r="F2891" s="15" t="n">
        <v>58</v>
      </c>
      <c r="G2891" s="15" t="s">
        <v>24</v>
      </c>
      <c r="H2891" s="15" t="s">
        <v>95</v>
      </c>
      <c r="I2891" s="15" t="s">
        <v>96</v>
      </c>
      <c r="J2891" s="15" t="s">
        <v>26</v>
      </c>
      <c r="K2891" s="15" t="s">
        <v>26</v>
      </c>
      <c r="L2891" s="15" t="s">
        <v>26</v>
      </c>
      <c r="M2891" s="15" t="s">
        <v>24</v>
      </c>
      <c r="N2891" s="15" t="s">
        <v>26</v>
      </c>
      <c r="O2891" s="15" t="s">
        <v>24</v>
      </c>
      <c r="P2891" s="15" t="s">
        <v>27</v>
      </c>
      <c r="Q2891" s="15" t="s">
        <v>24</v>
      </c>
      <c r="R2891" s="15" t="s">
        <v>17</v>
      </c>
      <c r="S2891" s="18" t="n">
        <v>50</v>
      </c>
      <c r="T2891" s="15" t="n">
        <v>2919.85</v>
      </c>
      <c r="U2891" s="15" t="s">
        <v>24</v>
      </c>
      <c r="V2891" s="18" t="n">
        <f aca="false">IF(ISNUMBER(T2891),T2891,0)</f>
        <v>2919.85</v>
      </c>
      <c r="W2891" s="15" t="n">
        <f aca="false">IF(U2891="Yes",1,0)</f>
        <v>0</v>
      </c>
      <c r="X2891" s="15" t="str">
        <f aca="false">IF(F2891&lt;=12,"0-12 months",IF(F2891&lt;=24,"13-24 months",IF(F2891&lt;=48,"25-48 months","49-72 months")))</f>
        <v>49-72 months</v>
      </c>
      <c r="Y2891" s="15" t="str">
        <f aca="false">IF(C2891=1,"Yes","No")</f>
        <v>No</v>
      </c>
      <c r="Z2891" s="15" t="n">
        <f aca="false">COUNTIF(J2891:O2891,"Yes")</f>
        <v>4</v>
      </c>
      <c r="AA2891" s="18" t="n">
        <f aca="false">S2891*W2891</f>
        <v>0</v>
      </c>
      <c r="AB2891" s="15" t="n">
        <f aca="false">(P2891="Month-to-month")+(I2891="Fiber optic")+(R2891="Electronic check")+(F2891&lt;=12)+(M2891="No")+(J2891="No")</f>
        <v>1</v>
      </c>
      <c r="AC2891" s="15" t="str">
        <f aca="false">IF(AB2891&gt;=5,"High",IF(AB2891&gt;=3,"Medium","Low"))</f>
        <v>Low</v>
      </c>
    </row>
    <row r="2892" customFormat="false" ht="15" hidden="false" customHeight="false" outlineLevel="0" collapsed="false">
      <c r="A2892" s="15" t="s">
        <v>2989</v>
      </c>
      <c r="B2892" s="15" t="s">
        <v>94</v>
      </c>
      <c r="C2892" s="15" t="n">
        <v>1</v>
      </c>
      <c r="D2892" s="15" t="s">
        <v>26</v>
      </c>
      <c r="E2892" s="15" t="s">
        <v>26</v>
      </c>
      <c r="F2892" s="15" t="n">
        <v>47</v>
      </c>
      <c r="G2892" s="15" t="s">
        <v>26</v>
      </c>
      <c r="H2892" s="15" t="s">
        <v>24</v>
      </c>
      <c r="I2892" s="15" t="s">
        <v>102</v>
      </c>
      <c r="J2892" s="15" t="s">
        <v>24</v>
      </c>
      <c r="K2892" s="15" t="s">
        <v>24</v>
      </c>
      <c r="L2892" s="15" t="s">
        <v>24</v>
      </c>
      <c r="M2892" s="15" t="s">
        <v>24</v>
      </c>
      <c r="N2892" s="15" t="s">
        <v>24</v>
      </c>
      <c r="O2892" s="15" t="s">
        <v>24</v>
      </c>
      <c r="P2892" s="15" t="s">
        <v>25</v>
      </c>
      <c r="Q2892" s="15" t="s">
        <v>24</v>
      </c>
      <c r="R2892" s="15" t="s">
        <v>19</v>
      </c>
      <c r="S2892" s="18" t="n">
        <v>70.55</v>
      </c>
      <c r="T2892" s="15" t="n">
        <v>3309.25</v>
      </c>
      <c r="U2892" s="15" t="s">
        <v>26</v>
      </c>
      <c r="V2892" s="18" t="n">
        <f aca="false">IF(ISNUMBER(T2892),T2892,0)</f>
        <v>3309.25</v>
      </c>
      <c r="W2892" s="15" t="n">
        <f aca="false">IF(U2892="Yes",1,0)</f>
        <v>1</v>
      </c>
      <c r="X2892" s="15" t="str">
        <f aca="false">IF(F2892&lt;=12,"0-12 months",IF(F2892&lt;=24,"13-24 months",IF(F2892&lt;=48,"25-48 months","49-72 months")))</f>
        <v>25-48 months</v>
      </c>
      <c r="Y2892" s="15" t="str">
        <f aca="false">IF(C2892=1,"Yes","No")</f>
        <v>Yes</v>
      </c>
      <c r="Z2892" s="15" t="n">
        <f aca="false">COUNTIF(J2892:O2892,"Yes")</f>
        <v>0</v>
      </c>
      <c r="AA2892" s="18" t="n">
        <f aca="false">S2892*W2892</f>
        <v>70.55</v>
      </c>
      <c r="AB2892" s="15" t="n">
        <f aca="false">(P2892="Month-to-month")+(I2892="Fiber optic")+(R2892="Electronic check")+(F2892&lt;=12)+(M2892="No")+(J2892="No")</f>
        <v>4</v>
      </c>
      <c r="AC2892" s="15" t="str">
        <f aca="false">IF(AB2892&gt;=5,"High",IF(AB2892&gt;=3,"Medium","Low"))</f>
        <v>Medium</v>
      </c>
    </row>
    <row r="2893" customFormat="false" ht="15" hidden="false" customHeight="false" outlineLevel="0" collapsed="false">
      <c r="A2893" s="15" t="s">
        <v>2990</v>
      </c>
      <c r="B2893" s="15" t="s">
        <v>94</v>
      </c>
      <c r="C2893" s="15" t="n">
        <v>0</v>
      </c>
      <c r="D2893" s="15" t="s">
        <v>24</v>
      </c>
      <c r="E2893" s="15" t="s">
        <v>24</v>
      </c>
      <c r="F2893" s="15" t="n">
        <v>1</v>
      </c>
      <c r="G2893" s="15" t="s">
        <v>26</v>
      </c>
      <c r="H2893" s="15" t="s">
        <v>24</v>
      </c>
      <c r="I2893" s="15" t="s">
        <v>102</v>
      </c>
      <c r="J2893" s="15" t="s">
        <v>24</v>
      </c>
      <c r="K2893" s="15" t="s">
        <v>24</v>
      </c>
      <c r="L2893" s="15" t="s">
        <v>24</v>
      </c>
      <c r="M2893" s="15" t="s">
        <v>24</v>
      </c>
      <c r="N2893" s="15" t="s">
        <v>24</v>
      </c>
      <c r="O2893" s="15" t="s">
        <v>26</v>
      </c>
      <c r="P2893" s="15" t="s">
        <v>25</v>
      </c>
      <c r="Q2893" s="15" t="s">
        <v>26</v>
      </c>
      <c r="R2893" s="15" t="s">
        <v>15</v>
      </c>
      <c r="S2893" s="18" t="n">
        <v>79.7</v>
      </c>
      <c r="T2893" s="15" t="n">
        <v>79.7</v>
      </c>
      <c r="U2893" s="15" t="s">
        <v>26</v>
      </c>
      <c r="V2893" s="18" t="n">
        <f aca="false">IF(ISNUMBER(T2893),T2893,0)</f>
        <v>79.7</v>
      </c>
      <c r="W2893" s="15" t="n">
        <f aca="false">IF(U2893="Yes",1,0)</f>
        <v>1</v>
      </c>
      <c r="X2893" s="15" t="str">
        <f aca="false">IF(F2893&lt;=12,"0-12 months",IF(F2893&lt;=24,"13-24 months",IF(F2893&lt;=48,"25-48 months","49-72 months")))</f>
        <v>0-12 months</v>
      </c>
      <c r="Y2893" s="15" t="str">
        <f aca="false">IF(C2893=1,"Yes","No")</f>
        <v>No</v>
      </c>
      <c r="Z2893" s="15" t="n">
        <f aca="false">COUNTIF(J2893:O2893,"Yes")</f>
        <v>1</v>
      </c>
      <c r="AA2893" s="18" t="n">
        <f aca="false">S2893*W2893</f>
        <v>79.7</v>
      </c>
      <c r="AB2893" s="15" t="n">
        <f aca="false">(P2893="Month-to-month")+(I2893="Fiber optic")+(R2893="Electronic check")+(F2893&lt;=12)+(M2893="No")+(J2893="No")</f>
        <v>6</v>
      </c>
      <c r="AC2893" s="15" t="str">
        <f aca="false">IF(AB2893&gt;=5,"High",IF(AB2893&gt;=3,"Medium","Low"))</f>
        <v>High</v>
      </c>
    </row>
    <row r="2894" customFormat="false" ht="15" hidden="false" customHeight="false" outlineLevel="0" collapsed="false">
      <c r="A2894" s="15" t="s">
        <v>2991</v>
      </c>
      <c r="B2894" s="15" t="s">
        <v>98</v>
      </c>
      <c r="C2894" s="15" t="n">
        <v>0</v>
      </c>
      <c r="D2894" s="15" t="s">
        <v>24</v>
      </c>
      <c r="E2894" s="15" t="s">
        <v>24</v>
      </c>
      <c r="F2894" s="15" t="n">
        <v>1</v>
      </c>
      <c r="G2894" s="15" t="s">
        <v>26</v>
      </c>
      <c r="H2894" s="15" t="s">
        <v>24</v>
      </c>
      <c r="I2894" s="15" t="s">
        <v>24</v>
      </c>
      <c r="J2894" s="15" t="s">
        <v>28</v>
      </c>
      <c r="K2894" s="15" t="s">
        <v>28</v>
      </c>
      <c r="L2894" s="15" t="s">
        <v>28</v>
      </c>
      <c r="M2894" s="15" t="s">
        <v>28</v>
      </c>
      <c r="N2894" s="15" t="s">
        <v>28</v>
      </c>
      <c r="O2894" s="15" t="s">
        <v>28</v>
      </c>
      <c r="P2894" s="15" t="s">
        <v>25</v>
      </c>
      <c r="Q2894" s="15" t="s">
        <v>24</v>
      </c>
      <c r="R2894" s="15" t="s">
        <v>17</v>
      </c>
      <c r="S2894" s="18" t="n">
        <v>20.45</v>
      </c>
      <c r="T2894" s="15" t="n">
        <v>20.45</v>
      </c>
      <c r="U2894" s="15" t="s">
        <v>24</v>
      </c>
      <c r="V2894" s="18" t="n">
        <f aca="false">IF(ISNUMBER(T2894),T2894,0)</f>
        <v>20.45</v>
      </c>
      <c r="W2894" s="15" t="n">
        <f aca="false">IF(U2894="Yes",1,0)</f>
        <v>0</v>
      </c>
      <c r="X2894" s="15" t="str">
        <f aca="false">IF(F2894&lt;=12,"0-12 months",IF(F2894&lt;=24,"13-24 months",IF(F2894&lt;=48,"25-48 months","49-72 months")))</f>
        <v>0-12 months</v>
      </c>
      <c r="Y2894" s="15" t="str">
        <f aca="false">IF(C2894=1,"Yes","No")</f>
        <v>No</v>
      </c>
      <c r="Z2894" s="15" t="n">
        <f aca="false">COUNTIF(J2894:O2894,"Yes")</f>
        <v>0</v>
      </c>
      <c r="AA2894" s="18" t="n">
        <f aca="false">S2894*W2894</f>
        <v>0</v>
      </c>
      <c r="AB2894" s="15" t="n">
        <f aca="false">(P2894="Month-to-month")+(I2894="Fiber optic")+(R2894="Electronic check")+(F2894&lt;=12)+(M2894="No")+(J2894="No")</f>
        <v>2</v>
      </c>
      <c r="AC2894" s="15" t="str">
        <f aca="false">IF(AB2894&gt;=5,"High",IF(AB2894&gt;=3,"Medium","Low"))</f>
        <v>Low</v>
      </c>
    </row>
    <row r="2895" customFormat="false" ht="15" hidden="false" customHeight="false" outlineLevel="0" collapsed="false">
      <c r="A2895" s="15" t="s">
        <v>2992</v>
      </c>
      <c r="B2895" s="15" t="s">
        <v>98</v>
      </c>
      <c r="C2895" s="15" t="n">
        <v>0</v>
      </c>
      <c r="D2895" s="15" t="s">
        <v>24</v>
      </c>
      <c r="E2895" s="15" t="s">
        <v>24</v>
      </c>
      <c r="F2895" s="15" t="n">
        <v>22</v>
      </c>
      <c r="G2895" s="15" t="s">
        <v>26</v>
      </c>
      <c r="H2895" s="15" t="s">
        <v>26</v>
      </c>
      <c r="I2895" s="15" t="s">
        <v>96</v>
      </c>
      <c r="J2895" s="15" t="s">
        <v>26</v>
      </c>
      <c r="K2895" s="15" t="s">
        <v>26</v>
      </c>
      <c r="L2895" s="15" t="s">
        <v>24</v>
      </c>
      <c r="M2895" s="15" t="s">
        <v>24</v>
      </c>
      <c r="N2895" s="15" t="s">
        <v>24</v>
      </c>
      <c r="O2895" s="15" t="s">
        <v>24</v>
      </c>
      <c r="P2895" s="15" t="s">
        <v>25</v>
      </c>
      <c r="Q2895" s="15" t="s">
        <v>24</v>
      </c>
      <c r="R2895" s="15" t="s">
        <v>15</v>
      </c>
      <c r="S2895" s="18" t="n">
        <v>59</v>
      </c>
      <c r="T2895" s="15" t="n">
        <v>1254.7</v>
      </c>
      <c r="U2895" s="15" t="s">
        <v>26</v>
      </c>
      <c r="V2895" s="18" t="n">
        <f aca="false">IF(ISNUMBER(T2895),T2895,0)</f>
        <v>1254.7</v>
      </c>
      <c r="W2895" s="15" t="n">
        <f aca="false">IF(U2895="Yes",1,0)</f>
        <v>1</v>
      </c>
      <c r="X2895" s="15" t="str">
        <f aca="false">IF(F2895&lt;=12,"0-12 months",IF(F2895&lt;=24,"13-24 months",IF(F2895&lt;=48,"25-48 months","49-72 months")))</f>
        <v>13-24 months</v>
      </c>
      <c r="Y2895" s="15" t="str">
        <f aca="false">IF(C2895=1,"Yes","No")</f>
        <v>No</v>
      </c>
      <c r="Z2895" s="15" t="n">
        <f aca="false">COUNTIF(J2895:O2895,"Yes")</f>
        <v>2</v>
      </c>
      <c r="AA2895" s="18" t="n">
        <f aca="false">S2895*W2895</f>
        <v>59</v>
      </c>
      <c r="AB2895" s="15" t="n">
        <f aca="false">(P2895="Month-to-month")+(I2895="Fiber optic")+(R2895="Electronic check")+(F2895&lt;=12)+(M2895="No")+(J2895="No")</f>
        <v>3</v>
      </c>
      <c r="AC2895" s="15" t="str">
        <f aca="false">IF(AB2895&gt;=5,"High",IF(AB2895&gt;=3,"Medium","Low"))</f>
        <v>Medium</v>
      </c>
    </row>
    <row r="2896" customFormat="false" ht="15" hidden="false" customHeight="false" outlineLevel="0" collapsed="false">
      <c r="A2896" s="15" t="s">
        <v>2993</v>
      </c>
      <c r="B2896" s="15" t="s">
        <v>94</v>
      </c>
      <c r="C2896" s="15" t="n">
        <v>0</v>
      </c>
      <c r="D2896" s="15" t="s">
        <v>24</v>
      </c>
      <c r="E2896" s="15" t="s">
        <v>24</v>
      </c>
      <c r="F2896" s="15" t="n">
        <v>48</v>
      </c>
      <c r="G2896" s="15" t="s">
        <v>26</v>
      </c>
      <c r="H2896" s="15" t="s">
        <v>24</v>
      </c>
      <c r="I2896" s="15" t="s">
        <v>96</v>
      </c>
      <c r="J2896" s="15" t="s">
        <v>26</v>
      </c>
      <c r="K2896" s="15" t="s">
        <v>24</v>
      </c>
      <c r="L2896" s="15" t="s">
        <v>26</v>
      </c>
      <c r="M2896" s="15" t="s">
        <v>26</v>
      </c>
      <c r="N2896" s="15" t="s">
        <v>24</v>
      </c>
      <c r="O2896" s="15" t="s">
        <v>24</v>
      </c>
      <c r="P2896" s="15" t="s">
        <v>27</v>
      </c>
      <c r="Q2896" s="15" t="s">
        <v>26</v>
      </c>
      <c r="R2896" s="15" t="s">
        <v>21</v>
      </c>
      <c r="S2896" s="18" t="n">
        <v>60.35</v>
      </c>
      <c r="T2896" s="15" t="n">
        <v>2896.4</v>
      </c>
      <c r="U2896" s="15" t="s">
        <v>26</v>
      </c>
      <c r="V2896" s="18" t="n">
        <f aca="false">IF(ISNUMBER(T2896),T2896,0)</f>
        <v>2896.4</v>
      </c>
      <c r="W2896" s="15" t="n">
        <f aca="false">IF(U2896="Yes",1,0)</f>
        <v>1</v>
      </c>
      <c r="X2896" s="15" t="str">
        <f aca="false">IF(F2896&lt;=12,"0-12 months",IF(F2896&lt;=24,"13-24 months",IF(F2896&lt;=48,"25-48 months","49-72 months")))</f>
        <v>25-48 months</v>
      </c>
      <c r="Y2896" s="15" t="str">
        <f aca="false">IF(C2896=1,"Yes","No")</f>
        <v>No</v>
      </c>
      <c r="Z2896" s="15" t="n">
        <f aca="false">COUNTIF(J2896:O2896,"Yes")</f>
        <v>3</v>
      </c>
      <c r="AA2896" s="18" t="n">
        <f aca="false">S2896*W2896</f>
        <v>60.35</v>
      </c>
      <c r="AB2896" s="15" t="n">
        <f aca="false">(P2896="Month-to-month")+(I2896="Fiber optic")+(R2896="Electronic check")+(F2896&lt;=12)+(M2896="No")+(J2896="No")</f>
        <v>0</v>
      </c>
      <c r="AC2896" s="15" t="str">
        <f aca="false">IF(AB2896&gt;=5,"High",IF(AB2896&gt;=3,"Medium","Low"))</f>
        <v>Low</v>
      </c>
    </row>
    <row r="2897" customFormat="false" ht="15" hidden="false" customHeight="false" outlineLevel="0" collapsed="false">
      <c r="A2897" s="15" t="s">
        <v>2994</v>
      </c>
      <c r="B2897" s="15" t="s">
        <v>94</v>
      </c>
      <c r="C2897" s="15" t="n">
        <v>0</v>
      </c>
      <c r="D2897" s="15" t="s">
        <v>26</v>
      </c>
      <c r="E2897" s="15" t="s">
        <v>24</v>
      </c>
      <c r="F2897" s="15" t="n">
        <v>37</v>
      </c>
      <c r="G2897" s="15" t="s">
        <v>26</v>
      </c>
      <c r="H2897" s="15" t="s">
        <v>24</v>
      </c>
      <c r="I2897" s="15" t="s">
        <v>24</v>
      </c>
      <c r="J2897" s="15" t="s">
        <v>28</v>
      </c>
      <c r="K2897" s="15" t="s">
        <v>28</v>
      </c>
      <c r="L2897" s="15" t="s">
        <v>28</v>
      </c>
      <c r="M2897" s="15" t="s">
        <v>28</v>
      </c>
      <c r="N2897" s="15" t="s">
        <v>28</v>
      </c>
      <c r="O2897" s="15" t="s">
        <v>28</v>
      </c>
      <c r="P2897" s="15" t="s">
        <v>27</v>
      </c>
      <c r="Q2897" s="15" t="s">
        <v>26</v>
      </c>
      <c r="R2897" s="15" t="s">
        <v>19</v>
      </c>
      <c r="S2897" s="18" t="n">
        <v>19.85</v>
      </c>
      <c r="T2897" s="15" t="n">
        <v>717.5</v>
      </c>
      <c r="U2897" s="15" t="s">
        <v>24</v>
      </c>
      <c r="V2897" s="18" t="n">
        <f aca="false">IF(ISNUMBER(T2897),T2897,0)</f>
        <v>717.5</v>
      </c>
      <c r="W2897" s="15" t="n">
        <f aca="false">IF(U2897="Yes",1,0)</f>
        <v>0</v>
      </c>
      <c r="X2897" s="15" t="str">
        <f aca="false">IF(F2897&lt;=12,"0-12 months",IF(F2897&lt;=24,"13-24 months",IF(F2897&lt;=48,"25-48 months","49-72 months")))</f>
        <v>25-48 months</v>
      </c>
      <c r="Y2897" s="15" t="str">
        <f aca="false">IF(C2897=1,"Yes","No")</f>
        <v>No</v>
      </c>
      <c r="Z2897" s="15" t="n">
        <f aca="false">COUNTIF(J2897:O2897,"Yes")</f>
        <v>0</v>
      </c>
      <c r="AA2897" s="18" t="n">
        <f aca="false">S2897*W2897</f>
        <v>0</v>
      </c>
      <c r="AB2897" s="15" t="n">
        <f aca="false">(P2897="Month-to-month")+(I2897="Fiber optic")+(R2897="Electronic check")+(F2897&lt;=12)+(M2897="No")+(J2897="No")</f>
        <v>0</v>
      </c>
      <c r="AC2897" s="15" t="str">
        <f aca="false">IF(AB2897&gt;=5,"High",IF(AB2897&gt;=3,"Medium","Low"))</f>
        <v>Low</v>
      </c>
    </row>
    <row r="2898" customFormat="false" ht="15" hidden="false" customHeight="false" outlineLevel="0" collapsed="false">
      <c r="A2898" s="15" t="s">
        <v>2995</v>
      </c>
      <c r="B2898" s="15" t="s">
        <v>98</v>
      </c>
      <c r="C2898" s="15" t="n">
        <v>0</v>
      </c>
      <c r="D2898" s="15" t="s">
        <v>24</v>
      </c>
      <c r="E2898" s="15" t="s">
        <v>24</v>
      </c>
      <c r="F2898" s="15" t="n">
        <v>13</v>
      </c>
      <c r="G2898" s="15" t="s">
        <v>26</v>
      </c>
      <c r="H2898" s="15" t="s">
        <v>24</v>
      </c>
      <c r="I2898" s="15" t="s">
        <v>24</v>
      </c>
      <c r="J2898" s="15" t="s">
        <v>28</v>
      </c>
      <c r="K2898" s="15" t="s">
        <v>28</v>
      </c>
      <c r="L2898" s="15" t="s">
        <v>28</v>
      </c>
      <c r="M2898" s="15" t="s">
        <v>28</v>
      </c>
      <c r="N2898" s="15" t="s">
        <v>28</v>
      </c>
      <c r="O2898" s="15" t="s">
        <v>28</v>
      </c>
      <c r="P2898" s="15" t="s">
        <v>27</v>
      </c>
      <c r="Q2898" s="15" t="s">
        <v>26</v>
      </c>
      <c r="R2898" s="15" t="s">
        <v>15</v>
      </c>
      <c r="S2898" s="18" t="n">
        <v>19.95</v>
      </c>
      <c r="T2898" s="15" t="n">
        <v>253.8</v>
      </c>
      <c r="U2898" s="15" t="s">
        <v>24</v>
      </c>
      <c r="V2898" s="18" t="n">
        <f aca="false">IF(ISNUMBER(T2898),T2898,0)</f>
        <v>253.8</v>
      </c>
      <c r="W2898" s="15" t="n">
        <f aca="false">IF(U2898="Yes",1,0)</f>
        <v>0</v>
      </c>
      <c r="X2898" s="15" t="str">
        <f aca="false">IF(F2898&lt;=12,"0-12 months",IF(F2898&lt;=24,"13-24 months",IF(F2898&lt;=48,"25-48 months","49-72 months")))</f>
        <v>13-24 months</v>
      </c>
      <c r="Y2898" s="15" t="str">
        <f aca="false">IF(C2898=1,"Yes","No")</f>
        <v>No</v>
      </c>
      <c r="Z2898" s="15" t="n">
        <f aca="false">COUNTIF(J2898:O2898,"Yes")</f>
        <v>0</v>
      </c>
      <c r="AA2898" s="18" t="n">
        <f aca="false">S2898*W2898</f>
        <v>0</v>
      </c>
      <c r="AB2898" s="15" t="n">
        <f aca="false">(P2898="Month-to-month")+(I2898="Fiber optic")+(R2898="Electronic check")+(F2898&lt;=12)+(M2898="No")+(J2898="No")</f>
        <v>1</v>
      </c>
      <c r="AC2898" s="15" t="str">
        <f aca="false">IF(AB2898&gt;=5,"High",IF(AB2898&gt;=3,"Medium","Low"))</f>
        <v>Low</v>
      </c>
    </row>
    <row r="2899" customFormat="false" ht="15" hidden="false" customHeight="false" outlineLevel="0" collapsed="false">
      <c r="A2899" s="15" t="s">
        <v>2996</v>
      </c>
      <c r="B2899" s="15" t="s">
        <v>98</v>
      </c>
      <c r="C2899" s="15" t="n">
        <v>0</v>
      </c>
      <c r="D2899" s="15" t="s">
        <v>24</v>
      </c>
      <c r="E2899" s="15" t="s">
        <v>24</v>
      </c>
      <c r="F2899" s="15" t="n">
        <v>43</v>
      </c>
      <c r="G2899" s="15" t="s">
        <v>26</v>
      </c>
      <c r="H2899" s="15" t="s">
        <v>26</v>
      </c>
      <c r="I2899" s="15" t="s">
        <v>24</v>
      </c>
      <c r="J2899" s="15" t="s">
        <v>28</v>
      </c>
      <c r="K2899" s="15" t="s">
        <v>28</v>
      </c>
      <c r="L2899" s="15" t="s">
        <v>28</v>
      </c>
      <c r="M2899" s="15" t="s">
        <v>28</v>
      </c>
      <c r="N2899" s="15" t="s">
        <v>28</v>
      </c>
      <c r="O2899" s="15" t="s">
        <v>28</v>
      </c>
      <c r="P2899" s="15" t="s">
        <v>29</v>
      </c>
      <c r="Q2899" s="15" t="s">
        <v>24</v>
      </c>
      <c r="R2899" s="15" t="s">
        <v>19</v>
      </c>
      <c r="S2899" s="18" t="n">
        <v>26.45</v>
      </c>
      <c r="T2899" s="15" t="n">
        <v>1110.05</v>
      </c>
      <c r="U2899" s="15" t="s">
        <v>24</v>
      </c>
      <c r="V2899" s="18" t="n">
        <f aca="false">IF(ISNUMBER(T2899),T2899,0)</f>
        <v>1110.05</v>
      </c>
      <c r="W2899" s="15" t="n">
        <f aca="false">IF(U2899="Yes",1,0)</f>
        <v>0</v>
      </c>
      <c r="X2899" s="15" t="str">
        <f aca="false">IF(F2899&lt;=12,"0-12 months",IF(F2899&lt;=24,"13-24 months",IF(F2899&lt;=48,"25-48 months","49-72 months")))</f>
        <v>25-48 months</v>
      </c>
      <c r="Y2899" s="15" t="str">
        <f aca="false">IF(C2899=1,"Yes","No")</f>
        <v>No</v>
      </c>
      <c r="Z2899" s="15" t="n">
        <f aca="false">COUNTIF(J2899:O2899,"Yes")</f>
        <v>0</v>
      </c>
      <c r="AA2899" s="18" t="n">
        <f aca="false">S2899*W2899</f>
        <v>0</v>
      </c>
      <c r="AB2899" s="15" t="n">
        <f aca="false">(P2899="Month-to-month")+(I2899="Fiber optic")+(R2899="Electronic check")+(F2899&lt;=12)+(M2899="No")+(J2899="No")</f>
        <v>0</v>
      </c>
      <c r="AC2899" s="15" t="str">
        <f aca="false">IF(AB2899&gt;=5,"High",IF(AB2899&gt;=3,"Medium","Low"))</f>
        <v>Low</v>
      </c>
    </row>
    <row r="2900" customFormat="false" ht="15" hidden="false" customHeight="false" outlineLevel="0" collapsed="false">
      <c r="A2900" s="15" t="s">
        <v>2997</v>
      </c>
      <c r="B2900" s="15" t="s">
        <v>94</v>
      </c>
      <c r="C2900" s="15" t="n">
        <v>0</v>
      </c>
      <c r="D2900" s="15" t="s">
        <v>24</v>
      </c>
      <c r="E2900" s="15" t="s">
        <v>24</v>
      </c>
      <c r="F2900" s="15" t="n">
        <v>6</v>
      </c>
      <c r="G2900" s="15" t="s">
        <v>24</v>
      </c>
      <c r="H2900" s="15" t="s">
        <v>95</v>
      </c>
      <c r="I2900" s="15" t="s">
        <v>96</v>
      </c>
      <c r="J2900" s="15" t="s">
        <v>26</v>
      </c>
      <c r="K2900" s="15" t="s">
        <v>26</v>
      </c>
      <c r="L2900" s="15" t="s">
        <v>26</v>
      </c>
      <c r="M2900" s="15" t="s">
        <v>26</v>
      </c>
      <c r="N2900" s="15" t="s">
        <v>26</v>
      </c>
      <c r="O2900" s="15" t="s">
        <v>26</v>
      </c>
      <c r="P2900" s="15" t="s">
        <v>29</v>
      </c>
      <c r="Q2900" s="15" t="s">
        <v>26</v>
      </c>
      <c r="R2900" s="15" t="s">
        <v>17</v>
      </c>
      <c r="S2900" s="18" t="n">
        <v>63.4</v>
      </c>
      <c r="T2900" s="15" t="n">
        <v>348.8</v>
      </c>
      <c r="U2900" s="15" t="s">
        <v>24</v>
      </c>
      <c r="V2900" s="18" t="n">
        <f aca="false">IF(ISNUMBER(T2900),T2900,0)</f>
        <v>348.8</v>
      </c>
      <c r="W2900" s="15" t="n">
        <f aca="false">IF(U2900="Yes",1,0)</f>
        <v>0</v>
      </c>
      <c r="X2900" s="15" t="str">
        <f aca="false">IF(F2900&lt;=12,"0-12 months",IF(F2900&lt;=24,"13-24 months",IF(F2900&lt;=48,"25-48 months","49-72 months")))</f>
        <v>0-12 months</v>
      </c>
      <c r="Y2900" s="15" t="str">
        <f aca="false">IF(C2900=1,"Yes","No")</f>
        <v>No</v>
      </c>
      <c r="Z2900" s="15" t="n">
        <f aca="false">COUNTIF(J2900:O2900,"Yes")</f>
        <v>6</v>
      </c>
      <c r="AA2900" s="18" t="n">
        <f aca="false">S2900*W2900</f>
        <v>0</v>
      </c>
      <c r="AB2900" s="15" t="n">
        <f aca="false">(P2900="Month-to-month")+(I2900="Fiber optic")+(R2900="Electronic check")+(F2900&lt;=12)+(M2900="No")+(J2900="No")</f>
        <v>1</v>
      </c>
      <c r="AC2900" s="15" t="str">
        <f aca="false">IF(AB2900&gt;=5,"High",IF(AB2900&gt;=3,"Medium","Low"))</f>
        <v>Low</v>
      </c>
    </row>
    <row r="2901" customFormat="false" ht="15" hidden="false" customHeight="false" outlineLevel="0" collapsed="false">
      <c r="A2901" s="15" t="s">
        <v>2998</v>
      </c>
      <c r="B2901" s="15" t="s">
        <v>98</v>
      </c>
      <c r="C2901" s="15" t="n">
        <v>0</v>
      </c>
      <c r="D2901" s="15" t="s">
        <v>24</v>
      </c>
      <c r="E2901" s="15" t="s">
        <v>24</v>
      </c>
      <c r="F2901" s="15" t="n">
        <v>71</v>
      </c>
      <c r="G2901" s="15" t="s">
        <v>24</v>
      </c>
      <c r="H2901" s="15" t="s">
        <v>95</v>
      </c>
      <c r="I2901" s="15" t="s">
        <v>96</v>
      </c>
      <c r="J2901" s="15" t="s">
        <v>26</v>
      </c>
      <c r="K2901" s="15" t="s">
        <v>26</v>
      </c>
      <c r="L2901" s="15" t="s">
        <v>26</v>
      </c>
      <c r="M2901" s="15" t="s">
        <v>26</v>
      </c>
      <c r="N2901" s="15" t="s">
        <v>26</v>
      </c>
      <c r="O2901" s="15" t="s">
        <v>24</v>
      </c>
      <c r="P2901" s="15" t="s">
        <v>29</v>
      </c>
      <c r="Q2901" s="15" t="s">
        <v>24</v>
      </c>
      <c r="R2901" s="15" t="s">
        <v>19</v>
      </c>
      <c r="S2901" s="18" t="n">
        <v>53.95</v>
      </c>
      <c r="T2901" s="15" t="n">
        <v>3888.65</v>
      </c>
      <c r="U2901" s="15" t="s">
        <v>24</v>
      </c>
      <c r="V2901" s="18" t="n">
        <f aca="false">IF(ISNUMBER(T2901),T2901,0)</f>
        <v>3888.65</v>
      </c>
      <c r="W2901" s="15" t="n">
        <f aca="false">IF(U2901="Yes",1,0)</f>
        <v>0</v>
      </c>
      <c r="X2901" s="15" t="str">
        <f aca="false">IF(F2901&lt;=12,"0-12 months",IF(F2901&lt;=24,"13-24 months",IF(F2901&lt;=48,"25-48 months","49-72 months")))</f>
        <v>49-72 months</v>
      </c>
      <c r="Y2901" s="15" t="str">
        <f aca="false">IF(C2901=1,"Yes","No")</f>
        <v>No</v>
      </c>
      <c r="Z2901" s="15" t="n">
        <f aca="false">COUNTIF(J2901:O2901,"Yes")</f>
        <v>5</v>
      </c>
      <c r="AA2901" s="18" t="n">
        <f aca="false">S2901*W2901</f>
        <v>0</v>
      </c>
      <c r="AB2901" s="15" t="n">
        <f aca="false">(P2901="Month-to-month")+(I2901="Fiber optic")+(R2901="Electronic check")+(F2901&lt;=12)+(M2901="No")+(J2901="No")</f>
        <v>0</v>
      </c>
      <c r="AC2901" s="15" t="str">
        <f aca="false">IF(AB2901&gt;=5,"High",IF(AB2901&gt;=3,"Medium","Low"))</f>
        <v>Low</v>
      </c>
    </row>
    <row r="2902" customFormat="false" ht="15" hidden="false" customHeight="false" outlineLevel="0" collapsed="false">
      <c r="A2902" s="15" t="s">
        <v>2999</v>
      </c>
      <c r="B2902" s="15" t="s">
        <v>94</v>
      </c>
      <c r="C2902" s="15" t="n">
        <v>1</v>
      </c>
      <c r="D2902" s="15" t="s">
        <v>26</v>
      </c>
      <c r="E2902" s="15" t="s">
        <v>26</v>
      </c>
      <c r="F2902" s="15" t="n">
        <v>1</v>
      </c>
      <c r="G2902" s="15" t="s">
        <v>26</v>
      </c>
      <c r="H2902" s="15" t="s">
        <v>24</v>
      </c>
      <c r="I2902" s="15" t="s">
        <v>102</v>
      </c>
      <c r="J2902" s="15" t="s">
        <v>24</v>
      </c>
      <c r="K2902" s="15" t="s">
        <v>24</v>
      </c>
      <c r="L2902" s="15" t="s">
        <v>24</v>
      </c>
      <c r="M2902" s="15" t="s">
        <v>24</v>
      </c>
      <c r="N2902" s="15" t="s">
        <v>24</v>
      </c>
      <c r="O2902" s="15" t="s">
        <v>24</v>
      </c>
      <c r="P2902" s="15" t="s">
        <v>25</v>
      </c>
      <c r="Q2902" s="15" t="s">
        <v>26</v>
      </c>
      <c r="R2902" s="15" t="s">
        <v>15</v>
      </c>
      <c r="S2902" s="18" t="n">
        <v>69.25</v>
      </c>
      <c r="T2902" s="15" t="n">
        <v>69.25</v>
      </c>
      <c r="U2902" s="15" t="s">
        <v>26</v>
      </c>
      <c r="V2902" s="18" t="n">
        <f aca="false">IF(ISNUMBER(T2902),T2902,0)</f>
        <v>69.25</v>
      </c>
      <c r="W2902" s="15" t="n">
        <f aca="false">IF(U2902="Yes",1,0)</f>
        <v>1</v>
      </c>
      <c r="X2902" s="15" t="str">
        <f aca="false">IF(F2902&lt;=12,"0-12 months",IF(F2902&lt;=24,"13-24 months",IF(F2902&lt;=48,"25-48 months","49-72 months")))</f>
        <v>0-12 months</v>
      </c>
      <c r="Y2902" s="15" t="str">
        <f aca="false">IF(C2902=1,"Yes","No")</f>
        <v>Yes</v>
      </c>
      <c r="Z2902" s="15" t="n">
        <f aca="false">COUNTIF(J2902:O2902,"Yes")</f>
        <v>0</v>
      </c>
      <c r="AA2902" s="18" t="n">
        <f aca="false">S2902*W2902</f>
        <v>69.25</v>
      </c>
      <c r="AB2902" s="15" t="n">
        <f aca="false">(P2902="Month-to-month")+(I2902="Fiber optic")+(R2902="Electronic check")+(F2902&lt;=12)+(M2902="No")+(J2902="No")</f>
        <v>6</v>
      </c>
      <c r="AC2902" s="15" t="str">
        <f aca="false">IF(AB2902&gt;=5,"High",IF(AB2902&gt;=3,"Medium","Low"))</f>
        <v>High</v>
      </c>
    </row>
    <row r="2903" customFormat="false" ht="15" hidden="false" customHeight="false" outlineLevel="0" collapsed="false">
      <c r="A2903" s="15" t="s">
        <v>3000</v>
      </c>
      <c r="B2903" s="15" t="s">
        <v>94</v>
      </c>
      <c r="C2903" s="15" t="n">
        <v>0</v>
      </c>
      <c r="D2903" s="15" t="s">
        <v>26</v>
      </c>
      <c r="E2903" s="15" t="s">
        <v>26</v>
      </c>
      <c r="F2903" s="15" t="n">
        <v>72</v>
      </c>
      <c r="G2903" s="15" t="s">
        <v>26</v>
      </c>
      <c r="H2903" s="15" t="s">
        <v>26</v>
      </c>
      <c r="I2903" s="15" t="s">
        <v>102</v>
      </c>
      <c r="J2903" s="15" t="s">
        <v>26</v>
      </c>
      <c r="K2903" s="15" t="s">
        <v>26</v>
      </c>
      <c r="L2903" s="15" t="s">
        <v>24</v>
      </c>
      <c r="M2903" s="15" t="s">
        <v>24</v>
      </c>
      <c r="N2903" s="15" t="s">
        <v>26</v>
      </c>
      <c r="O2903" s="15" t="s">
        <v>24</v>
      </c>
      <c r="P2903" s="15" t="s">
        <v>29</v>
      </c>
      <c r="Q2903" s="15" t="s">
        <v>26</v>
      </c>
      <c r="R2903" s="15" t="s">
        <v>15</v>
      </c>
      <c r="S2903" s="18" t="n">
        <v>95.1</v>
      </c>
      <c r="T2903" s="15" t="n">
        <v>6843.15</v>
      </c>
      <c r="U2903" s="15" t="s">
        <v>24</v>
      </c>
      <c r="V2903" s="18" t="n">
        <f aca="false">IF(ISNUMBER(T2903),T2903,0)</f>
        <v>6843.15</v>
      </c>
      <c r="W2903" s="15" t="n">
        <f aca="false">IF(U2903="Yes",1,0)</f>
        <v>0</v>
      </c>
      <c r="X2903" s="15" t="str">
        <f aca="false">IF(F2903&lt;=12,"0-12 months",IF(F2903&lt;=24,"13-24 months",IF(F2903&lt;=48,"25-48 months","49-72 months")))</f>
        <v>49-72 months</v>
      </c>
      <c r="Y2903" s="15" t="str">
        <f aca="false">IF(C2903=1,"Yes","No")</f>
        <v>No</v>
      </c>
      <c r="Z2903" s="15" t="n">
        <f aca="false">COUNTIF(J2903:O2903,"Yes")</f>
        <v>3</v>
      </c>
      <c r="AA2903" s="18" t="n">
        <f aca="false">S2903*W2903</f>
        <v>0</v>
      </c>
      <c r="AB2903" s="15" t="n">
        <f aca="false">(P2903="Month-to-month")+(I2903="Fiber optic")+(R2903="Electronic check")+(F2903&lt;=12)+(M2903="No")+(J2903="No")</f>
        <v>3</v>
      </c>
      <c r="AC2903" s="15" t="str">
        <f aca="false">IF(AB2903&gt;=5,"High",IF(AB2903&gt;=3,"Medium","Low"))</f>
        <v>Medium</v>
      </c>
    </row>
    <row r="2904" customFormat="false" ht="15" hidden="false" customHeight="false" outlineLevel="0" collapsed="false">
      <c r="A2904" s="15" t="s">
        <v>3001</v>
      </c>
      <c r="B2904" s="15" t="s">
        <v>94</v>
      </c>
      <c r="C2904" s="15" t="n">
        <v>1</v>
      </c>
      <c r="D2904" s="15" t="s">
        <v>24</v>
      </c>
      <c r="E2904" s="15" t="s">
        <v>24</v>
      </c>
      <c r="F2904" s="15" t="n">
        <v>6</v>
      </c>
      <c r="G2904" s="15" t="s">
        <v>26</v>
      </c>
      <c r="H2904" s="15" t="s">
        <v>24</v>
      </c>
      <c r="I2904" s="15" t="s">
        <v>102</v>
      </c>
      <c r="J2904" s="15" t="s">
        <v>26</v>
      </c>
      <c r="K2904" s="15" t="s">
        <v>24</v>
      </c>
      <c r="L2904" s="15" t="s">
        <v>24</v>
      </c>
      <c r="M2904" s="15" t="s">
        <v>24</v>
      </c>
      <c r="N2904" s="15" t="s">
        <v>24</v>
      </c>
      <c r="O2904" s="15" t="s">
        <v>24</v>
      </c>
      <c r="P2904" s="15" t="s">
        <v>25</v>
      </c>
      <c r="Q2904" s="15" t="s">
        <v>26</v>
      </c>
      <c r="R2904" s="15" t="s">
        <v>15</v>
      </c>
      <c r="S2904" s="18" t="n">
        <v>74.1</v>
      </c>
      <c r="T2904" s="15" t="n">
        <v>450.9</v>
      </c>
      <c r="U2904" s="15" t="s">
        <v>24</v>
      </c>
      <c r="V2904" s="18" t="n">
        <f aca="false">IF(ISNUMBER(T2904),T2904,0)</f>
        <v>450.9</v>
      </c>
      <c r="W2904" s="15" t="n">
        <f aca="false">IF(U2904="Yes",1,0)</f>
        <v>0</v>
      </c>
      <c r="X2904" s="15" t="str">
        <f aca="false">IF(F2904&lt;=12,"0-12 months",IF(F2904&lt;=24,"13-24 months",IF(F2904&lt;=48,"25-48 months","49-72 months")))</f>
        <v>0-12 months</v>
      </c>
      <c r="Y2904" s="15" t="str">
        <f aca="false">IF(C2904=1,"Yes","No")</f>
        <v>Yes</v>
      </c>
      <c r="Z2904" s="15" t="n">
        <f aca="false">COUNTIF(J2904:O2904,"Yes")</f>
        <v>1</v>
      </c>
      <c r="AA2904" s="18" t="n">
        <f aca="false">S2904*W2904</f>
        <v>0</v>
      </c>
      <c r="AB2904" s="15" t="n">
        <f aca="false">(P2904="Month-to-month")+(I2904="Fiber optic")+(R2904="Electronic check")+(F2904&lt;=12)+(M2904="No")+(J2904="No")</f>
        <v>5</v>
      </c>
      <c r="AC2904" s="15" t="str">
        <f aca="false">IF(AB2904&gt;=5,"High",IF(AB2904&gt;=3,"Medium","Low"))</f>
        <v>High</v>
      </c>
    </row>
    <row r="2905" customFormat="false" ht="15" hidden="false" customHeight="false" outlineLevel="0" collapsed="false">
      <c r="A2905" s="15" t="s">
        <v>3002</v>
      </c>
      <c r="B2905" s="15" t="s">
        <v>98</v>
      </c>
      <c r="C2905" s="15" t="n">
        <v>0</v>
      </c>
      <c r="D2905" s="15" t="s">
        <v>26</v>
      </c>
      <c r="E2905" s="15" t="s">
        <v>26</v>
      </c>
      <c r="F2905" s="15" t="n">
        <v>12</v>
      </c>
      <c r="G2905" s="15" t="s">
        <v>24</v>
      </c>
      <c r="H2905" s="15" t="s">
        <v>95</v>
      </c>
      <c r="I2905" s="15" t="s">
        <v>96</v>
      </c>
      <c r="J2905" s="15" t="s">
        <v>24</v>
      </c>
      <c r="K2905" s="15" t="s">
        <v>26</v>
      </c>
      <c r="L2905" s="15" t="s">
        <v>24</v>
      </c>
      <c r="M2905" s="15" t="s">
        <v>26</v>
      </c>
      <c r="N2905" s="15" t="s">
        <v>24</v>
      </c>
      <c r="O2905" s="15" t="s">
        <v>24</v>
      </c>
      <c r="P2905" s="15" t="s">
        <v>25</v>
      </c>
      <c r="Q2905" s="15" t="s">
        <v>24</v>
      </c>
      <c r="R2905" s="15" t="s">
        <v>17</v>
      </c>
      <c r="S2905" s="18" t="n">
        <v>35.5</v>
      </c>
      <c r="T2905" s="15" t="n">
        <v>432.25</v>
      </c>
      <c r="U2905" s="15" t="s">
        <v>24</v>
      </c>
      <c r="V2905" s="18" t="n">
        <f aca="false">IF(ISNUMBER(T2905),T2905,0)</f>
        <v>432.25</v>
      </c>
      <c r="W2905" s="15" t="n">
        <f aca="false">IF(U2905="Yes",1,0)</f>
        <v>0</v>
      </c>
      <c r="X2905" s="15" t="str">
        <f aca="false">IF(F2905&lt;=12,"0-12 months",IF(F2905&lt;=24,"13-24 months",IF(F2905&lt;=48,"25-48 months","49-72 months")))</f>
        <v>0-12 months</v>
      </c>
      <c r="Y2905" s="15" t="str">
        <f aca="false">IF(C2905=1,"Yes","No")</f>
        <v>No</v>
      </c>
      <c r="Z2905" s="15" t="n">
        <f aca="false">COUNTIF(J2905:O2905,"Yes")</f>
        <v>2</v>
      </c>
      <c r="AA2905" s="18" t="n">
        <f aca="false">S2905*W2905</f>
        <v>0</v>
      </c>
      <c r="AB2905" s="15" t="n">
        <f aca="false">(P2905="Month-to-month")+(I2905="Fiber optic")+(R2905="Electronic check")+(F2905&lt;=12)+(M2905="No")+(J2905="No")</f>
        <v>3</v>
      </c>
      <c r="AC2905" s="15" t="str">
        <f aca="false">IF(AB2905&gt;=5,"High",IF(AB2905&gt;=3,"Medium","Low"))</f>
        <v>Medium</v>
      </c>
    </row>
    <row r="2906" customFormat="false" ht="15" hidden="false" customHeight="false" outlineLevel="0" collapsed="false">
      <c r="A2906" s="15" t="s">
        <v>3003</v>
      </c>
      <c r="B2906" s="15" t="s">
        <v>98</v>
      </c>
      <c r="C2906" s="15" t="n">
        <v>0</v>
      </c>
      <c r="D2906" s="15" t="s">
        <v>24</v>
      </c>
      <c r="E2906" s="15" t="s">
        <v>24</v>
      </c>
      <c r="F2906" s="15" t="n">
        <v>25</v>
      </c>
      <c r="G2906" s="15" t="s">
        <v>26</v>
      </c>
      <c r="H2906" s="15" t="s">
        <v>24</v>
      </c>
      <c r="I2906" s="15" t="s">
        <v>102</v>
      </c>
      <c r="J2906" s="15" t="s">
        <v>24</v>
      </c>
      <c r="K2906" s="15" t="s">
        <v>24</v>
      </c>
      <c r="L2906" s="15" t="s">
        <v>24</v>
      </c>
      <c r="M2906" s="15" t="s">
        <v>24</v>
      </c>
      <c r="N2906" s="15" t="s">
        <v>24</v>
      </c>
      <c r="O2906" s="15" t="s">
        <v>24</v>
      </c>
      <c r="P2906" s="15" t="s">
        <v>25</v>
      </c>
      <c r="Q2906" s="15" t="s">
        <v>24</v>
      </c>
      <c r="R2906" s="15" t="s">
        <v>17</v>
      </c>
      <c r="S2906" s="18" t="n">
        <v>70.95</v>
      </c>
      <c r="T2906" s="15" t="n">
        <v>1767.35</v>
      </c>
      <c r="U2906" s="15" t="s">
        <v>26</v>
      </c>
      <c r="V2906" s="18" t="n">
        <f aca="false">IF(ISNUMBER(T2906),T2906,0)</f>
        <v>1767.35</v>
      </c>
      <c r="W2906" s="15" t="n">
        <f aca="false">IF(U2906="Yes",1,0)</f>
        <v>1</v>
      </c>
      <c r="X2906" s="15" t="str">
        <f aca="false">IF(F2906&lt;=12,"0-12 months",IF(F2906&lt;=24,"13-24 months",IF(F2906&lt;=48,"25-48 months","49-72 months")))</f>
        <v>25-48 months</v>
      </c>
      <c r="Y2906" s="15" t="str">
        <f aca="false">IF(C2906=1,"Yes","No")</f>
        <v>No</v>
      </c>
      <c r="Z2906" s="15" t="n">
        <f aca="false">COUNTIF(J2906:O2906,"Yes")</f>
        <v>0</v>
      </c>
      <c r="AA2906" s="18" t="n">
        <f aca="false">S2906*W2906</f>
        <v>70.95</v>
      </c>
      <c r="AB2906" s="15" t="n">
        <f aca="false">(P2906="Month-to-month")+(I2906="Fiber optic")+(R2906="Electronic check")+(F2906&lt;=12)+(M2906="No")+(J2906="No")</f>
        <v>4</v>
      </c>
      <c r="AC2906" s="15" t="str">
        <f aca="false">IF(AB2906&gt;=5,"High",IF(AB2906&gt;=3,"Medium","Low"))</f>
        <v>Medium</v>
      </c>
    </row>
    <row r="2907" customFormat="false" ht="15" hidden="false" customHeight="false" outlineLevel="0" collapsed="false">
      <c r="A2907" s="15" t="s">
        <v>3004</v>
      </c>
      <c r="B2907" s="15" t="s">
        <v>94</v>
      </c>
      <c r="C2907" s="15" t="n">
        <v>0</v>
      </c>
      <c r="D2907" s="15" t="s">
        <v>26</v>
      </c>
      <c r="E2907" s="15" t="s">
        <v>24</v>
      </c>
      <c r="F2907" s="15" t="n">
        <v>21</v>
      </c>
      <c r="G2907" s="15" t="s">
        <v>26</v>
      </c>
      <c r="H2907" s="15" t="s">
        <v>24</v>
      </c>
      <c r="I2907" s="15" t="s">
        <v>102</v>
      </c>
      <c r="J2907" s="15" t="s">
        <v>24</v>
      </c>
      <c r="K2907" s="15" t="s">
        <v>24</v>
      </c>
      <c r="L2907" s="15" t="s">
        <v>26</v>
      </c>
      <c r="M2907" s="15" t="s">
        <v>26</v>
      </c>
      <c r="N2907" s="15" t="s">
        <v>24</v>
      </c>
      <c r="O2907" s="15" t="s">
        <v>24</v>
      </c>
      <c r="P2907" s="15" t="s">
        <v>27</v>
      </c>
      <c r="Q2907" s="15" t="s">
        <v>24</v>
      </c>
      <c r="R2907" s="15" t="s">
        <v>15</v>
      </c>
      <c r="S2907" s="18" t="n">
        <v>79.2</v>
      </c>
      <c r="T2907" s="15" t="n">
        <v>1742.45</v>
      </c>
      <c r="U2907" s="15" t="s">
        <v>24</v>
      </c>
      <c r="V2907" s="18" t="n">
        <f aca="false">IF(ISNUMBER(T2907),T2907,0)</f>
        <v>1742.45</v>
      </c>
      <c r="W2907" s="15" t="n">
        <f aca="false">IF(U2907="Yes",1,0)</f>
        <v>0</v>
      </c>
      <c r="X2907" s="15" t="str">
        <f aca="false">IF(F2907&lt;=12,"0-12 months",IF(F2907&lt;=24,"13-24 months",IF(F2907&lt;=48,"25-48 months","49-72 months")))</f>
        <v>13-24 months</v>
      </c>
      <c r="Y2907" s="15" t="str">
        <f aca="false">IF(C2907=1,"Yes","No")</f>
        <v>No</v>
      </c>
      <c r="Z2907" s="15" t="n">
        <f aca="false">COUNTIF(J2907:O2907,"Yes")</f>
        <v>2</v>
      </c>
      <c r="AA2907" s="18" t="n">
        <f aca="false">S2907*W2907</f>
        <v>0</v>
      </c>
      <c r="AB2907" s="15" t="n">
        <f aca="false">(P2907="Month-to-month")+(I2907="Fiber optic")+(R2907="Electronic check")+(F2907&lt;=12)+(M2907="No")+(J2907="No")</f>
        <v>3</v>
      </c>
      <c r="AC2907" s="15" t="str">
        <f aca="false">IF(AB2907&gt;=5,"High",IF(AB2907&gt;=3,"Medium","Low"))</f>
        <v>Medium</v>
      </c>
    </row>
    <row r="2908" customFormat="false" ht="15" hidden="false" customHeight="false" outlineLevel="0" collapsed="false">
      <c r="A2908" s="15" t="s">
        <v>3005</v>
      </c>
      <c r="B2908" s="15" t="s">
        <v>94</v>
      </c>
      <c r="C2908" s="15" t="n">
        <v>0</v>
      </c>
      <c r="D2908" s="15" t="s">
        <v>26</v>
      </c>
      <c r="E2908" s="15" t="s">
        <v>26</v>
      </c>
      <c r="F2908" s="15" t="n">
        <v>6</v>
      </c>
      <c r="G2908" s="15" t="s">
        <v>26</v>
      </c>
      <c r="H2908" s="15" t="s">
        <v>24</v>
      </c>
      <c r="I2908" s="15" t="s">
        <v>96</v>
      </c>
      <c r="J2908" s="15" t="s">
        <v>24</v>
      </c>
      <c r="K2908" s="15" t="s">
        <v>24</v>
      </c>
      <c r="L2908" s="15" t="s">
        <v>24</v>
      </c>
      <c r="M2908" s="15" t="s">
        <v>26</v>
      </c>
      <c r="N2908" s="15" t="s">
        <v>24</v>
      </c>
      <c r="O2908" s="15" t="s">
        <v>24</v>
      </c>
      <c r="P2908" s="15" t="s">
        <v>25</v>
      </c>
      <c r="Q2908" s="15" t="s">
        <v>26</v>
      </c>
      <c r="R2908" s="15" t="s">
        <v>17</v>
      </c>
      <c r="S2908" s="18" t="n">
        <v>48.8</v>
      </c>
      <c r="T2908" s="15" t="n">
        <v>297.35</v>
      </c>
      <c r="U2908" s="15" t="s">
        <v>24</v>
      </c>
      <c r="V2908" s="18" t="n">
        <f aca="false">IF(ISNUMBER(T2908),T2908,0)</f>
        <v>297.35</v>
      </c>
      <c r="W2908" s="15" t="n">
        <f aca="false">IF(U2908="Yes",1,0)</f>
        <v>0</v>
      </c>
      <c r="X2908" s="15" t="str">
        <f aca="false">IF(F2908&lt;=12,"0-12 months",IF(F2908&lt;=24,"13-24 months",IF(F2908&lt;=48,"25-48 months","49-72 months")))</f>
        <v>0-12 months</v>
      </c>
      <c r="Y2908" s="15" t="str">
        <f aca="false">IF(C2908=1,"Yes","No")</f>
        <v>No</v>
      </c>
      <c r="Z2908" s="15" t="n">
        <f aca="false">COUNTIF(J2908:O2908,"Yes")</f>
        <v>1</v>
      </c>
      <c r="AA2908" s="18" t="n">
        <f aca="false">S2908*W2908</f>
        <v>0</v>
      </c>
      <c r="AB2908" s="15" t="n">
        <f aca="false">(P2908="Month-to-month")+(I2908="Fiber optic")+(R2908="Electronic check")+(F2908&lt;=12)+(M2908="No")+(J2908="No")</f>
        <v>3</v>
      </c>
      <c r="AC2908" s="15" t="str">
        <f aca="false">IF(AB2908&gt;=5,"High",IF(AB2908&gt;=3,"Medium","Low"))</f>
        <v>Medium</v>
      </c>
    </row>
    <row r="2909" customFormat="false" ht="15" hidden="false" customHeight="false" outlineLevel="0" collapsed="false">
      <c r="A2909" s="15" t="s">
        <v>3006</v>
      </c>
      <c r="B2909" s="15" t="s">
        <v>98</v>
      </c>
      <c r="C2909" s="15" t="n">
        <v>0</v>
      </c>
      <c r="D2909" s="15" t="s">
        <v>26</v>
      </c>
      <c r="E2909" s="15" t="s">
        <v>24</v>
      </c>
      <c r="F2909" s="15" t="n">
        <v>20</v>
      </c>
      <c r="G2909" s="15" t="s">
        <v>26</v>
      </c>
      <c r="H2909" s="15" t="s">
        <v>24</v>
      </c>
      <c r="I2909" s="15" t="s">
        <v>102</v>
      </c>
      <c r="J2909" s="15" t="s">
        <v>24</v>
      </c>
      <c r="K2909" s="15" t="s">
        <v>24</v>
      </c>
      <c r="L2909" s="15" t="s">
        <v>24</v>
      </c>
      <c r="M2909" s="15" t="s">
        <v>24</v>
      </c>
      <c r="N2909" s="15" t="s">
        <v>26</v>
      </c>
      <c r="O2909" s="15" t="s">
        <v>26</v>
      </c>
      <c r="P2909" s="15" t="s">
        <v>25</v>
      </c>
      <c r="Q2909" s="15" t="s">
        <v>26</v>
      </c>
      <c r="R2909" s="15" t="s">
        <v>17</v>
      </c>
      <c r="S2909" s="18" t="n">
        <v>89</v>
      </c>
      <c r="T2909" s="15" t="n">
        <v>1820.45</v>
      </c>
      <c r="U2909" s="15" t="s">
        <v>26</v>
      </c>
      <c r="V2909" s="18" t="n">
        <f aca="false">IF(ISNUMBER(T2909),T2909,0)</f>
        <v>1820.45</v>
      </c>
      <c r="W2909" s="15" t="n">
        <f aca="false">IF(U2909="Yes",1,0)</f>
        <v>1</v>
      </c>
      <c r="X2909" s="15" t="str">
        <f aca="false">IF(F2909&lt;=12,"0-12 months",IF(F2909&lt;=24,"13-24 months",IF(F2909&lt;=48,"25-48 months","49-72 months")))</f>
        <v>13-24 months</v>
      </c>
      <c r="Y2909" s="15" t="str">
        <f aca="false">IF(C2909=1,"Yes","No")</f>
        <v>No</v>
      </c>
      <c r="Z2909" s="15" t="n">
        <f aca="false">COUNTIF(J2909:O2909,"Yes")</f>
        <v>2</v>
      </c>
      <c r="AA2909" s="18" t="n">
        <f aca="false">S2909*W2909</f>
        <v>89</v>
      </c>
      <c r="AB2909" s="15" t="n">
        <f aca="false">(P2909="Month-to-month")+(I2909="Fiber optic")+(R2909="Electronic check")+(F2909&lt;=12)+(M2909="No")+(J2909="No")</f>
        <v>4</v>
      </c>
      <c r="AC2909" s="15" t="str">
        <f aca="false">IF(AB2909&gt;=5,"High",IF(AB2909&gt;=3,"Medium","Low"))</f>
        <v>Medium</v>
      </c>
    </row>
    <row r="2910" customFormat="false" ht="15" hidden="false" customHeight="false" outlineLevel="0" collapsed="false">
      <c r="A2910" s="15" t="s">
        <v>3007</v>
      </c>
      <c r="B2910" s="15" t="s">
        <v>98</v>
      </c>
      <c r="C2910" s="15" t="n">
        <v>0</v>
      </c>
      <c r="D2910" s="15" t="s">
        <v>26</v>
      </c>
      <c r="E2910" s="15" t="s">
        <v>24</v>
      </c>
      <c r="F2910" s="15" t="n">
        <v>18</v>
      </c>
      <c r="G2910" s="15" t="s">
        <v>26</v>
      </c>
      <c r="H2910" s="15" t="s">
        <v>26</v>
      </c>
      <c r="I2910" s="15" t="s">
        <v>102</v>
      </c>
      <c r="J2910" s="15" t="s">
        <v>26</v>
      </c>
      <c r="K2910" s="15" t="s">
        <v>24</v>
      </c>
      <c r="L2910" s="15" t="s">
        <v>24</v>
      </c>
      <c r="M2910" s="15" t="s">
        <v>24</v>
      </c>
      <c r="N2910" s="15" t="s">
        <v>26</v>
      </c>
      <c r="O2910" s="15" t="s">
        <v>26</v>
      </c>
      <c r="P2910" s="15" t="s">
        <v>25</v>
      </c>
      <c r="Q2910" s="15" t="s">
        <v>26</v>
      </c>
      <c r="R2910" s="15" t="s">
        <v>15</v>
      </c>
      <c r="S2910" s="18" t="n">
        <v>99.4</v>
      </c>
      <c r="T2910" s="15" t="n">
        <v>1742.95</v>
      </c>
      <c r="U2910" s="15" t="s">
        <v>26</v>
      </c>
      <c r="V2910" s="18" t="n">
        <f aca="false">IF(ISNUMBER(T2910),T2910,0)</f>
        <v>1742.95</v>
      </c>
      <c r="W2910" s="15" t="n">
        <f aca="false">IF(U2910="Yes",1,0)</f>
        <v>1</v>
      </c>
      <c r="X2910" s="15" t="str">
        <f aca="false">IF(F2910&lt;=12,"0-12 months",IF(F2910&lt;=24,"13-24 months",IF(F2910&lt;=48,"25-48 months","49-72 months")))</f>
        <v>13-24 months</v>
      </c>
      <c r="Y2910" s="15" t="str">
        <f aca="false">IF(C2910=1,"Yes","No")</f>
        <v>No</v>
      </c>
      <c r="Z2910" s="15" t="n">
        <f aca="false">COUNTIF(J2910:O2910,"Yes")</f>
        <v>3</v>
      </c>
      <c r="AA2910" s="18" t="n">
        <f aca="false">S2910*W2910</f>
        <v>99.4</v>
      </c>
      <c r="AB2910" s="15" t="n">
        <f aca="false">(P2910="Month-to-month")+(I2910="Fiber optic")+(R2910="Electronic check")+(F2910&lt;=12)+(M2910="No")+(J2910="No")</f>
        <v>4</v>
      </c>
      <c r="AC2910" s="15" t="str">
        <f aca="false">IF(AB2910&gt;=5,"High",IF(AB2910&gt;=3,"Medium","Low"))</f>
        <v>Medium</v>
      </c>
    </row>
    <row r="2911" customFormat="false" ht="15" hidden="false" customHeight="false" outlineLevel="0" collapsed="false">
      <c r="A2911" s="15" t="s">
        <v>3008</v>
      </c>
      <c r="B2911" s="15" t="s">
        <v>94</v>
      </c>
      <c r="C2911" s="15" t="n">
        <v>0</v>
      </c>
      <c r="D2911" s="15" t="s">
        <v>24</v>
      </c>
      <c r="E2911" s="15" t="s">
        <v>24</v>
      </c>
      <c r="F2911" s="15" t="n">
        <v>43</v>
      </c>
      <c r="G2911" s="15" t="s">
        <v>26</v>
      </c>
      <c r="H2911" s="15" t="s">
        <v>24</v>
      </c>
      <c r="I2911" s="15" t="s">
        <v>96</v>
      </c>
      <c r="J2911" s="15" t="s">
        <v>24</v>
      </c>
      <c r="K2911" s="15" t="s">
        <v>26</v>
      </c>
      <c r="L2911" s="15" t="s">
        <v>24</v>
      </c>
      <c r="M2911" s="15" t="s">
        <v>26</v>
      </c>
      <c r="N2911" s="15" t="s">
        <v>24</v>
      </c>
      <c r="O2911" s="15" t="s">
        <v>24</v>
      </c>
      <c r="P2911" s="15" t="s">
        <v>27</v>
      </c>
      <c r="Q2911" s="15" t="s">
        <v>24</v>
      </c>
      <c r="R2911" s="15" t="s">
        <v>15</v>
      </c>
      <c r="S2911" s="18" t="n">
        <v>55.45</v>
      </c>
      <c r="T2911" s="15" t="n">
        <v>2444.25</v>
      </c>
      <c r="U2911" s="15" t="s">
        <v>24</v>
      </c>
      <c r="V2911" s="18" t="n">
        <f aca="false">IF(ISNUMBER(T2911),T2911,0)</f>
        <v>2444.25</v>
      </c>
      <c r="W2911" s="15" t="n">
        <f aca="false">IF(U2911="Yes",1,0)</f>
        <v>0</v>
      </c>
      <c r="X2911" s="15" t="str">
        <f aca="false">IF(F2911&lt;=12,"0-12 months",IF(F2911&lt;=24,"13-24 months",IF(F2911&lt;=48,"25-48 months","49-72 months")))</f>
        <v>25-48 months</v>
      </c>
      <c r="Y2911" s="15" t="str">
        <f aca="false">IF(C2911=1,"Yes","No")</f>
        <v>No</v>
      </c>
      <c r="Z2911" s="15" t="n">
        <f aca="false">COUNTIF(J2911:O2911,"Yes")</f>
        <v>2</v>
      </c>
      <c r="AA2911" s="18" t="n">
        <f aca="false">S2911*W2911</f>
        <v>0</v>
      </c>
      <c r="AB2911" s="15" t="n">
        <f aca="false">(P2911="Month-to-month")+(I2911="Fiber optic")+(R2911="Electronic check")+(F2911&lt;=12)+(M2911="No")+(J2911="No")</f>
        <v>2</v>
      </c>
      <c r="AC2911" s="15" t="str">
        <f aca="false">IF(AB2911&gt;=5,"High",IF(AB2911&gt;=3,"Medium","Low"))</f>
        <v>Low</v>
      </c>
    </row>
    <row r="2912" customFormat="false" ht="15" hidden="false" customHeight="false" outlineLevel="0" collapsed="false">
      <c r="A2912" s="15" t="s">
        <v>3009</v>
      </c>
      <c r="B2912" s="15" t="s">
        <v>94</v>
      </c>
      <c r="C2912" s="15" t="n">
        <v>0</v>
      </c>
      <c r="D2912" s="15" t="s">
        <v>26</v>
      </c>
      <c r="E2912" s="15" t="s">
        <v>26</v>
      </c>
      <c r="F2912" s="15" t="n">
        <v>35</v>
      </c>
      <c r="G2912" s="15" t="s">
        <v>26</v>
      </c>
      <c r="H2912" s="15" t="s">
        <v>26</v>
      </c>
      <c r="I2912" s="15" t="s">
        <v>24</v>
      </c>
      <c r="J2912" s="15" t="s">
        <v>28</v>
      </c>
      <c r="K2912" s="15" t="s">
        <v>28</v>
      </c>
      <c r="L2912" s="15" t="s">
        <v>28</v>
      </c>
      <c r="M2912" s="15" t="s">
        <v>28</v>
      </c>
      <c r="N2912" s="15" t="s">
        <v>28</v>
      </c>
      <c r="O2912" s="15" t="s">
        <v>28</v>
      </c>
      <c r="P2912" s="15" t="s">
        <v>29</v>
      </c>
      <c r="Q2912" s="15" t="s">
        <v>26</v>
      </c>
      <c r="R2912" s="15" t="s">
        <v>21</v>
      </c>
      <c r="S2912" s="18" t="n">
        <v>25.4</v>
      </c>
      <c r="T2912" s="15" t="n">
        <v>949.8</v>
      </c>
      <c r="U2912" s="15" t="s">
        <v>24</v>
      </c>
      <c r="V2912" s="18" t="n">
        <f aca="false">IF(ISNUMBER(T2912),T2912,0)</f>
        <v>949.8</v>
      </c>
      <c r="W2912" s="15" t="n">
        <f aca="false">IF(U2912="Yes",1,0)</f>
        <v>0</v>
      </c>
      <c r="X2912" s="15" t="str">
        <f aca="false">IF(F2912&lt;=12,"0-12 months",IF(F2912&lt;=24,"13-24 months",IF(F2912&lt;=48,"25-48 months","49-72 months")))</f>
        <v>25-48 months</v>
      </c>
      <c r="Y2912" s="15" t="str">
        <f aca="false">IF(C2912=1,"Yes","No")</f>
        <v>No</v>
      </c>
      <c r="Z2912" s="15" t="n">
        <f aca="false">COUNTIF(J2912:O2912,"Yes")</f>
        <v>0</v>
      </c>
      <c r="AA2912" s="18" t="n">
        <f aca="false">S2912*W2912</f>
        <v>0</v>
      </c>
      <c r="AB2912" s="15" t="n">
        <f aca="false">(P2912="Month-to-month")+(I2912="Fiber optic")+(R2912="Electronic check")+(F2912&lt;=12)+(M2912="No")+(J2912="No")</f>
        <v>0</v>
      </c>
      <c r="AC2912" s="15" t="str">
        <f aca="false">IF(AB2912&gt;=5,"High",IF(AB2912&gt;=3,"Medium","Low"))</f>
        <v>Low</v>
      </c>
    </row>
    <row r="2913" customFormat="false" ht="15" hidden="false" customHeight="false" outlineLevel="0" collapsed="false">
      <c r="A2913" s="15" t="s">
        <v>3010</v>
      </c>
      <c r="B2913" s="15" t="s">
        <v>94</v>
      </c>
      <c r="C2913" s="15" t="n">
        <v>0</v>
      </c>
      <c r="D2913" s="15" t="s">
        <v>24</v>
      </c>
      <c r="E2913" s="15" t="s">
        <v>24</v>
      </c>
      <c r="F2913" s="15" t="n">
        <v>1</v>
      </c>
      <c r="G2913" s="15" t="s">
        <v>26</v>
      </c>
      <c r="H2913" s="15" t="s">
        <v>24</v>
      </c>
      <c r="I2913" s="15" t="s">
        <v>102</v>
      </c>
      <c r="J2913" s="15" t="s">
        <v>24</v>
      </c>
      <c r="K2913" s="15" t="s">
        <v>24</v>
      </c>
      <c r="L2913" s="15" t="s">
        <v>26</v>
      </c>
      <c r="M2913" s="15" t="s">
        <v>24</v>
      </c>
      <c r="N2913" s="15" t="s">
        <v>24</v>
      </c>
      <c r="O2913" s="15" t="s">
        <v>24</v>
      </c>
      <c r="P2913" s="15" t="s">
        <v>25</v>
      </c>
      <c r="Q2913" s="15" t="s">
        <v>24</v>
      </c>
      <c r="R2913" s="15" t="s">
        <v>19</v>
      </c>
      <c r="S2913" s="18" t="n">
        <v>73.5</v>
      </c>
      <c r="T2913" s="15" t="n">
        <v>73.5</v>
      </c>
      <c r="U2913" s="15" t="s">
        <v>26</v>
      </c>
      <c r="V2913" s="18" t="n">
        <f aca="false">IF(ISNUMBER(T2913),T2913,0)</f>
        <v>73.5</v>
      </c>
      <c r="W2913" s="15" t="n">
        <f aca="false">IF(U2913="Yes",1,0)</f>
        <v>1</v>
      </c>
      <c r="X2913" s="15" t="str">
        <f aca="false">IF(F2913&lt;=12,"0-12 months",IF(F2913&lt;=24,"13-24 months",IF(F2913&lt;=48,"25-48 months","49-72 months")))</f>
        <v>0-12 months</v>
      </c>
      <c r="Y2913" s="15" t="str">
        <f aca="false">IF(C2913=1,"Yes","No")</f>
        <v>No</v>
      </c>
      <c r="Z2913" s="15" t="n">
        <f aca="false">COUNTIF(J2913:O2913,"Yes")</f>
        <v>1</v>
      </c>
      <c r="AA2913" s="18" t="n">
        <f aca="false">S2913*W2913</f>
        <v>73.5</v>
      </c>
      <c r="AB2913" s="15" t="n">
        <f aca="false">(P2913="Month-to-month")+(I2913="Fiber optic")+(R2913="Electronic check")+(F2913&lt;=12)+(M2913="No")+(J2913="No")</f>
        <v>5</v>
      </c>
      <c r="AC2913" s="15" t="str">
        <f aca="false">IF(AB2913&gt;=5,"High",IF(AB2913&gt;=3,"Medium","Low"))</f>
        <v>High</v>
      </c>
    </row>
    <row r="2914" customFormat="false" ht="15" hidden="false" customHeight="false" outlineLevel="0" collapsed="false">
      <c r="A2914" s="15" t="s">
        <v>3011</v>
      </c>
      <c r="B2914" s="15" t="s">
        <v>98</v>
      </c>
      <c r="C2914" s="15" t="n">
        <v>1</v>
      </c>
      <c r="D2914" s="15" t="s">
        <v>26</v>
      </c>
      <c r="E2914" s="15" t="s">
        <v>24</v>
      </c>
      <c r="F2914" s="15" t="n">
        <v>32</v>
      </c>
      <c r="G2914" s="15" t="s">
        <v>26</v>
      </c>
      <c r="H2914" s="15" t="s">
        <v>26</v>
      </c>
      <c r="I2914" s="15" t="s">
        <v>102</v>
      </c>
      <c r="J2914" s="15" t="s">
        <v>24</v>
      </c>
      <c r="K2914" s="15" t="s">
        <v>26</v>
      </c>
      <c r="L2914" s="15" t="s">
        <v>26</v>
      </c>
      <c r="M2914" s="15" t="s">
        <v>24</v>
      </c>
      <c r="N2914" s="15" t="s">
        <v>24</v>
      </c>
      <c r="O2914" s="15" t="s">
        <v>26</v>
      </c>
      <c r="P2914" s="15" t="s">
        <v>25</v>
      </c>
      <c r="Q2914" s="15" t="s">
        <v>26</v>
      </c>
      <c r="R2914" s="15" t="s">
        <v>15</v>
      </c>
      <c r="S2914" s="18" t="n">
        <v>93.5</v>
      </c>
      <c r="T2914" s="15" t="n">
        <v>2970.8</v>
      </c>
      <c r="U2914" s="15" t="s">
        <v>24</v>
      </c>
      <c r="V2914" s="18" t="n">
        <f aca="false">IF(ISNUMBER(T2914),T2914,0)</f>
        <v>2970.8</v>
      </c>
      <c r="W2914" s="15" t="n">
        <f aca="false">IF(U2914="Yes",1,0)</f>
        <v>0</v>
      </c>
      <c r="X2914" s="15" t="str">
        <f aca="false">IF(F2914&lt;=12,"0-12 months",IF(F2914&lt;=24,"13-24 months",IF(F2914&lt;=48,"25-48 months","49-72 months")))</f>
        <v>25-48 months</v>
      </c>
      <c r="Y2914" s="15" t="str">
        <f aca="false">IF(C2914=1,"Yes","No")</f>
        <v>Yes</v>
      </c>
      <c r="Z2914" s="15" t="n">
        <f aca="false">COUNTIF(J2914:O2914,"Yes")</f>
        <v>3</v>
      </c>
      <c r="AA2914" s="18" t="n">
        <f aca="false">S2914*W2914</f>
        <v>0</v>
      </c>
      <c r="AB2914" s="15" t="n">
        <f aca="false">(P2914="Month-to-month")+(I2914="Fiber optic")+(R2914="Electronic check")+(F2914&lt;=12)+(M2914="No")+(J2914="No")</f>
        <v>5</v>
      </c>
      <c r="AC2914" s="15" t="str">
        <f aca="false">IF(AB2914&gt;=5,"High",IF(AB2914&gt;=3,"Medium","Low"))</f>
        <v>High</v>
      </c>
    </row>
    <row r="2915" customFormat="false" ht="15" hidden="false" customHeight="false" outlineLevel="0" collapsed="false">
      <c r="A2915" s="15" t="s">
        <v>3012</v>
      </c>
      <c r="B2915" s="15" t="s">
        <v>98</v>
      </c>
      <c r="C2915" s="15" t="n">
        <v>0</v>
      </c>
      <c r="D2915" s="15" t="s">
        <v>24</v>
      </c>
      <c r="E2915" s="15" t="s">
        <v>24</v>
      </c>
      <c r="F2915" s="15" t="n">
        <v>52</v>
      </c>
      <c r="G2915" s="15" t="s">
        <v>24</v>
      </c>
      <c r="H2915" s="15" t="s">
        <v>95</v>
      </c>
      <c r="I2915" s="15" t="s">
        <v>96</v>
      </c>
      <c r="J2915" s="15" t="s">
        <v>26</v>
      </c>
      <c r="K2915" s="15" t="s">
        <v>26</v>
      </c>
      <c r="L2915" s="15" t="s">
        <v>26</v>
      </c>
      <c r="M2915" s="15" t="s">
        <v>26</v>
      </c>
      <c r="N2915" s="15" t="s">
        <v>26</v>
      </c>
      <c r="O2915" s="15" t="s">
        <v>26</v>
      </c>
      <c r="P2915" s="15" t="s">
        <v>29</v>
      </c>
      <c r="Q2915" s="15" t="s">
        <v>24</v>
      </c>
      <c r="R2915" s="15" t="s">
        <v>21</v>
      </c>
      <c r="S2915" s="18" t="n">
        <v>63.9</v>
      </c>
      <c r="T2915" s="15" t="n">
        <v>3334.95</v>
      </c>
      <c r="U2915" s="15" t="s">
        <v>24</v>
      </c>
      <c r="V2915" s="18" t="n">
        <f aca="false">IF(ISNUMBER(T2915),T2915,0)</f>
        <v>3334.95</v>
      </c>
      <c r="W2915" s="15" t="n">
        <f aca="false">IF(U2915="Yes",1,0)</f>
        <v>0</v>
      </c>
      <c r="X2915" s="15" t="str">
        <f aca="false">IF(F2915&lt;=12,"0-12 months",IF(F2915&lt;=24,"13-24 months",IF(F2915&lt;=48,"25-48 months","49-72 months")))</f>
        <v>49-72 months</v>
      </c>
      <c r="Y2915" s="15" t="str">
        <f aca="false">IF(C2915=1,"Yes","No")</f>
        <v>No</v>
      </c>
      <c r="Z2915" s="15" t="n">
        <f aca="false">COUNTIF(J2915:O2915,"Yes")</f>
        <v>6</v>
      </c>
      <c r="AA2915" s="18" t="n">
        <f aca="false">S2915*W2915</f>
        <v>0</v>
      </c>
      <c r="AB2915" s="15" t="n">
        <f aca="false">(P2915="Month-to-month")+(I2915="Fiber optic")+(R2915="Electronic check")+(F2915&lt;=12)+(M2915="No")+(J2915="No")</f>
        <v>0</v>
      </c>
      <c r="AC2915" s="15" t="str">
        <f aca="false">IF(AB2915&gt;=5,"High",IF(AB2915&gt;=3,"Medium","Low"))</f>
        <v>Low</v>
      </c>
    </row>
    <row r="2916" customFormat="false" ht="15" hidden="false" customHeight="false" outlineLevel="0" collapsed="false">
      <c r="A2916" s="15" t="s">
        <v>3013</v>
      </c>
      <c r="B2916" s="15" t="s">
        <v>98</v>
      </c>
      <c r="C2916" s="15" t="n">
        <v>0</v>
      </c>
      <c r="D2916" s="15" t="s">
        <v>24</v>
      </c>
      <c r="E2916" s="15" t="s">
        <v>24</v>
      </c>
      <c r="F2916" s="15" t="n">
        <v>32</v>
      </c>
      <c r="G2916" s="15" t="s">
        <v>26</v>
      </c>
      <c r="H2916" s="15" t="s">
        <v>24</v>
      </c>
      <c r="I2916" s="15" t="s">
        <v>96</v>
      </c>
      <c r="J2916" s="15" t="s">
        <v>24</v>
      </c>
      <c r="K2916" s="15" t="s">
        <v>24</v>
      </c>
      <c r="L2916" s="15" t="s">
        <v>24</v>
      </c>
      <c r="M2916" s="15" t="s">
        <v>24</v>
      </c>
      <c r="N2916" s="15" t="s">
        <v>26</v>
      </c>
      <c r="O2916" s="15" t="s">
        <v>26</v>
      </c>
      <c r="P2916" s="15" t="s">
        <v>27</v>
      </c>
      <c r="Q2916" s="15" t="s">
        <v>26</v>
      </c>
      <c r="R2916" s="15" t="s">
        <v>19</v>
      </c>
      <c r="S2916" s="18" t="n">
        <v>64.85</v>
      </c>
      <c r="T2916" s="15" t="n">
        <v>2010.95</v>
      </c>
      <c r="U2916" s="15" t="s">
        <v>24</v>
      </c>
      <c r="V2916" s="18" t="n">
        <f aca="false">IF(ISNUMBER(T2916),T2916,0)</f>
        <v>2010.95</v>
      </c>
      <c r="W2916" s="15" t="n">
        <f aca="false">IF(U2916="Yes",1,0)</f>
        <v>0</v>
      </c>
      <c r="X2916" s="15" t="str">
        <f aca="false">IF(F2916&lt;=12,"0-12 months",IF(F2916&lt;=24,"13-24 months",IF(F2916&lt;=48,"25-48 months","49-72 months")))</f>
        <v>25-48 months</v>
      </c>
      <c r="Y2916" s="15" t="str">
        <f aca="false">IF(C2916=1,"Yes","No")</f>
        <v>No</v>
      </c>
      <c r="Z2916" s="15" t="n">
        <f aca="false">COUNTIF(J2916:O2916,"Yes")</f>
        <v>2</v>
      </c>
      <c r="AA2916" s="18" t="n">
        <f aca="false">S2916*W2916</f>
        <v>0</v>
      </c>
      <c r="AB2916" s="15" t="n">
        <f aca="false">(P2916="Month-to-month")+(I2916="Fiber optic")+(R2916="Electronic check")+(F2916&lt;=12)+(M2916="No")+(J2916="No")</f>
        <v>2</v>
      </c>
      <c r="AC2916" s="15" t="str">
        <f aca="false">IF(AB2916&gt;=5,"High",IF(AB2916&gt;=3,"Medium","Low"))</f>
        <v>Low</v>
      </c>
    </row>
    <row r="2917" customFormat="false" ht="15" hidden="false" customHeight="false" outlineLevel="0" collapsed="false">
      <c r="A2917" s="15" t="s">
        <v>3014</v>
      </c>
      <c r="B2917" s="15" t="s">
        <v>94</v>
      </c>
      <c r="C2917" s="15" t="n">
        <v>0</v>
      </c>
      <c r="D2917" s="15" t="s">
        <v>26</v>
      </c>
      <c r="E2917" s="15" t="s">
        <v>26</v>
      </c>
      <c r="F2917" s="15" t="n">
        <v>72</v>
      </c>
      <c r="G2917" s="15" t="s">
        <v>24</v>
      </c>
      <c r="H2917" s="15" t="s">
        <v>95</v>
      </c>
      <c r="I2917" s="15" t="s">
        <v>96</v>
      </c>
      <c r="J2917" s="15" t="s">
        <v>26</v>
      </c>
      <c r="K2917" s="15" t="s">
        <v>26</v>
      </c>
      <c r="L2917" s="15" t="s">
        <v>26</v>
      </c>
      <c r="M2917" s="15" t="s">
        <v>26</v>
      </c>
      <c r="N2917" s="15" t="s">
        <v>26</v>
      </c>
      <c r="O2917" s="15" t="s">
        <v>26</v>
      </c>
      <c r="P2917" s="15" t="s">
        <v>29</v>
      </c>
      <c r="Q2917" s="15" t="s">
        <v>26</v>
      </c>
      <c r="R2917" s="15" t="s">
        <v>19</v>
      </c>
      <c r="S2917" s="18" t="n">
        <v>63.8</v>
      </c>
      <c r="T2917" s="15" t="n">
        <v>4684.3</v>
      </c>
      <c r="U2917" s="15" t="s">
        <v>24</v>
      </c>
      <c r="V2917" s="18" t="n">
        <f aca="false">IF(ISNUMBER(T2917),T2917,0)</f>
        <v>4684.3</v>
      </c>
      <c r="W2917" s="15" t="n">
        <f aca="false">IF(U2917="Yes",1,0)</f>
        <v>0</v>
      </c>
      <c r="X2917" s="15" t="str">
        <f aca="false">IF(F2917&lt;=12,"0-12 months",IF(F2917&lt;=24,"13-24 months",IF(F2917&lt;=48,"25-48 months","49-72 months")))</f>
        <v>49-72 months</v>
      </c>
      <c r="Y2917" s="15" t="str">
        <f aca="false">IF(C2917=1,"Yes","No")</f>
        <v>No</v>
      </c>
      <c r="Z2917" s="15" t="n">
        <f aca="false">COUNTIF(J2917:O2917,"Yes")</f>
        <v>6</v>
      </c>
      <c r="AA2917" s="18" t="n">
        <f aca="false">S2917*W2917</f>
        <v>0</v>
      </c>
      <c r="AB2917" s="15" t="n">
        <f aca="false">(P2917="Month-to-month")+(I2917="Fiber optic")+(R2917="Electronic check")+(F2917&lt;=12)+(M2917="No")+(J2917="No")</f>
        <v>0</v>
      </c>
      <c r="AC2917" s="15" t="str">
        <f aca="false">IF(AB2917&gt;=5,"High",IF(AB2917&gt;=3,"Medium","Low"))</f>
        <v>Low</v>
      </c>
    </row>
    <row r="2918" customFormat="false" ht="15" hidden="false" customHeight="false" outlineLevel="0" collapsed="false">
      <c r="A2918" s="15" t="s">
        <v>3015</v>
      </c>
      <c r="B2918" s="15" t="s">
        <v>98</v>
      </c>
      <c r="C2918" s="15" t="n">
        <v>0</v>
      </c>
      <c r="D2918" s="15" t="s">
        <v>24</v>
      </c>
      <c r="E2918" s="15" t="s">
        <v>24</v>
      </c>
      <c r="F2918" s="15" t="n">
        <v>51</v>
      </c>
      <c r="G2918" s="15" t="s">
        <v>24</v>
      </c>
      <c r="H2918" s="15" t="s">
        <v>95</v>
      </c>
      <c r="I2918" s="15" t="s">
        <v>96</v>
      </c>
      <c r="J2918" s="15" t="s">
        <v>26</v>
      </c>
      <c r="K2918" s="15" t="s">
        <v>24</v>
      </c>
      <c r="L2918" s="15" t="s">
        <v>24</v>
      </c>
      <c r="M2918" s="15" t="s">
        <v>26</v>
      </c>
      <c r="N2918" s="15" t="s">
        <v>24</v>
      </c>
      <c r="O2918" s="15" t="s">
        <v>26</v>
      </c>
      <c r="P2918" s="15" t="s">
        <v>25</v>
      </c>
      <c r="Q2918" s="15" t="s">
        <v>26</v>
      </c>
      <c r="R2918" s="15" t="s">
        <v>21</v>
      </c>
      <c r="S2918" s="18" t="n">
        <v>44.45</v>
      </c>
      <c r="T2918" s="15" t="n">
        <v>2181.55</v>
      </c>
      <c r="U2918" s="15" t="s">
        <v>24</v>
      </c>
      <c r="V2918" s="18" t="n">
        <f aca="false">IF(ISNUMBER(T2918),T2918,0)</f>
        <v>2181.55</v>
      </c>
      <c r="W2918" s="15" t="n">
        <f aca="false">IF(U2918="Yes",1,0)</f>
        <v>0</v>
      </c>
      <c r="X2918" s="15" t="str">
        <f aca="false">IF(F2918&lt;=12,"0-12 months",IF(F2918&lt;=24,"13-24 months",IF(F2918&lt;=48,"25-48 months","49-72 months")))</f>
        <v>49-72 months</v>
      </c>
      <c r="Y2918" s="15" t="str">
        <f aca="false">IF(C2918=1,"Yes","No")</f>
        <v>No</v>
      </c>
      <c r="Z2918" s="15" t="n">
        <f aca="false">COUNTIF(J2918:O2918,"Yes")</f>
        <v>3</v>
      </c>
      <c r="AA2918" s="18" t="n">
        <f aca="false">S2918*W2918</f>
        <v>0</v>
      </c>
      <c r="AB2918" s="15" t="n">
        <f aca="false">(P2918="Month-to-month")+(I2918="Fiber optic")+(R2918="Electronic check")+(F2918&lt;=12)+(M2918="No")+(J2918="No")</f>
        <v>1</v>
      </c>
      <c r="AC2918" s="15" t="str">
        <f aca="false">IF(AB2918&gt;=5,"High",IF(AB2918&gt;=3,"Medium","Low"))</f>
        <v>Low</v>
      </c>
    </row>
    <row r="2919" customFormat="false" ht="15" hidden="false" customHeight="false" outlineLevel="0" collapsed="false">
      <c r="A2919" s="15" t="s">
        <v>3016</v>
      </c>
      <c r="B2919" s="15" t="s">
        <v>98</v>
      </c>
      <c r="C2919" s="15" t="n">
        <v>0</v>
      </c>
      <c r="D2919" s="15" t="s">
        <v>26</v>
      </c>
      <c r="E2919" s="15" t="s">
        <v>26</v>
      </c>
      <c r="F2919" s="15" t="n">
        <v>68</v>
      </c>
      <c r="G2919" s="15" t="s">
        <v>26</v>
      </c>
      <c r="H2919" s="15" t="s">
        <v>24</v>
      </c>
      <c r="I2919" s="15" t="s">
        <v>24</v>
      </c>
      <c r="J2919" s="15" t="s">
        <v>28</v>
      </c>
      <c r="K2919" s="15" t="s">
        <v>28</v>
      </c>
      <c r="L2919" s="15" t="s">
        <v>28</v>
      </c>
      <c r="M2919" s="15" t="s">
        <v>28</v>
      </c>
      <c r="N2919" s="15" t="s">
        <v>28</v>
      </c>
      <c r="O2919" s="15" t="s">
        <v>28</v>
      </c>
      <c r="P2919" s="15" t="s">
        <v>29</v>
      </c>
      <c r="Q2919" s="15" t="s">
        <v>26</v>
      </c>
      <c r="R2919" s="15" t="s">
        <v>19</v>
      </c>
      <c r="S2919" s="18" t="n">
        <v>19.95</v>
      </c>
      <c r="T2919" s="15" t="n">
        <v>1303.25</v>
      </c>
      <c r="U2919" s="15" t="s">
        <v>24</v>
      </c>
      <c r="V2919" s="18" t="n">
        <f aca="false">IF(ISNUMBER(T2919),T2919,0)</f>
        <v>1303.25</v>
      </c>
      <c r="W2919" s="15" t="n">
        <f aca="false">IF(U2919="Yes",1,0)</f>
        <v>0</v>
      </c>
      <c r="X2919" s="15" t="str">
        <f aca="false">IF(F2919&lt;=12,"0-12 months",IF(F2919&lt;=24,"13-24 months",IF(F2919&lt;=48,"25-48 months","49-72 months")))</f>
        <v>49-72 months</v>
      </c>
      <c r="Y2919" s="15" t="str">
        <f aca="false">IF(C2919=1,"Yes","No")</f>
        <v>No</v>
      </c>
      <c r="Z2919" s="15" t="n">
        <f aca="false">COUNTIF(J2919:O2919,"Yes")</f>
        <v>0</v>
      </c>
      <c r="AA2919" s="18" t="n">
        <f aca="false">S2919*W2919</f>
        <v>0</v>
      </c>
      <c r="AB2919" s="15" t="n">
        <f aca="false">(P2919="Month-to-month")+(I2919="Fiber optic")+(R2919="Electronic check")+(F2919&lt;=12)+(M2919="No")+(J2919="No")</f>
        <v>0</v>
      </c>
      <c r="AC2919" s="15" t="str">
        <f aca="false">IF(AB2919&gt;=5,"High",IF(AB2919&gt;=3,"Medium","Low"))</f>
        <v>Low</v>
      </c>
    </row>
    <row r="2920" customFormat="false" ht="15" hidden="false" customHeight="false" outlineLevel="0" collapsed="false">
      <c r="A2920" s="15" t="s">
        <v>3017</v>
      </c>
      <c r="B2920" s="15" t="s">
        <v>98</v>
      </c>
      <c r="C2920" s="15" t="n">
        <v>1</v>
      </c>
      <c r="D2920" s="15" t="s">
        <v>26</v>
      </c>
      <c r="E2920" s="15" t="s">
        <v>24</v>
      </c>
      <c r="F2920" s="15" t="n">
        <v>8</v>
      </c>
      <c r="G2920" s="15" t="s">
        <v>24</v>
      </c>
      <c r="H2920" s="15" t="s">
        <v>95</v>
      </c>
      <c r="I2920" s="15" t="s">
        <v>96</v>
      </c>
      <c r="J2920" s="15" t="s">
        <v>24</v>
      </c>
      <c r="K2920" s="15" t="s">
        <v>26</v>
      </c>
      <c r="L2920" s="15" t="s">
        <v>26</v>
      </c>
      <c r="M2920" s="15" t="s">
        <v>24</v>
      </c>
      <c r="N2920" s="15" t="s">
        <v>24</v>
      </c>
      <c r="O2920" s="15" t="s">
        <v>26</v>
      </c>
      <c r="P2920" s="15" t="s">
        <v>25</v>
      </c>
      <c r="Q2920" s="15" t="s">
        <v>26</v>
      </c>
      <c r="R2920" s="15" t="s">
        <v>17</v>
      </c>
      <c r="S2920" s="18" t="n">
        <v>43.35</v>
      </c>
      <c r="T2920" s="15" t="n">
        <v>371.4</v>
      </c>
      <c r="U2920" s="15" t="s">
        <v>24</v>
      </c>
      <c r="V2920" s="18" t="n">
        <f aca="false">IF(ISNUMBER(T2920),T2920,0)</f>
        <v>371.4</v>
      </c>
      <c r="W2920" s="15" t="n">
        <f aca="false">IF(U2920="Yes",1,0)</f>
        <v>0</v>
      </c>
      <c r="X2920" s="15" t="str">
        <f aca="false">IF(F2920&lt;=12,"0-12 months",IF(F2920&lt;=24,"13-24 months",IF(F2920&lt;=48,"25-48 months","49-72 months")))</f>
        <v>0-12 months</v>
      </c>
      <c r="Y2920" s="15" t="str">
        <f aca="false">IF(C2920=1,"Yes","No")</f>
        <v>Yes</v>
      </c>
      <c r="Z2920" s="15" t="n">
        <f aca="false">COUNTIF(J2920:O2920,"Yes")</f>
        <v>3</v>
      </c>
      <c r="AA2920" s="18" t="n">
        <f aca="false">S2920*W2920</f>
        <v>0</v>
      </c>
      <c r="AB2920" s="15" t="n">
        <f aca="false">(P2920="Month-to-month")+(I2920="Fiber optic")+(R2920="Electronic check")+(F2920&lt;=12)+(M2920="No")+(J2920="No")</f>
        <v>4</v>
      </c>
      <c r="AC2920" s="15" t="str">
        <f aca="false">IF(AB2920&gt;=5,"High",IF(AB2920&gt;=3,"Medium","Low"))</f>
        <v>Medium</v>
      </c>
    </row>
    <row r="2921" customFormat="false" ht="15" hidden="false" customHeight="false" outlineLevel="0" collapsed="false">
      <c r="A2921" s="15" t="s">
        <v>3018</v>
      </c>
      <c r="B2921" s="15" t="s">
        <v>98</v>
      </c>
      <c r="C2921" s="15" t="n">
        <v>0</v>
      </c>
      <c r="D2921" s="15" t="s">
        <v>26</v>
      </c>
      <c r="E2921" s="15" t="s">
        <v>24</v>
      </c>
      <c r="F2921" s="15" t="n">
        <v>49</v>
      </c>
      <c r="G2921" s="15" t="s">
        <v>24</v>
      </c>
      <c r="H2921" s="15" t="s">
        <v>95</v>
      </c>
      <c r="I2921" s="15" t="s">
        <v>96</v>
      </c>
      <c r="J2921" s="15" t="s">
        <v>24</v>
      </c>
      <c r="K2921" s="15" t="s">
        <v>26</v>
      </c>
      <c r="L2921" s="15" t="s">
        <v>24</v>
      </c>
      <c r="M2921" s="15" t="s">
        <v>24</v>
      </c>
      <c r="N2921" s="15" t="s">
        <v>26</v>
      </c>
      <c r="O2921" s="15" t="s">
        <v>26</v>
      </c>
      <c r="P2921" s="15" t="s">
        <v>29</v>
      </c>
      <c r="Q2921" s="15" t="s">
        <v>24</v>
      </c>
      <c r="R2921" s="15" t="s">
        <v>21</v>
      </c>
      <c r="S2921" s="18" t="n">
        <v>49.65</v>
      </c>
      <c r="T2921" s="15" t="n">
        <v>2409.9</v>
      </c>
      <c r="U2921" s="15" t="s">
        <v>24</v>
      </c>
      <c r="V2921" s="18" t="n">
        <f aca="false">IF(ISNUMBER(T2921),T2921,0)</f>
        <v>2409.9</v>
      </c>
      <c r="W2921" s="15" t="n">
        <f aca="false">IF(U2921="Yes",1,0)</f>
        <v>0</v>
      </c>
      <c r="X2921" s="15" t="str">
        <f aca="false">IF(F2921&lt;=12,"0-12 months",IF(F2921&lt;=24,"13-24 months",IF(F2921&lt;=48,"25-48 months","49-72 months")))</f>
        <v>49-72 months</v>
      </c>
      <c r="Y2921" s="15" t="str">
        <f aca="false">IF(C2921=1,"Yes","No")</f>
        <v>No</v>
      </c>
      <c r="Z2921" s="15" t="n">
        <f aca="false">COUNTIF(J2921:O2921,"Yes")</f>
        <v>3</v>
      </c>
      <c r="AA2921" s="18" t="n">
        <f aca="false">S2921*W2921</f>
        <v>0</v>
      </c>
      <c r="AB2921" s="15" t="n">
        <f aca="false">(P2921="Month-to-month")+(I2921="Fiber optic")+(R2921="Electronic check")+(F2921&lt;=12)+(M2921="No")+(J2921="No")</f>
        <v>2</v>
      </c>
      <c r="AC2921" s="15" t="str">
        <f aca="false">IF(AB2921&gt;=5,"High",IF(AB2921&gt;=3,"Medium","Low"))</f>
        <v>Low</v>
      </c>
    </row>
    <row r="2922" customFormat="false" ht="15" hidden="false" customHeight="false" outlineLevel="0" collapsed="false">
      <c r="A2922" s="15" t="s">
        <v>3019</v>
      </c>
      <c r="B2922" s="15" t="s">
        <v>94</v>
      </c>
      <c r="C2922" s="15" t="n">
        <v>0</v>
      </c>
      <c r="D2922" s="15" t="s">
        <v>26</v>
      </c>
      <c r="E2922" s="15" t="s">
        <v>24</v>
      </c>
      <c r="F2922" s="15" t="n">
        <v>72</v>
      </c>
      <c r="G2922" s="15" t="s">
        <v>26</v>
      </c>
      <c r="H2922" s="15" t="s">
        <v>24</v>
      </c>
      <c r="I2922" s="15" t="s">
        <v>96</v>
      </c>
      <c r="J2922" s="15" t="s">
        <v>26</v>
      </c>
      <c r="K2922" s="15" t="s">
        <v>26</v>
      </c>
      <c r="L2922" s="15" t="s">
        <v>26</v>
      </c>
      <c r="M2922" s="15" t="s">
        <v>26</v>
      </c>
      <c r="N2922" s="15" t="s">
        <v>26</v>
      </c>
      <c r="O2922" s="15" t="s">
        <v>26</v>
      </c>
      <c r="P2922" s="15" t="s">
        <v>29</v>
      </c>
      <c r="Q2922" s="15" t="s">
        <v>24</v>
      </c>
      <c r="R2922" s="15" t="s">
        <v>17</v>
      </c>
      <c r="S2922" s="18" t="n">
        <v>85.1</v>
      </c>
      <c r="T2922" s="15" t="n">
        <v>6155.4</v>
      </c>
      <c r="U2922" s="15" t="s">
        <v>24</v>
      </c>
      <c r="V2922" s="18" t="n">
        <f aca="false">IF(ISNUMBER(T2922),T2922,0)</f>
        <v>6155.4</v>
      </c>
      <c r="W2922" s="15" t="n">
        <f aca="false">IF(U2922="Yes",1,0)</f>
        <v>0</v>
      </c>
      <c r="X2922" s="15" t="str">
        <f aca="false">IF(F2922&lt;=12,"0-12 months",IF(F2922&lt;=24,"13-24 months",IF(F2922&lt;=48,"25-48 months","49-72 months")))</f>
        <v>49-72 months</v>
      </c>
      <c r="Y2922" s="15" t="str">
        <f aca="false">IF(C2922=1,"Yes","No")</f>
        <v>No</v>
      </c>
      <c r="Z2922" s="15" t="n">
        <f aca="false">COUNTIF(J2922:O2922,"Yes")</f>
        <v>6</v>
      </c>
      <c r="AA2922" s="18" t="n">
        <f aca="false">S2922*W2922</f>
        <v>0</v>
      </c>
      <c r="AB2922" s="15" t="n">
        <f aca="false">(P2922="Month-to-month")+(I2922="Fiber optic")+(R2922="Electronic check")+(F2922&lt;=12)+(M2922="No")+(J2922="No")</f>
        <v>0</v>
      </c>
      <c r="AC2922" s="15" t="str">
        <f aca="false">IF(AB2922&gt;=5,"High",IF(AB2922&gt;=3,"Medium","Low"))</f>
        <v>Low</v>
      </c>
    </row>
    <row r="2923" customFormat="false" ht="15" hidden="false" customHeight="false" outlineLevel="0" collapsed="false">
      <c r="A2923" s="15" t="s">
        <v>3020</v>
      </c>
      <c r="B2923" s="15" t="s">
        <v>98</v>
      </c>
      <c r="C2923" s="15" t="n">
        <v>0</v>
      </c>
      <c r="D2923" s="15" t="s">
        <v>24</v>
      </c>
      <c r="E2923" s="15" t="s">
        <v>24</v>
      </c>
      <c r="F2923" s="15" t="n">
        <v>9</v>
      </c>
      <c r="G2923" s="15" t="s">
        <v>26</v>
      </c>
      <c r="H2923" s="15" t="s">
        <v>26</v>
      </c>
      <c r="I2923" s="15" t="s">
        <v>102</v>
      </c>
      <c r="J2923" s="15" t="s">
        <v>24</v>
      </c>
      <c r="K2923" s="15" t="s">
        <v>24</v>
      </c>
      <c r="L2923" s="15" t="s">
        <v>24</v>
      </c>
      <c r="M2923" s="15" t="s">
        <v>24</v>
      </c>
      <c r="N2923" s="15" t="s">
        <v>26</v>
      </c>
      <c r="O2923" s="15" t="s">
        <v>26</v>
      </c>
      <c r="P2923" s="15" t="s">
        <v>25</v>
      </c>
      <c r="Q2923" s="15" t="s">
        <v>26</v>
      </c>
      <c r="R2923" s="15" t="s">
        <v>15</v>
      </c>
      <c r="S2923" s="18" t="n">
        <v>95.5</v>
      </c>
      <c r="T2923" s="15" t="n">
        <v>829.1</v>
      </c>
      <c r="U2923" s="15" t="s">
        <v>26</v>
      </c>
      <c r="V2923" s="18" t="n">
        <f aca="false">IF(ISNUMBER(T2923),T2923,0)</f>
        <v>829.1</v>
      </c>
      <c r="W2923" s="15" t="n">
        <f aca="false">IF(U2923="Yes",1,0)</f>
        <v>1</v>
      </c>
      <c r="X2923" s="15" t="str">
        <f aca="false">IF(F2923&lt;=12,"0-12 months",IF(F2923&lt;=24,"13-24 months",IF(F2923&lt;=48,"25-48 months","49-72 months")))</f>
        <v>0-12 months</v>
      </c>
      <c r="Y2923" s="15" t="str">
        <f aca="false">IF(C2923=1,"Yes","No")</f>
        <v>No</v>
      </c>
      <c r="Z2923" s="15" t="n">
        <f aca="false">COUNTIF(J2923:O2923,"Yes")</f>
        <v>2</v>
      </c>
      <c r="AA2923" s="18" t="n">
        <f aca="false">S2923*W2923</f>
        <v>95.5</v>
      </c>
      <c r="AB2923" s="15" t="n">
        <f aca="false">(P2923="Month-to-month")+(I2923="Fiber optic")+(R2923="Electronic check")+(F2923&lt;=12)+(M2923="No")+(J2923="No")</f>
        <v>6</v>
      </c>
      <c r="AC2923" s="15" t="str">
        <f aca="false">IF(AB2923&gt;=5,"High",IF(AB2923&gt;=3,"Medium","Low"))</f>
        <v>High</v>
      </c>
    </row>
    <row r="2924" customFormat="false" ht="15" hidden="false" customHeight="false" outlineLevel="0" collapsed="false">
      <c r="A2924" s="15" t="s">
        <v>3021</v>
      </c>
      <c r="B2924" s="15" t="s">
        <v>94</v>
      </c>
      <c r="C2924" s="15" t="n">
        <v>0</v>
      </c>
      <c r="D2924" s="15" t="s">
        <v>26</v>
      </c>
      <c r="E2924" s="15" t="s">
        <v>24</v>
      </c>
      <c r="F2924" s="15" t="n">
        <v>28</v>
      </c>
      <c r="G2924" s="15" t="s">
        <v>26</v>
      </c>
      <c r="H2924" s="15" t="s">
        <v>24</v>
      </c>
      <c r="I2924" s="15" t="s">
        <v>102</v>
      </c>
      <c r="J2924" s="15" t="s">
        <v>26</v>
      </c>
      <c r="K2924" s="15" t="s">
        <v>24</v>
      </c>
      <c r="L2924" s="15" t="s">
        <v>24</v>
      </c>
      <c r="M2924" s="15" t="s">
        <v>24</v>
      </c>
      <c r="N2924" s="15" t="s">
        <v>26</v>
      </c>
      <c r="O2924" s="15" t="s">
        <v>26</v>
      </c>
      <c r="P2924" s="15" t="s">
        <v>25</v>
      </c>
      <c r="Q2924" s="15" t="s">
        <v>26</v>
      </c>
      <c r="R2924" s="15" t="s">
        <v>17</v>
      </c>
      <c r="S2924" s="18" t="n">
        <v>92.35</v>
      </c>
      <c r="T2924" s="15" t="n">
        <v>2602.9</v>
      </c>
      <c r="U2924" s="15" t="s">
        <v>26</v>
      </c>
      <c r="V2924" s="18" t="n">
        <f aca="false">IF(ISNUMBER(T2924),T2924,0)</f>
        <v>2602.9</v>
      </c>
      <c r="W2924" s="15" t="n">
        <f aca="false">IF(U2924="Yes",1,0)</f>
        <v>1</v>
      </c>
      <c r="X2924" s="15" t="str">
        <f aca="false">IF(F2924&lt;=12,"0-12 months",IF(F2924&lt;=24,"13-24 months",IF(F2924&lt;=48,"25-48 months","49-72 months")))</f>
        <v>25-48 months</v>
      </c>
      <c r="Y2924" s="15" t="str">
        <f aca="false">IF(C2924=1,"Yes","No")</f>
        <v>No</v>
      </c>
      <c r="Z2924" s="15" t="n">
        <f aca="false">COUNTIF(J2924:O2924,"Yes")</f>
        <v>3</v>
      </c>
      <c r="AA2924" s="18" t="n">
        <f aca="false">S2924*W2924</f>
        <v>92.35</v>
      </c>
      <c r="AB2924" s="15" t="n">
        <f aca="false">(P2924="Month-to-month")+(I2924="Fiber optic")+(R2924="Electronic check")+(F2924&lt;=12)+(M2924="No")+(J2924="No")</f>
        <v>3</v>
      </c>
      <c r="AC2924" s="15" t="str">
        <f aca="false">IF(AB2924&gt;=5,"High",IF(AB2924&gt;=3,"Medium","Low"))</f>
        <v>Medium</v>
      </c>
    </row>
    <row r="2925" customFormat="false" ht="15" hidden="false" customHeight="false" outlineLevel="0" collapsed="false">
      <c r="A2925" s="15" t="s">
        <v>3022</v>
      </c>
      <c r="B2925" s="15" t="s">
        <v>98</v>
      </c>
      <c r="C2925" s="15" t="n">
        <v>0</v>
      </c>
      <c r="D2925" s="15" t="s">
        <v>24</v>
      </c>
      <c r="E2925" s="15" t="s">
        <v>24</v>
      </c>
      <c r="F2925" s="15" t="n">
        <v>54</v>
      </c>
      <c r="G2925" s="15" t="s">
        <v>26</v>
      </c>
      <c r="H2925" s="15" t="s">
        <v>24</v>
      </c>
      <c r="I2925" s="15" t="s">
        <v>102</v>
      </c>
      <c r="J2925" s="15" t="s">
        <v>26</v>
      </c>
      <c r="K2925" s="15" t="s">
        <v>24</v>
      </c>
      <c r="L2925" s="15" t="s">
        <v>26</v>
      </c>
      <c r="M2925" s="15" t="s">
        <v>24</v>
      </c>
      <c r="N2925" s="15" t="s">
        <v>26</v>
      </c>
      <c r="O2925" s="15" t="s">
        <v>24</v>
      </c>
      <c r="P2925" s="15" t="s">
        <v>25</v>
      </c>
      <c r="Q2925" s="15" t="s">
        <v>24</v>
      </c>
      <c r="R2925" s="15" t="s">
        <v>17</v>
      </c>
      <c r="S2925" s="18" t="n">
        <v>89.8</v>
      </c>
      <c r="T2925" s="15" t="n">
        <v>4667</v>
      </c>
      <c r="U2925" s="15" t="s">
        <v>24</v>
      </c>
      <c r="V2925" s="18" t="n">
        <f aca="false">IF(ISNUMBER(T2925),T2925,0)</f>
        <v>4667</v>
      </c>
      <c r="W2925" s="15" t="n">
        <f aca="false">IF(U2925="Yes",1,0)</f>
        <v>0</v>
      </c>
      <c r="X2925" s="15" t="str">
        <f aca="false">IF(F2925&lt;=12,"0-12 months",IF(F2925&lt;=24,"13-24 months",IF(F2925&lt;=48,"25-48 months","49-72 months")))</f>
        <v>49-72 months</v>
      </c>
      <c r="Y2925" s="15" t="str">
        <f aca="false">IF(C2925=1,"Yes","No")</f>
        <v>No</v>
      </c>
      <c r="Z2925" s="15" t="n">
        <f aca="false">COUNTIF(J2925:O2925,"Yes")</f>
        <v>3</v>
      </c>
      <c r="AA2925" s="18" t="n">
        <f aca="false">S2925*W2925</f>
        <v>0</v>
      </c>
      <c r="AB2925" s="15" t="n">
        <f aca="false">(P2925="Month-to-month")+(I2925="Fiber optic")+(R2925="Electronic check")+(F2925&lt;=12)+(M2925="No")+(J2925="No")</f>
        <v>3</v>
      </c>
      <c r="AC2925" s="15" t="str">
        <f aca="false">IF(AB2925&gt;=5,"High",IF(AB2925&gt;=3,"Medium","Low"))</f>
        <v>Medium</v>
      </c>
    </row>
    <row r="2926" customFormat="false" ht="15" hidden="false" customHeight="false" outlineLevel="0" collapsed="false">
      <c r="A2926" s="15" t="s">
        <v>3023</v>
      </c>
      <c r="B2926" s="15" t="s">
        <v>98</v>
      </c>
      <c r="C2926" s="15" t="n">
        <v>0</v>
      </c>
      <c r="D2926" s="15" t="s">
        <v>24</v>
      </c>
      <c r="E2926" s="15" t="s">
        <v>24</v>
      </c>
      <c r="F2926" s="15" t="n">
        <v>11</v>
      </c>
      <c r="G2926" s="15" t="s">
        <v>26</v>
      </c>
      <c r="H2926" s="15" t="s">
        <v>24</v>
      </c>
      <c r="I2926" s="15" t="s">
        <v>102</v>
      </c>
      <c r="J2926" s="15" t="s">
        <v>24</v>
      </c>
      <c r="K2926" s="15" t="s">
        <v>26</v>
      </c>
      <c r="L2926" s="15" t="s">
        <v>24</v>
      </c>
      <c r="M2926" s="15" t="s">
        <v>24</v>
      </c>
      <c r="N2926" s="15" t="s">
        <v>24</v>
      </c>
      <c r="O2926" s="15" t="s">
        <v>24</v>
      </c>
      <c r="P2926" s="15" t="s">
        <v>25</v>
      </c>
      <c r="Q2926" s="15" t="s">
        <v>26</v>
      </c>
      <c r="R2926" s="15" t="s">
        <v>15</v>
      </c>
      <c r="S2926" s="18" t="n">
        <v>74.55</v>
      </c>
      <c r="T2926" s="15" t="n">
        <v>824.75</v>
      </c>
      <c r="U2926" s="15" t="s">
        <v>26</v>
      </c>
      <c r="V2926" s="18" t="n">
        <f aca="false">IF(ISNUMBER(T2926),T2926,0)</f>
        <v>824.75</v>
      </c>
      <c r="W2926" s="15" t="n">
        <f aca="false">IF(U2926="Yes",1,0)</f>
        <v>1</v>
      </c>
      <c r="X2926" s="15" t="str">
        <f aca="false">IF(F2926&lt;=12,"0-12 months",IF(F2926&lt;=24,"13-24 months",IF(F2926&lt;=48,"25-48 months","49-72 months")))</f>
        <v>0-12 months</v>
      </c>
      <c r="Y2926" s="15" t="str">
        <f aca="false">IF(C2926=1,"Yes","No")</f>
        <v>No</v>
      </c>
      <c r="Z2926" s="15" t="n">
        <f aca="false">COUNTIF(J2926:O2926,"Yes")</f>
        <v>1</v>
      </c>
      <c r="AA2926" s="18" t="n">
        <f aca="false">S2926*W2926</f>
        <v>74.55</v>
      </c>
      <c r="AB2926" s="15" t="n">
        <f aca="false">(P2926="Month-to-month")+(I2926="Fiber optic")+(R2926="Electronic check")+(F2926&lt;=12)+(M2926="No")+(J2926="No")</f>
        <v>6</v>
      </c>
      <c r="AC2926" s="15" t="str">
        <f aca="false">IF(AB2926&gt;=5,"High",IF(AB2926&gt;=3,"Medium","Low"))</f>
        <v>High</v>
      </c>
    </row>
    <row r="2927" customFormat="false" ht="15" hidden="false" customHeight="false" outlineLevel="0" collapsed="false">
      <c r="A2927" s="15" t="s">
        <v>3024</v>
      </c>
      <c r="B2927" s="15" t="s">
        <v>94</v>
      </c>
      <c r="C2927" s="15" t="n">
        <v>0</v>
      </c>
      <c r="D2927" s="15" t="s">
        <v>26</v>
      </c>
      <c r="E2927" s="15" t="s">
        <v>26</v>
      </c>
      <c r="F2927" s="15" t="n">
        <v>50</v>
      </c>
      <c r="G2927" s="15" t="s">
        <v>26</v>
      </c>
      <c r="H2927" s="15" t="s">
        <v>24</v>
      </c>
      <c r="I2927" s="15" t="s">
        <v>102</v>
      </c>
      <c r="J2927" s="15" t="s">
        <v>24</v>
      </c>
      <c r="K2927" s="15" t="s">
        <v>24</v>
      </c>
      <c r="L2927" s="15" t="s">
        <v>26</v>
      </c>
      <c r="M2927" s="15" t="s">
        <v>26</v>
      </c>
      <c r="N2927" s="15" t="s">
        <v>26</v>
      </c>
      <c r="O2927" s="15" t="s">
        <v>26</v>
      </c>
      <c r="P2927" s="15" t="s">
        <v>27</v>
      </c>
      <c r="Q2927" s="15" t="s">
        <v>24</v>
      </c>
      <c r="R2927" s="15" t="s">
        <v>17</v>
      </c>
      <c r="S2927" s="18" t="n">
        <v>103.05</v>
      </c>
      <c r="T2927" s="15" t="n">
        <v>5153.5</v>
      </c>
      <c r="U2927" s="15" t="s">
        <v>24</v>
      </c>
      <c r="V2927" s="18" t="n">
        <f aca="false">IF(ISNUMBER(T2927),T2927,0)</f>
        <v>5153.5</v>
      </c>
      <c r="W2927" s="15" t="n">
        <f aca="false">IF(U2927="Yes",1,0)</f>
        <v>0</v>
      </c>
      <c r="X2927" s="15" t="str">
        <f aca="false">IF(F2927&lt;=12,"0-12 months",IF(F2927&lt;=24,"13-24 months",IF(F2927&lt;=48,"25-48 months","49-72 months")))</f>
        <v>49-72 months</v>
      </c>
      <c r="Y2927" s="15" t="str">
        <f aca="false">IF(C2927=1,"Yes","No")</f>
        <v>No</v>
      </c>
      <c r="Z2927" s="15" t="n">
        <f aca="false">COUNTIF(J2927:O2927,"Yes")</f>
        <v>4</v>
      </c>
      <c r="AA2927" s="18" t="n">
        <f aca="false">S2927*W2927</f>
        <v>0</v>
      </c>
      <c r="AB2927" s="15" t="n">
        <f aca="false">(P2927="Month-to-month")+(I2927="Fiber optic")+(R2927="Electronic check")+(F2927&lt;=12)+(M2927="No")+(J2927="No")</f>
        <v>2</v>
      </c>
      <c r="AC2927" s="15" t="str">
        <f aca="false">IF(AB2927&gt;=5,"High",IF(AB2927&gt;=3,"Medium","Low"))</f>
        <v>Low</v>
      </c>
    </row>
    <row r="2928" customFormat="false" ht="15" hidden="false" customHeight="false" outlineLevel="0" collapsed="false">
      <c r="A2928" s="15" t="s">
        <v>3025</v>
      </c>
      <c r="B2928" s="15" t="s">
        <v>94</v>
      </c>
      <c r="C2928" s="15" t="n">
        <v>0</v>
      </c>
      <c r="D2928" s="15" t="s">
        <v>26</v>
      </c>
      <c r="E2928" s="15" t="s">
        <v>24</v>
      </c>
      <c r="F2928" s="15" t="n">
        <v>69</v>
      </c>
      <c r="G2928" s="15" t="s">
        <v>26</v>
      </c>
      <c r="H2928" s="15" t="s">
        <v>26</v>
      </c>
      <c r="I2928" s="15" t="s">
        <v>102</v>
      </c>
      <c r="J2928" s="15" t="s">
        <v>26</v>
      </c>
      <c r="K2928" s="15" t="s">
        <v>26</v>
      </c>
      <c r="L2928" s="15" t="s">
        <v>26</v>
      </c>
      <c r="M2928" s="15" t="s">
        <v>26</v>
      </c>
      <c r="N2928" s="15" t="s">
        <v>26</v>
      </c>
      <c r="O2928" s="15" t="s">
        <v>26</v>
      </c>
      <c r="P2928" s="15" t="s">
        <v>29</v>
      </c>
      <c r="Q2928" s="15" t="s">
        <v>26</v>
      </c>
      <c r="R2928" s="15" t="s">
        <v>15</v>
      </c>
      <c r="S2928" s="18" t="n">
        <v>116</v>
      </c>
      <c r="T2928" s="15" t="n">
        <v>8182.85</v>
      </c>
      <c r="U2928" s="15" t="s">
        <v>24</v>
      </c>
      <c r="V2928" s="18" t="n">
        <f aca="false">IF(ISNUMBER(T2928),T2928,0)</f>
        <v>8182.85</v>
      </c>
      <c r="W2928" s="15" t="n">
        <f aca="false">IF(U2928="Yes",1,0)</f>
        <v>0</v>
      </c>
      <c r="X2928" s="15" t="str">
        <f aca="false">IF(F2928&lt;=12,"0-12 months",IF(F2928&lt;=24,"13-24 months",IF(F2928&lt;=48,"25-48 months","49-72 months")))</f>
        <v>49-72 months</v>
      </c>
      <c r="Y2928" s="15" t="str">
        <f aca="false">IF(C2928=1,"Yes","No")</f>
        <v>No</v>
      </c>
      <c r="Z2928" s="15" t="n">
        <f aca="false">COUNTIF(J2928:O2928,"Yes")</f>
        <v>6</v>
      </c>
      <c r="AA2928" s="18" t="n">
        <f aca="false">S2928*W2928</f>
        <v>0</v>
      </c>
      <c r="AB2928" s="15" t="n">
        <f aca="false">(P2928="Month-to-month")+(I2928="Fiber optic")+(R2928="Electronic check")+(F2928&lt;=12)+(M2928="No")+(J2928="No")</f>
        <v>2</v>
      </c>
      <c r="AC2928" s="15" t="str">
        <f aca="false">IF(AB2928&gt;=5,"High",IF(AB2928&gt;=3,"Medium","Low"))</f>
        <v>Low</v>
      </c>
    </row>
    <row r="2929" customFormat="false" ht="15" hidden="false" customHeight="false" outlineLevel="0" collapsed="false">
      <c r="A2929" s="15" t="s">
        <v>3026</v>
      </c>
      <c r="B2929" s="15" t="s">
        <v>98</v>
      </c>
      <c r="C2929" s="15" t="n">
        <v>0</v>
      </c>
      <c r="D2929" s="15" t="s">
        <v>24</v>
      </c>
      <c r="E2929" s="15" t="s">
        <v>24</v>
      </c>
      <c r="F2929" s="15" t="n">
        <v>1</v>
      </c>
      <c r="G2929" s="15" t="s">
        <v>26</v>
      </c>
      <c r="H2929" s="15" t="s">
        <v>24</v>
      </c>
      <c r="I2929" s="15" t="s">
        <v>102</v>
      </c>
      <c r="J2929" s="15" t="s">
        <v>24</v>
      </c>
      <c r="K2929" s="15" t="s">
        <v>24</v>
      </c>
      <c r="L2929" s="15" t="s">
        <v>24</v>
      </c>
      <c r="M2929" s="15" t="s">
        <v>24</v>
      </c>
      <c r="N2929" s="15" t="s">
        <v>24</v>
      </c>
      <c r="O2929" s="15" t="s">
        <v>24</v>
      </c>
      <c r="P2929" s="15" t="s">
        <v>25</v>
      </c>
      <c r="Q2929" s="15" t="s">
        <v>26</v>
      </c>
      <c r="R2929" s="15" t="s">
        <v>15</v>
      </c>
      <c r="S2929" s="18" t="n">
        <v>69.9</v>
      </c>
      <c r="T2929" s="15" t="n">
        <v>69.9</v>
      </c>
      <c r="U2929" s="15" t="s">
        <v>24</v>
      </c>
      <c r="V2929" s="18" t="n">
        <f aca="false">IF(ISNUMBER(T2929),T2929,0)</f>
        <v>69.9</v>
      </c>
      <c r="W2929" s="15" t="n">
        <f aca="false">IF(U2929="Yes",1,0)</f>
        <v>0</v>
      </c>
      <c r="X2929" s="15" t="str">
        <f aca="false">IF(F2929&lt;=12,"0-12 months",IF(F2929&lt;=24,"13-24 months",IF(F2929&lt;=48,"25-48 months","49-72 months")))</f>
        <v>0-12 months</v>
      </c>
      <c r="Y2929" s="15" t="str">
        <f aca="false">IF(C2929=1,"Yes","No")</f>
        <v>No</v>
      </c>
      <c r="Z2929" s="15" t="n">
        <f aca="false">COUNTIF(J2929:O2929,"Yes")</f>
        <v>0</v>
      </c>
      <c r="AA2929" s="18" t="n">
        <f aca="false">S2929*W2929</f>
        <v>0</v>
      </c>
      <c r="AB2929" s="15" t="n">
        <f aca="false">(P2929="Month-to-month")+(I2929="Fiber optic")+(R2929="Electronic check")+(F2929&lt;=12)+(M2929="No")+(J2929="No")</f>
        <v>6</v>
      </c>
      <c r="AC2929" s="15" t="str">
        <f aca="false">IF(AB2929&gt;=5,"High",IF(AB2929&gt;=3,"Medium","Low"))</f>
        <v>High</v>
      </c>
    </row>
    <row r="2930" customFormat="false" ht="15" hidden="false" customHeight="false" outlineLevel="0" collapsed="false">
      <c r="A2930" s="15" t="s">
        <v>3027</v>
      </c>
      <c r="B2930" s="15" t="s">
        <v>98</v>
      </c>
      <c r="C2930" s="15" t="n">
        <v>0</v>
      </c>
      <c r="D2930" s="15" t="s">
        <v>26</v>
      </c>
      <c r="E2930" s="15" t="s">
        <v>26</v>
      </c>
      <c r="F2930" s="15" t="n">
        <v>68</v>
      </c>
      <c r="G2930" s="15" t="s">
        <v>26</v>
      </c>
      <c r="H2930" s="15" t="s">
        <v>24</v>
      </c>
      <c r="I2930" s="15" t="s">
        <v>102</v>
      </c>
      <c r="J2930" s="15" t="s">
        <v>26</v>
      </c>
      <c r="K2930" s="15" t="s">
        <v>26</v>
      </c>
      <c r="L2930" s="15" t="s">
        <v>24</v>
      </c>
      <c r="M2930" s="15" t="s">
        <v>26</v>
      </c>
      <c r="N2930" s="15" t="s">
        <v>24</v>
      </c>
      <c r="O2930" s="15" t="s">
        <v>26</v>
      </c>
      <c r="P2930" s="15" t="s">
        <v>29</v>
      </c>
      <c r="Q2930" s="15" t="s">
        <v>24</v>
      </c>
      <c r="R2930" s="15" t="s">
        <v>19</v>
      </c>
      <c r="S2930" s="18" t="n">
        <v>95.1</v>
      </c>
      <c r="T2930" s="15" t="n">
        <v>6683.4</v>
      </c>
      <c r="U2930" s="15" t="s">
        <v>24</v>
      </c>
      <c r="V2930" s="18" t="n">
        <f aca="false">IF(ISNUMBER(T2930),T2930,0)</f>
        <v>6683.4</v>
      </c>
      <c r="W2930" s="15" t="n">
        <f aca="false">IF(U2930="Yes",1,0)</f>
        <v>0</v>
      </c>
      <c r="X2930" s="15" t="str">
        <f aca="false">IF(F2930&lt;=12,"0-12 months",IF(F2930&lt;=24,"13-24 months",IF(F2930&lt;=48,"25-48 months","49-72 months")))</f>
        <v>49-72 months</v>
      </c>
      <c r="Y2930" s="15" t="str">
        <f aca="false">IF(C2930=1,"Yes","No")</f>
        <v>No</v>
      </c>
      <c r="Z2930" s="15" t="n">
        <f aca="false">COUNTIF(J2930:O2930,"Yes")</f>
        <v>4</v>
      </c>
      <c r="AA2930" s="18" t="n">
        <f aca="false">S2930*W2930</f>
        <v>0</v>
      </c>
      <c r="AB2930" s="15" t="n">
        <f aca="false">(P2930="Month-to-month")+(I2930="Fiber optic")+(R2930="Electronic check")+(F2930&lt;=12)+(M2930="No")+(J2930="No")</f>
        <v>1</v>
      </c>
      <c r="AC2930" s="15" t="str">
        <f aca="false">IF(AB2930&gt;=5,"High",IF(AB2930&gt;=3,"Medium","Low"))</f>
        <v>Low</v>
      </c>
    </row>
    <row r="2931" customFormat="false" ht="15" hidden="false" customHeight="false" outlineLevel="0" collapsed="false">
      <c r="A2931" s="15" t="s">
        <v>3028</v>
      </c>
      <c r="B2931" s="15" t="s">
        <v>98</v>
      </c>
      <c r="C2931" s="15" t="n">
        <v>0</v>
      </c>
      <c r="D2931" s="15" t="s">
        <v>24</v>
      </c>
      <c r="E2931" s="15" t="s">
        <v>26</v>
      </c>
      <c r="F2931" s="15" t="n">
        <v>40</v>
      </c>
      <c r="G2931" s="15" t="s">
        <v>24</v>
      </c>
      <c r="H2931" s="15" t="s">
        <v>95</v>
      </c>
      <c r="I2931" s="15" t="s">
        <v>96</v>
      </c>
      <c r="J2931" s="15" t="s">
        <v>26</v>
      </c>
      <c r="K2931" s="15" t="s">
        <v>26</v>
      </c>
      <c r="L2931" s="15" t="s">
        <v>24</v>
      </c>
      <c r="M2931" s="15" t="s">
        <v>26</v>
      </c>
      <c r="N2931" s="15" t="s">
        <v>24</v>
      </c>
      <c r="O2931" s="15" t="s">
        <v>24</v>
      </c>
      <c r="P2931" s="15" t="s">
        <v>27</v>
      </c>
      <c r="Q2931" s="15" t="s">
        <v>24</v>
      </c>
      <c r="R2931" s="15" t="s">
        <v>17</v>
      </c>
      <c r="S2931" s="18" t="n">
        <v>40.25</v>
      </c>
      <c r="T2931" s="15" t="n">
        <v>1564.05</v>
      </c>
      <c r="U2931" s="15" t="s">
        <v>24</v>
      </c>
      <c r="V2931" s="18" t="n">
        <f aca="false">IF(ISNUMBER(T2931),T2931,0)</f>
        <v>1564.05</v>
      </c>
      <c r="W2931" s="15" t="n">
        <f aca="false">IF(U2931="Yes",1,0)</f>
        <v>0</v>
      </c>
      <c r="X2931" s="15" t="str">
        <f aca="false">IF(F2931&lt;=12,"0-12 months",IF(F2931&lt;=24,"13-24 months",IF(F2931&lt;=48,"25-48 months","49-72 months")))</f>
        <v>25-48 months</v>
      </c>
      <c r="Y2931" s="15" t="str">
        <f aca="false">IF(C2931=1,"Yes","No")</f>
        <v>No</v>
      </c>
      <c r="Z2931" s="15" t="n">
        <f aca="false">COUNTIF(J2931:O2931,"Yes")</f>
        <v>3</v>
      </c>
      <c r="AA2931" s="18" t="n">
        <f aca="false">S2931*W2931</f>
        <v>0</v>
      </c>
      <c r="AB2931" s="15" t="n">
        <f aca="false">(P2931="Month-to-month")+(I2931="Fiber optic")+(R2931="Electronic check")+(F2931&lt;=12)+(M2931="No")+(J2931="No")</f>
        <v>0</v>
      </c>
      <c r="AC2931" s="15" t="str">
        <f aca="false">IF(AB2931&gt;=5,"High",IF(AB2931&gt;=3,"Medium","Low"))</f>
        <v>Low</v>
      </c>
    </row>
    <row r="2932" customFormat="false" ht="15" hidden="false" customHeight="false" outlineLevel="0" collapsed="false">
      <c r="A2932" s="15" t="s">
        <v>3029</v>
      </c>
      <c r="B2932" s="15" t="s">
        <v>98</v>
      </c>
      <c r="C2932" s="15" t="n">
        <v>0</v>
      </c>
      <c r="D2932" s="15" t="s">
        <v>26</v>
      </c>
      <c r="E2932" s="15" t="s">
        <v>26</v>
      </c>
      <c r="F2932" s="15" t="n">
        <v>31</v>
      </c>
      <c r="G2932" s="15" t="s">
        <v>26</v>
      </c>
      <c r="H2932" s="15" t="s">
        <v>26</v>
      </c>
      <c r="I2932" s="15" t="s">
        <v>24</v>
      </c>
      <c r="J2932" s="15" t="s">
        <v>28</v>
      </c>
      <c r="K2932" s="15" t="s">
        <v>28</v>
      </c>
      <c r="L2932" s="15" t="s">
        <v>28</v>
      </c>
      <c r="M2932" s="15" t="s">
        <v>28</v>
      </c>
      <c r="N2932" s="15" t="s">
        <v>28</v>
      </c>
      <c r="O2932" s="15" t="s">
        <v>28</v>
      </c>
      <c r="P2932" s="15" t="s">
        <v>29</v>
      </c>
      <c r="Q2932" s="15" t="s">
        <v>24</v>
      </c>
      <c r="R2932" s="15" t="s">
        <v>17</v>
      </c>
      <c r="S2932" s="18" t="n">
        <v>25.75</v>
      </c>
      <c r="T2932" s="15" t="n">
        <v>755.6</v>
      </c>
      <c r="U2932" s="15" t="s">
        <v>24</v>
      </c>
      <c r="V2932" s="18" t="n">
        <f aca="false">IF(ISNUMBER(T2932),T2932,0)</f>
        <v>755.6</v>
      </c>
      <c r="W2932" s="15" t="n">
        <f aca="false">IF(U2932="Yes",1,0)</f>
        <v>0</v>
      </c>
      <c r="X2932" s="15" t="str">
        <f aca="false">IF(F2932&lt;=12,"0-12 months",IF(F2932&lt;=24,"13-24 months",IF(F2932&lt;=48,"25-48 months","49-72 months")))</f>
        <v>25-48 months</v>
      </c>
      <c r="Y2932" s="15" t="str">
        <f aca="false">IF(C2932=1,"Yes","No")</f>
        <v>No</v>
      </c>
      <c r="Z2932" s="15" t="n">
        <f aca="false">COUNTIF(J2932:O2932,"Yes")</f>
        <v>0</v>
      </c>
      <c r="AA2932" s="18" t="n">
        <f aca="false">S2932*W2932</f>
        <v>0</v>
      </c>
      <c r="AB2932" s="15" t="n">
        <f aca="false">(P2932="Month-to-month")+(I2932="Fiber optic")+(R2932="Electronic check")+(F2932&lt;=12)+(M2932="No")+(J2932="No")</f>
        <v>0</v>
      </c>
      <c r="AC2932" s="15" t="str">
        <f aca="false">IF(AB2932&gt;=5,"High",IF(AB2932&gt;=3,"Medium","Low"))</f>
        <v>Low</v>
      </c>
    </row>
    <row r="2933" customFormat="false" ht="15" hidden="false" customHeight="false" outlineLevel="0" collapsed="false">
      <c r="A2933" s="15" t="s">
        <v>3030</v>
      </c>
      <c r="B2933" s="15" t="s">
        <v>94</v>
      </c>
      <c r="C2933" s="15" t="n">
        <v>1</v>
      </c>
      <c r="D2933" s="15" t="s">
        <v>24</v>
      </c>
      <c r="E2933" s="15" t="s">
        <v>26</v>
      </c>
      <c r="F2933" s="15" t="n">
        <v>33</v>
      </c>
      <c r="G2933" s="15" t="s">
        <v>26</v>
      </c>
      <c r="H2933" s="15" t="s">
        <v>26</v>
      </c>
      <c r="I2933" s="15" t="s">
        <v>102</v>
      </c>
      <c r="J2933" s="15" t="s">
        <v>24</v>
      </c>
      <c r="K2933" s="15" t="s">
        <v>26</v>
      </c>
      <c r="L2933" s="15" t="s">
        <v>26</v>
      </c>
      <c r="M2933" s="15" t="s">
        <v>24</v>
      </c>
      <c r="N2933" s="15" t="s">
        <v>26</v>
      </c>
      <c r="O2933" s="15" t="s">
        <v>26</v>
      </c>
      <c r="P2933" s="15" t="s">
        <v>25</v>
      </c>
      <c r="Q2933" s="15" t="s">
        <v>26</v>
      </c>
      <c r="R2933" s="15" t="s">
        <v>19</v>
      </c>
      <c r="S2933" s="18" t="n">
        <v>105.35</v>
      </c>
      <c r="T2933" s="15" t="n">
        <v>3465.05</v>
      </c>
      <c r="U2933" s="15" t="s">
        <v>24</v>
      </c>
      <c r="V2933" s="18" t="n">
        <f aca="false">IF(ISNUMBER(T2933),T2933,0)</f>
        <v>3465.05</v>
      </c>
      <c r="W2933" s="15" t="n">
        <f aca="false">IF(U2933="Yes",1,0)</f>
        <v>0</v>
      </c>
      <c r="X2933" s="15" t="str">
        <f aca="false">IF(F2933&lt;=12,"0-12 months",IF(F2933&lt;=24,"13-24 months",IF(F2933&lt;=48,"25-48 months","49-72 months")))</f>
        <v>25-48 months</v>
      </c>
      <c r="Y2933" s="15" t="str">
        <f aca="false">IF(C2933=1,"Yes","No")</f>
        <v>Yes</v>
      </c>
      <c r="Z2933" s="15" t="n">
        <f aca="false">COUNTIF(J2933:O2933,"Yes")</f>
        <v>4</v>
      </c>
      <c r="AA2933" s="18" t="n">
        <f aca="false">S2933*W2933</f>
        <v>0</v>
      </c>
      <c r="AB2933" s="15" t="n">
        <f aca="false">(P2933="Month-to-month")+(I2933="Fiber optic")+(R2933="Electronic check")+(F2933&lt;=12)+(M2933="No")+(J2933="No")</f>
        <v>4</v>
      </c>
      <c r="AC2933" s="15" t="str">
        <f aca="false">IF(AB2933&gt;=5,"High",IF(AB2933&gt;=3,"Medium","Low"))</f>
        <v>Medium</v>
      </c>
    </row>
    <row r="2934" customFormat="false" ht="15" hidden="false" customHeight="false" outlineLevel="0" collapsed="false">
      <c r="A2934" s="15" t="s">
        <v>3031</v>
      </c>
      <c r="B2934" s="15" t="s">
        <v>98</v>
      </c>
      <c r="C2934" s="15" t="n">
        <v>1</v>
      </c>
      <c r="D2934" s="15" t="s">
        <v>26</v>
      </c>
      <c r="E2934" s="15" t="s">
        <v>24</v>
      </c>
      <c r="F2934" s="15" t="n">
        <v>55</v>
      </c>
      <c r="G2934" s="15" t="s">
        <v>26</v>
      </c>
      <c r="H2934" s="15" t="s">
        <v>26</v>
      </c>
      <c r="I2934" s="15" t="s">
        <v>102</v>
      </c>
      <c r="J2934" s="15" t="s">
        <v>24</v>
      </c>
      <c r="K2934" s="15" t="s">
        <v>26</v>
      </c>
      <c r="L2934" s="15" t="s">
        <v>26</v>
      </c>
      <c r="M2934" s="15" t="s">
        <v>26</v>
      </c>
      <c r="N2934" s="15" t="s">
        <v>26</v>
      </c>
      <c r="O2934" s="15" t="s">
        <v>26</v>
      </c>
      <c r="P2934" s="15" t="s">
        <v>29</v>
      </c>
      <c r="Q2934" s="15" t="s">
        <v>26</v>
      </c>
      <c r="R2934" s="15" t="s">
        <v>15</v>
      </c>
      <c r="S2934" s="18" t="n">
        <v>113.6</v>
      </c>
      <c r="T2934" s="15" t="n">
        <v>6292.7</v>
      </c>
      <c r="U2934" s="15" t="s">
        <v>24</v>
      </c>
      <c r="V2934" s="18" t="n">
        <f aca="false">IF(ISNUMBER(T2934),T2934,0)</f>
        <v>6292.7</v>
      </c>
      <c r="W2934" s="15" t="n">
        <f aca="false">IF(U2934="Yes",1,0)</f>
        <v>0</v>
      </c>
      <c r="X2934" s="15" t="str">
        <f aca="false">IF(F2934&lt;=12,"0-12 months",IF(F2934&lt;=24,"13-24 months",IF(F2934&lt;=48,"25-48 months","49-72 months")))</f>
        <v>49-72 months</v>
      </c>
      <c r="Y2934" s="15" t="str">
        <f aca="false">IF(C2934=1,"Yes","No")</f>
        <v>Yes</v>
      </c>
      <c r="Z2934" s="15" t="n">
        <f aca="false">COUNTIF(J2934:O2934,"Yes")</f>
        <v>5</v>
      </c>
      <c r="AA2934" s="18" t="n">
        <f aca="false">S2934*W2934</f>
        <v>0</v>
      </c>
      <c r="AB2934" s="15" t="n">
        <f aca="false">(P2934="Month-to-month")+(I2934="Fiber optic")+(R2934="Electronic check")+(F2934&lt;=12)+(M2934="No")+(J2934="No")</f>
        <v>3</v>
      </c>
      <c r="AC2934" s="15" t="str">
        <f aca="false">IF(AB2934&gt;=5,"High",IF(AB2934&gt;=3,"Medium","Low"))</f>
        <v>Medium</v>
      </c>
    </row>
    <row r="2935" customFormat="false" ht="15" hidden="false" customHeight="false" outlineLevel="0" collapsed="false">
      <c r="A2935" s="15" t="s">
        <v>3032</v>
      </c>
      <c r="B2935" s="15" t="s">
        <v>98</v>
      </c>
      <c r="C2935" s="15" t="n">
        <v>0</v>
      </c>
      <c r="D2935" s="15" t="s">
        <v>26</v>
      </c>
      <c r="E2935" s="15" t="s">
        <v>26</v>
      </c>
      <c r="F2935" s="15" t="n">
        <v>68</v>
      </c>
      <c r="G2935" s="15" t="s">
        <v>26</v>
      </c>
      <c r="H2935" s="15" t="s">
        <v>26</v>
      </c>
      <c r="I2935" s="15" t="s">
        <v>24</v>
      </c>
      <c r="J2935" s="15" t="s">
        <v>28</v>
      </c>
      <c r="K2935" s="15" t="s">
        <v>28</v>
      </c>
      <c r="L2935" s="15" t="s">
        <v>28</v>
      </c>
      <c r="M2935" s="15" t="s">
        <v>28</v>
      </c>
      <c r="N2935" s="15" t="s">
        <v>28</v>
      </c>
      <c r="O2935" s="15" t="s">
        <v>28</v>
      </c>
      <c r="P2935" s="15" t="s">
        <v>29</v>
      </c>
      <c r="Q2935" s="15" t="s">
        <v>26</v>
      </c>
      <c r="R2935" s="15" t="s">
        <v>19</v>
      </c>
      <c r="S2935" s="18" t="n">
        <v>24</v>
      </c>
      <c r="T2935" s="15" t="n">
        <v>1664.3</v>
      </c>
      <c r="U2935" s="15" t="s">
        <v>24</v>
      </c>
      <c r="V2935" s="18" t="n">
        <f aca="false">IF(ISNUMBER(T2935),T2935,0)</f>
        <v>1664.3</v>
      </c>
      <c r="W2935" s="15" t="n">
        <f aca="false">IF(U2935="Yes",1,0)</f>
        <v>0</v>
      </c>
      <c r="X2935" s="15" t="str">
        <f aca="false">IF(F2935&lt;=12,"0-12 months",IF(F2935&lt;=24,"13-24 months",IF(F2935&lt;=48,"25-48 months","49-72 months")))</f>
        <v>49-72 months</v>
      </c>
      <c r="Y2935" s="15" t="str">
        <f aca="false">IF(C2935=1,"Yes","No")</f>
        <v>No</v>
      </c>
      <c r="Z2935" s="15" t="n">
        <f aca="false">COUNTIF(J2935:O2935,"Yes")</f>
        <v>0</v>
      </c>
      <c r="AA2935" s="18" t="n">
        <f aca="false">S2935*W2935</f>
        <v>0</v>
      </c>
      <c r="AB2935" s="15" t="n">
        <f aca="false">(P2935="Month-to-month")+(I2935="Fiber optic")+(R2935="Electronic check")+(F2935&lt;=12)+(M2935="No")+(J2935="No")</f>
        <v>0</v>
      </c>
      <c r="AC2935" s="15" t="str">
        <f aca="false">IF(AB2935&gt;=5,"High",IF(AB2935&gt;=3,"Medium","Low"))</f>
        <v>Low</v>
      </c>
    </row>
    <row r="2936" customFormat="false" ht="15" hidden="false" customHeight="false" outlineLevel="0" collapsed="false">
      <c r="A2936" s="15" t="s">
        <v>3033</v>
      </c>
      <c r="B2936" s="15" t="s">
        <v>94</v>
      </c>
      <c r="C2936" s="15" t="n">
        <v>0</v>
      </c>
      <c r="D2936" s="15" t="s">
        <v>26</v>
      </c>
      <c r="E2936" s="15" t="s">
        <v>26</v>
      </c>
      <c r="F2936" s="15" t="n">
        <v>12</v>
      </c>
      <c r="G2936" s="15" t="s">
        <v>26</v>
      </c>
      <c r="H2936" s="15" t="s">
        <v>24</v>
      </c>
      <c r="I2936" s="15" t="s">
        <v>24</v>
      </c>
      <c r="J2936" s="15" t="s">
        <v>28</v>
      </c>
      <c r="K2936" s="15" t="s">
        <v>28</v>
      </c>
      <c r="L2936" s="15" t="s">
        <v>28</v>
      </c>
      <c r="M2936" s="15" t="s">
        <v>28</v>
      </c>
      <c r="N2936" s="15" t="s">
        <v>28</v>
      </c>
      <c r="O2936" s="15" t="s">
        <v>28</v>
      </c>
      <c r="P2936" s="15" t="s">
        <v>25</v>
      </c>
      <c r="Q2936" s="15" t="s">
        <v>24</v>
      </c>
      <c r="R2936" s="15" t="s">
        <v>19</v>
      </c>
      <c r="S2936" s="18" t="n">
        <v>19.4</v>
      </c>
      <c r="T2936" s="15" t="n">
        <v>198.1</v>
      </c>
      <c r="U2936" s="15" t="s">
        <v>24</v>
      </c>
      <c r="V2936" s="18" t="n">
        <f aca="false">IF(ISNUMBER(T2936),T2936,0)</f>
        <v>198.1</v>
      </c>
      <c r="W2936" s="15" t="n">
        <f aca="false">IF(U2936="Yes",1,0)</f>
        <v>0</v>
      </c>
      <c r="X2936" s="15" t="str">
        <f aca="false">IF(F2936&lt;=12,"0-12 months",IF(F2936&lt;=24,"13-24 months",IF(F2936&lt;=48,"25-48 months","49-72 months")))</f>
        <v>0-12 months</v>
      </c>
      <c r="Y2936" s="15" t="str">
        <f aca="false">IF(C2936=1,"Yes","No")</f>
        <v>No</v>
      </c>
      <c r="Z2936" s="15" t="n">
        <f aca="false">COUNTIF(J2936:O2936,"Yes")</f>
        <v>0</v>
      </c>
      <c r="AA2936" s="18" t="n">
        <f aca="false">S2936*W2936</f>
        <v>0</v>
      </c>
      <c r="AB2936" s="15" t="n">
        <f aca="false">(P2936="Month-to-month")+(I2936="Fiber optic")+(R2936="Electronic check")+(F2936&lt;=12)+(M2936="No")+(J2936="No")</f>
        <v>2</v>
      </c>
      <c r="AC2936" s="15" t="str">
        <f aca="false">IF(AB2936&gt;=5,"High",IF(AB2936&gt;=3,"Medium","Low"))</f>
        <v>Low</v>
      </c>
    </row>
    <row r="2937" customFormat="false" ht="15" hidden="false" customHeight="false" outlineLevel="0" collapsed="false">
      <c r="A2937" s="15" t="s">
        <v>3034</v>
      </c>
      <c r="B2937" s="15" t="s">
        <v>98</v>
      </c>
      <c r="C2937" s="15" t="n">
        <v>0</v>
      </c>
      <c r="D2937" s="15" t="s">
        <v>26</v>
      </c>
      <c r="E2937" s="15" t="s">
        <v>24</v>
      </c>
      <c r="F2937" s="15" t="n">
        <v>71</v>
      </c>
      <c r="G2937" s="15" t="s">
        <v>26</v>
      </c>
      <c r="H2937" s="15" t="s">
        <v>24</v>
      </c>
      <c r="I2937" s="15" t="s">
        <v>96</v>
      </c>
      <c r="J2937" s="15" t="s">
        <v>26</v>
      </c>
      <c r="K2937" s="15" t="s">
        <v>26</v>
      </c>
      <c r="L2937" s="15" t="s">
        <v>26</v>
      </c>
      <c r="M2937" s="15" t="s">
        <v>26</v>
      </c>
      <c r="N2937" s="15" t="s">
        <v>26</v>
      </c>
      <c r="O2937" s="15" t="s">
        <v>26</v>
      </c>
      <c r="P2937" s="15" t="s">
        <v>29</v>
      </c>
      <c r="Q2937" s="15" t="s">
        <v>26</v>
      </c>
      <c r="R2937" s="15" t="s">
        <v>19</v>
      </c>
      <c r="S2937" s="18" t="n">
        <v>86.1</v>
      </c>
      <c r="T2937" s="15" t="n">
        <v>6045.9</v>
      </c>
      <c r="U2937" s="15" t="s">
        <v>24</v>
      </c>
      <c r="V2937" s="18" t="n">
        <f aca="false">IF(ISNUMBER(T2937),T2937,0)</f>
        <v>6045.9</v>
      </c>
      <c r="W2937" s="15" t="n">
        <f aca="false">IF(U2937="Yes",1,0)</f>
        <v>0</v>
      </c>
      <c r="X2937" s="15" t="str">
        <f aca="false">IF(F2937&lt;=12,"0-12 months",IF(F2937&lt;=24,"13-24 months",IF(F2937&lt;=48,"25-48 months","49-72 months")))</f>
        <v>49-72 months</v>
      </c>
      <c r="Y2937" s="15" t="str">
        <f aca="false">IF(C2937=1,"Yes","No")</f>
        <v>No</v>
      </c>
      <c r="Z2937" s="15" t="n">
        <f aca="false">COUNTIF(J2937:O2937,"Yes")</f>
        <v>6</v>
      </c>
      <c r="AA2937" s="18" t="n">
        <f aca="false">S2937*W2937</f>
        <v>0</v>
      </c>
      <c r="AB2937" s="15" t="n">
        <f aca="false">(P2937="Month-to-month")+(I2937="Fiber optic")+(R2937="Electronic check")+(F2937&lt;=12)+(M2937="No")+(J2937="No")</f>
        <v>0</v>
      </c>
      <c r="AC2937" s="15" t="str">
        <f aca="false">IF(AB2937&gt;=5,"High",IF(AB2937&gt;=3,"Medium","Low"))</f>
        <v>Low</v>
      </c>
    </row>
    <row r="2938" customFormat="false" ht="15" hidden="false" customHeight="false" outlineLevel="0" collapsed="false">
      <c r="A2938" s="15" t="s">
        <v>3035</v>
      </c>
      <c r="B2938" s="15" t="s">
        <v>98</v>
      </c>
      <c r="C2938" s="15" t="n">
        <v>0</v>
      </c>
      <c r="D2938" s="15" t="s">
        <v>24</v>
      </c>
      <c r="E2938" s="15" t="s">
        <v>24</v>
      </c>
      <c r="F2938" s="15" t="n">
        <v>40</v>
      </c>
      <c r="G2938" s="15" t="s">
        <v>26</v>
      </c>
      <c r="H2938" s="15" t="s">
        <v>26</v>
      </c>
      <c r="I2938" s="15" t="s">
        <v>102</v>
      </c>
      <c r="J2938" s="15" t="s">
        <v>24</v>
      </c>
      <c r="K2938" s="15" t="s">
        <v>26</v>
      </c>
      <c r="L2938" s="15" t="s">
        <v>26</v>
      </c>
      <c r="M2938" s="15" t="s">
        <v>24</v>
      </c>
      <c r="N2938" s="15" t="s">
        <v>26</v>
      </c>
      <c r="O2938" s="15" t="s">
        <v>26</v>
      </c>
      <c r="P2938" s="15" t="s">
        <v>25</v>
      </c>
      <c r="Q2938" s="15" t="s">
        <v>26</v>
      </c>
      <c r="R2938" s="15" t="s">
        <v>17</v>
      </c>
      <c r="S2938" s="18" t="n">
        <v>102.65</v>
      </c>
      <c r="T2938" s="15" t="n">
        <v>4108.15</v>
      </c>
      <c r="U2938" s="15" t="s">
        <v>24</v>
      </c>
      <c r="V2938" s="18" t="n">
        <f aca="false">IF(ISNUMBER(T2938),T2938,0)</f>
        <v>4108.15</v>
      </c>
      <c r="W2938" s="15" t="n">
        <f aca="false">IF(U2938="Yes",1,0)</f>
        <v>0</v>
      </c>
      <c r="X2938" s="15" t="str">
        <f aca="false">IF(F2938&lt;=12,"0-12 months",IF(F2938&lt;=24,"13-24 months",IF(F2938&lt;=48,"25-48 months","49-72 months")))</f>
        <v>25-48 months</v>
      </c>
      <c r="Y2938" s="15" t="str">
        <f aca="false">IF(C2938=1,"Yes","No")</f>
        <v>No</v>
      </c>
      <c r="Z2938" s="15" t="n">
        <f aca="false">COUNTIF(J2938:O2938,"Yes")</f>
        <v>4</v>
      </c>
      <c r="AA2938" s="18" t="n">
        <f aca="false">S2938*W2938</f>
        <v>0</v>
      </c>
      <c r="AB2938" s="15" t="n">
        <f aca="false">(P2938="Month-to-month")+(I2938="Fiber optic")+(R2938="Electronic check")+(F2938&lt;=12)+(M2938="No")+(J2938="No")</f>
        <v>4</v>
      </c>
      <c r="AC2938" s="15" t="str">
        <f aca="false">IF(AB2938&gt;=5,"High",IF(AB2938&gt;=3,"Medium","Low"))</f>
        <v>Medium</v>
      </c>
    </row>
    <row r="2939" customFormat="false" ht="15" hidden="false" customHeight="false" outlineLevel="0" collapsed="false">
      <c r="A2939" s="15" t="s">
        <v>3036</v>
      </c>
      <c r="B2939" s="15" t="s">
        <v>94</v>
      </c>
      <c r="C2939" s="15" t="n">
        <v>0</v>
      </c>
      <c r="D2939" s="15" t="s">
        <v>26</v>
      </c>
      <c r="E2939" s="15" t="s">
        <v>26</v>
      </c>
      <c r="F2939" s="15" t="n">
        <v>64</v>
      </c>
      <c r="G2939" s="15" t="s">
        <v>26</v>
      </c>
      <c r="H2939" s="15" t="s">
        <v>26</v>
      </c>
      <c r="I2939" s="15" t="s">
        <v>102</v>
      </c>
      <c r="J2939" s="15" t="s">
        <v>24</v>
      </c>
      <c r="K2939" s="15" t="s">
        <v>26</v>
      </c>
      <c r="L2939" s="15" t="s">
        <v>26</v>
      </c>
      <c r="M2939" s="15" t="s">
        <v>24</v>
      </c>
      <c r="N2939" s="15" t="s">
        <v>24</v>
      </c>
      <c r="O2939" s="15" t="s">
        <v>26</v>
      </c>
      <c r="P2939" s="15" t="s">
        <v>27</v>
      </c>
      <c r="Q2939" s="15" t="s">
        <v>26</v>
      </c>
      <c r="R2939" s="15" t="s">
        <v>15</v>
      </c>
      <c r="S2939" s="18" t="n">
        <v>92.85</v>
      </c>
      <c r="T2939" s="15" t="n">
        <v>5980.75</v>
      </c>
      <c r="U2939" s="15" t="s">
        <v>24</v>
      </c>
      <c r="V2939" s="18" t="n">
        <f aca="false">IF(ISNUMBER(T2939),T2939,0)</f>
        <v>5980.75</v>
      </c>
      <c r="W2939" s="15" t="n">
        <f aca="false">IF(U2939="Yes",1,0)</f>
        <v>0</v>
      </c>
      <c r="X2939" s="15" t="str">
        <f aca="false">IF(F2939&lt;=12,"0-12 months",IF(F2939&lt;=24,"13-24 months",IF(F2939&lt;=48,"25-48 months","49-72 months")))</f>
        <v>49-72 months</v>
      </c>
      <c r="Y2939" s="15" t="str">
        <f aca="false">IF(C2939=1,"Yes","No")</f>
        <v>No</v>
      </c>
      <c r="Z2939" s="15" t="n">
        <f aca="false">COUNTIF(J2939:O2939,"Yes")</f>
        <v>3</v>
      </c>
      <c r="AA2939" s="18" t="n">
        <f aca="false">S2939*W2939</f>
        <v>0</v>
      </c>
      <c r="AB2939" s="15" t="n">
        <f aca="false">(P2939="Month-to-month")+(I2939="Fiber optic")+(R2939="Electronic check")+(F2939&lt;=12)+(M2939="No")+(J2939="No")</f>
        <v>4</v>
      </c>
      <c r="AC2939" s="15" t="str">
        <f aca="false">IF(AB2939&gt;=5,"High",IF(AB2939&gt;=3,"Medium","Low"))</f>
        <v>Medium</v>
      </c>
    </row>
    <row r="2940" customFormat="false" ht="15" hidden="false" customHeight="false" outlineLevel="0" collapsed="false">
      <c r="A2940" s="15" t="s">
        <v>3037</v>
      </c>
      <c r="B2940" s="15" t="s">
        <v>98</v>
      </c>
      <c r="C2940" s="15" t="n">
        <v>0</v>
      </c>
      <c r="D2940" s="15" t="s">
        <v>26</v>
      </c>
      <c r="E2940" s="15" t="s">
        <v>24</v>
      </c>
      <c r="F2940" s="15" t="n">
        <v>53</v>
      </c>
      <c r="G2940" s="15" t="s">
        <v>26</v>
      </c>
      <c r="H2940" s="15" t="s">
        <v>26</v>
      </c>
      <c r="I2940" s="15" t="s">
        <v>102</v>
      </c>
      <c r="J2940" s="15" t="s">
        <v>24</v>
      </c>
      <c r="K2940" s="15" t="s">
        <v>26</v>
      </c>
      <c r="L2940" s="15" t="s">
        <v>24</v>
      </c>
      <c r="M2940" s="15" t="s">
        <v>26</v>
      </c>
      <c r="N2940" s="15" t="s">
        <v>24</v>
      </c>
      <c r="O2940" s="15" t="s">
        <v>26</v>
      </c>
      <c r="P2940" s="15" t="s">
        <v>27</v>
      </c>
      <c r="Q2940" s="15" t="s">
        <v>24</v>
      </c>
      <c r="R2940" s="15" t="s">
        <v>19</v>
      </c>
      <c r="S2940" s="18" t="n">
        <v>97.75</v>
      </c>
      <c r="T2940" s="15" t="n">
        <v>5043.2</v>
      </c>
      <c r="U2940" s="15" t="s">
        <v>24</v>
      </c>
      <c r="V2940" s="18" t="n">
        <f aca="false">IF(ISNUMBER(T2940),T2940,0)</f>
        <v>5043.2</v>
      </c>
      <c r="W2940" s="15" t="n">
        <f aca="false">IF(U2940="Yes",1,0)</f>
        <v>0</v>
      </c>
      <c r="X2940" s="15" t="str">
        <f aca="false">IF(F2940&lt;=12,"0-12 months",IF(F2940&lt;=24,"13-24 months",IF(F2940&lt;=48,"25-48 months","49-72 months")))</f>
        <v>49-72 months</v>
      </c>
      <c r="Y2940" s="15" t="str">
        <f aca="false">IF(C2940=1,"Yes","No")</f>
        <v>No</v>
      </c>
      <c r="Z2940" s="15" t="n">
        <f aca="false">COUNTIF(J2940:O2940,"Yes")</f>
        <v>3</v>
      </c>
      <c r="AA2940" s="18" t="n">
        <f aca="false">S2940*W2940</f>
        <v>0</v>
      </c>
      <c r="AB2940" s="15" t="n">
        <f aca="false">(P2940="Month-to-month")+(I2940="Fiber optic")+(R2940="Electronic check")+(F2940&lt;=12)+(M2940="No")+(J2940="No")</f>
        <v>2</v>
      </c>
      <c r="AC2940" s="15" t="str">
        <f aca="false">IF(AB2940&gt;=5,"High",IF(AB2940&gt;=3,"Medium","Low"))</f>
        <v>Low</v>
      </c>
    </row>
    <row r="2941" customFormat="false" ht="15" hidden="false" customHeight="false" outlineLevel="0" collapsed="false">
      <c r="A2941" s="15" t="s">
        <v>3038</v>
      </c>
      <c r="B2941" s="15" t="s">
        <v>98</v>
      </c>
      <c r="C2941" s="15" t="n">
        <v>1</v>
      </c>
      <c r="D2941" s="15" t="s">
        <v>24</v>
      </c>
      <c r="E2941" s="15" t="s">
        <v>24</v>
      </c>
      <c r="F2941" s="15" t="n">
        <v>12</v>
      </c>
      <c r="G2941" s="15" t="s">
        <v>26</v>
      </c>
      <c r="H2941" s="15" t="s">
        <v>24</v>
      </c>
      <c r="I2941" s="15" t="s">
        <v>102</v>
      </c>
      <c r="J2941" s="15" t="s">
        <v>24</v>
      </c>
      <c r="K2941" s="15" t="s">
        <v>26</v>
      </c>
      <c r="L2941" s="15" t="s">
        <v>26</v>
      </c>
      <c r="M2941" s="15" t="s">
        <v>26</v>
      </c>
      <c r="N2941" s="15" t="s">
        <v>24</v>
      </c>
      <c r="O2941" s="15" t="s">
        <v>24</v>
      </c>
      <c r="P2941" s="15" t="s">
        <v>25</v>
      </c>
      <c r="Q2941" s="15" t="s">
        <v>26</v>
      </c>
      <c r="R2941" s="15" t="s">
        <v>17</v>
      </c>
      <c r="S2941" s="18" t="n">
        <v>83.8</v>
      </c>
      <c r="T2941" s="15" t="n">
        <v>1029.75</v>
      </c>
      <c r="U2941" s="15" t="s">
        <v>26</v>
      </c>
      <c r="V2941" s="18" t="n">
        <f aca="false">IF(ISNUMBER(T2941),T2941,0)</f>
        <v>1029.75</v>
      </c>
      <c r="W2941" s="15" t="n">
        <f aca="false">IF(U2941="Yes",1,0)</f>
        <v>1</v>
      </c>
      <c r="X2941" s="15" t="str">
        <f aca="false">IF(F2941&lt;=12,"0-12 months",IF(F2941&lt;=24,"13-24 months",IF(F2941&lt;=48,"25-48 months","49-72 months")))</f>
        <v>0-12 months</v>
      </c>
      <c r="Y2941" s="15" t="str">
        <f aca="false">IF(C2941=1,"Yes","No")</f>
        <v>Yes</v>
      </c>
      <c r="Z2941" s="15" t="n">
        <f aca="false">COUNTIF(J2941:O2941,"Yes")</f>
        <v>3</v>
      </c>
      <c r="AA2941" s="18" t="n">
        <f aca="false">S2941*W2941</f>
        <v>83.8</v>
      </c>
      <c r="AB2941" s="15" t="n">
        <f aca="false">(P2941="Month-to-month")+(I2941="Fiber optic")+(R2941="Electronic check")+(F2941&lt;=12)+(M2941="No")+(J2941="No")</f>
        <v>4</v>
      </c>
      <c r="AC2941" s="15" t="str">
        <f aca="false">IF(AB2941&gt;=5,"High",IF(AB2941&gt;=3,"Medium","Low"))</f>
        <v>Medium</v>
      </c>
    </row>
    <row r="2942" customFormat="false" ht="15" hidden="false" customHeight="false" outlineLevel="0" collapsed="false">
      <c r="A2942" s="15" t="s">
        <v>3039</v>
      </c>
      <c r="B2942" s="15" t="s">
        <v>98</v>
      </c>
      <c r="C2942" s="15" t="n">
        <v>1</v>
      </c>
      <c r="D2942" s="15" t="s">
        <v>24</v>
      </c>
      <c r="E2942" s="15" t="s">
        <v>24</v>
      </c>
      <c r="F2942" s="15" t="n">
        <v>53</v>
      </c>
      <c r="G2942" s="15" t="s">
        <v>24</v>
      </c>
      <c r="H2942" s="15" t="s">
        <v>95</v>
      </c>
      <c r="I2942" s="15" t="s">
        <v>96</v>
      </c>
      <c r="J2942" s="15" t="s">
        <v>24</v>
      </c>
      <c r="K2942" s="15" t="s">
        <v>26</v>
      </c>
      <c r="L2942" s="15" t="s">
        <v>26</v>
      </c>
      <c r="M2942" s="15" t="s">
        <v>24</v>
      </c>
      <c r="N2942" s="15" t="s">
        <v>26</v>
      </c>
      <c r="O2942" s="15" t="s">
        <v>26</v>
      </c>
      <c r="P2942" s="15" t="s">
        <v>25</v>
      </c>
      <c r="Q2942" s="15" t="s">
        <v>26</v>
      </c>
      <c r="R2942" s="15" t="s">
        <v>15</v>
      </c>
      <c r="S2942" s="18" t="n">
        <v>54.45</v>
      </c>
      <c r="T2942" s="15" t="n">
        <v>2854.55</v>
      </c>
      <c r="U2942" s="15" t="s">
        <v>26</v>
      </c>
      <c r="V2942" s="18" t="n">
        <f aca="false">IF(ISNUMBER(T2942),T2942,0)</f>
        <v>2854.55</v>
      </c>
      <c r="W2942" s="15" t="n">
        <f aca="false">IF(U2942="Yes",1,0)</f>
        <v>1</v>
      </c>
      <c r="X2942" s="15" t="str">
        <f aca="false">IF(F2942&lt;=12,"0-12 months",IF(F2942&lt;=24,"13-24 months",IF(F2942&lt;=48,"25-48 months","49-72 months")))</f>
        <v>49-72 months</v>
      </c>
      <c r="Y2942" s="15" t="str">
        <f aca="false">IF(C2942=1,"Yes","No")</f>
        <v>Yes</v>
      </c>
      <c r="Z2942" s="15" t="n">
        <f aca="false">COUNTIF(J2942:O2942,"Yes")</f>
        <v>4</v>
      </c>
      <c r="AA2942" s="18" t="n">
        <f aca="false">S2942*W2942</f>
        <v>54.45</v>
      </c>
      <c r="AB2942" s="15" t="n">
        <f aca="false">(P2942="Month-to-month")+(I2942="Fiber optic")+(R2942="Electronic check")+(F2942&lt;=12)+(M2942="No")+(J2942="No")</f>
        <v>4</v>
      </c>
      <c r="AC2942" s="15" t="str">
        <f aca="false">IF(AB2942&gt;=5,"High",IF(AB2942&gt;=3,"Medium","Low"))</f>
        <v>Medium</v>
      </c>
    </row>
    <row r="2943" customFormat="false" ht="15" hidden="false" customHeight="false" outlineLevel="0" collapsed="false">
      <c r="A2943" s="15" t="s">
        <v>3040</v>
      </c>
      <c r="B2943" s="15" t="s">
        <v>98</v>
      </c>
      <c r="C2943" s="15" t="n">
        <v>0</v>
      </c>
      <c r="D2943" s="15" t="s">
        <v>26</v>
      </c>
      <c r="E2943" s="15" t="s">
        <v>24</v>
      </c>
      <c r="F2943" s="15" t="n">
        <v>72</v>
      </c>
      <c r="G2943" s="15" t="s">
        <v>26</v>
      </c>
      <c r="H2943" s="15" t="s">
        <v>26</v>
      </c>
      <c r="I2943" s="15" t="s">
        <v>102</v>
      </c>
      <c r="J2943" s="15" t="s">
        <v>26</v>
      </c>
      <c r="K2943" s="15" t="s">
        <v>26</v>
      </c>
      <c r="L2943" s="15" t="s">
        <v>26</v>
      </c>
      <c r="M2943" s="15" t="s">
        <v>24</v>
      </c>
      <c r="N2943" s="15" t="s">
        <v>26</v>
      </c>
      <c r="O2943" s="15" t="s">
        <v>24</v>
      </c>
      <c r="P2943" s="15" t="s">
        <v>29</v>
      </c>
      <c r="Q2943" s="15" t="s">
        <v>26</v>
      </c>
      <c r="R2943" s="15" t="s">
        <v>21</v>
      </c>
      <c r="S2943" s="18" t="n">
        <v>97.95</v>
      </c>
      <c r="T2943" s="15" t="n">
        <v>7114.25</v>
      </c>
      <c r="U2943" s="15" t="s">
        <v>24</v>
      </c>
      <c r="V2943" s="18" t="n">
        <f aca="false">IF(ISNUMBER(T2943),T2943,0)</f>
        <v>7114.25</v>
      </c>
      <c r="W2943" s="15" t="n">
        <f aca="false">IF(U2943="Yes",1,0)</f>
        <v>0</v>
      </c>
      <c r="X2943" s="15" t="str">
        <f aca="false">IF(F2943&lt;=12,"0-12 months",IF(F2943&lt;=24,"13-24 months",IF(F2943&lt;=48,"25-48 months","49-72 months")))</f>
        <v>49-72 months</v>
      </c>
      <c r="Y2943" s="15" t="str">
        <f aca="false">IF(C2943=1,"Yes","No")</f>
        <v>No</v>
      </c>
      <c r="Z2943" s="15" t="n">
        <f aca="false">COUNTIF(J2943:O2943,"Yes")</f>
        <v>4</v>
      </c>
      <c r="AA2943" s="18" t="n">
        <f aca="false">S2943*W2943</f>
        <v>0</v>
      </c>
      <c r="AB2943" s="15" t="n">
        <f aca="false">(P2943="Month-to-month")+(I2943="Fiber optic")+(R2943="Electronic check")+(F2943&lt;=12)+(M2943="No")+(J2943="No")</f>
        <v>2</v>
      </c>
      <c r="AC2943" s="15" t="str">
        <f aca="false">IF(AB2943&gt;=5,"High",IF(AB2943&gt;=3,"Medium","Low"))</f>
        <v>Low</v>
      </c>
    </row>
    <row r="2944" customFormat="false" ht="15" hidden="false" customHeight="false" outlineLevel="0" collapsed="false">
      <c r="A2944" s="15" t="s">
        <v>3041</v>
      </c>
      <c r="B2944" s="15" t="s">
        <v>98</v>
      </c>
      <c r="C2944" s="15" t="n">
        <v>0</v>
      </c>
      <c r="D2944" s="15" t="s">
        <v>24</v>
      </c>
      <c r="E2944" s="15" t="s">
        <v>24</v>
      </c>
      <c r="F2944" s="15" t="n">
        <v>46</v>
      </c>
      <c r="G2944" s="15" t="s">
        <v>26</v>
      </c>
      <c r="H2944" s="15" t="s">
        <v>24</v>
      </c>
      <c r="I2944" s="15" t="s">
        <v>24</v>
      </c>
      <c r="J2944" s="15" t="s">
        <v>28</v>
      </c>
      <c r="K2944" s="15" t="s">
        <v>28</v>
      </c>
      <c r="L2944" s="15" t="s">
        <v>28</v>
      </c>
      <c r="M2944" s="15" t="s">
        <v>28</v>
      </c>
      <c r="N2944" s="15" t="s">
        <v>28</v>
      </c>
      <c r="O2944" s="15" t="s">
        <v>28</v>
      </c>
      <c r="P2944" s="15" t="s">
        <v>29</v>
      </c>
      <c r="Q2944" s="15" t="s">
        <v>24</v>
      </c>
      <c r="R2944" s="15" t="s">
        <v>15</v>
      </c>
      <c r="S2944" s="18" t="n">
        <v>19.95</v>
      </c>
      <c r="T2944" s="15" t="n">
        <v>907.05</v>
      </c>
      <c r="U2944" s="15" t="s">
        <v>24</v>
      </c>
      <c r="V2944" s="18" t="n">
        <f aca="false">IF(ISNUMBER(T2944),T2944,0)</f>
        <v>907.05</v>
      </c>
      <c r="W2944" s="15" t="n">
        <f aca="false">IF(U2944="Yes",1,0)</f>
        <v>0</v>
      </c>
      <c r="X2944" s="15" t="str">
        <f aca="false">IF(F2944&lt;=12,"0-12 months",IF(F2944&lt;=24,"13-24 months",IF(F2944&lt;=48,"25-48 months","49-72 months")))</f>
        <v>25-48 months</v>
      </c>
      <c r="Y2944" s="15" t="str">
        <f aca="false">IF(C2944=1,"Yes","No")</f>
        <v>No</v>
      </c>
      <c r="Z2944" s="15" t="n">
        <f aca="false">COUNTIF(J2944:O2944,"Yes")</f>
        <v>0</v>
      </c>
      <c r="AA2944" s="18" t="n">
        <f aca="false">S2944*W2944</f>
        <v>0</v>
      </c>
      <c r="AB2944" s="15" t="n">
        <f aca="false">(P2944="Month-to-month")+(I2944="Fiber optic")+(R2944="Electronic check")+(F2944&lt;=12)+(M2944="No")+(J2944="No")</f>
        <v>1</v>
      </c>
      <c r="AC2944" s="15" t="str">
        <f aca="false">IF(AB2944&gt;=5,"High",IF(AB2944&gt;=3,"Medium","Low"))</f>
        <v>Low</v>
      </c>
    </row>
    <row r="2945" customFormat="false" ht="15" hidden="false" customHeight="false" outlineLevel="0" collapsed="false">
      <c r="A2945" s="15" t="s">
        <v>3042</v>
      </c>
      <c r="B2945" s="15" t="s">
        <v>98</v>
      </c>
      <c r="C2945" s="15" t="n">
        <v>0</v>
      </c>
      <c r="D2945" s="15" t="s">
        <v>24</v>
      </c>
      <c r="E2945" s="15" t="s">
        <v>24</v>
      </c>
      <c r="F2945" s="15" t="n">
        <v>40</v>
      </c>
      <c r="G2945" s="15" t="s">
        <v>26</v>
      </c>
      <c r="H2945" s="15" t="s">
        <v>26</v>
      </c>
      <c r="I2945" s="15" t="s">
        <v>24</v>
      </c>
      <c r="J2945" s="15" t="s">
        <v>28</v>
      </c>
      <c r="K2945" s="15" t="s">
        <v>28</v>
      </c>
      <c r="L2945" s="15" t="s">
        <v>28</v>
      </c>
      <c r="M2945" s="15" t="s">
        <v>28</v>
      </c>
      <c r="N2945" s="15" t="s">
        <v>28</v>
      </c>
      <c r="O2945" s="15" t="s">
        <v>28</v>
      </c>
      <c r="P2945" s="15" t="s">
        <v>29</v>
      </c>
      <c r="Q2945" s="15" t="s">
        <v>26</v>
      </c>
      <c r="R2945" s="15" t="s">
        <v>17</v>
      </c>
      <c r="S2945" s="18" t="n">
        <v>24.6</v>
      </c>
      <c r="T2945" s="15" t="n">
        <v>973.95</v>
      </c>
      <c r="U2945" s="15" t="s">
        <v>24</v>
      </c>
      <c r="V2945" s="18" t="n">
        <f aca="false">IF(ISNUMBER(T2945),T2945,0)</f>
        <v>973.95</v>
      </c>
      <c r="W2945" s="15" t="n">
        <f aca="false">IF(U2945="Yes",1,0)</f>
        <v>0</v>
      </c>
      <c r="X2945" s="15" t="str">
        <f aca="false">IF(F2945&lt;=12,"0-12 months",IF(F2945&lt;=24,"13-24 months",IF(F2945&lt;=48,"25-48 months","49-72 months")))</f>
        <v>25-48 months</v>
      </c>
      <c r="Y2945" s="15" t="str">
        <f aca="false">IF(C2945=1,"Yes","No")</f>
        <v>No</v>
      </c>
      <c r="Z2945" s="15" t="n">
        <f aca="false">COUNTIF(J2945:O2945,"Yes")</f>
        <v>0</v>
      </c>
      <c r="AA2945" s="18" t="n">
        <f aca="false">S2945*W2945</f>
        <v>0</v>
      </c>
      <c r="AB2945" s="15" t="n">
        <f aca="false">(P2945="Month-to-month")+(I2945="Fiber optic")+(R2945="Electronic check")+(F2945&lt;=12)+(M2945="No")+(J2945="No")</f>
        <v>0</v>
      </c>
      <c r="AC2945" s="15" t="str">
        <f aca="false">IF(AB2945&gt;=5,"High",IF(AB2945&gt;=3,"Medium","Low"))</f>
        <v>Low</v>
      </c>
    </row>
    <row r="2946" customFormat="false" ht="15" hidden="false" customHeight="false" outlineLevel="0" collapsed="false">
      <c r="A2946" s="15" t="s">
        <v>3043</v>
      </c>
      <c r="B2946" s="15" t="s">
        <v>98</v>
      </c>
      <c r="C2946" s="15" t="n">
        <v>0</v>
      </c>
      <c r="D2946" s="15" t="s">
        <v>24</v>
      </c>
      <c r="E2946" s="15" t="s">
        <v>24</v>
      </c>
      <c r="F2946" s="15" t="n">
        <v>12</v>
      </c>
      <c r="G2946" s="15" t="s">
        <v>24</v>
      </c>
      <c r="H2946" s="15" t="s">
        <v>95</v>
      </c>
      <c r="I2946" s="15" t="s">
        <v>96</v>
      </c>
      <c r="J2946" s="15" t="s">
        <v>26</v>
      </c>
      <c r="K2946" s="15" t="s">
        <v>26</v>
      </c>
      <c r="L2946" s="15" t="s">
        <v>24</v>
      </c>
      <c r="M2946" s="15" t="s">
        <v>26</v>
      </c>
      <c r="N2946" s="15" t="s">
        <v>26</v>
      </c>
      <c r="O2946" s="15" t="s">
        <v>24</v>
      </c>
      <c r="P2946" s="15" t="s">
        <v>25</v>
      </c>
      <c r="Q2946" s="15" t="s">
        <v>26</v>
      </c>
      <c r="R2946" s="15" t="s">
        <v>19</v>
      </c>
      <c r="S2946" s="18" t="n">
        <v>50.95</v>
      </c>
      <c r="T2946" s="15" t="n">
        <v>605.75</v>
      </c>
      <c r="U2946" s="15" t="s">
        <v>24</v>
      </c>
      <c r="V2946" s="18" t="n">
        <f aca="false">IF(ISNUMBER(T2946),T2946,0)</f>
        <v>605.75</v>
      </c>
      <c r="W2946" s="15" t="n">
        <f aca="false">IF(U2946="Yes",1,0)</f>
        <v>0</v>
      </c>
      <c r="X2946" s="15" t="str">
        <f aca="false">IF(F2946&lt;=12,"0-12 months",IF(F2946&lt;=24,"13-24 months",IF(F2946&lt;=48,"25-48 months","49-72 months")))</f>
        <v>0-12 months</v>
      </c>
      <c r="Y2946" s="15" t="str">
        <f aca="false">IF(C2946=1,"Yes","No")</f>
        <v>No</v>
      </c>
      <c r="Z2946" s="15" t="n">
        <f aca="false">COUNTIF(J2946:O2946,"Yes")</f>
        <v>4</v>
      </c>
      <c r="AA2946" s="18" t="n">
        <f aca="false">S2946*W2946</f>
        <v>0</v>
      </c>
      <c r="AB2946" s="15" t="n">
        <f aca="false">(P2946="Month-to-month")+(I2946="Fiber optic")+(R2946="Electronic check")+(F2946&lt;=12)+(M2946="No")+(J2946="No")</f>
        <v>2</v>
      </c>
      <c r="AC2946" s="15" t="str">
        <f aca="false">IF(AB2946&gt;=5,"High",IF(AB2946&gt;=3,"Medium","Low"))</f>
        <v>Low</v>
      </c>
    </row>
    <row r="2947" customFormat="false" ht="15" hidden="false" customHeight="false" outlineLevel="0" collapsed="false">
      <c r="A2947" s="15" t="s">
        <v>3044</v>
      </c>
      <c r="B2947" s="15" t="s">
        <v>98</v>
      </c>
      <c r="C2947" s="15" t="n">
        <v>0</v>
      </c>
      <c r="D2947" s="15" t="s">
        <v>24</v>
      </c>
      <c r="E2947" s="15" t="s">
        <v>24</v>
      </c>
      <c r="F2947" s="15" t="n">
        <v>9</v>
      </c>
      <c r="G2947" s="15" t="s">
        <v>26</v>
      </c>
      <c r="H2947" s="15" t="s">
        <v>24</v>
      </c>
      <c r="I2947" s="15" t="s">
        <v>102</v>
      </c>
      <c r="J2947" s="15" t="s">
        <v>26</v>
      </c>
      <c r="K2947" s="15" t="s">
        <v>24</v>
      </c>
      <c r="L2947" s="15" t="s">
        <v>24</v>
      </c>
      <c r="M2947" s="15" t="s">
        <v>24</v>
      </c>
      <c r="N2947" s="15" t="s">
        <v>24</v>
      </c>
      <c r="O2947" s="15" t="s">
        <v>24</v>
      </c>
      <c r="P2947" s="15" t="s">
        <v>25</v>
      </c>
      <c r="Q2947" s="15" t="s">
        <v>24</v>
      </c>
      <c r="R2947" s="15" t="s">
        <v>15</v>
      </c>
      <c r="S2947" s="18" t="n">
        <v>75.6</v>
      </c>
      <c r="T2947" s="15" t="n">
        <v>661.55</v>
      </c>
      <c r="U2947" s="15" t="s">
        <v>24</v>
      </c>
      <c r="V2947" s="18" t="n">
        <f aca="false">IF(ISNUMBER(T2947),T2947,0)</f>
        <v>661.55</v>
      </c>
      <c r="W2947" s="15" t="n">
        <f aca="false">IF(U2947="Yes",1,0)</f>
        <v>0</v>
      </c>
      <c r="X2947" s="15" t="str">
        <f aca="false">IF(F2947&lt;=12,"0-12 months",IF(F2947&lt;=24,"13-24 months",IF(F2947&lt;=48,"25-48 months","49-72 months")))</f>
        <v>0-12 months</v>
      </c>
      <c r="Y2947" s="15" t="str">
        <f aca="false">IF(C2947=1,"Yes","No")</f>
        <v>No</v>
      </c>
      <c r="Z2947" s="15" t="n">
        <f aca="false">COUNTIF(J2947:O2947,"Yes")</f>
        <v>1</v>
      </c>
      <c r="AA2947" s="18" t="n">
        <f aca="false">S2947*W2947</f>
        <v>0</v>
      </c>
      <c r="AB2947" s="15" t="n">
        <f aca="false">(P2947="Month-to-month")+(I2947="Fiber optic")+(R2947="Electronic check")+(F2947&lt;=12)+(M2947="No")+(J2947="No")</f>
        <v>5</v>
      </c>
      <c r="AC2947" s="15" t="str">
        <f aca="false">IF(AB2947&gt;=5,"High",IF(AB2947&gt;=3,"Medium","Low"))</f>
        <v>High</v>
      </c>
    </row>
    <row r="2948" customFormat="false" ht="15" hidden="false" customHeight="false" outlineLevel="0" collapsed="false">
      <c r="A2948" s="15" t="s">
        <v>3045</v>
      </c>
      <c r="B2948" s="15" t="s">
        <v>94</v>
      </c>
      <c r="C2948" s="15" t="n">
        <v>0</v>
      </c>
      <c r="D2948" s="15" t="s">
        <v>26</v>
      </c>
      <c r="E2948" s="15" t="s">
        <v>26</v>
      </c>
      <c r="F2948" s="15" t="n">
        <v>51</v>
      </c>
      <c r="G2948" s="15" t="s">
        <v>26</v>
      </c>
      <c r="H2948" s="15" t="s">
        <v>26</v>
      </c>
      <c r="I2948" s="15" t="s">
        <v>102</v>
      </c>
      <c r="J2948" s="15" t="s">
        <v>24</v>
      </c>
      <c r="K2948" s="15" t="s">
        <v>24</v>
      </c>
      <c r="L2948" s="15" t="s">
        <v>24</v>
      </c>
      <c r="M2948" s="15" t="s">
        <v>26</v>
      </c>
      <c r="N2948" s="15" t="s">
        <v>24</v>
      </c>
      <c r="O2948" s="15" t="s">
        <v>24</v>
      </c>
      <c r="P2948" s="15" t="s">
        <v>25</v>
      </c>
      <c r="Q2948" s="15" t="s">
        <v>26</v>
      </c>
      <c r="R2948" s="15" t="s">
        <v>15</v>
      </c>
      <c r="S2948" s="18" t="n">
        <v>80.75</v>
      </c>
      <c r="T2948" s="15" t="n">
        <v>4116.9</v>
      </c>
      <c r="U2948" s="15" t="s">
        <v>24</v>
      </c>
      <c r="V2948" s="18" t="n">
        <f aca="false">IF(ISNUMBER(T2948),T2948,0)</f>
        <v>4116.9</v>
      </c>
      <c r="W2948" s="15" t="n">
        <f aca="false">IF(U2948="Yes",1,0)</f>
        <v>0</v>
      </c>
      <c r="X2948" s="15" t="str">
        <f aca="false">IF(F2948&lt;=12,"0-12 months",IF(F2948&lt;=24,"13-24 months",IF(F2948&lt;=48,"25-48 months","49-72 months")))</f>
        <v>49-72 months</v>
      </c>
      <c r="Y2948" s="15" t="str">
        <f aca="false">IF(C2948=1,"Yes","No")</f>
        <v>No</v>
      </c>
      <c r="Z2948" s="15" t="n">
        <f aca="false">COUNTIF(J2948:O2948,"Yes")</f>
        <v>1</v>
      </c>
      <c r="AA2948" s="18" t="n">
        <f aca="false">S2948*W2948</f>
        <v>0</v>
      </c>
      <c r="AB2948" s="15" t="n">
        <f aca="false">(P2948="Month-to-month")+(I2948="Fiber optic")+(R2948="Electronic check")+(F2948&lt;=12)+(M2948="No")+(J2948="No")</f>
        <v>4</v>
      </c>
      <c r="AC2948" s="15" t="str">
        <f aca="false">IF(AB2948&gt;=5,"High",IF(AB2948&gt;=3,"Medium","Low"))</f>
        <v>Medium</v>
      </c>
    </row>
    <row r="2949" customFormat="false" ht="15" hidden="false" customHeight="false" outlineLevel="0" collapsed="false">
      <c r="A2949" s="15" t="s">
        <v>3046</v>
      </c>
      <c r="B2949" s="15" t="s">
        <v>98</v>
      </c>
      <c r="C2949" s="15" t="n">
        <v>0</v>
      </c>
      <c r="D2949" s="15" t="s">
        <v>26</v>
      </c>
      <c r="E2949" s="15" t="s">
        <v>26</v>
      </c>
      <c r="F2949" s="15" t="n">
        <v>49</v>
      </c>
      <c r="G2949" s="15" t="s">
        <v>26</v>
      </c>
      <c r="H2949" s="15" t="s">
        <v>24</v>
      </c>
      <c r="I2949" s="15" t="s">
        <v>102</v>
      </c>
      <c r="J2949" s="15" t="s">
        <v>24</v>
      </c>
      <c r="K2949" s="15" t="s">
        <v>26</v>
      </c>
      <c r="L2949" s="15" t="s">
        <v>26</v>
      </c>
      <c r="M2949" s="15" t="s">
        <v>24</v>
      </c>
      <c r="N2949" s="15" t="s">
        <v>26</v>
      </c>
      <c r="O2949" s="15" t="s">
        <v>24</v>
      </c>
      <c r="P2949" s="15" t="s">
        <v>25</v>
      </c>
      <c r="Q2949" s="15" t="s">
        <v>26</v>
      </c>
      <c r="R2949" s="15" t="s">
        <v>21</v>
      </c>
      <c r="S2949" s="18" t="n">
        <v>90.4</v>
      </c>
      <c r="T2949" s="15" t="n">
        <v>4494.65</v>
      </c>
      <c r="U2949" s="15" t="s">
        <v>24</v>
      </c>
      <c r="V2949" s="18" t="n">
        <f aca="false">IF(ISNUMBER(T2949),T2949,0)</f>
        <v>4494.65</v>
      </c>
      <c r="W2949" s="15" t="n">
        <f aca="false">IF(U2949="Yes",1,0)</f>
        <v>0</v>
      </c>
      <c r="X2949" s="15" t="str">
        <f aca="false">IF(F2949&lt;=12,"0-12 months",IF(F2949&lt;=24,"13-24 months",IF(F2949&lt;=48,"25-48 months","49-72 months")))</f>
        <v>49-72 months</v>
      </c>
      <c r="Y2949" s="15" t="str">
        <f aca="false">IF(C2949=1,"Yes","No")</f>
        <v>No</v>
      </c>
      <c r="Z2949" s="15" t="n">
        <f aca="false">COUNTIF(J2949:O2949,"Yes")</f>
        <v>3</v>
      </c>
      <c r="AA2949" s="18" t="n">
        <f aca="false">S2949*W2949</f>
        <v>0</v>
      </c>
      <c r="AB2949" s="15" t="n">
        <f aca="false">(P2949="Month-to-month")+(I2949="Fiber optic")+(R2949="Electronic check")+(F2949&lt;=12)+(M2949="No")+(J2949="No")</f>
        <v>4</v>
      </c>
      <c r="AC2949" s="15" t="str">
        <f aca="false">IF(AB2949&gt;=5,"High",IF(AB2949&gt;=3,"Medium","Low"))</f>
        <v>Medium</v>
      </c>
    </row>
    <row r="2950" customFormat="false" ht="15" hidden="false" customHeight="false" outlineLevel="0" collapsed="false">
      <c r="A2950" s="15" t="s">
        <v>3047</v>
      </c>
      <c r="B2950" s="15" t="s">
        <v>98</v>
      </c>
      <c r="C2950" s="15" t="n">
        <v>1</v>
      </c>
      <c r="D2950" s="15" t="s">
        <v>26</v>
      </c>
      <c r="E2950" s="15" t="s">
        <v>24</v>
      </c>
      <c r="F2950" s="15" t="n">
        <v>41</v>
      </c>
      <c r="G2950" s="15" t="s">
        <v>26</v>
      </c>
      <c r="H2950" s="15" t="s">
        <v>26</v>
      </c>
      <c r="I2950" s="15" t="s">
        <v>102</v>
      </c>
      <c r="J2950" s="15" t="s">
        <v>24</v>
      </c>
      <c r="K2950" s="15" t="s">
        <v>24</v>
      </c>
      <c r="L2950" s="15" t="s">
        <v>26</v>
      </c>
      <c r="M2950" s="15" t="s">
        <v>24</v>
      </c>
      <c r="N2950" s="15" t="s">
        <v>26</v>
      </c>
      <c r="O2950" s="15" t="s">
        <v>26</v>
      </c>
      <c r="P2950" s="15" t="s">
        <v>25</v>
      </c>
      <c r="Q2950" s="15" t="s">
        <v>26</v>
      </c>
      <c r="R2950" s="15" t="s">
        <v>15</v>
      </c>
      <c r="S2950" s="18" t="n">
        <v>99.8</v>
      </c>
      <c r="T2950" s="15" t="n">
        <v>4259.3</v>
      </c>
      <c r="U2950" s="15" t="s">
        <v>26</v>
      </c>
      <c r="V2950" s="18" t="n">
        <f aca="false">IF(ISNUMBER(T2950),T2950,0)</f>
        <v>4259.3</v>
      </c>
      <c r="W2950" s="15" t="n">
        <f aca="false">IF(U2950="Yes",1,0)</f>
        <v>1</v>
      </c>
      <c r="X2950" s="15" t="str">
        <f aca="false">IF(F2950&lt;=12,"0-12 months",IF(F2950&lt;=24,"13-24 months",IF(F2950&lt;=48,"25-48 months","49-72 months")))</f>
        <v>25-48 months</v>
      </c>
      <c r="Y2950" s="15" t="str">
        <f aca="false">IF(C2950=1,"Yes","No")</f>
        <v>Yes</v>
      </c>
      <c r="Z2950" s="15" t="n">
        <f aca="false">COUNTIF(J2950:O2950,"Yes")</f>
        <v>3</v>
      </c>
      <c r="AA2950" s="18" t="n">
        <f aca="false">S2950*W2950</f>
        <v>99.8</v>
      </c>
      <c r="AB2950" s="15" t="n">
        <f aca="false">(P2950="Month-to-month")+(I2950="Fiber optic")+(R2950="Electronic check")+(F2950&lt;=12)+(M2950="No")+(J2950="No")</f>
        <v>5</v>
      </c>
      <c r="AC2950" s="15" t="str">
        <f aca="false">IF(AB2950&gt;=5,"High",IF(AB2950&gt;=3,"Medium","Low"))</f>
        <v>High</v>
      </c>
    </row>
    <row r="2951" customFormat="false" ht="15" hidden="false" customHeight="false" outlineLevel="0" collapsed="false">
      <c r="A2951" s="15" t="s">
        <v>3048</v>
      </c>
      <c r="B2951" s="15" t="s">
        <v>94</v>
      </c>
      <c r="C2951" s="15" t="n">
        <v>0</v>
      </c>
      <c r="D2951" s="15" t="s">
        <v>24</v>
      </c>
      <c r="E2951" s="15" t="s">
        <v>24</v>
      </c>
      <c r="F2951" s="15" t="n">
        <v>56</v>
      </c>
      <c r="G2951" s="15" t="s">
        <v>26</v>
      </c>
      <c r="H2951" s="15" t="s">
        <v>24</v>
      </c>
      <c r="I2951" s="15" t="s">
        <v>96</v>
      </c>
      <c r="J2951" s="15" t="s">
        <v>26</v>
      </c>
      <c r="K2951" s="15" t="s">
        <v>24</v>
      </c>
      <c r="L2951" s="15" t="s">
        <v>26</v>
      </c>
      <c r="M2951" s="15" t="s">
        <v>26</v>
      </c>
      <c r="N2951" s="15" t="s">
        <v>24</v>
      </c>
      <c r="O2951" s="15" t="s">
        <v>24</v>
      </c>
      <c r="P2951" s="15" t="s">
        <v>27</v>
      </c>
      <c r="Q2951" s="15" t="s">
        <v>26</v>
      </c>
      <c r="R2951" s="15" t="s">
        <v>21</v>
      </c>
      <c r="S2951" s="18" t="n">
        <v>60.25</v>
      </c>
      <c r="T2951" s="15" t="n">
        <v>3282.75</v>
      </c>
      <c r="U2951" s="15" t="s">
        <v>24</v>
      </c>
      <c r="V2951" s="18" t="n">
        <f aca="false">IF(ISNUMBER(T2951),T2951,0)</f>
        <v>3282.75</v>
      </c>
      <c r="W2951" s="15" t="n">
        <f aca="false">IF(U2951="Yes",1,0)</f>
        <v>0</v>
      </c>
      <c r="X2951" s="15" t="str">
        <f aca="false">IF(F2951&lt;=12,"0-12 months",IF(F2951&lt;=24,"13-24 months",IF(F2951&lt;=48,"25-48 months","49-72 months")))</f>
        <v>49-72 months</v>
      </c>
      <c r="Y2951" s="15" t="str">
        <f aca="false">IF(C2951=1,"Yes","No")</f>
        <v>No</v>
      </c>
      <c r="Z2951" s="15" t="n">
        <f aca="false">COUNTIF(J2951:O2951,"Yes")</f>
        <v>3</v>
      </c>
      <c r="AA2951" s="18" t="n">
        <f aca="false">S2951*W2951</f>
        <v>0</v>
      </c>
      <c r="AB2951" s="15" t="n">
        <f aca="false">(P2951="Month-to-month")+(I2951="Fiber optic")+(R2951="Electronic check")+(F2951&lt;=12)+(M2951="No")+(J2951="No")</f>
        <v>0</v>
      </c>
      <c r="AC2951" s="15" t="str">
        <f aca="false">IF(AB2951&gt;=5,"High",IF(AB2951&gt;=3,"Medium","Low"))</f>
        <v>Low</v>
      </c>
    </row>
    <row r="2952" customFormat="false" ht="15" hidden="false" customHeight="false" outlineLevel="0" collapsed="false">
      <c r="A2952" s="15" t="s">
        <v>3049</v>
      </c>
      <c r="B2952" s="15" t="s">
        <v>98</v>
      </c>
      <c r="C2952" s="15" t="n">
        <v>0</v>
      </c>
      <c r="D2952" s="15" t="s">
        <v>24</v>
      </c>
      <c r="E2952" s="15" t="s">
        <v>24</v>
      </c>
      <c r="F2952" s="15" t="n">
        <v>4</v>
      </c>
      <c r="G2952" s="15" t="s">
        <v>26</v>
      </c>
      <c r="H2952" s="15" t="s">
        <v>24</v>
      </c>
      <c r="I2952" s="15" t="s">
        <v>24</v>
      </c>
      <c r="J2952" s="15" t="s">
        <v>28</v>
      </c>
      <c r="K2952" s="15" t="s">
        <v>28</v>
      </c>
      <c r="L2952" s="15" t="s">
        <v>28</v>
      </c>
      <c r="M2952" s="15" t="s">
        <v>28</v>
      </c>
      <c r="N2952" s="15" t="s">
        <v>28</v>
      </c>
      <c r="O2952" s="15" t="s">
        <v>28</v>
      </c>
      <c r="P2952" s="15" t="s">
        <v>25</v>
      </c>
      <c r="Q2952" s="15" t="s">
        <v>26</v>
      </c>
      <c r="R2952" s="15" t="s">
        <v>15</v>
      </c>
      <c r="S2952" s="18" t="n">
        <v>20.2</v>
      </c>
      <c r="T2952" s="15" t="n">
        <v>55.7</v>
      </c>
      <c r="U2952" s="15" t="s">
        <v>24</v>
      </c>
      <c r="V2952" s="18" t="n">
        <f aca="false">IF(ISNUMBER(T2952),T2952,0)</f>
        <v>55.7</v>
      </c>
      <c r="W2952" s="15" t="n">
        <f aca="false">IF(U2952="Yes",1,0)</f>
        <v>0</v>
      </c>
      <c r="X2952" s="15" t="str">
        <f aca="false">IF(F2952&lt;=12,"0-12 months",IF(F2952&lt;=24,"13-24 months",IF(F2952&lt;=48,"25-48 months","49-72 months")))</f>
        <v>0-12 months</v>
      </c>
      <c r="Y2952" s="15" t="str">
        <f aca="false">IF(C2952=1,"Yes","No")</f>
        <v>No</v>
      </c>
      <c r="Z2952" s="15" t="n">
        <f aca="false">COUNTIF(J2952:O2952,"Yes")</f>
        <v>0</v>
      </c>
      <c r="AA2952" s="18" t="n">
        <f aca="false">S2952*W2952</f>
        <v>0</v>
      </c>
      <c r="AB2952" s="15" t="n">
        <f aca="false">(P2952="Month-to-month")+(I2952="Fiber optic")+(R2952="Electronic check")+(F2952&lt;=12)+(M2952="No")+(J2952="No")</f>
        <v>3</v>
      </c>
      <c r="AC2952" s="15" t="str">
        <f aca="false">IF(AB2952&gt;=5,"High",IF(AB2952&gt;=3,"Medium","Low"))</f>
        <v>Medium</v>
      </c>
    </row>
    <row r="2953" customFormat="false" ht="15" hidden="false" customHeight="false" outlineLevel="0" collapsed="false">
      <c r="A2953" s="15" t="s">
        <v>3050</v>
      </c>
      <c r="B2953" s="15" t="s">
        <v>98</v>
      </c>
      <c r="C2953" s="15" t="n">
        <v>0</v>
      </c>
      <c r="D2953" s="15" t="s">
        <v>26</v>
      </c>
      <c r="E2953" s="15" t="s">
        <v>24</v>
      </c>
      <c r="F2953" s="15" t="n">
        <v>20</v>
      </c>
      <c r="G2953" s="15" t="s">
        <v>26</v>
      </c>
      <c r="H2953" s="15" t="s">
        <v>24</v>
      </c>
      <c r="I2953" s="15" t="s">
        <v>96</v>
      </c>
      <c r="J2953" s="15" t="s">
        <v>26</v>
      </c>
      <c r="K2953" s="15" t="s">
        <v>24</v>
      </c>
      <c r="L2953" s="15" t="s">
        <v>24</v>
      </c>
      <c r="M2953" s="15" t="s">
        <v>26</v>
      </c>
      <c r="N2953" s="15" t="s">
        <v>24</v>
      </c>
      <c r="O2953" s="15" t="s">
        <v>26</v>
      </c>
      <c r="P2953" s="15" t="s">
        <v>27</v>
      </c>
      <c r="Q2953" s="15" t="s">
        <v>26</v>
      </c>
      <c r="R2953" s="15" t="s">
        <v>17</v>
      </c>
      <c r="S2953" s="18" t="n">
        <v>64.15</v>
      </c>
      <c r="T2953" s="15" t="n">
        <v>1274.45</v>
      </c>
      <c r="U2953" s="15" t="s">
        <v>24</v>
      </c>
      <c r="V2953" s="18" t="n">
        <f aca="false">IF(ISNUMBER(T2953),T2953,0)</f>
        <v>1274.45</v>
      </c>
      <c r="W2953" s="15" t="n">
        <f aca="false">IF(U2953="Yes",1,0)</f>
        <v>0</v>
      </c>
      <c r="X2953" s="15" t="str">
        <f aca="false">IF(F2953&lt;=12,"0-12 months",IF(F2953&lt;=24,"13-24 months",IF(F2953&lt;=48,"25-48 months","49-72 months")))</f>
        <v>13-24 months</v>
      </c>
      <c r="Y2953" s="15" t="str">
        <f aca="false">IF(C2953=1,"Yes","No")</f>
        <v>No</v>
      </c>
      <c r="Z2953" s="15" t="n">
        <f aca="false">COUNTIF(J2953:O2953,"Yes")</f>
        <v>3</v>
      </c>
      <c r="AA2953" s="18" t="n">
        <f aca="false">S2953*W2953</f>
        <v>0</v>
      </c>
      <c r="AB2953" s="15" t="n">
        <f aca="false">(P2953="Month-to-month")+(I2953="Fiber optic")+(R2953="Electronic check")+(F2953&lt;=12)+(M2953="No")+(J2953="No")</f>
        <v>0</v>
      </c>
      <c r="AC2953" s="15" t="str">
        <f aca="false">IF(AB2953&gt;=5,"High",IF(AB2953&gt;=3,"Medium","Low"))</f>
        <v>Low</v>
      </c>
    </row>
    <row r="2954" customFormat="false" ht="15" hidden="false" customHeight="false" outlineLevel="0" collapsed="false">
      <c r="A2954" s="15" t="s">
        <v>3051</v>
      </c>
      <c r="B2954" s="15" t="s">
        <v>94</v>
      </c>
      <c r="C2954" s="15" t="n">
        <v>0</v>
      </c>
      <c r="D2954" s="15" t="s">
        <v>26</v>
      </c>
      <c r="E2954" s="15" t="s">
        <v>26</v>
      </c>
      <c r="F2954" s="15" t="n">
        <v>26</v>
      </c>
      <c r="G2954" s="15" t="s">
        <v>26</v>
      </c>
      <c r="H2954" s="15" t="s">
        <v>24</v>
      </c>
      <c r="I2954" s="15" t="s">
        <v>24</v>
      </c>
      <c r="J2954" s="15" t="s">
        <v>28</v>
      </c>
      <c r="K2954" s="15" t="s">
        <v>28</v>
      </c>
      <c r="L2954" s="15" t="s">
        <v>28</v>
      </c>
      <c r="M2954" s="15" t="s">
        <v>28</v>
      </c>
      <c r="N2954" s="15" t="s">
        <v>28</v>
      </c>
      <c r="O2954" s="15" t="s">
        <v>28</v>
      </c>
      <c r="P2954" s="15" t="s">
        <v>25</v>
      </c>
      <c r="Q2954" s="15" t="s">
        <v>26</v>
      </c>
      <c r="R2954" s="15" t="s">
        <v>21</v>
      </c>
      <c r="S2954" s="18" t="n">
        <v>20.25</v>
      </c>
      <c r="T2954" s="15" t="n">
        <v>493.95</v>
      </c>
      <c r="U2954" s="15" t="s">
        <v>24</v>
      </c>
      <c r="V2954" s="18" t="n">
        <f aca="false">IF(ISNUMBER(T2954),T2954,0)</f>
        <v>493.95</v>
      </c>
      <c r="W2954" s="15" t="n">
        <f aca="false">IF(U2954="Yes",1,0)</f>
        <v>0</v>
      </c>
      <c r="X2954" s="15" t="str">
        <f aca="false">IF(F2954&lt;=12,"0-12 months",IF(F2954&lt;=24,"13-24 months",IF(F2954&lt;=48,"25-48 months","49-72 months")))</f>
        <v>25-48 months</v>
      </c>
      <c r="Y2954" s="15" t="str">
        <f aca="false">IF(C2954=1,"Yes","No")</f>
        <v>No</v>
      </c>
      <c r="Z2954" s="15" t="n">
        <f aca="false">COUNTIF(J2954:O2954,"Yes")</f>
        <v>0</v>
      </c>
      <c r="AA2954" s="18" t="n">
        <f aca="false">S2954*W2954</f>
        <v>0</v>
      </c>
      <c r="AB2954" s="15" t="n">
        <f aca="false">(P2954="Month-to-month")+(I2954="Fiber optic")+(R2954="Electronic check")+(F2954&lt;=12)+(M2954="No")+(J2954="No")</f>
        <v>1</v>
      </c>
      <c r="AC2954" s="15" t="str">
        <f aca="false">IF(AB2954&gt;=5,"High",IF(AB2954&gt;=3,"Medium","Low"))</f>
        <v>Low</v>
      </c>
    </row>
    <row r="2955" customFormat="false" ht="15" hidden="false" customHeight="false" outlineLevel="0" collapsed="false">
      <c r="A2955" s="15" t="s">
        <v>3052</v>
      </c>
      <c r="B2955" s="15" t="s">
        <v>94</v>
      </c>
      <c r="C2955" s="15" t="n">
        <v>0</v>
      </c>
      <c r="D2955" s="15" t="s">
        <v>26</v>
      </c>
      <c r="E2955" s="15" t="s">
        <v>26</v>
      </c>
      <c r="F2955" s="15" t="n">
        <v>20</v>
      </c>
      <c r="G2955" s="15" t="s">
        <v>26</v>
      </c>
      <c r="H2955" s="15" t="s">
        <v>26</v>
      </c>
      <c r="I2955" s="15" t="s">
        <v>102</v>
      </c>
      <c r="J2955" s="15" t="s">
        <v>24</v>
      </c>
      <c r="K2955" s="15" t="s">
        <v>26</v>
      </c>
      <c r="L2955" s="15" t="s">
        <v>26</v>
      </c>
      <c r="M2955" s="15" t="s">
        <v>24</v>
      </c>
      <c r="N2955" s="15" t="s">
        <v>26</v>
      </c>
      <c r="O2955" s="15" t="s">
        <v>26</v>
      </c>
      <c r="P2955" s="15" t="s">
        <v>25</v>
      </c>
      <c r="Q2955" s="15" t="s">
        <v>26</v>
      </c>
      <c r="R2955" s="15" t="s">
        <v>19</v>
      </c>
      <c r="S2955" s="18" t="n">
        <v>105.85</v>
      </c>
      <c r="T2955" s="15" t="n">
        <v>2239.65</v>
      </c>
      <c r="U2955" s="15" t="s">
        <v>26</v>
      </c>
      <c r="V2955" s="18" t="n">
        <f aca="false">IF(ISNUMBER(T2955),T2955,0)</f>
        <v>2239.65</v>
      </c>
      <c r="W2955" s="15" t="n">
        <f aca="false">IF(U2955="Yes",1,0)</f>
        <v>1</v>
      </c>
      <c r="X2955" s="15" t="str">
        <f aca="false">IF(F2955&lt;=12,"0-12 months",IF(F2955&lt;=24,"13-24 months",IF(F2955&lt;=48,"25-48 months","49-72 months")))</f>
        <v>13-24 months</v>
      </c>
      <c r="Y2955" s="15" t="str">
        <f aca="false">IF(C2955=1,"Yes","No")</f>
        <v>No</v>
      </c>
      <c r="Z2955" s="15" t="n">
        <f aca="false">COUNTIF(J2955:O2955,"Yes")</f>
        <v>4</v>
      </c>
      <c r="AA2955" s="18" t="n">
        <f aca="false">S2955*W2955</f>
        <v>105.85</v>
      </c>
      <c r="AB2955" s="15" t="n">
        <f aca="false">(P2955="Month-to-month")+(I2955="Fiber optic")+(R2955="Electronic check")+(F2955&lt;=12)+(M2955="No")+(J2955="No")</f>
        <v>4</v>
      </c>
      <c r="AC2955" s="15" t="str">
        <f aca="false">IF(AB2955&gt;=5,"High",IF(AB2955&gt;=3,"Medium","Low"))</f>
        <v>Medium</v>
      </c>
    </row>
    <row r="2956" customFormat="false" ht="15" hidden="false" customHeight="false" outlineLevel="0" collapsed="false">
      <c r="A2956" s="15" t="s">
        <v>3053</v>
      </c>
      <c r="B2956" s="15" t="s">
        <v>94</v>
      </c>
      <c r="C2956" s="15" t="n">
        <v>0</v>
      </c>
      <c r="D2956" s="15" t="s">
        <v>24</v>
      </c>
      <c r="E2956" s="15" t="s">
        <v>24</v>
      </c>
      <c r="F2956" s="15" t="n">
        <v>7</v>
      </c>
      <c r="G2956" s="15" t="s">
        <v>26</v>
      </c>
      <c r="H2956" s="15" t="s">
        <v>26</v>
      </c>
      <c r="I2956" s="15" t="s">
        <v>102</v>
      </c>
      <c r="J2956" s="15" t="s">
        <v>24</v>
      </c>
      <c r="K2956" s="15" t="s">
        <v>24</v>
      </c>
      <c r="L2956" s="15" t="s">
        <v>24</v>
      </c>
      <c r="M2956" s="15" t="s">
        <v>24</v>
      </c>
      <c r="N2956" s="15" t="s">
        <v>24</v>
      </c>
      <c r="O2956" s="15" t="s">
        <v>24</v>
      </c>
      <c r="P2956" s="15" t="s">
        <v>25</v>
      </c>
      <c r="Q2956" s="15" t="s">
        <v>24</v>
      </c>
      <c r="R2956" s="15" t="s">
        <v>17</v>
      </c>
      <c r="S2956" s="18" t="n">
        <v>75.45</v>
      </c>
      <c r="T2956" s="15" t="n">
        <v>480.75</v>
      </c>
      <c r="U2956" s="15" t="s">
        <v>26</v>
      </c>
      <c r="V2956" s="18" t="n">
        <f aca="false">IF(ISNUMBER(T2956),T2956,0)</f>
        <v>480.75</v>
      </c>
      <c r="W2956" s="15" t="n">
        <f aca="false">IF(U2956="Yes",1,0)</f>
        <v>1</v>
      </c>
      <c r="X2956" s="15" t="str">
        <f aca="false">IF(F2956&lt;=12,"0-12 months",IF(F2956&lt;=24,"13-24 months",IF(F2956&lt;=48,"25-48 months","49-72 months")))</f>
        <v>0-12 months</v>
      </c>
      <c r="Y2956" s="15" t="str">
        <f aca="false">IF(C2956=1,"Yes","No")</f>
        <v>No</v>
      </c>
      <c r="Z2956" s="15" t="n">
        <f aca="false">COUNTIF(J2956:O2956,"Yes")</f>
        <v>0</v>
      </c>
      <c r="AA2956" s="18" t="n">
        <f aca="false">S2956*W2956</f>
        <v>75.45</v>
      </c>
      <c r="AB2956" s="15" t="n">
        <f aca="false">(P2956="Month-to-month")+(I2956="Fiber optic")+(R2956="Electronic check")+(F2956&lt;=12)+(M2956="No")+(J2956="No")</f>
        <v>5</v>
      </c>
      <c r="AC2956" s="15" t="str">
        <f aca="false">IF(AB2956&gt;=5,"High",IF(AB2956&gt;=3,"Medium","Low"))</f>
        <v>High</v>
      </c>
    </row>
    <row r="2957" customFormat="false" ht="15" hidden="false" customHeight="false" outlineLevel="0" collapsed="false">
      <c r="A2957" s="15" t="s">
        <v>3054</v>
      </c>
      <c r="B2957" s="15" t="s">
        <v>98</v>
      </c>
      <c r="C2957" s="15" t="n">
        <v>0</v>
      </c>
      <c r="D2957" s="15" t="s">
        <v>24</v>
      </c>
      <c r="E2957" s="15" t="s">
        <v>24</v>
      </c>
      <c r="F2957" s="15" t="n">
        <v>7</v>
      </c>
      <c r="G2957" s="15" t="s">
        <v>26</v>
      </c>
      <c r="H2957" s="15" t="s">
        <v>26</v>
      </c>
      <c r="I2957" s="15" t="s">
        <v>102</v>
      </c>
      <c r="J2957" s="15" t="s">
        <v>24</v>
      </c>
      <c r="K2957" s="15" t="s">
        <v>24</v>
      </c>
      <c r="L2957" s="15" t="s">
        <v>24</v>
      </c>
      <c r="M2957" s="15" t="s">
        <v>24</v>
      </c>
      <c r="N2957" s="15" t="s">
        <v>26</v>
      </c>
      <c r="O2957" s="15" t="s">
        <v>26</v>
      </c>
      <c r="P2957" s="15" t="s">
        <v>25</v>
      </c>
      <c r="Q2957" s="15" t="s">
        <v>26</v>
      </c>
      <c r="R2957" s="15" t="s">
        <v>15</v>
      </c>
      <c r="S2957" s="18" t="n">
        <v>93.85</v>
      </c>
      <c r="T2957" s="15" t="n">
        <v>635.6</v>
      </c>
      <c r="U2957" s="15" t="s">
        <v>26</v>
      </c>
      <c r="V2957" s="18" t="n">
        <f aca="false">IF(ISNUMBER(T2957),T2957,0)</f>
        <v>635.6</v>
      </c>
      <c r="W2957" s="15" t="n">
        <f aca="false">IF(U2957="Yes",1,0)</f>
        <v>1</v>
      </c>
      <c r="X2957" s="15" t="str">
        <f aca="false">IF(F2957&lt;=12,"0-12 months",IF(F2957&lt;=24,"13-24 months",IF(F2957&lt;=48,"25-48 months","49-72 months")))</f>
        <v>0-12 months</v>
      </c>
      <c r="Y2957" s="15" t="str">
        <f aca="false">IF(C2957=1,"Yes","No")</f>
        <v>No</v>
      </c>
      <c r="Z2957" s="15" t="n">
        <f aca="false">COUNTIF(J2957:O2957,"Yes")</f>
        <v>2</v>
      </c>
      <c r="AA2957" s="18" t="n">
        <f aca="false">S2957*W2957</f>
        <v>93.85</v>
      </c>
      <c r="AB2957" s="15" t="n">
        <f aca="false">(P2957="Month-to-month")+(I2957="Fiber optic")+(R2957="Electronic check")+(F2957&lt;=12)+(M2957="No")+(J2957="No")</f>
        <v>6</v>
      </c>
      <c r="AC2957" s="15" t="str">
        <f aca="false">IF(AB2957&gt;=5,"High",IF(AB2957&gt;=3,"Medium","Low"))</f>
        <v>High</v>
      </c>
    </row>
    <row r="2958" customFormat="false" ht="15" hidden="false" customHeight="false" outlineLevel="0" collapsed="false">
      <c r="A2958" s="15" t="s">
        <v>3055</v>
      </c>
      <c r="B2958" s="15" t="s">
        <v>98</v>
      </c>
      <c r="C2958" s="15" t="n">
        <v>0</v>
      </c>
      <c r="D2958" s="15" t="s">
        <v>24</v>
      </c>
      <c r="E2958" s="15" t="s">
        <v>24</v>
      </c>
      <c r="F2958" s="15" t="n">
        <v>51</v>
      </c>
      <c r="G2958" s="15" t="s">
        <v>26</v>
      </c>
      <c r="H2958" s="15" t="s">
        <v>24</v>
      </c>
      <c r="I2958" s="15" t="s">
        <v>102</v>
      </c>
      <c r="J2958" s="15" t="s">
        <v>24</v>
      </c>
      <c r="K2958" s="15" t="s">
        <v>26</v>
      </c>
      <c r="L2958" s="15" t="s">
        <v>26</v>
      </c>
      <c r="M2958" s="15" t="s">
        <v>24</v>
      </c>
      <c r="N2958" s="15" t="s">
        <v>26</v>
      </c>
      <c r="O2958" s="15" t="s">
        <v>26</v>
      </c>
      <c r="P2958" s="15" t="s">
        <v>25</v>
      </c>
      <c r="Q2958" s="15" t="s">
        <v>26</v>
      </c>
      <c r="R2958" s="15" t="s">
        <v>15</v>
      </c>
      <c r="S2958" s="18" t="n">
        <v>99</v>
      </c>
      <c r="T2958" s="15" t="n">
        <v>5038.15</v>
      </c>
      <c r="U2958" s="15" t="s">
        <v>24</v>
      </c>
      <c r="V2958" s="18" t="n">
        <f aca="false">IF(ISNUMBER(T2958),T2958,0)</f>
        <v>5038.15</v>
      </c>
      <c r="W2958" s="15" t="n">
        <f aca="false">IF(U2958="Yes",1,0)</f>
        <v>0</v>
      </c>
      <c r="X2958" s="15" t="str">
        <f aca="false">IF(F2958&lt;=12,"0-12 months",IF(F2958&lt;=24,"13-24 months",IF(F2958&lt;=48,"25-48 months","49-72 months")))</f>
        <v>49-72 months</v>
      </c>
      <c r="Y2958" s="15" t="str">
        <f aca="false">IF(C2958=1,"Yes","No")</f>
        <v>No</v>
      </c>
      <c r="Z2958" s="15" t="n">
        <f aca="false">COUNTIF(J2958:O2958,"Yes")</f>
        <v>4</v>
      </c>
      <c r="AA2958" s="18" t="n">
        <f aca="false">S2958*W2958</f>
        <v>0</v>
      </c>
      <c r="AB2958" s="15" t="n">
        <f aca="false">(P2958="Month-to-month")+(I2958="Fiber optic")+(R2958="Electronic check")+(F2958&lt;=12)+(M2958="No")+(J2958="No")</f>
        <v>5</v>
      </c>
      <c r="AC2958" s="15" t="str">
        <f aca="false">IF(AB2958&gt;=5,"High",IF(AB2958&gt;=3,"Medium","Low"))</f>
        <v>High</v>
      </c>
    </row>
    <row r="2959" customFormat="false" ht="15" hidden="false" customHeight="false" outlineLevel="0" collapsed="false">
      <c r="A2959" s="15" t="s">
        <v>3056</v>
      </c>
      <c r="B2959" s="15" t="s">
        <v>94</v>
      </c>
      <c r="C2959" s="15" t="n">
        <v>0</v>
      </c>
      <c r="D2959" s="15" t="s">
        <v>24</v>
      </c>
      <c r="E2959" s="15" t="s">
        <v>24</v>
      </c>
      <c r="F2959" s="15" t="n">
        <v>4</v>
      </c>
      <c r="G2959" s="15" t="s">
        <v>26</v>
      </c>
      <c r="H2959" s="15" t="s">
        <v>26</v>
      </c>
      <c r="I2959" s="15" t="s">
        <v>102</v>
      </c>
      <c r="J2959" s="15" t="s">
        <v>24</v>
      </c>
      <c r="K2959" s="15" t="s">
        <v>26</v>
      </c>
      <c r="L2959" s="15" t="s">
        <v>24</v>
      </c>
      <c r="M2959" s="15" t="s">
        <v>24</v>
      </c>
      <c r="N2959" s="15" t="s">
        <v>24</v>
      </c>
      <c r="O2959" s="15" t="s">
        <v>24</v>
      </c>
      <c r="P2959" s="15" t="s">
        <v>25</v>
      </c>
      <c r="Q2959" s="15" t="s">
        <v>26</v>
      </c>
      <c r="R2959" s="15" t="s">
        <v>17</v>
      </c>
      <c r="S2959" s="18" t="n">
        <v>80.3</v>
      </c>
      <c r="T2959" s="15" t="n">
        <v>324.2</v>
      </c>
      <c r="U2959" s="15" t="s">
        <v>24</v>
      </c>
      <c r="V2959" s="18" t="n">
        <f aca="false">IF(ISNUMBER(T2959),T2959,0)</f>
        <v>324.2</v>
      </c>
      <c r="W2959" s="15" t="n">
        <f aca="false">IF(U2959="Yes",1,0)</f>
        <v>0</v>
      </c>
      <c r="X2959" s="15" t="str">
        <f aca="false">IF(F2959&lt;=12,"0-12 months",IF(F2959&lt;=24,"13-24 months",IF(F2959&lt;=48,"25-48 months","49-72 months")))</f>
        <v>0-12 months</v>
      </c>
      <c r="Y2959" s="15" t="str">
        <f aca="false">IF(C2959=1,"Yes","No")</f>
        <v>No</v>
      </c>
      <c r="Z2959" s="15" t="n">
        <f aca="false">COUNTIF(J2959:O2959,"Yes")</f>
        <v>1</v>
      </c>
      <c r="AA2959" s="18" t="n">
        <f aca="false">S2959*W2959</f>
        <v>0</v>
      </c>
      <c r="AB2959" s="15" t="n">
        <f aca="false">(P2959="Month-to-month")+(I2959="Fiber optic")+(R2959="Electronic check")+(F2959&lt;=12)+(M2959="No")+(J2959="No")</f>
        <v>5</v>
      </c>
      <c r="AC2959" s="15" t="str">
        <f aca="false">IF(AB2959&gt;=5,"High",IF(AB2959&gt;=3,"Medium","Low"))</f>
        <v>High</v>
      </c>
    </row>
    <row r="2960" customFormat="false" ht="15" hidden="false" customHeight="false" outlineLevel="0" collapsed="false">
      <c r="A2960" s="15" t="s">
        <v>3057</v>
      </c>
      <c r="B2960" s="15" t="s">
        <v>94</v>
      </c>
      <c r="C2960" s="15" t="n">
        <v>0</v>
      </c>
      <c r="D2960" s="15" t="s">
        <v>24</v>
      </c>
      <c r="E2960" s="15" t="s">
        <v>24</v>
      </c>
      <c r="F2960" s="15" t="n">
        <v>1</v>
      </c>
      <c r="G2960" s="15" t="s">
        <v>26</v>
      </c>
      <c r="H2960" s="15" t="s">
        <v>24</v>
      </c>
      <c r="I2960" s="15" t="s">
        <v>24</v>
      </c>
      <c r="J2960" s="15" t="s">
        <v>28</v>
      </c>
      <c r="K2960" s="15" t="s">
        <v>28</v>
      </c>
      <c r="L2960" s="15" t="s">
        <v>28</v>
      </c>
      <c r="M2960" s="15" t="s">
        <v>28</v>
      </c>
      <c r="N2960" s="15" t="s">
        <v>28</v>
      </c>
      <c r="O2960" s="15" t="s">
        <v>28</v>
      </c>
      <c r="P2960" s="15" t="s">
        <v>25</v>
      </c>
      <c r="Q2960" s="15" t="s">
        <v>24</v>
      </c>
      <c r="R2960" s="15" t="s">
        <v>21</v>
      </c>
      <c r="S2960" s="18" t="n">
        <v>19.55</v>
      </c>
      <c r="T2960" s="15" t="n">
        <v>19.55</v>
      </c>
      <c r="U2960" s="15" t="s">
        <v>24</v>
      </c>
      <c r="V2960" s="18" t="n">
        <f aca="false">IF(ISNUMBER(T2960),T2960,0)</f>
        <v>19.55</v>
      </c>
      <c r="W2960" s="15" t="n">
        <f aca="false">IF(U2960="Yes",1,0)</f>
        <v>0</v>
      </c>
      <c r="X2960" s="15" t="str">
        <f aca="false">IF(F2960&lt;=12,"0-12 months",IF(F2960&lt;=24,"13-24 months",IF(F2960&lt;=48,"25-48 months","49-72 months")))</f>
        <v>0-12 months</v>
      </c>
      <c r="Y2960" s="15" t="str">
        <f aca="false">IF(C2960=1,"Yes","No")</f>
        <v>No</v>
      </c>
      <c r="Z2960" s="15" t="n">
        <f aca="false">COUNTIF(J2960:O2960,"Yes")</f>
        <v>0</v>
      </c>
      <c r="AA2960" s="18" t="n">
        <f aca="false">S2960*W2960</f>
        <v>0</v>
      </c>
      <c r="AB2960" s="15" t="n">
        <f aca="false">(P2960="Month-to-month")+(I2960="Fiber optic")+(R2960="Electronic check")+(F2960&lt;=12)+(M2960="No")+(J2960="No")</f>
        <v>2</v>
      </c>
      <c r="AC2960" s="15" t="str">
        <f aca="false">IF(AB2960&gt;=5,"High",IF(AB2960&gt;=3,"Medium","Low"))</f>
        <v>Low</v>
      </c>
    </row>
    <row r="2961" customFormat="false" ht="15" hidden="false" customHeight="false" outlineLevel="0" collapsed="false">
      <c r="A2961" s="15" t="s">
        <v>3058</v>
      </c>
      <c r="B2961" s="15" t="s">
        <v>98</v>
      </c>
      <c r="C2961" s="15" t="n">
        <v>0</v>
      </c>
      <c r="D2961" s="15" t="s">
        <v>26</v>
      </c>
      <c r="E2961" s="15" t="s">
        <v>26</v>
      </c>
      <c r="F2961" s="15" t="n">
        <v>27</v>
      </c>
      <c r="G2961" s="15" t="s">
        <v>26</v>
      </c>
      <c r="H2961" s="15" t="s">
        <v>26</v>
      </c>
      <c r="I2961" s="15" t="s">
        <v>102</v>
      </c>
      <c r="J2961" s="15" t="s">
        <v>26</v>
      </c>
      <c r="K2961" s="15" t="s">
        <v>26</v>
      </c>
      <c r="L2961" s="15" t="s">
        <v>24</v>
      </c>
      <c r="M2961" s="15" t="s">
        <v>26</v>
      </c>
      <c r="N2961" s="15" t="s">
        <v>26</v>
      </c>
      <c r="O2961" s="15" t="s">
        <v>24</v>
      </c>
      <c r="P2961" s="15" t="s">
        <v>25</v>
      </c>
      <c r="Q2961" s="15" t="s">
        <v>24</v>
      </c>
      <c r="R2961" s="15" t="s">
        <v>15</v>
      </c>
      <c r="S2961" s="18" t="n">
        <v>100.75</v>
      </c>
      <c r="T2961" s="15" t="n">
        <v>2793.55</v>
      </c>
      <c r="U2961" s="15" t="s">
        <v>24</v>
      </c>
      <c r="V2961" s="18" t="n">
        <f aca="false">IF(ISNUMBER(T2961),T2961,0)</f>
        <v>2793.55</v>
      </c>
      <c r="W2961" s="15" t="n">
        <f aca="false">IF(U2961="Yes",1,0)</f>
        <v>0</v>
      </c>
      <c r="X2961" s="15" t="str">
        <f aca="false">IF(F2961&lt;=12,"0-12 months",IF(F2961&lt;=24,"13-24 months",IF(F2961&lt;=48,"25-48 months","49-72 months")))</f>
        <v>25-48 months</v>
      </c>
      <c r="Y2961" s="15" t="str">
        <f aca="false">IF(C2961=1,"Yes","No")</f>
        <v>No</v>
      </c>
      <c r="Z2961" s="15" t="n">
        <f aca="false">COUNTIF(J2961:O2961,"Yes")</f>
        <v>4</v>
      </c>
      <c r="AA2961" s="18" t="n">
        <f aca="false">S2961*W2961</f>
        <v>0</v>
      </c>
      <c r="AB2961" s="15" t="n">
        <f aca="false">(P2961="Month-to-month")+(I2961="Fiber optic")+(R2961="Electronic check")+(F2961&lt;=12)+(M2961="No")+(J2961="No")</f>
        <v>3</v>
      </c>
      <c r="AC2961" s="15" t="str">
        <f aca="false">IF(AB2961&gt;=5,"High",IF(AB2961&gt;=3,"Medium","Low"))</f>
        <v>Medium</v>
      </c>
    </row>
    <row r="2962" customFormat="false" ht="15" hidden="false" customHeight="false" outlineLevel="0" collapsed="false">
      <c r="A2962" s="15" t="s">
        <v>3059</v>
      </c>
      <c r="B2962" s="15" t="s">
        <v>98</v>
      </c>
      <c r="C2962" s="15" t="n">
        <v>0</v>
      </c>
      <c r="D2962" s="15" t="s">
        <v>24</v>
      </c>
      <c r="E2962" s="15" t="s">
        <v>24</v>
      </c>
      <c r="F2962" s="15" t="n">
        <v>22</v>
      </c>
      <c r="G2962" s="15" t="s">
        <v>26</v>
      </c>
      <c r="H2962" s="15" t="s">
        <v>26</v>
      </c>
      <c r="I2962" s="15" t="s">
        <v>102</v>
      </c>
      <c r="J2962" s="15" t="s">
        <v>26</v>
      </c>
      <c r="K2962" s="15" t="s">
        <v>24</v>
      </c>
      <c r="L2962" s="15" t="s">
        <v>24</v>
      </c>
      <c r="M2962" s="15" t="s">
        <v>24</v>
      </c>
      <c r="N2962" s="15" t="s">
        <v>26</v>
      </c>
      <c r="O2962" s="15" t="s">
        <v>26</v>
      </c>
      <c r="P2962" s="15" t="s">
        <v>25</v>
      </c>
      <c r="Q2962" s="15" t="s">
        <v>26</v>
      </c>
      <c r="R2962" s="15" t="s">
        <v>15</v>
      </c>
      <c r="S2962" s="18" t="n">
        <v>100.75</v>
      </c>
      <c r="T2962" s="15" t="n">
        <v>2095</v>
      </c>
      <c r="U2962" s="15" t="s">
        <v>26</v>
      </c>
      <c r="V2962" s="18" t="n">
        <f aca="false">IF(ISNUMBER(T2962),T2962,0)</f>
        <v>2095</v>
      </c>
      <c r="W2962" s="15" t="n">
        <f aca="false">IF(U2962="Yes",1,0)</f>
        <v>1</v>
      </c>
      <c r="X2962" s="15" t="str">
        <f aca="false">IF(F2962&lt;=12,"0-12 months",IF(F2962&lt;=24,"13-24 months",IF(F2962&lt;=48,"25-48 months","49-72 months")))</f>
        <v>13-24 months</v>
      </c>
      <c r="Y2962" s="15" t="str">
        <f aca="false">IF(C2962=1,"Yes","No")</f>
        <v>No</v>
      </c>
      <c r="Z2962" s="15" t="n">
        <f aca="false">COUNTIF(J2962:O2962,"Yes")</f>
        <v>3</v>
      </c>
      <c r="AA2962" s="18" t="n">
        <f aca="false">S2962*W2962</f>
        <v>100.75</v>
      </c>
      <c r="AB2962" s="15" t="n">
        <f aca="false">(P2962="Month-to-month")+(I2962="Fiber optic")+(R2962="Electronic check")+(F2962&lt;=12)+(M2962="No")+(J2962="No")</f>
        <v>4</v>
      </c>
      <c r="AC2962" s="15" t="str">
        <f aca="false">IF(AB2962&gt;=5,"High",IF(AB2962&gt;=3,"Medium","Low"))</f>
        <v>Medium</v>
      </c>
    </row>
    <row r="2963" customFormat="false" ht="15" hidden="false" customHeight="false" outlineLevel="0" collapsed="false">
      <c r="A2963" s="15" t="s">
        <v>3060</v>
      </c>
      <c r="B2963" s="15" t="s">
        <v>98</v>
      </c>
      <c r="C2963" s="15" t="n">
        <v>0</v>
      </c>
      <c r="D2963" s="15" t="s">
        <v>24</v>
      </c>
      <c r="E2963" s="15" t="s">
        <v>24</v>
      </c>
      <c r="F2963" s="15" t="n">
        <v>12</v>
      </c>
      <c r="G2963" s="15" t="s">
        <v>26</v>
      </c>
      <c r="H2963" s="15" t="s">
        <v>24</v>
      </c>
      <c r="I2963" s="15" t="s">
        <v>96</v>
      </c>
      <c r="J2963" s="15" t="s">
        <v>24</v>
      </c>
      <c r="K2963" s="15" t="s">
        <v>26</v>
      </c>
      <c r="L2963" s="15" t="s">
        <v>24</v>
      </c>
      <c r="M2963" s="15" t="s">
        <v>26</v>
      </c>
      <c r="N2963" s="15" t="s">
        <v>24</v>
      </c>
      <c r="O2963" s="15" t="s">
        <v>24</v>
      </c>
      <c r="P2963" s="15" t="s">
        <v>25</v>
      </c>
      <c r="Q2963" s="15" t="s">
        <v>26</v>
      </c>
      <c r="R2963" s="15" t="s">
        <v>17</v>
      </c>
      <c r="S2963" s="18" t="n">
        <v>53.75</v>
      </c>
      <c r="T2963" s="15" t="n">
        <v>648.65</v>
      </c>
      <c r="U2963" s="15" t="s">
        <v>24</v>
      </c>
      <c r="V2963" s="18" t="n">
        <f aca="false">IF(ISNUMBER(T2963),T2963,0)</f>
        <v>648.65</v>
      </c>
      <c r="W2963" s="15" t="n">
        <f aca="false">IF(U2963="Yes",1,0)</f>
        <v>0</v>
      </c>
      <c r="X2963" s="15" t="str">
        <f aca="false">IF(F2963&lt;=12,"0-12 months",IF(F2963&lt;=24,"13-24 months",IF(F2963&lt;=48,"25-48 months","49-72 months")))</f>
        <v>0-12 months</v>
      </c>
      <c r="Y2963" s="15" t="str">
        <f aca="false">IF(C2963=1,"Yes","No")</f>
        <v>No</v>
      </c>
      <c r="Z2963" s="15" t="n">
        <f aca="false">COUNTIF(J2963:O2963,"Yes")</f>
        <v>2</v>
      </c>
      <c r="AA2963" s="18" t="n">
        <f aca="false">S2963*W2963</f>
        <v>0</v>
      </c>
      <c r="AB2963" s="15" t="n">
        <f aca="false">(P2963="Month-to-month")+(I2963="Fiber optic")+(R2963="Electronic check")+(F2963&lt;=12)+(M2963="No")+(J2963="No")</f>
        <v>3</v>
      </c>
      <c r="AC2963" s="15" t="str">
        <f aca="false">IF(AB2963&gt;=5,"High",IF(AB2963&gt;=3,"Medium","Low"))</f>
        <v>Medium</v>
      </c>
    </row>
    <row r="2964" customFormat="false" ht="15" hidden="false" customHeight="false" outlineLevel="0" collapsed="false">
      <c r="A2964" s="15" t="s">
        <v>3061</v>
      </c>
      <c r="B2964" s="15" t="s">
        <v>94</v>
      </c>
      <c r="C2964" s="15" t="n">
        <v>0</v>
      </c>
      <c r="D2964" s="15" t="s">
        <v>26</v>
      </c>
      <c r="E2964" s="15" t="s">
        <v>26</v>
      </c>
      <c r="F2964" s="15" t="n">
        <v>3</v>
      </c>
      <c r="G2964" s="15" t="s">
        <v>24</v>
      </c>
      <c r="H2964" s="15" t="s">
        <v>95</v>
      </c>
      <c r="I2964" s="15" t="s">
        <v>96</v>
      </c>
      <c r="J2964" s="15" t="s">
        <v>24</v>
      </c>
      <c r="K2964" s="15" t="s">
        <v>24</v>
      </c>
      <c r="L2964" s="15" t="s">
        <v>24</v>
      </c>
      <c r="M2964" s="15" t="s">
        <v>26</v>
      </c>
      <c r="N2964" s="15" t="s">
        <v>24</v>
      </c>
      <c r="O2964" s="15" t="s">
        <v>24</v>
      </c>
      <c r="P2964" s="15" t="s">
        <v>25</v>
      </c>
      <c r="Q2964" s="15" t="s">
        <v>26</v>
      </c>
      <c r="R2964" s="15" t="s">
        <v>17</v>
      </c>
      <c r="S2964" s="18" t="n">
        <v>31</v>
      </c>
      <c r="T2964" s="15" t="n">
        <v>95.05</v>
      </c>
      <c r="U2964" s="15" t="s">
        <v>26</v>
      </c>
      <c r="V2964" s="18" t="n">
        <f aca="false">IF(ISNUMBER(T2964),T2964,0)</f>
        <v>95.05</v>
      </c>
      <c r="W2964" s="15" t="n">
        <f aca="false">IF(U2964="Yes",1,0)</f>
        <v>1</v>
      </c>
      <c r="X2964" s="15" t="str">
        <f aca="false">IF(F2964&lt;=12,"0-12 months",IF(F2964&lt;=24,"13-24 months",IF(F2964&lt;=48,"25-48 months","49-72 months")))</f>
        <v>0-12 months</v>
      </c>
      <c r="Y2964" s="15" t="str">
        <f aca="false">IF(C2964=1,"Yes","No")</f>
        <v>No</v>
      </c>
      <c r="Z2964" s="15" t="n">
        <f aca="false">COUNTIF(J2964:O2964,"Yes")</f>
        <v>1</v>
      </c>
      <c r="AA2964" s="18" t="n">
        <f aca="false">S2964*W2964</f>
        <v>31</v>
      </c>
      <c r="AB2964" s="15" t="n">
        <f aca="false">(P2964="Month-to-month")+(I2964="Fiber optic")+(R2964="Electronic check")+(F2964&lt;=12)+(M2964="No")+(J2964="No")</f>
        <v>3</v>
      </c>
      <c r="AC2964" s="15" t="str">
        <f aca="false">IF(AB2964&gt;=5,"High",IF(AB2964&gt;=3,"Medium","Low"))</f>
        <v>Medium</v>
      </c>
    </row>
    <row r="2965" customFormat="false" ht="15" hidden="false" customHeight="false" outlineLevel="0" collapsed="false">
      <c r="A2965" s="15" t="s">
        <v>3062</v>
      </c>
      <c r="B2965" s="15" t="s">
        <v>94</v>
      </c>
      <c r="C2965" s="15" t="n">
        <v>0</v>
      </c>
      <c r="D2965" s="15" t="s">
        <v>26</v>
      </c>
      <c r="E2965" s="15" t="s">
        <v>26</v>
      </c>
      <c r="F2965" s="15" t="n">
        <v>34</v>
      </c>
      <c r="G2965" s="15" t="s">
        <v>26</v>
      </c>
      <c r="H2965" s="15" t="s">
        <v>26</v>
      </c>
      <c r="I2965" s="15" t="s">
        <v>24</v>
      </c>
      <c r="J2965" s="15" t="s">
        <v>28</v>
      </c>
      <c r="K2965" s="15" t="s">
        <v>28</v>
      </c>
      <c r="L2965" s="15" t="s">
        <v>28</v>
      </c>
      <c r="M2965" s="15" t="s">
        <v>28</v>
      </c>
      <c r="N2965" s="15" t="s">
        <v>28</v>
      </c>
      <c r="O2965" s="15" t="s">
        <v>28</v>
      </c>
      <c r="P2965" s="15" t="s">
        <v>27</v>
      </c>
      <c r="Q2965" s="15" t="s">
        <v>26</v>
      </c>
      <c r="R2965" s="15" t="s">
        <v>21</v>
      </c>
      <c r="S2965" s="18" t="n">
        <v>25.6</v>
      </c>
      <c r="T2965" s="15" t="n">
        <v>917.15</v>
      </c>
      <c r="U2965" s="15" t="s">
        <v>24</v>
      </c>
      <c r="V2965" s="18" t="n">
        <f aca="false">IF(ISNUMBER(T2965),T2965,0)</f>
        <v>917.15</v>
      </c>
      <c r="W2965" s="15" t="n">
        <f aca="false">IF(U2965="Yes",1,0)</f>
        <v>0</v>
      </c>
      <c r="X2965" s="15" t="str">
        <f aca="false">IF(F2965&lt;=12,"0-12 months",IF(F2965&lt;=24,"13-24 months",IF(F2965&lt;=48,"25-48 months","49-72 months")))</f>
        <v>25-48 months</v>
      </c>
      <c r="Y2965" s="15" t="str">
        <f aca="false">IF(C2965=1,"Yes","No")</f>
        <v>No</v>
      </c>
      <c r="Z2965" s="15" t="n">
        <f aca="false">COUNTIF(J2965:O2965,"Yes")</f>
        <v>0</v>
      </c>
      <c r="AA2965" s="18" t="n">
        <f aca="false">S2965*W2965</f>
        <v>0</v>
      </c>
      <c r="AB2965" s="15" t="n">
        <f aca="false">(P2965="Month-to-month")+(I2965="Fiber optic")+(R2965="Electronic check")+(F2965&lt;=12)+(M2965="No")+(J2965="No")</f>
        <v>0</v>
      </c>
      <c r="AC2965" s="15" t="str">
        <f aca="false">IF(AB2965&gt;=5,"High",IF(AB2965&gt;=3,"Medium","Low"))</f>
        <v>Low</v>
      </c>
    </row>
    <row r="2966" customFormat="false" ht="15" hidden="false" customHeight="false" outlineLevel="0" collapsed="false">
      <c r="A2966" s="15" t="s">
        <v>3063</v>
      </c>
      <c r="B2966" s="15" t="s">
        <v>98</v>
      </c>
      <c r="C2966" s="15" t="n">
        <v>0</v>
      </c>
      <c r="D2966" s="15" t="s">
        <v>26</v>
      </c>
      <c r="E2966" s="15" t="s">
        <v>24</v>
      </c>
      <c r="F2966" s="15" t="n">
        <v>24</v>
      </c>
      <c r="G2966" s="15" t="s">
        <v>26</v>
      </c>
      <c r="H2966" s="15" t="s">
        <v>26</v>
      </c>
      <c r="I2966" s="15" t="s">
        <v>96</v>
      </c>
      <c r="J2966" s="15" t="s">
        <v>26</v>
      </c>
      <c r="K2966" s="15" t="s">
        <v>24</v>
      </c>
      <c r="L2966" s="15" t="s">
        <v>24</v>
      </c>
      <c r="M2966" s="15" t="s">
        <v>26</v>
      </c>
      <c r="N2966" s="15" t="s">
        <v>24</v>
      </c>
      <c r="O2966" s="15" t="s">
        <v>24</v>
      </c>
      <c r="P2966" s="15" t="s">
        <v>27</v>
      </c>
      <c r="Q2966" s="15" t="s">
        <v>26</v>
      </c>
      <c r="R2966" s="15" t="s">
        <v>15</v>
      </c>
      <c r="S2966" s="18" t="n">
        <v>58.35</v>
      </c>
      <c r="T2966" s="15" t="n">
        <v>1346.9</v>
      </c>
      <c r="U2966" s="15" t="s">
        <v>24</v>
      </c>
      <c r="V2966" s="18" t="n">
        <f aca="false">IF(ISNUMBER(T2966),T2966,0)</f>
        <v>1346.9</v>
      </c>
      <c r="W2966" s="15" t="n">
        <f aca="false">IF(U2966="Yes",1,0)</f>
        <v>0</v>
      </c>
      <c r="X2966" s="15" t="str">
        <f aca="false">IF(F2966&lt;=12,"0-12 months",IF(F2966&lt;=24,"13-24 months",IF(F2966&lt;=48,"25-48 months","49-72 months")))</f>
        <v>13-24 months</v>
      </c>
      <c r="Y2966" s="15" t="str">
        <f aca="false">IF(C2966=1,"Yes","No")</f>
        <v>No</v>
      </c>
      <c r="Z2966" s="15" t="n">
        <f aca="false">COUNTIF(J2966:O2966,"Yes")</f>
        <v>2</v>
      </c>
      <c r="AA2966" s="18" t="n">
        <f aca="false">S2966*W2966</f>
        <v>0</v>
      </c>
      <c r="AB2966" s="15" t="n">
        <f aca="false">(P2966="Month-to-month")+(I2966="Fiber optic")+(R2966="Electronic check")+(F2966&lt;=12)+(M2966="No")+(J2966="No")</f>
        <v>1</v>
      </c>
      <c r="AC2966" s="15" t="str">
        <f aca="false">IF(AB2966&gt;=5,"High",IF(AB2966&gt;=3,"Medium","Low"))</f>
        <v>Low</v>
      </c>
    </row>
    <row r="2967" customFormat="false" ht="15" hidden="false" customHeight="false" outlineLevel="0" collapsed="false">
      <c r="A2967" s="15" t="s">
        <v>3064</v>
      </c>
      <c r="B2967" s="15" t="s">
        <v>98</v>
      </c>
      <c r="C2967" s="15" t="n">
        <v>0</v>
      </c>
      <c r="D2967" s="15" t="s">
        <v>24</v>
      </c>
      <c r="E2967" s="15" t="s">
        <v>24</v>
      </c>
      <c r="F2967" s="15" t="n">
        <v>51</v>
      </c>
      <c r="G2967" s="15" t="s">
        <v>26</v>
      </c>
      <c r="H2967" s="15" t="s">
        <v>26</v>
      </c>
      <c r="I2967" s="15" t="s">
        <v>102</v>
      </c>
      <c r="J2967" s="15" t="s">
        <v>24</v>
      </c>
      <c r="K2967" s="15" t="s">
        <v>24</v>
      </c>
      <c r="L2967" s="15" t="s">
        <v>26</v>
      </c>
      <c r="M2967" s="15" t="s">
        <v>24</v>
      </c>
      <c r="N2967" s="15" t="s">
        <v>24</v>
      </c>
      <c r="O2967" s="15" t="s">
        <v>24</v>
      </c>
      <c r="P2967" s="15" t="s">
        <v>25</v>
      </c>
      <c r="Q2967" s="15" t="s">
        <v>24</v>
      </c>
      <c r="R2967" s="15" t="s">
        <v>21</v>
      </c>
      <c r="S2967" s="18" t="n">
        <v>80</v>
      </c>
      <c r="T2967" s="15" t="n">
        <v>4242.35</v>
      </c>
      <c r="U2967" s="15" t="s">
        <v>26</v>
      </c>
      <c r="V2967" s="18" t="n">
        <f aca="false">IF(ISNUMBER(T2967),T2967,0)</f>
        <v>4242.35</v>
      </c>
      <c r="W2967" s="15" t="n">
        <f aca="false">IF(U2967="Yes",1,0)</f>
        <v>1</v>
      </c>
      <c r="X2967" s="15" t="str">
        <f aca="false">IF(F2967&lt;=12,"0-12 months",IF(F2967&lt;=24,"13-24 months",IF(F2967&lt;=48,"25-48 months","49-72 months")))</f>
        <v>49-72 months</v>
      </c>
      <c r="Y2967" s="15" t="str">
        <f aca="false">IF(C2967=1,"Yes","No")</f>
        <v>No</v>
      </c>
      <c r="Z2967" s="15" t="n">
        <f aca="false">COUNTIF(J2967:O2967,"Yes")</f>
        <v>1</v>
      </c>
      <c r="AA2967" s="18" t="n">
        <f aca="false">S2967*W2967</f>
        <v>80</v>
      </c>
      <c r="AB2967" s="15" t="n">
        <f aca="false">(P2967="Month-to-month")+(I2967="Fiber optic")+(R2967="Electronic check")+(F2967&lt;=12)+(M2967="No")+(J2967="No")</f>
        <v>4</v>
      </c>
      <c r="AC2967" s="15" t="str">
        <f aca="false">IF(AB2967&gt;=5,"High",IF(AB2967&gt;=3,"Medium","Low"))</f>
        <v>Medium</v>
      </c>
    </row>
    <row r="2968" customFormat="false" ht="15" hidden="false" customHeight="false" outlineLevel="0" collapsed="false">
      <c r="A2968" s="15" t="s">
        <v>3065</v>
      </c>
      <c r="B2968" s="15" t="s">
        <v>94</v>
      </c>
      <c r="C2968" s="15" t="n">
        <v>1</v>
      </c>
      <c r="D2968" s="15" t="s">
        <v>24</v>
      </c>
      <c r="E2968" s="15" t="s">
        <v>24</v>
      </c>
      <c r="F2968" s="15" t="n">
        <v>14</v>
      </c>
      <c r="G2968" s="15" t="s">
        <v>24</v>
      </c>
      <c r="H2968" s="15" t="s">
        <v>95</v>
      </c>
      <c r="I2968" s="15" t="s">
        <v>96</v>
      </c>
      <c r="J2968" s="15" t="s">
        <v>24</v>
      </c>
      <c r="K2968" s="15" t="s">
        <v>24</v>
      </c>
      <c r="L2968" s="15" t="s">
        <v>24</v>
      </c>
      <c r="M2968" s="15" t="s">
        <v>24</v>
      </c>
      <c r="N2968" s="15" t="s">
        <v>26</v>
      </c>
      <c r="O2968" s="15" t="s">
        <v>26</v>
      </c>
      <c r="P2968" s="15" t="s">
        <v>25</v>
      </c>
      <c r="Q2968" s="15" t="s">
        <v>26</v>
      </c>
      <c r="R2968" s="15" t="s">
        <v>15</v>
      </c>
      <c r="S2968" s="18" t="n">
        <v>46.35</v>
      </c>
      <c r="T2968" s="15" t="n">
        <v>672.7</v>
      </c>
      <c r="U2968" s="15" t="s">
        <v>24</v>
      </c>
      <c r="V2968" s="18" t="n">
        <f aca="false">IF(ISNUMBER(T2968),T2968,0)</f>
        <v>672.7</v>
      </c>
      <c r="W2968" s="15" t="n">
        <f aca="false">IF(U2968="Yes",1,0)</f>
        <v>0</v>
      </c>
      <c r="X2968" s="15" t="str">
        <f aca="false">IF(F2968&lt;=12,"0-12 months",IF(F2968&lt;=24,"13-24 months",IF(F2968&lt;=48,"25-48 months","49-72 months")))</f>
        <v>13-24 months</v>
      </c>
      <c r="Y2968" s="15" t="str">
        <f aca="false">IF(C2968=1,"Yes","No")</f>
        <v>Yes</v>
      </c>
      <c r="Z2968" s="15" t="n">
        <f aca="false">COUNTIF(J2968:O2968,"Yes")</f>
        <v>2</v>
      </c>
      <c r="AA2968" s="18" t="n">
        <f aca="false">S2968*W2968</f>
        <v>0</v>
      </c>
      <c r="AB2968" s="15" t="n">
        <f aca="false">(P2968="Month-to-month")+(I2968="Fiber optic")+(R2968="Electronic check")+(F2968&lt;=12)+(M2968="No")+(J2968="No")</f>
        <v>4</v>
      </c>
      <c r="AC2968" s="15" t="str">
        <f aca="false">IF(AB2968&gt;=5,"High",IF(AB2968&gt;=3,"Medium","Low"))</f>
        <v>Medium</v>
      </c>
    </row>
    <row r="2969" customFormat="false" ht="15" hidden="false" customHeight="false" outlineLevel="0" collapsed="false">
      <c r="A2969" s="15" t="s">
        <v>3066</v>
      </c>
      <c r="B2969" s="15" t="s">
        <v>98</v>
      </c>
      <c r="C2969" s="15" t="n">
        <v>0</v>
      </c>
      <c r="D2969" s="15" t="s">
        <v>26</v>
      </c>
      <c r="E2969" s="15" t="s">
        <v>24</v>
      </c>
      <c r="F2969" s="15" t="n">
        <v>59</v>
      </c>
      <c r="G2969" s="15" t="s">
        <v>26</v>
      </c>
      <c r="H2969" s="15" t="s">
        <v>26</v>
      </c>
      <c r="I2969" s="15" t="s">
        <v>102</v>
      </c>
      <c r="J2969" s="15" t="s">
        <v>26</v>
      </c>
      <c r="K2969" s="15" t="s">
        <v>26</v>
      </c>
      <c r="L2969" s="15" t="s">
        <v>26</v>
      </c>
      <c r="M2969" s="15" t="s">
        <v>26</v>
      </c>
      <c r="N2969" s="15" t="s">
        <v>26</v>
      </c>
      <c r="O2969" s="15" t="s">
        <v>26</v>
      </c>
      <c r="P2969" s="15" t="s">
        <v>29</v>
      </c>
      <c r="Q2969" s="15" t="s">
        <v>24</v>
      </c>
      <c r="R2969" s="15" t="s">
        <v>15</v>
      </c>
      <c r="S2969" s="18" t="n">
        <v>113.75</v>
      </c>
      <c r="T2969" s="15" t="n">
        <v>6561.25</v>
      </c>
      <c r="U2969" s="15" t="s">
        <v>24</v>
      </c>
      <c r="V2969" s="18" t="n">
        <f aca="false">IF(ISNUMBER(T2969),T2969,0)</f>
        <v>6561.25</v>
      </c>
      <c r="W2969" s="15" t="n">
        <f aca="false">IF(U2969="Yes",1,0)</f>
        <v>0</v>
      </c>
      <c r="X2969" s="15" t="str">
        <f aca="false">IF(F2969&lt;=12,"0-12 months",IF(F2969&lt;=24,"13-24 months",IF(F2969&lt;=48,"25-48 months","49-72 months")))</f>
        <v>49-72 months</v>
      </c>
      <c r="Y2969" s="15" t="str">
        <f aca="false">IF(C2969=1,"Yes","No")</f>
        <v>No</v>
      </c>
      <c r="Z2969" s="15" t="n">
        <f aca="false">COUNTIF(J2969:O2969,"Yes")</f>
        <v>6</v>
      </c>
      <c r="AA2969" s="18" t="n">
        <f aca="false">S2969*W2969</f>
        <v>0</v>
      </c>
      <c r="AB2969" s="15" t="n">
        <f aca="false">(P2969="Month-to-month")+(I2969="Fiber optic")+(R2969="Electronic check")+(F2969&lt;=12)+(M2969="No")+(J2969="No")</f>
        <v>2</v>
      </c>
      <c r="AC2969" s="15" t="str">
        <f aca="false">IF(AB2969&gt;=5,"High",IF(AB2969&gt;=3,"Medium","Low"))</f>
        <v>Low</v>
      </c>
    </row>
    <row r="2970" customFormat="false" ht="15" hidden="false" customHeight="false" outlineLevel="0" collapsed="false">
      <c r="A2970" s="15" t="s">
        <v>3067</v>
      </c>
      <c r="B2970" s="15" t="s">
        <v>98</v>
      </c>
      <c r="C2970" s="15" t="n">
        <v>0</v>
      </c>
      <c r="D2970" s="15" t="s">
        <v>24</v>
      </c>
      <c r="E2970" s="15" t="s">
        <v>24</v>
      </c>
      <c r="F2970" s="15" t="n">
        <v>3</v>
      </c>
      <c r="G2970" s="15" t="s">
        <v>26</v>
      </c>
      <c r="H2970" s="15" t="s">
        <v>24</v>
      </c>
      <c r="I2970" s="15" t="s">
        <v>102</v>
      </c>
      <c r="J2970" s="15" t="s">
        <v>24</v>
      </c>
      <c r="K2970" s="15" t="s">
        <v>26</v>
      </c>
      <c r="L2970" s="15" t="s">
        <v>26</v>
      </c>
      <c r="M2970" s="15" t="s">
        <v>24</v>
      </c>
      <c r="N2970" s="15" t="s">
        <v>24</v>
      </c>
      <c r="O2970" s="15" t="s">
        <v>26</v>
      </c>
      <c r="P2970" s="15" t="s">
        <v>25</v>
      </c>
      <c r="Q2970" s="15" t="s">
        <v>24</v>
      </c>
      <c r="R2970" s="15" t="s">
        <v>15</v>
      </c>
      <c r="S2970" s="18" t="n">
        <v>90.4</v>
      </c>
      <c r="T2970" s="15" t="n">
        <v>268.45</v>
      </c>
      <c r="U2970" s="15" t="s">
        <v>24</v>
      </c>
      <c r="V2970" s="18" t="n">
        <f aca="false">IF(ISNUMBER(T2970),T2970,0)</f>
        <v>268.45</v>
      </c>
      <c r="W2970" s="15" t="n">
        <f aca="false">IF(U2970="Yes",1,0)</f>
        <v>0</v>
      </c>
      <c r="X2970" s="15" t="str">
        <f aca="false">IF(F2970&lt;=12,"0-12 months",IF(F2970&lt;=24,"13-24 months",IF(F2970&lt;=48,"25-48 months","49-72 months")))</f>
        <v>0-12 months</v>
      </c>
      <c r="Y2970" s="15" t="str">
        <f aca="false">IF(C2970=1,"Yes","No")</f>
        <v>No</v>
      </c>
      <c r="Z2970" s="15" t="n">
        <f aca="false">COUNTIF(J2970:O2970,"Yes")</f>
        <v>3</v>
      </c>
      <c r="AA2970" s="18" t="n">
        <f aca="false">S2970*W2970</f>
        <v>0</v>
      </c>
      <c r="AB2970" s="15" t="n">
        <f aca="false">(P2970="Month-to-month")+(I2970="Fiber optic")+(R2970="Electronic check")+(F2970&lt;=12)+(M2970="No")+(J2970="No")</f>
        <v>6</v>
      </c>
      <c r="AC2970" s="15" t="str">
        <f aca="false">IF(AB2970&gt;=5,"High",IF(AB2970&gt;=3,"Medium","Low"))</f>
        <v>High</v>
      </c>
    </row>
    <row r="2971" customFormat="false" ht="15" hidden="false" customHeight="false" outlineLevel="0" collapsed="false">
      <c r="A2971" s="15" t="s">
        <v>3068</v>
      </c>
      <c r="B2971" s="15" t="s">
        <v>94</v>
      </c>
      <c r="C2971" s="15" t="n">
        <v>0</v>
      </c>
      <c r="D2971" s="15" t="s">
        <v>26</v>
      </c>
      <c r="E2971" s="15" t="s">
        <v>26</v>
      </c>
      <c r="F2971" s="15" t="n">
        <v>65</v>
      </c>
      <c r="G2971" s="15" t="s">
        <v>26</v>
      </c>
      <c r="H2971" s="15" t="s">
        <v>26</v>
      </c>
      <c r="I2971" s="15" t="s">
        <v>102</v>
      </c>
      <c r="J2971" s="15" t="s">
        <v>26</v>
      </c>
      <c r="K2971" s="15" t="s">
        <v>24</v>
      </c>
      <c r="L2971" s="15" t="s">
        <v>26</v>
      </c>
      <c r="M2971" s="15" t="s">
        <v>26</v>
      </c>
      <c r="N2971" s="15" t="s">
        <v>26</v>
      </c>
      <c r="O2971" s="15" t="s">
        <v>26</v>
      </c>
      <c r="P2971" s="15" t="s">
        <v>29</v>
      </c>
      <c r="Q2971" s="15" t="s">
        <v>24</v>
      </c>
      <c r="R2971" s="15" t="s">
        <v>15</v>
      </c>
      <c r="S2971" s="18" t="n">
        <v>109.3</v>
      </c>
      <c r="T2971" s="15" t="n">
        <v>7337.55</v>
      </c>
      <c r="U2971" s="15" t="s">
        <v>24</v>
      </c>
      <c r="V2971" s="18" t="n">
        <f aca="false">IF(ISNUMBER(T2971),T2971,0)</f>
        <v>7337.55</v>
      </c>
      <c r="W2971" s="15" t="n">
        <f aca="false">IF(U2971="Yes",1,0)</f>
        <v>0</v>
      </c>
      <c r="X2971" s="15" t="str">
        <f aca="false">IF(F2971&lt;=12,"0-12 months",IF(F2971&lt;=24,"13-24 months",IF(F2971&lt;=48,"25-48 months","49-72 months")))</f>
        <v>49-72 months</v>
      </c>
      <c r="Y2971" s="15" t="str">
        <f aca="false">IF(C2971=1,"Yes","No")</f>
        <v>No</v>
      </c>
      <c r="Z2971" s="15" t="n">
        <f aca="false">COUNTIF(J2971:O2971,"Yes")</f>
        <v>5</v>
      </c>
      <c r="AA2971" s="18" t="n">
        <f aca="false">S2971*W2971</f>
        <v>0</v>
      </c>
      <c r="AB2971" s="15" t="n">
        <f aca="false">(P2971="Month-to-month")+(I2971="Fiber optic")+(R2971="Electronic check")+(F2971&lt;=12)+(M2971="No")+(J2971="No")</f>
        <v>2</v>
      </c>
      <c r="AC2971" s="15" t="str">
        <f aca="false">IF(AB2971&gt;=5,"High",IF(AB2971&gt;=3,"Medium","Low"))</f>
        <v>Low</v>
      </c>
    </row>
    <row r="2972" customFormat="false" ht="15" hidden="false" customHeight="false" outlineLevel="0" collapsed="false">
      <c r="A2972" s="15" t="s">
        <v>3069</v>
      </c>
      <c r="B2972" s="15" t="s">
        <v>98</v>
      </c>
      <c r="C2972" s="15" t="n">
        <v>1</v>
      </c>
      <c r="D2972" s="15" t="s">
        <v>24</v>
      </c>
      <c r="E2972" s="15" t="s">
        <v>24</v>
      </c>
      <c r="F2972" s="15" t="n">
        <v>5</v>
      </c>
      <c r="G2972" s="15" t="s">
        <v>26</v>
      </c>
      <c r="H2972" s="15" t="s">
        <v>24</v>
      </c>
      <c r="I2972" s="15" t="s">
        <v>102</v>
      </c>
      <c r="J2972" s="15" t="s">
        <v>24</v>
      </c>
      <c r="K2972" s="15" t="s">
        <v>24</v>
      </c>
      <c r="L2972" s="15" t="s">
        <v>24</v>
      </c>
      <c r="M2972" s="15" t="s">
        <v>24</v>
      </c>
      <c r="N2972" s="15" t="s">
        <v>24</v>
      </c>
      <c r="O2972" s="15" t="s">
        <v>24</v>
      </c>
      <c r="P2972" s="15" t="s">
        <v>25</v>
      </c>
      <c r="Q2972" s="15" t="s">
        <v>26</v>
      </c>
      <c r="R2972" s="15" t="s">
        <v>17</v>
      </c>
      <c r="S2972" s="18" t="n">
        <v>70.25</v>
      </c>
      <c r="T2972" s="15" t="n">
        <v>331.9</v>
      </c>
      <c r="U2972" s="15" t="s">
        <v>26</v>
      </c>
      <c r="V2972" s="18" t="n">
        <f aca="false">IF(ISNUMBER(T2972),T2972,0)</f>
        <v>331.9</v>
      </c>
      <c r="W2972" s="15" t="n">
        <f aca="false">IF(U2972="Yes",1,0)</f>
        <v>1</v>
      </c>
      <c r="X2972" s="15" t="str">
        <f aca="false">IF(F2972&lt;=12,"0-12 months",IF(F2972&lt;=24,"13-24 months",IF(F2972&lt;=48,"25-48 months","49-72 months")))</f>
        <v>0-12 months</v>
      </c>
      <c r="Y2972" s="15" t="str">
        <f aca="false">IF(C2972=1,"Yes","No")</f>
        <v>Yes</v>
      </c>
      <c r="Z2972" s="15" t="n">
        <f aca="false">COUNTIF(J2972:O2972,"Yes")</f>
        <v>0</v>
      </c>
      <c r="AA2972" s="18" t="n">
        <f aca="false">S2972*W2972</f>
        <v>70.25</v>
      </c>
      <c r="AB2972" s="15" t="n">
        <f aca="false">(P2972="Month-to-month")+(I2972="Fiber optic")+(R2972="Electronic check")+(F2972&lt;=12)+(M2972="No")+(J2972="No")</f>
        <v>5</v>
      </c>
      <c r="AC2972" s="15" t="str">
        <f aca="false">IF(AB2972&gt;=5,"High",IF(AB2972&gt;=3,"Medium","Low"))</f>
        <v>High</v>
      </c>
    </row>
    <row r="2973" customFormat="false" ht="15" hidden="false" customHeight="false" outlineLevel="0" collapsed="false">
      <c r="A2973" s="15" t="s">
        <v>3070</v>
      </c>
      <c r="B2973" s="15" t="s">
        <v>94</v>
      </c>
      <c r="C2973" s="15" t="n">
        <v>0</v>
      </c>
      <c r="D2973" s="15" t="s">
        <v>26</v>
      </c>
      <c r="E2973" s="15" t="s">
        <v>26</v>
      </c>
      <c r="F2973" s="15" t="n">
        <v>59</v>
      </c>
      <c r="G2973" s="15" t="s">
        <v>26</v>
      </c>
      <c r="H2973" s="15" t="s">
        <v>26</v>
      </c>
      <c r="I2973" s="15" t="s">
        <v>96</v>
      </c>
      <c r="J2973" s="15" t="s">
        <v>26</v>
      </c>
      <c r="K2973" s="15" t="s">
        <v>26</v>
      </c>
      <c r="L2973" s="15" t="s">
        <v>26</v>
      </c>
      <c r="M2973" s="15" t="s">
        <v>26</v>
      </c>
      <c r="N2973" s="15" t="s">
        <v>26</v>
      </c>
      <c r="O2973" s="15" t="s">
        <v>26</v>
      </c>
      <c r="P2973" s="15" t="s">
        <v>29</v>
      </c>
      <c r="Q2973" s="15" t="s">
        <v>24</v>
      </c>
      <c r="R2973" s="15" t="s">
        <v>21</v>
      </c>
      <c r="S2973" s="18" t="n">
        <v>90.3</v>
      </c>
      <c r="T2973" s="15" t="n">
        <v>5194.05</v>
      </c>
      <c r="U2973" s="15" t="s">
        <v>24</v>
      </c>
      <c r="V2973" s="18" t="n">
        <f aca="false">IF(ISNUMBER(T2973),T2973,0)</f>
        <v>5194.05</v>
      </c>
      <c r="W2973" s="15" t="n">
        <f aca="false">IF(U2973="Yes",1,0)</f>
        <v>0</v>
      </c>
      <c r="X2973" s="15" t="str">
        <f aca="false">IF(F2973&lt;=12,"0-12 months",IF(F2973&lt;=24,"13-24 months",IF(F2973&lt;=48,"25-48 months","49-72 months")))</f>
        <v>49-72 months</v>
      </c>
      <c r="Y2973" s="15" t="str">
        <f aca="false">IF(C2973=1,"Yes","No")</f>
        <v>No</v>
      </c>
      <c r="Z2973" s="15" t="n">
        <f aca="false">COUNTIF(J2973:O2973,"Yes")</f>
        <v>6</v>
      </c>
      <c r="AA2973" s="18" t="n">
        <f aca="false">S2973*W2973</f>
        <v>0</v>
      </c>
      <c r="AB2973" s="15" t="n">
        <f aca="false">(P2973="Month-to-month")+(I2973="Fiber optic")+(R2973="Electronic check")+(F2973&lt;=12)+(M2973="No")+(J2973="No")</f>
        <v>0</v>
      </c>
      <c r="AC2973" s="15" t="str">
        <f aca="false">IF(AB2973&gt;=5,"High",IF(AB2973&gt;=3,"Medium","Low"))</f>
        <v>Low</v>
      </c>
    </row>
    <row r="2974" customFormat="false" ht="15" hidden="false" customHeight="false" outlineLevel="0" collapsed="false">
      <c r="A2974" s="15" t="s">
        <v>3071</v>
      </c>
      <c r="B2974" s="15" t="s">
        <v>98</v>
      </c>
      <c r="C2974" s="15" t="n">
        <v>0</v>
      </c>
      <c r="D2974" s="15" t="s">
        <v>26</v>
      </c>
      <c r="E2974" s="15" t="s">
        <v>26</v>
      </c>
      <c r="F2974" s="15" t="n">
        <v>72</v>
      </c>
      <c r="G2974" s="15" t="s">
        <v>24</v>
      </c>
      <c r="H2974" s="15" t="s">
        <v>95</v>
      </c>
      <c r="I2974" s="15" t="s">
        <v>96</v>
      </c>
      <c r="J2974" s="15" t="s">
        <v>26</v>
      </c>
      <c r="K2974" s="15" t="s">
        <v>26</v>
      </c>
      <c r="L2974" s="15" t="s">
        <v>26</v>
      </c>
      <c r="M2974" s="15" t="s">
        <v>26</v>
      </c>
      <c r="N2974" s="15" t="s">
        <v>26</v>
      </c>
      <c r="O2974" s="15" t="s">
        <v>26</v>
      </c>
      <c r="P2974" s="15" t="s">
        <v>29</v>
      </c>
      <c r="Q2974" s="15" t="s">
        <v>26</v>
      </c>
      <c r="R2974" s="15" t="s">
        <v>21</v>
      </c>
      <c r="S2974" s="18" t="n">
        <v>65.25</v>
      </c>
      <c r="T2974" s="15" t="n">
        <v>4478.85</v>
      </c>
      <c r="U2974" s="15" t="s">
        <v>24</v>
      </c>
      <c r="V2974" s="18" t="n">
        <f aca="false">IF(ISNUMBER(T2974),T2974,0)</f>
        <v>4478.85</v>
      </c>
      <c r="W2974" s="15" t="n">
        <f aca="false">IF(U2974="Yes",1,0)</f>
        <v>0</v>
      </c>
      <c r="X2974" s="15" t="str">
        <f aca="false">IF(F2974&lt;=12,"0-12 months",IF(F2974&lt;=24,"13-24 months",IF(F2974&lt;=48,"25-48 months","49-72 months")))</f>
        <v>49-72 months</v>
      </c>
      <c r="Y2974" s="15" t="str">
        <f aca="false">IF(C2974=1,"Yes","No")</f>
        <v>No</v>
      </c>
      <c r="Z2974" s="15" t="n">
        <f aca="false">COUNTIF(J2974:O2974,"Yes")</f>
        <v>6</v>
      </c>
      <c r="AA2974" s="18" t="n">
        <f aca="false">S2974*W2974</f>
        <v>0</v>
      </c>
      <c r="AB2974" s="15" t="n">
        <f aca="false">(P2974="Month-to-month")+(I2974="Fiber optic")+(R2974="Electronic check")+(F2974&lt;=12)+(M2974="No")+(J2974="No")</f>
        <v>0</v>
      </c>
      <c r="AC2974" s="15" t="str">
        <f aca="false">IF(AB2974&gt;=5,"High",IF(AB2974&gt;=3,"Medium","Low"))</f>
        <v>Low</v>
      </c>
    </row>
    <row r="2975" customFormat="false" ht="15" hidden="false" customHeight="false" outlineLevel="0" collapsed="false">
      <c r="A2975" s="15" t="s">
        <v>3072</v>
      </c>
      <c r="B2975" s="15" t="s">
        <v>94</v>
      </c>
      <c r="C2975" s="15" t="n">
        <v>0</v>
      </c>
      <c r="D2975" s="15" t="s">
        <v>26</v>
      </c>
      <c r="E2975" s="15" t="s">
        <v>26</v>
      </c>
      <c r="F2975" s="15" t="n">
        <v>62</v>
      </c>
      <c r="G2975" s="15" t="s">
        <v>26</v>
      </c>
      <c r="H2975" s="15" t="s">
        <v>24</v>
      </c>
      <c r="I2975" s="15" t="s">
        <v>102</v>
      </c>
      <c r="J2975" s="15" t="s">
        <v>24</v>
      </c>
      <c r="K2975" s="15" t="s">
        <v>26</v>
      </c>
      <c r="L2975" s="15" t="s">
        <v>26</v>
      </c>
      <c r="M2975" s="15" t="s">
        <v>24</v>
      </c>
      <c r="N2975" s="15" t="s">
        <v>26</v>
      </c>
      <c r="O2975" s="15" t="s">
        <v>26</v>
      </c>
      <c r="P2975" s="15" t="s">
        <v>25</v>
      </c>
      <c r="Q2975" s="15" t="s">
        <v>26</v>
      </c>
      <c r="R2975" s="15" t="s">
        <v>15</v>
      </c>
      <c r="S2975" s="18" t="n">
        <v>100.15</v>
      </c>
      <c r="T2975" s="15" t="n">
        <v>6283.3</v>
      </c>
      <c r="U2975" s="15" t="s">
        <v>26</v>
      </c>
      <c r="V2975" s="18" t="n">
        <f aca="false">IF(ISNUMBER(T2975),T2975,0)</f>
        <v>6283.3</v>
      </c>
      <c r="W2975" s="15" t="n">
        <f aca="false">IF(U2975="Yes",1,0)</f>
        <v>1</v>
      </c>
      <c r="X2975" s="15" t="str">
        <f aca="false">IF(F2975&lt;=12,"0-12 months",IF(F2975&lt;=24,"13-24 months",IF(F2975&lt;=48,"25-48 months","49-72 months")))</f>
        <v>49-72 months</v>
      </c>
      <c r="Y2975" s="15" t="str">
        <f aca="false">IF(C2975=1,"Yes","No")</f>
        <v>No</v>
      </c>
      <c r="Z2975" s="15" t="n">
        <f aca="false">COUNTIF(J2975:O2975,"Yes")</f>
        <v>4</v>
      </c>
      <c r="AA2975" s="18" t="n">
        <f aca="false">S2975*W2975</f>
        <v>100.15</v>
      </c>
      <c r="AB2975" s="15" t="n">
        <f aca="false">(P2975="Month-to-month")+(I2975="Fiber optic")+(R2975="Electronic check")+(F2975&lt;=12)+(M2975="No")+(J2975="No")</f>
        <v>5</v>
      </c>
      <c r="AC2975" s="15" t="str">
        <f aca="false">IF(AB2975&gt;=5,"High",IF(AB2975&gt;=3,"Medium","Low"))</f>
        <v>High</v>
      </c>
    </row>
    <row r="2976" customFormat="false" ht="15" hidden="false" customHeight="false" outlineLevel="0" collapsed="false">
      <c r="A2976" s="15" t="s">
        <v>3073</v>
      </c>
      <c r="B2976" s="15" t="s">
        <v>98</v>
      </c>
      <c r="C2976" s="15" t="n">
        <v>0</v>
      </c>
      <c r="D2976" s="15" t="s">
        <v>24</v>
      </c>
      <c r="E2976" s="15" t="s">
        <v>24</v>
      </c>
      <c r="F2976" s="15" t="n">
        <v>28</v>
      </c>
      <c r="G2976" s="15" t="s">
        <v>26</v>
      </c>
      <c r="H2976" s="15" t="s">
        <v>26</v>
      </c>
      <c r="I2976" s="15" t="s">
        <v>102</v>
      </c>
      <c r="J2976" s="15" t="s">
        <v>26</v>
      </c>
      <c r="K2976" s="15" t="s">
        <v>26</v>
      </c>
      <c r="L2976" s="15" t="s">
        <v>24</v>
      </c>
      <c r="M2976" s="15" t="s">
        <v>24</v>
      </c>
      <c r="N2976" s="15" t="s">
        <v>24</v>
      </c>
      <c r="O2976" s="15" t="s">
        <v>26</v>
      </c>
      <c r="P2976" s="15" t="s">
        <v>25</v>
      </c>
      <c r="Q2976" s="15" t="s">
        <v>26</v>
      </c>
      <c r="R2976" s="15" t="s">
        <v>21</v>
      </c>
      <c r="S2976" s="18" t="n">
        <v>94.5</v>
      </c>
      <c r="T2976" s="15" t="n">
        <v>2659.4</v>
      </c>
      <c r="U2976" s="15" t="s">
        <v>26</v>
      </c>
      <c r="V2976" s="18" t="n">
        <f aca="false">IF(ISNUMBER(T2976),T2976,0)</f>
        <v>2659.4</v>
      </c>
      <c r="W2976" s="15" t="n">
        <f aca="false">IF(U2976="Yes",1,0)</f>
        <v>1</v>
      </c>
      <c r="X2976" s="15" t="str">
        <f aca="false">IF(F2976&lt;=12,"0-12 months",IF(F2976&lt;=24,"13-24 months",IF(F2976&lt;=48,"25-48 months","49-72 months")))</f>
        <v>25-48 months</v>
      </c>
      <c r="Y2976" s="15" t="str">
        <f aca="false">IF(C2976=1,"Yes","No")</f>
        <v>No</v>
      </c>
      <c r="Z2976" s="15" t="n">
        <f aca="false">COUNTIF(J2976:O2976,"Yes")</f>
        <v>3</v>
      </c>
      <c r="AA2976" s="18" t="n">
        <f aca="false">S2976*W2976</f>
        <v>94.5</v>
      </c>
      <c r="AB2976" s="15" t="n">
        <f aca="false">(P2976="Month-to-month")+(I2976="Fiber optic")+(R2976="Electronic check")+(F2976&lt;=12)+(M2976="No")+(J2976="No")</f>
        <v>3</v>
      </c>
      <c r="AC2976" s="15" t="str">
        <f aca="false">IF(AB2976&gt;=5,"High",IF(AB2976&gt;=3,"Medium","Low"))</f>
        <v>Medium</v>
      </c>
    </row>
    <row r="2977" customFormat="false" ht="15" hidden="false" customHeight="false" outlineLevel="0" collapsed="false">
      <c r="A2977" s="15" t="s">
        <v>3074</v>
      </c>
      <c r="B2977" s="15" t="s">
        <v>98</v>
      </c>
      <c r="C2977" s="15" t="n">
        <v>0</v>
      </c>
      <c r="D2977" s="15" t="s">
        <v>24</v>
      </c>
      <c r="E2977" s="15" t="s">
        <v>24</v>
      </c>
      <c r="F2977" s="15" t="n">
        <v>3</v>
      </c>
      <c r="G2977" s="15" t="s">
        <v>26</v>
      </c>
      <c r="H2977" s="15" t="s">
        <v>24</v>
      </c>
      <c r="I2977" s="15" t="s">
        <v>96</v>
      </c>
      <c r="J2977" s="15" t="s">
        <v>24</v>
      </c>
      <c r="K2977" s="15" t="s">
        <v>24</v>
      </c>
      <c r="L2977" s="15" t="s">
        <v>24</v>
      </c>
      <c r="M2977" s="15" t="s">
        <v>26</v>
      </c>
      <c r="N2977" s="15" t="s">
        <v>24</v>
      </c>
      <c r="O2977" s="15" t="s">
        <v>26</v>
      </c>
      <c r="P2977" s="15" t="s">
        <v>25</v>
      </c>
      <c r="Q2977" s="15" t="s">
        <v>24</v>
      </c>
      <c r="R2977" s="15" t="s">
        <v>17</v>
      </c>
      <c r="S2977" s="18" t="n">
        <v>60.65</v>
      </c>
      <c r="T2977" s="15" t="n">
        <v>196.9</v>
      </c>
      <c r="U2977" s="15" t="s">
        <v>24</v>
      </c>
      <c r="V2977" s="18" t="n">
        <f aca="false">IF(ISNUMBER(T2977),T2977,0)</f>
        <v>196.9</v>
      </c>
      <c r="W2977" s="15" t="n">
        <f aca="false">IF(U2977="Yes",1,0)</f>
        <v>0</v>
      </c>
      <c r="X2977" s="15" t="str">
        <f aca="false">IF(F2977&lt;=12,"0-12 months",IF(F2977&lt;=24,"13-24 months",IF(F2977&lt;=48,"25-48 months","49-72 months")))</f>
        <v>0-12 months</v>
      </c>
      <c r="Y2977" s="15" t="str">
        <f aca="false">IF(C2977=1,"Yes","No")</f>
        <v>No</v>
      </c>
      <c r="Z2977" s="15" t="n">
        <f aca="false">COUNTIF(J2977:O2977,"Yes")</f>
        <v>2</v>
      </c>
      <c r="AA2977" s="18" t="n">
        <f aca="false">S2977*W2977</f>
        <v>0</v>
      </c>
      <c r="AB2977" s="15" t="n">
        <f aca="false">(P2977="Month-to-month")+(I2977="Fiber optic")+(R2977="Electronic check")+(F2977&lt;=12)+(M2977="No")+(J2977="No")</f>
        <v>3</v>
      </c>
      <c r="AC2977" s="15" t="str">
        <f aca="false">IF(AB2977&gt;=5,"High",IF(AB2977&gt;=3,"Medium","Low"))</f>
        <v>Medium</v>
      </c>
    </row>
    <row r="2978" customFormat="false" ht="15" hidden="false" customHeight="false" outlineLevel="0" collapsed="false">
      <c r="A2978" s="15" t="s">
        <v>3075</v>
      </c>
      <c r="B2978" s="15" t="s">
        <v>98</v>
      </c>
      <c r="C2978" s="15" t="n">
        <v>0</v>
      </c>
      <c r="D2978" s="15" t="s">
        <v>24</v>
      </c>
      <c r="E2978" s="15" t="s">
        <v>26</v>
      </c>
      <c r="F2978" s="15" t="n">
        <v>19</v>
      </c>
      <c r="G2978" s="15" t="s">
        <v>26</v>
      </c>
      <c r="H2978" s="15" t="s">
        <v>26</v>
      </c>
      <c r="I2978" s="15" t="s">
        <v>24</v>
      </c>
      <c r="J2978" s="15" t="s">
        <v>28</v>
      </c>
      <c r="K2978" s="15" t="s">
        <v>28</v>
      </c>
      <c r="L2978" s="15" t="s">
        <v>28</v>
      </c>
      <c r="M2978" s="15" t="s">
        <v>28</v>
      </c>
      <c r="N2978" s="15" t="s">
        <v>28</v>
      </c>
      <c r="O2978" s="15" t="s">
        <v>28</v>
      </c>
      <c r="P2978" s="15" t="s">
        <v>25</v>
      </c>
      <c r="Q2978" s="15" t="s">
        <v>26</v>
      </c>
      <c r="R2978" s="15" t="s">
        <v>21</v>
      </c>
      <c r="S2978" s="18" t="n">
        <v>24.1</v>
      </c>
      <c r="T2978" s="15" t="n">
        <v>439.2</v>
      </c>
      <c r="U2978" s="15" t="s">
        <v>24</v>
      </c>
      <c r="V2978" s="18" t="n">
        <f aca="false">IF(ISNUMBER(T2978),T2978,0)</f>
        <v>439.2</v>
      </c>
      <c r="W2978" s="15" t="n">
        <f aca="false">IF(U2978="Yes",1,0)</f>
        <v>0</v>
      </c>
      <c r="X2978" s="15" t="str">
        <f aca="false">IF(F2978&lt;=12,"0-12 months",IF(F2978&lt;=24,"13-24 months",IF(F2978&lt;=48,"25-48 months","49-72 months")))</f>
        <v>13-24 months</v>
      </c>
      <c r="Y2978" s="15" t="str">
        <f aca="false">IF(C2978=1,"Yes","No")</f>
        <v>No</v>
      </c>
      <c r="Z2978" s="15" t="n">
        <f aca="false">COUNTIF(J2978:O2978,"Yes")</f>
        <v>0</v>
      </c>
      <c r="AA2978" s="18" t="n">
        <f aca="false">S2978*W2978</f>
        <v>0</v>
      </c>
      <c r="AB2978" s="15" t="n">
        <f aca="false">(P2978="Month-to-month")+(I2978="Fiber optic")+(R2978="Electronic check")+(F2978&lt;=12)+(M2978="No")+(J2978="No")</f>
        <v>1</v>
      </c>
      <c r="AC2978" s="15" t="str">
        <f aca="false">IF(AB2978&gt;=5,"High",IF(AB2978&gt;=3,"Medium","Low"))</f>
        <v>Low</v>
      </c>
    </row>
    <row r="2979" customFormat="false" ht="15" hidden="false" customHeight="false" outlineLevel="0" collapsed="false">
      <c r="A2979" s="15" t="s">
        <v>3076</v>
      </c>
      <c r="B2979" s="15" t="s">
        <v>98</v>
      </c>
      <c r="C2979" s="15" t="n">
        <v>0</v>
      </c>
      <c r="D2979" s="15" t="s">
        <v>24</v>
      </c>
      <c r="E2979" s="15" t="s">
        <v>24</v>
      </c>
      <c r="F2979" s="15" t="n">
        <v>1</v>
      </c>
      <c r="G2979" s="15" t="s">
        <v>26</v>
      </c>
      <c r="H2979" s="15" t="s">
        <v>24</v>
      </c>
      <c r="I2979" s="15" t="s">
        <v>24</v>
      </c>
      <c r="J2979" s="15" t="s">
        <v>28</v>
      </c>
      <c r="K2979" s="15" t="s">
        <v>28</v>
      </c>
      <c r="L2979" s="15" t="s">
        <v>28</v>
      </c>
      <c r="M2979" s="15" t="s">
        <v>28</v>
      </c>
      <c r="N2979" s="15" t="s">
        <v>28</v>
      </c>
      <c r="O2979" s="15" t="s">
        <v>28</v>
      </c>
      <c r="P2979" s="15" t="s">
        <v>25</v>
      </c>
      <c r="Q2979" s="15" t="s">
        <v>26</v>
      </c>
      <c r="R2979" s="15" t="s">
        <v>17</v>
      </c>
      <c r="S2979" s="18" t="n">
        <v>19.5</v>
      </c>
      <c r="T2979" s="15" t="n">
        <v>19.5</v>
      </c>
      <c r="U2979" s="15" t="s">
        <v>24</v>
      </c>
      <c r="V2979" s="18" t="n">
        <f aca="false">IF(ISNUMBER(T2979),T2979,0)</f>
        <v>19.5</v>
      </c>
      <c r="W2979" s="15" t="n">
        <f aca="false">IF(U2979="Yes",1,0)</f>
        <v>0</v>
      </c>
      <c r="X2979" s="15" t="str">
        <f aca="false">IF(F2979&lt;=12,"0-12 months",IF(F2979&lt;=24,"13-24 months",IF(F2979&lt;=48,"25-48 months","49-72 months")))</f>
        <v>0-12 months</v>
      </c>
      <c r="Y2979" s="15" t="str">
        <f aca="false">IF(C2979=1,"Yes","No")</f>
        <v>No</v>
      </c>
      <c r="Z2979" s="15" t="n">
        <f aca="false">COUNTIF(J2979:O2979,"Yes")</f>
        <v>0</v>
      </c>
      <c r="AA2979" s="18" t="n">
        <f aca="false">S2979*W2979</f>
        <v>0</v>
      </c>
      <c r="AB2979" s="15" t="n">
        <f aca="false">(P2979="Month-to-month")+(I2979="Fiber optic")+(R2979="Electronic check")+(F2979&lt;=12)+(M2979="No")+(J2979="No")</f>
        <v>2</v>
      </c>
      <c r="AC2979" s="15" t="str">
        <f aca="false">IF(AB2979&gt;=5,"High",IF(AB2979&gt;=3,"Medium","Low"))</f>
        <v>Low</v>
      </c>
    </row>
    <row r="2980" customFormat="false" ht="15" hidden="false" customHeight="false" outlineLevel="0" collapsed="false">
      <c r="A2980" s="15" t="s">
        <v>3077</v>
      </c>
      <c r="B2980" s="15" t="s">
        <v>98</v>
      </c>
      <c r="C2980" s="15" t="n">
        <v>0</v>
      </c>
      <c r="D2980" s="15" t="s">
        <v>24</v>
      </c>
      <c r="E2980" s="15" t="s">
        <v>24</v>
      </c>
      <c r="F2980" s="15" t="n">
        <v>24</v>
      </c>
      <c r="G2980" s="15" t="s">
        <v>26</v>
      </c>
      <c r="H2980" s="15" t="s">
        <v>24</v>
      </c>
      <c r="I2980" s="15" t="s">
        <v>102</v>
      </c>
      <c r="J2980" s="15" t="s">
        <v>24</v>
      </c>
      <c r="K2980" s="15" t="s">
        <v>26</v>
      </c>
      <c r="L2980" s="15" t="s">
        <v>26</v>
      </c>
      <c r="M2980" s="15" t="s">
        <v>26</v>
      </c>
      <c r="N2980" s="15" t="s">
        <v>24</v>
      </c>
      <c r="O2980" s="15" t="s">
        <v>24</v>
      </c>
      <c r="P2980" s="15" t="s">
        <v>25</v>
      </c>
      <c r="Q2980" s="15" t="s">
        <v>26</v>
      </c>
      <c r="R2980" s="15" t="s">
        <v>15</v>
      </c>
      <c r="S2980" s="18" t="n">
        <v>85.95</v>
      </c>
      <c r="T2980" s="15" t="n">
        <v>2107.15</v>
      </c>
      <c r="U2980" s="15" t="s">
        <v>24</v>
      </c>
      <c r="V2980" s="18" t="n">
        <f aca="false">IF(ISNUMBER(T2980),T2980,0)</f>
        <v>2107.15</v>
      </c>
      <c r="W2980" s="15" t="n">
        <f aca="false">IF(U2980="Yes",1,0)</f>
        <v>0</v>
      </c>
      <c r="X2980" s="15" t="str">
        <f aca="false">IF(F2980&lt;=12,"0-12 months",IF(F2980&lt;=24,"13-24 months",IF(F2980&lt;=48,"25-48 months","49-72 months")))</f>
        <v>13-24 months</v>
      </c>
      <c r="Y2980" s="15" t="str">
        <f aca="false">IF(C2980=1,"Yes","No")</f>
        <v>No</v>
      </c>
      <c r="Z2980" s="15" t="n">
        <f aca="false">COUNTIF(J2980:O2980,"Yes")</f>
        <v>3</v>
      </c>
      <c r="AA2980" s="18" t="n">
        <f aca="false">S2980*W2980</f>
        <v>0</v>
      </c>
      <c r="AB2980" s="15" t="n">
        <f aca="false">(P2980="Month-to-month")+(I2980="Fiber optic")+(R2980="Electronic check")+(F2980&lt;=12)+(M2980="No")+(J2980="No")</f>
        <v>4</v>
      </c>
      <c r="AC2980" s="15" t="str">
        <f aca="false">IF(AB2980&gt;=5,"High",IF(AB2980&gt;=3,"Medium","Low"))</f>
        <v>Medium</v>
      </c>
    </row>
    <row r="2981" customFormat="false" ht="15" hidden="false" customHeight="false" outlineLevel="0" collapsed="false">
      <c r="A2981" s="15" t="s">
        <v>3078</v>
      </c>
      <c r="B2981" s="15" t="s">
        <v>98</v>
      </c>
      <c r="C2981" s="15" t="n">
        <v>1</v>
      </c>
      <c r="D2981" s="15" t="s">
        <v>24</v>
      </c>
      <c r="E2981" s="15" t="s">
        <v>24</v>
      </c>
      <c r="F2981" s="15" t="n">
        <v>57</v>
      </c>
      <c r="G2981" s="15" t="s">
        <v>26</v>
      </c>
      <c r="H2981" s="15" t="s">
        <v>24</v>
      </c>
      <c r="I2981" s="15" t="s">
        <v>96</v>
      </c>
      <c r="J2981" s="15" t="s">
        <v>24</v>
      </c>
      <c r="K2981" s="15" t="s">
        <v>24</v>
      </c>
      <c r="L2981" s="15" t="s">
        <v>26</v>
      </c>
      <c r="M2981" s="15" t="s">
        <v>26</v>
      </c>
      <c r="N2981" s="15" t="s">
        <v>24</v>
      </c>
      <c r="O2981" s="15" t="s">
        <v>24</v>
      </c>
      <c r="P2981" s="15" t="s">
        <v>27</v>
      </c>
      <c r="Q2981" s="15" t="s">
        <v>26</v>
      </c>
      <c r="R2981" s="15" t="s">
        <v>15</v>
      </c>
      <c r="S2981" s="18" t="n">
        <v>53.5</v>
      </c>
      <c r="T2981" s="15" t="n">
        <v>3035.8</v>
      </c>
      <c r="U2981" s="15" t="s">
        <v>24</v>
      </c>
      <c r="V2981" s="18" t="n">
        <f aca="false">IF(ISNUMBER(T2981),T2981,0)</f>
        <v>3035.8</v>
      </c>
      <c r="W2981" s="15" t="n">
        <f aca="false">IF(U2981="Yes",1,0)</f>
        <v>0</v>
      </c>
      <c r="X2981" s="15" t="str">
        <f aca="false">IF(F2981&lt;=12,"0-12 months",IF(F2981&lt;=24,"13-24 months",IF(F2981&lt;=48,"25-48 months","49-72 months")))</f>
        <v>49-72 months</v>
      </c>
      <c r="Y2981" s="15" t="str">
        <f aca="false">IF(C2981=1,"Yes","No")</f>
        <v>Yes</v>
      </c>
      <c r="Z2981" s="15" t="n">
        <f aca="false">COUNTIF(J2981:O2981,"Yes")</f>
        <v>2</v>
      </c>
      <c r="AA2981" s="18" t="n">
        <f aca="false">S2981*W2981</f>
        <v>0</v>
      </c>
      <c r="AB2981" s="15" t="n">
        <f aca="false">(P2981="Month-to-month")+(I2981="Fiber optic")+(R2981="Electronic check")+(F2981&lt;=12)+(M2981="No")+(J2981="No")</f>
        <v>2</v>
      </c>
      <c r="AC2981" s="15" t="str">
        <f aca="false">IF(AB2981&gt;=5,"High",IF(AB2981&gt;=3,"Medium","Low"))</f>
        <v>Low</v>
      </c>
    </row>
    <row r="2982" customFormat="false" ht="15" hidden="false" customHeight="false" outlineLevel="0" collapsed="false">
      <c r="A2982" s="15" t="s">
        <v>3079</v>
      </c>
      <c r="B2982" s="15" t="s">
        <v>94</v>
      </c>
      <c r="C2982" s="15" t="n">
        <v>0</v>
      </c>
      <c r="D2982" s="15" t="s">
        <v>24</v>
      </c>
      <c r="E2982" s="15" t="s">
        <v>24</v>
      </c>
      <c r="F2982" s="15" t="n">
        <v>72</v>
      </c>
      <c r="G2982" s="15" t="s">
        <v>26</v>
      </c>
      <c r="H2982" s="15" t="s">
        <v>26</v>
      </c>
      <c r="I2982" s="15" t="s">
        <v>24</v>
      </c>
      <c r="J2982" s="15" t="s">
        <v>28</v>
      </c>
      <c r="K2982" s="15" t="s">
        <v>28</v>
      </c>
      <c r="L2982" s="15" t="s">
        <v>28</v>
      </c>
      <c r="M2982" s="15" t="s">
        <v>28</v>
      </c>
      <c r="N2982" s="15" t="s">
        <v>28</v>
      </c>
      <c r="O2982" s="15" t="s">
        <v>28</v>
      </c>
      <c r="P2982" s="15" t="s">
        <v>29</v>
      </c>
      <c r="Q2982" s="15" t="s">
        <v>24</v>
      </c>
      <c r="R2982" s="15" t="s">
        <v>21</v>
      </c>
      <c r="S2982" s="18" t="n">
        <v>25.45</v>
      </c>
      <c r="T2982" s="15" t="n">
        <v>1866.45</v>
      </c>
      <c r="U2982" s="15" t="s">
        <v>24</v>
      </c>
      <c r="V2982" s="18" t="n">
        <f aca="false">IF(ISNUMBER(T2982),T2982,0)</f>
        <v>1866.45</v>
      </c>
      <c r="W2982" s="15" t="n">
        <f aca="false">IF(U2982="Yes",1,0)</f>
        <v>0</v>
      </c>
      <c r="X2982" s="15" t="str">
        <f aca="false">IF(F2982&lt;=12,"0-12 months",IF(F2982&lt;=24,"13-24 months",IF(F2982&lt;=48,"25-48 months","49-72 months")))</f>
        <v>49-72 months</v>
      </c>
      <c r="Y2982" s="15" t="str">
        <f aca="false">IF(C2982=1,"Yes","No")</f>
        <v>No</v>
      </c>
      <c r="Z2982" s="15" t="n">
        <f aca="false">COUNTIF(J2982:O2982,"Yes")</f>
        <v>0</v>
      </c>
      <c r="AA2982" s="18" t="n">
        <f aca="false">S2982*W2982</f>
        <v>0</v>
      </c>
      <c r="AB2982" s="15" t="n">
        <f aca="false">(P2982="Month-to-month")+(I2982="Fiber optic")+(R2982="Electronic check")+(F2982&lt;=12)+(M2982="No")+(J2982="No")</f>
        <v>0</v>
      </c>
      <c r="AC2982" s="15" t="str">
        <f aca="false">IF(AB2982&gt;=5,"High",IF(AB2982&gt;=3,"Medium","Low"))</f>
        <v>Low</v>
      </c>
    </row>
    <row r="2983" customFormat="false" ht="15" hidden="false" customHeight="false" outlineLevel="0" collapsed="false">
      <c r="A2983" s="15" t="s">
        <v>3080</v>
      </c>
      <c r="B2983" s="15" t="s">
        <v>98</v>
      </c>
      <c r="C2983" s="15" t="n">
        <v>0</v>
      </c>
      <c r="D2983" s="15" t="s">
        <v>24</v>
      </c>
      <c r="E2983" s="15" t="s">
        <v>24</v>
      </c>
      <c r="F2983" s="15" t="n">
        <v>67</v>
      </c>
      <c r="G2983" s="15" t="s">
        <v>26</v>
      </c>
      <c r="H2983" s="15" t="s">
        <v>24</v>
      </c>
      <c r="I2983" s="15" t="s">
        <v>24</v>
      </c>
      <c r="J2983" s="15" t="s">
        <v>28</v>
      </c>
      <c r="K2983" s="15" t="s">
        <v>28</v>
      </c>
      <c r="L2983" s="15" t="s">
        <v>28</v>
      </c>
      <c r="M2983" s="15" t="s">
        <v>28</v>
      </c>
      <c r="N2983" s="15" t="s">
        <v>28</v>
      </c>
      <c r="O2983" s="15" t="s">
        <v>28</v>
      </c>
      <c r="P2983" s="15" t="s">
        <v>29</v>
      </c>
      <c r="Q2983" s="15" t="s">
        <v>24</v>
      </c>
      <c r="R2983" s="15" t="s">
        <v>19</v>
      </c>
      <c r="S2983" s="18" t="n">
        <v>20.5</v>
      </c>
      <c r="T2983" s="15" t="n">
        <v>1430.95</v>
      </c>
      <c r="U2983" s="15" t="s">
        <v>24</v>
      </c>
      <c r="V2983" s="18" t="n">
        <f aca="false">IF(ISNUMBER(T2983),T2983,0)</f>
        <v>1430.95</v>
      </c>
      <c r="W2983" s="15" t="n">
        <f aca="false">IF(U2983="Yes",1,0)</f>
        <v>0</v>
      </c>
      <c r="X2983" s="15" t="str">
        <f aca="false">IF(F2983&lt;=12,"0-12 months",IF(F2983&lt;=24,"13-24 months",IF(F2983&lt;=48,"25-48 months","49-72 months")))</f>
        <v>49-72 months</v>
      </c>
      <c r="Y2983" s="15" t="str">
        <f aca="false">IF(C2983=1,"Yes","No")</f>
        <v>No</v>
      </c>
      <c r="Z2983" s="15" t="n">
        <f aca="false">COUNTIF(J2983:O2983,"Yes")</f>
        <v>0</v>
      </c>
      <c r="AA2983" s="18" t="n">
        <f aca="false">S2983*W2983</f>
        <v>0</v>
      </c>
      <c r="AB2983" s="15" t="n">
        <f aca="false">(P2983="Month-to-month")+(I2983="Fiber optic")+(R2983="Electronic check")+(F2983&lt;=12)+(M2983="No")+(J2983="No")</f>
        <v>0</v>
      </c>
      <c r="AC2983" s="15" t="str">
        <f aca="false">IF(AB2983&gt;=5,"High",IF(AB2983&gt;=3,"Medium","Low"))</f>
        <v>Low</v>
      </c>
    </row>
    <row r="2984" customFormat="false" ht="15" hidden="false" customHeight="false" outlineLevel="0" collapsed="false">
      <c r="A2984" s="15" t="s">
        <v>3081</v>
      </c>
      <c r="B2984" s="15" t="s">
        <v>98</v>
      </c>
      <c r="C2984" s="15" t="n">
        <v>0</v>
      </c>
      <c r="D2984" s="15" t="s">
        <v>26</v>
      </c>
      <c r="E2984" s="15" t="s">
        <v>26</v>
      </c>
      <c r="F2984" s="15" t="n">
        <v>52</v>
      </c>
      <c r="G2984" s="15" t="s">
        <v>26</v>
      </c>
      <c r="H2984" s="15" t="s">
        <v>24</v>
      </c>
      <c r="I2984" s="15" t="s">
        <v>24</v>
      </c>
      <c r="J2984" s="15" t="s">
        <v>28</v>
      </c>
      <c r="K2984" s="15" t="s">
        <v>28</v>
      </c>
      <c r="L2984" s="15" t="s">
        <v>28</v>
      </c>
      <c r="M2984" s="15" t="s">
        <v>28</v>
      </c>
      <c r="N2984" s="15" t="s">
        <v>28</v>
      </c>
      <c r="O2984" s="15" t="s">
        <v>28</v>
      </c>
      <c r="P2984" s="15" t="s">
        <v>27</v>
      </c>
      <c r="Q2984" s="15" t="s">
        <v>26</v>
      </c>
      <c r="R2984" s="15" t="s">
        <v>21</v>
      </c>
      <c r="S2984" s="18" t="n">
        <v>20.85</v>
      </c>
      <c r="T2984" s="15" t="n">
        <v>1071.6</v>
      </c>
      <c r="U2984" s="15" t="s">
        <v>24</v>
      </c>
      <c r="V2984" s="18" t="n">
        <f aca="false">IF(ISNUMBER(T2984),T2984,0)</f>
        <v>1071.6</v>
      </c>
      <c r="W2984" s="15" t="n">
        <f aca="false">IF(U2984="Yes",1,0)</f>
        <v>0</v>
      </c>
      <c r="X2984" s="15" t="str">
        <f aca="false">IF(F2984&lt;=12,"0-12 months",IF(F2984&lt;=24,"13-24 months",IF(F2984&lt;=48,"25-48 months","49-72 months")))</f>
        <v>49-72 months</v>
      </c>
      <c r="Y2984" s="15" t="str">
        <f aca="false">IF(C2984=1,"Yes","No")</f>
        <v>No</v>
      </c>
      <c r="Z2984" s="15" t="n">
        <f aca="false">COUNTIF(J2984:O2984,"Yes")</f>
        <v>0</v>
      </c>
      <c r="AA2984" s="18" t="n">
        <f aca="false">S2984*W2984</f>
        <v>0</v>
      </c>
      <c r="AB2984" s="15" t="n">
        <f aca="false">(P2984="Month-to-month")+(I2984="Fiber optic")+(R2984="Electronic check")+(F2984&lt;=12)+(M2984="No")+(J2984="No")</f>
        <v>0</v>
      </c>
      <c r="AC2984" s="15" t="str">
        <f aca="false">IF(AB2984&gt;=5,"High",IF(AB2984&gt;=3,"Medium","Low"))</f>
        <v>Low</v>
      </c>
    </row>
    <row r="2985" customFormat="false" ht="15" hidden="false" customHeight="false" outlineLevel="0" collapsed="false">
      <c r="A2985" s="15" t="s">
        <v>3082</v>
      </c>
      <c r="B2985" s="15" t="s">
        <v>98</v>
      </c>
      <c r="C2985" s="15" t="n">
        <v>0</v>
      </c>
      <c r="D2985" s="15" t="s">
        <v>26</v>
      </c>
      <c r="E2985" s="15" t="s">
        <v>26</v>
      </c>
      <c r="F2985" s="15" t="n">
        <v>71</v>
      </c>
      <c r="G2985" s="15" t="s">
        <v>26</v>
      </c>
      <c r="H2985" s="15" t="s">
        <v>26</v>
      </c>
      <c r="I2985" s="15" t="s">
        <v>96</v>
      </c>
      <c r="J2985" s="15" t="s">
        <v>26</v>
      </c>
      <c r="K2985" s="15" t="s">
        <v>26</v>
      </c>
      <c r="L2985" s="15" t="s">
        <v>26</v>
      </c>
      <c r="M2985" s="15" t="s">
        <v>26</v>
      </c>
      <c r="N2985" s="15" t="s">
        <v>26</v>
      </c>
      <c r="O2985" s="15" t="s">
        <v>26</v>
      </c>
      <c r="P2985" s="15" t="s">
        <v>29</v>
      </c>
      <c r="Q2985" s="15" t="s">
        <v>24</v>
      </c>
      <c r="R2985" s="15" t="s">
        <v>21</v>
      </c>
      <c r="S2985" s="18" t="n">
        <v>89.9</v>
      </c>
      <c r="T2985" s="15" t="n">
        <v>6457.15</v>
      </c>
      <c r="U2985" s="15" t="s">
        <v>24</v>
      </c>
      <c r="V2985" s="18" t="n">
        <f aca="false">IF(ISNUMBER(T2985),T2985,0)</f>
        <v>6457.15</v>
      </c>
      <c r="W2985" s="15" t="n">
        <f aca="false">IF(U2985="Yes",1,0)</f>
        <v>0</v>
      </c>
      <c r="X2985" s="15" t="str">
        <f aca="false">IF(F2985&lt;=12,"0-12 months",IF(F2985&lt;=24,"13-24 months",IF(F2985&lt;=48,"25-48 months","49-72 months")))</f>
        <v>49-72 months</v>
      </c>
      <c r="Y2985" s="15" t="str">
        <f aca="false">IF(C2985=1,"Yes","No")</f>
        <v>No</v>
      </c>
      <c r="Z2985" s="15" t="n">
        <f aca="false">COUNTIF(J2985:O2985,"Yes")</f>
        <v>6</v>
      </c>
      <c r="AA2985" s="18" t="n">
        <f aca="false">S2985*W2985</f>
        <v>0</v>
      </c>
      <c r="AB2985" s="15" t="n">
        <f aca="false">(P2985="Month-to-month")+(I2985="Fiber optic")+(R2985="Electronic check")+(F2985&lt;=12)+(M2985="No")+(J2985="No")</f>
        <v>0</v>
      </c>
      <c r="AC2985" s="15" t="str">
        <f aca="false">IF(AB2985&gt;=5,"High",IF(AB2985&gt;=3,"Medium","Low"))</f>
        <v>Low</v>
      </c>
    </row>
    <row r="2986" customFormat="false" ht="15" hidden="false" customHeight="false" outlineLevel="0" collapsed="false">
      <c r="A2986" s="15" t="s">
        <v>3083</v>
      </c>
      <c r="B2986" s="15" t="s">
        <v>94</v>
      </c>
      <c r="C2986" s="15" t="n">
        <v>0</v>
      </c>
      <c r="D2986" s="15" t="s">
        <v>26</v>
      </c>
      <c r="E2986" s="15" t="s">
        <v>24</v>
      </c>
      <c r="F2986" s="15" t="n">
        <v>26</v>
      </c>
      <c r="G2986" s="15" t="s">
        <v>26</v>
      </c>
      <c r="H2986" s="15" t="s">
        <v>26</v>
      </c>
      <c r="I2986" s="15" t="s">
        <v>24</v>
      </c>
      <c r="J2986" s="15" t="s">
        <v>28</v>
      </c>
      <c r="K2986" s="15" t="s">
        <v>28</v>
      </c>
      <c r="L2986" s="15" t="s">
        <v>28</v>
      </c>
      <c r="M2986" s="15" t="s">
        <v>28</v>
      </c>
      <c r="N2986" s="15" t="s">
        <v>28</v>
      </c>
      <c r="O2986" s="15" t="s">
        <v>28</v>
      </c>
      <c r="P2986" s="15" t="s">
        <v>27</v>
      </c>
      <c r="Q2986" s="15" t="s">
        <v>24</v>
      </c>
      <c r="R2986" s="15" t="s">
        <v>17</v>
      </c>
      <c r="S2986" s="18" t="n">
        <v>26</v>
      </c>
      <c r="T2986" s="15" t="n">
        <v>684.05</v>
      </c>
      <c r="U2986" s="15" t="s">
        <v>24</v>
      </c>
      <c r="V2986" s="18" t="n">
        <f aca="false">IF(ISNUMBER(T2986),T2986,0)</f>
        <v>684.05</v>
      </c>
      <c r="W2986" s="15" t="n">
        <f aca="false">IF(U2986="Yes",1,0)</f>
        <v>0</v>
      </c>
      <c r="X2986" s="15" t="str">
        <f aca="false">IF(F2986&lt;=12,"0-12 months",IF(F2986&lt;=24,"13-24 months",IF(F2986&lt;=48,"25-48 months","49-72 months")))</f>
        <v>25-48 months</v>
      </c>
      <c r="Y2986" s="15" t="str">
        <f aca="false">IF(C2986=1,"Yes","No")</f>
        <v>No</v>
      </c>
      <c r="Z2986" s="15" t="n">
        <f aca="false">COUNTIF(J2986:O2986,"Yes")</f>
        <v>0</v>
      </c>
      <c r="AA2986" s="18" t="n">
        <f aca="false">S2986*W2986</f>
        <v>0</v>
      </c>
      <c r="AB2986" s="15" t="n">
        <f aca="false">(P2986="Month-to-month")+(I2986="Fiber optic")+(R2986="Electronic check")+(F2986&lt;=12)+(M2986="No")+(J2986="No")</f>
        <v>0</v>
      </c>
      <c r="AC2986" s="15" t="str">
        <f aca="false">IF(AB2986&gt;=5,"High",IF(AB2986&gt;=3,"Medium","Low"))</f>
        <v>Low</v>
      </c>
    </row>
    <row r="2987" customFormat="false" ht="15" hidden="false" customHeight="false" outlineLevel="0" collapsed="false">
      <c r="A2987" s="15" t="s">
        <v>3084</v>
      </c>
      <c r="B2987" s="15" t="s">
        <v>94</v>
      </c>
      <c r="C2987" s="15" t="n">
        <v>0</v>
      </c>
      <c r="D2987" s="15" t="s">
        <v>24</v>
      </c>
      <c r="E2987" s="15" t="s">
        <v>24</v>
      </c>
      <c r="F2987" s="15" t="n">
        <v>35</v>
      </c>
      <c r="G2987" s="15" t="s">
        <v>26</v>
      </c>
      <c r="H2987" s="15" t="s">
        <v>26</v>
      </c>
      <c r="I2987" s="15" t="s">
        <v>102</v>
      </c>
      <c r="J2987" s="15" t="s">
        <v>26</v>
      </c>
      <c r="K2987" s="15" t="s">
        <v>26</v>
      </c>
      <c r="L2987" s="15" t="s">
        <v>26</v>
      </c>
      <c r="M2987" s="15" t="s">
        <v>26</v>
      </c>
      <c r="N2987" s="15" t="s">
        <v>26</v>
      </c>
      <c r="O2987" s="15" t="s">
        <v>26</v>
      </c>
      <c r="P2987" s="15" t="s">
        <v>29</v>
      </c>
      <c r="Q2987" s="15" t="s">
        <v>26</v>
      </c>
      <c r="R2987" s="15" t="s">
        <v>17</v>
      </c>
      <c r="S2987" s="18" t="n">
        <v>113.2</v>
      </c>
      <c r="T2987" s="15" t="n">
        <v>3914.05</v>
      </c>
      <c r="U2987" s="15" t="s">
        <v>24</v>
      </c>
      <c r="V2987" s="18" t="n">
        <f aca="false">IF(ISNUMBER(T2987),T2987,0)</f>
        <v>3914.05</v>
      </c>
      <c r="W2987" s="15" t="n">
        <f aca="false">IF(U2987="Yes",1,0)</f>
        <v>0</v>
      </c>
      <c r="X2987" s="15" t="str">
        <f aca="false">IF(F2987&lt;=12,"0-12 months",IF(F2987&lt;=24,"13-24 months",IF(F2987&lt;=48,"25-48 months","49-72 months")))</f>
        <v>25-48 months</v>
      </c>
      <c r="Y2987" s="15" t="str">
        <f aca="false">IF(C2987=1,"Yes","No")</f>
        <v>No</v>
      </c>
      <c r="Z2987" s="15" t="n">
        <f aca="false">COUNTIF(J2987:O2987,"Yes")</f>
        <v>6</v>
      </c>
      <c r="AA2987" s="18" t="n">
        <f aca="false">S2987*W2987</f>
        <v>0</v>
      </c>
      <c r="AB2987" s="15" t="n">
        <f aca="false">(P2987="Month-to-month")+(I2987="Fiber optic")+(R2987="Electronic check")+(F2987&lt;=12)+(M2987="No")+(J2987="No")</f>
        <v>1</v>
      </c>
      <c r="AC2987" s="15" t="str">
        <f aca="false">IF(AB2987&gt;=5,"High",IF(AB2987&gt;=3,"Medium","Low"))</f>
        <v>Low</v>
      </c>
    </row>
    <row r="2988" customFormat="false" ht="15" hidden="false" customHeight="false" outlineLevel="0" collapsed="false">
      <c r="A2988" s="15" t="s">
        <v>3085</v>
      </c>
      <c r="B2988" s="15" t="s">
        <v>94</v>
      </c>
      <c r="C2988" s="15" t="n">
        <v>0</v>
      </c>
      <c r="D2988" s="15" t="s">
        <v>26</v>
      </c>
      <c r="E2988" s="15" t="s">
        <v>26</v>
      </c>
      <c r="F2988" s="15" t="n">
        <v>55</v>
      </c>
      <c r="G2988" s="15" t="s">
        <v>26</v>
      </c>
      <c r="H2988" s="15" t="s">
        <v>24</v>
      </c>
      <c r="I2988" s="15" t="s">
        <v>102</v>
      </c>
      <c r="J2988" s="15" t="s">
        <v>24</v>
      </c>
      <c r="K2988" s="15" t="s">
        <v>24</v>
      </c>
      <c r="L2988" s="15" t="s">
        <v>24</v>
      </c>
      <c r="M2988" s="15" t="s">
        <v>24</v>
      </c>
      <c r="N2988" s="15" t="s">
        <v>24</v>
      </c>
      <c r="O2988" s="15" t="s">
        <v>24</v>
      </c>
      <c r="P2988" s="15" t="s">
        <v>29</v>
      </c>
      <c r="Q2988" s="15" t="s">
        <v>26</v>
      </c>
      <c r="R2988" s="15" t="s">
        <v>21</v>
      </c>
      <c r="S2988" s="18" t="n">
        <v>69.05</v>
      </c>
      <c r="T2988" s="15" t="n">
        <v>3842.6</v>
      </c>
      <c r="U2988" s="15" t="s">
        <v>24</v>
      </c>
      <c r="V2988" s="18" t="n">
        <f aca="false">IF(ISNUMBER(T2988),T2988,0)</f>
        <v>3842.6</v>
      </c>
      <c r="W2988" s="15" t="n">
        <f aca="false">IF(U2988="Yes",1,0)</f>
        <v>0</v>
      </c>
      <c r="X2988" s="15" t="str">
        <f aca="false">IF(F2988&lt;=12,"0-12 months",IF(F2988&lt;=24,"13-24 months",IF(F2988&lt;=48,"25-48 months","49-72 months")))</f>
        <v>49-72 months</v>
      </c>
      <c r="Y2988" s="15" t="str">
        <f aca="false">IF(C2988=1,"Yes","No")</f>
        <v>No</v>
      </c>
      <c r="Z2988" s="15" t="n">
        <f aca="false">COUNTIF(J2988:O2988,"Yes")</f>
        <v>0</v>
      </c>
      <c r="AA2988" s="18" t="n">
        <f aca="false">S2988*W2988</f>
        <v>0</v>
      </c>
      <c r="AB2988" s="15" t="n">
        <f aca="false">(P2988="Month-to-month")+(I2988="Fiber optic")+(R2988="Electronic check")+(F2988&lt;=12)+(M2988="No")+(J2988="No")</f>
        <v>3</v>
      </c>
      <c r="AC2988" s="15" t="str">
        <f aca="false">IF(AB2988&gt;=5,"High",IF(AB2988&gt;=3,"Medium","Low"))</f>
        <v>Medium</v>
      </c>
    </row>
    <row r="2989" customFormat="false" ht="15" hidden="false" customHeight="false" outlineLevel="0" collapsed="false">
      <c r="A2989" s="15" t="s">
        <v>3086</v>
      </c>
      <c r="B2989" s="15" t="s">
        <v>94</v>
      </c>
      <c r="C2989" s="15" t="n">
        <v>0</v>
      </c>
      <c r="D2989" s="15" t="s">
        <v>26</v>
      </c>
      <c r="E2989" s="15" t="s">
        <v>26</v>
      </c>
      <c r="F2989" s="15" t="n">
        <v>33</v>
      </c>
      <c r="G2989" s="15" t="s">
        <v>26</v>
      </c>
      <c r="H2989" s="15" t="s">
        <v>24</v>
      </c>
      <c r="I2989" s="15" t="s">
        <v>24</v>
      </c>
      <c r="J2989" s="15" t="s">
        <v>28</v>
      </c>
      <c r="K2989" s="15" t="s">
        <v>28</v>
      </c>
      <c r="L2989" s="15" t="s">
        <v>28</v>
      </c>
      <c r="M2989" s="15" t="s">
        <v>28</v>
      </c>
      <c r="N2989" s="15" t="s">
        <v>28</v>
      </c>
      <c r="O2989" s="15" t="s">
        <v>28</v>
      </c>
      <c r="P2989" s="15" t="s">
        <v>29</v>
      </c>
      <c r="Q2989" s="15" t="s">
        <v>24</v>
      </c>
      <c r="R2989" s="15" t="s">
        <v>17</v>
      </c>
      <c r="S2989" s="18" t="n">
        <v>20.1</v>
      </c>
      <c r="T2989" s="15" t="n">
        <v>670.35</v>
      </c>
      <c r="U2989" s="15" t="s">
        <v>24</v>
      </c>
      <c r="V2989" s="18" t="n">
        <f aca="false">IF(ISNUMBER(T2989),T2989,0)</f>
        <v>670.35</v>
      </c>
      <c r="W2989" s="15" t="n">
        <f aca="false">IF(U2989="Yes",1,0)</f>
        <v>0</v>
      </c>
      <c r="X2989" s="15" t="str">
        <f aca="false">IF(F2989&lt;=12,"0-12 months",IF(F2989&lt;=24,"13-24 months",IF(F2989&lt;=48,"25-48 months","49-72 months")))</f>
        <v>25-48 months</v>
      </c>
      <c r="Y2989" s="15" t="str">
        <f aca="false">IF(C2989=1,"Yes","No")</f>
        <v>No</v>
      </c>
      <c r="Z2989" s="15" t="n">
        <f aca="false">COUNTIF(J2989:O2989,"Yes")</f>
        <v>0</v>
      </c>
      <c r="AA2989" s="18" t="n">
        <f aca="false">S2989*W2989</f>
        <v>0</v>
      </c>
      <c r="AB2989" s="15" t="n">
        <f aca="false">(P2989="Month-to-month")+(I2989="Fiber optic")+(R2989="Electronic check")+(F2989&lt;=12)+(M2989="No")+(J2989="No")</f>
        <v>0</v>
      </c>
      <c r="AC2989" s="15" t="str">
        <f aca="false">IF(AB2989&gt;=5,"High",IF(AB2989&gt;=3,"Medium","Low"))</f>
        <v>Low</v>
      </c>
    </row>
    <row r="2990" customFormat="false" ht="15" hidden="false" customHeight="false" outlineLevel="0" collapsed="false">
      <c r="A2990" s="15" t="s">
        <v>3087</v>
      </c>
      <c r="B2990" s="15" t="s">
        <v>98</v>
      </c>
      <c r="C2990" s="15" t="n">
        <v>0</v>
      </c>
      <c r="D2990" s="15" t="s">
        <v>26</v>
      </c>
      <c r="E2990" s="15" t="s">
        <v>24</v>
      </c>
      <c r="F2990" s="15" t="n">
        <v>72</v>
      </c>
      <c r="G2990" s="15" t="s">
        <v>26</v>
      </c>
      <c r="H2990" s="15" t="s">
        <v>26</v>
      </c>
      <c r="I2990" s="15" t="s">
        <v>102</v>
      </c>
      <c r="J2990" s="15" t="s">
        <v>26</v>
      </c>
      <c r="K2990" s="15" t="s">
        <v>26</v>
      </c>
      <c r="L2990" s="15" t="s">
        <v>26</v>
      </c>
      <c r="M2990" s="15" t="s">
        <v>24</v>
      </c>
      <c r="N2990" s="15" t="s">
        <v>26</v>
      </c>
      <c r="O2990" s="15" t="s">
        <v>26</v>
      </c>
      <c r="P2990" s="15" t="s">
        <v>29</v>
      </c>
      <c r="Q2990" s="15" t="s">
        <v>26</v>
      </c>
      <c r="R2990" s="15" t="s">
        <v>15</v>
      </c>
      <c r="S2990" s="18" t="n">
        <v>109.65</v>
      </c>
      <c r="T2990" s="15" t="n">
        <v>7880.25</v>
      </c>
      <c r="U2990" s="15" t="s">
        <v>24</v>
      </c>
      <c r="V2990" s="18" t="n">
        <f aca="false">IF(ISNUMBER(T2990),T2990,0)</f>
        <v>7880.25</v>
      </c>
      <c r="W2990" s="15" t="n">
        <f aca="false">IF(U2990="Yes",1,0)</f>
        <v>0</v>
      </c>
      <c r="X2990" s="15" t="str">
        <f aca="false">IF(F2990&lt;=12,"0-12 months",IF(F2990&lt;=24,"13-24 months",IF(F2990&lt;=48,"25-48 months","49-72 months")))</f>
        <v>49-72 months</v>
      </c>
      <c r="Y2990" s="15" t="str">
        <f aca="false">IF(C2990=1,"Yes","No")</f>
        <v>No</v>
      </c>
      <c r="Z2990" s="15" t="n">
        <f aca="false">COUNTIF(J2990:O2990,"Yes")</f>
        <v>5</v>
      </c>
      <c r="AA2990" s="18" t="n">
        <f aca="false">S2990*W2990</f>
        <v>0</v>
      </c>
      <c r="AB2990" s="15" t="n">
        <f aca="false">(P2990="Month-to-month")+(I2990="Fiber optic")+(R2990="Electronic check")+(F2990&lt;=12)+(M2990="No")+(J2990="No")</f>
        <v>3</v>
      </c>
      <c r="AC2990" s="15" t="str">
        <f aca="false">IF(AB2990&gt;=5,"High",IF(AB2990&gt;=3,"Medium","Low"))</f>
        <v>Medium</v>
      </c>
    </row>
    <row r="2991" customFormat="false" ht="15" hidden="false" customHeight="false" outlineLevel="0" collapsed="false">
      <c r="A2991" s="15" t="s">
        <v>3088</v>
      </c>
      <c r="B2991" s="15" t="s">
        <v>98</v>
      </c>
      <c r="C2991" s="15" t="n">
        <v>0</v>
      </c>
      <c r="D2991" s="15" t="s">
        <v>24</v>
      </c>
      <c r="E2991" s="15" t="s">
        <v>26</v>
      </c>
      <c r="F2991" s="15" t="n">
        <v>1</v>
      </c>
      <c r="G2991" s="15" t="s">
        <v>26</v>
      </c>
      <c r="H2991" s="15" t="s">
        <v>24</v>
      </c>
      <c r="I2991" s="15" t="s">
        <v>24</v>
      </c>
      <c r="J2991" s="15" t="s">
        <v>28</v>
      </c>
      <c r="K2991" s="15" t="s">
        <v>28</v>
      </c>
      <c r="L2991" s="15" t="s">
        <v>28</v>
      </c>
      <c r="M2991" s="15" t="s">
        <v>28</v>
      </c>
      <c r="N2991" s="15" t="s">
        <v>28</v>
      </c>
      <c r="O2991" s="15" t="s">
        <v>28</v>
      </c>
      <c r="P2991" s="15" t="s">
        <v>25</v>
      </c>
      <c r="Q2991" s="15" t="s">
        <v>26</v>
      </c>
      <c r="R2991" s="15" t="s">
        <v>17</v>
      </c>
      <c r="S2991" s="18" t="n">
        <v>19.2</v>
      </c>
      <c r="T2991" s="15" t="n">
        <v>19.2</v>
      </c>
      <c r="U2991" s="15" t="s">
        <v>24</v>
      </c>
      <c r="V2991" s="18" t="n">
        <f aca="false">IF(ISNUMBER(T2991),T2991,0)</f>
        <v>19.2</v>
      </c>
      <c r="W2991" s="15" t="n">
        <f aca="false">IF(U2991="Yes",1,0)</f>
        <v>0</v>
      </c>
      <c r="X2991" s="15" t="str">
        <f aca="false">IF(F2991&lt;=12,"0-12 months",IF(F2991&lt;=24,"13-24 months",IF(F2991&lt;=48,"25-48 months","49-72 months")))</f>
        <v>0-12 months</v>
      </c>
      <c r="Y2991" s="15" t="str">
        <f aca="false">IF(C2991=1,"Yes","No")</f>
        <v>No</v>
      </c>
      <c r="Z2991" s="15" t="n">
        <f aca="false">COUNTIF(J2991:O2991,"Yes")</f>
        <v>0</v>
      </c>
      <c r="AA2991" s="18" t="n">
        <f aca="false">S2991*W2991</f>
        <v>0</v>
      </c>
      <c r="AB2991" s="15" t="n">
        <f aca="false">(P2991="Month-to-month")+(I2991="Fiber optic")+(R2991="Electronic check")+(F2991&lt;=12)+(M2991="No")+(J2991="No")</f>
        <v>2</v>
      </c>
      <c r="AC2991" s="15" t="str">
        <f aca="false">IF(AB2991&gt;=5,"High",IF(AB2991&gt;=3,"Medium","Low"))</f>
        <v>Low</v>
      </c>
    </row>
    <row r="2992" customFormat="false" ht="15" hidden="false" customHeight="false" outlineLevel="0" collapsed="false">
      <c r="A2992" s="15" t="s">
        <v>3089</v>
      </c>
      <c r="B2992" s="15" t="s">
        <v>98</v>
      </c>
      <c r="C2992" s="15" t="n">
        <v>0</v>
      </c>
      <c r="D2992" s="15" t="s">
        <v>24</v>
      </c>
      <c r="E2992" s="15" t="s">
        <v>24</v>
      </c>
      <c r="F2992" s="15" t="n">
        <v>10</v>
      </c>
      <c r="G2992" s="15" t="s">
        <v>24</v>
      </c>
      <c r="H2992" s="15" t="s">
        <v>95</v>
      </c>
      <c r="I2992" s="15" t="s">
        <v>96</v>
      </c>
      <c r="J2992" s="15" t="s">
        <v>24</v>
      </c>
      <c r="K2992" s="15" t="s">
        <v>24</v>
      </c>
      <c r="L2992" s="15" t="s">
        <v>24</v>
      </c>
      <c r="M2992" s="15" t="s">
        <v>24</v>
      </c>
      <c r="N2992" s="15" t="s">
        <v>24</v>
      </c>
      <c r="O2992" s="15" t="s">
        <v>26</v>
      </c>
      <c r="P2992" s="15" t="s">
        <v>25</v>
      </c>
      <c r="Q2992" s="15" t="s">
        <v>26</v>
      </c>
      <c r="R2992" s="15" t="s">
        <v>17</v>
      </c>
      <c r="S2992" s="18" t="n">
        <v>33.9</v>
      </c>
      <c r="T2992" s="15" t="n">
        <v>298.45</v>
      </c>
      <c r="U2992" s="15" t="s">
        <v>26</v>
      </c>
      <c r="V2992" s="18" t="n">
        <f aca="false">IF(ISNUMBER(T2992),T2992,0)</f>
        <v>298.45</v>
      </c>
      <c r="W2992" s="15" t="n">
        <f aca="false">IF(U2992="Yes",1,0)</f>
        <v>1</v>
      </c>
      <c r="X2992" s="15" t="str">
        <f aca="false">IF(F2992&lt;=12,"0-12 months",IF(F2992&lt;=24,"13-24 months",IF(F2992&lt;=48,"25-48 months","49-72 months")))</f>
        <v>0-12 months</v>
      </c>
      <c r="Y2992" s="15" t="str">
        <f aca="false">IF(C2992=1,"Yes","No")</f>
        <v>No</v>
      </c>
      <c r="Z2992" s="15" t="n">
        <f aca="false">COUNTIF(J2992:O2992,"Yes")</f>
        <v>1</v>
      </c>
      <c r="AA2992" s="18" t="n">
        <f aca="false">S2992*W2992</f>
        <v>33.9</v>
      </c>
      <c r="AB2992" s="15" t="n">
        <f aca="false">(P2992="Month-to-month")+(I2992="Fiber optic")+(R2992="Electronic check")+(F2992&lt;=12)+(M2992="No")+(J2992="No")</f>
        <v>4</v>
      </c>
      <c r="AC2992" s="15" t="str">
        <f aca="false">IF(AB2992&gt;=5,"High",IF(AB2992&gt;=3,"Medium","Low"))</f>
        <v>Medium</v>
      </c>
    </row>
    <row r="2993" customFormat="false" ht="15" hidden="false" customHeight="false" outlineLevel="0" collapsed="false">
      <c r="A2993" s="15" t="s">
        <v>3090</v>
      </c>
      <c r="B2993" s="15" t="s">
        <v>94</v>
      </c>
      <c r="C2993" s="15" t="n">
        <v>1</v>
      </c>
      <c r="D2993" s="15" t="s">
        <v>26</v>
      </c>
      <c r="E2993" s="15" t="s">
        <v>24</v>
      </c>
      <c r="F2993" s="15" t="n">
        <v>37</v>
      </c>
      <c r="G2993" s="15" t="s">
        <v>26</v>
      </c>
      <c r="H2993" s="15" t="s">
        <v>24</v>
      </c>
      <c r="I2993" s="15" t="s">
        <v>102</v>
      </c>
      <c r="J2993" s="15" t="s">
        <v>24</v>
      </c>
      <c r="K2993" s="15" t="s">
        <v>24</v>
      </c>
      <c r="L2993" s="15" t="s">
        <v>26</v>
      </c>
      <c r="M2993" s="15" t="s">
        <v>26</v>
      </c>
      <c r="N2993" s="15" t="s">
        <v>26</v>
      </c>
      <c r="O2993" s="15" t="s">
        <v>24</v>
      </c>
      <c r="P2993" s="15" t="s">
        <v>25</v>
      </c>
      <c r="Q2993" s="15" t="s">
        <v>24</v>
      </c>
      <c r="R2993" s="15" t="s">
        <v>15</v>
      </c>
      <c r="S2993" s="18" t="n">
        <v>90</v>
      </c>
      <c r="T2993" s="15" t="n">
        <v>3371.75</v>
      </c>
      <c r="U2993" s="15" t="s">
        <v>24</v>
      </c>
      <c r="V2993" s="18" t="n">
        <f aca="false">IF(ISNUMBER(T2993),T2993,0)</f>
        <v>3371.75</v>
      </c>
      <c r="W2993" s="15" t="n">
        <f aca="false">IF(U2993="Yes",1,0)</f>
        <v>0</v>
      </c>
      <c r="X2993" s="15" t="str">
        <f aca="false">IF(F2993&lt;=12,"0-12 months",IF(F2993&lt;=24,"13-24 months",IF(F2993&lt;=48,"25-48 months","49-72 months")))</f>
        <v>25-48 months</v>
      </c>
      <c r="Y2993" s="15" t="str">
        <f aca="false">IF(C2993=1,"Yes","No")</f>
        <v>Yes</v>
      </c>
      <c r="Z2993" s="15" t="n">
        <f aca="false">COUNTIF(J2993:O2993,"Yes")</f>
        <v>3</v>
      </c>
      <c r="AA2993" s="18" t="n">
        <f aca="false">S2993*W2993</f>
        <v>0</v>
      </c>
      <c r="AB2993" s="15" t="n">
        <f aca="false">(P2993="Month-to-month")+(I2993="Fiber optic")+(R2993="Electronic check")+(F2993&lt;=12)+(M2993="No")+(J2993="No")</f>
        <v>4</v>
      </c>
      <c r="AC2993" s="15" t="str">
        <f aca="false">IF(AB2993&gt;=5,"High",IF(AB2993&gt;=3,"Medium","Low"))</f>
        <v>Medium</v>
      </c>
    </row>
    <row r="2994" customFormat="false" ht="15" hidden="false" customHeight="false" outlineLevel="0" collapsed="false">
      <c r="A2994" s="15" t="s">
        <v>3091</v>
      </c>
      <c r="B2994" s="15" t="s">
        <v>98</v>
      </c>
      <c r="C2994" s="15" t="n">
        <v>0</v>
      </c>
      <c r="D2994" s="15" t="s">
        <v>24</v>
      </c>
      <c r="E2994" s="15" t="s">
        <v>24</v>
      </c>
      <c r="F2994" s="15" t="n">
        <v>12</v>
      </c>
      <c r="G2994" s="15" t="s">
        <v>24</v>
      </c>
      <c r="H2994" s="15" t="s">
        <v>95</v>
      </c>
      <c r="I2994" s="15" t="s">
        <v>96</v>
      </c>
      <c r="J2994" s="15" t="s">
        <v>24</v>
      </c>
      <c r="K2994" s="15" t="s">
        <v>26</v>
      </c>
      <c r="L2994" s="15" t="s">
        <v>24</v>
      </c>
      <c r="M2994" s="15" t="s">
        <v>26</v>
      </c>
      <c r="N2994" s="15" t="s">
        <v>24</v>
      </c>
      <c r="O2994" s="15" t="s">
        <v>24</v>
      </c>
      <c r="P2994" s="15" t="s">
        <v>25</v>
      </c>
      <c r="Q2994" s="15" t="s">
        <v>24</v>
      </c>
      <c r="R2994" s="15" t="s">
        <v>17</v>
      </c>
      <c r="S2994" s="18" t="n">
        <v>34</v>
      </c>
      <c r="T2994" s="15" t="n">
        <v>442.45</v>
      </c>
      <c r="U2994" s="15" t="s">
        <v>24</v>
      </c>
      <c r="V2994" s="18" t="n">
        <f aca="false">IF(ISNUMBER(T2994),T2994,0)</f>
        <v>442.45</v>
      </c>
      <c r="W2994" s="15" t="n">
        <f aca="false">IF(U2994="Yes",1,0)</f>
        <v>0</v>
      </c>
      <c r="X2994" s="15" t="str">
        <f aca="false">IF(F2994&lt;=12,"0-12 months",IF(F2994&lt;=24,"13-24 months",IF(F2994&lt;=48,"25-48 months","49-72 months")))</f>
        <v>0-12 months</v>
      </c>
      <c r="Y2994" s="15" t="str">
        <f aca="false">IF(C2994=1,"Yes","No")</f>
        <v>No</v>
      </c>
      <c r="Z2994" s="15" t="n">
        <f aca="false">COUNTIF(J2994:O2994,"Yes")</f>
        <v>2</v>
      </c>
      <c r="AA2994" s="18" t="n">
        <f aca="false">S2994*W2994</f>
        <v>0</v>
      </c>
      <c r="AB2994" s="15" t="n">
        <f aca="false">(P2994="Month-to-month")+(I2994="Fiber optic")+(R2994="Electronic check")+(F2994&lt;=12)+(M2994="No")+(J2994="No")</f>
        <v>3</v>
      </c>
      <c r="AC2994" s="15" t="str">
        <f aca="false">IF(AB2994&gt;=5,"High",IF(AB2994&gt;=3,"Medium","Low"))</f>
        <v>Medium</v>
      </c>
    </row>
    <row r="2995" customFormat="false" ht="15" hidden="false" customHeight="false" outlineLevel="0" collapsed="false">
      <c r="A2995" s="15" t="s">
        <v>3092</v>
      </c>
      <c r="B2995" s="15" t="s">
        <v>98</v>
      </c>
      <c r="C2995" s="15" t="n">
        <v>0</v>
      </c>
      <c r="D2995" s="15" t="s">
        <v>26</v>
      </c>
      <c r="E2995" s="15" t="s">
        <v>26</v>
      </c>
      <c r="F2995" s="15" t="n">
        <v>1</v>
      </c>
      <c r="G2995" s="15" t="s">
        <v>26</v>
      </c>
      <c r="H2995" s="15" t="s">
        <v>24</v>
      </c>
      <c r="I2995" s="15" t="s">
        <v>24</v>
      </c>
      <c r="J2995" s="15" t="s">
        <v>28</v>
      </c>
      <c r="K2995" s="15" t="s">
        <v>28</v>
      </c>
      <c r="L2995" s="15" t="s">
        <v>28</v>
      </c>
      <c r="M2995" s="15" t="s">
        <v>28</v>
      </c>
      <c r="N2995" s="15" t="s">
        <v>28</v>
      </c>
      <c r="O2995" s="15" t="s">
        <v>28</v>
      </c>
      <c r="P2995" s="15" t="s">
        <v>27</v>
      </c>
      <c r="Q2995" s="15" t="s">
        <v>24</v>
      </c>
      <c r="R2995" s="15" t="s">
        <v>17</v>
      </c>
      <c r="S2995" s="18" t="n">
        <v>20.4</v>
      </c>
      <c r="T2995" s="15" t="n">
        <v>20.4</v>
      </c>
      <c r="U2995" s="15" t="s">
        <v>24</v>
      </c>
      <c r="V2995" s="18" t="n">
        <f aca="false">IF(ISNUMBER(T2995),T2995,0)</f>
        <v>20.4</v>
      </c>
      <c r="W2995" s="15" t="n">
        <f aca="false">IF(U2995="Yes",1,0)</f>
        <v>0</v>
      </c>
      <c r="X2995" s="15" t="str">
        <f aca="false">IF(F2995&lt;=12,"0-12 months",IF(F2995&lt;=24,"13-24 months",IF(F2995&lt;=48,"25-48 months","49-72 months")))</f>
        <v>0-12 months</v>
      </c>
      <c r="Y2995" s="15" t="str">
        <f aca="false">IF(C2995=1,"Yes","No")</f>
        <v>No</v>
      </c>
      <c r="Z2995" s="15" t="n">
        <f aca="false">COUNTIF(J2995:O2995,"Yes")</f>
        <v>0</v>
      </c>
      <c r="AA2995" s="18" t="n">
        <f aca="false">S2995*W2995</f>
        <v>0</v>
      </c>
      <c r="AB2995" s="15" t="n">
        <f aca="false">(P2995="Month-to-month")+(I2995="Fiber optic")+(R2995="Electronic check")+(F2995&lt;=12)+(M2995="No")+(J2995="No")</f>
        <v>1</v>
      </c>
      <c r="AC2995" s="15" t="str">
        <f aca="false">IF(AB2995&gt;=5,"High",IF(AB2995&gt;=3,"Medium","Low"))</f>
        <v>Low</v>
      </c>
    </row>
    <row r="2996" customFormat="false" ht="15" hidden="false" customHeight="false" outlineLevel="0" collapsed="false">
      <c r="A2996" s="15" t="s">
        <v>3093</v>
      </c>
      <c r="B2996" s="15" t="s">
        <v>98</v>
      </c>
      <c r="C2996" s="15" t="n">
        <v>0</v>
      </c>
      <c r="D2996" s="15" t="s">
        <v>26</v>
      </c>
      <c r="E2996" s="15" t="s">
        <v>24</v>
      </c>
      <c r="F2996" s="15" t="n">
        <v>62</v>
      </c>
      <c r="G2996" s="15" t="s">
        <v>24</v>
      </c>
      <c r="H2996" s="15" t="s">
        <v>95</v>
      </c>
      <c r="I2996" s="15" t="s">
        <v>96</v>
      </c>
      <c r="J2996" s="15" t="s">
        <v>26</v>
      </c>
      <c r="K2996" s="15" t="s">
        <v>26</v>
      </c>
      <c r="L2996" s="15" t="s">
        <v>24</v>
      </c>
      <c r="M2996" s="15" t="s">
        <v>26</v>
      </c>
      <c r="N2996" s="15" t="s">
        <v>24</v>
      </c>
      <c r="O2996" s="15" t="s">
        <v>24</v>
      </c>
      <c r="P2996" s="15" t="s">
        <v>29</v>
      </c>
      <c r="Q2996" s="15" t="s">
        <v>26</v>
      </c>
      <c r="R2996" s="15" t="s">
        <v>21</v>
      </c>
      <c r="S2996" s="18" t="n">
        <v>38.6</v>
      </c>
      <c r="T2996" s="15" t="n">
        <v>2345.55</v>
      </c>
      <c r="U2996" s="15" t="s">
        <v>24</v>
      </c>
      <c r="V2996" s="18" t="n">
        <f aca="false">IF(ISNUMBER(T2996),T2996,0)</f>
        <v>2345.55</v>
      </c>
      <c r="W2996" s="15" t="n">
        <f aca="false">IF(U2996="Yes",1,0)</f>
        <v>0</v>
      </c>
      <c r="X2996" s="15" t="str">
        <f aca="false">IF(F2996&lt;=12,"0-12 months",IF(F2996&lt;=24,"13-24 months",IF(F2996&lt;=48,"25-48 months","49-72 months")))</f>
        <v>49-72 months</v>
      </c>
      <c r="Y2996" s="15" t="str">
        <f aca="false">IF(C2996=1,"Yes","No")</f>
        <v>No</v>
      </c>
      <c r="Z2996" s="15" t="n">
        <f aca="false">COUNTIF(J2996:O2996,"Yes")</f>
        <v>3</v>
      </c>
      <c r="AA2996" s="18" t="n">
        <f aca="false">S2996*W2996</f>
        <v>0</v>
      </c>
      <c r="AB2996" s="15" t="n">
        <f aca="false">(P2996="Month-to-month")+(I2996="Fiber optic")+(R2996="Electronic check")+(F2996&lt;=12)+(M2996="No")+(J2996="No")</f>
        <v>0</v>
      </c>
      <c r="AC2996" s="15" t="str">
        <f aca="false">IF(AB2996&gt;=5,"High",IF(AB2996&gt;=3,"Medium","Low"))</f>
        <v>Low</v>
      </c>
    </row>
    <row r="2997" customFormat="false" ht="15" hidden="false" customHeight="false" outlineLevel="0" collapsed="false">
      <c r="A2997" s="15" t="s">
        <v>3094</v>
      </c>
      <c r="B2997" s="15" t="s">
        <v>94</v>
      </c>
      <c r="C2997" s="15" t="n">
        <v>0</v>
      </c>
      <c r="D2997" s="15" t="s">
        <v>24</v>
      </c>
      <c r="E2997" s="15" t="s">
        <v>24</v>
      </c>
      <c r="F2997" s="15" t="n">
        <v>1</v>
      </c>
      <c r="G2997" s="15" t="s">
        <v>24</v>
      </c>
      <c r="H2997" s="15" t="s">
        <v>95</v>
      </c>
      <c r="I2997" s="15" t="s">
        <v>96</v>
      </c>
      <c r="J2997" s="15" t="s">
        <v>24</v>
      </c>
      <c r="K2997" s="15" t="s">
        <v>24</v>
      </c>
      <c r="L2997" s="15" t="s">
        <v>24</v>
      </c>
      <c r="M2997" s="15" t="s">
        <v>24</v>
      </c>
      <c r="N2997" s="15" t="s">
        <v>24</v>
      </c>
      <c r="O2997" s="15" t="s">
        <v>24</v>
      </c>
      <c r="P2997" s="15" t="s">
        <v>25</v>
      </c>
      <c r="Q2997" s="15" t="s">
        <v>24</v>
      </c>
      <c r="R2997" s="15" t="s">
        <v>19</v>
      </c>
      <c r="S2997" s="18" t="n">
        <v>25.25</v>
      </c>
      <c r="T2997" s="15" t="n">
        <v>25.25</v>
      </c>
      <c r="U2997" s="15" t="s">
        <v>24</v>
      </c>
      <c r="V2997" s="18" t="n">
        <f aca="false">IF(ISNUMBER(T2997),T2997,0)</f>
        <v>25.25</v>
      </c>
      <c r="W2997" s="15" t="n">
        <f aca="false">IF(U2997="Yes",1,0)</f>
        <v>0</v>
      </c>
      <c r="X2997" s="15" t="str">
        <f aca="false">IF(F2997&lt;=12,"0-12 months",IF(F2997&lt;=24,"13-24 months",IF(F2997&lt;=48,"25-48 months","49-72 months")))</f>
        <v>0-12 months</v>
      </c>
      <c r="Y2997" s="15" t="str">
        <f aca="false">IF(C2997=1,"Yes","No")</f>
        <v>No</v>
      </c>
      <c r="Z2997" s="15" t="n">
        <f aca="false">COUNTIF(J2997:O2997,"Yes")</f>
        <v>0</v>
      </c>
      <c r="AA2997" s="18" t="n">
        <f aca="false">S2997*W2997</f>
        <v>0</v>
      </c>
      <c r="AB2997" s="15" t="n">
        <f aca="false">(P2997="Month-to-month")+(I2997="Fiber optic")+(R2997="Electronic check")+(F2997&lt;=12)+(M2997="No")+(J2997="No")</f>
        <v>4</v>
      </c>
      <c r="AC2997" s="15" t="str">
        <f aca="false">IF(AB2997&gt;=5,"High",IF(AB2997&gt;=3,"Medium","Low"))</f>
        <v>Medium</v>
      </c>
    </row>
    <row r="2998" customFormat="false" ht="15" hidden="false" customHeight="false" outlineLevel="0" collapsed="false">
      <c r="A2998" s="15" t="s">
        <v>3095</v>
      </c>
      <c r="B2998" s="15" t="s">
        <v>94</v>
      </c>
      <c r="C2998" s="15" t="n">
        <v>0</v>
      </c>
      <c r="D2998" s="15" t="s">
        <v>24</v>
      </c>
      <c r="E2998" s="15" t="s">
        <v>24</v>
      </c>
      <c r="F2998" s="15" t="n">
        <v>18</v>
      </c>
      <c r="G2998" s="15" t="s">
        <v>26</v>
      </c>
      <c r="H2998" s="15" t="s">
        <v>26</v>
      </c>
      <c r="I2998" s="15" t="s">
        <v>96</v>
      </c>
      <c r="J2998" s="15" t="s">
        <v>26</v>
      </c>
      <c r="K2998" s="15" t="s">
        <v>24</v>
      </c>
      <c r="L2998" s="15" t="s">
        <v>26</v>
      </c>
      <c r="M2998" s="15" t="s">
        <v>24</v>
      </c>
      <c r="N2998" s="15" t="s">
        <v>24</v>
      </c>
      <c r="O2998" s="15" t="s">
        <v>24</v>
      </c>
      <c r="P2998" s="15" t="s">
        <v>25</v>
      </c>
      <c r="Q2998" s="15" t="s">
        <v>26</v>
      </c>
      <c r="R2998" s="15" t="s">
        <v>17</v>
      </c>
      <c r="S2998" s="18" t="n">
        <v>60.6</v>
      </c>
      <c r="T2998" s="15" t="n">
        <v>1156.35</v>
      </c>
      <c r="U2998" s="15" t="s">
        <v>24</v>
      </c>
      <c r="V2998" s="18" t="n">
        <f aca="false">IF(ISNUMBER(T2998),T2998,0)</f>
        <v>1156.35</v>
      </c>
      <c r="W2998" s="15" t="n">
        <f aca="false">IF(U2998="Yes",1,0)</f>
        <v>0</v>
      </c>
      <c r="X2998" s="15" t="str">
        <f aca="false">IF(F2998&lt;=12,"0-12 months",IF(F2998&lt;=24,"13-24 months",IF(F2998&lt;=48,"25-48 months","49-72 months")))</f>
        <v>13-24 months</v>
      </c>
      <c r="Y2998" s="15" t="str">
        <f aca="false">IF(C2998=1,"Yes","No")</f>
        <v>No</v>
      </c>
      <c r="Z2998" s="15" t="n">
        <f aca="false">COUNTIF(J2998:O2998,"Yes")</f>
        <v>2</v>
      </c>
      <c r="AA2998" s="18" t="n">
        <f aca="false">S2998*W2998</f>
        <v>0</v>
      </c>
      <c r="AB2998" s="15" t="n">
        <f aca="false">(P2998="Month-to-month")+(I2998="Fiber optic")+(R2998="Electronic check")+(F2998&lt;=12)+(M2998="No")+(J2998="No")</f>
        <v>2</v>
      </c>
      <c r="AC2998" s="15" t="str">
        <f aca="false">IF(AB2998&gt;=5,"High",IF(AB2998&gt;=3,"Medium","Low"))</f>
        <v>Low</v>
      </c>
    </row>
    <row r="2999" customFormat="false" ht="15" hidden="false" customHeight="false" outlineLevel="0" collapsed="false">
      <c r="A2999" s="15" t="s">
        <v>3096</v>
      </c>
      <c r="B2999" s="15" t="s">
        <v>98</v>
      </c>
      <c r="C2999" s="15" t="n">
        <v>1</v>
      </c>
      <c r="D2999" s="15" t="s">
        <v>26</v>
      </c>
      <c r="E2999" s="15" t="s">
        <v>24</v>
      </c>
      <c r="F2999" s="15" t="n">
        <v>69</v>
      </c>
      <c r="G2999" s="15" t="s">
        <v>26</v>
      </c>
      <c r="H2999" s="15" t="s">
        <v>26</v>
      </c>
      <c r="I2999" s="15" t="s">
        <v>102</v>
      </c>
      <c r="J2999" s="15" t="s">
        <v>24</v>
      </c>
      <c r="K2999" s="15" t="s">
        <v>26</v>
      </c>
      <c r="L2999" s="15" t="s">
        <v>24</v>
      </c>
      <c r="M2999" s="15" t="s">
        <v>24</v>
      </c>
      <c r="N2999" s="15" t="s">
        <v>26</v>
      </c>
      <c r="O2999" s="15" t="s">
        <v>24</v>
      </c>
      <c r="P2999" s="15" t="s">
        <v>25</v>
      </c>
      <c r="Q2999" s="15" t="s">
        <v>26</v>
      </c>
      <c r="R2999" s="15" t="s">
        <v>15</v>
      </c>
      <c r="S2999" s="18" t="n">
        <v>89.95</v>
      </c>
      <c r="T2999" s="15" t="n">
        <v>6143.15</v>
      </c>
      <c r="U2999" s="15" t="s">
        <v>26</v>
      </c>
      <c r="V2999" s="18" t="n">
        <f aca="false">IF(ISNUMBER(T2999),T2999,0)</f>
        <v>6143.15</v>
      </c>
      <c r="W2999" s="15" t="n">
        <f aca="false">IF(U2999="Yes",1,0)</f>
        <v>1</v>
      </c>
      <c r="X2999" s="15" t="str">
        <f aca="false">IF(F2999&lt;=12,"0-12 months",IF(F2999&lt;=24,"13-24 months",IF(F2999&lt;=48,"25-48 months","49-72 months")))</f>
        <v>49-72 months</v>
      </c>
      <c r="Y2999" s="15" t="str">
        <f aca="false">IF(C2999=1,"Yes","No")</f>
        <v>Yes</v>
      </c>
      <c r="Z2999" s="15" t="n">
        <f aca="false">COUNTIF(J2999:O2999,"Yes")</f>
        <v>2</v>
      </c>
      <c r="AA2999" s="18" t="n">
        <f aca="false">S2999*W2999</f>
        <v>89.95</v>
      </c>
      <c r="AB2999" s="15" t="n">
        <f aca="false">(P2999="Month-to-month")+(I2999="Fiber optic")+(R2999="Electronic check")+(F2999&lt;=12)+(M2999="No")+(J2999="No")</f>
        <v>5</v>
      </c>
      <c r="AC2999" s="15" t="str">
        <f aca="false">IF(AB2999&gt;=5,"High",IF(AB2999&gt;=3,"Medium","Low"))</f>
        <v>High</v>
      </c>
    </row>
    <row r="3000" customFormat="false" ht="15" hidden="false" customHeight="false" outlineLevel="0" collapsed="false">
      <c r="A3000" s="15" t="s">
        <v>3097</v>
      </c>
      <c r="B3000" s="15" t="s">
        <v>98</v>
      </c>
      <c r="C3000" s="15" t="n">
        <v>0</v>
      </c>
      <c r="D3000" s="15" t="s">
        <v>24</v>
      </c>
      <c r="E3000" s="15" t="s">
        <v>24</v>
      </c>
      <c r="F3000" s="15" t="n">
        <v>2</v>
      </c>
      <c r="G3000" s="15" t="s">
        <v>26</v>
      </c>
      <c r="H3000" s="15" t="s">
        <v>24</v>
      </c>
      <c r="I3000" s="15" t="s">
        <v>102</v>
      </c>
      <c r="J3000" s="15" t="s">
        <v>24</v>
      </c>
      <c r="K3000" s="15" t="s">
        <v>26</v>
      </c>
      <c r="L3000" s="15" t="s">
        <v>24</v>
      </c>
      <c r="M3000" s="15" t="s">
        <v>24</v>
      </c>
      <c r="N3000" s="15" t="s">
        <v>24</v>
      </c>
      <c r="O3000" s="15" t="s">
        <v>24</v>
      </c>
      <c r="P3000" s="15" t="s">
        <v>25</v>
      </c>
      <c r="Q3000" s="15" t="s">
        <v>26</v>
      </c>
      <c r="R3000" s="15" t="s">
        <v>15</v>
      </c>
      <c r="S3000" s="18" t="n">
        <v>74.75</v>
      </c>
      <c r="T3000" s="15" t="n">
        <v>144.8</v>
      </c>
      <c r="U3000" s="15" t="s">
        <v>24</v>
      </c>
      <c r="V3000" s="18" t="n">
        <f aca="false">IF(ISNUMBER(T3000),T3000,0)</f>
        <v>144.8</v>
      </c>
      <c r="W3000" s="15" t="n">
        <f aca="false">IF(U3000="Yes",1,0)</f>
        <v>0</v>
      </c>
      <c r="X3000" s="15" t="str">
        <f aca="false">IF(F3000&lt;=12,"0-12 months",IF(F3000&lt;=24,"13-24 months",IF(F3000&lt;=48,"25-48 months","49-72 months")))</f>
        <v>0-12 months</v>
      </c>
      <c r="Y3000" s="15" t="str">
        <f aca="false">IF(C3000=1,"Yes","No")</f>
        <v>No</v>
      </c>
      <c r="Z3000" s="15" t="n">
        <f aca="false">COUNTIF(J3000:O3000,"Yes")</f>
        <v>1</v>
      </c>
      <c r="AA3000" s="18" t="n">
        <f aca="false">S3000*W3000</f>
        <v>0</v>
      </c>
      <c r="AB3000" s="15" t="n">
        <f aca="false">(P3000="Month-to-month")+(I3000="Fiber optic")+(R3000="Electronic check")+(F3000&lt;=12)+(M3000="No")+(J3000="No")</f>
        <v>6</v>
      </c>
      <c r="AC3000" s="15" t="str">
        <f aca="false">IF(AB3000&gt;=5,"High",IF(AB3000&gt;=3,"Medium","Low"))</f>
        <v>High</v>
      </c>
    </row>
    <row r="3001" customFormat="false" ht="15" hidden="false" customHeight="false" outlineLevel="0" collapsed="false">
      <c r="A3001" s="15" t="s">
        <v>3098</v>
      </c>
      <c r="B3001" s="15" t="s">
        <v>98</v>
      </c>
      <c r="C3001" s="15" t="n">
        <v>0</v>
      </c>
      <c r="D3001" s="15" t="s">
        <v>26</v>
      </c>
      <c r="E3001" s="15" t="s">
        <v>26</v>
      </c>
      <c r="F3001" s="15" t="n">
        <v>19</v>
      </c>
      <c r="G3001" s="15" t="s">
        <v>26</v>
      </c>
      <c r="H3001" s="15" t="s">
        <v>24</v>
      </c>
      <c r="I3001" s="15" t="s">
        <v>24</v>
      </c>
      <c r="J3001" s="15" t="s">
        <v>28</v>
      </c>
      <c r="K3001" s="15" t="s">
        <v>28</v>
      </c>
      <c r="L3001" s="15" t="s">
        <v>28</v>
      </c>
      <c r="M3001" s="15" t="s">
        <v>28</v>
      </c>
      <c r="N3001" s="15" t="s">
        <v>28</v>
      </c>
      <c r="O3001" s="15" t="s">
        <v>28</v>
      </c>
      <c r="P3001" s="15" t="s">
        <v>25</v>
      </c>
      <c r="Q3001" s="15" t="s">
        <v>24</v>
      </c>
      <c r="R3001" s="15" t="s">
        <v>17</v>
      </c>
      <c r="S3001" s="18" t="n">
        <v>20.6</v>
      </c>
      <c r="T3001" s="15" t="n">
        <v>414.95</v>
      </c>
      <c r="U3001" s="15" t="s">
        <v>24</v>
      </c>
      <c r="V3001" s="18" t="n">
        <f aca="false">IF(ISNUMBER(T3001),T3001,0)</f>
        <v>414.95</v>
      </c>
      <c r="W3001" s="15" t="n">
        <f aca="false">IF(U3001="Yes",1,0)</f>
        <v>0</v>
      </c>
      <c r="X3001" s="15" t="str">
        <f aca="false">IF(F3001&lt;=12,"0-12 months",IF(F3001&lt;=24,"13-24 months",IF(F3001&lt;=48,"25-48 months","49-72 months")))</f>
        <v>13-24 months</v>
      </c>
      <c r="Y3001" s="15" t="str">
        <f aca="false">IF(C3001=1,"Yes","No")</f>
        <v>No</v>
      </c>
      <c r="Z3001" s="15" t="n">
        <f aca="false">COUNTIF(J3001:O3001,"Yes")</f>
        <v>0</v>
      </c>
      <c r="AA3001" s="18" t="n">
        <f aca="false">S3001*W3001</f>
        <v>0</v>
      </c>
      <c r="AB3001" s="15" t="n">
        <f aca="false">(P3001="Month-to-month")+(I3001="Fiber optic")+(R3001="Electronic check")+(F3001&lt;=12)+(M3001="No")+(J3001="No")</f>
        <v>1</v>
      </c>
      <c r="AC3001" s="15" t="str">
        <f aca="false">IF(AB3001&gt;=5,"High",IF(AB3001&gt;=3,"Medium","Low"))</f>
        <v>Low</v>
      </c>
    </row>
    <row r="3002" customFormat="false" ht="15" hidden="false" customHeight="false" outlineLevel="0" collapsed="false">
      <c r="A3002" s="15" t="s">
        <v>3099</v>
      </c>
      <c r="B3002" s="15" t="s">
        <v>98</v>
      </c>
      <c r="C3002" s="15" t="n">
        <v>0</v>
      </c>
      <c r="D3002" s="15" t="s">
        <v>24</v>
      </c>
      <c r="E3002" s="15" t="s">
        <v>24</v>
      </c>
      <c r="F3002" s="15" t="n">
        <v>12</v>
      </c>
      <c r="G3002" s="15" t="s">
        <v>26</v>
      </c>
      <c r="H3002" s="15" t="s">
        <v>26</v>
      </c>
      <c r="I3002" s="15" t="s">
        <v>102</v>
      </c>
      <c r="J3002" s="15" t="s">
        <v>24</v>
      </c>
      <c r="K3002" s="15" t="s">
        <v>24</v>
      </c>
      <c r="L3002" s="15" t="s">
        <v>24</v>
      </c>
      <c r="M3002" s="15" t="s">
        <v>24</v>
      </c>
      <c r="N3002" s="15" t="s">
        <v>26</v>
      </c>
      <c r="O3002" s="15" t="s">
        <v>24</v>
      </c>
      <c r="P3002" s="15" t="s">
        <v>25</v>
      </c>
      <c r="Q3002" s="15" t="s">
        <v>26</v>
      </c>
      <c r="R3002" s="15" t="s">
        <v>15</v>
      </c>
      <c r="S3002" s="18" t="n">
        <v>84.45</v>
      </c>
      <c r="T3002" s="15" t="n">
        <v>1059.55</v>
      </c>
      <c r="U3002" s="15" t="s">
        <v>26</v>
      </c>
      <c r="V3002" s="18" t="n">
        <f aca="false">IF(ISNUMBER(T3002),T3002,0)</f>
        <v>1059.55</v>
      </c>
      <c r="W3002" s="15" t="n">
        <f aca="false">IF(U3002="Yes",1,0)</f>
        <v>1</v>
      </c>
      <c r="X3002" s="15" t="str">
        <f aca="false">IF(F3002&lt;=12,"0-12 months",IF(F3002&lt;=24,"13-24 months",IF(F3002&lt;=48,"25-48 months","49-72 months")))</f>
        <v>0-12 months</v>
      </c>
      <c r="Y3002" s="15" t="str">
        <f aca="false">IF(C3002=1,"Yes","No")</f>
        <v>No</v>
      </c>
      <c r="Z3002" s="15" t="n">
        <f aca="false">COUNTIF(J3002:O3002,"Yes")</f>
        <v>1</v>
      </c>
      <c r="AA3002" s="18" t="n">
        <f aca="false">S3002*W3002</f>
        <v>84.45</v>
      </c>
      <c r="AB3002" s="15" t="n">
        <f aca="false">(P3002="Month-to-month")+(I3002="Fiber optic")+(R3002="Electronic check")+(F3002&lt;=12)+(M3002="No")+(J3002="No")</f>
        <v>6</v>
      </c>
      <c r="AC3002" s="15" t="str">
        <f aca="false">IF(AB3002&gt;=5,"High",IF(AB3002&gt;=3,"Medium","Low"))</f>
        <v>High</v>
      </c>
    </row>
    <row r="3003" customFormat="false" ht="15" hidden="false" customHeight="false" outlineLevel="0" collapsed="false">
      <c r="A3003" s="15" t="s">
        <v>3100</v>
      </c>
      <c r="B3003" s="15" t="s">
        <v>98</v>
      </c>
      <c r="C3003" s="15" t="n">
        <v>0</v>
      </c>
      <c r="D3003" s="15" t="s">
        <v>24</v>
      </c>
      <c r="E3003" s="15" t="s">
        <v>24</v>
      </c>
      <c r="F3003" s="15" t="n">
        <v>9</v>
      </c>
      <c r="G3003" s="15" t="s">
        <v>26</v>
      </c>
      <c r="H3003" s="15" t="s">
        <v>24</v>
      </c>
      <c r="I3003" s="15" t="s">
        <v>24</v>
      </c>
      <c r="J3003" s="15" t="s">
        <v>28</v>
      </c>
      <c r="K3003" s="15" t="s">
        <v>28</v>
      </c>
      <c r="L3003" s="15" t="s">
        <v>28</v>
      </c>
      <c r="M3003" s="15" t="s">
        <v>28</v>
      </c>
      <c r="N3003" s="15" t="s">
        <v>28</v>
      </c>
      <c r="O3003" s="15" t="s">
        <v>28</v>
      </c>
      <c r="P3003" s="15" t="s">
        <v>25</v>
      </c>
      <c r="Q3003" s="15" t="s">
        <v>24</v>
      </c>
      <c r="R3003" s="15" t="s">
        <v>17</v>
      </c>
      <c r="S3003" s="18" t="n">
        <v>20.4</v>
      </c>
      <c r="T3003" s="15" t="n">
        <v>181.8</v>
      </c>
      <c r="U3003" s="15" t="s">
        <v>24</v>
      </c>
      <c r="V3003" s="18" t="n">
        <f aca="false">IF(ISNUMBER(T3003),T3003,0)</f>
        <v>181.8</v>
      </c>
      <c r="W3003" s="15" t="n">
        <f aca="false">IF(U3003="Yes",1,0)</f>
        <v>0</v>
      </c>
      <c r="X3003" s="15" t="str">
        <f aca="false">IF(F3003&lt;=12,"0-12 months",IF(F3003&lt;=24,"13-24 months",IF(F3003&lt;=48,"25-48 months","49-72 months")))</f>
        <v>0-12 months</v>
      </c>
      <c r="Y3003" s="15" t="str">
        <f aca="false">IF(C3003=1,"Yes","No")</f>
        <v>No</v>
      </c>
      <c r="Z3003" s="15" t="n">
        <f aca="false">COUNTIF(J3003:O3003,"Yes")</f>
        <v>0</v>
      </c>
      <c r="AA3003" s="18" t="n">
        <f aca="false">S3003*W3003</f>
        <v>0</v>
      </c>
      <c r="AB3003" s="15" t="n">
        <f aca="false">(P3003="Month-to-month")+(I3003="Fiber optic")+(R3003="Electronic check")+(F3003&lt;=12)+(M3003="No")+(J3003="No")</f>
        <v>2</v>
      </c>
      <c r="AC3003" s="15" t="str">
        <f aca="false">IF(AB3003&gt;=5,"High",IF(AB3003&gt;=3,"Medium","Low"))</f>
        <v>Low</v>
      </c>
    </row>
    <row r="3004" customFormat="false" ht="15" hidden="false" customHeight="false" outlineLevel="0" collapsed="false">
      <c r="A3004" s="15" t="s">
        <v>3101</v>
      </c>
      <c r="B3004" s="15" t="s">
        <v>98</v>
      </c>
      <c r="C3004" s="15" t="n">
        <v>0</v>
      </c>
      <c r="D3004" s="15" t="s">
        <v>24</v>
      </c>
      <c r="E3004" s="15" t="s">
        <v>24</v>
      </c>
      <c r="F3004" s="15" t="n">
        <v>27</v>
      </c>
      <c r="G3004" s="15" t="s">
        <v>26</v>
      </c>
      <c r="H3004" s="15" t="s">
        <v>24</v>
      </c>
      <c r="I3004" s="15" t="s">
        <v>96</v>
      </c>
      <c r="J3004" s="15" t="s">
        <v>26</v>
      </c>
      <c r="K3004" s="15" t="s">
        <v>24</v>
      </c>
      <c r="L3004" s="15" t="s">
        <v>26</v>
      </c>
      <c r="M3004" s="15" t="s">
        <v>26</v>
      </c>
      <c r="N3004" s="15" t="s">
        <v>26</v>
      </c>
      <c r="O3004" s="15" t="s">
        <v>26</v>
      </c>
      <c r="P3004" s="15" t="s">
        <v>27</v>
      </c>
      <c r="Q3004" s="15" t="s">
        <v>24</v>
      </c>
      <c r="R3004" s="15" t="s">
        <v>15</v>
      </c>
      <c r="S3004" s="18" t="n">
        <v>81.7</v>
      </c>
      <c r="T3004" s="15" t="n">
        <v>2212.55</v>
      </c>
      <c r="U3004" s="15" t="s">
        <v>24</v>
      </c>
      <c r="V3004" s="18" t="n">
        <f aca="false">IF(ISNUMBER(T3004),T3004,0)</f>
        <v>2212.55</v>
      </c>
      <c r="W3004" s="15" t="n">
        <f aca="false">IF(U3004="Yes",1,0)</f>
        <v>0</v>
      </c>
      <c r="X3004" s="15" t="str">
        <f aca="false">IF(F3004&lt;=12,"0-12 months",IF(F3004&lt;=24,"13-24 months",IF(F3004&lt;=48,"25-48 months","49-72 months")))</f>
        <v>25-48 months</v>
      </c>
      <c r="Y3004" s="15" t="str">
        <f aca="false">IF(C3004=1,"Yes","No")</f>
        <v>No</v>
      </c>
      <c r="Z3004" s="15" t="n">
        <f aca="false">COUNTIF(J3004:O3004,"Yes")</f>
        <v>5</v>
      </c>
      <c r="AA3004" s="18" t="n">
        <f aca="false">S3004*W3004</f>
        <v>0</v>
      </c>
      <c r="AB3004" s="15" t="n">
        <f aca="false">(P3004="Month-to-month")+(I3004="Fiber optic")+(R3004="Electronic check")+(F3004&lt;=12)+(M3004="No")+(J3004="No")</f>
        <v>1</v>
      </c>
      <c r="AC3004" s="15" t="str">
        <f aca="false">IF(AB3004&gt;=5,"High",IF(AB3004&gt;=3,"Medium","Low"))</f>
        <v>Low</v>
      </c>
    </row>
    <row r="3005" customFormat="false" ht="15" hidden="false" customHeight="false" outlineLevel="0" collapsed="false">
      <c r="A3005" s="15" t="s">
        <v>3102</v>
      </c>
      <c r="B3005" s="15" t="s">
        <v>98</v>
      </c>
      <c r="C3005" s="15" t="n">
        <v>0</v>
      </c>
      <c r="D3005" s="15" t="s">
        <v>24</v>
      </c>
      <c r="E3005" s="15" t="s">
        <v>26</v>
      </c>
      <c r="F3005" s="15" t="n">
        <v>27</v>
      </c>
      <c r="G3005" s="15" t="s">
        <v>26</v>
      </c>
      <c r="H3005" s="15" t="s">
        <v>26</v>
      </c>
      <c r="I3005" s="15" t="s">
        <v>102</v>
      </c>
      <c r="J3005" s="15" t="s">
        <v>24</v>
      </c>
      <c r="K3005" s="15" t="s">
        <v>24</v>
      </c>
      <c r="L3005" s="15" t="s">
        <v>24</v>
      </c>
      <c r="M3005" s="15" t="s">
        <v>26</v>
      </c>
      <c r="N3005" s="15" t="s">
        <v>24</v>
      </c>
      <c r="O3005" s="15" t="s">
        <v>24</v>
      </c>
      <c r="P3005" s="15" t="s">
        <v>25</v>
      </c>
      <c r="Q3005" s="15" t="s">
        <v>26</v>
      </c>
      <c r="R3005" s="15" t="s">
        <v>15</v>
      </c>
      <c r="S3005" s="18" t="n">
        <v>79.5</v>
      </c>
      <c r="T3005" s="15" t="n">
        <v>2180.55</v>
      </c>
      <c r="U3005" s="15" t="s">
        <v>26</v>
      </c>
      <c r="V3005" s="18" t="n">
        <f aca="false">IF(ISNUMBER(T3005),T3005,0)</f>
        <v>2180.55</v>
      </c>
      <c r="W3005" s="15" t="n">
        <f aca="false">IF(U3005="Yes",1,0)</f>
        <v>1</v>
      </c>
      <c r="X3005" s="15" t="str">
        <f aca="false">IF(F3005&lt;=12,"0-12 months",IF(F3005&lt;=24,"13-24 months",IF(F3005&lt;=48,"25-48 months","49-72 months")))</f>
        <v>25-48 months</v>
      </c>
      <c r="Y3005" s="15" t="str">
        <f aca="false">IF(C3005=1,"Yes","No")</f>
        <v>No</v>
      </c>
      <c r="Z3005" s="15" t="n">
        <f aca="false">COUNTIF(J3005:O3005,"Yes")</f>
        <v>1</v>
      </c>
      <c r="AA3005" s="18" t="n">
        <f aca="false">S3005*W3005</f>
        <v>79.5</v>
      </c>
      <c r="AB3005" s="15" t="n">
        <f aca="false">(P3005="Month-to-month")+(I3005="Fiber optic")+(R3005="Electronic check")+(F3005&lt;=12)+(M3005="No")+(J3005="No")</f>
        <v>4</v>
      </c>
      <c r="AC3005" s="15" t="str">
        <f aca="false">IF(AB3005&gt;=5,"High",IF(AB3005&gt;=3,"Medium","Low"))</f>
        <v>Medium</v>
      </c>
    </row>
    <row r="3006" customFormat="false" ht="15" hidden="false" customHeight="false" outlineLevel="0" collapsed="false">
      <c r="A3006" s="15" t="s">
        <v>3103</v>
      </c>
      <c r="B3006" s="15" t="s">
        <v>98</v>
      </c>
      <c r="C3006" s="15" t="n">
        <v>0</v>
      </c>
      <c r="D3006" s="15" t="s">
        <v>26</v>
      </c>
      <c r="E3006" s="15" t="s">
        <v>26</v>
      </c>
      <c r="F3006" s="15" t="n">
        <v>1</v>
      </c>
      <c r="G3006" s="15" t="s">
        <v>26</v>
      </c>
      <c r="H3006" s="15" t="s">
        <v>24</v>
      </c>
      <c r="I3006" s="15" t="s">
        <v>102</v>
      </c>
      <c r="J3006" s="15" t="s">
        <v>24</v>
      </c>
      <c r="K3006" s="15" t="s">
        <v>24</v>
      </c>
      <c r="L3006" s="15" t="s">
        <v>24</v>
      </c>
      <c r="M3006" s="15" t="s">
        <v>24</v>
      </c>
      <c r="N3006" s="15" t="s">
        <v>26</v>
      </c>
      <c r="O3006" s="15" t="s">
        <v>26</v>
      </c>
      <c r="P3006" s="15" t="s">
        <v>25</v>
      </c>
      <c r="Q3006" s="15" t="s">
        <v>24</v>
      </c>
      <c r="R3006" s="15" t="s">
        <v>17</v>
      </c>
      <c r="S3006" s="18" t="n">
        <v>89.15</v>
      </c>
      <c r="T3006" s="15" t="n">
        <v>89.15</v>
      </c>
      <c r="U3006" s="15" t="s">
        <v>26</v>
      </c>
      <c r="V3006" s="18" t="n">
        <f aca="false">IF(ISNUMBER(T3006),T3006,0)</f>
        <v>89.15</v>
      </c>
      <c r="W3006" s="15" t="n">
        <f aca="false">IF(U3006="Yes",1,0)</f>
        <v>1</v>
      </c>
      <c r="X3006" s="15" t="str">
        <f aca="false">IF(F3006&lt;=12,"0-12 months",IF(F3006&lt;=24,"13-24 months",IF(F3006&lt;=48,"25-48 months","49-72 months")))</f>
        <v>0-12 months</v>
      </c>
      <c r="Y3006" s="15" t="str">
        <f aca="false">IF(C3006=1,"Yes","No")</f>
        <v>No</v>
      </c>
      <c r="Z3006" s="15" t="n">
        <f aca="false">COUNTIF(J3006:O3006,"Yes")</f>
        <v>2</v>
      </c>
      <c r="AA3006" s="18" t="n">
        <f aca="false">S3006*W3006</f>
        <v>89.15</v>
      </c>
      <c r="AB3006" s="15" t="n">
        <f aca="false">(P3006="Month-to-month")+(I3006="Fiber optic")+(R3006="Electronic check")+(F3006&lt;=12)+(M3006="No")+(J3006="No")</f>
        <v>5</v>
      </c>
      <c r="AC3006" s="15" t="str">
        <f aca="false">IF(AB3006&gt;=5,"High",IF(AB3006&gt;=3,"Medium","Low"))</f>
        <v>High</v>
      </c>
    </row>
    <row r="3007" customFormat="false" ht="15" hidden="false" customHeight="false" outlineLevel="0" collapsed="false">
      <c r="A3007" s="15" t="s">
        <v>3104</v>
      </c>
      <c r="B3007" s="15" t="s">
        <v>94</v>
      </c>
      <c r="C3007" s="15" t="n">
        <v>1</v>
      </c>
      <c r="D3007" s="15" t="s">
        <v>24</v>
      </c>
      <c r="E3007" s="15" t="s">
        <v>24</v>
      </c>
      <c r="F3007" s="15" t="n">
        <v>24</v>
      </c>
      <c r="G3007" s="15" t="s">
        <v>26</v>
      </c>
      <c r="H3007" s="15" t="s">
        <v>24</v>
      </c>
      <c r="I3007" s="15" t="s">
        <v>24</v>
      </c>
      <c r="J3007" s="15" t="s">
        <v>28</v>
      </c>
      <c r="K3007" s="15" t="s">
        <v>28</v>
      </c>
      <c r="L3007" s="15" t="s">
        <v>28</v>
      </c>
      <c r="M3007" s="15" t="s">
        <v>28</v>
      </c>
      <c r="N3007" s="15" t="s">
        <v>28</v>
      </c>
      <c r="O3007" s="15" t="s">
        <v>28</v>
      </c>
      <c r="P3007" s="15" t="s">
        <v>25</v>
      </c>
      <c r="Q3007" s="15" t="s">
        <v>26</v>
      </c>
      <c r="R3007" s="15" t="s">
        <v>17</v>
      </c>
      <c r="S3007" s="18" t="n">
        <v>20.3</v>
      </c>
      <c r="T3007" s="15" t="n">
        <v>459.95</v>
      </c>
      <c r="U3007" s="15" t="s">
        <v>24</v>
      </c>
      <c r="V3007" s="18" t="n">
        <f aca="false">IF(ISNUMBER(T3007),T3007,0)</f>
        <v>459.95</v>
      </c>
      <c r="W3007" s="15" t="n">
        <f aca="false">IF(U3007="Yes",1,0)</f>
        <v>0</v>
      </c>
      <c r="X3007" s="15" t="str">
        <f aca="false">IF(F3007&lt;=12,"0-12 months",IF(F3007&lt;=24,"13-24 months",IF(F3007&lt;=48,"25-48 months","49-72 months")))</f>
        <v>13-24 months</v>
      </c>
      <c r="Y3007" s="15" t="str">
        <f aca="false">IF(C3007=1,"Yes","No")</f>
        <v>Yes</v>
      </c>
      <c r="Z3007" s="15" t="n">
        <f aca="false">COUNTIF(J3007:O3007,"Yes")</f>
        <v>0</v>
      </c>
      <c r="AA3007" s="18" t="n">
        <f aca="false">S3007*W3007</f>
        <v>0</v>
      </c>
      <c r="AB3007" s="15" t="n">
        <f aca="false">(P3007="Month-to-month")+(I3007="Fiber optic")+(R3007="Electronic check")+(F3007&lt;=12)+(M3007="No")+(J3007="No")</f>
        <v>1</v>
      </c>
      <c r="AC3007" s="15" t="str">
        <f aca="false">IF(AB3007&gt;=5,"High",IF(AB3007&gt;=3,"Medium","Low"))</f>
        <v>Low</v>
      </c>
    </row>
    <row r="3008" customFormat="false" ht="15" hidden="false" customHeight="false" outlineLevel="0" collapsed="false">
      <c r="A3008" s="15" t="s">
        <v>3105</v>
      </c>
      <c r="B3008" s="15" t="s">
        <v>98</v>
      </c>
      <c r="C3008" s="15" t="n">
        <v>1</v>
      </c>
      <c r="D3008" s="15" t="s">
        <v>24</v>
      </c>
      <c r="E3008" s="15" t="s">
        <v>24</v>
      </c>
      <c r="F3008" s="15" t="n">
        <v>14</v>
      </c>
      <c r="G3008" s="15" t="s">
        <v>26</v>
      </c>
      <c r="H3008" s="15" t="s">
        <v>26</v>
      </c>
      <c r="I3008" s="15" t="s">
        <v>102</v>
      </c>
      <c r="J3008" s="15" t="s">
        <v>24</v>
      </c>
      <c r="K3008" s="15" t="s">
        <v>24</v>
      </c>
      <c r="L3008" s="15" t="s">
        <v>24</v>
      </c>
      <c r="M3008" s="15" t="s">
        <v>24</v>
      </c>
      <c r="N3008" s="15" t="s">
        <v>24</v>
      </c>
      <c r="O3008" s="15" t="s">
        <v>24</v>
      </c>
      <c r="P3008" s="15" t="s">
        <v>25</v>
      </c>
      <c r="Q3008" s="15" t="s">
        <v>26</v>
      </c>
      <c r="R3008" s="15" t="s">
        <v>15</v>
      </c>
      <c r="S3008" s="18" t="n">
        <v>74.95</v>
      </c>
      <c r="T3008" s="15" t="n">
        <v>1036.75</v>
      </c>
      <c r="U3008" s="15" t="s">
        <v>26</v>
      </c>
      <c r="V3008" s="18" t="n">
        <f aca="false">IF(ISNUMBER(T3008),T3008,0)</f>
        <v>1036.75</v>
      </c>
      <c r="W3008" s="15" t="n">
        <f aca="false">IF(U3008="Yes",1,0)</f>
        <v>1</v>
      </c>
      <c r="X3008" s="15" t="str">
        <f aca="false">IF(F3008&lt;=12,"0-12 months",IF(F3008&lt;=24,"13-24 months",IF(F3008&lt;=48,"25-48 months","49-72 months")))</f>
        <v>13-24 months</v>
      </c>
      <c r="Y3008" s="15" t="str">
        <f aca="false">IF(C3008=1,"Yes","No")</f>
        <v>Yes</v>
      </c>
      <c r="Z3008" s="15" t="n">
        <f aca="false">COUNTIF(J3008:O3008,"Yes")</f>
        <v>0</v>
      </c>
      <c r="AA3008" s="18" t="n">
        <f aca="false">S3008*W3008</f>
        <v>74.95</v>
      </c>
      <c r="AB3008" s="15" t="n">
        <f aca="false">(P3008="Month-to-month")+(I3008="Fiber optic")+(R3008="Electronic check")+(F3008&lt;=12)+(M3008="No")+(J3008="No")</f>
        <v>5</v>
      </c>
      <c r="AC3008" s="15" t="str">
        <f aca="false">IF(AB3008&gt;=5,"High",IF(AB3008&gt;=3,"Medium","Low"))</f>
        <v>High</v>
      </c>
    </row>
    <row r="3009" customFormat="false" ht="15" hidden="false" customHeight="false" outlineLevel="0" collapsed="false">
      <c r="A3009" s="15" t="s">
        <v>3106</v>
      </c>
      <c r="B3009" s="15" t="s">
        <v>94</v>
      </c>
      <c r="C3009" s="15" t="n">
        <v>1</v>
      </c>
      <c r="D3009" s="15" t="s">
        <v>24</v>
      </c>
      <c r="E3009" s="15" t="s">
        <v>24</v>
      </c>
      <c r="F3009" s="15" t="n">
        <v>32</v>
      </c>
      <c r="G3009" s="15" t="s">
        <v>26</v>
      </c>
      <c r="H3009" s="15" t="s">
        <v>24</v>
      </c>
      <c r="I3009" s="15" t="s">
        <v>102</v>
      </c>
      <c r="J3009" s="15" t="s">
        <v>24</v>
      </c>
      <c r="K3009" s="15" t="s">
        <v>26</v>
      </c>
      <c r="L3009" s="15" t="s">
        <v>24</v>
      </c>
      <c r="M3009" s="15" t="s">
        <v>24</v>
      </c>
      <c r="N3009" s="15" t="s">
        <v>24</v>
      </c>
      <c r="O3009" s="15" t="s">
        <v>24</v>
      </c>
      <c r="P3009" s="15" t="s">
        <v>25</v>
      </c>
      <c r="Q3009" s="15" t="s">
        <v>26</v>
      </c>
      <c r="R3009" s="15" t="s">
        <v>15</v>
      </c>
      <c r="S3009" s="18" t="n">
        <v>74.4</v>
      </c>
      <c r="T3009" s="15" t="n">
        <v>2276.95</v>
      </c>
      <c r="U3009" s="15" t="s">
        <v>26</v>
      </c>
      <c r="V3009" s="18" t="n">
        <f aca="false">IF(ISNUMBER(T3009),T3009,0)</f>
        <v>2276.95</v>
      </c>
      <c r="W3009" s="15" t="n">
        <f aca="false">IF(U3009="Yes",1,0)</f>
        <v>1</v>
      </c>
      <c r="X3009" s="15" t="str">
        <f aca="false">IF(F3009&lt;=12,"0-12 months",IF(F3009&lt;=24,"13-24 months",IF(F3009&lt;=48,"25-48 months","49-72 months")))</f>
        <v>25-48 months</v>
      </c>
      <c r="Y3009" s="15" t="str">
        <f aca="false">IF(C3009=1,"Yes","No")</f>
        <v>Yes</v>
      </c>
      <c r="Z3009" s="15" t="n">
        <f aca="false">COUNTIF(J3009:O3009,"Yes")</f>
        <v>1</v>
      </c>
      <c r="AA3009" s="18" t="n">
        <f aca="false">S3009*W3009</f>
        <v>74.4</v>
      </c>
      <c r="AB3009" s="15" t="n">
        <f aca="false">(P3009="Month-to-month")+(I3009="Fiber optic")+(R3009="Electronic check")+(F3009&lt;=12)+(M3009="No")+(J3009="No")</f>
        <v>5</v>
      </c>
      <c r="AC3009" s="15" t="str">
        <f aca="false">IF(AB3009&gt;=5,"High",IF(AB3009&gt;=3,"Medium","Low"))</f>
        <v>High</v>
      </c>
    </row>
    <row r="3010" customFormat="false" ht="15" hidden="false" customHeight="false" outlineLevel="0" collapsed="false">
      <c r="A3010" s="15" t="s">
        <v>3107</v>
      </c>
      <c r="B3010" s="15" t="s">
        <v>94</v>
      </c>
      <c r="C3010" s="15" t="n">
        <v>0</v>
      </c>
      <c r="D3010" s="15" t="s">
        <v>24</v>
      </c>
      <c r="E3010" s="15" t="s">
        <v>24</v>
      </c>
      <c r="F3010" s="15" t="n">
        <v>11</v>
      </c>
      <c r="G3010" s="15" t="s">
        <v>26</v>
      </c>
      <c r="H3010" s="15" t="s">
        <v>24</v>
      </c>
      <c r="I3010" s="15" t="s">
        <v>24</v>
      </c>
      <c r="J3010" s="15" t="s">
        <v>28</v>
      </c>
      <c r="K3010" s="15" t="s">
        <v>28</v>
      </c>
      <c r="L3010" s="15" t="s">
        <v>28</v>
      </c>
      <c r="M3010" s="15" t="s">
        <v>28</v>
      </c>
      <c r="N3010" s="15" t="s">
        <v>28</v>
      </c>
      <c r="O3010" s="15" t="s">
        <v>28</v>
      </c>
      <c r="P3010" s="15" t="s">
        <v>27</v>
      </c>
      <c r="Q3010" s="15" t="s">
        <v>24</v>
      </c>
      <c r="R3010" s="15" t="s">
        <v>17</v>
      </c>
      <c r="S3010" s="18" t="n">
        <v>20</v>
      </c>
      <c r="T3010" s="15" t="n">
        <v>211.95</v>
      </c>
      <c r="U3010" s="15" t="s">
        <v>24</v>
      </c>
      <c r="V3010" s="18" t="n">
        <f aca="false">IF(ISNUMBER(T3010),T3010,0)</f>
        <v>211.95</v>
      </c>
      <c r="W3010" s="15" t="n">
        <f aca="false">IF(U3010="Yes",1,0)</f>
        <v>0</v>
      </c>
      <c r="X3010" s="15" t="str">
        <f aca="false">IF(F3010&lt;=12,"0-12 months",IF(F3010&lt;=24,"13-24 months",IF(F3010&lt;=48,"25-48 months","49-72 months")))</f>
        <v>0-12 months</v>
      </c>
      <c r="Y3010" s="15" t="str">
        <f aca="false">IF(C3010=1,"Yes","No")</f>
        <v>No</v>
      </c>
      <c r="Z3010" s="15" t="n">
        <f aca="false">COUNTIF(J3010:O3010,"Yes")</f>
        <v>0</v>
      </c>
      <c r="AA3010" s="18" t="n">
        <f aca="false">S3010*W3010</f>
        <v>0</v>
      </c>
      <c r="AB3010" s="15" t="n">
        <f aca="false">(P3010="Month-to-month")+(I3010="Fiber optic")+(R3010="Electronic check")+(F3010&lt;=12)+(M3010="No")+(J3010="No")</f>
        <v>1</v>
      </c>
      <c r="AC3010" s="15" t="str">
        <f aca="false">IF(AB3010&gt;=5,"High",IF(AB3010&gt;=3,"Medium","Low"))</f>
        <v>Low</v>
      </c>
    </row>
    <row r="3011" customFormat="false" ht="15" hidden="false" customHeight="false" outlineLevel="0" collapsed="false">
      <c r="A3011" s="15" t="s">
        <v>3108</v>
      </c>
      <c r="B3011" s="15" t="s">
        <v>98</v>
      </c>
      <c r="C3011" s="15" t="n">
        <v>0</v>
      </c>
      <c r="D3011" s="15" t="s">
        <v>24</v>
      </c>
      <c r="E3011" s="15" t="s">
        <v>24</v>
      </c>
      <c r="F3011" s="15" t="n">
        <v>1</v>
      </c>
      <c r="G3011" s="15" t="s">
        <v>26</v>
      </c>
      <c r="H3011" s="15" t="s">
        <v>26</v>
      </c>
      <c r="I3011" s="15" t="s">
        <v>24</v>
      </c>
      <c r="J3011" s="15" t="s">
        <v>28</v>
      </c>
      <c r="K3011" s="15" t="s">
        <v>28</v>
      </c>
      <c r="L3011" s="15" t="s">
        <v>28</v>
      </c>
      <c r="M3011" s="15" t="s">
        <v>28</v>
      </c>
      <c r="N3011" s="15" t="s">
        <v>28</v>
      </c>
      <c r="O3011" s="15" t="s">
        <v>28</v>
      </c>
      <c r="P3011" s="15" t="s">
        <v>25</v>
      </c>
      <c r="Q3011" s="15" t="s">
        <v>26</v>
      </c>
      <c r="R3011" s="15" t="s">
        <v>17</v>
      </c>
      <c r="S3011" s="18" t="n">
        <v>25</v>
      </c>
      <c r="T3011" s="15" t="n">
        <v>25</v>
      </c>
      <c r="U3011" s="15" t="s">
        <v>24</v>
      </c>
      <c r="V3011" s="18" t="n">
        <f aca="false">IF(ISNUMBER(T3011),T3011,0)</f>
        <v>25</v>
      </c>
      <c r="W3011" s="15" t="n">
        <f aca="false">IF(U3011="Yes",1,0)</f>
        <v>0</v>
      </c>
      <c r="X3011" s="15" t="str">
        <f aca="false">IF(F3011&lt;=12,"0-12 months",IF(F3011&lt;=24,"13-24 months",IF(F3011&lt;=48,"25-48 months","49-72 months")))</f>
        <v>0-12 months</v>
      </c>
      <c r="Y3011" s="15" t="str">
        <f aca="false">IF(C3011=1,"Yes","No")</f>
        <v>No</v>
      </c>
      <c r="Z3011" s="15" t="n">
        <f aca="false">COUNTIF(J3011:O3011,"Yes")</f>
        <v>0</v>
      </c>
      <c r="AA3011" s="18" t="n">
        <f aca="false">S3011*W3011</f>
        <v>0</v>
      </c>
      <c r="AB3011" s="15" t="n">
        <f aca="false">(P3011="Month-to-month")+(I3011="Fiber optic")+(R3011="Electronic check")+(F3011&lt;=12)+(M3011="No")+(J3011="No")</f>
        <v>2</v>
      </c>
      <c r="AC3011" s="15" t="str">
        <f aca="false">IF(AB3011&gt;=5,"High",IF(AB3011&gt;=3,"Medium","Low"))</f>
        <v>Low</v>
      </c>
    </row>
    <row r="3012" customFormat="false" ht="15" hidden="false" customHeight="false" outlineLevel="0" collapsed="false">
      <c r="A3012" s="15" t="s">
        <v>3109</v>
      </c>
      <c r="B3012" s="15" t="s">
        <v>98</v>
      </c>
      <c r="C3012" s="15" t="n">
        <v>1</v>
      </c>
      <c r="D3012" s="15" t="s">
        <v>24</v>
      </c>
      <c r="E3012" s="15" t="s">
        <v>26</v>
      </c>
      <c r="F3012" s="15" t="n">
        <v>38</v>
      </c>
      <c r="G3012" s="15" t="s">
        <v>26</v>
      </c>
      <c r="H3012" s="15" t="s">
        <v>26</v>
      </c>
      <c r="I3012" s="15" t="s">
        <v>102</v>
      </c>
      <c r="J3012" s="15" t="s">
        <v>26</v>
      </c>
      <c r="K3012" s="15" t="s">
        <v>24</v>
      </c>
      <c r="L3012" s="15" t="s">
        <v>24</v>
      </c>
      <c r="M3012" s="15" t="s">
        <v>24</v>
      </c>
      <c r="N3012" s="15" t="s">
        <v>24</v>
      </c>
      <c r="O3012" s="15" t="s">
        <v>24</v>
      </c>
      <c r="P3012" s="15" t="s">
        <v>25</v>
      </c>
      <c r="Q3012" s="15" t="s">
        <v>26</v>
      </c>
      <c r="R3012" s="15" t="s">
        <v>17</v>
      </c>
      <c r="S3012" s="18" t="n">
        <v>80.45</v>
      </c>
      <c r="T3012" s="15" t="n">
        <v>3162.65</v>
      </c>
      <c r="U3012" s="15" t="s">
        <v>24</v>
      </c>
      <c r="V3012" s="18" t="n">
        <f aca="false">IF(ISNUMBER(T3012),T3012,0)</f>
        <v>3162.65</v>
      </c>
      <c r="W3012" s="15" t="n">
        <f aca="false">IF(U3012="Yes",1,0)</f>
        <v>0</v>
      </c>
      <c r="X3012" s="15" t="str">
        <f aca="false">IF(F3012&lt;=12,"0-12 months",IF(F3012&lt;=24,"13-24 months",IF(F3012&lt;=48,"25-48 months","49-72 months")))</f>
        <v>25-48 months</v>
      </c>
      <c r="Y3012" s="15" t="str">
        <f aca="false">IF(C3012=1,"Yes","No")</f>
        <v>Yes</v>
      </c>
      <c r="Z3012" s="15" t="n">
        <f aca="false">COUNTIF(J3012:O3012,"Yes")</f>
        <v>1</v>
      </c>
      <c r="AA3012" s="18" t="n">
        <f aca="false">S3012*W3012</f>
        <v>0</v>
      </c>
      <c r="AB3012" s="15" t="n">
        <f aca="false">(P3012="Month-to-month")+(I3012="Fiber optic")+(R3012="Electronic check")+(F3012&lt;=12)+(M3012="No")+(J3012="No")</f>
        <v>3</v>
      </c>
      <c r="AC3012" s="15" t="str">
        <f aca="false">IF(AB3012&gt;=5,"High",IF(AB3012&gt;=3,"Medium","Low"))</f>
        <v>Medium</v>
      </c>
    </row>
    <row r="3013" customFormat="false" ht="15" hidden="false" customHeight="false" outlineLevel="0" collapsed="false">
      <c r="A3013" s="15" t="s">
        <v>3110</v>
      </c>
      <c r="B3013" s="15" t="s">
        <v>94</v>
      </c>
      <c r="C3013" s="15" t="n">
        <v>0</v>
      </c>
      <c r="D3013" s="15" t="s">
        <v>26</v>
      </c>
      <c r="E3013" s="15" t="s">
        <v>26</v>
      </c>
      <c r="F3013" s="15" t="n">
        <v>9</v>
      </c>
      <c r="G3013" s="15" t="s">
        <v>26</v>
      </c>
      <c r="H3013" s="15" t="s">
        <v>24</v>
      </c>
      <c r="I3013" s="15" t="s">
        <v>24</v>
      </c>
      <c r="J3013" s="15" t="s">
        <v>28</v>
      </c>
      <c r="K3013" s="15" t="s">
        <v>28</v>
      </c>
      <c r="L3013" s="15" t="s">
        <v>28</v>
      </c>
      <c r="M3013" s="15" t="s">
        <v>28</v>
      </c>
      <c r="N3013" s="15" t="s">
        <v>28</v>
      </c>
      <c r="O3013" s="15" t="s">
        <v>28</v>
      </c>
      <c r="P3013" s="15" t="s">
        <v>29</v>
      </c>
      <c r="Q3013" s="15" t="s">
        <v>24</v>
      </c>
      <c r="R3013" s="15" t="s">
        <v>17</v>
      </c>
      <c r="S3013" s="18" t="n">
        <v>19.75</v>
      </c>
      <c r="T3013" s="15" t="n">
        <v>210.65</v>
      </c>
      <c r="U3013" s="15" t="s">
        <v>24</v>
      </c>
      <c r="V3013" s="18" t="n">
        <f aca="false">IF(ISNUMBER(T3013),T3013,0)</f>
        <v>210.65</v>
      </c>
      <c r="W3013" s="15" t="n">
        <f aca="false">IF(U3013="Yes",1,0)</f>
        <v>0</v>
      </c>
      <c r="X3013" s="15" t="str">
        <f aca="false">IF(F3013&lt;=12,"0-12 months",IF(F3013&lt;=24,"13-24 months",IF(F3013&lt;=48,"25-48 months","49-72 months")))</f>
        <v>0-12 months</v>
      </c>
      <c r="Y3013" s="15" t="str">
        <f aca="false">IF(C3013=1,"Yes","No")</f>
        <v>No</v>
      </c>
      <c r="Z3013" s="15" t="n">
        <f aca="false">COUNTIF(J3013:O3013,"Yes")</f>
        <v>0</v>
      </c>
      <c r="AA3013" s="18" t="n">
        <f aca="false">S3013*W3013</f>
        <v>0</v>
      </c>
      <c r="AB3013" s="15" t="n">
        <f aca="false">(P3013="Month-to-month")+(I3013="Fiber optic")+(R3013="Electronic check")+(F3013&lt;=12)+(M3013="No")+(J3013="No")</f>
        <v>1</v>
      </c>
      <c r="AC3013" s="15" t="str">
        <f aca="false">IF(AB3013&gt;=5,"High",IF(AB3013&gt;=3,"Medium","Low"))</f>
        <v>Low</v>
      </c>
    </row>
    <row r="3014" customFormat="false" ht="15" hidden="false" customHeight="false" outlineLevel="0" collapsed="false">
      <c r="A3014" s="15" t="s">
        <v>3111</v>
      </c>
      <c r="B3014" s="15" t="s">
        <v>98</v>
      </c>
      <c r="C3014" s="15" t="n">
        <v>0</v>
      </c>
      <c r="D3014" s="15" t="s">
        <v>26</v>
      </c>
      <c r="E3014" s="15" t="s">
        <v>26</v>
      </c>
      <c r="F3014" s="15" t="n">
        <v>54</v>
      </c>
      <c r="G3014" s="15" t="s">
        <v>26</v>
      </c>
      <c r="H3014" s="15" t="s">
        <v>26</v>
      </c>
      <c r="I3014" s="15" t="s">
        <v>96</v>
      </c>
      <c r="J3014" s="15" t="s">
        <v>26</v>
      </c>
      <c r="K3014" s="15" t="s">
        <v>26</v>
      </c>
      <c r="L3014" s="15" t="s">
        <v>24</v>
      </c>
      <c r="M3014" s="15" t="s">
        <v>26</v>
      </c>
      <c r="N3014" s="15" t="s">
        <v>24</v>
      </c>
      <c r="O3014" s="15" t="s">
        <v>24</v>
      </c>
      <c r="P3014" s="15" t="s">
        <v>29</v>
      </c>
      <c r="Q3014" s="15" t="s">
        <v>26</v>
      </c>
      <c r="R3014" s="15" t="s">
        <v>21</v>
      </c>
      <c r="S3014" s="18" t="n">
        <v>65.65</v>
      </c>
      <c r="T3014" s="15" t="n">
        <v>3566.7</v>
      </c>
      <c r="U3014" s="15" t="s">
        <v>24</v>
      </c>
      <c r="V3014" s="18" t="n">
        <f aca="false">IF(ISNUMBER(T3014),T3014,0)</f>
        <v>3566.7</v>
      </c>
      <c r="W3014" s="15" t="n">
        <f aca="false">IF(U3014="Yes",1,0)</f>
        <v>0</v>
      </c>
      <c r="X3014" s="15" t="str">
        <f aca="false">IF(F3014&lt;=12,"0-12 months",IF(F3014&lt;=24,"13-24 months",IF(F3014&lt;=48,"25-48 months","49-72 months")))</f>
        <v>49-72 months</v>
      </c>
      <c r="Y3014" s="15" t="str">
        <f aca="false">IF(C3014=1,"Yes","No")</f>
        <v>No</v>
      </c>
      <c r="Z3014" s="15" t="n">
        <f aca="false">COUNTIF(J3014:O3014,"Yes")</f>
        <v>3</v>
      </c>
      <c r="AA3014" s="18" t="n">
        <f aca="false">S3014*W3014</f>
        <v>0</v>
      </c>
      <c r="AB3014" s="15" t="n">
        <f aca="false">(P3014="Month-to-month")+(I3014="Fiber optic")+(R3014="Electronic check")+(F3014&lt;=12)+(M3014="No")+(J3014="No")</f>
        <v>0</v>
      </c>
      <c r="AC3014" s="15" t="str">
        <f aca="false">IF(AB3014&gt;=5,"High",IF(AB3014&gt;=3,"Medium","Low"))</f>
        <v>Low</v>
      </c>
    </row>
    <row r="3015" customFormat="false" ht="15" hidden="false" customHeight="false" outlineLevel="0" collapsed="false">
      <c r="A3015" s="15" t="s">
        <v>3112</v>
      </c>
      <c r="B3015" s="15" t="s">
        <v>94</v>
      </c>
      <c r="C3015" s="15" t="n">
        <v>0</v>
      </c>
      <c r="D3015" s="15" t="s">
        <v>24</v>
      </c>
      <c r="E3015" s="15" t="s">
        <v>24</v>
      </c>
      <c r="F3015" s="15" t="n">
        <v>29</v>
      </c>
      <c r="G3015" s="15" t="s">
        <v>26</v>
      </c>
      <c r="H3015" s="15" t="s">
        <v>26</v>
      </c>
      <c r="I3015" s="15" t="s">
        <v>96</v>
      </c>
      <c r="J3015" s="15" t="s">
        <v>24</v>
      </c>
      <c r="K3015" s="15" t="s">
        <v>24</v>
      </c>
      <c r="L3015" s="15" t="s">
        <v>24</v>
      </c>
      <c r="M3015" s="15" t="s">
        <v>24</v>
      </c>
      <c r="N3015" s="15" t="s">
        <v>26</v>
      </c>
      <c r="O3015" s="15" t="s">
        <v>26</v>
      </c>
      <c r="P3015" s="15" t="s">
        <v>27</v>
      </c>
      <c r="Q3015" s="15" t="s">
        <v>26</v>
      </c>
      <c r="R3015" s="15" t="s">
        <v>21</v>
      </c>
      <c r="S3015" s="18" t="n">
        <v>71</v>
      </c>
      <c r="T3015" s="15" t="n">
        <v>2080.1</v>
      </c>
      <c r="U3015" s="15" t="s">
        <v>24</v>
      </c>
      <c r="V3015" s="18" t="n">
        <f aca="false">IF(ISNUMBER(T3015),T3015,0)</f>
        <v>2080.1</v>
      </c>
      <c r="W3015" s="15" t="n">
        <f aca="false">IF(U3015="Yes",1,0)</f>
        <v>0</v>
      </c>
      <c r="X3015" s="15" t="str">
        <f aca="false">IF(F3015&lt;=12,"0-12 months",IF(F3015&lt;=24,"13-24 months",IF(F3015&lt;=48,"25-48 months","49-72 months")))</f>
        <v>25-48 months</v>
      </c>
      <c r="Y3015" s="15" t="str">
        <f aca="false">IF(C3015=1,"Yes","No")</f>
        <v>No</v>
      </c>
      <c r="Z3015" s="15" t="n">
        <f aca="false">COUNTIF(J3015:O3015,"Yes")</f>
        <v>2</v>
      </c>
      <c r="AA3015" s="18" t="n">
        <f aca="false">S3015*W3015</f>
        <v>0</v>
      </c>
      <c r="AB3015" s="15" t="n">
        <f aca="false">(P3015="Month-to-month")+(I3015="Fiber optic")+(R3015="Electronic check")+(F3015&lt;=12)+(M3015="No")+(J3015="No")</f>
        <v>2</v>
      </c>
      <c r="AC3015" s="15" t="str">
        <f aca="false">IF(AB3015&gt;=5,"High",IF(AB3015&gt;=3,"Medium","Low"))</f>
        <v>Low</v>
      </c>
    </row>
    <row r="3016" customFormat="false" ht="15" hidden="false" customHeight="false" outlineLevel="0" collapsed="false">
      <c r="A3016" s="15" t="s">
        <v>3113</v>
      </c>
      <c r="B3016" s="15" t="s">
        <v>98</v>
      </c>
      <c r="C3016" s="15" t="n">
        <v>1</v>
      </c>
      <c r="D3016" s="15" t="s">
        <v>26</v>
      </c>
      <c r="E3016" s="15" t="s">
        <v>24</v>
      </c>
      <c r="F3016" s="15" t="n">
        <v>44</v>
      </c>
      <c r="G3016" s="15" t="s">
        <v>26</v>
      </c>
      <c r="H3016" s="15" t="s">
        <v>26</v>
      </c>
      <c r="I3016" s="15" t="s">
        <v>102</v>
      </c>
      <c r="J3016" s="15" t="s">
        <v>24</v>
      </c>
      <c r="K3016" s="15" t="s">
        <v>24</v>
      </c>
      <c r="L3016" s="15" t="s">
        <v>26</v>
      </c>
      <c r="M3016" s="15" t="s">
        <v>24</v>
      </c>
      <c r="N3016" s="15" t="s">
        <v>26</v>
      </c>
      <c r="O3016" s="15" t="s">
        <v>24</v>
      </c>
      <c r="P3016" s="15" t="s">
        <v>25</v>
      </c>
      <c r="Q3016" s="15" t="s">
        <v>26</v>
      </c>
      <c r="R3016" s="15" t="s">
        <v>15</v>
      </c>
      <c r="S3016" s="18" t="n">
        <v>89.2</v>
      </c>
      <c r="T3016" s="15" t="n">
        <v>4040.2</v>
      </c>
      <c r="U3016" s="15" t="s">
        <v>24</v>
      </c>
      <c r="V3016" s="18" t="n">
        <f aca="false">IF(ISNUMBER(T3016),T3016,0)</f>
        <v>4040.2</v>
      </c>
      <c r="W3016" s="15" t="n">
        <f aca="false">IF(U3016="Yes",1,0)</f>
        <v>0</v>
      </c>
      <c r="X3016" s="15" t="str">
        <f aca="false">IF(F3016&lt;=12,"0-12 months",IF(F3016&lt;=24,"13-24 months",IF(F3016&lt;=48,"25-48 months","49-72 months")))</f>
        <v>25-48 months</v>
      </c>
      <c r="Y3016" s="15" t="str">
        <f aca="false">IF(C3016=1,"Yes","No")</f>
        <v>Yes</v>
      </c>
      <c r="Z3016" s="15" t="n">
        <f aca="false">COUNTIF(J3016:O3016,"Yes")</f>
        <v>2</v>
      </c>
      <c r="AA3016" s="18" t="n">
        <f aca="false">S3016*W3016</f>
        <v>0</v>
      </c>
      <c r="AB3016" s="15" t="n">
        <f aca="false">(P3016="Month-to-month")+(I3016="Fiber optic")+(R3016="Electronic check")+(F3016&lt;=12)+(M3016="No")+(J3016="No")</f>
        <v>5</v>
      </c>
      <c r="AC3016" s="15" t="str">
        <f aca="false">IF(AB3016&gt;=5,"High",IF(AB3016&gt;=3,"Medium","Low"))</f>
        <v>High</v>
      </c>
    </row>
    <row r="3017" customFormat="false" ht="15" hidden="false" customHeight="false" outlineLevel="0" collapsed="false">
      <c r="A3017" s="15" t="s">
        <v>3114</v>
      </c>
      <c r="B3017" s="15" t="s">
        <v>98</v>
      </c>
      <c r="C3017" s="15" t="n">
        <v>0</v>
      </c>
      <c r="D3017" s="15" t="s">
        <v>26</v>
      </c>
      <c r="E3017" s="15" t="s">
        <v>26</v>
      </c>
      <c r="F3017" s="15" t="n">
        <v>59</v>
      </c>
      <c r="G3017" s="15" t="s">
        <v>26</v>
      </c>
      <c r="H3017" s="15" t="s">
        <v>24</v>
      </c>
      <c r="I3017" s="15" t="s">
        <v>96</v>
      </c>
      <c r="J3017" s="15" t="s">
        <v>26</v>
      </c>
      <c r="K3017" s="15" t="s">
        <v>26</v>
      </c>
      <c r="L3017" s="15" t="s">
        <v>26</v>
      </c>
      <c r="M3017" s="15" t="s">
        <v>26</v>
      </c>
      <c r="N3017" s="15" t="s">
        <v>26</v>
      </c>
      <c r="O3017" s="15" t="s">
        <v>26</v>
      </c>
      <c r="P3017" s="15" t="s">
        <v>29</v>
      </c>
      <c r="Q3017" s="15" t="s">
        <v>26</v>
      </c>
      <c r="R3017" s="15" t="s">
        <v>15</v>
      </c>
      <c r="S3017" s="18" t="n">
        <v>86.75</v>
      </c>
      <c r="T3017" s="15" t="n">
        <v>5186</v>
      </c>
      <c r="U3017" s="15" t="s">
        <v>24</v>
      </c>
      <c r="V3017" s="18" t="n">
        <f aca="false">IF(ISNUMBER(T3017),T3017,0)</f>
        <v>5186</v>
      </c>
      <c r="W3017" s="15" t="n">
        <f aca="false">IF(U3017="Yes",1,0)</f>
        <v>0</v>
      </c>
      <c r="X3017" s="15" t="str">
        <f aca="false">IF(F3017&lt;=12,"0-12 months",IF(F3017&lt;=24,"13-24 months",IF(F3017&lt;=48,"25-48 months","49-72 months")))</f>
        <v>49-72 months</v>
      </c>
      <c r="Y3017" s="15" t="str">
        <f aca="false">IF(C3017=1,"Yes","No")</f>
        <v>No</v>
      </c>
      <c r="Z3017" s="15" t="n">
        <f aca="false">COUNTIF(J3017:O3017,"Yes")</f>
        <v>6</v>
      </c>
      <c r="AA3017" s="18" t="n">
        <f aca="false">S3017*W3017</f>
        <v>0</v>
      </c>
      <c r="AB3017" s="15" t="n">
        <f aca="false">(P3017="Month-to-month")+(I3017="Fiber optic")+(R3017="Electronic check")+(F3017&lt;=12)+(M3017="No")+(J3017="No")</f>
        <v>1</v>
      </c>
      <c r="AC3017" s="15" t="str">
        <f aca="false">IF(AB3017&gt;=5,"High",IF(AB3017&gt;=3,"Medium","Low"))</f>
        <v>Low</v>
      </c>
    </row>
    <row r="3018" customFormat="false" ht="15" hidden="false" customHeight="false" outlineLevel="0" collapsed="false">
      <c r="A3018" s="15" t="s">
        <v>3115</v>
      </c>
      <c r="B3018" s="15" t="s">
        <v>94</v>
      </c>
      <c r="C3018" s="15" t="n">
        <v>0</v>
      </c>
      <c r="D3018" s="15" t="s">
        <v>24</v>
      </c>
      <c r="E3018" s="15" t="s">
        <v>24</v>
      </c>
      <c r="F3018" s="15" t="n">
        <v>3</v>
      </c>
      <c r="G3018" s="15" t="s">
        <v>26</v>
      </c>
      <c r="H3018" s="15" t="s">
        <v>24</v>
      </c>
      <c r="I3018" s="15" t="s">
        <v>96</v>
      </c>
      <c r="J3018" s="15" t="s">
        <v>24</v>
      </c>
      <c r="K3018" s="15" t="s">
        <v>24</v>
      </c>
      <c r="L3018" s="15" t="s">
        <v>24</v>
      </c>
      <c r="M3018" s="15" t="s">
        <v>24</v>
      </c>
      <c r="N3018" s="15" t="s">
        <v>24</v>
      </c>
      <c r="O3018" s="15" t="s">
        <v>26</v>
      </c>
      <c r="P3018" s="15" t="s">
        <v>25</v>
      </c>
      <c r="Q3018" s="15" t="s">
        <v>26</v>
      </c>
      <c r="R3018" s="15" t="s">
        <v>15</v>
      </c>
      <c r="S3018" s="18" t="n">
        <v>55.3</v>
      </c>
      <c r="T3018" s="15" t="n">
        <v>196.15</v>
      </c>
      <c r="U3018" s="15" t="s">
        <v>26</v>
      </c>
      <c r="V3018" s="18" t="n">
        <f aca="false">IF(ISNUMBER(T3018),T3018,0)</f>
        <v>196.15</v>
      </c>
      <c r="W3018" s="15" t="n">
        <f aca="false">IF(U3018="Yes",1,0)</f>
        <v>1</v>
      </c>
      <c r="X3018" s="15" t="str">
        <f aca="false">IF(F3018&lt;=12,"0-12 months",IF(F3018&lt;=24,"13-24 months",IF(F3018&lt;=48,"25-48 months","49-72 months")))</f>
        <v>0-12 months</v>
      </c>
      <c r="Y3018" s="15" t="str">
        <f aca="false">IF(C3018=1,"Yes","No")</f>
        <v>No</v>
      </c>
      <c r="Z3018" s="15" t="n">
        <f aca="false">COUNTIF(J3018:O3018,"Yes")</f>
        <v>1</v>
      </c>
      <c r="AA3018" s="18" t="n">
        <f aca="false">S3018*W3018</f>
        <v>55.3</v>
      </c>
      <c r="AB3018" s="15" t="n">
        <f aca="false">(P3018="Month-to-month")+(I3018="Fiber optic")+(R3018="Electronic check")+(F3018&lt;=12)+(M3018="No")+(J3018="No")</f>
        <v>5</v>
      </c>
      <c r="AC3018" s="15" t="str">
        <f aca="false">IF(AB3018&gt;=5,"High",IF(AB3018&gt;=3,"Medium","Low"))</f>
        <v>High</v>
      </c>
    </row>
    <row r="3019" customFormat="false" ht="15" hidden="false" customHeight="false" outlineLevel="0" collapsed="false">
      <c r="A3019" s="15" t="s">
        <v>3116</v>
      </c>
      <c r="B3019" s="15" t="s">
        <v>94</v>
      </c>
      <c r="C3019" s="15" t="n">
        <v>0</v>
      </c>
      <c r="D3019" s="15" t="s">
        <v>26</v>
      </c>
      <c r="E3019" s="15" t="s">
        <v>26</v>
      </c>
      <c r="F3019" s="15" t="n">
        <v>18</v>
      </c>
      <c r="G3019" s="15" t="s">
        <v>26</v>
      </c>
      <c r="H3019" s="15" t="s">
        <v>24</v>
      </c>
      <c r="I3019" s="15" t="s">
        <v>96</v>
      </c>
      <c r="J3019" s="15" t="s">
        <v>26</v>
      </c>
      <c r="K3019" s="15" t="s">
        <v>26</v>
      </c>
      <c r="L3019" s="15" t="s">
        <v>24</v>
      </c>
      <c r="M3019" s="15" t="s">
        <v>26</v>
      </c>
      <c r="N3019" s="15" t="s">
        <v>24</v>
      </c>
      <c r="O3019" s="15" t="s">
        <v>24</v>
      </c>
      <c r="P3019" s="15" t="s">
        <v>27</v>
      </c>
      <c r="Q3019" s="15" t="s">
        <v>26</v>
      </c>
      <c r="R3019" s="15" t="s">
        <v>17</v>
      </c>
      <c r="S3019" s="18" t="n">
        <v>61.5</v>
      </c>
      <c r="T3019" s="15" t="n">
        <v>1087.45</v>
      </c>
      <c r="U3019" s="15" t="s">
        <v>24</v>
      </c>
      <c r="V3019" s="18" t="n">
        <f aca="false">IF(ISNUMBER(T3019),T3019,0)</f>
        <v>1087.45</v>
      </c>
      <c r="W3019" s="15" t="n">
        <f aca="false">IF(U3019="Yes",1,0)</f>
        <v>0</v>
      </c>
      <c r="X3019" s="15" t="str">
        <f aca="false">IF(F3019&lt;=12,"0-12 months",IF(F3019&lt;=24,"13-24 months",IF(F3019&lt;=48,"25-48 months","49-72 months")))</f>
        <v>13-24 months</v>
      </c>
      <c r="Y3019" s="15" t="str">
        <f aca="false">IF(C3019=1,"Yes","No")</f>
        <v>No</v>
      </c>
      <c r="Z3019" s="15" t="n">
        <f aca="false">COUNTIF(J3019:O3019,"Yes")</f>
        <v>3</v>
      </c>
      <c r="AA3019" s="18" t="n">
        <f aca="false">S3019*W3019</f>
        <v>0</v>
      </c>
      <c r="AB3019" s="15" t="n">
        <f aca="false">(P3019="Month-to-month")+(I3019="Fiber optic")+(R3019="Electronic check")+(F3019&lt;=12)+(M3019="No")+(J3019="No")</f>
        <v>0</v>
      </c>
      <c r="AC3019" s="15" t="str">
        <f aca="false">IF(AB3019&gt;=5,"High",IF(AB3019&gt;=3,"Medium","Low"))</f>
        <v>Low</v>
      </c>
    </row>
    <row r="3020" customFormat="false" ht="15" hidden="false" customHeight="false" outlineLevel="0" collapsed="false">
      <c r="A3020" s="15" t="s">
        <v>3117</v>
      </c>
      <c r="B3020" s="15" t="s">
        <v>98</v>
      </c>
      <c r="C3020" s="15" t="n">
        <v>1</v>
      </c>
      <c r="D3020" s="15" t="s">
        <v>24</v>
      </c>
      <c r="E3020" s="15" t="s">
        <v>24</v>
      </c>
      <c r="F3020" s="15" t="n">
        <v>67</v>
      </c>
      <c r="G3020" s="15" t="s">
        <v>26</v>
      </c>
      <c r="H3020" s="15" t="s">
        <v>26</v>
      </c>
      <c r="I3020" s="15" t="s">
        <v>24</v>
      </c>
      <c r="J3020" s="15" t="s">
        <v>28</v>
      </c>
      <c r="K3020" s="15" t="s">
        <v>28</v>
      </c>
      <c r="L3020" s="15" t="s">
        <v>28</v>
      </c>
      <c r="M3020" s="15" t="s">
        <v>28</v>
      </c>
      <c r="N3020" s="15" t="s">
        <v>28</v>
      </c>
      <c r="O3020" s="15" t="s">
        <v>28</v>
      </c>
      <c r="P3020" s="15" t="s">
        <v>29</v>
      </c>
      <c r="Q3020" s="15" t="s">
        <v>24</v>
      </c>
      <c r="R3020" s="15" t="s">
        <v>21</v>
      </c>
      <c r="S3020" s="18" t="n">
        <v>25.1</v>
      </c>
      <c r="T3020" s="15" t="n">
        <v>1672.15</v>
      </c>
      <c r="U3020" s="15" t="s">
        <v>24</v>
      </c>
      <c r="V3020" s="18" t="n">
        <f aca="false">IF(ISNUMBER(T3020),T3020,0)</f>
        <v>1672.15</v>
      </c>
      <c r="W3020" s="15" t="n">
        <f aca="false">IF(U3020="Yes",1,0)</f>
        <v>0</v>
      </c>
      <c r="X3020" s="15" t="str">
        <f aca="false">IF(F3020&lt;=12,"0-12 months",IF(F3020&lt;=24,"13-24 months",IF(F3020&lt;=48,"25-48 months","49-72 months")))</f>
        <v>49-72 months</v>
      </c>
      <c r="Y3020" s="15" t="str">
        <f aca="false">IF(C3020=1,"Yes","No")</f>
        <v>Yes</v>
      </c>
      <c r="Z3020" s="15" t="n">
        <f aca="false">COUNTIF(J3020:O3020,"Yes")</f>
        <v>0</v>
      </c>
      <c r="AA3020" s="18" t="n">
        <f aca="false">S3020*W3020</f>
        <v>0</v>
      </c>
      <c r="AB3020" s="15" t="n">
        <f aca="false">(P3020="Month-to-month")+(I3020="Fiber optic")+(R3020="Electronic check")+(F3020&lt;=12)+(M3020="No")+(J3020="No")</f>
        <v>0</v>
      </c>
      <c r="AC3020" s="15" t="str">
        <f aca="false">IF(AB3020&gt;=5,"High",IF(AB3020&gt;=3,"Medium","Low"))</f>
        <v>Low</v>
      </c>
    </row>
    <row r="3021" customFormat="false" ht="15" hidden="false" customHeight="false" outlineLevel="0" collapsed="false">
      <c r="A3021" s="15" t="s">
        <v>3118</v>
      </c>
      <c r="B3021" s="15" t="s">
        <v>94</v>
      </c>
      <c r="C3021" s="15" t="n">
        <v>0</v>
      </c>
      <c r="D3021" s="15" t="s">
        <v>26</v>
      </c>
      <c r="E3021" s="15" t="s">
        <v>26</v>
      </c>
      <c r="F3021" s="15" t="n">
        <v>22</v>
      </c>
      <c r="G3021" s="15" t="s">
        <v>26</v>
      </c>
      <c r="H3021" s="15" t="s">
        <v>24</v>
      </c>
      <c r="I3021" s="15" t="s">
        <v>96</v>
      </c>
      <c r="J3021" s="15" t="s">
        <v>24</v>
      </c>
      <c r="K3021" s="15" t="s">
        <v>26</v>
      </c>
      <c r="L3021" s="15" t="s">
        <v>24</v>
      </c>
      <c r="M3021" s="15" t="s">
        <v>26</v>
      </c>
      <c r="N3021" s="15" t="s">
        <v>24</v>
      </c>
      <c r="O3021" s="15" t="s">
        <v>24</v>
      </c>
      <c r="P3021" s="15" t="s">
        <v>25</v>
      </c>
      <c r="Q3021" s="15" t="s">
        <v>24</v>
      </c>
      <c r="R3021" s="15" t="s">
        <v>15</v>
      </c>
      <c r="S3021" s="18" t="n">
        <v>55.15</v>
      </c>
      <c r="T3021" s="15" t="n">
        <v>1206.05</v>
      </c>
      <c r="U3021" s="15" t="s">
        <v>26</v>
      </c>
      <c r="V3021" s="18" t="n">
        <f aca="false">IF(ISNUMBER(T3021),T3021,0)</f>
        <v>1206.05</v>
      </c>
      <c r="W3021" s="15" t="n">
        <f aca="false">IF(U3021="Yes",1,0)</f>
        <v>1</v>
      </c>
      <c r="X3021" s="15" t="str">
        <f aca="false">IF(F3021&lt;=12,"0-12 months",IF(F3021&lt;=24,"13-24 months",IF(F3021&lt;=48,"25-48 months","49-72 months")))</f>
        <v>13-24 months</v>
      </c>
      <c r="Y3021" s="15" t="str">
        <f aca="false">IF(C3021=1,"Yes","No")</f>
        <v>No</v>
      </c>
      <c r="Z3021" s="15" t="n">
        <f aca="false">COUNTIF(J3021:O3021,"Yes")</f>
        <v>2</v>
      </c>
      <c r="AA3021" s="18" t="n">
        <f aca="false">S3021*W3021</f>
        <v>55.15</v>
      </c>
      <c r="AB3021" s="15" t="n">
        <f aca="false">(P3021="Month-to-month")+(I3021="Fiber optic")+(R3021="Electronic check")+(F3021&lt;=12)+(M3021="No")+(J3021="No")</f>
        <v>3</v>
      </c>
      <c r="AC3021" s="15" t="str">
        <f aca="false">IF(AB3021&gt;=5,"High",IF(AB3021&gt;=3,"Medium","Low"))</f>
        <v>Medium</v>
      </c>
    </row>
    <row r="3022" customFormat="false" ht="15" hidden="false" customHeight="false" outlineLevel="0" collapsed="false">
      <c r="A3022" s="15" t="s">
        <v>3119</v>
      </c>
      <c r="B3022" s="15" t="s">
        <v>98</v>
      </c>
      <c r="C3022" s="15" t="n">
        <v>0</v>
      </c>
      <c r="D3022" s="15" t="s">
        <v>24</v>
      </c>
      <c r="E3022" s="15" t="s">
        <v>26</v>
      </c>
      <c r="F3022" s="15" t="n">
        <v>33</v>
      </c>
      <c r="G3022" s="15" t="s">
        <v>24</v>
      </c>
      <c r="H3022" s="15" t="s">
        <v>95</v>
      </c>
      <c r="I3022" s="15" t="s">
        <v>96</v>
      </c>
      <c r="J3022" s="15" t="s">
        <v>26</v>
      </c>
      <c r="K3022" s="15" t="s">
        <v>24</v>
      </c>
      <c r="L3022" s="15" t="s">
        <v>24</v>
      </c>
      <c r="M3022" s="15" t="s">
        <v>26</v>
      </c>
      <c r="N3022" s="15" t="s">
        <v>24</v>
      </c>
      <c r="O3022" s="15" t="s">
        <v>24</v>
      </c>
      <c r="P3022" s="15" t="s">
        <v>27</v>
      </c>
      <c r="Q3022" s="15" t="s">
        <v>24</v>
      </c>
      <c r="R3022" s="15" t="s">
        <v>21</v>
      </c>
      <c r="S3022" s="18" t="n">
        <v>34.05</v>
      </c>
      <c r="T3022" s="15" t="n">
        <v>1113.95</v>
      </c>
      <c r="U3022" s="15" t="s">
        <v>24</v>
      </c>
      <c r="V3022" s="18" t="n">
        <f aca="false">IF(ISNUMBER(T3022),T3022,0)</f>
        <v>1113.95</v>
      </c>
      <c r="W3022" s="15" t="n">
        <f aca="false">IF(U3022="Yes",1,0)</f>
        <v>0</v>
      </c>
      <c r="X3022" s="15" t="str">
        <f aca="false">IF(F3022&lt;=12,"0-12 months",IF(F3022&lt;=24,"13-24 months",IF(F3022&lt;=48,"25-48 months","49-72 months")))</f>
        <v>25-48 months</v>
      </c>
      <c r="Y3022" s="15" t="str">
        <f aca="false">IF(C3022=1,"Yes","No")</f>
        <v>No</v>
      </c>
      <c r="Z3022" s="15" t="n">
        <f aca="false">COUNTIF(J3022:O3022,"Yes")</f>
        <v>2</v>
      </c>
      <c r="AA3022" s="18" t="n">
        <f aca="false">S3022*W3022</f>
        <v>0</v>
      </c>
      <c r="AB3022" s="15" t="n">
        <f aca="false">(P3022="Month-to-month")+(I3022="Fiber optic")+(R3022="Electronic check")+(F3022&lt;=12)+(M3022="No")+(J3022="No")</f>
        <v>0</v>
      </c>
      <c r="AC3022" s="15" t="str">
        <f aca="false">IF(AB3022&gt;=5,"High",IF(AB3022&gt;=3,"Medium","Low"))</f>
        <v>Low</v>
      </c>
    </row>
    <row r="3023" customFormat="false" ht="15" hidden="false" customHeight="false" outlineLevel="0" collapsed="false">
      <c r="A3023" s="15" t="s">
        <v>3120</v>
      </c>
      <c r="B3023" s="15" t="s">
        <v>98</v>
      </c>
      <c r="C3023" s="15" t="n">
        <v>0</v>
      </c>
      <c r="D3023" s="15" t="s">
        <v>24</v>
      </c>
      <c r="E3023" s="15" t="s">
        <v>24</v>
      </c>
      <c r="F3023" s="15" t="n">
        <v>5</v>
      </c>
      <c r="G3023" s="15" t="s">
        <v>26</v>
      </c>
      <c r="H3023" s="15" t="s">
        <v>24</v>
      </c>
      <c r="I3023" s="15" t="s">
        <v>24</v>
      </c>
      <c r="J3023" s="15" t="s">
        <v>28</v>
      </c>
      <c r="K3023" s="15" t="s">
        <v>28</v>
      </c>
      <c r="L3023" s="15" t="s">
        <v>28</v>
      </c>
      <c r="M3023" s="15" t="s">
        <v>28</v>
      </c>
      <c r="N3023" s="15" t="s">
        <v>28</v>
      </c>
      <c r="O3023" s="15" t="s">
        <v>28</v>
      </c>
      <c r="P3023" s="15" t="s">
        <v>25</v>
      </c>
      <c r="Q3023" s="15" t="s">
        <v>24</v>
      </c>
      <c r="R3023" s="15" t="s">
        <v>17</v>
      </c>
      <c r="S3023" s="18" t="n">
        <v>19.95</v>
      </c>
      <c r="T3023" s="15" t="n">
        <v>107.05</v>
      </c>
      <c r="U3023" s="15" t="s">
        <v>24</v>
      </c>
      <c r="V3023" s="18" t="n">
        <f aca="false">IF(ISNUMBER(T3023),T3023,0)</f>
        <v>107.05</v>
      </c>
      <c r="W3023" s="15" t="n">
        <f aca="false">IF(U3023="Yes",1,0)</f>
        <v>0</v>
      </c>
      <c r="X3023" s="15" t="str">
        <f aca="false">IF(F3023&lt;=12,"0-12 months",IF(F3023&lt;=24,"13-24 months",IF(F3023&lt;=48,"25-48 months","49-72 months")))</f>
        <v>0-12 months</v>
      </c>
      <c r="Y3023" s="15" t="str">
        <f aca="false">IF(C3023=1,"Yes","No")</f>
        <v>No</v>
      </c>
      <c r="Z3023" s="15" t="n">
        <f aca="false">COUNTIF(J3023:O3023,"Yes")</f>
        <v>0</v>
      </c>
      <c r="AA3023" s="18" t="n">
        <f aca="false">S3023*W3023</f>
        <v>0</v>
      </c>
      <c r="AB3023" s="15" t="n">
        <f aca="false">(P3023="Month-to-month")+(I3023="Fiber optic")+(R3023="Electronic check")+(F3023&lt;=12)+(M3023="No")+(J3023="No")</f>
        <v>2</v>
      </c>
      <c r="AC3023" s="15" t="str">
        <f aca="false">IF(AB3023&gt;=5,"High",IF(AB3023&gt;=3,"Medium","Low"))</f>
        <v>Low</v>
      </c>
    </row>
    <row r="3024" customFormat="false" ht="15" hidden="false" customHeight="false" outlineLevel="0" collapsed="false">
      <c r="A3024" s="15" t="s">
        <v>3121</v>
      </c>
      <c r="B3024" s="15" t="s">
        <v>94</v>
      </c>
      <c r="C3024" s="15" t="n">
        <v>0</v>
      </c>
      <c r="D3024" s="15" t="s">
        <v>24</v>
      </c>
      <c r="E3024" s="15" t="s">
        <v>24</v>
      </c>
      <c r="F3024" s="15" t="n">
        <v>2</v>
      </c>
      <c r="G3024" s="15" t="s">
        <v>26</v>
      </c>
      <c r="H3024" s="15" t="s">
        <v>24</v>
      </c>
      <c r="I3024" s="15" t="s">
        <v>24</v>
      </c>
      <c r="J3024" s="15" t="s">
        <v>28</v>
      </c>
      <c r="K3024" s="15" t="s">
        <v>28</v>
      </c>
      <c r="L3024" s="15" t="s">
        <v>28</v>
      </c>
      <c r="M3024" s="15" t="s">
        <v>28</v>
      </c>
      <c r="N3024" s="15" t="s">
        <v>28</v>
      </c>
      <c r="O3024" s="15" t="s">
        <v>28</v>
      </c>
      <c r="P3024" s="15" t="s">
        <v>25</v>
      </c>
      <c r="Q3024" s="15" t="s">
        <v>24</v>
      </c>
      <c r="R3024" s="15" t="s">
        <v>17</v>
      </c>
      <c r="S3024" s="18" t="n">
        <v>19.95</v>
      </c>
      <c r="T3024" s="15" t="n">
        <v>38.15</v>
      </c>
      <c r="U3024" s="15" t="s">
        <v>24</v>
      </c>
      <c r="V3024" s="18" t="n">
        <f aca="false">IF(ISNUMBER(T3024),T3024,0)</f>
        <v>38.15</v>
      </c>
      <c r="W3024" s="15" t="n">
        <f aca="false">IF(U3024="Yes",1,0)</f>
        <v>0</v>
      </c>
      <c r="X3024" s="15" t="str">
        <f aca="false">IF(F3024&lt;=12,"0-12 months",IF(F3024&lt;=24,"13-24 months",IF(F3024&lt;=48,"25-48 months","49-72 months")))</f>
        <v>0-12 months</v>
      </c>
      <c r="Y3024" s="15" t="str">
        <f aca="false">IF(C3024=1,"Yes","No")</f>
        <v>No</v>
      </c>
      <c r="Z3024" s="15" t="n">
        <f aca="false">COUNTIF(J3024:O3024,"Yes")</f>
        <v>0</v>
      </c>
      <c r="AA3024" s="18" t="n">
        <f aca="false">S3024*W3024</f>
        <v>0</v>
      </c>
      <c r="AB3024" s="15" t="n">
        <f aca="false">(P3024="Month-to-month")+(I3024="Fiber optic")+(R3024="Electronic check")+(F3024&lt;=12)+(M3024="No")+(J3024="No")</f>
        <v>2</v>
      </c>
      <c r="AC3024" s="15" t="str">
        <f aca="false">IF(AB3024&gt;=5,"High",IF(AB3024&gt;=3,"Medium","Low"))</f>
        <v>Low</v>
      </c>
    </row>
    <row r="3025" customFormat="false" ht="15" hidden="false" customHeight="false" outlineLevel="0" collapsed="false">
      <c r="A3025" s="15" t="s">
        <v>3122</v>
      </c>
      <c r="B3025" s="15" t="s">
        <v>98</v>
      </c>
      <c r="C3025" s="15" t="n">
        <v>0</v>
      </c>
      <c r="D3025" s="15" t="s">
        <v>26</v>
      </c>
      <c r="E3025" s="15" t="s">
        <v>26</v>
      </c>
      <c r="F3025" s="15" t="n">
        <v>72</v>
      </c>
      <c r="G3025" s="15" t="s">
        <v>26</v>
      </c>
      <c r="H3025" s="15" t="s">
        <v>26</v>
      </c>
      <c r="I3025" s="15" t="s">
        <v>96</v>
      </c>
      <c r="J3025" s="15" t="s">
        <v>26</v>
      </c>
      <c r="K3025" s="15" t="s">
        <v>26</v>
      </c>
      <c r="L3025" s="15" t="s">
        <v>26</v>
      </c>
      <c r="M3025" s="15" t="s">
        <v>26</v>
      </c>
      <c r="N3025" s="15" t="s">
        <v>26</v>
      </c>
      <c r="O3025" s="15" t="s">
        <v>26</v>
      </c>
      <c r="P3025" s="15" t="s">
        <v>29</v>
      </c>
      <c r="Q3025" s="15" t="s">
        <v>24</v>
      </c>
      <c r="R3025" s="15" t="s">
        <v>21</v>
      </c>
      <c r="S3025" s="18" t="n">
        <v>89.7</v>
      </c>
      <c r="T3025" s="15" t="n">
        <v>6339.3</v>
      </c>
      <c r="U3025" s="15" t="s">
        <v>24</v>
      </c>
      <c r="V3025" s="18" t="n">
        <f aca="false">IF(ISNUMBER(T3025),T3025,0)</f>
        <v>6339.3</v>
      </c>
      <c r="W3025" s="15" t="n">
        <f aca="false">IF(U3025="Yes",1,0)</f>
        <v>0</v>
      </c>
      <c r="X3025" s="15" t="str">
        <f aca="false">IF(F3025&lt;=12,"0-12 months",IF(F3025&lt;=24,"13-24 months",IF(F3025&lt;=48,"25-48 months","49-72 months")))</f>
        <v>49-72 months</v>
      </c>
      <c r="Y3025" s="15" t="str">
        <f aca="false">IF(C3025=1,"Yes","No")</f>
        <v>No</v>
      </c>
      <c r="Z3025" s="15" t="n">
        <f aca="false">COUNTIF(J3025:O3025,"Yes")</f>
        <v>6</v>
      </c>
      <c r="AA3025" s="18" t="n">
        <f aca="false">S3025*W3025</f>
        <v>0</v>
      </c>
      <c r="AB3025" s="15" t="n">
        <f aca="false">(P3025="Month-to-month")+(I3025="Fiber optic")+(R3025="Electronic check")+(F3025&lt;=12)+(M3025="No")+(J3025="No")</f>
        <v>0</v>
      </c>
      <c r="AC3025" s="15" t="str">
        <f aca="false">IF(AB3025&gt;=5,"High",IF(AB3025&gt;=3,"Medium","Low"))</f>
        <v>Low</v>
      </c>
    </row>
    <row r="3026" customFormat="false" ht="15" hidden="false" customHeight="false" outlineLevel="0" collapsed="false">
      <c r="A3026" s="15" t="s">
        <v>3123</v>
      </c>
      <c r="B3026" s="15" t="s">
        <v>98</v>
      </c>
      <c r="C3026" s="15" t="n">
        <v>0</v>
      </c>
      <c r="D3026" s="15" t="s">
        <v>24</v>
      </c>
      <c r="E3026" s="15" t="s">
        <v>26</v>
      </c>
      <c r="F3026" s="15" t="n">
        <v>9</v>
      </c>
      <c r="G3026" s="15" t="s">
        <v>26</v>
      </c>
      <c r="H3026" s="15" t="s">
        <v>24</v>
      </c>
      <c r="I3026" s="15" t="s">
        <v>24</v>
      </c>
      <c r="J3026" s="15" t="s">
        <v>28</v>
      </c>
      <c r="K3026" s="15" t="s">
        <v>28</v>
      </c>
      <c r="L3026" s="15" t="s">
        <v>28</v>
      </c>
      <c r="M3026" s="15" t="s">
        <v>28</v>
      </c>
      <c r="N3026" s="15" t="s">
        <v>28</v>
      </c>
      <c r="O3026" s="15" t="s">
        <v>28</v>
      </c>
      <c r="P3026" s="15" t="s">
        <v>25</v>
      </c>
      <c r="Q3026" s="15" t="s">
        <v>24</v>
      </c>
      <c r="R3026" s="15" t="s">
        <v>17</v>
      </c>
      <c r="S3026" s="18" t="n">
        <v>20.4</v>
      </c>
      <c r="T3026" s="15" t="n">
        <v>184.1</v>
      </c>
      <c r="U3026" s="15" t="s">
        <v>24</v>
      </c>
      <c r="V3026" s="18" t="n">
        <f aca="false">IF(ISNUMBER(T3026),T3026,0)</f>
        <v>184.1</v>
      </c>
      <c r="W3026" s="15" t="n">
        <f aca="false">IF(U3026="Yes",1,0)</f>
        <v>0</v>
      </c>
      <c r="X3026" s="15" t="str">
        <f aca="false">IF(F3026&lt;=12,"0-12 months",IF(F3026&lt;=24,"13-24 months",IF(F3026&lt;=48,"25-48 months","49-72 months")))</f>
        <v>0-12 months</v>
      </c>
      <c r="Y3026" s="15" t="str">
        <f aca="false">IF(C3026=1,"Yes","No")</f>
        <v>No</v>
      </c>
      <c r="Z3026" s="15" t="n">
        <f aca="false">COUNTIF(J3026:O3026,"Yes")</f>
        <v>0</v>
      </c>
      <c r="AA3026" s="18" t="n">
        <f aca="false">S3026*W3026</f>
        <v>0</v>
      </c>
      <c r="AB3026" s="15" t="n">
        <f aca="false">(P3026="Month-to-month")+(I3026="Fiber optic")+(R3026="Electronic check")+(F3026&lt;=12)+(M3026="No")+(J3026="No")</f>
        <v>2</v>
      </c>
      <c r="AC3026" s="15" t="str">
        <f aca="false">IF(AB3026&gt;=5,"High",IF(AB3026&gt;=3,"Medium","Low"))</f>
        <v>Low</v>
      </c>
    </row>
    <row r="3027" customFormat="false" ht="15" hidden="false" customHeight="false" outlineLevel="0" collapsed="false">
      <c r="A3027" s="15" t="s">
        <v>3124</v>
      </c>
      <c r="B3027" s="15" t="s">
        <v>98</v>
      </c>
      <c r="C3027" s="15" t="n">
        <v>0</v>
      </c>
      <c r="D3027" s="15" t="s">
        <v>26</v>
      </c>
      <c r="E3027" s="15" t="s">
        <v>26</v>
      </c>
      <c r="F3027" s="15" t="n">
        <v>67</v>
      </c>
      <c r="G3027" s="15" t="s">
        <v>26</v>
      </c>
      <c r="H3027" s="15" t="s">
        <v>26</v>
      </c>
      <c r="I3027" s="15" t="s">
        <v>24</v>
      </c>
      <c r="J3027" s="15" t="s">
        <v>28</v>
      </c>
      <c r="K3027" s="15" t="s">
        <v>28</v>
      </c>
      <c r="L3027" s="15" t="s">
        <v>28</v>
      </c>
      <c r="M3027" s="15" t="s">
        <v>28</v>
      </c>
      <c r="N3027" s="15" t="s">
        <v>28</v>
      </c>
      <c r="O3027" s="15" t="s">
        <v>28</v>
      </c>
      <c r="P3027" s="15" t="s">
        <v>29</v>
      </c>
      <c r="Q3027" s="15" t="s">
        <v>24</v>
      </c>
      <c r="R3027" s="15" t="s">
        <v>17</v>
      </c>
      <c r="S3027" s="18" t="n">
        <v>26.3</v>
      </c>
      <c r="T3027" s="15" t="n">
        <v>1688.9</v>
      </c>
      <c r="U3027" s="15" t="s">
        <v>24</v>
      </c>
      <c r="V3027" s="18" t="n">
        <f aca="false">IF(ISNUMBER(T3027),T3027,0)</f>
        <v>1688.9</v>
      </c>
      <c r="W3027" s="15" t="n">
        <f aca="false">IF(U3027="Yes",1,0)</f>
        <v>0</v>
      </c>
      <c r="X3027" s="15" t="str">
        <f aca="false">IF(F3027&lt;=12,"0-12 months",IF(F3027&lt;=24,"13-24 months",IF(F3027&lt;=48,"25-48 months","49-72 months")))</f>
        <v>49-72 months</v>
      </c>
      <c r="Y3027" s="15" t="str">
        <f aca="false">IF(C3027=1,"Yes","No")</f>
        <v>No</v>
      </c>
      <c r="Z3027" s="15" t="n">
        <f aca="false">COUNTIF(J3027:O3027,"Yes")</f>
        <v>0</v>
      </c>
      <c r="AA3027" s="18" t="n">
        <f aca="false">S3027*W3027</f>
        <v>0</v>
      </c>
      <c r="AB3027" s="15" t="n">
        <f aca="false">(P3027="Month-to-month")+(I3027="Fiber optic")+(R3027="Electronic check")+(F3027&lt;=12)+(M3027="No")+(J3027="No")</f>
        <v>0</v>
      </c>
      <c r="AC3027" s="15" t="str">
        <f aca="false">IF(AB3027&gt;=5,"High",IF(AB3027&gt;=3,"Medium","Low"))</f>
        <v>Low</v>
      </c>
    </row>
    <row r="3028" customFormat="false" ht="15" hidden="false" customHeight="false" outlineLevel="0" collapsed="false">
      <c r="A3028" s="15" t="s">
        <v>3125</v>
      </c>
      <c r="B3028" s="15" t="s">
        <v>94</v>
      </c>
      <c r="C3028" s="15" t="n">
        <v>0</v>
      </c>
      <c r="D3028" s="15" t="s">
        <v>26</v>
      </c>
      <c r="E3028" s="15" t="s">
        <v>24</v>
      </c>
      <c r="F3028" s="15" t="n">
        <v>16</v>
      </c>
      <c r="G3028" s="15" t="s">
        <v>26</v>
      </c>
      <c r="H3028" s="15" t="s">
        <v>26</v>
      </c>
      <c r="I3028" s="15" t="s">
        <v>102</v>
      </c>
      <c r="J3028" s="15" t="s">
        <v>24</v>
      </c>
      <c r="K3028" s="15" t="s">
        <v>24</v>
      </c>
      <c r="L3028" s="15" t="s">
        <v>24</v>
      </c>
      <c r="M3028" s="15" t="s">
        <v>24</v>
      </c>
      <c r="N3028" s="15" t="s">
        <v>26</v>
      </c>
      <c r="O3028" s="15" t="s">
        <v>24</v>
      </c>
      <c r="P3028" s="15" t="s">
        <v>25</v>
      </c>
      <c r="Q3028" s="15" t="s">
        <v>26</v>
      </c>
      <c r="R3028" s="15" t="s">
        <v>15</v>
      </c>
      <c r="S3028" s="18" t="n">
        <v>84.95</v>
      </c>
      <c r="T3028" s="15" t="n">
        <v>1378.25</v>
      </c>
      <c r="U3028" s="15" t="s">
        <v>26</v>
      </c>
      <c r="V3028" s="18" t="n">
        <f aca="false">IF(ISNUMBER(T3028),T3028,0)</f>
        <v>1378.25</v>
      </c>
      <c r="W3028" s="15" t="n">
        <f aca="false">IF(U3028="Yes",1,0)</f>
        <v>1</v>
      </c>
      <c r="X3028" s="15" t="str">
        <f aca="false">IF(F3028&lt;=12,"0-12 months",IF(F3028&lt;=24,"13-24 months",IF(F3028&lt;=48,"25-48 months","49-72 months")))</f>
        <v>13-24 months</v>
      </c>
      <c r="Y3028" s="15" t="str">
        <f aca="false">IF(C3028=1,"Yes","No")</f>
        <v>No</v>
      </c>
      <c r="Z3028" s="15" t="n">
        <f aca="false">COUNTIF(J3028:O3028,"Yes")</f>
        <v>1</v>
      </c>
      <c r="AA3028" s="18" t="n">
        <f aca="false">S3028*W3028</f>
        <v>84.95</v>
      </c>
      <c r="AB3028" s="15" t="n">
        <f aca="false">(P3028="Month-to-month")+(I3028="Fiber optic")+(R3028="Electronic check")+(F3028&lt;=12)+(M3028="No")+(J3028="No")</f>
        <v>5</v>
      </c>
      <c r="AC3028" s="15" t="str">
        <f aca="false">IF(AB3028&gt;=5,"High",IF(AB3028&gt;=3,"Medium","Low"))</f>
        <v>High</v>
      </c>
    </row>
    <row r="3029" customFormat="false" ht="15" hidden="false" customHeight="false" outlineLevel="0" collapsed="false">
      <c r="A3029" s="15" t="s">
        <v>3126</v>
      </c>
      <c r="B3029" s="15" t="s">
        <v>94</v>
      </c>
      <c r="C3029" s="15" t="n">
        <v>0</v>
      </c>
      <c r="D3029" s="15" t="s">
        <v>24</v>
      </c>
      <c r="E3029" s="15" t="s">
        <v>24</v>
      </c>
      <c r="F3029" s="15" t="n">
        <v>8</v>
      </c>
      <c r="G3029" s="15" t="s">
        <v>26</v>
      </c>
      <c r="H3029" s="15" t="s">
        <v>24</v>
      </c>
      <c r="I3029" s="15" t="s">
        <v>24</v>
      </c>
      <c r="J3029" s="15" t="s">
        <v>28</v>
      </c>
      <c r="K3029" s="15" t="s">
        <v>28</v>
      </c>
      <c r="L3029" s="15" t="s">
        <v>28</v>
      </c>
      <c r="M3029" s="15" t="s">
        <v>28</v>
      </c>
      <c r="N3029" s="15" t="s">
        <v>28</v>
      </c>
      <c r="O3029" s="15" t="s">
        <v>28</v>
      </c>
      <c r="P3029" s="15" t="s">
        <v>25</v>
      </c>
      <c r="Q3029" s="15" t="s">
        <v>26</v>
      </c>
      <c r="R3029" s="15" t="s">
        <v>17</v>
      </c>
      <c r="S3029" s="18" t="n">
        <v>20.7</v>
      </c>
      <c r="T3029" s="15" t="n">
        <v>137.6</v>
      </c>
      <c r="U3029" s="15" t="s">
        <v>24</v>
      </c>
      <c r="V3029" s="18" t="n">
        <f aca="false">IF(ISNUMBER(T3029),T3029,0)</f>
        <v>137.6</v>
      </c>
      <c r="W3029" s="15" t="n">
        <f aca="false">IF(U3029="Yes",1,0)</f>
        <v>0</v>
      </c>
      <c r="X3029" s="15" t="str">
        <f aca="false">IF(F3029&lt;=12,"0-12 months",IF(F3029&lt;=24,"13-24 months",IF(F3029&lt;=48,"25-48 months","49-72 months")))</f>
        <v>0-12 months</v>
      </c>
      <c r="Y3029" s="15" t="str">
        <f aca="false">IF(C3029=1,"Yes","No")</f>
        <v>No</v>
      </c>
      <c r="Z3029" s="15" t="n">
        <f aca="false">COUNTIF(J3029:O3029,"Yes")</f>
        <v>0</v>
      </c>
      <c r="AA3029" s="18" t="n">
        <f aca="false">S3029*W3029</f>
        <v>0</v>
      </c>
      <c r="AB3029" s="15" t="n">
        <f aca="false">(P3029="Month-to-month")+(I3029="Fiber optic")+(R3029="Electronic check")+(F3029&lt;=12)+(M3029="No")+(J3029="No")</f>
        <v>2</v>
      </c>
      <c r="AC3029" s="15" t="str">
        <f aca="false">IF(AB3029&gt;=5,"High",IF(AB3029&gt;=3,"Medium","Low"))</f>
        <v>Low</v>
      </c>
    </row>
    <row r="3030" customFormat="false" ht="15" hidden="false" customHeight="false" outlineLevel="0" collapsed="false">
      <c r="A3030" s="15" t="s">
        <v>3127</v>
      </c>
      <c r="B3030" s="15" t="s">
        <v>98</v>
      </c>
      <c r="C3030" s="15" t="n">
        <v>0</v>
      </c>
      <c r="D3030" s="15" t="s">
        <v>24</v>
      </c>
      <c r="E3030" s="15" t="s">
        <v>24</v>
      </c>
      <c r="F3030" s="15" t="n">
        <v>5</v>
      </c>
      <c r="G3030" s="15" t="s">
        <v>24</v>
      </c>
      <c r="H3030" s="15" t="s">
        <v>95</v>
      </c>
      <c r="I3030" s="15" t="s">
        <v>96</v>
      </c>
      <c r="J3030" s="15" t="s">
        <v>26</v>
      </c>
      <c r="K3030" s="15" t="s">
        <v>26</v>
      </c>
      <c r="L3030" s="15" t="s">
        <v>26</v>
      </c>
      <c r="M3030" s="15" t="s">
        <v>26</v>
      </c>
      <c r="N3030" s="15" t="s">
        <v>24</v>
      </c>
      <c r="O3030" s="15" t="s">
        <v>24</v>
      </c>
      <c r="P3030" s="15" t="s">
        <v>25</v>
      </c>
      <c r="Q3030" s="15" t="s">
        <v>26</v>
      </c>
      <c r="R3030" s="15" t="s">
        <v>17</v>
      </c>
      <c r="S3030" s="18" t="n">
        <v>43.25</v>
      </c>
      <c r="T3030" s="15" t="n">
        <v>219</v>
      </c>
      <c r="U3030" s="15" t="s">
        <v>26</v>
      </c>
      <c r="V3030" s="18" t="n">
        <f aca="false">IF(ISNUMBER(T3030),T3030,0)</f>
        <v>219</v>
      </c>
      <c r="W3030" s="15" t="n">
        <f aca="false">IF(U3030="Yes",1,0)</f>
        <v>1</v>
      </c>
      <c r="X3030" s="15" t="str">
        <f aca="false">IF(F3030&lt;=12,"0-12 months",IF(F3030&lt;=24,"13-24 months",IF(F3030&lt;=48,"25-48 months","49-72 months")))</f>
        <v>0-12 months</v>
      </c>
      <c r="Y3030" s="15" t="str">
        <f aca="false">IF(C3030=1,"Yes","No")</f>
        <v>No</v>
      </c>
      <c r="Z3030" s="15" t="n">
        <f aca="false">COUNTIF(J3030:O3030,"Yes")</f>
        <v>4</v>
      </c>
      <c r="AA3030" s="18" t="n">
        <f aca="false">S3030*W3030</f>
        <v>43.25</v>
      </c>
      <c r="AB3030" s="15" t="n">
        <f aca="false">(P3030="Month-to-month")+(I3030="Fiber optic")+(R3030="Electronic check")+(F3030&lt;=12)+(M3030="No")+(J3030="No")</f>
        <v>2</v>
      </c>
      <c r="AC3030" s="15" t="str">
        <f aca="false">IF(AB3030&gt;=5,"High",IF(AB3030&gt;=3,"Medium","Low"))</f>
        <v>Low</v>
      </c>
    </row>
    <row r="3031" customFormat="false" ht="15" hidden="false" customHeight="false" outlineLevel="0" collapsed="false">
      <c r="A3031" s="15" t="s">
        <v>3128</v>
      </c>
      <c r="B3031" s="15" t="s">
        <v>98</v>
      </c>
      <c r="C3031" s="15" t="n">
        <v>0</v>
      </c>
      <c r="D3031" s="15" t="s">
        <v>26</v>
      </c>
      <c r="E3031" s="15" t="s">
        <v>26</v>
      </c>
      <c r="F3031" s="15" t="n">
        <v>23</v>
      </c>
      <c r="G3031" s="15" t="s">
        <v>26</v>
      </c>
      <c r="H3031" s="15" t="s">
        <v>26</v>
      </c>
      <c r="I3031" s="15" t="s">
        <v>96</v>
      </c>
      <c r="J3031" s="15" t="s">
        <v>24</v>
      </c>
      <c r="K3031" s="15" t="s">
        <v>24</v>
      </c>
      <c r="L3031" s="15" t="s">
        <v>24</v>
      </c>
      <c r="M3031" s="15" t="s">
        <v>24</v>
      </c>
      <c r="N3031" s="15" t="s">
        <v>24</v>
      </c>
      <c r="O3031" s="15" t="s">
        <v>24</v>
      </c>
      <c r="P3031" s="15" t="s">
        <v>27</v>
      </c>
      <c r="Q3031" s="15" t="s">
        <v>26</v>
      </c>
      <c r="R3031" s="15" t="s">
        <v>21</v>
      </c>
      <c r="S3031" s="18" t="n">
        <v>48.35</v>
      </c>
      <c r="T3031" s="15" t="n">
        <v>1067.15</v>
      </c>
      <c r="U3031" s="15" t="s">
        <v>26</v>
      </c>
      <c r="V3031" s="18" t="n">
        <f aca="false">IF(ISNUMBER(T3031),T3031,0)</f>
        <v>1067.15</v>
      </c>
      <c r="W3031" s="15" t="n">
        <f aca="false">IF(U3031="Yes",1,0)</f>
        <v>1</v>
      </c>
      <c r="X3031" s="15" t="str">
        <f aca="false">IF(F3031&lt;=12,"0-12 months",IF(F3031&lt;=24,"13-24 months",IF(F3031&lt;=48,"25-48 months","49-72 months")))</f>
        <v>13-24 months</v>
      </c>
      <c r="Y3031" s="15" t="str">
        <f aca="false">IF(C3031=1,"Yes","No")</f>
        <v>No</v>
      </c>
      <c r="Z3031" s="15" t="n">
        <f aca="false">COUNTIF(J3031:O3031,"Yes")</f>
        <v>0</v>
      </c>
      <c r="AA3031" s="18" t="n">
        <f aca="false">S3031*W3031</f>
        <v>48.35</v>
      </c>
      <c r="AB3031" s="15" t="n">
        <f aca="false">(P3031="Month-to-month")+(I3031="Fiber optic")+(R3031="Electronic check")+(F3031&lt;=12)+(M3031="No")+(J3031="No")</f>
        <v>2</v>
      </c>
      <c r="AC3031" s="15" t="str">
        <f aca="false">IF(AB3031&gt;=5,"High",IF(AB3031&gt;=3,"Medium","Low"))</f>
        <v>Low</v>
      </c>
    </row>
    <row r="3032" customFormat="false" ht="15" hidden="false" customHeight="false" outlineLevel="0" collapsed="false">
      <c r="A3032" s="15" t="s">
        <v>3129</v>
      </c>
      <c r="B3032" s="15" t="s">
        <v>98</v>
      </c>
      <c r="C3032" s="15" t="n">
        <v>0</v>
      </c>
      <c r="D3032" s="15" t="s">
        <v>24</v>
      </c>
      <c r="E3032" s="15" t="s">
        <v>24</v>
      </c>
      <c r="F3032" s="15" t="n">
        <v>1</v>
      </c>
      <c r="G3032" s="15" t="s">
        <v>26</v>
      </c>
      <c r="H3032" s="15" t="s">
        <v>24</v>
      </c>
      <c r="I3032" s="15" t="s">
        <v>102</v>
      </c>
      <c r="J3032" s="15" t="s">
        <v>24</v>
      </c>
      <c r="K3032" s="15" t="s">
        <v>24</v>
      </c>
      <c r="L3032" s="15" t="s">
        <v>24</v>
      </c>
      <c r="M3032" s="15" t="s">
        <v>24</v>
      </c>
      <c r="N3032" s="15" t="s">
        <v>26</v>
      </c>
      <c r="O3032" s="15" t="s">
        <v>24</v>
      </c>
      <c r="P3032" s="15" t="s">
        <v>25</v>
      </c>
      <c r="Q3032" s="15" t="s">
        <v>26</v>
      </c>
      <c r="R3032" s="15" t="s">
        <v>15</v>
      </c>
      <c r="S3032" s="18" t="n">
        <v>79.55</v>
      </c>
      <c r="T3032" s="15" t="n">
        <v>79.55</v>
      </c>
      <c r="U3032" s="15" t="s">
        <v>26</v>
      </c>
      <c r="V3032" s="18" t="n">
        <f aca="false">IF(ISNUMBER(T3032),T3032,0)</f>
        <v>79.55</v>
      </c>
      <c r="W3032" s="15" t="n">
        <f aca="false">IF(U3032="Yes",1,0)</f>
        <v>1</v>
      </c>
      <c r="X3032" s="15" t="str">
        <f aca="false">IF(F3032&lt;=12,"0-12 months",IF(F3032&lt;=24,"13-24 months",IF(F3032&lt;=48,"25-48 months","49-72 months")))</f>
        <v>0-12 months</v>
      </c>
      <c r="Y3032" s="15" t="str">
        <f aca="false">IF(C3032=1,"Yes","No")</f>
        <v>No</v>
      </c>
      <c r="Z3032" s="15" t="n">
        <f aca="false">COUNTIF(J3032:O3032,"Yes")</f>
        <v>1</v>
      </c>
      <c r="AA3032" s="18" t="n">
        <f aca="false">S3032*W3032</f>
        <v>79.55</v>
      </c>
      <c r="AB3032" s="15" t="n">
        <f aca="false">(P3032="Month-to-month")+(I3032="Fiber optic")+(R3032="Electronic check")+(F3032&lt;=12)+(M3032="No")+(J3032="No")</f>
        <v>6</v>
      </c>
      <c r="AC3032" s="15" t="str">
        <f aca="false">IF(AB3032&gt;=5,"High",IF(AB3032&gt;=3,"Medium","Low"))</f>
        <v>High</v>
      </c>
    </row>
    <row r="3033" customFormat="false" ht="15" hidden="false" customHeight="false" outlineLevel="0" collapsed="false">
      <c r="A3033" s="15" t="s">
        <v>3130</v>
      </c>
      <c r="B3033" s="15" t="s">
        <v>94</v>
      </c>
      <c r="C3033" s="15" t="n">
        <v>1</v>
      </c>
      <c r="D3033" s="15" t="s">
        <v>26</v>
      </c>
      <c r="E3033" s="15" t="s">
        <v>24</v>
      </c>
      <c r="F3033" s="15" t="n">
        <v>50</v>
      </c>
      <c r="G3033" s="15" t="s">
        <v>26</v>
      </c>
      <c r="H3033" s="15" t="s">
        <v>24</v>
      </c>
      <c r="I3033" s="15" t="s">
        <v>102</v>
      </c>
      <c r="J3033" s="15" t="s">
        <v>24</v>
      </c>
      <c r="K3033" s="15" t="s">
        <v>24</v>
      </c>
      <c r="L3033" s="15" t="s">
        <v>24</v>
      </c>
      <c r="M3033" s="15" t="s">
        <v>24</v>
      </c>
      <c r="N3033" s="15" t="s">
        <v>24</v>
      </c>
      <c r="O3033" s="15" t="s">
        <v>24</v>
      </c>
      <c r="P3033" s="15" t="s">
        <v>25</v>
      </c>
      <c r="Q3033" s="15" t="s">
        <v>26</v>
      </c>
      <c r="R3033" s="15" t="s">
        <v>15</v>
      </c>
      <c r="S3033" s="18" t="n">
        <v>71.05</v>
      </c>
      <c r="T3033" s="15" t="n">
        <v>3444.85</v>
      </c>
      <c r="U3033" s="15" t="s">
        <v>26</v>
      </c>
      <c r="V3033" s="18" t="n">
        <f aca="false">IF(ISNUMBER(T3033),T3033,0)</f>
        <v>3444.85</v>
      </c>
      <c r="W3033" s="15" t="n">
        <f aca="false">IF(U3033="Yes",1,0)</f>
        <v>1</v>
      </c>
      <c r="X3033" s="15" t="str">
        <f aca="false">IF(F3033&lt;=12,"0-12 months",IF(F3033&lt;=24,"13-24 months",IF(F3033&lt;=48,"25-48 months","49-72 months")))</f>
        <v>49-72 months</v>
      </c>
      <c r="Y3033" s="15" t="str">
        <f aca="false">IF(C3033=1,"Yes","No")</f>
        <v>Yes</v>
      </c>
      <c r="Z3033" s="15" t="n">
        <f aca="false">COUNTIF(J3033:O3033,"Yes")</f>
        <v>0</v>
      </c>
      <c r="AA3033" s="18" t="n">
        <f aca="false">S3033*W3033</f>
        <v>71.05</v>
      </c>
      <c r="AB3033" s="15" t="n">
        <f aca="false">(P3033="Month-to-month")+(I3033="Fiber optic")+(R3033="Electronic check")+(F3033&lt;=12)+(M3033="No")+(J3033="No")</f>
        <v>5</v>
      </c>
      <c r="AC3033" s="15" t="str">
        <f aca="false">IF(AB3033&gt;=5,"High",IF(AB3033&gt;=3,"Medium","Low"))</f>
        <v>High</v>
      </c>
    </row>
    <row r="3034" customFormat="false" ht="15" hidden="false" customHeight="false" outlineLevel="0" collapsed="false">
      <c r="A3034" s="15" t="s">
        <v>3131</v>
      </c>
      <c r="B3034" s="15" t="s">
        <v>98</v>
      </c>
      <c r="C3034" s="15" t="n">
        <v>0</v>
      </c>
      <c r="D3034" s="15" t="s">
        <v>24</v>
      </c>
      <c r="E3034" s="15" t="s">
        <v>24</v>
      </c>
      <c r="F3034" s="15" t="n">
        <v>17</v>
      </c>
      <c r="G3034" s="15" t="s">
        <v>26</v>
      </c>
      <c r="H3034" s="15" t="s">
        <v>24</v>
      </c>
      <c r="I3034" s="15" t="s">
        <v>24</v>
      </c>
      <c r="J3034" s="15" t="s">
        <v>28</v>
      </c>
      <c r="K3034" s="15" t="s">
        <v>28</v>
      </c>
      <c r="L3034" s="15" t="s">
        <v>28</v>
      </c>
      <c r="M3034" s="15" t="s">
        <v>28</v>
      </c>
      <c r="N3034" s="15" t="s">
        <v>28</v>
      </c>
      <c r="O3034" s="15" t="s">
        <v>28</v>
      </c>
      <c r="P3034" s="15" t="s">
        <v>29</v>
      </c>
      <c r="Q3034" s="15" t="s">
        <v>24</v>
      </c>
      <c r="R3034" s="15" t="s">
        <v>21</v>
      </c>
      <c r="S3034" s="18" t="n">
        <v>19.45</v>
      </c>
      <c r="T3034" s="15" t="n">
        <v>369.05</v>
      </c>
      <c r="U3034" s="15" t="s">
        <v>24</v>
      </c>
      <c r="V3034" s="18" t="n">
        <f aca="false">IF(ISNUMBER(T3034),T3034,0)</f>
        <v>369.05</v>
      </c>
      <c r="W3034" s="15" t="n">
        <f aca="false">IF(U3034="Yes",1,0)</f>
        <v>0</v>
      </c>
      <c r="X3034" s="15" t="str">
        <f aca="false">IF(F3034&lt;=12,"0-12 months",IF(F3034&lt;=24,"13-24 months",IF(F3034&lt;=48,"25-48 months","49-72 months")))</f>
        <v>13-24 months</v>
      </c>
      <c r="Y3034" s="15" t="str">
        <f aca="false">IF(C3034=1,"Yes","No")</f>
        <v>No</v>
      </c>
      <c r="Z3034" s="15" t="n">
        <f aca="false">COUNTIF(J3034:O3034,"Yes")</f>
        <v>0</v>
      </c>
      <c r="AA3034" s="18" t="n">
        <f aca="false">S3034*W3034</f>
        <v>0</v>
      </c>
      <c r="AB3034" s="15" t="n">
        <f aca="false">(P3034="Month-to-month")+(I3034="Fiber optic")+(R3034="Electronic check")+(F3034&lt;=12)+(M3034="No")+(J3034="No")</f>
        <v>0</v>
      </c>
      <c r="AC3034" s="15" t="str">
        <f aca="false">IF(AB3034&gt;=5,"High",IF(AB3034&gt;=3,"Medium","Low"))</f>
        <v>Low</v>
      </c>
    </row>
    <row r="3035" customFormat="false" ht="15" hidden="false" customHeight="false" outlineLevel="0" collapsed="false">
      <c r="A3035" s="15" t="s">
        <v>3132</v>
      </c>
      <c r="B3035" s="15" t="s">
        <v>94</v>
      </c>
      <c r="C3035" s="15" t="n">
        <v>0</v>
      </c>
      <c r="D3035" s="15" t="s">
        <v>26</v>
      </c>
      <c r="E3035" s="15" t="s">
        <v>24</v>
      </c>
      <c r="F3035" s="15" t="n">
        <v>68</v>
      </c>
      <c r="G3035" s="15" t="s">
        <v>26</v>
      </c>
      <c r="H3035" s="15" t="s">
        <v>26</v>
      </c>
      <c r="I3035" s="15" t="s">
        <v>102</v>
      </c>
      <c r="J3035" s="15" t="s">
        <v>26</v>
      </c>
      <c r="K3035" s="15" t="s">
        <v>26</v>
      </c>
      <c r="L3035" s="15" t="s">
        <v>26</v>
      </c>
      <c r="M3035" s="15" t="s">
        <v>24</v>
      </c>
      <c r="N3035" s="15" t="s">
        <v>26</v>
      </c>
      <c r="O3035" s="15" t="s">
        <v>26</v>
      </c>
      <c r="P3035" s="15" t="s">
        <v>29</v>
      </c>
      <c r="Q3035" s="15" t="s">
        <v>26</v>
      </c>
      <c r="R3035" s="15" t="s">
        <v>19</v>
      </c>
      <c r="S3035" s="18" t="n">
        <v>110.8</v>
      </c>
      <c r="T3035" s="15" t="n">
        <v>7553.6</v>
      </c>
      <c r="U3035" s="15" t="s">
        <v>24</v>
      </c>
      <c r="V3035" s="18" t="n">
        <f aca="false">IF(ISNUMBER(T3035),T3035,0)</f>
        <v>7553.6</v>
      </c>
      <c r="W3035" s="15" t="n">
        <f aca="false">IF(U3035="Yes",1,0)</f>
        <v>0</v>
      </c>
      <c r="X3035" s="15" t="str">
        <f aca="false">IF(F3035&lt;=12,"0-12 months",IF(F3035&lt;=24,"13-24 months",IF(F3035&lt;=48,"25-48 months","49-72 months")))</f>
        <v>49-72 months</v>
      </c>
      <c r="Y3035" s="15" t="str">
        <f aca="false">IF(C3035=1,"Yes","No")</f>
        <v>No</v>
      </c>
      <c r="Z3035" s="15" t="n">
        <f aca="false">COUNTIF(J3035:O3035,"Yes")</f>
        <v>5</v>
      </c>
      <c r="AA3035" s="18" t="n">
        <f aca="false">S3035*W3035</f>
        <v>0</v>
      </c>
      <c r="AB3035" s="15" t="n">
        <f aca="false">(P3035="Month-to-month")+(I3035="Fiber optic")+(R3035="Electronic check")+(F3035&lt;=12)+(M3035="No")+(J3035="No")</f>
        <v>2</v>
      </c>
      <c r="AC3035" s="15" t="str">
        <f aca="false">IF(AB3035&gt;=5,"High",IF(AB3035&gt;=3,"Medium","Low"))</f>
        <v>Low</v>
      </c>
    </row>
    <row r="3036" customFormat="false" ht="15" hidden="false" customHeight="false" outlineLevel="0" collapsed="false">
      <c r="A3036" s="15" t="s">
        <v>3133</v>
      </c>
      <c r="B3036" s="15" t="s">
        <v>98</v>
      </c>
      <c r="C3036" s="15" t="n">
        <v>0</v>
      </c>
      <c r="D3036" s="15" t="s">
        <v>24</v>
      </c>
      <c r="E3036" s="15" t="s">
        <v>24</v>
      </c>
      <c r="F3036" s="15" t="n">
        <v>1</v>
      </c>
      <c r="G3036" s="15" t="s">
        <v>26</v>
      </c>
      <c r="H3036" s="15" t="s">
        <v>26</v>
      </c>
      <c r="I3036" s="15" t="s">
        <v>102</v>
      </c>
      <c r="J3036" s="15" t="s">
        <v>24</v>
      </c>
      <c r="K3036" s="15" t="s">
        <v>24</v>
      </c>
      <c r="L3036" s="15" t="s">
        <v>24</v>
      </c>
      <c r="M3036" s="15" t="s">
        <v>24</v>
      </c>
      <c r="N3036" s="15" t="s">
        <v>26</v>
      </c>
      <c r="O3036" s="15" t="s">
        <v>24</v>
      </c>
      <c r="P3036" s="15" t="s">
        <v>25</v>
      </c>
      <c r="Q3036" s="15" t="s">
        <v>24</v>
      </c>
      <c r="R3036" s="15" t="s">
        <v>15</v>
      </c>
      <c r="S3036" s="18" t="n">
        <v>84.5</v>
      </c>
      <c r="T3036" s="15" t="n">
        <v>84.5</v>
      </c>
      <c r="U3036" s="15" t="s">
        <v>26</v>
      </c>
      <c r="V3036" s="18" t="n">
        <f aca="false">IF(ISNUMBER(T3036),T3036,0)</f>
        <v>84.5</v>
      </c>
      <c r="W3036" s="15" t="n">
        <f aca="false">IF(U3036="Yes",1,0)</f>
        <v>1</v>
      </c>
      <c r="X3036" s="15" t="str">
        <f aca="false">IF(F3036&lt;=12,"0-12 months",IF(F3036&lt;=24,"13-24 months",IF(F3036&lt;=48,"25-48 months","49-72 months")))</f>
        <v>0-12 months</v>
      </c>
      <c r="Y3036" s="15" t="str">
        <f aca="false">IF(C3036=1,"Yes","No")</f>
        <v>No</v>
      </c>
      <c r="Z3036" s="15" t="n">
        <f aca="false">COUNTIF(J3036:O3036,"Yes")</f>
        <v>1</v>
      </c>
      <c r="AA3036" s="18" t="n">
        <f aca="false">S3036*W3036</f>
        <v>84.5</v>
      </c>
      <c r="AB3036" s="15" t="n">
        <f aca="false">(P3036="Month-to-month")+(I3036="Fiber optic")+(R3036="Electronic check")+(F3036&lt;=12)+(M3036="No")+(J3036="No")</f>
        <v>6</v>
      </c>
      <c r="AC3036" s="15" t="str">
        <f aca="false">IF(AB3036&gt;=5,"High",IF(AB3036&gt;=3,"Medium","Low"))</f>
        <v>High</v>
      </c>
    </row>
    <row r="3037" customFormat="false" ht="15" hidden="false" customHeight="false" outlineLevel="0" collapsed="false">
      <c r="A3037" s="15" t="s">
        <v>3134</v>
      </c>
      <c r="B3037" s="15" t="s">
        <v>94</v>
      </c>
      <c r="C3037" s="15" t="n">
        <v>1</v>
      </c>
      <c r="D3037" s="15" t="s">
        <v>26</v>
      </c>
      <c r="E3037" s="15" t="s">
        <v>24</v>
      </c>
      <c r="F3037" s="15" t="n">
        <v>25</v>
      </c>
      <c r="G3037" s="15" t="s">
        <v>26</v>
      </c>
      <c r="H3037" s="15" t="s">
        <v>24</v>
      </c>
      <c r="I3037" s="15" t="s">
        <v>102</v>
      </c>
      <c r="J3037" s="15" t="s">
        <v>24</v>
      </c>
      <c r="K3037" s="15" t="s">
        <v>24</v>
      </c>
      <c r="L3037" s="15" t="s">
        <v>24</v>
      </c>
      <c r="M3037" s="15" t="s">
        <v>24</v>
      </c>
      <c r="N3037" s="15" t="s">
        <v>24</v>
      </c>
      <c r="O3037" s="15" t="s">
        <v>24</v>
      </c>
      <c r="P3037" s="15" t="s">
        <v>25</v>
      </c>
      <c r="Q3037" s="15" t="s">
        <v>26</v>
      </c>
      <c r="R3037" s="15" t="s">
        <v>15</v>
      </c>
      <c r="S3037" s="18" t="n">
        <v>69.3</v>
      </c>
      <c r="T3037" s="15" t="n">
        <v>1813.1</v>
      </c>
      <c r="U3037" s="15" t="s">
        <v>24</v>
      </c>
      <c r="V3037" s="18" t="n">
        <f aca="false">IF(ISNUMBER(T3037),T3037,0)</f>
        <v>1813.1</v>
      </c>
      <c r="W3037" s="15" t="n">
        <f aca="false">IF(U3037="Yes",1,0)</f>
        <v>0</v>
      </c>
      <c r="X3037" s="15" t="str">
        <f aca="false">IF(F3037&lt;=12,"0-12 months",IF(F3037&lt;=24,"13-24 months",IF(F3037&lt;=48,"25-48 months","49-72 months")))</f>
        <v>25-48 months</v>
      </c>
      <c r="Y3037" s="15" t="str">
        <f aca="false">IF(C3037=1,"Yes","No")</f>
        <v>Yes</v>
      </c>
      <c r="Z3037" s="15" t="n">
        <f aca="false">COUNTIF(J3037:O3037,"Yes")</f>
        <v>0</v>
      </c>
      <c r="AA3037" s="18" t="n">
        <f aca="false">S3037*W3037</f>
        <v>0</v>
      </c>
      <c r="AB3037" s="15" t="n">
        <f aca="false">(P3037="Month-to-month")+(I3037="Fiber optic")+(R3037="Electronic check")+(F3037&lt;=12)+(M3037="No")+(J3037="No")</f>
        <v>5</v>
      </c>
      <c r="AC3037" s="15" t="str">
        <f aca="false">IF(AB3037&gt;=5,"High",IF(AB3037&gt;=3,"Medium","Low"))</f>
        <v>High</v>
      </c>
    </row>
    <row r="3038" customFormat="false" ht="15" hidden="false" customHeight="false" outlineLevel="0" collapsed="false">
      <c r="A3038" s="15" t="s">
        <v>3135</v>
      </c>
      <c r="B3038" s="15" t="s">
        <v>98</v>
      </c>
      <c r="C3038" s="15" t="n">
        <v>0</v>
      </c>
      <c r="D3038" s="15" t="s">
        <v>24</v>
      </c>
      <c r="E3038" s="15" t="s">
        <v>24</v>
      </c>
      <c r="F3038" s="15" t="n">
        <v>67</v>
      </c>
      <c r="G3038" s="15" t="s">
        <v>24</v>
      </c>
      <c r="H3038" s="15" t="s">
        <v>95</v>
      </c>
      <c r="I3038" s="15" t="s">
        <v>96</v>
      </c>
      <c r="J3038" s="15" t="s">
        <v>26</v>
      </c>
      <c r="K3038" s="15" t="s">
        <v>24</v>
      </c>
      <c r="L3038" s="15" t="s">
        <v>26</v>
      </c>
      <c r="M3038" s="15" t="s">
        <v>26</v>
      </c>
      <c r="N3038" s="15" t="s">
        <v>26</v>
      </c>
      <c r="O3038" s="15" t="s">
        <v>24</v>
      </c>
      <c r="P3038" s="15" t="s">
        <v>27</v>
      </c>
      <c r="Q3038" s="15" t="s">
        <v>26</v>
      </c>
      <c r="R3038" s="15" t="s">
        <v>19</v>
      </c>
      <c r="S3038" s="18" t="n">
        <v>49.35</v>
      </c>
      <c r="T3038" s="15" t="n">
        <v>3321.35</v>
      </c>
      <c r="U3038" s="15" t="s">
        <v>24</v>
      </c>
      <c r="V3038" s="18" t="n">
        <f aca="false">IF(ISNUMBER(T3038),T3038,0)</f>
        <v>3321.35</v>
      </c>
      <c r="W3038" s="15" t="n">
        <f aca="false">IF(U3038="Yes",1,0)</f>
        <v>0</v>
      </c>
      <c r="X3038" s="15" t="str">
        <f aca="false">IF(F3038&lt;=12,"0-12 months",IF(F3038&lt;=24,"13-24 months",IF(F3038&lt;=48,"25-48 months","49-72 months")))</f>
        <v>49-72 months</v>
      </c>
      <c r="Y3038" s="15" t="str">
        <f aca="false">IF(C3038=1,"Yes","No")</f>
        <v>No</v>
      </c>
      <c r="Z3038" s="15" t="n">
        <f aca="false">COUNTIF(J3038:O3038,"Yes")</f>
        <v>4</v>
      </c>
      <c r="AA3038" s="18" t="n">
        <f aca="false">S3038*W3038</f>
        <v>0</v>
      </c>
      <c r="AB3038" s="15" t="n">
        <f aca="false">(P3038="Month-to-month")+(I3038="Fiber optic")+(R3038="Electronic check")+(F3038&lt;=12)+(M3038="No")+(J3038="No")</f>
        <v>0</v>
      </c>
      <c r="AC3038" s="15" t="str">
        <f aca="false">IF(AB3038&gt;=5,"High",IF(AB3038&gt;=3,"Medium","Low"))</f>
        <v>Low</v>
      </c>
    </row>
    <row r="3039" customFormat="false" ht="15" hidden="false" customHeight="false" outlineLevel="0" collapsed="false">
      <c r="A3039" s="15" t="s">
        <v>3136</v>
      </c>
      <c r="B3039" s="15" t="s">
        <v>98</v>
      </c>
      <c r="C3039" s="15" t="n">
        <v>0</v>
      </c>
      <c r="D3039" s="15" t="s">
        <v>24</v>
      </c>
      <c r="E3039" s="15" t="s">
        <v>24</v>
      </c>
      <c r="F3039" s="15" t="n">
        <v>32</v>
      </c>
      <c r="G3039" s="15" t="s">
        <v>26</v>
      </c>
      <c r="H3039" s="15" t="s">
        <v>24</v>
      </c>
      <c r="I3039" s="15" t="s">
        <v>24</v>
      </c>
      <c r="J3039" s="15" t="s">
        <v>28</v>
      </c>
      <c r="K3039" s="15" t="s">
        <v>28</v>
      </c>
      <c r="L3039" s="15" t="s">
        <v>28</v>
      </c>
      <c r="M3039" s="15" t="s">
        <v>28</v>
      </c>
      <c r="N3039" s="15" t="s">
        <v>28</v>
      </c>
      <c r="O3039" s="15" t="s">
        <v>28</v>
      </c>
      <c r="P3039" s="15" t="s">
        <v>27</v>
      </c>
      <c r="Q3039" s="15" t="s">
        <v>24</v>
      </c>
      <c r="R3039" s="15" t="s">
        <v>21</v>
      </c>
      <c r="S3039" s="18" t="n">
        <v>20.35</v>
      </c>
      <c r="T3039" s="15" t="n">
        <v>707.5</v>
      </c>
      <c r="U3039" s="15" t="s">
        <v>24</v>
      </c>
      <c r="V3039" s="18" t="n">
        <f aca="false">IF(ISNUMBER(T3039),T3039,0)</f>
        <v>707.5</v>
      </c>
      <c r="W3039" s="15" t="n">
        <f aca="false">IF(U3039="Yes",1,0)</f>
        <v>0</v>
      </c>
      <c r="X3039" s="15" t="str">
        <f aca="false">IF(F3039&lt;=12,"0-12 months",IF(F3039&lt;=24,"13-24 months",IF(F3039&lt;=48,"25-48 months","49-72 months")))</f>
        <v>25-48 months</v>
      </c>
      <c r="Y3039" s="15" t="str">
        <f aca="false">IF(C3039=1,"Yes","No")</f>
        <v>No</v>
      </c>
      <c r="Z3039" s="15" t="n">
        <f aca="false">COUNTIF(J3039:O3039,"Yes")</f>
        <v>0</v>
      </c>
      <c r="AA3039" s="18" t="n">
        <f aca="false">S3039*W3039</f>
        <v>0</v>
      </c>
      <c r="AB3039" s="15" t="n">
        <f aca="false">(P3039="Month-to-month")+(I3039="Fiber optic")+(R3039="Electronic check")+(F3039&lt;=12)+(M3039="No")+(J3039="No")</f>
        <v>0</v>
      </c>
      <c r="AC3039" s="15" t="str">
        <f aca="false">IF(AB3039&gt;=5,"High",IF(AB3039&gt;=3,"Medium","Low"))</f>
        <v>Low</v>
      </c>
    </row>
    <row r="3040" customFormat="false" ht="15" hidden="false" customHeight="false" outlineLevel="0" collapsed="false">
      <c r="A3040" s="15" t="s">
        <v>3137</v>
      </c>
      <c r="B3040" s="15" t="s">
        <v>94</v>
      </c>
      <c r="C3040" s="15" t="n">
        <v>1</v>
      </c>
      <c r="D3040" s="15" t="s">
        <v>26</v>
      </c>
      <c r="E3040" s="15" t="s">
        <v>24</v>
      </c>
      <c r="F3040" s="15" t="n">
        <v>67</v>
      </c>
      <c r="G3040" s="15" t="s">
        <v>26</v>
      </c>
      <c r="H3040" s="15" t="s">
        <v>26</v>
      </c>
      <c r="I3040" s="15" t="s">
        <v>102</v>
      </c>
      <c r="J3040" s="15" t="s">
        <v>26</v>
      </c>
      <c r="K3040" s="15" t="s">
        <v>26</v>
      </c>
      <c r="L3040" s="15" t="s">
        <v>24</v>
      </c>
      <c r="M3040" s="15" t="s">
        <v>24</v>
      </c>
      <c r="N3040" s="15" t="s">
        <v>26</v>
      </c>
      <c r="O3040" s="15" t="s">
        <v>26</v>
      </c>
      <c r="P3040" s="15" t="s">
        <v>27</v>
      </c>
      <c r="Q3040" s="15" t="s">
        <v>26</v>
      </c>
      <c r="R3040" s="15" t="s">
        <v>15</v>
      </c>
      <c r="S3040" s="18" t="n">
        <v>105.6</v>
      </c>
      <c r="T3040" s="15" t="n">
        <v>7112.15</v>
      </c>
      <c r="U3040" s="15" t="s">
        <v>24</v>
      </c>
      <c r="V3040" s="18" t="n">
        <f aca="false">IF(ISNUMBER(T3040),T3040,0)</f>
        <v>7112.15</v>
      </c>
      <c r="W3040" s="15" t="n">
        <f aca="false">IF(U3040="Yes",1,0)</f>
        <v>0</v>
      </c>
      <c r="X3040" s="15" t="str">
        <f aca="false">IF(F3040&lt;=12,"0-12 months",IF(F3040&lt;=24,"13-24 months",IF(F3040&lt;=48,"25-48 months","49-72 months")))</f>
        <v>49-72 months</v>
      </c>
      <c r="Y3040" s="15" t="str">
        <f aca="false">IF(C3040=1,"Yes","No")</f>
        <v>Yes</v>
      </c>
      <c r="Z3040" s="15" t="n">
        <f aca="false">COUNTIF(J3040:O3040,"Yes")</f>
        <v>4</v>
      </c>
      <c r="AA3040" s="18" t="n">
        <f aca="false">S3040*W3040</f>
        <v>0</v>
      </c>
      <c r="AB3040" s="15" t="n">
        <f aca="false">(P3040="Month-to-month")+(I3040="Fiber optic")+(R3040="Electronic check")+(F3040&lt;=12)+(M3040="No")+(J3040="No")</f>
        <v>3</v>
      </c>
      <c r="AC3040" s="15" t="str">
        <f aca="false">IF(AB3040&gt;=5,"High",IF(AB3040&gt;=3,"Medium","Low"))</f>
        <v>Medium</v>
      </c>
    </row>
    <row r="3041" customFormat="false" ht="15" hidden="false" customHeight="false" outlineLevel="0" collapsed="false">
      <c r="A3041" s="15" t="s">
        <v>3138</v>
      </c>
      <c r="B3041" s="15" t="s">
        <v>98</v>
      </c>
      <c r="C3041" s="15" t="n">
        <v>1</v>
      </c>
      <c r="D3041" s="15" t="s">
        <v>26</v>
      </c>
      <c r="E3041" s="15" t="s">
        <v>24</v>
      </c>
      <c r="F3041" s="15" t="n">
        <v>72</v>
      </c>
      <c r="G3041" s="15" t="s">
        <v>24</v>
      </c>
      <c r="H3041" s="15" t="s">
        <v>95</v>
      </c>
      <c r="I3041" s="15" t="s">
        <v>96</v>
      </c>
      <c r="J3041" s="15" t="s">
        <v>26</v>
      </c>
      <c r="K3041" s="15" t="s">
        <v>26</v>
      </c>
      <c r="L3041" s="15" t="s">
        <v>26</v>
      </c>
      <c r="M3041" s="15" t="s">
        <v>26</v>
      </c>
      <c r="N3041" s="15" t="s">
        <v>26</v>
      </c>
      <c r="O3041" s="15" t="s">
        <v>26</v>
      </c>
      <c r="P3041" s="15" t="s">
        <v>29</v>
      </c>
      <c r="Q3041" s="15" t="s">
        <v>26</v>
      </c>
      <c r="R3041" s="15" t="s">
        <v>21</v>
      </c>
      <c r="S3041" s="18" t="n">
        <v>64.45</v>
      </c>
      <c r="T3041" s="15" t="n">
        <v>4641.1</v>
      </c>
      <c r="U3041" s="15" t="s">
        <v>24</v>
      </c>
      <c r="V3041" s="18" t="n">
        <f aca="false">IF(ISNUMBER(T3041),T3041,0)</f>
        <v>4641.1</v>
      </c>
      <c r="W3041" s="15" t="n">
        <f aca="false">IF(U3041="Yes",1,0)</f>
        <v>0</v>
      </c>
      <c r="X3041" s="15" t="str">
        <f aca="false">IF(F3041&lt;=12,"0-12 months",IF(F3041&lt;=24,"13-24 months",IF(F3041&lt;=48,"25-48 months","49-72 months")))</f>
        <v>49-72 months</v>
      </c>
      <c r="Y3041" s="15" t="str">
        <f aca="false">IF(C3041=1,"Yes","No")</f>
        <v>Yes</v>
      </c>
      <c r="Z3041" s="15" t="n">
        <f aca="false">COUNTIF(J3041:O3041,"Yes")</f>
        <v>6</v>
      </c>
      <c r="AA3041" s="18" t="n">
        <f aca="false">S3041*W3041</f>
        <v>0</v>
      </c>
      <c r="AB3041" s="15" t="n">
        <f aca="false">(P3041="Month-to-month")+(I3041="Fiber optic")+(R3041="Electronic check")+(F3041&lt;=12)+(M3041="No")+(J3041="No")</f>
        <v>0</v>
      </c>
      <c r="AC3041" s="15" t="str">
        <f aca="false">IF(AB3041&gt;=5,"High",IF(AB3041&gt;=3,"Medium","Low"))</f>
        <v>Low</v>
      </c>
    </row>
    <row r="3042" customFormat="false" ht="15" hidden="false" customHeight="false" outlineLevel="0" collapsed="false">
      <c r="A3042" s="15" t="s">
        <v>3139</v>
      </c>
      <c r="B3042" s="15" t="s">
        <v>98</v>
      </c>
      <c r="C3042" s="15" t="n">
        <v>0</v>
      </c>
      <c r="D3042" s="15" t="s">
        <v>26</v>
      </c>
      <c r="E3042" s="15" t="s">
        <v>24</v>
      </c>
      <c r="F3042" s="15" t="n">
        <v>71</v>
      </c>
      <c r="G3042" s="15" t="s">
        <v>26</v>
      </c>
      <c r="H3042" s="15" t="s">
        <v>26</v>
      </c>
      <c r="I3042" s="15" t="s">
        <v>102</v>
      </c>
      <c r="J3042" s="15" t="s">
        <v>24</v>
      </c>
      <c r="K3042" s="15" t="s">
        <v>26</v>
      </c>
      <c r="L3042" s="15" t="s">
        <v>26</v>
      </c>
      <c r="M3042" s="15" t="s">
        <v>26</v>
      </c>
      <c r="N3042" s="15" t="s">
        <v>26</v>
      </c>
      <c r="O3042" s="15" t="s">
        <v>26</v>
      </c>
      <c r="P3042" s="15" t="s">
        <v>29</v>
      </c>
      <c r="Q3042" s="15" t="s">
        <v>26</v>
      </c>
      <c r="R3042" s="15" t="s">
        <v>21</v>
      </c>
      <c r="S3042" s="18" t="n">
        <v>108.6</v>
      </c>
      <c r="T3042" s="15" t="n">
        <v>7690.9</v>
      </c>
      <c r="U3042" s="15" t="s">
        <v>26</v>
      </c>
      <c r="V3042" s="18" t="n">
        <f aca="false">IF(ISNUMBER(T3042),T3042,0)</f>
        <v>7690.9</v>
      </c>
      <c r="W3042" s="15" t="n">
        <f aca="false">IF(U3042="Yes",1,0)</f>
        <v>1</v>
      </c>
      <c r="X3042" s="15" t="str">
        <f aca="false">IF(F3042&lt;=12,"0-12 months",IF(F3042&lt;=24,"13-24 months",IF(F3042&lt;=48,"25-48 months","49-72 months")))</f>
        <v>49-72 months</v>
      </c>
      <c r="Y3042" s="15" t="str">
        <f aca="false">IF(C3042=1,"Yes","No")</f>
        <v>No</v>
      </c>
      <c r="Z3042" s="15" t="n">
        <f aca="false">COUNTIF(J3042:O3042,"Yes")</f>
        <v>5</v>
      </c>
      <c r="AA3042" s="18" t="n">
        <f aca="false">S3042*W3042</f>
        <v>108.6</v>
      </c>
      <c r="AB3042" s="15" t="n">
        <f aca="false">(P3042="Month-to-month")+(I3042="Fiber optic")+(R3042="Electronic check")+(F3042&lt;=12)+(M3042="No")+(J3042="No")</f>
        <v>2</v>
      </c>
      <c r="AC3042" s="15" t="str">
        <f aca="false">IF(AB3042&gt;=5,"High",IF(AB3042&gt;=3,"Medium","Low"))</f>
        <v>Low</v>
      </c>
    </row>
    <row r="3043" customFormat="false" ht="15" hidden="false" customHeight="false" outlineLevel="0" collapsed="false">
      <c r="A3043" s="15" t="s">
        <v>3140</v>
      </c>
      <c r="B3043" s="15" t="s">
        <v>98</v>
      </c>
      <c r="C3043" s="15" t="n">
        <v>0</v>
      </c>
      <c r="D3043" s="15" t="s">
        <v>24</v>
      </c>
      <c r="E3043" s="15" t="s">
        <v>26</v>
      </c>
      <c r="F3043" s="15" t="n">
        <v>1</v>
      </c>
      <c r="G3043" s="15" t="s">
        <v>26</v>
      </c>
      <c r="H3043" s="15" t="s">
        <v>24</v>
      </c>
      <c r="I3043" s="15" t="s">
        <v>96</v>
      </c>
      <c r="J3043" s="15" t="s">
        <v>24</v>
      </c>
      <c r="K3043" s="15" t="s">
        <v>26</v>
      </c>
      <c r="L3043" s="15" t="s">
        <v>24</v>
      </c>
      <c r="M3043" s="15" t="s">
        <v>24</v>
      </c>
      <c r="N3043" s="15" t="s">
        <v>24</v>
      </c>
      <c r="O3043" s="15" t="s">
        <v>24</v>
      </c>
      <c r="P3043" s="15" t="s">
        <v>25</v>
      </c>
      <c r="Q3043" s="15" t="s">
        <v>26</v>
      </c>
      <c r="R3043" s="15" t="s">
        <v>15</v>
      </c>
      <c r="S3043" s="18" t="n">
        <v>49.9</v>
      </c>
      <c r="T3043" s="15" t="n">
        <v>49.9</v>
      </c>
      <c r="U3043" s="15" t="s">
        <v>24</v>
      </c>
      <c r="V3043" s="18" t="n">
        <f aca="false">IF(ISNUMBER(T3043),T3043,0)</f>
        <v>49.9</v>
      </c>
      <c r="W3043" s="15" t="n">
        <f aca="false">IF(U3043="Yes",1,0)</f>
        <v>0</v>
      </c>
      <c r="X3043" s="15" t="str">
        <f aca="false">IF(F3043&lt;=12,"0-12 months",IF(F3043&lt;=24,"13-24 months",IF(F3043&lt;=48,"25-48 months","49-72 months")))</f>
        <v>0-12 months</v>
      </c>
      <c r="Y3043" s="15" t="str">
        <f aca="false">IF(C3043=1,"Yes","No")</f>
        <v>No</v>
      </c>
      <c r="Z3043" s="15" t="n">
        <f aca="false">COUNTIF(J3043:O3043,"Yes")</f>
        <v>1</v>
      </c>
      <c r="AA3043" s="18" t="n">
        <f aca="false">S3043*W3043</f>
        <v>0</v>
      </c>
      <c r="AB3043" s="15" t="n">
        <f aca="false">(P3043="Month-to-month")+(I3043="Fiber optic")+(R3043="Electronic check")+(F3043&lt;=12)+(M3043="No")+(J3043="No")</f>
        <v>5</v>
      </c>
      <c r="AC3043" s="15" t="str">
        <f aca="false">IF(AB3043&gt;=5,"High",IF(AB3043&gt;=3,"Medium","Low"))</f>
        <v>High</v>
      </c>
    </row>
    <row r="3044" customFormat="false" ht="15" hidden="false" customHeight="false" outlineLevel="0" collapsed="false">
      <c r="A3044" s="15" t="s">
        <v>3141</v>
      </c>
      <c r="B3044" s="15" t="s">
        <v>98</v>
      </c>
      <c r="C3044" s="15" t="n">
        <v>0</v>
      </c>
      <c r="D3044" s="15" t="s">
        <v>24</v>
      </c>
      <c r="E3044" s="15" t="s">
        <v>24</v>
      </c>
      <c r="F3044" s="15" t="n">
        <v>46</v>
      </c>
      <c r="G3044" s="15" t="s">
        <v>24</v>
      </c>
      <c r="H3044" s="15" t="s">
        <v>95</v>
      </c>
      <c r="I3044" s="15" t="s">
        <v>96</v>
      </c>
      <c r="J3044" s="15" t="s">
        <v>24</v>
      </c>
      <c r="K3044" s="15" t="s">
        <v>26</v>
      </c>
      <c r="L3044" s="15" t="s">
        <v>24</v>
      </c>
      <c r="M3044" s="15" t="s">
        <v>24</v>
      </c>
      <c r="N3044" s="15" t="s">
        <v>24</v>
      </c>
      <c r="O3044" s="15" t="s">
        <v>24</v>
      </c>
      <c r="P3044" s="15" t="s">
        <v>25</v>
      </c>
      <c r="Q3044" s="15" t="s">
        <v>24</v>
      </c>
      <c r="R3044" s="15" t="s">
        <v>19</v>
      </c>
      <c r="S3044" s="18" t="n">
        <v>30.3</v>
      </c>
      <c r="T3044" s="15" t="n">
        <v>1380.1</v>
      </c>
      <c r="U3044" s="15" t="s">
        <v>26</v>
      </c>
      <c r="V3044" s="18" t="n">
        <f aca="false">IF(ISNUMBER(T3044),T3044,0)</f>
        <v>1380.1</v>
      </c>
      <c r="W3044" s="15" t="n">
        <f aca="false">IF(U3044="Yes",1,0)</f>
        <v>1</v>
      </c>
      <c r="X3044" s="15" t="str">
        <f aca="false">IF(F3044&lt;=12,"0-12 months",IF(F3044&lt;=24,"13-24 months",IF(F3044&lt;=48,"25-48 months","49-72 months")))</f>
        <v>25-48 months</v>
      </c>
      <c r="Y3044" s="15" t="str">
        <f aca="false">IF(C3044=1,"Yes","No")</f>
        <v>No</v>
      </c>
      <c r="Z3044" s="15" t="n">
        <f aca="false">COUNTIF(J3044:O3044,"Yes")</f>
        <v>1</v>
      </c>
      <c r="AA3044" s="18" t="n">
        <f aca="false">S3044*W3044</f>
        <v>30.3</v>
      </c>
      <c r="AB3044" s="15" t="n">
        <f aca="false">(P3044="Month-to-month")+(I3044="Fiber optic")+(R3044="Electronic check")+(F3044&lt;=12)+(M3044="No")+(J3044="No")</f>
        <v>3</v>
      </c>
      <c r="AC3044" s="15" t="str">
        <f aca="false">IF(AB3044&gt;=5,"High",IF(AB3044&gt;=3,"Medium","Low"))</f>
        <v>Medium</v>
      </c>
    </row>
    <row r="3045" customFormat="false" ht="15" hidden="false" customHeight="false" outlineLevel="0" collapsed="false">
      <c r="A3045" s="15" t="s">
        <v>3142</v>
      </c>
      <c r="B3045" s="15" t="s">
        <v>94</v>
      </c>
      <c r="C3045" s="15" t="n">
        <v>1</v>
      </c>
      <c r="D3045" s="15" t="s">
        <v>24</v>
      </c>
      <c r="E3045" s="15" t="s">
        <v>24</v>
      </c>
      <c r="F3045" s="15" t="n">
        <v>2</v>
      </c>
      <c r="G3045" s="15" t="s">
        <v>24</v>
      </c>
      <c r="H3045" s="15" t="s">
        <v>95</v>
      </c>
      <c r="I3045" s="15" t="s">
        <v>96</v>
      </c>
      <c r="J3045" s="15" t="s">
        <v>24</v>
      </c>
      <c r="K3045" s="15" t="s">
        <v>24</v>
      </c>
      <c r="L3045" s="15" t="s">
        <v>26</v>
      </c>
      <c r="M3045" s="15" t="s">
        <v>24</v>
      </c>
      <c r="N3045" s="15" t="s">
        <v>24</v>
      </c>
      <c r="O3045" s="15" t="s">
        <v>24</v>
      </c>
      <c r="P3045" s="15" t="s">
        <v>25</v>
      </c>
      <c r="Q3045" s="15" t="s">
        <v>26</v>
      </c>
      <c r="R3045" s="15" t="s">
        <v>15</v>
      </c>
      <c r="S3045" s="18" t="n">
        <v>30.4</v>
      </c>
      <c r="T3045" s="15" t="n">
        <v>78.65</v>
      </c>
      <c r="U3045" s="15" t="s">
        <v>26</v>
      </c>
      <c r="V3045" s="18" t="n">
        <f aca="false">IF(ISNUMBER(T3045),T3045,0)</f>
        <v>78.65</v>
      </c>
      <c r="W3045" s="15" t="n">
        <f aca="false">IF(U3045="Yes",1,0)</f>
        <v>1</v>
      </c>
      <c r="X3045" s="15" t="str">
        <f aca="false">IF(F3045&lt;=12,"0-12 months",IF(F3045&lt;=24,"13-24 months",IF(F3045&lt;=48,"25-48 months","49-72 months")))</f>
        <v>0-12 months</v>
      </c>
      <c r="Y3045" s="15" t="str">
        <f aca="false">IF(C3045=1,"Yes","No")</f>
        <v>Yes</v>
      </c>
      <c r="Z3045" s="15" t="n">
        <f aca="false">COUNTIF(J3045:O3045,"Yes")</f>
        <v>1</v>
      </c>
      <c r="AA3045" s="18" t="n">
        <f aca="false">S3045*W3045</f>
        <v>30.4</v>
      </c>
      <c r="AB3045" s="15" t="n">
        <f aca="false">(P3045="Month-to-month")+(I3045="Fiber optic")+(R3045="Electronic check")+(F3045&lt;=12)+(M3045="No")+(J3045="No")</f>
        <v>5</v>
      </c>
      <c r="AC3045" s="15" t="str">
        <f aca="false">IF(AB3045&gt;=5,"High",IF(AB3045&gt;=3,"Medium","Low"))</f>
        <v>High</v>
      </c>
    </row>
    <row r="3046" customFormat="false" ht="15" hidden="false" customHeight="false" outlineLevel="0" collapsed="false">
      <c r="A3046" s="15" t="s">
        <v>3143</v>
      </c>
      <c r="B3046" s="15" t="s">
        <v>94</v>
      </c>
      <c r="C3046" s="15" t="n">
        <v>0</v>
      </c>
      <c r="D3046" s="15" t="s">
        <v>24</v>
      </c>
      <c r="E3046" s="15" t="s">
        <v>24</v>
      </c>
      <c r="F3046" s="15" t="n">
        <v>1</v>
      </c>
      <c r="G3046" s="15" t="s">
        <v>26</v>
      </c>
      <c r="H3046" s="15" t="s">
        <v>24</v>
      </c>
      <c r="I3046" s="15" t="s">
        <v>96</v>
      </c>
      <c r="J3046" s="15" t="s">
        <v>24</v>
      </c>
      <c r="K3046" s="15" t="s">
        <v>24</v>
      </c>
      <c r="L3046" s="15" t="s">
        <v>24</v>
      </c>
      <c r="M3046" s="15" t="s">
        <v>24</v>
      </c>
      <c r="N3046" s="15" t="s">
        <v>24</v>
      </c>
      <c r="O3046" s="15" t="s">
        <v>24</v>
      </c>
      <c r="P3046" s="15" t="s">
        <v>25</v>
      </c>
      <c r="Q3046" s="15" t="s">
        <v>26</v>
      </c>
      <c r="R3046" s="15" t="s">
        <v>17</v>
      </c>
      <c r="S3046" s="18" t="n">
        <v>45.4</v>
      </c>
      <c r="T3046" s="15" t="n">
        <v>45.4</v>
      </c>
      <c r="U3046" s="15" t="s">
        <v>26</v>
      </c>
      <c r="V3046" s="18" t="n">
        <f aca="false">IF(ISNUMBER(T3046),T3046,0)</f>
        <v>45.4</v>
      </c>
      <c r="W3046" s="15" t="n">
        <f aca="false">IF(U3046="Yes",1,0)</f>
        <v>1</v>
      </c>
      <c r="X3046" s="15" t="str">
        <f aca="false">IF(F3046&lt;=12,"0-12 months",IF(F3046&lt;=24,"13-24 months",IF(F3046&lt;=48,"25-48 months","49-72 months")))</f>
        <v>0-12 months</v>
      </c>
      <c r="Y3046" s="15" t="str">
        <f aca="false">IF(C3046=1,"Yes","No")</f>
        <v>No</v>
      </c>
      <c r="Z3046" s="15" t="n">
        <f aca="false">COUNTIF(J3046:O3046,"Yes")</f>
        <v>0</v>
      </c>
      <c r="AA3046" s="18" t="n">
        <f aca="false">S3046*W3046</f>
        <v>45.4</v>
      </c>
      <c r="AB3046" s="15" t="n">
        <f aca="false">(P3046="Month-to-month")+(I3046="Fiber optic")+(R3046="Electronic check")+(F3046&lt;=12)+(M3046="No")+(J3046="No")</f>
        <v>4</v>
      </c>
      <c r="AC3046" s="15" t="str">
        <f aca="false">IF(AB3046&gt;=5,"High",IF(AB3046&gt;=3,"Medium","Low"))</f>
        <v>Medium</v>
      </c>
    </row>
    <row r="3047" customFormat="false" ht="15" hidden="false" customHeight="false" outlineLevel="0" collapsed="false">
      <c r="A3047" s="15" t="s">
        <v>3144</v>
      </c>
      <c r="B3047" s="15" t="s">
        <v>94</v>
      </c>
      <c r="C3047" s="15" t="n">
        <v>0</v>
      </c>
      <c r="D3047" s="15" t="s">
        <v>26</v>
      </c>
      <c r="E3047" s="15" t="s">
        <v>24</v>
      </c>
      <c r="F3047" s="15" t="n">
        <v>48</v>
      </c>
      <c r="G3047" s="15" t="s">
        <v>26</v>
      </c>
      <c r="H3047" s="15" t="s">
        <v>24</v>
      </c>
      <c r="I3047" s="15" t="s">
        <v>96</v>
      </c>
      <c r="J3047" s="15" t="s">
        <v>24</v>
      </c>
      <c r="K3047" s="15" t="s">
        <v>26</v>
      </c>
      <c r="L3047" s="15" t="s">
        <v>26</v>
      </c>
      <c r="M3047" s="15" t="s">
        <v>24</v>
      </c>
      <c r="N3047" s="15" t="s">
        <v>24</v>
      </c>
      <c r="O3047" s="15" t="s">
        <v>26</v>
      </c>
      <c r="P3047" s="15" t="s">
        <v>27</v>
      </c>
      <c r="Q3047" s="15" t="s">
        <v>26</v>
      </c>
      <c r="R3047" s="15" t="s">
        <v>15</v>
      </c>
      <c r="S3047" s="18" t="n">
        <v>65.65</v>
      </c>
      <c r="T3047" s="15" t="n">
        <v>3094.65</v>
      </c>
      <c r="U3047" s="15" t="s">
        <v>24</v>
      </c>
      <c r="V3047" s="18" t="n">
        <f aca="false">IF(ISNUMBER(T3047),T3047,0)</f>
        <v>3094.65</v>
      </c>
      <c r="W3047" s="15" t="n">
        <f aca="false">IF(U3047="Yes",1,0)</f>
        <v>0</v>
      </c>
      <c r="X3047" s="15" t="str">
        <f aca="false">IF(F3047&lt;=12,"0-12 months",IF(F3047&lt;=24,"13-24 months",IF(F3047&lt;=48,"25-48 months","49-72 months")))</f>
        <v>25-48 months</v>
      </c>
      <c r="Y3047" s="15" t="str">
        <f aca="false">IF(C3047=1,"Yes","No")</f>
        <v>No</v>
      </c>
      <c r="Z3047" s="15" t="n">
        <f aca="false">COUNTIF(J3047:O3047,"Yes")</f>
        <v>3</v>
      </c>
      <c r="AA3047" s="18" t="n">
        <f aca="false">S3047*W3047</f>
        <v>0</v>
      </c>
      <c r="AB3047" s="15" t="n">
        <f aca="false">(P3047="Month-to-month")+(I3047="Fiber optic")+(R3047="Electronic check")+(F3047&lt;=12)+(M3047="No")+(J3047="No")</f>
        <v>3</v>
      </c>
      <c r="AC3047" s="15" t="str">
        <f aca="false">IF(AB3047&gt;=5,"High",IF(AB3047&gt;=3,"Medium","Low"))</f>
        <v>Medium</v>
      </c>
    </row>
    <row r="3048" customFormat="false" ht="15" hidden="false" customHeight="false" outlineLevel="0" collapsed="false">
      <c r="A3048" s="15" t="s">
        <v>3145</v>
      </c>
      <c r="B3048" s="15" t="s">
        <v>94</v>
      </c>
      <c r="C3048" s="15" t="n">
        <v>0</v>
      </c>
      <c r="D3048" s="15" t="s">
        <v>26</v>
      </c>
      <c r="E3048" s="15" t="s">
        <v>24</v>
      </c>
      <c r="F3048" s="15" t="n">
        <v>61</v>
      </c>
      <c r="G3048" s="15" t="s">
        <v>26</v>
      </c>
      <c r="H3048" s="15" t="s">
        <v>26</v>
      </c>
      <c r="I3048" s="15" t="s">
        <v>102</v>
      </c>
      <c r="J3048" s="15" t="s">
        <v>24</v>
      </c>
      <c r="K3048" s="15" t="s">
        <v>24</v>
      </c>
      <c r="L3048" s="15" t="s">
        <v>26</v>
      </c>
      <c r="M3048" s="15" t="s">
        <v>26</v>
      </c>
      <c r="N3048" s="15" t="s">
        <v>26</v>
      </c>
      <c r="O3048" s="15" t="s">
        <v>26</v>
      </c>
      <c r="P3048" s="15" t="s">
        <v>27</v>
      </c>
      <c r="Q3048" s="15" t="s">
        <v>26</v>
      </c>
      <c r="R3048" s="15" t="s">
        <v>19</v>
      </c>
      <c r="S3048" s="18" t="n">
        <v>103.3</v>
      </c>
      <c r="T3048" s="15" t="n">
        <v>6518.35</v>
      </c>
      <c r="U3048" s="15" t="s">
        <v>24</v>
      </c>
      <c r="V3048" s="18" t="n">
        <f aca="false">IF(ISNUMBER(T3048),T3048,0)</f>
        <v>6518.35</v>
      </c>
      <c r="W3048" s="15" t="n">
        <f aca="false">IF(U3048="Yes",1,0)</f>
        <v>0</v>
      </c>
      <c r="X3048" s="15" t="str">
        <f aca="false">IF(F3048&lt;=12,"0-12 months",IF(F3048&lt;=24,"13-24 months",IF(F3048&lt;=48,"25-48 months","49-72 months")))</f>
        <v>49-72 months</v>
      </c>
      <c r="Y3048" s="15" t="str">
        <f aca="false">IF(C3048=1,"Yes","No")</f>
        <v>No</v>
      </c>
      <c r="Z3048" s="15" t="n">
        <f aca="false">COUNTIF(J3048:O3048,"Yes")</f>
        <v>4</v>
      </c>
      <c r="AA3048" s="18" t="n">
        <f aca="false">S3048*W3048</f>
        <v>0</v>
      </c>
      <c r="AB3048" s="15" t="n">
        <f aca="false">(P3048="Month-to-month")+(I3048="Fiber optic")+(R3048="Electronic check")+(F3048&lt;=12)+(M3048="No")+(J3048="No")</f>
        <v>2</v>
      </c>
      <c r="AC3048" s="15" t="str">
        <f aca="false">IF(AB3048&gt;=5,"High",IF(AB3048&gt;=3,"Medium","Low"))</f>
        <v>Low</v>
      </c>
    </row>
    <row r="3049" customFormat="false" ht="15" hidden="false" customHeight="false" outlineLevel="0" collapsed="false">
      <c r="A3049" s="15" t="s">
        <v>3146</v>
      </c>
      <c r="B3049" s="15" t="s">
        <v>94</v>
      </c>
      <c r="C3049" s="15" t="n">
        <v>0</v>
      </c>
      <c r="D3049" s="15" t="s">
        <v>26</v>
      </c>
      <c r="E3049" s="15" t="s">
        <v>24</v>
      </c>
      <c r="F3049" s="15" t="n">
        <v>32</v>
      </c>
      <c r="G3049" s="15" t="s">
        <v>26</v>
      </c>
      <c r="H3049" s="15" t="s">
        <v>24</v>
      </c>
      <c r="I3049" s="15" t="s">
        <v>102</v>
      </c>
      <c r="J3049" s="15" t="s">
        <v>24</v>
      </c>
      <c r="K3049" s="15" t="s">
        <v>26</v>
      </c>
      <c r="L3049" s="15" t="s">
        <v>24</v>
      </c>
      <c r="M3049" s="15" t="s">
        <v>24</v>
      </c>
      <c r="N3049" s="15" t="s">
        <v>24</v>
      </c>
      <c r="O3049" s="15" t="s">
        <v>26</v>
      </c>
      <c r="P3049" s="15" t="s">
        <v>25</v>
      </c>
      <c r="Q3049" s="15" t="s">
        <v>24</v>
      </c>
      <c r="R3049" s="15" t="s">
        <v>19</v>
      </c>
      <c r="S3049" s="18" t="n">
        <v>84.15</v>
      </c>
      <c r="T3049" s="15" t="n">
        <v>2585.95</v>
      </c>
      <c r="U3049" s="15" t="s">
        <v>26</v>
      </c>
      <c r="V3049" s="18" t="n">
        <f aca="false">IF(ISNUMBER(T3049),T3049,0)</f>
        <v>2585.95</v>
      </c>
      <c r="W3049" s="15" t="n">
        <f aca="false">IF(U3049="Yes",1,0)</f>
        <v>1</v>
      </c>
      <c r="X3049" s="15" t="str">
        <f aca="false">IF(F3049&lt;=12,"0-12 months",IF(F3049&lt;=24,"13-24 months",IF(F3049&lt;=48,"25-48 months","49-72 months")))</f>
        <v>25-48 months</v>
      </c>
      <c r="Y3049" s="15" t="str">
        <f aca="false">IF(C3049=1,"Yes","No")</f>
        <v>No</v>
      </c>
      <c r="Z3049" s="15" t="n">
        <f aca="false">COUNTIF(J3049:O3049,"Yes")</f>
        <v>2</v>
      </c>
      <c r="AA3049" s="18" t="n">
        <f aca="false">S3049*W3049</f>
        <v>84.15</v>
      </c>
      <c r="AB3049" s="15" t="n">
        <f aca="false">(P3049="Month-to-month")+(I3049="Fiber optic")+(R3049="Electronic check")+(F3049&lt;=12)+(M3049="No")+(J3049="No")</f>
        <v>4</v>
      </c>
      <c r="AC3049" s="15" t="str">
        <f aca="false">IF(AB3049&gt;=5,"High",IF(AB3049&gt;=3,"Medium","Low"))</f>
        <v>Medium</v>
      </c>
    </row>
    <row r="3050" customFormat="false" ht="15" hidden="false" customHeight="false" outlineLevel="0" collapsed="false">
      <c r="A3050" s="15" t="s">
        <v>3147</v>
      </c>
      <c r="B3050" s="15" t="s">
        <v>94</v>
      </c>
      <c r="C3050" s="15" t="n">
        <v>0</v>
      </c>
      <c r="D3050" s="15" t="s">
        <v>24</v>
      </c>
      <c r="E3050" s="15" t="s">
        <v>24</v>
      </c>
      <c r="F3050" s="15" t="n">
        <v>2</v>
      </c>
      <c r="G3050" s="15" t="s">
        <v>26</v>
      </c>
      <c r="H3050" s="15" t="s">
        <v>24</v>
      </c>
      <c r="I3050" s="15" t="s">
        <v>96</v>
      </c>
      <c r="J3050" s="15" t="s">
        <v>24</v>
      </c>
      <c r="K3050" s="15" t="s">
        <v>24</v>
      </c>
      <c r="L3050" s="15" t="s">
        <v>24</v>
      </c>
      <c r="M3050" s="15" t="s">
        <v>24</v>
      </c>
      <c r="N3050" s="15" t="s">
        <v>24</v>
      </c>
      <c r="O3050" s="15" t="s">
        <v>24</v>
      </c>
      <c r="P3050" s="15" t="s">
        <v>25</v>
      </c>
      <c r="Q3050" s="15" t="s">
        <v>24</v>
      </c>
      <c r="R3050" s="15" t="s">
        <v>15</v>
      </c>
      <c r="S3050" s="18" t="n">
        <v>44.45</v>
      </c>
      <c r="T3050" s="15" t="n">
        <v>82.7</v>
      </c>
      <c r="U3050" s="15" t="s">
        <v>24</v>
      </c>
      <c r="V3050" s="18" t="n">
        <f aca="false">IF(ISNUMBER(T3050),T3050,0)</f>
        <v>82.7</v>
      </c>
      <c r="W3050" s="15" t="n">
        <f aca="false">IF(U3050="Yes",1,0)</f>
        <v>0</v>
      </c>
      <c r="X3050" s="15" t="str">
        <f aca="false">IF(F3050&lt;=12,"0-12 months",IF(F3050&lt;=24,"13-24 months",IF(F3050&lt;=48,"25-48 months","49-72 months")))</f>
        <v>0-12 months</v>
      </c>
      <c r="Y3050" s="15" t="str">
        <f aca="false">IF(C3050=1,"Yes","No")</f>
        <v>No</v>
      </c>
      <c r="Z3050" s="15" t="n">
        <f aca="false">COUNTIF(J3050:O3050,"Yes")</f>
        <v>0</v>
      </c>
      <c r="AA3050" s="18" t="n">
        <f aca="false">S3050*W3050</f>
        <v>0</v>
      </c>
      <c r="AB3050" s="15" t="n">
        <f aca="false">(P3050="Month-to-month")+(I3050="Fiber optic")+(R3050="Electronic check")+(F3050&lt;=12)+(M3050="No")+(J3050="No")</f>
        <v>5</v>
      </c>
      <c r="AC3050" s="15" t="str">
        <f aca="false">IF(AB3050&gt;=5,"High",IF(AB3050&gt;=3,"Medium","Low"))</f>
        <v>High</v>
      </c>
    </row>
    <row r="3051" customFormat="false" ht="15" hidden="false" customHeight="false" outlineLevel="0" collapsed="false">
      <c r="A3051" s="15" t="s">
        <v>3148</v>
      </c>
      <c r="B3051" s="15" t="s">
        <v>94</v>
      </c>
      <c r="C3051" s="15" t="n">
        <v>0</v>
      </c>
      <c r="D3051" s="15" t="s">
        <v>24</v>
      </c>
      <c r="E3051" s="15" t="s">
        <v>24</v>
      </c>
      <c r="F3051" s="15" t="n">
        <v>3</v>
      </c>
      <c r="G3051" s="15" t="s">
        <v>26</v>
      </c>
      <c r="H3051" s="15" t="s">
        <v>24</v>
      </c>
      <c r="I3051" s="15" t="s">
        <v>24</v>
      </c>
      <c r="J3051" s="15" t="s">
        <v>28</v>
      </c>
      <c r="K3051" s="15" t="s">
        <v>28</v>
      </c>
      <c r="L3051" s="15" t="s">
        <v>28</v>
      </c>
      <c r="M3051" s="15" t="s">
        <v>28</v>
      </c>
      <c r="N3051" s="15" t="s">
        <v>28</v>
      </c>
      <c r="O3051" s="15" t="s">
        <v>28</v>
      </c>
      <c r="P3051" s="15" t="s">
        <v>25</v>
      </c>
      <c r="Q3051" s="15" t="s">
        <v>24</v>
      </c>
      <c r="R3051" s="15" t="s">
        <v>15</v>
      </c>
      <c r="S3051" s="18" t="n">
        <v>19.75</v>
      </c>
      <c r="T3051" s="15" t="n">
        <v>58.85</v>
      </c>
      <c r="U3051" s="15" t="s">
        <v>26</v>
      </c>
      <c r="V3051" s="18" t="n">
        <f aca="false">IF(ISNUMBER(T3051),T3051,0)</f>
        <v>58.85</v>
      </c>
      <c r="W3051" s="15" t="n">
        <f aca="false">IF(U3051="Yes",1,0)</f>
        <v>1</v>
      </c>
      <c r="X3051" s="15" t="str">
        <f aca="false">IF(F3051&lt;=12,"0-12 months",IF(F3051&lt;=24,"13-24 months",IF(F3051&lt;=48,"25-48 months","49-72 months")))</f>
        <v>0-12 months</v>
      </c>
      <c r="Y3051" s="15" t="str">
        <f aca="false">IF(C3051=1,"Yes","No")</f>
        <v>No</v>
      </c>
      <c r="Z3051" s="15" t="n">
        <f aca="false">COUNTIF(J3051:O3051,"Yes")</f>
        <v>0</v>
      </c>
      <c r="AA3051" s="18" t="n">
        <f aca="false">S3051*W3051</f>
        <v>19.75</v>
      </c>
      <c r="AB3051" s="15" t="n">
        <f aca="false">(P3051="Month-to-month")+(I3051="Fiber optic")+(R3051="Electronic check")+(F3051&lt;=12)+(M3051="No")+(J3051="No")</f>
        <v>3</v>
      </c>
      <c r="AC3051" s="15" t="str">
        <f aca="false">IF(AB3051&gt;=5,"High",IF(AB3051&gt;=3,"Medium","Low"))</f>
        <v>Medium</v>
      </c>
    </row>
    <row r="3052" customFormat="false" ht="15" hidden="false" customHeight="false" outlineLevel="0" collapsed="false">
      <c r="A3052" s="15" t="s">
        <v>3149</v>
      </c>
      <c r="B3052" s="15" t="s">
        <v>94</v>
      </c>
      <c r="C3052" s="15" t="n">
        <v>0</v>
      </c>
      <c r="D3052" s="15" t="s">
        <v>24</v>
      </c>
      <c r="E3052" s="15" t="s">
        <v>24</v>
      </c>
      <c r="F3052" s="15" t="n">
        <v>5</v>
      </c>
      <c r="G3052" s="15" t="s">
        <v>26</v>
      </c>
      <c r="H3052" s="15" t="s">
        <v>24</v>
      </c>
      <c r="I3052" s="15" t="s">
        <v>102</v>
      </c>
      <c r="J3052" s="15" t="s">
        <v>24</v>
      </c>
      <c r="K3052" s="15" t="s">
        <v>24</v>
      </c>
      <c r="L3052" s="15" t="s">
        <v>24</v>
      </c>
      <c r="M3052" s="15" t="s">
        <v>26</v>
      </c>
      <c r="N3052" s="15" t="s">
        <v>24</v>
      </c>
      <c r="O3052" s="15" t="s">
        <v>26</v>
      </c>
      <c r="P3052" s="15" t="s">
        <v>25</v>
      </c>
      <c r="Q3052" s="15" t="s">
        <v>26</v>
      </c>
      <c r="R3052" s="15" t="s">
        <v>21</v>
      </c>
      <c r="S3052" s="18" t="n">
        <v>85.4</v>
      </c>
      <c r="T3052" s="15" t="n">
        <v>425.9</v>
      </c>
      <c r="U3052" s="15" t="s">
        <v>26</v>
      </c>
      <c r="V3052" s="18" t="n">
        <f aca="false">IF(ISNUMBER(T3052),T3052,0)</f>
        <v>425.9</v>
      </c>
      <c r="W3052" s="15" t="n">
        <f aca="false">IF(U3052="Yes",1,0)</f>
        <v>1</v>
      </c>
      <c r="X3052" s="15" t="str">
        <f aca="false">IF(F3052&lt;=12,"0-12 months",IF(F3052&lt;=24,"13-24 months",IF(F3052&lt;=48,"25-48 months","49-72 months")))</f>
        <v>0-12 months</v>
      </c>
      <c r="Y3052" s="15" t="str">
        <f aca="false">IF(C3052=1,"Yes","No")</f>
        <v>No</v>
      </c>
      <c r="Z3052" s="15" t="n">
        <f aca="false">COUNTIF(J3052:O3052,"Yes")</f>
        <v>2</v>
      </c>
      <c r="AA3052" s="18" t="n">
        <f aca="false">S3052*W3052</f>
        <v>85.4</v>
      </c>
      <c r="AB3052" s="15" t="n">
        <f aca="false">(P3052="Month-to-month")+(I3052="Fiber optic")+(R3052="Electronic check")+(F3052&lt;=12)+(M3052="No")+(J3052="No")</f>
        <v>4</v>
      </c>
      <c r="AC3052" s="15" t="str">
        <f aca="false">IF(AB3052&gt;=5,"High",IF(AB3052&gt;=3,"Medium","Low"))</f>
        <v>Medium</v>
      </c>
    </row>
    <row r="3053" customFormat="false" ht="15" hidden="false" customHeight="false" outlineLevel="0" collapsed="false">
      <c r="A3053" s="15" t="s">
        <v>3150</v>
      </c>
      <c r="B3053" s="15" t="s">
        <v>94</v>
      </c>
      <c r="C3053" s="15" t="n">
        <v>0</v>
      </c>
      <c r="D3053" s="15" t="s">
        <v>26</v>
      </c>
      <c r="E3053" s="15" t="s">
        <v>26</v>
      </c>
      <c r="F3053" s="15" t="n">
        <v>71</v>
      </c>
      <c r="G3053" s="15" t="s">
        <v>26</v>
      </c>
      <c r="H3053" s="15" t="s">
        <v>26</v>
      </c>
      <c r="I3053" s="15" t="s">
        <v>96</v>
      </c>
      <c r="J3053" s="15" t="s">
        <v>26</v>
      </c>
      <c r="K3053" s="15" t="s">
        <v>26</v>
      </c>
      <c r="L3053" s="15" t="s">
        <v>26</v>
      </c>
      <c r="M3053" s="15" t="s">
        <v>26</v>
      </c>
      <c r="N3053" s="15" t="s">
        <v>26</v>
      </c>
      <c r="O3053" s="15" t="s">
        <v>26</v>
      </c>
      <c r="P3053" s="15" t="s">
        <v>29</v>
      </c>
      <c r="Q3053" s="15" t="s">
        <v>24</v>
      </c>
      <c r="R3053" s="15" t="s">
        <v>19</v>
      </c>
      <c r="S3053" s="18" t="n">
        <v>89.9</v>
      </c>
      <c r="T3053" s="15" t="n">
        <v>6342.7</v>
      </c>
      <c r="U3053" s="15" t="s">
        <v>24</v>
      </c>
      <c r="V3053" s="18" t="n">
        <f aca="false">IF(ISNUMBER(T3053),T3053,0)</f>
        <v>6342.7</v>
      </c>
      <c r="W3053" s="15" t="n">
        <f aca="false">IF(U3053="Yes",1,0)</f>
        <v>0</v>
      </c>
      <c r="X3053" s="15" t="str">
        <f aca="false">IF(F3053&lt;=12,"0-12 months",IF(F3053&lt;=24,"13-24 months",IF(F3053&lt;=48,"25-48 months","49-72 months")))</f>
        <v>49-72 months</v>
      </c>
      <c r="Y3053" s="15" t="str">
        <f aca="false">IF(C3053=1,"Yes","No")</f>
        <v>No</v>
      </c>
      <c r="Z3053" s="15" t="n">
        <f aca="false">COUNTIF(J3053:O3053,"Yes")</f>
        <v>6</v>
      </c>
      <c r="AA3053" s="18" t="n">
        <f aca="false">S3053*W3053</f>
        <v>0</v>
      </c>
      <c r="AB3053" s="15" t="n">
        <f aca="false">(P3053="Month-to-month")+(I3053="Fiber optic")+(R3053="Electronic check")+(F3053&lt;=12)+(M3053="No")+(J3053="No")</f>
        <v>0</v>
      </c>
      <c r="AC3053" s="15" t="str">
        <f aca="false">IF(AB3053&gt;=5,"High",IF(AB3053&gt;=3,"Medium","Low"))</f>
        <v>Low</v>
      </c>
    </row>
    <row r="3054" customFormat="false" ht="15" hidden="false" customHeight="false" outlineLevel="0" collapsed="false">
      <c r="A3054" s="15" t="s">
        <v>3151</v>
      </c>
      <c r="B3054" s="15" t="s">
        <v>98</v>
      </c>
      <c r="C3054" s="15" t="n">
        <v>0</v>
      </c>
      <c r="D3054" s="15" t="s">
        <v>26</v>
      </c>
      <c r="E3054" s="15" t="s">
        <v>24</v>
      </c>
      <c r="F3054" s="15" t="n">
        <v>37</v>
      </c>
      <c r="G3054" s="15" t="s">
        <v>26</v>
      </c>
      <c r="H3054" s="15" t="s">
        <v>26</v>
      </c>
      <c r="I3054" s="15" t="s">
        <v>96</v>
      </c>
      <c r="J3054" s="15" t="s">
        <v>26</v>
      </c>
      <c r="K3054" s="15" t="s">
        <v>24</v>
      </c>
      <c r="L3054" s="15" t="s">
        <v>24</v>
      </c>
      <c r="M3054" s="15" t="s">
        <v>24</v>
      </c>
      <c r="N3054" s="15" t="s">
        <v>24</v>
      </c>
      <c r="O3054" s="15" t="s">
        <v>24</v>
      </c>
      <c r="P3054" s="15" t="s">
        <v>25</v>
      </c>
      <c r="Q3054" s="15" t="s">
        <v>26</v>
      </c>
      <c r="R3054" s="15" t="s">
        <v>17</v>
      </c>
      <c r="S3054" s="18" t="n">
        <v>55.05</v>
      </c>
      <c r="T3054" s="15" t="n">
        <v>2030.75</v>
      </c>
      <c r="U3054" s="15" t="s">
        <v>24</v>
      </c>
      <c r="V3054" s="18" t="n">
        <f aca="false">IF(ISNUMBER(T3054),T3054,0)</f>
        <v>2030.75</v>
      </c>
      <c r="W3054" s="15" t="n">
        <f aca="false">IF(U3054="Yes",1,0)</f>
        <v>0</v>
      </c>
      <c r="X3054" s="15" t="str">
        <f aca="false">IF(F3054&lt;=12,"0-12 months",IF(F3054&lt;=24,"13-24 months",IF(F3054&lt;=48,"25-48 months","49-72 months")))</f>
        <v>25-48 months</v>
      </c>
      <c r="Y3054" s="15" t="str">
        <f aca="false">IF(C3054=1,"Yes","No")</f>
        <v>No</v>
      </c>
      <c r="Z3054" s="15" t="n">
        <f aca="false">COUNTIF(J3054:O3054,"Yes")</f>
        <v>1</v>
      </c>
      <c r="AA3054" s="18" t="n">
        <f aca="false">S3054*W3054</f>
        <v>0</v>
      </c>
      <c r="AB3054" s="15" t="n">
        <f aca="false">(P3054="Month-to-month")+(I3054="Fiber optic")+(R3054="Electronic check")+(F3054&lt;=12)+(M3054="No")+(J3054="No")</f>
        <v>2</v>
      </c>
      <c r="AC3054" s="15" t="str">
        <f aca="false">IF(AB3054&gt;=5,"High",IF(AB3054&gt;=3,"Medium","Low"))</f>
        <v>Low</v>
      </c>
    </row>
    <row r="3055" customFormat="false" ht="15" hidden="false" customHeight="false" outlineLevel="0" collapsed="false">
      <c r="A3055" s="15" t="s">
        <v>3152</v>
      </c>
      <c r="B3055" s="15" t="s">
        <v>98</v>
      </c>
      <c r="C3055" s="15" t="n">
        <v>0</v>
      </c>
      <c r="D3055" s="15" t="s">
        <v>26</v>
      </c>
      <c r="E3055" s="15" t="s">
        <v>26</v>
      </c>
      <c r="F3055" s="15" t="n">
        <v>65</v>
      </c>
      <c r="G3055" s="15" t="s">
        <v>26</v>
      </c>
      <c r="H3055" s="15" t="s">
        <v>26</v>
      </c>
      <c r="I3055" s="15" t="s">
        <v>102</v>
      </c>
      <c r="J3055" s="15" t="s">
        <v>24</v>
      </c>
      <c r="K3055" s="15" t="s">
        <v>24</v>
      </c>
      <c r="L3055" s="15" t="s">
        <v>26</v>
      </c>
      <c r="M3055" s="15" t="s">
        <v>26</v>
      </c>
      <c r="N3055" s="15" t="s">
        <v>26</v>
      </c>
      <c r="O3055" s="15" t="s">
        <v>26</v>
      </c>
      <c r="P3055" s="15" t="s">
        <v>29</v>
      </c>
      <c r="Q3055" s="15" t="s">
        <v>26</v>
      </c>
      <c r="R3055" s="15" t="s">
        <v>19</v>
      </c>
      <c r="S3055" s="18" t="n">
        <v>104.1</v>
      </c>
      <c r="T3055" s="15" t="n">
        <v>6700.05</v>
      </c>
      <c r="U3055" s="15" t="s">
        <v>24</v>
      </c>
      <c r="V3055" s="18" t="n">
        <f aca="false">IF(ISNUMBER(T3055),T3055,0)</f>
        <v>6700.05</v>
      </c>
      <c r="W3055" s="15" t="n">
        <f aca="false">IF(U3055="Yes",1,0)</f>
        <v>0</v>
      </c>
      <c r="X3055" s="15" t="str">
        <f aca="false">IF(F3055&lt;=12,"0-12 months",IF(F3055&lt;=24,"13-24 months",IF(F3055&lt;=48,"25-48 months","49-72 months")))</f>
        <v>49-72 months</v>
      </c>
      <c r="Y3055" s="15" t="str">
        <f aca="false">IF(C3055=1,"Yes","No")</f>
        <v>No</v>
      </c>
      <c r="Z3055" s="15" t="n">
        <f aca="false">COUNTIF(J3055:O3055,"Yes")</f>
        <v>4</v>
      </c>
      <c r="AA3055" s="18" t="n">
        <f aca="false">S3055*W3055</f>
        <v>0</v>
      </c>
      <c r="AB3055" s="15" t="n">
        <f aca="false">(P3055="Month-to-month")+(I3055="Fiber optic")+(R3055="Electronic check")+(F3055&lt;=12)+(M3055="No")+(J3055="No")</f>
        <v>2</v>
      </c>
      <c r="AC3055" s="15" t="str">
        <f aca="false">IF(AB3055&gt;=5,"High",IF(AB3055&gt;=3,"Medium","Low"))</f>
        <v>Low</v>
      </c>
    </row>
    <row r="3056" customFormat="false" ht="15" hidden="false" customHeight="false" outlineLevel="0" collapsed="false">
      <c r="A3056" s="15" t="s">
        <v>3153</v>
      </c>
      <c r="B3056" s="15" t="s">
        <v>94</v>
      </c>
      <c r="C3056" s="15" t="n">
        <v>0</v>
      </c>
      <c r="D3056" s="15" t="s">
        <v>24</v>
      </c>
      <c r="E3056" s="15" t="s">
        <v>26</v>
      </c>
      <c r="F3056" s="15" t="n">
        <v>67</v>
      </c>
      <c r="G3056" s="15" t="s">
        <v>26</v>
      </c>
      <c r="H3056" s="15" t="s">
        <v>26</v>
      </c>
      <c r="I3056" s="15" t="s">
        <v>102</v>
      </c>
      <c r="J3056" s="15" t="s">
        <v>24</v>
      </c>
      <c r="K3056" s="15" t="s">
        <v>26</v>
      </c>
      <c r="L3056" s="15" t="s">
        <v>24</v>
      </c>
      <c r="M3056" s="15" t="s">
        <v>26</v>
      </c>
      <c r="N3056" s="15" t="s">
        <v>26</v>
      </c>
      <c r="O3056" s="15" t="s">
        <v>26</v>
      </c>
      <c r="P3056" s="15" t="s">
        <v>27</v>
      </c>
      <c r="Q3056" s="15" t="s">
        <v>26</v>
      </c>
      <c r="R3056" s="15" t="s">
        <v>19</v>
      </c>
      <c r="S3056" s="18" t="n">
        <v>106.6</v>
      </c>
      <c r="T3056" s="15" t="n">
        <v>7244.7</v>
      </c>
      <c r="U3056" s="15" t="s">
        <v>24</v>
      </c>
      <c r="V3056" s="18" t="n">
        <f aca="false">IF(ISNUMBER(T3056),T3056,0)</f>
        <v>7244.7</v>
      </c>
      <c r="W3056" s="15" t="n">
        <f aca="false">IF(U3056="Yes",1,0)</f>
        <v>0</v>
      </c>
      <c r="X3056" s="15" t="str">
        <f aca="false">IF(F3056&lt;=12,"0-12 months",IF(F3056&lt;=24,"13-24 months",IF(F3056&lt;=48,"25-48 months","49-72 months")))</f>
        <v>49-72 months</v>
      </c>
      <c r="Y3056" s="15" t="str">
        <f aca="false">IF(C3056=1,"Yes","No")</f>
        <v>No</v>
      </c>
      <c r="Z3056" s="15" t="n">
        <f aca="false">COUNTIF(J3056:O3056,"Yes")</f>
        <v>4</v>
      </c>
      <c r="AA3056" s="18" t="n">
        <f aca="false">S3056*W3056</f>
        <v>0</v>
      </c>
      <c r="AB3056" s="15" t="n">
        <f aca="false">(P3056="Month-to-month")+(I3056="Fiber optic")+(R3056="Electronic check")+(F3056&lt;=12)+(M3056="No")+(J3056="No")</f>
        <v>2</v>
      </c>
      <c r="AC3056" s="15" t="str">
        <f aca="false">IF(AB3056&gt;=5,"High",IF(AB3056&gt;=3,"Medium","Low"))</f>
        <v>Low</v>
      </c>
    </row>
    <row r="3057" customFormat="false" ht="15" hidden="false" customHeight="false" outlineLevel="0" collapsed="false">
      <c r="A3057" s="15" t="s">
        <v>3154</v>
      </c>
      <c r="B3057" s="15" t="s">
        <v>98</v>
      </c>
      <c r="C3057" s="15" t="n">
        <v>0</v>
      </c>
      <c r="D3057" s="15" t="s">
        <v>24</v>
      </c>
      <c r="E3057" s="15" t="s">
        <v>26</v>
      </c>
      <c r="F3057" s="15" t="n">
        <v>49</v>
      </c>
      <c r="G3057" s="15" t="s">
        <v>26</v>
      </c>
      <c r="H3057" s="15" t="s">
        <v>26</v>
      </c>
      <c r="I3057" s="15" t="s">
        <v>102</v>
      </c>
      <c r="J3057" s="15" t="s">
        <v>24</v>
      </c>
      <c r="K3057" s="15" t="s">
        <v>24</v>
      </c>
      <c r="L3057" s="15" t="s">
        <v>24</v>
      </c>
      <c r="M3057" s="15" t="s">
        <v>24</v>
      </c>
      <c r="N3057" s="15" t="s">
        <v>24</v>
      </c>
      <c r="O3057" s="15" t="s">
        <v>24</v>
      </c>
      <c r="P3057" s="15" t="s">
        <v>25</v>
      </c>
      <c r="Q3057" s="15" t="s">
        <v>24</v>
      </c>
      <c r="R3057" s="15" t="s">
        <v>21</v>
      </c>
      <c r="S3057" s="18" t="n">
        <v>75.2</v>
      </c>
      <c r="T3057" s="15" t="n">
        <v>3678.3</v>
      </c>
      <c r="U3057" s="15" t="s">
        <v>26</v>
      </c>
      <c r="V3057" s="18" t="n">
        <f aca="false">IF(ISNUMBER(T3057),T3057,0)</f>
        <v>3678.3</v>
      </c>
      <c r="W3057" s="15" t="n">
        <f aca="false">IF(U3057="Yes",1,0)</f>
        <v>1</v>
      </c>
      <c r="X3057" s="15" t="str">
        <f aca="false">IF(F3057&lt;=12,"0-12 months",IF(F3057&lt;=24,"13-24 months",IF(F3057&lt;=48,"25-48 months","49-72 months")))</f>
        <v>49-72 months</v>
      </c>
      <c r="Y3057" s="15" t="str">
        <f aca="false">IF(C3057=1,"Yes","No")</f>
        <v>No</v>
      </c>
      <c r="Z3057" s="15" t="n">
        <f aca="false">COUNTIF(J3057:O3057,"Yes")</f>
        <v>0</v>
      </c>
      <c r="AA3057" s="18" t="n">
        <f aca="false">S3057*W3057</f>
        <v>75.2</v>
      </c>
      <c r="AB3057" s="15" t="n">
        <f aca="false">(P3057="Month-to-month")+(I3057="Fiber optic")+(R3057="Electronic check")+(F3057&lt;=12)+(M3057="No")+(J3057="No")</f>
        <v>4</v>
      </c>
      <c r="AC3057" s="15" t="str">
        <f aca="false">IF(AB3057&gt;=5,"High",IF(AB3057&gt;=3,"Medium","Low"))</f>
        <v>Medium</v>
      </c>
    </row>
    <row r="3058" customFormat="false" ht="15" hidden="false" customHeight="false" outlineLevel="0" collapsed="false">
      <c r="A3058" s="15" t="s">
        <v>3155</v>
      </c>
      <c r="B3058" s="15" t="s">
        <v>98</v>
      </c>
      <c r="C3058" s="15" t="n">
        <v>0</v>
      </c>
      <c r="D3058" s="15" t="s">
        <v>26</v>
      </c>
      <c r="E3058" s="15" t="s">
        <v>26</v>
      </c>
      <c r="F3058" s="15" t="n">
        <v>50</v>
      </c>
      <c r="G3058" s="15" t="s">
        <v>26</v>
      </c>
      <c r="H3058" s="15" t="s">
        <v>26</v>
      </c>
      <c r="I3058" s="15" t="s">
        <v>96</v>
      </c>
      <c r="J3058" s="15" t="s">
        <v>26</v>
      </c>
      <c r="K3058" s="15" t="s">
        <v>24</v>
      </c>
      <c r="L3058" s="15" t="s">
        <v>24</v>
      </c>
      <c r="M3058" s="15" t="s">
        <v>26</v>
      </c>
      <c r="N3058" s="15" t="s">
        <v>26</v>
      </c>
      <c r="O3058" s="15" t="s">
        <v>24</v>
      </c>
      <c r="P3058" s="15" t="s">
        <v>29</v>
      </c>
      <c r="Q3058" s="15" t="s">
        <v>26</v>
      </c>
      <c r="R3058" s="15" t="s">
        <v>21</v>
      </c>
      <c r="S3058" s="18" t="n">
        <v>70.5</v>
      </c>
      <c r="T3058" s="15" t="n">
        <v>3486.65</v>
      </c>
      <c r="U3058" s="15" t="s">
        <v>24</v>
      </c>
      <c r="V3058" s="18" t="n">
        <f aca="false">IF(ISNUMBER(T3058),T3058,0)</f>
        <v>3486.65</v>
      </c>
      <c r="W3058" s="15" t="n">
        <f aca="false">IF(U3058="Yes",1,0)</f>
        <v>0</v>
      </c>
      <c r="X3058" s="15" t="str">
        <f aca="false">IF(F3058&lt;=12,"0-12 months",IF(F3058&lt;=24,"13-24 months",IF(F3058&lt;=48,"25-48 months","49-72 months")))</f>
        <v>49-72 months</v>
      </c>
      <c r="Y3058" s="15" t="str">
        <f aca="false">IF(C3058=1,"Yes","No")</f>
        <v>No</v>
      </c>
      <c r="Z3058" s="15" t="n">
        <f aca="false">COUNTIF(J3058:O3058,"Yes")</f>
        <v>3</v>
      </c>
      <c r="AA3058" s="18" t="n">
        <f aca="false">S3058*W3058</f>
        <v>0</v>
      </c>
      <c r="AB3058" s="15" t="n">
        <f aca="false">(P3058="Month-to-month")+(I3058="Fiber optic")+(R3058="Electronic check")+(F3058&lt;=12)+(M3058="No")+(J3058="No")</f>
        <v>0</v>
      </c>
      <c r="AC3058" s="15" t="str">
        <f aca="false">IF(AB3058&gt;=5,"High",IF(AB3058&gt;=3,"Medium","Low"))</f>
        <v>Low</v>
      </c>
    </row>
    <row r="3059" customFormat="false" ht="15" hidden="false" customHeight="false" outlineLevel="0" collapsed="false">
      <c r="A3059" s="15" t="s">
        <v>3156</v>
      </c>
      <c r="B3059" s="15" t="s">
        <v>98</v>
      </c>
      <c r="C3059" s="15" t="n">
        <v>0</v>
      </c>
      <c r="D3059" s="15" t="s">
        <v>26</v>
      </c>
      <c r="E3059" s="15" t="s">
        <v>26</v>
      </c>
      <c r="F3059" s="15" t="n">
        <v>25</v>
      </c>
      <c r="G3059" s="15" t="s">
        <v>26</v>
      </c>
      <c r="H3059" s="15" t="s">
        <v>24</v>
      </c>
      <c r="I3059" s="15" t="s">
        <v>24</v>
      </c>
      <c r="J3059" s="15" t="s">
        <v>28</v>
      </c>
      <c r="K3059" s="15" t="s">
        <v>28</v>
      </c>
      <c r="L3059" s="15" t="s">
        <v>28</v>
      </c>
      <c r="M3059" s="15" t="s">
        <v>28</v>
      </c>
      <c r="N3059" s="15" t="s">
        <v>28</v>
      </c>
      <c r="O3059" s="15" t="s">
        <v>28</v>
      </c>
      <c r="P3059" s="15" t="s">
        <v>27</v>
      </c>
      <c r="Q3059" s="15" t="s">
        <v>24</v>
      </c>
      <c r="R3059" s="15" t="s">
        <v>15</v>
      </c>
      <c r="S3059" s="18" t="n">
        <v>19.6</v>
      </c>
      <c r="T3059" s="15" t="n">
        <v>411.15</v>
      </c>
      <c r="U3059" s="15" t="s">
        <v>24</v>
      </c>
      <c r="V3059" s="18" t="n">
        <f aca="false">IF(ISNUMBER(T3059),T3059,0)</f>
        <v>411.15</v>
      </c>
      <c r="W3059" s="15" t="n">
        <f aca="false">IF(U3059="Yes",1,0)</f>
        <v>0</v>
      </c>
      <c r="X3059" s="15" t="str">
        <f aca="false">IF(F3059&lt;=12,"0-12 months",IF(F3059&lt;=24,"13-24 months",IF(F3059&lt;=48,"25-48 months","49-72 months")))</f>
        <v>25-48 months</v>
      </c>
      <c r="Y3059" s="15" t="str">
        <f aca="false">IF(C3059=1,"Yes","No")</f>
        <v>No</v>
      </c>
      <c r="Z3059" s="15" t="n">
        <f aca="false">COUNTIF(J3059:O3059,"Yes")</f>
        <v>0</v>
      </c>
      <c r="AA3059" s="18" t="n">
        <f aca="false">S3059*W3059</f>
        <v>0</v>
      </c>
      <c r="AB3059" s="15" t="n">
        <f aca="false">(P3059="Month-to-month")+(I3059="Fiber optic")+(R3059="Electronic check")+(F3059&lt;=12)+(M3059="No")+(J3059="No")</f>
        <v>1</v>
      </c>
      <c r="AC3059" s="15" t="str">
        <f aca="false">IF(AB3059&gt;=5,"High",IF(AB3059&gt;=3,"Medium","Low"))</f>
        <v>Low</v>
      </c>
    </row>
    <row r="3060" customFormat="false" ht="15" hidden="false" customHeight="false" outlineLevel="0" collapsed="false">
      <c r="A3060" s="15" t="s">
        <v>3157</v>
      </c>
      <c r="B3060" s="15" t="s">
        <v>94</v>
      </c>
      <c r="C3060" s="15" t="n">
        <v>0</v>
      </c>
      <c r="D3060" s="15" t="s">
        <v>24</v>
      </c>
      <c r="E3060" s="15" t="s">
        <v>26</v>
      </c>
      <c r="F3060" s="15" t="n">
        <v>17</v>
      </c>
      <c r="G3060" s="15" t="s">
        <v>26</v>
      </c>
      <c r="H3060" s="15" t="s">
        <v>26</v>
      </c>
      <c r="I3060" s="15" t="s">
        <v>96</v>
      </c>
      <c r="J3060" s="15" t="s">
        <v>24</v>
      </c>
      <c r="K3060" s="15" t="s">
        <v>24</v>
      </c>
      <c r="L3060" s="15" t="s">
        <v>26</v>
      </c>
      <c r="M3060" s="15" t="s">
        <v>24</v>
      </c>
      <c r="N3060" s="15" t="s">
        <v>24</v>
      </c>
      <c r="O3060" s="15" t="s">
        <v>24</v>
      </c>
      <c r="P3060" s="15" t="s">
        <v>27</v>
      </c>
      <c r="Q3060" s="15" t="s">
        <v>26</v>
      </c>
      <c r="R3060" s="15" t="s">
        <v>17</v>
      </c>
      <c r="S3060" s="18" t="n">
        <v>55.85</v>
      </c>
      <c r="T3060" s="15" t="n">
        <v>937.5</v>
      </c>
      <c r="U3060" s="15" t="s">
        <v>26</v>
      </c>
      <c r="V3060" s="18" t="n">
        <f aca="false">IF(ISNUMBER(T3060),T3060,0)</f>
        <v>937.5</v>
      </c>
      <c r="W3060" s="15" t="n">
        <f aca="false">IF(U3060="Yes",1,0)</f>
        <v>1</v>
      </c>
      <c r="X3060" s="15" t="str">
        <f aca="false">IF(F3060&lt;=12,"0-12 months",IF(F3060&lt;=24,"13-24 months",IF(F3060&lt;=48,"25-48 months","49-72 months")))</f>
        <v>13-24 months</v>
      </c>
      <c r="Y3060" s="15" t="str">
        <f aca="false">IF(C3060=1,"Yes","No")</f>
        <v>No</v>
      </c>
      <c r="Z3060" s="15" t="n">
        <f aca="false">COUNTIF(J3060:O3060,"Yes")</f>
        <v>1</v>
      </c>
      <c r="AA3060" s="18" t="n">
        <f aca="false">S3060*W3060</f>
        <v>55.85</v>
      </c>
      <c r="AB3060" s="15" t="n">
        <f aca="false">(P3060="Month-to-month")+(I3060="Fiber optic")+(R3060="Electronic check")+(F3060&lt;=12)+(M3060="No")+(J3060="No")</f>
        <v>2</v>
      </c>
      <c r="AC3060" s="15" t="str">
        <f aca="false">IF(AB3060&gt;=5,"High",IF(AB3060&gt;=3,"Medium","Low"))</f>
        <v>Low</v>
      </c>
    </row>
    <row r="3061" customFormat="false" ht="15" hidden="false" customHeight="false" outlineLevel="0" collapsed="false">
      <c r="A3061" s="15" t="s">
        <v>3158</v>
      </c>
      <c r="B3061" s="15" t="s">
        <v>94</v>
      </c>
      <c r="C3061" s="15" t="n">
        <v>0</v>
      </c>
      <c r="D3061" s="15" t="s">
        <v>26</v>
      </c>
      <c r="E3061" s="15" t="s">
        <v>26</v>
      </c>
      <c r="F3061" s="15" t="n">
        <v>64</v>
      </c>
      <c r="G3061" s="15" t="s">
        <v>26</v>
      </c>
      <c r="H3061" s="15" t="s">
        <v>26</v>
      </c>
      <c r="I3061" s="15" t="s">
        <v>24</v>
      </c>
      <c r="J3061" s="15" t="s">
        <v>28</v>
      </c>
      <c r="K3061" s="15" t="s">
        <v>28</v>
      </c>
      <c r="L3061" s="15" t="s">
        <v>28</v>
      </c>
      <c r="M3061" s="15" t="s">
        <v>28</v>
      </c>
      <c r="N3061" s="15" t="s">
        <v>28</v>
      </c>
      <c r="O3061" s="15" t="s">
        <v>28</v>
      </c>
      <c r="P3061" s="15" t="s">
        <v>29</v>
      </c>
      <c r="Q3061" s="15" t="s">
        <v>26</v>
      </c>
      <c r="R3061" s="15" t="s">
        <v>17</v>
      </c>
      <c r="S3061" s="18" t="n">
        <v>24.05</v>
      </c>
      <c r="T3061" s="15" t="n">
        <v>1559.15</v>
      </c>
      <c r="U3061" s="15" t="s">
        <v>24</v>
      </c>
      <c r="V3061" s="18" t="n">
        <f aca="false">IF(ISNUMBER(T3061),T3061,0)</f>
        <v>1559.15</v>
      </c>
      <c r="W3061" s="15" t="n">
        <f aca="false">IF(U3061="Yes",1,0)</f>
        <v>0</v>
      </c>
      <c r="X3061" s="15" t="str">
        <f aca="false">IF(F3061&lt;=12,"0-12 months",IF(F3061&lt;=24,"13-24 months",IF(F3061&lt;=48,"25-48 months","49-72 months")))</f>
        <v>49-72 months</v>
      </c>
      <c r="Y3061" s="15" t="str">
        <f aca="false">IF(C3061=1,"Yes","No")</f>
        <v>No</v>
      </c>
      <c r="Z3061" s="15" t="n">
        <f aca="false">COUNTIF(J3061:O3061,"Yes")</f>
        <v>0</v>
      </c>
      <c r="AA3061" s="18" t="n">
        <f aca="false">S3061*W3061</f>
        <v>0</v>
      </c>
      <c r="AB3061" s="15" t="n">
        <f aca="false">(P3061="Month-to-month")+(I3061="Fiber optic")+(R3061="Electronic check")+(F3061&lt;=12)+(M3061="No")+(J3061="No")</f>
        <v>0</v>
      </c>
      <c r="AC3061" s="15" t="str">
        <f aca="false">IF(AB3061&gt;=5,"High",IF(AB3061&gt;=3,"Medium","Low"))</f>
        <v>Low</v>
      </c>
    </row>
    <row r="3062" customFormat="false" ht="15" hidden="false" customHeight="false" outlineLevel="0" collapsed="false">
      <c r="A3062" s="15" t="s">
        <v>3159</v>
      </c>
      <c r="B3062" s="15" t="s">
        <v>98</v>
      </c>
      <c r="C3062" s="15" t="n">
        <v>0</v>
      </c>
      <c r="D3062" s="15" t="s">
        <v>26</v>
      </c>
      <c r="E3062" s="15" t="s">
        <v>24</v>
      </c>
      <c r="F3062" s="15" t="n">
        <v>25</v>
      </c>
      <c r="G3062" s="15" t="s">
        <v>24</v>
      </c>
      <c r="H3062" s="15" t="s">
        <v>95</v>
      </c>
      <c r="I3062" s="15" t="s">
        <v>96</v>
      </c>
      <c r="J3062" s="15" t="s">
        <v>24</v>
      </c>
      <c r="K3062" s="15" t="s">
        <v>24</v>
      </c>
      <c r="L3062" s="15" t="s">
        <v>26</v>
      </c>
      <c r="M3062" s="15" t="s">
        <v>24</v>
      </c>
      <c r="N3062" s="15" t="s">
        <v>26</v>
      </c>
      <c r="O3062" s="15" t="s">
        <v>24</v>
      </c>
      <c r="P3062" s="15" t="s">
        <v>27</v>
      </c>
      <c r="Q3062" s="15" t="s">
        <v>26</v>
      </c>
      <c r="R3062" s="15" t="s">
        <v>21</v>
      </c>
      <c r="S3062" s="18" t="n">
        <v>38.1</v>
      </c>
      <c r="T3062" s="15" t="n">
        <v>970.4</v>
      </c>
      <c r="U3062" s="15" t="s">
        <v>24</v>
      </c>
      <c r="V3062" s="18" t="n">
        <f aca="false">IF(ISNUMBER(T3062),T3062,0)</f>
        <v>970.4</v>
      </c>
      <c r="W3062" s="15" t="n">
        <f aca="false">IF(U3062="Yes",1,0)</f>
        <v>0</v>
      </c>
      <c r="X3062" s="15" t="str">
        <f aca="false">IF(F3062&lt;=12,"0-12 months",IF(F3062&lt;=24,"13-24 months",IF(F3062&lt;=48,"25-48 months","49-72 months")))</f>
        <v>25-48 months</v>
      </c>
      <c r="Y3062" s="15" t="str">
        <f aca="false">IF(C3062=1,"Yes","No")</f>
        <v>No</v>
      </c>
      <c r="Z3062" s="15" t="n">
        <f aca="false">COUNTIF(J3062:O3062,"Yes")</f>
        <v>2</v>
      </c>
      <c r="AA3062" s="18" t="n">
        <f aca="false">S3062*W3062</f>
        <v>0</v>
      </c>
      <c r="AB3062" s="15" t="n">
        <f aca="false">(P3062="Month-to-month")+(I3062="Fiber optic")+(R3062="Electronic check")+(F3062&lt;=12)+(M3062="No")+(J3062="No")</f>
        <v>2</v>
      </c>
      <c r="AC3062" s="15" t="str">
        <f aca="false">IF(AB3062&gt;=5,"High",IF(AB3062&gt;=3,"Medium","Low"))</f>
        <v>Low</v>
      </c>
    </row>
    <row r="3063" customFormat="false" ht="15" hidden="false" customHeight="false" outlineLevel="0" collapsed="false">
      <c r="A3063" s="15" t="s">
        <v>3160</v>
      </c>
      <c r="B3063" s="15" t="s">
        <v>98</v>
      </c>
      <c r="C3063" s="15" t="n">
        <v>1</v>
      </c>
      <c r="D3063" s="15" t="s">
        <v>24</v>
      </c>
      <c r="E3063" s="15" t="s">
        <v>24</v>
      </c>
      <c r="F3063" s="15" t="n">
        <v>23</v>
      </c>
      <c r="G3063" s="15" t="s">
        <v>26</v>
      </c>
      <c r="H3063" s="15" t="s">
        <v>26</v>
      </c>
      <c r="I3063" s="15" t="s">
        <v>102</v>
      </c>
      <c r="J3063" s="15" t="s">
        <v>24</v>
      </c>
      <c r="K3063" s="15" t="s">
        <v>26</v>
      </c>
      <c r="L3063" s="15" t="s">
        <v>26</v>
      </c>
      <c r="M3063" s="15" t="s">
        <v>24</v>
      </c>
      <c r="N3063" s="15" t="s">
        <v>26</v>
      </c>
      <c r="O3063" s="15" t="s">
        <v>26</v>
      </c>
      <c r="P3063" s="15" t="s">
        <v>25</v>
      </c>
      <c r="Q3063" s="15" t="s">
        <v>26</v>
      </c>
      <c r="R3063" s="15" t="s">
        <v>15</v>
      </c>
      <c r="S3063" s="18" t="n">
        <v>106.4</v>
      </c>
      <c r="T3063" s="15" t="n">
        <v>2483.5</v>
      </c>
      <c r="U3063" s="15" t="s">
        <v>26</v>
      </c>
      <c r="V3063" s="18" t="n">
        <f aca="false">IF(ISNUMBER(T3063),T3063,0)</f>
        <v>2483.5</v>
      </c>
      <c r="W3063" s="15" t="n">
        <f aca="false">IF(U3063="Yes",1,0)</f>
        <v>1</v>
      </c>
      <c r="X3063" s="15" t="str">
        <f aca="false">IF(F3063&lt;=12,"0-12 months",IF(F3063&lt;=24,"13-24 months",IF(F3063&lt;=48,"25-48 months","49-72 months")))</f>
        <v>13-24 months</v>
      </c>
      <c r="Y3063" s="15" t="str">
        <f aca="false">IF(C3063=1,"Yes","No")</f>
        <v>Yes</v>
      </c>
      <c r="Z3063" s="15" t="n">
        <f aca="false">COUNTIF(J3063:O3063,"Yes")</f>
        <v>4</v>
      </c>
      <c r="AA3063" s="18" t="n">
        <f aca="false">S3063*W3063</f>
        <v>106.4</v>
      </c>
      <c r="AB3063" s="15" t="n">
        <f aca="false">(P3063="Month-to-month")+(I3063="Fiber optic")+(R3063="Electronic check")+(F3063&lt;=12)+(M3063="No")+(J3063="No")</f>
        <v>5</v>
      </c>
      <c r="AC3063" s="15" t="str">
        <f aca="false">IF(AB3063&gt;=5,"High",IF(AB3063&gt;=3,"Medium","Low"))</f>
        <v>High</v>
      </c>
    </row>
    <row r="3064" customFormat="false" ht="15" hidden="false" customHeight="false" outlineLevel="0" collapsed="false">
      <c r="A3064" s="15" t="s">
        <v>3161</v>
      </c>
      <c r="B3064" s="15" t="s">
        <v>98</v>
      </c>
      <c r="C3064" s="15" t="n">
        <v>1</v>
      </c>
      <c r="D3064" s="15" t="s">
        <v>26</v>
      </c>
      <c r="E3064" s="15" t="s">
        <v>24</v>
      </c>
      <c r="F3064" s="15" t="n">
        <v>24</v>
      </c>
      <c r="G3064" s="15" t="s">
        <v>24</v>
      </c>
      <c r="H3064" s="15" t="s">
        <v>95</v>
      </c>
      <c r="I3064" s="15" t="s">
        <v>96</v>
      </c>
      <c r="J3064" s="15" t="s">
        <v>24</v>
      </c>
      <c r="K3064" s="15" t="s">
        <v>24</v>
      </c>
      <c r="L3064" s="15" t="s">
        <v>26</v>
      </c>
      <c r="M3064" s="15" t="s">
        <v>26</v>
      </c>
      <c r="N3064" s="15" t="s">
        <v>24</v>
      </c>
      <c r="O3064" s="15" t="s">
        <v>24</v>
      </c>
      <c r="P3064" s="15" t="s">
        <v>25</v>
      </c>
      <c r="Q3064" s="15" t="s">
        <v>24</v>
      </c>
      <c r="R3064" s="15" t="s">
        <v>17</v>
      </c>
      <c r="S3064" s="18" t="n">
        <v>34.25</v>
      </c>
      <c r="T3064" s="15" t="n">
        <v>828.2</v>
      </c>
      <c r="U3064" s="15" t="s">
        <v>24</v>
      </c>
      <c r="V3064" s="18" t="n">
        <f aca="false">IF(ISNUMBER(T3064),T3064,0)</f>
        <v>828.2</v>
      </c>
      <c r="W3064" s="15" t="n">
        <f aca="false">IF(U3064="Yes",1,0)</f>
        <v>0</v>
      </c>
      <c r="X3064" s="15" t="str">
        <f aca="false">IF(F3064&lt;=12,"0-12 months",IF(F3064&lt;=24,"13-24 months",IF(F3064&lt;=48,"25-48 months","49-72 months")))</f>
        <v>13-24 months</v>
      </c>
      <c r="Y3064" s="15" t="str">
        <f aca="false">IF(C3064=1,"Yes","No")</f>
        <v>Yes</v>
      </c>
      <c r="Z3064" s="15" t="n">
        <f aca="false">COUNTIF(J3064:O3064,"Yes")</f>
        <v>2</v>
      </c>
      <c r="AA3064" s="18" t="n">
        <f aca="false">S3064*W3064</f>
        <v>0</v>
      </c>
      <c r="AB3064" s="15" t="n">
        <f aca="false">(P3064="Month-to-month")+(I3064="Fiber optic")+(R3064="Electronic check")+(F3064&lt;=12)+(M3064="No")+(J3064="No")</f>
        <v>2</v>
      </c>
      <c r="AC3064" s="15" t="str">
        <f aca="false">IF(AB3064&gt;=5,"High",IF(AB3064&gt;=3,"Medium","Low"))</f>
        <v>Low</v>
      </c>
    </row>
    <row r="3065" customFormat="false" ht="15" hidden="false" customHeight="false" outlineLevel="0" collapsed="false">
      <c r="A3065" s="15" t="s">
        <v>3162</v>
      </c>
      <c r="B3065" s="15" t="s">
        <v>94</v>
      </c>
      <c r="C3065" s="15" t="n">
        <v>0</v>
      </c>
      <c r="D3065" s="15" t="s">
        <v>24</v>
      </c>
      <c r="E3065" s="15" t="s">
        <v>24</v>
      </c>
      <c r="F3065" s="15" t="n">
        <v>37</v>
      </c>
      <c r="G3065" s="15" t="s">
        <v>26</v>
      </c>
      <c r="H3065" s="15" t="s">
        <v>26</v>
      </c>
      <c r="I3065" s="15" t="s">
        <v>102</v>
      </c>
      <c r="J3065" s="15" t="s">
        <v>24</v>
      </c>
      <c r="K3065" s="15" t="s">
        <v>24</v>
      </c>
      <c r="L3065" s="15" t="s">
        <v>26</v>
      </c>
      <c r="M3065" s="15" t="s">
        <v>24</v>
      </c>
      <c r="N3065" s="15" t="s">
        <v>26</v>
      </c>
      <c r="O3065" s="15" t="s">
        <v>26</v>
      </c>
      <c r="P3065" s="15" t="s">
        <v>25</v>
      </c>
      <c r="Q3065" s="15" t="s">
        <v>26</v>
      </c>
      <c r="R3065" s="15" t="s">
        <v>15</v>
      </c>
      <c r="S3065" s="18" t="n">
        <v>100.05</v>
      </c>
      <c r="T3065" s="15" t="n">
        <v>3810.55</v>
      </c>
      <c r="U3065" s="15" t="s">
        <v>24</v>
      </c>
      <c r="V3065" s="18" t="n">
        <f aca="false">IF(ISNUMBER(T3065),T3065,0)</f>
        <v>3810.55</v>
      </c>
      <c r="W3065" s="15" t="n">
        <f aca="false">IF(U3065="Yes",1,0)</f>
        <v>0</v>
      </c>
      <c r="X3065" s="15" t="str">
        <f aca="false">IF(F3065&lt;=12,"0-12 months",IF(F3065&lt;=24,"13-24 months",IF(F3065&lt;=48,"25-48 months","49-72 months")))</f>
        <v>25-48 months</v>
      </c>
      <c r="Y3065" s="15" t="str">
        <f aca="false">IF(C3065=1,"Yes","No")</f>
        <v>No</v>
      </c>
      <c r="Z3065" s="15" t="n">
        <f aca="false">COUNTIF(J3065:O3065,"Yes")</f>
        <v>3</v>
      </c>
      <c r="AA3065" s="18" t="n">
        <f aca="false">S3065*W3065</f>
        <v>0</v>
      </c>
      <c r="AB3065" s="15" t="n">
        <f aca="false">(P3065="Month-to-month")+(I3065="Fiber optic")+(R3065="Electronic check")+(F3065&lt;=12)+(M3065="No")+(J3065="No")</f>
        <v>5</v>
      </c>
      <c r="AC3065" s="15" t="str">
        <f aca="false">IF(AB3065&gt;=5,"High",IF(AB3065&gt;=3,"Medium","Low"))</f>
        <v>High</v>
      </c>
    </row>
    <row r="3066" customFormat="false" ht="15" hidden="false" customHeight="false" outlineLevel="0" collapsed="false">
      <c r="A3066" s="15" t="s">
        <v>3163</v>
      </c>
      <c r="B3066" s="15" t="s">
        <v>94</v>
      </c>
      <c r="C3066" s="15" t="n">
        <v>0</v>
      </c>
      <c r="D3066" s="15" t="s">
        <v>24</v>
      </c>
      <c r="E3066" s="15" t="s">
        <v>24</v>
      </c>
      <c r="F3066" s="15" t="n">
        <v>21</v>
      </c>
      <c r="G3066" s="15" t="s">
        <v>26</v>
      </c>
      <c r="H3066" s="15" t="s">
        <v>24</v>
      </c>
      <c r="I3066" s="15" t="s">
        <v>102</v>
      </c>
      <c r="J3066" s="15" t="s">
        <v>24</v>
      </c>
      <c r="K3066" s="15" t="s">
        <v>24</v>
      </c>
      <c r="L3066" s="15" t="s">
        <v>24</v>
      </c>
      <c r="M3066" s="15" t="s">
        <v>24</v>
      </c>
      <c r="N3066" s="15" t="s">
        <v>24</v>
      </c>
      <c r="O3066" s="15" t="s">
        <v>24</v>
      </c>
      <c r="P3066" s="15" t="s">
        <v>25</v>
      </c>
      <c r="Q3066" s="15" t="s">
        <v>26</v>
      </c>
      <c r="R3066" s="15" t="s">
        <v>15</v>
      </c>
      <c r="S3066" s="18" t="n">
        <v>68.65</v>
      </c>
      <c r="T3066" s="15" t="n">
        <v>1493.2</v>
      </c>
      <c r="U3066" s="15" t="s">
        <v>24</v>
      </c>
      <c r="V3066" s="18" t="n">
        <f aca="false">IF(ISNUMBER(T3066),T3066,0)</f>
        <v>1493.2</v>
      </c>
      <c r="W3066" s="15" t="n">
        <f aca="false">IF(U3066="Yes",1,0)</f>
        <v>0</v>
      </c>
      <c r="X3066" s="15" t="str">
        <f aca="false">IF(F3066&lt;=12,"0-12 months",IF(F3066&lt;=24,"13-24 months",IF(F3066&lt;=48,"25-48 months","49-72 months")))</f>
        <v>13-24 months</v>
      </c>
      <c r="Y3066" s="15" t="str">
        <f aca="false">IF(C3066=1,"Yes","No")</f>
        <v>No</v>
      </c>
      <c r="Z3066" s="15" t="n">
        <f aca="false">COUNTIF(J3066:O3066,"Yes")</f>
        <v>0</v>
      </c>
      <c r="AA3066" s="18" t="n">
        <f aca="false">S3066*W3066</f>
        <v>0</v>
      </c>
      <c r="AB3066" s="15" t="n">
        <f aca="false">(P3066="Month-to-month")+(I3066="Fiber optic")+(R3066="Electronic check")+(F3066&lt;=12)+(M3066="No")+(J3066="No")</f>
        <v>5</v>
      </c>
      <c r="AC3066" s="15" t="str">
        <f aca="false">IF(AB3066&gt;=5,"High",IF(AB3066&gt;=3,"Medium","Low"))</f>
        <v>High</v>
      </c>
    </row>
    <row r="3067" customFormat="false" ht="15" hidden="false" customHeight="false" outlineLevel="0" collapsed="false">
      <c r="A3067" s="15" t="s">
        <v>3164</v>
      </c>
      <c r="B3067" s="15" t="s">
        <v>98</v>
      </c>
      <c r="C3067" s="15" t="n">
        <v>0</v>
      </c>
      <c r="D3067" s="15" t="s">
        <v>24</v>
      </c>
      <c r="E3067" s="15" t="s">
        <v>24</v>
      </c>
      <c r="F3067" s="15" t="n">
        <v>1</v>
      </c>
      <c r="G3067" s="15" t="s">
        <v>26</v>
      </c>
      <c r="H3067" s="15" t="s">
        <v>24</v>
      </c>
      <c r="I3067" s="15" t="s">
        <v>96</v>
      </c>
      <c r="J3067" s="15" t="s">
        <v>24</v>
      </c>
      <c r="K3067" s="15" t="s">
        <v>24</v>
      </c>
      <c r="L3067" s="15" t="s">
        <v>24</v>
      </c>
      <c r="M3067" s="15" t="s">
        <v>24</v>
      </c>
      <c r="N3067" s="15" t="s">
        <v>24</v>
      </c>
      <c r="O3067" s="15" t="s">
        <v>24</v>
      </c>
      <c r="P3067" s="15" t="s">
        <v>25</v>
      </c>
      <c r="Q3067" s="15" t="s">
        <v>26</v>
      </c>
      <c r="R3067" s="15" t="s">
        <v>17</v>
      </c>
      <c r="S3067" s="18" t="n">
        <v>45.8</v>
      </c>
      <c r="T3067" s="15" t="n">
        <v>45.8</v>
      </c>
      <c r="U3067" s="15" t="s">
        <v>24</v>
      </c>
      <c r="V3067" s="18" t="n">
        <f aca="false">IF(ISNUMBER(T3067),T3067,0)</f>
        <v>45.8</v>
      </c>
      <c r="W3067" s="15" t="n">
        <f aca="false">IF(U3067="Yes",1,0)</f>
        <v>0</v>
      </c>
      <c r="X3067" s="15" t="str">
        <f aca="false">IF(F3067&lt;=12,"0-12 months",IF(F3067&lt;=24,"13-24 months",IF(F3067&lt;=48,"25-48 months","49-72 months")))</f>
        <v>0-12 months</v>
      </c>
      <c r="Y3067" s="15" t="str">
        <f aca="false">IF(C3067=1,"Yes","No")</f>
        <v>No</v>
      </c>
      <c r="Z3067" s="15" t="n">
        <f aca="false">COUNTIF(J3067:O3067,"Yes")</f>
        <v>0</v>
      </c>
      <c r="AA3067" s="18" t="n">
        <f aca="false">S3067*W3067</f>
        <v>0</v>
      </c>
      <c r="AB3067" s="15" t="n">
        <f aca="false">(P3067="Month-to-month")+(I3067="Fiber optic")+(R3067="Electronic check")+(F3067&lt;=12)+(M3067="No")+(J3067="No")</f>
        <v>4</v>
      </c>
      <c r="AC3067" s="15" t="str">
        <f aca="false">IF(AB3067&gt;=5,"High",IF(AB3067&gt;=3,"Medium","Low"))</f>
        <v>Medium</v>
      </c>
    </row>
    <row r="3068" customFormat="false" ht="15" hidden="false" customHeight="false" outlineLevel="0" collapsed="false">
      <c r="A3068" s="15" t="s">
        <v>3165</v>
      </c>
      <c r="B3068" s="15" t="s">
        <v>94</v>
      </c>
      <c r="C3068" s="15" t="n">
        <v>0</v>
      </c>
      <c r="D3068" s="15" t="s">
        <v>24</v>
      </c>
      <c r="E3068" s="15" t="s">
        <v>24</v>
      </c>
      <c r="F3068" s="15" t="n">
        <v>10</v>
      </c>
      <c r="G3068" s="15" t="s">
        <v>26</v>
      </c>
      <c r="H3068" s="15" t="s">
        <v>26</v>
      </c>
      <c r="I3068" s="15" t="s">
        <v>102</v>
      </c>
      <c r="J3068" s="15" t="s">
        <v>24</v>
      </c>
      <c r="K3068" s="15" t="s">
        <v>24</v>
      </c>
      <c r="L3068" s="15" t="s">
        <v>24</v>
      </c>
      <c r="M3068" s="15" t="s">
        <v>24</v>
      </c>
      <c r="N3068" s="15" t="s">
        <v>24</v>
      </c>
      <c r="O3068" s="15" t="s">
        <v>24</v>
      </c>
      <c r="P3068" s="15" t="s">
        <v>25</v>
      </c>
      <c r="Q3068" s="15" t="s">
        <v>26</v>
      </c>
      <c r="R3068" s="15" t="s">
        <v>17</v>
      </c>
      <c r="S3068" s="18" t="n">
        <v>75.75</v>
      </c>
      <c r="T3068" s="15" t="n">
        <v>777.3</v>
      </c>
      <c r="U3068" s="15" t="s">
        <v>24</v>
      </c>
      <c r="V3068" s="18" t="n">
        <f aca="false">IF(ISNUMBER(T3068),T3068,0)</f>
        <v>777.3</v>
      </c>
      <c r="W3068" s="15" t="n">
        <f aca="false">IF(U3068="Yes",1,0)</f>
        <v>0</v>
      </c>
      <c r="X3068" s="15" t="str">
        <f aca="false">IF(F3068&lt;=12,"0-12 months",IF(F3068&lt;=24,"13-24 months",IF(F3068&lt;=48,"25-48 months","49-72 months")))</f>
        <v>0-12 months</v>
      </c>
      <c r="Y3068" s="15" t="str">
        <f aca="false">IF(C3068=1,"Yes","No")</f>
        <v>No</v>
      </c>
      <c r="Z3068" s="15" t="n">
        <f aca="false">COUNTIF(J3068:O3068,"Yes")</f>
        <v>0</v>
      </c>
      <c r="AA3068" s="18" t="n">
        <f aca="false">S3068*W3068</f>
        <v>0</v>
      </c>
      <c r="AB3068" s="15" t="n">
        <f aca="false">(P3068="Month-to-month")+(I3068="Fiber optic")+(R3068="Electronic check")+(F3068&lt;=12)+(M3068="No")+(J3068="No")</f>
        <v>5</v>
      </c>
      <c r="AC3068" s="15" t="str">
        <f aca="false">IF(AB3068&gt;=5,"High",IF(AB3068&gt;=3,"Medium","Low"))</f>
        <v>High</v>
      </c>
    </row>
    <row r="3069" customFormat="false" ht="15" hidden="false" customHeight="false" outlineLevel="0" collapsed="false">
      <c r="A3069" s="15" t="s">
        <v>3166</v>
      </c>
      <c r="B3069" s="15" t="s">
        <v>98</v>
      </c>
      <c r="C3069" s="15" t="n">
        <v>0</v>
      </c>
      <c r="D3069" s="15" t="s">
        <v>24</v>
      </c>
      <c r="E3069" s="15" t="s">
        <v>24</v>
      </c>
      <c r="F3069" s="15" t="n">
        <v>6</v>
      </c>
      <c r="G3069" s="15" t="s">
        <v>26</v>
      </c>
      <c r="H3069" s="15" t="s">
        <v>24</v>
      </c>
      <c r="I3069" s="15" t="s">
        <v>102</v>
      </c>
      <c r="J3069" s="15" t="s">
        <v>24</v>
      </c>
      <c r="K3069" s="15" t="s">
        <v>26</v>
      </c>
      <c r="L3069" s="15" t="s">
        <v>24</v>
      </c>
      <c r="M3069" s="15" t="s">
        <v>24</v>
      </c>
      <c r="N3069" s="15" t="s">
        <v>24</v>
      </c>
      <c r="O3069" s="15" t="s">
        <v>26</v>
      </c>
      <c r="P3069" s="15" t="s">
        <v>25</v>
      </c>
      <c r="Q3069" s="15" t="s">
        <v>26</v>
      </c>
      <c r="R3069" s="15" t="s">
        <v>15</v>
      </c>
      <c r="S3069" s="18" t="n">
        <v>84.4</v>
      </c>
      <c r="T3069" s="15" t="n">
        <v>556.35</v>
      </c>
      <c r="U3069" s="15" t="s">
        <v>26</v>
      </c>
      <c r="V3069" s="18" t="n">
        <f aca="false">IF(ISNUMBER(T3069),T3069,0)</f>
        <v>556.35</v>
      </c>
      <c r="W3069" s="15" t="n">
        <f aca="false">IF(U3069="Yes",1,0)</f>
        <v>1</v>
      </c>
      <c r="X3069" s="15" t="str">
        <f aca="false">IF(F3069&lt;=12,"0-12 months",IF(F3069&lt;=24,"13-24 months",IF(F3069&lt;=48,"25-48 months","49-72 months")))</f>
        <v>0-12 months</v>
      </c>
      <c r="Y3069" s="15" t="str">
        <f aca="false">IF(C3069=1,"Yes","No")</f>
        <v>No</v>
      </c>
      <c r="Z3069" s="15" t="n">
        <f aca="false">COUNTIF(J3069:O3069,"Yes")</f>
        <v>2</v>
      </c>
      <c r="AA3069" s="18" t="n">
        <f aca="false">S3069*W3069</f>
        <v>84.4</v>
      </c>
      <c r="AB3069" s="15" t="n">
        <f aca="false">(P3069="Month-to-month")+(I3069="Fiber optic")+(R3069="Electronic check")+(F3069&lt;=12)+(M3069="No")+(J3069="No")</f>
        <v>6</v>
      </c>
      <c r="AC3069" s="15" t="str">
        <f aca="false">IF(AB3069&gt;=5,"High",IF(AB3069&gt;=3,"Medium","Low"))</f>
        <v>High</v>
      </c>
    </row>
    <row r="3070" customFormat="false" ht="15" hidden="false" customHeight="false" outlineLevel="0" collapsed="false">
      <c r="A3070" s="15" t="s">
        <v>3167</v>
      </c>
      <c r="B3070" s="15" t="s">
        <v>98</v>
      </c>
      <c r="C3070" s="15" t="n">
        <v>0</v>
      </c>
      <c r="D3070" s="15" t="s">
        <v>26</v>
      </c>
      <c r="E3070" s="15" t="s">
        <v>24</v>
      </c>
      <c r="F3070" s="15" t="n">
        <v>51</v>
      </c>
      <c r="G3070" s="15" t="s">
        <v>26</v>
      </c>
      <c r="H3070" s="15" t="s">
        <v>26</v>
      </c>
      <c r="I3070" s="15" t="s">
        <v>102</v>
      </c>
      <c r="J3070" s="15" t="s">
        <v>26</v>
      </c>
      <c r="K3070" s="15" t="s">
        <v>26</v>
      </c>
      <c r="L3070" s="15" t="s">
        <v>24</v>
      </c>
      <c r="M3070" s="15" t="s">
        <v>24</v>
      </c>
      <c r="N3070" s="15" t="s">
        <v>24</v>
      </c>
      <c r="O3070" s="15" t="s">
        <v>26</v>
      </c>
      <c r="P3070" s="15" t="s">
        <v>27</v>
      </c>
      <c r="Q3070" s="15" t="s">
        <v>26</v>
      </c>
      <c r="R3070" s="15" t="s">
        <v>21</v>
      </c>
      <c r="S3070" s="18" t="n">
        <v>96.4</v>
      </c>
      <c r="T3070" s="15" t="n">
        <v>4911.05</v>
      </c>
      <c r="U3070" s="15" t="s">
        <v>24</v>
      </c>
      <c r="V3070" s="18" t="n">
        <f aca="false">IF(ISNUMBER(T3070),T3070,0)</f>
        <v>4911.05</v>
      </c>
      <c r="W3070" s="15" t="n">
        <f aca="false">IF(U3070="Yes",1,0)</f>
        <v>0</v>
      </c>
      <c r="X3070" s="15" t="str">
        <f aca="false">IF(F3070&lt;=12,"0-12 months",IF(F3070&lt;=24,"13-24 months",IF(F3070&lt;=48,"25-48 months","49-72 months")))</f>
        <v>49-72 months</v>
      </c>
      <c r="Y3070" s="15" t="str">
        <f aca="false">IF(C3070=1,"Yes","No")</f>
        <v>No</v>
      </c>
      <c r="Z3070" s="15" t="n">
        <f aca="false">COUNTIF(J3070:O3070,"Yes")</f>
        <v>3</v>
      </c>
      <c r="AA3070" s="18" t="n">
        <f aca="false">S3070*W3070</f>
        <v>0</v>
      </c>
      <c r="AB3070" s="15" t="n">
        <f aca="false">(P3070="Month-to-month")+(I3070="Fiber optic")+(R3070="Electronic check")+(F3070&lt;=12)+(M3070="No")+(J3070="No")</f>
        <v>2</v>
      </c>
      <c r="AC3070" s="15" t="str">
        <f aca="false">IF(AB3070&gt;=5,"High",IF(AB3070&gt;=3,"Medium","Low"))</f>
        <v>Low</v>
      </c>
    </row>
    <row r="3071" customFormat="false" ht="15" hidden="false" customHeight="false" outlineLevel="0" collapsed="false">
      <c r="A3071" s="15" t="s">
        <v>3168</v>
      </c>
      <c r="B3071" s="15" t="s">
        <v>94</v>
      </c>
      <c r="C3071" s="15" t="n">
        <v>0</v>
      </c>
      <c r="D3071" s="15" t="s">
        <v>24</v>
      </c>
      <c r="E3071" s="15" t="s">
        <v>24</v>
      </c>
      <c r="F3071" s="15" t="n">
        <v>10</v>
      </c>
      <c r="G3071" s="15" t="s">
        <v>26</v>
      </c>
      <c r="H3071" s="15" t="s">
        <v>24</v>
      </c>
      <c r="I3071" s="15" t="s">
        <v>24</v>
      </c>
      <c r="J3071" s="15" t="s">
        <v>28</v>
      </c>
      <c r="K3071" s="15" t="s">
        <v>28</v>
      </c>
      <c r="L3071" s="15" t="s">
        <v>28</v>
      </c>
      <c r="M3071" s="15" t="s">
        <v>28</v>
      </c>
      <c r="N3071" s="15" t="s">
        <v>28</v>
      </c>
      <c r="O3071" s="15" t="s">
        <v>28</v>
      </c>
      <c r="P3071" s="15" t="s">
        <v>25</v>
      </c>
      <c r="Q3071" s="15" t="s">
        <v>26</v>
      </c>
      <c r="R3071" s="15" t="s">
        <v>17</v>
      </c>
      <c r="S3071" s="18" t="n">
        <v>20.55</v>
      </c>
      <c r="T3071" s="15" t="n">
        <v>187.35</v>
      </c>
      <c r="U3071" s="15" t="s">
        <v>24</v>
      </c>
      <c r="V3071" s="18" t="n">
        <f aca="false">IF(ISNUMBER(T3071),T3071,0)</f>
        <v>187.35</v>
      </c>
      <c r="W3071" s="15" t="n">
        <f aca="false">IF(U3071="Yes",1,0)</f>
        <v>0</v>
      </c>
      <c r="X3071" s="15" t="str">
        <f aca="false">IF(F3071&lt;=12,"0-12 months",IF(F3071&lt;=24,"13-24 months",IF(F3071&lt;=48,"25-48 months","49-72 months")))</f>
        <v>0-12 months</v>
      </c>
      <c r="Y3071" s="15" t="str">
        <f aca="false">IF(C3071=1,"Yes","No")</f>
        <v>No</v>
      </c>
      <c r="Z3071" s="15" t="n">
        <f aca="false">COUNTIF(J3071:O3071,"Yes")</f>
        <v>0</v>
      </c>
      <c r="AA3071" s="18" t="n">
        <f aca="false">S3071*W3071</f>
        <v>0</v>
      </c>
      <c r="AB3071" s="15" t="n">
        <f aca="false">(P3071="Month-to-month")+(I3071="Fiber optic")+(R3071="Electronic check")+(F3071&lt;=12)+(M3071="No")+(J3071="No")</f>
        <v>2</v>
      </c>
      <c r="AC3071" s="15" t="str">
        <f aca="false">IF(AB3071&gt;=5,"High",IF(AB3071&gt;=3,"Medium","Low"))</f>
        <v>Low</v>
      </c>
    </row>
    <row r="3072" customFormat="false" ht="15" hidden="false" customHeight="false" outlineLevel="0" collapsed="false">
      <c r="A3072" s="15" t="s">
        <v>3169</v>
      </c>
      <c r="B3072" s="15" t="s">
        <v>94</v>
      </c>
      <c r="C3072" s="15" t="n">
        <v>0</v>
      </c>
      <c r="D3072" s="15" t="s">
        <v>24</v>
      </c>
      <c r="E3072" s="15" t="s">
        <v>24</v>
      </c>
      <c r="F3072" s="15" t="n">
        <v>6</v>
      </c>
      <c r="G3072" s="15" t="s">
        <v>24</v>
      </c>
      <c r="H3072" s="15" t="s">
        <v>95</v>
      </c>
      <c r="I3072" s="15" t="s">
        <v>96</v>
      </c>
      <c r="J3072" s="15" t="s">
        <v>26</v>
      </c>
      <c r="K3072" s="15" t="s">
        <v>26</v>
      </c>
      <c r="L3072" s="15" t="s">
        <v>24</v>
      </c>
      <c r="M3072" s="15" t="s">
        <v>26</v>
      </c>
      <c r="N3072" s="15" t="s">
        <v>24</v>
      </c>
      <c r="O3072" s="15" t="s">
        <v>26</v>
      </c>
      <c r="P3072" s="15" t="s">
        <v>25</v>
      </c>
      <c r="Q3072" s="15" t="s">
        <v>24</v>
      </c>
      <c r="R3072" s="15" t="s">
        <v>21</v>
      </c>
      <c r="S3072" s="18" t="n">
        <v>50.95</v>
      </c>
      <c r="T3072" s="15" t="n">
        <v>307.6</v>
      </c>
      <c r="U3072" s="15" t="s">
        <v>24</v>
      </c>
      <c r="V3072" s="18" t="n">
        <f aca="false">IF(ISNUMBER(T3072),T3072,0)</f>
        <v>307.6</v>
      </c>
      <c r="W3072" s="15" t="n">
        <f aca="false">IF(U3072="Yes",1,0)</f>
        <v>0</v>
      </c>
      <c r="X3072" s="15" t="str">
        <f aca="false">IF(F3072&lt;=12,"0-12 months",IF(F3072&lt;=24,"13-24 months",IF(F3072&lt;=48,"25-48 months","49-72 months")))</f>
        <v>0-12 months</v>
      </c>
      <c r="Y3072" s="15" t="str">
        <f aca="false">IF(C3072=1,"Yes","No")</f>
        <v>No</v>
      </c>
      <c r="Z3072" s="15" t="n">
        <f aca="false">COUNTIF(J3072:O3072,"Yes")</f>
        <v>4</v>
      </c>
      <c r="AA3072" s="18" t="n">
        <f aca="false">S3072*W3072</f>
        <v>0</v>
      </c>
      <c r="AB3072" s="15" t="n">
        <f aca="false">(P3072="Month-to-month")+(I3072="Fiber optic")+(R3072="Electronic check")+(F3072&lt;=12)+(M3072="No")+(J3072="No")</f>
        <v>2</v>
      </c>
      <c r="AC3072" s="15" t="str">
        <f aca="false">IF(AB3072&gt;=5,"High",IF(AB3072&gt;=3,"Medium","Low"))</f>
        <v>Low</v>
      </c>
    </row>
    <row r="3073" customFormat="false" ht="15" hidden="false" customHeight="false" outlineLevel="0" collapsed="false">
      <c r="A3073" s="15" t="s">
        <v>3170</v>
      </c>
      <c r="B3073" s="15" t="s">
        <v>98</v>
      </c>
      <c r="C3073" s="15" t="n">
        <v>0</v>
      </c>
      <c r="D3073" s="15" t="s">
        <v>26</v>
      </c>
      <c r="E3073" s="15" t="s">
        <v>26</v>
      </c>
      <c r="F3073" s="15" t="n">
        <v>47</v>
      </c>
      <c r="G3073" s="15" t="s">
        <v>26</v>
      </c>
      <c r="H3073" s="15" t="s">
        <v>26</v>
      </c>
      <c r="I3073" s="15" t="s">
        <v>96</v>
      </c>
      <c r="J3073" s="15" t="s">
        <v>26</v>
      </c>
      <c r="K3073" s="15" t="s">
        <v>26</v>
      </c>
      <c r="L3073" s="15" t="s">
        <v>26</v>
      </c>
      <c r="M3073" s="15" t="s">
        <v>26</v>
      </c>
      <c r="N3073" s="15" t="s">
        <v>26</v>
      </c>
      <c r="O3073" s="15" t="s">
        <v>26</v>
      </c>
      <c r="P3073" s="15" t="s">
        <v>29</v>
      </c>
      <c r="Q3073" s="15" t="s">
        <v>26</v>
      </c>
      <c r="R3073" s="15" t="s">
        <v>17</v>
      </c>
      <c r="S3073" s="18" t="n">
        <v>90.5</v>
      </c>
      <c r="T3073" s="15" t="n">
        <v>4318.35</v>
      </c>
      <c r="U3073" s="15" t="s">
        <v>24</v>
      </c>
      <c r="V3073" s="18" t="n">
        <f aca="false">IF(ISNUMBER(T3073),T3073,0)</f>
        <v>4318.35</v>
      </c>
      <c r="W3073" s="15" t="n">
        <f aca="false">IF(U3073="Yes",1,0)</f>
        <v>0</v>
      </c>
      <c r="X3073" s="15" t="str">
        <f aca="false">IF(F3073&lt;=12,"0-12 months",IF(F3073&lt;=24,"13-24 months",IF(F3073&lt;=48,"25-48 months","49-72 months")))</f>
        <v>25-48 months</v>
      </c>
      <c r="Y3073" s="15" t="str">
        <f aca="false">IF(C3073=1,"Yes","No")</f>
        <v>No</v>
      </c>
      <c r="Z3073" s="15" t="n">
        <f aca="false">COUNTIF(J3073:O3073,"Yes")</f>
        <v>6</v>
      </c>
      <c r="AA3073" s="18" t="n">
        <f aca="false">S3073*W3073</f>
        <v>0</v>
      </c>
      <c r="AB3073" s="15" t="n">
        <f aca="false">(P3073="Month-to-month")+(I3073="Fiber optic")+(R3073="Electronic check")+(F3073&lt;=12)+(M3073="No")+(J3073="No")</f>
        <v>0</v>
      </c>
      <c r="AC3073" s="15" t="str">
        <f aca="false">IF(AB3073&gt;=5,"High",IF(AB3073&gt;=3,"Medium","Low"))</f>
        <v>Low</v>
      </c>
    </row>
    <row r="3074" customFormat="false" ht="15" hidden="false" customHeight="false" outlineLevel="0" collapsed="false">
      <c r="A3074" s="15" t="s">
        <v>3171</v>
      </c>
      <c r="B3074" s="15" t="s">
        <v>94</v>
      </c>
      <c r="C3074" s="15" t="n">
        <v>0</v>
      </c>
      <c r="D3074" s="15" t="s">
        <v>26</v>
      </c>
      <c r="E3074" s="15" t="s">
        <v>26</v>
      </c>
      <c r="F3074" s="15" t="n">
        <v>61</v>
      </c>
      <c r="G3074" s="15" t="s">
        <v>26</v>
      </c>
      <c r="H3074" s="15" t="s">
        <v>26</v>
      </c>
      <c r="I3074" s="15" t="s">
        <v>96</v>
      </c>
      <c r="J3074" s="15" t="s">
        <v>26</v>
      </c>
      <c r="K3074" s="15" t="s">
        <v>26</v>
      </c>
      <c r="L3074" s="15" t="s">
        <v>26</v>
      </c>
      <c r="M3074" s="15" t="s">
        <v>26</v>
      </c>
      <c r="N3074" s="15" t="s">
        <v>24</v>
      </c>
      <c r="O3074" s="15" t="s">
        <v>26</v>
      </c>
      <c r="P3074" s="15" t="s">
        <v>27</v>
      </c>
      <c r="Q3074" s="15" t="s">
        <v>26</v>
      </c>
      <c r="R3074" s="15" t="s">
        <v>15</v>
      </c>
      <c r="S3074" s="18" t="n">
        <v>79.4</v>
      </c>
      <c r="T3074" s="15" t="n">
        <v>4820.55</v>
      </c>
      <c r="U3074" s="15" t="s">
        <v>24</v>
      </c>
      <c r="V3074" s="18" t="n">
        <f aca="false">IF(ISNUMBER(T3074),T3074,0)</f>
        <v>4820.55</v>
      </c>
      <c r="W3074" s="15" t="n">
        <f aca="false">IF(U3074="Yes",1,0)</f>
        <v>0</v>
      </c>
      <c r="X3074" s="15" t="str">
        <f aca="false">IF(F3074&lt;=12,"0-12 months",IF(F3074&lt;=24,"13-24 months",IF(F3074&lt;=48,"25-48 months","49-72 months")))</f>
        <v>49-72 months</v>
      </c>
      <c r="Y3074" s="15" t="str">
        <f aca="false">IF(C3074=1,"Yes","No")</f>
        <v>No</v>
      </c>
      <c r="Z3074" s="15" t="n">
        <f aca="false">COUNTIF(J3074:O3074,"Yes")</f>
        <v>5</v>
      </c>
      <c r="AA3074" s="18" t="n">
        <f aca="false">S3074*W3074</f>
        <v>0</v>
      </c>
      <c r="AB3074" s="15" t="n">
        <f aca="false">(P3074="Month-to-month")+(I3074="Fiber optic")+(R3074="Electronic check")+(F3074&lt;=12)+(M3074="No")+(J3074="No")</f>
        <v>1</v>
      </c>
      <c r="AC3074" s="15" t="str">
        <f aca="false">IF(AB3074&gt;=5,"High",IF(AB3074&gt;=3,"Medium","Low"))</f>
        <v>Low</v>
      </c>
    </row>
    <row r="3075" customFormat="false" ht="15" hidden="false" customHeight="false" outlineLevel="0" collapsed="false">
      <c r="A3075" s="15" t="s">
        <v>3172</v>
      </c>
      <c r="B3075" s="15" t="s">
        <v>94</v>
      </c>
      <c r="C3075" s="15" t="n">
        <v>0</v>
      </c>
      <c r="D3075" s="15" t="s">
        <v>24</v>
      </c>
      <c r="E3075" s="15" t="s">
        <v>24</v>
      </c>
      <c r="F3075" s="15" t="n">
        <v>52</v>
      </c>
      <c r="G3075" s="15" t="s">
        <v>24</v>
      </c>
      <c r="H3075" s="15" t="s">
        <v>95</v>
      </c>
      <c r="I3075" s="15" t="s">
        <v>96</v>
      </c>
      <c r="J3075" s="15" t="s">
        <v>26</v>
      </c>
      <c r="K3075" s="15" t="s">
        <v>26</v>
      </c>
      <c r="L3075" s="15" t="s">
        <v>26</v>
      </c>
      <c r="M3075" s="15" t="s">
        <v>24</v>
      </c>
      <c r="N3075" s="15" t="s">
        <v>26</v>
      </c>
      <c r="O3075" s="15" t="s">
        <v>26</v>
      </c>
      <c r="P3075" s="15" t="s">
        <v>29</v>
      </c>
      <c r="Q3075" s="15" t="s">
        <v>26</v>
      </c>
      <c r="R3075" s="15" t="s">
        <v>19</v>
      </c>
      <c r="S3075" s="18" t="n">
        <v>58.75</v>
      </c>
      <c r="T3075" s="15" t="n">
        <v>3038.55</v>
      </c>
      <c r="U3075" s="15" t="s">
        <v>24</v>
      </c>
      <c r="V3075" s="18" t="n">
        <f aca="false">IF(ISNUMBER(T3075),T3075,0)</f>
        <v>3038.55</v>
      </c>
      <c r="W3075" s="15" t="n">
        <f aca="false">IF(U3075="Yes",1,0)</f>
        <v>0</v>
      </c>
      <c r="X3075" s="15" t="str">
        <f aca="false">IF(F3075&lt;=12,"0-12 months",IF(F3075&lt;=24,"13-24 months",IF(F3075&lt;=48,"25-48 months","49-72 months")))</f>
        <v>49-72 months</v>
      </c>
      <c r="Y3075" s="15" t="str">
        <f aca="false">IF(C3075=1,"Yes","No")</f>
        <v>No</v>
      </c>
      <c r="Z3075" s="15" t="n">
        <f aca="false">COUNTIF(J3075:O3075,"Yes")</f>
        <v>5</v>
      </c>
      <c r="AA3075" s="18" t="n">
        <f aca="false">S3075*W3075</f>
        <v>0</v>
      </c>
      <c r="AB3075" s="15" t="n">
        <f aca="false">(P3075="Month-to-month")+(I3075="Fiber optic")+(R3075="Electronic check")+(F3075&lt;=12)+(M3075="No")+(J3075="No")</f>
        <v>1</v>
      </c>
      <c r="AC3075" s="15" t="str">
        <f aca="false">IF(AB3075&gt;=5,"High",IF(AB3075&gt;=3,"Medium","Low"))</f>
        <v>Low</v>
      </c>
    </row>
    <row r="3076" customFormat="false" ht="15" hidden="false" customHeight="false" outlineLevel="0" collapsed="false">
      <c r="A3076" s="15" t="s">
        <v>3173</v>
      </c>
      <c r="B3076" s="15" t="s">
        <v>94</v>
      </c>
      <c r="C3076" s="15" t="n">
        <v>0</v>
      </c>
      <c r="D3076" s="15" t="s">
        <v>26</v>
      </c>
      <c r="E3076" s="15" t="s">
        <v>26</v>
      </c>
      <c r="F3076" s="15" t="n">
        <v>35</v>
      </c>
      <c r="G3076" s="15" t="s">
        <v>26</v>
      </c>
      <c r="H3076" s="15" t="s">
        <v>26</v>
      </c>
      <c r="I3076" s="15" t="s">
        <v>96</v>
      </c>
      <c r="J3076" s="15" t="s">
        <v>26</v>
      </c>
      <c r="K3076" s="15" t="s">
        <v>26</v>
      </c>
      <c r="L3076" s="15" t="s">
        <v>24</v>
      </c>
      <c r="M3076" s="15" t="s">
        <v>24</v>
      </c>
      <c r="N3076" s="15" t="s">
        <v>24</v>
      </c>
      <c r="O3076" s="15" t="s">
        <v>24</v>
      </c>
      <c r="P3076" s="15" t="s">
        <v>25</v>
      </c>
      <c r="Q3076" s="15" t="s">
        <v>26</v>
      </c>
      <c r="R3076" s="15" t="s">
        <v>21</v>
      </c>
      <c r="S3076" s="18" t="n">
        <v>59.45</v>
      </c>
      <c r="T3076" s="15" t="n">
        <v>2136.9</v>
      </c>
      <c r="U3076" s="15" t="s">
        <v>24</v>
      </c>
      <c r="V3076" s="18" t="n">
        <f aca="false">IF(ISNUMBER(T3076),T3076,0)</f>
        <v>2136.9</v>
      </c>
      <c r="W3076" s="15" t="n">
        <f aca="false">IF(U3076="Yes",1,0)</f>
        <v>0</v>
      </c>
      <c r="X3076" s="15" t="str">
        <f aca="false">IF(F3076&lt;=12,"0-12 months",IF(F3076&lt;=24,"13-24 months",IF(F3076&lt;=48,"25-48 months","49-72 months")))</f>
        <v>25-48 months</v>
      </c>
      <c r="Y3076" s="15" t="str">
        <f aca="false">IF(C3076=1,"Yes","No")</f>
        <v>No</v>
      </c>
      <c r="Z3076" s="15" t="n">
        <f aca="false">COUNTIF(J3076:O3076,"Yes")</f>
        <v>2</v>
      </c>
      <c r="AA3076" s="18" t="n">
        <f aca="false">S3076*W3076</f>
        <v>0</v>
      </c>
      <c r="AB3076" s="15" t="n">
        <f aca="false">(P3076="Month-to-month")+(I3076="Fiber optic")+(R3076="Electronic check")+(F3076&lt;=12)+(M3076="No")+(J3076="No")</f>
        <v>2</v>
      </c>
      <c r="AC3076" s="15" t="str">
        <f aca="false">IF(AB3076&gt;=5,"High",IF(AB3076&gt;=3,"Medium","Low"))</f>
        <v>Low</v>
      </c>
    </row>
    <row r="3077" customFormat="false" ht="15" hidden="false" customHeight="false" outlineLevel="0" collapsed="false">
      <c r="A3077" s="15" t="s">
        <v>3174</v>
      </c>
      <c r="B3077" s="15" t="s">
        <v>98</v>
      </c>
      <c r="C3077" s="15" t="n">
        <v>0</v>
      </c>
      <c r="D3077" s="15" t="s">
        <v>26</v>
      </c>
      <c r="E3077" s="15" t="s">
        <v>24</v>
      </c>
      <c r="F3077" s="15" t="n">
        <v>71</v>
      </c>
      <c r="G3077" s="15" t="s">
        <v>26</v>
      </c>
      <c r="H3077" s="15" t="s">
        <v>26</v>
      </c>
      <c r="I3077" s="15" t="s">
        <v>102</v>
      </c>
      <c r="J3077" s="15" t="s">
        <v>24</v>
      </c>
      <c r="K3077" s="15" t="s">
        <v>26</v>
      </c>
      <c r="L3077" s="15" t="s">
        <v>26</v>
      </c>
      <c r="M3077" s="15" t="s">
        <v>24</v>
      </c>
      <c r="N3077" s="15" t="s">
        <v>26</v>
      </c>
      <c r="O3077" s="15" t="s">
        <v>26</v>
      </c>
      <c r="P3077" s="15" t="s">
        <v>27</v>
      </c>
      <c r="Q3077" s="15" t="s">
        <v>26</v>
      </c>
      <c r="R3077" s="15" t="s">
        <v>19</v>
      </c>
      <c r="S3077" s="18" t="n">
        <v>105.7</v>
      </c>
      <c r="T3077" s="15" t="n">
        <v>7472.15</v>
      </c>
      <c r="U3077" s="15" t="s">
        <v>24</v>
      </c>
      <c r="V3077" s="18" t="n">
        <f aca="false">IF(ISNUMBER(T3077),T3077,0)</f>
        <v>7472.15</v>
      </c>
      <c r="W3077" s="15" t="n">
        <f aca="false">IF(U3077="Yes",1,0)</f>
        <v>0</v>
      </c>
      <c r="X3077" s="15" t="str">
        <f aca="false">IF(F3077&lt;=12,"0-12 months",IF(F3077&lt;=24,"13-24 months",IF(F3077&lt;=48,"25-48 months","49-72 months")))</f>
        <v>49-72 months</v>
      </c>
      <c r="Y3077" s="15" t="str">
        <f aca="false">IF(C3077=1,"Yes","No")</f>
        <v>No</v>
      </c>
      <c r="Z3077" s="15" t="n">
        <f aca="false">COUNTIF(J3077:O3077,"Yes")</f>
        <v>4</v>
      </c>
      <c r="AA3077" s="18" t="n">
        <f aca="false">S3077*W3077</f>
        <v>0</v>
      </c>
      <c r="AB3077" s="15" t="n">
        <f aca="false">(P3077="Month-to-month")+(I3077="Fiber optic")+(R3077="Electronic check")+(F3077&lt;=12)+(M3077="No")+(J3077="No")</f>
        <v>3</v>
      </c>
      <c r="AC3077" s="15" t="str">
        <f aca="false">IF(AB3077&gt;=5,"High",IF(AB3077&gt;=3,"Medium","Low"))</f>
        <v>Medium</v>
      </c>
    </row>
    <row r="3078" customFormat="false" ht="15" hidden="false" customHeight="false" outlineLevel="0" collapsed="false">
      <c r="A3078" s="15" t="s">
        <v>3175</v>
      </c>
      <c r="B3078" s="15" t="s">
        <v>94</v>
      </c>
      <c r="C3078" s="15" t="n">
        <v>0</v>
      </c>
      <c r="D3078" s="15" t="s">
        <v>24</v>
      </c>
      <c r="E3078" s="15" t="s">
        <v>24</v>
      </c>
      <c r="F3078" s="15" t="n">
        <v>6</v>
      </c>
      <c r="G3078" s="15" t="s">
        <v>26</v>
      </c>
      <c r="H3078" s="15" t="s">
        <v>24</v>
      </c>
      <c r="I3078" s="15" t="s">
        <v>96</v>
      </c>
      <c r="J3078" s="15" t="s">
        <v>26</v>
      </c>
      <c r="K3078" s="15" t="s">
        <v>26</v>
      </c>
      <c r="L3078" s="15" t="s">
        <v>24</v>
      </c>
      <c r="M3078" s="15" t="s">
        <v>24</v>
      </c>
      <c r="N3078" s="15" t="s">
        <v>24</v>
      </c>
      <c r="O3078" s="15" t="s">
        <v>24</v>
      </c>
      <c r="P3078" s="15" t="s">
        <v>25</v>
      </c>
      <c r="Q3078" s="15" t="s">
        <v>24</v>
      </c>
      <c r="R3078" s="15" t="s">
        <v>15</v>
      </c>
      <c r="S3078" s="18" t="n">
        <v>56.25</v>
      </c>
      <c r="T3078" s="15" t="n">
        <v>389.1</v>
      </c>
      <c r="U3078" s="15" t="s">
        <v>26</v>
      </c>
      <c r="V3078" s="18" t="n">
        <f aca="false">IF(ISNUMBER(T3078),T3078,0)</f>
        <v>389.1</v>
      </c>
      <c r="W3078" s="15" t="n">
        <f aca="false">IF(U3078="Yes",1,0)</f>
        <v>1</v>
      </c>
      <c r="X3078" s="15" t="str">
        <f aca="false">IF(F3078&lt;=12,"0-12 months",IF(F3078&lt;=24,"13-24 months",IF(F3078&lt;=48,"25-48 months","49-72 months")))</f>
        <v>0-12 months</v>
      </c>
      <c r="Y3078" s="15" t="str">
        <f aca="false">IF(C3078=1,"Yes","No")</f>
        <v>No</v>
      </c>
      <c r="Z3078" s="15" t="n">
        <f aca="false">COUNTIF(J3078:O3078,"Yes")</f>
        <v>2</v>
      </c>
      <c r="AA3078" s="18" t="n">
        <f aca="false">S3078*W3078</f>
        <v>56.25</v>
      </c>
      <c r="AB3078" s="15" t="n">
        <f aca="false">(P3078="Month-to-month")+(I3078="Fiber optic")+(R3078="Electronic check")+(F3078&lt;=12)+(M3078="No")+(J3078="No")</f>
        <v>4</v>
      </c>
      <c r="AC3078" s="15" t="str">
        <f aca="false">IF(AB3078&gt;=5,"High",IF(AB3078&gt;=3,"Medium","Low"))</f>
        <v>Medium</v>
      </c>
    </row>
    <row r="3079" customFormat="false" ht="15" hidden="false" customHeight="false" outlineLevel="0" collapsed="false">
      <c r="A3079" s="15" t="s">
        <v>3176</v>
      </c>
      <c r="B3079" s="15" t="s">
        <v>98</v>
      </c>
      <c r="C3079" s="15" t="n">
        <v>0</v>
      </c>
      <c r="D3079" s="15" t="s">
        <v>26</v>
      </c>
      <c r="E3079" s="15" t="s">
        <v>24</v>
      </c>
      <c r="F3079" s="15" t="n">
        <v>45</v>
      </c>
      <c r="G3079" s="15" t="s">
        <v>26</v>
      </c>
      <c r="H3079" s="15" t="s">
        <v>24</v>
      </c>
      <c r="I3079" s="15" t="s">
        <v>96</v>
      </c>
      <c r="J3079" s="15" t="s">
        <v>26</v>
      </c>
      <c r="K3079" s="15" t="s">
        <v>24</v>
      </c>
      <c r="L3079" s="15" t="s">
        <v>26</v>
      </c>
      <c r="M3079" s="15" t="s">
        <v>24</v>
      </c>
      <c r="N3079" s="15" t="s">
        <v>24</v>
      </c>
      <c r="O3079" s="15" t="s">
        <v>24</v>
      </c>
      <c r="P3079" s="15" t="s">
        <v>29</v>
      </c>
      <c r="Q3079" s="15" t="s">
        <v>24</v>
      </c>
      <c r="R3079" s="15" t="s">
        <v>21</v>
      </c>
      <c r="S3079" s="18" t="n">
        <v>53.3</v>
      </c>
      <c r="T3079" s="15" t="n">
        <v>2296.25</v>
      </c>
      <c r="U3079" s="15" t="s">
        <v>24</v>
      </c>
      <c r="V3079" s="18" t="n">
        <f aca="false">IF(ISNUMBER(T3079),T3079,0)</f>
        <v>2296.25</v>
      </c>
      <c r="W3079" s="15" t="n">
        <f aca="false">IF(U3079="Yes",1,0)</f>
        <v>0</v>
      </c>
      <c r="X3079" s="15" t="str">
        <f aca="false">IF(F3079&lt;=12,"0-12 months",IF(F3079&lt;=24,"13-24 months",IF(F3079&lt;=48,"25-48 months","49-72 months")))</f>
        <v>25-48 months</v>
      </c>
      <c r="Y3079" s="15" t="str">
        <f aca="false">IF(C3079=1,"Yes","No")</f>
        <v>No</v>
      </c>
      <c r="Z3079" s="15" t="n">
        <f aca="false">COUNTIF(J3079:O3079,"Yes")</f>
        <v>2</v>
      </c>
      <c r="AA3079" s="18" t="n">
        <f aca="false">S3079*W3079</f>
        <v>0</v>
      </c>
      <c r="AB3079" s="15" t="n">
        <f aca="false">(P3079="Month-to-month")+(I3079="Fiber optic")+(R3079="Electronic check")+(F3079&lt;=12)+(M3079="No")+(J3079="No")</f>
        <v>1</v>
      </c>
      <c r="AC3079" s="15" t="str">
        <f aca="false">IF(AB3079&gt;=5,"High",IF(AB3079&gt;=3,"Medium","Low"))</f>
        <v>Low</v>
      </c>
    </row>
    <row r="3080" customFormat="false" ht="15" hidden="false" customHeight="false" outlineLevel="0" collapsed="false">
      <c r="A3080" s="15" t="s">
        <v>3177</v>
      </c>
      <c r="B3080" s="15" t="s">
        <v>94</v>
      </c>
      <c r="C3080" s="15" t="n">
        <v>1</v>
      </c>
      <c r="D3080" s="15" t="s">
        <v>24</v>
      </c>
      <c r="E3080" s="15" t="s">
        <v>24</v>
      </c>
      <c r="F3080" s="15" t="n">
        <v>2</v>
      </c>
      <c r="G3080" s="15" t="s">
        <v>26</v>
      </c>
      <c r="H3080" s="15" t="s">
        <v>26</v>
      </c>
      <c r="I3080" s="15" t="s">
        <v>102</v>
      </c>
      <c r="J3080" s="15" t="s">
        <v>24</v>
      </c>
      <c r="K3080" s="15" t="s">
        <v>24</v>
      </c>
      <c r="L3080" s="15" t="s">
        <v>24</v>
      </c>
      <c r="M3080" s="15" t="s">
        <v>24</v>
      </c>
      <c r="N3080" s="15" t="s">
        <v>26</v>
      </c>
      <c r="O3080" s="15" t="s">
        <v>24</v>
      </c>
      <c r="P3080" s="15" t="s">
        <v>25</v>
      </c>
      <c r="Q3080" s="15" t="s">
        <v>26</v>
      </c>
      <c r="R3080" s="15" t="s">
        <v>15</v>
      </c>
      <c r="S3080" s="18" t="n">
        <v>85.55</v>
      </c>
      <c r="T3080" s="15" t="n">
        <v>187.45</v>
      </c>
      <c r="U3080" s="15" t="s">
        <v>26</v>
      </c>
      <c r="V3080" s="18" t="n">
        <f aca="false">IF(ISNUMBER(T3080),T3080,0)</f>
        <v>187.45</v>
      </c>
      <c r="W3080" s="15" t="n">
        <f aca="false">IF(U3080="Yes",1,0)</f>
        <v>1</v>
      </c>
      <c r="X3080" s="15" t="str">
        <f aca="false">IF(F3080&lt;=12,"0-12 months",IF(F3080&lt;=24,"13-24 months",IF(F3080&lt;=48,"25-48 months","49-72 months")))</f>
        <v>0-12 months</v>
      </c>
      <c r="Y3080" s="15" t="str">
        <f aca="false">IF(C3080=1,"Yes","No")</f>
        <v>Yes</v>
      </c>
      <c r="Z3080" s="15" t="n">
        <f aca="false">COUNTIF(J3080:O3080,"Yes")</f>
        <v>1</v>
      </c>
      <c r="AA3080" s="18" t="n">
        <f aca="false">S3080*W3080</f>
        <v>85.55</v>
      </c>
      <c r="AB3080" s="15" t="n">
        <f aca="false">(P3080="Month-to-month")+(I3080="Fiber optic")+(R3080="Electronic check")+(F3080&lt;=12)+(M3080="No")+(J3080="No")</f>
        <v>6</v>
      </c>
      <c r="AC3080" s="15" t="str">
        <f aca="false">IF(AB3080&gt;=5,"High",IF(AB3080&gt;=3,"Medium","Low"))</f>
        <v>High</v>
      </c>
    </row>
    <row r="3081" customFormat="false" ht="15" hidden="false" customHeight="false" outlineLevel="0" collapsed="false">
      <c r="A3081" s="15" t="s">
        <v>3178</v>
      </c>
      <c r="B3081" s="15" t="s">
        <v>94</v>
      </c>
      <c r="C3081" s="15" t="n">
        <v>0</v>
      </c>
      <c r="D3081" s="15" t="s">
        <v>24</v>
      </c>
      <c r="E3081" s="15" t="s">
        <v>24</v>
      </c>
      <c r="F3081" s="15" t="n">
        <v>4</v>
      </c>
      <c r="G3081" s="15" t="s">
        <v>26</v>
      </c>
      <c r="H3081" s="15" t="s">
        <v>24</v>
      </c>
      <c r="I3081" s="15" t="s">
        <v>96</v>
      </c>
      <c r="J3081" s="15" t="s">
        <v>24</v>
      </c>
      <c r="K3081" s="15" t="s">
        <v>26</v>
      </c>
      <c r="L3081" s="15" t="s">
        <v>24</v>
      </c>
      <c r="M3081" s="15" t="s">
        <v>24</v>
      </c>
      <c r="N3081" s="15" t="s">
        <v>26</v>
      </c>
      <c r="O3081" s="15" t="s">
        <v>26</v>
      </c>
      <c r="P3081" s="15" t="s">
        <v>25</v>
      </c>
      <c r="Q3081" s="15" t="s">
        <v>26</v>
      </c>
      <c r="R3081" s="15" t="s">
        <v>19</v>
      </c>
      <c r="S3081" s="18" t="n">
        <v>68.65</v>
      </c>
      <c r="T3081" s="15" t="n">
        <v>261.25</v>
      </c>
      <c r="U3081" s="15" t="s">
        <v>26</v>
      </c>
      <c r="V3081" s="18" t="n">
        <f aca="false">IF(ISNUMBER(T3081),T3081,0)</f>
        <v>261.25</v>
      </c>
      <c r="W3081" s="15" t="n">
        <f aca="false">IF(U3081="Yes",1,0)</f>
        <v>1</v>
      </c>
      <c r="X3081" s="15" t="str">
        <f aca="false">IF(F3081&lt;=12,"0-12 months",IF(F3081&lt;=24,"13-24 months",IF(F3081&lt;=48,"25-48 months","49-72 months")))</f>
        <v>0-12 months</v>
      </c>
      <c r="Y3081" s="15" t="str">
        <f aca="false">IF(C3081=1,"Yes","No")</f>
        <v>No</v>
      </c>
      <c r="Z3081" s="15" t="n">
        <f aca="false">COUNTIF(J3081:O3081,"Yes")</f>
        <v>3</v>
      </c>
      <c r="AA3081" s="18" t="n">
        <f aca="false">S3081*W3081</f>
        <v>68.65</v>
      </c>
      <c r="AB3081" s="15" t="n">
        <f aca="false">(P3081="Month-to-month")+(I3081="Fiber optic")+(R3081="Electronic check")+(F3081&lt;=12)+(M3081="No")+(J3081="No")</f>
        <v>4</v>
      </c>
      <c r="AC3081" s="15" t="str">
        <f aca="false">IF(AB3081&gt;=5,"High",IF(AB3081&gt;=3,"Medium","Low"))</f>
        <v>Medium</v>
      </c>
    </row>
    <row r="3082" customFormat="false" ht="15" hidden="false" customHeight="false" outlineLevel="0" collapsed="false">
      <c r="A3082" s="15" t="s">
        <v>3179</v>
      </c>
      <c r="B3082" s="15" t="s">
        <v>98</v>
      </c>
      <c r="C3082" s="15" t="n">
        <v>0</v>
      </c>
      <c r="D3082" s="15" t="s">
        <v>24</v>
      </c>
      <c r="E3082" s="15" t="s">
        <v>24</v>
      </c>
      <c r="F3082" s="15" t="n">
        <v>2</v>
      </c>
      <c r="G3082" s="15" t="s">
        <v>24</v>
      </c>
      <c r="H3082" s="15" t="s">
        <v>95</v>
      </c>
      <c r="I3082" s="15" t="s">
        <v>96</v>
      </c>
      <c r="J3082" s="15" t="s">
        <v>24</v>
      </c>
      <c r="K3082" s="15" t="s">
        <v>24</v>
      </c>
      <c r="L3082" s="15" t="s">
        <v>24</v>
      </c>
      <c r="M3082" s="15" t="s">
        <v>24</v>
      </c>
      <c r="N3082" s="15" t="s">
        <v>24</v>
      </c>
      <c r="O3082" s="15" t="s">
        <v>24</v>
      </c>
      <c r="P3082" s="15" t="s">
        <v>25</v>
      </c>
      <c r="Q3082" s="15" t="s">
        <v>24</v>
      </c>
      <c r="R3082" s="15" t="s">
        <v>17</v>
      </c>
      <c r="S3082" s="18" t="n">
        <v>24.3</v>
      </c>
      <c r="T3082" s="15" t="n">
        <v>38.45</v>
      </c>
      <c r="U3082" s="15" t="s">
        <v>24</v>
      </c>
      <c r="V3082" s="18" t="n">
        <f aca="false">IF(ISNUMBER(T3082),T3082,0)</f>
        <v>38.45</v>
      </c>
      <c r="W3082" s="15" t="n">
        <f aca="false">IF(U3082="Yes",1,0)</f>
        <v>0</v>
      </c>
      <c r="X3082" s="15" t="str">
        <f aca="false">IF(F3082&lt;=12,"0-12 months",IF(F3082&lt;=24,"13-24 months",IF(F3082&lt;=48,"25-48 months","49-72 months")))</f>
        <v>0-12 months</v>
      </c>
      <c r="Y3082" s="15" t="str">
        <f aca="false">IF(C3082=1,"Yes","No")</f>
        <v>No</v>
      </c>
      <c r="Z3082" s="15" t="n">
        <f aca="false">COUNTIF(J3082:O3082,"Yes")</f>
        <v>0</v>
      </c>
      <c r="AA3082" s="18" t="n">
        <f aca="false">S3082*W3082</f>
        <v>0</v>
      </c>
      <c r="AB3082" s="15" t="n">
        <f aca="false">(P3082="Month-to-month")+(I3082="Fiber optic")+(R3082="Electronic check")+(F3082&lt;=12)+(M3082="No")+(J3082="No")</f>
        <v>4</v>
      </c>
      <c r="AC3082" s="15" t="str">
        <f aca="false">IF(AB3082&gt;=5,"High",IF(AB3082&gt;=3,"Medium","Low"))</f>
        <v>Medium</v>
      </c>
    </row>
    <row r="3083" customFormat="false" ht="15" hidden="false" customHeight="false" outlineLevel="0" collapsed="false">
      <c r="A3083" s="15" t="s">
        <v>3180</v>
      </c>
      <c r="B3083" s="15" t="s">
        <v>98</v>
      </c>
      <c r="C3083" s="15" t="n">
        <v>0</v>
      </c>
      <c r="D3083" s="15" t="s">
        <v>24</v>
      </c>
      <c r="E3083" s="15" t="s">
        <v>24</v>
      </c>
      <c r="F3083" s="15" t="n">
        <v>4</v>
      </c>
      <c r="G3083" s="15" t="s">
        <v>26</v>
      </c>
      <c r="H3083" s="15" t="s">
        <v>24</v>
      </c>
      <c r="I3083" s="15" t="s">
        <v>102</v>
      </c>
      <c r="J3083" s="15" t="s">
        <v>24</v>
      </c>
      <c r="K3083" s="15" t="s">
        <v>24</v>
      </c>
      <c r="L3083" s="15" t="s">
        <v>24</v>
      </c>
      <c r="M3083" s="15" t="s">
        <v>24</v>
      </c>
      <c r="N3083" s="15" t="s">
        <v>26</v>
      </c>
      <c r="O3083" s="15" t="s">
        <v>24</v>
      </c>
      <c r="P3083" s="15" t="s">
        <v>25</v>
      </c>
      <c r="Q3083" s="15" t="s">
        <v>24</v>
      </c>
      <c r="R3083" s="15" t="s">
        <v>15</v>
      </c>
      <c r="S3083" s="18" t="n">
        <v>77.85</v>
      </c>
      <c r="T3083" s="15" t="n">
        <v>299.2</v>
      </c>
      <c r="U3083" s="15" t="s">
        <v>26</v>
      </c>
      <c r="V3083" s="18" t="n">
        <f aca="false">IF(ISNUMBER(T3083),T3083,0)</f>
        <v>299.2</v>
      </c>
      <c r="W3083" s="15" t="n">
        <f aca="false">IF(U3083="Yes",1,0)</f>
        <v>1</v>
      </c>
      <c r="X3083" s="15" t="str">
        <f aca="false">IF(F3083&lt;=12,"0-12 months",IF(F3083&lt;=24,"13-24 months",IF(F3083&lt;=48,"25-48 months","49-72 months")))</f>
        <v>0-12 months</v>
      </c>
      <c r="Y3083" s="15" t="str">
        <f aca="false">IF(C3083=1,"Yes","No")</f>
        <v>No</v>
      </c>
      <c r="Z3083" s="15" t="n">
        <f aca="false">COUNTIF(J3083:O3083,"Yes")</f>
        <v>1</v>
      </c>
      <c r="AA3083" s="18" t="n">
        <f aca="false">S3083*W3083</f>
        <v>77.85</v>
      </c>
      <c r="AB3083" s="15" t="n">
        <f aca="false">(P3083="Month-to-month")+(I3083="Fiber optic")+(R3083="Electronic check")+(F3083&lt;=12)+(M3083="No")+(J3083="No")</f>
        <v>6</v>
      </c>
      <c r="AC3083" s="15" t="str">
        <f aca="false">IF(AB3083&gt;=5,"High",IF(AB3083&gt;=3,"Medium","Low"))</f>
        <v>High</v>
      </c>
    </row>
    <row r="3084" customFormat="false" ht="15" hidden="false" customHeight="false" outlineLevel="0" collapsed="false">
      <c r="A3084" s="15" t="s">
        <v>3181</v>
      </c>
      <c r="B3084" s="15" t="s">
        <v>98</v>
      </c>
      <c r="C3084" s="15" t="n">
        <v>0</v>
      </c>
      <c r="D3084" s="15" t="s">
        <v>24</v>
      </c>
      <c r="E3084" s="15" t="s">
        <v>24</v>
      </c>
      <c r="F3084" s="15" t="n">
        <v>51</v>
      </c>
      <c r="G3084" s="15" t="s">
        <v>26</v>
      </c>
      <c r="H3084" s="15" t="s">
        <v>26</v>
      </c>
      <c r="I3084" s="15" t="s">
        <v>96</v>
      </c>
      <c r="J3084" s="15" t="s">
        <v>26</v>
      </c>
      <c r="K3084" s="15" t="s">
        <v>24</v>
      </c>
      <c r="L3084" s="15" t="s">
        <v>24</v>
      </c>
      <c r="M3084" s="15" t="s">
        <v>26</v>
      </c>
      <c r="N3084" s="15" t="s">
        <v>24</v>
      </c>
      <c r="O3084" s="15" t="s">
        <v>24</v>
      </c>
      <c r="P3084" s="15" t="s">
        <v>27</v>
      </c>
      <c r="Q3084" s="15" t="s">
        <v>24</v>
      </c>
      <c r="R3084" s="15" t="s">
        <v>21</v>
      </c>
      <c r="S3084" s="18" t="n">
        <v>59.9</v>
      </c>
      <c r="T3084" s="15" t="n">
        <v>3043.6</v>
      </c>
      <c r="U3084" s="15" t="s">
        <v>24</v>
      </c>
      <c r="V3084" s="18" t="n">
        <f aca="false">IF(ISNUMBER(T3084),T3084,0)</f>
        <v>3043.6</v>
      </c>
      <c r="W3084" s="15" t="n">
        <f aca="false">IF(U3084="Yes",1,0)</f>
        <v>0</v>
      </c>
      <c r="X3084" s="15" t="str">
        <f aca="false">IF(F3084&lt;=12,"0-12 months",IF(F3084&lt;=24,"13-24 months",IF(F3084&lt;=48,"25-48 months","49-72 months")))</f>
        <v>49-72 months</v>
      </c>
      <c r="Y3084" s="15" t="str">
        <f aca="false">IF(C3084=1,"Yes","No")</f>
        <v>No</v>
      </c>
      <c r="Z3084" s="15" t="n">
        <f aca="false">COUNTIF(J3084:O3084,"Yes")</f>
        <v>2</v>
      </c>
      <c r="AA3084" s="18" t="n">
        <f aca="false">S3084*W3084</f>
        <v>0</v>
      </c>
      <c r="AB3084" s="15" t="n">
        <f aca="false">(P3084="Month-to-month")+(I3084="Fiber optic")+(R3084="Electronic check")+(F3084&lt;=12)+(M3084="No")+(J3084="No")</f>
        <v>0</v>
      </c>
      <c r="AC3084" s="15" t="str">
        <f aca="false">IF(AB3084&gt;=5,"High",IF(AB3084&gt;=3,"Medium","Low"))</f>
        <v>Low</v>
      </c>
    </row>
    <row r="3085" customFormat="false" ht="15" hidden="false" customHeight="false" outlineLevel="0" collapsed="false">
      <c r="A3085" s="15" t="s">
        <v>3182</v>
      </c>
      <c r="B3085" s="15" t="s">
        <v>98</v>
      </c>
      <c r="C3085" s="15" t="n">
        <v>0</v>
      </c>
      <c r="D3085" s="15" t="s">
        <v>26</v>
      </c>
      <c r="E3085" s="15" t="s">
        <v>26</v>
      </c>
      <c r="F3085" s="15" t="n">
        <v>60</v>
      </c>
      <c r="G3085" s="15" t="s">
        <v>26</v>
      </c>
      <c r="H3085" s="15" t="s">
        <v>26</v>
      </c>
      <c r="I3085" s="15" t="s">
        <v>24</v>
      </c>
      <c r="J3085" s="15" t="s">
        <v>28</v>
      </c>
      <c r="K3085" s="15" t="s">
        <v>28</v>
      </c>
      <c r="L3085" s="15" t="s">
        <v>28</v>
      </c>
      <c r="M3085" s="15" t="s">
        <v>28</v>
      </c>
      <c r="N3085" s="15" t="s">
        <v>28</v>
      </c>
      <c r="O3085" s="15" t="s">
        <v>28</v>
      </c>
      <c r="P3085" s="15" t="s">
        <v>27</v>
      </c>
      <c r="Q3085" s="15" t="s">
        <v>24</v>
      </c>
      <c r="R3085" s="15" t="s">
        <v>21</v>
      </c>
      <c r="S3085" s="18" t="n">
        <v>23.95</v>
      </c>
      <c r="T3085" s="15" t="n">
        <v>1506.4</v>
      </c>
      <c r="U3085" s="15" t="s">
        <v>24</v>
      </c>
      <c r="V3085" s="18" t="n">
        <f aca="false">IF(ISNUMBER(T3085),T3085,0)</f>
        <v>1506.4</v>
      </c>
      <c r="W3085" s="15" t="n">
        <f aca="false">IF(U3085="Yes",1,0)</f>
        <v>0</v>
      </c>
      <c r="X3085" s="15" t="str">
        <f aca="false">IF(F3085&lt;=12,"0-12 months",IF(F3085&lt;=24,"13-24 months",IF(F3085&lt;=48,"25-48 months","49-72 months")))</f>
        <v>49-72 months</v>
      </c>
      <c r="Y3085" s="15" t="str">
        <f aca="false">IF(C3085=1,"Yes","No")</f>
        <v>No</v>
      </c>
      <c r="Z3085" s="15" t="n">
        <f aca="false">COUNTIF(J3085:O3085,"Yes")</f>
        <v>0</v>
      </c>
      <c r="AA3085" s="18" t="n">
        <f aca="false">S3085*W3085</f>
        <v>0</v>
      </c>
      <c r="AB3085" s="15" t="n">
        <f aca="false">(P3085="Month-to-month")+(I3085="Fiber optic")+(R3085="Electronic check")+(F3085&lt;=12)+(M3085="No")+(J3085="No")</f>
        <v>0</v>
      </c>
      <c r="AC3085" s="15" t="str">
        <f aca="false">IF(AB3085&gt;=5,"High",IF(AB3085&gt;=3,"Medium","Low"))</f>
        <v>Low</v>
      </c>
    </row>
    <row r="3086" customFormat="false" ht="15" hidden="false" customHeight="false" outlineLevel="0" collapsed="false">
      <c r="A3086" s="15" t="s">
        <v>3183</v>
      </c>
      <c r="B3086" s="15" t="s">
        <v>98</v>
      </c>
      <c r="C3086" s="15" t="n">
        <v>0</v>
      </c>
      <c r="D3086" s="15" t="s">
        <v>24</v>
      </c>
      <c r="E3086" s="15" t="s">
        <v>24</v>
      </c>
      <c r="F3086" s="15" t="n">
        <v>9</v>
      </c>
      <c r="G3086" s="15" t="s">
        <v>26</v>
      </c>
      <c r="H3086" s="15" t="s">
        <v>24</v>
      </c>
      <c r="I3086" s="15" t="s">
        <v>24</v>
      </c>
      <c r="J3086" s="15" t="s">
        <v>28</v>
      </c>
      <c r="K3086" s="15" t="s">
        <v>28</v>
      </c>
      <c r="L3086" s="15" t="s">
        <v>28</v>
      </c>
      <c r="M3086" s="15" t="s">
        <v>28</v>
      </c>
      <c r="N3086" s="15" t="s">
        <v>28</v>
      </c>
      <c r="O3086" s="15" t="s">
        <v>28</v>
      </c>
      <c r="P3086" s="15" t="s">
        <v>27</v>
      </c>
      <c r="Q3086" s="15" t="s">
        <v>26</v>
      </c>
      <c r="R3086" s="15" t="s">
        <v>17</v>
      </c>
      <c r="S3086" s="18" t="n">
        <v>20.15</v>
      </c>
      <c r="T3086" s="15" t="n">
        <v>163.7</v>
      </c>
      <c r="U3086" s="15" t="s">
        <v>24</v>
      </c>
      <c r="V3086" s="18" t="n">
        <f aca="false">IF(ISNUMBER(T3086),T3086,0)</f>
        <v>163.7</v>
      </c>
      <c r="W3086" s="15" t="n">
        <f aca="false">IF(U3086="Yes",1,0)</f>
        <v>0</v>
      </c>
      <c r="X3086" s="15" t="str">
        <f aca="false">IF(F3086&lt;=12,"0-12 months",IF(F3086&lt;=24,"13-24 months",IF(F3086&lt;=48,"25-48 months","49-72 months")))</f>
        <v>0-12 months</v>
      </c>
      <c r="Y3086" s="15" t="str">
        <f aca="false">IF(C3086=1,"Yes","No")</f>
        <v>No</v>
      </c>
      <c r="Z3086" s="15" t="n">
        <f aca="false">COUNTIF(J3086:O3086,"Yes")</f>
        <v>0</v>
      </c>
      <c r="AA3086" s="18" t="n">
        <f aca="false">S3086*W3086</f>
        <v>0</v>
      </c>
      <c r="AB3086" s="15" t="n">
        <f aca="false">(P3086="Month-to-month")+(I3086="Fiber optic")+(R3086="Electronic check")+(F3086&lt;=12)+(M3086="No")+(J3086="No")</f>
        <v>1</v>
      </c>
      <c r="AC3086" s="15" t="str">
        <f aca="false">IF(AB3086&gt;=5,"High",IF(AB3086&gt;=3,"Medium","Low"))</f>
        <v>Low</v>
      </c>
    </row>
    <row r="3087" customFormat="false" ht="15" hidden="false" customHeight="false" outlineLevel="0" collapsed="false">
      <c r="A3087" s="15" t="s">
        <v>3184</v>
      </c>
      <c r="B3087" s="15" t="s">
        <v>98</v>
      </c>
      <c r="C3087" s="15" t="n">
        <v>0</v>
      </c>
      <c r="D3087" s="15" t="s">
        <v>24</v>
      </c>
      <c r="E3087" s="15" t="s">
        <v>24</v>
      </c>
      <c r="F3087" s="15" t="n">
        <v>3</v>
      </c>
      <c r="G3087" s="15" t="s">
        <v>26</v>
      </c>
      <c r="H3087" s="15" t="s">
        <v>26</v>
      </c>
      <c r="I3087" s="15" t="s">
        <v>102</v>
      </c>
      <c r="J3087" s="15" t="s">
        <v>24</v>
      </c>
      <c r="K3087" s="15" t="s">
        <v>26</v>
      </c>
      <c r="L3087" s="15" t="s">
        <v>26</v>
      </c>
      <c r="M3087" s="15" t="s">
        <v>24</v>
      </c>
      <c r="N3087" s="15" t="s">
        <v>26</v>
      </c>
      <c r="O3087" s="15" t="s">
        <v>26</v>
      </c>
      <c r="P3087" s="15" t="s">
        <v>25</v>
      </c>
      <c r="Q3087" s="15" t="s">
        <v>26</v>
      </c>
      <c r="R3087" s="15" t="s">
        <v>19</v>
      </c>
      <c r="S3087" s="18" t="n">
        <v>105.35</v>
      </c>
      <c r="T3087" s="15" t="n">
        <v>323.25</v>
      </c>
      <c r="U3087" s="15" t="s">
        <v>26</v>
      </c>
      <c r="V3087" s="18" t="n">
        <f aca="false">IF(ISNUMBER(T3087),T3087,0)</f>
        <v>323.25</v>
      </c>
      <c r="W3087" s="15" t="n">
        <f aca="false">IF(U3087="Yes",1,0)</f>
        <v>1</v>
      </c>
      <c r="X3087" s="15" t="str">
        <f aca="false">IF(F3087&lt;=12,"0-12 months",IF(F3087&lt;=24,"13-24 months",IF(F3087&lt;=48,"25-48 months","49-72 months")))</f>
        <v>0-12 months</v>
      </c>
      <c r="Y3087" s="15" t="str">
        <f aca="false">IF(C3087=1,"Yes","No")</f>
        <v>No</v>
      </c>
      <c r="Z3087" s="15" t="n">
        <f aca="false">COUNTIF(J3087:O3087,"Yes")</f>
        <v>4</v>
      </c>
      <c r="AA3087" s="18" t="n">
        <f aca="false">S3087*W3087</f>
        <v>105.35</v>
      </c>
      <c r="AB3087" s="15" t="n">
        <f aca="false">(P3087="Month-to-month")+(I3087="Fiber optic")+(R3087="Electronic check")+(F3087&lt;=12)+(M3087="No")+(J3087="No")</f>
        <v>5</v>
      </c>
      <c r="AC3087" s="15" t="str">
        <f aca="false">IF(AB3087&gt;=5,"High",IF(AB3087&gt;=3,"Medium","Low"))</f>
        <v>High</v>
      </c>
    </row>
    <row r="3088" customFormat="false" ht="15" hidden="false" customHeight="false" outlineLevel="0" collapsed="false">
      <c r="A3088" s="15" t="s">
        <v>3185</v>
      </c>
      <c r="B3088" s="15" t="s">
        <v>98</v>
      </c>
      <c r="C3088" s="15" t="n">
        <v>0</v>
      </c>
      <c r="D3088" s="15" t="s">
        <v>24</v>
      </c>
      <c r="E3088" s="15" t="s">
        <v>24</v>
      </c>
      <c r="F3088" s="15" t="n">
        <v>17</v>
      </c>
      <c r="G3088" s="15" t="s">
        <v>26</v>
      </c>
      <c r="H3088" s="15" t="s">
        <v>26</v>
      </c>
      <c r="I3088" s="15" t="s">
        <v>102</v>
      </c>
      <c r="J3088" s="15" t="s">
        <v>24</v>
      </c>
      <c r="K3088" s="15" t="s">
        <v>24</v>
      </c>
      <c r="L3088" s="15" t="s">
        <v>26</v>
      </c>
      <c r="M3088" s="15" t="s">
        <v>26</v>
      </c>
      <c r="N3088" s="15" t="s">
        <v>24</v>
      </c>
      <c r="O3088" s="15" t="s">
        <v>26</v>
      </c>
      <c r="P3088" s="15" t="s">
        <v>25</v>
      </c>
      <c r="Q3088" s="15" t="s">
        <v>26</v>
      </c>
      <c r="R3088" s="15" t="s">
        <v>19</v>
      </c>
      <c r="S3088" s="18" t="n">
        <v>95.65</v>
      </c>
      <c r="T3088" s="15" t="n">
        <v>1640</v>
      </c>
      <c r="U3088" s="15" t="s">
        <v>24</v>
      </c>
      <c r="V3088" s="18" t="n">
        <f aca="false">IF(ISNUMBER(T3088),T3088,0)</f>
        <v>1640</v>
      </c>
      <c r="W3088" s="15" t="n">
        <f aca="false">IF(U3088="Yes",1,0)</f>
        <v>0</v>
      </c>
      <c r="X3088" s="15" t="str">
        <f aca="false">IF(F3088&lt;=12,"0-12 months",IF(F3088&lt;=24,"13-24 months",IF(F3088&lt;=48,"25-48 months","49-72 months")))</f>
        <v>13-24 months</v>
      </c>
      <c r="Y3088" s="15" t="str">
        <f aca="false">IF(C3088=1,"Yes","No")</f>
        <v>No</v>
      </c>
      <c r="Z3088" s="15" t="n">
        <f aca="false">COUNTIF(J3088:O3088,"Yes")</f>
        <v>3</v>
      </c>
      <c r="AA3088" s="18" t="n">
        <f aca="false">S3088*W3088</f>
        <v>0</v>
      </c>
      <c r="AB3088" s="15" t="n">
        <f aca="false">(P3088="Month-to-month")+(I3088="Fiber optic")+(R3088="Electronic check")+(F3088&lt;=12)+(M3088="No")+(J3088="No")</f>
        <v>3</v>
      </c>
      <c r="AC3088" s="15" t="str">
        <f aca="false">IF(AB3088&gt;=5,"High",IF(AB3088&gt;=3,"Medium","Low"))</f>
        <v>Medium</v>
      </c>
    </row>
    <row r="3089" customFormat="false" ht="15" hidden="false" customHeight="false" outlineLevel="0" collapsed="false">
      <c r="A3089" s="15" t="s">
        <v>3186</v>
      </c>
      <c r="B3089" s="15" t="s">
        <v>94</v>
      </c>
      <c r="C3089" s="15" t="n">
        <v>0</v>
      </c>
      <c r="D3089" s="15" t="s">
        <v>24</v>
      </c>
      <c r="E3089" s="15" t="s">
        <v>24</v>
      </c>
      <c r="F3089" s="15" t="n">
        <v>8</v>
      </c>
      <c r="G3089" s="15" t="s">
        <v>26</v>
      </c>
      <c r="H3089" s="15" t="s">
        <v>26</v>
      </c>
      <c r="I3089" s="15" t="s">
        <v>102</v>
      </c>
      <c r="J3089" s="15" t="s">
        <v>24</v>
      </c>
      <c r="K3089" s="15" t="s">
        <v>24</v>
      </c>
      <c r="L3089" s="15" t="s">
        <v>24</v>
      </c>
      <c r="M3089" s="15" t="s">
        <v>24</v>
      </c>
      <c r="N3089" s="15" t="s">
        <v>26</v>
      </c>
      <c r="O3089" s="15" t="s">
        <v>24</v>
      </c>
      <c r="P3089" s="15" t="s">
        <v>25</v>
      </c>
      <c r="Q3089" s="15" t="s">
        <v>26</v>
      </c>
      <c r="R3089" s="15" t="s">
        <v>15</v>
      </c>
      <c r="S3089" s="18" t="n">
        <v>87.05</v>
      </c>
      <c r="T3089" s="15" t="n">
        <v>762.1</v>
      </c>
      <c r="U3089" s="15" t="s">
        <v>26</v>
      </c>
      <c r="V3089" s="18" t="n">
        <f aca="false">IF(ISNUMBER(T3089),T3089,0)</f>
        <v>762.1</v>
      </c>
      <c r="W3089" s="15" t="n">
        <f aca="false">IF(U3089="Yes",1,0)</f>
        <v>1</v>
      </c>
      <c r="X3089" s="15" t="str">
        <f aca="false">IF(F3089&lt;=12,"0-12 months",IF(F3089&lt;=24,"13-24 months",IF(F3089&lt;=48,"25-48 months","49-72 months")))</f>
        <v>0-12 months</v>
      </c>
      <c r="Y3089" s="15" t="str">
        <f aca="false">IF(C3089=1,"Yes","No")</f>
        <v>No</v>
      </c>
      <c r="Z3089" s="15" t="n">
        <f aca="false">COUNTIF(J3089:O3089,"Yes")</f>
        <v>1</v>
      </c>
      <c r="AA3089" s="18" t="n">
        <f aca="false">S3089*W3089</f>
        <v>87.05</v>
      </c>
      <c r="AB3089" s="15" t="n">
        <f aca="false">(P3089="Month-to-month")+(I3089="Fiber optic")+(R3089="Electronic check")+(F3089&lt;=12)+(M3089="No")+(J3089="No")</f>
        <v>6</v>
      </c>
      <c r="AC3089" s="15" t="str">
        <f aca="false">IF(AB3089&gt;=5,"High",IF(AB3089&gt;=3,"Medium","Low"))</f>
        <v>High</v>
      </c>
    </row>
    <row r="3090" customFormat="false" ht="15" hidden="false" customHeight="false" outlineLevel="0" collapsed="false">
      <c r="A3090" s="15" t="s">
        <v>3187</v>
      </c>
      <c r="B3090" s="15" t="s">
        <v>98</v>
      </c>
      <c r="C3090" s="15" t="n">
        <v>0</v>
      </c>
      <c r="D3090" s="15" t="s">
        <v>26</v>
      </c>
      <c r="E3090" s="15" t="s">
        <v>26</v>
      </c>
      <c r="F3090" s="15" t="n">
        <v>46</v>
      </c>
      <c r="G3090" s="15" t="s">
        <v>26</v>
      </c>
      <c r="H3090" s="15" t="s">
        <v>24</v>
      </c>
      <c r="I3090" s="15" t="s">
        <v>96</v>
      </c>
      <c r="J3090" s="15" t="s">
        <v>26</v>
      </c>
      <c r="K3090" s="15" t="s">
        <v>24</v>
      </c>
      <c r="L3090" s="15" t="s">
        <v>26</v>
      </c>
      <c r="M3090" s="15" t="s">
        <v>26</v>
      </c>
      <c r="N3090" s="15" t="s">
        <v>26</v>
      </c>
      <c r="O3090" s="15" t="s">
        <v>26</v>
      </c>
      <c r="P3090" s="15" t="s">
        <v>29</v>
      </c>
      <c r="Q3090" s="15" t="s">
        <v>24</v>
      </c>
      <c r="R3090" s="15" t="s">
        <v>17</v>
      </c>
      <c r="S3090" s="18" t="n">
        <v>81</v>
      </c>
      <c r="T3090" s="15" t="n">
        <v>3846.35</v>
      </c>
      <c r="U3090" s="15" t="s">
        <v>24</v>
      </c>
      <c r="V3090" s="18" t="n">
        <f aca="false">IF(ISNUMBER(T3090),T3090,0)</f>
        <v>3846.35</v>
      </c>
      <c r="W3090" s="15" t="n">
        <f aca="false">IF(U3090="Yes",1,0)</f>
        <v>0</v>
      </c>
      <c r="X3090" s="15" t="str">
        <f aca="false">IF(F3090&lt;=12,"0-12 months",IF(F3090&lt;=24,"13-24 months",IF(F3090&lt;=48,"25-48 months","49-72 months")))</f>
        <v>25-48 months</v>
      </c>
      <c r="Y3090" s="15" t="str">
        <f aca="false">IF(C3090=1,"Yes","No")</f>
        <v>No</v>
      </c>
      <c r="Z3090" s="15" t="n">
        <f aca="false">COUNTIF(J3090:O3090,"Yes")</f>
        <v>5</v>
      </c>
      <c r="AA3090" s="18" t="n">
        <f aca="false">S3090*W3090</f>
        <v>0</v>
      </c>
      <c r="AB3090" s="15" t="n">
        <f aca="false">(P3090="Month-to-month")+(I3090="Fiber optic")+(R3090="Electronic check")+(F3090&lt;=12)+(M3090="No")+(J3090="No")</f>
        <v>0</v>
      </c>
      <c r="AC3090" s="15" t="str">
        <f aca="false">IF(AB3090&gt;=5,"High",IF(AB3090&gt;=3,"Medium","Low"))</f>
        <v>Low</v>
      </c>
    </row>
    <row r="3091" customFormat="false" ht="15" hidden="false" customHeight="false" outlineLevel="0" collapsed="false">
      <c r="A3091" s="15" t="s">
        <v>3188</v>
      </c>
      <c r="B3091" s="15" t="s">
        <v>94</v>
      </c>
      <c r="C3091" s="15" t="n">
        <v>0</v>
      </c>
      <c r="D3091" s="15" t="s">
        <v>24</v>
      </c>
      <c r="E3091" s="15" t="s">
        <v>24</v>
      </c>
      <c r="F3091" s="15" t="n">
        <v>68</v>
      </c>
      <c r="G3091" s="15" t="s">
        <v>26</v>
      </c>
      <c r="H3091" s="15" t="s">
        <v>24</v>
      </c>
      <c r="I3091" s="15" t="s">
        <v>96</v>
      </c>
      <c r="J3091" s="15" t="s">
        <v>26</v>
      </c>
      <c r="K3091" s="15" t="s">
        <v>26</v>
      </c>
      <c r="L3091" s="15" t="s">
        <v>26</v>
      </c>
      <c r="M3091" s="15" t="s">
        <v>26</v>
      </c>
      <c r="N3091" s="15" t="s">
        <v>26</v>
      </c>
      <c r="O3091" s="15" t="s">
        <v>26</v>
      </c>
      <c r="P3091" s="15" t="s">
        <v>29</v>
      </c>
      <c r="Q3091" s="15" t="s">
        <v>26</v>
      </c>
      <c r="R3091" s="15" t="s">
        <v>21</v>
      </c>
      <c r="S3091" s="18" t="n">
        <v>82.45</v>
      </c>
      <c r="T3091" s="15" t="n">
        <v>5646.6</v>
      </c>
      <c r="U3091" s="15" t="s">
        <v>24</v>
      </c>
      <c r="V3091" s="18" t="n">
        <f aca="false">IF(ISNUMBER(T3091),T3091,0)</f>
        <v>5646.6</v>
      </c>
      <c r="W3091" s="15" t="n">
        <f aca="false">IF(U3091="Yes",1,0)</f>
        <v>0</v>
      </c>
      <c r="X3091" s="15" t="str">
        <f aca="false">IF(F3091&lt;=12,"0-12 months",IF(F3091&lt;=24,"13-24 months",IF(F3091&lt;=48,"25-48 months","49-72 months")))</f>
        <v>49-72 months</v>
      </c>
      <c r="Y3091" s="15" t="str">
        <f aca="false">IF(C3091=1,"Yes","No")</f>
        <v>No</v>
      </c>
      <c r="Z3091" s="15" t="n">
        <f aca="false">COUNTIF(J3091:O3091,"Yes")</f>
        <v>6</v>
      </c>
      <c r="AA3091" s="18" t="n">
        <f aca="false">S3091*W3091</f>
        <v>0</v>
      </c>
      <c r="AB3091" s="15" t="n">
        <f aca="false">(P3091="Month-to-month")+(I3091="Fiber optic")+(R3091="Electronic check")+(F3091&lt;=12)+(M3091="No")+(J3091="No")</f>
        <v>0</v>
      </c>
      <c r="AC3091" s="15" t="str">
        <f aca="false">IF(AB3091&gt;=5,"High",IF(AB3091&gt;=3,"Medium","Low"))</f>
        <v>Low</v>
      </c>
    </row>
    <row r="3092" customFormat="false" ht="15" hidden="false" customHeight="false" outlineLevel="0" collapsed="false">
      <c r="A3092" s="15" t="s">
        <v>3189</v>
      </c>
      <c r="B3092" s="15" t="s">
        <v>98</v>
      </c>
      <c r="C3092" s="15" t="n">
        <v>0</v>
      </c>
      <c r="D3092" s="15" t="s">
        <v>24</v>
      </c>
      <c r="E3092" s="15" t="s">
        <v>24</v>
      </c>
      <c r="F3092" s="15" t="n">
        <v>1</v>
      </c>
      <c r="G3092" s="15" t="s">
        <v>26</v>
      </c>
      <c r="H3092" s="15" t="s">
        <v>24</v>
      </c>
      <c r="I3092" s="15" t="s">
        <v>96</v>
      </c>
      <c r="J3092" s="15" t="s">
        <v>24</v>
      </c>
      <c r="K3092" s="15" t="s">
        <v>24</v>
      </c>
      <c r="L3092" s="15" t="s">
        <v>24</v>
      </c>
      <c r="M3092" s="15" t="s">
        <v>24</v>
      </c>
      <c r="N3092" s="15" t="s">
        <v>26</v>
      </c>
      <c r="O3092" s="15" t="s">
        <v>24</v>
      </c>
      <c r="P3092" s="15" t="s">
        <v>25</v>
      </c>
      <c r="Q3092" s="15" t="s">
        <v>26</v>
      </c>
      <c r="R3092" s="15" t="s">
        <v>17</v>
      </c>
      <c r="S3092" s="18" t="n">
        <v>53.5</v>
      </c>
      <c r="T3092" s="15" t="n">
        <v>53.5</v>
      </c>
      <c r="U3092" s="15" t="s">
        <v>26</v>
      </c>
      <c r="V3092" s="18" t="n">
        <f aca="false">IF(ISNUMBER(T3092),T3092,0)</f>
        <v>53.5</v>
      </c>
      <c r="W3092" s="15" t="n">
        <f aca="false">IF(U3092="Yes",1,0)</f>
        <v>1</v>
      </c>
      <c r="X3092" s="15" t="str">
        <f aca="false">IF(F3092&lt;=12,"0-12 months",IF(F3092&lt;=24,"13-24 months",IF(F3092&lt;=48,"25-48 months","49-72 months")))</f>
        <v>0-12 months</v>
      </c>
      <c r="Y3092" s="15" t="str">
        <f aca="false">IF(C3092=1,"Yes","No")</f>
        <v>No</v>
      </c>
      <c r="Z3092" s="15" t="n">
        <f aca="false">COUNTIF(J3092:O3092,"Yes")</f>
        <v>1</v>
      </c>
      <c r="AA3092" s="18" t="n">
        <f aca="false">S3092*W3092</f>
        <v>53.5</v>
      </c>
      <c r="AB3092" s="15" t="n">
        <f aca="false">(P3092="Month-to-month")+(I3092="Fiber optic")+(R3092="Electronic check")+(F3092&lt;=12)+(M3092="No")+(J3092="No")</f>
        <v>4</v>
      </c>
      <c r="AC3092" s="15" t="str">
        <f aca="false">IF(AB3092&gt;=5,"High",IF(AB3092&gt;=3,"Medium","Low"))</f>
        <v>Medium</v>
      </c>
    </row>
    <row r="3093" customFormat="false" ht="15" hidden="false" customHeight="false" outlineLevel="0" collapsed="false">
      <c r="A3093" s="15" t="s">
        <v>3190</v>
      </c>
      <c r="B3093" s="15" t="s">
        <v>94</v>
      </c>
      <c r="C3093" s="15" t="n">
        <v>0</v>
      </c>
      <c r="D3093" s="15" t="s">
        <v>26</v>
      </c>
      <c r="E3093" s="15" t="s">
        <v>24</v>
      </c>
      <c r="F3093" s="15" t="n">
        <v>4</v>
      </c>
      <c r="G3093" s="15" t="s">
        <v>26</v>
      </c>
      <c r="H3093" s="15" t="s">
        <v>24</v>
      </c>
      <c r="I3093" s="15" t="s">
        <v>24</v>
      </c>
      <c r="J3093" s="15" t="s">
        <v>28</v>
      </c>
      <c r="K3093" s="15" t="s">
        <v>28</v>
      </c>
      <c r="L3093" s="15" t="s">
        <v>28</v>
      </c>
      <c r="M3093" s="15" t="s">
        <v>28</v>
      </c>
      <c r="N3093" s="15" t="s">
        <v>28</v>
      </c>
      <c r="O3093" s="15" t="s">
        <v>28</v>
      </c>
      <c r="P3093" s="15" t="s">
        <v>27</v>
      </c>
      <c r="Q3093" s="15" t="s">
        <v>24</v>
      </c>
      <c r="R3093" s="15" t="s">
        <v>19</v>
      </c>
      <c r="S3093" s="18" t="n">
        <v>20.5</v>
      </c>
      <c r="T3093" s="15" t="n">
        <v>79.05</v>
      </c>
      <c r="U3093" s="15" t="s">
        <v>24</v>
      </c>
      <c r="V3093" s="18" t="n">
        <f aca="false">IF(ISNUMBER(T3093),T3093,0)</f>
        <v>79.05</v>
      </c>
      <c r="W3093" s="15" t="n">
        <f aca="false">IF(U3093="Yes",1,0)</f>
        <v>0</v>
      </c>
      <c r="X3093" s="15" t="str">
        <f aca="false">IF(F3093&lt;=12,"0-12 months",IF(F3093&lt;=24,"13-24 months",IF(F3093&lt;=48,"25-48 months","49-72 months")))</f>
        <v>0-12 months</v>
      </c>
      <c r="Y3093" s="15" t="str">
        <f aca="false">IF(C3093=1,"Yes","No")</f>
        <v>No</v>
      </c>
      <c r="Z3093" s="15" t="n">
        <f aca="false">COUNTIF(J3093:O3093,"Yes")</f>
        <v>0</v>
      </c>
      <c r="AA3093" s="18" t="n">
        <f aca="false">S3093*W3093</f>
        <v>0</v>
      </c>
      <c r="AB3093" s="15" t="n">
        <f aca="false">(P3093="Month-to-month")+(I3093="Fiber optic")+(R3093="Electronic check")+(F3093&lt;=12)+(M3093="No")+(J3093="No")</f>
        <v>1</v>
      </c>
      <c r="AC3093" s="15" t="str">
        <f aca="false">IF(AB3093&gt;=5,"High",IF(AB3093&gt;=3,"Medium","Low"))</f>
        <v>Low</v>
      </c>
    </row>
    <row r="3094" customFormat="false" ht="15" hidden="false" customHeight="false" outlineLevel="0" collapsed="false">
      <c r="A3094" s="15" t="s">
        <v>3191</v>
      </c>
      <c r="B3094" s="15" t="s">
        <v>94</v>
      </c>
      <c r="C3094" s="15" t="n">
        <v>0</v>
      </c>
      <c r="D3094" s="15" t="s">
        <v>24</v>
      </c>
      <c r="E3094" s="15" t="s">
        <v>24</v>
      </c>
      <c r="F3094" s="15" t="n">
        <v>1</v>
      </c>
      <c r="G3094" s="15" t="s">
        <v>24</v>
      </c>
      <c r="H3094" s="15" t="s">
        <v>95</v>
      </c>
      <c r="I3094" s="15" t="s">
        <v>96</v>
      </c>
      <c r="J3094" s="15" t="s">
        <v>24</v>
      </c>
      <c r="K3094" s="15" t="s">
        <v>24</v>
      </c>
      <c r="L3094" s="15" t="s">
        <v>24</v>
      </c>
      <c r="M3094" s="15" t="s">
        <v>24</v>
      </c>
      <c r="N3094" s="15" t="s">
        <v>24</v>
      </c>
      <c r="O3094" s="15" t="s">
        <v>24</v>
      </c>
      <c r="P3094" s="15" t="s">
        <v>25</v>
      </c>
      <c r="Q3094" s="15" t="s">
        <v>26</v>
      </c>
      <c r="R3094" s="15" t="s">
        <v>17</v>
      </c>
      <c r="S3094" s="18" t="n">
        <v>25.1</v>
      </c>
      <c r="T3094" s="15" t="n">
        <v>25.1</v>
      </c>
      <c r="U3094" s="15" t="s">
        <v>26</v>
      </c>
      <c r="V3094" s="18" t="n">
        <f aca="false">IF(ISNUMBER(T3094),T3094,0)</f>
        <v>25.1</v>
      </c>
      <c r="W3094" s="15" t="n">
        <f aca="false">IF(U3094="Yes",1,0)</f>
        <v>1</v>
      </c>
      <c r="X3094" s="15" t="str">
        <f aca="false">IF(F3094&lt;=12,"0-12 months",IF(F3094&lt;=24,"13-24 months",IF(F3094&lt;=48,"25-48 months","49-72 months")))</f>
        <v>0-12 months</v>
      </c>
      <c r="Y3094" s="15" t="str">
        <f aca="false">IF(C3094=1,"Yes","No")</f>
        <v>No</v>
      </c>
      <c r="Z3094" s="15" t="n">
        <f aca="false">COUNTIF(J3094:O3094,"Yes")</f>
        <v>0</v>
      </c>
      <c r="AA3094" s="18" t="n">
        <f aca="false">S3094*W3094</f>
        <v>25.1</v>
      </c>
      <c r="AB3094" s="15" t="n">
        <f aca="false">(P3094="Month-to-month")+(I3094="Fiber optic")+(R3094="Electronic check")+(F3094&lt;=12)+(M3094="No")+(J3094="No")</f>
        <v>4</v>
      </c>
      <c r="AC3094" s="15" t="str">
        <f aca="false">IF(AB3094&gt;=5,"High",IF(AB3094&gt;=3,"Medium","Low"))</f>
        <v>Medium</v>
      </c>
    </row>
    <row r="3095" customFormat="false" ht="15" hidden="false" customHeight="false" outlineLevel="0" collapsed="false">
      <c r="A3095" s="15" t="s">
        <v>3192</v>
      </c>
      <c r="B3095" s="15" t="s">
        <v>98</v>
      </c>
      <c r="C3095" s="15" t="n">
        <v>0</v>
      </c>
      <c r="D3095" s="15" t="s">
        <v>24</v>
      </c>
      <c r="E3095" s="15" t="s">
        <v>26</v>
      </c>
      <c r="F3095" s="15" t="n">
        <v>28</v>
      </c>
      <c r="G3095" s="15" t="s">
        <v>26</v>
      </c>
      <c r="H3095" s="15" t="s">
        <v>24</v>
      </c>
      <c r="I3095" s="15" t="s">
        <v>96</v>
      </c>
      <c r="J3095" s="15" t="s">
        <v>24</v>
      </c>
      <c r="K3095" s="15" t="s">
        <v>26</v>
      </c>
      <c r="L3095" s="15" t="s">
        <v>24</v>
      </c>
      <c r="M3095" s="15" t="s">
        <v>26</v>
      </c>
      <c r="N3095" s="15" t="s">
        <v>24</v>
      </c>
      <c r="O3095" s="15" t="s">
        <v>24</v>
      </c>
      <c r="P3095" s="15" t="s">
        <v>27</v>
      </c>
      <c r="Q3095" s="15" t="s">
        <v>26</v>
      </c>
      <c r="R3095" s="15" t="s">
        <v>21</v>
      </c>
      <c r="S3095" s="18" t="n">
        <v>54.4</v>
      </c>
      <c r="T3095" s="15" t="n">
        <v>1516.6</v>
      </c>
      <c r="U3095" s="15" t="s">
        <v>24</v>
      </c>
      <c r="V3095" s="18" t="n">
        <f aca="false">IF(ISNUMBER(T3095),T3095,0)</f>
        <v>1516.6</v>
      </c>
      <c r="W3095" s="15" t="n">
        <f aca="false">IF(U3095="Yes",1,0)</f>
        <v>0</v>
      </c>
      <c r="X3095" s="15" t="str">
        <f aca="false">IF(F3095&lt;=12,"0-12 months",IF(F3095&lt;=24,"13-24 months",IF(F3095&lt;=48,"25-48 months","49-72 months")))</f>
        <v>25-48 months</v>
      </c>
      <c r="Y3095" s="15" t="str">
        <f aca="false">IF(C3095=1,"Yes","No")</f>
        <v>No</v>
      </c>
      <c r="Z3095" s="15" t="n">
        <f aca="false">COUNTIF(J3095:O3095,"Yes")</f>
        <v>2</v>
      </c>
      <c r="AA3095" s="18" t="n">
        <f aca="false">S3095*W3095</f>
        <v>0</v>
      </c>
      <c r="AB3095" s="15" t="n">
        <f aca="false">(P3095="Month-to-month")+(I3095="Fiber optic")+(R3095="Electronic check")+(F3095&lt;=12)+(M3095="No")+(J3095="No")</f>
        <v>1</v>
      </c>
      <c r="AC3095" s="15" t="str">
        <f aca="false">IF(AB3095&gt;=5,"High",IF(AB3095&gt;=3,"Medium","Low"))</f>
        <v>Low</v>
      </c>
    </row>
    <row r="3096" customFormat="false" ht="15" hidden="false" customHeight="false" outlineLevel="0" collapsed="false">
      <c r="A3096" s="15" t="s">
        <v>3193</v>
      </c>
      <c r="B3096" s="15" t="s">
        <v>94</v>
      </c>
      <c r="C3096" s="15" t="n">
        <v>0</v>
      </c>
      <c r="D3096" s="15" t="s">
        <v>24</v>
      </c>
      <c r="E3096" s="15" t="s">
        <v>24</v>
      </c>
      <c r="F3096" s="15" t="n">
        <v>39</v>
      </c>
      <c r="G3096" s="15" t="s">
        <v>26</v>
      </c>
      <c r="H3096" s="15" t="s">
        <v>24</v>
      </c>
      <c r="I3096" s="15" t="s">
        <v>96</v>
      </c>
      <c r="J3096" s="15" t="s">
        <v>24</v>
      </c>
      <c r="K3096" s="15" t="s">
        <v>26</v>
      </c>
      <c r="L3096" s="15" t="s">
        <v>24</v>
      </c>
      <c r="M3096" s="15" t="s">
        <v>24</v>
      </c>
      <c r="N3096" s="15" t="s">
        <v>26</v>
      </c>
      <c r="O3096" s="15" t="s">
        <v>24</v>
      </c>
      <c r="P3096" s="15" t="s">
        <v>27</v>
      </c>
      <c r="Q3096" s="15" t="s">
        <v>26</v>
      </c>
      <c r="R3096" s="15" t="s">
        <v>21</v>
      </c>
      <c r="S3096" s="18" t="n">
        <v>58.6</v>
      </c>
      <c r="T3096" s="15" t="n">
        <v>2224.5</v>
      </c>
      <c r="U3096" s="15" t="s">
        <v>24</v>
      </c>
      <c r="V3096" s="18" t="n">
        <f aca="false">IF(ISNUMBER(T3096),T3096,0)</f>
        <v>2224.5</v>
      </c>
      <c r="W3096" s="15" t="n">
        <f aca="false">IF(U3096="Yes",1,0)</f>
        <v>0</v>
      </c>
      <c r="X3096" s="15" t="str">
        <f aca="false">IF(F3096&lt;=12,"0-12 months",IF(F3096&lt;=24,"13-24 months",IF(F3096&lt;=48,"25-48 months","49-72 months")))</f>
        <v>25-48 months</v>
      </c>
      <c r="Y3096" s="15" t="str">
        <f aca="false">IF(C3096=1,"Yes","No")</f>
        <v>No</v>
      </c>
      <c r="Z3096" s="15" t="n">
        <f aca="false">COUNTIF(J3096:O3096,"Yes")</f>
        <v>2</v>
      </c>
      <c r="AA3096" s="18" t="n">
        <f aca="false">S3096*W3096</f>
        <v>0</v>
      </c>
      <c r="AB3096" s="15" t="n">
        <f aca="false">(P3096="Month-to-month")+(I3096="Fiber optic")+(R3096="Electronic check")+(F3096&lt;=12)+(M3096="No")+(J3096="No")</f>
        <v>2</v>
      </c>
      <c r="AC3096" s="15" t="str">
        <f aca="false">IF(AB3096&gt;=5,"High",IF(AB3096&gt;=3,"Medium","Low"))</f>
        <v>Low</v>
      </c>
    </row>
    <row r="3097" customFormat="false" ht="15" hidden="false" customHeight="false" outlineLevel="0" collapsed="false">
      <c r="A3097" s="15" t="s">
        <v>3194</v>
      </c>
      <c r="B3097" s="15" t="s">
        <v>98</v>
      </c>
      <c r="C3097" s="15" t="n">
        <v>0</v>
      </c>
      <c r="D3097" s="15" t="s">
        <v>24</v>
      </c>
      <c r="E3097" s="15" t="s">
        <v>24</v>
      </c>
      <c r="F3097" s="15" t="n">
        <v>11</v>
      </c>
      <c r="G3097" s="15" t="s">
        <v>26</v>
      </c>
      <c r="H3097" s="15" t="s">
        <v>24</v>
      </c>
      <c r="I3097" s="15" t="s">
        <v>102</v>
      </c>
      <c r="J3097" s="15" t="s">
        <v>24</v>
      </c>
      <c r="K3097" s="15" t="s">
        <v>24</v>
      </c>
      <c r="L3097" s="15" t="s">
        <v>26</v>
      </c>
      <c r="M3097" s="15" t="s">
        <v>24</v>
      </c>
      <c r="N3097" s="15" t="s">
        <v>24</v>
      </c>
      <c r="O3097" s="15" t="s">
        <v>26</v>
      </c>
      <c r="P3097" s="15" t="s">
        <v>25</v>
      </c>
      <c r="Q3097" s="15" t="s">
        <v>24</v>
      </c>
      <c r="R3097" s="15" t="s">
        <v>15</v>
      </c>
      <c r="S3097" s="18" t="n">
        <v>84.8</v>
      </c>
      <c r="T3097" s="15" t="n">
        <v>888.75</v>
      </c>
      <c r="U3097" s="15" t="s">
        <v>24</v>
      </c>
      <c r="V3097" s="18" t="n">
        <f aca="false">IF(ISNUMBER(T3097),T3097,0)</f>
        <v>888.75</v>
      </c>
      <c r="W3097" s="15" t="n">
        <f aca="false">IF(U3097="Yes",1,0)</f>
        <v>0</v>
      </c>
      <c r="X3097" s="15" t="str">
        <f aca="false">IF(F3097&lt;=12,"0-12 months",IF(F3097&lt;=24,"13-24 months",IF(F3097&lt;=48,"25-48 months","49-72 months")))</f>
        <v>0-12 months</v>
      </c>
      <c r="Y3097" s="15" t="str">
        <f aca="false">IF(C3097=1,"Yes","No")</f>
        <v>No</v>
      </c>
      <c r="Z3097" s="15" t="n">
        <f aca="false">COUNTIF(J3097:O3097,"Yes")</f>
        <v>2</v>
      </c>
      <c r="AA3097" s="18" t="n">
        <f aca="false">S3097*W3097</f>
        <v>0</v>
      </c>
      <c r="AB3097" s="15" t="n">
        <f aca="false">(P3097="Month-to-month")+(I3097="Fiber optic")+(R3097="Electronic check")+(F3097&lt;=12)+(M3097="No")+(J3097="No")</f>
        <v>6</v>
      </c>
      <c r="AC3097" s="15" t="str">
        <f aca="false">IF(AB3097&gt;=5,"High",IF(AB3097&gt;=3,"Medium","Low"))</f>
        <v>High</v>
      </c>
    </row>
    <row r="3098" customFormat="false" ht="15" hidden="false" customHeight="false" outlineLevel="0" collapsed="false">
      <c r="A3098" s="15" t="s">
        <v>3195</v>
      </c>
      <c r="B3098" s="15" t="s">
        <v>94</v>
      </c>
      <c r="C3098" s="15" t="n">
        <v>0</v>
      </c>
      <c r="D3098" s="15" t="s">
        <v>26</v>
      </c>
      <c r="E3098" s="15" t="s">
        <v>24</v>
      </c>
      <c r="F3098" s="15" t="n">
        <v>71</v>
      </c>
      <c r="G3098" s="15" t="s">
        <v>24</v>
      </c>
      <c r="H3098" s="15" t="s">
        <v>95</v>
      </c>
      <c r="I3098" s="15" t="s">
        <v>96</v>
      </c>
      <c r="J3098" s="15" t="s">
        <v>24</v>
      </c>
      <c r="K3098" s="15" t="s">
        <v>26</v>
      </c>
      <c r="L3098" s="15" t="s">
        <v>26</v>
      </c>
      <c r="M3098" s="15" t="s">
        <v>26</v>
      </c>
      <c r="N3098" s="15" t="s">
        <v>26</v>
      </c>
      <c r="O3098" s="15" t="s">
        <v>26</v>
      </c>
      <c r="P3098" s="15" t="s">
        <v>29</v>
      </c>
      <c r="Q3098" s="15" t="s">
        <v>26</v>
      </c>
      <c r="R3098" s="15" t="s">
        <v>21</v>
      </c>
      <c r="S3098" s="18" t="n">
        <v>61.4</v>
      </c>
      <c r="T3098" s="15" t="n">
        <v>4310.35</v>
      </c>
      <c r="U3098" s="15" t="s">
        <v>24</v>
      </c>
      <c r="V3098" s="18" t="n">
        <f aca="false">IF(ISNUMBER(T3098),T3098,0)</f>
        <v>4310.35</v>
      </c>
      <c r="W3098" s="15" t="n">
        <f aca="false">IF(U3098="Yes",1,0)</f>
        <v>0</v>
      </c>
      <c r="X3098" s="15" t="str">
        <f aca="false">IF(F3098&lt;=12,"0-12 months",IF(F3098&lt;=24,"13-24 months",IF(F3098&lt;=48,"25-48 months","49-72 months")))</f>
        <v>49-72 months</v>
      </c>
      <c r="Y3098" s="15" t="str">
        <f aca="false">IF(C3098=1,"Yes","No")</f>
        <v>No</v>
      </c>
      <c r="Z3098" s="15" t="n">
        <f aca="false">COUNTIF(J3098:O3098,"Yes")</f>
        <v>5</v>
      </c>
      <c r="AA3098" s="18" t="n">
        <f aca="false">S3098*W3098</f>
        <v>0</v>
      </c>
      <c r="AB3098" s="15" t="n">
        <f aca="false">(P3098="Month-to-month")+(I3098="Fiber optic")+(R3098="Electronic check")+(F3098&lt;=12)+(M3098="No")+(J3098="No")</f>
        <v>1</v>
      </c>
      <c r="AC3098" s="15" t="str">
        <f aca="false">IF(AB3098&gt;=5,"High",IF(AB3098&gt;=3,"Medium","Low"))</f>
        <v>Low</v>
      </c>
    </row>
    <row r="3099" customFormat="false" ht="15" hidden="false" customHeight="false" outlineLevel="0" collapsed="false">
      <c r="A3099" s="15" t="s">
        <v>3196</v>
      </c>
      <c r="B3099" s="15" t="s">
        <v>98</v>
      </c>
      <c r="C3099" s="15" t="n">
        <v>0</v>
      </c>
      <c r="D3099" s="15" t="s">
        <v>24</v>
      </c>
      <c r="E3099" s="15" t="s">
        <v>26</v>
      </c>
      <c r="F3099" s="15" t="n">
        <v>2</v>
      </c>
      <c r="G3099" s="15" t="s">
        <v>26</v>
      </c>
      <c r="H3099" s="15" t="s">
        <v>24</v>
      </c>
      <c r="I3099" s="15" t="s">
        <v>24</v>
      </c>
      <c r="J3099" s="15" t="s">
        <v>28</v>
      </c>
      <c r="K3099" s="15" t="s">
        <v>28</v>
      </c>
      <c r="L3099" s="15" t="s">
        <v>28</v>
      </c>
      <c r="M3099" s="15" t="s">
        <v>28</v>
      </c>
      <c r="N3099" s="15" t="s">
        <v>28</v>
      </c>
      <c r="O3099" s="15" t="s">
        <v>28</v>
      </c>
      <c r="P3099" s="15" t="s">
        <v>25</v>
      </c>
      <c r="Q3099" s="15" t="s">
        <v>24</v>
      </c>
      <c r="R3099" s="15" t="s">
        <v>17</v>
      </c>
      <c r="S3099" s="18" t="n">
        <v>20.4</v>
      </c>
      <c r="T3099" s="15" t="n">
        <v>42.9</v>
      </c>
      <c r="U3099" s="15" t="s">
        <v>24</v>
      </c>
      <c r="V3099" s="18" t="n">
        <f aca="false">IF(ISNUMBER(T3099),T3099,0)</f>
        <v>42.9</v>
      </c>
      <c r="W3099" s="15" t="n">
        <f aca="false">IF(U3099="Yes",1,0)</f>
        <v>0</v>
      </c>
      <c r="X3099" s="15" t="str">
        <f aca="false">IF(F3099&lt;=12,"0-12 months",IF(F3099&lt;=24,"13-24 months",IF(F3099&lt;=48,"25-48 months","49-72 months")))</f>
        <v>0-12 months</v>
      </c>
      <c r="Y3099" s="15" t="str">
        <f aca="false">IF(C3099=1,"Yes","No")</f>
        <v>No</v>
      </c>
      <c r="Z3099" s="15" t="n">
        <f aca="false">COUNTIF(J3099:O3099,"Yes")</f>
        <v>0</v>
      </c>
      <c r="AA3099" s="18" t="n">
        <f aca="false">S3099*W3099</f>
        <v>0</v>
      </c>
      <c r="AB3099" s="15" t="n">
        <f aca="false">(P3099="Month-to-month")+(I3099="Fiber optic")+(R3099="Electronic check")+(F3099&lt;=12)+(M3099="No")+(J3099="No")</f>
        <v>2</v>
      </c>
      <c r="AC3099" s="15" t="str">
        <f aca="false">IF(AB3099&gt;=5,"High",IF(AB3099&gt;=3,"Medium","Low"))</f>
        <v>Low</v>
      </c>
    </row>
    <row r="3100" customFormat="false" ht="15" hidden="false" customHeight="false" outlineLevel="0" collapsed="false">
      <c r="A3100" s="15" t="s">
        <v>3197</v>
      </c>
      <c r="B3100" s="15" t="s">
        <v>98</v>
      </c>
      <c r="C3100" s="15" t="n">
        <v>1</v>
      </c>
      <c r="D3100" s="15" t="s">
        <v>26</v>
      </c>
      <c r="E3100" s="15" t="s">
        <v>24</v>
      </c>
      <c r="F3100" s="15" t="n">
        <v>30</v>
      </c>
      <c r="G3100" s="15" t="s">
        <v>26</v>
      </c>
      <c r="H3100" s="15" t="s">
        <v>24</v>
      </c>
      <c r="I3100" s="15" t="s">
        <v>102</v>
      </c>
      <c r="J3100" s="15" t="s">
        <v>24</v>
      </c>
      <c r="K3100" s="15" t="s">
        <v>26</v>
      </c>
      <c r="L3100" s="15" t="s">
        <v>26</v>
      </c>
      <c r="M3100" s="15" t="s">
        <v>24</v>
      </c>
      <c r="N3100" s="15" t="s">
        <v>24</v>
      </c>
      <c r="O3100" s="15" t="s">
        <v>24</v>
      </c>
      <c r="P3100" s="15" t="s">
        <v>25</v>
      </c>
      <c r="Q3100" s="15" t="s">
        <v>26</v>
      </c>
      <c r="R3100" s="15" t="s">
        <v>17</v>
      </c>
      <c r="S3100" s="18" t="n">
        <v>79.65</v>
      </c>
      <c r="T3100" s="15" t="n">
        <v>2365.15</v>
      </c>
      <c r="U3100" s="15" t="s">
        <v>26</v>
      </c>
      <c r="V3100" s="18" t="n">
        <f aca="false">IF(ISNUMBER(T3100),T3100,0)</f>
        <v>2365.15</v>
      </c>
      <c r="W3100" s="15" t="n">
        <f aca="false">IF(U3100="Yes",1,0)</f>
        <v>1</v>
      </c>
      <c r="X3100" s="15" t="str">
        <f aca="false">IF(F3100&lt;=12,"0-12 months",IF(F3100&lt;=24,"13-24 months",IF(F3100&lt;=48,"25-48 months","49-72 months")))</f>
        <v>25-48 months</v>
      </c>
      <c r="Y3100" s="15" t="str">
        <f aca="false">IF(C3100=1,"Yes","No")</f>
        <v>Yes</v>
      </c>
      <c r="Z3100" s="15" t="n">
        <f aca="false">COUNTIF(J3100:O3100,"Yes")</f>
        <v>2</v>
      </c>
      <c r="AA3100" s="18" t="n">
        <f aca="false">S3100*W3100</f>
        <v>79.65</v>
      </c>
      <c r="AB3100" s="15" t="n">
        <f aca="false">(P3100="Month-to-month")+(I3100="Fiber optic")+(R3100="Electronic check")+(F3100&lt;=12)+(M3100="No")+(J3100="No")</f>
        <v>4</v>
      </c>
      <c r="AC3100" s="15" t="str">
        <f aca="false">IF(AB3100&gt;=5,"High",IF(AB3100&gt;=3,"Medium","Low"))</f>
        <v>Medium</v>
      </c>
    </row>
    <row r="3101" customFormat="false" ht="15" hidden="false" customHeight="false" outlineLevel="0" collapsed="false">
      <c r="A3101" s="15" t="s">
        <v>3198</v>
      </c>
      <c r="B3101" s="15" t="s">
        <v>94</v>
      </c>
      <c r="C3101" s="15" t="n">
        <v>0</v>
      </c>
      <c r="D3101" s="15" t="s">
        <v>24</v>
      </c>
      <c r="E3101" s="15" t="s">
        <v>24</v>
      </c>
      <c r="F3101" s="15" t="n">
        <v>17</v>
      </c>
      <c r="G3101" s="15" t="s">
        <v>26</v>
      </c>
      <c r="H3101" s="15" t="s">
        <v>24</v>
      </c>
      <c r="I3101" s="15" t="s">
        <v>24</v>
      </c>
      <c r="J3101" s="15" t="s">
        <v>28</v>
      </c>
      <c r="K3101" s="15" t="s">
        <v>28</v>
      </c>
      <c r="L3101" s="15" t="s">
        <v>28</v>
      </c>
      <c r="M3101" s="15" t="s">
        <v>28</v>
      </c>
      <c r="N3101" s="15" t="s">
        <v>28</v>
      </c>
      <c r="O3101" s="15" t="s">
        <v>28</v>
      </c>
      <c r="P3101" s="15" t="s">
        <v>27</v>
      </c>
      <c r="Q3101" s="15" t="s">
        <v>24</v>
      </c>
      <c r="R3101" s="15" t="s">
        <v>17</v>
      </c>
      <c r="S3101" s="18" t="n">
        <v>20.15</v>
      </c>
      <c r="T3101" s="15" t="n">
        <v>353.65</v>
      </c>
      <c r="U3101" s="15" t="s">
        <v>24</v>
      </c>
      <c r="V3101" s="18" t="n">
        <f aca="false">IF(ISNUMBER(T3101),T3101,0)</f>
        <v>353.65</v>
      </c>
      <c r="W3101" s="15" t="n">
        <f aca="false">IF(U3101="Yes",1,0)</f>
        <v>0</v>
      </c>
      <c r="X3101" s="15" t="str">
        <f aca="false">IF(F3101&lt;=12,"0-12 months",IF(F3101&lt;=24,"13-24 months",IF(F3101&lt;=48,"25-48 months","49-72 months")))</f>
        <v>13-24 months</v>
      </c>
      <c r="Y3101" s="15" t="str">
        <f aca="false">IF(C3101=1,"Yes","No")</f>
        <v>No</v>
      </c>
      <c r="Z3101" s="15" t="n">
        <f aca="false">COUNTIF(J3101:O3101,"Yes")</f>
        <v>0</v>
      </c>
      <c r="AA3101" s="18" t="n">
        <f aca="false">S3101*W3101</f>
        <v>0</v>
      </c>
      <c r="AB3101" s="15" t="n">
        <f aca="false">(P3101="Month-to-month")+(I3101="Fiber optic")+(R3101="Electronic check")+(F3101&lt;=12)+(M3101="No")+(J3101="No")</f>
        <v>0</v>
      </c>
      <c r="AC3101" s="15" t="str">
        <f aca="false">IF(AB3101&gt;=5,"High",IF(AB3101&gt;=3,"Medium","Low"))</f>
        <v>Low</v>
      </c>
    </row>
    <row r="3102" customFormat="false" ht="15" hidden="false" customHeight="false" outlineLevel="0" collapsed="false">
      <c r="A3102" s="15" t="s">
        <v>3199</v>
      </c>
      <c r="B3102" s="15" t="s">
        <v>94</v>
      </c>
      <c r="C3102" s="15" t="n">
        <v>0</v>
      </c>
      <c r="D3102" s="15" t="s">
        <v>26</v>
      </c>
      <c r="E3102" s="15" t="s">
        <v>24</v>
      </c>
      <c r="F3102" s="15" t="n">
        <v>55</v>
      </c>
      <c r="G3102" s="15" t="s">
        <v>26</v>
      </c>
      <c r="H3102" s="15" t="s">
        <v>26</v>
      </c>
      <c r="I3102" s="15" t="s">
        <v>102</v>
      </c>
      <c r="J3102" s="15" t="s">
        <v>24</v>
      </c>
      <c r="K3102" s="15" t="s">
        <v>26</v>
      </c>
      <c r="L3102" s="15" t="s">
        <v>26</v>
      </c>
      <c r="M3102" s="15" t="s">
        <v>24</v>
      </c>
      <c r="N3102" s="15" t="s">
        <v>26</v>
      </c>
      <c r="O3102" s="15" t="s">
        <v>24</v>
      </c>
      <c r="P3102" s="15" t="s">
        <v>25</v>
      </c>
      <c r="Q3102" s="15" t="s">
        <v>26</v>
      </c>
      <c r="R3102" s="15" t="s">
        <v>21</v>
      </c>
      <c r="S3102" s="18" t="n">
        <v>94.45</v>
      </c>
      <c r="T3102" s="15" t="n">
        <v>5073.1</v>
      </c>
      <c r="U3102" s="15" t="s">
        <v>24</v>
      </c>
      <c r="V3102" s="18" t="n">
        <f aca="false">IF(ISNUMBER(T3102),T3102,0)</f>
        <v>5073.1</v>
      </c>
      <c r="W3102" s="15" t="n">
        <f aca="false">IF(U3102="Yes",1,0)</f>
        <v>0</v>
      </c>
      <c r="X3102" s="15" t="str">
        <f aca="false">IF(F3102&lt;=12,"0-12 months",IF(F3102&lt;=24,"13-24 months",IF(F3102&lt;=48,"25-48 months","49-72 months")))</f>
        <v>49-72 months</v>
      </c>
      <c r="Y3102" s="15" t="str">
        <f aca="false">IF(C3102=1,"Yes","No")</f>
        <v>No</v>
      </c>
      <c r="Z3102" s="15" t="n">
        <f aca="false">COUNTIF(J3102:O3102,"Yes")</f>
        <v>3</v>
      </c>
      <c r="AA3102" s="18" t="n">
        <f aca="false">S3102*W3102</f>
        <v>0</v>
      </c>
      <c r="AB3102" s="15" t="n">
        <f aca="false">(P3102="Month-to-month")+(I3102="Fiber optic")+(R3102="Electronic check")+(F3102&lt;=12)+(M3102="No")+(J3102="No")</f>
        <v>4</v>
      </c>
      <c r="AC3102" s="15" t="str">
        <f aca="false">IF(AB3102&gt;=5,"High",IF(AB3102&gt;=3,"Medium","Low"))</f>
        <v>Medium</v>
      </c>
    </row>
    <row r="3103" customFormat="false" ht="15" hidden="false" customHeight="false" outlineLevel="0" collapsed="false">
      <c r="A3103" s="15" t="s">
        <v>3200</v>
      </c>
      <c r="B3103" s="15" t="s">
        <v>94</v>
      </c>
      <c r="C3103" s="15" t="n">
        <v>0</v>
      </c>
      <c r="D3103" s="15" t="s">
        <v>24</v>
      </c>
      <c r="E3103" s="15" t="s">
        <v>24</v>
      </c>
      <c r="F3103" s="15" t="n">
        <v>58</v>
      </c>
      <c r="G3103" s="15" t="s">
        <v>26</v>
      </c>
      <c r="H3103" s="15" t="s">
        <v>26</v>
      </c>
      <c r="I3103" s="15" t="s">
        <v>102</v>
      </c>
      <c r="J3103" s="15" t="s">
        <v>26</v>
      </c>
      <c r="K3103" s="15" t="s">
        <v>24</v>
      </c>
      <c r="L3103" s="15" t="s">
        <v>24</v>
      </c>
      <c r="M3103" s="15" t="s">
        <v>24</v>
      </c>
      <c r="N3103" s="15" t="s">
        <v>24</v>
      </c>
      <c r="O3103" s="15" t="s">
        <v>24</v>
      </c>
      <c r="P3103" s="15" t="s">
        <v>25</v>
      </c>
      <c r="Q3103" s="15" t="s">
        <v>26</v>
      </c>
      <c r="R3103" s="15" t="s">
        <v>19</v>
      </c>
      <c r="S3103" s="18" t="n">
        <v>79.8</v>
      </c>
      <c r="T3103" s="15" t="n">
        <v>4526.85</v>
      </c>
      <c r="U3103" s="15" t="s">
        <v>24</v>
      </c>
      <c r="V3103" s="18" t="n">
        <f aca="false">IF(ISNUMBER(T3103),T3103,0)</f>
        <v>4526.85</v>
      </c>
      <c r="W3103" s="15" t="n">
        <f aca="false">IF(U3103="Yes",1,0)</f>
        <v>0</v>
      </c>
      <c r="X3103" s="15" t="str">
        <f aca="false">IF(F3103&lt;=12,"0-12 months",IF(F3103&lt;=24,"13-24 months",IF(F3103&lt;=48,"25-48 months","49-72 months")))</f>
        <v>49-72 months</v>
      </c>
      <c r="Y3103" s="15" t="str">
        <f aca="false">IF(C3103=1,"Yes","No")</f>
        <v>No</v>
      </c>
      <c r="Z3103" s="15" t="n">
        <f aca="false">COUNTIF(J3103:O3103,"Yes")</f>
        <v>1</v>
      </c>
      <c r="AA3103" s="18" t="n">
        <f aca="false">S3103*W3103</f>
        <v>0</v>
      </c>
      <c r="AB3103" s="15" t="n">
        <f aca="false">(P3103="Month-to-month")+(I3103="Fiber optic")+(R3103="Electronic check")+(F3103&lt;=12)+(M3103="No")+(J3103="No")</f>
        <v>3</v>
      </c>
      <c r="AC3103" s="15" t="str">
        <f aca="false">IF(AB3103&gt;=5,"High",IF(AB3103&gt;=3,"Medium","Low"))</f>
        <v>Medium</v>
      </c>
    </row>
    <row r="3104" customFormat="false" ht="15" hidden="false" customHeight="false" outlineLevel="0" collapsed="false">
      <c r="A3104" s="15" t="s">
        <v>3201</v>
      </c>
      <c r="B3104" s="15" t="s">
        <v>94</v>
      </c>
      <c r="C3104" s="15" t="n">
        <v>0</v>
      </c>
      <c r="D3104" s="15" t="s">
        <v>24</v>
      </c>
      <c r="E3104" s="15" t="s">
        <v>24</v>
      </c>
      <c r="F3104" s="15" t="n">
        <v>5</v>
      </c>
      <c r="G3104" s="15" t="s">
        <v>26</v>
      </c>
      <c r="H3104" s="15" t="s">
        <v>24</v>
      </c>
      <c r="I3104" s="15" t="s">
        <v>96</v>
      </c>
      <c r="J3104" s="15" t="s">
        <v>26</v>
      </c>
      <c r="K3104" s="15" t="s">
        <v>24</v>
      </c>
      <c r="L3104" s="15" t="s">
        <v>24</v>
      </c>
      <c r="M3104" s="15" t="s">
        <v>26</v>
      </c>
      <c r="N3104" s="15" t="s">
        <v>24</v>
      </c>
      <c r="O3104" s="15" t="s">
        <v>24</v>
      </c>
      <c r="P3104" s="15" t="s">
        <v>25</v>
      </c>
      <c r="Q3104" s="15" t="s">
        <v>24</v>
      </c>
      <c r="R3104" s="15" t="s">
        <v>15</v>
      </c>
      <c r="S3104" s="18" t="n">
        <v>54.2</v>
      </c>
      <c r="T3104" s="15" t="n">
        <v>308.25</v>
      </c>
      <c r="U3104" s="15" t="s">
        <v>26</v>
      </c>
      <c r="V3104" s="18" t="n">
        <f aca="false">IF(ISNUMBER(T3104),T3104,0)</f>
        <v>308.25</v>
      </c>
      <c r="W3104" s="15" t="n">
        <f aca="false">IF(U3104="Yes",1,0)</f>
        <v>1</v>
      </c>
      <c r="X3104" s="15" t="str">
        <f aca="false">IF(F3104&lt;=12,"0-12 months",IF(F3104&lt;=24,"13-24 months",IF(F3104&lt;=48,"25-48 months","49-72 months")))</f>
        <v>0-12 months</v>
      </c>
      <c r="Y3104" s="15" t="str">
        <f aca="false">IF(C3104=1,"Yes","No")</f>
        <v>No</v>
      </c>
      <c r="Z3104" s="15" t="n">
        <f aca="false">COUNTIF(J3104:O3104,"Yes")</f>
        <v>2</v>
      </c>
      <c r="AA3104" s="18" t="n">
        <f aca="false">S3104*W3104</f>
        <v>54.2</v>
      </c>
      <c r="AB3104" s="15" t="n">
        <f aca="false">(P3104="Month-to-month")+(I3104="Fiber optic")+(R3104="Electronic check")+(F3104&lt;=12)+(M3104="No")+(J3104="No")</f>
        <v>3</v>
      </c>
      <c r="AC3104" s="15" t="str">
        <f aca="false">IF(AB3104&gt;=5,"High",IF(AB3104&gt;=3,"Medium","Low"))</f>
        <v>Medium</v>
      </c>
    </row>
    <row r="3105" customFormat="false" ht="15" hidden="false" customHeight="false" outlineLevel="0" collapsed="false">
      <c r="A3105" s="15" t="s">
        <v>3202</v>
      </c>
      <c r="B3105" s="15" t="s">
        <v>94</v>
      </c>
      <c r="C3105" s="15" t="n">
        <v>1</v>
      </c>
      <c r="D3105" s="15" t="s">
        <v>24</v>
      </c>
      <c r="E3105" s="15" t="s">
        <v>24</v>
      </c>
      <c r="F3105" s="15" t="n">
        <v>1</v>
      </c>
      <c r="G3105" s="15" t="s">
        <v>26</v>
      </c>
      <c r="H3105" s="15" t="s">
        <v>24</v>
      </c>
      <c r="I3105" s="15" t="s">
        <v>24</v>
      </c>
      <c r="J3105" s="15" t="s">
        <v>28</v>
      </c>
      <c r="K3105" s="15" t="s">
        <v>28</v>
      </c>
      <c r="L3105" s="15" t="s">
        <v>28</v>
      </c>
      <c r="M3105" s="15" t="s">
        <v>28</v>
      </c>
      <c r="N3105" s="15" t="s">
        <v>28</v>
      </c>
      <c r="O3105" s="15" t="s">
        <v>28</v>
      </c>
      <c r="P3105" s="15" t="s">
        <v>25</v>
      </c>
      <c r="Q3105" s="15" t="s">
        <v>26</v>
      </c>
      <c r="R3105" s="15" t="s">
        <v>15</v>
      </c>
      <c r="S3105" s="18" t="n">
        <v>19.45</v>
      </c>
      <c r="T3105" s="15" t="n">
        <v>19.45</v>
      </c>
      <c r="U3105" s="15" t="s">
        <v>26</v>
      </c>
      <c r="V3105" s="18" t="n">
        <f aca="false">IF(ISNUMBER(T3105),T3105,0)</f>
        <v>19.45</v>
      </c>
      <c r="W3105" s="15" t="n">
        <f aca="false">IF(U3105="Yes",1,0)</f>
        <v>1</v>
      </c>
      <c r="X3105" s="15" t="str">
        <f aca="false">IF(F3105&lt;=12,"0-12 months",IF(F3105&lt;=24,"13-24 months",IF(F3105&lt;=48,"25-48 months","49-72 months")))</f>
        <v>0-12 months</v>
      </c>
      <c r="Y3105" s="15" t="str">
        <f aca="false">IF(C3105=1,"Yes","No")</f>
        <v>Yes</v>
      </c>
      <c r="Z3105" s="15" t="n">
        <f aca="false">COUNTIF(J3105:O3105,"Yes")</f>
        <v>0</v>
      </c>
      <c r="AA3105" s="18" t="n">
        <f aca="false">S3105*W3105</f>
        <v>19.45</v>
      </c>
      <c r="AB3105" s="15" t="n">
        <f aca="false">(P3105="Month-to-month")+(I3105="Fiber optic")+(R3105="Electronic check")+(F3105&lt;=12)+(M3105="No")+(J3105="No")</f>
        <v>3</v>
      </c>
      <c r="AC3105" s="15" t="str">
        <f aca="false">IF(AB3105&gt;=5,"High",IF(AB3105&gt;=3,"Medium","Low"))</f>
        <v>Medium</v>
      </c>
    </row>
    <row r="3106" customFormat="false" ht="15" hidden="false" customHeight="false" outlineLevel="0" collapsed="false">
      <c r="A3106" s="15" t="s">
        <v>3203</v>
      </c>
      <c r="B3106" s="15" t="s">
        <v>98</v>
      </c>
      <c r="C3106" s="15" t="n">
        <v>1</v>
      </c>
      <c r="D3106" s="15" t="s">
        <v>24</v>
      </c>
      <c r="E3106" s="15" t="s">
        <v>24</v>
      </c>
      <c r="F3106" s="15" t="n">
        <v>9</v>
      </c>
      <c r="G3106" s="15" t="s">
        <v>26</v>
      </c>
      <c r="H3106" s="15" t="s">
        <v>26</v>
      </c>
      <c r="I3106" s="15" t="s">
        <v>102</v>
      </c>
      <c r="J3106" s="15" t="s">
        <v>24</v>
      </c>
      <c r="K3106" s="15" t="s">
        <v>24</v>
      </c>
      <c r="L3106" s="15" t="s">
        <v>24</v>
      </c>
      <c r="M3106" s="15" t="s">
        <v>24</v>
      </c>
      <c r="N3106" s="15" t="s">
        <v>24</v>
      </c>
      <c r="O3106" s="15" t="s">
        <v>24</v>
      </c>
      <c r="P3106" s="15" t="s">
        <v>25</v>
      </c>
      <c r="Q3106" s="15" t="s">
        <v>26</v>
      </c>
      <c r="R3106" s="15" t="s">
        <v>15</v>
      </c>
      <c r="S3106" s="18" t="n">
        <v>74.05</v>
      </c>
      <c r="T3106" s="15" t="n">
        <v>678.45</v>
      </c>
      <c r="U3106" s="15" t="s">
        <v>24</v>
      </c>
      <c r="V3106" s="18" t="n">
        <f aca="false">IF(ISNUMBER(T3106),T3106,0)</f>
        <v>678.45</v>
      </c>
      <c r="W3106" s="15" t="n">
        <f aca="false">IF(U3106="Yes",1,0)</f>
        <v>0</v>
      </c>
      <c r="X3106" s="15" t="str">
        <f aca="false">IF(F3106&lt;=12,"0-12 months",IF(F3106&lt;=24,"13-24 months",IF(F3106&lt;=48,"25-48 months","49-72 months")))</f>
        <v>0-12 months</v>
      </c>
      <c r="Y3106" s="15" t="str">
        <f aca="false">IF(C3106=1,"Yes","No")</f>
        <v>Yes</v>
      </c>
      <c r="Z3106" s="15" t="n">
        <f aca="false">COUNTIF(J3106:O3106,"Yes")</f>
        <v>0</v>
      </c>
      <c r="AA3106" s="18" t="n">
        <f aca="false">S3106*W3106</f>
        <v>0</v>
      </c>
      <c r="AB3106" s="15" t="n">
        <f aca="false">(P3106="Month-to-month")+(I3106="Fiber optic")+(R3106="Electronic check")+(F3106&lt;=12)+(M3106="No")+(J3106="No")</f>
        <v>6</v>
      </c>
      <c r="AC3106" s="15" t="str">
        <f aca="false">IF(AB3106&gt;=5,"High",IF(AB3106&gt;=3,"Medium","Low"))</f>
        <v>High</v>
      </c>
    </row>
    <row r="3107" customFormat="false" ht="15" hidden="false" customHeight="false" outlineLevel="0" collapsed="false">
      <c r="A3107" s="15" t="s">
        <v>3204</v>
      </c>
      <c r="B3107" s="15" t="s">
        <v>98</v>
      </c>
      <c r="C3107" s="15" t="n">
        <v>0</v>
      </c>
      <c r="D3107" s="15" t="s">
        <v>24</v>
      </c>
      <c r="E3107" s="15" t="s">
        <v>24</v>
      </c>
      <c r="F3107" s="15" t="n">
        <v>26</v>
      </c>
      <c r="G3107" s="15" t="s">
        <v>26</v>
      </c>
      <c r="H3107" s="15" t="s">
        <v>24</v>
      </c>
      <c r="I3107" s="15" t="s">
        <v>96</v>
      </c>
      <c r="J3107" s="15" t="s">
        <v>24</v>
      </c>
      <c r="K3107" s="15" t="s">
        <v>24</v>
      </c>
      <c r="L3107" s="15" t="s">
        <v>24</v>
      </c>
      <c r="M3107" s="15" t="s">
        <v>26</v>
      </c>
      <c r="N3107" s="15" t="s">
        <v>24</v>
      </c>
      <c r="O3107" s="15" t="s">
        <v>24</v>
      </c>
      <c r="P3107" s="15" t="s">
        <v>25</v>
      </c>
      <c r="Q3107" s="15" t="s">
        <v>24</v>
      </c>
      <c r="R3107" s="15" t="s">
        <v>19</v>
      </c>
      <c r="S3107" s="18" t="n">
        <v>49.15</v>
      </c>
      <c r="T3107" s="15" t="n">
        <v>1237.3</v>
      </c>
      <c r="U3107" s="15" t="s">
        <v>24</v>
      </c>
      <c r="V3107" s="18" t="n">
        <f aca="false">IF(ISNUMBER(T3107),T3107,0)</f>
        <v>1237.3</v>
      </c>
      <c r="W3107" s="15" t="n">
        <f aca="false">IF(U3107="Yes",1,0)</f>
        <v>0</v>
      </c>
      <c r="X3107" s="15" t="str">
        <f aca="false">IF(F3107&lt;=12,"0-12 months",IF(F3107&lt;=24,"13-24 months",IF(F3107&lt;=48,"25-48 months","49-72 months")))</f>
        <v>25-48 months</v>
      </c>
      <c r="Y3107" s="15" t="str">
        <f aca="false">IF(C3107=1,"Yes","No")</f>
        <v>No</v>
      </c>
      <c r="Z3107" s="15" t="n">
        <f aca="false">COUNTIF(J3107:O3107,"Yes")</f>
        <v>1</v>
      </c>
      <c r="AA3107" s="18" t="n">
        <f aca="false">S3107*W3107</f>
        <v>0</v>
      </c>
      <c r="AB3107" s="15" t="n">
        <f aca="false">(P3107="Month-to-month")+(I3107="Fiber optic")+(R3107="Electronic check")+(F3107&lt;=12)+(M3107="No")+(J3107="No")</f>
        <v>2</v>
      </c>
      <c r="AC3107" s="15" t="str">
        <f aca="false">IF(AB3107&gt;=5,"High",IF(AB3107&gt;=3,"Medium","Low"))</f>
        <v>Low</v>
      </c>
    </row>
    <row r="3108" customFormat="false" ht="15" hidden="false" customHeight="false" outlineLevel="0" collapsed="false">
      <c r="A3108" s="15" t="s">
        <v>3205</v>
      </c>
      <c r="B3108" s="15" t="s">
        <v>94</v>
      </c>
      <c r="C3108" s="15" t="n">
        <v>0</v>
      </c>
      <c r="D3108" s="15" t="s">
        <v>24</v>
      </c>
      <c r="E3108" s="15" t="s">
        <v>24</v>
      </c>
      <c r="F3108" s="15" t="n">
        <v>50</v>
      </c>
      <c r="G3108" s="15" t="s">
        <v>26</v>
      </c>
      <c r="H3108" s="15" t="s">
        <v>24</v>
      </c>
      <c r="I3108" s="15" t="s">
        <v>24</v>
      </c>
      <c r="J3108" s="15" t="s">
        <v>28</v>
      </c>
      <c r="K3108" s="15" t="s">
        <v>28</v>
      </c>
      <c r="L3108" s="15" t="s">
        <v>28</v>
      </c>
      <c r="M3108" s="15" t="s">
        <v>28</v>
      </c>
      <c r="N3108" s="15" t="s">
        <v>28</v>
      </c>
      <c r="O3108" s="15" t="s">
        <v>28</v>
      </c>
      <c r="P3108" s="15" t="s">
        <v>29</v>
      </c>
      <c r="Q3108" s="15" t="s">
        <v>24</v>
      </c>
      <c r="R3108" s="15" t="s">
        <v>21</v>
      </c>
      <c r="S3108" s="18" t="n">
        <v>19.4</v>
      </c>
      <c r="T3108" s="15" t="n">
        <v>1023.95</v>
      </c>
      <c r="U3108" s="15" t="s">
        <v>24</v>
      </c>
      <c r="V3108" s="18" t="n">
        <f aca="false">IF(ISNUMBER(T3108),T3108,0)</f>
        <v>1023.95</v>
      </c>
      <c r="W3108" s="15" t="n">
        <f aca="false">IF(U3108="Yes",1,0)</f>
        <v>0</v>
      </c>
      <c r="X3108" s="15" t="str">
        <f aca="false">IF(F3108&lt;=12,"0-12 months",IF(F3108&lt;=24,"13-24 months",IF(F3108&lt;=48,"25-48 months","49-72 months")))</f>
        <v>49-72 months</v>
      </c>
      <c r="Y3108" s="15" t="str">
        <f aca="false">IF(C3108=1,"Yes","No")</f>
        <v>No</v>
      </c>
      <c r="Z3108" s="15" t="n">
        <f aca="false">COUNTIF(J3108:O3108,"Yes")</f>
        <v>0</v>
      </c>
      <c r="AA3108" s="18" t="n">
        <f aca="false">S3108*W3108</f>
        <v>0</v>
      </c>
      <c r="AB3108" s="15" t="n">
        <f aca="false">(P3108="Month-to-month")+(I3108="Fiber optic")+(R3108="Electronic check")+(F3108&lt;=12)+(M3108="No")+(J3108="No")</f>
        <v>0</v>
      </c>
      <c r="AC3108" s="15" t="str">
        <f aca="false">IF(AB3108&gt;=5,"High",IF(AB3108&gt;=3,"Medium","Low"))</f>
        <v>Low</v>
      </c>
    </row>
    <row r="3109" customFormat="false" ht="15" hidden="false" customHeight="false" outlineLevel="0" collapsed="false">
      <c r="A3109" s="15" t="s">
        <v>3206</v>
      </c>
      <c r="B3109" s="15" t="s">
        <v>94</v>
      </c>
      <c r="C3109" s="15" t="n">
        <v>0</v>
      </c>
      <c r="D3109" s="15" t="s">
        <v>26</v>
      </c>
      <c r="E3109" s="15" t="s">
        <v>24</v>
      </c>
      <c r="F3109" s="15" t="n">
        <v>72</v>
      </c>
      <c r="G3109" s="15" t="s">
        <v>26</v>
      </c>
      <c r="H3109" s="15" t="s">
        <v>26</v>
      </c>
      <c r="I3109" s="15" t="s">
        <v>102</v>
      </c>
      <c r="J3109" s="15" t="s">
        <v>26</v>
      </c>
      <c r="K3109" s="15" t="s">
        <v>26</v>
      </c>
      <c r="L3109" s="15" t="s">
        <v>26</v>
      </c>
      <c r="M3109" s="15" t="s">
        <v>26</v>
      </c>
      <c r="N3109" s="15" t="s">
        <v>26</v>
      </c>
      <c r="O3109" s="15" t="s">
        <v>26</v>
      </c>
      <c r="P3109" s="15" t="s">
        <v>29</v>
      </c>
      <c r="Q3109" s="15" t="s">
        <v>26</v>
      </c>
      <c r="R3109" s="15" t="s">
        <v>19</v>
      </c>
      <c r="S3109" s="18" t="n">
        <v>113.65</v>
      </c>
      <c r="T3109" s="15" t="n">
        <v>8182.75</v>
      </c>
      <c r="U3109" s="15" t="s">
        <v>24</v>
      </c>
      <c r="V3109" s="18" t="n">
        <f aca="false">IF(ISNUMBER(T3109),T3109,0)</f>
        <v>8182.75</v>
      </c>
      <c r="W3109" s="15" t="n">
        <f aca="false">IF(U3109="Yes",1,0)</f>
        <v>0</v>
      </c>
      <c r="X3109" s="15" t="str">
        <f aca="false">IF(F3109&lt;=12,"0-12 months",IF(F3109&lt;=24,"13-24 months",IF(F3109&lt;=48,"25-48 months","49-72 months")))</f>
        <v>49-72 months</v>
      </c>
      <c r="Y3109" s="15" t="str">
        <f aca="false">IF(C3109=1,"Yes","No")</f>
        <v>No</v>
      </c>
      <c r="Z3109" s="15" t="n">
        <f aca="false">COUNTIF(J3109:O3109,"Yes")</f>
        <v>6</v>
      </c>
      <c r="AA3109" s="18" t="n">
        <f aca="false">S3109*W3109</f>
        <v>0</v>
      </c>
      <c r="AB3109" s="15" t="n">
        <f aca="false">(P3109="Month-to-month")+(I3109="Fiber optic")+(R3109="Electronic check")+(F3109&lt;=12)+(M3109="No")+(J3109="No")</f>
        <v>1</v>
      </c>
      <c r="AC3109" s="15" t="str">
        <f aca="false">IF(AB3109&gt;=5,"High",IF(AB3109&gt;=3,"Medium","Low"))</f>
        <v>Low</v>
      </c>
    </row>
    <row r="3110" customFormat="false" ht="15" hidden="false" customHeight="false" outlineLevel="0" collapsed="false">
      <c r="A3110" s="15" t="s">
        <v>3207</v>
      </c>
      <c r="B3110" s="15" t="s">
        <v>94</v>
      </c>
      <c r="C3110" s="15" t="n">
        <v>0</v>
      </c>
      <c r="D3110" s="15" t="s">
        <v>24</v>
      </c>
      <c r="E3110" s="15" t="s">
        <v>26</v>
      </c>
      <c r="F3110" s="15" t="n">
        <v>43</v>
      </c>
      <c r="G3110" s="15" t="s">
        <v>26</v>
      </c>
      <c r="H3110" s="15" t="s">
        <v>24</v>
      </c>
      <c r="I3110" s="15" t="s">
        <v>102</v>
      </c>
      <c r="J3110" s="15" t="s">
        <v>26</v>
      </c>
      <c r="K3110" s="15" t="s">
        <v>26</v>
      </c>
      <c r="L3110" s="15" t="s">
        <v>24</v>
      </c>
      <c r="M3110" s="15" t="s">
        <v>26</v>
      </c>
      <c r="N3110" s="15" t="s">
        <v>26</v>
      </c>
      <c r="O3110" s="15" t="s">
        <v>26</v>
      </c>
      <c r="P3110" s="15" t="s">
        <v>27</v>
      </c>
      <c r="Q3110" s="15" t="s">
        <v>26</v>
      </c>
      <c r="R3110" s="15" t="s">
        <v>21</v>
      </c>
      <c r="S3110" s="18" t="n">
        <v>106</v>
      </c>
      <c r="T3110" s="15" t="n">
        <v>4532.3</v>
      </c>
      <c r="U3110" s="15" t="s">
        <v>24</v>
      </c>
      <c r="V3110" s="18" t="n">
        <f aca="false">IF(ISNUMBER(T3110),T3110,0)</f>
        <v>4532.3</v>
      </c>
      <c r="W3110" s="15" t="n">
        <f aca="false">IF(U3110="Yes",1,0)</f>
        <v>0</v>
      </c>
      <c r="X3110" s="15" t="str">
        <f aca="false">IF(F3110&lt;=12,"0-12 months",IF(F3110&lt;=24,"13-24 months",IF(F3110&lt;=48,"25-48 months","49-72 months")))</f>
        <v>25-48 months</v>
      </c>
      <c r="Y3110" s="15" t="str">
        <f aca="false">IF(C3110=1,"Yes","No")</f>
        <v>No</v>
      </c>
      <c r="Z3110" s="15" t="n">
        <f aca="false">COUNTIF(J3110:O3110,"Yes")</f>
        <v>5</v>
      </c>
      <c r="AA3110" s="18" t="n">
        <f aca="false">S3110*W3110</f>
        <v>0</v>
      </c>
      <c r="AB3110" s="15" t="n">
        <f aca="false">(P3110="Month-to-month")+(I3110="Fiber optic")+(R3110="Electronic check")+(F3110&lt;=12)+(M3110="No")+(J3110="No")</f>
        <v>1</v>
      </c>
      <c r="AC3110" s="15" t="str">
        <f aca="false">IF(AB3110&gt;=5,"High",IF(AB3110&gt;=3,"Medium","Low"))</f>
        <v>Low</v>
      </c>
    </row>
    <row r="3111" customFormat="false" ht="15" hidden="false" customHeight="false" outlineLevel="0" collapsed="false">
      <c r="A3111" s="15" t="s">
        <v>3208</v>
      </c>
      <c r="B3111" s="15" t="s">
        <v>98</v>
      </c>
      <c r="C3111" s="15" t="n">
        <v>0</v>
      </c>
      <c r="D3111" s="15" t="s">
        <v>24</v>
      </c>
      <c r="E3111" s="15" t="s">
        <v>24</v>
      </c>
      <c r="F3111" s="15" t="n">
        <v>56</v>
      </c>
      <c r="G3111" s="15" t="s">
        <v>26</v>
      </c>
      <c r="H3111" s="15" t="s">
        <v>26</v>
      </c>
      <c r="I3111" s="15" t="s">
        <v>24</v>
      </c>
      <c r="J3111" s="15" t="s">
        <v>28</v>
      </c>
      <c r="K3111" s="15" t="s">
        <v>28</v>
      </c>
      <c r="L3111" s="15" t="s">
        <v>28</v>
      </c>
      <c r="M3111" s="15" t="s">
        <v>28</v>
      </c>
      <c r="N3111" s="15" t="s">
        <v>28</v>
      </c>
      <c r="O3111" s="15" t="s">
        <v>28</v>
      </c>
      <c r="P3111" s="15" t="s">
        <v>29</v>
      </c>
      <c r="Q3111" s="15" t="s">
        <v>26</v>
      </c>
      <c r="R3111" s="15" t="s">
        <v>19</v>
      </c>
      <c r="S3111" s="18" t="n">
        <v>25.95</v>
      </c>
      <c r="T3111" s="15" t="n">
        <v>1444.05</v>
      </c>
      <c r="U3111" s="15" t="s">
        <v>24</v>
      </c>
      <c r="V3111" s="18" t="n">
        <f aca="false">IF(ISNUMBER(T3111),T3111,0)</f>
        <v>1444.05</v>
      </c>
      <c r="W3111" s="15" t="n">
        <f aca="false">IF(U3111="Yes",1,0)</f>
        <v>0</v>
      </c>
      <c r="X3111" s="15" t="str">
        <f aca="false">IF(F3111&lt;=12,"0-12 months",IF(F3111&lt;=24,"13-24 months",IF(F3111&lt;=48,"25-48 months","49-72 months")))</f>
        <v>49-72 months</v>
      </c>
      <c r="Y3111" s="15" t="str">
        <f aca="false">IF(C3111=1,"Yes","No")</f>
        <v>No</v>
      </c>
      <c r="Z3111" s="15" t="n">
        <f aca="false">COUNTIF(J3111:O3111,"Yes")</f>
        <v>0</v>
      </c>
      <c r="AA3111" s="18" t="n">
        <f aca="false">S3111*W3111</f>
        <v>0</v>
      </c>
      <c r="AB3111" s="15" t="n">
        <f aca="false">(P3111="Month-to-month")+(I3111="Fiber optic")+(R3111="Electronic check")+(F3111&lt;=12)+(M3111="No")+(J3111="No")</f>
        <v>0</v>
      </c>
      <c r="AC3111" s="15" t="str">
        <f aca="false">IF(AB3111&gt;=5,"High",IF(AB3111&gt;=3,"Medium","Low"))</f>
        <v>Low</v>
      </c>
    </row>
    <row r="3112" customFormat="false" ht="15" hidden="false" customHeight="false" outlineLevel="0" collapsed="false">
      <c r="A3112" s="15" t="s">
        <v>3209</v>
      </c>
      <c r="B3112" s="15" t="s">
        <v>94</v>
      </c>
      <c r="C3112" s="15" t="n">
        <v>0</v>
      </c>
      <c r="D3112" s="15" t="s">
        <v>24</v>
      </c>
      <c r="E3112" s="15" t="s">
        <v>24</v>
      </c>
      <c r="F3112" s="15" t="n">
        <v>1</v>
      </c>
      <c r="G3112" s="15" t="s">
        <v>26</v>
      </c>
      <c r="H3112" s="15" t="s">
        <v>24</v>
      </c>
      <c r="I3112" s="15" t="s">
        <v>24</v>
      </c>
      <c r="J3112" s="15" t="s">
        <v>28</v>
      </c>
      <c r="K3112" s="15" t="s">
        <v>28</v>
      </c>
      <c r="L3112" s="15" t="s">
        <v>28</v>
      </c>
      <c r="M3112" s="15" t="s">
        <v>28</v>
      </c>
      <c r="N3112" s="15" t="s">
        <v>28</v>
      </c>
      <c r="O3112" s="15" t="s">
        <v>28</v>
      </c>
      <c r="P3112" s="15" t="s">
        <v>25</v>
      </c>
      <c r="Q3112" s="15" t="s">
        <v>24</v>
      </c>
      <c r="R3112" s="15" t="s">
        <v>17</v>
      </c>
      <c r="S3112" s="18" t="n">
        <v>19.1</v>
      </c>
      <c r="T3112" s="15" t="n">
        <v>19.1</v>
      </c>
      <c r="U3112" s="15" t="s">
        <v>24</v>
      </c>
      <c r="V3112" s="18" t="n">
        <f aca="false">IF(ISNUMBER(T3112),T3112,0)</f>
        <v>19.1</v>
      </c>
      <c r="W3112" s="15" t="n">
        <f aca="false">IF(U3112="Yes",1,0)</f>
        <v>0</v>
      </c>
      <c r="X3112" s="15" t="str">
        <f aca="false">IF(F3112&lt;=12,"0-12 months",IF(F3112&lt;=24,"13-24 months",IF(F3112&lt;=48,"25-48 months","49-72 months")))</f>
        <v>0-12 months</v>
      </c>
      <c r="Y3112" s="15" t="str">
        <f aca="false">IF(C3112=1,"Yes","No")</f>
        <v>No</v>
      </c>
      <c r="Z3112" s="15" t="n">
        <f aca="false">COUNTIF(J3112:O3112,"Yes")</f>
        <v>0</v>
      </c>
      <c r="AA3112" s="18" t="n">
        <f aca="false">S3112*W3112</f>
        <v>0</v>
      </c>
      <c r="AB3112" s="15" t="n">
        <f aca="false">(P3112="Month-to-month")+(I3112="Fiber optic")+(R3112="Electronic check")+(F3112&lt;=12)+(M3112="No")+(J3112="No")</f>
        <v>2</v>
      </c>
      <c r="AC3112" s="15" t="str">
        <f aca="false">IF(AB3112&gt;=5,"High",IF(AB3112&gt;=3,"Medium","Low"))</f>
        <v>Low</v>
      </c>
    </row>
    <row r="3113" customFormat="false" ht="15" hidden="false" customHeight="false" outlineLevel="0" collapsed="false">
      <c r="A3113" s="15" t="s">
        <v>3210</v>
      </c>
      <c r="B3113" s="15" t="s">
        <v>98</v>
      </c>
      <c r="C3113" s="15" t="n">
        <v>0</v>
      </c>
      <c r="D3113" s="15" t="s">
        <v>26</v>
      </c>
      <c r="E3113" s="15" t="s">
        <v>26</v>
      </c>
      <c r="F3113" s="15" t="n">
        <v>72</v>
      </c>
      <c r="G3113" s="15" t="s">
        <v>26</v>
      </c>
      <c r="H3113" s="15" t="s">
        <v>26</v>
      </c>
      <c r="I3113" s="15" t="s">
        <v>102</v>
      </c>
      <c r="J3113" s="15" t="s">
        <v>24</v>
      </c>
      <c r="K3113" s="15" t="s">
        <v>26</v>
      </c>
      <c r="L3113" s="15" t="s">
        <v>26</v>
      </c>
      <c r="M3113" s="15" t="s">
        <v>24</v>
      </c>
      <c r="N3113" s="15" t="s">
        <v>26</v>
      </c>
      <c r="O3113" s="15" t="s">
        <v>26</v>
      </c>
      <c r="P3113" s="15" t="s">
        <v>29</v>
      </c>
      <c r="Q3113" s="15" t="s">
        <v>26</v>
      </c>
      <c r="R3113" s="15" t="s">
        <v>15</v>
      </c>
      <c r="S3113" s="18" t="n">
        <v>103.4</v>
      </c>
      <c r="T3113" s="15" t="n">
        <v>7372.65</v>
      </c>
      <c r="U3113" s="15" t="s">
        <v>26</v>
      </c>
      <c r="V3113" s="18" t="n">
        <f aca="false">IF(ISNUMBER(T3113),T3113,0)</f>
        <v>7372.65</v>
      </c>
      <c r="W3113" s="15" t="n">
        <f aca="false">IF(U3113="Yes",1,0)</f>
        <v>1</v>
      </c>
      <c r="X3113" s="15" t="str">
        <f aca="false">IF(F3113&lt;=12,"0-12 months",IF(F3113&lt;=24,"13-24 months",IF(F3113&lt;=48,"25-48 months","49-72 months")))</f>
        <v>49-72 months</v>
      </c>
      <c r="Y3113" s="15" t="str">
        <f aca="false">IF(C3113=1,"Yes","No")</f>
        <v>No</v>
      </c>
      <c r="Z3113" s="15" t="n">
        <f aca="false">COUNTIF(J3113:O3113,"Yes")</f>
        <v>4</v>
      </c>
      <c r="AA3113" s="18" t="n">
        <f aca="false">S3113*W3113</f>
        <v>103.4</v>
      </c>
      <c r="AB3113" s="15" t="n">
        <f aca="false">(P3113="Month-to-month")+(I3113="Fiber optic")+(R3113="Electronic check")+(F3113&lt;=12)+(M3113="No")+(J3113="No")</f>
        <v>4</v>
      </c>
      <c r="AC3113" s="15" t="str">
        <f aca="false">IF(AB3113&gt;=5,"High",IF(AB3113&gt;=3,"Medium","Low"))</f>
        <v>Medium</v>
      </c>
    </row>
    <row r="3114" customFormat="false" ht="15" hidden="false" customHeight="false" outlineLevel="0" collapsed="false">
      <c r="A3114" s="15" t="s">
        <v>3211</v>
      </c>
      <c r="B3114" s="15" t="s">
        <v>98</v>
      </c>
      <c r="C3114" s="15" t="n">
        <v>0</v>
      </c>
      <c r="D3114" s="15" t="s">
        <v>26</v>
      </c>
      <c r="E3114" s="15" t="s">
        <v>24</v>
      </c>
      <c r="F3114" s="15" t="n">
        <v>72</v>
      </c>
      <c r="G3114" s="15" t="s">
        <v>26</v>
      </c>
      <c r="H3114" s="15" t="s">
        <v>26</v>
      </c>
      <c r="I3114" s="15" t="s">
        <v>102</v>
      </c>
      <c r="J3114" s="15" t="s">
        <v>26</v>
      </c>
      <c r="K3114" s="15" t="s">
        <v>26</v>
      </c>
      <c r="L3114" s="15" t="s">
        <v>24</v>
      </c>
      <c r="M3114" s="15" t="s">
        <v>26</v>
      </c>
      <c r="N3114" s="15" t="s">
        <v>24</v>
      </c>
      <c r="O3114" s="15" t="s">
        <v>26</v>
      </c>
      <c r="P3114" s="15" t="s">
        <v>29</v>
      </c>
      <c r="Q3114" s="15" t="s">
        <v>26</v>
      </c>
      <c r="R3114" s="15" t="s">
        <v>19</v>
      </c>
      <c r="S3114" s="18" t="n">
        <v>100.55</v>
      </c>
      <c r="T3114" s="15" t="n">
        <v>7325.1</v>
      </c>
      <c r="U3114" s="15" t="s">
        <v>24</v>
      </c>
      <c r="V3114" s="18" t="n">
        <f aca="false">IF(ISNUMBER(T3114),T3114,0)</f>
        <v>7325.1</v>
      </c>
      <c r="W3114" s="15" t="n">
        <f aca="false">IF(U3114="Yes",1,0)</f>
        <v>0</v>
      </c>
      <c r="X3114" s="15" t="str">
        <f aca="false">IF(F3114&lt;=12,"0-12 months",IF(F3114&lt;=24,"13-24 months",IF(F3114&lt;=48,"25-48 months","49-72 months")))</f>
        <v>49-72 months</v>
      </c>
      <c r="Y3114" s="15" t="str">
        <f aca="false">IF(C3114=1,"Yes","No")</f>
        <v>No</v>
      </c>
      <c r="Z3114" s="15" t="n">
        <f aca="false">COUNTIF(J3114:O3114,"Yes")</f>
        <v>4</v>
      </c>
      <c r="AA3114" s="18" t="n">
        <f aca="false">S3114*W3114</f>
        <v>0</v>
      </c>
      <c r="AB3114" s="15" t="n">
        <f aca="false">(P3114="Month-to-month")+(I3114="Fiber optic")+(R3114="Electronic check")+(F3114&lt;=12)+(M3114="No")+(J3114="No")</f>
        <v>1</v>
      </c>
      <c r="AC3114" s="15" t="str">
        <f aca="false">IF(AB3114&gt;=5,"High",IF(AB3114&gt;=3,"Medium","Low"))</f>
        <v>Low</v>
      </c>
    </row>
    <row r="3115" customFormat="false" ht="15" hidden="false" customHeight="false" outlineLevel="0" collapsed="false">
      <c r="A3115" s="15" t="s">
        <v>3212</v>
      </c>
      <c r="B3115" s="15" t="s">
        <v>98</v>
      </c>
      <c r="C3115" s="15" t="n">
        <v>0</v>
      </c>
      <c r="D3115" s="15" t="s">
        <v>26</v>
      </c>
      <c r="E3115" s="15" t="s">
        <v>24</v>
      </c>
      <c r="F3115" s="15" t="n">
        <v>36</v>
      </c>
      <c r="G3115" s="15" t="s">
        <v>26</v>
      </c>
      <c r="H3115" s="15" t="s">
        <v>26</v>
      </c>
      <c r="I3115" s="15" t="s">
        <v>102</v>
      </c>
      <c r="J3115" s="15" t="s">
        <v>24</v>
      </c>
      <c r="K3115" s="15" t="s">
        <v>24</v>
      </c>
      <c r="L3115" s="15" t="s">
        <v>24</v>
      </c>
      <c r="M3115" s="15" t="s">
        <v>24</v>
      </c>
      <c r="N3115" s="15" t="s">
        <v>26</v>
      </c>
      <c r="O3115" s="15" t="s">
        <v>26</v>
      </c>
      <c r="P3115" s="15" t="s">
        <v>25</v>
      </c>
      <c r="Q3115" s="15" t="s">
        <v>26</v>
      </c>
      <c r="R3115" s="15" t="s">
        <v>15</v>
      </c>
      <c r="S3115" s="18" t="n">
        <v>95.4</v>
      </c>
      <c r="T3115" s="15" t="n">
        <v>3474.2</v>
      </c>
      <c r="U3115" s="15" t="s">
        <v>24</v>
      </c>
      <c r="V3115" s="18" t="n">
        <f aca="false">IF(ISNUMBER(T3115),T3115,0)</f>
        <v>3474.2</v>
      </c>
      <c r="W3115" s="15" t="n">
        <f aca="false">IF(U3115="Yes",1,0)</f>
        <v>0</v>
      </c>
      <c r="X3115" s="15" t="str">
        <f aca="false">IF(F3115&lt;=12,"0-12 months",IF(F3115&lt;=24,"13-24 months",IF(F3115&lt;=48,"25-48 months","49-72 months")))</f>
        <v>25-48 months</v>
      </c>
      <c r="Y3115" s="15" t="str">
        <f aca="false">IF(C3115=1,"Yes","No")</f>
        <v>No</v>
      </c>
      <c r="Z3115" s="15" t="n">
        <f aca="false">COUNTIF(J3115:O3115,"Yes")</f>
        <v>2</v>
      </c>
      <c r="AA3115" s="18" t="n">
        <f aca="false">S3115*W3115</f>
        <v>0</v>
      </c>
      <c r="AB3115" s="15" t="n">
        <f aca="false">(P3115="Month-to-month")+(I3115="Fiber optic")+(R3115="Electronic check")+(F3115&lt;=12)+(M3115="No")+(J3115="No")</f>
        <v>5</v>
      </c>
      <c r="AC3115" s="15" t="str">
        <f aca="false">IF(AB3115&gt;=5,"High",IF(AB3115&gt;=3,"Medium","Low"))</f>
        <v>High</v>
      </c>
    </row>
    <row r="3116" customFormat="false" ht="15" hidden="false" customHeight="false" outlineLevel="0" collapsed="false">
      <c r="A3116" s="15" t="s">
        <v>3213</v>
      </c>
      <c r="B3116" s="15" t="s">
        <v>98</v>
      </c>
      <c r="C3116" s="15" t="n">
        <v>0</v>
      </c>
      <c r="D3116" s="15" t="s">
        <v>24</v>
      </c>
      <c r="E3116" s="15" t="s">
        <v>24</v>
      </c>
      <c r="F3116" s="15" t="n">
        <v>5</v>
      </c>
      <c r="G3116" s="15" t="s">
        <v>26</v>
      </c>
      <c r="H3116" s="15" t="s">
        <v>24</v>
      </c>
      <c r="I3116" s="15" t="s">
        <v>96</v>
      </c>
      <c r="J3116" s="15" t="s">
        <v>24</v>
      </c>
      <c r="K3116" s="15" t="s">
        <v>24</v>
      </c>
      <c r="L3116" s="15" t="s">
        <v>26</v>
      </c>
      <c r="M3116" s="15" t="s">
        <v>26</v>
      </c>
      <c r="N3116" s="15" t="s">
        <v>26</v>
      </c>
      <c r="O3116" s="15" t="s">
        <v>26</v>
      </c>
      <c r="P3116" s="15" t="s">
        <v>25</v>
      </c>
      <c r="Q3116" s="15" t="s">
        <v>24</v>
      </c>
      <c r="R3116" s="15" t="s">
        <v>19</v>
      </c>
      <c r="S3116" s="18" t="n">
        <v>75.15</v>
      </c>
      <c r="T3116" s="15" t="n">
        <v>392.65</v>
      </c>
      <c r="U3116" s="15" t="s">
        <v>24</v>
      </c>
      <c r="V3116" s="18" t="n">
        <f aca="false">IF(ISNUMBER(T3116),T3116,0)</f>
        <v>392.65</v>
      </c>
      <c r="W3116" s="15" t="n">
        <f aca="false">IF(U3116="Yes",1,0)</f>
        <v>0</v>
      </c>
      <c r="X3116" s="15" t="str">
        <f aca="false">IF(F3116&lt;=12,"0-12 months",IF(F3116&lt;=24,"13-24 months",IF(F3116&lt;=48,"25-48 months","49-72 months")))</f>
        <v>0-12 months</v>
      </c>
      <c r="Y3116" s="15" t="str">
        <f aca="false">IF(C3116=1,"Yes","No")</f>
        <v>No</v>
      </c>
      <c r="Z3116" s="15" t="n">
        <f aca="false">COUNTIF(J3116:O3116,"Yes")</f>
        <v>4</v>
      </c>
      <c r="AA3116" s="18" t="n">
        <f aca="false">S3116*W3116</f>
        <v>0</v>
      </c>
      <c r="AB3116" s="15" t="n">
        <f aca="false">(P3116="Month-to-month")+(I3116="Fiber optic")+(R3116="Electronic check")+(F3116&lt;=12)+(M3116="No")+(J3116="No")</f>
        <v>3</v>
      </c>
      <c r="AC3116" s="15" t="str">
        <f aca="false">IF(AB3116&gt;=5,"High",IF(AB3116&gt;=3,"Medium","Low"))</f>
        <v>Medium</v>
      </c>
    </row>
    <row r="3117" customFormat="false" ht="15" hidden="false" customHeight="false" outlineLevel="0" collapsed="false">
      <c r="A3117" s="15" t="s">
        <v>3214</v>
      </c>
      <c r="B3117" s="15" t="s">
        <v>94</v>
      </c>
      <c r="C3117" s="15" t="n">
        <v>0</v>
      </c>
      <c r="D3117" s="15" t="s">
        <v>24</v>
      </c>
      <c r="E3117" s="15" t="s">
        <v>24</v>
      </c>
      <c r="F3117" s="15" t="n">
        <v>13</v>
      </c>
      <c r="G3117" s="15" t="s">
        <v>26</v>
      </c>
      <c r="H3117" s="15" t="s">
        <v>26</v>
      </c>
      <c r="I3117" s="15" t="s">
        <v>102</v>
      </c>
      <c r="J3117" s="15" t="s">
        <v>24</v>
      </c>
      <c r="K3117" s="15" t="s">
        <v>26</v>
      </c>
      <c r="L3117" s="15" t="s">
        <v>26</v>
      </c>
      <c r="M3117" s="15" t="s">
        <v>24</v>
      </c>
      <c r="N3117" s="15" t="s">
        <v>24</v>
      </c>
      <c r="O3117" s="15" t="s">
        <v>24</v>
      </c>
      <c r="P3117" s="15" t="s">
        <v>25</v>
      </c>
      <c r="Q3117" s="15" t="s">
        <v>26</v>
      </c>
      <c r="R3117" s="15" t="s">
        <v>15</v>
      </c>
      <c r="S3117" s="18" t="n">
        <v>84.45</v>
      </c>
      <c r="T3117" s="15" t="n">
        <v>1058.6</v>
      </c>
      <c r="U3117" s="15" t="s">
        <v>26</v>
      </c>
      <c r="V3117" s="18" t="n">
        <f aca="false">IF(ISNUMBER(T3117),T3117,0)</f>
        <v>1058.6</v>
      </c>
      <c r="W3117" s="15" t="n">
        <f aca="false">IF(U3117="Yes",1,0)</f>
        <v>1</v>
      </c>
      <c r="X3117" s="15" t="str">
        <f aca="false">IF(F3117&lt;=12,"0-12 months",IF(F3117&lt;=24,"13-24 months",IF(F3117&lt;=48,"25-48 months","49-72 months")))</f>
        <v>13-24 months</v>
      </c>
      <c r="Y3117" s="15" t="str">
        <f aca="false">IF(C3117=1,"Yes","No")</f>
        <v>No</v>
      </c>
      <c r="Z3117" s="15" t="n">
        <f aca="false">COUNTIF(J3117:O3117,"Yes")</f>
        <v>2</v>
      </c>
      <c r="AA3117" s="18" t="n">
        <f aca="false">S3117*W3117</f>
        <v>84.45</v>
      </c>
      <c r="AB3117" s="15" t="n">
        <f aca="false">(P3117="Month-to-month")+(I3117="Fiber optic")+(R3117="Electronic check")+(F3117&lt;=12)+(M3117="No")+(J3117="No")</f>
        <v>5</v>
      </c>
      <c r="AC3117" s="15" t="str">
        <f aca="false">IF(AB3117&gt;=5,"High",IF(AB3117&gt;=3,"Medium","Low"))</f>
        <v>High</v>
      </c>
    </row>
    <row r="3118" customFormat="false" ht="15" hidden="false" customHeight="false" outlineLevel="0" collapsed="false">
      <c r="A3118" s="15" t="s">
        <v>3215</v>
      </c>
      <c r="B3118" s="15" t="s">
        <v>94</v>
      </c>
      <c r="C3118" s="15" t="n">
        <v>1</v>
      </c>
      <c r="D3118" s="15" t="s">
        <v>24</v>
      </c>
      <c r="E3118" s="15" t="s">
        <v>24</v>
      </c>
      <c r="F3118" s="15" t="n">
        <v>44</v>
      </c>
      <c r="G3118" s="15" t="s">
        <v>26</v>
      </c>
      <c r="H3118" s="15" t="s">
        <v>24</v>
      </c>
      <c r="I3118" s="15" t="s">
        <v>102</v>
      </c>
      <c r="J3118" s="15" t="s">
        <v>24</v>
      </c>
      <c r="K3118" s="15" t="s">
        <v>26</v>
      </c>
      <c r="L3118" s="15" t="s">
        <v>26</v>
      </c>
      <c r="M3118" s="15" t="s">
        <v>24</v>
      </c>
      <c r="N3118" s="15" t="s">
        <v>24</v>
      </c>
      <c r="O3118" s="15" t="s">
        <v>26</v>
      </c>
      <c r="P3118" s="15" t="s">
        <v>27</v>
      </c>
      <c r="Q3118" s="15" t="s">
        <v>24</v>
      </c>
      <c r="R3118" s="15" t="s">
        <v>21</v>
      </c>
      <c r="S3118" s="18" t="n">
        <v>89.15</v>
      </c>
      <c r="T3118" s="15" t="n">
        <v>3990.75</v>
      </c>
      <c r="U3118" s="15" t="s">
        <v>24</v>
      </c>
      <c r="V3118" s="18" t="n">
        <f aca="false">IF(ISNUMBER(T3118),T3118,0)</f>
        <v>3990.75</v>
      </c>
      <c r="W3118" s="15" t="n">
        <f aca="false">IF(U3118="Yes",1,0)</f>
        <v>0</v>
      </c>
      <c r="X3118" s="15" t="str">
        <f aca="false">IF(F3118&lt;=12,"0-12 months",IF(F3118&lt;=24,"13-24 months",IF(F3118&lt;=48,"25-48 months","49-72 months")))</f>
        <v>25-48 months</v>
      </c>
      <c r="Y3118" s="15" t="str">
        <f aca="false">IF(C3118=1,"Yes","No")</f>
        <v>Yes</v>
      </c>
      <c r="Z3118" s="15" t="n">
        <f aca="false">COUNTIF(J3118:O3118,"Yes")</f>
        <v>3</v>
      </c>
      <c r="AA3118" s="18" t="n">
        <f aca="false">S3118*W3118</f>
        <v>0</v>
      </c>
      <c r="AB3118" s="15" t="n">
        <f aca="false">(P3118="Month-to-month")+(I3118="Fiber optic")+(R3118="Electronic check")+(F3118&lt;=12)+(M3118="No")+(J3118="No")</f>
        <v>3</v>
      </c>
      <c r="AC3118" s="15" t="str">
        <f aca="false">IF(AB3118&gt;=5,"High",IF(AB3118&gt;=3,"Medium","Low"))</f>
        <v>Medium</v>
      </c>
    </row>
    <row r="3119" customFormat="false" ht="15" hidden="false" customHeight="false" outlineLevel="0" collapsed="false">
      <c r="A3119" s="15" t="s">
        <v>3216</v>
      </c>
      <c r="B3119" s="15" t="s">
        <v>94</v>
      </c>
      <c r="C3119" s="15" t="n">
        <v>1</v>
      </c>
      <c r="D3119" s="15" t="s">
        <v>26</v>
      </c>
      <c r="E3119" s="15" t="s">
        <v>26</v>
      </c>
      <c r="F3119" s="15" t="n">
        <v>70</v>
      </c>
      <c r="G3119" s="15" t="s">
        <v>26</v>
      </c>
      <c r="H3119" s="15" t="s">
        <v>26</v>
      </c>
      <c r="I3119" s="15" t="s">
        <v>102</v>
      </c>
      <c r="J3119" s="15" t="s">
        <v>24</v>
      </c>
      <c r="K3119" s="15" t="s">
        <v>26</v>
      </c>
      <c r="L3119" s="15" t="s">
        <v>26</v>
      </c>
      <c r="M3119" s="15" t="s">
        <v>26</v>
      </c>
      <c r="N3119" s="15" t="s">
        <v>26</v>
      </c>
      <c r="O3119" s="15" t="s">
        <v>26</v>
      </c>
      <c r="P3119" s="15" t="s">
        <v>27</v>
      </c>
      <c r="Q3119" s="15" t="s">
        <v>26</v>
      </c>
      <c r="R3119" s="15" t="s">
        <v>15</v>
      </c>
      <c r="S3119" s="18" t="n">
        <v>107.9</v>
      </c>
      <c r="T3119" s="15" t="n">
        <v>7475.85</v>
      </c>
      <c r="U3119" s="15" t="s">
        <v>24</v>
      </c>
      <c r="V3119" s="18" t="n">
        <f aca="false">IF(ISNUMBER(T3119),T3119,0)</f>
        <v>7475.85</v>
      </c>
      <c r="W3119" s="15" t="n">
        <f aca="false">IF(U3119="Yes",1,0)</f>
        <v>0</v>
      </c>
      <c r="X3119" s="15" t="str">
        <f aca="false">IF(F3119&lt;=12,"0-12 months",IF(F3119&lt;=24,"13-24 months",IF(F3119&lt;=48,"25-48 months","49-72 months")))</f>
        <v>49-72 months</v>
      </c>
      <c r="Y3119" s="15" t="str">
        <f aca="false">IF(C3119=1,"Yes","No")</f>
        <v>Yes</v>
      </c>
      <c r="Z3119" s="15" t="n">
        <f aca="false">COUNTIF(J3119:O3119,"Yes")</f>
        <v>5</v>
      </c>
      <c r="AA3119" s="18" t="n">
        <f aca="false">S3119*W3119</f>
        <v>0</v>
      </c>
      <c r="AB3119" s="15" t="n">
        <f aca="false">(P3119="Month-to-month")+(I3119="Fiber optic")+(R3119="Electronic check")+(F3119&lt;=12)+(M3119="No")+(J3119="No")</f>
        <v>3</v>
      </c>
      <c r="AC3119" s="15" t="str">
        <f aca="false">IF(AB3119&gt;=5,"High",IF(AB3119&gt;=3,"Medium","Low"))</f>
        <v>Medium</v>
      </c>
    </row>
    <row r="3120" customFormat="false" ht="15" hidden="false" customHeight="false" outlineLevel="0" collapsed="false">
      <c r="A3120" s="15" t="s">
        <v>3217</v>
      </c>
      <c r="B3120" s="15" t="s">
        <v>98</v>
      </c>
      <c r="C3120" s="15" t="n">
        <v>0</v>
      </c>
      <c r="D3120" s="15" t="s">
        <v>24</v>
      </c>
      <c r="E3120" s="15" t="s">
        <v>24</v>
      </c>
      <c r="F3120" s="15" t="n">
        <v>44</v>
      </c>
      <c r="G3120" s="15" t="s">
        <v>26</v>
      </c>
      <c r="H3120" s="15" t="s">
        <v>24</v>
      </c>
      <c r="I3120" s="15" t="s">
        <v>24</v>
      </c>
      <c r="J3120" s="15" t="s">
        <v>28</v>
      </c>
      <c r="K3120" s="15" t="s">
        <v>28</v>
      </c>
      <c r="L3120" s="15" t="s">
        <v>28</v>
      </c>
      <c r="M3120" s="15" t="s">
        <v>28</v>
      </c>
      <c r="N3120" s="15" t="s">
        <v>28</v>
      </c>
      <c r="O3120" s="15" t="s">
        <v>28</v>
      </c>
      <c r="P3120" s="15" t="s">
        <v>27</v>
      </c>
      <c r="Q3120" s="15" t="s">
        <v>24</v>
      </c>
      <c r="R3120" s="15" t="s">
        <v>21</v>
      </c>
      <c r="S3120" s="18" t="n">
        <v>19.5</v>
      </c>
      <c r="T3120" s="15" t="n">
        <v>835.5</v>
      </c>
      <c r="U3120" s="15" t="s">
        <v>24</v>
      </c>
      <c r="V3120" s="18" t="n">
        <f aca="false">IF(ISNUMBER(T3120),T3120,0)</f>
        <v>835.5</v>
      </c>
      <c r="W3120" s="15" t="n">
        <f aca="false">IF(U3120="Yes",1,0)</f>
        <v>0</v>
      </c>
      <c r="X3120" s="15" t="str">
        <f aca="false">IF(F3120&lt;=12,"0-12 months",IF(F3120&lt;=24,"13-24 months",IF(F3120&lt;=48,"25-48 months","49-72 months")))</f>
        <v>25-48 months</v>
      </c>
      <c r="Y3120" s="15" t="str">
        <f aca="false">IF(C3120=1,"Yes","No")</f>
        <v>No</v>
      </c>
      <c r="Z3120" s="15" t="n">
        <f aca="false">COUNTIF(J3120:O3120,"Yes")</f>
        <v>0</v>
      </c>
      <c r="AA3120" s="18" t="n">
        <f aca="false">S3120*W3120</f>
        <v>0</v>
      </c>
      <c r="AB3120" s="15" t="n">
        <f aca="false">(P3120="Month-to-month")+(I3120="Fiber optic")+(R3120="Electronic check")+(F3120&lt;=12)+(M3120="No")+(J3120="No")</f>
        <v>0</v>
      </c>
      <c r="AC3120" s="15" t="str">
        <f aca="false">IF(AB3120&gt;=5,"High",IF(AB3120&gt;=3,"Medium","Low"))</f>
        <v>Low</v>
      </c>
    </row>
    <row r="3121" customFormat="false" ht="15" hidden="false" customHeight="false" outlineLevel="0" collapsed="false">
      <c r="A3121" s="15" t="s">
        <v>3218</v>
      </c>
      <c r="B3121" s="15" t="s">
        <v>94</v>
      </c>
      <c r="C3121" s="15" t="n">
        <v>1</v>
      </c>
      <c r="D3121" s="15" t="s">
        <v>26</v>
      </c>
      <c r="E3121" s="15" t="s">
        <v>24</v>
      </c>
      <c r="F3121" s="15" t="n">
        <v>32</v>
      </c>
      <c r="G3121" s="15" t="s">
        <v>26</v>
      </c>
      <c r="H3121" s="15" t="s">
        <v>26</v>
      </c>
      <c r="I3121" s="15" t="s">
        <v>102</v>
      </c>
      <c r="J3121" s="15" t="s">
        <v>24</v>
      </c>
      <c r="K3121" s="15" t="s">
        <v>24</v>
      </c>
      <c r="L3121" s="15" t="s">
        <v>24</v>
      </c>
      <c r="M3121" s="15" t="s">
        <v>24</v>
      </c>
      <c r="N3121" s="15" t="s">
        <v>26</v>
      </c>
      <c r="O3121" s="15" t="s">
        <v>24</v>
      </c>
      <c r="P3121" s="15" t="s">
        <v>25</v>
      </c>
      <c r="Q3121" s="15" t="s">
        <v>26</v>
      </c>
      <c r="R3121" s="15" t="s">
        <v>21</v>
      </c>
      <c r="S3121" s="18" t="n">
        <v>85.95</v>
      </c>
      <c r="T3121" s="15" t="n">
        <v>2628.6</v>
      </c>
      <c r="U3121" s="15" t="s">
        <v>26</v>
      </c>
      <c r="V3121" s="18" t="n">
        <f aca="false">IF(ISNUMBER(T3121),T3121,0)</f>
        <v>2628.6</v>
      </c>
      <c r="W3121" s="15" t="n">
        <f aca="false">IF(U3121="Yes",1,0)</f>
        <v>1</v>
      </c>
      <c r="X3121" s="15" t="str">
        <f aca="false">IF(F3121&lt;=12,"0-12 months",IF(F3121&lt;=24,"13-24 months",IF(F3121&lt;=48,"25-48 months","49-72 months")))</f>
        <v>25-48 months</v>
      </c>
      <c r="Y3121" s="15" t="str">
        <f aca="false">IF(C3121=1,"Yes","No")</f>
        <v>Yes</v>
      </c>
      <c r="Z3121" s="15" t="n">
        <f aca="false">COUNTIF(J3121:O3121,"Yes")</f>
        <v>1</v>
      </c>
      <c r="AA3121" s="18" t="n">
        <f aca="false">S3121*W3121</f>
        <v>85.95</v>
      </c>
      <c r="AB3121" s="15" t="n">
        <f aca="false">(P3121="Month-to-month")+(I3121="Fiber optic")+(R3121="Electronic check")+(F3121&lt;=12)+(M3121="No")+(J3121="No")</f>
        <v>4</v>
      </c>
      <c r="AC3121" s="15" t="str">
        <f aca="false">IF(AB3121&gt;=5,"High",IF(AB3121&gt;=3,"Medium","Low"))</f>
        <v>Medium</v>
      </c>
    </row>
    <row r="3122" customFormat="false" ht="15" hidden="false" customHeight="false" outlineLevel="0" collapsed="false">
      <c r="A3122" s="15" t="s">
        <v>3219</v>
      </c>
      <c r="B3122" s="15" t="s">
        <v>94</v>
      </c>
      <c r="C3122" s="15" t="n">
        <v>0</v>
      </c>
      <c r="D3122" s="15" t="s">
        <v>26</v>
      </c>
      <c r="E3122" s="15" t="s">
        <v>24</v>
      </c>
      <c r="F3122" s="15" t="n">
        <v>69</v>
      </c>
      <c r="G3122" s="15" t="s">
        <v>26</v>
      </c>
      <c r="H3122" s="15" t="s">
        <v>26</v>
      </c>
      <c r="I3122" s="15" t="s">
        <v>24</v>
      </c>
      <c r="J3122" s="15" t="s">
        <v>28</v>
      </c>
      <c r="K3122" s="15" t="s">
        <v>28</v>
      </c>
      <c r="L3122" s="15" t="s">
        <v>28</v>
      </c>
      <c r="M3122" s="15" t="s">
        <v>28</v>
      </c>
      <c r="N3122" s="15" t="s">
        <v>28</v>
      </c>
      <c r="O3122" s="15" t="s">
        <v>28</v>
      </c>
      <c r="P3122" s="15" t="s">
        <v>29</v>
      </c>
      <c r="Q3122" s="15" t="s">
        <v>26</v>
      </c>
      <c r="R3122" s="15" t="s">
        <v>21</v>
      </c>
      <c r="S3122" s="18" t="n">
        <v>24.95</v>
      </c>
      <c r="T3122" s="15" t="n">
        <v>1718.35</v>
      </c>
      <c r="U3122" s="15" t="s">
        <v>24</v>
      </c>
      <c r="V3122" s="18" t="n">
        <f aca="false">IF(ISNUMBER(T3122),T3122,0)</f>
        <v>1718.35</v>
      </c>
      <c r="W3122" s="15" t="n">
        <f aca="false">IF(U3122="Yes",1,0)</f>
        <v>0</v>
      </c>
      <c r="X3122" s="15" t="str">
        <f aca="false">IF(F3122&lt;=12,"0-12 months",IF(F3122&lt;=24,"13-24 months",IF(F3122&lt;=48,"25-48 months","49-72 months")))</f>
        <v>49-72 months</v>
      </c>
      <c r="Y3122" s="15" t="str">
        <f aca="false">IF(C3122=1,"Yes","No")</f>
        <v>No</v>
      </c>
      <c r="Z3122" s="15" t="n">
        <f aca="false">COUNTIF(J3122:O3122,"Yes")</f>
        <v>0</v>
      </c>
      <c r="AA3122" s="18" t="n">
        <f aca="false">S3122*W3122</f>
        <v>0</v>
      </c>
      <c r="AB3122" s="15" t="n">
        <f aca="false">(P3122="Month-to-month")+(I3122="Fiber optic")+(R3122="Electronic check")+(F3122&lt;=12)+(M3122="No")+(J3122="No")</f>
        <v>0</v>
      </c>
      <c r="AC3122" s="15" t="str">
        <f aca="false">IF(AB3122&gt;=5,"High",IF(AB3122&gt;=3,"Medium","Low"))</f>
        <v>Low</v>
      </c>
    </row>
    <row r="3123" customFormat="false" ht="15" hidden="false" customHeight="false" outlineLevel="0" collapsed="false">
      <c r="A3123" s="15" t="s">
        <v>3220</v>
      </c>
      <c r="B3123" s="15" t="s">
        <v>94</v>
      </c>
      <c r="C3123" s="15" t="n">
        <v>1</v>
      </c>
      <c r="D3123" s="15" t="s">
        <v>24</v>
      </c>
      <c r="E3123" s="15" t="s">
        <v>24</v>
      </c>
      <c r="F3123" s="15" t="n">
        <v>16</v>
      </c>
      <c r="G3123" s="15" t="s">
        <v>26</v>
      </c>
      <c r="H3123" s="15" t="s">
        <v>24</v>
      </c>
      <c r="I3123" s="15" t="s">
        <v>96</v>
      </c>
      <c r="J3123" s="15" t="s">
        <v>24</v>
      </c>
      <c r="K3123" s="15" t="s">
        <v>24</v>
      </c>
      <c r="L3123" s="15" t="s">
        <v>24</v>
      </c>
      <c r="M3123" s="15" t="s">
        <v>26</v>
      </c>
      <c r="N3123" s="15" t="s">
        <v>26</v>
      </c>
      <c r="O3123" s="15" t="s">
        <v>24</v>
      </c>
      <c r="P3123" s="15" t="s">
        <v>25</v>
      </c>
      <c r="Q3123" s="15" t="s">
        <v>24</v>
      </c>
      <c r="R3123" s="15" t="s">
        <v>15</v>
      </c>
      <c r="S3123" s="18" t="n">
        <v>59.4</v>
      </c>
      <c r="T3123" s="15" t="n">
        <v>1023.9</v>
      </c>
      <c r="U3123" s="15" t="s">
        <v>26</v>
      </c>
      <c r="V3123" s="18" t="n">
        <f aca="false">IF(ISNUMBER(T3123),T3123,0)</f>
        <v>1023.9</v>
      </c>
      <c r="W3123" s="15" t="n">
        <f aca="false">IF(U3123="Yes",1,0)</f>
        <v>1</v>
      </c>
      <c r="X3123" s="15" t="str">
        <f aca="false">IF(F3123&lt;=12,"0-12 months",IF(F3123&lt;=24,"13-24 months",IF(F3123&lt;=48,"25-48 months","49-72 months")))</f>
        <v>13-24 months</v>
      </c>
      <c r="Y3123" s="15" t="str">
        <f aca="false">IF(C3123=1,"Yes","No")</f>
        <v>Yes</v>
      </c>
      <c r="Z3123" s="15" t="n">
        <f aca="false">COUNTIF(J3123:O3123,"Yes")</f>
        <v>2</v>
      </c>
      <c r="AA3123" s="18" t="n">
        <f aca="false">S3123*W3123</f>
        <v>59.4</v>
      </c>
      <c r="AB3123" s="15" t="n">
        <f aca="false">(P3123="Month-to-month")+(I3123="Fiber optic")+(R3123="Electronic check")+(F3123&lt;=12)+(M3123="No")+(J3123="No")</f>
        <v>3</v>
      </c>
      <c r="AC3123" s="15" t="str">
        <f aca="false">IF(AB3123&gt;=5,"High",IF(AB3123&gt;=3,"Medium","Low"))</f>
        <v>Medium</v>
      </c>
    </row>
    <row r="3124" customFormat="false" ht="15" hidden="false" customHeight="false" outlineLevel="0" collapsed="false">
      <c r="A3124" s="15" t="s">
        <v>3221</v>
      </c>
      <c r="B3124" s="15" t="s">
        <v>98</v>
      </c>
      <c r="C3124" s="15" t="n">
        <v>1</v>
      </c>
      <c r="D3124" s="15" t="s">
        <v>26</v>
      </c>
      <c r="E3124" s="15" t="s">
        <v>26</v>
      </c>
      <c r="F3124" s="15" t="n">
        <v>68</v>
      </c>
      <c r="G3124" s="15" t="s">
        <v>26</v>
      </c>
      <c r="H3124" s="15" t="s">
        <v>24</v>
      </c>
      <c r="I3124" s="15" t="s">
        <v>24</v>
      </c>
      <c r="J3124" s="15" t="s">
        <v>28</v>
      </c>
      <c r="K3124" s="15" t="s">
        <v>28</v>
      </c>
      <c r="L3124" s="15" t="s">
        <v>28</v>
      </c>
      <c r="M3124" s="15" t="s">
        <v>28</v>
      </c>
      <c r="N3124" s="15" t="s">
        <v>28</v>
      </c>
      <c r="O3124" s="15" t="s">
        <v>28</v>
      </c>
      <c r="P3124" s="15" t="s">
        <v>27</v>
      </c>
      <c r="Q3124" s="15" t="s">
        <v>24</v>
      </c>
      <c r="R3124" s="15" t="s">
        <v>19</v>
      </c>
      <c r="S3124" s="18" t="n">
        <v>19.5</v>
      </c>
      <c r="T3124" s="15" t="n">
        <v>1193.55</v>
      </c>
      <c r="U3124" s="15" t="s">
        <v>24</v>
      </c>
      <c r="V3124" s="18" t="n">
        <f aca="false">IF(ISNUMBER(T3124),T3124,0)</f>
        <v>1193.55</v>
      </c>
      <c r="W3124" s="15" t="n">
        <f aca="false">IF(U3124="Yes",1,0)</f>
        <v>0</v>
      </c>
      <c r="X3124" s="15" t="str">
        <f aca="false">IF(F3124&lt;=12,"0-12 months",IF(F3124&lt;=24,"13-24 months",IF(F3124&lt;=48,"25-48 months","49-72 months")))</f>
        <v>49-72 months</v>
      </c>
      <c r="Y3124" s="15" t="str">
        <f aca="false">IF(C3124=1,"Yes","No")</f>
        <v>Yes</v>
      </c>
      <c r="Z3124" s="15" t="n">
        <f aca="false">COUNTIF(J3124:O3124,"Yes")</f>
        <v>0</v>
      </c>
      <c r="AA3124" s="18" t="n">
        <f aca="false">S3124*W3124</f>
        <v>0</v>
      </c>
      <c r="AB3124" s="15" t="n">
        <f aca="false">(P3124="Month-to-month")+(I3124="Fiber optic")+(R3124="Electronic check")+(F3124&lt;=12)+(M3124="No")+(J3124="No")</f>
        <v>0</v>
      </c>
      <c r="AC3124" s="15" t="str">
        <f aca="false">IF(AB3124&gt;=5,"High",IF(AB3124&gt;=3,"Medium","Low"))</f>
        <v>Low</v>
      </c>
    </row>
    <row r="3125" customFormat="false" ht="15" hidden="false" customHeight="false" outlineLevel="0" collapsed="false">
      <c r="A3125" s="15" t="s">
        <v>3222</v>
      </c>
      <c r="B3125" s="15" t="s">
        <v>98</v>
      </c>
      <c r="C3125" s="15" t="n">
        <v>0</v>
      </c>
      <c r="D3125" s="15" t="s">
        <v>24</v>
      </c>
      <c r="E3125" s="15" t="s">
        <v>24</v>
      </c>
      <c r="F3125" s="15" t="n">
        <v>16</v>
      </c>
      <c r="G3125" s="15" t="s">
        <v>26</v>
      </c>
      <c r="H3125" s="15" t="s">
        <v>24</v>
      </c>
      <c r="I3125" s="15" t="s">
        <v>102</v>
      </c>
      <c r="J3125" s="15" t="s">
        <v>24</v>
      </c>
      <c r="K3125" s="15" t="s">
        <v>24</v>
      </c>
      <c r="L3125" s="15" t="s">
        <v>24</v>
      </c>
      <c r="M3125" s="15" t="s">
        <v>24</v>
      </c>
      <c r="N3125" s="15" t="s">
        <v>24</v>
      </c>
      <c r="O3125" s="15" t="s">
        <v>24</v>
      </c>
      <c r="P3125" s="15" t="s">
        <v>25</v>
      </c>
      <c r="Q3125" s="15" t="s">
        <v>26</v>
      </c>
      <c r="R3125" s="15" t="s">
        <v>21</v>
      </c>
      <c r="S3125" s="18" t="n">
        <v>69.95</v>
      </c>
      <c r="T3125" s="15" t="n">
        <v>1205.5</v>
      </c>
      <c r="U3125" s="15" t="s">
        <v>24</v>
      </c>
      <c r="V3125" s="18" t="n">
        <f aca="false">IF(ISNUMBER(T3125),T3125,0)</f>
        <v>1205.5</v>
      </c>
      <c r="W3125" s="15" t="n">
        <f aca="false">IF(U3125="Yes",1,0)</f>
        <v>0</v>
      </c>
      <c r="X3125" s="15" t="str">
        <f aca="false">IF(F3125&lt;=12,"0-12 months",IF(F3125&lt;=24,"13-24 months",IF(F3125&lt;=48,"25-48 months","49-72 months")))</f>
        <v>13-24 months</v>
      </c>
      <c r="Y3125" s="15" t="str">
        <f aca="false">IF(C3125=1,"Yes","No")</f>
        <v>No</v>
      </c>
      <c r="Z3125" s="15" t="n">
        <f aca="false">COUNTIF(J3125:O3125,"Yes")</f>
        <v>0</v>
      </c>
      <c r="AA3125" s="18" t="n">
        <f aca="false">S3125*W3125</f>
        <v>0</v>
      </c>
      <c r="AB3125" s="15" t="n">
        <f aca="false">(P3125="Month-to-month")+(I3125="Fiber optic")+(R3125="Electronic check")+(F3125&lt;=12)+(M3125="No")+(J3125="No")</f>
        <v>4</v>
      </c>
      <c r="AC3125" s="15" t="str">
        <f aca="false">IF(AB3125&gt;=5,"High",IF(AB3125&gt;=3,"Medium","Low"))</f>
        <v>Medium</v>
      </c>
    </row>
    <row r="3126" customFormat="false" ht="15" hidden="false" customHeight="false" outlineLevel="0" collapsed="false">
      <c r="A3126" s="15" t="s">
        <v>3223</v>
      </c>
      <c r="B3126" s="15" t="s">
        <v>98</v>
      </c>
      <c r="C3126" s="15" t="n">
        <v>0</v>
      </c>
      <c r="D3126" s="15" t="s">
        <v>26</v>
      </c>
      <c r="E3126" s="15" t="s">
        <v>26</v>
      </c>
      <c r="F3126" s="15" t="n">
        <v>68</v>
      </c>
      <c r="G3126" s="15" t="s">
        <v>26</v>
      </c>
      <c r="H3126" s="15" t="s">
        <v>24</v>
      </c>
      <c r="I3126" s="15" t="s">
        <v>96</v>
      </c>
      <c r="J3126" s="15" t="s">
        <v>26</v>
      </c>
      <c r="K3126" s="15" t="s">
        <v>26</v>
      </c>
      <c r="L3126" s="15" t="s">
        <v>24</v>
      </c>
      <c r="M3126" s="15" t="s">
        <v>26</v>
      </c>
      <c r="N3126" s="15" t="s">
        <v>26</v>
      </c>
      <c r="O3126" s="15" t="s">
        <v>26</v>
      </c>
      <c r="P3126" s="15" t="s">
        <v>29</v>
      </c>
      <c r="Q3126" s="15" t="s">
        <v>24</v>
      </c>
      <c r="R3126" s="15" t="s">
        <v>19</v>
      </c>
      <c r="S3126" s="18" t="n">
        <v>82.85</v>
      </c>
      <c r="T3126" s="15" t="n">
        <v>5776.45</v>
      </c>
      <c r="U3126" s="15" t="s">
        <v>24</v>
      </c>
      <c r="V3126" s="18" t="n">
        <f aca="false">IF(ISNUMBER(T3126),T3126,0)</f>
        <v>5776.45</v>
      </c>
      <c r="W3126" s="15" t="n">
        <f aca="false">IF(U3126="Yes",1,0)</f>
        <v>0</v>
      </c>
      <c r="X3126" s="15" t="str">
        <f aca="false">IF(F3126&lt;=12,"0-12 months",IF(F3126&lt;=24,"13-24 months",IF(F3126&lt;=48,"25-48 months","49-72 months")))</f>
        <v>49-72 months</v>
      </c>
      <c r="Y3126" s="15" t="str">
        <f aca="false">IF(C3126=1,"Yes","No")</f>
        <v>No</v>
      </c>
      <c r="Z3126" s="15" t="n">
        <f aca="false">COUNTIF(J3126:O3126,"Yes")</f>
        <v>5</v>
      </c>
      <c r="AA3126" s="18" t="n">
        <f aca="false">S3126*W3126</f>
        <v>0</v>
      </c>
      <c r="AB3126" s="15" t="n">
        <f aca="false">(P3126="Month-to-month")+(I3126="Fiber optic")+(R3126="Electronic check")+(F3126&lt;=12)+(M3126="No")+(J3126="No")</f>
        <v>0</v>
      </c>
      <c r="AC3126" s="15" t="str">
        <f aca="false">IF(AB3126&gt;=5,"High",IF(AB3126&gt;=3,"Medium","Low"))</f>
        <v>Low</v>
      </c>
    </row>
    <row r="3127" customFormat="false" ht="15" hidden="false" customHeight="false" outlineLevel="0" collapsed="false">
      <c r="A3127" s="15" t="s">
        <v>3224</v>
      </c>
      <c r="B3127" s="15" t="s">
        <v>98</v>
      </c>
      <c r="C3127" s="15" t="n">
        <v>0</v>
      </c>
      <c r="D3127" s="15" t="s">
        <v>24</v>
      </c>
      <c r="E3127" s="15" t="s">
        <v>24</v>
      </c>
      <c r="F3127" s="15" t="n">
        <v>4</v>
      </c>
      <c r="G3127" s="15" t="s">
        <v>26</v>
      </c>
      <c r="H3127" s="15" t="s">
        <v>24</v>
      </c>
      <c r="I3127" s="15" t="s">
        <v>24</v>
      </c>
      <c r="J3127" s="15" t="s">
        <v>28</v>
      </c>
      <c r="K3127" s="15" t="s">
        <v>28</v>
      </c>
      <c r="L3127" s="15" t="s">
        <v>28</v>
      </c>
      <c r="M3127" s="15" t="s">
        <v>28</v>
      </c>
      <c r="N3127" s="15" t="s">
        <v>28</v>
      </c>
      <c r="O3127" s="15" t="s">
        <v>28</v>
      </c>
      <c r="P3127" s="15" t="s">
        <v>25</v>
      </c>
      <c r="Q3127" s="15" t="s">
        <v>24</v>
      </c>
      <c r="R3127" s="15" t="s">
        <v>17</v>
      </c>
      <c r="S3127" s="18" t="n">
        <v>19</v>
      </c>
      <c r="T3127" s="15" t="n">
        <v>78.9</v>
      </c>
      <c r="U3127" s="15" t="s">
        <v>24</v>
      </c>
      <c r="V3127" s="18" t="n">
        <f aca="false">IF(ISNUMBER(T3127),T3127,0)</f>
        <v>78.9</v>
      </c>
      <c r="W3127" s="15" t="n">
        <f aca="false">IF(U3127="Yes",1,0)</f>
        <v>0</v>
      </c>
      <c r="X3127" s="15" t="str">
        <f aca="false">IF(F3127&lt;=12,"0-12 months",IF(F3127&lt;=24,"13-24 months",IF(F3127&lt;=48,"25-48 months","49-72 months")))</f>
        <v>0-12 months</v>
      </c>
      <c r="Y3127" s="15" t="str">
        <f aca="false">IF(C3127=1,"Yes","No")</f>
        <v>No</v>
      </c>
      <c r="Z3127" s="15" t="n">
        <f aca="false">COUNTIF(J3127:O3127,"Yes")</f>
        <v>0</v>
      </c>
      <c r="AA3127" s="18" t="n">
        <f aca="false">S3127*W3127</f>
        <v>0</v>
      </c>
      <c r="AB3127" s="15" t="n">
        <f aca="false">(P3127="Month-to-month")+(I3127="Fiber optic")+(R3127="Electronic check")+(F3127&lt;=12)+(M3127="No")+(J3127="No")</f>
        <v>2</v>
      </c>
      <c r="AC3127" s="15" t="str">
        <f aca="false">IF(AB3127&gt;=5,"High",IF(AB3127&gt;=3,"Medium","Low"))</f>
        <v>Low</v>
      </c>
    </row>
    <row r="3128" customFormat="false" ht="15" hidden="false" customHeight="false" outlineLevel="0" collapsed="false">
      <c r="A3128" s="15" t="s">
        <v>3225</v>
      </c>
      <c r="B3128" s="15" t="s">
        <v>94</v>
      </c>
      <c r="C3128" s="15" t="n">
        <v>0</v>
      </c>
      <c r="D3128" s="15" t="s">
        <v>26</v>
      </c>
      <c r="E3128" s="15" t="s">
        <v>26</v>
      </c>
      <c r="F3128" s="15" t="n">
        <v>26</v>
      </c>
      <c r="G3128" s="15" t="s">
        <v>24</v>
      </c>
      <c r="H3128" s="15" t="s">
        <v>95</v>
      </c>
      <c r="I3128" s="15" t="s">
        <v>96</v>
      </c>
      <c r="J3128" s="15" t="s">
        <v>26</v>
      </c>
      <c r="K3128" s="15" t="s">
        <v>26</v>
      </c>
      <c r="L3128" s="15" t="s">
        <v>24</v>
      </c>
      <c r="M3128" s="15" t="s">
        <v>26</v>
      </c>
      <c r="N3128" s="15" t="s">
        <v>24</v>
      </c>
      <c r="O3128" s="15" t="s">
        <v>24</v>
      </c>
      <c r="P3128" s="15" t="s">
        <v>25</v>
      </c>
      <c r="Q3128" s="15" t="s">
        <v>24</v>
      </c>
      <c r="R3128" s="15" t="s">
        <v>21</v>
      </c>
      <c r="S3128" s="18" t="n">
        <v>38.85</v>
      </c>
      <c r="T3128" s="15" t="n">
        <v>1025.15</v>
      </c>
      <c r="U3128" s="15" t="s">
        <v>24</v>
      </c>
      <c r="V3128" s="18" t="n">
        <f aca="false">IF(ISNUMBER(T3128),T3128,0)</f>
        <v>1025.15</v>
      </c>
      <c r="W3128" s="15" t="n">
        <f aca="false">IF(U3128="Yes",1,0)</f>
        <v>0</v>
      </c>
      <c r="X3128" s="15" t="str">
        <f aca="false">IF(F3128&lt;=12,"0-12 months",IF(F3128&lt;=24,"13-24 months",IF(F3128&lt;=48,"25-48 months","49-72 months")))</f>
        <v>25-48 months</v>
      </c>
      <c r="Y3128" s="15" t="str">
        <f aca="false">IF(C3128=1,"Yes","No")</f>
        <v>No</v>
      </c>
      <c r="Z3128" s="15" t="n">
        <f aca="false">COUNTIF(J3128:O3128,"Yes")</f>
        <v>3</v>
      </c>
      <c r="AA3128" s="18" t="n">
        <f aca="false">S3128*W3128</f>
        <v>0</v>
      </c>
      <c r="AB3128" s="15" t="n">
        <f aca="false">(P3128="Month-to-month")+(I3128="Fiber optic")+(R3128="Electronic check")+(F3128&lt;=12)+(M3128="No")+(J3128="No")</f>
        <v>1</v>
      </c>
      <c r="AC3128" s="15" t="str">
        <f aca="false">IF(AB3128&gt;=5,"High",IF(AB3128&gt;=3,"Medium","Low"))</f>
        <v>Low</v>
      </c>
    </row>
    <row r="3129" customFormat="false" ht="15" hidden="false" customHeight="false" outlineLevel="0" collapsed="false">
      <c r="A3129" s="15" t="s">
        <v>3226</v>
      </c>
      <c r="B3129" s="15" t="s">
        <v>94</v>
      </c>
      <c r="C3129" s="15" t="n">
        <v>0</v>
      </c>
      <c r="D3129" s="15" t="s">
        <v>24</v>
      </c>
      <c r="E3129" s="15" t="s">
        <v>24</v>
      </c>
      <c r="F3129" s="15" t="n">
        <v>29</v>
      </c>
      <c r="G3129" s="15" t="s">
        <v>24</v>
      </c>
      <c r="H3129" s="15" t="s">
        <v>95</v>
      </c>
      <c r="I3129" s="15" t="s">
        <v>96</v>
      </c>
      <c r="J3129" s="15" t="s">
        <v>24</v>
      </c>
      <c r="K3129" s="15" t="s">
        <v>26</v>
      </c>
      <c r="L3129" s="15" t="s">
        <v>24</v>
      </c>
      <c r="M3129" s="15" t="s">
        <v>24</v>
      </c>
      <c r="N3129" s="15" t="s">
        <v>24</v>
      </c>
      <c r="O3129" s="15" t="s">
        <v>24</v>
      </c>
      <c r="P3129" s="15" t="s">
        <v>25</v>
      </c>
      <c r="Q3129" s="15" t="s">
        <v>26</v>
      </c>
      <c r="R3129" s="15" t="s">
        <v>15</v>
      </c>
      <c r="S3129" s="18" t="n">
        <v>30.6</v>
      </c>
      <c r="T3129" s="15" t="n">
        <v>856.35</v>
      </c>
      <c r="U3129" s="15" t="s">
        <v>26</v>
      </c>
      <c r="V3129" s="18" t="n">
        <f aca="false">IF(ISNUMBER(T3129),T3129,0)</f>
        <v>856.35</v>
      </c>
      <c r="W3129" s="15" t="n">
        <f aca="false">IF(U3129="Yes",1,0)</f>
        <v>1</v>
      </c>
      <c r="X3129" s="15" t="str">
        <f aca="false">IF(F3129&lt;=12,"0-12 months",IF(F3129&lt;=24,"13-24 months",IF(F3129&lt;=48,"25-48 months","49-72 months")))</f>
        <v>25-48 months</v>
      </c>
      <c r="Y3129" s="15" t="str">
        <f aca="false">IF(C3129=1,"Yes","No")</f>
        <v>No</v>
      </c>
      <c r="Z3129" s="15" t="n">
        <f aca="false">COUNTIF(J3129:O3129,"Yes")</f>
        <v>1</v>
      </c>
      <c r="AA3129" s="18" t="n">
        <f aca="false">S3129*W3129</f>
        <v>30.6</v>
      </c>
      <c r="AB3129" s="15" t="n">
        <f aca="false">(P3129="Month-to-month")+(I3129="Fiber optic")+(R3129="Electronic check")+(F3129&lt;=12)+(M3129="No")+(J3129="No")</f>
        <v>4</v>
      </c>
      <c r="AC3129" s="15" t="str">
        <f aca="false">IF(AB3129&gt;=5,"High",IF(AB3129&gt;=3,"Medium","Low"))</f>
        <v>Medium</v>
      </c>
    </row>
    <row r="3130" customFormat="false" ht="15" hidden="false" customHeight="false" outlineLevel="0" collapsed="false">
      <c r="A3130" s="15" t="s">
        <v>3227</v>
      </c>
      <c r="B3130" s="15" t="s">
        <v>98</v>
      </c>
      <c r="C3130" s="15" t="n">
        <v>0</v>
      </c>
      <c r="D3130" s="15" t="s">
        <v>24</v>
      </c>
      <c r="E3130" s="15" t="s">
        <v>26</v>
      </c>
      <c r="F3130" s="15" t="n">
        <v>5</v>
      </c>
      <c r="G3130" s="15" t="s">
        <v>26</v>
      </c>
      <c r="H3130" s="15" t="s">
        <v>24</v>
      </c>
      <c r="I3130" s="15" t="s">
        <v>24</v>
      </c>
      <c r="J3130" s="15" t="s">
        <v>28</v>
      </c>
      <c r="K3130" s="15" t="s">
        <v>28</v>
      </c>
      <c r="L3130" s="15" t="s">
        <v>28</v>
      </c>
      <c r="M3130" s="15" t="s">
        <v>28</v>
      </c>
      <c r="N3130" s="15" t="s">
        <v>28</v>
      </c>
      <c r="O3130" s="15" t="s">
        <v>28</v>
      </c>
      <c r="P3130" s="15" t="s">
        <v>25</v>
      </c>
      <c r="Q3130" s="15" t="s">
        <v>24</v>
      </c>
      <c r="R3130" s="15" t="s">
        <v>21</v>
      </c>
      <c r="S3130" s="18" t="n">
        <v>20.35</v>
      </c>
      <c r="T3130" s="15" t="n">
        <v>122</v>
      </c>
      <c r="U3130" s="15" t="s">
        <v>24</v>
      </c>
      <c r="V3130" s="18" t="n">
        <f aca="false">IF(ISNUMBER(T3130),T3130,0)</f>
        <v>122</v>
      </c>
      <c r="W3130" s="15" t="n">
        <f aca="false">IF(U3130="Yes",1,0)</f>
        <v>0</v>
      </c>
      <c r="X3130" s="15" t="str">
        <f aca="false">IF(F3130&lt;=12,"0-12 months",IF(F3130&lt;=24,"13-24 months",IF(F3130&lt;=48,"25-48 months","49-72 months")))</f>
        <v>0-12 months</v>
      </c>
      <c r="Y3130" s="15" t="str">
        <f aca="false">IF(C3130=1,"Yes","No")</f>
        <v>No</v>
      </c>
      <c r="Z3130" s="15" t="n">
        <f aca="false">COUNTIF(J3130:O3130,"Yes")</f>
        <v>0</v>
      </c>
      <c r="AA3130" s="18" t="n">
        <f aca="false">S3130*W3130</f>
        <v>0</v>
      </c>
      <c r="AB3130" s="15" t="n">
        <f aca="false">(P3130="Month-to-month")+(I3130="Fiber optic")+(R3130="Electronic check")+(F3130&lt;=12)+(M3130="No")+(J3130="No")</f>
        <v>2</v>
      </c>
      <c r="AC3130" s="15" t="str">
        <f aca="false">IF(AB3130&gt;=5,"High",IF(AB3130&gt;=3,"Medium","Low"))</f>
        <v>Low</v>
      </c>
    </row>
    <row r="3131" customFormat="false" ht="15" hidden="false" customHeight="false" outlineLevel="0" collapsed="false">
      <c r="A3131" s="15" t="s">
        <v>3228</v>
      </c>
      <c r="B3131" s="15" t="s">
        <v>98</v>
      </c>
      <c r="C3131" s="15" t="n">
        <v>0</v>
      </c>
      <c r="D3131" s="15" t="s">
        <v>26</v>
      </c>
      <c r="E3131" s="15" t="s">
        <v>24</v>
      </c>
      <c r="F3131" s="15" t="n">
        <v>70</v>
      </c>
      <c r="G3131" s="15" t="s">
        <v>26</v>
      </c>
      <c r="H3131" s="15" t="s">
        <v>26</v>
      </c>
      <c r="I3131" s="15" t="s">
        <v>102</v>
      </c>
      <c r="J3131" s="15" t="s">
        <v>24</v>
      </c>
      <c r="K3131" s="15" t="s">
        <v>26</v>
      </c>
      <c r="L3131" s="15" t="s">
        <v>26</v>
      </c>
      <c r="M3131" s="15" t="s">
        <v>24</v>
      </c>
      <c r="N3131" s="15" t="s">
        <v>26</v>
      </c>
      <c r="O3131" s="15" t="s">
        <v>24</v>
      </c>
      <c r="P3131" s="15" t="s">
        <v>27</v>
      </c>
      <c r="Q3131" s="15" t="s">
        <v>26</v>
      </c>
      <c r="R3131" s="15" t="s">
        <v>19</v>
      </c>
      <c r="S3131" s="18" t="n">
        <v>95</v>
      </c>
      <c r="T3131" s="15" t="n">
        <v>6602.9</v>
      </c>
      <c r="U3131" s="15" t="s">
        <v>24</v>
      </c>
      <c r="V3131" s="18" t="n">
        <f aca="false">IF(ISNUMBER(T3131),T3131,0)</f>
        <v>6602.9</v>
      </c>
      <c r="W3131" s="15" t="n">
        <f aca="false">IF(U3131="Yes",1,0)</f>
        <v>0</v>
      </c>
      <c r="X3131" s="15" t="str">
        <f aca="false">IF(F3131&lt;=12,"0-12 months",IF(F3131&lt;=24,"13-24 months",IF(F3131&lt;=48,"25-48 months","49-72 months")))</f>
        <v>49-72 months</v>
      </c>
      <c r="Y3131" s="15" t="str">
        <f aca="false">IF(C3131=1,"Yes","No")</f>
        <v>No</v>
      </c>
      <c r="Z3131" s="15" t="n">
        <f aca="false">COUNTIF(J3131:O3131,"Yes")</f>
        <v>3</v>
      </c>
      <c r="AA3131" s="18" t="n">
        <f aca="false">S3131*W3131</f>
        <v>0</v>
      </c>
      <c r="AB3131" s="15" t="n">
        <f aca="false">(P3131="Month-to-month")+(I3131="Fiber optic")+(R3131="Electronic check")+(F3131&lt;=12)+(M3131="No")+(J3131="No")</f>
        <v>3</v>
      </c>
      <c r="AC3131" s="15" t="str">
        <f aca="false">IF(AB3131&gt;=5,"High",IF(AB3131&gt;=3,"Medium","Low"))</f>
        <v>Medium</v>
      </c>
    </row>
    <row r="3132" customFormat="false" ht="15" hidden="false" customHeight="false" outlineLevel="0" collapsed="false">
      <c r="A3132" s="15" t="s">
        <v>3229</v>
      </c>
      <c r="B3132" s="15" t="s">
        <v>98</v>
      </c>
      <c r="C3132" s="15" t="n">
        <v>0</v>
      </c>
      <c r="D3132" s="15" t="s">
        <v>26</v>
      </c>
      <c r="E3132" s="15" t="s">
        <v>24</v>
      </c>
      <c r="F3132" s="15" t="n">
        <v>24</v>
      </c>
      <c r="G3132" s="15" t="s">
        <v>26</v>
      </c>
      <c r="H3132" s="15" t="s">
        <v>24</v>
      </c>
      <c r="I3132" s="15" t="s">
        <v>96</v>
      </c>
      <c r="J3132" s="15" t="s">
        <v>26</v>
      </c>
      <c r="K3132" s="15" t="s">
        <v>24</v>
      </c>
      <c r="L3132" s="15" t="s">
        <v>24</v>
      </c>
      <c r="M3132" s="15" t="s">
        <v>26</v>
      </c>
      <c r="N3132" s="15" t="s">
        <v>26</v>
      </c>
      <c r="O3132" s="15" t="s">
        <v>26</v>
      </c>
      <c r="P3132" s="15" t="s">
        <v>27</v>
      </c>
      <c r="Q3132" s="15" t="s">
        <v>24</v>
      </c>
      <c r="R3132" s="15" t="s">
        <v>19</v>
      </c>
      <c r="S3132" s="18" t="n">
        <v>74.4</v>
      </c>
      <c r="T3132" s="15" t="n">
        <v>1712.9</v>
      </c>
      <c r="U3132" s="15" t="s">
        <v>24</v>
      </c>
      <c r="V3132" s="18" t="n">
        <f aca="false">IF(ISNUMBER(T3132),T3132,0)</f>
        <v>1712.9</v>
      </c>
      <c r="W3132" s="15" t="n">
        <f aca="false">IF(U3132="Yes",1,0)</f>
        <v>0</v>
      </c>
      <c r="X3132" s="15" t="str">
        <f aca="false">IF(F3132&lt;=12,"0-12 months",IF(F3132&lt;=24,"13-24 months",IF(F3132&lt;=48,"25-48 months","49-72 months")))</f>
        <v>13-24 months</v>
      </c>
      <c r="Y3132" s="15" t="str">
        <f aca="false">IF(C3132=1,"Yes","No")</f>
        <v>No</v>
      </c>
      <c r="Z3132" s="15" t="n">
        <f aca="false">COUNTIF(J3132:O3132,"Yes")</f>
        <v>4</v>
      </c>
      <c r="AA3132" s="18" t="n">
        <f aca="false">S3132*W3132</f>
        <v>0</v>
      </c>
      <c r="AB3132" s="15" t="n">
        <f aca="false">(P3132="Month-to-month")+(I3132="Fiber optic")+(R3132="Electronic check")+(F3132&lt;=12)+(M3132="No")+(J3132="No")</f>
        <v>0</v>
      </c>
      <c r="AC3132" s="15" t="str">
        <f aca="false">IF(AB3132&gt;=5,"High",IF(AB3132&gt;=3,"Medium","Low"))</f>
        <v>Low</v>
      </c>
    </row>
    <row r="3133" customFormat="false" ht="15" hidden="false" customHeight="false" outlineLevel="0" collapsed="false">
      <c r="A3133" s="15" t="s">
        <v>3230</v>
      </c>
      <c r="B3133" s="15" t="s">
        <v>94</v>
      </c>
      <c r="C3133" s="15" t="n">
        <v>1</v>
      </c>
      <c r="D3133" s="15" t="s">
        <v>26</v>
      </c>
      <c r="E3133" s="15" t="s">
        <v>24</v>
      </c>
      <c r="F3133" s="15" t="n">
        <v>72</v>
      </c>
      <c r="G3133" s="15" t="s">
        <v>26</v>
      </c>
      <c r="H3133" s="15" t="s">
        <v>26</v>
      </c>
      <c r="I3133" s="15" t="s">
        <v>96</v>
      </c>
      <c r="J3133" s="15" t="s">
        <v>26</v>
      </c>
      <c r="K3133" s="15" t="s">
        <v>26</v>
      </c>
      <c r="L3133" s="15" t="s">
        <v>26</v>
      </c>
      <c r="M3133" s="15" t="s">
        <v>26</v>
      </c>
      <c r="N3133" s="15" t="s">
        <v>24</v>
      </c>
      <c r="O3133" s="15" t="s">
        <v>26</v>
      </c>
      <c r="P3133" s="15" t="s">
        <v>29</v>
      </c>
      <c r="Q3133" s="15" t="s">
        <v>24</v>
      </c>
      <c r="R3133" s="15" t="s">
        <v>19</v>
      </c>
      <c r="S3133" s="18" t="n">
        <v>78.45</v>
      </c>
      <c r="T3133" s="15" t="n">
        <v>5682.25</v>
      </c>
      <c r="U3133" s="15" t="s">
        <v>24</v>
      </c>
      <c r="V3133" s="18" t="n">
        <f aca="false">IF(ISNUMBER(T3133),T3133,0)</f>
        <v>5682.25</v>
      </c>
      <c r="W3133" s="15" t="n">
        <f aca="false">IF(U3133="Yes",1,0)</f>
        <v>0</v>
      </c>
      <c r="X3133" s="15" t="str">
        <f aca="false">IF(F3133&lt;=12,"0-12 months",IF(F3133&lt;=24,"13-24 months",IF(F3133&lt;=48,"25-48 months","49-72 months")))</f>
        <v>49-72 months</v>
      </c>
      <c r="Y3133" s="15" t="str">
        <f aca="false">IF(C3133=1,"Yes","No")</f>
        <v>Yes</v>
      </c>
      <c r="Z3133" s="15" t="n">
        <f aca="false">COUNTIF(J3133:O3133,"Yes")</f>
        <v>5</v>
      </c>
      <c r="AA3133" s="18" t="n">
        <f aca="false">S3133*W3133</f>
        <v>0</v>
      </c>
      <c r="AB3133" s="15" t="n">
        <f aca="false">(P3133="Month-to-month")+(I3133="Fiber optic")+(R3133="Electronic check")+(F3133&lt;=12)+(M3133="No")+(J3133="No")</f>
        <v>0</v>
      </c>
      <c r="AC3133" s="15" t="str">
        <f aca="false">IF(AB3133&gt;=5,"High",IF(AB3133&gt;=3,"Medium","Low"))</f>
        <v>Low</v>
      </c>
    </row>
    <row r="3134" customFormat="false" ht="15" hidden="false" customHeight="false" outlineLevel="0" collapsed="false">
      <c r="A3134" s="15" t="s">
        <v>3231</v>
      </c>
      <c r="B3134" s="15" t="s">
        <v>98</v>
      </c>
      <c r="C3134" s="15" t="n">
        <v>0</v>
      </c>
      <c r="D3134" s="15" t="s">
        <v>24</v>
      </c>
      <c r="E3134" s="15" t="s">
        <v>24</v>
      </c>
      <c r="F3134" s="15" t="n">
        <v>1</v>
      </c>
      <c r="G3134" s="15" t="s">
        <v>26</v>
      </c>
      <c r="H3134" s="15" t="s">
        <v>24</v>
      </c>
      <c r="I3134" s="15" t="s">
        <v>102</v>
      </c>
      <c r="J3134" s="15" t="s">
        <v>24</v>
      </c>
      <c r="K3134" s="15" t="s">
        <v>24</v>
      </c>
      <c r="L3134" s="15" t="s">
        <v>24</v>
      </c>
      <c r="M3134" s="15" t="s">
        <v>26</v>
      </c>
      <c r="N3134" s="15" t="s">
        <v>24</v>
      </c>
      <c r="O3134" s="15" t="s">
        <v>24</v>
      </c>
      <c r="P3134" s="15" t="s">
        <v>25</v>
      </c>
      <c r="Q3134" s="15" t="s">
        <v>26</v>
      </c>
      <c r="R3134" s="15" t="s">
        <v>17</v>
      </c>
      <c r="S3134" s="18" t="n">
        <v>74.3</v>
      </c>
      <c r="T3134" s="15" t="n">
        <v>74.3</v>
      </c>
      <c r="U3134" s="15" t="s">
        <v>24</v>
      </c>
      <c r="V3134" s="18" t="n">
        <f aca="false">IF(ISNUMBER(T3134),T3134,0)</f>
        <v>74.3</v>
      </c>
      <c r="W3134" s="15" t="n">
        <f aca="false">IF(U3134="Yes",1,0)</f>
        <v>0</v>
      </c>
      <c r="X3134" s="15" t="str">
        <f aca="false">IF(F3134&lt;=12,"0-12 months",IF(F3134&lt;=24,"13-24 months",IF(F3134&lt;=48,"25-48 months","49-72 months")))</f>
        <v>0-12 months</v>
      </c>
      <c r="Y3134" s="15" t="str">
        <f aca="false">IF(C3134=1,"Yes","No")</f>
        <v>No</v>
      </c>
      <c r="Z3134" s="15" t="n">
        <f aca="false">COUNTIF(J3134:O3134,"Yes")</f>
        <v>1</v>
      </c>
      <c r="AA3134" s="18" t="n">
        <f aca="false">S3134*W3134</f>
        <v>0</v>
      </c>
      <c r="AB3134" s="15" t="n">
        <f aca="false">(P3134="Month-to-month")+(I3134="Fiber optic")+(R3134="Electronic check")+(F3134&lt;=12)+(M3134="No")+(J3134="No")</f>
        <v>4</v>
      </c>
      <c r="AC3134" s="15" t="str">
        <f aca="false">IF(AB3134&gt;=5,"High",IF(AB3134&gt;=3,"Medium","Low"))</f>
        <v>Medium</v>
      </c>
    </row>
    <row r="3135" customFormat="false" ht="15" hidden="false" customHeight="false" outlineLevel="0" collapsed="false">
      <c r="A3135" s="15" t="s">
        <v>3232</v>
      </c>
      <c r="B3135" s="15" t="s">
        <v>98</v>
      </c>
      <c r="C3135" s="15" t="n">
        <v>0</v>
      </c>
      <c r="D3135" s="15" t="s">
        <v>26</v>
      </c>
      <c r="E3135" s="15" t="s">
        <v>24</v>
      </c>
      <c r="F3135" s="15" t="n">
        <v>70</v>
      </c>
      <c r="G3135" s="15" t="s">
        <v>24</v>
      </c>
      <c r="H3135" s="15" t="s">
        <v>95</v>
      </c>
      <c r="I3135" s="15" t="s">
        <v>96</v>
      </c>
      <c r="J3135" s="15" t="s">
        <v>24</v>
      </c>
      <c r="K3135" s="15" t="s">
        <v>26</v>
      </c>
      <c r="L3135" s="15" t="s">
        <v>26</v>
      </c>
      <c r="M3135" s="15" t="s">
        <v>26</v>
      </c>
      <c r="N3135" s="15" t="s">
        <v>24</v>
      </c>
      <c r="O3135" s="15" t="s">
        <v>26</v>
      </c>
      <c r="P3135" s="15" t="s">
        <v>27</v>
      </c>
      <c r="Q3135" s="15" t="s">
        <v>26</v>
      </c>
      <c r="R3135" s="15" t="s">
        <v>19</v>
      </c>
      <c r="S3135" s="18" t="n">
        <v>51.05</v>
      </c>
      <c r="T3135" s="15" t="n">
        <v>3635.15</v>
      </c>
      <c r="U3135" s="15" t="s">
        <v>24</v>
      </c>
      <c r="V3135" s="18" t="n">
        <f aca="false">IF(ISNUMBER(T3135),T3135,0)</f>
        <v>3635.15</v>
      </c>
      <c r="W3135" s="15" t="n">
        <f aca="false">IF(U3135="Yes",1,0)</f>
        <v>0</v>
      </c>
      <c r="X3135" s="15" t="str">
        <f aca="false">IF(F3135&lt;=12,"0-12 months",IF(F3135&lt;=24,"13-24 months",IF(F3135&lt;=48,"25-48 months","49-72 months")))</f>
        <v>49-72 months</v>
      </c>
      <c r="Y3135" s="15" t="str">
        <f aca="false">IF(C3135=1,"Yes","No")</f>
        <v>No</v>
      </c>
      <c r="Z3135" s="15" t="n">
        <f aca="false">COUNTIF(J3135:O3135,"Yes")</f>
        <v>4</v>
      </c>
      <c r="AA3135" s="18" t="n">
        <f aca="false">S3135*W3135</f>
        <v>0</v>
      </c>
      <c r="AB3135" s="15" t="n">
        <f aca="false">(P3135="Month-to-month")+(I3135="Fiber optic")+(R3135="Electronic check")+(F3135&lt;=12)+(M3135="No")+(J3135="No")</f>
        <v>1</v>
      </c>
      <c r="AC3135" s="15" t="str">
        <f aca="false">IF(AB3135&gt;=5,"High",IF(AB3135&gt;=3,"Medium","Low"))</f>
        <v>Low</v>
      </c>
    </row>
    <row r="3136" customFormat="false" ht="15" hidden="false" customHeight="false" outlineLevel="0" collapsed="false">
      <c r="A3136" s="15" t="s">
        <v>3233</v>
      </c>
      <c r="B3136" s="15" t="s">
        <v>94</v>
      </c>
      <c r="C3136" s="15" t="n">
        <v>0</v>
      </c>
      <c r="D3136" s="15" t="s">
        <v>26</v>
      </c>
      <c r="E3136" s="15" t="s">
        <v>26</v>
      </c>
      <c r="F3136" s="15" t="n">
        <v>36</v>
      </c>
      <c r="G3136" s="15" t="s">
        <v>26</v>
      </c>
      <c r="H3136" s="15" t="s">
        <v>24</v>
      </c>
      <c r="I3136" s="15" t="s">
        <v>24</v>
      </c>
      <c r="J3136" s="15" t="s">
        <v>28</v>
      </c>
      <c r="K3136" s="15" t="s">
        <v>28</v>
      </c>
      <c r="L3136" s="15" t="s">
        <v>28</v>
      </c>
      <c r="M3136" s="15" t="s">
        <v>28</v>
      </c>
      <c r="N3136" s="15" t="s">
        <v>28</v>
      </c>
      <c r="O3136" s="15" t="s">
        <v>28</v>
      </c>
      <c r="P3136" s="15" t="s">
        <v>25</v>
      </c>
      <c r="Q3136" s="15" t="s">
        <v>24</v>
      </c>
      <c r="R3136" s="15" t="s">
        <v>19</v>
      </c>
      <c r="S3136" s="18" t="n">
        <v>19.2</v>
      </c>
      <c r="T3136" s="15" t="n">
        <v>702.9</v>
      </c>
      <c r="U3136" s="15" t="s">
        <v>24</v>
      </c>
      <c r="V3136" s="18" t="n">
        <f aca="false">IF(ISNUMBER(T3136),T3136,0)</f>
        <v>702.9</v>
      </c>
      <c r="W3136" s="15" t="n">
        <f aca="false">IF(U3136="Yes",1,0)</f>
        <v>0</v>
      </c>
      <c r="X3136" s="15" t="str">
        <f aca="false">IF(F3136&lt;=12,"0-12 months",IF(F3136&lt;=24,"13-24 months",IF(F3136&lt;=48,"25-48 months","49-72 months")))</f>
        <v>25-48 months</v>
      </c>
      <c r="Y3136" s="15" t="str">
        <f aca="false">IF(C3136=1,"Yes","No")</f>
        <v>No</v>
      </c>
      <c r="Z3136" s="15" t="n">
        <f aca="false">COUNTIF(J3136:O3136,"Yes")</f>
        <v>0</v>
      </c>
      <c r="AA3136" s="18" t="n">
        <f aca="false">S3136*W3136</f>
        <v>0</v>
      </c>
      <c r="AB3136" s="15" t="n">
        <f aca="false">(P3136="Month-to-month")+(I3136="Fiber optic")+(R3136="Electronic check")+(F3136&lt;=12)+(M3136="No")+(J3136="No")</f>
        <v>1</v>
      </c>
      <c r="AC3136" s="15" t="str">
        <f aca="false">IF(AB3136&gt;=5,"High",IF(AB3136&gt;=3,"Medium","Low"))</f>
        <v>Low</v>
      </c>
    </row>
    <row r="3137" customFormat="false" ht="15" hidden="false" customHeight="false" outlineLevel="0" collapsed="false">
      <c r="A3137" s="15" t="s">
        <v>3234</v>
      </c>
      <c r="B3137" s="15" t="s">
        <v>94</v>
      </c>
      <c r="C3137" s="15" t="n">
        <v>1</v>
      </c>
      <c r="D3137" s="15" t="s">
        <v>24</v>
      </c>
      <c r="E3137" s="15" t="s">
        <v>24</v>
      </c>
      <c r="F3137" s="15" t="n">
        <v>38</v>
      </c>
      <c r="G3137" s="15" t="s">
        <v>26</v>
      </c>
      <c r="H3137" s="15" t="s">
        <v>26</v>
      </c>
      <c r="I3137" s="15" t="s">
        <v>102</v>
      </c>
      <c r="J3137" s="15" t="s">
        <v>24</v>
      </c>
      <c r="K3137" s="15" t="s">
        <v>24</v>
      </c>
      <c r="L3137" s="15" t="s">
        <v>24</v>
      </c>
      <c r="M3137" s="15" t="s">
        <v>26</v>
      </c>
      <c r="N3137" s="15" t="s">
        <v>26</v>
      </c>
      <c r="O3137" s="15" t="s">
        <v>26</v>
      </c>
      <c r="P3137" s="15" t="s">
        <v>25</v>
      </c>
      <c r="Q3137" s="15" t="s">
        <v>26</v>
      </c>
      <c r="R3137" s="15" t="s">
        <v>15</v>
      </c>
      <c r="S3137" s="18" t="n">
        <v>99.55</v>
      </c>
      <c r="T3137" s="15" t="n">
        <v>3734.25</v>
      </c>
      <c r="U3137" s="15" t="s">
        <v>26</v>
      </c>
      <c r="V3137" s="18" t="n">
        <f aca="false">IF(ISNUMBER(T3137),T3137,0)</f>
        <v>3734.25</v>
      </c>
      <c r="W3137" s="15" t="n">
        <f aca="false">IF(U3137="Yes",1,0)</f>
        <v>1</v>
      </c>
      <c r="X3137" s="15" t="str">
        <f aca="false">IF(F3137&lt;=12,"0-12 months",IF(F3137&lt;=24,"13-24 months",IF(F3137&lt;=48,"25-48 months","49-72 months")))</f>
        <v>25-48 months</v>
      </c>
      <c r="Y3137" s="15" t="str">
        <f aca="false">IF(C3137=1,"Yes","No")</f>
        <v>Yes</v>
      </c>
      <c r="Z3137" s="15" t="n">
        <f aca="false">COUNTIF(J3137:O3137,"Yes")</f>
        <v>3</v>
      </c>
      <c r="AA3137" s="18" t="n">
        <f aca="false">S3137*W3137</f>
        <v>99.55</v>
      </c>
      <c r="AB3137" s="15" t="n">
        <f aca="false">(P3137="Month-to-month")+(I3137="Fiber optic")+(R3137="Electronic check")+(F3137&lt;=12)+(M3137="No")+(J3137="No")</f>
        <v>4</v>
      </c>
      <c r="AC3137" s="15" t="str">
        <f aca="false">IF(AB3137&gt;=5,"High",IF(AB3137&gt;=3,"Medium","Low"))</f>
        <v>Medium</v>
      </c>
    </row>
    <row r="3138" customFormat="false" ht="15" hidden="false" customHeight="false" outlineLevel="0" collapsed="false">
      <c r="A3138" s="15" t="s">
        <v>3235</v>
      </c>
      <c r="B3138" s="15" t="s">
        <v>94</v>
      </c>
      <c r="C3138" s="15" t="n">
        <v>0</v>
      </c>
      <c r="D3138" s="15" t="s">
        <v>24</v>
      </c>
      <c r="E3138" s="15" t="s">
        <v>24</v>
      </c>
      <c r="F3138" s="15" t="n">
        <v>17</v>
      </c>
      <c r="G3138" s="15" t="s">
        <v>26</v>
      </c>
      <c r="H3138" s="15" t="s">
        <v>24</v>
      </c>
      <c r="I3138" s="15" t="s">
        <v>102</v>
      </c>
      <c r="J3138" s="15" t="s">
        <v>24</v>
      </c>
      <c r="K3138" s="15" t="s">
        <v>24</v>
      </c>
      <c r="L3138" s="15" t="s">
        <v>24</v>
      </c>
      <c r="M3138" s="15" t="s">
        <v>24</v>
      </c>
      <c r="N3138" s="15" t="s">
        <v>24</v>
      </c>
      <c r="O3138" s="15" t="s">
        <v>24</v>
      </c>
      <c r="P3138" s="15" t="s">
        <v>25</v>
      </c>
      <c r="Q3138" s="15" t="s">
        <v>26</v>
      </c>
      <c r="R3138" s="15" t="s">
        <v>15</v>
      </c>
      <c r="S3138" s="18" t="n">
        <v>70</v>
      </c>
      <c r="T3138" s="15" t="n">
        <v>1144.5</v>
      </c>
      <c r="U3138" s="15" t="s">
        <v>26</v>
      </c>
      <c r="V3138" s="18" t="n">
        <f aca="false">IF(ISNUMBER(T3138),T3138,0)</f>
        <v>1144.5</v>
      </c>
      <c r="W3138" s="15" t="n">
        <f aca="false">IF(U3138="Yes",1,0)</f>
        <v>1</v>
      </c>
      <c r="X3138" s="15" t="str">
        <f aca="false">IF(F3138&lt;=12,"0-12 months",IF(F3138&lt;=24,"13-24 months",IF(F3138&lt;=48,"25-48 months","49-72 months")))</f>
        <v>13-24 months</v>
      </c>
      <c r="Y3138" s="15" t="str">
        <f aca="false">IF(C3138=1,"Yes","No")</f>
        <v>No</v>
      </c>
      <c r="Z3138" s="15" t="n">
        <f aca="false">COUNTIF(J3138:O3138,"Yes")</f>
        <v>0</v>
      </c>
      <c r="AA3138" s="18" t="n">
        <f aca="false">S3138*W3138</f>
        <v>70</v>
      </c>
      <c r="AB3138" s="15" t="n">
        <f aca="false">(P3138="Month-to-month")+(I3138="Fiber optic")+(R3138="Electronic check")+(F3138&lt;=12)+(M3138="No")+(J3138="No")</f>
        <v>5</v>
      </c>
      <c r="AC3138" s="15" t="str">
        <f aca="false">IF(AB3138&gt;=5,"High",IF(AB3138&gt;=3,"Medium","Low"))</f>
        <v>High</v>
      </c>
    </row>
    <row r="3139" customFormat="false" ht="15" hidden="false" customHeight="false" outlineLevel="0" collapsed="false">
      <c r="A3139" s="15" t="s">
        <v>3236</v>
      </c>
      <c r="B3139" s="15" t="s">
        <v>94</v>
      </c>
      <c r="C3139" s="15" t="n">
        <v>0</v>
      </c>
      <c r="D3139" s="15" t="s">
        <v>26</v>
      </c>
      <c r="E3139" s="15" t="s">
        <v>26</v>
      </c>
      <c r="F3139" s="15" t="n">
        <v>41</v>
      </c>
      <c r="G3139" s="15" t="s">
        <v>26</v>
      </c>
      <c r="H3139" s="15" t="s">
        <v>26</v>
      </c>
      <c r="I3139" s="15" t="s">
        <v>102</v>
      </c>
      <c r="J3139" s="15" t="s">
        <v>24</v>
      </c>
      <c r="K3139" s="15" t="s">
        <v>26</v>
      </c>
      <c r="L3139" s="15" t="s">
        <v>26</v>
      </c>
      <c r="M3139" s="15" t="s">
        <v>26</v>
      </c>
      <c r="N3139" s="15" t="s">
        <v>26</v>
      </c>
      <c r="O3139" s="15" t="s">
        <v>26</v>
      </c>
      <c r="P3139" s="15" t="s">
        <v>27</v>
      </c>
      <c r="Q3139" s="15" t="s">
        <v>26</v>
      </c>
      <c r="R3139" s="15" t="s">
        <v>19</v>
      </c>
      <c r="S3139" s="18" t="n">
        <v>109.1</v>
      </c>
      <c r="T3139" s="15" t="n">
        <v>4454.25</v>
      </c>
      <c r="U3139" s="15" t="s">
        <v>24</v>
      </c>
      <c r="V3139" s="18" t="n">
        <f aca="false">IF(ISNUMBER(T3139),T3139,0)</f>
        <v>4454.25</v>
      </c>
      <c r="W3139" s="15" t="n">
        <f aca="false">IF(U3139="Yes",1,0)</f>
        <v>0</v>
      </c>
      <c r="X3139" s="15" t="str">
        <f aca="false">IF(F3139&lt;=12,"0-12 months",IF(F3139&lt;=24,"13-24 months",IF(F3139&lt;=48,"25-48 months","49-72 months")))</f>
        <v>25-48 months</v>
      </c>
      <c r="Y3139" s="15" t="str">
        <f aca="false">IF(C3139=1,"Yes","No")</f>
        <v>No</v>
      </c>
      <c r="Z3139" s="15" t="n">
        <f aca="false">COUNTIF(J3139:O3139,"Yes")</f>
        <v>5</v>
      </c>
      <c r="AA3139" s="18" t="n">
        <f aca="false">S3139*W3139</f>
        <v>0</v>
      </c>
      <c r="AB3139" s="15" t="n">
        <f aca="false">(P3139="Month-to-month")+(I3139="Fiber optic")+(R3139="Electronic check")+(F3139&lt;=12)+(M3139="No")+(J3139="No")</f>
        <v>2</v>
      </c>
      <c r="AC3139" s="15" t="str">
        <f aca="false">IF(AB3139&gt;=5,"High",IF(AB3139&gt;=3,"Medium","Low"))</f>
        <v>Low</v>
      </c>
    </row>
    <row r="3140" customFormat="false" ht="15" hidden="false" customHeight="false" outlineLevel="0" collapsed="false">
      <c r="A3140" s="15" t="s">
        <v>3237</v>
      </c>
      <c r="B3140" s="15" t="s">
        <v>94</v>
      </c>
      <c r="C3140" s="15" t="n">
        <v>0</v>
      </c>
      <c r="D3140" s="15" t="s">
        <v>24</v>
      </c>
      <c r="E3140" s="15" t="s">
        <v>24</v>
      </c>
      <c r="F3140" s="15" t="n">
        <v>1</v>
      </c>
      <c r="G3140" s="15" t="s">
        <v>26</v>
      </c>
      <c r="H3140" s="15" t="s">
        <v>24</v>
      </c>
      <c r="I3140" s="15" t="s">
        <v>96</v>
      </c>
      <c r="J3140" s="15" t="s">
        <v>24</v>
      </c>
      <c r="K3140" s="15" t="s">
        <v>24</v>
      </c>
      <c r="L3140" s="15" t="s">
        <v>24</v>
      </c>
      <c r="M3140" s="15" t="s">
        <v>24</v>
      </c>
      <c r="N3140" s="15" t="s">
        <v>24</v>
      </c>
      <c r="O3140" s="15" t="s">
        <v>24</v>
      </c>
      <c r="P3140" s="15" t="s">
        <v>25</v>
      </c>
      <c r="Q3140" s="15" t="s">
        <v>26</v>
      </c>
      <c r="R3140" s="15" t="s">
        <v>15</v>
      </c>
      <c r="S3140" s="18" t="n">
        <v>45.3</v>
      </c>
      <c r="T3140" s="15" t="n">
        <v>45.3</v>
      </c>
      <c r="U3140" s="15" t="s">
        <v>26</v>
      </c>
      <c r="V3140" s="18" t="n">
        <f aca="false">IF(ISNUMBER(T3140),T3140,0)</f>
        <v>45.3</v>
      </c>
      <c r="W3140" s="15" t="n">
        <f aca="false">IF(U3140="Yes",1,0)</f>
        <v>1</v>
      </c>
      <c r="X3140" s="15" t="str">
        <f aca="false">IF(F3140&lt;=12,"0-12 months",IF(F3140&lt;=24,"13-24 months",IF(F3140&lt;=48,"25-48 months","49-72 months")))</f>
        <v>0-12 months</v>
      </c>
      <c r="Y3140" s="15" t="str">
        <f aca="false">IF(C3140=1,"Yes","No")</f>
        <v>No</v>
      </c>
      <c r="Z3140" s="15" t="n">
        <f aca="false">COUNTIF(J3140:O3140,"Yes")</f>
        <v>0</v>
      </c>
      <c r="AA3140" s="18" t="n">
        <f aca="false">S3140*W3140</f>
        <v>45.3</v>
      </c>
      <c r="AB3140" s="15" t="n">
        <f aca="false">(P3140="Month-to-month")+(I3140="Fiber optic")+(R3140="Electronic check")+(F3140&lt;=12)+(M3140="No")+(J3140="No")</f>
        <v>5</v>
      </c>
      <c r="AC3140" s="15" t="str">
        <f aca="false">IF(AB3140&gt;=5,"High",IF(AB3140&gt;=3,"Medium","Low"))</f>
        <v>High</v>
      </c>
    </row>
    <row r="3141" customFormat="false" ht="15" hidden="false" customHeight="false" outlineLevel="0" collapsed="false">
      <c r="A3141" s="15" t="s">
        <v>3238</v>
      </c>
      <c r="B3141" s="15" t="s">
        <v>98</v>
      </c>
      <c r="C3141" s="15" t="n">
        <v>0</v>
      </c>
      <c r="D3141" s="15" t="s">
        <v>24</v>
      </c>
      <c r="E3141" s="15" t="s">
        <v>24</v>
      </c>
      <c r="F3141" s="15" t="n">
        <v>2</v>
      </c>
      <c r="G3141" s="15" t="s">
        <v>24</v>
      </c>
      <c r="H3141" s="15" t="s">
        <v>95</v>
      </c>
      <c r="I3141" s="15" t="s">
        <v>96</v>
      </c>
      <c r="J3141" s="15" t="s">
        <v>24</v>
      </c>
      <c r="K3141" s="15" t="s">
        <v>24</v>
      </c>
      <c r="L3141" s="15" t="s">
        <v>24</v>
      </c>
      <c r="M3141" s="15" t="s">
        <v>26</v>
      </c>
      <c r="N3141" s="15" t="s">
        <v>24</v>
      </c>
      <c r="O3141" s="15" t="s">
        <v>24</v>
      </c>
      <c r="P3141" s="15" t="s">
        <v>25</v>
      </c>
      <c r="Q3141" s="15" t="s">
        <v>24</v>
      </c>
      <c r="R3141" s="15" t="s">
        <v>19</v>
      </c>
      <c r="S3141" s="18" t="n">
        <v>29.85</v>
      </c>
      <c r="T3141" s="15" t="n">
        <v>75.6</v>
      </c>
      <c r="U3141" s="15" t="s">
        <v>26</v>
      </c>
      <c r="V3141" s="18" t="n">
        <f aca="false">IF(ISNUMBER(T3141),T3141,0)</f>
        <v>75.6</v>
      </c>
      <c r="W3141" s="15" t="n">
        <f aca="false">IF(U3141="Yes",1,0)</f>
        <v>1</v>
      </c>
      <c r="X3141" s="15" t="str">
        <f aca="false">IF(F3141&lt;=12,"0-12 months",IF(F3141&lt;=24,"13-24 months",IF(F3141&lt;=48,"25-48 months","49-72 months")))</f>
        <v>0-12 months</v>
      </c>
      <c r="Y3141" s="15" t="str">
        <f aca="false">IF(C3141=1,"Yes","No")</f>
        <v>No</v>
      </c>
      <c r="Z3141" s="15" t="n">
        <f aca="false">COUNTIF(J3141:O3141,"Yes")</f>
        <v>1</v>
      </c>
      <c r="AA3141" s="18" t="n">
        <f aca="false">S3141*W3141</f>
        <v>29.85</v>
      </c>
      <c r="AB3141" s="15" t="n">
        <f aca="false">(P3141="Month-to-month")+(I3141="Fiber optic")+(R3141="Electronic check")+(F3141&lt;=12)+(M3141="No")+(J3141="No")</f>
        <v>3</v>
      </c>
      <c r="AC3141" s="15" t="str">
        <f aca="false">IF(AB3141&gt;=5,"High",IF(AB3141&gt;=3,"Medium","Low"))</f>
        <v>Medium</v>
      </c>
    </row>
    <row r="3142" customFormat="false" ht="15" hidden="false" customHeight="false" outlineLevel="0" collapsed="false">
      <c r="A3142" s="15" t="s">
        <v>3239</v>
      </c>
      <c r="B3142" s="15" t="s">
        <v>98</v>
      </c>
      <c r="C3142" s="15" t="n">
        <v>0</v>
      </c>
      <c r="D3142" s="15" t="s">
        <v>24</v>
      </c>
      <c r="E3142" s="15" t="s">
        <v>24</v>
      </c>
      <c r="F3142" s="15" t="n">
        <v>14</v>
      </c>
      <c r="G3142" s="15" t="s">
        <v>26</v>
      </c>
      <c r="H3142" s="15" t="s">
        <v>24</v>
      </c>
      <c r="I3142" s="15" t="s">
        <v>102</v>
      </c>
      <c r="J3142" s="15" t="s">
        <v>24</v>
      </c>
      <c r="K3142" s="15" t="s">
        <v>24</v>
      </c>
      <c r="L3142" s="15" t="s">
        <v>26</v>
      </c>
      <c r="M3142" s="15" t="s">
        <v>24</v>
      </c>
      <c r="N3142" s="15" t="s">
        <v>24</v>
      </c>
      <c r="O3142" s="15" t="s">
        <v>24</v>
      </c>
      <c r="P3142" s="15" t="s">
        <v>25</v>
      </c>
      <c r="Q3142" s="15" t="s">
        <v>24</v>
      </c>
      <c r="R3142" s="15" t="s">
        <v>15</v>
      </c>
      <c r="S3142" s="18" t="n">
        <v>76.45</v>
      </c>
      <c r="T3142" s="15" t="n">
        <v>1117.55</v>
      </c>
      <c r="U3142" s="15" t="s">
        <v>24</v>
      </c>
      <c r="V3142" s="18" t="n">
        <f aca="false">IF(ISNUMBER(T3142),T3142,0)</f>
        <v>1117.55</v>
      </c>
      <c r="W3142" s="15" t="n">
        <f aca="false">IF(U3142="Yes",1,0)</f>
        <v>0</v>
      </c>
      <c r="X3142" s="15" t="str">
        <f aca="false">IF(F3142&lt;=12,"0-12 months",IF(F3142&lt;=24,"13-24 months",IF(F3142&lt;=48,"25-48 months","49-72 months")))</f>
        <v>13-24 months</v>
      </c>
      <c r="Y3142" s="15" t="str">
        <f aca="false">IF(C3142=1,"Yes","No")</f>
        <v>No</v>
      </c>
      <c r="Z3142" s="15" t="n">
        <f aca="false">COUNTIF(J3142:O3142,"Yes")</f>
        <v>1</v>
      </c>
      <c r="AA3142" s="18" t="n">
        <f aca="false">S3142*W3142</f>
        <v>0</v>
      </c>
      <c r="AB3142" s="15" t="n">
        <f aca="false">(P3142="Month-to-month")+(I3142="Fiber optic")+(R3142="Electronic check")+(F3142&lt;=12)+(M3142="No")+(J3142="No")</f>
        <v>5</v>
      </c>
      <c r="AC3142" s="15" t="str">
        <f aca="false">IF(AB3142&gt;=5,"High",IF(AB3142&gt;=3,"Medium","Low"))</f>
        <v>High</v>
      </c>
    </row>
    <row r="3143" customFormat="false" ht="15" hidden="false" customHeight="false" outlineLevel="0" collapsed="false">
      <c r="A3143" s="15" t="s">
        <v>3240</v>
      </c>
      <c r="B3143" s="15" t="s">
        <v>98</v>
      </c>
      <c r="C3143" s="15" t="n">
        <v>1</v>
      </c>
      <c r="D3143" s="15" t="s">
        <v>24</v>
      </c>
      <c r="E3143" s="15" t="s">
        <v>24</v>
      </c>
      <c r="F3143" s="15" t="n">
        <v>2</v>
      </c>
      <c r="G3143" s="15" t="s">
        <v>26</v>
      </c>
      <c r="H3143" s="15" t="s">
        <v>24</v>
      </c>
      <c r="I3143" s="15" t="s">
        <v>102</v>
      </c>
      <c r="J3143" s="15" t="s">
        <v>24</v>
      </c>
      <c r="K3143" s="15" t="s">
        <v>26</v>
      </c>
      <c r="L3143" s="15" t="s">
        <v>26</v>
      </c>
      <c r="M3143" s="15" t="s">
        <v>26</v>
      </c>
      <c r="N3143" s="15" t="s">
        <v>24</v>
      </c>
      <c r="O3143" s="15" t="s">
        <v>26</v>
      </c>
      <c r="P3143" s="15" t="s">
        <v>25</v>
      </c>
      <c r="Q3143" s="15" t="s">
        <v>26</v>
      </c>
      <c r="R3143" s="15" t="s">
        <v>21</v>
      </c>
      <c r="S3143" s="18" t="n">
        <v>95.1</v>
      </c>
      <c r="T3143" s="15" t="n">
        <v>180.25</v>
      </c>
      <c r="U3143" s="15" t="s">
        <v>26</v>
      </c>
      <c r="V3143" s="18" t="n">
        <f aca="false">IF(ISNUMBER(T3143),T3143,0)</f>
        <v>180.25</v>
      </c>
      <c r="W3143" s="15" t="n">
        <f aca="false">IF(U3143="Yes",1,0)</f>
        <v>1</v>
      </c>
      <c r="X3143" s="15" t="str">
        <f aca="false">IF(F3143&lt;=12,"0-12 months",IF(F3143&lt;=24,"13-24 months",IF(F3143&lt;=48,"25-48 months","49-72 months")))</f>
        <v>0-12 months</v>
      </c>
      <c r="Y3143" s="15" t="str">
        <f aca="false">IF(C3143=1,"Yes","No")</f>
        <v>Yes</v>
      </c>
      <c r="Z3143" s="15" t="n">
        <f aca="false">COUNTIF(J3143:O3143,"Yes")</f>
        <v>4</v>
      </c>
      <c r="AA3143" s="18" t="n">
        <f aca="false">S3143*W3143</f>
        <v>95.1</v>
      </c>
      <c r="AB3143" s="15" t="n">
        <f aca="false">(P3143="Month-to-month")+(I3143="Fiber optic")+(R3143="Electronic check")+(F3143&lt;=12)+(M3143="No")+(J3143="No")</f>
        <v>4</v>
      </c>
      <c r="AC3143" s="15" t="str">
        <f aca="false">IF(AB3143&gt;=5,"High",IF(AB3143&gt;=3,"Medium","Low"))</f>
        <v>Medium</v>
      </c>
    </row>
    <row r="3144" customFormat="false" ht="15" hidden="false" customHeight="false" outlineLevel="0" collapsed="false">
      <c r="A3144" s="15" t="s">
        <v>3241</v>
      </c>
      <c r="B3144" s="15" t="s">
        <v>98</v>
      </c>
      <c r="C3144" s="15" t="n">
        <v>0</v>
      </c>
      <c r="D3144" s="15" t="s">
        <v>24</v>
      </c>
      <c r="E3144" s="15" t="s">
        <v>24</v>
      </c>
      <c r="F3144" s="15" t="n">
        <v>1</v>
      </c>
      <c r="G3144" s="15" t="s">
        <v>26</v>
      </c>
      <c r="H3144" s="15" t="s">
        <v>24</v>
      </c>
      <c r="I3144" s="15" t="s">
        <v>24</v>
      </c>
      <c r="J3144" s="15" t="s">
        <v>28</v>
      </c>
      <c r="K3144" s="15" t="s">
        <v>28</v>
      </c>
      <c r="L3144" s="15" t="s">
        <v>28</v>
      </c>
      <c r="M3144" s="15" t="s">
        <v>28</v>
      </c>
      <c r="N3144" s="15" t="s">
        <v>28</v>
      </c>
      <c r="O3144" s="15" t="s">
        <v>28</v>
      </c>
      <c r="P3144" s="15" t="s">
        <v>25</v>
      </c>
      <c r="Q3144" s="15" t="s">
        <v>24</v>
      </c>
      <c r="R3144" s="15" t="s">
        <v>17</v>
      </c>
      <c r="S3144" s="18" t="n">
        <v>19.8</v>
      </c>
      <c r="T3144" s="15" t="n">
        <v>19.8</v>
      </c>
      <c r="U3144" s="15" t="s">
        <v>26</v>
      </c>
      <c r="V3144" s="18" t="n">
        <f aca="false">IF(ISNUMBER(T3144),T3144,0)</f>
        <v>19.8</v>
      </c>
      <c r="W3144" s="15" t="n">
        <f aca="false">IF(U3144="Yes",1,0)</f>
        <v>1</v>
      </c>
      <c r="X3144" s="15" t="str">
        <f aca="false">IF(F3144&lt;=12,"0-12 months",IF(F3144&lt;=24,"13-24 months",IF(F3144&lt;=48,"25-48 months","49-72 months")))</f>
        <v>0-12 months</v>
      </c>
      <c r="Y3144" s="15" t="str">
        <f aca="false">IF(C3144=1,"Yes","No")</f>
        <v>No</v>
      </c>
      <c r="Z3144" s="15" t="n">
        <f aca="false">COUNTIF(J3144:O3144,"Yes")</f>
        <v>0</v>
      </c>
      <c r="AA3144" s="18" t="n">
        <f aca="false">S3144*W3144</f>
        <v>19.8</v>
      </c>
      <c r="AB3144" s="15" t="n">
        <f aca="false">(P3144="Month-to-month")+(I3144="Fiber optic")+(R3144="Electronic check")+(F3144&lt;=12)+(M3144="No")+(J3144="No")</f>
        <v>2</v>
      </c>
      <c r="AC3144" s="15" t="str">
        <f aca="false">IF(AB3144&gt;=5,"High",IF(AB3144&gt;=3,"Medium","Low"))</f>
        <v>Low</v>
      </c>
    </row>
    <row r="3145" customFormat="false" ht="15" hidden="false" customHeight="false" outlineLevel="0" collapsed="false">
      <c r="A3145" s="15" t="s">
        <v>3242</v>
      </c>
      <c r="B3145" s="15" t="s">
        <v>98</v>
      </c>
      <c r="C3145" s="15" t="n">
        <v>0</v>
      </c>
      <c r="D3145" s="15" t="s">
        <v>26</v>
      </c>
      <c r="E3145" s="15" t="s">
        <v>26</v>
      </c>
      <c r="F3145" s="15" t="n">
        <v>13</v>
      </c>
      <c r="G3145" s="15" t="s">
        <v>26</v>
      </c>
      <c r="H3145" s="15" t="s">
        <v>26</v>
      </c>
      <c r="I3145" s="15" t="s">
        <v>96</v>
      </c>
      <c r="J3145" s="15" t="s">
        <v>24</v>
      </c>
      <c r="K3145" s="15" t="s">
        <v>26</v>
      </c>
      <c r="L3145" s="15" t="s">
        <v>26</v>
      </c>
      <c r="M3145" s="15" t="s">
        <v>26</v>
      </c>
      <c r="N3145" s="15" t="s">
        <v>26</v>
      </c>
      <c r="O3145" s="15" t="s">
        <v>24</v>
      </c>
      <c r="P3145" s="15" t="s">
        <v>25</v>
      </c>
      <c r="Q3145" s="15" t="s">
        <v>26</v>
      </c>
      <c r="R3145" s="15" t="s">
        <v>15</v>
      </c>
      <c r="S3145" s="18" t="n">
        <v>72.8</v>
      </c>
      <c r="T3145" s="15" t="n">
        <v>930.05</v>
      </c>
      <c r="U3145" s="15" t="s">
        <v>24</v>
      </c>
      <c r="V3145" s="18" t="n">
        <f aca="false">IF(ISNUMBER(T3145),T3145,0)</f>
        <v>930.05</v>
      </c>
      <c r="W3145" s="15" t="n">
        <f aca="false">IF(U3145="Yes",1,0)</f>
        <v>0</v>
      </c>
      <c r="X3145" s="15" t="str">
        <f aca="false">IF(F3145&lt;=12,"0-12 months",IF(F3145&lt;=24,"13-24 months",IF(F3145&lt;=48,"25-48 months","49-72 months")))</f>
        <v>13-24 months</v>
      </c>
      <c r="Y3145" s="15" t="str">
        <f aca="false">IF(C3145=1,"Yes","No")</f>
        <v>No</v>
      </c>
      <c r="Z3145" s="15" t="n">
        <f aca="false">COUNTIF(J3145:O3145,"Yes")</f>
        <v>4</v>
      </c>
      <c r="AA3145" s="18" t="n">
        <f aca="false">S3145*W3145</f>
        <v>0</v>
      </c>
      <c r="AB3145" s="15" t="n">
        <f aca="false">(P3145="Month-to-month")+(I3145="Fiber optic")+(R3145="Electronic check")+(F3145&lt;=12)+(M3145="No")+(J3145="No")</f>
        <v>3</v>
      </c>
      <c r="AC3145" s="15" t="str">
        <f aca="false">IF(AB3145&gt;=5,"High",IF(AB3145&gt;=3,"Medium","Low"))</f>
        <v>Medium</v>
      </c>
    </row>
    <row r="3146" customFormat="false" ht="15" hidden="false" customHeight="false" outlineLevel="0" collapsed="false">
      <c r="A3146" s="15" t="s">
        <v>3243</v>
      </c>
      <c r="B3146" s="15" t="s">
        <v>98</v>
      </c>
      <c r="C3146" s="15" t="n">
        <v>0</v>
      </c>
      <c r="D3146" s="15" t="s">
        <v>24</v>
      </c>
      <c r="E3146" s="15" t="s">
        <v>24</v>
      </c>
      <c r="F3146" s="15" t="n">
        <v>6</v>
      </c>
      <c r="G3146" s="15" t="s">
        <v>26</v>
      </c>
      <c r="H3146" s="15" t="s">
        <v>24</v>
      </c>
      <c r="I3146" s="15" t="s">
        <v>24</v>
      </c>
      <c r="J3146" s="15" t="s">
        <v>28</v>
      </c>
      <c r="K3146" s="15" t="s">
        <v>28</v>
      </c>
      <c r="L3146" s="15" t="s">
        <v>28</v>
      </c>
      <c r="M3146" s="15" t="s">
        <v>28</v>
      </c>
      <c r="N3146" s="15" t="s">
        <v>28</v>
      </c>
      <c r="O3146" s="15" t="s">
        <v>28</v>
      </c>
      <c r="P3146" s="15" t="s">
        <v>25</v>
      </c>
      <c r="Q3146" s="15" t="s">
        <v>24</v>
      </c>
      <c r="R3146" s="15" t="s">
        <v>17</v>
      </c>
      <c r="S3146" s="18" t="n">
        <v>18.95</v>
      </c>
      <c r="T3146" s="15" t="n">
        <v>110.15</v>
      </c>
      <c r="U3146" s="15" t="s">
        <v>24</v>
      </c>
      <c r="V3146" s="18" t="n">
        <f aca="false">IF(ISNUMBER(T3146),T3146,0)</f>
        <v>110.15</v>
      </c>
      <c r="W3146" s="15" t="n">
        <f aca="false">IF(U3146="Yes",1,0)</f>
        <v>0</v>
      </c>
      <c r="X3146" s="15" t="str">
        <f aca="false">IF(F3146&lt;=12,"0-12 months",IF(F3146&lt;=24,"13-24 months",IF(F3146&lt;=48,"25-48 months","49-72 months")))</f>
        <v>0-12 months</v>
      </c>
      <c r="Y3146" s="15" t="str">
        <f aca="false">IF(C3146=1,"Yes","No")</f>
        <v>No</v>
      </c>
      <c r="Z3146" s="15" t="n">
        <f aca="false">COUNTIF(J3146:O3146,"Yes")</f>
        <v>0</v>
      </c>
      <c r="AA3146" s="18" t="n">
        <f aca="false">S3146*W3146</f>
        <v>0</v>
      </c>
      <c r="AB3146" s="15" t="n">
        <f aca="false">(P3146="Month-to-month")+(I3146="Fiber optic")+(R3146="Electronic check")+(F3146&lt;=12)+(M3146="No")+(J3146="No")</f>
        <v>2</v>
      </c>
      <c r="AC3146" s="15" t="str">
        <f aca="false">IF(AB3146&gt;=5,"High",IF(AB3146&gt;=3,"Medium","Low"))</f>
        <v>Low</v>
      </c>
    </row>
    <row r="3147" customFormat="false" ht="15" hidden="false" customHeight="false" outlineLevel="0" collapsed="false">
      <c r="A3147" s="15" t="s">
        <v>3244</v>
      </c>
      <c r="B3147" s="15" t="s">
        <v>94</v>
      </c>
      <c r="C3147" s="15" t="n">
        <v>0</v>
      </c>
      <c r="D3147" s="15" t="s">
        <v>24</v>
      </c>
      <c r="E3147" s="15" t="s">
        <v>24</v>
      </c>
      <c r="F3147" s="15" t="n">
        <v>4</v>
      </c>
      <c r="G3147" s="15" t="s">
        <v>26</v>
      </c>
      <c r="H3147" s="15" t="s">
        <v>24</v>
      </c>
      <c r="I3147" s="15" t="s">
        <v>102</v>
      </c>
      <c r="J3147" s="15" t="s">
        <v>24</v>
      </c>
      <c r="K3147" s="15" t="s">
        <v>26</v>
      </c>
      <c r="L3147" s="15" t="s">
        <v>24</v>
      </c>
      <c r="M3147" s="15" t="s">
        <v>24</v>
      </c>
      <c r="N3147" s="15" t="s">
        <v>24</v>
      </c>
      <c r="O3147" s="15" t="s">
        <v>24</v>
      </c>
      <c r="P3147" s="15" t="s">
        <v>25</v>
      </c>
      <c r="Q3147" s="15" t="s">
        <v>26</v>
      </c>
      <c r="R3147" s="15" t="s">
        <v>19</v>
      </c>
      <c r="S3147" s="18" t="n">
        <v>76.65</v>
      </c>
      <c r="T3147" s="15" t="n">
        <v>333.6</v>
      </c>
      <c r="U3147" s="15" t="s">
        <v>26</v>
      </c>
      <c r="V3147" s="18" t="n">
        <f aca="false">IF(ISNUMBER(T3147),T3147,0)</f>
        <v>333.6</v>
      </c>
      <c r="W3147" s="15" t="n">
        <f aca="false">IF(U3147="Yes",1,0)</f>
        <v>1</v>
      </c>
      <c r="X3147" s="15" t="str">
        <f aca="false">IF(F3147&lt;=12,"0-12 months",IF(F3147&lt;=24,"13-24 months",IF(F3147&lt;=48,"25-48 months","49-72 months")))</f>
        <v>0-12 months</v>
      </c>
      <c r="Y3147" s="15" t="str">
        <f aca="false">IF(C3147=1,"Yes","No")</f>
        <v>No</v>
      </c>
      <c r="Z3147" s="15" t="n">
        <f aca="false">COUNTIF(J3147:O3147,"Yes")</f>
        <v>1</v>
      </c>
      <c r="AA3147" s="18" t="n">
        <f aca="false">S3147*W3147</f>
        <v>76.65</v>
      </c>
      <c r="AB3147" s="15" t="n">
        <f aca="false">(P3147="Month-to-month")+(I3147="Fiber optic")+(R3147="Electronic check")+(F3147&lt;=12)+(M3147="No")+(J3147="No")</f>
        <v>5</v>
      </c>
      <c r="AC3147" s="15" t="str">
        <f aca="false">IF(AB3147&gt;=5,"High",IF(AB3147&gt;=3,"Medium","Low"))</f>
        <v>High</v>
      </c>
    </row>
    <row r="3148" customFormat="false" ht="15" hidden="false" customHeight="false" outlineLevel="0" collapsed="false">
      <c r="A3148" s="15" t="s">
        <v>3245</v>
      </c>
      <c r="B3148" s="15" t="s">
        <v>94</v>
      </c>
      <c r="C3148" s="15" t="n">
        <v>0</v>
      </c>
      <c r="D3148" s="15" t="s">
        <v>26</v>
      </c>
      <c r="E3148" s="15" t="s">
        <v>26</v>
      </c>
      <c r="F3148" s="15" t="n">
        <v>5</v>
      </c>
      <c r="G3148" s="15" t="s">
        <v>26</v>
      </c>
      <c r="H3148" s="15" t="s">
        <v>24</v>
      </c>
      <c r="I3148" s="15" t="s">
        <v>102</v>
      </c>
      <c r="J3148" s="15" t="s">
        <v>24</v>
      </c>
      <c r="K3148" s="15" t="s">
        <v>26</v>
      </c>
      <c r="L3148" s="15" t="s">
        <v>24</v>
      </c>
      <c r="M3148" s="15" t="s">
        <v>26</v>
      </c>
      <c r="N3148" s="15" t="s">
        <v>26</v>
      </c>
      <c r="O3148" s="15" t="s">
        <v>26</v>
      </c>
      <c r="P3148" s="15" t="s">
        <v>25</v>
      </c>
      <c r="Q3148" s="15" t="s">
        <v>26</v>
      </c>
      <c r="R3148" s="15" t="s">
        <v>17</v>
      </c>
      <c r="S3148" s="18" t="n">
        <v>99.15</v>
      </c>
      <c r="T3148" s="15" t="n">
        <v>465.05</v>
      </c>
      <c r="U3148" s="15" t="s">
        <v>26</v>
      </c>
      <c r="V3148" s="18" t="n">
        <f aca="false">IF(ISNUMBER(T3148),T3148,0)</f>
        <v>465.05</v>
      </c>
      <c r="W3148" s="15" t="n">
        <f aca="false">IF(U3148="Yes",1,0)</f>
        <v>1</v>
      </c>
      <c r="X3148" s="15" t="str">
        <f aca="false">IF(F3148&lt;=12,"0-12 months",IF(F3148&lt;=24,"13-24 months",IF(F3148&lt;=48,"25-48 months","49-72 months")))</f>
        <v>0-12 months</v>
      </c>
      <c r="Y3148" s="15" t="str">
        <f aca="false">IF(C3148=1,"Yes","No")</f>
        <v>No</v>
      </c>
      <c r="Z3148" s="15" t="n">
        <f aca="false">COUNTIF(J3148:O3148,"Yes")</f>
        <v>4</v>
      </c>
      <c r="AA3148" s="18" t="n">
        <f aca="false">S3148*W3148</f>
        <v>99.15</v>
      </c>
      <c r="AB3148" s="15" t="n">
        <f aca="false">(P3148="Month-to-month")+(I3148="Fiber optic")+(R3148="Electronic check")+(F3148&lt;=12)+(M3148="No")+(J3148="No")</f>
        <v>4</v>
      </c>
      <c r="AC3148" s="15" t="str">
        <f aca="false">IF(AB3148&gt;=5,"High",IF(AB3148&gt;=3,"Medium","Low"))</f>
        <v>Medium</v>
      </c>
    </row>
    <row r="3149" customFormat="false" ht="15" hidden="false" customHeight="false" outlineLevel="0" collapsed="false">
      <c r="A3149" s="15" t="s">
        <v>3246</v>
      </c>
      <c r="B3149" s="15" t="s">
        <v>94</v>
      </c>
      <c r="C3149" s="15" t="n">
        <v>0</v>
      </c>
      <c r="D3149" s="15" t="s">
        <v>26</v>
      </c>
      <c r="E3149" s="15" t="s">
        <v>24</v>
      </c>
      <c r="F3149" s="15" t="n">
        <v>15</v>
      </c>
      <c r="G3149" s="15" t="s">
        <v>26</v>
      </c>
      <c r="H3149" s="15" t="s">
        <v>24</v>
      </c>
      <c r="I3149" s="15" t="s">
        <v>102</v>
      </c>
      <c r="J3149" s="15" t="s">
        <v>26</v>
      </c>
      <c r="K3149" s="15" t="s">
        <v>24</v>
      </c>
      <c r="L3149" s="15" t="s">
        <v>26</v>
      </c>
      <c r="M3149" s="15" t="s">
        <v>24</v>
      </c>
      <c r="N3149" s="15" t="s">
        <v>26</v>
      </c>
      <c r="O3149" s="15" t="s">
        <v>26</v>
      </c>
      <c r="P3149" s="15" t="s">
        <v>25</v>
      </c>
      <c r="Q3149" s="15" t="s">
        <v>24</v>
      </c>
      <c r="R3149" s="15" t="s">
        <v>15</v>
      </c>
      <c r="S3149" s="18" t="n">
        <v>101.75</v>
      </c>
      <c r="T3149" s="15" t="n">
        <v>1669.4</v>
      </c>
      <c r="U3149" s="15" t="s">
        <v>24</v>
      </c>
      <c r="V3149" s="18" t="n">
        <f aca="false">IF(ISNUMBER(T3149),T3149,0)</f>
        <v>1669.4</v>
      </c>
      <c r="W3149" s="15" t="n">
        <f aca="false">IF(U3149="Yes",1,0)</f>
        <v>0</v>
      </c>
      <c r="X3149" s="15" t="str">
        <f aca="false">IF(F3149&lt;=12,"0-12 months",IF(F3149&lt;=24,"13-24 months",IF(F3149&lt;=48,"25-48 months","49-72 months")))</f>
        <v>13-24 months</v>
      </c>
      <c r="Y3149" s="15" t="str">
        <f aca="false">IF(C3149=1,"Yes","No")</f>
        <v>No</v>
      </c>
      <c r="Z3149" s="15" t="n">
        <f aca="false">COUNTIF(J3149:O3149,"Yes")</f>
        <v>4</v>
      </c>
      <c r="AA3149" s="18" t="n">
        <f aca="false">S3149*W3149</f>
        <v>0</v>
      </c>
      <c r="AB3149" s="15" t="n">
        <f aca="false">(P3149="Month-to-month")+(I3149="Fiber optic")+(R3149="Electronic check")+(F3149&lt;=12)+(M3149="No")+(J3149="No")</f>
        <v>4</v>
      </c>
      <c r="AC3149" s="15" t="str">
        <f aca="false">IF(AB3149&gt;=5,"High",IF(AB3149&gt;=3,"Medium","Low"))</f>
        <v>Medium</v>
      </c>
    </row>
    <row r="3150" customFormat="false" ht="15" hidden="false" customHeight="false" outlineLevel="0" collapsed="false">
      <c r="A3150" s="15" t="s">
        <v>3247</v>
      </c>
      <c r="B3150" s="15" t="s">
        <v>94</v>
      </c>
      <c r="C3150" s="15" t="n">
        <v>0</v>
      </c>
      <c r="D3150" s="15" t="s">
        <v>24</v>
      </c>
      <c r="E3150" s="15" t="s">
        <v>24</v>
      </c>
      <c r="F3150" s="15" t="n">
        <v>47</v>
      </c>
      <c r="G3150" s="15" t="s">
        <v>26</v>
      </c>
      <c r="H3150" s="15" t="s">
        <v>24</v>
      </c>
      <c r="I3150" s="15" t="s">
        <v>102</v>
      </c>
      <c r="J3150" s="15" t="s">
        <v>26</v>
      </c>
      <c r="K3150" s="15" t="s">
        <v>24</v>
      </c>
      <c r="L3150" s="15" t="s">
        <v>24</v>
      </c>
      <c r="M3150" s="15" t="s">
        <v>24</v>
      </c>
      <c r="N3150" s="15" t="s">
        <v>24</v>
      </c>
      <c r="O3150" s="15" t="s">
        <v>24</v>
      </c>
      <c r="P3150" s="15" t="s">
        <v>25</v>
      </c>
      <c r="Q3150" s="15" t="s">
        <v>24</v>
      </c>
      <c r="R3150" s="15" t="s">
        <v>21</v>
      </c>
      <c r="S3150" s="18" t="n">
        <v>75.45</v>
      </c>
      <c r="T3150" s="15" t="n">
        <v>3545.1</v>
      </c>
      <c r="U3150" s="15" t="s">
        <v>24</v>
      </c>
      <c r="V3150" s="18" t="n">
        <f aca="false">IF(ISNUMBER(T3150),T3150,0)</f>
        <v>3545.1</v>
      </c>
      <c r="W3150" s="15" t="n">
        <f aca="false">IF(U3150="Yes",1,0)</f>
        <v>0</v>
      </c>
      <c r="X3150" s="15" t="str">
        <f aca="false">IF(F3150&lt;=12,"0-12 months",IF(F3150&lt;=24,"13-24 months",IF(F3150&lt;=48,"25-48 months","49-72 months")))</f>
        <v>25-48 months</v>
      </c>
      <c r="Y3150" s="15" t="str">
        <f aca="false">IF(C3150=1,"Yes","No")</f>
        <v>No</v>
      </c>
      <c r="Z3150" s="15" t="n">
        <f aca="false">COUNTIF(J3150:O3150,"Yes")</f>
        <v>1</v>
      </c>
      <c r="AA3150" s="18" t="n">
        <f aca="false">S3150*W3150</f>
        <v>0</v>
      </c>
      <c r="AB3150" s="15" t="n">
        <f aca="false">(P3150="Month-to-month")+(I3150="Fiber optic")+(R3150="Electronic check")+(F3150&lt;=12)+(M3150="No")+(J3150="No")</f>
        <v>3</v>
      </c>
      <c r="AC3150" s="15" t="str">
        <f aca="false">IF(AB3150&gt;=5,"High",IF(AB3150&gt;=3,"Medium","Low"))</f>
        <v>Medium</v>
      </c>
    </row>
    <row r="3151" customFormat="false" ht="15" hidden="false" customHeight="false" outlineLevel="0" collapsed="false">
      <c r="A3151" s="15" t="s">
        <v>3248</v>
      </c>
      <c r="B3151" s="15" t="s">
        <v>94</v>
      </c>
      <c r="C3151" s="15" t="n">
        <v>0</v>
      </c>
      <c r="D3151" s="15" t="s">
        <v>24</v>
      </c>
      <c r="E3151" s="15" t="s">
        <v>24</v>
      </c>
      <c r="F3151" s="15" t="n">
        <v>8</v>
      </c>
      <c r="G3151" s="15" t="s">
        <v>26</v>
      </c>
      <c r="H3151" s="15" t="s">
        <v>24</v>
      </c>
      <c r="I3151" s="15" t="s">
        <v>96</v>
      </c>
      <c r="J3151" s="15" t="s">
        <v>24</v>
      </c>
      <c r="K3151" s="15" t="s">
        <v>24</v>
      </c>
      <c r="L3151" s="15" t="s">
        <v>26</v>
      </c>
      <c r="M3151" s="15" t="s">
        <v>26</v>
      </c>
      <c r="N3151" s="15" t="s">
        <v>24</v>
      </c>
      <c r="O3151" s="15" t="s">
        <v>26</v>
      </c>
      <c r="P3151" s="15" t="s">
        <v>25</v>
      </c>
      <c r="Q3151" s="15" t="s">
        <v>24</v>
      </c>
      <c r="R3151" s="15" t="s">
        <v>17</v>
      </c>
      <c r="S3151" s="18" t="n">
        <v>64.1</v>
      </c>
      <c r="T3151" s="15" t="n">
        <v>504.05</v>
      </c>
      <c r="U3151" s="15" t="s">
        <v>24</v>
      </c>
      <c r="V3151" s="18" t="n">
        <f aca="false">IF(ISNUMBER(T3151),T3151,0)</f>
        <v>504.05</v>
      </c>
      <c r="W3151" s="15" t="n">
        <f aca="false">IF(U3151="Yes",1,0)</f>
        <v>0</v>
      </c>
      <c r="X3151" s="15" t="str">
        <f aca="false">IF(F3151&lt;=12,"0-12 months",IF(F3151&lt;=24,"13-24 months",IF(F3151&lt;=48,"25-48 months","49-72 months")))</f>
        <v>0-12 months</v>
      </c>
      <c r="Y3151" s="15" t="str">
        <f aca="false">IF(C3151=1,"Yes","No")</f>
        <v>No</v>
      </c>
      <c r="Z3151" s="15" t="n">
        <f aca="false">COUNTIF(J3151:O3151,"Yes")</f>
        <v>3</v>
      </c>
      <c r="AA3151" s="18" t="n">
        <f aca="false">S3151*W3151</f>
        <v>0</v>
      </c>
      <c r="AB3151" s="15" t="n">
        <f aca="false">(P3151="Month-to-month")+(I3151="Fiber optic")+(R3151="Electronic check")+(F3151&lt;=12)+(M3151="No")+(J3151="No")</f>
        <v>3</v>
      </c>
      <c r="AC3151" s="15" t="str">
        <f aca="false">IF(AB3151&gt;=5,"High",IF(AB3151&gt;=3,"Medium","Low"))</f>
        <v>Medium</v>
      </c>
    </row>
    <row r="3152" customFormat="false" ht="15" hidden="false" customHeight="false" outlineLevel="0" collapsed="false">
      <c r="A3152" s="15" t="s">
        <v>3249</v>
      </c>
      <c r="B3152" s="15" t="s">
        <v>98</v>
      </c>
      <c r="C3152" s="15" t="n">
        <v>0</v>
      </c>
      <c r="D3152" s="15" t="s">
        <v>24</v>
      </c>
      <c r="E3152" s="15" t="s">
        <v>24</v>
      </c>
      <c r="F3152" s="15" t="n">
        <v>17</v>
      </c>
      <c r="G3152" s="15" t="s">
        <v>24</v>
      </c>
      <c r="H3152" s="15" t="s">
        <v>95</v>
      </c>
      <c r="I3152" s="15" t="s">
        <v>96</v>
      </c>
      <c r="J3152" s="15" t="s">
        <v>24</v>
      </c>
      <c r="K3152" s="15" t="s">
        <v>24</v>
      </c>
      <c r="L3152" s="15" t="s">
        <v>24</v>
      </c>
      <c r="M3152" s="15" t="s">
        <v>24</v>
      </c>
      <c r="N3152" s="15" t="s">
        <v>24</v>
      </c>
      <c r="O3152" s="15" t="s">
        <v>24</v>
      </c>
      <c r="P3152" s="15" t="s">
        <v>25</v>
      </c>
      <c r="Q3152" s="15" t="s">
        <v>26</v>
      </c>
      <c r="R3152" s="15" t="s">
        <v>17</v>
      </c>
      <c r="S3152" s="18" t="n">
        <v>25.65</v>
      </c>
      <c r="T3152" s="15" t="n">
        <v>440.2</v>
      </c>
      <c r="U3152" s="15" t="s">
        <v>24</v>
      </c>
      <c r="V3152" s="18" t="n">
        <f aca="false">IF(ISNUMBER(T3152),T3152,0)</f>
        <v>440.2</v>
      </c>
      <c r="W3152" s="15" t="n">
        <f aca="false">IF(U3152="Yes",1,0)</f>
        <v>0</v>
      </c>
      <c r="X3152" s="15" t="str">
        <f aca="false">IF(F3152&lt;=12,"0-12 months",IF(F3152&lt;=24,"13-24 months",IF(F3152&lt;=48,"25-48 months","49-72 months")))</f>
        <v>13-24 months</v>
      </c>
      <c r="Y3152" s="15" t="str">
        <f aca="false">IF(C3152=1,"Yes","No")</f>
        <v>No</v>
      </c>
      <c r="Z3152" s="15" t="n">
        <f aca="false">COUNTIF(J3152:O3152,"Yes")</f>
        <v>0</v>
      </c>
      <c r="AA3152" s="18" t="n">
        <f aca="false">S3152*W3152</f>
        <v>0</v>
      </c>
      <c r="AB3152" s="15" t="n">
        <f aca="false">(P3152="Month-to-month")+(I3152="Fiber optic")+(R3152="Electronic check")+(F3152&lt;=12)+(M3152="No")+(J3152="No")</f>
        <v>3</v>
      </c>
      <c r="AC3152" s="15" t="str">
        <f aca="false">IF(AB3152&gt;=5,"High",IF(AB3152&gt;=3,"Medium","Low"))</f>
        <v>Medium</v>
      </c>
    </row>
    <row r="3153" customFormat="false" ht="15" hidden="false" customHeight="false" outlineLevel="0" collapsed="false">
      <c r="A3153" s="15" t="s">
        <v>3250</v>
      </c>
      <c r="B3153" s="15" t="s">
        <v>98</v>
      </c>
      <c r="C3153" s="15" t="n">
        <v>0</v>
      </c>
      <c r="D3153" s="15" t="s">
        <v>26</v>
      </c>
      <c r="E3153" s="15" t="s">
        <v>26</v>
      </c>
      <c r="F3153" s="15" t="n">
        <v>15</v>
      </c>
      <c r="G3153" s="15" t="s">
        <v>26</v>
      </c>
      <c r="H3153" s="15" t="s">
        <v>24</v>
      </c>
      <c r="I3153" s="15" t="s">
        <v>102</v>
      </c>
      <c r="J3153" s="15" t="s">
        <v>26</v>
      </c>
      <c r="K3153" s="15" t="s">
        <v>24</v>
      </c>
      <c r="L3153" s="15" t="s">
        <v>24</v>
      </c>
      <c r="M3153" s="15" t="s">
        <v>24</v>
      </c>
      <c r="N3153" s="15" t="s">
        <v>24</v>
      </c>
      <c r="O3153" s="15" t="s">
        <v>24</v>
      </c>
      <c r="P3153" s="15" t="s">
        <v>25</v>
      </c>
      <c r="Q3153" s="15" t="s">
        <v>24</v>
      </c>
      <c r="R3153" s="15" t="s">
        <v>17</v>
      </c>
      <c r="S3153" s="18" t="n">
        <v>75.1</v>
      </c>
      <c r="T3153" s="15" t="n">
        <v>1151.55</v>
      </c>
      <c r="U3153" s="15" t="s">
        <v>24</v>
      </c>
      <c r="V3153" s="18" t="n">
        <f aca="false">IF(ISNUMBER(T3153),T3153,0)</f>
        <v>1151.55</v>
      </c>
      <c r="W3153" s="15" t="n">
        <f aca="false">IF(U3153="Yes",1,0)</f>
        <v>0</v>
      </c>
      <c r="X3153" s="15" t="str">
        <f aca="false">IF(F3153&lt;=12,"0-12 months",IF(F3153&lt;=24,"13-24 months",IF(F3153&lt;=48,"25-48 months","49-72 months")))</f>
        <v>13-24 months</v>
      </c>
      <c r="Y3153" s="15" t="str">
        <f aca="false">IF(C3153=1,"Yes","No")</f>
        <v>No</v>
      </c>
      <c r="Z3153" s="15" t="n">
        <f aca="false">COUNTIF(J3153:O3153,"Yes")</f>
        <v>1</v>
      </c>
      <c r="AA3153" s="18" t="n">
        <f aca="false">S3153*W3153</f>
        <v>0</v>
      </c>
      <c r="AB3153" s="15" t="n">
        <f aca="false">(P3153="Month-to-month")+(I3153="Fiber optic")+(R3153="Electronic check")+(F3153&lt;=12)+(M3153="No")+(J3153="No")</f>
        <v>3</v>
      </c>
      <c r="AC3153" s="15" t="str">
        <f aca="false">IF(AB3153&gt;=5,"High",IF(AB3153&gt;=3,"Medium","Low"))</f>
        <v>Medium</v>
      </c>
    </row>
    <row r="3154" customFormat="false" ht="15" hidden="false" customHeight="false" outlineLevel="0" collapsed="false">
      <c r="A3154" s="15" t="s">
        <v>3251</v>
      </c>
      <c r="B3154" s="15" t="s">
        <v>94</v>
      </c>
      <c r="C3154" s="15" t="n">
        <v>0</v>
      </c>
      <c r="D3154" s="15" t="s">
        <v>24</v>
      </c>
      <c r="E3154" s="15" t="s">
        <v>24</v>
      </c>
      <c r="F3154" s="15" t="n">
        <v>26</v>
      </c>
      <c r="G3154" s="15" t="s">
        <v>26</v>
      </c>
      <c r="H3154" s="15" t="s">
        <v>24</v>
      </c>
      <c r="I3154" s="15" t="s">
        <v>102</v>
      </c>
      <c r="J3154" s="15" t="s">
        <v>26</v>
      </c>
      <c r="K3154" s="15" t="s">
        <v>24</v>
      </c>
      <c r="L3154" s="15" t="s">
        <v>26</v>
      </c>
      <c r="M3154" s="15" t="s">
        <v>26</v>
      </c>
      <c r="N3154" s="15" t="s">
        <v>24</v>
      </c>
      <c r="O3154" s="15" t="s">
        <v>26</v>
      </c>
      <c r="P3154" s="15" t="s">
        <v>27</v>
      </c>
      <c r="Q3154" s="15" t="s">
        <v>26</v>
      </c>
      <c r="R3154" s="15" t="s">
        <v>19</v>
      </c>
      <c r="S3154" s="18" t="n">
        <v>95.85</v>
      </c>
      <c r="T3154" s="15" t="n">
        <v>2475.35</v>
      </c>
      <c r="U3154" s="15" t="s">
        <v>24</v>
      </c>
      <c r="V3154" s="18" t="n">
        <f aca="false">IF(ISNUMBER(T3154),T3154,0)</f>
        <v>2475.35</v>
      </c>
      <c r="W3154" s="15" t="n">
        <f aca="false">IF(U3154="Yes",1,0)</f>
        <v>0</v>
      </c>
      <c r="X3154" s="15" t="str">
        <f aca="false">IF(F3154&lt;=12,"0-12 months",IF(F3154&lt;=24,"13-24 months",IF(F3154&lt;=48,"25-48 months","49-72 months")))</f>
        <v>25-48 months</v>
      </c>
      <c r="Y3154" s="15" t="str">
        <f aca="false">IF(C3154=1,"Yes","No")</f>
        <v>No</v>
      </c>
      <c r="Z3154" s="15" t="n">
        <f aca="false">COUNTIF(J3154:O3154,"Yes")</f>
        <v>4</v>
      </c>
      <c r="AA3154" s="18" t="n">
        <f aca="false">S3154*W3154</f>
        <v>0</v>
      </c>
      <c r="AB3154" s="15" t="n">
        <f aca="false">(P3154="Month-to-month")+(I3154="Fiber optic")+(R3154="Electronic check")+(F3154&lt;=12)+(M3154="No")+(J3154="No")</f>
        <v>1</v>
      </c>
      <c r="AC3154" s="15" t="str">
        <f aca="false">IF(AB3154&gt;=5,"High",IF(AB3154&gt;=3,"Medium","Low"))</f>
        <v>Low</v>
      </c>
    </row>
    <row r="3155" customFormat="false" ht="15" hidden="false" customHeight="false" outlineLevel="0" collapsed="false">
      <c r="A3155" s="15" t="s">
        <v>3252</v>
      </c>
      <c r="B3155" s="15" t="s">
        <v>94</v>
      </c>
      <c r="C3155" s="15" t="n">
        <v>0</v>
      </c>
      <c r="D3155" s="15" t="s">
        <v>24</v>
      </c>
      <c r="E3155" s="15" t="s">
        <v>24</v>
      </c>
      <c r="F3155" s="15" t="n">
        <v>23</v>
      </c>
      <c r="G3155" s="15" t="s">
        <v>26</v>
      </c>
      <c r="H3155" s="15" t="s">
        <v>26</v>
      </c>
      <c r="I3155" s="15" t="s">
        <v>96</v>
      </c>
      <c r="J3155" s="15" t="s">
        <v>26</v>
      </c>
      <c r="K3155" s="15" t="s">
        <v>24</v>
      </c>
      <c r="L3155" s="15" t="s">
        <v>24</v>
      </c>
      <c r="M3155" s="15" t="s">
        <v>24</v>
      </c>
      <c r="N3155" s="15" t="s">
        <v>24</v>
      </c>
      <c r="O3155" s="15" t="s">
        <v>24</v>
      </c>
      <c r="P3155" s="15" t="s">
        <v>25</v>
      </c>
      <c r="Q3155" s="15" t="s">
        <v>24</v>
      </c>
      <c r="R3155" s="15" t="s">
        <v>15</v>
      </c>
      <c r="S3155" s="18" t="n">
        <v>54.4</v>
      </c>
      <c r="T3155" s="15" t="n">
        <v>1249.25</v>
      </c>
      <c r="U3155" s="15" t="s">
        <v>24</v>
      </c>
      <c r="V3155" s="18" t="n">
        <f aca="false">IF(ISNUMBER(T3155),T3155,0)</f>
        <v>1249.25</v>
      </c>
      <c r="W3155" s="15" t="n">
        <f aca="false">IF(U3155="Yes",1,0)</f>
        <v>0</v>
      </c>
      <c r="X3155" s="15" t="str">
        <f aca="false">IF(F3155&lt;=12,"0-12 months",IF(F3155&lt;=24,"13-24 months",IF(F3155&lt;=48,"25-48 months","49-72 months")))</f>
        <v>13-24 months</v>
      </c>
      <c r="Y3155" s="15" t="str">
        <f aca="false">IF(C3155=1,"Yes","No")</f>
        <v>No</v>
      </c>
      <c r="Z3155" s="15" t="n">
        <f aca="false">COUNTIF(J3155:O3155,"Yes")</f>
        <v>1</v>
      </c>
      <c r="AA3155" s="18" t="n">
        <f aca="false">S3155*W3155</f>
        <v>0</v>
      </c>
      <c r="AB3155" s="15" t="n">
        <f aca="false">(P3155="Month-to-month")+(I3155="Fiber optic")+(R3155="Electronic check")+(F3155&lt;=12)+(M3155="No")+(J3155="No")</f>
        <v>3</v>
      </c>
      <c r="AC3155" s="15" t="str">
        <f aca="false">IF(AB3155&gt;=5,"High",IF(AB3155&gt;=3,"Medium","Low"))</f>
        <v>Medium</v>
      </c>
    </row>
    <row r="3156" customFormat="false" ht="15" hidden="false" customHeight="false" outlineLevel="0" collapsed="false">
      <c r="A3156" s="15" t="s">
        <v>3253</v>
      </c>
      <c r="B3156" s="15" t="s">
        <v>94</v>
      </c>
      <c r="C3156" s="15" t="n">
        <v>1</v>
      </c>
      <c r="D3156" s="15" t="s">
        <v>24</v>
      </c>
      <c r="E3156" s="15" t="s">
        <v>24</v>
      </c>
      <c r="F3156" s="15" t="n">
        <v>4</v>
      </c>
      <c r="G3156" s="15" t="s">
        <v>26</v>
      </c>
      <c r="H3156" s="15" t="s">
        <v>24</v>
      </c>
      <c r="I3156" s="15" t="s">
        <v>102</v>
      </c>
      <c r="J3156" s="15" t="s">
        <v>24</v>
      </c>
      <c r="K3156" s="15" t="s">
        <v>26</v>
      </c>
      <c r="L3156" s="15" t="s">
        <v>24</v>
      </c>
      <c r="M3156" s="15" t="s">
        <v>24</v>
      </c>
      <c r="N3156" s="15" t="s">
        <v>24</v>
      </c>
      <c r="O3156" s="15" t="s">
        <v>24</v>
      </c>
      <c r="P3156" s="15" t="s">
        <v>25</v>
      </c>
      <c r="Q3156" s="15" t="s">
        <v>24</v>
      </c>
      <c r="R3156" s="15" t="s">
        <v>15</v>
      </c>
      <c r="S3156" s="18" t="n">
        <v>72.75</v>
      </c>
      <c r="T3156" s="15" t="n">
        <v>317.75</v>
      </c>
      <c r="U3156" s="15" t="s">
        <v>24</v>
      </c>
      <c r="V3156" s="18" t="n">
        <f aca="false">IF(ISNUMBER(T3156),T3156,0)</f>
        <v>317.75</v>
      </c>
      <c r="W3156" s="15" t="n">
        <f aca="false">IF(U3156="Yes",1,0)</f>
        <v>0</v>
      </c>
      <c r="X3156" s="15" t="str">
        <f aca="false">IF(F3156&lt;=12,"0-12 months",IF(F3156&lt;=24,"13-24 months",IF(F3156&lt;=48,"25-48 months","49-72 months")))</f>
        <v>0-12 months</v>
      </c>
      <c r="Y3156" s="15" t="str">
        <f aca="false">IF(C3156=1,"Yes","No")</f>
        <v>Yes</v>
      </c>
      <c r="Z3156" s="15" t="n">
        <f aca="false">COUNTIF(J3156:O3156,"Yes")</f>
        <v>1</v>
      </c>
      <c r="AA3156" s="18" t="n">
        <f aca="false">S3156*W3156</f>
        <v>0</v>
      </c>
      <c r="AB3156" s="15" t="n">
        <f aca="false">(P3156="Month-to-month")+(I3156="Fiber optic")+(R3156="Electronic check")+(F3156&lt;=12)+(M3156="No")+(J3156="No")</f>
        <v>6</v>
      </c>
      <c r="AC3156" s="15" t="str">
        <f aca="false">IF(AB3156&gt;=5,"High",IF(AB3156&gt;=3,"Medium","Low"))</f>
        <v>High</v>
      </c>
    </row>
    <row r="3157" customFormat="false" ht="15" hidden="false" customHeight="false" outlineLevel="0" collapsed="false">
      <c r="A3157" s="15" t="s">
        <v>3254</v>
      </c>
      <c r="B3157" s="15" t="s">
        <v>98</v>
      </c>
      <c r="C3157" s="15" t="n">
        <v>0</v>
      </c>
      <c r="D3157" s="15" t="s">
        <v>24</v>
      </c>
      <c r="E3157" s="15" t="s">
        <v>26</v>
      </c>
      <c r="F3157" s="15" t="n">
        <v>29</v>
      </c>
      <c r="G3157" s="15" t="s">
        <v>26</v>
      </c>
      <c r="H3157" s="15" t="s">
        <v>24</v>
      </c>
      <c r="I3157" s="15" t="s">
        <v>24</v>
      </c>
      <c r="J3157" s="15" t="s">
        <v>28</v>
      </c>
      <c r="K3157" s="15" t="s">
        <v>28</v>
      </c>
      <c r="L3157" s="15" t="s">
        <v>28</v>
      </c>
      <c r="M3157" s="15" t="s">
        <v>28</v>
      </c>
      <c r="N3157" s="15" t="s">
        <v>28</v>
      </c>
      <c r="O3157" s="15" t="s">
        <v>28</v>
      </c>
      <c r="P3157" s="15" t="s">
        <v>27</v>
      </c>
      <c r="Q3157" s="15" t="s">
        <v>24</v>
      </c>
      <c r="R3157" s="15" t="s">
        <v>17</v>
      </c>
      <c r="S3157" s="18" t="n">
        <v>19.85</v>
      </c>
      <c r="T3157" s="15" t="n">
        <v>535.05</v>
      </c>
      <c r="U3157" s="15" t="s">
        <v>24</v>
      </c>
      <c r="V3157" s="18" t="n">
        <f aca="false">IF(ISNUMBER(T3157),T3157,0)</f>
        <v>535.05</v>
      </c>
      <c r="W3157" s="15" t="n">
        <f aca="false">IF(U3157="Yes",1,0)</f>
        <v>0</v>
      </c>
      <c r="X3157" s="15" t="str">
        <f aca="false">IF(F3157&lt;=12,"0-12 months",IF(F3157&lt;=24,"13-24 months",IF(F3157&lt;=48,"25-48 months","49-72 months")))</f>
        <v>25-48 months</v>
      </c>
      <c r="Y3157" s="15" t="str">
        <f aca="false">IF(C3157=1,"Yes","No")</f>
        <v>No</v>
      </c>
      <c r="Z3157" s="15" t="n">
        <f aca="false">COUNTIF(J3157:O3157,"Yes")</f>
        <v>0</v>
      </c>
      <c r="AA3157" s="18" t="n">
        <f aca="false">S3157*W3157</f>
        <v>0</v>
      </c>
      <c r="AB3157" s="15" t="n">
        <f aca="false">(P3157="Month-to-month")+(I3157="Fiber optic")+(R3157="Electronic check")+(F3157&lt;=12)+(M3157="No")+(J3157="No")</f>
        <v>0</v>
      </c>
      <c r="AC3157" s="15" t="str">
        <f aca="false">IF(AB3157&gt;=5,"High",IF(AB3157&gt;=3,"Medium","Low"))</f>
        <v>Low</v>
      </c>
    </row>
    <row r="3158" customFormat="false" ht="15" hidden="false" customHeight="false" outlineLevel="0" collapsed="false">
      <c r="A3158" s="15" t="s">
        <v>3255</v>
      </c>
      <c r="B3158" s="15" t="s">
        <v>94</v>
      </c>
      <c r="C3158" s="15" t="n">
        <v>0</v>
      </c>
      <c r="D3158" s="15" t="s">
        <v>24</v>
      </c>
      <c r="E3158" s="15" t="s">
        <v>24</v>
      </c>
      <c r="F3158" s="15" t="n">
        <v>25</v>
      </c>
      <c r="G3158" s="15" t="s">
        <v>26</v>
      </c>
      <c r="H3158" s="15" t="s">
        <v>24</v>
      </c>
      <c r="I3158" s="15" t="s">
        <v>24</v>
      </c>
      <c r="J3158" s="15" t="s">
        <v>28</v>
      </c>
      <c r="K3158" s="15" t="s">
        <v>28</v>
      </c>
      <c r="L3158" s="15" t="s">
        <v>28</v>
      </c>
      <c r="M3158" s="15" t="s">
        <v>28</v>
      </c>
      <c r="N3158" s="15" t="s">
        <v>28</v>
      </c>
      <c r="O3158" s="15" t="s">
        <v>28</v>
      </c>
      <c r="P3158" s="15" t="s">
        <v>25</v>
      </c>
      <c r="Q3158" s="15" t="s">
        <v>24</v>
      </c>
      <c r="R3158" s="15" t="s">
        <v>17</v>
      </c>
      <c r="S3158" s="18" t="n">
        <v>19.05</v>
      </c>
      <c r="T3158" s="15" t="n">
        <v>461.3</v>
      </c>
      <c r="U3158" s="15" t="s">
        <v>24</v>
      </c>
      <c r="V3158" s="18" t="n">
        <f aca="false">IF(ISNUMBER(T3158),T3158,0)</f>
        <v>461.3</v>
      </c>
      <c r="W3158" s="15" t="n">
        <f aca="false">IF(U3158="Yes",1,0)</f>
        <v>0</v>
      </c>
      <c r="X3158" s="15" t="str">
        <f aca="false">IF(F3158&lt;=12,"0-12 months",IF(F3158&lt;=24,"13-24 months",IF(F3158&lt;=48,"25-48 months","49-72 months")))</f>
        <v>25-48 months</v>
      </c>
      <c r="Y3158" s="15" t="str">
        <f aca="false">IF(C3158=1,"Yes","No")</f>
        <v>No</v>
      </c>
      <c r="Z3158" s="15" t="n">
        <f aca="false">COUNTIF(J3158:O3158,"Yes")</f>
        <v>0</v>
      </c>
      <c r="AA3158" s="18" t="n">
        <f aca="false">S3158*W3158</f>
        <v>0</v>
      </c>
      <c r="AB3158" s="15" t="n">
        <f aca="false">(P3158="Month-to-month")+(I3158="Fiber optic")+(R3158="Electronic check")+(F3158&lt;=12)+(M3158="No")+(J3158="No")</f>
        <v>1</v>
      </c>
      <c r="AC3158" s="15" t="str">
        <f aca="false">IF(AB3158&gt;=5,"High",IF(AB3158&gt;=3,"Medium","Low"))</f>
        <v>Low</v>
      </c>
    </row>
    <row r="3159" customFormat="false" ht="15" hidden="false" customHeight="false" outlineLevel="0" collapsed="false">
      <c r="A3159" s="15" t="s">
        <v>3256</v>
      </c>
      <c r="B3159" s="15" t="s">
        <v>98</v>
      </c>
      <c r="C3159" s="15" t="n">
        <v>0</v>
      </c>
      <c r="D3159" s="15" t="s">
        <v>24</v>
      </c>
      <c r="E3159" s="15" t="s">
        <v>24</v>
      </c>
      <c r="F3159" s="15" t="n">
        <v>9</v>
      </c>
      <c r="G3159" s="15" t="s">
        <v>26</v>
      </c>
      <c r="H3159" s="15" t="s">
        <v>24</v>
      </c>
      <c r="I3159" s="15" t="s">
        <v>96</v>
      </c>
      <c r="J3159" s="15" t="s">
        <v>24</v>
      </c>
      <c r="K3159" s="15" t="s">
        <v>24</v>
      </c>
      <c r="L3159" s="15" t="s">
        <v>24</v>
      </c>
      <c r="M3159" s="15" t="s">
        <v>24</v>
      </c>
      <c r="N3159" s="15" t="s">
        <v>24</v>
      </c>
      <c r="O3159" s="15" t="s">
        <v>24</v>
      </c>
      <c r="P3159" s="15" t="s">
        <v>25</v>
      </c>
      <c r="Q3159" s="15" t="s">
        <v>24</v>
      </c>
      <c r="R3159" s="15" t="s">
        <v>17</v>
      </c>
      <c r="S3159" s="18" t="n">
        <v>44.95</v>
      </c>
      <c r="T3159" s="15" t="n">
        <v>431</v>
      </c>
      <c r="U3159" s="15" t="s">
        <v>26</v>
      </c>
      <c r="V3159" s="18" t="n">
        <f aca="false">IF(ISNUMBER(T3159),T3159,0)</f>
        <v>431</v>
      </c>
      <c r="W3159" s="15" t="n">
        <f aca="false">IF(U3159="Yes",1,0)</f>
        <v>1</v>
      </c>
      <c r="X3159" s="15" t="str">
        <f aca="false">IF(F3159&lt;=12,"0-12 months",IF(F3159&lt;=24,"13-24 months",IF(F3159&lt;=48,"25-48 months","49-72 months")))</f>
        <v>0-12 months</v>
      </c>
      <c r="Y3159" s="15" t="str">
        <f aca="false">IF(C3159=1,"Yes","No")</f>
        <v>No</v>
      </c>
      <c r="Z3159" s="15" t="n">
        <f aca="false">COUNTIF(J3159:O3159,"Yes")</f>
        <v>0</v>
      </c>
      <c r="AA3159" s="18" t="n">
        <f aca="false">S3159*W3159</f>
        <v>44.95</v>
      </c>
      <c r="AB3159" s="15" t="n">
        <f aca="false">(P3159="Month-to-month")+(I3159="Fiber optic")+(R3159="Electronic check")+(F3159&lt;=12)+(M3159="No")+(J3159="No")</f>
        <v>4</v>
      </c>
      <c r="AC3159" s="15" t="str">
        <f aca="false">IF(AB3159&gt;=5,"High",IF(AB3159&gt;=3,"Medium","Low"))</f>
        <v>Medium</v>
      </c>
    </row>
    <row r="3160" customFormat="false" ht="15" hidden="false" customHeight="false" outlineLevel="0" collapsed="false">
      <c r="A3160" s="15" t="s">
        <v>3257</v>
      </c>
      <c r="B3160" s="15" t="s">
        <v>98</v>
      </c>
      <c r="C3160" s="15" t="n">
        <v>0</v>
      </c>
      <c r="D3160" s="15" t="s">
        <v>26</v>
      </c>
      <c r="E3160" s="15" t="s">
        <v>24</v>
      </c>
      <c r="F3160" s="15" t="n">
        <v>18</v>
      </c>
      <c r="G3160" s="15" t="s">
        <v>26</v>
      </c>
      <c r="H3160" s="15" t="s">
        <v>24</v>
      </c>
      <c r="I3160" s="15" t="s">
        <v>96</v>
      </c>
      <c r="J3160" s="15" t="s">
        <v>24</v>
      </c>
      <c r="K3160" s="15" t="s">
        <v>24</v>
      </c>
      <c r="L3160" s="15" t="s">
        <v>26</v>
      </c>
      <c r="M3160" s="15" t="s">
        <v>24</v>
      </c>
      <c r="N3160" s="15" t="s">
        <v>24</v>
      </c>
      <c r="O3160" s="15" t="s">
        <v>24</v>
      </c>
      <c r="P3160" s="15" t="s">
        <v>25</v>
      </c>
      <c r="Q3160" s="15" t="s">
        <v>26</v>
      </c>
      <c r="R3160" s="15" t="s">
        <v>17</v>
      </c>
      <c r="S3160" s="18" t="n">
        <v>49.55</v>
      </c>
      <c r="T3160" s="15" t="n">
        <v>878.35</v>
      </c>
      <c r="U3160" s="15" t="s">
        <v>26</v>
      </c>
      <c r="V3160" s="18" t="n">
        <f aca="false">IF(ISNUMBER(T3160),T3160,0)</f>
        <v>878.35</v>
      </c>
      <c r="W3160" s="15" t="n">
        <f aca="false">IF(U3160="Yes",1,0)</f>
        <v>1</v>
      </c>
      <c r="X3160" s="15" t="str">
        <f aca="false">IF(F3160&lt;=12,"0-12 months",IF(F3160&lt;=24,"13-24 months",IF(F3160&lt;=48,"25-48 months","49-72 months")))</f>
        <v>13-24 months</v>
      </c>
      <c r="Y3160" s="15" t="str">
        <f aca="false">IF(C3160=1,"Yes","No")</f>
        <v>No</v>
      </c>
      <c r="Z3160" s="15" t="n">
        <f aca="false">COUNTIF(J3160:O3160,"Yes")</f>
        <v>1</v>
      </c>
      <c r="AA3160" s="18" t="n">
        <f aca="false">S3160*W3160</f>
        <v>49.55</v>
      </c>
      <c r="AB3160" s="15" t="n">
        <f aca="false">(P3160="Month-to-month")+(I3160="Fiber optic")+(R3160="Electronic check")+(F3160&lt;=12)+(M3160="No")+(J3160="No")</f>
        <v>3</v>
      </c>
      <c r="AC3160" s="15" t="str">
        <f aca="false">IF(AB3160&gt;=5,"High",IF(AB3160&gt;=3,"Medium","Low"))</f>
        <v>Medium</v>
      </c>
    </row>
    <row r="3161" customFormat="false" ht="15" hidden="false" customHeight="false" outlineLevel="0" collapsed="false">
      <c r="A3161" s="15" t="s">
        <v>3258</v>
      </c>
      <c r="B3161" s="15" t="s">
        <v>98</v>
      </c>
      <c r="C3161" s="15" t="n">
        <v>1</v>
      </c>
      <c r="D3161" s="15" t="s">
        <v>24</v>
      </c>
      <c r="E3161" s="15" t="s">
        <v>24</v>
      </c>
      <c r="F3161" s="15" t="n">
        <v>3</v>
      </c>
      <c r="G3161" s="15" t="s">
        <v>26</v>
      </c>
      <c r="H3161" s="15" t="s">
        <v>26</v>
      </c>
      <c r="I3161" s="15" t="s">
        <v>102</v>
      </c>
      <c r="J3161" s="15" t="s">
        <v>24</v>
      </c>
      <c r="K3161" s="15" t="s">
        <v>24</v>
      </c>
      <c r="L3161" s="15" t="s">
        <v>24</v>
      </c>
      <c r="M3161" s="15" t="s">
        <v>24</v>
      </c>
      <c r="N3161" s="15" t="s">
        <v>26</v>
      </c>
      <c r="O3161" s="15" t="s">
        <v>26</v>
      </c>
      <c r="P3161" s="15" t="s">
        <v>25</v>
      </c>
      <c r="Q3161" s="15" t="s">
        <v>26</v>
      </c>
      <c r="R3161" s="15" t="s">
        <v>15</v>
      </c>
      <c r="S3161" s="18" t="n">
        <v>94.85</v>
      </c>
      <c r="T3161" s="15" t="n">
        <v>335.75</v>
      </c>
      <c r="U3161" s="15" t="s">
        <v>24</v>
      </c>
      <c r="V3161" s="18" t="n">
        <f aca="false">IF(ISNUMBER(T3161),T3161,0)</f>
        <v>335.75</v>
      </c>
      <c r="W3161" s="15" t="n">
        <f aca="false">IF(U3161="Yes",1,0)</f>
        <v>0</v>
      </c>
      <c r="X3161" s="15" t="str">
        <f aca="false">IF(F3161&lt;=12,"0-12 months",IF(F3161&lt;=24,"13-24 months",IF(F3161&lt;=48,"25-48 months","49-72 months")))</f>
        <v>0-12 months</v>
      </c>
      <c r="Y3161" s="15" t="str">
        <f aca="false">IF(C3161=1,"Yes","No")</f>
        <v>Yes</v>
      </c>
      <c r="Z3161" s="15" t="n">
        <f aca="false">COUNTIF(J3161:O3161,"Yes")</f>
        <v>2</v>
      </c>
      <c r="AA3161" s="18" t="n">
        <f aca="false">S3161*W3161</f>
        <v>0</v>
      </c>
      <c r="AB3161" s="15" t="n">
        <f aca="false">(P3161="Month-to-month")+(I3161="Fiber optic")+(R3161="Electronic check")+(F3161&lt;=12)+(M3161="No")+(J3161="No")</f>
        <v>6</v>
      </c>
      <c r="AC3161" s="15" t="str">
        <f aca="false">IF(AB3161&gt;=5,"High",IF(AB3161&gt;=3,"Medium","Low"))</f>
        <v>High</v>
      </c>
    </row>
    <row r="3162" customFormat="false" ht="15" hidden="false" customHeight="false" outlineLevel="0" collapsed="false">
      <c r="A3162" s="15" t="s">
        <v>3259</v>
      </c>
      <c r="B3162" s="15" t="s">
        <v>94</v>
      </c>
      <c r="C3162" s="15" t="n">
        <v>0</v>
      </c>
      <c r="D3162" s="15" t="s">
        <v>26</v>
      </c>
      <c r="E3162" s="15" t="s">
        <v>26</v>
      </c>
      <c r="F3162" s="15" t="n">
        <v>69</v>
      </c>
      <c r="G3162" s="15" t="s">
        <v>24</v>
      </c>
      <c r="H3162" s="15" t="s">
        <v>95</v>
      </c>
      <c r="I3162" s="15" t="s">
        <v>96</v>
      </c>
      <c r="J3162" s="15" t="s">
        <v>26</v>
      </c>
      <c r="K3162" s="15" t="s">
        <v>26</v>
      </c>
      <c r="L3162" s="15" t="s">
        <v>26</v>
      </c>
      <c r="M3162" s="15" t="s">
        <v>26</v>
      </c>
      <c r="N3162" s="15" t="s">
        <v>24</v>
      </c>
      <c r="O3162" s="15" t="s">
        <v>24</v>
      </c>
      <c r="P3162" s="15" t="s">
        <v>29</v>
      </c>
      <c r="Q3162" s="15" t="s">
        <v>24</v>
      </c>
      <c r="R3162" s="15" t="s">
        <v>19</v>
      </c>
      <c r="S3162" s="18" t="n">
        <v>46.25</v>
      </c>
      <c r="T3162" s="15" t="n">
        <v>3121.4</v>
      </c>
      <c r="U3162" s="15" t="s">
        <v>24</v>
      </c>
      <c r="V3162" s="18" t="n">
        <f aca="false">IF(ISNUMBER(T3162),T3162,0)</f>
        <v>3121.4</v>
      </c>
      <c r="W3162" s="15" t="n">
        <f aca="false">IF(U3162="Yes",1,0)</f>
        <v>0</v>
      </c>
      <c r="X3162" s="15" t="str">
        <f aca="false">IF(F3162&lt;=12,"0-12 months",IF(F3162&lt;=24,"13-24 months",IF(F3162&lt;=48,"25-48 months","49-72 months")))</f>
        <v>49-72 months</v>
      </c>
      <c r="Y3162" s="15" t="str">
        <f aca="false">IF(C3162=1,"Yes","No")</f>
        <v>No</v>
      </c>
      <c r="Z3162" s="15" t="n">
        <f aca="false">COUNTIF(J3162:O3162,"Yes")</f>
        <v>4</v>
      </c>
      <c r="AA3162" s="18" t="n">
        <f aca="false">S3162*W3162</f>
        <v>0</v>
      </c>
      <c r="AB3162" s="15" t="n">
        <f aca="false">(P3162="Month-to-month")+(I3162="Fiber optic")+(R3162="Electronic check")+(F3162&lt;=12)+(M3162="No")+(J3162="No")</f>
        <v>0</v>
      </c>
      <c r="AC3162" s="15" t="str">
        <f aca="false">IF(AB3162&gt;=5,"High",IF(AB3162&gt;=3,"Medium","Low"))</f>
        <v>Low</v>
      </c>
    </row>
    <row r="3163" customFormat="false" ht="15" hidden="false" customHeight="false" outlineLevel="0" collapsed="false">
      <c r="A3163" s="15" t="s">
        <v>3260</v>
      </c>
      <c r="B3163" s="15" t="s">
        <v>98</v>
      </c>
      <c r="C3163" s="15" t="n">
        <v>0</v>
      </c>
      <c r="D3163" s="15" t="s">
        <v>24</v>
      </c>
      <c r="E3163" s="15" t="s">
        <v>24</v>
      </c>
      <c r="F3163" s="15" t="n">
        <v>14</v>
      </c>
      <c r="G3163" s="15" t="s">
        <v>26</v>
      </c>
      <c r="H3163" s="15" t="s">
        <v>24</v>
      </c>
      <c r="I3163" s="15" t="s">
        <v>24</v>
      </c>
      <c r="J3163" s="15" t="s">
        <v>28</v>
      </c>
      <c r="K3163" s="15" t="s">
        <v>28</v>
      </c>
      <c r="L3163" s="15" t="s">
        <v>28</v>
      </c>
      <c r="M3163" s="15" t="s">
        <v>28</v>
      </c>
      <c r="N3163" s="15" t="s">
        <v>28</v>
      </c>
      <c r="O3163" s="15" t="s">
        <v>28</v>
      </c>
      <c r="P3163" s="15" t="s">
        <v>27</v>
      </c>
      <c r="Q3163" s="15" t="s">
        <v>24</v>
      </c>
      <c r="R3163" s="15" t="s">
        <v>17</v>
      </c>
      <c r="S3163" s="18" t="n">
        <v>19.35</v>
      </c>
      <c r="T3163" s="15" t="n">
        <v>324.8</v>
      </c>
      <c r="U3163" s="15" t="s">
        <v>24</v>
      </c>
      <c r="V3163" s="18" t="n">
        <f aca="false">IF(ISNUMBER(T3163),T3163,0)</f>
        <v>324.8</v>
      </c>
      <c r="W3163" s="15" t="n">
        <f aca="false">IF(U3163="Yes",1,0)</f>
        <v>0</v>
      </c>
      <c r="X3163" s="15" t="str">
        <f aca="false">IF(F3163&lt;=12,"0-12 months",IF(F3163&lt;=24,"13-24 months",IF(F3163&lt;=48,"25-48 months","49-72 months")))</f>
        <v>13-24 months</v>
      </c>
      <c r="Y3163" s="15" t="str">
        <f aca="false">IF(C3163=1,"Yes","No")</f>
        <v>No</v>
      </c>
      <c r="Z3163" s="15" t="n">
        <f aca="false">COUNTIF(J3163:O3163,"Yes")</f>
        <v>0</v>
      </c>
      <c r="AA3163" s="18" t="n">
        <f aca="false">S3163*W3163</f>
        <v>0</v>
      </c>
      <c r="AB3163" s="15" t="n">
        <f aca="false">(P3163="Month-to-month")+(I3163="Fiber optic")+(R3163="Electronic check")+(F3163&lt;=12)+(M3163="No")+(J3163="No")</f>
        <v>0</v>
      </c>
      <c r="AC3163" s="15" t="str">
        <f aca="false">IF(AB3163&gt;=5,"High",IF(AB3163&gt;=3,"Medium","Low"))</f>
        <v>Low</v>
      </c>
    </row>
    <row r="3164" customFormat="false" ht="15" hidden="false" customHeight="false" outlineLevel="0" collapsed="false">
      <c r="A3164" s="15" t="s">
        <v>3261</v>
      </c>
      <c r="B3164" s="15" t="s">
        <v>98</v>
      </c>
      <c r="C3164" s="15" t="n">
        <v>0</v>
      </c>
      <c r="D3164" s="15" t="s">
        <v>24</v>
      </c>
      <c r="E3164" s="15" t="s">
        <v>24</v>
      </c>
      <c r="F3164" s="15" t="n">
        <v>19</v>
      </c>
      <c r="G3164" s="15" t="s">
        <v>26</v>
      </c>
      <c r="H3164" s="15" t="s">
        <v>26</v>
      </c>
      <c r="I3164" s="15" t="s">
        <v>96</v>
      </c>
      <c r="J3164" s="15" t="s">
        <v>24</v>
      </c>
      <c r="K3164" s="15" t="s">
        <v>24</v>
      </c>
      <c r="L3164" s="15" t="s">
        <v>24</v>
      </c>
      <c r="M3164" s="15" t="s">
        <v>24</v>
      </c>
      <c r="N3164" s="15" t="s">
        <v>26</v>
      </c>
      <c r="O3164" s="15" t="s">
        <v>26</v>
      </c>
      <c r="P3164" s="15" t="s">
        <v>25</v>
      </c>
      <c r="Q3164" s="15" t="s">
        <v>24</v>
      </c>
      <c r="R3164" s="15" t="s">
        <v>17</v>
      </c>
      <c r="S3164" s="18" t="n">
        <v>69.6</v>
      </c>
      <c r="T3164" s="15" t="n">
        <v>1394.55</v>
      </c>
      <c r="U3164" s="15" t="s">
        <v>24</v>
      </c>
      <c r="V3164" s="18" t="n">
        <f aca="false">IF(ISNUMBER(T3164),T3164,0)</f>
        <v>1394.55</v>
      </c>
      <c r="W3164" s="15" t="n">
        <f aca="false">IF(U3164="Yes",1,0)</f>
        <v>0</v>
      </c>
      <c r="X3164" s="15" t="str">
        <f aca="false">IF(F3164&lt;=12,"0-12 months",IF(F3164&lt;=24,"13-24 months",IF(F3164&lt;=48,"25-48 months","49-72 months")))</f>
        <v>13-24 months</v>
      </c>
      <c r="Y3164" s="15" t="str">
        <f aca="false">IF(C3164=1,"Yes","No")</f>
        <v>No</v>
      </c>
      <c r="Z3164" s="15" t="n">
        <f aca="false">COUNTIF(J3164:O3164,"Yes")</f>
        <v>2</v>
      </c>
      <c r="AA3164" s="18" t="n">
        <f aca="false">S3164*W3164</f>
        <v>0</v>
      </c>
      <c r="AB3164" s="15" t="n">
        <f aca="false">(P3164="Month-to-month")+(I3164="Fiber optic")+(R3164="Electronic check")+(F3164&lt;=12)+(M3164="No")+(J3164="No")</f>
        <v>3</v>
      </c>
      <c r="AC3164" s="15" t="str">
        <f aca="false">IF(AB3164&gt;=5,"High",IF(AB3164&gt;=3,"Medium","Low"))</f>
        <v>Medium</v>
      </c>
    </row>
    <row r="3165" customFormat="false" ht="15" hidden="false" customHeight="false" outlineLevel="0" collapsed="false">
      <c r="A3165" s="15" t="s">
        <v>3262</v>
      </c>
      <c r="B3165" s="15" t="s">
        <v>98</v>
      </c>
      <c r="C3165" s="15" t="n">
        <v>1</v>
      </c>
      <c r="D3165" s="15" t="s">
        <v>24</v>
      </c>
      <c r="E3165" s="15" t="s">
        <v>24</v>
      </c>
      <c r="F3165" s="15" t="n">
        <v>39</v>
      </c>
      <c r="G3165" s="15" t="s">
        <v>26</v>
      </c>
      <c r="H3165" s="15" t="s">
        <v>26</v>
      </c>
      <c r="I3165" s="15" t="s">
        <v>102</v>
      </c>
      <c r="J3165" s="15" t="s">
        <v>24</v>
      </c>
      <c r="K3165" s="15" t="s">
        <v>26</v>
      </c>
      <c r="L3165" s="15" t="s">
        <v>24</v>
      </c>
      <c r="M3165" s="15" t="s">
        <v>24</v>
      </c>
      <c r="N3165" s="15" t="s">
        <v>24</v>
      </c>
      <c r="O3165" s="15" t="s">
        <v>26</v>
      </c>
      <c r="P3165" s="15" t="s">
        <v>25</v>
      </c>
      <c r="Q3165" s="15" t="s">
        <v>24</v>
      </c>
      <c r="R3165" s="15" t="s">
        <v>15</v>
      </c>
      <c r="S3165" s="18" t="n">
        <v>90.7</v>
      </c>
      <c r="T3165" s="15" t="n">
        <v>3413.25</v>
      </c>
      <c r="U3165" s="15" t="s">
        <v>24</v>
      </c>
      <c r="V3165" s="18" t="n">
        <f aca="false">IF(ISNUMBER(T3165),T3165,0)</f>
        <v>3413.25</v>
      </c>
      <c r="W3165" s="15" t="n">
        <f aca="false">IF(U3165="Yes",1,0)</f>
        <v>0</v>
      </c>
      <c r="X3165" s="15" t="str">
        <f aca="false">IF(F3165&lt;=12,"0-12 months",IF(F3165&lt;=24,"13-24 months",IF(F3165&lt;=48,"25-48 months","49-72 months")))</f>
        <v>25-48 months</v>
      </c>
      <c r="Y3165" s="15" t="str">
        <f aca="false">IF(C3165=1,"Yes","No")</f>
        <v>Yes</v>
      </c>
      <c r="Z3165" s="15" t="n">
        <f aca="false">COUNTIF(J3165:O3165,"Yes")</f>
        <v>2</v>
      </c>
      <c r="AA3165" s="18" t="n">
        <f aca="false">S3165*W3165</f>
        <v>0</v>
      </c>
      <c r="AB3165" s="15" t="n">
        <f aca="false">(P3165="Month-to-month")+(I3165="Fiber optic")+(R3165="Electronic check")+(F3165&lt;=12)+(M3165="No")+(J3165="No")</f>
        <v>5</v>
      </c>
      <c r="AC3165" s="15" t="str">
        <f aca="false">IF(AB3165&gt;=5,"High",IF(AB3165&gt;=3,"Medium","Low"))</f>
        <v>High</v>
      </c>
    </row>
    <row r="3166" customFormat="false" ht="15" hidden="false" customHeight="false" outlineLevel="0" collapsed="false">
      <c r="A3166" s="15" t="s">
        <v>3263</v>
      </c>
      <c r="B3166" s="15" t="s">
        <v>98</v>
      </c>
      <c r="C3166" s="15" t="n">
        <v>0</v>
      </c>
      <c r="D3166" s="15" t="s">
        <v>24</v>
      </c>
      <c r="E3166" s="15" t="s">
        <v>24</v>
      </c>
      <c r="F3166" s="15" t="n">
        <v>31</v>
      </c>
      <c r="G3166" s="15" t="s">
        <v>26</v>
      </c>
      <c r="H3166" s="15" t="s">
        <v>24</v>
      </c>
      <c r="I3166" s="15" t="s">
        <v>102</v>
      </c>
      <c r="J3166" s="15" t="s">
        <v>24</v>
      </c>
      <c r="K3166" s="15" t="s">
        <v>26</v>
      </c>
      <c r="L3166" s="15" t="s">
        <v>26</v>
      </c>
      <c r="M3166" s="15" t="s">
        <v>24</v>
      </c>
      <c r="N3166" s="15" t="s">
        <v>26</v>
      </c>
      <c r="O3166" s="15" t="s">
        <v>26</v>
      </c>
      <c r="P3166" s="15" t="s">
        <v>25</v>
      </c>
      <c r="Q3166" s="15" t="s">
        <v>26</v>
      </c>
      <c r="R3166" s="15" t="s">
        <v>15</v>
      </c>
      <c r="S3166" s="18" t="n">
        <v>101.4</v>
      </c>
      <c r="T3166" s="15" t="n">
        <v>3143.65</v>
      </c>
      <c r="U3166" s="15" t="s">
        <v>24</v>
      </c>
      <c r="V3166" s="18" t="n">
        <f aca="false">IF(ISNUMBER(T3166),T3166,0)</f>
        <v>3143.65</v>
      </c>
      <c r="W3166" s="15" t="n">
        <f aca="false">IF(U3166="Yes",1,0)</f>
        <v>0</v>
      </c>
      <c r="X3166" s="15" t="str">
        <f aca="false">IF(F3166&lt;=12,"0-12 months",IF(F3166&lt;=24,"13-24 months",IF(F3166&lt;=48,"25-48 months","49-72 months")))</f>
        <v>25-48 months</v>
      </c>
      <c r="Y3166" s="15" t="str">
        <f aca="false">IF(C3166=1,"Yes","No")</f>
        <v>No</v>
      </c>
      <c r="Z3166" s="15" t="n">
        <f aca="false">COUNTIF(J3166:O3166,"Yes")</f>
        <v>4</v>
      </c>
      <c r="AA3166" s="18" t="n">
        <f aca="false">S3166*W3166</f>
        <v>0</v>
      </c>
      <c r="AB3166" s="15" t="n">
        <f aca="false">(P3166="Month-to-month")+(I3166="Fiber optic")+(R3166="Electronic check")+(F3166&lt;=12)+(M3166="No")+(J3166="No")</f>
        <v>5</v>
      </c>
      <c r="AC3166" s="15" t="str">
        <f aca="false">IF(AB3166&gt;=5,"High",IF(AB3166&gt;=3,"Medium","Low"))</f>
        <v>High</v>
      </c>
    </row>
    <row r="3167" customFormat="false" ht="15" hidden="false" customHeight="false" outlineLevel="0" collapsed="false">
      <c r="A3167" s="15" t="s">
        <v>3264</v>
      </c>
      <c r="B3167" s="15" t="s">
        <v>98</v>
      </c>
      <c r="C3167" s="15" t="n">
        <v>0</v>
      </c>
      <c r="D3167" s="15" t="s">
        <v>26</v>
      </c>
      <c r="E3167" s="15" t="s">
        <v>26</v>
      </c>
      <c r="F3167" s="15" t="n">
        <v>24</v>
      </c>
      <c r="G3167" s="15" t="s">
        <v>26</v>
      </c>
      <c r="H3167" s="15" t="s">
        <v>24</v>
      </c>
      <c r="I3167" s="15" t="s">
        <v>24</v>
      </c>
      <c r="J3167" s="15" t="s">
        <v>28</v>
      </c>
      <c r="K3167" s="15" t="s">
        <v>28</v>
      </c>
      <c r="L3167" s="15" t="s">
        <v>28</v>
      </c>
      <c r="M3167" s="15" t="s">
        <v>28</v>
      </c>
      <c r="N3167" s="15" t="s">
        <v>28</v>
      </c>
      <c r="O3167" s="15" t="s">
        <v>28</v>
      </c>
      <c r="P3167" s="15" t="s">
        <v>27</v>
      </c>
      <c r="Q3167" s="15" t="s">
        <v>24</v>
      </c>
      <c r="R3167" s="15" t="s">
        <v>17</v>
      </c>
      <c r="S3167" s="18" t="n">
        <v>20.25</v>
      </c>
      <c r="T3167" s="15" t="n">
        <v>439.75</v>
      </c>
      <c r="U3167" s="15" t="s">
        <v>24</v>
      </c>
      <c r="V3167" s="18" t="n">
        <f aca="false">IF(ISNUMBER(T3167),T3167,0)</f>
        <v>439.75</v>
      </c>
      <c r="W3167" s="15" t="n">
        <f aca="false">IF(U3167="Yes",1,0)</f>
        <v>0</v>
      </c>
      <c r="X3167" s="15" t="str">
        <f aca="false">IF(F3167&lt;=12,"0-12 months",IF(F3167&lt;=24,"13-24 months",IF(F3167&lt;=48,"25-48 months","49-72 months")))</f>
        <v>13-24 months</v>
      </c>
      <c r="Y3167" s="15" t="str">
        <f aca="false">IF(C3167=1,"Yes","No")</f>
        <v>No</v>
      </c>
      <c r="Z3167" s="15" t="n">
        <f aca="false">COUNTIF(J3167:O3167,"Yes")</f>
        <v>0</v>
      </c>
      <c r="AA3167" s="18" t="n">
        <f aca="false">S3167*W3167</f>
        <v>0</v>
      </c>
      <c r="AB3167" s="15" t="n">
        <f aca="false">(P3167="Month-to-month")+(I3167="Fiber optic")+(R3167="Electronic check")+(F3167&lt;=12)+(M3167="No")+(J3167="No")</f>
        <v>0</v>
      </c>
      <c r="AC3167" s="15" t="str">
        <f aca="false">IF(AB3167&gt;=5,"High",IF(AB3167&gt;=3,"Medium","Low"))</f>
        <v>Low</v>
      </c>
    </row>
    <row r="3168" customFormat="false" ht="15" hidden="false" customHeight="false" outlineLevel="0" collapsed="false">
      <c r="A3168" s="15" t="s">
        <v>3265</v>
      </c>
      <c r="B3168" s="15" t="s">
        <v>98</v>
      </c>
      <c r="C3168" s="15" t="n">
        <v>0</v>
      </c>
      <c r="D3168" s="15" t="s">
        <v>26</v>
      </c>
      <c r="E3168" s="15" t="s">
        <v>24</v>
      </c>
      <c r="F3168" s="15" t="n">
        <v>14</v>
      </c>
      <c r="G3168" s="15" t="s">
        <v>26</v>
      </c>
      <c r="H3168" s="15" t="s">
        <v>24</v>
      </c>
      <c r="I3168" s="15" t="s">
        <v>96</v>
      </c>
      <c r="J3168" s="15" t="s">
        <v>24</v>
      </c>
      <c r="K3168" s="15" t="s">
        <v>24</v>
      </c>
      <c r="L3168" s="15" t="s">
        <v>24</v>
      </c>
      <c r="M3168" s="15" t="s">
        <v>26</v>
      </c>
      <c r="N3168" s="15" t="s">
        <v>24</v>
      </c>
      <c r="O3168" s="15" t="s">
        <v>24</v>
      </c>
      <c r="P3168" s="15" t="s">
        <v>25</v>
      </c>
      <c r="Q3168" s="15" t="s">
        <v>24</v>
      </c>
      <c r="R3168" s="15" t="s">
        <v>19</v>
      </c>
      <c r="S3168" s="18" t="n">
        <v>48.8</v>
      </c>
      <c r="T3168" s="15" t="n">
        <v>664.4</v>
      </c>
      <c r="U3168" s="15" t="s">
        <v>24</v>
      </c>
      <c r="V3168" s="18" t="n">
        <f aca="false">IF(ISNUMBER(T3168),T3168,0)</f>
        <v>664.4</v>
      </c>
      <c r="W3168" s="15" t="n">
        <f aca="false">IF(U3168="Yes",1,0)</f>
        <v>0</v>
      </c>
      <c r="X3168" s="15" t="str">
        <f aca="false">IF(F3168&lt;=12,"0-12 months",IF(F3168&lt;=24,"13-24 months",IF(F3168&lt;=48,"25-48 months","49-72 months")))</f>
        <v>13-24 months</v>
      </c>
      <c r="Y3168" s="15" t="str">
        <f aca="false">IF(C3168=1,"Yes","No")</f>
        <v>No</v>
      </c>
      <c r="Z3168" s="15" t="n">
        <f aca="false">COUNTIF(J3168:O3168,"Yes")</f>
        <v>1</v>
      </c>
      <c r="AA3168" s="18" t="n">
        <f aca="false">S3168*W3168</f>
        <v>0</v>
      </c>
      <c r="AB3168" s="15" t="n">
        <f aca="false">(P3168="Month-to-month")+(I3168="Fiber optic")+(R3168="Electronic check")+(F3168&lt;=12)+(M3168="No")+(J3168="No")</f>
        <v>2</v>
      </c>
      <c r="AC3168" s="15" t="str">
        <f aca="false">IF(AB3168&gt;=5,"High",IF(AB3168&gt;=3,"Medium","Low"))</f>
        <v>Low</v>
      </c>
    </row>
    <row r="3169" customFormat="false" ht="15" hidden="false" customHeight="false" outlineLevel="0" collapsed="false">
      <c r="A3169" s="15" t="s">
        <v>3266</v>
      </c>
      <c r="B3169" s="15" t="s">
        <v>94</v>
      </c>
      <c r="C3169" s="15" t="n">
        <v>0</v>
      </c>
      <c r="D3169" s="15" t="s">
        <v>26</v>
      </c>
      <c r="E3169" s="15" t="s">
        <v>24</v>
      </c>
      <c r="F3169" s="15" t="n">
        <v>64</v>
      </c>
      <c r="G3169" s="15" t="s">
        <v>26</v>
      </c>
      <c r="H3169" s="15" t="s">
        <v>24</v>
      </c>
      <c r="I3169" s="15" t="s">
        <v>96</v>
      </c>
      <c r="J3169" s="15" t="s">
        <v>26</v>
      </c>
      <c r="K3169" s="15" t="s">
        <v>26</v>
      </c>
      <c r="L3169" s="15" t="s">
        <v>26</v>
      </c>
      <c r="M3169" s="15" t="s">
        <v>26</v>
      </c>
      <c r="N3169" s="15" t="s">
        <v>24</v>
      </c>
      <c r="O3169" s="15" t="s">
        <v>26</v>
      </c>
      <c r="P3169" s="15" t="s">
        <v>29</v>
      </c>
      <c r="Q3169" s="15" t="s">
        <v>26</v>
      </c>
      <c r="R3169" s="15" t="s">
        <v>17</v>
      </c>
      <c r="S3169" s="18" t="n">
        <v>74.35</v>
      </c>
      <c r="T3169" s="15" t="n">
        <v>4759.55</v>
      </c>
      <c r="U3169" s="15" t="s">
        <v>24</v>
      </c>
      <c r="V3169" s="18" t="n">
        <f aca="false">IF(ISNUMBER(T3169),T3169,0)</f>
        <v>4759.55</v>
      </c>
      <c r="W3169" s="15" t="n">
        <f aca="false">IF(U3169="Yes",1,0)</f>
        <v>0</v>
      </c>
      <c r="X3169" s="15" t="str">
        <f aca="false">IF(F3169&lt;=12,"0-12 months",IF(F3169&lt;=24,"13-24 months",IF(F3169&lt;=48,"25-48 months","49-72 months")))</f>
        <v>49-72 months</v>
      </c>
      <c r="Y3169" s="15" t="str">
        <f aca="false">IF(C3169=1,"Yes","No")</f>
        <v>No</v>
      </c>
      <c r="Z3169" s="15" t="n">
        <f aca="false">COUNTIF(J3169:O3169,"Yes")</f>
        <v>5</v>
      </c>
      <c r="AA3169" s="18" t="n">
        <f aca="false">S3169*W3169</f>
        <v>0</v>
      </c>
      <c r="AB3169" s="15" t="n">
        <f aca="false">(P3169="Month-to-month")+(I3169="Fiber optic")+(R3169="Electronic check")+(F3169&lt;=12)+(M3169="No")+(J3169="No")</f>
        <v>0</v>
      </c>
      <c r="AC3169" s="15" t="str">
        <f aca="false">IF(AB3169&gt;=5,"High",IF(AB3169&gt;=3,"Medium","Low"))</f>
        <v>Low</v>
      </c>
    </row>
    <row r="3170" customFormat="false" ht="15" hidden="false" customHeight="false" outlineLevel="0" collapsed="false">
      <c r="A3170" s="15" t="s">
        <v>3267</v>
      </c>
      <c r="B3170" s="15" t="s">
        <v>94</v>
      </c>
      <c r="C3170" s="15" t="n">
        <v>0</v>
      </c>
      <c r="D3170" s="15" t="s">
        <v>24</v>
      </c>
      <c r="E3170" s="15" t="s">
        <v>24</v>
      </c>
      <c r="F3170" s="15" t="n">
        <v>50</v>
      </c>
      <c r="G3170" s="15" t="s">
        <v>26</v>
      </c>
      <c r="H3170" s="15" t="s">
        <v>24</v>
      </c>
      <c r="I3170" s="15" t="s">
        <v>24</v>
      </c>
      <c r="J3170" s="15" t="s">
        <v>28</v>
      </c>
      <c r="K3170" s="15" t="s">
        <v>28</v>
      </c>
      <c r="L3170" s="15" t="s">
        <v>28</v>
      </c>
      <c r="M3170" s="15" t="s">
        <v>28</v>
      </c>
      <c r="N3170" s="15" t="s">
        <v>28</v>
      </c>
      <c r="O3170" s="15" t="s">
        <v>28</v>
      </c>
      <c r="P3170" s="15" t="s">
        <v>27</v>
      </c>
      <c r="Q3170" s="15" t="s">
        <v>26</v>
      </c>
      <c r="R3170" s="15" t="s">
        <v>17</v>
      </c>
      <c r="S3170" s="18" t="n">
        <v>19.35</v>
      </c>
      <c r="T3170" s="15" t="n">
        <v>1033</v>
      </c>
      <c r="U3170" s="15" t="s">
        <v>24</v>
      </c>
      <c r="V3170" s="18" t="n">
        <f aca="false">IF(ISNUMBER(T3170),T3170,0)</f>
        <v>1033</v>
      </c>
      <c r="W3170" s="15" t="n">
        <f aca="false">IF(U3170="Yes",1,0)</f>
        <v>0</v>
      </c>
      <c r="X3170" s="15" t="str">
        <f aca="false">IF(F3170&lt;=12,"0-12 months",IF(F3170&lt;=24,"13-24 months",IF(F3170&lt;=48,"25-48 months","49-72 months")))</f>
        <v>49-72 months</v>
      </c>
      <c r="Y3170" s="15" t="str">
        <f aca="false">IF(C3170=1,"Yes","No")</f>
        <v>No</v>
      </c>
      <c r="Z3170" s="15" t="n">
        <f aca="false">COUNTIF(J3170:O3170,"Yes")</f>
        <v>0</v>
      </c>
      <c r="AA3170" s="18" t="n">
        <f aca="false">S3170*W3170</f>
        <v>0</v>
      </c>
      <c r="AB3170" s="15" t="n">
        <f aca="false">(P3170="Month-to-month")+(I3170="Fiber optic")+(R3170="Electronic check")+(F3170&lt;=12)+(M3170="No")+(J3170="No")</f>
        <v>0</v>
      </c>
      <c r="AC3170" s="15" t="str">
        <f aca="false">IF(AB3170&gt;=5,"High",IF(AB3170&gt;=3,"Medium","Low"))</f>
        <v>Low</v>
      </c>
    </row>
    <row r="3171" customFormat="false" ht="15" hidden="false" customHeight="false" outlineLevel="0" collapsed="false">
      <c r="A3171" s="15" t="s">
        <v>3268</v>
      </c>
      <c r="B3171" s="15" t="s">
        <v>98</v>
      </c>
      <c r="C3171" s="15" t="n">
        <v>0</v>
      </c>
      <c r="D3171" s="15" t="s">
        <v>26</v>
      </c>
      <c r="E3171" s="15" t="s">
        <v>26</v>
      </c>
      <c r="F3171" s="15" t="n">
        <v>52</v>
      </c>
      <c r="G3171" s="15" t="s">
        <v>26</v>
      </c>
      <c r="H3171" s="15" t="s">
        <v>24</v>
      </c>
      <c r="I3171" s="15" t="s">
        <v>96</v>
      </c>
      <c r="J3171" s="15" t="s">
        <v>24</v>
      </c>
      <c r="K3171" s="15" t="s">
        <v>26</v>
      </c>
      <c r="L3171" s="15" t="s">
        <v>26</v>
      </c>
      <c r="M3171" s="15" t="s">
        <v>26</v>
      </c>
      <c r="N3171" s="15" t="s">
        <v>26</v>
      </c>
      <c r="O3171" s="15" t="s">
        <v>24</v>
      </c>
      <c r="P3171" s="15" t="s">
        <v>27</v>
      </c>
      <c r="Q3171" s="15" t="s">
        <v>26</v>
      </c>
      <c r="R3171" s="15" t="s">
        <v>15</v>
      </c>
      <c r="S3171" s="18" t="n">
        <v>68.75</v>
      </c>
      <c r="T3171" s="15" t="n">
        <v>3482.85</v>
      </c>
      <c r="U3171" s="15" t="s">
        <v>24</v>
      </c>
      <c r="V3171" s="18" t="n">
        <f aca="false">IF(ISNUMBER(T3171),T3171,0)</f>
        <v>3482.85</v>
      </c>
      <c r="W3171" s="15" t="n">
        <f aca="false">IF(U3171="Yes",1,0)</f>
        <v>0</v>
      </c>
      <c r="X3171" s="15" t="str">
        <f aca="false">IF(F3171&lt;=12,"0-12 months",IF(F3171&lt;=24,"13-24 months",IF(F3171&lt;=48,"25-48 months","49-72 months")))</f>
        <v>49-72 months</v>
      </c>
      <c r="Y3171" s="15" t="str">
        <f aca="false">IF(C3171=1,"Yes","No")</f>
        <v>No</v>
      </c>
      <c r="Z3171" s="15" t="n">
        <f aca="false">COUNTIF(J3171:O3171,"Yes")</f>
        <v>4</v>
      </c>
      <c r="AA3171" s="18" t="n">
        <f aca="false">S3171*W3171</f>
        <v>0</v>
      </c>
      <c r="AB3171" s="15" t="n">
        <f aca="false">(P3171="Month-to-month")+(I3171="Fiber optic")+(R3171="Electronic check")+(F3171&lt;=12)+(M3171="No")+(J3171="No")</f>
        <v>2</v>
      </c>
      <c r="AC3171" s="15" t="str">
        <f aca="false">IF(AB3171&gt;=5,"High",IF(AB3171&gt;=3,"Medium","Low"))</f>
        <v>Low</v>
      </c>
    </row>
    <row r="3172" customFormat="false" ht="15" hidden="false" customHeight="false" outlineLevel="0" collapsed="false">
      <c r="A3172" s="15" t="s">
        <v>3269</v>
      </c>
      <c r="B3172" s="15" t="s">
        <v>98</v>
      </c>
      <c r="C3172" s="15" t="n">
        <v>0</v>
      </c>
      <c r="D3172" s="15" t="s">
        <v>24</v>
      </c>
      <c r="E3172" s="15" t="s">
        <v>24</v>
      </c>
      <c r="F3172" s="15" t="n">
        <v>28</v>
      </c>
      <c r="G3172" s="15" t="s">
        <v>26</v>
      </c>
      <c r="H3172" s="15" t="s">
        <v>26</v>
      </c>
      <c r="I3172" s="15" t="s">
        <v>102</v>
      </c>
      <c r="J3172" s="15" t="s">
        <v>24</v>
      </c>
      <c r="K3172" s="15" t="s">
        <v>26</v>
      </c>
      <c r="L3172" s="15" t="s">
        <v>24</v>
      </c>
      <c r="M3172" s="15" t="s">
        <v>24</v>
      </c>
      <c r="N3172" s="15" t="s">
        <v>26</v>
      </c>
      <c r="O3172" s="15" t="s">
        <v>26</v>
      </c>
      <c r="P3172" s="15" t="s">
        <v>27</v>
      </c>
      <c r="Q3172" s="15" t="s">
        <v>24</v>
      </c>
      <c r="R3172" s="15" t="s">
        <v>15</v>
      </c>
      <c r="S3172" s="18" t="n">
        <v>100.2</v>
      </c>
      <c r="T3172" s="15" t="n">
        <v>2688.45</v>
      </c>
      <c r="U3172" s="15" t="s">
        <v>24</v>
      </c>
      <c r="V3172" s="18" t="n">
        <f aca="false">IF(ISNUMBER(T3172),T3172,0)</f>
        <v>2688.45</v>
      </c>
      <c r="W3172" s="15" t="n">
        <f aca="false">IF(U3172="Yes",1,0)</f>
        <v>0</v>
      </c>
      <c r="X3172" s="15" t="str">
        <f aca="false">IF(F3172&lt;=12,"0-12 months",IF(F3172&lt;=24,"13-24 months",IF(F3172&lt;=48,"25-48 months","49-72 months")))</f>
        <v>25-48 months</v>
      </c>
      <c r="Y3172" s="15" t="str">
        <f aca="false">IF(C3172=1,"Yes","No")</f>
        <v>No</v>
      </c>
      <c r="Z3172" s="15" t="n">
        <f aca="false">COUNTIF(J3172:O3172,"Yes")</f>
        <v>3</v>
      </c>
      <c r="AA3172" s="18" t="n">
        <f aca="false">S3172*W3172</f>
        <v>0</v>
      </c>
      <c r="AB3172" s="15" t="n">
        <f aca="false">(P3172="Month-to-month")+(I3172="Fiber optic")+(R3172="Electronic check")+(F3172&lt;=12)+(M3172="No")+(J3172="No")</f>
        <v>4</v>
      </c>
      <c r="AC3172" s="15" t="str">
        <f aca="false">IF(AB3172&gt;=5,"High",IF(AB3172&gt;=3,"Medium","Low"))</f>
        <v>Medium</v>
      </c>
    </row>
    <row r="3173" customFormat="false" ht="15" hidden="false" customHeight="false" outlineLevel="0" collapsed="false">
      <c r="A3173" s="15" t="s">
        <v>3270</v>
      </c>
      <c r="B3173" s="15" t="s">
        <v>94</v>
      </c>
      <c r="C3173" s="15" t="n">
        <v>0</v>
      </c>
      <c r="D3173" s="15" t="s">
        <v>24</v>
      </c>
      <c r="E3173" s="15" t="s">
        <v>24</v>
      </c>
      <c r="F3173" s="15" t="n">
        <v>21</v>
      </c>
      <c r="G3173" s="15" t="s">
        <v>26</v>
      </c>
      <c r="H3173" s="15" t="s">
        <v>24</v>
      </c>
      <c r="I3173" s="15" t="s">
        <v>24</v>
      </c>
      <c r="J3173" s="15" t="s">
        <v>28</v>
      </c>
      <c r="K3173" s="15" t="s">
        <v>28</v>
      </c>
      <c r="L3173" s="15" t="s">
        <v>28</v>
      </c>
      <c r="M3173" s="15" t="s">
        <v>28</v>
      </c>
      <c r="N3173" s="15" t="s">
        <v>28</v>
      </c>
      <c r="O3173" s="15" t="s">
        <v>28</v>
      </c>
      <c r="P3173" s="15" t="s">
        <v>29</v>
      </c>
      <c r="Q3173" s="15" t="s">
        <v>26</v>
      </c>
      <c r="R3173" s="15" t="s">
        <v>21</v>
      </c>
      <c r="S3173" s="18" t="n">
        <v>20.85</v>
      </c>
      <c r="T3173" s="15" t="n">
        <v>435.25</v>
      </c>
      <c r="U3173" s="15" t="s">
        <v>24</v>
      </c>
      <c r="V3173" s="18" t="n">
        <f aca="false">IF(ISNUMBER(T3173),T3173,0)</f>
        <v>435.25</v>
      </c>
      <c r="W3173" s="15" t="n">
        <f aca="false">IF(U3173="Yes",1,0)</f>
        <v>0</v>
      </c>
      <c r="X3173" s="15" t="str">
        <f aca="false">IF(F3173&lt;=12,"0-12 months",IF(F3173&lt;=24,"13-24 months",IF(F3173&lt;=48,"25-48 months","49-72 months")))</f>
        <v>13-24 months</v>
      </c>
      <c r="Y3173" s="15" t="str">
        <f aca="false">IF(C3173=1,"Yes","No")</f>
        <v>No</v>
      </c>
      <c r="Z3173" s="15" t="n">
        <f aca="false">COUNTIF(J3173:O3173,"Yes")</f>
        <v>0</v>
      </c>
      <c r="AA3173" s="18" t="n">
        <f aca="false">S3173*W3173</f>
        <v>0</v>
      </c>
      <c r="AB3173" s="15" t="n">
        <f aca="false">(P3173="Month-to-month")+(I3173="Fiber optic")+(R3173="Electronic check")+(F3173&lt;=12)+(M3173="No")+(J3173="No")</f>
        <v>0</v>
      </c>
      <c r="AC3173" s="15" t="str">
        <f aca="false">IF(AB3173&gt;=5,"High",IF(AB3173&gt;=3,"Medium","Low"))</f>
        <v>Low</v>
      </c>
    </row>
    <row r="3174" customFormat="false" ht="15" hidden="false" customHeight="false" outlineLevel="0" collapsed="false">
      <c r="A3174" s="15" t="s">
        <v>3271</v>
      </c>
      <c r="B3174" s="15" t="s">
        <v>98</v>
      </c>
      <c r="C3174" s="15" t="n">
        <v>0</v>
      </c>
      <c r="D3174" s="15" t="s">
        <v>24</v>
      </c>
      <c r="E3174" s="15" t="s">
        <v>26</v>
      </c>
      <c r="F3174" s="15" t="n">
        <v>25</v>
      </c>
      <c r="G3174" s="15" t="s">
        <v>26</v>
      </c>
      <c r="H3174" s="15" t="s">
        <v>24</v>
      </c>
      <c r="I3174" s="15" t="s">
        <v>102</v>
      </c>
      <c r="J3174" s="15" t="s">
        <v>24</v>
      </c>
      <c r="K3174" s="15" t="s">
        <v>26</v>
      </c>
      <c r="L3174" s="15" t="s">
        <v>24</v>
      </c>
      <c r="M3174" s="15" t="s">
        <v>24</v>
      </c>
      <c r="N3174" s="15" t="s">
        <v>26</v>
      </c>
      <c r="O3174" s="15" t="s">
        <v>26</v>
      </c>
      <c r="P3174" s="15" t="s">
        <v>25</v>
      </c>
      <c r="Q3174" s="15" t="s">
        <v>26</v>
      </c>
      <c r="R3174" s="15" t="s">
        <v>15</v>
      </c>
      <c r="S3174" s="18" t="n">
        <v>95.9</v>
      </c>
      <c r="T3174" s="15" t="n">
        <v>2448.75</v>
      </c>
      <c r="U3174" s="15" t="s">
        <v>26</v>
      </c>
      <c r="V3174" s="18" t="n">
        <f aca="false">IF(ISNUMBER(T3174),T3174,0)</f>
        <v>2448.75</v>
      </c>
      <c r="W3174" s="15" t="n">
        <f aca="false">IF(U3174="Yes",1,0)</f>
        <v>1</v>
      </c>
      <c r="X3174" s="15" t="str">
        <f aca="false">IF(F3174&lt;=12,"0-12 months",IF(F3174&lt;=24,"13-24 months",IF(F3174&lt;=48,"25-48 months","49-72 months")))</f>
        <v>25-48 months</v>
      </c>
      <c r="Y3174" s="15" t="str">
        <f aca="false">IF(C3174=1,"Yes","No")</f>
        <v>No</v>
      </c>
      <c r="Z3174" s="15" t="n">
        <f aca="false">COUNTIF(J3174:O3174,"Yes")</f>
        <v>3</v>
      </c>
      <c r="AA3174" s="18" t="n">
        <f aca="false">S3174*W3174</f>
        <v>95.9</v>
      </c>
      <c r="AB3174" s="15" t="n">
        <f aca="false">(P3174="Month-to-month")+(I3174="Fiber optic")+(R3174="Electronic check")+(F3174&lt;=12)+(M3174="No")+(J3174="No")</f>
        <v>5</v>
      </c>
      <c r="AC3174" s="15" t="str">
        <f aca="false">IF(AB3174&gt;=5,"High",IF(AB3174&gt;=3,"Medium","Low"))</f>
        <v>High</v>
      </c>
    </row>
    <row r="3175" customFormat="false" ht="15" hidden="false" customHeight="false" outlineLevel="0" collapsed="false">
      <c r="A3175" s="15" t="s">
        <v>3272</v>
      </c>
      <c r="B3175" s="15" t="s">
        <v>94</v>
      </c>
      <c r="C3175" s="15" t="n">
        <v>0</v>
      </c>
      <c r="D3175" s="15" t="s">
        <v>26</v>
      </c>
      <c r="E3175" s="15" t="s">
        <v>24</v>
      </c>
      <c r="F3175" s="15" t="n">
        <v>17</v>
      </c>
      <c r="G3175" s="15" t="s">
        <v>26</v>
      </c>
      <c r="H3175" s="15" t="s">
        <v>24</v>
      </c>
      <c r="I3175" s="15" t="s">
        <v>24</v>
      </c>
      <c r="J3175" s="15" t="s">
        <v>28</v>
      </c>
      <c r="K3175" s="15" t="s">
        <v>28</v>
      </c>
      <c r="L3175" s="15" t="s">
        <v>28</v>
      </c>
      <c r="M3175" s="15" t="s">
        <v>28</v>
      </c>
      <c r="N3175" s="15" t="s">
        <v>28</v>
      </c>
      <c r="O3175" s="15" t="s">
        <v>28</v>
      </c>
      <c r="P3175" s="15" t="s">
        <v>27</v>
      </c>
      <c r="Q3175" s="15" t="s">
        <v>24</v>
      </c>
      <c r="R3175" s="15" t="s">
        <v>17</v>
      </c>
      <c r="S3175" s="18" t="n">
        <v>19.35</v>
      </c>
      <c r="T3175" s="15" t="n">
        <v>307</v>
      </c>
      <c r="U3175" s="15" t="s">
        <v>24</v>
      </c>
      <c r="V3175" s="18" t="n">
        <f aca="false">IF(ISNUMBER(T3175),T3175,0)</f>
        <v>307</v>
      </c>
      <c r="W3175" s="15" t="n">
        <f aca="false">IF(U3175="Yes",1,0)</f>
        <v>0</v>
      </c>
      <c r="X3175" s="15" t="str">
        <f aca="false">IF(F3175&lt;=12,"0-12 months",IF(F3175&lt;=24,"13-24 months",IF(F3175&lt;=48,"25-48 months","49-72 months")))</f>
        <v>13-24 months</v>
      </c>
      <c r="Y3175" s="15" t="str">
        <f aca="false">IF(C3175=1,"Yes","No")</f>
        <v>No</v>
      </c>
      <c r="Z3175" s="15" t="n">
        <f aca="false">COUNTIF(J3175:O3175,"Yes")</f>
        <v>0</v>
      </c>
      <c r="AA3175" s="18" t="n">
        <f aca="false">S3175*W3175</f>
        <v>0</v>
      </c>
      <c r="AB3175" s="15" t="n">
        <f aca="false">(P3175="Month-to-month")+(I3175="Fiber optic")+(R3175="Electronic check")+(F3175&lt;=12)+(M3175="No")+(J3175="No")</f>
        <v>0</v>
      </c>
      <c r="AC3175" s="15" t="str">
        <f aca="false">IF(AB3175&gt;=5,"High",IF(AB3175&gt;=3,"Medium","Low"))</f>
        <v>Low</v>
      </c>
    </row>
    <row r="3176" customFormat="false" ht="15" hidden="false" customHeight="false" outlineLevel="0" collapsed="false">
      <c r="A3176" s="15" t="s">
        <v>3273</v>
      </c>
      <c r="B3176" s="15" t="s">
        <v>98</v>
      </c>
      <c r="C3176" s="15" t="n">
        <v>0</v>
      </c>
      <c r="D3176" s="15" t="s">
        <v>26</v>
      </c>
      <c r="E3176" s="15" t="s">
        <v>24</v>
      </c>
      <c r="F3176" s="15" t="n">
        <v>58</v>
      </c>
      <c r="G3176" s="15" t="s">
        <v>24</v>
      </c>
      <c r="H3176" s="15" t="s">
        <v>95</v>
      </c>
      <c r="I3176" s="15" t="s">
        <v>96</v>
      </c>
      <c r="J3176" s="15" t="s">
        <v>24</v>
      </c>
      <c r="K3176" s="15" t="s">
        <v>24</v>
      </c>
      <c r="L3176" s="15" t="s">
        <v>24</v>
      </c>
      <c r="M3176" s="15" t="s">
        <v>24</v>
      </c>
      <c r="N3176" s="15" t="s">
        <v>26</v>
      </c>
      <c r="O3176" s="15" t="s">
        <v>26</v>
      </c>
      <c r="P3176" s="15" t="s">
        <v>27</v>
      </c>
      <c r="Q3176" s="15" t="s">
        <v>26</v>
      </c>
      <c r="R3176" s="15" t="s">
        <v>21</v>
      </c>
      <c r="S3176" s="18" t="n">
        <v>45</v>
      </c>
      <c r="T3176" s="15" t="n">
        <v>2689.35</v>
      </c>
      <c r="U3176" s="15" t="s">
        <v>24</v>
      </c>
      <c r="V3176" s="18" t="n">
        <f aca="false">IF(ISNUMBER(T3176),T3176,0)</f>
        <v>2689.35</v>
      </c>
      <c r="W3176" s="15" t="n">
        <f aca="false">IF(U3176="Yes",1,0)</f>
        <v>0</v>
      </c>
      <c r="X3176" s="15" t="str">
        <f aca="false">IF(F3176&lt;=12,"0-12 months",IF(F3176&lt;=24,"13-24 months",IF(F3176&lt;=48,"25-48 months","49-72 months")))</f>
        <v>49-72 months</v>
      </c>
      <c r="Y3176" s="15" t="str">
        <f aca="false">IF(C3176=1,"Yes","No")</f>
        <v>No</v>
      </c>
      <c r="Z3176" s="15" t="n">
        <f aca="false">COUNTIF(J3176:O3176,"Yes")</f>
        <v>2</v>
      </c>
      <c r="AA3176" s="18" t="n">
        <f aca="false">S3176*W3176</f>
        <v>0</v>
      </c>
      <c r="AB3176" s="15" t="n">
        <f aca="false">(P3176="Month-to-month")+(I3176="Fiber optic")+(R3176="Electronic check")+(F3176&lt;=12)+(M3176="No")+(J3176="No")</f>
        <v>2</v>
      </c>
      <c r="AC3176" s="15" t="str">
        <f aca="false">IF(AB3176&gt;=5,"High",IF(AB3176&gt;=3,"Medium","Low"))</f>
        <v>Low</v>
      </c>
    </row>
    <row r="3177" customFormat="false" ht="15" hidden="false" customHeight="false" outlineLevel="0" collapsed="false">
      <c r="A3177" s="15" t="s">
        <v>3274</v>
      </c>
      <c r="B3177" s="15" t="s">
        <v>98</v>
      </c>
      <c r="C3177" s="15" t="n">
        <v>1</v>
      </c>
      <c r="D3177" s="15" t="s">
        <v>26</v>
      </c>
      <c r="E3177" s="15" t="s">
        <v>24</v>
      </c>
      <c r="F3177" s="15" t="n">
        <v>17</v>
      </c>
      <c r="G3177" s="15" t="s">
        <v>26</v>
      </c>
      <c r="H3177" s="15" t="s">
        <v>24</v>
      </c>
      <c r="I3177" s="15" t="s">
        <v>102</v>
      </c>
      <c r="J3177" s="15" t="s">
        <v>24</v>
      </c>
      <c r="K3177" s="15" t="s">
        <v>24</v>
      </c>
      <c r="L3177" s="15" t="s">
        <v>24</v>
      </c>
      <c r="M3177" s="15" t="s">
        <v>24</v>
      </c>
      <c r="N3177" s="15" t="s">
        <v>24</v>
      </c>
      <c r="O3177" s="15" t="s">
        <v>26</v>
      </c>
      <c r="P3177" s="15" t="s">
        <v>25</v>
      </c>
      <c r="Q3177" s="15" t="s">
        <v>24</v>
      </c>
      <c r="R3177" s="15" t="s">
        <v>19</v>
      </c>
      <c r="S3177" s="18" t="n">
        <v>81.5</v>
      </c>
      <c r="T3177" s="15" t="n">
        <v>1329.2</v>
      </c>
      <c r="U3177" s="15" t="s">
        <v>26</v>
      </c>
      <c r="V3177" s="18" t="n">
        <f aca="false">IF(ISNUMBER(T3177),T3177,0)</f>
        <v>1329.2</v>
      </c>
      <c r="W3177" s="15" t="n">
        <f aca="false">IF(U3177="Yes",1,0)</f>
        <v>1</v>
      </c>
      <c r="X3177" s="15" t="str">
        <f aca="false">IF(F3177&lt;=12,"0-12 months",IF(F3177&lt;=24,"13-24 months",IF(F3177&lt;=48,"25-48 months","49-72 months")))</f>
        <v>13-24 months</v>
      </c>
      <c r="Y3177" s="15" t="str">
        <f aca="false">IF(C3177=1,"Yes","No")</f>
        <v>Yes</v>
      </c>
      <c r="Z3177" s="15" t="n">
        <f aca="false">COUNTIF(J3177:O3177,"Yes")</f>
        <v>1</v>
      </c>
      <c r="AA3177" s="18" t="n">
        <f aca="false">S3177*W3177</f>
        <v>81.5</v>
      </c>
      <c r="AB3177" s="15" t="n">
        <f aca="false">(P3177="Month-to-month")+(I3177="Fiber optic")+(R3177="Electronic check")+(F3177&lt;=12)+(M3177="No")+(J3177="No")</f>
        <v>4</v>
      </c>
      <c r="AC3177" s="15" t="str">
        <f aca="false">IF(AB3177&gt;=5,"High",IF(AB3177&gt;=3,"Medium","Low"))</f>
        <v>Medium</v>
      </c>
    </row>
    <row r="3178" customFormat="false" ht="15" hidden="false" customHeight="false" outlineLevel="0" collapsed="false">
      <c r="A3178" s="15" t="s">
        <v>3275</v>
      </c>
      <c r="B3178" s="15" t="s">
        <v>94</v>
      </c>
      <c r="C3178" s="15" t="n">
        <v>0</v>
      </c>
      <c r="D3178" s="15" t="s">
        <v>26</v>
      </c>
      <c r="E3178" s="15" t="s">
        <v>24</v>
      </c>
      <c r="F3178" s="15" t="n">
        <v>51</v>
      </c>
      <c r="G3178" s="15" t="s">
        <v>26</v>
      </c>
      <c r="H3178" s="15" t="s">
        <v>26</v>
      </c>
      <c r="I3178" s="15" t="s">
        <v>24</v>
      </c>
      <c r="J3178" s="15" t="s">
        <v>28</v>
      </c>
      <c r="K3178" s="15" t="s">
        <v>28</v>
      </c>
      <c r="L3178" s="15" t="s">
        <v>28</v>
      </c>
      <c r="M3178" s="15" t="s">
        <v>28</v>
      </c>
      <c r="N3178" s="15" t="s">
        <v>28</v>
      </c>
      <c r="O3178" s="15" t="s">
        <v>28</v>
      </c>
      <c r="P3178" s="15" t="s">
        <v>29</v>
      </c>
      <c r="Q3178" s="15" t="s">
        <v>24</v>
      </c>
      <c r="R3178" s="15" t="s">
        <v>17</v>
      </c>
      <c r="S3178" s="18" t="n">
        <v>25.5</v>
      </c>
      <c r="T3178" s="15" t="n">
        <v>1281.25</v>
      </c>
      <c r="U3178" s="15" t="s">
        <v>24</v>
      </c>
      <c r="V3178" s="18" t="n">
        <f aca="false">IF(ISNUMBER(T3178),T3178,0)</f>
        <v>1281.25</v>
      </c>
      <c r="W3178" s="15" t="n">
        <f aca="false">IF(U3178="Yes",1,0)</f>
        <v>0</v>
      </c>
      <c r="X3178" s="15" t="str">
        <f aca="false">IF(F3178&lt;=12,"0-12 months",IF(F3178&lt;=24,"13-24 months",IF(F3178&lt;=48,"25-48 months","49-72 months")))</f>
        <v>49-72 months</v>
      </c>
      <c r="Y3178" s="15" t="str">
        <f aca="false">IF(C3178=1,"Yes","No")</f>
        <v>No</v>
      </c>
      <c r="Z3178" s="15" t="n">
        <f aca="false">COUNTIF(J3178:O3178,"Yes")</f>
        <v>0</v>
      </c>
      <c r="AA3178" s="18" t="n">
        <f aca="false">S3178*W3178</f>
        <v>0</v>
      </c>
      <c r="AB3178" s="15" t="n">
        <f aca="false">(P3178="Month-to-month")+(I3178="Fiber optic")+(R3178="Electronic check")+(F3178&lt;=12)+(M3178="No")+(J3178="No")</f>
        <v>0</v>
      </c>
      <c r="AC3178" s="15" t="str">
        <f aca="false">IF(AB3178&gt;=5,"High",IF(AB3178&gt;=3,"Medium","Low"))</f>
        <v>Low</v>
      </c>
    </row>
    <row r="3179" customFormat="false" ht="15" hidden="false" customHeight="false" outlineLevel="0" collapsed="false">
      <c r="A3179" s="15" t="s">
        <v>3276</v>
      </c>
      <c r="B3179" s="15" t="s">
        <v>98</v>
      </c>
      <c r="C3179" s="15" t="n">
        <v>0</v>
      </c>
      <c r="D3179" s="15" t="s">
        <v>26</v>
      </c>
      <c r="E3179" s="15" t="s">
        <v>26</v>
      </c>
      <c r="F3179" s="15" t="n">
        <v>72</v>
      </c>
      <c r="G3179" s="15" t="s">
        <v>24</v>
      </c>
      <c r="H3179" s="15" t="s">
        <v>95</v>
      </c>
      <c r="I3179" s="15" t="s">
        <v>96</v>
      </c>
      <c r="J3179" s="15" t="s">
        <v>26</v>
      </c>
      <c r="K3179" s="15" t="s">
        <v>24</v>
      </c>
      <c r="L3179" s="15" t="s">
        <v>26</v>
      </c>
      <c r="M3179" s="15" t="s">
        <v>26</v>
      </c>
      <c r="N3179" s="15" t="s">
        <v>26</v>
      </c>
      <c r="O3179" s="15" t="s">
        <v>24</v>
      </c>
      <c r="P3179" s="15" t="s">
        <v>29</v>
      </c>
      <c r="Q3179" s="15" t="s">
        <v>24</v>
      </c>
      <c r="R3179" s="15" t="s">
        <v>17</v>
      </c>
      <c r="S3179" s="18" t="n">
        <v>48.9</v>
      </c>
      <c r="T3179" s="15" t="n">
        <v>3527</v>
      </c>
      <c r="U3179" s="15" t="s">
        <v>24</v>
      </c>
      <c r="V3179" s="18" t="n">
        <f aca="false">IF(ISNUMBER(T3179),T3179,0)</f>
        <v>3527</v>
      </c>
      <c r="W3179" s="15" t="n">
        <f aca="false">IF(U3179="Yes",1,0)</f>
        <v>0</v>
      </c>
      <c r="X3179" s="15" t="str">
        <f aca="false">IF(F3179&lt;=12,"0-12 months",IF(F3179&lt;=24,"13-24 months",IF(F3179&lt;=48,"25-48 months","49-72 months")))</f>
        <v>49-72 months</v>
      </c>
      <c r="Y3179" s="15" t="str">
        <f aca="false">IF(C3179=1,"Yes","No")</f>
        <v>No</v>
      </c>
      <c r="Z3179" s="15" t="n">
        <f aca="false">COUNTIF(J3179:O3179,"Yes")</f>
        <v>4</v>
      </c>
      <c r="AA3179" s="18" t="n">
        <f aca="false">S3179*W3179</f>
        <v>0</v>
      </c>
      <c r="AB3179" s="15" t="n">
        <f aca="false">(P3179="Month-to-month")+(I3179="Fiber optic")+(R3179="Electronic check")+(F3179&lt;=12)+(M3179="No")+(J3179="No")</f>
        <v>0</v>
      </c>
      <c r="AC3179" s="15" t="str">
        <f aca="false">IF(AB3179&gt;=5,"High",IF(AB3179&gt;=3,"Medium","Low"))</f>
        <v>Low</v>
      </c>
    </row>
    <row r="3180" customFormat="false" ht="15" hidden="false" customHeight="false" outlineLevel="0" collapsed="false">
      <c r="A3180" s="15" t="s">
        <v>3277</v>
      </c>
      <c r="B3180" s="15" t="s">
        <v>98</v>
      </c>
      <c r="C3180" s="15" t="n">
        <v>0</v>
      </c>
      <c r="D3180" s="15" t="s">
        <v>26</v>
      </c>
      <c r="E3180" s="15" t="s">
        <v>24</v>
      </c>
      <c r="F3180" s="15" t="n">
        <v>52</v>
      </c>
      <c r="G3180" s="15" t="s">
        <v>26</v>
      </c>
      <c r="H3180" s="15" t="s">
        <v>24</v>
      </c>
      <c r="I3180" s="15" t="s">
        <v>102</v>
      </c>
      <c r="J3180" s="15" t="s">
        <v>26</v>
      </c>
      <c r="K3180" s="15" t="s">
        <v>24</v>
      </c>
      <c r="L3180" s="15" t="s">
        <v>24</v>
      </c>
      <c r="M3180" s="15" t="s">
        <v>24</v>
      </c>
      <c r="N3180" s="15" t="s">
        <v>26</v>
      </c>
      <c r="O3180" s="15" t="s">
        <v>24</v>
      </c>
      <c r="P3180" s="15" t="s">
        <v>25</v>
      </c>
      <c r="Q3180" s="15" t="s">
        <v>24</v>
      </c>
      <c r="R3180" s="15" t="s">
        <v>15</v>
      </c>
      <c r="S3180" s="18" t="n">
        <v>84.1</v>
      </c>
      <c r="T3180" s="15" t="n">
        <v>4348.65</v>
      </c>
      <c r="U3180" s="15" t="s">
        <v>26</v>
      </c>
      <c r="V3180" s="18" t="n">
        <f aca="false">IF(ISNUMBER(T3180),T3180,0)</f>
        <v>4348.65</v>
      </c>
      <c r="W3180" s="15" t="n">
        <f aca="false">IF(U3180="Yes",1,0)</f>
        <v>1</v>
      </c>
      <c r="X3180" s="15" t="str">
        <f aca="false">IF(F3180&lt;=12,"0-12 months",IF(F3180&lt;=24,"13-24 months",IF(F3180&lt;=48,"25-48 months","49-72 months")))</f>
        <v>49-72 months</v>
      </c>
      <c r="Y3180" s="15" t="str">
        <f aca="false">IF(C3180=1,"Yes","No")</f>
        <v>No</v>
      </c>
      <c r="Z3180" s="15" t="n">
        <f aca="false">COUNTIF(J3180:O3180,"Yes")</f>
        <v>2</v>
      </c>
      <c r="AA3180" s="18" t="n">
        <f aca="false">S3180*W3180</f>
        <v>84.1</v>
      </c>
      <c r="AB3180" s="15" t="n">
        <f aca="false">(P3180="Month-to-month")+(I3180="Fiber optic")+(R3180="Electronic check")+(F3180&lt;=12)+(M3180="No")+(J3180="No")</f>
        <v>4</v>
      </c>
      <c r="AC3180" s="15" t="str">
        <f aca="false">IF(AB3180&gt;=5,"High",IF(AB3180&gt;=3,"Medium","Low"))</f>
        <v>Medium</v>
      </c>
    </row>
    <row r="3181" customFormat="false" ht="15" hidden="false" customHeight="false" outlineLevel="0" collapsed="false">
      <c r="A3181" s="15" t="s">
        <v>3278</v>
      </c>
      <c r="B3181" s="15" t="s">
        <v>94</v>
      </c>
      <c r="C3181" s="15" t="n">
        <v>0</v>
      </c>
      <c r="D3181" s="15" t="s">
        <v>24</v>
      </c>
      <c r="E3181" s="15" t="s">
        <v>24</v>
      </c>
      <c r="F3181" s="15" t="n">
        <v>27</v>
      </c>
      <c r="G3181" s="15" t="s">
        <v>26</v>
      </c>
      <c r="H3181" s="15" t="s">
        <v>24</v>
      </c>
      <c r="I3181" s="15" t="s">
        <v>24</v>
      </c>
      <c r="J3181" s="15" t="s">
        <v>28</v>
      </c>
      <c r="K3181" s="15" t="s">
        <v>28</v>
      </c>
      <c r="L3181" s="15" t="s">
        <v>28</v>
      </c>
      <c r="M3181" s="15" t="s">
        <v>28</v>
      </c>
      <c r="N3181" s="15" t="s">
        <v>28</v>
      </c>
      <c r="O3181" s="15" t="s">
        <v>28</v>
      </c>
      <c r="P3181" s="15" t="s">
        <v>29</v>
      </c>
      <c r="Q3181" s="15" t="s">
        <v>26</v>
      </c>
      <c r="R3181" s="15" t="s">
        <v>17</v>
      </c>
      <c r="S3181" s="18" t="n">
        <v>19.6</v>
      </c>
      <c r="T3181" s="15" t="n">
        <v>561.15</v>
      </c>
      <c r="U3181" s="15" t="s">
        <v>24</v>
      </c>
      <c r="V3181" s="18" t="n">
        <f aca="false">IF(ISNUMBER(T3181),T3181,0)</f>
        <v>561.15</v>
      </c>
      <c r="W3181" s="15" t="n">
        <f aca="false">IF(U3181="Yes",1,0)</f>
        <v>0</v>
      </c>
      <c r="X3181" s="15" t="str">
        <f aca="false">IF(F3181&lt;=12,"0-12 months",IF(F3181&lt;=24,"13-24 months",IF(F3181&lt;=48,"25-48 months","49-72 months")))</f>
        <v>25-48 months</v>
      </c>
      <c r="Y3181" s="15" t="str">
        <f aca="false">IF(C3181=1,"Yes","No")</f>
        <v>No</v>
      </c>
      <c r="Z3181" s="15" t="n">
        <f aca="false">COUNTIF(J3181:O3181,"Yes")</f>
        <v>0</v>
      </c>
      <c r="AA3181" s="18" t="n">
        <f aca="false">S3181*W3181</f>
        <v>0</v>
      </c>
      <c r="AB3181" s="15" t="n">
        <f aca="false">(P3181="Month-to-month")+(I3181="Fiber optic")+(R3181="Electronic check")+(F3181&lt;=12)+(M3181="No")+(J3181="No")</f>
        <v>0</v>
      </c>
      <c r="AC3181" s="15" t="str">
        <f aca="false">IF(AB3181&gt;=5,"High",IF(AB3181&gt;=3,"Medium","Low"))</f>
        <v>Low</v>
      </c>
    </row>
    <row r="3182" customFormat="false" ht="15" hidden="false" customHeight="false" outlineLevel="0" collapsed="false">
      <c r="A3182" s="15" t="s">
        <v>3279</v>
      </c>
      <c r="B3182" s="15" t="s">
        <v>94</v>
      </c>
      <c r="C3182" s="15" t="n">
        <v>0</v>
      </c>
      <c r="D3182" s="15" t="s">
        <v>24</v>
      </c>
      <c r="E3182" s="15" t="s">
        <v>24</v>
      </c>
      <c r="F3182" s="15" t="n">
        <v>3</v>
      </c>
      <c r="G3182" s="15" t="s">
        <v>26</v>
      </c>
      <c r="H3182" s="15" t="s">
        <v>24</v>
      </c>
      <c r="I3182" s="15" t="s">
        <v>24</v>
      </c>
      <c r="J3182" s="15" t="s">
        <v>28</v>
      </c>
      <c r="K3182" s="15" t="s">
        <v>28</v>
      </c>
      <c r="L3182" s="15" t="s">
        <v>28</v>
      </c>
      <c r="M3182" s="15" t="s">
        <v>28</v>
      </c>
      <c r="N3182" s="15" t="s">
        <v>28</v>
      </c>
      <c r="O3182" s="15" t="s">
        <v>28</v>
      </c>
      <c r="P3182" s="15" t="s">
        <v>25</v>
      </c>
      <c r="Q3182" s="15" t="s">
        <v>24</v>
      </c>
      <c r="R3182" s="15" t="s">
        <v>17</v>
      </c>
      <c r="S3182" s="18" t="n">
        <v>20</v>
      </c>
      <c r="T3182" s="15" t="n">
        <v>63.6</v>
      </c>
      <c r="U3182" s="15" t="s">
        <v>24</v>
      </c>
      <c r="V3182" s="18" t="n">
        <f aca="false">IF(ISNUMBER(T3182),T3182,0)</f>
        <v>63.6</v>
      </c>
      <c r="W3182" s="15" t="n">
        <f aca="false">IF(U3182="Yes",1,0)</f>
        <v>0</v>
      </c>
      <c r="X3182" s="15" t="str">
        <f aca="false">IF(F3182&lt;=12,"0-12 months",IF(F3182&lt;=24,"13-24 months",IF(F3182&lt;=48,"25-48 months","49-72 months")))</f>
        <v>0-12 months</v>
      </c>
      <c r="Y3182" s="15" t="str">
        <f aca="false">IF(C3182=1,"Yes","No")</f>
        <v>No</v>
      </c>
      <c r="Z3182" s="15" t="n">
        <f aca="false">COUNTIF(J3182:O3182,"Yes")</f>
        <v>0</v>
      </c>
      <c r="AA3182" s="18" t="n">
        <f aca="false">S3182*W3182</f>
        <v>0</v>
      </c>
      <c r="AB3182" s="15" t="n">
        <f aca="false">(P3182="Month-to-month")+(I3182="Fiber optic")+(R3182="Electronic check")+(F3182&lt;=12)+(M3182="No")+(J3182="No")</f>
        <v>2</v>
      </c>
      <c r="AC3182" s="15" t="str">
        <f aca="false">IF(AB3182&gt;=5,"High",IF(AB3182&gt;=3,"Medium","Low"))</f>
        <v>Low</v>
      </c>
    </row>
    <row r="3183" customFormat="false" ht="15" hidden="false" customHeight="false" outlineLevel="0" collapsed="false">
      <c r="A3183" s="15" t="s">
        <v>3280</v>
      </c>
      <c r="B3183" s="15" t="s">
        <v>94</v>
      </c>
      <c r="C3183" s="15" t="n">
        <v>0</v>
      </c>
      <c r="D3183" s="15" t="s">
        <v>26</v>
      </c>
      <c r="E3183" s="15" t="s">
        <v>24</v>
      </c>
      <c r="F3183" s="15" t="n">
        <v>64</v>
      </c>
      <c r="G3183" s="15" t="s">
        <v>26</v>
      </c>
      <c r="H3183" s="15" t="s">
        <v>26</v>
      </c>
      <c r="I3183" s="15" t="s">
        <v>96</v>
      </c>
      <c r="J3183" s="15" t="s">
        <v>26</v>
      </c>
      <c r="K3183" s="15" t="s">
        <v>26</v>
      </c>
      <c r="L3183" s="15" t="s">
        <v>26</v>
      </c>
      <c r="M3183" s="15" t="s">
        <v>26</v>
      </c>
      <c r="N3183" s="15" t="s">
        <v>24</v>
      </c>
      <c r="O3183" s="15" t="s">
        <v>26</v>
      </c>
      <c r="P3183" s="15" t="s">
        <v>29</v>
      </c>
      <c r="Q3183" s="15" t="s">
        <v>26</v>
      </c>
      <c r="R3183" s="15" t="s">
        <v>17</v>
      </c>
      <c r="S3183" s="18" t="n">
        <v>81.3</v>
      </c>
      <c r="T3183" s="15" t="n">
        <v>5129.3</v>
      </c>
      <c r="U3183" s="15" t="s">
        <v>24</v>
      </c>
      <c r="V3183" s="18" t="n">
        <f aca="false">IF(ISNUMBER(T3183),T3183,0)</f>
        <v>5129.3</v>
      </c>
      <c r="W3183" s="15" t="n">
        <f aca="false">IF(U3183="Yes",1,0)</f>
        <v>0</v>
      </c>
      <c r="X3183" s="15" t="str">
        <f aca="false">IF(F3183&lt;=12,"0-12 months",IF(F3183&lt;=24,"13-24 months",IF(F3183&lt;=48,"25-48 months","49-72 months")))</f>
        <v>49-72 months</v>
      </c>
      <c r="Y3183" s="15" t="str">
        <f aca="false">IF(C3183=1,"Yes","No")</f>
        <v>No</v>
      </c>
      <c r="Z3183" s="15" t="n">
        <f aca="false">COUNTIF(J3183:O3183,"Yes")</f>
        <v>5</v>
      </c>
      <c r="AA3183" s="18" t="n">
        <f aca="false">S3183*W3183</f>
        <v>0</v>
      </c>
      <c r="AB3183" s="15" t="n">
        <f aca="false">(P3183="Month-to-month")+(I3183="Fiber optic")+(R3183="Electronic check")+(F3183&lt;=12)+(M3183="No")+(J3183="No")</f>
        <v>0</v>
      </c>
      <c r="AC3183" s="15" t="str">
        <f aca="false">IF(AB3183&gt;=5,"High",IF(AB3183&gt;=3,"Medium","Low"))</f>
        <v>Low</v>
      </c>
    </row>
    <row r="3184" customFormat="false" ht="15" hidden="false" customHeight="false" outlineLevel="0" collapsed="false">
      <c r="A3184" s="15" t="s">
        <v>3281</v>
      </c>
      <c r="B3184" s="15" t="s">
        <v>94</v>
      </c>
      <c r="C3184" s="15" t="n">
        <v>0</v>
      </c>
      <c r="D3184" s="15" t="s">
        <v>26</v>
      </c>
      <c r="E3184" s="15" t="s">
        <v>24</v>
      </c>
      <c r="F3184" s="15" t="n">
        <v>45</v>
      </c>
      <c r="G3184" s="15" t="s">
        <v>26</v>
      </c>
      <c r="H3184" s="15" t="s">
        <v>24</v>
      </c>
      <c r="I3184" s="15" t="s">
        <v>102</v>
      </c>
      <c r="J3184" s="15" t="s">
        <v>24</v>
      </c>
      <c r="K3184" s="15" t="s">
        <v>24</v>
      </c>
      <c r="L3184" s="15" t="s">
        <v>24</v>
      </c>
      <c r="M3184" s="15" t="s">
        <v>26</v>
      </c>
      <c r="N3184" s="15" t="s">
        <v>26</v>
      </c>
      <c r="O3184" s="15" t="s">
        <v>26</v>
      </c>
      <c r="P3184" s="15" t="s">
        <v>29</v>
      </c>
      <c r="Q3184" s="15" t="s">
        <v>26</v>
      </c>
      <c r="R3184" s="15" t="s">
        <v>21</v>
      </c>
      <c r="S3184" s="18" t="n">
        <v>95.2</v>
      </c>
      <c r="T3184" s="15" t="n">
        <v>4285.8</v>
      </c>
      <c r="U3184" s="15" t="s">
        <v>24</v>
      </c>
      <c r="V3184" s="18" t="n">
        <f aca="false">IF(ISNUMBER(T3184),T3184,0)</f>
        <v>4285.8</v>
      </c>
      <c r="W3184" s="15" t="n">
        <f aca="false">IF(U3184="Yes",1,0)</f>
        <v>0</v>
      </c>
      <c r="X3184" s="15" t="str">
        <f aca="false">IF(F3184&lt;=12,"0-12 months",IF(F3184&lt;=24,"13-24 months",IF(F3184&lt;=48,"25-48 months","49-72 months")))</f>
        <v>25-48 months</v>
      </c>
      <c r="Y3184" s="15" t="str">
        <f aca="false">IF(C3184=1,"Yes","No")</f>
        <v>No</v>
      </c>
      <c r="Z3184" s="15" t="n">
        <f aca="false">COUNTIF(J3184:O3184,"Yes")</f>
        <v>3</v>
      </c>
      <c r="AA3184" s="18" t="n">
        <f aca="false">S3184*W3184</f>
        <v>0</v>
      </c>
      <c r="AB3184" s="15" t="n">
        <f aca="false">(P3184="Month-to-month")+(I3184="Fiber optic")+(R3184="Electronic check")+(F3184&lt;=12)+(M3184="No")+(J3184="No")</f>
        <v>2</v>
      </c>
      <c r="AC3184" s="15" t="str">
        <f aca="false">IF(AB3184&gt;=5,"High",IF(AB3184&gt;=3,"Medium","Low"))</f>
        <v>Low</v>
      </c>
    </row>
    <row r="3185" customFormat="false" ht="15" hidden="false" customHeight="false" outlineLevel="0" collapsed="false">
      <c r="A3185" s="15" t="s">
        <v>3282</v>
      </c>
      <c r="B3185" s="15" t="s">
        <v>98</v>
      </c>
      <c r="C3185" s="15" t="n">
        <v>1</v>
      </c>
      <c r="D3185" s="15" t="s">
        <v>26</v>
      </c>
      <c r="E3185" s="15" t="s">
        <v>24</v>
      </c>
      <c r="F3185" s="15" t="n">
        <v>3</v>
      </c>
      <c r="G3185" s="15" t="s">
        <v>24</v>
      </c>
      <c r="H3185" s="15" t="s">
        <v>95</v>
      </c>
      <c r="I3185" s="15" t="s">
        <v>96</v>
      </c>
      <c r="J3185" s="15" t="s">
        <v>24</v>
      </c>
      <c r="K3185" s="15" t="s">
        <v>24</v>
      </c>
      <c r="L3185" s="15" t="s">
        <v>24</v>
      </c>
      <c r="M3185" s="15" t="s">
        <v>24</v>
      </c>
      <c r="N3185" s="15" t="s">
        <v>26</v>
      </c>
      <c r="O3185" s="15" t="s">
        <v>24</v>
      </c>
      <c r="P3185" s="15" t="s">
        <v>25</v>
      </c>
      <c r="Q3185" s="15" t="s">
        <v>26</v>
      </c>
      <c r="R3185" s="15" t="s">
        <v>17</v>
      </c>
      <c r="S3185" s="18" t="n">
        <v>36.45</v>
      </c>
      <c r="T3185" s="15" t="n">
        <v>93.7</v>
      </c>
      <c r="U3185" s="15" t="s">
        <v>26</v>
      </c>
      <c r="V3185" s="18" t="n">
        <f aca="false">IF(ISNUMBER(T3185),T3185,0)</f>
        <v>93.7</v>
      </c>
      <c r="W3185" s="15" t="n">
        <f aca="false">IF(U3185="Yes",1,0)</f>
        <v>1</v>
      </c>
      <c r="X3185" s="15" t="str">
        <f aca="false">IF(F3185&lt;=12,"0-12 months",IF(F3185&lt;=24,"13-24 months",IF(F3185&lt;=48,"25-48 months","49-72 months")))</f>
        <v>0-12 months</v>
      </c>
      <c r="Y3185" s="15" t="str">
        <f aca="false">IF(C3185=1,"Yes","No")</f>
        <v>Yes</v>
      </c>
      <c r="Z3185" s="15" t="n">
        <f aca="false">COUNTIF(J3185:O3185,"Yes")</f>
        <v>1</v>
      </c>
      <c r="AA3185" s="18" t="n">
        <f aca="false">S3185*W3185</f>
        <v>36.45</v>
      </c>
      <c r="AB3185" s="15" t="n">
        <f aca="false">(P3185="Month-to-month")+(I3185="Fiber optic")+(R3185="Electronic check")+(F3185&lt;=12)+(M3185="No")+(J3185="No")</f>
        <v>4</v>
      </c>
      <c r="AC3185" s="15" t="str">
        <f aca="false">IF(AB3185&gt;=5,"High",IF(AB3185&gt;=3,"Medium","Low"))</f>
        <v>Medium</v>
      </c>
    </row>
    <row r="3186" customFormat="false" ht="15" hidden="false" customHeight="false" outlineLevel="0" collapsed="false">
      <c r="A3186" s="15" t="s">
        <v>3283</v>
      </c>
      <c r="B3186" s="15" t="s">
        <v>94</v>
      </c>
      <c r="C3186" s="15" t="n">
        <v>0</v>
      </c>
      <c r="D3186" s="15" t="s">
        <v>26</v>
      </c>
      <c r="E3186" s="15" t="s">
        <v>24</v>
      </c>
      <c r="F3186" s="15" t="n">
        <v>71</v>
      </c>
      <c r="G3186" s="15" t="s">
        <v>26</v>
      </c>
      <c r="H3186" s="15" t="s">
        <v>26</v>
      </c>
      <c r="I3186" s="15" t="s">
        <v>96</v>
      </c>
      <c r="J3186" s="15" t="s">
        <v>24</v>
      </c>
      <c r="K3186" s="15" t="s">
        <v>26</v>
      </c>
      <c r="L3186" s="15" t="s">
        <v>26</v>
      </c>
      <c r="M3186" s="15" t="s">
        <v>26</v>
      </c>
      <c r="N3186" s="15" t="s">
        <v>26</v>
      </c>
      <c r="O3186" s="15" t="s">
        <v>26</v>
      </c>
      <c r="P3186" s="15" t="s">
        <v>29</v>
      </c>
      <c r="Q3186" s="15" t="s">
        <v>26</v>
      </c>
      <c r="R3186" s="15" t="s">
        <v>21</v>
      </c>
      <c r="S3186" s="18" t="n">
        <v>83.3</v>
      </c>
      <c r="T3186" s="15" t="n">
        <v>5894.5</v>
      </c>
      <c r="U3186" s="15" t="s">
        <v>24</v>
      </c>
      <c r="V3186" s="18" t="n">
        <f aca="false">IF(ISNUMBER(T3186),T3186,0)</f>
        <v>5894.5</v>
      </c>
      <c r="W3186" s="15" t="n">
        <f aca="false">IF(U3186="Yes",1,0)</f>
        <v>0</v>
      </c>
      <c r="X3186" s="15" t="str">
        <f aca="false">IF(F3186&lt;=12,"0-12 months",IF(F3186&lt;=24,"13-24 months",IF(F3186&lt;=48,"25-48 months","49-72 months")))</f>
        <v>49-72 months</v>
      </c>
      <c r="Y3186" s="15" t="str">
        <f aca="false">IF(C3186=1,"Yes","No")</f>
        <v>No</v>
      </c>
      <c r="Z3186" s="15" t="n">
        <f aca="false">COUNTIF(J3186:O3186,"Yes")</f>
        <v>5</v>
      </c>
      <c r="AA3186" s="18" t="n">
        <f aca="false">S3186*W3186</f>
        <v>0</v>
      </c>
      <c r="AB3186" s="15" t="n">
        <f aca="false">(P3186="Month-to-month")+(I3186="Fiber optic")+(R3186="Electronic check")+(F3186&lt;=12)+(M3186="No")+(J3186="No")</f>
        <v>1</v>
      </c>
      <c r="AC3186" s="15" t="str">
        <f aca="false">IF(AB3186&gt;=5,"High",IF(AB3186&gt;=3,"Medium","Low"))</f>
        <v>Low</v>
      </c>
    </row>
    <row r="3187" customFormat="false" ht="15" hidden="false" customHeight="false" outlineLevel="0" collapsed="false">
      <c r="A3187" s="15" t="s">
        <v>3284</v>
      </c>
      <c r="B3187" s="15" t="s">
        <v>94</v>
      </c>
      <c r="C3187" s="15" t="n">
        <v>1</v>
      </c>
      <c r="D3187" s="15" t="s">
        <v>24</v>
      </c>
      <c r="E3187" s="15" t="s">
        <v>24</v>
      </c>
      <c r="F3187" s="15" t="n">
        <v>1</v>
      </c>
      <c r="G3187" s="15" t="s">
        <v>24</v>
      </c>
      <c r="H3187" s="15" t="s">
        <v>95</v>
      </c>
      <c r="I3187" s="15" t="s">
        <v>96</v>
      </c>
      <c r="J3187" s="15" t="s">
        <v>24</v>
      </c>
      <c r="K3187" s="15" t="s">
        <v>24</v>
      </c>
      <c r="L3187" s="15" t="s">
        <v>24</v>
      </c>
      <c r="M3187" s="15" t="s">
        <v>24</v>
      </c>
      <c r="N3187" s="15" t="s">
        <v>24</v>
      </c>
      <c r="O3187" s="15" t="s">
        <v>24</v>
      </c>
      <c r="P3187" s="15" t="s">
        <v>25</v>
      </c>
      <c r="Q3187" s="15" t="s">
        <v>24</v>
      </c>
      <c r="R3187" s="15" t="s">
        <v>17</v>
      </c>
      <c r="S3187" s="18" t="n">
        <v>25.05</v>
      </c>
      <c r="T3187" s="15" t="n">
        <v>25.05</v>
      </c>
      <c r="U3187" s="15" t="s">
        <v>26</v>
      </c>
      <c r="V3187" s="18" t="n">
        <f aca="false">IF(ISNUMBER(T3187),T3187,0)</f>
        <v>25.05</v>
      </c>
      <c r="W3187" s="15" t="n">
        <f aca="false">IF(U3187="Yes",1,0)</f>
        <v>1</v>
      </c>
      <c r="X3187" s="15" t="str">
        <f aca="false">IF(F3187&lt;=12,"0-12 months",IF(F3187&lt;=24,"13-24 months",IF(F3187&lt;=48,"25-48 months","49-72 months")))</f>
        <v>0-12 months</v>
      </c>
      <c r="Y3187" s="15" t="str">
        <f aca="false">IF(C3187=1,"Yes","No")</f>
        <v>Yes</v>
      </c>
      <c r="Z3187" s="15" t="n">
        <f aca="false">COUNTIF(J3187:O3187,"Yes")</f>
        <v>0</v>
      </c>
      <c r="AA3187" s="18" t="n">
        <f aca="false">S3187*W3187</f>
        <v>25.05</v>
      </c>
      <c r="AB3187" s="15" t="n">
        <f aca="false">(P3187="Month-to-month")+(I3187="Fiber optic")+(R3187="Electronic check")+(F3187&lt;=12)+(M3187="No")+(J3187="No")</f>
        <v>4</v>
      </c>
      <c r="AC3187" s="15" t="str">
        <f aca="false">IF(AB3187&gt;=5,"High",IF(AB3187&gt;=3,"Medium","Low"))</f>
        <v>Medium</v>
      </c>
    </row>
    <row r="3188" customFormat="false" ht="15" hidden="false" customHeight="false" outlineLevel="0" collapsed="false">
      <c r="A3188" s="15" t="s">
        <v>3285</v>
      </c>
      <c r="B3188" s="15" t="s">
        <v>94</v>
      </c>
      <c r="C3188" s="15" t="n">
        <v>0</v>
      </c>
      <c r="D3188" s="15" t="s">
        <v>26</v>
      </c>
      <c r="E3188" s="15" t="s">
        <v>26</v>
      </c>
      <c r="F3188" s="15" t="n">
        <v>58</v>
      </c>
      <c r="G3188" s="15" t="s">
        <v>26</v>
      </c>
      <c r="H3188" s="15" t="s">
        <v>24</v>
      </c>
      <c r="I3188" s="15" t="s">
        <v>24</v>
      </c>
      <c r="J3188" s="15" t="s">
        <v>28</v>
      </c>
      <c r="K3188" s="15" t="s">
        <v>28</v>
      </c>
      <c r="L3188" s="15" t="s">
        <v>28</v>
      </c>
      <c r="M3188" s="15" t="s">
        <v>28</v>
      </c>
      <c r="N3188" s="15" t="s">
        <v>28</v>
      </c>
      <c r="O3188" s="15" t="s">
        <v>28</v>
      </c>
      <c r="P3188" s="15" t="s">
        <v>29</v>
      </c>
      <c r="Q3188" s="15" t="s">
        <v>24</v>
      </c>
      <c r="R3188" s="15" t="s">
        <v>21</v>
      </c>
      <c r="S3188" s="18" t="n">
        <v>20.3</v>
      </c>
      <c r="T3188" s="15" t="n">
        <v>1160.75</v>
      </c>
      <c r="U3188" s="15" t="s">
        <v>24</v>
      </c>
      <c r="V3188" s="18" t="n">
        <f aca="false">IF(ISNUMBER(T3188),T3188,0)</f>
        <v>1160.75</v>
      </c>
      <c r="W3188" s="15" t="n">
        <f aca="false">IF(U3188="Yes",1,0)</f>
        <v>0</v>
      </c>
      <c r="X3188" s="15" t="str">
        <f aca="false">IF(F3188&lt;=12,"0-12 months",IF(F3188&lt;=24,"13-24 months",IF(F3188&lt;=48,"25-48 months","49-72 months")))</f>
        <v>49-72 months</v>
      </c>
      <c r="Y3188" s="15" t="str">
        <f aca="false">IF(C3188=1,"Yes","No")</f>
        <v>No</v>
      </c>
      <c r="Z3188" s="15" t="n">
        <f aca="false">COUNTIF(J3188:O3188,"Yes")</f>
        <v>0</v>
      </c>
      <c r="AA3188" s="18" t="n">
        <f aca="false">S3188*W3188</f>
        <v>0</v>
      </c>
      <c r="AB3188" s="15" t="n">
        <f aca="false">(P3188="Month-to-month")+(I3188="Fiber optic")+(R3188="Electronic check")+(F3188&lt;=12)+(M3188="No")+(J3188="No")</f>
        <v>0</v>
      </c>
      <c r="AC3188" s="15" t="str">
        <f aca="false">IF(AB3188&gt;=5,"High",IF(AB3188&gt;=3,"Medium","Low"))</f>
        <v>Low</v>
      </c>
    </row>
    <row r="3189" customFormat="false" ht="15" hidden="false" customHeight="false" outlineLevel="0" collapsed="false">
      <c r="A3189" s="15" t="s">
        <v>3286</v>
      </c>
      <c r="B3189" s="15" t="s">
        <v>98</v>
      </c>
      <c r="C3189" s="15" t="n">
        <v>0</v>
      </c>
      <c r="D3189" s="15" t="s">
        <v>26</v>
      </c>
      <c r="E3189" s="15" t="s">
        <v>26</v>
      </c>
      <c r="F3189" s="15" t="n">
        <v>34</v>
      </c>
      <c r="G3189" s="15" t="s">
        <v>26</v>
      </c>
      <c r="H3189" s="15" t="s">
        <v>24</v>
      </c>
      <c r="I3189" s="15" t="s">
        <v>102</v>
      </c>
      <c r="J3189" s="15" t="s">
        <v>24</v>
      </c>
      <c r="K3189" s="15" t="s">
        <v>26</v>
      </c>
      <c r="L3189" s="15" t="s">
        <v>26</v>
      </c>
      <c r="M3189" s="15" t="s">
        <v>24</v>
      </c>
      <c r="N3189" s="15" t="s">
        <v>26</v>
      </c>
      <c r="O3189" s="15" t="s">
        <v>24</v>
      </c>
      <c r="P3189" s="15" t="s">
        <v>25</v>
      </c>
      <c r="Q3189" s="15" t="s">
        <v>26</v>
      </c>
      <c r="R3189" s="15" t="s">
        <v>15</v>
      </c>
      <c r="S3189" s="18" t="n">
        <v>89.85</v>
      </c>
      <c r="T3189" s="15" t="n">
        <v>3091.75</v>
      </c>
      <c r="U3189" s="15" t="s">
        <v>24</v>
      </c>
      <c r="V3189" s="18" t="n">
        <f aca="false">IF(ISNUMBER(T3189),T3189,0)</f>
        <v>3091.75</v>
      </c>
      <c r="W3189" s="15" t="n">
        <f aca="false">IF(U3189="Yes",1,0)</f>
        <v>0</v>
      </c>
      <c r="X3189" s="15" t="str">
        <f aca="false">IF(F3189&lt;=12,"0-12 months",IF(F3189&lt;=24,"13-24 months",IF(F3189&lt;=48,"25-48 months","49-72 months")))</f>
        <v>25-48 months</v>
      </c>
      <c r="Y3189" s="15" t="str">
        <f aca="false">IF(C3189=1,"Yes","No")</f>
        <v>No</v>
      </c>
      <c r="Z3189" s="15" t="n">
        <f aca="false">COUNTIF(J3189:O3189,"Yes")</f>
        <v>3</v>
      </c>
      <c r="AA3189" s="18" t="n">
        <f aca="false">S3189*W3189</f>
        <v>0</v>
      </c>
      <c r="AB3189" s="15" t="n">
        <f aca="false">(P3189="Month-to-month")+(I3189="Fiber optic")+(R3189="Electronic check")+(F3189&lt;=12)+(M3189="No")+(J3189="No")</f>
        <v>5</v>
      </c>
      <c r="AC3189" s="15" t="str">
        <f aca="false">IF(AB3189&gt;=5,"High",IF(AB3189&gt;=3,"Medium","Low"))</f>
        <v>High</v>
      </c>
    </row>
    <row r="3190" customFormat="false" ht="15" hidden="false" customHeight="false" outlineLevel="0" collapsed="false">
      <c r="A3190" s="15" t="s">
        <v>3287</v>
      </c>
      <c r="B3190" s="15" t="s">
        <v>94</v>
      </c>
      <c r="C3190" s="15" t="n">
        <v>0</v>
      </c>
      <c r="D3190" s="15" t="s">
        <v>24</v>
      </c>
      <c r="E3190" s="15" t="s">
        <v>24</v>
      </c>
      <c r="F3190" s="15" t="n">
        <v>8</v>
      </c>
      <c r="G3190" s="15" t="s">
        <v>26</v>
      </c>
      <c r="H3190" s="15" t="s">
        <v>24</v>
      </c>
      <c r="I3190" s="15" t="s">
        <v>96</v>
      </c>
      <c r="J3190" s="15" t="s">
        <v>26</v>
      </c>
      <c r="K3190" s="15" t="s">
        <v>24</v>
      </c>
      <c r="L3190" s="15" t="s">
        <v>24</v>
      </c>
      <c r="M3190" s="15" t="s">
        <v>24</v>
      </c>
      <c r="N3190" s="15" t="s">
        <v>24</v>
      </c>
      <c r="O3190" s="15" t="s">
        <v>24</v>
      </c>
      <c r="P3190" s="15" t="s">
        <v>25</v>
      </c>
      <c r="Q3190" s="15" t="s">
        <v>26</v>
      </c>
      <c r="R3190" s="15" t="s">
        <v>15</v>
      </c>
      <c r="S3190" s="18" t="n">
        <v>49.85</v>
      </c>
      <c r="T3190" s="15" t="n">
        <v>365.55</v>
      </c>
      <c r="U3190" s="15" t="s">
        <v>26</v>
      </c>
      <c r="V3190" s="18" t="n">
        <f aca="false">IF(ISNUMBER(T3190),T3190,0)</f>
        <v>365.55</v>
      </c>
      <c r="W3190" s="15" t="n">
        <f aca="false">IF(U3190="Yes",1,0)</f>
        <v>1</v>
      </c>
      <c r="X3190" s="15" t="str">
        <f aca="false">IF(F3190&lt;=12,"0-12 months",IF(F3190&lt;=24,"13-24 months",IF(F3190&lt;=48,"25-48 months","49-72 months")))</f>
        <v>0-12 months</v>
      </c>
      <c r="Y3190" s="15" t="str">
        <f aca="false">IF(C3190=1,"Yes","No")</f>
        <v>No</v>
      </c>
      <c r="Z3190" s="15" t="n">
        <f aca="false">COUNTIF(J3190:O3190,"Yes")</f>
        <v>1</v>
      </c>
      <c r="AA3190" s="18" t="n">
        <f aca="false">S3190*W3190</f>
        <v>49.85</v>
      </c>
      <c r="AB3190" s="15" t="n">
        <f aca="false">(P3190="Month-to-month")+(I3190="Fiber optic")+(R3190="Electronic check")+(F3190&lt;=12)+(M3190="No")+(J3190="No")</f>
        <v>4</v>
      </c>
      <c r="AC3190" s="15" t="str">
        <f aca="false">IF(AB3190&gt;=5,"High",IF(AB3190&gt;=3,"Medium","Low"))</f>
        <v>Medium</v>
      </c>
    </row>
    <row r="3191" customFormat="false" ht="15" hidden="false" customHeight="false" outlineLevel="0" collapsed="false">
      <c r="A3191" s="15" t="s">
        <v>3288</v>
      </c>
      <c r="B3191" s="15" t="s">
        <v>94</v>
      </c>
      <c r="C3191" s="15" t="n">
        <v>0</v>
      </c>
      <c r="D3191" s="15" t="s">
        <v>26</v>
      </c>
      <c r="E3191" s="15" t="s">
        <v>26</v>
      </c>
      <c r="F3191" s="15" t="n">
        <v>15</v>
      </c>
      <c r="G3191" s="15" t="s">
        <v>26</v>
      </c>
      <c r="H3191" s="15" t="s">
        <v>24</v>
      </c>
      <c r="I3191" s="15" t="s">
        <v>24</v>
      </c>
      <c r="J3191" s="15" t="s">
        <v>28</v>
      </c>
      <c r="K3191" s="15" t="s">
        <v>28</v>
      </c>
      <c r="L3191" s="15" t="s">
        <v>28</v>
      </c>
      <c r="M3191" s="15" t="s">
        <v>28</v>
      </c>
      <c r="N3191" s="15" t="s">
        <v>28</v>
      </c>
      <c r="O3191" s="15" t="s">
        <v>28</v>
      </c>
      <c r="P3191" s="15" t="s">
        <v>25</v>
      </c>
      <c r="Q3191" s="15" t="s">
        <v>24</v>
      </c>
      <c r="R3191" s="15" t="s">
        <v>17</v>
      </c>
      <c r="S3191" s="18" t="n">
        <v>19.8</v>
      </c>
      <c r="T3191" s="15" t="n">
        <v>272.95</v>
      </c>
      <c r="U3191" s="15" t="s">
        <v>24</v>
      </c>
      <c r="V3191" s="18" t="n">
        <f aca="false">IF(ISNUMBER(T3191),T3191,0)</f>
        <v>272.95</v>
      </c>
      <c r="W3191" s="15" t="n">
        <f aca="false">IF(U3191="Yes",1,0)</f>
        <v>0</v>
      </c>
      <c r="X3191" s="15" t="str">
        <f aca="false">IF(F3191&lt;=12,"0-12 months",IF(F3191&lt;=24,"13-24 months",IF(F3191&lt;=48,"25-48 months","49-72 months")))</f>
        <v>13-24 months</v>
      </c>
      <c r="Y3191" s="15" t="str">
        <f aca="false">IF(C3191=1,"Yes","No")</f>
        <v>No</v>
      </c>
      <c r="Z3191" s="15" t="n">
        <f aca="false">COUNTIF(J3191:O3191,"Yes")</f>
        <v>0</v>
      </c>
      <c r="AA3191" s="18" t="n">
        <f aca="false">S3191*W3191</f>
        <v>0</v>
      </c>
      <c r="AB3191" s="15" t="n">
        <f aca="false">(P3191="Month-to-month")+(I3191="Fiber optic")+(R3191="Electronic check")+(F3191&lt;=12)+(M3191="No")+(J3191="No")</f>
        <v>1</v>
      </c>
      <c r="AC3191" s="15" t="str">
        <f aca="false">IF(AB3191&gt;=5,"High",IF(AB3191&gt;=3,"Medium","Low"))</f>
        <v>Low</v>
      </c>
    </row>
    <row r="3192" customFormat="false" ht="15" hidden="false" customHeight="false" outlineLevel="0" collapsed="false">
      <c r="A3192" s="15" t="s">
        <v>3289</v>
      </c>
      <c r="B3192" s="15" t="s">
        <v>98</v>
      </c>
      <c r="C3192" s="15" t="n">
        <v>0</v>
      </c>
      <c r="D3192" s="15" t="s">
        <v>26</v>
      </c>
      <c r="E3192" s="15" t="s">
        <v>26</v>
      </c>
      <c r="F3192" s="15" t="n">
        <v>66</v>
      </c>
      <c r="G3192" s="15" t="s">
        <v>24</v>
      </c>
      <c r="H3192" s="15" t="s">
        <v>95</v>
      </c>
      <c r="I3192" s="15" t="s">
        <v>96</v>
      </c>
      <c r="J3192" s="15" t="s">
        <v>24</v>
      </c>
      <c r="K3192" s="15" t="s">
        <v>24</v>
      </c>
      <c r="L3192" s="15" t="s">
        <v>26</v>
      </c>
      <c r="M3192" s="15" t="s">
        <v>26</v>
      </c>
      <c r="N3192" s="15" t="s">
        <v>26</v>
      </c>
      <c r="O3192" s="15" t="s">
        <v>26</v>
      </c>
      <c r="P3192" s="15" t="s">
        <v>29</v>
      </c>
      <c r="Q3192" s="15" t="s">
        <v>24</v>
      </c>
      <c r="R3192" s="15" t="s">
        <v>19</v>
      </c>
      <c r="S3192" s="18" t="n">
        <v>54.65</v>
      </c>
      <c r="T3192" s="15" t="n">
        <v>3632</v>
      </c>
      <c r="U3192" s="15" t="s">
        <v>24</v>
      </c>
      <c r="V3192" s="18" t="n">
        <f aca="false">IF(ISNUMBER(T3192),T3192,0)</f>
        <v>3632</v>
      </c>
      <c r="W3192" s="15" t="n">
        <f aca="false">IF(U3192="Yes",1,0)</f>
        <v>0</v>
      </c>
      <c r="X3192" s="15" t="str">
        <f aca="false">IF(F3192&lt;=12,"0-12 months",IF(F3192&lt;=24,"13-24 months",IF(F3192&lt;=48,"25-48 months","49-72 months")))</f>
        <v>49-72 months</v>
      </c>
      <c r="Y3192" s="15" t="str">
        <f aca="false">IF(C3192=1,"Yes","No")</f>
        <v>No</v>
      </c>
      <c r="Z3192" s="15" t="n">
        <f aca="false">COUNTIF(J3192:O3192,"Yes")</f>
        <v>4</v>
      </c>
      <c r="AA3192" s="18" t="n">
        <f aca="false">S3192*W3192</f>
        <v>0</v>
      </c>
      <c r="AB3192" s="15" t="n">
        <f aca="false">(P3192="Month-to-month")+(I3192="Fiber optic")+(R3192="Electronic check")+(F3192&lt;=12)+(M3192="No")+(J3192="No")</f>
        <v>1</v>
      </c>
      <c r="AC3192" s="15" t="str">
        <f aca="false">IF(AB3192&gt;=5,"High",IF(AB3192&gt;=3,"Medium","Low"))</f>
        <v>Low</v>
      </c>
    </row>
    <row r="3193" customFormat="false" ht="15" hidden="false" customHeight="false" outlineLevel="0" collapsed="false">
      <c r="A3193" s="15" t="s">
        <v>3290</v>
      </c>
      <c r="B3193" s="15" t="s">
        <v>98</v>
      </c>
      <c r="C3193" s="15" t="n">
        <v>1</v>
      </c>
      <c r="D3193" s="15" t="s">
        <v>24</v>
      </c>
      <c r="E3193" s="15" t="s">
        <v>24</v>
      </c>
      <c r="F3193" s="15" t="n">
        <v>12</v>
      </c>
      <c r="G3193" s="15" t="s">
        <v>24</v>
      </c>
      <c r="H3193" s="15" t="s">
        <v>95</v>
      </c>
      <c r="I3193" s="15" t="s">
        <v>96</v>
      </c>
      <c r="J3193" s="15" t="s">
        <v>24</v>
      </c>
      <c r="K3193" s="15" t="s">
        <v>26</v>
      </c>
      <c r="L3193" s="15" t="s">
        <v>24</v>
      </c>
      <c r="M3193" s="15" t="s">
        <v>24</v>
      </c>
      <c r="N3193" s="15" t="s">
        <v>24</v>
      </c>
      <c r="O3193" s="15" t="s">
        <v>24</v>
      </c>
      <c r="P3193" s="15" t="s">
        <v>25</v>
      </c>
      <c r="Q3193" s="15" t="s">
        <v>26</v>
      </c>
      <c r="R3193" s="15" t="s">
        <v>21</v>
      </c>
      <c r="S3193" s="18" t="n">
        <v>29.35</v>
      </c>
      <c r="T3193" s="15" t="n">
        <v>381.2</v>
      </c>
      <c r="U3193" s="15" t="s">
        <v>24</v>
      </c>
      <c r="V3193" s="18" t="n">
        <f aca="false">IF(ISNUMBER(T3193),T3193,0)</f>
        <v>381.2</v>
      </c>
      <c r="W3193" s="15" t="n">
        <f aca="false">IF(U3193="Yes",1,0)</f>
        <v>0</v>
      </c>
      <c r="X3193" s="15" t="str">
        <f aca="false">IF(F3193&lt;=12,"0-12 months",IF(F3193&lt;=24,"13-24 months",IF(F3193&lt;=48,"25-48 months","49-72 months")))</f>
        <v>0-12 months</v>
      </c>
      <c r="Y3193" s="15" t="str">
        <f aca="false">IF(C3193=1,"Yes","No")</f>
        <v>Yes</v>
      </c>
      <c r="Z3193" s="15" t="n">
        <f aca="false">COUNTIF(J3193:O3193,"Yes")</f>
        <v>1</v>
      </c>
      <c r="AA3193" s="18" t="n">
        <f aca="false">S3193*W3193</f>
        <v>0</v>
      </c>
      <c r="AB3193" s="15" t="n">
        <f aca="false">(P3193="Month-to-month")+(I3193="Fiber optic")+(R3193="Electronic check")+(F3193&lt;=12)+(M3193="No")+(J3193="No")</f>
        <v>4</v>
      </c>
      <c r="AC3193" s="15" t="str">
        <f aca="false">IF(AB3193&gt;=5,"High",IF(AB3193&gt;=3,"Medium","Low"))</f>
        <v>Medium</v>
      </c>
    </row>
    <row r="3194" customFormat="false" ht="15" hidden="false" customHeight="false" outlineLevel="0" collapsed="false">
      <c r="A3194" s="15" t="s">
        <v>3291</v>
      </c>
      <c r="B3194" s="15" t="s">
        <v>98</v>
      </c>
      <c r="C3194" s="15" t="n">
        <v>0</v>
      </c>
      <c r="D3194" s="15" t="s">
        <v>24</v>
      </c>
      <c r="E3194" s="15" t="s">
        <v>24</v>
      </c>
      <c r="F3194" s="15" t="n">
        <v>58</v>
      </c>
      <c r="G3194" s="15" t="s">
        <v>26</v>
      </c>
      <c r="H3194" s="15" t="s">
        <v>24</v>
      </c>
      <c r="I3194" s="15" t="s">
        <v>24</v>
      </c>
      <c r="J3194" s="15" t="s">
        <v>28</v>
      </c>
      <c r="K3194" s="15" t="s">
        <v>28</v>
      </c>
      <c r="L3194" s="15" t="s">
        <v>28</v>
      </c>
      <c r="M3194" s="15" t="s">
        <v>28</v>
      </c>
      <c r="N3194" s="15" t="s">
        <v>28</v>
      </c>
      <c r="O3194" s="15" t="s">
        <v>28</v>
      </c>
      <c r="P3194" s="15" t="s">
        <v>29</v>
      </c>
      <c r="Q3194" s="15" t="s">
        <v>26</v>
      </c>
      <c r="R3194" s="15" t="s">
        <v>19</v>
      </c>
      <c r="S3194" s="18" t="n">
        <v>19.15</v>
      </c>
      <c r="T3194" s="15" t="n">
        <v>1035.5</v>
      </c>
      <c r="U3194" s="15" t="s">
        <v>24</v>
      </c>
      <c r="V3194" s="18" t="n">
        <f aca="false">IF(ISNUMBER(T3194),T3194,0)</f>
        <v>1035.5</v>
      </c>
      <c r="W3194" s="15" t="n">
        <f aca="false">IF(U3194="Yes",1,0)</f>
        <v>0</v>
      </c>
      <c r="X3194" s="15" t="str">
        <f aca="false">IF(F3194&lt;=12,"0-12 months",IF(F3194&lt;=24,"13-24 months",IF(F3194&lt;=48,"25-48 months","49-72 months")))</f>
        <v>49-72 months</v>
      </c>
      <c r="Y3194" s="15" t="str">
        <f aca="false">IF(C3194=1,"Yes","No")</f>
        <v>No</v>
      </c>
      <c r="Z3194" s="15" t="n">
        <f aca="false">COUNTIF(J3194:O3194,"Yes")</f>
        <v>0</v>
      </c>
      <c r="AA3194" s="18" t="n">
        <f aca="false">S3194*W3194</f>
        <v>0</v>
      </c>
      <c r="AB3194" s="15" t="n">
        <f aca="false">(P3194="Month-to-month")+(I3194="Fiber optic")+(R3194="Electronic check")+(F3194&lt;=12)+(M3194="No")+(J3194="No")</f>
        <v>0</v>
      </c>
      <c r="AC3194" s="15" t="str">
        <f aca="false">IF(AB3194&gt;=5,"High",IF(AB3194&gt;=3,"Medium","Low"))</f>
        <v>Low</v>
      </c>
    </row>
    <row r="3195" customFormat="false" ht="15" hidden="false" customHeight="false" outlineLevel="0" collapsed="false">
      <c r="A3195" s="15" t="s">
        <v>3292</v>
      </c>
      <c r="B3195" s="15" t="s">
        <v>94</v>
      </c>
      <c r="C3195" s="15" t="n">
        <v>0</v>
      </c>
      <c r="D3195" s="15" t="s">
        <v>26</v>
      </c>
      <c r="E3195" s="15" t="s">
        <v>26</v>
      </c>
      <c r="F3195" s="15" t="n">
        <v>3</v>
      </c>
      <c r="G3195" s="15" t="s">
        <v>26</v>
      </c>
      <c r="H3195" s="15" t="s">
        <v>24</v>
      </c>
      <c r="I3195" s="15" t="s">
        <v>24</v>
      </c>
      <c r="J3195" s="15" t="s">
        <v>28</v>
      </c>
      <c r="K3195" s="15" t="s">
        <v>28</v>
      </c>
      <c r="L3195" s="15" t="s">
        <v>28</v>
      </c>
      <c r="M3195" s="15" t="s">
        <v>28</v>
      </c>
      <c r="N3195" s="15" t="s">
        <v>28</v>
      </c>
      <c r="O3195" s="15" t="s">
        <v>28</v>
      </c>
      <c r="P3195" s="15" t="s">
        <v>29</v>
      </c>
      <c r="Q3195" s="15" t="s">
        <v>24</v>
      </c>
      <c r="R3195" s="15" t="s">
        <v>17</v>
      </c>
      <c r="S3195" s="18" t="n">
        <v>19.1</v>
      </c>
      <c r="T3195" s="15" t="n">
        <v>52</v>
      </c>
      <c r="U3195" s="15" t="s">
        <v>24</v>
      </c>
      <c r="V3195" s="18" t="n">
        <f aca="false">IF(ISNUMBER(T3195),T3195,0)</f>
        <v>52</v>
      </c>
      <c r="W3195" s="15" t="n">
        <f aca="false">IF(U3195="Yes",1,0)</f>
        <v>0</v>
      </c>
      <c r="X3195" s="15" t="str">
        <f aca="false">IF(F3195&lt;=12,"0-12 months",IF(F3195&lt;=24,"13-24 months",IF(F3195&lt;=48,"25-48 months","49-72 months")))</f>
        <v>0-12 months</v>
      </c>
      <c r="Y3195" s="15" t="str">
        <f aca="false">IF(C3195=1,"Yes","No")</f>
        <v>No</v>
      </c>
      <c r="Z3195" s="15" t="n">
        <f aca="false">COUNTIF(J3195:O3195,"Yes")</f>
        <v>0</v>
      </c>
      <c r="AA3195" s="18" t="n">
        <f aca="false">S3195*W3195</f>
        <v>0</v>
      </c>
      <c r="AB3195" s="15" t="n">
        <f aca="false">(P3195="Month-to-month")+(I3195="Fiber optic")+(R3195="Electronic check")+(F3195&lt;=12)+(M3195="No")+(J3195="No")</f>
        <v>1</v>
      </c>
      <c r="AC3195" s="15" t="str">
        <f aca="false">IF(AB3195&gt;=5,"High",IF(AB3195&gt;=3,"Medium","Low"))</f>
        <v>Low</v>
      </c>
    </row>
    <row r="3196" customFormat="false" ht="15" hidden="false" customHeight="false" outlineLevel="0" collapsed="false">
      <c r="A3196" s="15" t="s">
        <v>3293</v>
      </c>
      <c r="B3196" s="15" t="s">
        <v>94</v>
      </c>
      <c r="C3196" s="15" t="n">
        <v>1</v>
      </c>
      <c r="D3196" s="15" t="s">
        <v>26</v>
      </c>
      <c r="E3196" s="15" t="s">
        <v>24</v>
      </c>
      <c r="F3196" s="15" t="n">
        <v>43</v>
      </c>
      <c r="G3196" s="15" t="s">
        <v>24</v>
      </c>
      <c r="H3196" s="15" t="s">
        <v>95</v>
      </c>
      <c r="I3196" s="15" t="s">
        <v>96</v>
      </c>
      <c r="J3196" s="15" t="s">
        <v>24</v>
      </c>
      <c r="K3196" s="15" t="s">
        <v>26</v>
      </c>
      <c r="L3196" s="15" t="s">
        <v>26</v>
      </c>
      <c r="M3196" s="15" t="s">
        <v>24</v>
      </c>
      <c r="N3196" s="15" t="s">
        <v>26</v>
      </c>
      <c r="O3196" s="15" t="s">
        <v>26</v>
      </c>
      <c r="P3196" s="15" t="s">
        <v>25</v>
      </c>
      <c r="Q3196" s="15" t="s">
        <v>24</v>
      </c>
      <c r="R3196" s="15" t="s">
        <v>21</v>
      </c>
      <c r="S3196" s="18" t="n">
        <v>55.55</v>
      </c>
      <c r="T3196" s="15" t="n">
        <v>2342.2</v>
      </c>
      <c r="U3196" s="15" t="s">
        <v>26</v>
      </c>
      <c r="V3196" s="18" t="n">
        <f aca="false">IF(ISNUMBER(T3196),T3196,0)</f>
        <v>2342.2</v>
      </c>
      <c r="W3196" s="15" t="n">
        <f aca="false">IF(U3196="Yes",1,0)</f>
        <v>1</v>
      </c>
      <c r="X3196" s="15" t="str">
        <f aca="false">IF(F3196&lt;=12,"0-12 months",IF(F3196&lt;=24,"13-24 months",IF(F3196&lt;=48,"25-48 months","49-72 months")))</f>
        <v>25-48 months</v>
      </c>
      <c r="Y3196" s="15" t="str">
        <f aca="false">IF(C3196=1,"Yes","No")</f>
        <v>Yes</v>
      </c>
      <c r="Z3196" s="15" t="n">
        <f aca="false">COUNTIF(J3196:O3196,"Yes")</f>
        <v>4</v>
      </c>
      <c r="AA3196" s="18" t="n">
        <f aca="false">S3196*W3196</f>
        <v>55.55</v>
      </c>
      <c r="AB3196" s="15" t="n">
        <f aca="false">(P3196="Month-to-month")+(I3196="Fiber optic")+(R3196="Electronic check")+(F3196&lt;=12)+(M3196="No")+(J3196="No")</f>
        <v>3</v>
      </c>
      <c r="AC3196" s="15" t="str">
        <f aca="false">IF(AB3196&gt;=5,"High",IF(AB3196&gt;=3,"Medium","Low"))</f>
        <v>Medium</v>
      </c>
    </row>
    <row r="3197" customFormat="false" ht="15" hidden="false" customHeight="false" outlineLevel="0" collapsed="false">
      <c r="A3197" s="15" t="s">
        <v>3294</v>
      </c>
      <c r="B3197" s="15" t="s">
        <v>94</v>
      </c>
      <c r="C3197" s="15" t="n">
        <v>0</v>
      </c>
      <c r="D3197" s="15" t="s">
        <v>24</v>
      </c>
      <c r="E3197" s="15" t="s">
        <v>24</v>
      </c>
      <c r="F3197" s="15" t="n">
        <v>9</v>
      </c>
      <c r="G3197" s="15" t="s">
        <v>26</v>
      </c>
      <c r="H3197" s="15" t="s">
        <v>24</v>
      </c>
      <c r="I3197" s="15" t="s">
        <v>102</v>
      </c>
      <c r="J3197" s="15" t="s">
        <v>24</v>
      </c>
      <c r="K3197" s="15" t="s">
        <v>26</v>
      </c>
      <c r="L3197" s="15" t="s">
        <v>26</v>
      </c>
      <c r="M3197" s="15" t="s">
        <v>24</v>
      </c>
      <c r="N3197" s="15" t="s">
        <v>24</v>
      </c>
      <c r="O3197" s="15" t="s">
        <v>24</v>
      </c>
      <c r="P3197" s="15" t="s">
        <v>25</v>
      </c>
      <c r="Q3197" s="15" t="s">
        <v>24</v>
      </c>
      <c r="R3197" s="15" t="s">
        <v>15</v>
      </c>
      <c r="S3197" s="18" t="n">
        <v>80.55</v>
      </c>
      <c r="T3197" s="15" t="n">
        <v>653.9</v>
      </c>
      <c r="U3197" s="15" t="s">
        <v>24</v>
      </c>
      <c r="V3197" s="18" t="n">
        <f aca="false">IF(ISNUMBER(T3197),T3197,0)</f>
        <v>653.9</v>
      </c>
      <c r="W3197" s="15" t="n">
        <f aca="false">IF(U3197="Yes",1,0)</f>
        <v>0</v>
      </c>
      <c r="X3197" s="15" t="str">
        <f aca="false">IF(F3197&lt;=12,"0-12 months",IF(F3197&lt;=24,"13-24 months",IF(F3197&lt;=48,"25-48 months","49-72 months")))</f>
        <v>0-12 months</v>
      </c>
      <c r="Y3197" s="15" t="str">
        <f aca="false">IF(C3197=1,"Yes","No")</f>
        <v>No</v>
      </c>
      <c r="Z3197" s="15" t="n">
        <f aca="false">COUNTIF(J3197:O3197,"Yes")</f>
        <v>2</v>
      </c>
      <c r="AA3197" s="18" t="n">
        <f aca="false">S3197*W3197</f>
        <v>0</v>
      </c>
      <c r="AB3197" s="15" t="n">
        <f aca="false">(P3197="Month-to-month")+(I3197="Fiber optic")+(R3197="Electronic check")+(F3197&lt;=12)+(M3197="No")+(J3197="No")</f>
        <v>6</v>
      </c>
      <c r="AC3197" s="15" t="str">
        <f aca="false">IF(AB3197&gt;=5,"High",IF(AB3197&gt;=3,"Medium","Low"))</f>
        <v>High</v>
      </c>
    </row>
    <row r="3198" customFormat="false" ht="15" hidden="false" customHeight="false" outlineLevel="0" collapsed="false">
      <c r="A3198" s="15" t="s">
        <v>3295</v>
      </c>
      <c r="B3198" s="15" t="s">
        <v>94</v>
      </c>
      <c r="C3198" s="15" t="n">
        <v>0</v>
      </c>
      <c r="D3198" s="15" t="s">
        <v>24</v>
      </c>
      <c r="E3198" s="15" t="s">
        <v>24</v>
      </c>
      <c r="F3198" s="15" t="n">
        <v>3</v>
      </c>
      <c r="G3198" s="15" t="s">
        <v>26</v>
      </c>
      <c r="H3198" s="15" t="s">
        <v>24</v>
      </c>
      <c r="I3198" s="15" t="s">
        <v>24</v>
      </c>
      <c r="J3198" s="15" t="s">
        <v>28</v>
      </c>
      <c r="K3198" s="15" t="s">
        <v>28</v>
      </c>
      <c r="L3198" s="15" t="s">
        <v>28</v>
      </c>
      <c r="M3198" s="15" t="s">
        <v>28</v>
      </c>
      <c r="N3198" s="15" t="s">
        <v>28</v>
      </c>
      <c r="O3198" s="15" t="s">
        <v>28</v>
      </c>
      <c r="P3198" s="15" t="s">
        <v>27</v>
      </c>
      <c r="Q3198" s="15" t="s">
        <v>24</v>
      </c>
      <c r="R3198" s="15" t="s">
        <v>17</v>
      </c>
      <c r="S3198" s="18" t="n">
        <v>20.25</v>
      </c>
      <c r="T3198" s="15" t="n">
        <v>71.2</v>
      </c>
      <c r="U3198" s="15" t="s">
        <v>24</v>
      </c>
      <c r="V3198" s="18" t="n">
        <f aca="false">IF(ISNUMBER(T3198),T3198,0)</f>
        <v>71.2</v>
      </c>
      <c r="W3198" s="15" t="n">
        <f aca="false">IF(U3198="Yes",1,0)</f>
        <v>0</v>
      </c>
      <c r="X3198" s="15" t="str">
        <f aca="false">IF(F3198&lt;=12,"0-12 months",IF(F3198&lt;=24,"13-24 months",IF(F3198&lt;=48,"25-48 months","49-72 months")))</f>
        <v>0-12 months</v>
      </c>
      <c r="Y3198" s="15" t="str">
        <f aca="false">IF(C3198=1,"Yes","No")</f>
        <v>No</v>
      </c>
      <c r="Z3198" s="15" t="n">
        <f aca="false">COUNTIF(J3198:O3198,"Yes")</f>
        <v>0</v>
      </c>
      <c r="AA3198" s="18" t="n">
        <f aca="false">S3198*W3198</f>
        <v>0</v>
      </c>
      <c r="AB3198" s="15" t="n">
        <f aca="false">(P3198="Month-to-month")+(I3198="Fiber optic")+(R3198="Electronic check")+(F3198&lt;=12)+(M3198="No")+(J3198="No")</f>
        <v>1</v>
      </c>
      <c r="AC3198" s="15" t="str">
        <f aca="false">IF(AB3198&gt;=5,"High",IF(AB3198&gt;=3,"Medium","Low"))</f>
        <v>Low</v>
      </c>
    </row>
    <row r="3199" customFormat="false" ht="15" hidden="false" customHeight="false" outlineLevel="0" collapsed="false">
      <c r="A3199" s="15" t="s">
        <v>3296</v>
      </c>
      <c r="B3199" s="15" t="s">
        <v>94</v>
      </c>
      <c r="C3199" s="15" t="n">
        <v>0</v>
      </c>
      <c r="D3199" s="15" t="s">
        <v>26</v>
      </c>
      <c r="E3199" s="15" t="s">
        <v>26</v>
      </c>
      <c r="F3199" s="15" t="n">
        <v>22</v>
      </c>
      <c r="G3199" s="15" t="s">
        <v>26</v>
      </c>
      <c r="H3199" s="15" t="s">
        <v>24</v>
      </c>
      <c r="I3199" s="15" t="s">
        <v>96</v>
      </c>
      <c r="J3199" s="15" t="s">
        <v>24</v>
      </c>
      <c r="K3199" s="15" t="s">
        <v>26</v>
      </c>
      <c r="L3199" s="15" t="s">
        <v>24</v>
      </c>
      <c r="M3199" s="15" t="s">
        <v>24</v>
      </c>
      <c r="N3199" s="15" t="s">
        <v>26</v>
      </c>
      <c r="O3199" s="15" t="s">
        <v>26</v>
      </c>
      <c r="P3199" s="15" t="s">
        <v>27</v>
      </c>
      <c r="Q3199" s="15" t="s">
        <v>26</v>
      </c>
      <c r="R3199" s="15" t="s">
        <v>19</v>
      </c>
      <c r="S3199" s="18" t="n">
        <v>69.5</v>
      </c>
      <c r="T3199" s="15" t="n">
        <v>1498.2</v>
      </c>
      <c r="U3199" s="15" t="s">
        <v>26</v>
      </c>
      <c r="V3199" s="18" t="n">
        <f aca="false">IF(ISNUMBER(T3199),T3199,0)</f>
        <v>1498.2</v>
      </c>
      <c r="W3199" s="15" t="n">
        <f aca="false">IF(U3199="Yes",1,0)</f>
        <v>1</v>
      </c>
      <c r="X3199" s="15" t="str">
        <f aca="false">IF(F3199&lt;=12,"0-12 months",IF(F3199&lt;=24,"13-24 months",IF(F3199&lt;=48,"25-48 months","49-72 months")))</f>
        <v>13-24 months</v>
      </c>
      <c r="Y3199" s="15" t="str">
        <f aca="false">IF(C3199=1,"Yes","No")</f>
        <v>No</v>
      </c>
      <c r="Z3199" s="15" t="n">
        <f aca="false">COUNTIF(J3199:O3199,"Yes")</f>
        <v>3</v>
      </c>
      <c r="AA3199" s="18" t="n">
        <f aca="false">S3199*W3199</f>
        <v>69.5</v>
      </c>
      <c r="AB3199" s="15" t="n">
        <f aca="false">(P3199="Month-to-month")+(I3199="Fiber optic")+(R3199="Electronic check")+(F3199&lt;=12)+(M3199="No")+(J3199="No")</f>
        <v>2</v>
      </c>
      <c r="AC3199" s="15" t="str">
        <f aca="false">IF(AB3199&gt;=5,"High",IF(AB3199&gt;=3,"Medium","Low"))</f>
        <v>Low</v>
      </c>
    </row>
    <row r="3200" customFormat="false" ht="15" hidden="false" customHeight="false" outlineLevel="0" collapsed="false">
      <c r="A3200" s="15" t="s">
        <v>3297</v>
      </c>
      <c r="B3200" s="15" t="s">
        <v>98</v>
      </c>
      <c r="C3200" s="15" t="n">
        <v>0</v>
      </c>
      <c r="D3200" s="15" t="s">
        <v>26</v>
      </c>
      <c r="E3200" s="15" t="s">
        <v>24</v>
      </c>
      <c r="F3200" s="15" t="n">
        <v>40</v>
      </c>
      <c r="G3200" s="15" t="s">
        <v>26</v>
      </c>
      <c r="H3200" s="15" t="s">
        <v>26</v>
      </c>
      <c r="I3200" s="15" t="s">
        <v>102</v>
      </c>
      <c r="J3200" s="15" t="s">
        <v>24</v>
      </c>
      <c r="K3200" s="15" t="s">
        <v>26</v>
      </c>
      <c r="L3200" s="15" t="s">
        <v>26</v>
      </c>
      <c r="M3200" s="15" t="s">
        <v>24</v>
      </c>
      <c r="N3200" s="15" t="s">
        <v>26</v>
      </c>
      <c r="O3200" s="15" t="s">
        <v>26</v>
      </c>
      <c r="P3200" s="15" t="s">
        <v>27</v>
      </c>
      <c r="Q3200" s="15" t="s">
        <v>26</v>
      </c>
      <c r="R3200" s="15" t="s">
        <v>19</v>
      </c>
      <c r="S3200" s="18" t="n">
        <v>106</v>
      </c>
      <c r="T3200" s="15" t="n">
        <v>4178.65</v>
      </c>
      <c r="U3200" s="15" t="s">
        <v>24</v>
      </c>
      <c r="V3200" s="18" t="n">
        <f aca="false">IF(ISNUMBER(T3200),T3200,0)</f>
        <v>4178.65</v>
      </c>
      <c r="W3200" s="15" t="n">
        <f aca="false">IF(U3200="Yes",1,0)</f>
        <v>0</v>
      </c>
      <c r="X3200" s="15" t="str">
        <f aca="false">IF(F3200&lt;=12,"0-12 months",IF(F3200&lt;=24,"13-24 months",IF(F3200&lt;=48,"25-48 months","49-72 months")))</f>
        <v>25-48 months</v>
      </c>
      <c r="Y3200" s="15" t="str">
        <f aca="false">IF(C3200=1,"Yes","No")</f>
        <v>No</v>
      </c>
      <c r="Z3200" s="15" t="n">
        <f aca="false">COUNTIF(J3200:O3200,"Yes")</f>
        <v>4</v>
      </c>
      <c r="AA3200" s="18" t="n">
        <f aca="false">S3200*W3200</f>
        <v>0</v>
      </c>
      <c r="AB3200" s="15" t="n">
        <f aca="false">(P3200="Month-to-month")+(I3200="Fiber optic")+(R3200="Electronic check")+(F3200&lt;=12)+(M3200="No")+(J3200="No")</f>
        <v>3</v>
      </c>
      <c r="AC3200" s="15" t="str">
        <f aca="false">IF(AB3200&gt;=5,"High",IF(AB3200&gt;=3,"Medium","Low"))</f>
        <v>Medium</v>
      </c>
    </row>
    <row r="3201" customFormat="false" ht="15" hidden="false" customHeight="false" outlineLevel="0" collapsed="false">
      <c r="A3201" s="15" t="s">
        <v>3298</v>
      </c>
      <c r="B3201" s="15" t="s">
        <v>94</v>
      </c>
      <c r="C3201" s="15" t="n">
        <v>0</v>
      </c>
      <c r="D3201" s="15" t="s">
        <v>24</v>
      </c>
      <c r="E3201" s="15" t="s">
        <v>24</v>
      </c>
      <c r="F3201" s="15" t="n">
        <v>68</v>
      </c>
      <c r="G3201" s="15" t="s">
        <v>26</v>
      </c>
      <c r="H3201" s="15" t="s">
        <v>26</v>
      </c>
      <c r="I3201" s="15" t="s">
        <v>24</v>
      </c>
      <c r="J3201" s="15" t="s">
        <v>28</v>
      </c>
      <c r="K3201" s="15" t="s">
        <v>28</v>
      </c>
      <c r="L3201" s="15" t="s">
        <v>28</v>
      </c>
      <c r="M3201" s="15" t="s">
        <v>28</v>
      </c>
      <c r="N3201" s="15" t="s">
        <v>28</v>
      </c>
      <c r="O3201" s="15" t="s">
        <v>28</v>
      </c>
      <c r="P3201" s="15" t="s">
        <v>29</v>
      </c>
      <c r="Q3201" s="15" t="s">
        <v>24</v>
      </c>
      <c r="R3201" s="15" t="s">
        <v>19</v>
      </c>
      <c r="S3201" s="18" t="n">
        <v>25.5</v>
      </c>
      <c r="T3201" s="15" t="n">
        <v>1821.8</v>
      </c>
      <c r="U3201" s="15" t="s">
        <v>24</v>
      </c>
      <c r="V3201" s="18" t="n">
        <f aca="false">IF(ISNUMBER(T3201),T3201,0)</f>
        <v>1821.8</v>
      </c>
      <c r="W3201" s="15" t="n">
        <f aca="false">IF(U3201="Yes",1,0)</f>
        <v>0</v>
      </c>
      <c r="X3201" s="15" t="str">
        <f aca="false">IF(F3201&lt;=12,"0-12 months",IF(F3201&lt;=24,"13-24 months",IF(F3201&lt;=48,"25-48 months","49-72 months")))</f>
        <v>49-72 months</v>
      </c>
      <c r="Y3201" s="15" t="str">
        <f aca="false">IF(C3201=1,"Yes","No")</f>
        <v>No</v>
      </c>
      <c r="Z3201" s="15" t="n">
        <f aca="false">COUNTIF(J3201:O3201,"Yes")</f>
        <v>0</v>
      </c>
      <c r="AA3201" s="18" t="n">
        <f aca="false">S3201*W3201</f>
        <v>0</v>
      </c>
      <c r="AB3201" s="15" t="n">
        <f aca="false">(P3201="Month-to-month")+(I3201="Fiber optic")+(R3201="Electronic check")+(F3201&lt;=12)+(M3201="No")+(J3201="No")</f>
        <v>0</v>
      </c>
      <c r="AC3201" s="15" t="str">
        <f aca="false">IF(AB3201&gt;=5,"High",IF(AB3201&gt;=3,"Medium","Low"))</f>
        <v>Low</v>
      </c>
    </row>
    <row r="3202" customFormat="false" ht="15" hidden="false" customHeight="false" outlineLevel="0" collapsed="false">
      <c r="A3202" s="15" t="s">
        <v>3299</v>
      </c>
      <c r="B3202" s="15" t="s">
        <v>98</v>
      </c>
      <c r="C3202" s="15" t="n">
        <v>0</v>
      </c>
      <c r="D3202" s="15" t="s">
        <v>26</v>
      </c>
      <c r="E3202" s="15" t="s">
        <v>24</v>
      </c>
      <c r="F3202" s="15" t="n">
        <v>54</v>
      </c>
      <c r="G3202" s="15" t="s">
        <v>26</v>
      </c>
      <c r="H3202" s="15" t="s">
        <v>26</v>
      </c>
      <c r="I3202" s="15" t="s">
        <v>102</v>
      </c>
      <c r="J3202" s="15" t="s">
        <v>24</v>
      </c>
      <c r="K3202" s="15" t="s">
        <v>26</v>
      </c>
      <c r="L3202" s="15" t="s">
        <v>26</v>
      </c>
      <c r="M3202" s="15" t="s">
        <v>24</v>
      </c>
      <c r="N3202" s="15" t="s">
        <v>26</v>
      </c>
      <c r="O3202" s="15" t="s">
        <v>26</v>
      </c>
      <c r="P3202" s="15" t="s">
        <v>25</v>
      </c>
      <c r="Q3202" s="15" t="s">
        <v>26</v>
      </c>
      <c r="R3202" s="15" t="s">
        <v>15</v>
      </c>
      <c r="S3202" s="18" t="n">
        <v>104.3</v>
      </c>
      <c r="T3202" s="15" t="n">
        <v>5278.15</v>
      </c>
      <c r="U3202" s="15" t="s">
        <v>26</v>
      </c>
      <c r="V3202" s="18" t="n">
        <f aca="false">IF(ISNUMBER(T3202),T3202,0)</f>
        <v>5278.15</v>
      </c>
      <c r="W3202" s="15" t="n">
        <f aca="false">IF(U3202="Yes",1,0)</f>
        <v>1</v>
      </c>
      <c r="X3202" s="15" t="str">
        <f aca="false">IF(F3202&lt;=12,"0-12 months",IF(F3202&lt;=24,"13-24 months",IF(F3202&lt;=48,"25-48 months","49-72 months")))</f>
        <v>49-72 months</v>
      </c>
      <c r="Y3202" s="15" t="str">
        <f aca="false">IF(C3202=1,"Yes","No")</f>
        <v>No</v>
      </c>
      <c r="Z3202" s="15" t="n">
        <f aca="false">COUNTIF(J3202:O3202,"Yes")</f>
        <v>4</v>
      </c>
      <c r="AA3202" s="18" t="n">
        <f aca="false">S3202*W3202</f>
        <v>104.3</v>
      </c>
      <c r="AB3202" s="15" t="n">
        <f aca="false">(P3202="Month-to-month")+(I3202="Fiber optic")+(R3202="Electronic check")+(F3202&lt;=12)+(M3202="No")+(J3202="No")</f>
        <v>5</v>
      </c>
      <c r="AC3202" s="15" t="str">
        <f aca="false">IF(AB3202&gt;=5,"High",IF(AB3202&gt;=3,"Medium","Low"))</f>
        <v>High</v>
      </c>
    </row>
    <row r="3203" customFormat="false" ht="15" hidden="false" customHeight="false" outlineLevel="0" collapsed="false">
      <c r="A3203" s="15" t="s">
        <v>3300</v>
      </c>
      <c r="B3203" s="15" t="s">
        <v>94</v>
      </c>
      <c r="C3203" s="15" t="n">
        <v>0</v>
      </c>
      <c r="D3203" s="15" t="s">
        <v>24</v>
      </c>
      <c r="E3203" s="15" t="s">
        <v>24</v>
      </c>
      <c r="F3203" s="15" t="n">
        <v>50</v>
      </c>
      <c r="G3203" s="15" t="s">
        <v>26</v>
      </c>
      <c r="H3203" s="15" t="s">
        <v>26</v>
      </c>
      <c r="I3203" s="15" t="s">
        <v>96</v>
      </c>
      <c r="J3203" s="15" t="s">
        <v>24</v>
      </c>
      <c r="K3203" s="15" t="s">
        <v>26</v>
      </c>
      <c r="L3203" s="15" t="s">
        <v>24</v>
      </c>
      <c r="M3203" s="15" t="s">
        <v>26</v>
      </c>
      <c r="N3203" s="15" t="s">
        <v>26</v>
      </c>
      <c r="O3203" s="15" t="s">
        <v>26</v>
      </c>
      <c r="P3203" s="15" t="s">
        <v>29</v>
      </c>
      <c r="Q3203" s="15" t="s">
        <v>26</v>
      </c>
      <c r="R3203" s="15" t="s">
        <v>17</v>
      </c>
      <c r="S3203" s="18" t="n">
        <v>79.6</v>
      </c>
      <c r="T3203" s="15" t="n">
        <v>4024.2</v>
      </c>
      <c r="U3203" s="15" t="s">
        <v>24</v>
      </c>
      <c r="V3203" s="18" t="n">
        <f aca="false">IF(ISNUMBER(T3203),T3203,0)</f>
        <v>4024.2</v>
      </c>
      <c r="W3203" s="15" t="n">
        <f aca="false">IF(U3203="Yes",1,0)</f>
        <v>0</v>
      </c>
      <c r="X3203" s="15" t="str">
        <f aca="false">IF(F3203&lt;=12,"0-12 months",IF(F3203&lt;=24,"13-24 months",IF(F3203&lt;=48,"25-48 months","49-72 months")))</f>
        <v>49-72 months</v>
      </c>
      <c r="Y3203" s="15" t="str">
        <f aca="false">IF(C3203=1,"Yes","No")</f>
        <v>No</v>
      </c>
      <c r="Z3203" s="15" t="n">
        <f aca="false">COUNTIF(J3203:O3203,"Yes")</f>
        <v>4</v>
      </c>
      <c r="AA3203" s="18" t="n">
        <f aca="false">S3203*W3203</f>
        <v>0</v>
      </c>
      <c r="AB3203" s="15" t="n">
        <f aca="false">(P3203="Month-to-month")+(I3203="Fiber optic")+(R3203="Electronic check")+(F3203&lt;=12)+(M3203="No")+(J3203="No")</f>
        <v>1</v>
      </c>
      <c r="AC3203" s="15" t="str">
        <f aca="false">IF(AB3203&gt;=5,"High",IF(AB3203&gt;=3,"Medium","Low"))</f>
        <v>Low</v>
      </c>
    </row>
    <row r="3204" customFormat="false" ht="15" hidden="false" customHeight="false" outlineLevel="0" collapsed="false">
      <c r="A3204" s="15" t="s">
        <v>3301</v>
      </c>
      <c r="B3204" s="15" t="s">
        <v>98</v>
      </c>
      <c r="C3204" s="15" t="n">
        <v>0</v>
      </c>
      <c r="D3204" s="15" t="s">
        <v>24</v>
      </c>
      <c r="E3204" s="15" t="s">
        <v>24</v>
      </c>
      <c r="F3204" s="15" t="n">
        <v>1</v>
      </c>
      <c r="G3204" s="15" t="s">
        <v>26</v>
      </c>
      <c r="H3204" s="15" t="s">
        <v>24</v>
      </c>
      <c r="I3204" s="15" t="s">
        <v>96</v>
      </c>
      <c r="J3204" s="15" t="s">
        <v>24</v>
      </c>
      <c r="K3204" s="15" t="s">
        <v>24</v>
      </c>
      <c r="L3204" s="15" t="s">
        <v>24</v>
      </c>
      <c r="M3204" s="15" t="s">
        <v>24</v>
      </c>
      <c r="N3204" s="15" t="s">
        <v>24</v>
      </c>
      <c r="O3204" s="15" t="s">
        <v>26</v>
      </c>
      <c r="P3204" s="15" t="s">
        <v>25</v>
      </c>
      <c r="Q3204" s="15" t="s">
        <v>26</v>
      </c>
      <c r="R3204" s="15" t="s">
        <v>15</v>
      </c>
      <c r="S3204" s="18" t="n">
        <v>55.25</v>
      </c>
      <c r="T3204" s="15" t="n">
        <v>55.25</v>
      </c>
      <c r="U3204" s="15" t="s">
        <v>24</v>
      </c>
      <c r="V3204" s="18" t="n">
        <f aca="false">IF(ISNUMBER(T3204),T3204,0)</f>
        <v>55.25</v>
      </c>
      <c r="W3204" s="15" t="n">
        <f aca="false">IF(U3204="Yes",1,0)</f>
        <v>0</v>
      </c>
      <c r="X3204" s="15" t="str">
        <f aca="false">IF(F3204&lt;=12,"0-12 months",IF(F3204&lt;=24,"13-24 months",IF(F3204&lt;=48,"25-48 months","49-72 months")))</f>
        <v>0-12 months</v>
      </c>
      <c r="Y3204" s="15" t="str">
        <f aca="false">IF(C3204=1,"Yes","No")</f>
        <v>No</v>
      </c>
      <c r="Z3204" s="15" t="n">
        <f aca="false">COUNTIF(J3204:O3204,"Yes")</f>
        <v>1</v>
      </c>
      <c r="AA3204" s="18" t="n">
        <f aca="false">S3204*W3204</f>
        <v>0</v>
      </c>
      <c r="AB3204" s="15" t="n">
        <f aca="false">(P3204="Month-to-month")+(I3204="Fiber optic")+(R3204="Electronic check")+(F3204&lt;=12)+(M3204="No")+(J3204="No")</f>
        <v>5</v>
      </c>
      <c r="AC3204" s="15" t="str">
        <f aca="false">IF(AB3204&gt;=5,"High",IF(AB3204&gt;=3,"Medium","Low"))</f>
        <v>High</v>
      </c>
    </row>
    <row r="3205" customFormat="false" ht="15" hidden="false" customHeight="false" outlineLevel="0" collapsed="false">
      <c r="A3205" s="15" t="s">
        <v>3302</v>
      </c>
      <c r="B3205" s="15" t="s">
        <v>94</v>
      </c>
      <c r="C3205" s="15" t="n">
        <v>0</v>
      </c>
      <c r="D3205" s="15" t="s">
        <v>26</v>
      </c>
      <c r="E3205" s="15" t="s">
        <v>24</v>
      </c>
      <c r="F3205" s="15" t="n">
        <v>72</v>
      </c>
      <c r="G3205" s="15" t="s">
        <v>26</v>
      </c>
      <c r="H3205" s="15" t="s">
        <v>26</v>
      </c>
      <c r="I3205" s="15" t="s">
        <v>96</v>
      </c>
      <c r="J3205" s="15" t="s">
        <v>26</v>
      </c>
      <c r="K3205" s="15" t="s">
        <v>26</v>
      </c>
      <c r="L3205" s="15" t="s">
        <v>26</v>
      </c>
      <c r="M3205" s="15" t="s">
        <v>26</v>
      </c>
      <c r="N3205" s="15" t="s">
        <v>26</v>
      </c>
      <c r="O3205" s="15" t="s">
        <v>26</v>
      </c>
      <c r="P3205" s="15" t="s">
        <v>29</v>
      </c>
      <c r="Q3205" s="15" t="s">
        <v>24</v>
      </c>
      <c r="R3205" s="15" t="s">
        <v>19</v>
      </c>
      <c r="S3205" s="18" t="n">
        <v>88.05</v>
      </c>
      <c r="T3205" s="15" t="n">
        <v>6520.8</v>
      </c>
      <c r="U3205" s="15" t="s">
        <v>24</v>
      </c>
      <c r="V3205" s="18" t="n">
        <f aca="false">IF(ISNUMBER(T3205),T3205,0)</f>
        <v>6520.8</v>
      </c>
      <c r="W3205" s="15" t="n">
        <f aca="false">IF(U3205="Yes",1,0)</f>
        <v>0</v>
      </c>
      <c r="X3205" s="15" t="str">
        <f aca="false">IF(F3205&lt;=12,"0-12 months",IF(F3205&lt;=24,"13-24 months",IF(F3205&lt;=48,"25-48 months","49-72 months")))</f>
        <v>49-72 months</v>
      </c>
      <c r="Y3205" s="15" t="str">
        <f aca="false">IF(C3205=1,"Yes","No")</f>
        <v>No</v>
      </c>
      <c r="Z3205" s="15" t="n">
        <f aca="false">COUNTIF(J3205:O3205,"Yes")</f>
        <v>6</v>
      </c>
      <c r="AA3205" s="18" t="n">
        <f aca="false">S3205*W3205</f>
        <v>0</v>
      </c>
      <c r="AB3205" s="15" t="n">
        <f aca="false">(P3205="Month-to-month")+(I3205="Fiber optic")+(R3205="Electronic check")+(F3205&lt;=12)+(M3205="No")+(J3205="No")</f>
        <v>0</v>
      </c>
      <c r="AC3205" s="15" t="str">
        <f aca="false">IF(AB3205&gt;=5,"High",IF(AB3205&gt;=3,"Medium","Low"))</f>
        <v>Low</v>
      </c>
    </row>
    <row r="3206" customFormat="false" ht="15" hidden="false" customHeight="false" outlineLevel="0" collapsed="false">
      <c r="A3206" s="15" t="s">
        <v>3303</v>
      </c>
      <c r="B3206" s="15" t="s">
        <v>98</v>
      </c>
      <c r="C3206" s="15" t="n">
        <v>0</v>
      </c>
      <c r="D3206" s="15" t="s">
        <v>24</v>
      </c>
      <c r="E3206" s="15" t="s">
        <v>26</v>
      </c>
      <c r="F3206" s="15" t="n">
        <v>40</v>
      </c>
      <c r="G3206" s="15" t="s">
        <v>26</v>
      </c>
      <c r="H3206" s="15" t="s">
        <v>24</v>
      </c>
      <c r="I3206" s="15" t="s">
        <v>24</v>
      </c>
      <c r="J3206" s="15" t="s">
        <v>28</v>
      </c>
      <c r="K3206" s="15" t="s">
        <v>28</v>
      </c>
      <c r="L3206" s="15" t="s">
        <v>28</v>
      </c>
      <c r="M3206" s="15" t="s">
        <v>28</v>
      </c>
      <c r="N3206" s="15" t="s">
        <v>28</v>
      </c>
      <c r="O3206" s="15" t="s">
        <v>28</v>
      </c>
      <c r="P3206" s="15" t="s">
        <v>27</v>
      </c>
      <c r="Q3206" s="15" t="s">
        <v>26</v>
      </c>
      <c r="R3206" s="15" t="s">
        <v>19</v>
      </c>
      <c r="S3206" s="18" t="n">
        <v>20.4</v>
      </c>
      <c r="T3206" s="15" t="n">
        <v>854.9</v>
      </c>
      <c r="U3206" s="15" t="s">
        <v>24</v>
      </c>
      <c r="V3206" s="18" t="n">
        <f aca="false">IF(ISNUMBER(T3206),T3206,0)</f>
        <v>854.9</v>
      </c>
      <c r="W3206" s="15" t="n">
        <f aca="false">IF(U3206="Yes",1,0)</f>
        <v>0</v>
      </c>
      <c r="X3206" s="15" t="str">
        <f aca="false">IF(F3206&lt;=12,"0-12 months",IF(F3206&lt;=24,"13-24 months",IF(F3206&lt;=48,"25-48 months","49-72 months")))</f>
        <v>25-48 months</v>
      </c>
      <c r="Y3206" s="15" t="str">
        <f aca="false">IF(C3206=1,"Yes","No")</f>
        <v>No</v>
      </c>
      <c r="Z3206" s="15" t="n">
        <f aca="false">COUNTIF(J3206:O3206,"Yes")</f>
        <v>0</v>
      </c>
      <c r="AA3206" s="18" t="n">
        <f aca="false">S3206*W3206</f>
        <v>0</v>
      </c>
      <c r="AB3206" s="15" t="n">
        <f aca="false">(P3206="Month-to-month")+(I3206="Fiber optic")+(R3206="Electronic check")+(F3206&lt;=12)+(M3206="No")+(J3206="No")</f>
        <v>0</v>
      </c>
      <c r="AC3206" s="15" t="str">
        <f aca="false">IF(AB3206&gt;=5,"High",IF(AB3206&gt;=3,"Medium","Low"))</f>
        <v>Low</v>
      </c>
    </row>
    <row r="3207" customFormat="false" ht="15" hidden="false" customHeight="false" outlineLevel="0" collapsed="false">
      <c r="A3207" s="15" t="s">
        <v>3304</v>
      </c>
      <c r="B3207" s="15" t="s">
        <v>94</v>
      </c>
      <c r="C3207" s="15" t="n">
        <v>0</v>
      </c>
      <c r="D3207" s="15" t="s">
        <v>26</v>
      </c>
      <c r="E3207" s="15" t="s">
        <v>26</v>
      </c>
      <c r="F3207" s="15" t="n">
        <v>72</v>
      </c>
      <c r="G3207" s="15" t="s">
        <v>26</v>
      </c>
      <c r="H3207" s="15" t="s">
        <v>26</v>
      </c>
      <c r="I3207" s="15" t="s">
        <v>102</v>
      </c>
      <c r="J3207" s="15" t="s">
        <v>26</v>
      </c>
      <c r="K3207" s="15" t="s">
        <v>26</v>
      </c>
      <c r="L3207" s="15" t="s">
        <v>26</v>
      </c>
      <c r="M3207" s="15" t="s">
        <v>26</v>
      </c>
      <c r="N3207" s="15" t="s">
        <v>26</v>
      </c>
      <c r="O3207" s="15" t="s">
        <v>26</v>
      </c>
      <c r="P3207" s="15" t="s">
        <v>29</v>
      </c>
      <c r="Q3207" s="15" t="s">
        <v>26</v>
      </c>
      <c r="R3207" s="15" t="s">
        <v>19</v>
      </c>
      <c r="S3207" s="18" t="n">
        <v>117.6</v>
      </c>
      <c r="T3207" s="15" t="n">
        <v>8308.9</v>
      </c>
      <c r="U3207" s="15" t="s">
        <v>24</v>
      </c>
      <c r="V3207" s="18" t="n">
        <f aca="false">IF(ISNUMBER(T3207),T3207,0)</f>
        <v>8308.9</v>
      </c>
      <c r="W3207" s="15" t="n">
        <f aca="false">IF(U3207="Yes",1,0)</f>
        <v>0</v>
      </c>
      <c r="X3207" s="15" t="str">
        <f aca="false">IF(F3207&lt;=12,"0-12 months",IF(F3207&lt;=24,"13-24 months",IF(F3207&lt;=48,"25-48 months","49-72 months")))</f>
        <v>49-72 months</v>
      </c>
      <c r="Y3207" s="15" t="str">
        <f aca="false">IF(C3207=1,"Yes","No")</f>
        <v>No</v>
      </c>
      <c r="Z3207" s="15" t="n">
        <f aca="false">COUNTIF(J3207:O3207,"Yes")</f>
        <v>6</v>
      </c>
      <c r="AA3207" s="18" t="n">
        <f aca="false">S3207*W3207</f>
        <v>0</v>
      </c>
      <c r="AB3207" s="15" t="n">
        <f aca="false">(P3207="Month-to-month")+(I3207="Fiber optic")+(R3207="Electronic check")+(F3207&lt;=12)+(M3207="No")+(J3207="No")</f>
        <v>1</v>
      </c>
      <c r="AC3207" s="15" t="str">
        <f aca="false">IF(AB3207&gt;=5,"High",IF(AB3207&gt;=3,"Medium","Low"))</f>
        <v>Low</v>
      </c>
    </row>
    <row r="3208" customFormat="false" ht="15" hidden="false" customHeight="false" outlineLevel="0" collapsed="false">
      <c r="A3208" s="15" t="s">
        <v>3305</v>
      </c>
      <c r="B3208" s="15" t="s">
        <v>94</v>
      </c>
      <c r="C3208" s="15" t="n">
        <v>0</v>
      </c>
      <c r="D3208" s="15" t="s">
        <v>24</v>
      </c>
      <c r="E3208" s="15" t="s">
        <v>24</v>
      </c>
      <c r="F3208" s="15" t="n">
        <v>6</v>
      </c>
      <c r="G3208" s="15" t="s">
        <v>26</v>
      </c>
      <c r="H3208" s="15" t="s">
        <v>24</v>
      </c>
      <c r="I3208" s="15" t="s">
        <v>24</v>
      </c>
      <c r="J3208" s="15" t="s">
        <v>28</v>
      </c>
      <c r="K3208" s="15" t="s">
        <v>28</v>
      </c>
      <c r="L3208" s="15" t="s">
        <v>28</v>
      </c>
      <c r="M3208" s="15" t="s">
        <v>28</v>
      </c>
      <c r="N3208" s="15" t="s">
        <v>28</v>
      </c>
      <c r="O3208" s="15" t="s">
        <v>28</v>
      </c>
      <c r="P3208" s="15" t="s">
        <v>25</v>
      </c>
      <c r="Q3208" s="15" t="s">
        <v>24</v>
      </c>
      <c r="R3208" s="15" t="s">
        <v>17</v>
      </c>
      <c r="S3208" s="18" t="n">
        <v>20</v>
      </c>
      <c r="T3208" s="15" t="n">
        <v>109.2</v>
      </c>
      <c r="U3208" s="15" t="s">
        <v>24</v>
      </c>
      <c r="V3208" s="18" t="n">
        <f aca="false">IF(ISNUMBER(T3208),T3208,0)</f>
        <v>109.2</v>
      </c>
      <c r="W3208" s="15" t="n">
        <f aca="false">IF(U3208="Yes",1,0)</f>
        <v>0</v>
      </c>
      <c r="X3208" s="15" t="str">
        <f aca="false">IF(F3208&lt;=12,"0-12 months",IF(F3208&lt;=24,"13-24 months",IF(F3208&lt;=48,"25-48 months","49-72 months")))</f>
        <v>0-12 months</v>
      </c>
      <c r="Y3208" s="15" t="str">
        <f aca="false">IF(C3208=1,"Yes","No")</f>
        <v>No</v>
      </c>
      <c r="Z3208" s="15" t="n">
        <f aca="false">COUNTIF(J3208:O3208,"Yes")</f>
        <v>0</v>
      </c>
      <c r="AA3208" s="18" t="n">
        <f aca="false">S3208*W3208</f>
        <v>0</v>
      </c>
      <c r="AB3208" s="15" t="n">
        <f aca="false">(P3208="Month-to-month")+(I3208="Fiber optic")+(R3208="Electronic check")+(F3208&lt;=12)+(M3208="No")+(J3208="No")</f>
        <v>2</v>
      </c>
      <c r="AC3208" s="15" t="str">
        <f aca="false">IF(AB3208&gt;=5,"High",IF(AB3208&gt;=3,"Medium","Low"))</f>
        <v>Low</v>
      </c>
    </row>
    <row r="3209" customFormat="false" ht="15" hidden="false" customHeight="false" outlineLevel="0" collapsed="false">
      <c r="A3209" s="15" t="s">
        <v>3306</v>
      </c>
      <c r="B3209" s="15" t="s">
        <v>94</v>
      </c>
      <c r="C3209" s="15" t="n">
        <v>0</v>
      </c>
      <c r="D3209" s="15" t="s">
        <v>24</v>
      </c>
      <c r="E3209" s="15" t="s">
        <v>24</v>
      </c>
      <c r="F3209" s="15" t="n">
        <v>5</v>
      </c>
      <c r="G3209" s="15" t="s">
        <v>26</v>
      </c>
      <c r="H3209" s="15" t="s">
        <v>24</v>
      </c>
      <c r="I3209" s="15" t="s">
        <v>24</v>
      </c>
      <c r="J3209" s="15" t="s">
        <v>28</v>
      </c>
      <c r="K3209" s="15" t="s">
        <v>28</v>
      </c>
      <c r="L3209" s="15" t="s">
        <v>28</v>
      </c>
      <c r="M3209" s="15" t="s">
        <v>28</v>
      </c>
      <c r="N3209" s="15" t="s">
        <v>28</v>
      </c>
      <c r="O3209" s="15" t="s">
        <v>28</v>
      </c>
      <c r="P3209" s="15" t="s">
        <v>25</v>
      </c>
      <c r="Q3209" s="15" t="s">
        <v>26</v>
      </c>
      <c r="R3209" s="15" t="s">
        <v>21</v>
      </c>
      <c r="S3209" s="18" t="n">
        <v>19.65</v>
      </c>
      <c r="T3209" s="15" t="n">
        <v>92.05</v>
      </c>
      <c r="U3209" s="15" t="s">
        <v>24</v>
      </c>
      <c r="V3209" s="18" t="n">
        <f aca="false">IF(ISNUMBER(T3209),T3209,0)</f>
        <v>92.05</v>
      </c>
      <c r="W3209" s="15" t="n">
        <f aca="false">IF(U3209="Yes",1,0)</f>
        <v>0</v>
      </c>
      <c r="X3209" s="15" t="str">
        <f aca="false">IF(F3209&lt;=12,"0-12 months",IF(F3209&lt;=24,"13-24 months",IF(F3209&lt;=48,"25-48 months","49-72 months")))</f>
        <v>0-12 months</v>
      </c>
      <c r="Y3209" s="15" t="str">
        <f aca="false">IF(C3209=1,"Yes","No")</f>
        <v>No</v>
      </c>
      <c r="Z3209" s="15" t="n">
        <f aca="false">COUNTIF(J3209:O3209,"Yes")</f>
        <v>0</v>
      </c>
      <c r="AA3209" s="18" t="n">
        <f aca="false">S3209*W3209</f>
        <v>0</v>
      </c>
      <c r="AB3209" s="15" t="n">
        <f aca="false">(P3209="Month-to-month")+(I3209="Fiber optic")+(R3209="Electronic check")+(F3209&lt;=12)+(M3209="No")+(J3209="No")</f>
        <v>2</v>
      </c>
      <c r="AC3209" s="15" t="str">
        <f aca="false">IF(AB3209&gt;=5,"High",IF(AB3209&gt;=3,"Medium","Low"))</f>
        <v>Low</v>
      </c>
    </row>
    <row r="3210" customFormat="false" ht="15" hidden="false" customHeight="false" outlineLevel="0" collapsed="false">
      <c r="A3210" s="15" t="s">
        <v>3307</v>
      </c>
      <c r="B3210" s="15" t="s">
        <v>98</v>
      </c>
      <c r="C3210" s="15" t="n">
        <v>0</v>
      </c>
      <c r="D3210" s="15" t="s">
        <v>26</v>
      </c>
      <c r="E3210" s="15" t="s">
        <v>24</v>
      </c>
      <c r="F3210" s="15" t="n">
        <v>48</v>
      </c>
      <c r="G3210" s="15" t="s">
        <v>26</v>
      </c>
      <c r="H3210" s="15" t="s">
        <v>26</v>
      </c>
      <c r="I3210" s="15" t="s">
        <v>96</v>
      </c>
      <c r="J3210" s="15" t="s">
        <v>24</v>
      </c>
      <c r="K3210" s="15" t="s">
        <v>26</v>
      </c>
      <c r="L3210" s="15" t="s">
        <v>26</v>
      </c>
      <c r="M3210" s="15" t="s">
        <v>24</v>
      </c>
      <c r="N3210" s="15" t="s">
        <v>24</v>
      </c>
      <c r="O3210" s="15" t="s">
        <v>26</v>
      </c>
      <c r="P3210" s="15" t="s">
        <v>27</v>
      </c>
      <c r="Q3210" s="15" t="s">
        <v>26</v>
      </c>
      <c r="R3210" s="15" t="s">
        <v>21</v>
      </c>
      <c r="S3210" s="18" t="n">
        <v>70.55</v>
      </c>
      <c r="T3210" s="15" t="n">
        <v>3420.5</v>
      </c>
      <c r="U3210" s="15" t="s">
        <v>24</v>
      </c>
      <c r="V3210" s="18" t="n">
        <f aca="false">IF(ISNUMBER(T3210),T3210,0)</f>
        <v>3420.5</v>
      </c>
      <c r="W3210" s="15" t="n">
        <f aca="false">IF(U3210="Yes",1,0)</f>
        <v>0</v>
      </c>
      <c r="X3210" s="15" t="str">
        <f aca="false">IF(F3210&lt;=12,"0-12 months",IF(F3210&lt;=24,"13-24 months",IF(F3210&lt;=48,"25-48 months","49-72 months")))</f>
        <v>25-48 months</v>
      </c>
      <c r="Y3210" s="15" t="str">
        <f aca="false">IF(C3210=1,"Yes","No")</f>
        <v>No</v>
      </c>
      <c r="Z3210" s="15" t="n">
        <f aca="false">COUNTIF(J3210:O3210,"Yes")</f>
        <v>3</v>
      </c>
      <c r="AA3210" s="18" t="n">
        <f aca="false">S3210*W3210</f>
        <v>0</v>
      </c>
      <c r="AB3210" s="15" t="n">
        <f aca="false">(P3210="Month-to-month")+(I3210="Fiber optic")+(R3210="Electronic check")+(F3210&lt;=12)+(M3210="No")+(J3210="No")</f>
        <v>2</v>
      </c>
      <c r="AC3210" s="15" t="str">
        <f aca="false">IF(AB3210&gt;=5,"High",IF(AB3210&gt;=3,"Medium","Low"))</f>
        <v>Low</v>
      </c>
    </row>
    <row r="3211" customFormat="false" ht="15" hidden="false" customHeight="false" outlineLevel="0" collapsed="false">
      <c r="A3211" s="15" t="s">
        <v>3308</v>
      </c>
      <c r="B3211" s="15" t="s">
        <v>94</v>
      </c>
      <c r="C3211" s="15" t="n">
        <v>0</v>
      </c>
      <c r="D3211" s="15" t="s">
        <v>24</v>
      </c>
      <c r="E3211" s="15" t="s">
        <v>24</v>
      </c>
      <c r="F3211" s="15" t="n">
        <v>1</v>
      </c>
      <c r="G3211" s="15" t="s">
        <v>26</v>
      </c>
      <c r="H3211" s="15" t="s">
        <v>26</v>
      </c>
      <c r="I3211" s="15" t="s">
        <v>102</v>
      </c>
      <c r="J3211" s="15" t="s">
        <v>24</v>
      </c>
      <c r="K3211" s="15" t="s">
        <v>24</v>
      </c>
      <c r="L3211" s="15" t="s">
        <v>24</v>
      </c>
      <c r="M3211" s="15" t="s">
        <v>24</v>
      </c>
      <c r="N3211" s="15" t="s">
        <v>26</v>
      </c>
      <c r="O3211" s="15" t="s">
        <v>26</v>
      </c>
      <c r="P3211" s="15" t="s">
        <v>25</v>
      </c>
      <c r="Q3211" s="15" t="s">
        <v>26</v>
      </c>
      <c r="R3211" s="15" t="s">
        <v>15</v>
      </c>
      <c r="S3211" s="18" t="n">
        <v>93.85</v>
      </c>
      <c r="T3211" s="15" t="n">
        <v>93.85</v>
      </c>
      <c r="U3211" s="15" t="s">
        <v>26</v>
      </c>
      <c r="V3211" s="18" t="n">
        <f aca="false">IF(ISNUMBER(T3211),T3211,0)</f>
        <v>93.85</v>
      </c>
      <c r="W3211" s="15" t="n">
        <f aca="false">IF(U3211="Yes",1,0)</f>
        <v>1</v>
      </c>
      <c r="X3211" s="15" t="str">
        <f aca="false">IF(F3211&lt;=12,"0-12 months",IF(F3211&lt;=24,"13-24 months",IF(F3211&lt;=48,"25-48 months","49-72 months")))</f>
        <v>0-12 months</v>
      </c>
      <c r="Y3211" s="15" t="str">
        <f aca="false">IF(C3211=1,"Yes","No")</f>
        <v>No</v>
      </c>
      <c r="Z3211" s="15" t="n">
        <f aca="false">COUNTIF(J3211:O3211,"Yes")</f>
        <v>2</v>
      </c>
      <c r="AA3211" s="18" t="n">
        <f aca="false">S3211*W3211</f>
        <v>93.85</v>
      </c>
      <c r="AB3211" s="15" t="n">
        <f aca="false">(P3211="Month-to-month")+(I3211="Fiber optic")+(R3211="Electronic check")+(F3211&lt;=12)+(M3211="No")+(J3211="No")</f>
        <v>6</v>
      </c>
      <c r="AC3211" s="15" t="str">
        <f aca="false">IF(AB3211&gt;=5,"High",IF(AB3211&gt;=3,"Medium","Low"))</f>
        <v>High</v>
      </c>
    </row>
    <row r="3212" customFormat="false" ht="15" hidden="false" customHeight="false" outlineLevel="0" collapsed="false">
      <c r="A3212" s="15" t="s">
        <v>3309</v>
      </c>
      <c r="B3212" s="15" t="s">
        <v>94</v>
      </c>
      <c r="C3212" s="15" t="n">
        <v>0</v>
      </c>
      <c r="D3212" s="15" t="s">
        <v>26</v>
      </c>
      <c r="E3212" s="15" t="s">
        <v>26</v>
      </c>
      <c r="F3212" s="15" t="n">
        <v>64</v>
      </c>
      <c r="G3212" s="15" t="s">
        <v>26</v>
      </c>
      <c r="H3212" s="15" t="s">
        <v>24</v>
      </c>
      <c r="I3212" s="15" t="s">
        <v>96</v>
      </c>
      <c r="J3212" s="15" t="s">
        <v>26</v>
      </c>
      <c r="K3212" s="15" t="s">
        <v>24</v>
      </c>
      <c r="L3212" s="15" t="s">
        <v>24</v>
      </c>
      <c r="M3212" s="15" t="s">
        <v>26</v>
      </c>
      <c r="N3212" s="15" t="s">
        <v>26</v>
      </c>
      <c r="O3212" s="15" t="s">
        <v>24</v>
      </c>
      <c r="P3212" s="15" t="s">
        <v>27</v>
      </c>
      <c r="Q3212" s="15" t="s">
        <v>24</v>
      </c>
      <c r="R3212" s="15" t="s">
        <v>17</v>
      </c>
      <c r="S3212" s="18" t="n">
        <v>65.8</v>
      </c>
      <c r="T3212" s="15" t="n">
        <v>4068</v>
      </c>
      <c r="U3212" s="15" t="s">
        <v>24</v>
      </c>
      <c r="V3212" s="18" t="n">
        <f aca="false">IF(ISNUMBER(T3212),T3212,0)</f>
        <v>4068</v>
      </c>
      <c r="W3212" s="15" t="n">
        <f aca="false">IF(U3212="Yes",1,0)</f>
        <v>0</v>
      </c>
      <c r="X3212" s="15" t="str">
        <f aca="false">IF(F3212&lt;=12,"0-12 months",IF(F3212&lt;=24,"13-24 months",IF(F3212&lt;=48,"25-48 months","49-72 months")))</f>
        <v>49-72 months</v>
      </c>
      <c r="Y3212" s="15" t="str">
        <f aca="false">IF(C3212=1,"Yes","No")</f>
        <v>No</v>
      </c>
      <c r="Z3212" s="15" t="n">
        <f aca="false">COUNTIF(J3212:O3212,"Yes")</f>
        <v>3</v>
      </c>
      <c r="AA3212" s="18" t="n">
        <f aca="false">S3212*W3212</f>
        <v>0</v>
      </c>
      <c r="AB3212" s="15" t="n">
        <f aca="false">(P3212="Month-to-month")+(I3212="Fiber optic")+(R3212="Electronic check")+(F3212&lt;=12)+(M3212="No")+(J3212="No")</f>
        <v>0</v>
      </c>
      <c r="AC3212" s="15" t="str">
        <f aca="false">IF(AB3212&gt;=5,"High",IF(AB3212&gt;=3,"Medium","Low"))</f>
        <v>Low</v>
      </c>
    </row>
    <row r="3213" customFormat="false" ht="15" hidden="false" customHeight="false" outlineLevel="0" collapsed="false">
      <c r="A3213" s="15" t="s">
        <v>3310</v>
      </c>
      <c r="B3213" s="15" t="s">
        <v>94</v>
      </c>
      <c r="C3213" s="15" t="n">
        <v>0</v>
      </c>
      <c r="D3213" s="15" t="s">
        <v>24</v>
      </c>
      <c r="E3213" s="15" t="s">
        <v>24</v>
      </c>
      <c r="F3213" s="15" t="n">
        <v>17</v>
      </c>
      <c r="G3213" s="15" t="s">
        <v>26</v>
      </c>
      <c r="H3213" s="15" t="s">
        <v>24</v>
      </c>
      <c r="I3213" s="15" t="s">
        <v>24</v>
      </c>
      <c r="J3213" s="15" t="s">
        <v>28</v>
      </c>
      <c r="K3213" s="15" t="s">
        <v>28</v>
      </c>
      <c r="L3213" s="15" t="s">
        <v>28</v>
      </c>
      <c r="M3213" s="15" t="s">
        <v>28</v>
      </c>
      <c r="N3213" s="15" t="s">
        <v>28</v>
      </c>
      <c r="O3213" s="15" t="s">
        <v>28</v>
      </c>
      <c r="P3213" s="15" t="s">
        <v>27</v>
      </c>
      <c r="Q3213" s="15" t="s">
        <v>24</v>
      </c>
      <c r="R3213" s="15" t="s">
        <v>21</v>
      </c>
      <c r="S3213" s="18" t="n">
        <v>20.05</v>
      </c>
      <c r="T3213" s="15" t="n">
        <v>337.9</v>
      </c>
      <c r="U3213" s="15" t="s">
        <v>24</v>
      </c>
      <c r="V3213" s="18" t="n">
        <f aca="false">IF(ISNUMBER(T3213),T3213,0)</f>
        <v>337.9</v>
      </c>
      <c r="W3213" s="15" t="n">
        <f aca="false">IF(U3213="Yes",1,0)</f>
        <v>0</v>
      </c>
      <c r="X3213" s="15" t="str">
        <f aca="false">IF(F3213&lt;=12,"0-12 months",IF(F3213&lt;=24,"13-24 months",IF(F3213&lt;=48,"25-48 months","49-72 months")))</f>
        <v>13-24 months</v>
      </c>
      <c r="Y3213" s="15" t="str">
        <f aca="false">IF(C3213=1,"Yes","No")</f>
        <v>No</v>
      </c>
      <c r="Z3213" s="15" t="n">
        <f aca="false">COUNTIF(J3213:O3213,"Yes")</f>
        <v>0</v>
      </c>
      <c r="AA3213" s="18" t="n">
        <f aca="false">S3213*W3213</f>
        <v>0</v>
      </c>
      <c r="AB3213" s="15" t="n">
        <f aca="false">(P3213="Month-to-month")+(I3213="Fiber optic")+(R3213="Electronic check")+(F3213&lt;=12)+(M3213="No")+(J3213="No")</f>
        <v>0</v>
      </c>
      <c r="AC3213" s="15" t="str">
        <f aca="false">IF(AB3213&gt;=5,"High",IF(AB3213&gt;=3,"Medium","Low"))</f>
        <v>Low</v>
      </c>
    </row>
    <row r="3214" customFormat="false" ht="15" hidden="false" customHeight="false" outlineLevel="0" collapsed="false">
      <c r="A3214" s="15" t="s">
        <v>3311</v>
      </c>
      <c r="B3214" s="15" t="s">
        <v>98</v>
      </c>
      <c r="C3214" s="15" t="n">
        <v>0</v>
      </c>
      <c r="D3214" s="15" t="s">
        <v>26</v>
      </c>
      <c r="E3214" s="15" t="s">
        <v>24</v>
      </c>
      <c r="F3214" s="15" t="n">
        <v>40</v>
      </c>
      <c r="G3214" s="15" t="s">
        <v>26</v>
      </c>
      <c r="H3214" s="15" t="s">
        <v>24</v>
      </c>
      <c r="I3214" s="15" t="s">
        <v>102</v>
      </c>
      <c r="J3214" s="15" t="s">
        <v>24</v>
      </c>
      <c r="K3214" s="15" t="s">
        <v>26</v>
      </c>
      <c r="L3214" s="15" t="s">
        <v>26</v>
      </c>
      <c r="M3214" s="15" t="s">
        <v>24</v>
      </c>
      <c r="N3214" s="15" t="s">
        <v>24</v>
      </c>
      <c r="O3214" s="15" t="s">
        <v>24</v>
      </c>
      <c r="P3214" s="15" t="s">
        <v>25</v>
      </c>
      <c r="Q3214" s="15" t="s">
        <v>26</v>
      </c>
      <c r="R3214" s="15" t="s">
        <v>15</v>
      </c>
      <c r="S3214" s="18" t="n">
        <v>80</v>
      </c>
      <c r="T3214" s="15" t="n">
        <v>3168.75</v>
      </c>
      <c r="U3214" s="15" t="s">
        <v>24</v>
      </c>
      <c r="V3214" s="18" t="n">
        <f aca="false">IF(ISNUMBER(T3214),T3214,0)</f>
        <v>3168.75</v>
      </c>
      <c r="W3214" s="15" t="n">
        <f aca="false">IF(U3214="Yes",1,0)</f>
        <v>0</v>
      </c>
      <c r="X3214" s="15" t="str">
        <f aca="false">IF(F3214&lt;=12,"0-12 months",IF(F3214&lt;=24,"13-24 months",IF(F3214&lt;=48,"25-48 months","49-72 months")))</f>
        <v>25-48 months</v>
      </c>
      <c r="Y3214" s="15" t="str">
        <f aca="false">IF(C3214=1,"Yes","No")</f>
        <v>No</v>
      </c>
      <c r="Z3214" s="15" t="n">
        <f aca="false">COUNTIF(J3214:O3214,"Yes")</f>
        <v>2</v>
      </c>
      <c r="AA3214" s="18" t="n">
        <f aca="false">S3214*W3214</f>
        <v>0</v>
      </c>
      <c r="AB3214" s="15" t="n">
        <f aca="false">(P3214="Month-to-month")+(I3214="Fiber optic")+(R3214="Electronic check")+(F3214&lt;=12)+(M3214="No")+(J3214="No")</f>
        <v>5</v>
      </c>
      <c r="AC3214" s="15" t="str">
        <f aca="false">IF(AB3214&gt;=5,"High",IF(AB3214&gt;=3,"Medium","Low"))</f>
        <v>High</v>
      </c>
    </row>
    <row r="3215" customFormat="false" ht="15" hidden="false" customHeight="false" outlineLevel="0" collapsed="false">
      <c r="A3215" s="15" t="s">
        <v>3312</v>
      </c>
      <c r="B3215" s="15" t="s">
        <v>94</v>
      </c>
      <c r="C3215" s="15" t="n">
        <v>0</v>
      </c>
      <c r="D3215" s="15" t="s">
        <v>26</v>
      </c>
      <c r="E3215" s="15" t="s">
        <v>26</v>
      </c>
      <c r="F3215" s="15" t="n">
        <v>41</v>
      </c>
      <c r="G3215" s="15" t="s">
        <v>24</v>
      </c>
      <c r="H3215" s="15" t="s">
        <v>95</v>
      </c>
      <c r="I3215" s="15" t="s">
        <v>96</v>
      </c>
      <c r="J3215" s="15" t="s">
        <v>26</v>
      </c>
      <c r="K3215" s="15" t="s">
        <v>24</v>
      </c>
      <c r="L3215" s="15" t="s">
        <v>26</v>
      </c>
      <c r="M3215" s="15" t="s">
        <v>24</v>
      </c>
      <c r="N3215" s="15" t="s">
        <v>24</v>
      </c>
      <c r="O3215" s="15" t="s">
        <v>24</v>
      </c>
      <c r="P3215" s="15" t="s">
        <v>27</v>
      </c>
      <c r="Q3215" s="15" t="s">
        <v>24</v>
      </c>
      <c r="R3215" s="15" t="s">
        <v>21</v>
      </c>
      <c r="S3215" s="18" t="n">
        <v>35.4</v>
      </c>
      <c r="T3215" s="15" t="n">
        <v>1412.4</v>
      </c>
      <c r="U3215" s="15" t="s">
        <v>24</v>
      </c>
      <c r="V3215" s="18" t="n">
        <f aca="false">IF(ISNUMBER(T3215),T3215,0)</f>
        <v>1412.4</v>
      </c>
      <c r="W3215" s="15" t="n">
        <f aca="false">IF(U3215="Yes",1,0)</f>
        <v>0</v>
      </c>
      <c r="X3215" s="15" t="str">
        <f aca="false">IF(F3215&lt;=12,"0-12 months",IF(F3215&lt;=24,"13-24 months",IF(F3215&lt;=48,"25-48 months","49-72 months")))</f>
        <v>25-48 months</v>
      </c>
      <c r="Y3215" s="15" t="str">
        <f aca="false">IF(C3215=1,"Yes","No")</f>
        <v>No</v>
      </c>
      <c r="Z3215" s="15" t="n">
        <f aca="false">COUNTIF(J3215:O3215,"Yes")</f>
        <v>2</v>
      </c>
      <c r="AA3215" s="18" t="n">
        <f aca="false">S3215*W3215</f>
        <v>0</v>
      </c>
      <c r="AB3215" s="15" t="n">
        <f aca="false">(P3215="Month-to-month")+(I3215="Fiber optic")+(R3215="Electronic check")+(F3215&lt;=12)+(M3215="No")+(J3215="No")</f>
        <v>1</v>
      </c>
      <c r="AC3215" s="15" t="str">
        <f aca="false">IF(AB3215&gt;=5,"High",IF(AB3215&gt;=3,"Medium","Low"))</f>
        <v>Low</v>
      </c>
    </row>
    <row r="3216" customFormat="false" ht="15" hidden="false" customHeight="false" outlineLevel="0" collapsed="false">
      <c r="A3216" s="15" t="s">
        <v>3313</v>
      </c>
      <c r="B3216" s="15" t="s">
        <v>98</v>
      </c>
      <c r="C3216" s="15" t="n">
        <v>1</v>
      </c>
      <c r="D3216" s="15" t="s">
        <v>24</v>
      </c>
      <c r="E3216" s="15" t="s">
        <v>24</v>
      </c>
      <c r="F3216" s="15" t="n">
        <v>51</v>
      </c>
      <c r="G3216" s="15" t="s">
        <v>26</v>
      </c>
      <c r="H3216" s="15" t="s">
        <v>26</v>
      </c>
      <c r="I3216" s="15" t="s">
        <v>102</v>
      </c>
      <c r="J3216" s="15" t="s">
        <v>24</v>
      </c>
      <c r="K3216" s="15" t="s">
        <v>26</v>
      </c>
      <c r="L3216" s="15" t="s">
        <v>24</v>
      </c>
      <c r="M3216" s="15" t="s">
        <v>24</v>
      </c>
      <c r="N3216" s="15" t="s">
        <v>24</v>
      </c>
      <c r="O3216" s="15" t="s">
        <v>24</v>
      </c>
      <c r="P3216" s="15" t="s">
        <v>27</v>
      </c>
      <c r="Q3216" s="15" t="s">
        <v>26</v>
      </c>
      <c r="R3216" s="15" t="s">
        <v>19</v>
      </c>
      <c r="S3216" s="18" t="n">
        <v>79.6</v>
      </c>
      <c r="T3216" s="15" t="n">
        <v>3974.7</v>
      </c>
      <c r="U3216" s="15" t="s">
        <v>24</v>
      </c>
      <c r="V3216" s="18" t="n">
        <f aca="false">IF(ISNUMBER(T3216),T3216,0)</f>
        <v>3974.7</v>
      </c>
      <c r="W3216" s="15" t="n">
        <f aca="false">IF(U3216="Yes",1,0)</f>
        <v>0</v>
      </c>
      <c r="X3216" s="15" t="str">
        <f aca="false">IF(F3216&lt;=12,"0-12 months",IF(F3216&lt;=24,"13-24 months",IF(F3216&lt;=48,"25-48 months","49-72 months")))</f>
        <v>49-72 months</v>
      </c>
      <c r="Y3216" s="15" t="str">
        <f aca="false">IF(C3216=1,"Yes","No")</f>
        <v>Yes</v>
      </c>
      <c r="Z3216" s="15" t="n">
        <f aca="false">COUNTIF(J3216:O3216,"Yes")</f>
        <v>1</v>
      </c>
      <c r="AA3216" s="18" t="n">
        <f aca="false">S3216*W3216</f>
        <v>0</v>
      </c>
      <c r="AB3216" s="15" t="n">
        <f aca="false">(P3216="Month-to-month")+(I3216="Fiber optic")+(R3216="Electronic check")+(F3216&lt;=12)+(M3216="No")+(J3216="No")</f>
        <v>3</v>
      </c>
      <c r="AC3216" s="15" t="str">
        <f aca="false">IF(AB3216&gt;=5,"High",IF(AB3216&gt;=3,"Medium","Low"))</f>
        <v>Medium</v>
      </c>
    </row>
    <row r="3217" customFormat="false" ht="15" hidden="false" customHeight="false" outlineLevel="0" collapsed="false">
      <c r="A3217" s="15" t="s">
        <v>3314</v>
      </c>
      <c r="B3217" s="15" t="s">
        <v>98</v>
      </c>
      <c r="C3217" s="15" t="n">
        <v>0</v>
      </c>
      <c r="D3217" s="15" t="s">
        <v>26</v>
      </c>
      <c r="E3217" s="15" t="s">
        <v>24</v>
      </c>
      <c r="F3217" s="15" t="n">
        <v>41</v>
      </c>
      <c r="G3217" s="15" t="s">
        <v>26</v>
      </c>
      <c r="H3217" s="15" t="s">
        <v>26</v>
      </c>
      <c r="I3217" s="15" t="s">
        <v>102</v>
      </c>
      <c r="J3217" s="15" t="s">
        <v>24</v>
      </c>
      <c r="K3217" s="15" t="s">
        <v>26</v>
      </c>
      <c r="L3217" s="15" t="s">
        <v>24</v>
      </c>
      <c r="M3217" s="15" t="s">
        <v>24</v>
      </c>
      <c r="N3217" s="15" t="s">
        <v>24</v>
      </c>
      <c r="O3217" s="15" t="s">
        <v>24</v>
      </c>
      <c r="P3217" s="15" t="s">
        <v>25</v>
      </c>
      <c r="Q3217" s="15" t="s">
        <v>26</v>
      </c>
      <c r="R3217" s="15" t="s">
        <v>15</v>
      </c>
      <c r="S3217" s="18" t="n">
        <v>80.25</v>
      </c>
      <c r="T3217" s="15" t="n">
        <v>3439</v>
      </c>
      <c r="U3217" s="15" t="s">
        <v>24</v>
      </c>
      <c r="V3217" s="18" t="n">
        <f aca="false">IF(ISNUMBER(T3217),T3217,0)</f>
        <v>3439</v>
      </c>
      <c r="W3217" s="15" t="n">
        <f aca="false">IF(U3217="Yes",1,0)</f>
        <v>0</v>
      </c>
      <c r="X3217" s="15" t="str">
        <f aca="false">IF(F3217&lt;=12,"0-12 months",IF(F3217&lt;=24,"13-24 months",IF(F3217&lt;=48,"25-48 months","49-72 months")))</f>
        <v>25-48 months</v>
      </c>
      <c r="Y3217" s="15" t="str">
        <f aca="false">IF(C3217=1,"Yes","No")</f>
        <v>No</v>
      </c>
      <c r="Z3217" s="15" t="n">
        <f aca="false">COUNTIF(J3217:O3217,"Yes")</f>
        <v>1</v>
      </c>
      <c r="AA3217" s="18" t="n">
        <f aca="false">S3217*W3217</f>
        <v>0</v>
      </c>
      <c r="AB3217" s="15" t="n">
        <f aca="false">(P3217="Month-to-month")+(I3217="Fiber optic")+(R3217="Electronic check")+(F3217&lt;=12)+(M3217="No")+(J3217="No")</f>
        <v>5</v>
      </c>
      <c r="AC3217" s="15" t="str">
        <f aca="false">IF(AB3217&gt;=5,"High",IF(AB3217&gt;=3,"Medium","Low"))</f>
        <v>High</v>
      </c>
    </row>
    <row r="3218" customFormat="false" ht="15" hidden="false" customHeight="false" outlineLevel="0" collapsed="false">
      <c r="A3218" s="15" t="s">
        <v>3315</v>
      </c>
      <c r="B3218" s="15" t="s">
        <v>94</v>
      </c>
      <c r="C3218" s="15" t="n">
        <v>0</v>
      </c>
      <c r="D3218" s="15" t="s">
        <v>26</v>
      </c>
      <c r="E3218" s="15" t="s">
        <v>26</v>
      </c>
      <c r="F3218" s="15" t="n">
        <v>1</v>
      </c>
      <c r="G3218" s="15" t="s">
        <v>26</v>
      </c>
      <c r="H3218" s="15" t="s">
        <v>24</v>
      </c>
      <c r="I3218" s="15" t="s">
        <v>96</v>
      </c>
      <c r="J3218" s="15" t="s">
        <v>24</v>
      </c>
      <c r="K3218" s="15" t="s">
        <v>24</v>
      </c>
      <c r="L3218" s="15" t="s">
        <v>26</v>
      </c>
      <c r="M3218" s="15" t="s">
        <v>24</v>
      </c>
      <c r="N3218" s="15" t="s">
        <v>24</v>
      </c>
      <c r="O3218" s="15" t="s">
        <v>24</v>
      </c>
      <c r="P3218" s="15" t="s">
        <v>25</v>
      </c>
      <c r="Q3218" s="15" t="s">
        <v>24</v>
      </c>
      <c r="R3218" s="15" t="s">
        <v>17</v>
      </c>
      <c r="S3218" s="18" t="n">
        <v>50.45</v>
      </c>
      <c r="T3218" s="15" t="n">
        <v>50.45</v>
      </c>
      <c r="U3218" s="15" t="s">
        <v>26</v>
      </c>
      <c r="V3218" s="18" t="n">
        <f aca="false">IF(ISNUMBER(T3218),T3218,0)</f>
        <v>50.45</v>
      </c>
      <c r="W3218" s="15" t="n">
        <f aca="false">IF(U3218="Yes",1,0)</f>
        <v>1</v>
      </c>
      <c r="X3218" s="15" t="str">
        <f aca="false">IF(F3218&lt;=12,"0-12 months",IF(F3218&lt;=24,"13-24 months",IF(F3218&lt;=48,"25-48 months","49-72 months")))</f>
        <v>0-12 months</v>
      </c>
      <c r="Y3218" s="15" t="str">
        <f aca="false">IF(C3218=1,"Yes","No")</f>
        <v>No</v>
      </c>
      <c r="Z3218" s="15" t="n">
        <f aca="false">COUNTIF(J3218:O3218,"Yes")</f>
        <v>1</v>
      </c>
      <c r="AA3218" s="18" t="n">
        <f aca="false">S3218*W3218</f>
        <v>50.45</v>
      </c>
      <c r="AB3218" s="15" t="n">
        <f aca="false">(P3218="Month-to-month")+(I3218="Fiber optic")+(R3218="Electronic check")+(F3218&lt;=12)+(M3218="No")+(J3218="No")</f>
        <v>4</v>
      </c>
      <c r="AC3218" s="15" t="str">
        <f aca="false">IF(AB3218&gt;=5,"High",IF(AB3218&gt;=3,"Medium","Low"))</f>
        <v>Medium</v>
      </c>
    </row>
    <row r="3219" customFormat="false" ht="15" hidden="false" customHeight="false" outlineLevel="0" collapsed="false">
      <c r="A3219" s="15" t="s">
        <v>3316</v>
      </c>
      <c r="B3219" s="15" t="s">
        <v>94</v>
      </c>
      <c r="C3219" s="15" t="n">
        <v>0</v>
      </c>
      <c r="D3219" s="15" t="s">
        <v>24</v>
      </c>
      <c r="E3219" s="15" t="s">
        <v>24</v>
      </c>
      <c r="F3219" s="15" t="n">
        <v>2</v>
      </c>
      <c r="G3219" s="15" t="s">
        <v>26</v>
      </c>
      <c r="H3219" s="15" t="s">
        <v>24</v>
      </c>
      <c r="I3219" s="15" t="s">
        <v>24</v>
      </c>
      <c r="J3219" s="15" t="s">
        <v>28</v>
      </c>
      <c r="K3219" s="15" t="s">
        <v>28</v>
      </c>
      <c r="L3219" s="15" t="s">
        <v>28</v>
      </c>
      <c r="M3219" s="15" t="s">
        <v>28</v>
      </c>
      <c r="N3219" s="15" t="s">
        <v>28</v>
      </c>
      <c r="O3219" s="15" t="s">
        <v>28</v>
      </c>
      <c r="P3219" s="15" t="s">
        <v>25</v>
      </c>
      <c r="Q3219" s="15" t="s">
        <v>26</v>
      </c>
      <c r="R3219" s="15" t="s">
        <v>17</v>
      </c>
      <c r="S3219" s="18" t="n">
        <v>20.45</v>
      </c>
      <c r="T3219" s="15" t="n">
        <v>42.45</v>
      </c>
      <c r="U3219" s="15" t="s">
        <v>24</v>
      </c>
      <c r="V3219" s="18" t="n">
        <f aca="false">IF(ISNUMBER(T3219),T3219,0)</f>
        <v>42.45</v>
      </c>
      <c r="W3219" s="15" t="n">
        <f aca="false">IF(U3219="Yes",1,0)</f>
        <v>0</v>
      </c>
      <c r="X3219" s="15" t="str">
        <f aca="false">IF(F3219&lt;=12,"0-12 months",IF(F3219&lt;=24,"13-24 months",IF(F3219&lt;=48,"25-48 months","49-72 months")))</f>
        <v>0-12 months</v>
      </c>
      <c r="Y3219" s="15" t="str">
        <f aca="false">IF(C3219=1,"Yes","No")</f>
        <v>No</v>
      </c>
      <c r="Z3219" s="15" t="n">
        <f aca="false">COUNTIF(J3219:O3219,"Yes")</f>
        <v>0</v>
      </c>
      <c r="AA3219" s="18" t="n">
        <f aca="false">S3219*W3219</f>
        <v>0</v>
      </c>
      <c r="AB3219" s="15" t="n">
        <f aca="false">(P3219="Month-to-month")+(I3219="Fiber optic")+(R3219="Electronic check")+(F3219&lt;=12)+(M3219="No")+(J3219="No")</f>
        <v>2</v>
      </c>
      <c r="AC3219" s="15" t="str">
        <f aca="false">IF(AB3219&gt;=5,"High",IF(AB3219&gt;=3,"Medium","Low"))</f>
        <v>Low</v>
      </c>
    </row>
    <row r="3220" customFormat="false" ht="15" hidden="false" customHeight="false" outlineLevel="0" collapsed="false">
      <c r="A3220" s="15" t="s">
        <v>3317</v>
      </c>
      <c r="B3220" s="15" t="s">
        <v>98</v>
      </c>
      <c r="C3220" s="15" t="n">
        <v>0</v>
      </c>
      <c r="D3220" s="15" t="s">
        <v>24</v>
      </c>
      <c r="E3220" s="15" t="s">
        <v>24</v>
      </c>
      <c r="F3220" s="15" t="n">
        <v>68</v>
      </c>
      <c r="G3220" s="15" t="s">
        <v>26</v>
      </c>
      <c r="H3220" s="15" t="s">
        <v>24</v>
      </c>
      <c r="I3220" s="15" t="s">
        <v>102</v>
      </c>
      <c r="J3220" s="15" t="s">
        <v>24</v>
      </c>
      <c r="K3220" s="15" t="s">
        <v>26</v>
      </c>
      <c r="L3220" s="15" t="s">
        <v>26</v>
      </c>
      <c r="M3220" s="15" t="s">
        <v>24</v>
      </c>
      <c r="N3220" s="15" t="s">
        <v>24</v>
      </c>
      <c r="O3220" s="15" t="s">
        <v>24</v>
      </c>
      <c r="P3220" s="15" t="s">
        <v>27</v>
      </c>
      <c r="Q3220" s="15" t="s">
        <v>24</v>
      </c>
      <c r="R3220" s="15" t="s">
        <v>21</v>
      </c>
      <c r="S3220" s="18" t="n">
        <v>79.6</v>
      </c>
      <c r="T3220" s="15" t="n">
        <v>5461.45</v>
      </c>
      <c r="U3220" s="15" t="s">
        <v>24</v>
      </c>
      <c r="V3220" s="18" t="n">
        <f aca="false">IF(ISNUMBER(T3220),T3220,0)</f>
        <v>5461.45</v>
      </c>
      <c r="W3220" s="15" t="n">
        <f aca="false">IF(U3220="Yes",1,0)</f>
        <v>0</v>
      </c>
      <c r="X3220" s="15" t="str">
        <f aca="false">IF(F3220&lt;=12,"0-12 months",IF(F3220&lt;=24,"13-24 months",IF(F3220&lt;=48,"25-48 months","49-72 months")))</f>
        <v>49-72 months</v>
      </c>
      <c r="Y3220" s="15" t="str">
        <f aca="false">IF(C3220=1,"Yes","No")</f>
        <v>No</v>
      </c>
      <c r="Z3220" s="15" t="n">
        <f aca="false">COUNTIF(J3220:O3220,"Yes")</f>
        <v>2</v>
      </c>
      <c r="AA3220" s="18" t="n">
        <f aca="false">S3220*W3220</f>
        <v>0</v>
      </c>
      <c r="AB3220" s="15" t="n">
        <f aca="false">(P3220="Month-to-month")+(I3220="Fiber optic")+(R3220="Electronic check")+(F3220&lt;=12)+(M3220="No")+(J3220="No")</f>
        <v>3</v>
      </c>
      <c r="AC3220" s="15" t="str">
        <f aca="false">IF(AB3220&gt;=5,"High",IF(AB3220&gt;=3,"Medium","Low"))</f>
        <v>Medium</v>
      </c>
    </row>
    <row r="3221" customFormat="false" ht="15" hidden="false" customHeight="false" outlineLevel="0" collapsed="false">
      <c r="A3221" s="15" t="s">
        <v>3318</v>
      </c>
      <c r="B3221" s="15" t="s">
        <v>94</v>
      </c>
      <c r="C3221" s="15" t="n">
        <v>0</v>
      </c>
      <c r="D3221" s="15" t="s">
        <v>26</v>
      </c>
      <c r="E3221" s="15" t="s">
        <v>26</v>
      </c>
      <c r="F3221" s="15" t="n">
        <v>24</v>
      </c>
      <c r="G3221" s="15" t="s">
        <v>26</v>
      </c>
      <c r="H3221" s="15" t="s">
        <v>26</v>
      </c>
      <c r="I3221" s="15" t="s">
        <v>24</v>
      </c>
      <c r="J3221" s="15" t="s">
        <v>28</v>
      </c>
      <c r="K3221" s="15" t="s">
        <v>28</v>
      </c>
      <c r="L3221" s="15" t="s">
        <v>28</v>
      </c>
      <c r="M3221" s="15" t="s">
        <v>28</v>
      </c>
      <c r="N3221" s="15" t="s">
        <v>28</v>
      </c>
      <c r="O3221" s="15" t="s">
        <v>28</v>
      </c>
      <c r="P3221" s="15" t="s">
        <v>29</v>
      </c>
      <c r="Q3221" s="15" t="s">
        <v>24</v>
      </c>
      <c r="R3221" s="15" t="s">
        <v>17</v>
      </c>
      <c r="S3221" s="18" t="n">
        <v>24.7</v>
      </c>
      <c r="T3221" s="15" t="n">
        <v>571.75</v>
      </c>
      <c r="U3221" s="15" t="s">
        <v>24</v>
      </c>
      <c r="V3221" s="18" t="n">
        <f aca="false">IF(ISNUMBER(T3221),T3221,0)</f>
        <v>571.75</v>
      </c>
      <c r="W3221" s="15" t="n">
        <f aca="false">IF(U3221="Yes",1,0)</f>
        <v>0</v>
      </c>
      <c r="X3221" s="15" t="str">
        <f aca="false">IF(F3221&lt;=12,"0-12 months",IF(F3221&lt;=24,"13-24 months",IF(F3221&lt;=48,"25-48 months","49-72 months")))</f>
        <v>13-24 months</v>
      </c>
      <c r="Y3221" s="15" t="str">
        <f aca="false">IF(C3221=1,"Yes","No")</f>
        <v>No</v>
      </c>
      <c r="Z3221" s="15" t="n">
        <f aca="false">COUNTIF(J3221:O3221,"Yes")</f>
        <v>0</v>
      </c>
      <c r="AA3221" s="18" t="n">
        <f aca="false">S3221*W3221</f>
        <v>0</v>
      </c>
      <c r="AB3221" s="15" t="n">
        <f aca="false">(P3221="Month-to-month")+(I3221="Fiber optic")+(R3221="Electronic check")+(F3221&lt;=12)+(M3221="No")+(J3221="No")</f>
        <v>0</v>
      </c>
      <c r="AC3221" s="15" t="str">
        <f aca="false">IF(AB3221&gt;=5,"High",IF(AB3221&gt;=3,"Medium","Low"))</f>
        <v>Low</v>
      </c>
    </row>
    <row r="3222" customFormat="false" ht="15" hidden="false" customHeight="false" outlineLevel="0" collapsed="false">
      <c r="A3222" s="15" t="s">
        <v>3319</v>
      </c>
      <c r="B3222" s="15" t="s">
        <v>98</v>
      </c>
      <c r="C3222" s="15" t="n">
        <v>0</v>
      </c>
      <c r="D3222" s="15" t="s">
        <v>26</v>
      </c>
      <c r="E3222" s="15" t="s">
        <v>24</v>
      </c>
      <c r="F3222" s="15" t="n">
        <v>70</v>
      </c>
      <c r="G3222" s="15" t="s">
        <v>26</v>
      </c>
      <c r="H3222" s="15" t="s">
        <v>26</v>
      </c>
      <c r="I3222" s="15" t="s">
        <v>96</v>
      </c>
      <c r="J3222" s="15" t="s">
        <v>26</v>
      </c>
      <c r="K3222" s="15" t="s">
        <v>24</v>
      </c>
      <c r="L3222" s="15" t="s">
        <v>26</v>
      </c>
      <c r="M3222" s="15" t="s">
        <v>26</v>
      </c>
      <c r="N3222" s="15" t="s">
        <v>24</v>
      </c>
      <c r="O3222" s="15" t="s">
        <v>26</v>
      </c>
      <c r="P3222" s="15" t="s">
        <v>29</v>
      </c>
      <c r="Q3222" s="15" t="s">
        <v>24</v>
      </c>
      <c r="R3222" s="15" t="s">
        <v>21</v>
      </c>
      <c r="S3222" s="18" t="n">
        <v>77.3</v>
      </c>
      <c r="T3222" s="15" t="n">
        <v>5498.2</v>
      </c>
      <c r="U3222" s="15" t="s">
        <v>24</v>
      </c>
      <c r="V3222" s="18" t="n">
        <f aca="false">IF(ISNUMBER(T3222),T3222,0)</f>
        <v>5498.2</v>
      </c>
      <c r="W3222" s="15" t="n">
        <f aca="false">IF(U3222="Yes",1,0)</f>
        <v>0</v>
      </c>
      <c r="X3222" s="15" t="str">
        <f aca="false">IF(F3222&lt;=12,"0-12 months",IF(F3222&lt;=24,"13-24 months",IF(F3222&lt;=48,"25-48 months","49-72 months")))</f>
        <v>49-72 months</v>
      </c>
      <c r="Y3222" s="15" t="str">
        <f aca="false">IF(C3222=1,"Yes","No")</f>
        <v>No</v>
      </c>
      <c r="Z3222" s="15" t="n">
        <f aca="false">COUNTIF(J3222:O3222,"Yes")</f>
        <v>4</v>
      </c>
      <c r="AA3222" s="18" t="n">
        <f aca="false">S3222*W3222</f>
        <v>0</v>
      </c>
      <c r="AB3222" s="15" t="n">
        <f aca="false">(P3222="Month-to-month")+(I3222="Fiber optic")+(R3222="Electronic check")+(F3222&lt;=12)+(M3222="No")+(J3222="No")</f>
        <v>0</v>
      </c>
      <c r="AC3222" s="15" t="str">
        <f aca="false">IF(AB3222&gt;=5,"High",IF(AB3222&gt;=3,"Medium","Low"))</f>
        <v>Low</v>
      </c>
    </row>
    <row r="3223" customFormat="false" ht="15" hidden="false" customHeight="false" outlineLevel="0" collapsed="false">
      <c r="A3223" s="15" t="s">
        <v>3320</v>
      </c>
      <c r="B3223" s="15" t="s">
        <v>98</v>
      </c>
      <c r="C3223" s="15" t="n">
        <v>0</v>
      </c>
      <c r="D3223" s="15" t="s">
        <v>24</v>
      </c>
      <c r="E3223" s="15" t="s">
        <v>24</v>
      </c>
      <c r="F3223" s="15" t="n">
        <v>3</v>
      </c>
      <c r="G3223" s="15" t="s">
        <v>24</v>
      </c>
      <c r="H3223" s="15" t="s">
        <v>95</v>
      </c>
      <c r="I3223" s="15" t="s">
        <v>96</v>
      </c>
      <c r="J3223" s="15" t="s">
        <v>24</v>
      </c>
      <c r="K3223" s="15" t="s">
        <v>24</v>
      </c>
      <c r="L3223" s="15" t="s">
        <v>24</v>
      </c>
      <c r="M3223" s="15" t="s">
        <v>26</v>
      </c>
      <c r="N3223" s="15" t="s">
        <v>24</v>
      </c>
      <c r="O3223" s="15" t="s">
        <v>24</v>
      </c>
      <c r="P3223" s="15" t="s">
        <v>25</v>
      </c>
      <c r="Q3223" s="15" t="s">
        <v>26</v>
      </c>
      <c r="R3223" s="15" t="s">
        <v>15</v>
      </c>
      <c r="S3223" s="18" t="n">
        <v>29.75</v>
      </c>
      <c r="T3223" s="15" t="n">
        <v>96.85</v>
      </c>
      <c r="U3223" s="15" t="s">
        <v>24</v>
      </c>
      <c r="V3223" s="18" t="n">
        <f aca="false">IF(ISNUMBER(T3223),T3223,0)</f>
        <v>96.85</v>
      </c>
      <c r="W3223" s="15" t="n">
        <f aca="false">IF(U3223="Yes",1,0)</f>
        <v>0</v>
      </c>
      <c r="X3223" s="15" t="str">
        <f aca="false">IF(F3223&lt;=12,"0-12 months",IF(F3223&lt;=24,"13-24 months",IF(F3223&lt;=48,"25-48 months","49-72 months")))</f>
        <v>0-12 months</v>
      </c>
      <c r="Y3223" s="15" t="str">
        <f aca="false">IF(C3223=1,"Yes","No")</f>
        <v>No</v>
      </c>
      <c r="Z3223" s="15" t="n">
        <f aca="false">COUNTIF(J3223:O3223,"Yes")</f>
        <v>1</v>
      </c>
      <c r="AA3223" s="18" t="n">
        <f aca="false">S3223*W3223</f>
        <v>0</v>
      </c>
      <c r="AB3223" s="15" t="n">
        <f aca="false">(P3223="Month-to-month")+(I3223="Fiber optic")+(R3223="Electronic check")+(F3223&lt;=12)+(M3223="No")+(J3223="No")</f>
        <v>4</v>
      </c>
      <c r="AC3223" s="15" t="str">
        <f aca="false">IF(AB3223&gt;=5,"High",IF(AB3223&gt;=3,"Medium","Low"))</f>
        <v>Medium</v>
      </c>
    </row>
    <row r="3224" customFormat="false" ht="15" hidden="false" customHeight="false" outlineLevel="0" collapsed="false">
      <c r="A3224" s="15" t="s">
        <v>3321</v>
      </c>
      <c r="B3224" s="15" t="s">
        <v>98</v>
      </c>
      <c r="C3224" s="15" t="n">
        <v>0</v>
      </c>
      <c r="D3224" s="15" t="s">
        <v>24</v>
      </c>
      <c r="E3224" s="15" t="s">
        <v>24</v>
      </c>
      <c r="F3224" s="15" t="n">
        <v>2</v>
      </c>
      <c r="G3224" s="15" t="s">
        <v>26</v>
      </c>
      <c r="H3224" s="15" t="s">
        <v>24</v>
      </c>
      <c r="I3224" s="15" t="s">
        <v>96</v>
      </c>
      <c r="J3224" s="15" t="s">
        <v>24</v>
      </c>
      <c r="K3224" s="15" t="s">
        <v>24</v>
      </c>
      <c r="L3224" s="15" t="s">
        <v>24</v>
      </c>
      <c r="M3224" s="15" t="s">
        <v>24</v>
      </c>
      <c r="N3224" s="15" t="s">
        <v>24</v>
      </c>
      <c r="O3224" s="15" t="s">
        <v>24</v>
      </c>
      <c r="P3224" s="15" t="s">
        <v>25</v>
      </c>
      <c r="Q3224" s="15" t="s">
        <v>24</v>
      </c>
      <c r="R3224" s="15" t="s">
        <v>19</v>
      </c>
      <c r="S3224" s="18" t="n">
        <v>44.9</v>
      </c>
      <c r="T3224" s="15" t="n">
        <v>111.05</v>
      </c>
      <c r="U3224" s="15" t="s">
        <v>24</v>
      </c>
      <c r="V3224" s="18" t="n">
        <f aca="false">IF(ISNUMBER(T3224),T3224,0)</f>
        <v>111.05</v>
      </c>
      <c r="W3224" s="15" t="n">
        <f aca="false">IF(U3224="Yes",1,0)</f>
        <v>0</v>
      </c>
      <c r="X3224" s="15" t="str">
        <f aca="false">IF(F3224&lt;=12,"0-12 months",IF(F3224&lt;=24,"13-24 months",IF(F3224&lt;=48,"25-48 months","49-72 months")))</f>
        <v>0-12 months</v>
      </c>
      <c r="Y3224" s="15" t="str">
        <f aca="false">IF(C3224=1,"Yes","No")</f>
        <v>No</v>
      </c>
      <c r="Z3224" s="15" t="n">
        <f aca="false">COUNTIF(J3224:O3224,"Yes")</f>
        <v>0</v>
      </c>
      <c r="AA3224" s="18" t="n">
        <f aca="false">S3224*W3224</f>
        <v>0</v>
      </c>
      <c r="AB3224" s="15" t="n">
        <f aca="false">(P3224="Month-to-month")+(I3224="Fiber optic")+(R3224="Electronic check")+(F3224&lt;=12)+(M3224="No")+(J3224="No")</f>
        <v>4</v>
      </c>
      <c r="AC3224" s="15" t="str">
        <f aca="false">IF(AB3224&gt;=5,"High",IF(AB3224&gt;=3,"Medium","Low"))</f>
        <v>Medium</v>
      </c>
    </row>
    <row r="3225" customFormat="false" ht="15" hidden="false" customHeight="false" outlineLevel="0" collapsed="false">
      <c r="A3225" s="15" t="s">
        <v>3322</v>
      </c>
      <c r="B3225" s="15" t="s">
        <v>98</v>
      </c>
      <c r="C3225" s="15" t="n">
        <v>0</v>
      </c>
      <c r="D3225" s="15" t="s">
        <v>26</v>
      </c>
      <c r="E3225" s="15" t="s">
        <v>24</v>
      </c>
      <c r="F3225" s="15" t="n">
        <v>3</v>
      </c>
      <c r="G3225" s="15" t="s">
        <v>24</v>
      </c>
      <c r="H3225" s="15" t="s">
        <v>95</v>
      </c>
      <c r="I3225" s="15" t="s">
        <v>96</v>
      </c>
      <c r="J3225" s="15" t="s">
        <v>24</v>
      </c>
      <c r="K3225" s="15" t="s">
        <v>26</v>
      </c>
      <c r="L3225" s="15" t="s">
        <v>24</v>
      </c>
      <c r="M3225" s="15" t="s">
        <v>24</v>
      </c>
      <c r="N3225" s="15" t="s">
        <v>24</v>
      </c>
      <c r="O3225" s="15" t="s">
        <v>24</v>
      </c>
      <c r="P3225" s="15" t="s">
        <v>25</v>
      </c>
      <c r="Q3225" s="15" t="s">
        <v>24</v>
      </c>
      <c r="R3225" s="15" t="s">
        <v>21</v>
      </c>
      <c r="S3225" s="18" t="n">
        <v>29.8</v>
      </c>
      <c r="T3225" s="15" t="n">
        <v>94.4</v>
      </c>
      <c r="U3225" s="15" t="s">
        <v>24</v>
      </c>
      <c r="V3225" s="18" t="n">
        <f aca="false">IF(ISNUMBER(T3225),T3225,0)</f>
        <v>94.4</v>
      </c>
      <c r="W3225" s="15" t="n">
        <f aca="false">IF(U3225="Yes",1,0)</f>
        <v>0</v>
      </c>
      <c r="X3225" s="15" t="str">
        <f aca="false">IF(F3225&lt;=12,"0-12 months",IF(F3225&lt;=24,"13-24 months",IF(F3225&lt;=48,"25-48 months","49-72 months")))</f>
        <v>0-12 months</v>
      </c>
      <c r="Y3225" s="15" t="str">
        <f aca="false">IF(C3225=1,"Yes","No")</f>
        <v>No</v>
      </c>
      <c r="Z3225" s="15" t="n">
        <f aca="false">COUNTIF(J3225:O3225,"Yes")</f>
        <v>1</v>
      </c>
      <c r="AA3225" s="18" t="n">
        <f aca="false">S3225*W3225</f>
        <v>0</v>
      </c>
      <c r="AB3225" s="15" t="n">
        <f aca="false">(P3225="Month-to-month")+(I3225="Fiber optic")+(R3225="Electronic check")+(F3225&lt;=12)+(M3225="No")+(J3225="No")</f>
        <v>4</v>
      </c>
      <c r="AC3225" s="15" t="str">
        <f aca="false">IF(AB3225&gt;=5,"High",IF(AB3225&gt;=3,"Medium","Low"))</f>
        <v>Medium</v>
      </c>
    </row>
    <row r="3226" customFormat="false" ht="15" hidden="false" customHeight="false" outlineLevel="0" collapsed="false">
      <c r="A3226" s="15" t="s">
        <v>3323</v>
      </c>
      <c r="B3226" s="15" t="s">
        <v>94</v>
      </c>
      <c r="C3226" s="15" t="n">
        <v>0</v>
      </c>
      <c r="D3226" s="15" t="s">
        <v>24</v>
      </c>
      <c r="E3226" s="15" t="s">
        <v>24</v>
      </c>
      <c r="F3226" s="15" t="n">
        <v>7</v>
      </c>
      <c r="G3226" s="15" t="s">
        <v>26</v>
      </c>
      <c r="H3226" s="15" t="s">
        <v>26</v>
      </c>
      <c r="I3226" s="15" t="s">
        <v>96</v>
      </c>
      <c r="J3226" s="15" t="s">
        <v>24</v>
      </c>
      <c r="K3226" s="15" t="s">
        <v>24</v>
      </c>
      <c r="L3226" s="15" t="s">
        <v>24</v>
      </c>
      <c r="M3226" s="15" t="s">
        <v>26</v>
      </c>
      <c r="N3226" s="15" t="s">
        <v>26</v>
      </c>
      <c r="O3226" s="15" t="s">
        <v>26</v>
      </c>
      <c r="P3226" s="15" t="s">
        <v>25</v>
      </c>
      <c r="Q3226" s="15" t="s">
        <v>26</v>
      </c>
      <c r="R3226" s="15" t="s">
        <v>15</v>
      </c>
      <c r="S3226" s="18" t="n">
        <v>74.65</v>
      </c>
      <c r="T3226" s="15" t="n">
        <v>521.1</v>
      </c>
      <c r="U3226" s="15" t="s">
        <v>26</v>
      </c>
      <c r="V3226" s="18" t="n">
        <f aca="false">IF(ISNUMBER(T3226),T3226,0)</f>
        <v>521.1</v>
      </c>
      <c r="W3226" s="15" t="n">
        <f aca="false">IF(U3226="Yes",1,0)</f>
        <v>1</v>
      </c>
      <c r="X3226" s="15" t="str">
        <f aca="false">IF(F3226&lt;=12,"0-12 months",IF(F3226&lt;=24,"13-24 months",IF(F3226&lt;=48,"25-48 months","49-72 months")))</f>
        <v>0-12 months</v>
      </c>
      <c r="Y3226" s="15" t="str">
        <f aca="false">IF(C3226=1,"Yes","No")</f>
        <v>No</v>
      </c>
      <c r="Z3226" s="15" t="n">
        <f aca="false">COUNTIF(J3226:O3226,"Yes")</f>
        <v>3</v>
      </c>
      <c r="AA3226" s="18" t="n">
        <f aca="false">S3226*W3226</f>
        <v>74.65</v>
      </c>
      <c r="AB3226" s="15" t="n">
        <f aca="false">(P3226="Month-to-month")+(I3226="Fiber optic")+(R3226="Electronic check")+(F3226&lt;=12)+(M3226="No")+(J3226="No")</f>
        <v>4</v>
      </c>
      <c r="AC3226" s="15" t="str">
        <f aca="false">IF(AB3226&gt;=5,"High",IF(AB3226&gt;=3,"Medium","Low"))</f>
        <v>Medium</v>
      </c>
    </row>
    <row r="3227" customFormat="false" ht="15" hidden="false" customHeight="false" outlineLevel="0" collapsed="false">
      <c r="A3227" s="15" t="s">
        <v>3324</v>
      </c>
      <c r="B3227" s="15" t="s">
        <v>94</v>
      </c>
      <c r="C3227" s="15" t="n">
        <v>0</v>
      </c>
      <c r="D3227" s="15" t="s">
        <v>24</v>
      </c>
      <c r="E3227" s="15" t="s">
        <v>24</v>
      </c>
      <c r="F3227" s="15" t="n">
        <v>13</v>
      </c>
      <c r="G3227" s="15" t="s">
        <v>26</v>
      </c>
      <c r="H3227" s="15" t="s">
        <v>24</v>
      </c>
      <c r="I3227" s="15" t="s">
        <v>96</v>
      </c>
      <c r="J3227" s="15" t="s">
        <v>26</v>
      </c>
      <c r="K3227" s="15" t="s">
        <v>24</v>
      </c>
      <c r="L3227" s="15" t="s">
        <v>24</v>
      </c>
      <c r="M3227" s="15" t="s">
        <v>24</v>
      </c>
      <c r="N3227" s="15" t="s">
        <v>26</v>
      </c>
      <c r="O3227" s="15" t="s">
        <v>26</v>
      </c>
      <c r="P3227" s="15" t="s">
        <v>25</v>
      </c>
      <c r="Q3227" s="15" t="s">
        <v>26</v>
      </c>
      <c r="R3227" s="15" t="s">
        <v>15</v>
      </c>
      <c r="S3227" s="18" t="n">
        <v>71.95</v>
      </c>
      <c r="T3227" s="15" t="n">
        <v>923.85</v>
      </c>
      <c r="U3227" s="15" t="s">
        <v>24</v>
      </c>
      <c r="V3227" s="18" t="n">
        <f aca="false">IF(ISNUMBER(T3227),T3227,0)</f>
        <v>923.85</v>
      </c>
      <c r="W3227" s="15" t="n">
        <f aca="false">IF(U3227="Yes",1,0)</f>
        <v>0</v>
      </c>
      <c r="X3227" s="15" t="str">
        <f aca="false">IF(F3227&lt;=12,"0-12 months",IF(F3227&lt;=24,"13-24 months",IF(F3227&lt;=48,"25-48 months","49-72 months")))</f>
        <v>13-24 months</v>
      </c>
      <c r="Y3227" s="15" t="str">
        <f aca="false">IF(C3227=1,"Yes","No")</f>
        <v>No</v>
      </c>
      <c r="Z3227" s="15" t="n">
        <f aca="false">COUNTIF(J3227:O3227,"Yes")</f>
        <v>3</v>
      </c>
      <c r="AA3227" s="18" t="n">
        <f aca="false">S3227*W3227</f>
        <v>0</v>
      </c>
      <c r="AB3227" s="15" t="n">
        <f aca="false">(P3227="Month-to-month")+(I3227="Fiber optic")+(R3227="Electronic check")+(F3227&lt;=12)+(M3227="No")+(J3227="No")</f>
        <v>3</v>
      </c>
      <c r="AC3227" s="15" t="str">
        <f aca="false">IF(AB3227&gt;=5,"High",IF(AB3227&gt;=3,"Medium","Low"))</f>
        <v>Medium</v>
      </c>
    </row>
    <row r="3228" customFormat="false" ht="15" hidden="false" customHeight="false" outlineLevel="0" collapsed="false">
      <c r="A3228" s="15" t="s">
        <v>3325</v>
      </c>
      <c r="B3228" s="15" t="s">
        <v>98</v>
      </c>
      <c r="C3228" s="15" t="n">
        <v>0</v>
      </c>
      <c r="D3228" s="15" t="s">
        <v>24</v>
      </c>
      <c r="E3228" s="15" t="s">
        <v>24</v>
      </c>
      <c r="F3228" s="15" t="n">
        <v>7</v>
      </c>
      <c r="G3228" s="15" t="s">
        <v>26</v>
      </c>
      <c r="H3228" s="15" t="s">
        <v>24</v>
      </c>
      <c r="I3228" s="15" t="s">
        <v>24</v>
      </c>
      <c r="J3228" s="15" t="s">
        <v>28</v>
      </c>
      <c r="K3228" s="15" t="s">
        <v>28</v>
      </c>
      <c r="L3228" s="15" t="s">
        <v>28</v>
      </c>
      <c r="M3228" s="15" t="s">
        <v>28</v>
      </c>
      <c r="N3228" s="15" t="s">
        <v>28</v>
      </c>
      <c r="O3228" s="15" t="s">
        <v>28</v>
      </c>
      <c r="P3228" s="15" t="s">
        <v>25</v>
      </c>
      <c r="Q3228" s="15" t="s">
        <v>24</v>
      </c>
      <c r="R3228" s="15" t="s">
        <v>17</v>
      </c>
      <c r="S3228" s="18" t="n">
        <v>20.75</v>
      </c>
      <c r="T3228" s="15" t="n">
        <v>141.1</v>
      </c>
      <c r="U3228" s="15" t="s">
        <v>24</v>
      </c>
      <c r="V3228" s="18" t="n">
        <f aca="false">IF(ISNUMBER(T3228),T3228,0)</f>
        <v>141.1</v>
      </c>
      <c r="W3228" s="15" t="n">
        <f aca="false">IF(U3228="Yes",1,0)</f>
        <v>0</v>
      </c>
      <c r="X3228" s="15" t="str">
        <f aca="false">IF(F3228&lt;=12,"0-12 months",IF(F3228&lt;=24,"13-24 months",IF(F3228&lt;=48,"25-48 months","49-72 months")))</f>
        <v>0-12 months</v>
      </c>
      <c r="Y3228" s="15" t="str">
        <f aca="false">IF(C3228=1,"Yes","No")</f>
        <v>No</v>
      </c>
      <c r="Z3228" s="15" t="n">
        <f aca="false">COUNTIF(J3228:O3228,"Yes")</f>
        <v>0</v>
      </c>
      <c r="AA3228" s="18" t="n">
        <f aca="false">S3228*W3228</f>
        <v>0</v>
      </c>
      <c r="AB3228" s="15" t="n">
        <f aca="false">(P3228="Month-to-month")+(I3228="Fiber optic")+(R3228="Electronic check")+(F3228&lt;=12)+(M3228="No")+(J3228="No")</f>
        <v>2</v>
      </c>
      <c r="AC3228" s="15" t="str">
        <f aca="false">IF(AB3228&gt;=5,"High",IF(AB3228&gt;=3,"Medium","Low"))</f>
        <v>Low</v>
      </c>
    </row>
    <row r="3229" customFormat="false" ht="15" hidden="false" customHeight="false" outlineLevel="0" collapsed="false">
      <c r="A3229" s="15" t="s">
        <v>3326</v>
      </c>
      <c r="B3229" s="15" t="s">
        <v>98</v>
      </c>
      <c r="C3229" s="15" t="n">
        <v>0</v>
      </c>
      <c r="D3229" s="15" t="s">
        <v>26</v>
      </c>
      <c r="E3229" s="15" t="s">
        <v>26</v>
      </c>
      <c r="F3229" s="15" t="n">
        <v>12</v>
      </c>
      <c r="G3229" s="15" t="s">
        <v>26</v>
      </c>
      <c r="H3229" s="15" t="s">
        <v>24</v>
      </c>
      <c r="I3229" s="15" t="s">
        <v>96</v>
      </c>
      <c r="J3229" s="15" t="s">
        <v>24</v>
      </c>
      <c r="K3229" s="15" t="s">
        <v>24</v>
      </c>
      <c r="L3229" s="15" t="s">
        <v>24</v>
      </c>
      <c r="M3229" s="15" t="s">
        <v>24</v>
      </c>
      <c r="N3229" s="15" t="s">
        <v>26</v>
      </c>
      <c r="O3229" s="15" t="s">
        <v>24</v>
      </c>
      <c r="P3229" s="15" t="s">
        <v>25</v>
      </c>
      <c r="Q3229" s="15" t="s">
        <v>26</v>
      </c>
      <c r="R3229" s="15" t="s">
        <v>17</v>
      </c>
      <c r="S3229" s="18" t="n">
        <v>56.3</v>
      </c>
      <c r="T3229" s="15" t="n">
        <v>628.65</v>
      </c>
      <c r="U3229" s="15" t="s">
        <v>24</v>
      </c>
      <c r="V3229" s="18" t="n">
        <f aca="false">IF(ISNUMBER(T3229),T3229,0)</f>
        <v>628.65</v>
      </c>
      <c r="W3229" s="15" t="n">
        <f aca="false">IF(U3229="Yes",1,0)</f>
        <v>0</v>
      </c>
      <c r="X3229" s="15" t="str">
        <f aca="false">IF(F3229&lt;=12,"0-12 months",IF(F3229&lt;=24,"13-24 months",IF(F3229&lt;=48,"25-48 months","49-72 months")))</f>
        <v>0-12 months</v>
      </c>
      <c r="Y3229" s="15" t="str">
        <f aca="false">IF(C3229=1,"Yes","No")</f>
        <v>No</v>
      </c>
      <c r="Z3229" s="15" t="n">
        <f aca="false">COUNTIF(J3229:O3229,"Yes")</f>
        <v>1</v>
      </c>
      <c r="AA3229" s="18" t="n">
        <f aca="false">S3229*W3229</f>
        <v>0</v>
      </c>
      <c r="AB3229" s="15" t="n">
        <f aca="false">(P3229="Month-to-month")+(I3229="Fiber optic")+(R3229="Electronic check")+(F3229&lt;=12)+(M3229="No")+(J3229="No")</f>
        <v>4</v>
      </c>
      <c r="AC3229" s="15" t="str">
        <f aca="false">IF(AB3229&gt;=5,"High",IF(AB3229&gt;=3,"Medium","Low"))</f>
        <v>Medium</v>
      </c>
    </row>
    <row r="3230" customFormat="false" ht="15" hidden="false" customHeight="false" outlineLevel="0" collapsed="false">
      <c r="A3230" s="15" t="s">
        <v>3327</v>
      </c>
      <c r="B3230" s="15" t="s">
        <v>98</v>
      </c>
      <c r="C3230" s="15" t="n">
        <v>0</v>
      </c>
      <c r="D3230" s="15" t="s">
        <v>26</v>
      </c>
      <c r="E3230" s="15" t="s">
        <v>26</v>
      </c>
      <c r="F3230" s="15" t="n">
        <v>53</v>
      </c>
      <c r="G3230" s="15" t="s">
        <v>26</v>
      </c>
      <c r="H3230" s="15" t="s">
        <v>26</v>
      </c>
      <c r="I3230" s="15" t="s">
        <v>102</v>
      </c>
      <c r="J3230" s="15" t="s">
        <v>24</v>
      </c>
      <c r="K3230" s="15" t="s">
        <v>26</v>
      </c>
      <c r="L3230" s="15" t="s">
        <v>26</v>
      </c>
      <c r="M3230" s="15" t="s">
        <v>24</v>
      </c>
      <c r="N3230" s="15" t="s">
        <v>26</v>
      </c>
      <c r="O3230" s="15" t="s">
        <v>26</v>
      </c>
      <c r="P3230" s="15" t="s">
        <v>27</v>
      </c>
      <c r="Q3230" s="15" t="s">
        <v>26</v>
      </c>
      <c r="R3230" s="15" t="s">
        <v>15</v>
      </c>
      <c r="S3230" s="18" t="n">
        <v>105.25</v>
      </c>
      <c r="T3230" s="15" t="n">
        <v>5576.3</v>
      </c>
      <c r="U3230" s="15" t="s">
        <v>24</v>
      </c>
      <c r="V3230" s="18" t="n">
        <f aca="false">IF(ISNUMBER(T3230),T3230,0)</f>
        <v>5576.3</v>
      </c>
      <c r="W3230" s="15" t="n">
        <f aca="false">IF(U3230="Yes",1,0)</f>
        <v>0</v>
      </c>
      <c r="X3230" s="15" t="str">
        <f aca="false">IF(F3230&lt;=12,"0-12 months",IF(F3230&lt;=24,"13-24 months",IF(F3230&lt;=48,"25-48 months","49-72 months")))</f>
        <v>49-72 months</v>
      </c>
      <c r="Y3230" s="15" t="str">
        <f aca="false">IF(C3230=1,"Yes","No")</f>
        <v>No</v>
      </c>
      <c r="Z3230" s="15" t="n">
        <f aca="false">COUNTIF(J3230:O3230,"Yes")</f>
        <v>4</v>
      </c>
      <c r="AA3230" s="18" t="n">
        <f aca="false">S3230*W3230</f>
        <v>0</v>
      </c>
      <c r="AB3230" s="15" t="n">
        <f aca="false">(P3230="Month-to-month")+(I3230="Fiber optic")+(R3230="Electronic check")+(F3230&lt;=12)+(M3230="No")+(J3230="No")</f>
        <v>4</v>
      </c>
      <c r="AC3230" s="15" t="str">
        <f aca="false">IF(AB3230&gt;=5,"High",IF(AB3230&gt;=3,"Medium","Low"))</f>
        <v>Medium</v>
      </c>
    </row>
    <row r="3231" customFormat="false" ht="15" hidden="false" customHeight="false" outlineLevel="0" collapsed="false">
      <c r="A3231" s="15" t="s">
        <v>3328</v>
      </c>
      <c r="B3231" s="15" t="s">
        <v>94</v>
      </c>
      <c r="C3231" s="15" t="n">
        <v>0</v>
      </c>
      <c r="D3231" s="15" t="s">
        <v>24</v>
      </c>
      <c r="E3231" s="15" t="s">
        <v>24</v>
      </c>
      <c r="F3231" s="15" t="n">
        <v>12</v>
      </c>
      <c r="G3231" s="15" t="s">
        <v>26</v>
      </c>
      <c r="H3231" s="15" t="s">
        <v>26</v>
      </c>
      <c r="I3231" s="15" t="s">
        <v>102</v>
      </c>
      <c r="J3231" s="15" t="s">
        <v>24</v>
      </c>
      <c r="K3231" s="15" t="s">
        <v>24</v>
      </c>
      <c r="L3231" s="15" t="s">
        <v>24</v>
      </c>
      <c r="M3231" s="15" t="s">
        <v>24</v>
      </c>
      <c r="N3231" s="15" t="s">
        <v>26</v>
      </c>
      <c r="O3231" s="15" t="s">
        <v>26</v>
      </c>
      <c r="P3231" s="15" t="s">
        <v>25</v>
      </c>
      <c r="Q3231" s="15" t="s">
        <v>26</v>
      </c>
      <c r="R3231" s="15" t="s">
        <v>15</v>
      </c>
      <c r="S3231" s="18" t="n">
        <v>94.2</v>
      </c>
      <c r="T3231" s="15" t="n">
        <v>1046.1</v>
      </c>
      <c r="U3231" s="15" t="s">
        <v>26</v>
      </c>
      <c r="V3231" s="18" t="n">
        <f aca="false">IF(ISNUMBER(T3231),T3231,0)</f>
        <v>1046.1</v>
      </c>
      <c r="W3231" s="15" t="n">
        <f aca="false">IF(U3231="Yes",1,0)</f>
        <v>1</v>
      </c>
      <c r="X3231" s="15" t="str">
        <f aca="false">IF(F3231&lt;=12,"0-12 months",IF(F3231&lt;=24,"13-24 months",IF(F3231&lt;=48,"25-48 months","49-72 months")))</f>
        <v>0-12 months</v>
      </c>
      <c r="Y3231" s="15" t="str">
        <f aca="false">IF(C3231=1,"Yes","No")</f>
        <v>No</v>
      </c>
      <c r="Z3231" s="15" t="n">
        <f aca="false">COUNTIF(J3231:O3231,"Yes")</f>
        <v>2</v>
      </c>
      <c r="AA3231" s="18" t="n">
        <f aca="false">S3231*W3231</f>
        <v>94.2</v>
      </c>
      <c r="AB3231" s="15" t="n">
        <f aca="false">(P3231="Month-to-month")+(I3231="Fiber optic")+(R3231="Electronic check")+(F3231&lt;=12)+(M3231="No")+(J3231="No")</f>
        <v>6</v>
      </c>
      <c r="AC3231" s="15" t="str">
        <f aca="false">IF(AB3231&gt;=5,"High",IF(AB3231&gt;=3,"Medium","Low"))</f>
        <v>High</v>
      </c>
    </row>
    <row r="3232" customFormat="false" ht="15" hidden="false" customHeight="false" outlineLevel="0" collapsed="false">
      <c r="A3232" s="15" t="s">
        <v>3329</v>
      </c>
      <c r="B3232" s="15" t="s">
        <v>98</v>
      </c>
      <c r="C3232" s="15" t="n">
        <v>0</v>
      </c>
      <c r="D3232" s="15" t="s">
        <v>26</v>
      </c>
      <c r="E3232" s="15" t="s">
        <v>26</v>
      </c>
      <c r="F3232" s="15" t="n">
        <v>63</v>
      </c>
      <c r="G3232" s="15" t="s">
        <v>26</v>
      </c>
      <c r="H3232" s="15" t="s">
        <v>24</v>
      </c>
      <c r="I3232" s="15" t="s">
        <v>24</v>
      </c>
      <c r="J3232" s="15" t="s">
        <v>28</v>
      </c>
      <c r="K3232" s="15" t="s">
        <v>28</v>
      </c>
      <c r="L3232" s="15" t="s">
        <v>28</v>
      </c>
      <c r="M3232" s="15" t="s">
        <v>28</v>
      </c>
      <c r="N3232" s="15" t="s">
        <v>28</v>
      </c>
      <c r="O3232" s="15" t="s">
        <v>28</v>
      </c>
      <c r="P3232" s="15" t="s">
        <v>29</v>
      </c>
      <c r="Q3232" s="15" t="s">
        <v>24</v>
      </c>
      <c r="R3232" s="15" t="s">
        <v>17</v>
      </c>
      <c r="S3232" s="18" t="n">
        <v>19.55</v>
      </c>
      <c r="T3232" s="15" t="n">
        <v>1245.6</v>
      </c>
      <c r="U3232" s="15" t="s">
        <v>24</v>
      </c>
      <c r="V3232" s="18" t="n">
        <f aca="false">IF(ISNUMBER(T3232),T3232,0)</f>
        <v>1245.6</v>
      </c>
      <c r="W3232" s="15" t="n">
        <f aca="false">IF(U3232="Yes",1,0)</f>
        <v>0</v>
      </c>
      <c r="X3232" s="15" t="str">
        <f aca="false">IF(F3232&lt;=12,"0-12 months",IF(F3232&lt;=24,"13-24 months",IF(F3232&lt;=48,"25-48 months","49-72 months")))</f>
        <v>49-72 months</v>
      </c>
      <c r="Y3232" s="15" t="str">
        <f aca="false">IF(C3232=1,"Yes","No")</f>
        <v>No</v>
      </c>
      <c r="Z3232" s="15" t="n">
        <f aca="false">COUNTIF(J3232:O3232,"Yes")</f>
        <v>0</v>
      </c>
      <c r="AA3232" s="18" t="n">
        <f aca="false">S3232*W3232</f>
        <v>0</v>
      </c>
      <c r="AB3232" s="15" t="n">
        <f aca="false">(P3232="Month-to-month")+(I3232="Fiber optic")+(R3232="Electronic check")+(F3232&lt;=12)+(M3232="No")+(J3232="No")</f>
        <v>0</v>
      </c>
      <c r="AC3232" s="15" t="str">
        <f aca="false">IF(AB3232&gt;=5,"High",IF(AB3232&gt;=3,"Medium","Low"))</f>
        <v>Low</v>
      </c>
    </row>
    <row r="3233" customFormat="false" ht="15" hidden="false" customHeight="false" outlineLevel="0" collapsed="false">
      <c r="A3233" s="15" t="s">
        <v>3330</v>
      </c>
      <c r="B3233" s="15" t="s">
        <v>94</v>
      </c>
      <c r="C3233" s="15" t="n">
        <v>0</v>
      </c>
      <c r="D3233" s="15" t="s">
        <v>24</v>
      </c>
      <c r="E3233" s="15" t="s">
        <v>24</v>
      </c>
      <c r="F3233" s="15" t="n">
        <v>15</v>
      </c>
      <c r="G3233" s="15" t="s">
        <v>26</v>
      </c>
      <c r="H3233" s="15" t="s">
        <v>24</v>
      </c>
      <c r="I3233" s="15" t="s">
        <v>96</v>
      </c>
      <c r="J3233" s="15" t="s">
        <v>26</v>
      </c>
      <c r="K3233" s="15" t="s">
        <v>26</v>
      </c>
      <c r="L3233" s="15" t="s">
        <v>26</v>
      </c>
      <c r="M3233" s="15" t="s">
        <v>26</v>
      </c>
      <c r="N3233" s="15" t="s">
        <v>26</v>
      </c>
      <c r="O3233" s="15" t="s">
        <v>26</v>
      </c>
      <c r="P3233" s="15" t="s">
        <v>25</v>
      </c>
      <c r="Q3233" s="15" t="s">
        <v>24</v>
      </c>
      <c r="R3233" s="15" t="s">
        <v>17</v>
      </c>
      <c r="S3233" s="18" t="n">
        <v>84.45</v>
      </c>
      <c r="T3233" s="15" t="n">
        <v>1287.85</v>
      </c>
      <c r="U3233" s="15" t="s">
        <v>24</v>
      </c>
      <c r="V3233" s="18" t="n">
        <f aca="false">IF(ISNUMBER(T3233),T3233,0)</f>
        <v>1287.85</v>
      </c>
      <c r="W3233" s="15" t="n">
        <f aca="false">IF(U3233="Yes",1,0)</f>
        <v>0</v>
      </c>
      <c r="X3233" s="15" t="str">
        <f aca="false">IF(F3233&lt;=12,"0-12 months",IF(F3233&lt;=24,"13-24 months",IF(F3233&lt;=48,"25-48 months","49-72 months")))</f>
        <v>13-24 months</v>
      </c>
      <c r="Y3233" s="15" t="str">
        <f aca="false">IF(C3233=1,"Yes","No")</f>
        <v>No</v>
      </c>
      <c r="Z3233" s="15" t="n">
        <f aca="false">COUNTIF(J3233:O3233,"Yes")</f>
        <v>6</v>
      </c>
      <c r="AA3233" s="18" t="n">
        <f aca="false">S3233*W3233</f>
        <v>0</v>
      </c>
      <c r="AB3233" s="15" t="n">
        <f aca="false">(P3233="Month-to-month")+(I3233="Fiber optic")+(R3233="Electronic check")+(F3233&lt;=12)+(M3233="No")+(J3233="No")</f>
        <v>1</v>
      </c>
      <c r="AC3233" s="15" t="str">
        <f aca="false">IF(AB3233&gt;=5,"High",IF(AB3233&gt;=3,"Medium","Low"))</f>
        <v>Low</v>
      </c>
    </row>
    <row r="3234" customFormat="false" ht="15" hidden="false" customHeight="false" outlineLevel="0" collapsed="false">
      <c r="A3234" s="15" t="s">
        <v>3331</v>
      </c>
      <c r="B3234" s="15" t="s">
        <v>98</v>
      </c>
      <c r="C3234" s="15" t="n">
        <v>0</v>
      </c>
      <c r="D3234" s="15" t="s">
        <v>26</v>
      </c>
      <c r="E3234" s="15" t="s">
        <v>26</v>
      </c>
      <c r="F3234" s="15" t="n">
        <v>36</v>
      </c>
      <c r="G3234" s="15" t="s">
        <v>26</v>
      </c>
      <c r="H3234" s="15" t="s">
        <v>24</v>
      </c>
      <c r="I3234" s="15" t="s">
        <v>96</v>
      </c>
      <c r="J3234" s="15" t="s">
        <v>26</v>
      </c>
      <c r="K3234" s="15" t="s">
        <v>26</v>
      </c>
      <c r="L3234" s="15" t="s">
        <v>24</v>
      </c>
      <c r="M3234" s="15" t="s">
        <v>24</v>
      </c>
      <c r="N3234" s="15" t="s">
        <v>24</v>
      </c>
      <c r="O3234" s="15" t="s">
        <v>24</v>
      </c>
      <c r="P3234" s="15" t="s">
        <v>27</v>
      </c>
      <c r="Q3234" s="15" t="s">
        <v>24</v>
      </c>
      <c r="R3234" s="15" t="s">
        <v>17</v>
      </c>
      <c r="S3234" s="18" t="n">
        <v>53.65</v>
      </c>
      <c r="T3234" s="15" t="n">
        <v>1939.35</v>
      </c>
      <c r="U3234" s="15" t="s">
        <v>24</v>
      </c>
      <c r="V3234" s="18" t="n">
        <f aca="false">IF(ISNUMBER(T3234),T3234,0)</f>
        <v>1939.35</v>
      </c>
      <c r="W3234" s="15" t="n">
        <f aca="false">IF(U3234="Yes",1,0)</f>
        <v>0</v>
      </c>
      <c r="X3234" s="15" t="str">
        <f aca="false">IF(F3234&lt;=12,"0-12 months",IF(F3234&lt;=24,"13-24 months",IF(F3234&lt;=48,"25-48 months","49-72 months")))</f>
        <v>25-48 months</v>
      </c>
      <c r="Y3234" s="15" t="str">
        <f aca="false">IF(C3234=1,"Yes","No")</f>
        <v>No</v>
      </c>
      <c r="Z3234" s="15" t="n">
        <f aca="false">COUNTIF(J3234:O3234,"Yes")</f>
        <v>2</v>
      </c>
      <c r="AA3234" s="18" t="n">
        <f aca="false">S3234*W3234</f>
        <v>0</v>
      </c>
      <c r="AB3234" s="15" t="n">
        <f aca="false">(P3234="Month-to-month")+(I3234="Fiber optic")+(R3234="Electronic check")+(F3234&lt;=12)+(M3234="No")+(J3234="No")</f>
        <v>1</v>
      </c>
      <c r="AC3234" s="15" t="str">
        <f aca="false">IF(AB3234&gt;=5,"High",IF(AB3234&gt;=3,"Medium","Low"))</f>
        <v>Low</v>
      </c>
    </row>
    <row r="3235" customFormat="false" ht="15" hidden="false" customHeight="false" outlineLevel="0" collapsed="false">
      <c r="A3235" s="15" t="s">
        <v>3332</v>
      </c>
      <c r="B3235" s="15" t="s">
        <v>98</v>
      </c>
      <c r="C3235" s="15" t="n">
        <v>1</v>
      </c>
      <c r="D3235" s="15" t="s">
        <v>26</v>
      </c>
      <c r="E3235" s="15" t="s">
        <v>24</v>
      </c>
      <c r="F3235" s="15" t="n">
        <v>4</v>
      </c>
      <c r="G3235" s="15" t="s">
        <v>24</v>
      </c>
      <c r="H3235" s="15" t="s">
        <v>95</v>
      </c>
      <c r="I3235" s="15" t="s">
        <v>96</v>
      </c>
      <c r="J3235" s="15" t="s">
        <v>24</v>
      </c>
      <c r="K3235" s="15" t="s">
        <v>24</v>
      </c>
      <c r="L3235" s="15" t="s">
        <v>26</v>
      </c>
      <c r="M3235" s="15" t="s">
        <v>24</v>
      </c>
      <c r="N3235" s="15" t="s">
        <v>24</v>
      </c>
      <c r="O3235" s="15" t="s">
        <v>24</v>
      </c>
      <c r="P3235" s="15" t="s">
        <v>25</v>
      </c>
      <c r="Q3235" s="15" t="s">
        <v>26</v>
      </c>
      <c r="R3235" s="15" t="s">
        <v>15</v>
      </c>
      <c r="S3235" s="18" t="n">
        <v>29.9</v>
      </c>
      <c r="T3235" s="15" t="n">
        <v>118.25</v>
      </c>
      <c r="U3235" s="15" t="s">
        <v>24</v>
      </c>
      <c r="V3235" s="18" t="n">
        <f aca="false">IF(ISNUMBER(T3235),T3235,0)</f>
        <v>118.25</v>
      </c>
      <c r="W3235" s="15" t="n">
        <f aca="false">IF(U3235="Yes",1,0)</f>
        <v>0</v>
      </c>
      <c r="X3235" s="15" t="str">
        <f aca="false">IF(F3235&lt;=12,"0-12 months",IF(F3235&lt;=24,"13-24 months",IF(F3235&lt;=48,"25-48 months","49-72 months")))</f>
        <v>0-12 months</v>
      </c>
      <c r="Y3235" s="15" t="str">
        <f aca="false">IF(C3235=1,"Yes","No")</f>
        <v>Yes</v>
      </c>
      <c r="Z3235" s="15" t="n">
        <f aca="false">COUNTIF(J3235:O3235,"Yes")</f>
        <v>1</v>
      </c>
      <c r="AA3235" s="18" t="n">
        <f aca="false">S3235*W3235</f>
        <v>0</v>
      </c>
      <c r="AB3235" s="15" t="n">
        <f aca="false">(P3235="Month-to-month")+(I3235="Fiber optic")+(R3235="Electronic check")+(F3235&lt;=12)+(M3235="No")+(J3235="No")</f>
        <v>5</v>
      </c>
      <c r="AC3235" s="15" t="str">
        <f aca="false">IF(AB3235&gt;=5,"High",IF(AB3235&gt;=3,"Medium","Low"))</f>
        <v>High</v>
      </c>
    </row>
    <row r="3236" customFormat="false" ht="15" hidden="false" customHeight="false" outlineLevel="0" collapsed="false">
      <c r="A3236" s="15" t="s">
        <v>3333</v>
      </c>
      <c r="B3236" s="15" t="s">
        <v>94</v>
      </c>
      <c r="C3236" s="15" t="n">
        <v>0</v>
      </c>
      <c r="D3236" s="15" t="s">
        <v>26</v>
      </c>
      <c r="E3236" s="15" t="s">
        <v>26</v>
      </c>
      <c r="F3236" s="15" t="n">
        <v>24</v>
      </c>
      <c r="G3236" s="15" t="s">
        <v>26</v>
      </c>
      <c r="H3236" s="15" t="s">
        <v>24</v>
      </c>
      <c r="I3236" s="15" t="s">
        <v>24</v>
      </c>
      <c r="J3236" s="15" t="s">
        <v>28</v>
      </c>
      <c r="K3236" s="15" t="s">
        <v>28</v>
      </c>
      <c r="L3236" s="15" t="s">
        <v>28</v>
      </c>
      <c r="M3236" s="15" t="s">
        <v>28</v>
      </c>
      <c r="N3236" s="15" t="s">
        <v>28</v>
      </c>
      <c r="O3236" s="15" t="s">
        <v>28</v>
      </c>
      <c r="P3236" s="15" t="s">
        <v>29</v>
      </c>
      <c r="Q3236" s="15" t="s">
        <v>24</v>
      </c>
      <c r="R3236" s="15" t="s">
        <v>17</v>
      </c>
      <c r="S3236" s="18" t="n">
        <v>19.7</v>
      </c>
      <c r="T3236" s="15" t="n">
        <v>452.55</v>
      </c>
      <c r="U3236" s="15" t="s">
        <v>24</v>
      </c>
      <c r="V3236" s="18" t="n">
        <f aca="false">IF(ISNUMBER(T3236),T3236,0)</f>
        <v>452.55</v>
      </c>
      <c r="W3236" s="15" t="n">
        <f aca="false">IF(U3236="Yes",1,0)</f>
        <v>0</v>
      </c>
      <c r="X3236" s="15" t="str">
        <f aca="false">IF(F3236&lt;=12,"0-12 months",IF(F3236&lt;=24,"13-24 months",IF(F3236&lt;=48,"25-48 months","49-72 months")))</f>
        <v>13-24 months</v>
      </c>
      <c r="Y3236" s="15" t="str">
        <f aca="false">IF(C3236=1,"Yes","No")</f>
        <v>No</v>
      </c>
      <c r="Z3236" s="15" t="n">
        <f aca="false">COUNTIF(J3236:O3236,"Yes")</f>
        <v>0</v>
      </c>
      <c r="AA3236" s="18" t="n">
        <f aca="false">S3236*W3236</f>
        <v>0</v>
      </c>
      <c r="AB3236" s="15" t="n">
        <f aca="false">(P3236="Month-to-month")+(I3236="Fiber optic")+(R3236="Electronic check")+(F3236&lt;=12)+(M3236="No")+(J3236="No")</f>
        <v>0</v>
      </c>
      <c r="AC3236" s="15" t="str">
        <f aca="false">IF(AB3236&gt;=5,"High",IF(AB3236&gt;=3,"Medium","Low"))</f>
        <v>Low</v>
      </c>
    </row>
    <row r="3237" customFormat="false" ht="15" hidden="false" customHeight="false" outlineLevel="0" collapsed="false">
      <c r="A3237" s="15" t="s">
        <v>3334</v>
      </c>
      <c r="B3237" s="15" t="s">
        <v>94</v>
      </c>
      <c r="C3237" s="15" t="n">
        <v>0</v>
      </c>
      <c r="D3237" s="15" t="s">
        <v>24</v>
      </c>
      <c r="E3237" s="15" t="s">
        <v>24</v>
      </c>
      <c r="F3237" s="15" t="n">
        <v>61</v>
      </c>
      <c r="G3237" s="15" t="s">
        <v>24</v>
      </c>
      <c r="H3237" s="15" t="s">
        <v>95</v>
      </c>
      <c r="I3237" s="15" t="s">
        <v>96</v>
      </c>
      <c r="J3237" s="15" t="s">
        <v>26</v>
      </c>
      <c r="K3237" s="15" t="s">
        <v>26</v>
      </c>
      <c r="L3237" s="15" t="s">
        <v>26</v>
      </c>
      <c r="M3237" s="15" t="s">
        <v>26</v>
      </c>
      <c r="N3237" s="15" t="s">
        <v>24</v>
      </c>
      <c r="O3237" s="15" t="s">
        <v>24</v>
      </c>
      <c r="P3237" s="15" t="s">
        <v>27</v>
      </c>
      <c r="Q3237" s="15" t="s">
        <v>24</v>
      </c>
      <c r="R3237" s="15" t="s">
        <v>21</v>
      </c>
      <c r="S3237" s="18" t="n">
        <v>43.7</v>
      </c>
      <c r="T3237" s="15" t="n">
        <v>2696.55</v>
      </c>
      <c r="U3237" s="15" t="s">
        <v>24</v>
      </c>
      <c r="V3237" s="18" t="n">
        <f aca="false">IF(ISNUMBER(T3237),T3237,0)</f>
        <v>2696.55</v>
      </c>
      <c r="W3237" s="15" t="n">
        <f aca="false">IF(U3237="Yes",1,0)</f>
        <v>0</v>
      </c>
      <c r="X3237" s="15" t="str">
        <f aca="false">IF(F3237&lt;=12,"0-12 months",IF(F3237&lt;=24,"13-24 months",IF(F3237&lt;=48,"25-48 months","49-72 months")))</f>
        <v>49-72 months</v>
      </c>
      <c r="Y3237" s="15" t="str">
        <f aca="false">IF(C3237=1,"Yes","No")</f>
        <v>No</v>
      </c>
      <c r="Z3237" s="15" t="n">
        <f aca="false">COUNTIF(J3237:O3237,"Yes")</f>
        <v>4</v>
      </c>
      <c r="AA3237" s="18" t="n">
        <f aca="false">S3237*W3237</f>
        <v>0</v>
      </c>
      <c r="AB3237" s="15" t="n">
        <f aca="false">(P3237="Month-to-month")+(I3237="Fiber optic")+(R3237="Electronic check")+(F3237&lt;=12)+(M3237="No")+(J3237="No")</f>
        <v>0</v>
      </c>
      <c r="AC3237" s="15" t="str">
        <f aca="false">IF(AB3237&gt;=5,"High",IF(AB3237&gt;=3,"Medium","Low"))</f>
        <v>Low</v>
      </c>
    </row>
    <row r="3238" customFormat="false" ht="15" hidden="false" customHeight="false" outlineLevel="0" collapsed="false">
      <c r="A3238" s="15" t="s">
        <v>3335</v>
      </c>
      <c r="B3238" s="15" t="s">
        <v>98</v>
      </c>
      <c r="C3238" s="15" t="n">
        <v>0</v>
      </c>
      <c r="D3238" s="15" t="s">
        <v>24</v>
      </c>
      <c r="E3238" s="15" t="s">
        <v>24</v>
      </c>
      <c r="F3238" s="15" t="n">
        <v>16</v>
      </c>
      <c r="G3238" s="15" t="s">
        <v>26</v>
      </c>
      <c r="H3238" s="15" t="s">
        <v>26</v>
      </c>
      <c r="I3238" s="15" t="s">
        <v>96</v>
      </c>
      <c r="J3238" s="15" t="s">
        <v>24</v>
      </c>
      <c r="K3238" s="15" t="s">
        <v>26</v>
      </c>
      <c r="L3238" s="15" t="s">
        <v>24</v>
      </c>
      <c r="M3238" s="15" t="s">
        <v>24</v>
      </c>
      <c r="N3238" s="15" t="s">
        <v>24</v>
      </c>
      <c r="O3238" s="15" t="s">
        <v>24</v>
      </c>
      <c r="P3238" s="15" t="s">
        <v>25</v>
      </c>
      <c r="Q3238" s="15" t="s">
        <v>24</v>
      </c>
      <c r="R3238" s="15" t="s">
        <v>15</v>
      </c>
      <c r="S3238" s="18" t="n">
        <v>55.3</v>
      </c>
      <c r="T3238" s="15" t="n">
        <v>875.35</v>
      </c>
      <c r="U3238" s="15" t="s">
        <v>24</v>
      </c>
      <c r="V3238" s="18" t="n">
        <f aca="false">IF(ISNUMBER(T3238),T3238,0)</f>
        <v>875.35</v>
      </c>
      <c r="W3238" s="15" t="n">
        <f aca="false">IF(U3238="Yes",1,0)</f>
        <v>0</v>
      </c>
      <c r="X3238" s="15" t="str">
        <f aca="false">IF(F3238&lt;=12,"0-12 months",IF(F3238&lt;=24,"13-24 months",IF(F3238&lt;=48,"25-48 months","49-72 months")))</f>
        <v>13-24 months</v>
      </c>
      <c r="Y3238" s="15" t="str">
        <f aca="false">IF(C3238=1,"Yes","No")</f>
        <v>No</v>
      </c>
      <c r="Z3238" s="15" t="n">
        <f aca="false">COUNTIF(J3238:O3238,"Yes")</f>
        <v>1</v>
      </c>
      <c r="AA3238" s="18" t="n">
        <f aca="false">S3238*W3238</f>
        <v>0</v>
      </c>
      <c r="AB3238" s="15" t="n">
        <f aca="false">(P3238="Month-to-month")+(I3238="Fiber optic")+(R3238="Electronic check")+(F3238&lt;=12)+(M3238="No")+(J3238="No")</f>
        <v>4</v>
      </c>
      <c r="AC3238" s="15" t="str">
        <f aca="false">IF(AB3238&gt;=5,"High",IF(AB3238&gt;=3,"Medium","Low"))</f>
        <v>Medium</v>
      </c>
    </row>
    <row r="3239" customFormat="false" ht="15" hidden="false" customHeight="false" outlineLevel="0" collapsed="false">
      <c r="A3239" s="15" t="s">
        <v>3336</v>
      </c>
      <c r="B3239" s="15" t="s">
        <v>98</v>
      </c>
      <c r="C3239" s="15" t="n">
        <v>0</v>
      </c>
      <c r="D3239" s="15" t="s">
        <v>26</v>
      </c>
      <c r="E3239" s="15" t="s">
        <v>26</v>
      </c>
      <c r="F3239" s="15" t="n">
        <v>65</v>
      </c>
      <c r="G3239" s="15" t="s">
        <v>26</v>
      </c>
      <c r="H3239" s="15" t="s">
        <v>24</v>
      </c>
      <c r="I3239" s="15" t="s">
        <v>24</v>
      </c>
      <c r="J3239" s="15" t="s">
        <v>28</v>
      </c>
      <c r="K3239" s="15" t="s">
        <v>28</v>
      </c>
      <c r="L3239" s="15" t="s">
        <v>28</v>
      </c>
      <c r="M3239" s="15" t="s">
        <v>28</v>
      </c>
      <c r="N3239" s="15" t="s">
        <v>28</v>
      </c>
      <c r="O3239" s="15" t="s">
        <v>28</v>
      </c>
      <c r="P3239" s="15" t="s">
        <v>29</v>
      </c>
      <c r="Q3239" s="15" t="s">
        <v>26</v>
      </c>
      <c r="R3239" s="15" t="s">
        <v>21</v>
      </c>
      <c r="S3239" s="18" t="n">
        <v>19.85</v>
      </c>
      <c r="T3239" s="15" t="n">
        <v>1267.05</v>
      </c>
      <c r="U3239" s="15" t="s">
        <v>24</v>
      </c>
      <c r="V3239" s="18" t="n">
        <f aca="false">IF(ISNUMBER(T3239),T3239,0)</f>
        <v>1267.05</v>
      </c>
      <c r="W3239" s="15" t="n">
        <f aca="false">IF(U3239="Yes",1,0)</f>
        <v>0</v>
      </c>
      <c r="X3239" s="15" t="str">
        <f aca="false">IF(F3239&lt;=12,"0-12 months",IF(F3239&lt;=24,"13-24 months",IF(F3239&lt;=48,"25-48 months","49-72 months")))</f>
        <v>49-72 months</v>
      </c>
      <c r="Y3239" s="15" t="str">
        <f aca="false">IF(C3239=1,"Yes","No")</f>
        <v>No</v>
      </c>
      <c r="Z3239" s="15" t="n">
        <f aca="false">COUNTIF(J3239:O3239,"Yes")</f>
        <v>0</v>
      </c>
      <c r="AA3239" s="18" t="n">
        <f aca="false">S3239*W3239</f>
        <v>0</v>
      </c>
      <c r="AB3239" s="15" t="n">
        <f aca="false">(P3239="Month-to-month")+(I3239="Fiber optic")+(R3239="Electronic check")+(F3239&lt;=12)+(M3239="No")+(J3239="No")</f>
        <v>0</v>
      </c>
      <c r="AC3239" s="15" t="str">
        <f aca="false">IF(AB3239&gt;=5,"High",IF(AB3239&gt;=3,"Medium","Low"))</f>
        <v>Low</v>
      </c>
    </row>
    <row r="3240" customFormat="false" ht="15" hidden="false" customHeight="false" outlineLevel="0" collapsed="false">
      <c r="A3240" s="15" t="s">
        <v>3337</v>
      </c>
      <c r="B3240" s="15" t="s">
        <v>94</v>
      </c>
      <c r="C3240" s="15" t="n">
        <v>0</v>
      </c>
      <c r="D3240" s="15" t="s">
        <v>26</v>
      </c>
      <c r="E3240" s="15" t="s">
        <v>26</v>
      </c>
      <c r="F3240" s="15" t="n">
        <v>26</v>
      </c>
      <c r="G3240" s="15" t="s">
        <v>26</v>
      </c>
      <c r="H3240" s="15" t="s">
        <v>24</v>
      </c>
      <c r="I3240" s="15" t="s">
        <v>24</v>
      </c>
      <c r="J3240" s="15" t="s">
        <v>28</v>
      </c>
      <c r="K3240" s="15" t="s">
        <v>28</v>
      </c>
      <c r="L3240" s="15" t="s">
        <v>28</v>
      </c>
      <c r="M3240" s="15" t="s">
        <v>28</v>
      </c>
      <c r="N3240" s="15" t="s">
        <v>28</v>
      </c>
      <c r="O3240" s="15" t="s">
        <v>28</v>
      </c>
      <c r="P3240" s="15" t="s">
        <v>29</v>
      </c>
      <c r="Q3240" s="15" t="s">
        <v>24</v>
      </c>
      <c r="R3240" s="15" t="s">
        <v>21</v>
      </c>
      <c r="S3240" s="18" t="n">
        <v>19.65</v>
      </c>
      <c r="T3240" s="15" t="n">
        <v>494.9</v>
      </c>
      <c r="U3240" s="15" t="s">
        <v>24</v>
      </c>
      <c r="V3240" s="18" t="n">
        <f aca="false">IF(ISNUMBER(T3240),T3240,0)</f>
        <v>494.9</v>
      </c>
      <c r="W3240" s="15" t="n">
        <f aca="false">IF(U3240="Yes",1,0)</f>
        <v>0</v>
      </c>
      <c r="X3240" s="15" t="str">
        <f aca="false">IF(F3240&lt;=12,"0-12 months",IF(F3240&lt;=24,"13-24 months",IF(F3240&lt;=48,"25-48 months","49-72 months")))</f>
        <v>25-48 months</v>
      </c>
      <c r="Y3240" s="15" t="str">
        <f aca="false">IF(C3240=1,"Yes","No")</f>
        <v>No</v>
      </c>
      <c r="Z3240" s="15" t="n">
        <f aca="false">COUNTIF(J3240:O3240,"Yes")</f>
        <v>0</v>
      </c>
      <c r="AA3240" s="18" t="n">
        <f aca="false">S3240*W3240</f>
        <v>0</v>
      </c>
      <c r="AB3240" s="15" t="n">
        <f aca="false">(P3240="Month-to-month")+(I3240="Fiber optic")+(R3240="Electronic check")+(F3240&lt;=12)+(M3240="No")+(J3240="No")</f>
        <v>0</v>
      </c>
      <c r="AC3240" s="15" t="str">
        <f aca="false">IF(AB3240&gt;=5,"High",IF(AB3240&gt;=3,"Medium","Low"))</f>
        <v>Low</v>
      </c>
    </row>
    <row r="3241" customFormat="false" ht="15" hidden="false" customHeight="false" outlineLevel="0" collapsed="false">
      <c r="A3241" s="15" t="s">
        <v>3338</v>
      </c>
      <c r="B3241" s="15" t="s">
        <v>98</v>
      </c>
      <c r="C3241" s="15" t="n">
        <v>0</v>
      </c>
      <c r="D3241" s="15" t="s">
        <v>24</v>
      </c>
      <c r="E3241" s="15" t="s">
        <v>24</v>
      </c>
      <c r="F3241" s="15" t="n">
        <v>16</v>
      </c>
      <c r="G3241" s="15" t="s">
        <v>26</v>
      </c>
      <c r="H3241" s="15" t="s">
        <v>24</v>
      </c>
      <c r="I3241" s="15" t="s">
        <v>96</v>
      </c>
      <c r="J3241" s="15" t="s">
        <v>24</v>
      </c>
      <c r="K3241" s="15" t="s">
        <v>24</v>
      </c>
      <c r="L3241" s="15" t="s">
        <v>24</v>
      </c>
      <c r="M3241" s="15" t="s">
        <v>26</v>
      </c>
      <c r="N3241" s="15" t="s">
        <v>24</v>
      </c>
      <c r="O3241" s="15" t="s">
        <v>24</v>
      </c>
      <c r="P3241" s="15" t="s">
        <v>25</v>
      </c>
      <c r="Q3241" s="15" t="s">
        <v>26</v>
      </c>
      <c r="R3241" s="15" t="s">
        <v>17</v>
      </c>
      <c r="S3241" s="18" t="n">
        <v>49.45</v>
      </c>
      <c r="T3241" s="15" t="n">
        <v>799</v>
      </c>
      <c r="U3241" s="15" t="s">
        <v>24</v>
      </c>
      <c r="V3241" s="18" t="n">
        <f aca="false">IF(ISNUMBER(T3241),T3241,0)</f>
        <v>799</v>
      </c>
      <c r="W3241" s="15" t="n">
        <f aca="false">IF(U3241="Yes",1,0)</f>
        <v>0</v>
      </c>
      <c r="X3241" s="15" t="str">
        <f aca="false">IF(F3241&lt;=12,"0-12 months",IF(F3241&lt;=24,"13-24 months",IF(F3241&lt;=48,"25-48 months","49-72 months")))</f>
        <v>13-24 months</v>
      </c>
      <c r="Y3241" s="15" t="str">
        <f aca="false">IF(C3241=1,"Yes","No")</f>
        <v>No</v>
      </c>
      <c r="Z3241" s="15" t="n">
        <f aca="false">COUNTIF(J3241:O3241,"Yes")</f>
        <v>1</v>
      </c>
      <c r="AA3241" s="18" t="n">
        <f aca="false">S3241*W3241</f>
        <v>0</v>
      </c>
      <c r="AB3241" s="15" t="n">
        <f aca="false">(P3241="Month-to-month")+(I3241="Fiber optic")+(R3241="Electronic check")+(F3241&lt;=12)+(M3241="No")+(J3241="No")</f>
        <v>2</v>
      </c>
      <c r="AC3241" s="15" t="str">
        <f aca="false">IF(AB3241&gt;=5,"High",IF(AB3241&gt;=3,"Medium","Low"))</f>
        <v>Low</v>
      </c>
    </row>
    <row r="3242" customFormat="false" ht="15" hidden="false" customHeight="false" outlineLevel="0" collapsed="false">
      <c r="A3242" s="15" t="s">
        <v>3339</v>
      </c>
      <c r="B3242" s="15" t="s">
        <v>94</v>
      </c>
      <c r="C3242" s="15" t="n">
        <v>0</v>
      </c>
      <c r="D3242" s="15" t="s">
        <v>26</v>
      </c>
      <c r="E3242" s="15" t="s">
        <v>24</v>
      </c>
      <c r="F3242" s="15" t="n">
        <v>54</v>
      </c>
      <c r="G3242" s="15" t="s">
        <v>26</v>
      </c>
      <c r="H3242" s="15" t="s">
        <v>26</v>
      </c>
      <c r="I3242" s="15" t="s">
        <v>102</v>
      </c>
      <c r="J3242" s="15" t="s">
        <v>26</v>
      </c>
      <c r="K3242" s="15" t="s">
        <v>26</v>
      </c>
      <c r="L3242" s="15" t="s">
        <v>24</v>
      </c>
      <c r="M3242" s="15" t="s">
        <v>24</v>
      </c>
      <c r="N3242" s="15" t="s">
        <v>26</v>
      </c>
      <c r="O3242" s="15" t="s">
        <v>26</v>
      </c>
      <c r="P3242" s="15" t="s">
        <v>27</v>
      </c>
      <c r="Q3242" s="15" t="s">
        <v>24</v>
      </c>
      <c r="R3242" s="15" t="s">
        <v>19</v>
      </c>
      <c r="S3242" s="18" t="n">
        <v>106.55</v>
      </c>
      <c r="T3242" s="15" t="n">
        <v>5763.3</v>
      </c>
      <c r="U3242" s="15" t="s">
        <v>26</v>
      </c>
      <c r="V3242" s="18" t="n">
        <f aca="false">IF(ISNUMBER(T3242),T3242,0)</f>
        <v>5763.3</v>
      </c>
      <c r="W3242" s="15" t="n">
        <f aca="false">IF(U3242="Yes",1,0)</f>
        <v>1</v>
      </c>
      <c r="X3242" s="15" t="str">
        <f aca="false">IF(F3242&lt;=12,"0-12 months",IF(F3242&lt;=24,"13-24 months",IF(F3242&lt;=48,"25-48 months","49-72 months")))</f>
        <v>49-72 months</v>
      </c>
      <c r="Y3242" s="15" t="str">
        <f aca="false">IF(C3242=1,"Yes","No")</f>
        <v>No</v>
      </c>
      <c r="Z3242" s="15" t="n">
        <f aca="false">COUNTIF(J3242:O3242,"Yes")</f>
        <v>4</v>
      </c>
      <c r="AA3242" s="18" t="n">
        <f aca="false">S3242*W3242</f>
        <v>106.55</v>
      </c>
      <c r="AB3242" s="15" t="n">
        <f aca="false">(P3242="Month-to-month")+(I3242="Fiber optic")+(R3242="Electronic check")+(F3242&lt;=12)+(M3242="No")+(J3242="No")</f>
        <v>2</v>
      </c>
      <c r="AC3242" s="15" t="str">
        <f aca="false">IF(AB3242&gt;=5,"High",IF(AB3242&gt;=3,"Medium","Low"))</f>
        <v>Low</v>
      </c>
    </row>
    <row r="3243" customFormat="false" ht="15" hidden="false" customHeight="false" outlineLevel="0" collapsed="false">
      <c r="A3243" s="15" t="s">
        <v>3340</v>
      </c>
      <c r="B3243" s="15" t="s">
        <v>98</v>
      </c>
      <c r="C3243" s="15" t="n">
        <v>0</v>
      </c>
      <c r="D3243" s="15" t="s">
        <v>24</v>
      </c>
      <c r="E3243" s="15" t="s">
        <v>24</v>
      </c>
      <c r="F3243" s="15" t="n">
        <v>1</v>
      </c>
      <c r="G3243" s="15" t="s">
        <v>26</v>
      </c>
      <c r="H3243" s="15" t="s">
        <v>24</v>
      </c>
      <c r="I3243" s="15" t="s">
        <v>24</v>
      </c>
      <c r="J3243" s="15" t="s">
        <v>28</v>
      </c>
      <c r="K3243" s="15" t="s">
        <v>28</v>
      </c>
      <c r="L3243" s="15" t="s">
        <v>28</v>
      </c>
      <c r="M3243" s="15" t="s">
        <v>28</v>
      </c>
      <c r="N3243" s="15" t="s">
        <v>28</v>
      </c>
      <c r="O3243" s="15" t="s">
        <v>28</v>
      </c>
      <c r="P3243" s="15" t="s">
        <v>25</v>
      </c>
      <c r="Q3243" s="15" t="s">
        <v>24</v>
      </c>
      <c r="R3243" s="15" t="s">
        <v>17</v>
      </c>
      <c r="S3243" s="18" t="n">
        <v>20.1</v>
      </c>
      <c r="T3243" s="15" t="n">
        <v>20.1</v>
      </c>
      <c r="U3243" s="15" t="s">
        <v>26</v>
      </c>
      <c r="V3243" s="18" t="n">
        <f aca="false">IF(ISNUMBER(T3243),T3243,0)</f>
        <v>20.1</v>
      </c>
      <c r="W3243" s="15" t="n">
        <f aca="false">IF(U3243="Yes",1,0)</f>
        <v>1</v>
      </c>
      <c r="X3243" s="15" t="str">
        <f aca="false">IF(F3243&lt;=12,"0-12 months",IF(F3243&lt;=24,"13-24 months",IF(F3243&lt;=48,"25-48 months","49-72 months")))</f>
        <v>0-12 months</v>
      </c>
      <c r="Y3243" s="15" t="str">
        <f aca="false">IF(C3243=1,"Yes","No")</f>
        <v>No</v>
      </c>
      <c r="Z3243" s="15" t="n">
        <f aca="false">COUNTIF(J3243:O3243,"Yes")</f>
        <v>0</v>
      </c>
      <c r="AA3243" s="18" t="n">
        <f aca="false">S3243*W3243</f>
        <v>20.1</v>
      </c>
      <c r="AB3243" s="15" t="n">
        <f aca="false">(P3243="Month-to-month")+(I3243="Fiber optic")+(R3243="Electronic check")+(F3243&lt;=12)+(M3243="No")+(J3243="No")</f>
        <v>2</v>
      </c>
      <c r="AC3243" s="15" t="str">
        <f aca="false">IF(AB3243&gt;=5,"High",IF(AB3243&gt;=3,"Medium","Low"))</f>
        <v>Low</v>
      </c>
    </row>
    <row r="3244" customFormat="false" ht="15" hidden="false" customHeight="false" outlineLevel="0" collapsed="false">
      <c r="A3244" s="15" t="s">
        <v>3341</v>
      </c>
      <c r="B3244" s="15" t="s">
        <v>98</v>
      </c>
      <c r="C3244" s="15" t="n">
        <v>0</v>
      </c>
      <c r="D3244" s="15" t="s">
        <v>24</v>
      </c>
      <c r="E3244" s="15" t="s">
        <v>26</v>
      </c>
      <c r="F3244" s="15" t="n">
        <v>5</v>
      </c>
      <c r="G3244" s="15" t="s">
        <v>26</v>
      </c>
      <c r="H3244" s="15" t="s">
        <v>24</v>
      </c>
      <c r="I3244" s="15" t="s">
        <v>24</v>
      </c>
      <c r="J3244" s="15" t="s">
        <v>28</v>
      </c>
      <c r="K3244" s="15" t="s">
        <v>28</v>
      </c>
      <c r="L3244" s="15" t="s">
        <v>28</v>
      </c>
      <c r="M3244" s="15" t="s">
        <v>28</v>
      </c>
      <c r="N3244" s="15" t="s">
        <v>28</v>
      </c>
      <c r="O3244" s="15" t="s">
        <v>28</v>
      </c>
      <c r="P3244" s="15" t="s">
        <v>29</v>
      </c>
      <c r="Q3244" s="15" t="s">
        <v>24</v>
      </c>
      <c r="R3244" s="15" t="s">
        <v>17</v>
      </c>
      <c r="S3244" s="18" t="n">
        <v>20.45</v>
      </c>
      <c r="T3244" s="15" t="n">
        <v>106.9</v>
      </c>
      <c r="U3244" s="15" t="s">
        <v>24</v>
      </c>
      <c r="V3244" s="18" t="n">
        <f aca="false">IF(ISNUMBER(T3244),T3244,0)</f>
        <v>106.9</v>
      </c>
      <c r="W3244" s="15" t="n">
        <f aca="false">IF(U3244="Yes",1,0)</f>
        <v>0</v>
      </c>
      <c r="X3244" s="15" t="str">
        <f aca="false">IF(F3244&lt;=12,"0-12 months",IF(F3244&lt;=24,"13-24 months",IF(F3244&lt;=48,"25-48 months","49-72 months")))</f>
        <v>0-12 months</v>
      </c>
      <c r="Y3244" s="15" t="str">
        <f aca="false">IF(C3244=1,"Yes","No")</f>
        <v>No</v>
      </c>
      <c r="Z3244" s="15" t="n">
        <f aca="false">COUNTIF(J3244:O3244,"Yes")</f>
        <v>0</v>
      </c>
      <c r="AA3244" s="18" t="n">
        <f aca="false">S3244*W3244</f>
        <v>0</v>
      </c>
      <c r="AB3244" s="15" t="n">
        <f aca="false">(P3244="Month-to-month")+(I3244="Fiber optic")+(R3244="Electronic check")+(F3244&lt;=12)+(M3244="No")+(J3244="No")</f>
        <v>1</v>
      </c>
      <c r="AC3244" s="15" t="str">
        <f aca="false">IF(AB3244&gt;=5,"High",IF(AB3244&gt;=3,"Medium","Low"))</f>
        <v>Low</v>
      </c>
    </row>
    <row r="3245" customFormat="false" ht="15" hidden="false" customHeight="false" outlineLevel="0" collapsed="false">
      <c r="A3245" s="15" t="s">
        <v>3342</v>
      </c>
      <c r="B3245" s="15" t="s">
        <v>94</v>
      </c>
      <c r="C3245" s="15" t="n">
        <v>0</v>
      </c>
      <c r="D3245" s="15" t="s">
        <v>24</v>
      </c>
      <c r="E3245" s="15" t="s">
        <v>24</v>
      </c>
      <c r="F3245" s="15" t="n">
        <v>19</v>
      </c>
      <c r="G3245" s="15" t="s">
        <v>24</v>
      </c>
      <c r="H3245" s="15" t="s">
        <v>95</v>
      </c>
      <c r="I3245" s="15" t="s">
        <v>96</v>
      </c>
      <c r="J3245" s="15" t="s">
        <v>24</v>
      </c>
      <c r="K3245" s="15" t="s">
        <v>26</v>
      </c>
      <c r="L3245" s="15" t="s">
        <v>24</v>
      </c>
      <c r="M3245" s="15" t="s">
        <v>24</v>
      </c>
      <c r="N3245" s="15" t="s">
        <v>24</v>
      </c>
      <c r="O3245" s="15" t="s">
        <v>26</v>
      </c>
      <c r="P3245" s="15" t="s">
        <v>25</v>
      </c>
      <c r="Q3245" s="15" t="s">
        <v>26</v>
      </c>
      <c r="R3245" s="15" t="s">
        <v>15</v>
      </c>
      <c r="S3245" s="18" t="n">
        <v>39.7</v>
      </c>
      <c r="T3245" s="15" t="n">
        <v>710.05</v>
      </c>
      <c r="U3245" s="15" t="s">
        <v>24</v>
      </c>
      <c r="V3245" s="18" t="n">
        <f aca="false">IF(ISNUMBER(T3245),T3245,0)</f>
        <v>710.05</v>
      </c>
      <c r="W3245" s="15" t="n">
        <f aca="false">IF(U3245="Yes",1,0)</f>
        <v>0</v>
      </c>
      <c r="X3245" s="15" t="str">
        <f aca="false">IF(F3245&lt;=12,"0-12 months",IF(F3245&lt;=24,"13-24 months",IF(F3245&lt;=48,"25-48 months","49-72 months")))</f>
        <v>13-24 months</v>
      </c>
      <c r="Y3245" s="15" t="str">
        <f aca="false">IF(C3245=1,"Yes","No")</f>
        <v>No</v>
      </c>
      <c r="Z3245" s="15" t="n">
        <f aca="false">COUNTIF(J3245:O3245,"Yes")</f>
        <v>2</v>
      </c>
      <c r="AA3245" s="18" t="n">
        <f aca="false">S3245*W3245</f>
        <v>0</v>
      </c>
      <c r="AB3245" s="15" t="n">
        <f aca="false">(P3245="Month-to-month")+(I3245="Fiber optic")+(R3245="Electronic check")+(F3245&lt;=12)+(M3245="No")+(J3245="No")</f>
        <v>4</v>
      </c>
      <c r="AC3245" s="15" t="str">
        <f aca="false">IF(AB3245&gt;=5,"High",IF(AB3245&gt;=3,"Medium","Low"))</f>
        <v>Medium</v>
      </c>
    </row>
    <row r="3246" customFormat="false" ht="15" hidden="false" customHeight="false" outlineLevel="0" collapsed="false">
      <c r="A3246" s="15" t="s">
        <v>3343</v>
      </c>
      <c r="B3246" s="15" t="s">
        <v>98</v>
      </c>
      <c r="C3246" s="15" t="n">
        <v>0</v>
      </c>
      <c r="D3246" s="15" t="s">
        <v>24</v>
      </c>
      <c r="E3246" s="15" t="s">
        <v>24</v>
      </c>
      <c r="F3246" s="15" t="n">
        <v>10</v>
      </c>
      <c r="G3246" s="15" t="s">
        <v>26</v>
      </c>
      <c r="H3246" s="15" t="s">
        <v>26</v>
      </c>
      <c r="I3246" s="15" t="s">
        <v>96</v>
      </c>
      <c r="J3246" s="15" t="s">
        <v>26</v>
      </c>
      <c r="K3246" s="15" t="s">
        <v>24</v>
      </c>
      <c r="L3246" s="15" t="s">
        <v>24</v>
      </c>
      <c r="M3246" s="15" t="s">
        <v>24</v>
      </c>
      <c r="N3246" s="15" t="s">
        <v>24</v>
      </c>
      <c r="O3246" s="15" t="s">
        <v>24</v>
      </c>
      <c r="P3246" s="15" t="s">
        <v>25</v>
      </c>
      <c r="Q3246" s="15" t="s">
        <v>26</v>
      </c>
      <c r="R3246" s="15" t="s">
        <v>21</v>
      </c>
      <c r="S3246" s="18" t="n">
        <v>54.5</v>
      </c>
      <c r="T3246" s="15" t="n">
        <v>568.2</v>
      </c>
      <c r="U3246" s="15" t="s">
        <v>24</v>
      </c>
      <c r="V3246" s="18" t="n">
        <f aca="false">IF(ISNUMBER(T3246),T3246,0)</f>
        <v>568.2</v>
      </c>
      <c r="W3246" s="15" t="n">
        <f aca="false">IF(U3246="Yes",1,0)</f>
        <v>0</v>
      </c>
      <c r="X3246" s="15" t="str">
        <f aca="false">IF(F3246&lt;=12,"0-12 months",IF(F3246&lt;=24,"13-24 months",IF(F3246&lt;=48,"25-48 months","49-72 months")))</f>
        <v>0-12 months</v>
      </c>
      <c r="Y3246" s="15" t="str">
        <f aca="false">IF(C3246=1,"Yes","No")</f>
        <v>No</v>
      </c>
      <c r="Z3246" s="15" t="n">
        <f aca="false">COUNTIF(J3246:O3246,"Yes")</f>
        <v>1</v>
      </c>
      <c r="AA3246" s="18" t="n">
        <f aca="false">S3246*W3246</f>
        <v>0</v>
      </c>
      <c r="AB3246" s="15" t="n">
        <f aca="false">(P3246="Month-to-month")+(I3246="Fiber optic")+(R3246="Electronic check")+(F3246&lt;=12)+(M3246="No")+(J3246="No")</f>
        <v>3</v>
      </c>
      <c r="AC3246" s="15" t="str">
        <f aca="false">IF(AB3246&gt;=5,"High",IF(AB3246&gt;=3,"Medium","Low"))</f>
        <v>Medium</v>
      </c>
    </row>
    <row r="3247" customFormat="false" ht="15" hidden="false" customHeight="false" outlineLevel="0" collapsed="false">
      <c r="A3247" s="15" t="s">
        <v>3344</v>
      </c>
      <c r="B3247" s="15" t="s">
        <v>94</v>
      </c>
      <c r="C3247" s="15" t="n">
        <v>0</v>
      </c>
      <c r="D3247" s="15" t="s">
        <v>26</v>
      </c>
      <c r="E3247" s="15" t="s">
        <v>26</v>
      </c>
      <c r="F3247" s="15" t="n">
        <v>23</v>
      </c>
      <c r="G3247" s="15" t="s">
        <v>26</v>
      </c>
      <c r="H3247" s="15" t="s">
        <v>24</v>
      </c>
      <c r="I3247" s="15" t="s">
        <v>102</v>
      </c>
      <c r="J3247" s="15" t="s">
        <v>24</v>
      </c>
      <c r="K3247" s="15" t="s">
        <v>26</v>
      </c>
      <c r="L3247" s="15" t="s">
        <v>26</v>
      </c>
      <c r="M3247" s="15" t="s">
        <v>26</v>
      </c>
      <c r="N3247" s="15" t="s">
        <v>24</v>
      </c>
      <c r="O3247" s="15" t="s">
        <v>24</v>
      </c>
      <c r="P3247" s="15" t="s">
        <v>25</v>
      </c>
      <c r="Q3247" s="15" t="s">
        <v>24</v>
      </c>
      <c r="R3247" s="15" t="s">
        <v>15</v>
      </c>
      <c r="S3247" s="18" t="n">
        <v>83.8</v>
      </c>
      <c r="T3247" s="15" t="n">
        <v>1900.25</v>
      </c>
      <c r="U3247" s="15" t="s">
        <v>26</v>
      </c>
      <c r="V3247" s="18" t="n">
        <f aca="false">IF(ISNUMBER(T3247),T3247,0)</f>
        <v>1900.25</v>
      </c>
      <c r="W3247" s="15" t="n">
        <f aca="false">IF(U3247="Yes",1,0)</f>
        <v>1</v>
      </c>
      <c r="X3247" s="15" t="str">
        <f aca="false">IF(F3247&lt;=12,"0-12 months",IF(F3247&lt;=24,"13-24 months",IF(F3247&lt;=48,"25-48 months","49-72 months")))</f>
        <v>13-24 months</v>
      </c>
      <c r="Y3247" s="15" t="str">
        <f aca="false">IF(C3247=1,"Yes","No")</f>
        <v>No</v>
      </c>
      <c r="Z3247" s="15" t="n">
        <f aca="false">COUNTIF(J3247:O3247,"Yes")</f>
        <v>3</v>
      </c>
      <c r="AA3247" s="18" t="n">
        <f aca="false">S3247*W3247</f>
        <v>83.8</v>
      </c>
      <c r="AB3247" s="15" t="n">
        <f aca="false">(P3247="Month-to-month")+(I3247="Fiber optic")+(R3247="Electronic check")+(F3247&lt;=12)+(M3247="No")+(J3247="No")</f>
        <v>4</v>
      </c>
      <c r="AC3247" s="15" t="str">
        <f aca="false">IF(AB3247&gt;=5,"High",IF(AB3247&gt;=3,"Medium","Low"))</f>
        <v>Medium</v>
      </c>
    </row>
    <row r="3248" customFormat="false" ht="15" hidden="false" customHeight="false" outlineLevel="0" collapsed="false">
      <c r="A3248" s="15" t="s">
        <v>3345</v>
      </c>
      <c r="B3248" s="15" t="s">
        <v>98</v>
      </c>
      <c r="C3248" s="15" t="n">
        <v>0</v>
      </c>
      <c r="D3248" s="15" t="s">
        <v>24</v>
      </c>
      <c r="E3248" s="15" t="s">
        <v>24</v>
      </c>
      <c r="F3248" s="15" t="n">
        <v>3</v>
      </c>
      <c r="G3248" s="15" t="s">
        <v>26</v>
      </c>
      <c r="H3248" s="15" t="s">
        <v>24</v>
      </c>
      <c r="I3248" s="15" t="s">
        <v>96</v>
      </c>
      <c r="J3248" s="15" t="s">
        <v>24</v>
      </c>
      <c r="K3248" s="15" t="s">
        <v>24</v>
      </c>
      <c r="L3248" s="15" t="s">
        <v>24</v>
      </c>
      <c r="M3248" s="15" t="s">
        <v>24</v>
      </c>
      <c r="N3248" s="15" t="s">
        <v>26</v>
      </c>
      <c r="O3248" s="15" t="s">
        <v>24</v>
      </c>
      <c r="P3248" s="15" t="s">
        <v>25</v>
      </c>
      <c r="Q3248" s="15" t="s">
        <v>24</v>
      </c>
      <c r="R3248" s="15" t="s">
        <v>17</v>
      </c>
      <c r="S3248" s="18" t="n">
        <v>55.15</v>
      </c>
      <c r="T3248" s="15" t="n">
        <v>159.15</v>
      </c>
      <c r="U3248" s="15" t="s">
        <v>26</v>
      </c>
      <c r="V3248" s="18" t="n">
        <f aca="false">IF(ISNUMBER(T3248),T3248,0)</f>
        <v>159.15</v>
      </c>
      <c r="W3248" s="15" t="n">
        <f aca="false">IF(U3248="Yes",1,0)</f>
        <v>1</v>
      </c>
      <c r="X3248" s="15" t="str">
        <f aca="false">IF(F3248&lt;=12,"0-12 months",IF(F3248&lt;=24,"13-24 months",IF(F3248&lt;=48,"25-48 months","49-72 months")))</f>
        <v>0-12 months</v>
      </c>
      <c r="Y3248" s="15" t="str">
        <f aca="false">IF(C3248=1,"Yes","No")</f>
        <v>No</v>
      </c>
      <c r="Z3248" s="15" t="n">
        <f aca="false">COUNTIF(J3248:O3248,"Yes")</f>
        <v>1</v>
      </c>
      <c r="AA3248" s="18" t="n">
        <f aca="false">S3248*W3248</f>
        <v>55.15</v>
      </c>
      <c r="AB3248" s="15" t="n">
        <f aca="false">(P3248="Month-to-month")+(I3248="Fiber optic")+(R3248="Electronic check")+(F3248&lt;=12)+(M3248="No")+(J3248="No")</f>
        <v>4</v>
      </c>
      <c r="AC3248" s="15" t="str">
        <f aca="false">IF(AB3248&gt;=5,"High",IF(AB3248&gt;=3,"Medium","Low"))</f>
        <v>Medium</v>
      </c>
    </row>
    <row r="3249" customFormat="false" ht="15" hidden="false" customHeight="false" outlineLevel="0" collapsed="false">
      <c r="A3249" s="15" t="s">
        <v>3346</v>
      </c>
      <c r="B3249" s="15" t="s">
        <v>94</v>
      </c>
      <c r="C3249" s="15" t="n">
        <v>0</v>
      </c>
      <c r="D3249" s="15" t="s">
        <v>24</v>
      </c>
      <c r="E3249" s="15" t="s">
        <v>24</v>
      </c>
      <c r="F3249" s="15" t="n">
        <v>72</v>
      </c>
      <c r="G3249" s="15" t="s">
        <v>26</v>
      </c>
      <c r="H3249" s="15" t="s">
        <v>26</v>
      </c>
      <c r="I3249" s="15" t="s">
        <v>102</v>
      </c>
      <c r="J3249" s="15" t="s">
        <v>24</v>
      </c>
      <c r="K3249" s="15" t="s">
        <v>26</v>
      </c>
      <c r="L3249" s="15" t="s">
        <v>26</v>
      </c>
      <c r="M3249" s="15" t="s">
        <v>26</v>
      </c>
      <c r="N3249" s="15" t="s">
        <v>26</v>
      </c>
      <c r="O3249" s="15" t="s">
        <v>26</v>
      </c>
      <c r="P3249" s="15" t="s">
        <v>29</v>
      </c>
      <c r="Q3249" s="15" t="s">
        <v>26</v>
      </c>
      <c r="R3249" s="15" t="s">
        <v>19</v>
      </c>
      <c r="S3249" s="18" t="n">
        <v>111.6</v>
      </c>
      <c r="T3249" s="15" t="n">
        <v>8012.75</v>
      </c>
      <c r="U3249" s="15" t="s">
        <v>24</v>
      </c>
      <c r="V3249" s="18" t="n">
        <f aca="false">IF(ISNUMBER(T3249),T3249,0)</f>
        <v>8012.75</v>
      </c>
      <c r="W3249" s="15" t="n">
        <f aca="false">IF(U3249="Yes",1,0)</f>
        <v>0</v>
      </c>
      <c r="X3249" s="15" t="str">
        <f aca="false">IF(F3249&lt;=12,"0-12 months",IF(F3249&lt;=24,"13-24 months",IF(F3249&lt;=48,"25-48 months","49-72 months")))</f>
        <v>49-72 months</v>
      </c>
      <c r="Y3249" s="15" t="str">
        <f aca="false">IF(C3249=1,"Yes","No")</f>
        <v>No</v>
      </c>
      <c r="Z3249" s="15" t="n">
        <f aca="false">COUNTIF(J3249:O3249,"Yes")</f>
        <v>5</v>
      </c>
      <c r="AA3249" s="18" t="n">
        <f aca="false">S3249*W3249</f>
        <v>0</v>
      </c>
      <c r="AB3249" s="15" t="n">
        <f aca="false">(P3249="Month-to-month")+(I3249="Fiber optic")+(R3249="Electronic check")+(F3249&lt;=12)+(M3249="No")+(J3249="No")</f>
        <v>2</v>
      </c>
      <c r="AC3249" s="15" t="str">
        <f aca="false">IF(AB3249&gt;=5,"High",IF(AB3249&gt;=3,"Medium","Low"))</f>
        <v>Low</v>
      </c>
    </row>
    <row r="3250" customFormat="false" ht="15" hidden="false" customHeight="false" outlineLevel="0" collapsed="false">
      <c r="A3250" s="15" t="s">
        <v>3347</v>
      </c>
      <c r="B3250" s="15" t="s">
        <v>98</v>
      </c>
      <c r="C3250" s="15" t="n">
        <v>1</v>
      </c>
      <c r="D3250" s="15" t="s">
        <v>26</v>
      </c>
      <c r="E3250" s="15" t="s">
        <v>24</v>
      </c>
      <c r="F3250" s="15" t="n">
        <v>10</v>
      </c>
      <c r="G3250" s="15" t="s">
        <v>26</v>
      </c>
      <c r="H3250" s="15" t="s">
        <v>26</v>
      </c>
      <c r="I3250" s="15" t="s">
        <v>102</v>
      </c>
      <c r="J3250" s="15" t="s">
        <v>24</v>
      </c>
      <c r="K3250" s="15" t="s">
        <v>24</v>
      </c>
      <c r="L3250" s="15" t="s">
        <v>24</v>
      </c>
      <c r="M3250" s="15" t="s">
        <v>24</v>
      </c>
      <c r="N3250" s="15" t="s">
        <v>24</v>
      </c>
      <c r="O3250" s="15" t="s">
        <v>26</v>
      </c>
      <c r="P3250" s="15" t="s">
        <v>25</v>
      </c>
      <c r="Q3250" s="15" t="s">
        <v>26</v>
      </c>
      <c r="R3250" s="15" t="s">
        <v>15</v>
      </c>
      <c r="S3250" s="18" t="n">
        <v>86.65</v>
      </c>
      <c r="T3250" s="15" t="n">
        <v>856.65</v>
      </c>
      <c r="U3250" s="15" t="s">
        <v>26</v>
      </c>
      <c r="V3250" s="18" t="n">
        <f aca="false">IF(ISNUMBER(T3250),T3250,0)</f>
        <v>856.65</v>
      </c>
      <c r="W3250" s="15" t="n">
        <f aca="false">IF(U3250="Yes",1,0)</f>
        <v>1</v>
      </c>
      <c r="X3250" s="15" t="str">
        <f aca="false">IF(F3250&lt;=12,"0-12 months",IF(F3250&lt;=24,"13-24 months",IF(F3250&lt;=48,"25-48 months","49-72 months")))</f>
        <v>0-12 months</v>
      </c>
      <c r="Y3250" s="15" t="str">
        <f aca="false">IF(C3250=1,"Yes","No")</f>
        <v>Yes</v>
      </c>
      <c r="Z3250" s="15" t="n">
        <f aca="false">COUNTIF(J3250:O3250,"Yes")</f>
        <v>1</v>
      </c>
      <c r="AA3250" s="18" t="n">
        <f aca="false">S3250*W3250</f>
        <v>86.65</v>
      </c>
      <c r="AB3250" s="15" t="n">
        <f aca="false">(P3250="Month-to-month")+(I3250="Fiber optic")+(R3250="Electronic check")+(F3250&lt;=12)+(M3250="No")+(J3250="No")</f>
        <v>6</v>
      </c>
      <c r="AC3250" s="15" t="str">
        <f aca="false">IF(AB3250&gt;=5,"High",IF(AB3250&gt;=3,"Medium","Low"))</f>
        <v>High</v>
      </c>
    </row>
    <row r="3251" customFormat="false" ht="15" hidden="false" customHeight="false" outlineLevel="0" collapsed="false">
      <c r="A3251" s="15" t="s">
        <v>3348</v>
      </c>
      <c r="B3251" s="15" t="s">
        <v>94</v>
      </c>
      <c r="C3251" s="15" t="n">
        <v>0</v>
      </c>
      <c r="D3251" s="15" t="s">
        <v>26</v>
      </c>
      <c r="E3251" s="15" t="s">
        <v>26</v>
      </c>
      <c r="F3251" s="15" t="n">
        <v>10</v>
      </c>
      <c r="G3251" s="15" t="s">
        <v>26</v>
      </c>
      <c r="H3251" s="15" t="s">
        <v>24</v>
      </c>
      <c r="I3251" s="15" t="s">
        <v>96</v>
      </c>
      <c r="J3251" s="15" t="s">
        <v>24</v>
      </c>
      <c r="K3251" s="15" t="s">
        <v>26</v>
      </c>
      <c r="L3251" s="15" t="s">
        <v>26</v>
      </c>
      <c r="M3251" s="15" t="s">
        <v>24</v>
      </c>
      <c r="N3251" s="15" t="s">
        <v>24</v>
      </c>
      <c r="O3251" s="15" t="s">
        <v>24</v>
      </c>
      <c r="P3251" s="15" t="s">
        <v>25</v>
      </c>
      <c r="Q3251" s="15" t="s">
        <v>26</v>
      </c>
      <c r="R3251" s="15" t="s">
        <v>17</v>
      </c>
      <c r="S3251" s="18" t="n">
        <v>55.55</v>
      </c>
      <c r="T3251" s="15" t="n">
        <v>551.3</v>
      </c>
      <c r="U3251" s="15" t="s">
        <v>24</v>
      </c>
      <c r="V3251" s="18" t="n">
        <f aca="false">IF(ISNUMBER(T3251),T3251,0)</f>
        <v>551.3</v>
      </c>
      <c r="W3251" s="15" t="n">
        <f aca="false">IF(U3251="Yes",1,0)</f>
        <v>0</v>
      </c>
      <c r="X3251" s="15" t="str">
        <f aca="false">IF(F3251&lt;=12,"0-12 months",IF(F3251&lt;=24,"13-24 months",IF(F3251&lt;=48,"25-48 months","49-72 months")))</f>
        <v>0-12 months</v>
      </c>
      <c r="Y3251" s="15" t="str">
        <f aca="false">IF(C3251=1,"Yes","No")</f>
        <v>No</v>
      </c>
      <c r="Z3251" s="15" t="n">
        <f aca="false">COUNTIF(J3251:O3251,"Yes")</f>
        <v>2</v>
      </c>
      <c r="AA3251" s="18" t="n">
        <f aca="false">S3251*W3251</f>
        <v>0</v>
      </c>
      <c r="AB3251" s="15" t="n">
        <f aca="false">(P3251="Month-to-month")+(I3251="Fiber optic")+(R3251="Electronic check")+(F3251&lt;=12)+(M3251="No")+(J3251="No")</f>
        <v>4</v>
      </c>
      <c r="AC3251" s="15" t="str">
        <f aca="false">IF(AB3251&gt;=5,"High",IF(AB3251&gt;=3,"Medium","Low"))</f>
        <v>Medium</v>
      </c>
    </row>
    <row r="3252" customFormat="false" ht="15" hidden="false" customHeight="false" outlineLevel="0" collapsed="false">
      <c r="A3252" s="15" t="s">
        <v>3349</v>
      </c>
      <c r="B3252" s="15" t="s">
        <v>98</v>
      </c>
      <c r="C3252" s="15" t="n">
        <v>0</v>
      </c>
      <c r="D3252" s="15" t="s">
        <v>26</v>
      </c>
      <c r="E3252" s="15" t="s">
        <v>24</v>
      </c>
      <c r="F3252" s="15" t="n">
        <v>11</v>
      </c>
      <c r="G3252" s="15" t="s">
        <v>26</v>
      </c>
      <c r="H3252" s="15" t="s">
        <v>24</v>
      </c>
      <c r="I3252" s="15" t="s">
        <v>24</v>
      </c>
      <c r="J3252" s="15" t="s">
        <v>28</v>
      </c>
      <c r="K3252" s="15" t="s">
        <v>28</v>
      </c>
      <c r="L3252" s="15" t="s">
        <v>28</v>
      </c>
      <c r="M3252" s="15" t="s">
        <v>28</v>
      </c>
      <c r="N3252" s="15" t="s">
        <v>28</v>
      </c>
      <c r="O3252" s="15" t="s">
        <v>28</v>
      </c>
      <c r="P3252" s="15" t="s">
        <v>27</v>
      </c>
      <c r="Q3252" s="15" t="s">
        <v>26</v>
      </c>
      <c r="R3252" s="15" t="s">
        <v>17</v>
      </c>
      <c r="S3252" s="18" t="n">
        <v>20.55</v>
      </c>
      <c r="T3252" s="15" t="n">
        <v>184.95</v>
      </c>
      <c r="U3252" s="15" t="s">
        <v>24</v>
      </c>
      <c r="V3252" s="18" t="n">
        <f aca="false">IF(ISNUMBER(T3252),T3252,0)</f>
        <v>184.95</v>
      </c>
      <c r="W3252" s="15" t="n">
        <f aca="false">IF(U3252="Yes",1,0)</f>
        <v>0</v>
      </c>
      <c r="X3252" s="15" t="str">
        <f aca="false">IF(F3252&lt;=12,"0-12 months",IF(F3252&lt;=24,"13-24 months",IF(F3252&lt;=48,"25-48 months","49-72 months")))</f>
        <v>0-12 months</v>
      </c>
      <c r="Y3252" s="15" t="str">
        <f aca="false">IF(C3252=1,"Yes","No")</f>
        <v>No</v>
      </c>
      <c r="Z3252" s="15" t="n">
        <f aca="false">COUNTIF(J3252:O3252,"Yes")</f>
        <v>0</v>
      </c>
      <c r="AA3252" s="18" t="n">
        <f aca="false">S3252*W3252</f>
        <v>0</v>
      </c>
      <c r="AB3252" s="15" t="n">
        <f aca="false">(P3252="Month-to-month")+(I3252="Fiber optic")+(R3252="Electronic check")+(F3252&lt;=12)+(M3252="No")+(J3252="No")</f>
        <v>1</v>
      </c>
      <c r="AC3252" s="15" t="str">
        <f aca="false">IF(AB3252&gt;=5,"High",IF(AB3252&gt;=3,"Medium","Low"))</f>
        <v>Low</v>
      </c>
    </row>
    <row r="3253" customFormat="false" ht="15" hidden="false" customHeight="false" outlineLevel="0" collapsed="false">
      <c r="A3253" s="15" t="s">
        <v>3350</v>
      </c>
      <c r="B3253" s="15" t="s">
        <v>94</v>
      </c>
      <c r="C3253" s="15" t="n">
        <v>1</v>
      </c>
      <c r="D3253" s="15" t="s">
        <v>24</v>
      </c>
      <c r="E3253" s="15" t="s">
        <v>24</v>
      </c>
      <c r="F3253" s="15" t="n">
        <v>37</v>
      </c>
      <c r="G3253" s="15" t="s">
        <v>26</v>
      </c>
      <c r="H3253" s="15" t="s">
        <v>26</v>
      </c>
      <c r="I3253" s="15" t="s">
        <v>102</v>
      </c>
      <c r="J3253" s="15" t="s">
        <v>26</v>
      </c>
      <c r="K3253" s="15" t="s">
        <v>26</v>
      </c>
      <c r="L3253" s="15" t="s">
        <v>24</v>
      </c>
      <c r="M3253" s="15" t="s">
        <v>24</v>
      </c>
      <c r="N3253" s="15" t="s">
        <v>26</v>
      </c>
      <c r="O3253" s="15" t="s">
        <v>26</v>
      </c>
      <c r="P3253" s="15" t="s">
        <v>25</v>
      </c>
      <c r="Q3253" s="15" t="s">
        <v>26</v>
      </c>
      <c r="R3253" s="15" t="s">
        <v>19</v>
      </c>
      <c r="S3253" s="18" t="n">
        <v>106.75</v>
      </c>
      <c r="T3253" s="15" t="n">
        <v>4056.75</v>
      </c>
      <c r="U3253" s="15" t="s">
        <v>26</v>
      </c>
      <c r="V3253" s="18" t="n">
        <f aca="false">IF(ISNUMBER(T3253),T3253,0)</f>
        <v>4056.75</v>
      </c>
      <c r="W3253" s="15" t="n">
        <f aca="false">IF(U3253="Yes",1,0)</f>
        <v>1</v>
      </c>
      <c r="X3253" s="15" t="str">
        <f aca="false">IF(F3253&lt;=12,"0-12 months",IF(F3253&lt;=24,"13-24 months",IF(F3253&lt;=48,"25-48 months","49-72 months")))</f>
        <v>25-48 months</v>
      </c>
      <c r="Y3253" s="15" t="str">
        <f aca="false">IF(C3253=1,"Yes","No")</f>
        <v>Yes</v>
      </c>
      <c r="Z3253" s="15" t="n">
        <f aca="false">COUNTIF(J3253:O3253,"Yes")</f>
        <v>4</v>
      </c>
      <c r="AA3253" s="18" t="n">
        <f aca="false">S3253*W3253</f>
        <v>106.75</v>
      </c>
      <c r="AB3253" s="15" t="n">
        <f aca="false">(P3253="Month-to-month")+(I3253="Fiber optic")+(R3253="Electronic check")+(F3253&lt;=12)+(M3253="No")+(J3253="No")</f>
        <v>3</v>
      </c>
      <c r="AC3253" s="15" t="str">
        <f aca="false">IF(AB3253&gt;=5,"High",IF(AB3253&gt;=3,"Medium","Low"))</f>
        <v>Medium</v>
      </c>
    </row>
    <row r="3254" customFormat="false" ht="15" hidden="false" customHeight="false" outlineLevel="0" collapsed="false">
      <c r="A3254" s="15" t="s">
        <v>3351</v>
      </c>
      <c r="B3254" s="15" t="s">
        <v>98</v>
      </c>
      <c r="C3254" s="15" t="n">
        <v>0</v>
      </c>
      <c r="D3254" s="15" t="s">
        <v>26</v>
      </c>
      <c r="E3254" s="15" t="s">
        <v>26</v>
      </c>
      <c r="F3254" s="15" t="n">
        <v>17</v>
      </c>
      <c r="G3254" s="15" t="s">
        <v>26</v>
      </c>
      <c r="H3254" s="15" t="s">
        <v>26</v>
      </c>
      <c r="I3254" s="15" t="s">
        <v>96</v>
      </c>
      <c r="J3254" s="15" t="s">
        <v>26</v>
      </c>
      <c r="K3254" s="15" t="s">
        <v>24</v>
      </c>
      <c r="L3254" s="15" t="s">
        <v>24</v>
      </c>
      <c r="M3254" s="15" t="s">
        <v>26</v>
      </c>
      <c r="N3254" s="15" t="s">
        <v>24</v>
      </c>
      <c r="O3254" s="15" t="s">
        <v>24</v>
      </c>
      <c r="P3254" s="15" t="s">
        <v>27</v>
      </c>
      <c r="Q3254" s="15" t="s">
        <v>26</v>
      </c>
      <c r="R3254" s="15" t="s">
        <v>17</v>
      </c>
      <c r="S3254" s="18" t="n">
        <v>62.1</v>
      </c>
      <c r="T3254" s="15" t="n">
        <v>1096.65</v>
      </c>
      <c r="U3254" s="15" t="s">
        <v>24</v>
      </c>
      <c r="V3254" s="18" t="n">
        <f aca="false">IF(ISNUMBER(T3254),T3254,0)</f>
        <v>1096.65</v>
      </c>
      <c r="W3254" s="15" t="n">
        <f aca="false">IF(U3254="Yes",1,0)</f>
        <v>0</v>
      </c>
      <c r="X3254" s="15" t="str">
        <f aca="false">IF(F3254&lt;=12,"0-12 months",IF(F3254&lt;=24,"13-24 months",IF(F3254&lt;=48,"25-48 months","49-72 months")))</f>
        <v>13-24 months</v>
      </c>
      <c r="Y3254" s="15" t="str">
        <f aca="false">IF(C3254=1,"Yes","No")</f>
        <v>No</v>
      </c>
      <c r="Z3254" s="15" t="n">
        <f aca="false">COUNTIF(J3254:O3254,"Yes")</f>
        <v>2</v>
      </c>
      <c r="AA3254" s="18" t="n">
        <f aca="false">S3254*W3254</f>
        <v>0</v>
      </c>
      <c r="AB3254" s="15" t="n">
        <f aca="false">(P3254="Month-to-month")+(I3254="Fiber optic")+(R3254="Electronic check")+(F3254&lt;=12)+(M3254="No")+(J3254="No")</f>
        <v>0</v>
      </c>
      <c r="AC3254" s="15" t="str">
        <f aca="false">IF(AB3254&gt;=5,"High",IF(AB3254&gt;=3,"Medium","Low"))</f>
        <v>Low</v>
      </c>
    </row>
    <row r="3255" customFormat="false" ht="15" hidden="false" customHeight="false" outlineLevel="0" collapsed="false">
      <c r="A3255" s="15" t="s">
        <v>3352</v>
      </c>
      <c r="B3255" s="15" t="s">
        <v>94</v>
      </c>
      <c r="C3255" s="15" t="n">
        <v>0</v>
      </c>
      <c r="D3255" s="15" t="s">
        <v>26</v>
      </c>
      <c r="E3255" s="15" t="s">
        <v>26</v>
      </c>
      <c r="F3255" s="15" t="n">
        <v>36</v>
      </c>
      <c r="G3255" s="15" t="s">
        <v>26</v>
      </c>
      <c r="H3255" s="15" t="s">
        <v>26</v>
      </c>
      <c r="I3255" s="15" t="s">
        <v>102</v>
      </c>
      <c r="J3255" s="15" t="s">
        <v>26</v>
      </c>
      <c r="K3255" s="15" t="s">
        <v>24</v>
      </c>
      <c r="L3255" s="15" t="s">
        <v>26</v>
      </c>
      <c r="M3255" s="15" t="s">
        <v>24</v>
      </c>
      <c r="N3255" s="15" t="s">
        <v>26</v>
      </c>
      <c r="O3255" s="15" t="s">
        <v>26</v>
      </c>
      <c r="P3255" s="15" t="s">
        <v>25</v>
      </c>
      <c r="Q3255" s="15" t="s">
        <v>26</v>
      </c>
      <c r="R3255" s="15" t="s">
        <v>21</v>
      </c>
      <c r="S3255" s="18" t="n">
        <v>104.5</v>
      </c>
      <c r="T3255" s="15" t="n">
        <v>3684.95</v>
      </c>
      <c r="U3255" s="15" t="s">
        <v>24</v>
      </c>
      <c r="V3255" s="18" t="n">
        <f aca="false">IF(ISNUMBER(T3255),T3255,0)</f>
        <v>3684.95</v>
      </c>
      <c r="W3255" s="15" t="n">
        <f aca="false">IF(U3255="Yes",1,0)</f>
        <v>0</v>
      </c>
      <c r="X3255" s="15" t="str">
        <f aca="false">IF(F3255&lt;=12,"0-12 months",IF(F3255&lt;=24,"13-24 months",IF(F3255&lt;=48,"25-48 months","49-72 months")))</f>
        <v>25-48 months</v>
      </c>
      <c r="Y3255" s="15" t="str">
        <f aca="false">IF(C3255=1,"Yes","No")</f>
        <v>No</v>
      </c>
      <c r="Z3255" s="15" t="n">
        <f aca="false">COUNTIF(J3255:O3255,"Yes")</f>
        <v>4</v>
      </c>
      <c r="AA3255" s="18" t="n">
        <f aca="false">S3255*W3255</f>
        <v>0</v>
      </c>
      <c r="AB3255" s="15" t="n">
        <f aca="false">(P3255="Month-to-month")+(I3255="Fiber optic")+(R3255="Electronic check")+(F3255&lt;=12)+(M3255="No")+(J3255="No")</f>
        <v>3</v>
      </c>
      <c r="AC3255" s="15" t="str">
        <f aca="false">IF(AB3255&gt;=5,"High",IF(AB3255&gt;=3,"Medium","Low"))</f>
        <v>Medium</v>
      </c>
    </row>
    <row r="3256" customFormat="false" ht="15" hidden="false" customHeight="false" outlineLevel="0" collapsed="false">
      <c r="A3256" s="15" t="s">
        <v>3353</v>
      </c>
      <c r="B3256" s="15" t="s">
        <v>98</v>
      </c>
      <c r="C3256" s="15" t="n">
        <v>1</v>
      </c>
      <c r="D3256" s="15" t="s">
        <v>24</v>
      </c>
      <c r="E3256" s="15" t="s">
        <v>24</v>
      </c>
      <c r="F3256" s="15" t="n">
        <v>17</v>
      </c>
      <c r="G3256" s="15" t="s">
        <v>26</v>
      </c>
      <c r="H3256" s="15" t="s">
        <v>24</v>
      </c>
      <c r="I3256" s="15" t="s">
        <v>102</v>
      </c>
      <c r="J3256" s="15" t="s">
        <v>24</v>
      </c>
      <c r="K3256" s="15" t="s">
        <v>26</v>
      </c>
      <c r="L3256" s="15" t="s">
        <v>26</v>
      </c>
      <c r="M3256" s="15" t="s">
        <v>24</v>
      </c>
      <c r="N3256" s="15" t="s">
        <v>26</v>
      </c>
      <c r="O3256" s="15" t="s">
        <v>26</v>
      </c>
      <c r="P3256" s="15" t="s">
        <v>25</v>
      </c>
      <c r="Q3256" s="15" t="s">
        <v>26</v>
      </c>
      <c r="R3256" s="15" t="s">
        <v>15</v>
      </c>
      <c r="S3256" s="18" t="n">
        <v>101.8</v>
      </c>
      <c r="T3256" s="15" t="n">
        <v>1752.45</v>
      </c>
      <c r="U3256" s="15" t="s">
        <v>24</v>
      </c>
      <c r="V3256" s="18" t="n">
        <f aca="false">IF(ISNUMBER(T3256),T3256,0)</f>
        <v>1752.45</v>
      </c>
      <c r="W3256" s="15" t="n">
        <f aca="false">IF(U3256="Yes",1,0)</f>
        <v>0</v>
      </c>
      <c r="X3256" s="15" t="str">
        <f aca="false">IF(F3256&lt;=12,"0-12 months",IF(F3256&lt;=24,"13-24 months",IF(F3256&lt;=48,"25-48 months","49-72 months")))</f>
        <v>13-24 months</v>
      </c>
      <c r="Y3256" s="15" t="str">
        <f aca="false">IF(C3256=1,"Yes","No")</f>
        <v>Yes</v>
      </c>
      <c r="Z3256" s="15" t="n">
        <f aca="false">COUNTIF(J3256:O3256,"Yes")</f>
        <v>4</v>
      </c>
      <c r="AA3256" s="18" t="n">
        <f aca="false">S3256*W3256</f>
        <v>0</v>
      </c>
      <c r="AB3256" s="15" t="n">
        <f aca="false">(P3256="Month-to-month")+(I3256="Fiber optic")+(R3256="Electronic check")+(F3256&lt;=12)+(M3256="No")+(J3256="No")</f>
        <v>5</v>
      </c>
      <c r="AC3256" s="15" t="str">
        <f aca="false">IF(AB3256&gt;=5,"High",IF(AB3256&gt;=3,"Medium","Low"))</f>
        <v>High</v>
      </c>
    </row>
    <row r="3257" customFormat="false" ht="15" hidden="false" customHeight="false" outlineLevel="0" collapsed="false">
      <c r="A3257" s="15" t="s">
        <v>3354</v>
      </c>
      <c r="B3257" s="15" t="s">
        <v>94</v>
      </c>
      <c r="C3257" s="15" t="n">
        <v>1</v>
      </c>
      <c r="D3257" s="15" t="s">
        <v>26</v>
      </c>
      <c r="E3257" s="15" t="s">
        <v>26</v>
      </c>
      <c r="F3257" s="15" t="n">
        <v>66</v>
      </c>
      <c r="G3257" s="15" t="s">
        <v>26</v>
      </c>
      <c r="H3257" s="15" t="s">
        <v>26</v>
      </c>
      <c r="I3257" s="15" t="s">
        <v>102</v>
      </c>
      <c r="J3257" s="15" t="s">
        <v>26</v>
      </c>
      <c r="K3257" s="15" t="s">
        <v>26</v>
      </c>
      <c r="L3257" s="15" t="s">
        <v>24</v>
      </c>
      <c r="M3257" s="15" t="s">
        <v>26</v>
      </c>
      <c r="N3257" s="15" t="s">
        <v>26</v>
      </c>
      <c r="O3257" s="15" t="s">
        <v>26</v>
      </c>
      <c r="P3257" s="15" t="s">
        <v>27</v>
      </c>
      <c r="Q3257" s="15" t="s">
        <v>26</v>
      </c>
      <c r="R3257" s="15" t="s">
        <v>21</v>
      </c>
      <c r="S3257" s="18" t="n">
        <v>110.6</v>
      </c>
      <c r="T3257" s="15" t="n">
        <v>7210.85</v>
      </c>
      <c r="U3257" s="15" t="s">
        <v>24</v>
      </c>
      <c r="V3257" s="18" t="n">
        <f aca="false">IF(ISNUMBER(T3257),T3257,0)</f>
        <v>7210.85</v>
      </c>
      <c r="W3257" s="15" t="n">
        <f aca="false">IF(U3257="Yes",1,0)</f>
        <v>0</v>
      </c>
      <c r="X3257" s="15" t="str">
        <f aca="false">IF(F3257&lt;=12,"0-12 months",IF(F3257&lt;=24,"13-24 months",IF(F3257&lt;=48,"25-48 months","49-72 months")))</f>
        <v>49-72 months</v>
      </c>
      <c r="Y3257" s="15" t="str">
        <f aca="false">IF(C3257=1,"Yes","No")</f>
        <v>Yes</v>
      </c>
      <c r="Z3257" s="15" t="n">
        <f aca="false">COUNTIF(J3257:O3257,"Yes")</f>
        <v>5</v>
      </c>
      <c r="AA3257" s="18" t="n">
        <f aca="false">S3257*W3257</f>
        <v>0</v>
      </c>
      <c r="AB3257" s="15" t="n">
        <f aca="false">(P3257="Month-to-month")+(I3257="Fiber optic")+(R3257="Electronic check")+(F3257&lt;=12)+(M3257="No")+(J3257="No")</f>
        <v>1</v>
      </c>
      <c r="AC3257" s="15" t="str">
        <f aca="false">IF(AB3257&gt;=5,"High",IF(AB3257&gt;=3,"Medium","Low"))</f>
        <v>Low</v>
      </c>
    </row>
    <row r="3258" customFormat="false" ht="15" hidden="false" customHeight="false" outlineLevel="0" collapsed="false">
      <c r="A3258" s="15" t="s">
        <v>3355</v>
      </c>
      <c r="B3258" s="15" t="s">
        <v>98</v>
      </c>
      <c r="C3258" s="15" t="n">
        <v>0</v>
      </c>
      <c r="D3258" s="15" t="s">
        <v>26</v>
      </c>
      <c r="E3258" s="15" t="s">
        <v>26</v>
      </c>
      <c r="F3258" s="15" t="n">
        <v>61</v>
      </c>
      <c r="G3258" s="15" t="s">
        <v>26</v>
      </c>
      <c r="H3258" s="15" t="s">
        <v>24</v>
      </c>
      <c r="I3258" s="15" t="s">
        <v>96</v>
      </c>
      <c r="J3258" s="15" t="s">
        <v>26</v>
      </c>
      <c r="K3258" s="15" t="s">
        <v>26</v>
      </c>
      <c r="L3258" s="15" t="s">
        <v>26</v>
      </c>
      <c r="M3258" s="15" t="s">
        <v>26</v>
      </c>
      <c r="N3258" s="15" t="s">
        <v>26</v>
      </c>
      <c r="O3258" s="15" t="s">
        <v>26</v>
      </c>
      <c r="P3258" s="15" t="s">
        <v>27</v>
      </c>
      <c r="Q3258" s="15" t="s">
        <v>24</v>
      </c>
      <c r="R3258" s="15" t="s">
        <v>19</v>
      </c>
      <c r="S3258" s="18" t="n">
        <v>84.9</v>
      </c>
      <c r="T3258" s="15" t="n">
        <v>5264.5</v>
      </c>
      <c r="U3258" s="15" t="s">
        <v>24</v>
      </c>
      <c r="V3258" s="18" t="n">
        <f aca="false">IF(ISNUMBER(T3258),T3258,0)</f>
        <v>5264.5</v>
      </c>
      <c r="W3258" s="15" t="n">
        <f aca="false">IF(U3258="Yes",1,0)</f>
        <v>0</v>
      </c>
      <c r="X3258" s="15" t="str">
        <f aca="false">IF(F3258&lt;=12,"0-12 months",IF(F3258&lt;=24,"13-24 months",IF(F3258&lt;=48,"25-48 months","49-72 months")))</f>
        <v>49-72 months</v>
      </c>
      <c r="Y3258" s="15" t="str">
        <f aca="false">IF(C3258=1,"Yes","No")</f>
        <v>No</v>
      </c>
      <c r="Z3258" s="15" t="n">
        <f aca="false">COUNTIF(J3258:O3258,"Yes")</f>
        <v>6</v>
      </c>
      <c r="AA3258" s="18" t="n">
        <f aca="false">S3258*W3258</f>
        <v>0</v>
      </c>
      <c r="AB3258" s="15" t="n">
        <f aca="false">(P3258="Month-to-month")+(I3258="Fiber optic")+(R3258="Electronic check")+(F3258&lt;=12)+(M3258="No")+(J3258="No")</f>
        <v>0</v>
      </c>
      <c r="AC3258" s="15" t="str">
        <f aca="false">IF(AB3258&gt;=5,"High",IF(AB3258&gt;=3,"Medium","Low"))</f>
        <v>Low</v>
      </c>
    </row>
    <row r="3259" customFormat="false" ht="15" hidden="false" customHeight="false" outlineLevel="0" collapsed="false">
      <c r="A3259" s="15" t="s">
        <v>3356</v>
      </c>
      <c r="B3259" s="15" t="s">
        <v>98</v>
      </c>
      <c r="C3259" s="15" t="n">
        <v>0</v>
      </c>
      <c r="D3259" s="15" t="s">
        <v>24</v>
      </c>
      <c r="E3259" s="15" t="s">
        <v>24</v>
      </c>
      <c r="F3259" s="15" t="n">
        <v>22</v>
      </c>
      <c r="G3259" s="15" t="s">
        <v>26</v>
      </c>
      <c r="H3259" s="15" t="s">
        <v>24</v>
      </c>
      <c r="I3259" s="15" t="s">
        <v>102</v>
      </c>
      <c r="J3259" s="15" t="s">
        <v>24</v>
      </c>
      <c r="K3259" s="15" t="s">
        <v>26</v>
      </c>
      <c r="L3259" s="15" t="s">
        <v>24</v>
      </c>
      <c r="M3259" s="15" t="s">
        <v>24</v>
      </c>
      <c r="N3259" s="15" t="s">
        <v>26</v>
      </c>
      <c r="O3259" s="15" t="s">
        <v>26</v>
      </c>
      <c r="P3259" s="15" t="s">
        <v>25</v>
      </c>
      <c r="Q3259" s="15" t="s">
        <v>26</v>
      </c>
      <c r="R3259" s="15" t="s">
        <v>17</v>
      </c>
      <c r="S3259" s="18" t="n">
        <v>93.2</v>
      </c>
      <c r="T3259" s="15" t="n">
        <v>2157.3</v>
      </c>
      <c r="U3259" s="15" t="s">
        <v>24</v>
      </c>
      <c r="V3259" s="18" t="n">
        <f aca="false">IF(ISNUMBER(T3259),T3259,0)</f>
        <v>2157.3</v>
      </c>
      <c r="W3259" s="15" t="n">
        <f aca="false">IF(U3259="Yes",1,0)</f>
        <v>0</v>
      </c>
      <c r="X3259" s="15" t="str">
        <f aca="false">IF(F3259&lt;=12,"0-12 months",IF(F3259&lt;=24,"13-24 months",IF(F3259&lt;=48,"25-48 months","49-72 months")))</f>
        <v>13-24 months</v>
      </c>
      <c r="Y3259" s="15" t="str">
        <f aca="false">IF(C3259=1,"Yes","No")</f>
        <v>No</v>
      </c>
      <c r="Z3259" s="15" t="n">
        <f aca="false">COUNTIF(J3259:O3259,"Yes")</f>
        <v>3</v>
      </c>
      <c r="AA3259" s="18" t="n">
        <f aca="false">S3259*W3259</f>
        <v>0</v>
      </c>
      <c r="AB3259" s="15" t="n">
        <f aca="false">(P3259="Month-to-month")+(I3259="Fiber optic")+(R3259="Electronic check")+(F3259&lt;=12)+(M3259="No")+(J3259="No")</f>
        <v>4</v>
      </c>
      <c r="AC3259" s="15" t="str">
        <f aca="false">IF(AB3259&gt;=5,"High",IF(AB3259&gt;=3,"Medium","Low"))</f>
        <v>Medium</v>
      </c>
    </row>
    <row r="3260" customFormat="false" ht="15" hidden="false" customHeight="false" outlineLevel="0" collapsed="false">
      <c r="A3260" s="15" t="s">
        <v>3357</v>
      </c>
      <c r="B3260" s="15" t="s">
        <v>98</v>
      </c>
      <c r="C3260" s="15" t="n">
        <v>0</v>
      </c>
      <c r="D3260" s="15" t="s">
        <v>24</v>
      </c>
      <c r="E3260" s="15" t="s">
        <v>24</v>
      </c>
      <c r="F3260" s="15" t="n">
        <v>1</v>
      </c>
      <c r="G3260" s="15" t="s">
        <v>24</v>
      </c>
      <c r="H3260" s="15" t="s">
        <v>95</v>
      </c>
      <c r="I3260" s="15" t="s">
        <v>96</v>
      </c>
      <c r="J3260" s="15" t="s">
        <v>24</v>
      </c>
      <c r="K3260" s="15" t="s">
        <v>24</v>
      </c>
      <c r="L3260" s="15" t="s">
        <v>24</v>
      </c>
      <c r="M3260" s="15" t="s">
        <v>24</v>
      </c>
      <c r="N3260" s="15" t="s">
        <v>24</v>
      </c>
      <c r="O3260" s="15" t="s">
        <v>24</v>
      </c>
      <c r="P3260" s="15" t="s">
        <v>25</v>
      </c>
      <c r="Q3260" s="15" t="s">
        <v>26</v>
      </c>
      <c r="R3260" s="15" t="s">
        <v>15</v>
      </c>
      <c r="S3260" s="18" t="n">
        <v>24.4</v>
      </c>
      <c r="T3260" s="15" t="n">
        <v>24.4</v>
      </c>
      <c r="U3260" s="15" t="s">
        <v>24</v>
      </c>
      <c r="V3260" s="18" t="n">
        <f aca="false">IF(ISNUMBER(T3260),T3260,0)</f>
        <v>24.4</v>
      </c>
      <c r="W3260" s="15" t="n">
        <f aca="false">IF(U3260="Yes",1,0)</f>
        <v>0</v>
      </c>
      <c r="X3260" s="15" t="str">
        <f aca="false">IF(F3260&lt;=12,"0-12 months",IF(F3260&lt;=24,"13-24 months",IF(F3260&lt;=48,"25-48 months","49-72 months")))</f>
        <v>0-12 months</v>
      </c>
      <c r="Y3260" s="15" t="str">
        <f aca="false">IF(C3260=1,"Yes","No")</f>
        <v>No</v>
      </c>
      <c r="Z3260" s="15" t="n">
        <f aca="false">COUNTIF(J3260:O3260,"Yes")</f>
        <v>0</v>
      </c>
      <c r="AA3260" s="18" t="n">
        <f aca="false">S3260*W3260</f>
        <v>0</v>
      </c>
      <c r="AB3260" s="15" t="n">
        <f aca="false">(P3260="Month-to-month")+(I3260="Fiber optic")+(R3260="Electronic check")+(F3260&lt;=12)+(M3260="No")+(J3260="No")</f>
        <v>5</v>
      </c>
      <c r="AC3260" s="15" t="str">
        <f aca="false">IF(AB3260&gt;=5,"High",IF(AB3260&gt;=3,"Medium","Low"))</f>
        <v>High</v>
      </c>
    </row>
    <row r="3261" customFormat="false" ht="15" hidden="false" customHeight="false" outlineLevel="0" collapsed="false">
      <c r="A3261" s="15" t="s">
        <v>3358</v>
      </c>
      <c r="B3261" s="15" t="s">
        <v>94</v>
      </c>
      <c r="C3261" s="15" t="n">
        <v>0</v>
      </c>
      <c r="D3261" s="15" t="s">
        <v>24</v>
      </c>
      <c r="E3261" s="15" t="s">
        <v>24</v>
      </c>
      <c r="F3261" s="15" t="n">
        <v>6</v>
      </c>
      <c r="G3261" s="15" t="s">
        <v>26</v>
      </c>
      <c r="H3261" s="15" t="s">
        <v>24</v>
      </c>
      <c r="I3261" s="15" t="s">
        <v>102</v>
      </c>
      <c r="J3261" s="15" t="s">
        <v>24</v>
      </c>
      <c r="K3261" s="15" t="s">
        <v>24</v>
      </c>
      <c r="L3261" s="15" t="s">
        <v>24</v>
      </c>
      <c r="M3261" s="15" t="s">
        <v>24</v>
      </c>
      <c r="N3261" s="15" t="s">
        <v>24</v>
      </c>
      <c r="O3261" s="15" t="s">
        <v>24</v>
      </c>
      <c r="P3261" s="15" t="s">
        <v>25</v>
      </c>
      <c r="Q3261" s="15" t="s">
        <v>24</v>
      </c>
      <c r="R3261" s="15" t="s">
        <v>21</v>
      </c>
      <c r="S3261" s="18" t="n">
        <v>70.55</v>
      </c>
      <c r="T3261" s="15" t="n">
        <v>433.95</v>
      </c>
      <c r="U3261" s="15" t="s">
        <v>24</v>
      </c>
      <c r="V3261" s="18" t="n">
        <f aca="false">IF(ISNUMBER(T3261),T3261,0)</f>
        <v>433.95</v>
      </c>
      <c r="W3261" s="15" t="n">
        <f aca="false">IF(U3261="Yes",1,0)</f>
        <v>0</v>
      </c>
      <c r="X3261" s="15" t="str">
        <f aca="false">IF(F3261&lt;=12,"0-12 months",IF(F3261&lt;=24,"13-24 months",IF(F3261&lt;=48,"25-48 months","49-72 months")))</f>
        <v>0-12 months</v>
      </c>
      <c r="Y3261" s="15" t="str">
        <f aca="false">IF(C3261=1,"Yes","No")</f>
        <v>No</v>
      </c>
      <c r="Z3261" s="15" t="n">
        <f aca="false">COUNTIF(J3261:O3261,"Yes")</f>
        <v>0</v>
      </c>
      <c r="AA3261" s="18" t="n">
        <f aca="false">S3261*W3261</f>
        <v>0</v>
      </c>
      <c r="AB3261" s="15" t="n">
        <f aca="false">(P3261="Month-to-month")+(I3261="Fiber optic")+(R3261="Electronic check")+(F3261&lt;=12)+(M3261="No")+(J3261="No")</f>
        <v>5</v>
      </c>
      <c r="AC3261" s="15" t="str">
        <f aca="false">IF(AB3261&gt;=5,"High",IF(AB3261&gt;=3,"Medium","Low"))</f>
        <v>High</v>
      </c>
    </row>
    <row r="3262" customFormat="false" ht="15" hidden="false" customHeight="false" outlineLevel="0" collapsed="false">
      <c r="A3262" s="15" t="s">
        <v>3359</v>
      </c>
      <c r="B3262" s="15" t="s">
        <v>98</v>
      </c>
      <c r="C3262" s="15" t="n">
        <v>0</v>
      </c>
      <c r="D3262" s="15" t="s">
        <v>24</v>
      </c>
      <c r="E3262" s="15" t="s">
        <v>24</v>
      </c>
      <c r="F3262" s="15" t="n">
        <v>31</v>
      </c>
      <c r="G3262" s="15" t="s">
        <v>26</v>
      </c>
      <c r="H3262" s="15" t="s">
        <v>24</v>
      </c>
      <c r="I3262" s="15" t="s">
        <v>102</v>
      </c>
      <c r="J3262" s="15" t="s">
        <v>24</v>
      </c>
      <c r="K3262" s="15" t="s">
        <v>26</v>
      </c>
      <c r="L3262" s="15" t="s">
        <v>24</v>
      </c>
      <c r="M3262" s="15" t="s">
        <v>26</v>
      </c>
      <c r="N3262" s="15" t="s">
        <v>24</v>
      </c>
      <c r="O3262" s="15" t="s">
        <v>24</v>
      </c>
      <c r="P3262" s="15" t="s">
        <v>25</v>
      </c>
      <c r="Q3262" s="15" t="s">
        <v>26</v>
      </c>
      <c r="R3262" s="15" t="s">
        <v>15</v>
      </c>
      <c r="S3262" s="18" t="n">
        <v>78.45</v>
      </c>
      <c r="T3262" s="15" t="n">
        <v>2435.15</v>
      </c>
      <c r="U3262" s="15" t="s">
        <v>26</v>
      </c>
      <c r="V3262" s="18" t="n">
        <f aca="false">IF(ISNUMBER(T3262),T3262,0)</f>
        <v>2435.15</v>
      </c>
      <c r="W3262" s="15" t="n">
        <f aca="false">IF(U3262="Yes",1,0)</f>
        <v>1</v>
      </c>
      <c r="X3262" s="15" t="str">
        <f aca="false">IF(F3262&lt;=12,"0-12 months",IF(F3262&lt;=24,"13-24 months",IF(F3262&lt;=48,"25-48 months","49-72 months")))</f>
        <v>25-48 months</v>
      </c>
      <c r="Y3262" s="15" t="str">
        <f aca="false">IF(C3262=1,"Yes","No")</f>
        <v>No</v>
      </c>
      <c r="Z3262" s="15" t="n">
        <f aca="false">COUNTIF(J3262:O3262,"Yes")</f>
        <v>2</v>
      </c>
      <c r="AA3262" s="18" t="n">
        <f aca="false">S3262*W3262</f>
        <v>78.45</v>
      </c>
      <c r="AB3262" s="15" t="n">
        <f aca="false">(P3262="Month-to-month")+(I3262="Fiber optic")+(R3262="Electronic check")+(F3262&lt;=12)+(M3262="No")+(J3262="No")</f>
        <v>4</v>
      </c>
      <c r="AC3262" s="15" t="str">
        <f aca="false">IF(AB3262&gt;=5,"High",IF(AB3262&gt;=3,"Medium","Low"))</f>
        <v>Medium</v>
      </c>
    </row>
    <row r="3263" customFormat="false" ht="15" hidden="false" customHeight="false" outlineLevel="0" collapsed="false">
      <c r="A3263" s="15" t="s">
        <v>3360</v>
      </c>
      <c r="B3263" s="15" t="s">
        <v>94</v>
      </c>
      <c r="C3263" s="15" t="n">
        <v>0</v>
      </c>
      <c r="D3263" s="15" t="s">
        <v>26</v>
      </c>
      <c r="E3263" s="15" t="s">
        <v>26</v>
      </c>
      <c r="F3263" s="15" t="n">
        <v>68</v>
      </c>
      <c r="G3263" s="15" t="s">
        <v>26</v>
      </c>
      <c r="H3263" s="15" t="s">
        <v>24</v>
      </c>
      <c r="I3263" s="15" t="s">
        <v>96</v>
      </c>
      <c r="J3263" s="15" t="s">
        <v>26</v>
      </c>
      <c r="K3263" s="15" t="s">
        <v>26</v>
      </c>
      <c r="L3263" s="15" t="s">
        <v>26</v>
      </c>
      <c r="M3263" s="15" t="s">
        <v>26</v>
      </c>
      <c r="N3263" s="15" t="s">
        <v>26</v>
      </c>
      <c r="O3263" s="15" t="s">
        <v>26</v>
      </c>
      <c r="P3263" s="15" t="s">
        <v>29</v>
      </c>
      <c r="Q3263" s="15" t="s">
        <v>26</v>
      </c>
      <c r="R3263" s="15" t="s">
        <v>21</v>
      </c>
      <c r="S3263" s="18" t="n">
        <v>85</v>
      </c>
      <c r="T3263" s="15" t="n">
        <v>5607.75</v>
      </c>
      <c r="U3263" s="15" t="s">
        <v>24</v>
      </c>
      <c r="V3263" s="18" t="n">
        <f aca="false">IF(ISNUMBER(T3263),T3263,0)</f>
        <v>5607.75</v>
      </c>
      <c r="W3263" s="15" t="n">
        <f aca="false">IF(U3263="Yes",1,0)</f>
        <v>0</v>
      </c>
      <c r="X3263" s="15" t="str">
        <f aca="false">IF(F3263&lt;=12,"0-12 months",IF(F3263&lt;=24,"13-24 months",IF(F3263&lt;=48,"25-48 months","49-72 months")))</f>
        <v>49-72 months</v>
      </c>
      <c r="Y3263" s="15" t="str">
        <f aca="false">IF(C3263=1,"Yes","No")</f>
        <v>No</v>
      </c>
      <c r="Z3263" s="15" t="n">
        <f aca="false">COUNTIF(J3263:O3263,"Yes")</f>
        <v>6</v>
      </c>
      <c r="AA3263" s="18" t="n">
        <f aca="false">S3263*W3263</f>
        <v>0</v>
      </c>
      <c r="AB3263" s="15" t="n">
        <f aca="false">(P3263="Month-to-month")+(I3263="Fiber optic")+(R3263="Electronic check")+(F3263&lt;=12)+(M3263="No")+(J3263="No")</f>
        <v>0</v>
      </c>
      <c r="AC3263" s="15" t="str">
        <f aca="false">IF(AB3263&gt;=5,"High",IF(AB3263&gt;=3,"Medium","Low"))</f>
        <v>Low</v>
      </c>
    </row>
    <row r="3264" customFormat="false" ht="15" hidden="false" customHeight="false" outlineLevel="0" collapsed="false">
      <c r="A3264" s="15" t="s">
        <v>3361</v>
      </c>
      <c r="B3264" s="15" t="s">
        <v>94</v>
      </c>
      <c r="C3264" s="15" t="n">
        <v>0</v>
      </c>
      <c r="D3264" s="15" t="s">
        <v>26</v>
      </c>
      <c r="E3264" s="15" t="s">
        <v>26</v>
      </c>
      <c r="F3264" s="15" t="n">
        <v>34</v>
      </c>
      <c r="G3264" s="15" t="s">
        <v>26</v>
      </c>
      <c r="H3264" s="15" t="s">
        <v>26</v>
      </c>
      <c r="I3264" s="15" t="s">
        <v>102</v>
      </c>
      <c r="J3264" s="15" t="s">
        <v>24</v>
      </c>
      <c r="K3264" s="15" t="s">
        <v>24</v>
      </c>
      <c r="L3264" s="15" t="s">
        <v>26</v>
      </c>
      <c r="M3264" s="15" t="s">
        <v>24</v>
      </c>
      <c r="N3264" s="15" t="s">
        <v>26</v>
      </c>
      <c r="O3264" s="15" t="s">
        <v>24</v>
      </c>
      <c r="P3264" s="15" t="s">
        <v>25</v>
      </c>
      <c r="Q3264" s="15" t="s">
        <v>24</v>
      </c>
      <c r="R3264" s="15" t="s">
        <v>15</v>
      </c>
      <c r="S3264" s="18" t="n">
        <v>87.45</v>
      </c>
      <c r="T3264" s="15" t="n">
        <v>2874.15</v>
      </c>
      <c r="U3264" s="15" t="s">
        <v>26</v>
      </c>
      <c r="V3264" s="18" t="n">
        <f aca="false">IF(ISNUMBER(T3264),T3264,0)</f>
        <v>2874.15</v>
      </c>
      <c r="W3264" s="15" t="n">
        <f aca="false">IF(U3264="Yes",1,0)</f>
        <v>1</v>
      </c>
      <c r="X3264" s="15" t="str">
        <f aca="false">IF(F3264&lt;=12,"0-12 months",IF(F3264&lt;=24,"13-24 months",IF(F3264&lt;=48,"25-48 months","49-72 months")))</f>
        <v>25-48 months</v>
      </c>
      <c r="Y3264" s="15" t="str">
        <f aca="false">IF(C3264=1,"Yes","No")</f>
        <v>No</v>
      </c>
      <c r="Z3264" s="15" t="n">
        <f aca="false">COUNTIF(J3264:O3264,"Yes")</f>
        <v>2</v>
      </c>
      <c r="AA3264" s="18" t="n">
        <f aca="false">S3264*W3264</f>
        <v>87.45</v>
      </c>
      <c r="AB3264" s="15" t="n">
        <f aca="false">(P3264="Month-to-month")+(I3264="Fiber optic")+(R3264="Electronic check")+(F3264&lt;=12)+(M3264="No")+(J3264="No")</f>
        <v>5</v>
      </c>
      <c r="AC3264" s="15" t="str">
        <f aca="false">IF(AB3264&gt;=5,"High",IF(AB3264&gt;=3,"Medium","Low"))</f>
        <v>High</v>
      </c>
    </row>
    <row r="3265" customFormat="false" ht="15" hidden="false" customHeight="false" outlineLevel="0" collapsed="false">
      <c r="A3265" s="15" t="s">
        <v>3362</v>
      </c>
      <c r="B3265" s="15" t="s">
        <v>94</v>
      </c>
      <c r="C3265" s="15" t="n">
        <v>0</v>
      </c>
      <c r="D3265" s="15" t="s">
        <v>26</v>
      </c>
      <c r="E3265" s="15" t="s">
        <v>26</v>
      </c>
      <c r="F3265" s="15" t="n">
        <v>52</v>
      </c>
      <c r="G3265" s="15" t="s">
        <v>26</v>
      </c>
      <c r="H3265" s="15" t="s">
        <v>24</v>
      </c>
      <c r="I3265" s="15" t="s">
        <v>102</v>
      </c>
      <c r="J3265" s="15" t="s">
        <v>24</v>
      </c>
      <c r="K3265" s="15" t="s">
        <v>26</v>
      </c>
      <c r="L3265" s="15" t="s">
        <v>26</v>
      </c>
      <c r="M3265" s="15" t="s">
        <v>26</v>
      </c>
      <c r="N3265" s="15" t="s">
        <v>24</v>
      </c>
      <c r="O3265" s="15" t="s">
        <v>24</v>
      </c>
      <c r="P3265" s="15" t="s">
        <v>25</v>
      </c>
      <c r="Q3265" s="15" t="s">
        <v>24</v>
      </c>
      <c r="R3265" s="15" t="s">
        <v>19</v>
      </c>
      <c r="S3265" s="18" t="n">
        <v>85.8</v>
      </c>
      <c r="T3265" s="15" t="n">
        <v>4433.3</v>
      </c>
      <c r="U3265" s="15" t="s">
        <v>24</v>
      </c>
      <c r="V3265" s="18" t="n">
        <f aca="false">IF(ISNUMBER(T3265),T3265,0)</f>
        <v>4433.3</v>
      </c>
      <c r="W3265" s="15" t="n">
        <f aca="false">IF(U3265="Yes",1,0)</f>
        <v>0</v>
      </c>
      <c r="X3265" s="15" t="str">
        <f aca="false">IF(F3265&lt;=12,"0-12 months",IF(F3265&lt;=24,"13-24 months",IF(F3265&lt;=48,"25-48 months","49-72 months")))</f>
        <v>49-72 months</v>
      </c>
      <c r="Y3265" s="15" t="str">
        <f aca="false">IF(C3265=1,"Yes","No")</f>
        <v>No</v>
      </c>
      <c r="Z3265" s="15" t="n">
        <f aca="false">COUNTIF(J3265:O3265,"Yes")</f>
        <v>3</v>
      </c>
      <c r="AA3265" s="18" t="n">
        <f aca="false">S3265*W3265</f>
        <v>0</v>
      </c>
      <c r="AB3265" s="15" t="n">
        <f aca="false">(P3265="Month-to-month")+(I3265="Fiber optic")+(R3265="Electronic check")+(F3265&lt;=12)+(M3265="No")+(J3265="No")</f>
        <v>3</v>
      </c>
      <c r="AC3265" s="15" t="str">
        <f aca="false">IF(AB3265&gt;=5,"High",IF(AB3265&gt;=3,"Medium","Low"))</f>
        <v>Medium</v>
      </c>
    </row>
    <row r="3266" customFormat="false" ht="15" hidden="false" customHeight="false" outlineLevel="0" collapsed="false">
      <c r="A3266" s="15" t="s">
        <v>3363</v>
      </c>
      <c r="B3266" s="15" t="s">
        <v>94</v>
      </c>
      <c r="C3266" s="15" t="n">
        <v>0</v>
      </c>
      <c r="D3266" s="15" t="s">
        <v>24</v>
      </c>
      <c r="E3266" s="15" t="s">
        <v>26</v>
      </c>
      <c r="F3266" s="15" t="n">
        <v>10</v>
      </c>
      <c r="G3266" s="15" t="s">
        <v>26</v>
      </c>
      <c r="H3266" s="15" t="s">
        <v>24</v>
      </c>
      <c r="I3266" s="15" t="s">
        <v>102</v>
      </c>
      <c r="J3266" s="15" t="s">
        <v>24</v>
      </c>
      <c r="K3266" s="15" t="s">
        <v>24</v>
      </c>
      <c r="L3266" s="15" t="s">
        <v>26</v>
      </c>
      <c r="M3266" s="15" t="s">
        <v>26</v>
      </c>
      <c r="N3266" s="15" t="s">
        <v>26</v>
      </c>
      <c r="O3266" s="15" t="s">
        <v>24</v>
      </c>
      <c r="P3266" s="15" t="s">
        <v>25</v>
      </c>
      <c r="Q3266" s="15" t="s">
        <v>26</v>
      </c>
      <c r="R3266" s="15" t="s">
        <v>15</v>
      </c>
      <c r="S3266" s="18" t="n">
        <v>91.1</v>
      </c>
      <c r="T3266" s="15" t="n">
        <v>964.35</v>
      </c>
      <c r="U3266" s="15" t="s">
        <v>24</v>
      </c>
      <c r="V3266" s="18" t="n">
        <f aca="false">IF(ISNUMBER(T3266),T3266,0)</f>
        <v>964.35</v>
      </c>
      <c r="W3266" s="15" t="n">
        <f aca="false">IF(U3266="Yes",1,0)</f>
        <v>0</v>
      </c>
      <c r="X3266" s="15" t="str">
        <f aca="false">IF(F3266&lt;=12,"0-12 months",IF(F3266&lt;=24,"13-24 months",IF(F3266&lt;=48,"25-48 months","49-72 months")))</f>
        <v>0-12 months</v>
      </c>
      <c r="Y3266" s="15" t="str">
        <f aca="false">IF(C3266=1,"Yes","No")</f>
        <v>No</v>
      </c>
      <c r="Z3266" s="15" t="n">
        <f aca="false">COUNTIF(J3266:O3266,"Yes")</f>
        <v>3</v>
      </c>
      <c r="AA3266" s="18" t="n">
        <f aca="false">S3266*W3266</f>
        <v>0</v>
      </c>
      <c r="AB3266" s="15" t="n">
        <f aca="false">(P3266="Month-to-month")+(I3266="Fiber optic")+(R3266="Electronic check")+(F3266&lt;=12)+(M3266="No")+(J3266="No")</f>
        <v>5</v>
      </c>
      <c r="AC3266" s="15" t="str">
        <f aca="false">IF(AB3266&gt;=5,"High",IF(AB3266&gt;=3,"Medium","Low"))</f>
        <v>High</v>
      </c>
    </row>
    <row r="3267" customFormat="false" ht="15" hidden="false" customHeight="false" outlineLevel="0" collapsed="false">
      <c r="A3267" s="15" t="s">
        <v>3364</v>
      </c>
      <c r="B3267" s="15" t="s">
        <v>98</v>
      </c>
      <c r="C3267" s="15" t="n">
        <v>0</v>
      </c>
      <c r="D3267" s="15" t="s">
        <v>26</v>
      </c>
      <c r="E3267" s="15" t="s">
        <v>26</v>
      </c>
      <c r="F3267" s="15" t="n">
        <v>29</v>
      </c>
      <c r="G3267" s="15" t="s">
        <v>26</v>
      </c>
      <c r="H3267" s="15" t="s">
        <v>24</v>
      </c>
      <c r="I3267" s="15" t="s">
        <v>102</v>
      </c>
      <c r="J3267" s="15" t="s">
        <v>24</v>
      </c>
      <c r="K3267" s="15" t="s">
        <v>24</v>
      </c>
      <c r="L3267" s="15" t="s">
        <v>24</v>
      </c>
      <c r="M3267" s="15" t="s">
        <v>24</v>
      </c>
      <c r="N3267" s="15" t="s">
        <v>24</v>
      </c>
      <c r="O3267" s="15" t="s">
        <v>24</v>
      </c>
      <c r="P3267" s="15" t="s">
        <v>25</v>
      </c>
      <c r="Q3267" s="15" t="s">
        <v>26</v>
      </c>
      <c r="R3267" s="15" t="s">
        <v>15</v>
      </c>
      <c r="S3267" s="18" t="n">
        <v>70.75</v>
      </c>
      <c r="T3267" s="15" t="n">
        <v>1974.8</v>
      </c>
      <c r="U3267" s="15" t="s">
        <v>26</v>
      </c>
      <c r="V3267" s="18" t="n">
        <f aca="false">IF(ISNUMBER(T3267),T3267,0)</f>
        <v>1974.8</v>
      </c>
      <c r="W3267" s="15" t="n">
        <f aca="false">IF(U3267="Yes",1,0)</f>
        <v>1</v>
      </c>
      <c r="X3267" s="15" t="str">
        <f aca="false">IF(F3267&lt;=12,"0-12 months",IF(F3267&lt;=24,"13-24 months",IF(F3267&lt;=48,"25-48 months","49-72 months")))</f>
        <v>25-48 months</v>
      </c>
      <c r="Y3267" s="15" t="str">
        <f aca="false">IF(C3267=1,"Yes","No")</f>
        <v>No</v>
      </c>
      <c r="Z3267" s="15" t="n">
        <f aca="false">COUNTIF(J3267:O3267,"Yes")</f>
        <v>0</v>
      </c>
      <c r="AA3267" s="18" t="n">
        <f aca="false">S3267*W3267</f>
        <v>70.75</v>
      </c>
      <c r="AB3267" s="15" t="n">
        <f aca="false">(P3267="Month-to-month")+(I3267="Fiber optic")+(R3267="Electronic check")+(F3267&lt;=12)+(M3267="No")+(J3267="No")</f>
        <v>5</v>
      </c>
      <c r="AC3267" s="15" t="str">
        <f aca="false">IF(AB3267&gt;=5,"High",IF(AB3267&gt;=3,"Medium","Low"))</f>
        <v>High</v>
      </c>
    </row>
    <row r="3268" customFormat="false" ht="15" hidden="false" customHeight="false" outlineLevel="0" collapsed="false">
      <c r="A3268" s="15" t="s">
        <v>3365</v>
      </c>
      <c r="B3268" s="15" t="s">
        <v>94</v>
      </c>
      <c r="C3268" s="15" t="n">
        <v>0</v>
      </c>
      <c r="D3268" s="15" t="s">
        <v>26</v>
      </c>
      <c r="E3268" s="15" t="s">
        <v>26</v>
      </c>
      <c r="F3268" s="15" t="n">
        <v>72</v>
      </c>
      <c r="G3268" s="15" t="s">
        <v>26</v>
      </c>
      <c r="H3268" s="15" t="s">
        <v>24</v>
      </c>
      <c r="I3268" s="15" t="s">
        <v>24</v>
      </c>
      <c r="J3268" s="15" t="s">
        <v>28</v>
      </c>
      <c r="K3268" s="15" t="s">
        <v>28</v>
      </c>
      <c r="L3268" s="15" t="s">
        <v>28</v>
      </c>
      <c r="M3268" s="15" t="s">
        <v>28</v>
      </c>
      <c r="N3268" s="15" t="s">
        <v>28</v>
      </c>
      <c r="O3268" s="15" t="s">
        <v>28</v>
      </c>
      <c r="P3268" s="15" t="s">
        <v>29</v>
      </c>
      <c r="Q3268" s="15" t="s">
        <v>24</v>
      </c>
      <c r="R3268" s="15" t="s">
        <v>19</v>
      </c>
      <c r="S3268" s="18" t="n">
        <v>20.1</v>
      </c>
      <c r="T3268" s="15" t="n">
        <v>1460.85</v>
      </c>
      <c r="U3268" s="15" t="s">
        <v>24</v>
      </c>
      <c r="V3268" s="18" t="n">
        <f aca="false">IF(ISNUMBER(T3268),T3268,0)</f>
        <v>1460.85</v>
      </c>
      <c r="W3268" s="15" t="n">
        <f aca="false">IF(U3268="Yes",1,0)</f>
        <v>0</v>
      </c>
      <c r="X3268" s="15" t="str">
        <f aca="false">IF(F3268&lt;=12,"0-12 months",IF(F3268&lt;=24,"13-24 months",IF(F3268&lt;=48,"25-48 months","49-72 months")))</f>
        <v>49-72 months</v>
      </c>
      <c r="Y3268" s="15" t="str">
        <f aca="false">IF(C3268=1,"Yes","No")</f>
        <v>No</v>
      </c>
      <c r="Z3268" s="15" t="n">
        <f aca="false">COUNTIF(J3268:O3268,"Yes")</f>
        <v>0</v>
      </c>
      <c r="AA3268" s="18" t="n">
        <f aca="false">S3268*W3268</f>
        <v>0</v>
      </c>
      <c r="AB3268" s="15" t="n">
        <f aca="false">(P3268="Month-to-month")+(I3268="Fiber optic")+(R3268="Electronic check")+(F3268&lt;=12)+(M3268="No")+(J3268="No")</f>
        <v>0</v>
      </c>
      <c r="AC3268" s="15" t="str">
        <f aca="false">IF(AB3268&gt;=5,"High",IF(AB3268&gt;=3,"Medium","Low"))</f>
        <v>Low</v>
      </c>
    </row>
    <row r="3269" customFormat="false" ht="15" hidden="false" customHeight="false" outlineLevel="0" collapsed="false">
      <c r="A3269" s="15" t="s">
        <v>3366</v>
      </c>
      <c r="B3269" s="15" t="s">
        <v>98</v>
      </c>
      <c r="C3269" s="15" t="n">
        <v>0</v>
      </c>
      <c r="D3269" s="15" t="s">
        <v>26</v>
      </c>
      <c r="E3269" s="15" t="s">
        <v>26</v>
      </c>
      <c r="F3269" s="15" t="n">
        <v>47</v>
      </c>
      <c r="G3269" s="15" t="s">
        <v>26</v>
      </c>
      <c r="H3269" s="15" t="s">
        <v>24</v>
      </c>
      <c r="I3269" s="15" t="s">
        <v>24</v>
      </c>
      <c r="J3269" s="15" t="s">
        <v>28</v>
      </c>
      <c r="K3269" s="15" t="s">
        <v>28</v>
      </c>
      <c r="L3269" s="15" t="s">
        <v>28</v>
      </c>
      <c r="M3269" s="15" t="s">
        <v>28</v>
      </c>
      <c r="N3269" s="15" t="s">
        <v>28</v>
      </c>
      <c r="O3269" s="15" t="s">
        <v>28</v>
      </c>
      <c r="P3269" s="15" t="s">
        <v>27</v>
      </c>
      <c r="Q3269" s="15" t="s">
        <v>24</v>
      </c>
      <c r="R3269" s="15" t="s">
        <v>17</v>
      </c>
      <c r="S3269" s="18" t="n">
        <v>20.05</v>
      </c>
      <c r="T3269" s="15" t="n">
        <v>951.55</v>
      </c>
      <c r="U3269" s="15" t="s">
        <v>24</v>
      </c>
      <c r="V3269" s="18" t="n">
        <f aca="false">IF(ISNUMBER(T3269),T3269,0)</f>
        <v>951.55</v>
      </c>
      <c r="W3269" s="15" t="n">
        <f aca="false">IF(U3269="Yes",1,0)</f>
        <v>0</v>
      </c>
      <c r="X3269" s="15" t="str">
        <f aca="false">IF(F3269&lt;=12,"0-12 months",IF(F3269&lt;=24,"13-24 months",IF(F3269&lt;=48,"25-48 months","49-72 months")))</f>
        <v>25-48 months</v>
      </c>
      <c r="Y3269" s="15" t="str">
        <f aca="false">IF(C3269=1,"Yes","No")</f>
        <v>No</v>
      </c>
      <c r="Z3269" s="15" t="n">
        <f aca="false">COUNTIF(J3269:O3269,"Yes")</f>
        <v>0</v>
      </c>
      <c r="AA3269" s="18" t="n">
        <f aca="false">S3269*W3269</f>
        <v>0</v>
      </c>
      <c r="AB3269" s="15" t="n">
        <f aca="false">(P3269="Month-to-month")+(I3269="Fiber optic")+(R3269="Electronic check")+(F3269&lt;=12)+(M3269="No")+(J3269="No")</f>
        <v>0</v>
      </c>
      <c r="AC3269" s="15" t="str">
        <f aca="false">IF(AB3269&gt;=5,"High",IF(AB3269&gt;=3,"Medium","Low"))</f>
        <v>Low</v>
      </c>
    </row>
    <row r="3270" customFormat="false" ht="15" hidden="false" customHeight="false" outlineLevel="0" collapsed="false">
      <c r="A3270" s="15" t="s">
        <v>3367</v>
      </c>
      <c r="B3270" s="15" t="s">
        <v>98</v>
      </c>
      <c r="C3270" s="15" t="n">
        <v>0</v>
      </c>
      <c r="D3270" s="15" t="s">
        <v>26</v>
      </c>
      <c r="E3270" s="15" t="s">
        <v>26</v>
      </c>
      <c r="F3270" s="15" t="n">
        <v>24</v>
      </c>
      <c r="G3270" s="15" t="s">
        <v>26</v>
      </c>
      <c r="H3270" s="15" t="s">
        <v>26</v>
      </c>
      <c r="I3270" s="15" t="s">
        <v>96</v>
      </c>
      <c r="J3270" s="15" t="s">
        <v>26</v>
      </c>
      <c r="K3270" s="15" t="s">
        <v>24</v>
      </c>
      <c r="L3270" s="15" t="s">
        <v>24</v>
      </c>
      <c r="M3270" s="15" t="s">
        <v>24</v>
      </c>
      <c r="N3270" s="15" t="s">
        <v>26</v>
      </c>
      <c r="O3270" s="15" t="s">
        <v>26</v>
      </c>
      <c r="P3270" s="15" t="s">
        <v>27</v>
      </c>
      <c r="Q3270" s="15" t="s">
        <v>24</v>
      </c>
      <c r="R3270" s="15" t="s">
        <v>17</v>
      </c>
      <c r="S3270" s="18" t="n">
        <v>74.8</v>
      </c>
      <c r="T3270" s="15" t="n">
        <v>1821.2</v>
      </c>
      <c r="U3270" s="15" t="s">
        <v>24</v>
      </c>
      <c r="V3270" s="18" t="n">
        <f aca="false">IF(ISNUMBER(T3270),T3270,0)</f>
        <v>1821.2</v>
      </c>
      <c r="W3270" s="15" t="n">
        <f aca="false">IF(U3270="Yes",1,0)</f>
        <v>0</v>
      </c>
      <c r="X3270" s="15" t="str">
        <f aca="false">IF(F3270&lt;=12,"0-12 months",IF(F3270&lt;=24,"13-24 months",IF(F3270&lt;=48,"25-48 months","49-72 months")))</f>
        <v>13-24 months</v>
      </c>
      <c r="Y3270" s="15" t="str">
        <f aca="false">IF(C3270=1,"Yes","No")</f>
        <v>No</v>
      </c>
      <c r="Z3270" s="15" t="n">
        <f aca="false">COUNTIF(J3270:O3270,"Yes")</f>
        <v>3</v>
      </c>
      <c r="AA3270" s="18" t="n">
        <f aca="false">S3270*W3270</f>
        <v>0</v>
      </c>
      <c r="AB3270" s="15" t="n">
        <f aca="false">(P3270="Month-to-month")+(I3270="Fiber optic")+(R3270="Electronic check")+(F3270&lt;=12)+(M3270="No")+(J3270="No")</f>
        <v>1</v>
      </c>
      <c r="AC3270" s="15" t="str">
        <f aca="false">IF(AB3270&gt;=5,"High",IF(AB3270&gt;=3,"Medium","Low"))</f>
        <v>Low</v>
      </c>
    </row>
    <row r="3271" customFormat="false" ht="15" hidden="false" customHeight="false" outlineLevel="0" collapsed="false">
      <c r="A3271" s="15" t="s">
        <v>3368</v>
      </c>
      <c r="B3271" s="15" t="s">
        <v>98</v>
      </c>
      <c r="C3271" s="15" t="n">
        <v>0</v>
      </c>
      <c r="D3271" s="15" t="s">
        <v>24</v>
      </c>
      <c r="E3271" s="15" t="s">
        <v>24</v>
      </c>
      <c r="F3271" s="15" t="n">
        <v>65</v>
      </c>
      <c r="G3271" s="15" t="s">
        <v>26</v>
      </c>
      <c r="H3271" s="15" t="s">
        <v>26</v>
      </c>
      <c r="I3271" s="15" t="s">
        <v>24</v>
      </c>
      <c r="J3271" s="15" t="s">
        <v>28</v>
      </c>
      <c r="K3271" s="15" t="s">
        <v>28</v>
      </c>
      <c r="L3271" s="15" t="s">
        <v>28</v>
      </c>
      <c r="M3271" s="15" t="s">
        <v>28</v>
      </c>
      <c r="N3271" s="15" t="s">
        <v>28</v>
      </c>
      <c r="O3271" s="15" t="s">
        <v>28</v>
      </c>
      <c r="P3271" s="15" t="s">
        <v>27</v>
      </c>
      <c r="Q3271" s="15" t="s">
        <v>24</v>
      </c>
      <c r="R3271" s="15" t="s">
        <v>21</v>
      </c>
      <c r="S3271" s="18" t="n">
        <v>24.8</v>
      </c>
      <c r="T3271" s="15" t="n">
        <v>1600.95</v>
      </c>
      <c r="U3271" s="15" t="s">
        <v>24</v>
      </c>
      <c r="V3271" s="18" t="n">
        <f aca="false">IF(ISNUMBER(T3271),T3271,0)</f>
        <v>1600.95</v>
      </c>
      <c r="W3271" s="15" t="n">
        <f aca="false">IF(U3271="Yes",1,0)</f>
        <v>0</v>
      </c>
      <c r="X3271" s="15" t="str">
        <f aca="false">IF(F3271&lt;=12,"0-12 months",IF(F3271&lt;=24,"13-24 months",IF(F3271&lt;=48,"25-48 months","49-72 months")))</f>
        <v>49-72 months</v>
      </c>
      <c r="Y3271" s="15" t="str">
        <f aca="false">IF(C3271=1,"Yes","No")</f>
        <v>No</v>
      </c>
      <c r="Z3271" s="15" t="n">
        <f aca="false">COUNTIF(J3271:O3271,"Yes")</f>
        <v>0</v>
      </c>
      <c r="AA3271" s="18" t="n">
        <f aca="false">S3271*W3271</f>
        <v>0</v>
      </c>
      <c r="AB3271" s="15" t="n">
        <f aca="false">(P3271="Month-to-month")+(I3271="Fiber optic")+(R3271="Electronic check")+(F3271&lt;=12)+(M3271="No")+(J3271="No")</f>
        <v>0</v>
      </c>
      <c r="AC3271" s="15" t="str">
        <f aca="false">IF(AB3271&gt;=5,"High",IF(AB3271&gt;=3,"Medium","Low"))</f>
        <v>Low</v>
      </c>
    </row>
    <row r="3272" customFormat="false" ht="15" hidden="false" customHeight="false" outlineLevel="0" collapsed="false">
      <c r="A3272" s="15" t="s">
        <v>3369</v>
      </c>
      <c r="B3272" s="15" t="s">
        <v>94</v>
      </c>
      <c r="C3272" s="15" t="n">
        <v>0</v>
      </c>
      <c r="D3272" s="15" t="s">
        <v>24</v>
      </c>
      <c r="E3272" s="15" t="s">
        <v>24</v>
      </c>
      <c r="F3272" s="15" t="n">
        <v>4</v>
      </c>
      <c r="G3272" s="15" t="s">
        <v>26</v>
      </c>
      <c r="H3272" s="15" t="s">
        <v>26</v>
      </c>
      <c r="I3272" s="15" t="s">
        <v>102</v>
      </c>
      <c r="J3272" s="15" t="s">
        <v>24</v>
      </c>
      <c r="K3272" s="15" t="s">
        <v>24</v>
      </c>
      <c r="L3272" s="15" t="s">
        <v>24</v>
      </c>
      <c r="M3272" s="15" t="s">
        <v>26</v>
      </c>
      <c r="N3272" s="15" t="s">
        <v>26</v>
      </c>
      <c r="O3272" s="15" t="s">
        <v>26</v>
      </c>
      <c r="P3272" s="15" t="s">
        <v>25</v>
      </c>
      <c r="Q3272" s="15" t="s">
        <v>26</v>
      </c>
      <c r="R3272" s="15" t="s">
        <v>17</v>
      </c>
      <c r="S3272" s="18" t="n">
        <v>100.85</v>
      </c>
      <c r="T3272" s="15" t="n">
        <v>399.25</v>
      </c>
      <c r="U3272" s="15" t="s">
        <v>24</v>
      </c>
      <c r="V3272" s="18" t="n">
        <f aca="false">IF(ISNUMBER(T3272),T3272,0)</f>
        <v>399.25</v>
      </c>
      <c r="W3272" s="15" t="n">
        <f aca="false">IF(U3272="Yes",1,0)</f>
        <v>0</v>
      </c>
      <c r="X3272" s="15" t="str">
        <f aca="false">IF(F3272&lt;=12,"0-12 months",IF(F3272&lt;=24,"13-24 months",IF(F3272&lt;=48,"25-48 months","49-72 months")))</f>
        <v>0-12 months</v>
      </c>
      <c r="Y3272" s="15" t="str">
        <f aca="false">IF(C3272=1,"Yes","No")</f>
        <v>No</v>
      </c>
      <c r="Z3272" s="15" t="n">
        <f aca="false">COUNTIF(J3272:O3272,"Yes")</f>
        <v>3</v>
      </c>
      <c r="AA3272" s="18" t="n">
        <f aca="false">S3272*W3272</f>
        <v>0</v>
      </c>
      <c r="AB3272" s="15" t="n">
        <f aca="false">(P3272="Month-to-month")+(I3272="Fiber optic")+(R3272="Electronic check")+(F3272&lt;=12)+(M3272="No")+(J3272="No")</f>
        <v>4</v>
      </c>
      <c r="AC3272" s="15" t="str">
        <f aca="false">IF(AB3272&gt;=5,"High",IF(AB3272&gt;=3,"Medium","Low"))</f>
        <v>Medium</v>
      </c>
    </row>
    <row r="3273" customFormat="false" ht="15" hidden="false" customHeight="false" outlineLevel="0" collapsed="false">
      <c r="A3273" s="15" t="s">
        <v>3370</v>
      </c>
      <c r="B3273" s="15" t="s">
        <v>98</v>
      </c>
      <c r="C3273" s="15" t="n">
        <v>1</v>
      </c>
      <c r="D3273" s="15" t="s">
        <v>26</v>
      </c>
      <c r="E3273" s="15" t="s">
        <v>24</v>
      </c>
      <c r="F3273" s="15" t="n">
        <v>12</v>
      </c>
      <c r="G3273" s="15" t="s">
        <v>26</v>
      </c>
      <c r="H3273" s="15" t="s">
        <v>26</v>
      </c>
      <c r="I3273" s="15" t="s">
        <v>102</v>
      </c>
      <c r="J3273" s="15" t="s">
        <v>24</v>
      </c>
      <c r="K3273" s="15" t="s">
        <v>26</v>
      </c>
      <c r="L3273" s="15" t="s">
        <v>24</v>
      </c>
      <c r="M3273" s="15" t="s">
        <v>24</v>
      </c>
      <c r="N3273" s="15" t="s">
        <v>26</v>
      </c>
      <c r="O3273" s="15" t="s">
        <v>26</v>
      </c>
      <c r="P3273" s="15" t="s">
        <v>25</v>
      </c>
      <c r="Q3273" s="15" t="s">
        <v>26</v>
      </c>
      <c r="R3273" s="15" t="s">
        <v>15</v>
      </c>
      <c r="S3273" s="18" t="n">
        <v>101.35</v>
      </c>
      <c r="T3273" s="15" t="n">
        <v>1218.55</v>
      </c>
      <c r="U3273" s="15" t="s">
        <v>26</v>
      </c>
      <c r="V3273" s="18" t="n">
        <f aca="false">IF(ISNUMBER(T3273),T3273,0)</f>
        <v>1218.55</v>
      </c>
      <c r="W3273" s="15" t="n">
        <f aca="false">IF(U3273="Yes",1,0)</f>
        <v>1</v>
      </c>
      <c r="X3273" s="15" t="str">
        <f aca="false">IF(F3273&lt;=12,"0-12 months",IF(F3273&lt;=24,"13-24 months",IF(F3273&lt;=48,"25-48 months","49-72 months")))</f>
        <v>0-12 months</v>
      </c>
      <c r="Y3273" s="15" t="str">
        <f aca="false">IF(C3273=1,"Yes","No")</f>
        <v>Yes</v>
      </c>
      <c r="Z3273" s="15" t="n">
        <f aca="false">COUNTIF(J3273:O3273,"Yes")</f>
        <v>3</v>
      </c>
      <c r="AA3273" s="18" t="n">
        <f aca="false">S3273*W3273</f>
        <v>101.35</v>
      </c>
      <c r="AB3273" s="15" t="n">
        <f aca="false">(P3273="Month-to-month")+(I3273="Fiber optic")+(R3273="Electronic check")+(F3273&lt;=12)+(M3273="No")+(J3273="No")</f>
        <v>6</v>
      </c>
      <c r="AC3273" s="15" t="str">
        <f aca="false">IF(AB3273&gt;=5,"High",IF(AB3273&gt;=3,"Medium","Low"))</f>
        <v>High</v>
      </c>
    </row>
    <row r="3274" customFormat="false" ht="15" hidden="false" customHeight="false" outlineLevel="0" collapsed="false">
      <c r="A3274" s="15" t="s">
        <v>3371</v>
      </c>
      <c r="B3274" s="15" t="s">
        <v>98</v>
      </c>
      <c r="C3274" s="15" t="n">
        <v>0</v>
      </c>
      <c r="D3274" s="15" t="s">
        <v>24</v>
      </c>
      <c r="E3274" s="15" t="s">
        <v>24</v>
      </c>
      <c r="F3274" s="15" t="n">
        <v>1</v>
      </c>
      <c r="G3274" s="15" t="s">
        <v>26</v>
      </c>
      <c r="H3274" s="15" t="s">
        <v>26</v>
      </c>
      <c r="I3274" s="15" t="s">
        <v>102</v>
      </c>
      <c r="J3274" s="15" t="s">
        <v>26</v>
      </c>
      <c r="K3274" s="15" t="s">
        <v>24</v>
      </c>
      <c r="L3274" s="15" t="s">
        <v>24</v>
      </c>
      <c r="M3274" s="15" t="s">
        <v>24</v>
      </c>
      <c r="N3274" s="15" t="s">
        <v>24</v>
      </c>
      <c r="O3274" s="15" t="s">
        <v>24</v>
      </c>
      <c r="P3274" s="15" t="s">
        <v>25</v>
      </c>
      <c r="Q3274" s="15" t="s">
        <v>26</v>
      </c>
      <c r="R3274" s="15" t="s">
        <v>15</v>
      </c>
      <c r="S3274" s="18" t="n">
        <v>81.7</v>
      </c>
      <c r="T3274" s="15" t="n">
        <v>81.7</v>
      </c>
      <c r="U3274" s="15" t="s">
        <v>26</v>
      </c>
      <c r="V3274" s="18" t="n">
        <f aca="false">IF(ISNUMBER(T3274),T3274,0)</f>
        <v>81.7</v>
      </c>
      <c r="W3274" s="15" t="n">
        <f aca="false">IF(U3274="Yes",1,0)</f>
        <v>1</v>
      </c>
      <c r="X3274" s="15" t="str">
        <f aca="false">IF(F3274&lt;=12,"0-12 months",IF(F3274&lt;=24,"13-24 months",IF(F3274&lt;=48,"25-48 months","49-72 months")))</f>
        <v>0-12 months</v>
      </c>
      <c r="Y3274" s="15" t="str">
        <f aca="false">IF(C3274=1,"Yes","No")</f>
        <v>No</v>
      </c>
      <c r="Z3274" s="15" t="n">
        <f aca="false">COUNTIF(J3274:O3274,"Yes")</f>
        <v>1</v>
      </c>
      <c r="AA3274" s="18" t="n">
        <f aca="false">S3274*W3274</f>
        <v>81.7</v>
      </c>
      <c r="AB3274" s="15" t="n">
        <f aca="false">(P3274="Month-to-month")+(I3274="Fiber optic")+(R3274="Electronic check")+(F3274&lt;=12)+(M3274="No")+(J3274="No")</f>
        <v>5</v>
      </c>
      <c r="AC3274" s="15" t="str">
        <f aca="false">IF(AB3274&gt;=5,"High",IF(AB3274&gt;=3,"Medium","Low"))</f>
        <v>High</v>
      </c>
    </row>
    <row r="3275" customFormat="false" ht="15" hidden="false" customHeight="false" outlineLevel="0" collapsed="false">
      <c r="A3275" s="15" t="s">
        <v>3372</v>
      </c>
      <c r="B3275" s="15" t="s">
        <v>98</v>
      </c>
      <c r="C3275" s="15" t="n">
        <v>0</v>
      </c>
      <c r="D3275" s="15" t="s">
        <v>24</v>
      </c>
      <c r="E3275" s="15" t="s">
        <v>24</v>
      </c>
      <c r="F3275" s="15" t="n">
        <v>33</v>
      </c>
      <c r="G3275" s="15" t="s">
        <v>26</v>
      </c>
      <c r="H3275" s="15" t="s">
        <v>24</v>
      </c>
      <c r="I3275" s="15" t="s">
        <v>102</v>
      </c>
      <c r="J3275" s="15" t="s">
        <v>24</v>
      </c>
      <c r="K3275" s="15" t="s">
        <v>24</v>
      </c>
      <c r="L3275" s="15" t="s">
        <v>24</v>
      </c>
      <c r="M3275" s="15" t="s">
        <v>24</v>
      </c>
      <c r="N3275" s="15" t="s">
        <v>24</v>
      </c>
      <c r="O3275" s="15" t="s">
        <v>24</v>
      </c>
      <c r="P3275" s="15" t="s">
        <v>25</v>
      </c>
      <c r="Q3275" s="15" t="s">
        <v>24</v>
      </c>
      <c r="R3275" s="15" t="s">
        <v>15</v>
      </c>
      <c r="S3275" s="18" t="n">
        <v>68.25</v>
      </c>
      <c r="T3275" s="15" t="n">
        <v>2171.15</v>
      </c>
      <c r="U3275" s="15" t="s">
        <v>26</v>
      </c>
      <c r="V3275" s="18" t="n">
        <f aca="false">IF(ISNUMBER(T3275),T3275,0)</f>
        <v>2171.15</v>
      </c>
      <c r="W3275" s="15" t="n">
        <f aca="false">IF(U3275="Yes",1,0)</f>
        <v>1</v>
      </c>
      <c r="X3275" s="15" t="str">
        <f aca="false">IF(F3275&lt;=12,"0-12 months",IF(F3275&lt;=24,"13-24 months",IF(F3275&lt;=48,"25-48 months","49-72 months")))</f>
        <v>25-48 months</v>
      </c>
      <c r="Y3275" s="15" t="str">
        <f aca="false">IF(C3275=1,"Yes","No")</f>
        <v>No</v>
      </c>
      <c r="Z3275" s="15" t="n">
        <f aca="false">COUNTIF(J3275:O3275,"Yes")</f>
        <v>0</v>
      </c>
      <c r="AA3275" s="18" t="n">
        <f aca="false">S3275*W3275</f>
        <v>68.25</v>
      </c>
      <c r="AB3275" s="15" t="n">
        <f aca="false">(P3275="Month-to-month")+(I3275="Fiber optic")+(R3275="Electronic check")+(F3275&lt;=12)+(M3275="No")+(J3275="No")</f>
        <v>5</v>
      </c>
      <c r="AC3275" s="15" t="str">
        <f aca="false">IF(AB3275&gt;=5,"High",IF(AB3275&gt;=3,"Medium","Low"))</f>
        <v>High</v>
      </c>
    </row>
    <row r="3276" customFormat="false" ht="15" hidden="false" customHeight="false" outlineLevel="0" collapsed="false">
      <c r="A3276" s="15" t="s">
        <v>3373</v>
      </c>
      <c r="B3276" s="15" t="s">
        <v>94</v>
      </c>
      <c r="C3276" s="15" t="n">
        <v>0</v>
      </c>
      <c r="D3276" s="15" t="s">
        <v>24</v>
      </c>
      <c r="E3276" s="15" t="s">
        <v>24</v>
      </c>
      <c r="F3276" s="15" t="n">
        <v>34</v>
      </c>
      <c r="G3276" s="15" t="s">
        <v>26</v>
      </c>
      <c r="H3276" s="15" t="s">
        <v>24</v>
      </c>
      <c r="I3276" s="15" t="s">
        <v>102</v>
      </c>
      <c r="J3276" s="15" t="s">
        <v>24</v>
      </c>
      <c r="K3276" s="15" t="s">
        <v>26</v>
      </c>
      <c r="L3276" s="15" t="s">
        <v>26</v>
      </c>
      <c r="M3276" s="15" t="s">
        <v>26</v>
      </c>
      <c r="N3276" s="15" t="s">
        <v>26</v>
      </c>
      <c r="O3276" s="15" t="s">
        <v>26</v>
      </c>
      <c r="P3276" s="15" t="s">
        <v>25</v>
      </c>
      <c r="Q3276" s="15" t="s">
        <v>26</v>
      </c>
      <c r="R3276" s="15" t="s">
        <v>15</v>
      </c>
      <c r="S3276" s="18" t="n">
        <v>105.1</v>
      </c>
      <c r="T3276" s="15" t="n">
        <v>3634.8</v>
      </c>
      <c r="U3276" s="15" t="s">
        <v>24</v>
      </c>
      <c r="V3276" s="18" t="n">
        <f aca="false">IF(ISNUMBER(T3276),T3276,0)</f>
        <v>3634.8</v>
      </c>
      <c r="W3276" s="15" t="n">
        <f aca="false">IF(U3276="Yes",1,0)</f>
        <v>0</v>
      </c>
      <c r="X3276" s="15" t="str">
        <f aca="false">IF(F3276&lt;=12,"0-12 months",IF(F3276&lt;=24,"13-24 months",IF(F3276&lt;=48,"25-48 months","49-72 months")))</f>
        <v>25-48 months</v>
      </c>
      <c r="Y3276" s="15" t="str">
        <f aca="false">IF(C3276=1,"Yes","No")</f>
        <v>No</v>
      </c>
      <c r="Z3276" s="15" t="n">
        <f aca="false">COUNTIF(J3276:O3276,"Yes")</f>
        <v>5</v>
      </c>
      <c r="AA3276" s="18" t="n">
        <f aca="false">S3276*W3276</f>
        <v>0</v>
      </c>
      <c r="AB3276" s="15" t="n">
        <f aca="false">(P3276="Month-to-month")+(I3276="Fiber optic")+(R3276="Electronic check")+(F3276&lt;=12)+(M3276="No")+(J3276="No")</f>
        <v>4</v>
      </c>
      <c r="AC3276" s="15" t="str">
        <f aca="false">IF(AB3276&gt;=5,"High",IF(AB3276&gt;=3,"Medium","Low"))</f>
        <v>Medium</v>
      </c>
    </row>
    <row r="3277" customFormat="false" ht="15" hidden="false" customHeight="false" outlineLevel="0" collapsed="false">
      <c r="A3277" s="15" t="s">
        <v>3374</v>
      </c>
      <c r="B3277" s="15" t="s">
        <v>94</v>
      </c>
      <c r="C3277" s="15" t="n">
        <v>0</v>
      </c>
      <c r="D3277" s="15" t="s">
        <v>26</v>
      </c>
      <c r="E3277" s="15" t="s">
        <v>24</v>
      </c>
      <c r="F3277" s="15" t="n">
        <v>14</v>
      </c>
      <c r="G3277" s="15" t="s">
        <v>26</v>
      </c>
      <c r="H3277" s="15" t="s">
        <v>24</v>
      </c>
      <c r="I3277" s="15" t="s">
        <v>24</v>
      </c>
      <c r="J3277" s="15" t="s">
        <v>28</v>
      </c>
      <c r="K3277" s="15" t="s">
        <v>28</v>
      </c>
      <c r="L3277" s="15" t="s">
        <v>28</v>
      </c>
      <c r="M3277" s="15" t="s">
        <v>28</v>
      </c>
      <c r="N3277" s="15" t="s">
        <v>28</v>
      </c>
      <c r="O3277" s="15" t="s">
        <v>28</v>
      </c>
      <c r="P3277" s="15" t="s">
        <v>29</v>
      </c>
      <c r="Q3277" s="15" t="s">
        <v>24</v>
      </c>
      <c r="R3277" s="15" t="s">
        <v>17</v>
      </c>
      <c r="S3277" s="18" t="n">
        <v>20.4</v>
      </c>
      <c r="T3277" s="15" t="n">
        <v>292.4</v>
      </c>
      <c r="U3277" s="15" t="s">
        <v>24</v>
      </c>
      <c r="V3277" s="18" t="n">
        <f aca="false">IF(ISNUMBER(T3277),T3277,0)</f>
        <v>292.4</v>
      </c>
      <c r="W3277" s="15" t="n">
        <f aca="false">IF(U3277="Yes",1,0)</f>
        <v>0</v>
      </c>
      <c r="X3277" s="15" t="str">
        <f aca="false">IF(F3277&lt;=12,"0-12 months",IF(F3277&lt;=24,"13-24 months",IF(F3277&lt;=48,"25-48 months","49-72 months")))</f>
        <v>13-24 months</v>
      </c>
      <c r="Y3277" s="15" t="str">
        <f aca="false">IF(C3277=1,"Yes","No")</f>
        <v>No</v>
      </c>
      <c r="Z3277" s="15" t="n">
        <f aca="false">COUNTIF(J3277:O3277,"Yes")</f>
        <v>0</v>
      </c>
      <c r="AA3277" s="18" t="n">
        <f aca="false">S3277*W3277</f>
        <v>0</v>
      </c>
      <c r="AB3277" s="15" t="n">
        <f aca="false">(P3277="Month-to-month")+(I3277="Fiber optic")+(R3277="Electronic check")+(F3277&lt;=12)+(M3277="No")+(J3277="No")</f>
        <v>0</v>
      </c>
      <c r="AC3277" s="15" t="str">
        <f aca="false">IF(AB3277&gt;=5,"High",IF(AB3277&gt;=3,"Medium","Low"))</f>
        <v>Low</v>
      </c>
    </row>
    <row r="3278" customFormat="false" ht="15" hidden="false" customHeight="false" outlineLevel="0" collapsed="false">
      <c r="A3278" s="15" t="s">
        <v>3375</v>
      </c>
      <c r="B3278" s="15" t="s">
        <v>94</v>
      </c>
      <c r="C3278" s="15" t="n">
        <v>0</v>
      </c>
      <c r="D3278" s="15" t="s">
        <v>24</v>
      </c>
      <c r="E3278" s="15" t="s">
        <v>24</v>
      </c>
      <c r="F3278" s="15" t="n">
        <v>4</v>
      </c>
      <c r="G3278" s="15" t="s">
        <v>26</v>
      </c>
      <c r="H3278" s="15" t="s">
        <v>24</v>
      </c>
      <c r="I3278" s="15" t="s">
        <v>102</v>
      </c>
      <c r="J3278" s="15" t="s">
        <v>24</v>
      </c>
      <c r="K3278" s="15" t="s">
        <v>24</v>
      </c>
      <c r="L3278" s="15" t="s">
        <v>24</v>
      </c>
      <c r="M3278" s="15" t="s">
        <v>24</v>
      </c>
      <c r="N3278" s="15" t="s">
        <v>24</v>
      </c>
      <c r="O3278" s="15" t="s">
        <v>26</v>
      </c>
      <c r="P3278" s="15" t="s">
        <v>25</v>
      </c>
      <c r="Q3278" s="15" t="s">
        <v>26</v>
      </c>
      <c r="R3278" s="15" t="s">
        <v>15</v>
      </c>
      <c r="S3278" s="18" t="n">
        <v>79.15</v>
      </c>
      <c r="T3278" s="15" t="n">
        <v>317.25</v>
      </c>
      <c r="U3278" s="15" t="s">
        <v>26</v>
      </c>
      <c r="V3278" s="18" t="n">
        <f aca="false">IF(ISNUMBER(T3278),T3278,0)</f>
        <v>317.25</v>
      </c>
      <c r="W3278" s="15" t="n">
        <f aca="false">IF(U3278="Yes",1,0)</f>
        <v>1</v>
      </c>
      <c r="X3278" s="15" t="str">
        <f aca="false">IF(F3278&lt;=12,"0-12 months",IF(F3278&lt;=24,"13-24 months",IF(F3278&lt;=48,"25-48 months","49-72 months")))</f>
        <v>0-12 months</v>
      </c>
      <c r="Y3278" s="15" t="str">
        <f aca="false">IF(C3278=1,"Yes","No")</f>
        <v>No</v>
      </c>
      <c r="Z3278" s="15" t="n">
        <f aca="false">COUNTIF(J3278:O3278,"Yes")</f>
        <v>1</v>
      </c>
      <c r="AA3278" s="18" t="n">
        <f aca="false">S3278*W3278</f>
        <v>79.15</v>
      </c>
      <c r="AB3278" s="15" t="n">
        <f aca="false">(P3278="Month-to-month")+(I3278="Fiber optic")+(R3278="Electronic check")+(F3278&lt;=12)+(M3278="No")+(J3278="No")</f>
        <v>6</v>
      </c>
      <c r="AC3278" s="15" t="str">
        <f aca="false">IF(AB3278&gt;=5,"High",IF(AB3278&gt;=3,"Medium","Low"))</f>
        <v>High</v>
      </c>
    </row>
    <row r="3279" customFormat="false" ht="15" hidden="false" customHeight="false" outlineLevel="0" collapsed="false">
      <c r="A3279" s="15" t="s">
        <v>3376</v>
      </c>
      <c r="B3279" s="15" t="s">
        <v>98</v>
      </c>
      <c r="C3279" s="15" t="n">
        <v>0</v>
      </c>
      <c r="D3279" s="15" t="s">
        <v>26</v>
      </c>
      <c r="E3279" s="15" t="s">
        <v>26</v>
      </c>
      <c r="F3279" s="15" t="n">
        <v>13</v>
      </c>
      <c r="G3279" s="15" t="s">
        <v>26</v>
      </c>
      <c r="H3279" s="15" t="s">
        <v>24</v>
      </c>
      <c r="I3279" s="15" t="s">
        <v>24</v>
      </c>
      <c r="J3279" s="15" t="s">
        <v>28</v>
      </c>
      <c r="K3279" s="15" t="s">
        <v>28</v>
      </c>
      <c r="L3279" s="15" t="s">
        <v>28</v>
      </c>
      <c r="M3279" s="15" t="s">
        <v>28</v>
      </c>
      <c r="N3279" s="15" t="s">
        <v>28</v>
      </c>
      <c r="O3279" s="15" t="s">
        <v>28</v>
      </c>
      <c r="P3279" s="15" t="s">
        <v>27</v>
      </c>
      <c r="Q3279" s="15" t="s">
        <v>24</v>
      </c>
      <c r="R3279" s="15" t="s">
        <v>17</v>
      </c>
      <c r="S3279" s="18" t="n">
        <v>20</v>
      </c>
      <c r="T3279" s="15" t="n">
        <v>218.55</v>
      </c>
      <c r="U3279" s="15" t="s">
        <v>24</v>
      </c>
      <c r="V3279" s="18" t="n">
        <f aca="false">IF(ISNUMBER(T3279),T3279,0)</f>
        <v>218.55</v>
      </c>
      <c r="W3279" s="15" t="n">
        <f aca="false">IF(U3279="Yes",1,0)</f>
        <v>0</v>
      </c>
      <c r="X3279" s="15" t="str">
        <f aca="false">IF(F3279&lt;=12,"0-12 months",IF(F3279&lt;=24,"13-24 months",IF(F3279&lt;=48,"25-48 months","49-72 months")))</f>
        <v>13-24 months</v>
      </c>
      <c r="Y3279" s="15" t="str">
        <f aca="false">IF(C3279=1,"Yes","No")</f>
        <v>No</v>
      </c>
      <c r="Z3279" s="15" t="n">
        <f aca="false">COUNTIF(J3279:O3279,"Yes")</f>
        <v>0</v>
      </c>
      <c r="AA3279" s="18" t="n">
        <f aca="false">S3279*W3279</f>
        <v>0</v>
      </c>
      <c r="AB3279" s="15" t="n">
        <f aca="false">(P3279="Month-to-month")+(I3279="Fiber optic")+(R3279="Electronic check")+(F3279&lt;=12)+(M3279="No")+(J3279="No")</f>
        <v>0</v>
      </c>
      <c r="AC3279" s="15" t="str">
        <f aca="false">IF(AB3279&gt;=5,"High",IF(AB3279&gt;=3,"Medium","Low"))</f>
        <v>Low</v>
      </c>
    </row>
    <row r="3280" customFormat="false" ht="15" hidden="false" customHeight="false" outlineLevel="0" collapsed="false">
      <c r="A3280" s="15" t="s">
        <v>3377</v>
      </c>
      <c r="B3280" s="15" t="s">
        <v>94</v>
      </c>
      <c r="C3280" s="15" t="n">
        <v>0</v>
      </c>
      <c r="D3280" s="15" t="s">
        <v>26</v>
      </c>
      <c r="E3280" s="15" t="s">
        <v>26</v>
      </c>
      <c r="F3280" s="15" t="n">
        <v>65</v>
      </c>
      <c r="G3280" s="15" t="s">
        <v>26</v>
      </c>
      <c r="H3280" s="15" t="s">
        <v>26</v>
      </c>
      <c r="I3280" s="15" t="s">
        <v>96</v>
      </c>
      <c r="J3280" s="15" t="s">
        <v>24</v>
      </c>
      <c r="K3280" s="15" t="s">
        <v>26</v>
      </c>
      <c r="L3280" s="15" t="s">
        <v>24</v>
      </c>
      <c r="M3280" s="15" t="s">
        <v>26</v>
      </c>
      <c r="N3280" s="15" t="s">
        <v>26</v>
      </c>
      <c r="O3280" s="15" t="s">
        <v>26</v>
      </c>
      <c r="P3280" s="15" t="s">
        <v>29</v>
      </c>
      <c r="Q3280" s="15" t="s">
        <v>26</v>
      </c>
      <c r="R3280" s="15" t="s">
        <v>19</v>
      </c>
      <c r="S3280" s="18" t="n">
        <v>79.4</v>
      </c>
      <c r="T3280" s="15" t="n">
        <v>5071.9</v>
      </c>
      <c r="U3280" s="15" t="s">
        <v>24</v>
      </c>
      <c r="V3280" s="18" t="n">
        <f aca="false">IF(ISNUMBER(T3280),T3280,0)</f>
        <v>5071.9</v>
      </c>
      <c r="W3280" s="15" t="n">
        <f aca="false">IF(U3280="Yes",1,0)</f>
        <v>0</v>
      </c>
      <c r="X3280" s="15" t="str">
        <f aca="false">IF(F3280&lt;=12,"0-12 months",IF(F3280&lt;=24,"13-24 months",IF(F3280&lt;=48,"25-48 months","49-72 months")))</f>
        <v>49-72 months</v>
      </c>
      <c r="Y3280" s="15" t="str">
        <f aca="false">IF(C3280=1,"Yes","No")</f>
        <v>No</v>
      </c>
      <c r="Z3280" s="15" t="n">
        <f aca="false">COUNTIF(J3280:O3280,"Yes")</f>
        <v>4</v>
      </c>
      <c r="AA3280" s="18" t="n">
        <f aca="false">S3280*W3280</f>
        <v>0</v>
      </c>
      <c r="AB3280" s="15" t="n">
        <f aca="false">(P3280="Month-to-month")+(I3280="Fiber optic")+(R3280="Electronic check")+(F3280&lt;=12)+(M3280="No")+(J3280="No")</f>
        <v>1</v>
      </c>
      <c r="AC3280" s="15" t="str">
        <f aca="false">IF(AB3280&gt;=5,"High",IF(AB3280&gt;=3,"Medium","Low"))</f>
        <v>Low</v>
      </c>
    </row>
    <row r="3281" customFormat="false" ht="15" hidden="false" customHeight="false" outlineLevel="0" collapsed="false">
      <c r="A3281" s="15" t="s">
        <v>3378</v>
      </c>
      <c r="B3281" s="15" t="s">
        <v>98</v>
      </c>
      <c r="C3281" s="15" t="n">
        <v>0</v>
      </c>
      <c r="D3281" s="15" t="s">
        <v>26</v>
      </c>
      <c r="E3281" s="15" t="s">
        <v>26</v>
      </c>
      <c r="F3281" s="15" t="n">
        <v>23</v>
      </c>
      <c r="G3281" s="15" t="s">
        <v>26</v>
      </c>
      <c r="H3281" s="15" t="s">
        <v>24</v>
      </c>
      <c r="I3281" s="15" t="s">
        <v>96</v>
      </c>
      <c r="J3281" s="15" t="s">
        <v>26</v>
      </c>
      <c r="K3281" s="15" t="s">
        <v>24</v>
      </c>
      <c r="L3281" s="15" t="s">
        <v>24</v>
      </c>
      <c r="M3281" s="15" t="s">
        <v>26</v>
      </c>
      <c r="N3281" s="15" t="s">
        <v>24</v>
      </c>
      <c r="O3281" s="15" t="s">
        <v>24</v>
      </c>
      <c r="P3281" s="15" t="s">
        <v>27</v>
      </c>
      <c r="Q3281" s="15" t="s">
        <v>24</v>
      </c>
      <c r="R3281" s="15" t="s">
        <v>21</v>
      </c>
      <c r="S3281" s="18" t="n">
        <v>57.2</v>
      </c>
      <c r="T3281" s="15" t="n">
        <v>1423.35</v>
      </c>
      <c r="U3281" s="15" t="s">
        <v>24</v>
      </c>
      <c r="V3281" s="18" t="n">
        <f aca="false">IF(ISNUMBER(T3281),T3281,0)</f>
        <v>1423.35</v>
      </c>
      <c r="W3281" s="15" t="n">
        <f aca="false">IF(U3281="Yes",1,0)</f>
        <v>0</v>
      </c>
      <c r="X3281" s="15" t="str">
        <f aca="false">IF(F3281&lt;=12,"0-12 months",IF(F3281&lt;=24,"13-24 months",IF(F3281&lt;=48,"25-48 months","49-72 months")))</f>
        <v>13-24 months</v>
      </c>
      <c r="Y3281" s="15" t="str">
        <f aca="false">IF(C3281=1,"Yes","No")</f>
        <v>No</v>
      </c>
      <c r="Z3281" s="15" t="n">
        <f aca="false">COUNTIF(J3281:O3281,"Yes")</f>
        <v>2</v>
      </c>
      <c r="AA3281" s="18" t="n">
        <f aca="false">S3281*W3281</f>
        <v>0</v>
      </c>
      <c r="AB3281" s="15" t="n">
        <f aca="false">(P3281="Month-to-month")+(I3281="Fiber optic")+(R3281="Electronic check")+(F3281&lt;=12)+(M3281="No")+(J3281="No")</f>
        <v>0</v>
      </c>
      <c r="AC3281" s="15" t="str">
        <f aca="false">IF(AB3281&gt;=5,"High",IF(AB3281&gt;=3,"Medium","Low"))</f>
        <v>Low</v>
      </c>
    </row>
    <row r="3282" customFormat="false" ht="15" hidden="false" customHeight="false" outlineLevel="0" collapsed="false">
      <c r="A3282" s="15" t="s">
        <v>3379</v>
      </c>
      <c r="B3282" s="15" t="s">
        <v>98</v>
      </c>
      <c r="C3282" s="15" t="n">
        <v>0</v>
      </c>
      <c r="D3282" s="15" t="s">
        <v>26</v>
      </c>
      <c r="E3282" s="15" t="s">
        <v>24</v>
      </c>
      <c r="F3282" s="15" t="n">
        <v>55</v>
      </c>
      <c r="G3282" s="15" t="s">
        <v>26</v>
      </c>
      <c r="H3282" s="15" t="s">
        <v>24</v>
      </c>
      <c r="I3282" s="15" t="s">
        <v>96</v>
      </c>
      <c r="J3282" s="15" t="s">
        <v>26</v>
      </c>
      <c r="K3282" s="15" t="s">
        <v>26</v>
      </c>
      <c r="L3282" s="15" t="s">
        <v>26</v>
      </c>
      <c r="M3282" s="15" t="s">
        <v>24</v>
      </c>
      <c r="N3282" s="15" t="s">
        <v>24</v>
      </c>
      <c r="O3282" s="15" t="s">
        <v>24</v>
      </c>
      <c r="P3282" s="15" t="s">
        <v>29</v>
      </c>
      <c r="Q3282" s="15" t="s">
        <v>24</v>
      </c>
      <c r="R3282" s="15" t="s">
        <v>15</v>
      </c>
      <c r="S3282" s="18" t="n">
        <v>58.6</v>
      </c>
      <c r="T3282" s="15" t="n">
        <v>3068.6</v>
      </c>
      <c r="U3282" s="15" t="s">
        <v>24</v>
      </c>
      <c r="V3282" s="18" t="n">
        <f aca="false">IF(ISNUMBER(T3282),T3282,0)</f>
        <v>3068.6</v>
      </c>
      <c r="W3282" s="15" t="n">
        <f aca="false">IF(U3282="Yes",1,0)</f>
        <v>0</v>
      </c>
      <c r="X3282" s="15" t="str">
        <f aca="false">IF(F3282&lt;=12,"0-12 months",IF(F3282&lt;=24,"13-24 months",IF(F3282&lt;=48,"25-48 months","49-72 months")))</f>
        <v>49-72 months</v>
      </c>
      <c r="Y3282" s="15" t="str">
        <f aca="false">IF(C3282=1,"Yes","No")</f>
        <v>No</v>
      </c>
      <c r="Z3282" s="15" t="n">
        <f aca="false">COUNTIF(J3282:O3282,"Yes")</f>
        <v>3</v>
      </c>
      <c r="AA3282" s="18" t="n">
        <f aca="false">S3282*W3282</f>
        <v>0</v>
      </c>
      <c r="AB3282" s="15" t="n">
        <f aca="false">(P3282="Month-to-month")+(I3282="Fiber optic")+(R3282="Electronic check")+(F3282&lt;=12)+(M3282="No")+(J3282="No")</f>
        <v>2</v>
      </c>
      <c r="AC3282" s="15" t="str">
        <f aca="false">IF(AB3282&gt;=5,"High",IF(AB3282&gt;=3,"Medium","Low"))</f>
        <v>Low</v>
      </c>
    </row>
    <row r="3283" customFormat="false" ht="15" hidden="false" customHeight="false" outlineLevel="0" collapsed="false">
      <c r="A3283" s="15" t="s">
        <v>3380</v>
      </c>
      <c r="B3283" s="15" t="s">
        <v>98</v>
      </c>
      <c r="C3283" s="15" t="n">
        <v>0</v>
      </c>
      <c r="D3283" s="15" t="s">
        <v>26</v>
      </c>
      <c r="E3283" s="15" t="s">
        <v>24</v>
      </c>
      <c r="F3283" s="15" t="n">
        <v>49</v>
      </c>
      <c r="G3283" s="15" t="s">
        <v>26</v>
      </c>
      <c r="H3283" s="15" t="s">
        <v>24</v>
      </c>
      <c r="I3283" s="15" t="s">
        <v>102</v>
      </c>
      <c r="J3283" s="15" t="s">
        <v>24</v>
      </c>
      <c r="K3283" s="15" t="s">
        <v>26</v>
      </c>
      <c r="L3283" s="15" t="s">
        <v>24</v>
      </c>
      <c r="M3283" s="15" t="s">
        <v>24</v>
      </c>
      <c r="N3283" s="15" t="s">
        <v>26</v>
      </c>
      <c r="O3283" s="15" t="s">
        <v>26</v>
      </c>
      <c r="P3283" s="15" t="s">
        <v>29</v>
      </c>
      <c r="Q3283" s="15" t="s">
        <v>26</v>
      </c>
      <c r="R3283" s="15" t="s">
        <v>15</v>
      </c>
      <c r="S3283" s="18" t="n">
        <v>94.8</v>
      </c>
      <c r="T3283" s="15" t="n">
        <v>4690.65</v>
      </c>
      <c r="U3283" s="15" t="s">
        <v>24</v>
      </c>
      <c r="V3283" s="18" t="n">
        <f aca="false">IF(ISNUMBER(T3283),T3283,0)</f>
        <v>4690.65</v>
      </c>
      <c r="W3283" s="15" t="n">
        <f aca="false">IF(U3283="Yes",1,0)</f>
        <v>0</v>
      </c>
      <c r="X3283" s="15" t="str">
        <f aca="false">IF(F3283&lt;=12,"0-12 months",IF(F3283&lt;=24,"13-24 months",IF(F3283&lt;=48,"25-48 months","49-72 months")))</f>
        <v>49-72 months</v>
      </c>
      <c r="Y3283" s="15" t="str">
        <f aca="false">IF(C3283=1,"Yes","No")</f>
        <v>No</v>
      </c>
      <c r="Z3283" s="15" t="n">
        <f aca="false">COUNTIF(J3283:O3283,"Yes")</f>
        <v>3</v>
      </c>
      <c r="AA3283" s="18" t="n">
        <f aca="false">S3283*W3283</f>
        <v>0</v>
      </c>
      <c r="AB3283" s="15" t="n">
        <f aca="false">(P3283="Month-to-month")+(I3283="Fiber optic")+(R3283="Electronic check")+(F3283&lt;=12)+(M3283="No")+(J3283="No")</f>
        <v>4</v>
      </c>
      <c r="AC3283" s="15" t="str">
        <f aca="false">IF(AB3283&gt;=5,"High",IF(AB3283&gt;=3,"Medium","Low"))</f>
        <v>Medium</v>
      </c>
    </row>
    <row r="3284" customFormat="false" ht="15" hidden="false" customHeight="false" outlineLevel="0" collapsed="false">
      <c r="A3284" s="15" t="s">
        <v>3381</v>
      </c>
      <c r="B3284" s="15" t="s">
        <v>98</v>
      </c>
      <c r="C3284" s="15" t="n">
        <v>0</v>
      </c>
      <c r="D3284" s="15" t="s">
        <v>26</v>
      </c>
      <c r="E3284" s="15" t="s">
        <v>24</v>
      </c>
      <c r="F3284" s="15" t="n">
        <v>60</v>
      </c>
      <c r="G3284" s="15" t="s">
        <v>26</v>
      </c>
      <c r="H3284" s="15" t="s">
        <v>26</v>
      </c>
      <c r="I3284" s="15" t="s">
        <v>102</v>
      </c>
      <c r="J3284" s="15" t="s">
        <v>24</v>
      </c>
      <c r="K3284" s="15" t="s">
        <v>26</v>
      </c>
      <c r="L3284" s="15" t="s">
        <v>26</v>
      </c>
      <c r="M3284" s="15" t="s">
        <v>24</v>
      </c>
      <c r="N3284" s="15" t="s">
        <v>26</v>
      </c>
      <c r="O3284" s="15" t="s">
        <v>26</v>
      </c>
      <c r="P3284" s="15" t="s">
        <v>27</v>
      </c>
      <c r="Q3284" s="15" t="s">
        <v>24</v>
      </c>
      <c r="R3284" s="15" t="s">
        <v>19</v>
      </c>
      <c r="S3284" s="18" t="n">
        <v>102.5</v>
      </c>
      <c r="T3284" s="15" t="n">
        <v>6157.6</v>
      </c>
      <c r="U3284" s="15" t="s">
        <v>24</v>
      </c>
      <c r="V3284" s="18" t="n">
        <f aca="false">IF(ISNUMBER(T3284),T3284,0)</f>
        <v>6157.6</v>
      </c>
      <c r="W3284" s="15" t="n">
        <f aca="false">IF(U3284="Yes",1,0)</f>
        <v>0</v>
      </c>
      <c r="X3284" s="15" t="str">
        <f aca="false">IF(F3284&lt;=12,"0-12 months",IF(F3284&lt;=24,"13-24 months",IF(F3284&lt;=48,"25-48 months","49-72 months")))</f>
        <v>49-72 months</v>
      </c>
      <c r="Y3284" s="15" t="str">
        <f aca="false">IF(C3284=1,"Yes","No")</f>
        <v>No</v>
      </c>
      <c r="Z3284" s="15" t="n">
        <f aca="false">COUNTIF(J3284:O3284,"Yes")</f>
        <v>4</v>
      </c>
      <c r="AA3284" s="18" t="n">
        <f aca="false">S3284*W3284</f>
        <v>0</v>
      </c>
      <c r="AB3284" s="15" t="n">
        <f aca="false">(P3284="Month-to-month")+(I3284="Fiber optic")+(R3284="Electronic check")+(F3284&lt;=12)+(M3284="No")+(J3284="No")</f>
        <v>3</v>
      </c>
      <c r="AC3284" s="15" t="str">
        <f aca="false">IF(AB3284&gt;=5,"High",IF(AB3284&gt;=3,"Medium","Low"))</f>
        <v>Medium</v>
      </c>
    </row>
    <row r="3285" customFormat="false" ht="15" hidden="false" customHeight="false" outlineLevel="0" collapsed="false">
      <c r="A3285" s="15" t="s">
        <v>3382</v>
      </c>
      <c r="B3285" s="15" t="s">
        <v>94</v>
      </c>
      <c r="C3285" s="15" t="n">
        <v>0</v>
      </c>
      <c r="D3285" s="15" t="s">
        <v>26</v>
      </c>
      <c r="E3285" s="15" t="s">
        <v>26</v>
      </c>
      <c r="F3285" s="15" t="n">
        <v>69</v>
      </c>
      <c r="G3285" s="15" t="s">
        <v>26</v>
      </c>
      <c r="H3285" s="15" t="s">
        <v>24</v>
      </c>
      <c r="I3285" s="15" t="s">
        <v>24</v>
      </c>
      <c r="J3285" s="15" t="s">
        <v>28</v>
      </c>
      <c r="K3285" s="15" t="s">
        <v>28</v>
      </c>
      <c r="L3285" s="15" t="s">
        <v>28</v>
      </c>
      <c r="M3285" s="15" t="s">
        <v>28</v>
      </c>
      <c r="N3285" s="15" t="s">
        <v>28</v>
      </c>
      <c r="O3285" s="15" t="s">
        <v>28</v>
      </c>
      <c r="P3285" s="15" t="s">
        <v>27</v>
      </c>
      <c r="Q3285" s="15" t="s">
        <v>26</v>
      </c>
      <c r="R3285" s="15" t="s">
        <v>21</v>
      </c>
      <c r="S3285" s="18" t="n">
        <v>20.35</v>
      </c>
      <c r="T3285" s="15" t="n">
        <v>1442.65</v>
      </c>
      <c r="U3285" s="15" t="s">
        <v>24</v>
      </c>
      <c r="V3285" s="18" t="n">
        <f aca="false">IF(ISNUMBER(T3285),T3285,0)</f>
        <v>1442.65</v>
      </c>
      <c r="W3285" s="15" t="n">
        <f aca="false">IF(U3285="Yes",1,0)</f>
        <v>0</v>
      </c>
      <c r="X3285" s="15" t="str">
        <f aca="false">IF(F3285&lt;=12,"0-12 months",IF(F3285&lt;=24,"13-24 months",IF(F3285&lt;=48,"25-48 months","49-72 months")))</f>
        <v>49-72 months</v>
      </c>
      <c r="Y3285" s="15" t="str">
        <f aca="false">IF(C3285=1,"Yes","No")</f>
        <v>No</v>
      </c>
      <c r="Z3285" s="15" t="n">
        <f aca="false">COUNTIF(J3285:O3285,"Yes")</f>
        <v>0</v>
      </c>
      <c r="AA3285" s="18" t="n">
        <f aca="false">S3285*W3285</f>
        <v>0</v>
      </c>
      <c r="AB3285" s="15" t="n">
        <f aca="false">(P3285="Month-to-month")+(I3285="Fiber optic")+(R3285="Electronic check")+(F3285&lt;=12)+(M3285="No")+(J3285="No")</f>
        <v>0</v>
      </c>
      <c r="AC3285" s="15" t="str">
        <f aca="false">IF(AB3285&gt;=5,"High",IF(AB3285&gt;=3,"Medium","Low"))</f>
        <v>Low</v>
      </c>
    </row>
    <row r="3286" customFormat="false" ht="15" hidden="false" customHeight="false" outlineLevel="0" collapsed="false">
      <c r="A3286" s="15" t="s">
        <v>3383</v>
      </c>
      <c r="B3286" s="15" t="s">
        <v>98</v>
      </c>
      <c r="C3286" s="15" t="n">
        <v>0</v>
      </c>
      <c r="D3286" s="15" t="s">
        <v>24</v>
      </c>
      <c r="E3286" s="15" t="s">
        <v>24</v>
      </c>
      <c r="F3286" s="15" t="n">
        <v>40</v>
      </c>
      <c r="G3286" s="15" t="s">
        <v>26</v>
      </c>
      <c r="H3286" s="15" t="s">
        <v>26</v>
      </c>
      <c r="I3286" s="15" t="s">
        <v>102</v>
      </c>
      <c r="J3286" s="15" t="s">
        <v>24</v>
      </c>
      <c r="K3286" s="15" t="s">
        <v>24</v>
      </c>
      <c r="L3286" s="15" t="s">
        <v>24</v>
      </c>
      <c r="M3286" s="15" t="s">
        <v>24</v>
      </c>
      <c r="N3286" s="15" t="s">
        <v>26</v>
      </c>
      <c r="O3286" s="15" t="s">
        <v>24</v>
      </c>
      <c r="P3286" s="15" t="s">
        <v>25</v>
      </c>
      <c r="Q3286" s="15" t="s">
        <v>26</v>
      </c>
      <c r="R3286" s="15" t="s">
        <v>15</v>
      </c>
      <c r="S3286" s="18" t="n">
        <v>84.9</v>
      </c>
      <c r="T3286" s="15" t="n">
        <v>3369.05</v>
      </c>
      <c r="U3286" s="15" t="s">
        <v>24</v>
      </c>
      <c r="V3286" s="18" t="n">
        <f aca="false">IF(ISNUMBER(T3286),T3286,0)</f>
        <v>3369.05</v>
      </c>
      <c r="W3286" s="15" t="n">
        <f aca="false">IF(U3286="Yes",1,0)</f>
        <v>0</v>
      </c>
      <c r="X3286" s="15" t="str">
        <f aca="false">IF(F3286&lt;=12,"0-12 months",IF(F3286&lt;=24,"13-24 months",IF(F3286&lt;=48,"25-48 months","49-72 months")))</f>
        <v>25-48 months</v>
      </c>
      <c r="Y3286" s="15" t="str">
        <f aca="false">IF(C3286=1,"Yes","No")</f>
        <v>No</v>
      </c>
      <c r="Z3286" s="15" t="n">
        <f aca="false">COUNTIF(J3286:O3286,"Yes")</f>
        <v>1</v>
      </c>
      <c r="AA3286" s="18" t="n">
        <f aca="false">S3286*W3286</f>
        <v>0</v>
      </c>
      <c r="AB3286" s="15" t="n">
        <f aca="false">(P3286="Month-to-month")+(I3286="Fiber optic")+(R3286="Electronic check")+(F3286&lt;=12)+(M3286="No")+(J3286="No")</f>
        <v>5</v>
      </c>
      <c r="AC3286" s="15" t="str">
        <f aca="false">IF(AB3286&gt;=5,"High",IF(AB3286&gt;=3,"Medium","Low"))</f>
        <v>High</v>
      </c>
    </row>
    <row r="3287" customFormat="false" ht="15" hidden="false" customHeight="false" outlineLevel="0" collapsed="false">
      <c r="A3287" s="15" t="s">
        <v>3384</v>
      </c>
      <c r="B3287" s="15" t="s">
        <v>98</v>
      </c>
      <c r="C3287" s="15" t="n">
        <v>0</v>
      </c>
      <c r="D3287" s="15" t="s">
        <v>26</v>
      </c>
      <c r="E3287" s="15" t="s">
        <v>24</v>
      </c>
      <c r="F3287" s="15" t="n">
        <v>67</v>
      </c>
      <c r="G3287" s="15" t="s">
        <v>26</v>
      </c>
      <c r="H3287" s="15" t="s">
        <v>24</v>
      </c>
      <c r="I3287" s="15" t="s">
        <v>96</v>
      </c>
      <c r="J3287" s="15" t="s">
        <v>26</v>
      </c>
      <c r="K3287" s="15" t="s">
        <v>26</v>
      </c>
      <c r="L3287" s="15" t="s">
        <v>24</v>
      </c>
      <c r="M3287" s="15" t="s">
        <v>26</v>
      </c>
      <c r="N3287" s="15" t="s">
        <v>24</v>
      </c>
      <c r="O3287" s="15" t="s">
        <v>26</v>
      </c>
      <c r="P3287" s="15" t="s">
        <v>29</v>
      </c>
      <c r="Q3287" s="15" t="s">
        <v>26</v>
      </c>
      <c r="R3287" s="15" t="s">
        <v>21</v>
      </c>
      <c r="S3287" s="18" t="n">
        <v>69.2</v>
      </c>
      <c r="T3287" s="15" t="n">
        <v>4671.65</v>
      </c>
      <c r="U3287" s="15" t="s">
        <v>24</v>
      </c>
      <c r="V3287" s="18" t="n">
        <f aca="false">IF(ISNUMBER(T3287),T3287,0)</f>
        <v>4671.65</v>
      </c>
      <c r="W3287" s="15" t="n">
        <f aca="false">IF(U3287="Yes",1,0)</f>
        <v>0</v>
      </c>
      <c r="X3287" s="15" t="str">
        <f aca="false">IF(F3287&lt;=12,"0-12 months",IF(F3287&lt;=24,"13-24 months",IF(F3287&lt;=48,"25-48 months","49-72 months")))</f>
        <v>49-72 months</v>
      </c>
      <c r="Y3287" s="15" t="str">
        <f aca="false">IF(C3287=1,"Yes","No")</f>
        <v>No</v>
      </c>
      <c r="Z3287" s="15" t="n">
        <f aca="false">COUNTIF(J3287:O3287,"Yes")</f>
        <v>4</v>
      </c>
      <c r="AA3287" s="18" t="n">
        <f aca="false">S3287*W3287</f>
        <v>0</v>
      </c>
      <c r="AB3287" s="15" t="n">
        <f aca="false">(P3287="Month-to-month")+(I3287="Fiber optic")+(R3287="Electronic check")+(F3287&lt;=12)+(M3287="No")+(J3287="No")</f>
        <v>0</v>
      </c>
      <c r="AC3287" s="15" t="str">
        <f aca="false">IF(AB3287&gt;=5,"High",IF(AB3287&gt;=3,"Medium","Low"))</f>
        <v>Low</v>
      </c>
    </row>
    <row r="3288" customFormat="false" ht="15" hidden="false" customHeight="false" outlineLevel="0" collapsed="false">
      <c r="A3288" s="15" t="s">
        <v>3385</v>
      </c>
      <c r="B3288" s="15" t="s">
        <v>98</v>
      </c>
      <c r="C3288" s="15" t="n">
        <v>1</v>
      </c>
      <c r="D3288" s="15" t="s">
        <v>24</v>
      </c>
      <c r="E3288" s="15" t="s">
        <v>24</v>
      </c>
      <c r="F3288" s="15" t="n">
        <v>35</v>
      </c>
      <c r="G3288" s="15" t="s">
        <v>26</v>
      </c>
      <c r="H3288" s="15" t="s">
        <v>26</v>
      </c>
      <c r="I3288" s="15" t="s">
        <v>102</v>
      </c>
      <c r="J3288" s="15" t="s">
        <v>24</v>
      </c>
      <c r="K3288" s="15" t="s">
        <v>24</v>
      </c>
      <c r="L3288" s="15" t="s">
        <v>24</v>
      </c>
      <c r="M3288" s="15" t="s">
        <v>24</v>
      </c>
      <c r="N3288" s="15" t="s">
        <v>26</v>
      </c>
      <c r="O3288" s="15" t="s">
        <v>26</v>
      </c>
      <c r="P3288" s="15" t="s">
        <v>25</v>
      </c>
      <c r="Q3288" s="15" t="s">
        <v>26</v>
      </c>
      <c r="R3288" s="15" t="s">
        <v>15</v>
      </c>
      <c r="S3288" s="18" t="n">
        <v>95.45</v>
      </c>
      <c r="T3288" s="15" t="n">
        <v>3474.05</v>
      </c>
      <c r="U3288" s="15" t="s">
        <v>26</v>
      </c>
      <c r="V3288" s="18" t="n">
        <f aca="false">IF(ISNUMBER(T3288),T3288,0)</f>
        <v>3474.05</v>
      </c>
      <c r="W3288" s="15" t="n">
        <f aca="false">IF(U3288="Yes",1,0)</f>
        <v>1</v>
      </c>
      <c r="X3288" s="15" t="str">
        <f aca="false">IF(F3288&lt;=12,"0-12 months",IF(F3288&lt;=24,"13-24 months",IF(F3288&lt;=48,"25-48 months","49-72 months")))</f>
        <v>25-48 months</v>
      </c>
      <c r="Y3288" s="15" t="str">
        <f aca="false">IF(C3288=1,"Yes","No")</f>
        <v>Yes</v>
      </c>
      <c r="Z3288" s="15" t="n">
        <f aca="false">COUNTIF(J3288:O3288,"Yes")</f>
        <v>2</v>
      </c>
      <c r="AA3288" s="18" t="n">
        <f aca="false">S3288*W3288</f>
        <v>95.45</v>
      </c>
      <c r="AB3288" s="15" t="n">
        <f aca="false">(P3288="Month-to-month")+(I3288="Fiber optic")+(R3288="Electronic check")+(F3288&lt;=12)+(M3288="No")+(J3288="No")</f>
        <v>5</v>
      </c>
      <c r="AC3288" s="15" t="str">
        <f aca="false">IF(AB3288&gt;=5,"High",IF(AB3288&gt;=3,"Medium","Low"))</f>
        <v>High</v>
      </c>
    </row>
    <row r="3289" customFormat="false" ht="15" hidden="false" customHeight="false" outlineLevel="0" collapsed="false">
      <c r="A3289" s="15" t="s">
        <v>3386</v>
      </c>
      <c r="B3289" s="15" t="s">
        <v>98</v>
      </c>
      <c r="C3289" s="15" t="n">
        <v>0</v>
      </c>
      <c r="D3289" s="15" t="s">
        <v>26</v>
      </c>
      <c r="E3289" s="15" t="s">
        <v>26</v>
      </c>
      <c r="F3289" s="15" t="n">
        <v>19</v>
      </c>
      <c r="G3289" s="15" t="s">
        <v>26</v>
      </c>
      <c r="H3289" s="15" t="s">
        <v>26</v>
      </c>
      <c r="I3289" s="15" t="s">
        <v>102</v>
      </c>
      <c r="J3289" s="15" t="s">
        <v>24</v>
      </c>
      <c r="K3289" s="15" t="s">
        <v>24</v>
      </c>
      <c r="L3289" s="15" t="s">
        <v>24</v>
      </c>
      <c r="M3289" s="15" t="s">
        <v>26</v>
      </c>
      <c r="N3289" s="15" t="s">
        <v>26</v>
      </c>
      <c r="O3289" s="15" t="s">
        <v>26</v>
      </c>
      <c r="P3289" s="15" t="s">
        <v>27</v>
      </c>
      <c r="Q3289" s="15" t="s">
        <v>26</v>
      </c>
      <c r="R3289" s="15" t="s">
        <v>15</v>
      </c>
      <c r="S3289" s="18" t="n">
        <v>100.95</v>
      </c>
      <c r="T3289" s="15" t="n">
        <v>1875.55</v>
      </c>
      <c r="U3289" s="15" t="s">
        <v>26</v>
      </c>
      <c r="V3289" s="18" t="n">
        <f aca="false">IF(ISNUMBER(T3289),T3289,0)</f>
        <v>1875.55</v>
      </c>
      <c r="W3289" s="15" t="n">
        <f aca="false">IF(U3289="Yes",1,0)</f>
        <v>1</v>
      </c>
      <c r="X3289" s="15" t="str">
        <f aca="false">IF(F3289&lt;=12,"0-12 months",IF(F3289&lt;=24,"13-24 months",IF(F3289&lt;=48,"25-48 months","49-72 months")))</f>
        <v>13-24 months</v>
      </c>
      <c r="Y3289" s="15" t="str">
        <f aca="false">IF(C3289=1,"Yes","No")</f>
        <v>No</v>
      </c>
      <c r="Z3289" s="15" t="n">
        <f aca="false">COUNTIF(J3289:O3289,"Yes")</f>
        <v>3</v>
      </c>
      <c r="AA3289" s="18" t="n">
        <f aca="false">S3289*W3289</f>
        <v>100.95</v>
      </c>
      <c r="AB3289" s="15" t="n">
        <f aca="false">(P3289="Month-to-month")+(I3289="Fiber optic")+(R3289="Electronic check")+(F3289&lt;=12)+(M3289="No")+(J3289="No")</f>
        <v>3</v>
      </c>
      <c r="AC3289" s="15" t="str">
        <f aca="false">IF(AB3289&gt;=5,"High",IF(AB3289&gt;=3,"Medium","Low"))</f>
        <v>Medium</v>
      </c>
    </row>
    <row r="3290" customFormat="false" ht="15" hidden="false" customHeight="false" outlineLevel="0" collapsed="false">
      <c r="A3290" s="15" t="s">
        <v>3387</v>
      </c>
      <c r="B3290" s="15" t="s">
        <v>94</v>
      </c>
      <c r="C3290" s="15" t="n">
        <v>0</v>
      </c>
      <c r="D3290" s="15" t="s">
        <v>26</v>
      </c>
      <c r="E3290" s="15" t="s">
        <v>26</v>
      </c>
      <c r="F3290" s="15" t="n">
        <v>13</v>
      </c>
      <c r="G3290" s="15" t="s">
        <v>26</v>
      </c>
      <c r="H3290" s="15" t="s">
        <v>24</v>
      </c>
      <c r="I3290" s="15" t="s">
        <v>24</v>
      </c>
      <c r="J3290" s="15" t="s">
        <v>28</v>
      </c>
      <c r="K3290" s="15" t="s">
        <v>28</v>
      </c>
      <c r="L3290" s="15" t="s">
        <v>28</v>
      </c>
      <c r="M3290" s="15" t="s">
        <v>28</v>
      </c>
      <c r="N3290" s="15" t="s">
        <v>28</v>
      </c>
      <c r="O3290" s="15" t="s">
        <v>28</v>
      </c>
      <c r="P3290" s="15" t="s">
        <v>29</v>
      </c>
      <c r="Q3290" s="15" t="s">
        <v>24</v>
      </c>
      <c r="R3290" s="15" t="s">
        <v>17</v>
      </c>
      <c r="S3290" s="18" t="n">
        <v>20.85</v>
      </c>
      <c r="T3290" s="15" t="n">
        <v>272.35</v>
      </c>
      <c r="U3290" s="15" t="s">
        <v>24</v>
      </c>
      <c r="V3290" s="18" t="n">
        <f aca="false">IF(ISNUMBER(T3290),T3290,0)</f>
        <v>272.35</v>
      </c>
      <c r="W3290" s="15" t="n">
        <f aca="false">IF(U3290="Yes",1,0)</f>
        <v>0</v>
      </c>
      <c r="X3290" s="15" t="str">
        <f aca="false">IF(F3290&lt;=12,"0-12 months",IF(F3290&lt;=24,"13-24 months",IF(F3290&lt;=48,"25-48 months","49-72 months")))</f>
        <v>13-24 months</v>
      </c>
      <c r="Y3290" s="15" t="str">
        <f aca="false">IF(C3290=1,"Yes","No")</f>
        <v>No</v>
      </c>
      <c r="Z3290" s="15" t="n">
        <f aca="false">COUNTIF(J3290:O3290,"Yes")</f>
        <v>0</v>
      </c>
      <c r="AA3290" s="18" t="n">
        <f aca="false">S3290*W3290</f>
        <v>0</v>
      </c>
      <c r="AB3290" s="15" t="n">
        <f aca="false">(P3290="Month-to-month")+(I3290="Fiber optic")+(R3290="Electronic check")+(F3290&lt;=12)+(M3290="No")+(J3290="No")</f>
        <v>0</v>
      </c>
      <c r="AC3290" s="15" t="str">
        <f aca="false">IF(AB3290&gt;=5,"High",IF(AB3290&gt;=3,"Medium","Low"))</f>
        <v>Low</v>
      </c>
    </row>
    <row r="3291" customFormat="false" ht="15" hidden="false" customHeight="false" outlineLevel="0" collapsed="false">
      <c r="A3291" s="15" t="s">
        <v>3388</v>
      </c>
      <c r="B3291" s="15" t="s">
        <v>94</v>
      </c>
      <c r="C3291" s="15" t="n">
        <v>0</v>
      </c>
      <c r="D3291" s="15" t="s">
        <v>24</v>
      </c>
      <c r="E3291" s="15" t="s">
        <v>26</v>
      </c>
      <c r="F3291" s="15" t="n">
        <v>41</v>
      </c>
      <c r="G3291" s="15" t="s">
        <v>26</v>
      </c>
      <c r="H3291" s="15" t="s">
        <v>26</v>
      </c>
      <c r="I3291" s="15" t="s">
        <v>102</v>
      </c>
      <c r="J3291" s="15" t="s">
        <v>24</v>
      </c>
      <c r="K3291" s="15" t="s">
        <v>26</v>
      </c>
      <c r="L3291" s="15" t="s">
        <v>24</v>
      </c>
      <c r="M3291" s="15" t="s">
        <v>24</v>
      </c>
      <c r="N3291" s="15" t="s">
        <v>26</v>
      </c>
      <c r="O3291" s="15" t="s">
        <v>24</v>
      </c>
      <c r="P3291" s="15" t="s">
        <v>25</v>
      </c>
      <c r="Q3291" s="15" t="s">
        <v>26</v>
      </c>
      <c r="R3291" s="15" t="s">
        <v>19</v>
      </c>
      <c r="S3291" s="18" t="n">
        <v>88.5</v>
      </c>
      <c r="T3291" s="15" t="n">
        <v>3645.05</v>
      </c>
      <c r="U3291" s="15" t="s">
        <v>24</v>
      </c>
      <c r="V3291" s="18" t="n">
        <f aca="false">IF(ISNUMBER(T3291),T3291,0)</f>
        <v>3645.05</v>
      </c>
      <c r="W3291" s="15" t="n">
        <f aca="false">IF(U3291="Yes",1,0)</f>
        <v>0</v>
      </c>
      <c r="X3291" s="15" t="str">
        <f aca="false">IF(F3291&lt;=12,"0-12 months",IF(F3291&lt;=24,"13-24 months",IF(F3291&lt;=48,"25-48 months","49-72 months")))</f>
        <v>25-48 months</v>
      </c>
      <c r="Y3291" s="15" t="str">
        <f aca="false">IF(C3291=1,"Yes","No")</f>
        <v>No</v>
      </c>
      <c r="Z3291" s="15" t="n">
        <f aca="false">COUNTIF(J3291:O3291,"Yes")</f>
        <v>2</v>
      </c>
      <c r="AA3291" s="18" t="n">
        <f aca="false">S3291*W3291</f>
        <v>0</v>
      </c>
      <c r="AB3291" s="15" t="n">
        <f aca="false">(P3291="Month-to-month")+(I3291="Fiber optic")+(R3291="Electronic check")+(F3291&lt;=12)+(M3291="No")+(J3291="No")</f>
        <v>4</v>
      </c>
      <c r="AC3291" s="15" t="str">
        <f aca="false">IF(AB3291&gt;=5,"High",IF(AB3291&gt;=3,"Medium","Low"))</f>
        <v>Medium</v>
      </c>
    </row>
    <row r="3292" customFormat="false" ht="15" hidden="false" customHeight="false" outlineLevel="0" collapsed="false">
      <c r="A3292" s="15" t="s">
        <v>3389</v>
      </c>
      <c r="B3292" s="15" t="s">
        <v>94</v>
      </c>
      <c r="C3292" s="15" t="n">
        <v>0</v>
      </c>
      <c r="D3292" s="15" t="s">
        <v>24</v>
      </c>
      <c r="E3292" s="15" t="s">
        <v>24</v>
      </c>
      <c r="F3292" s="15" t="n">
        <v>4</v>
      </c>
      <c r="G3292" s="15" t="s">
        <v>24</v>
      </c>
      <c r="H3292" s="15" t="s">
        <v>95</v>
      </c>
      <c r="I3292" s="15" t="s">
        <v>96</v>
      </c>
      <c r="J3292" s="15" t="s">
        <v>26</v>
      </c>
      <c r="K3292" s="15" t="s">
        <v>24</v>
      </c>
      <c r="L3292" s="15" t="s">
        <v>26</v>
      </c>
      <c r="M3292" s="15" t="s">
        <v>24</v>
      </c>
      <c r="N3292" s="15" t="s">
        <v>24</v>
      </c>
      <c r="O3292" s="15" t="s">
        <v>24</v>
      </c>
      <c r="P3292" s="15" t="s">
        <v>25</v>
      </c>
      <c r="Q3292" s="15" t="s">
        <v>24</v>
      </c>
      <c r="R3292" s="15" t="s">
        <v>17</v>
      </c>
      <c r="S3292" s="18" t="n">
        <v>35</v>
      </c>
      <c r="T3292" s="15" t="n">
        <v>135.75</v>
      </c>
      <c r="U3292" s="15" t="s">
        <v>24</v>
      </c>
      <c r="V3292" s="18" t="n">
        <f aca="false">IF(ISNUMBER(T3292),T3292,0)</f>
        <v>135.75</v>
      </c>
      <c r="W3292" s="15" t="n">
        <f aca="false">IF(U3292="Yes",1,0)</f>
        <v>0</v>
      </c>
      <c r="X3292" s="15" t="str">
        <f aca="false">IF(F3292&lt;=12,"0-12 months",IF(F3292&lt;=24,"13-24 months",IF(F3292&lt;=48,"25-48 months","49-72 months")))</f>
        <v>0-12 months</v>
      </c>
      <c r="Y3292" s="15" t="str">
        <f aca="false">IF(C3292=1,"Yes","No")</f>
        <v>No</v>
      </c>
      <c r="Z3292" s="15" t="n">
        <f aca="false">COUNTIF(J3292:O3292,"Yes")</f>
        <v>2</v>
      </c>
      <c r="AA3292" s="18" t="n">
        <f aca="false">S3292*W3292</f>
        <v>0</v>
      </c>
      <c r="AB3292" s="15" t="n">
        <f aca="false">(P3292="Month-to-month")+(I3292="Fiber optic")+(R3292="Electronic check")+(F3292&lt;=12)+(M3292="No")+(J3292="No")</f>
        <v>3</v>
      </c>
      <c r="AC3292" s="15" t="str">
        <f aca="false">IF(AB3292&gt;=5,"High",IF(AB3292&gt;=3,"Medium","Low"))</f>
        <v>Medium</v>
      </c>
    </row>
    <row r="3293" customFormat="false" ht="15" hidden="false" customHeight="false" outlineLevel="0" collapsed="false">
      <c r="A3293" s="15" t="s">
        <v>3390</v>
      </c>
      <c r="B3293" s="15" t="s">
        <v>94</v>
      </c>
      <c r="C3293" s="15" t="n">
        <v>0</v>
      </c>
      <c r="D3293" s="15" t="s">
        <v>26</v>
      </c>
      <c r="E3293" s="15" t="s">
        <v>26</v>
      </c>
      <c r="F3293" s="15" t="n">
        <v>24</v>
      </c>
      <c r="G3293" s="15" t="s">
        <v>26</v>
      </c>
      <c r="H3293" s="15" t="s">
        <v>24</v>
      </c>
      <c r="I3293" s="15" t="s">
        <v>96</v>
      </c>
      <c r="J3293" s="15" t="s">
        <v>26</v>
      </c>
      <c r="K3293" s="15" t="s">
        <v>24</v>
      </c>
      <c r="L3293" s="15" t="s">
        <v>24</v>
      </c>
      <c r="M3293" s="15" t="s">
        <v>26</v>
      </c>
      <c r="N3293" s="15" t="s">
        <v>24</v>
      </c>
      <c r="O3293" s="15" t="s">
        <v>24</v>
      </c>
      <c r="P3293" s="15" t="s">
        <v>25</v>
      </c>
      <c r="Q3293" s="15" t="s">
        <v>24</v>
      </c>
      <c r="R3293" s="15" t="s">
        <v>15</v>
      </c>
      <c r="S3293" s="18" t="n">
        <v>55.15</v>
      </c>
      <c r="T3293" s="15" t="n">
        <v>1319.85</v>
      </c>
      <c r="U3293" s="15" t="s">
        <v>24</v>
      </c>
      <c r="V3293" s="18" t="n">
        <f aca="false">IF(ISNUMBER(T3293),T3293,0)</f>
        <v>1319.85</v>
      </c>
      <c r="W3293" s="15" t="n">
        <f aca="false">IF(U3293="Yes",1,0)</f>
        <v>0</v>
      </c>
      <c r="X3293" s="15" t="str">
        <f aca="false">IF(F3293&lt;=12,"0-12 months",IF(F3293&lt;=24,"13-24 months",IF(F3293&lt;=48,"25-48 months","49-72 months")))</f>
        <v>13-24 months</v>
      </c>
      <c r="Y3293" s="15" t="str">
        <f aca="false">IF(C3293=1,"Yes","No")</f>
        <v>No</v>
      </c>
      <c r="Z3293" s="15" t="n">
        <f aca="false">COUNTIF(J3293:O3293,"Yes")</f>
        <v>2</v>
      </c>
      <c r="AA3293" s="18" t="n">
        <f aca="false">S3293*W3293</f>
        <v>0</v>
      </c>
      <c r="AB3293" s="15" t="n">
        <f aca="false">(P3293="Month-to-month")+(I3293="Fiber optic")+(R3293="Electronic check")+(F3293&lt;=12)+(M3293="No")+(J3293="No")</f>
        <v>2</v>
      </c>
      <c r="AC3293" s="15" t="str">
        <f aca="false">IF(AB3293&gt;=5,"High",IF(AB3293&gt;=3,"Medium","Low"))</f>
        <v>Low</v>
      </c>
    </row>
    <row r="3294" customFormat="false" ht="15" hidden="false" customHeight="false" outlineLevel="0" collapsed="false">
      <c r="A3294" s="15" t="s">
        <v>3391</v>
      </c>
      <c r="B3294" s="15" t="s">
        <v>94</v>
      </c>
      <c r="C3294" s="15" t="n">
        <v>0</v>
      </c>
      <c r="D3294" s="15" t="s">
        <v>24</v>
      </c>
      <c r="E3294" s="15" t="s">
        <v>24</v>
      </c>
      <c r="F3294" s="15" t="n">
        <v>5</v>
      </c>
      <c r="G3294" s="15" t="s">
        <v>24</v>
      </c>
      <c r="H3294" s="15" t="s">
        <v>95</v>
      </c>
      <c r="I3294" s="15" t="s">
        <v>96</v>
      </c>
      <c r="J3294" s="15" t="s">
        <v>24</v>
      </c>
      <c r="K3294" s="15" t="s">
        <v>26</v>
      </c>
      <c r="L3294" s="15" t="s">
        <v>24</v>
      </c>
      <c r="M3294" s="15" t="s">
        <v>24</v>
      </c>
      <c r="N3294" s="15" t="s">
        <v>26</v>
      </c>
      <c r="O3294" s="15" t="s">
        <v>26</v>
      </c>
      <c r="P3294" s="15" t="s">
        <v>25</v>
      </c>
      <c r="Q3294" s="15" t="s">
        <v>26</v>
      </c>
      <c r="R3294" s="15" t="s">
        <v>21</v>
      </c>
      <c r="S3294" s="18" t="n">
        <v>50.95</v>
      </c>
      <c r="T3294" s="15" t="n">
        <v>229.4</v>
      </c>
      <c r="U3294" s="15" t="s">
        <v>24</v>
      </c>
      <c r="V3294" s="18" t="n">
        <f aca="false">IF(ISNUMBER(T3294),T3294,0)</f>
        <v>229.4</v>
      </c>
      <c r="W3294" s="15" t="n">
        <f aca="false">IF(U3294="Yes",1,0)</f>
        <v>0</v>
      </c>
      <c r="X3294" s="15" t="str">
        <f aca="false">IF(F3294&lt;=12,"0-12 months",IF(F3294&lt;=24,"13-24 months",IF(F3294&lt;=48,"25-48 months","49-72 months")))</f>
        <v>0-12 months</v>
      </c>
      <c r="Y3294" s="15" t="str">
        <f aca="false">IF(C3294=1,"Yes","No")</f>
        <v>No</v>
      </c>
      <c r="Z3294" s="15" t="n">
        <f aca="false">COUNTIF(J3294:O3294,"Yes")</f>
        <v>3</v>
      </c>
      <c r="AA3294" s="18" t="n">
        <f aca="false">S3294*W3294</f>
        <v>0</v>
      </c>
      <c r="AB3294" s="15" t="n">
        <f aca="false">(P3294="Month-to-month")+(I3294="Fiber optic")+(R3294="Electronic check")+(F3294&lt;=12)+(M3294="No")+(J3294="No")</f>
        <v>4</v>
      </c>
      <c r="AC3294" s="15" t="str">
        <f aca="false">IF(AB3294&gt;=5,"High",IF(AB3294&gt;=3,"Medium","Low"))</f>
        <v>Medium</v>
      </c>
    </row>
    <row r="3295" customFormat="false" ht="15" hidden="false" customHeight="false" outlineLevel="0" collapsed="false">
      <c r="A3295" s="15" t="s">
        <v>3392</v>
      </c>
      <c r="B3295" s="15" t="s">
        <v>94</v>
      </c>
      <c r="C3295" s="15" t="n">
        <v>0</v>
      </c>
      <c r="D3295" s="15" t="s">
        <v>24</v>
      </c>
      <c r="E3295" s="15" t="s">
        <v>24</v>
      </c>
      <c r="F3295" s="15" t="n">
        <v>5</v>
      </c>
      <c r="G3295" s="15" t="s">
        <v>26</v>
      </c>
      <c r="H3295" s="15" t="s">
        <v>26</v>
      </c>
      <c r="I3295" s="15" t="s">
        <v>96</v>
      </c>
      <c r="J3295" s="15" t="s">
        <v>24</v>
      </c>
      <c r="K3295" s="15" t="s">
        <v>26</v>
      </c>
      <c r="L3295" s="15" t="s">
        <v>24</v>
      </c>
      <c r="M3295" s="15" t="s">
        <v>24</v>
      </c>
      <c r="N3295" s="15" t="s">
        <v>24</v>
      </c>
      <c r="O3295" s="15" t="s">
        <v>26</v>
      </c>
      <c r="P3295" s="15" t="s">
        <v>25</v>
      </c>
      <c r="Q3295" s="15" t="s">
        <v>26</v>
      </c>
      <c r="R3295" s="15" t="s">
        <v>15</v>
      </c>
      <c r="S3295" s="18" t="n">
        <v>64</v>
      </c>
      <c r="T3295" s="15" t="n">
        <v>370.25</v>
      </c>
      <c r="U3295" s="15" t="s">
        <v>24</v>
      </c>
      <c r="V3295" s="18" t="n">
        <f aca="false">IF(ISNUMBER(T3295),T3295,0)</f>
        <v>370.25</v>
      </c>
      <c r="W3295" s="15" t="n">
        <f aca="false">IF(U3295="Yes",1,0)</f>
        <v>0</v>
      </c>
      <c r="X3295" s="15" t="str">
        <f aca="false">IF(F3295&lt;=12,"0-12 months",IF(F3295&lt;=24,"13-24 months",IF(F3295&lt;=48,"25-48 months","49-72 months")))</f>
        <v>0-12 months</v>
      </c>
      <c r="Y3295" s="15" t="str">
        <f aca="false">IF(C3295=1,"Yes","No")</f>
        <v>No</v>
      </c>
      <c r="Z3295" s="15" t="n">
        <f aca="false">COUNTIF(J3295:O3295,"Yes")</f>
        <v>2</v>
      </c>
      <c r="AA3295" s="18" t="n">
        <f aca="false">S3295*W3295</f>
        <v>0</v>
      </c>
      <c r="AB3295" s="15" t="n">
        <f aca="false">(P3295="Month-to-month")+(I3295="Fiber optic")+(R3295="Electronic check")+(F3295&lt;=12)+(M3295="No")+(J3295="No")</f>
        <v>5</v>
      </c>
      <c r="AC3295" s="15" t="str">
        <f aca="false">IF(AB3295&gt;=5,"High",IF(AB3295&gt;=3,"Medium","Low"))</f>
        <v>High</v>
      </c>
    </row>
    <row r="3296" customFormat="false" ht="15" hidden="false" customHeight="false" outlineLevel="0" collapsed="false">
      <c r="A3296" s="15" t="s">
        <v>3393</v>
      </c>
      <c r="B3296" s="15" t="s">
        <v>94</v>
      </c>
      <c r="C3296" s="15" t="n">
        <v>0</v>
      </c>
      <c r="D3296" s="15" t="s">
        <v>26</v>
      </c>
      <c r="E3296" s="15" t="s">
        <v>26</v>
      </c>
      <c r="F3296" s="15" t="n">
        <v>1</v>
      </c>
      <c r="G3296" s="15" t="s">
        <v>26</v>
      </c>
      <c r="H3296" s="15" t="s">
        <v>24</v>
      </c>
      <c r="I3296" s="15" t="s">
        <v>102</v>
      </c>
      <c r="J3296" s="15" t="s">
        <v>24</v>
      </c>
      <c r="K3296" s="15" t="s">
        <v>24</v>
      </c>
      <c r="L3296" s="15" t="s">
        <v>24</v>
      </c>
      <c r="M3296" s="15" t="s">
        <v>24</v>
      </c>
      <c r="N3296" s="15" t="s">
        <v>24</v>
      </c>
      <c r="O3296" s="15" t="s">
        <v>24</v>
      </c>
      <c r="P3296" s="15" t="s">
        <v>25</v>
      </c>
      <c r="Q3296" s="15" t="s">
        <v>26</v>
      </c>
      <c r="R3296" s="15" t="s">
        <v>17</v>
      </c>
      <c r="S3296" s="18" t="n">
        <v>69.1</v>
      </c>
      <c r="T3296" s="15" t="n">
        <v>69.1</v>
      </c>
      <c r="U3296" s="15" t="s">
        <v>26</v>
      </c>
      <c r="V3296" s="18" t="n">
        <f aca="false">IF(ISNUMBER(T3296),T3296,0)</f>
        <v>69.1</v>
      </c>
      <c r="W3296" s="15" t="n">
        <f aca="false">IF(U3296="Yes",1,0)</f>
        <v>1</v>
      </c>
      <c r="X3296" s="15" t="str">
        <f aca="false">IF(F3296&lt;=12,"0-12 months",IF(F3296&lt;=24,"13-24 months",IF(F3296&lt;=48,"25-48 months","49-72 months")))</f>
        <v>0-12 months</v>
      </c>
      <c r="Y3296" s="15" t="str">
        <f aca="false">IF(C3296=1,"Yes","No")</f>
        <v>No</v>
      </c>
      <c r="Z3296" s="15" t="n">
        <f aca="false">COUNTIF(J3296:O3296,"Yes")</f>
        <v>0</v>
      </c>
      <c r="AA3296" s="18" t="n">
        <f aca="false">S3296*W3296</f>
        <v>69.1</v>
      </c>
      <c r="AB3296" s="15" t="n">
        <f aca="false">(P3296="Month-to-month")+(I3296="Fiber optic")+(R3296="Electronic check")+(F3296&lt;=12)+(M3296="No")+(J3296="No")</f>
        <v>5</v>
      </c>
      <c r="AC3296" s="15" t="str">
        <f aca="false">IF(AB3296&gt;=5,"High",IF(AB3296&gt;=3,"Medium","Low"))</f>
        <v>High</v>
      </c>
    </row>
    <row r="3297" customFormat="false" ht="15" hidden="false" customHeight="false" outlineLevel="0" collapsed="false">
      <c r="A3297" s="15" t="s">
        <v>3394</v>
      </c>
      <c r="B3297" s="15" t="s">
        <v>94</v>
      </c>
      <c r="C3297" s="15" t="n">
        <v>0</v>
      </c>
      <c r="D3297" s="15" t="s">
        <v>26</v>
      </c>
      <c r="E3297" s="15" t="s">
        <v>26</v>
      </c>
      <c r="F3297" s="15" t="n">
        <v>72</v>
      </c>
      <c r="G3297" s="15" t="s">
        <v>26</v>
      </c>
      <c r="H3297" s="15" t="s">
        <v>26</v>
      </c>
      <c r="I3297" s="15" t="s">
        <v>96</v>
      </c>
      <c r="J3297" s="15" t="s">
        <v>26</v>
      </c>
      <c r="K3297" s="15" t="s">
        <v>26</v>
      </c>
      <c r="L3297" s="15" t="s">
        <v>26</v>
      </c>
      <c r="M3297" s="15" t="s">
        <v>26</v>
      </c>
      <c r="N3297" s="15" t="s">
        <v>26</v>
      </c>
      <c r="O3297" s="15" t="s">
        <v>24</v>
      </c>
      <c r="P3297" s="15" t="s">
        <v>29</v>
      </c>
      <c r="Q3297" s="15" t="s">
        <v>24</v>
      </c>
      <c r="R3297" s="15" t="s">
        <v>19</v>
      </c>
      <c r="S3297" s="18" t="n">
        <v>80.2</v>
      </c>
      <c r="T3297" s="15" t="n">
        <v>5714.2</v>
      </c>
      <c r="U3297" s="15" t="s">
        <v>24</v>
      </c>
      <c r="V3297" s="18" t="n">
        <f aca="false">IF(ISNUMBER(T3297),T3297,0)</f>
        <v>5714.2</v>
      </c>
      <c r="W3297" s="15" t="n">
        <f aca="false">IF(U3297="Yes",1,0)</f>
        <v>0</v>
      </c>
      <c r="X3297" s="15" t="str">
        <f aca="false">IF(F3297&lt;=12,"0-12 months",IF(F3297&lt;=24,"13-24 months",IF(F3297&lt;=48,"25-48 months","49-72 months")))</f>
        <v>49-72 months</v>
      </c>
      <c r="Y3297" s="15" t="str">
        <f aca="false">IF(C3297=1,"Yes","No")</f>
        <v>No</v>
      </c>
      <c r="Z3297" s="15" t="n">
        <f aca="false">COUNTIF(J3297:O3297,"Yes")</f>
        <v>5</v>
      </c>
      <c r="AA3297" s="18" t="n">
        <f aca="false">S3297*W3297</f>
        <v>0</v>
      </c>
      <c r="AB3297" s="15" t="n">
        <f aca="false">(P3297="Month-to-month")+(I3297="Fiber optic")+(R3297="Electronic check")+(F3297&lt;=12)+(M3297="No")+(J3297="No")</f>
        <v>0</v>
      </c>
      <c r="AC3297" s="15" t="str">
        <f aca="false">IF(AB3297&gt;=5,"High",IF(AB3297&gt;=3,"Medium","Low"))</f>
        <v>Low</v>
      </c>
    </row>
    <row r="3298" customFormat="false" ht="15" hidden="false" customHeight="false" outlineLevel="0" collapsed="false">
      <c r="A3298" s="15" t="s">
        <v>3395</v>
      </c>
      <c r="B3298" s="15" t="s">
        <v>94</v>
      </c>
      <c r="C3298" s="15" t="n">
        <v>0</v>
      </c>
      <c r="D3298" s="15" t="s">
        <v>24</v>
      </c>
      <c r="E3298" s="15" t="s">
        <v>24</v>
      </c>
      <c r="F3298" s="15" t="n">
        <v>24</v>
      </c>
      <c r="G3298" s="15" t="s">
        <v>26</v>
      </c>
      <c r="H3298" s="15" t="s">
        <v>24</v>
      </c>
      <c r="I3298" s="15" t="s">
        <v>96</v>
      </c>
      <c r="J3298" s="15" t="s">
        <v>24</v>
      </c>
      <c r="K3298" s="15" t="s">
        <v>24</v>
      </c>
      <c r="L3298" s="15" t="s">
        <v>26</v>
      </c>
      <c r="M3298" s="15" t="s">
        <v>24</v>
      </c>
      <c r="N3298" s="15" t="s">
        <v>24</v>
      </c>
      <c r="O3298" s="15" t="s">
        <v>24</v>
      </c>
      <c r="P3298" s="15" t="s">
        <v>25</v>
      </c>
      <c r="Q3298" s="15" t="s">
        <v>26</v>
      </c>
      <c r="R3298" s="15" t="s">
        <v>21</v>
      </c>
      <c r="S3298" s="18" t="n">
        <v>49.3</v>
      </c>
      <c r="T3298" s="15" t="n">
        <v>1233.25</v>
      </c>
      <c r="U3298" s="15" t="s">
        <v>24</v>
      </c>
      <c r="V3298" s="18" t="n">
        <f aca="false">IF(ISNUMBER(T3298),T3298,0)</f>
        <v>1233.25</v>
      </c>
      <c r="W3298" s="15" t="n">
        <f aca="false">IF(U3298="Yes",1,0)</f>
        <v>0</v>
      </c>
      <c r="X3298" s="15" t="str">
        <f aca="false">IF(F3298&lt;=12,"0-12 months",IF(F3298&lt;=24,"13-24 months",IF(F3298&lt;=48,"25-48 months","49-72 months")))</f>
        <v>13-24 months</v>
      </c>
      <c r="Y3298" s="15" t="str">
        <f aca="false">IF(C3298=1,"Yes","No")</f>
        <v>No</v>
      </c>
      <c r="Z3298" s="15" t="n">
        <f aca="false">COUNTIF(J3298:O3298,"Yes")</f>
        <v>1</v>
      </c>
      <c r="AA3298" s="18" t="n">
        <f aca="false">S3298*W3298</f>
        <v>0</v>
      </c>
      <c r="AB3298" s="15" t="n">
        <f aca="false">(P3298="Month-to-month")+(I3298="Fiber optic")+(R3298="Electronic check")+(F3298&lt;=12)+(M3298="No")+(J3298="No")</f>
        <v>3</v>
      </c>
      <c r="AC3298" s="15" t="str">
        <f aca="false">IF(AB3298&gt;=5,"High",IF(AB3298&gt;=3,"Medium","Low"))</f>
        <v>Medium</v>
      </c>
    </row>
    <row r="3299" customFormat="false" ht="15" hidden="false" customHeight="false" outlineLevel="0" collapsed="false">
      <c r="A3299" s="15" t="s">
        <v>3396</v>
      </c>
      <c r="B3299" s="15" t="s">
        <v>94</v>
      </c>
      <c r="C3299" s="15" t="n">
        <v>0</v>
      </c>
      <c r="D3299" s="15" t="s">
        <v>26</v>
      </c>
      <c r="E3299" s="15" t="s">
        <v>24</v>
      </c>
      <c r="F3299" s="15" t="n">
        <v>42</v>
      </c>
      <c r="G3299" s="15" t="s">
        <v>26</v>
      </c>
      <c r="H3299" s="15" t="s">
        <v>26</v>
      </c>
      <c r="I3299" s="15" t="s">
        <v>96</v>
      </c>
      <c r="J3299" s="15" t="s">
        <v>26</v>
      </c>
      <c r="K3299" s="15" t="s">
        <v>24</v>
      </c>
      <c r="L3299" s="15" t="s">
        <v>26</v>
      </c>
      <c r="M3299" s="15" t="s">
        <v>26</v>
      </c>
      <c r="N3299" s="15" t="s">
        <v>26</v>
      </c>
      <c r="O3299" s="15" t="s">
        <v>26</v>
      </c>
      <c r="P3299" s="15" t="s">
        <v>29</v>
      </c>
      <c r="Q3299" s="15" t="s">
        <v>24</v>
      </c>
      <c r="R3299" s="15" t="s">
        <v>21</v>
      </c>
      <c r="S3299" s="18" t="n">
        <v>84.35</v>
      </c>
      <c r="T3299" s="15" t="n">
        <v>3571.6</v>
      </c>
      <c r="U3299" s="15" t="s">
        <v>24</v>
      </c>
      <c r="V3299" s="18" t="n">
        <f aca="false">IF(ISNUMBER(T3299),T3299,0)</f>
        <v>3571.6</v>
      </c>
      <c r="W3299" s="15" t="n">
        <f aca="false">IF(U3299="Yes",1,0)</f>
        <v>0</v>
      </c>
      <c r="X3299" s="15" t="str">
        <f aca="false">IF(F3299&lt;=12,"0-12 months",IF(F3299&lt;=24,"13-24 months",IF(F3299&lt;=48,"25-48 months","49-72 months")))</f>
        <v>25-48 months</v>
      </c>
      <c r="Y3299" s="15" t="str">
        <f aca="false">IF(C3299=1,"Yes","No")</f>
        <v>No</v>
      </c>
      <c r="Z3299" s="15" t="n">
        <f aca="false">COUNTIF(J3299:O3299,"Yes")</f>
        <v>5</v>
      </c>
      <c r="AA3299" s="18" t="n">
        <f aca="false">S3299*W3299</f>
        <v>0</v>
      </c>
      <c r="AB3299" s="15" t="n">
        <f aca="false">(P3299="Month-to-month")+(I3299="Fiber optic")+(R3299="Electronic check")+(F3299&lt;=12)+(M3299="No")+(J3299="No")</f>
        <v>0</v>
      </c>
      <c r="AC3299" s="15" t="str">
        <f aca="false">IF(AB3299&gt;=5,"High",IF(AB3299&gt;=3,"Medium","Low"))</f>
        <v>Low</v>
      </c>
    </row>
    <row r="3300" customFormat="false" ht="15" hidden="false" customHeight="false" outlineLevel="0" collapsed="false">
      <c r="A3300" s="15" t="s">
        <v>3397</v>
      </c>
      <c r="B3300" s="15" t="s">
        <v>94</v>
      </c>
      <c r="C3300" s="15" t="n">
        <v>0</v>
      </c>
      <c r="D3300" s="15" t="s">
        <v>24</v>
      </c>
      <c r="E3300" s="15" t="s">
        <v>24</v>
      </c>
      <c r="F3300" s="15" t="n">
        <v>4</v>
      </c>
      <c r="G3300" s="15" t="s">
        <v>26</v>
      </c>
      <c r="H3300" s="15" t="s">
        <v>24</v>
      </c>
      <c r="I3300" s="15" t="s">
        <v>24</v>
      </c>
      <c r="J3300" s="15" t="s">
        <v>28</v>
      </c>
      <c r="K3300" s="15" t="s">
        <v>28</v>
      </c>
      <c r="L3300" s="15" t="s">
        <v>28</v>
      </c>
      <c r="M3300" s="15" t="s">
        <v>28</v>
      </c>
      <c r="N3300" s="15" t="s">
        <v>28</v>
      </c>
      <c r="O3300" s="15" t="s">
        <v>28</v>
      </c>
      <c r="P3300" s="15" t="s">
        <v>25</v>
      </c>
      <c r="Q3300" s="15" t="s">
        <v>24</v>
      </c>
      <c r="R3300" s="15" t="s">
        <v>17</v>
      </c>
      <c r="S3300" s="18" t="n">
        <v>20.05</v>
      </c>
      <c r="T3300" s="15" t="n">
        <v>83.3</v>
      </c>
      <c r="U3300" s="15" t="s">
        <v>24</v>
      </c>
      <c r="V3300" s="18" t="n">
        <f aca="false">IF(ISNUMBER(T3300),T3300,0)</f>
        <v>83.3</v>
      </c>
      <c r="W3300" s="15" t="n">
        <f aca="false">IF(U3300="Yes",1,0)</f>
        <v>0</v>
      </c>
      <c r="X3300" s="15" t="str">
        <f aca="false">IF(F3300&lt;=12,"0-12 months",IF(F3300&lt;=24,"13-24 months",IF(F3300&lt;=48,"25-48 months","49-72 months")))</f>
        <v>0-12 months</v>
      </c>
      <c r="Y3300" s="15" t="str">
        <f aca="false">IF(C3300=1,"Yes","No")</f>
        <v>No</v>
      </c>
      <c r="Z3300" s="15" t="n">
        <f aca="false">COUNTIF(J3300:O3300,"Yes")</f>
        <v>0</v>
      </c>
      <c r="AA3300" s="18" t="n">
        <f aca="false">S3300*W3300</f>
        <v>0</v>
      </c>
      <c r="AB3300" s="15" t="n">
        <f aca="false">(P3300="Month-to-month")+(I3300="Fiber optic")+(R3300="Electronic check")+(F3300&lt;=12)+(M3300="No")+(J3300="No")</f>
        <v>2</v>
      </c>
      <c r="AC3300" s="15" t="str">
        <f aca="false">IF(AB3300&gt;=5,"High",IF(AB3300&gt;=3,"Medium","Low"))</f>
        <v>Low</v>
      </c>
    </row>
    <row r="3301" customFormat="false" ht="15" hidden="false" customHeight="false" outlineLevel="0" collapsed="false">
      <c r="A3301" s="15" t="s">
        <v>3398</v>
      </c>
      <c r="B3301" s="15" t="s">
        <v>98</v>
      </c>
      <c r="C3301" s="15" t="n">
        <v>0</v>
      </c>
      <c r="D3301" s="15" t="s">
        <v>24</v>
      </c>
      <c r="E3301" s="15" t="s">
        <v>24</v>
      </c>
      <c r="F3301" s="15" t="n">
        <v>68</v>
      </c>
      <c r="G3301" s="15" t="s">
        <v>26</v>
      </c>
      <c r="H3301" s="15" t="s">
        <v>26</v>
      </c>
      <c r="I3301" s="15" t="s">
        <v>102</v>
      </c>
      <c r="J3301" s="15" t="s">
        <v>26</v>
      </c>
      <c r="K3301" s="15" t="s">
        <v>26</v>
      </c>
      <c r="L3301" s="15" t="s">
        <v>26</v>
      </c>
      <c r="M3301" s="15" t="s">
        <v>26</v>
      </c>
      <c r="N3301" s="15" t="s">
        <v>26</v>
      </c>
      <c r="O3301" s="15" t="s">
        <v>26</v>
      </c>
      <c r="P3301" s="15" t="s">
        <v>27</v>
      </c>
      <c r="Q3301" s="15" t="s">
        <v>26</v>
      </c>
      <c r="R3301" s="15" t="s">
        <v>21</v>
      </c>
      <c r="S3301" s="18" t="n">
        <v>117.2</v>
      </c>
      <c r="T3301" s="15" t="n">
        <v>8035.95</v>
      </c>
      <c r="U3301" s="15" t="s">
        <v>24</v>
      </c>
      <c r="V3301" s="18" t="n">
        <f aca="false">IF(ISNUMBER(T3301),T3301,0)</f>
        <v>8035.95</v>
      </c>
      <c r="W3301" s="15" t="n">
        <f aca="false">IF(U3301="Yes",1,0)</f>
        <v>0</v>
      </c>
      <c r="X3301" s="15" t="str">
        <f aca="false">IF(F3301&lt;=12,"0-12 months",IF(F3301&lt;=24,"13-24 months",IF(F3301&lt;=48,"25-48 months","49-72 months")))</f>
        <v>49-72 months</v>
      </c>
      <c r="Y3301" s="15" t="str">
        <f aca="false">IF(C3301=1,"Yes","No")</f>
        <v>No</v>
      </c>
      <c r="Z3301" s="15" t="n">
        <f aca="false">COUNTIF(J3301:O3301,"Yes")</f>
        <v>6</v>
      </c>
      <c r="AA3301" s="18" t="n">
        <f aca="false">S3301*W3301</f>
        <v>0</v>
      </c>
      <c r="AB3301" s="15" t="n">
        <f aca="false">(P3301="Month-to-month")+(I3301="Fiber optic")+(R3301="Electronic check")+(F3301&lt;=12)+(M3301="No")+(J3301="No")</f>
        <v>1</v>
      </c>
      <c r="AC3301" s="15" t="str">
        <f aca="false">IF(AB3301&gt;=5,"High",IF(AB3301&gt;=3,"Medium","Low"))</f>
        <v>Low</v>
      </c>
    </row>
    <row r="3302" customFormat="false" ht="15" hidden="false" customHeight="false" outlineLevel="0" collapsed="false">
      <c r="A3302" s="15" t="s">
        <v>3399</v>
      </c>
      <c r="B3302" s="15" t="s">
        <v>94</v>
      </c>
      <c r="C3302" s="15" t="n">
        <v>0</v>
      </c>
      <c r="D3302" s="15" t="s">
        <v>26</v>
      </c>
      <c r="E3302" s="15" t="s">
        <v>26</v>
      </c>
      <c r="F3302" s="15" t="n">
        <v>33</v>
      </c>
      <c r="G3302" s="15" t="s">
        <v>26</v>
      </c>
      <c r="H3302" s="15" t="s">
        <v>24</v>
      </c>
      <c r="I3302" s="15" t="s">
        <v>24</v>
      </c>
      <c r="J3302" s="15" t="s">
        <v>28</v>
      </c>
      <c r="K3302" s="15" t="s">
        <v>28</v>
      </c>
      <c r="L3302" s="15" t="s">
        <v>28</v>
      </c>
      <c r="M3302" s="15" t="s">
        <v>28</v>
      </c>
      <c r="N3302" s="15" t="s">
        <v>28</v>
      </c>
      <c r="O3302" s="15" t="s">
        <v>28</v>
      </c>
      <c r="P3302" s="15" t="s">
        <v>27</v>
      </c>
      <c r="Q3302" s="15" t="s">
        <v>24</v>
      </c>
      <c r="R3302" s="15" t="s">
        <v>17</v>
      </c>
      <c r="S3302" s="18" t="n">
        <v>20.1</v>
      </c>
      <c r="T3302" s="15" t="n">
        <v>579.4</v>
      </c>
      <c r="U3302" s="15" t="s">
        <v>24</v>
      </c>
      <c r="V3302" s="18" t="n">
        <f aca="false">IF(ISNUMBER(T3302),T3302,0)</f>
        <v>579.4</v>
      </c>
      <c r="W3302" s="15" t="n">
        <f aca="false">IF(U3302="Yes",1,0)</f>
        <v>0</v>
      </c>
      <c r="X3302" s="15" t="str">
        <f aca="false">IF(F3302&lt;=12,"0-12 months",IF(F3302&lt;=24,"13-24 months",IF(F3302&lt;=48,"25-48 months","49-72 months")))</f>
        <v>25-48 months</v>
      </c>
      <c r="Y3302" s="15" t="str">
        <f aca="false">IF(C3302=1,"Yes","No")</f>
        <v>No</v>
      </c>
      <c r="Z3302" s="15" t="n">
        <f aca="false">COUNTIF(J3302:O3302,"Yes")</f>
        <v>0</v>
      </c>
      <c r="AA3302" s="18" t="n">
        <f aca="false">S3302*W3302</f>
        <v>0</v>
      </c>
      <c r="AB3302" s="15" t="n">
        <f aca="false">(P3302="Month-to-month")+(I3302="Fiber optic")+(R3302="Electronic check")+(F3302&lt;=12)+(M3302="No")+(J3302="No")</f>
        <v>0</v>
      </c>
      <c r="AC3302" s="15" t="str">
        <f aca="false">IF(AB3302&gt;=5,"High",IF(AB3302&gt;=3,"Medium","Low"))</f>
        <v>Low</v>
      </c>
    </row>
    <row r="3303" customFormat="false" ht="15" hidden="false" customHeight="false" outlineLevel="0" collapsed="false">
      <c r="A3303" s="15" t="s">
        <v>3400</v>
      </c>
      <c r="B3303" s="15" t="s">
        <v>94</v>
      </c>
      <c r="C3303" s="15" t="n">
        <v>1</v>
      </c>
      <c r="D3303" s="15" t="s">
        <v>24</v>
      </c>
      <c r="E3303" s="15" t="s">
        <v>24</v>
      </c>
      <c r="F3303" s="15" t="n">
        <v>1</v>
      </c>
      <c r="G3303" s="15" t="s">
        <v>26</v>
      </c>
      <c r="H3303" s="15" t="s">
        <v>24</v>
      </c>
      <c r="I3303" s="15" t="s">
        <v>102</v>
      </c>
      <c r="J3303" s="15" t="s">
        <v>24</v>
      </c>
      <c r="K3303" s="15" t="s">
        <v>24</v>
      </c>
      <c r="L3303" s="15" t="s">
        <v>24</v>
      </c>
      <c r="M3303" s="15" t="s">
        <v>24</v>
      </c>
      <c r="N3303" s="15" t="s">
        <v>24</v>
      </c>
      <c r="O3303" s="15" t="s">
        <v>24</v>
      </c>
      <c r="P3303" s="15" t="s">
        <v>25</v>
      </c>
      <c r="Q3303" s="15" t="s">
        <v>26</v>
      </c>
      <c r="R3303" s="15" t="s">
        <v>15</v>
      </c>
      <c r="S3303" s="18" t="n">
        <v>69.6</v>
      </c>
      <c r="T3303" s="15" t="n">
        <v>69.6</v>
      </c>
      <c r="U3303" s="15" t="s">
        <v>26</v>
      </c>
      <c r="V3303" s="18" t="n">
        <f aca="false">IF(ISNUMBER(T3303),T3303,0)</f>
        <v>69.6</v>
      </c>
      <c r="W3303" s="15" t="n">
        <f aca="false">IF(U3303="Yes",1,0)</f>
        <v>1</v>
      </c>
      <c r="X3303" s="15" t="str">
        <f aca="false">IF(F3303&lt;=12,"0-12 months",IF(F3303&lt;=24,"13-24 months",IF(F3303&lt;=48,"25-48 months","49-72 months")))</f>
        <v>0-12 months</v>
      </c>
      <c r="Y3303" s="15" t="str">
        <f aca="false">IF(C3303=1,"Yes","No")</f>
        <v>Yes</v>
      </c>
      <c r="Z3303" s="15" t="n">
        <f aca="false">COUNTIF(J3303:O3303,"Yes")</f>
        <v>0</v>
      </c>
      <c r="AA3303" s="18" t="n">
        <f aca="false">S3303*W3303</f>
        <v>69.6</v>
      </c>
      <c r="AB3303" s="15" t="n">
        <f aca="false">(P3303="Month-to-month")+(I3303="Fiber optic")+(R3303="Electronic check")+(F3303&lt;=12)+(M3303="No")+(J3303="No")</f>
        <v>6</v>
      </c>
      <c r="AC3303" s="15" t="str">
        <f aca="false">IF(AB3303&gt;=5,"High",IF(AB3303&gt;=3,"Medium","Low"))</f>
        <v>High</v>
      </c>
    </row>
    <row r="3304" customFormat="false" ht="15" hidden="false" customHeight="false" outlineLevel="0" collapsed="false">
      <c r="A3304" s="15" t="s">
        <v>3401</v>
      </c>
      <c r="B3304" s="15" t="s">
        <v>98</v>
      </c>
      <c r="C3304" s="15" t="n">
        <v>0</v>
      </c>
      <c r="D3304" s="15" t="s">
        <v>24</v>
      </c>
      <c r="E3304" s="15" t="s">
        <v>24</v>
      </c>
      <c r="F3304" s="15" t="n">
        <v>31</v>
      </c>
      <c r="G3304" s="15" t="s">
        <v>26</v>
      </c>
      <c r="H3304" s="15" t="s">
        <v>26</v>
      </c>
      <c r="I3304" s="15" t="s">
        <v>102</v>
      </c>
      <c r="J3304" s="15" t="s">
        <v>24</v>
      </c>
      <c r="K3304" s="15" t="s">
        <v>26</v>
      </c>
      <c r="L3304" s="15" t="s">
        <v>26</v>
      </c>
      <c r="M3304" s="15" t="s">
        <v>24</v>
      </c>
      <c r="N3304" s="15" t="s">
        <v>26</v>
      </c>
      <c r="O3304" s="15" t="s">
        <v>26</v>
      </c>
      <c r="P3304" s="15" t="s">
        <v>27</v>
      </c>
      <c r="Q3304" s="15" t="s">
        <v>26</v>
      </c>
      <c r="R3304" s="15" t="s">
        <v>15</v>
      </c>
      <c r="S3304" s="18" t="n">
        <v>103.45</v>
      </c>
      <c r="T3304" s="15" t="n">
        <v>3066.45</v>
      </c>
      <c r="U3304" s="15" t="s">
        <v>26</v>
      </c>
      <c r="V3304" s="18" t="n">
        <f aca="false">IF(ISNUMBER(T3304),T3304,0)</f>
        <v>3066.45</v>
      </c>
      <c r="W3304" s="15" t="n">
        <f aca="false">IF(U3304="Yes",1,0)</f>
        <v>1</v>
      </c>
      <c r="X3304" s="15" t="str">
        <f aca="false">IF(F3304&lt;=12,"0-12 months",IF(F3304&lt;=24,"13-24 months",IF(F3304&lt;=48,"25-48 months","49-72 months")))</f>
        <v>25-48 months</v>
      </c>
      <c r="Y3304" s="15" t="str">
        <f aca="false">IF(C3304=1,"Yes","No")</f>
        <v>No</v>
      </c>
      <c r="Z3304" s="15" t="n">
        <f aca="false">COUNTIF(J3304:O3304,"Yes")</f>
        <v>4</v>
      </c>
      <c r="AA3304" s="18" t="n">
        <f aca="false">S3304*W3304</f>
        <v>103.45</v>
      </c>
      <c r="AB3304" s="15" t="n">
        <f aca="false">(P3304="Month-to-month")+(I3304="Fiber optic")+(R3304="Electronic check")+(F3304&lt;=12)+(M3304="No")+(J3304="No")</f>
        <v>4</v>
      </c>
      <c r="AC3304" s="15" t="str">
        <f aca="false">IF(AB3304&gt;=5,"High",IF(AB3304&gt;=3,"Medium","Low"))</f>
        <v>Medium</v>
      </c>
    </row>
    <row r="3305" customFormat="false" ht="15" hidden="false" customHeight="false" outlineLevel="0" collapsed="false">
      <c r="A3305" s="15" t="s">
        <v>3402</v>
      </c>
      <c r="B3305" s="15" t="s">
        <v>94</v>
      </c>
      <c r="C3305" s="15" t="n">
        <v>0</v>
      </c>
      <c r="D3305" s="15" t="s">
        <v>24</v>
      </c>
      <c r="E3305" s="15" t="s">
        <v>24</v>
      </c>
      <c r="F3305" s="15" t="n">
        <v>4</v>
      </c>
      <c r="G3305" s="15" t="s">
        <v>26</v>
      </c>
      <c r="H3305" s="15" t="s">
        <v>26</v>
      </c>
      <c r="I3305" s="15" t="s">
        <v>102</v>
      </c>
      <c r="J3305" s="15" t="s">
        <v>24</v>
      </c>
      <c r="K3305" s="15" t="s">
        <v>26</v>
      </c>
      <c r="L3305" s="15" t="s">
        <v>24</v>
      </c>
      <c r="M3305" s="15" t="s">
        <v>24</v>
      </c>
      <c r="N3305" s="15" t="s">
        <v>24</v>
      </c>
      <c r="O3305" s="15" t="s">
        <v>24</v>
      </c>
      <c r="P3305" s="15" t="s">
        <v>25</v>
      </c>
      <c r="Q3305" s="15" t="s">
        <v>24</v>
      </c>
      <c r="R3305" s="15" t="s">
        <v>19</v>
      </c>
      <c r="S3305" s="18" t="n">
        <v>77.95</v>
      </c>
      <c r="T3305" s="15" t="n">
        <v>305.55</v>
      </c>
      <c r="U3305" s="15" t="s">
        <v>26</v>
      </c>
      <c r="V3305" s="18" t="n">
        <f aca="false">IF(ISNUMBER(T3305),T3305,0)</f>
        <v>305.55</v>
      </c>
      <c r="W3305" s="15" t="n">
        <f aca="false">IF(U3305="Yes",1,0)</f>
        <v>1</v>
      </c>
      <c r="X3305" s="15" t="str">
        <f aca="false">IF(F3305&lt;=12,"0-12 months",IF(F3305&lt;=24,"13-24 months",IF(F3305&lt;=48,"25-48 months","49-72 months")))</f>
        <v>0-12 months</v>
      </c>
      <c r="Y3305" s="15" t="str">
        <f aca="false">IF(C3305=1,"Yes","No")</f>
        <v>No</v>
      </c>
      <c r="Z3305" s="15" t="n">
        <f aca="false">COUNTIF(J3305:O3305,"Yes")</f>
        <v>1</v>
      </c>
      <c r="AA3305" s="18" t="n">
        <f aca="false">S3305*W3305</f>
        <v>77.95</v>
      </c>
      <c r="AB3305" s="15" t="n">
        <f aca="false">(P3305="Month-to-month")+(I3305="Fiber optic")+(R3305="Electronic check")+(F3305&lt;=12)+(M3305="No")+(J3305="No")</f>
        <v>5</v>
      </c>
      <c r="AC3305" s="15" t="str">
        <f aca="false">IF(AB3305&gt;=5,"High",IF(AB3305&gt;=3,"Medium","Low"))</f>
        <v>High</v>
      </c>
    </row>
    <row r="3306" customFormat="false" ht="15" hidden="false" customHeight="false" outlineLevel="0" collapsed="false">
      <c r="A3306" s="15" t="s">
        <v>3403</v>
      </c>
      <c r="B3306" s="15" t="s">
        <v>98</v>
      </c>
      <c r="C3306" s="15" t="n">
        <v>1</v>
      </c>
      <c r="D3306" s="15" t="s">
        <v>26</v>
      </c>
      <c r="E3306" s="15" t="s">
        <v>24</v>
      </c>
      <c r="F3306" s="15" t="n">
        <v>69</v>
      </c>
      <c r="G3306" s="15" t="s">
        <v>26</v>
      </c>
      <c r="H3306" s="15" t="s">
        <v>26</v>
      </c>
      <c r="I3306" s="15" t="s">
        <v>102</v>
      </c>
      <c r="J3306" s="15" t="s">
        <v>24</v>
      </c>
      <c r="K3306" s="15" t="s">
        <v>26</v>
      </c>
      <c r="L3306" s="15" t="s">
        <v>26</v>
      </c>
      <c r="M3306" s="15" t="s">
        <v>26</v>
      </c>
      <c r="N3306" s="15" t="s">
        <v>26</v>
      </c>
      <c r="O3306" s="15" t="s">
        <v>26</v>
      </c>
      <c r="P3306" s="15" t="s">
        <v>29</v>
      </c>
      <c r="Q3306" s="15" t="s">
        <v>26</v>
      </c>
      <c r="R3306" s="15" t="s">
        <v>15</v>
      </c>
      <c r="S3306" s="18" t="n">
        <v>109.95</v>
      </c>
      <c r="T3306" s="15" t="n">
        <v>7634.25</v>
      </c>
      <c r="U3306" s="15" t="s">
        <v>24</v>
      </c>
      <c r="V3306" s="18" t="n">
        <f aca="false">IF(ISNUMBER(T3306),T3306,0)</f>
        <v>7634.25</v>
      </c>
      <c r="W3306" s="15" t="n">
        <f aca="false">IF(U3306="Yes",1,0)</f>
        <v>0</v>
      </c>
      <c r="X3306" s="15" t="str">
        <f aca="false">IF(F3306&lt;=12,"0-12 months",IF(F3306&lt;=24,"13-24 months",IF(F3306&lt;=48,"25-48 months","49-72 months")))</f>
        <v>49-72 months</v>
      </c>
      <c r="Y3306" s="15" t="str">
        <f aca="false">IF(C3306=1,"Yes","No")</f>
        <v>Yes</v>
      </c>
      <c r="Z3306" s="15" t="n">
        <f aca="false">COUNTIF(J3306:O3306,"Yes")</f>
        <v>5</v>
      </c>
      <c r="AA3306" s="18" t="n">
        <f aca="false">S3306*W3306</f>
        <v>0</v>
      </c>
      <c r="AB3306" s="15" t="n">
        <f aca="false">(P3306="Month-to-month")+(I3306="Fiber optic")+(R3306="Electronic check")+(F3306&lt;=12)+(M3306="No")+(J3306="No")</f>
        <v>3</v>
      </c>
      <c r="AC3306" s="15" t="str">
        <f aca="false">IF(AB3306&gt;=5,"High",IF(AB3306&gt;=3,"Medium","Low"))</f>
        <v>Medium</v>
      </c>
    </row>
    <row r="3307" customFormat="false" ht="15" hidden="false" customHeight="false" outlineLevel="0" collapsed="false">
      <c r="A3307" s="15" t="s">
        <v>3404</v>
      </c>
      <c r="B3307" s="15" t="s">
        <v>98</v>
      </c>
      <c r="C3307" s="15" t="n">
        <v>1</v>
      </c>
      <c r="D3307" s="15" t="s">
        <v>24</v>
      </c>
      <c r="E3307" s="15" t="s">
        <v>24</v>
      </c>
      <c r="F3307" s="15" t="n">
        <v>38</v>
      </c>
      <c r="G3307" s="15" t="s">
        <v>26</v>
      </c>
      <c r="H3307" s="15" t="s">
        <v>26</v>
      </c>
      <c r="I3307" s="15" t="s">
        <v>102</v>
      </c>
      <c r="J3307" s="15" t="s">
        <v>24</v>
      </c>
      <c r="K3307" s="15" t="s">
        <v>24</v>
      </c>
      <c r="L3307" s="15" t="s">
        <v>24</v>
      </c>
      <c r="M3307" s="15" t="s">
        <v>24</v>
      </c>
      <c r="N3307" s="15" t="s">
        <v>26</v>
      </c>
      <c r="O3307" s="15" t="s">
        <v>26</v>
      </c>
      <c r="P3307" s="15" t="s">
        <v>25</v>
      </c>
      <c r="Q3307" s="15" t="s">
        <v>24</v>
      </c>
      <c r="R3307" s="15" t="s">
        <v>15</v>
      </c>
      <c r="S3307" s="18" t="n">
        <v>94.75</v>
      </c>
      <c r="T3307" s="15" t="n">
        <v>3653</v>
      </c>
      <c r="U3307" s="15" t="s">
        <v>24</v>
      </c>
      <c r="V3307" s="18" t="n">
        <f aca="false">IF(ISNUMBER(T3307),T3307,0)</f>
        <v>3653</v>
      </c>
      <c r="W3307" s="15" t="n">
        <f aca="false">IF(U3307="Yes",1,0)</f>
        <v>0</v>
      </c>
      <c r="X3307" s="15" t="str">
        <f aca="false">IF(F3307&lt;=12,"0-12 months",IF(F3307&lt;=24,"13-24 months",IF(F3307&lt;=48,"25-48 months","49-72 months")))</f>
        <v>25-48 months</v>
      </c>
      <c r="Y3307" s="15" t="str">
        <f aca="false">IF(C3307=1,"Yes","No")</f>
        <v>Yes</v>
      </c>
      <c r="Z3307" s="15" t="n">
        <f aca="false">COUNTIF(J3307:O3307,"Yes")</f>
        <v>2</v>
      </c>
      <c r="AA3307" s="18" t="n">
        <f aca="false">S3307*W3307</f>
        <v>0</v>
      </c>
      <c r="AB3307" s="15" t="n">
        <f aca="false">(P3307="Month-to-month")+(I3307="Fiber optic")+(R3307="Electronic check")+(F3307&lt;=12)+(M3307="No")+(J3307="No")</f>
        <v>5</v>
      </c>
      <c r="AC3307" s="15" t="str">
        <f aca="false">IF(AB3307&gt;=5,"High",IF(AB3307&gt;=3,"Medium","Low"))</f>
        <v>High</v>
      </c>
    </row>
    <row r="3308" customFormat="false" ht="15" hidden="false" customHeight="false" outlineLevel="0" collapsed="false">
      <c r="A3308" s="15" t="s">
        <v>3405</v>
      </c>
      <c r="B3308" s="15" t="s">
        <v>94</v>
      </c>
      <c r="C3308" s="15" t="n">
        <v>0</v>
      </c>
      <c r="D3308" s="15" t="s">
        <v>26</v>
      </c>
      <c r="E3308" s="15" t="s">
        <v>26</v>
      </c>
      <c r="F3308" s="15" t="n">
        <v>3</v>
      </c>
      <c r="G3308" s="15" t="s">
        <v>26</v>
      </c>
      <c r="H3308" s="15" t="s">
        <v>24</v>
      </c>
      <c r="I3308" s="15" t="s">
        <v>102</v>
      </c>
      <c r="J3308" s="15" t="s">
        <v>24</v>
      </c>
      <c r="K3308" s="15" t="s">
        <v>26</v>
      </c>
      <c r="L3308" s="15" t="s">
        <v>24</v>
      </c>
      <c r="M3308" s="15" t="s">
        <v>26</v>
      </c>
      <c r="N3308" s="15" t="s">
        <v>24</v>
      </c>
      <c r="O3308" s="15" t="s">
        <v>24</v>
      </c>
      <c r="P3308" s="15" t="s">
        <v>25</v>
      </c>
      <c r="Q3308" s="15" t="s">
        <v>26</v>
      </c>
      <c r="R3308" s="15" t="s">
        <v>15</v>
      </c>
      <c r="S3308" s="18" t="n">
        <v>80</v>
      </c>
      <c r="T3308" s="15" t="n">
        <v>241.3</v>
      </c>
      <c r="U3308" s="15" t="s">
        <v>24</v>
      </c>
      <c r="V3308" s="18" t="n">
        <f aca="false">IF(ISNUMBER(T3308),T3308,0)</f>
        <v>241.3</v>
      </c>
      <c r="W3308" s="15" t="n">
        <f aca="false">IF(U3308="Yes",1,0)</f>
        <v>0</v>
      </c>
      <c r="X3308" s="15" t="str">
        <f aca="false">IF(F3308&lt;=12,"0-12 months",IF(F3308&lt;=24,"13-24 months",IF(F3308&lt;=48,"25-48 months","49-72 months")))</f>
        <v>0-12 months</v>
      </c>
      <c r="Y3308" s="15" t="str">
        <f aca="false">IF(C3308=1,"Yes","No")</f>
        <v>No</v>
      </c>
      <c r="Z3308" s="15" t="n">
        <f aca="false">COUNTIF(J3308:O3308,"Yes")</f>
        <v>2</v>
      </c>
      <c r="AA3308" s="18" t="n">
        <f aca="false">S3308*W3308</f>
        <v>0</v>
      </c>
      <c r="AB3308" s="15" t="n">
        <f aca="false">(P3308="Month-to-month")+(I3308="Fiber optic")+(R3308="Electronic check")+(F3308&lt;=12)+(M3308="No")+(J3308="No")</f>
        <v>5</v>
      </c>
      <c r="AC3308" s="15" t="str">
        <f aca="false">IF(AB3308&gt;=5,"High",IF(AB3308&gt;=3,"Medium","Low"))</f>
        <v>High</v>
      </c>
    </row>
    <row r="3309" customFormat="false" ht="15" hidden="false" customHeight="false" outlineLevel="0" collapsed="false">
      <c r="A3309" s="15" t="s">
        <v>3406</v>
      </c>
      <c r="B3309" s="15" t="s">
        <v>94</v>
      </c>
      <c r="C3309" s="15" t="n">
        <v>0</v>
      </c>
      <c r="D3309" s="15" t="s">
        <v>26</v>
      </c>
      <c r="E3309" s="15" t="s">
        <v>26</v>
      </c>
      <c r="F3309" s="15" t="n">
        <v>48</v>
      </c>
      <c r="G3309" s="15" t="s">
        <v>26</v>
      </c>
      <c r="H3309" s="15" t="s">
        <v>26</v>
      </c>
      <c r="I3309" s="15" t="s">
        <v>96</v>
      </c>
      <c r="J3309" s="15" t="s">
        <v>24</v>
      </c>
      <c r="K3309" s="15" t="s">
        <v>26</v>
      </c>
      <c r="L3309" s="15" t="s">
        <v>24</v>
      </c>
      <c r="M3309" s="15" t="s">
        <v>26</v>
      </c>
      <c r="N3309" s="15" t="s">
        <v>26</v>
      </c>
      <c r="O3309" s="15" t="s">
        <v>26</v>
      </c>
      <c r="P3309" s="15" t="s">
        <v>29</v>
      </c>
      <c r="Q3309" s="15" t="s">
        <v>24</v>
      </c>
      <c r="R3309" s="15" t="s">
        <v>15</v>
      </c>
      <c r="S3309" s="18" t="n">
        <v>79.65</v>
      </c>
      <c r="T3309" s="15" t="n">
        <v>3870.3</v>
      </c>
      <c r="U3309" s="15" t="s">
        <v>24</v>
      </c>
      <c r="V3309" s="18" t="n">
        <f aca="false">IF(ISNUMBER(T3309),T3309,0)</f>
        <v>3870.3</v>
      </c>
      <c r="W3309" s="15" t="n">
        <f aca="false">IF(U3309="Yes",1,0)</f>
        <v>0</v>
      </c>
      <c r="X3309" s="15" t="str">
        <f aca="false">IF(F3309&lt;=12,"0-12 months",IF(F3309&lt;=24,"13-24 months",IF(F3309&lt;=48,"25-48 months","49-72 months")))</f>
        <v>25-48 months</v>
      </c>
      <c r="Y3309" s="15" t="str">
        <f aca="false">IF(C3309=1,"Yes","No")</f>
        <v>No</v>
      </c>
      <c r="Z3309" s="15" t="n">
        <f aca="false">COUNTIF(J3309:O3309,"Yes")</f>
        <v>4</v>
      </c>
      <c r="AA3309" s="18" t="n">
        <f aca="false">S3309*W3309</f>
        <v>0</v>
      </c>
      <c r="AB3309" s="15" t="n">
        <f aca="false">(P3309="Month-to-month")+(I3309="Fiber optic")+(R3309="Electronic check")+(F3309&lt;=12)+(M3309="No")+(J3309="No")</f>
        <v>2</v>
      </c>
      <c r="AC3309" s="15" t="str">
        <f aca="false">IF(AB3309&gt;=5,"High",IF(AB3309&gt;=3,"Medium","Low"))</f>
        <v>Low</v>
      </c>
    </row>
    <row r="3310" customFormat="false" ht="15" hidden="false" customHeight="false" outlineLevel="0" collapsed="false">
      <c r="A3310" s="15" t="s">
        <v>3407</v>
      </c>
      <c r="B3310" s="15" t="s">
        <v>94</v>
      </c>
      <c r="C3310" s="15" t="n">
        <v>0</v>
      </c>
      <c r="D3310" s="15" t="s">
        <v>26</v>
      </c>
      <c r="E3310" s="15" t="s">
        <v>24</v>
      </c>
      <c r="F3310" s="15" t="n">
        <v>15</v>
      </c>
      <c r="G3310" s="15" t="s">
        <v>26</v>
      </c>
      <c r="H3310" s="15" t="s">
        <v>26</v>
      </c>
      <c r="I3310" s="15" t="s">
        <v>24</v>
      </c>
      <c r="J3310" s="15" t="s">
        <v>28</v>
      </c>
      <c r="K3310" s="15" t="s">
        <v>28</v>
      </c>
      <c r="L3310" s="15" t="s">
        <v>28</v>
      </c>
      <c r="M3310" s="15" t="s">
        <v>28</v>
      </c>
      <c r="N3310" s="15" t="s">
        <v>28</v>
      </c>
      <c r="O3310" s="15" t="s">
        <v>28</v>
      </c>
      <c r="P3310" s="15" t="s">
        <v>29</v>
      </c>
      <c r="Q3310" s="15" t="s">
        <v>24</v>
      </c>
      <c r="R3310" s="15" t="s">
        <v>17</v>
      </c>
      <c r="S3310" s="18" t="n">
        <v>25.2</v>
      </c>
      <c r="T3310" s="15" t="n">
        <v>387.9</v>
      </c>
      <c r="U3310" s="15" t="s">
        <v>24</v>
      </c>
      <c r="V3310" s="18" t="n">
        <f aca="false">IF(ISNUMBER(T3310),T3310,0)</f>
        <v>387.9</v>
      </c>
      <c r="W3310" s="15" t="n">
        <f aca="false">IF(U3310="Yes",1,0)</f>
        <v>0</v>
      </c>
      <c r="X3310" s="15" t="str">
        <f aca="false">IF(F3310&lt;=12,"0-12 months",IF(F3310&lt;=24,"13-24 months",IF(F3310&lt;=48,"25-48 months","49-72 months")))</f>
        <v>13-24 months</v>
      </c>
      <c r="Y3310" s="15" t="str">
        <f aca="false">IF(C3310=1,"Yes","No")</f>
        <v>No</v>
      </c>
      <c r="Z3310" s="15" t="n">
        <f aca="false">COUNTIF(J3310:O3310,"Yes")</f>
        <v>0</v>
      </c>
      <c r="AA3310" s="18" t="n">
        <f aca="false">S3310*W3310</f>
        <v>0</v>
      </c>
      <c r="AB3310" s="15" t="n">
        <f aca="false">(P3310="Month-to-month")+(I3310="Fiber optic")+(R3310="Electronic check")+(F3310&lt;=12)+(M3310="No")+(J3310="No")</f>
        <v>0</v>
      </c>
      <c r="AC3310" s="15" t="str">
        <f aca="false">IF(AB3310&gt;=5,"High",IF(AB3310&gt;=3,"Medium","Low"))</f>
        <v>Low</v>
      </c>
    </row>
    <row r="3311" customFormat="false" ht="15" hidden="false" customHeight="false" outlineLevel="0" collapsed="false">
      <c r="A3311" s="15" t="s">
        <v>3408</v>
      </c>
      <c r="B3311" s="15" t="s">
        <v>94</v>
      </c>
      <c r="C3311" s="15" t="n">
        <v>0</v>
      </c>
      <c r="D3311" s="15" t="s">
        <v>24</v>
      </c>
      <c r="E3311" s="15" t="s">
        <v>24</v>
      </c>
      <c r="F3311" s="15" t="n">
        <v>25</v>
      </c>
      <c r="G3311" s="15" t="s">
        <v>26</v>
      </c>
      <c r="H3311" s="15" t="s">
        <v>24</v>
      </c>
      <c r="I3311" s="15" t="s">
        <v>24</v>
      </c>
      <c r="J3311" s="15" t="s">
        <v>28</v>
      </c>
      <c r="K3311" s="15" t="s">
        <v>28</v>
      </c>
      <c r="L3311" s="15" t="s">
        <v>28</v>
      </c>
      <c r="M3311" s="15" t="s">
        <v>28</v>
      </c>
      <c r="N3311" s="15" t="s">
        <v>28</v>
      </c>
      <c r="O3311" s="15" t="s">
        <v>28</v>
      </c>
      <c r="P3311" s="15" t="s">
        <v>27</v>
      </c>
      <c r="Q3311" s="15" t="s">
        <v>24</v>
      </c>
      <c r="R3311" s="15" t="s">
        <v>21</v>
      </c>
      <c r="S3311" s="18" t="n">
        <v>19.9</v>
      </c>
      <c r="T3311" s="15" t="n">
        <v>527.5</v>
      </c>
      <c r="U3311" s="15" t="s">
        <v>24</v>
      </c>
      <c r="V3311" s="18" t="n">
        <f aca="false">IF(ISNUMBER(T3311),T3311,0)</f>
        <v>527.5</v>
      </c>
      <c r="W3311" s="15" t="n">
        <f aca="false">IF(U3311="Yes",1,0)</f>
        <v>0</v>
      </c>
      <c r="X3311" s="15" t="str">
        <f aca="false">IF(F3311&lt;=12,"0-12 months",IF(F3311&lt;=24,"13-24 months",IF(F3311&lt;=48,"25-48 months","49-72 months")))</f>
        <v>25-48 months</v>
      </c>
      <c r="Y3311" s="15" t="str">
        <f aca="false">IF(C3311=1,"Yes","No")</f>
        <v>No</v>
      </c>
      <c r="Z3311" s="15" t="n">
        <f aca="false">COUNTIF(J3311:O3311,"Yes")</f>
        <v>0</v>
      </c>
      <c r="AA3311" s="18" t="n">
        <f aca="false">S3311*W3311</f>
        <v>0</v>
      </c>
      <c r="AB3311" s="15" t="n">
        <f aca="false">(P3311="Month-to-month")+(I3311="Fiber optic")+(R3311="Electronic check")+(F3311&lt;=12)+(M3311="No")+(J3311="No")</f>
        <v>0</v>
      </c>
      <c r="AC3311" s="15" t="str">
        <f aca="false">IF(AB3311&gt;=5,"High",IF(AB3311&gt;=3,"Medium","Low"))</f>
        <v>Low</v>
      </c>
    </row>
    <row r="3312" customFormat="false" ht="15" hidden="false" customHeight="false" outlineLevel="0" collapsed="false">
      <c r="A3312" s="15" t="s">
        <v>3409</v>
      </c>
      <c r="B3312" s="15" t="s">
        <v>94</v>
      </c>
      <c r="C3312" s="15" t="n">
        <v>1</v>
      </c>
      <c r="D3312" s="15" t="s">
        <v>24</v>
      </c>
      <c r="E3312" s="15" t="s">
        <v>24</v>
      </c>
      <c r="F3312" s="15" t="n">
        <v>1</v>
      </c>
      <c r="G3312" s="15" t="s">
        <v>26</v>
      </c>
      <c r="H3312" s="15" t="s">
        <v>24</v>
      </c>
      <c r="I3312" s="15" t="s">
        <v>102</v>
      </c>
      <c r="J3312" s="15" t="s">
        <v>24</v>
      </c>
      <c r="K3312" s="15" t="s">
        <v>24</v>
      </c>
      <c r="L3312" s="15" t="s">
        <v>24</v>
      </c>
      <c r="M3312" s="15" t="s">
        <v>24</v>
      </c>
      <c r="N3312" s="15" t="s">
        <v>26</v>
      </c>
      <c r="O3312" s="15" t="s">
        <v>24</v>
      </c>
      <c r="P3312" s="15" t="s">
        <v>25</v>
      </c>
      <c r="Q3312" s="15" t="s">
        <v>24</v>
      </c>
      <c r="R3312" s="15" t="s">
        <v>15</v>
      </c>
      <c r="S3312" s="18" t="n">
        <v>78.45</v>
      </c>
      <c r="T3312" s="15" t="n">
        <v>78.45</v>
      </c>
      <c r="U3312" s="15" t="s">
        <v>26</v>
      </c>
      <c r="V3312" s="18" t="n">
        <f aca="false">IF(ISNUMBER(T3312),T3312,0)</f>
        <v>78.45</v>
      </c>
      <c r="W3312" s="15" t="n">
        <f aca="false">IF(U3312="Yes",1,0)</f>
        <v>1</v>
      </c>
      <c r="X3312" s="15" t="str">
        <f aca="false">IF(F3312&lt;=12,"0-12 months",IF(F3312&lt;=24,"13-24 months",IF(F3312&lt;=48,"25-48 months","49-72 months")))</f>
        <v>0-12 months</v>
      </c>
      <c r="Y3312" s="15" t="str">
        <f aca="false">IF(C3312=1,"Yes","No")</f>
        <v>Yes</v>
      </c>
      <c r="Z3312" s="15" t="n">
        <f aca="false">COUNTIF(J3312:O3312,"Yes")</f>
        <v>1</v>
      </c>
      <c r="AA3312" s="18" t="n">
        <f aca="false">S3312*W3312</f>
        <v>78.45</v>
      </c>
      <c r="AB3312" s="15" t="n">
        <f aca="false">(P3312="Month-to-month")+(I3312="Fiber optic")+(R3312="Electronic check")+(F3312&lt;=12)+(M3312="No")+(J3312="No")</f>
        <v>6</v>
      </c>
      <c r="AC3312" s="15" t="str">
        <f aca="false">IF(AB3312&gt;=5,"High",IF(AB3312&gt;=3,"Medium","Low"))</f>
        <v>High</v>
      </c>
    </row>
    <row r="3313" customFormat="false" ht="15" hidden="false" customHeight="false" outlineLevel="0" collapsed="false">
      <c r="A3313" s="15" t="s">
        <v>3410</v>
      </c>
      <c r="B3313" s="15" t="s">
        <v>94</v>
      </c>
      <c r="C3313" s="15" t="n">
        <v>0</v>
      </c>
      <c r="D3313" s="15" t="s">
        <v>24</v>
      </c>
      <c r="E3313" s="15" t="s">
        <v>24</v>
      </c>
      <c r="F3313" s="15" t="n">
        <v>48</v>
      </c>
      <c r="G3313" s="15" t="s">
        <v>24</v>
      </c>
      <c r="H3313" s="15" t="s">
        <v>95</v>
      </c>
      <c r="I3313" s="15" t="s">
        <v>96</v>
      </c>
      <c r="J3313" s="15" t="s">
        <v>26</v>
      </c>
      <c r="K3313" s="15" t="s">
        <v>26</v>
      </c>
      <c r="L3313" s="15" t="s">
        <v>24</v>
      </c>
      <c r="M3313" s="15" t="s">
        <v>24</v>
      </c>
      <c r="N3313" s="15" t="s">
        <v>26</v>
      </c>
      <c r="O3313" s="15" t="s">
        <v>24</v>
      </c>
      <c r="P3313" s="15" t="s">
        <v>25</v>
      </c>
      <c r="Q3313" s="15" t="s">
        <v>26</v>
      </c>
      <c r="R3313" s="15" t="s">
        <v>15</v>
      </c>
      <c r="S3313" s="18" t="n">
        <v>44.8</v>
      </c>
      <c r="T3313" s="15" t="n">
        <v>2104.55</v>
      </c>
      <c r="U3313" s="15" t="s">
        <v>24</v>
      </c>
      <c r="V3313" s="18" t="n">
        <f aca="false">IF(ISNUMBER(T3313),T3313,0)</f>
        <v>2104.55</v>
      </c>
      <c r="W3313" s="15" t="n">
        <f aca="false">IF(U3313="Yes",1,0)</f>
        <v>0</v>
      </c>
      <c r="X3313" s="15" t="str">
        <f aca="false">IF(F3313&lt;=12,"0-12 months",IF(F3313&lt;=24,"13-24 months",IF(F3313&lt;=48,"25-48 months","49-72 months")))</f>
        <v>25-48 months</v>
      </c>
      <c r="Y3313" s="15" t="str">
        <f aca="false">IF(C3313=1,"Yes","No")</f>
        <v>No</v>
      </c>
      <c r="Z3313" s="15" t="n">
        <f aca="false">COUNTIF(J3313:O3313,"Yes")</f>
        <v>3</v>
      </c>
      <c r="AA3313" s="18" t="n">
        <f aca="false">S3313*W3313</f>
        <v>0</v>
      </c>
      <c r="AB3313" s="15" t="n">
        <f aca="false">(P3313="Month-to-month")+(I3313="Fiber optic")+(R3313="Electronic check")+(F3313&lt;=12)+(M3313="No")+(J3313="No")</f>
        <v>3</v>
      </c>
      <c r="AC3313" s="15" t="str">
        <f aca="false">IF(AB3313&gt;=5,"High",IF(AB3313&gt;=3,"Medium","Low"))</f>
        <v>Medium</v>
      </c>
    </row>
    <row r="3314" customFormat="false" ht="15" hidden="false" customHeight="false" outlineLevel="0" collapsed="false">
      <c r="A3314" s="15" t="s">
        <v>3411</v>
      </c>
      <c r="B3314" s="15" t="s">
        <v>98</v>
      </c>
      <c r="C3314" s="15" t="n">
        <v>0</v>
      </c>
      <c r="D3314" s="15" t="s">
        <v>24</v>
      </c>
      <c r="E3314" s="15" t="s">
        <v>24</v>
      </c>
      <c r="F3314" s="15" t="n">
        <v>1</v>
      </c>
      <c r="G3314" s="15" t="s">
        <v>26</v>
      </c>
      <c r="H3314" s="15" t="s">
        <v>24</v>
      </c>
      <c r="I3314" s="15" t="s">
        <v>24</v>
      </c>
      <c r="J3314" s="15" t="s">
        <v>28</v>
      </c>
      <c r="K3314" s="15" t="s">
        <v>28</v>
      </c>
      <c r="L3314" s="15" t="s">
        <v>28</v>
      </c>
      <c r="M3314" s="15" t="s">
        <v>28</v>
      </c>
      <c r="N3314" s="15" t="s">
        <v>28</v>
      </c>
      <c r="O3314" s="15" t="s">
        <v>28</v>
      </c>
      <c r="P3314" s="15" t="s">
        <v>25</v>
      </c>
      <c r="Q3314" s="15" t="s">
        <v>24</v>
      </c>
      <c r="R3314" s="15" t="s">
        <v>17</v>
      </c>
      <c r="S3314" s="18" t="n">
        <v>20.3</v>
      </c>
      <c r="T3314" s="15" t="n">
        <v>20.3</v>
      </c>
      <c r="U3314" s="15" t="s">
        <v>24</v>
      </c>
      <c r="V3314" s="18" t="n">
        <f aca="false">IF(ISNUMBER(T3314),T3314,0)</f>
        <v>20.3</v>
      </c>
      <c r="W3314" s="15" t="n">
        <f aca="false">IF(U3314="Yes",1,0)</f>
        <v>0</v>
      </c>
      <c r="X3314" s="15" t="str">
        <f aca="false">IF(F3314&lt;=12,"0-12 months",IF(F3314&lt;=24,"13-24 months",IF(F3314&lt;=48,"25-48 months","49-72 months")))</f>
        <v>0-12 months</v>
      </c>
      <c r="Y3314" s="15" t="str">
        <f aca="false">IF(C3314=1,"Yes","No")</f>
        <v>No</v>
      </c>
      <c r="Z3314" s="15" t="n">
        <f aca="false">COUNTIF(J3314:O3314,"Yes")</f>
        <v>0</v>
      </c>
      <c r="AA3314" s="18" t="n">
        <f aca="false">S3314*W3314</f>
        <v>0</v>
      </c>
      <c r="AB3314" s="15" t="n">
        <f aca="false">(P3314="Month-to-month")+(I3314="Fiber optic")+(R3314="Electronic check")+(F3314&lt;=12)+(M3314="No")+(J3314="No")</f>
        <v>2</v>
      </c>
      <c r="AC3314" s="15" t="str">
        <f aca="false">IF(AB3314&gt;=5,"High",IF(AB3314&gt;=3,"Medium","Low"))</f>
        <v>Low</v>
      </c>
    </row>
    <row r="3315" customFormat="false" ht="15" hidden="false" customHeight="false" outlineLevel="0" collapsed="false">
      <c r="A3315" s="15" t="s">
        <v>3412</v>
      </c>
      <c r="B3315" s="15" t="s">
        <v>98</v>
      </c>
      <c r="C3315" s="15" t="n">
        <v>0</v>
      </c>
      <c r="D3315" s="15" t="s">
        <v>24</v>
      </c>
      <c r="E3315" s="15" t="s">
        <v>24</v>
      </c>
      <c r="F3315" s="15" t="n">
        <v>1</v>
      </c>
      <c r="G3315" s="15" t="s">
        <v>26</v>
      </c>
      <c r="H3315" s="15" t="s">
        <v>24</v>
      </c>
      <c r="I3315" s="15" t="s">
        <v>24</v>
      </c>
      <c r="J3315" s="15" t="s">
        <v>28</v>
      </c>
      <c r="K3315" s="15" t="s">
        <v>28</v>
      </c>
      <c r="L3315" s="15" t="s">
        <v>28</v>
      </c>
      <c r="M3315" s="15" t="s">
        <v>28</v>
      </c>
      <c r="N3315" s="15" t="s">
        <v>28</v>
      </c>
      <c r="O3315" s="15" t="s">
        <v>28</v>
      </c>
      <c r="P3315" s="15" t="s">
        <v>25</v>
      </c>
      <c r="Q3315" s="15" t="s">
        <v>24</v>
      </c>
      <c r="R3315" s="15" t="s">
        <v>15</v>
      </c>
      <c r="S3315" s="18" t="n">
        <v>19.2</v>
      </c>
      <c r="T3315" s="15" t="n">
        <v>19.2</v>
      </c>
      <c r="U3315" s="15" t="s">
        <v>24</v>
      </c>
      <c r="V3315" s="18" t="n">
        <f aca="false">IF(ISNUMBER(T3315),T3315,0)</f>
        <v>19.2</v>
      </c>
      <c r="W3315" s="15" t="n">
        <f aca="false">IF(U3315="Yes",1,0)</f>
        <v>0</v>
      </c>
      <c r="X3315" s="15" t="str">
        <f aca="false">IF(F3315&lt;=12,"0-12 months",IF(F3315&lt;=24,"13-24 months",IF(F3315&lt;=48,"25-48 months","49-72 months")))</f>
        <v>0-12 months</v>
      </c>
      <c r="Y3315" s="15" t="str">
        <f aca="false">IF(C3315=1,"Yes","No")</f>
        <v>No</v>
      </c>
      <c r="Z3315" s="15" t="n">
        <f aca="false">COUNTIF(J3315:O3315,"Yes")</f>
        <v>0</v>
      </c>
      <c r="AA3315" s="18" t="n">
        <f aca="false">S3315*W3315</f>
        <v>0</v>
      </c>
      <c r="AB3315" s="15" t="n">
        <f aca="false">(P3315="Month-to-month")+(I3315="Fiber optic")+(R3315="Electronic check")+(F3315&lt;=12)+(M3315="No")+(J3315="No")</f>
        <v>3</v>
      </c>
      <c r="AC3315" s="15" t="str">
        <f aca="false">IF(AB3315&gt;=5,"High",IF(AB3315&gt;=3,"Medium","Low"))</f>
        <v>Medium</v>
      </c>
    </row>
    <row r="3316" customFormat="false" ht="15" hidden="false" customHeight="false" outlineLevel="0" collapsed="false">
      <c r="A3316" s="15" t="s">
        <v>3413</v>
      </c>
      <c r="B3316" s="15" t="s">
        <v>94</v>
      </c>
      <c r="C3316" s="15" t="n">
        <v>0</v>
      </c>
      <c r="D3316" s="15" t="s">
        <v>24</v>
      </c>
      <c r="E3316" s="15" t="s">
        <v>24</v>
      </c>
      <c r="F3316" s="15" t="n">
        <v>37</v>
      </c>
      <c r="G3316" s="15" t="s">
        <v>26</v>
      </c>
      <c r="H3316" s="15" t="s">
        <v>24</v>
      </c>
      <c r="I3316" s="15" t="s">
        <v>102</v>
      </c>
      <c r="J3316" s="15" t="s">
        <v>24</v>
      </c>
      <c r="K3316" s="15" t="s">
        <v>26</v>
      </c>
      <c r="L3316" s="15" t="s">
        <v>26</v>
      </c>
      <c r="M3316" s="15" t="s">
        <v>24</v>
      </c>
      <c r="N3316" s="15" t="s">
        <v>24</v>
      </c>
      <c r="O3316" s="15" t="s">
        <v>24</v>
      </c>
      <c r="P3316" s="15" t="s">
        <v>27</v>
      </c>
      <c r="Q3316" s="15" t="s">
        <v>24</v>
      </c>
      <c r="R3316" s="15" t="s">
        <v>15</v>
      </c>
      <c r="S3316" s="18" t="n">
        <v>80.05</v>
      </c>
      <c r="T3316" s="15" t="n">
        <v>3019.1</v>
      </c>
      <c r="U3316" s="15" t="s">
        <v>24</v>
      </c>
      <c r="V3316" s="18" t="n">
        <f aca="false">IF(ISNUMBER(T3316),T3316,0)</f>
        <v>3019.1</v>
      </c>
      <c r="W3316" s="15" t="n">
        <f aca="false">IF(U3316="Yes",1,0)</f>
        <v>0</v>
      </c>
      <c r="X3316" s="15" t="str">
        <f aca="false">IF(F3316&lt;=12,"0-12 months",IF(F3316&lt;=24,"13-24 months",IF(F3316&lt;=48,"25-48 months","49-72 months")))</f>
        <v>25-48 months</v>
      </c>
      <c r="Y3316" s="15" t="str">
        <f aca="false">IF(C3316=1,"Yes","No")</f>
        <v>No</v>
      </c>
      <c r="Z3316" s="15" t="n">
        <f aca="false">COUNTIF(J3316:O3316,"Yes")</f>
        <v>2</v>
      </c>
      <c r="AA3316" s="18" t="n">
        <f aca="false">S3316*W3316</f>
        <v>0</v>
      </c>
      <c r="AB3316" s="15" t="n">
        <f aca="false">(P3316="Month-to-month")+(I3316="Fiber optic")+(R3316="Electronic check")+(F3316&lt;=12)+(M3316="No")+(J3316="No")</f>
        <v>4</v>
      </c>
      <c r="AC3316" s="15" t="str">
        <f aca="false">IF(AB3316&gt;=5,"High",IF(AB3316&gt;=3,"Medium","Low"))</f>
        <v>Medium</v>
      </c>
    </row>
    <row r="3317" customFormat="false" ht="15" hidden="false" customHeight="false" outlineLevel="0" collapsed="false">
      <c r="A3317" s="15" t="s">
        <v>3414</v>
      </c>
      <c r="B3317" s="15" t="s">
        <v>98</v>
      </c>
      <c r="C3317" s="15" t="n">
        <v>1</v>
      </c>
      <c r="D3317" s="15" t="s">
        <v>26</v>
      </c>
      <c r="E3317" s="15" t="s">
        <v>24</v>
      </c>
      <c r="F3317" s="15" t="n">
        <v>66</v>
      </c>
      <c r="G3317" s="15" t="s">
        <v>26</v>
      </c>
      <c r="H3317" s="15" t="s">
        <v>26</v>
      </c>
      <c r="I3317" s="15" t="s">
        <v>102</v>
      </c>
      <c r="J3317" s="15" t="s">
        <v>24</v>
      </c>
      <c r="K3317" s="15" t="s">
        <v>26</v>
      </c>
      <c r="L3317" s="15" t="s">
        <v>26</v>
      </c>
      <c r="M3317" s="15" t="s">
        <v>26</v>
      </c>
      <c r="N3317" s="15" t="s">
        <v>26</v>
      </c>
      <c r="O3317" s="15" t="s">
        <v>26</v>
      </c>
      <c r="P3317" s="15" t="s">
        <v>27</v>
      </c>
      <c r="Q3317" s="15" t="s">
        <v>26</v>
      </c>
      <c r="R3317" s="15" t="s">
        <v>19</v>
      </c>
      <c r="S3317" s="18" t="n">
        <v>107.35</v>
      </c>
      <c r="T3317" s="15" t="n">
        <v>7051.95</v>
      </c>
      <c r="U3317" s="15" t="s">
        <v>24</v>
      </c>
      <c r="V3317" s="18" t="n">
        <f aca="false">IF(ISNUMBER(T3317),T3317,0)</f>
        <v>7051.95</v>
      </c>
      <c r="W3317" s="15" t="n">
        <f aca="false">IF(U3317="Yes",1,0)</f>
        <v>0</v>
      </c>
      <c r="X3317" s="15" t="str">
        <f aca="false">IF(F3317&lt;=12,"0-12 months",IF(F3317&lt;=24,"13-24 months",IF(F3317&lt;=48,"25-48 months","49-72 months")))</f>
        <v>49-72 months</v>
      </c>
      <c r="Y3317" s="15" t="str">
        <f aca="false">IF(C3317=1,"Yes","No")</f>
        <v>Yes</v>
      </c>
      <c r="Z3317" s="15" t="n">
        <f aca="false">COUNTIF(J3317:O3317,"Yes")</f>
        <v>5</v>
      </c>
      <c r="AA3317" s="18" t="n">
        <f aca="false">S3317*W3317</f>
        <v>0</v>
      </c>
      <c r="AB3317" s="15" t="n">
        <f aca="false">(P3317="Month-to-month")+(I3317="Fiber optic")+(R3317="Electronic check")+(F3317&lt;=12)+(M3317="No")+(J3317="No")</f>
        <v>2</v>
      </c>
      <c r="AC3317" s="15" t="str">
        <f aca="false">IF(AB3317&gt;=5,"High",IF(AB3317&gt;=3,"Medium","Low"))</f>
        <v>Low</v>
      </c>
    </row>
    <row r="3318" customFormat="false" ht="15" hidden="false" customHeight="false" outlineLevel="0" collapsed="false">
      <c r="A3318" s="15" t="s">
        <v>3415</v>
      </c>
      <c r="B3318" s="15" t="s">
        <v>94</v>
      </c>
      <c r="C3318" s="15" t="n">
        <v>0</v>
      </c>
      <c r="D3318" s="15" t="s">
        <v>26</v>
      </c>
      <c r="E3318" s="15" t="s">
        <v>24</v>
      </c>
      <c r="F3318" s="15" t="n">
        <v>26</v>
      </c>
      <c r="G3318" s="15" t="s">
        <v>24</v>
      </c>
      <c r="H3318" s="15" t="s">
        <v>95</v>
      </c>
      <c r="I3318" s="15" t="s">
        <v>96</v>
      </c>
      <c r="J3318" s="15" t="s">
        <v>26</v>
      </c>
      <c r="K3318" s="15" t="s">
        <v>26</v>
      </c>
      <c r="L3318" s="15" t="s">
        <v>26</v>
      </c>
      <c r="M3318" s="15" t="s">
        <v>24</v>
      </c>
      <c r="N3318" s="15" t="s">
        <v>26</v>
      </c>
      <c r="O3318" s="15" t="s">
        <v>24</v>
      </c>
      <c r="P3318" s="15" t="s">
        <v>27</v>
      </c>
      <c r="Q3318" s="15" t="s">
        <v>24</v>
      </c>
      <c r="R3318" s="15" t="s">
        <v>19</v>
      </c>
      <c r="S3318" s="18" t="n">
        <v>47.85</v>
      </c>
      <c r="T3318" s="15" t="n">
        <v>1190.5</v>
      </c>
      <c r="U3318" s="15" t="s">
        <v>24</v>
      </c>
      <c r="V3318" s="18" t="n">
        <f aca="false">IF(ISNUMBER(T3318),T3318,0)</f>
        <v>1190.5</v>
      </c>
      <c r="W3318" s="15" t="n">
        <f aca="false">IF(U3318="Yes",1,0)</f>
        <v>0</v>
      </c>
      <c r="X3318" s="15" t="str">
        <f aca="false">IF(F3318&lt;=12,"0-12 months",IF(F3318&lt;=24,"13-24 months",IF(F3318&lt;=48,"25-48 months","49-72 months")))</f>
        <v>25-48 months</v>
      </c>
      <c r="Y3318" s="15" t="str">
        <f aca="false">IF(C3318=1,"Yes","No")</f>
        <v>No</v>
      </c>
      <c r="Z3318" s="15" t="n">
        <f aca="false">COUNTIF(J3318:O3318,"Yes")</f>
        <v>4</v>
      </c>
      <c r="AA3318" s="18" t="n">
        <f aca="false">S3318*W3318</f>
        <v>0</v>
      </c>
      <c r="AB3318" s="15" t="n">
        <f aca="false">(P3318="Month-to-month")+(I3318="Fiber optic")+(R3318="Electronic check")+(F3318&lt;=12)+(M3318="No")+(J3318="No")</f>
        <v>1</v>
      </c>
      <c r="AC3318" s="15" t="str">
        <f aca="false">IF(AB3318&gt;=5,"High",IF(AB3318&gt;=3,"Medium","Low"))</f>
        <v>Low</v>
      </c>
    </row>
    <row r="3319" customFormat="false" ht="15" hidden="false" customHeight="false" outlineLevel="0" collapsed="false">
      <c r="A3319" s="15" t="s">
        <v>3416</v>
      </c>
      <c r="B3319" s="15" t="s">
        <v>98</v>
      </c>
      <c r="C3319" s="15" t="n">
        <v>0</v>
      </c>
      <c r="D3319" s="15" t="s">
        <v>26</v>
      </c>
      <c r="E3319" s="15" t="s">
        <v>24</v>
      </c>
      <c r="F3319" s="15" t="n">
        <v>63</v>
      </c>
      <c r="G3319" s="15" t="s">
        <v>26</v>
      </c>
      <c r="H3319" s="15" t="s">
        <v>24</v>
      </c>
      <c r="I3319" s="15" t="s">
        <v>96</v>
      </c>
      <c r="J3319" s="15" t="s">
        <v>26</v>
      </c>
      <c r="K3319" s="15" t="s">
        <v>26</v>
      </c>
      <c r="L3319" s="15" t="s">
        <v>24</v>
      </c>
      <c r="M3319" s="15" t="s">
        <v>26</v>
      </c>
      <c r="N3319" s="15" t="s">
        <v>26</v>
      </c>
      <c r="O3319" s="15" t="s">
        <v>24</v>
      </c>
      <c r="P3319" s="15" t="s">
        <v>27</v>
      </c>
      <c r="Q3319" s="15" t="s">
        <v>24</v>
      </c>
      <c r="R3319" s="15" t="s">
        <v>21</v>
      </c>
      <c r="S3319" s="18" t="n">
        <v>70.8</v>
      </c>
      <c r="T3319" s="15" t="n">
        <v>4448.8</v>
      </c>
      <c r="U3319" s="15" t="s">
        <v>24</v>
      </c>
      <c r="V3319" s="18" t="n">
        <f aca="false">IF(ISNUMBER(T3319),T3319,0)</f>
        <v>4448.8</v>
      </c>
      <c r="W3319" s="15" t="n">
        <f aca="false">IF(U3319="Yes",1,0)</f>
        <v>0</v>
      </c>
      <c r="X3319" s="15" t="str">
        <f aca="false">IF(F3319&lt;=12,"0-12 months",IF(F3319&lt;=24,"13-24 months",IF(F3319&lt;=48,"25-48 months","49-72 months")))</f>
        <v>49-72 months</v>
      </c>
      <c r="Y3319" s="15" t="str">
        <f aca="false">IF(C3319=1,"Yes","No")</f>
        <v>No</v>
      </c>
      <c r="Z3319" s="15" t="n">
        <f aca="false">COUNTIF(J3319:O3319,"Yes")</f>
        <v>4</v>
      </c>
      <c r="AA3319" s="18" t="n">
        <f aca="false">S3319*W3319</f>
        <v>0</v>
      </c>
      <c r="AB3319" s="15" t="n">
        <f aca="false">(P3319="Month-to-month")+(I3319="Fiber optic")+(R3319="Electronic check")+(F3319&lt;=12)+(M3319="No")+(J3319="No")</f>
        <v>0</v>
      </c>
      <c r="AC3319" s="15" t="str">
        <f aca="false">IF(AB3319&gt;=5,"High",IF(AB3319&gt;=3,"Medium","Low"))</f>
        <v>Low</v>
      </c>
    </row>
    <row r="3320" customFormat="false" ht="15" hidden="false" customHeight="false" outlineLevel="0" collapsed="false">
      <c r="A3320" s="15" t="s">
        <v>3417</v>
      </c>
      <c r="B3320" s="15" t="s">
        <v>98</v>
      </c>
      <c r="C3320" s="15" t="n">
        <v>0</v>
      </c>
      <c r="D3320" s="15" t="s">
        <v>24</v>
      </c>
      <c r="E3320" s="15" t="s">
        <v>24</v>
      </c>
      <c r="F3320" s="15" t="n">
        <v>10</v>
      </c>
      <c r="G3320" s="15" t="s">
        <v>24</v>
      </c>
      <c r="H3320" s="15" t="s">
        <v>95</v>
      </c>
      <c r="I3320" s="15" t="s">
        <v>96</v>
      </c>
      <c r="J3320" s="15" t="s">
        <v>24</v>
      </c>
      <c r="K3320" s="15" t="s">
        <v>24</v>
      </c>
      <c r="L3320" s="15" t="s">
        <v>26</v>
      </c>
      <c r="M3320" s="15" t="s">
        <v>24</v>
      </c>
      <c r="N3320" s="15" t="s">
        <v>24</v>
      </c>
      <c r="O3320" s="15" t="s">
        <v>24</v>
      </c>
      <c r="P3320" s="15" t="s">
        <v>25</v>
      </c>
      <c r="Q3320" s="15" t="s">
        <v>24</v>
      </c>
      <c r="R3320" s="15" t="s">
        <v>17</v>
      </c>
      <c r="S3320" s="18" t="n">
        <v>29.5</v>
      </c>
      <c r="T3320" s="15" t="n">
        <v>255.25</v>
      </c>
      <c r="U3320" s="15" t="s">
        <v>26</v>
      </c>
      <c r="V3320" s="18" t="n">
        <f aca="false">IF(ISNUMBER(T3320),T3320,0)</f>
        <v>255.25</v>
      </c>
      <c r="W3320" s="15" t="n">
        <f aca="false">IF(U3320="Yes",1,0)</f>
        <v>1</v>
      </c>
      <c r="X3320" s="15" t="str">
        <f aca="false">IF(F3320&lt;=12,"0-12 months",IF(F3320&lt;=24,"13-24 months",IF(F3320&lt;=48,"25-48 months","49-72 months")))</f>
        <v>0-12 months</v>
      </c>
      <c r="Y3320" s="15" t="str">
        <f aca="false">IF(C3320=1,"Yes","No")</f>
        <v>No</v>
      </c>
      <c r="Z3320" s="15" t="n">
        <f aca="false">COUNTIF(J3320:O3320,"Yes")</f>
        <v>1</v>
      </c>
      <c r="AA3320" s="18" t="n">
        <f aca="false">S3320*W3320</f>
        <v>29.5</v>
      </c>
      <c r="AB3320" s="15" t="n">
        <f aca="false">(P3320="Month-to-month")+(I3320="Fiber optic")+(R3320="Electronic check")+(F3320&lt;=12)+(M3320="No")+(J3320="No")</f>
        <v>4</v>
      </c>
      <c r="AC3320" s="15" t="str">
        <f aca="false">IF(AB3320&gt;=5,"High",IF(AB3320&gt;=3,"Medium","Low"))</f>
        <v>Medium</v>
      </c>
    </row>
    <row r="3321" customFormat="false" ht="15" hidden="false" customHeight="false" outlineLevel="0" collapsed="false">
      <c r="A3321" s="15" t="s">
        <v>3418</v>
      </c>
      <c r="B3321" s="15" t="s">
        <v>94</v>
      </c>
      <c r="C3321" s="15" t="n">
        <v>0</v>
      </c>
      <c r="D3321" s="15" t="s">
        <v>24</v>
      </c>
      <c r="E3321" s="15" t="s">
        <v>24</v>
      </c>
      <c r="F3321" s="15" t="n">
        <v>2</v>
      </c>
      <c r="G3321" s="15" t="s">
        <v>26</v>
      </c>
      <c r="H3321" s="15" t="s">
        <v>24</v>
      </c>
      <c r="I3321" s="15" t="s">
        <v>96</v>
      </c>
      <c r="J3321" s="15" t="s">
        <v>26</v>
      </c>
      <c r="K3321" s="15" t="s">
        <v>24</v>
      </c>
      <c r="L3321" s="15" t="s">
        <v>24</v>
      </c>
      <c r="M3321" s="15" t="s">
        <v>24</v>
      </c>
      <c r="N3321" s="15" t="s">
        <v>26</v>
      </c>
      <c r="O3321" s="15" t="s">
        <v>26</v>
      </c>
      <c r="P3321" s="15" t="s">
        <v>25</v>
      </c>
      <c r="Q3321" s="15" t="s">
        <v>26</v>
      </c>
      <c r="R3321" s="15" t="s">
        <v>15</v>
      </c>
      <c r="S3321" s="18" t="n">
        <v>70.75</v>
      </c>
      <c r="T3321" s="15" t="n">
        <v>146.9</v>
      </c>
      <c r="U3321" s="15" t="s">
        <v>26</v>
      </c>
      <c r="V3321" s="18" t="n">
        <f aca="false">IF(ISNUMBER(T3321),T3321,0)</f>
        <v>146.9</v>
      </c>
      <c r="W3321" s="15" t="n">
        <f aca="false">IF(U3321="Yes",1,0)</f>
        <v>1</v>
      </c>
      <c r="X3321" s="15" t="str">
        <f aca="false">IF(F3321&lt;=12,"0-12 months",IF(F3321&lt;=24,"13-24 months",IF(F3321&lt;=48,"25-48 months","49-72 months")))</f>
        <v>0-12 months</v>
      </c>
      <c r="Y3321" s="15" t="str">
        <f aca="false">IF(C3321=1,"Yes","No")</f>
        <v>No</v>
      </c>
      <c r="Z3321" s="15" t="n">
        <f aca="false">COUNTIF(J3321:O3321,"Yes")</f>
        <v>3</v>
      </c>
      <c r="AA3321" s="18" t="n">
        <f aca="false">S3321*W3321</f>
        <v>70.75</v>
      </c>
      <c r="AB3321" s="15" t="n">
        <f aca="false">(P3321="Month-to-month")+(I3321="Fiber optic")+(R3321="Electronic check")+(F3321&lt;=12)+(M3321="No")+(J3321="No")</f>
        <v>4</v>
      </c>
      <c r="AC3321" s="15" t="str">
        <f aca="false">IF(AB3321&gt;=5,"High",IF(AB3321&gt;=3,"Medium","Low"))</f>
        <v>Medium</v>
      </c>
    </row>
    <row r="3322" customFormat="false" ht="15" hidden="false" customHeight="false" outlineLevel="0" collapsed="false">
      <c r="A3322" s="15" t="s">
        <v>3419</v>
      </c>
      <c r="B3322" s="15" t="s">
        <v>98</v>
      </c>
      <c r="C3322" s="15" t="n">
        <v>1</v>
      </c>
      <c r="D3322" s="15" t="s">
        <v>26</v>
      </c>
      <c r="E3322" s="15" t="s">
        <v>24</v>
      </c>
      <c r="F3322" s="15" t="n">
        <v>18</v>
      </c>
      <c r="G3322" s="15" t="s">
        <v>26</v>
      </c>
      <c r="H3322" s="15" t="s">
        <v>24</v>
      </c>
      <c r="I3322" s="15" t="s">
        <v>96</v>
      </c>
      <c r="J3322" s="15" t="s">
        <v>26</v>
      </c>
      <c r="K3322" s="15" t="s">
        <v>24</v>
      </c>
      <c r="L3322" s="15" t="s">
        <v>24</v>
      </c>
      <c r="M3322" s="15" t="s">
        <v>24</v>
      </c>
      <c r="N3322" s="15" t="s">
        <v>24</v>
      </c>
      <c r="O3322" s="15" t="s">
        <v>26</v>
      </c>
      <c r="P3322" s="15" t="s">
        <v>25</v>
      </c>
      <c r="Q3322" s="15" t="s">
        <v>26</v>
      </c>
      <c r="R3322" s="15" t="s">
        <v>21</v>
      </c>
      <c r="S3322" s="18" t="n">
        <v>59.1</v>
      </c>
      <c r="T3322" s="15" t="n">
        <v>1011.05</v>
      </c>
      <c r="U3322" s="15" t="s">
        <v>24</v>
      </c>
      <c r="V3322" s="18" t="n">
        <f aca="false">IF(ISNUMBER(T3322),T3322,0)</f>
        <v>1011.05</v>
      </c>
      <c r="W3322" s="15" t="n">
        <f aca="false">IF(U3322="Yes",1,0)</f>
        <v>0</v>
      </c>
      <c r="X3322" s="15" t="str">
        <f aca="false">IF(F3322&lt;=12,"0-12 months",IF(F3322&lt;=24,"13-24 months",IF(F3322&lt;=48,"25-48 months","49-72 months")))</f>
        <v>13-24 months</v>
      </c>
      <c r="Y3322" s="15" t="str">
        <f aca="false">IF(C3322=1,"Yes","No")</f>
        <v>Yes</v>
      </c>
      <c r="Z3322" s="15" t="n">
        <f aca="false">COUNTIF(J3322:O3322,"Yes")</f>
        <v>2</v>
      </c>
      <c r="AA3322" s="18" t="n">
        <f aca="false">S3322*W3322</f>
        <v>0</v>
      </c>
      <c r="AB3322" s="15" t="n">
        <f aca="false">(P3322="Month-to-month")+(I3322="Fiber optic")+(R3322="Electronic check")+(F3322&lt;=12)+(M3322="No")+(J3322="No")</f>
        <v>2</v>
      </c>
      <c r="AC3322" s="15" t="str">
        <f aca="false">IF(AB3322&gt;=5,"High",IF(AB3322&gt;=3,"Medium","Low"))</f>
        <v>Low</v>
      </c>
    </row>
    <row r="3323" customFormat="false" ht="15" hidden="false" customHeight="false" outlineLevel="0" collapsed="false">
      <c r="A3323" s="15" t="s">
        <v>3420</v>
      </c>
      <c r="B3323" s="15" t="s">
        <v>94</v>
      </c>
      <c r="C3323" s="15" t="n">
        <v>0</v>
      </c>
      <c r="D3323" s="15" t="s">
        <v>26</v>
      </c>
      <c r="E3323" s="15" t="s">
        <v>24</v>
      </c>
      <c r="F3323" s="15" t="n">
        <v>64</v>
      </c>
      <c r="G3323" s="15" t="s">
        <v>26</v>
      </c>
      <c r="H3323" s="15" t="s">
        <v>26</v>
      </c>
      <c r="I3323" s="15" t="s">
        <v>24</v>
      </c>
      <c r="J3323" s="15" t="s">
        <v>28</v>
      </c>
      <c r="K3323" s="15" t="s">
        <v>28</v>
      </c>
      <c r="L3323" s="15" t="s">
        <v>28</v>
      </c>
      <c r="M3323" s="15" t="s">
        <v>28</v>
      </c>
      <c r="N3323" s="15" t="s">
        <v>28</v>
      </c>
      <c r="O3323" s="15" t="s">
        <v>28</v>
      </c>
      <c r="P3323" s="15" t="s">
        <v>29</v>
      </c>
      <c r="Q3323" s="15" t="s">
        <v>24</v>
      </c>
      <c r="R3323" s="15" t="s">
        <v>17</v>
      </c>
      <c r="S3323" s="18" t="n">
        <v>25.55</v>
      </c>
      <c r="T3323" s="15" t="n">
        <v>1714.95</v>
      </c>
      <c r="U3323" s="15" t="s">
        <v>24</v>
      </c>
      <c r="V3323" s="18" t="n">
        <f aca="false">IF(ISNUMBER(T3323),T3323,0)</f>
        <v>1714.95</v>
      </c>
      <c r="W3323" s="15" t="n">
        <f aca="false">IF(U3323="Yes",1,0)</f>
        <v>0</v>
      </c>
      <c r="X3323" s="15" t="str">
        <f aca="false">IF(F3323&lt;=12,"0-12 months",IF(F3323&lt;=24,"13-24 months",IF(F3323&lt;=48,"25-48 months","49-72 months")))</f>
        <v>49-72 months</v>
      </c>
      <c r="Y3323" s="15" t="str">
        <f aca="false">IF(C3323=1,"Yes","No")</f>
        <v>No</v>
      </c>
      <c r="Z3323" s="15" t="n">
        <f aca="false">COUNTIF(J3323:O3323,"Yes")</f>
        <v>0</v>
      </c>
      <c r="AA3323" s="18" t="n">
        <f aca="false">S3323*W3323</f>
        <v>0</v>
      </c>
      <c r="AB3323" s="15" t="n">
        <f aca="false">(P3323="Month-to-month")+(I3323="Fiber optic")+(R3323="Electronic check")+(F3323&lt;=12)+(M3323="No")+(J3323="No")</f>
        <v>0</v>
      </c>
      <c r="AC3323" s="15" t="str">
        <f aca="false">IF(AB3323&gt;=5,"High",IF(AB3323&gt;=3,"Medium","Low"))</f>
        <v>Low</v>
      </c>
    </row>
    <row r="3324" customFormat="false" ht="15" hidden="false" customHeight="false" outlineLevel="0" collapsed="false">
      <c r="A3324" s="15" t="s">
        <v>3421</v>
      </c>
      <c r="B3324" s="15" t="s">
        <v>94</v>
      </c>
      <c r="C3324" s="15" t="n">
        <v>1</v>
      </c>
      <c r="D3324" s="15" t="s">
        <v>24</v>
      </c>
      <c r="E3324" s="15" t="s">
        <v>24</v>
      </c>
      <c r="F3324" s="15" t="n">
        <v>9</v>
      </c>
      <c r="G3324" s="15" t="s">
        <v>26</v>
      </c>
      <c r="H3324" s="15" t="s">
        <v>26</v>
      </c>
      <c r="I3324" s="15" t="s">
        <v>102</v>
      </c>
      <c r="J3324" s="15" t="s">
        <v>24</v>
      </c>
      <c r="K3324" s="15" t="s">
        <v>24</v>
      </c>
      <c r="L3324" s="15" t="s">
        <v>24</v>
      </c>
      <c r="M3324" s="15" t="s">
        <v>24</v>
      </c>
      <c r="N3324" s="15" t="s">
        <v>24</v>
      </c>
      <c r="O3324" s="15" t="s">
        <v>26</v>
      </c>
      <c r="P3324" s="15" t="s">
        <v>25</v>
      </c>
      <c r="Q3324" s="15" t="s">
        <v>26</v>
      </c>
      <c r="R3324" s="15" t="s">
        <v>15</v>
      </c>
      <c r="S3324" s="18" t="n">
        <v>84.45</v>
      </c>
      <c r="T3324" s="15" t="n">
        <v>762.5</v>
      </c>
      <c r="U3324" s="15" t="s">
        <v>26</v>
      </c>
      <c r="V3324" s="18" t="n">
        <f aca="false">IF(ISNUMBER(T3324),T3324,0)</f>
        <v>762.5</v>
      </c>
      <c r="W3324" s="15" t="n">
        <f aca="false">IF(U3324="Yes",1,0)</f>
        <v>1</v>
      </c>
      <c r="X3324" s="15" t="str">
        <f aca="false">IF(F3324&lt;=12,"0-12 months",IF(F3324&lt;=24,"13-24 months",IF(F3324&lt;=48,"25-48 months","49-72 months")))</f>
        <v>0-12 months</v>
      </c>
      <c r="Y3324" s="15" t="str">
        <f aca="false">IF(C3324=1,"Yes","No")</f>
        <v>Yes</v>
      </c>
      <c r="Z3324" s="15" t="n">
        <f aca="false">COUNTIF(J3324:O3324,"Yes")</f>
        <v>1</v>
      </c>
      <c r="AA3324" s="18" t="n">
        <f aca="false">S3324*W3324</f>
        <v>84.45</v>
      </c>
      <c r="AB3324" s="15" t="n">
        <f aca="false">(P3324="Month-to-month")+(I3324="Fiber optic")+(R3324="Electronic check")+(F3324&lt;=12)+(M3324="No")+(J3324="No")</f>
        <v>6</v>
      </c>
      <c r="AC3324" s="15" t="str">
        <f aca="false">IF(AB3324&gt;=5,"High",IF(AB3324&gt;=3,"Medium","Low"))</f>
        <v>High</v>
      </c>
    </row>
    <row r="3325" customFormat="false" ht="15" hidden="false" customHeight="false" outlineLevel="0" collapsed="false">
      <c r="A3325" s="15" t="s">
        <v>3422</v>
      </c>
      <c r="B3325" s="15" t="s">
        <v>94</v>
      </c>
      <c r="C3325" s="15" t="n">
        <v>0</v>
      </c>
      <c r="D3325" s="15" t="s">
        <v>24</v>
      </c>
      <c r="E3325" s="15" t="s">
        <v>26</v>
      </c>
      <c r="F3325" s="15" t="n">
        <v>28</v>
      </c>
      <c r="G3325" s="15" t="s">
        <v>26</v>
      </c>
      <c r="H3325" s="15" t="s">
        <v>24</v>
      </c>
      <c r="I3325" s="15" t="s">
        <v>24</v>
      </c>
      <c r="J3325" s="15" t="s">
        <v>28</v>
      </c>
      <c r="K3325" s="15" t="s">
        <v>28</v>
      </c>
      <c r="L3325" s="15" t="s">
        <v>28</v>
      </c>
      <c r="M3325" s="15" t="s">
        <v>28</v>
      </c>
      <c r="N3325" s="15" t="s">
        <v>28</v>
      </c>
      <c r="O3325" s="15" t="s">
        <v>28</v>
      </c>
      <c r="P3325" s="15" t="s">
        <v>25</v>
      </c>
      <c r="Q3325" s="15" t="s">
        <v>24</v>
      </c>
      <c r="R3325" s="15" t="s">
        <v>17</v>
      </c>
      <c r="S3325" s="18" t="n">
        <v>20.25</v>
      </c>
      <c r="T3325" s="15" t="n">
        <v>535.35</v>
      </c>
      <c r="U3325" s="15" t="s">
        <v>24</v>
      </c>
      <c r="V3325" s="18" t="n">
        <f aca="false">IF(ISNUMBER(T3325),T3325,0)</f>
        <v>535.35</v>
      </c>
      <c r="W3325" s="15" t="n">
        <f aca="false">IF(U3325="Yes",1,0)</f>
        <v>0</v>
      </c>
      <c r="X3325" s="15" t="str">
        <f aca="false">IF(F3325&lt;=12,"0-12 months",IF(F3325&lt;=24,"13-24 months",IF(F3325&lt;=48,"25-48 months","49-72 months")))</f>
        <v>25-48 months</v>
      </c>
      <c r="Y3325" s="15" t="str">
        <f aca="false">IF(C3325=1,"Yes","No")</f>
        <v>No</v>
      </c>
      <c r="Z3325" s="15" t="n">
        <f aca="false">COUNTIF(J3325:O3325,"Yes")</f>
        <v>0</v>
      </c>
      <c r="AA3325" s="18" t="n">
        <f aca="false">S3325*W3325</f>
        <v>0</v>
      </c>
      <c r="AB3325" s="15" t="n">
        <f aca="false">(P3325="Month-to-month")+(I3325="Fiber optic")+(R3325="Electronic check")+(F3325&lt;=12)+(M3325="No")+(J3325="No")</f>
        <v>1</v>
      </c>
      <c r="AC3325" s="15" t="str">
        <f aca="false">IF(AB3325&gt;=5,"High",IF(AB3325&gt;=3,"Medium","Low"))</f>
        <v>Low</v>
      </c>
    </row>
    <row r="3326" customFormat="false" ht="15" hidden="false" customHeight="false" outlineLevel="0" collapsed="false">
      <c r="A3326" s="15" t="s">
        <v>3423</v>
      </c>
      <c r="B3326" s="15" t="s">
        <v>94</v>
      </c>
      <c r="C3326" s="15" t="n">
        <v>0</v>
      </c>
      <c r="D3326" s="15" t="s">
        <v>24</v>
      </c>
      <c r="E3326" s="15" t="s">
        <v>24</v>
      </c>
      <c r="F3326" s="15" t="n">
        <v>1</v>
      </c>
      <c r="G3326" s="15" t="s">
        <v>26</v>
      </c>
      <c r="H3326" s="15" t="s">
        <v>24</v>
      </c>
      <c r="I3326" s="15" t="s">
        <v>102</v>
      </c>
      <c r="J3326" s="15" t="s">
        <v>24</v>
      </c>
      <c r="K3326" s="15" t="s">
        <v>24</v>
      </c>
      <c r="L3326" s="15" t="s">
        <v>26</v>
      </c>
      <c r="M3326" s="15" t="s">
        <v>24</v>
      </c>
      <c r="N3326" s="15" t="s">
        <v>24</v>
      </c>
      <c r="O3326" s="15" t="s">
        <v>24</v>
      </c>
      <c r="P3326" s="15" t="s">
        <v>25</v>
      </c>
      <c r="Q3326" s="15" t="s">
        <v>24</v>
      </c>
      <c r="R3326" s="15" t="s">
        <v>15</v>
      </c>
      <c r="S3326" s="18" t="n">
        <v>75.55</v>
      </c>
      <c r="T3326" s="15" t="n">
        <v>75.55</v>
      </c>
      <c r="U3326" s="15" t="s">
        <v>24</v>
      </c>
      <c r="V3326" s="18" t="n">
        <f aca="false">IF(ISNUMBER(T3326),T3326,0)</f>
        <v>75.55</v>
      </c>
      <c r="W3326" s="15" t="n">
        <f aca="false">IF(U3326="Yes",1,0)</f>
        <v>0</v>
      </c>
      <c r="X3326" s="15" t="str">
        <f aca="false">IF(F3326&lt;=12,"0-12 months",IF(F3326&lt;=24,"13-24 months",IF(F3326&lt;=48,"25-48 months","49-72 months")))</f>
        <v>0-12 months</v>
      </c>
      <c r="Y3326" s="15" t="str">
        <f aca="false">IF(C3326=1,"Yes","No")</f>
        <v>No</v>
      </c>
      <c r="Z3326" s="15" t="n">
        <f aca="false">COUNTIF(J3326:O3326,"Yes")</f>
        <v>1</v>
      </c>
      <c r="AA3326" s="18" t="n">
        <f aca="false">S3326*W3326</f>
        <v>0</v>
      </c>
      <c r="AB3326" s="15" t="n">
        <f aca="false">(P3326="Month-to-month")+(I3326="Fiber optic")+(R3326="Electronic check")+(F3326&lt;=12)+(M3326="No")+(J3326="No")</f>
        <v>6</v>
      </c>
      <c r="AC3326" s="15" t="str">
        <f aca="false">IF(AB3326&gt;=5,"High",IF(AB3326&gt;=3,"Medium","Low"))</f>
        <v>High</v>
      </c>
    </row>
    <row r="3327" customFormat="false" ht="15" hidden="false" customHeight="false" outlineLevel="0" collapsed="false">
      <c r="A3327" s="15" t="s">
        <v>3424</v>
      </c>
      <c r="B3327" s="15" t="s">
        <v>98</v>
      </c>
      <c r="C3327" s="15" t="n">
        <v>0</v>
      </c>
      <c r="D3327" s="15" t="s">
        <v>24</v>
      </c>
      <c r="E3327" s="15" t="s">
        <v>24</v>
      </c>
      <c r="F3327" s="15" t="n">
        <v>4</v>
      </c>
      <c r="G3327" s="15" t="s">
        <v>26</v>
      </c>
      <c r="H3327" s="15" t="s">
        <v>26</v>
      </c>
      <c r="I3327" s="15" t="s">
        <v>102</v>
      </c>
      <c r="J3327" s="15" t="s">
        <v>24</v>
      </c>
      <c r="K3327" s="15" t="s">
        <v>24</v>
      </c>
      <c r="L3327" s="15" t="s">
        <v>24</v>
      </c>
      <c r="M3327" s="15" t="s">
        <v>24</v>
      </c>
      <c r="N3327" s="15" t="s">
        <v>24</v>
      </c>
      <c r="O3327" s="15" t="s">
        <v>26</v>
      </c>
      <c r="P3327" s="15" t="s">
        <v>25</v>
      </c>
      <c r="Q3327" s="15" t="s">
        <v>26</v>
      </c>
      <c r="R3327" s="15" t="s">
        <v>15</v>
      </c>
      <c r="S3327" s="18" t="n">
        <v>85.65</v>
      </c>
      <c r="T3327" s="15" t="n">
        <v>338.9</v>
      </c>
      <c r="U3327" s="15" t="s">
        <v>26</v>
      </c>
      <c r="V3327" s="18" t="n">
        <f aca="false">IF(ISNUMBER(T3327),T3327,0)</f>
        <v>338.9</v>
      </c>
      <c r="W3327" s="15" t="n">
        <f aca="false">IF(U3327="Yes",1,0)</f>
        <v>1</v>
      </c>
      <c r="X3327" s="15" t="str">
        <f aca="false">IF(F3327&lt;=12,"0-12 months",IF(F3327&lt;=24,"13-24 months",IF(F3327&lt;=48,"25-48 months","49-72 months")))</f>
        <v>0-12 months</v>
      </c>
      <c r="Y3327" s="15" t="str">
        <f aca="false">IF(C3327=1,"Yes","No")</f>
        <v>No</v>
      </c>
      <c r="Z3327" s="15" t="n">
        <f aca="false">COUNTIF(J3327:O3327,"Yes")</f>
        <v>1</v>
      </c>
      <c r="AA3327" s="18" t="n">
        <f aca="false">S3327*W3327</f>
        <v>85.65</v>
      </c>
      <c r="AB3327" s="15" t="n">
        <f aca="false">(P3327="Month-to-month")+(I3327="Fiber optic")+(R3327="Electronic check")+(F3327&lt;=12)+(M3327="No")+(J3327="No")</f>
        <v>6</v>
      </c>
      <c r="AC3327" s="15" t="str">
        <f aca="false">IF(AB3327&gt;=5,"High",IF(AB3327&gt;=3,"Medium","Low"))</f>
        <v>High</v>
      </c>
    </row>
    <row r="3328" customFormat="false" ht="15" hidden="false" customHeight="false" outlineLevel="0" collapsed="false">
      <c r="A3328" s="15" t="s">
        <v>3425</v>
      </c>
      <c r="B3328" s="15" t="s">
        <v>98</v>
      </c>
      <c r="C3328" s="15" t="n">
        <v>1</v>
      </c>
      <c r="D3328" s="15" t="s">
        <v>24</v>
      </c>
      <c r="E3328" s="15" t="s">
        <v>24</v>
      </c>
      <c r="F3328" s="15" t="n">
        <v>38</v>
      </c>
      <c r="G3328" s="15" t="s">
        <v>26</v>
      </c>
      <c r="H3328" s="15" t="s">
        <v>24</v>
      </c>
      <c r="I3328" s="15" t="s">
        <v>96</v>
      </c>
      <c r="J3328" s="15" t="s">
        <v>24</v>
      </c>
      <c r="K3328" s="15" t="s">
        <v>26</v>
      </c>
      <c r="L3328" s="15" t="s">
        <v>26</v>
      </c>
      <c r="M3328" s="15" t="s">
        <v>26</v>
      </c>
      <c r="N3328" s="15" t="s">
        <v>26</v>
      </c>
      <c r="O3328" s="15" t="s">
        <v>24</v>
      </c>
      <c r="P3328" s="15" t="s">
        <v>27</v>
      </c>
      <c r="Q3328" s="15" t="s">
        <v>26</v>
      </c>
      <c r="R3328" s="15" t="s">
        <v>21</v>
      </c>
      <c r="S3328" s="18" t="n">
        <v>70.15</v>
      </c>
      <c r="T3328" s="15" t="n">
        <v>2497.35</v>
      </c>
      <c r="U3328" s="15" t="s">
        <v>26</v>
      </c>
      <c r="V3328" s="18" t="n">
        <f aca="false">IF(ISNUMBER(T3328),T3328,0)</f>
        <v>2497.35</v>
      </c>
      <c r="W3328" s="15" t="n">
        <f aca="false">IF(U3328="Yes",1,0)</f>
        <v>1</v>
      </c>
      <c r="X3328" s="15" t="str">
        <f aca="false">IF(F3328&lt;=12,"0-12 months",IF(F3328&lt;=24,"13-24 months",IF(F3328&lt;=48,"25-48 months","49-72 months")))</f>
        <v>25-48 months</v>
      </c>
      <c r="Y3328" s="15" t="str">
        <f aca="false">IF(C3328=1,"Yes","No")</f>
        <v>Yes</v>
      </c>
      <c r="Z3328" s="15" t="n">
        <f aca="false">COUNTIF(J3328:O3328,"Yes")</f>
        <v>4</v>
      </c>
      <c r="AA3328" s="18" t="n">
        <f aca="false">S3328*W3328</f>
        <v>70.15</v>
      </c>
      <c r="AB3328" s="15" t="n">
        <f aca="false">(P3328="Month-to-month")+(I3328="Fiber optic")+(R3328="Electronic check")+(F3328&lt;=12)+(M3328="No")+(J3328="No")</f>
        <v>1</v>
      </c>
      <c r="AC3328" s="15" t="str">
        <f aca="false">IF(AB3328&gt;=5,"High",IF(AB3328&gt;=3,"Medium","Low"))</f>
        <v>Low</v>
      </c>
    </row>
    <row r="3329" customFormat="false" ht="15" hidden="false" customHeight="false" outlineLevel="0" collapsed="false">
      <c r="A3329" s="15" t="s">
        <v>3426</v>
      </c>
      <c r="B3329" s="15" t="s">
        <v>98</v>
      </c>
      <c r="C3329" s="15" t="n">
        <v>0</v>
      </c>
      <c r="D3329" s="15" t="s">
        <v>26</v>
      </c>
      <c r="E3329" s="15" t="s">
        <v>24</v>
      </c>
      <c r="F3329" s="15" t="n">
        <v>66</v>
      </c>
      <c r="G3329" s="15" t="s">
        <v>26</v>
      </c>
      <c r="H3329" s="15" t="s">
        <v>26</v>
      </c>
      <c r="I3329" s="15" t="s">
        <v>102</v>
      </c>
      <c r="J3329" s="15" t="s">
        <v>24</v>
      </c>
      <c r="K3329" s="15" t="s">
        <v>26</v>
      </c>
      <c r="L3329" s="15" t="s">
        <v>26</v>
      </c>
      <c r="M3329" s="15" t="s">
        <v>24</v>
      </c>
      <c r="N3329" s="15" t="s">
        <v>24</v>
      </c>
      <c r="O3329" s="15" t="s">
        <v>26</v>
      </c>
      <c r="P3329" s="15" t="s">
        <v>27</v>
      </c>
      <c r="Q3329" s="15" t="s">
        <v>24</v>
      </c>
      <c r="R3329" s="15" t="s">
        <v>15</v>
      </c>
      <c r="S3329" s="18" t="n">
        <v>95.3</v>
      </c>
      <c r="T3329" s="15" t="n">
        <v>6273.4</v>
      </c>
      <c r="U3329" s="15" t="s">
        <v>24</v>
      </c>
      <c r="V3329" s="18" t="n">
        <f aca="false">IF(ISNUMBER(T3329),T3329,0)</f>
        <v>6273.4</v>
      </c>
      <c r="W3329" s="15" t="n">
        <f aca="false">IF(U3329="Yes",1,0)</f>
        <v>0</v>
      </c>
      <c r="X3329" s="15" t="str">
        <f aca="false">IF(F3329&lt;=12,"0-12 months",IF(F3329&lt;=24,"13-24 months",IF(F3329&lt;=48,"25-48 months","49-72 months")))</f>
        <v>49-72 months</v>
      </c>
      <c r="Y3329" s="15" t="str">
        <f aca="false">IF(C3329=1,"Yes","No")</f>
        <v>No</v>
      </c>
      <c r="Z3329" s="15" t="n">
        <f aca="false">COUNTIF(J3329:O3329,"Yes")</f>
        <v>3</v>
      </c>
      <c r="AA3329" s="18" t="n">
        <f aca="false">S3329*W3329</f>
        <v>0</v>
      </c>
      <c r="AB3329" s="15" t="n">
        <f aca="false">(P3329="Month-to-month")+(I3329="Fiber optic")+(R3329="Electronic check")+(F3329&lt;=12)+(M3329="No")+(J3329="No")</f>
        <v>4</v>
      </c>
      <c r="AC3329" s="15" t="str">
        <f aca="false">IF(AB3329&gt;=5,"High",IF(AB3329&gt;=3,"Medium","Low"))</f>
        <v>Medium</v>
      </c>
    </row>
    <row r="3330" customFormat="false" ht="15" hidden="false" customHeight="false" outlineLevel="0" collapsed="false">
      <c r="A3330" s="15" t="s">
        <v>3427</v>
      </c>
      <c r="B3330" s="15" t="s">
        <v>94</v>
      </c>
      <c r="C3330" s="15" t="n">
        <v>0</v>
      </c>
      <c r="D3330" s="15" t="s">
        <v>24</v>
      </c>
      <c r="E3330" s="15" t="s">
        <v>24</v>
      </c>
      <c r="F3330" s="15" t="n">
        <v>1</v>
      </c>
      <c r="G3330" s="15" t="s">
        <v>26</v>
      </c>
      <c r="H3330" s="15" t="s">
        <v>24</v>
      </c>
      <c r="I3330" s="15" t="s">
        <v>102</v>
      </c>
      <c r="J3330" s="15" t="s">
        <v>24</v>
      </c>
      <c r="K3330" s="15" t="s">
        <v>24</v>
      </c>
      <c r="L3330" s="15" t="s">
        <v>24</v>
      </c>
      <c r="M3330" s="15" t="s">
        <v>24</v>
      </c>
      <c r="N3330" s="15" t="s">
        <v>24</v>
      </c>
      <c r="O3330" s="15" t="s">
        <v>24</v>
      </c>
      <c r="P3330" s="15" t="s">
        <v>25</v>
      </c>
      <c r="Q3330" s="15" t="s">
        <v>26</v>
      </c>
      <c r="R3330" s="15" t="s">
        <v>15</v>
      </c>
      <c r="S3330" s="18" t="n">
        <v>70.25</v>
      </c>
      <c r="T3330" s="15" t="n">
        <v>70.25</v>
      </c>
      <c r="U3330" s="15" t="s">
        <v>24</v>
      </c>
      <c r="V3330" s="18" t="n">
        <f aca="false">IF(ISNUMBER(T3330),T3330,0)</f>
        <v>70.25</v>
      </c>
      <c r="W3330" s="15" t="n">
        <f aca="false">IF(U3330="Yes",1,0)</f>
        <v>0</v>
      </c>
      <c r="X3330" s="15" t="str">
        <f aca="false">IF(F3330&lt;=12,"0-12 months",IF(F3330&lt;=24,"13-24 months",IF(F3330&lt;=48,"25-48 months","49-72 months")))</f>
        <v>0-12 months</v>
      </c>
      <c r="Y3330" s="15" t="str">
        <f aca="false">IF(C3330=1,"Yes","No")</f>
        <v>No</v>
      </c>
      <c r="Z3330" s="15" t="n">
        <f aca="false">COUNTIF(J3330:O3330,"Yes")</f>
        <v>0</v>
      </c>
      <c r="AA3330" s="18" t="n">
        <f aca="false">S3330*W3330</f>
        <v>0</v>
      </c>
      <c r="AB3330" s="15" t="n">
        <f aca="false">(P3330="Month-to-month")+(I3330="Fiber optic")+(R3330="Electronic check")+(F3330&lt;=12)+(M3330="No")+(J3330="No")</f>
        <v>6</v>
      </c>
      <c r="AC3330" s="15" t="str">
        <f aca="false">IF(AB3330&gt;=5,"High",IF(AB3330&gt;=3,"Medium","Low"))</f>
        <v>High</v>
      </c>
    </row>
    <row r="3331" customFormat="false" ht="15" hidden="false" customHeight="false" outlineLevel="0" collapsed="false">
      <c r="A3331" s="15" t="s">
        <v>3428</v>
      </c>
      <c r="B3331" s="15" t="s">
        <v>94</v>
      </c>
      <c r="C3331" s="15" t="n">
        <v>0</v>
      </c>
      <c r="D3331" s="15" t="s">
        <v>26</v>
      </c>
      <c r="E3331" s="15" t="s">
        <v>24</v>
      </c>
      <c r="F3331" s="15" t="n">
        <v>18</v>
      </c>
      <c r="G3331" s="15" t="s">
        <v>26</v>
      </c>
      <c r="H3331" s="15" t="s">
        <v>24</v>
      </c>
      <c r="I3331" s="15" t="s">
        <v>96</v>
      </c>
      <c r="J3331" s="15" t="s">
        <v>24</v>
      </c>
      <c r="K3331" s="15" t="s">
        <v>24</v>
      </c>
      <c r="L3331" s="15" t="s">
        <v>24</v>
      </c>
      <c r="M3331" s="15" t="s">
        <v>26</v>
      </c>
      <c r="N3331" s="15" t="s">
        <v>24</v>
      </c>
      <c r="O3331" s="15" t="s">
        <v>24</v>
      </c>
      <c r="P3331" s="15" t="s">
        <v>25</v>
      </c>
      <c r="Q3331" s="15" t="s">
        <v>26</v>
      </c>
      <c r="R3331" s="15" t="s">
        <v>17</v>
      </c>
      <c r="S3331" s="18" t="n">
        <v>50.3</v>
      </c>
      <c r="T3331" s="15" t="n">
        <v>908.75</v>
      </c>
      <c r="U3331" s="15" t="s">
        <v>24</v>
      </c>
      <c r="V3331" s="18" t="n">
        <f aca="false">IF(ISNUMBER(T3331),T3331,0)</f>
        <v>908.75</v>
      </c>
      <c r="W3331" s="15" t="n">
        <f aca="false">IF(U3331="Yes",1,0)</f>
        <v>0</v>
      </c>
      <c r="X3331" s="15" t="str">
        <f aca="false">IF(F3331&lt;=12,"0-12 months",IF(F3331&lt;=24,"13-24 months",IF(F3331&lt;=48,"25-48 months","49-72 months")))</f>
        <v>13-24 months</v>
      </c>
      <c r="Y3331" s="15" t="str">
        <f aca="false">IF(C3331=1,"Yes","No")</f>
        <v>No</v>
      </c>
      <c r="Z3331" s="15" t="n">
        <f aca="false">COUNTIF(J3331:O3331,"Yes")</f>
        <v>1</v>
      </c>
      <c r="AA3331" s="18" t="n">
        <f aca="false">S3331*W3331</f>
        <v>0</v>
      </c>
      <c r="AB3331" s="15" t="n">
        <f aca="false">(P3331="Month-to-month")+(I3331="Fiber optic")+(R3331="Electronic check")+(F3331&lt;=12)+(M3331="No")+(J3331="No")</f>
        <v>2</v>
      </c>
      <c r="AC3331" s="15" t="str">
        <f aca="false">IF(AB3331&gt;=5,"High",IF(AB3331&gt;=3,"Medium","Low"))</f>
        <v>Low</v>
      </c>
    </row>
    <row r="3332" customFormat="false" ht="15" hidden="false" customHeight="false" outlineLevel="0" collapsed="false">
      <c r="A3332" s="15" t="s">
        <v>3429</v>
      </c>
      <c r="B3332" s="15" t="s">
        <v>98</v>
      </c>
      <c r="C3332" s="15" t="n">
        <v>1</v>
      </c>
      <c r="D3332" s="15" t="s">
        <v>24</v>
      </c>
      <c r="E3332" s="15" t="s">
        <v>24</v>
      </c>
      <c r="F3332" s="15" t="n">
        <v>51</v>
      </c>
      <c r="G3332" s="15" t="s">
        <v>26</v>
      </c>
      <c r="H3332" s="15" t="s">
        <v>26</v>
      </c>
      <c r="I3332" s="15" t="s">
        <v>102</v>
      </c>
      <c r="J3332" s="15" t="s">
        <v>24</v>
      </c>
      <c r="K3332" s="15" t="s">
        <v>24</v>
      </c>
      <c r="L3332" s="15" t="s">
        <v>26</v>
      </c>
      <c r="M3332" s="15" t="s">
        <v>24</v>
      </c>
      <c r="N3332" s="15" t="s">
        <v>26</v>
      </c>
      <c r="O3332" s="15" t="s">
        <v>26</v>
      </c>
      <c r="P3332" s="15" t="s">
        <v>25</v>
      </c>
      <c r="Q3332" s="15" t="s">
        <v>26</v>
      </c>
      <c r="R3332" s="15" t="s">
        <v>15</v>
      </c>
      <c r="S3332" s="18" t="n">
        <v>97.8</v>
      </c>
      <c r="T3332" s="15" t="n">
        <v>4913.3</v>
      </c>
      <c r="U3332" s="15" t="s">
        <v>26</v>
      </c>
      <c r="V3332" s="18" t="n">
        <f aca="false">IF(ISNUMBER(T3332),T3332,0)</f>
        <v>4913.3</v>
      </c>
      <c r="W3332" s="15" t="n">
        <f aca="false">IF(U3332="Yes",1,0)</f>
        <v>1</v>
      </c>
      <c r="X3332" s="15" t="str">
        <f aca="false">IF(F3332&lt;=12,"0-12 months",IF(F3332&lt;=24,"13-24 months",IF(F3332&lt;=48,"25-48 months","49-72 months")))</f>
        <v>49-72 months</v>
      </c>
      <c r="Y3332" s="15" t="str">
        <f aca="false">IF(C3332=1,"Yes","No")</f>
        <v>Yes</v>
      </c>
      <c r="Z3332" s="15" t="n">
        <f aca="false">COUNTIF(J3332:O3332,"Yes")</f>
        <v>3</v>
      </c>
      <c r="AA3332" s="18" t="n">
        <f aca="false">S3332*W3332</f>
        <v>97.8</v>
      </c>
      <c r="AB3332" s="15" t="n">
        <f aca="false">(P3332="Month-to-month")+(I3332="Fiber optic")+(R3332="Electronic check")+(F3332&lt;=12)+(M3332="No")+(J3332="No")</f>
        <v>5</v>
      </c>
      <c r="AC3332" s="15" t="str">
        <f aca="false">IF(AB3332&gt;=5,"High",IF(AB3332&gt;=3,"Medium","Low"))</f>
        <v>High</v>
      </c>
    </row>
    <row r="3333" customFormat="false" ht="15" hidden="false" customHeight="false" outlineLevel="0" collapsed="false">
      <c r="A3333" s="15" t="s">
        <v>3430</v>
      </c>
      <c r="B3333" s="15" t="s">
        <v>98</v>
      </c>
      <c r="C3333" s="15" t="n">
        <v>0</v>
      </c>
      <c r="D3333" s="15" t="s">
        <v>26</v>
      </c>
      <c r="E3333" s="15" t="s">
        <v>26</v>
      </c>
      <c r="F3333" s="15" t="n">
        <v>0</v>
      </c>
      <c r="G3333" s="15" t="s">
        <v>26</v>
      </c>
      <c r="H3333" s="15" t="s">
        <v>24</v>
      </c>
      <c r="I3333" s="15" t="s">
        <v>24</v>
      </c>
      <c r="J3333" s="15" t="s">
        <v>28</v>
      </c>
      <c r="K3333" s="15" t="s">
        <v>28</v>
      </c>
      <c r="L3333" s="15" t="s">
        <v>28</v>
      </c>
      <c r="M3333" s="15" t="s">
        <v>28</v>
      </c>
      <c r="N3333" s="15" t="s">
        <v>28</v>
      </c>
      <c r="O3333" s="15" t="s">
        <v>28</v>
      </c>
      <c r="P3333" s="15" t="s">
        <v>29</v>
      </c>
      <c r="Q3333" s="15" t="s">
        <v>24</v>
      </c>
      <c r="R3333" s="15" t="s">
        <v>17</v>
      </c>
      <c r="S3333" s="18" t="n">
        <v>19.85</v>
      </c>
      <c r="T3333" s="15" t="s">
        <v>587</v>
      </c>
      <c r="U3333" s="15" t="s">
        <v>24</v>
      </c>
      <c r="V3333" s="18" t="n">
        <f aca="false">IF(ISNUMBER(T3333),T3333,0)</f>
        <v>0</v>
      </c>
      <c r="W3333" s="15" t="n">
        <f aca="false">IF(U3333="Yes",1,0)</f>
        <v>0</v>
      </c>
      <c r="X3333" s="15" t="str">
        <f aca="false">IF(F3333&lt;=12,"0-12 months",IF(F3333&lt;=24,"13-24 months",IF(F3333&lt;=48,"25-48 months","49-72 months")))</f>
        <v>0-12 months</v>
      </c>
      <c r="Y3333" s="15" t="str">
        <f aca="false">IF(C3333=1,"Yes","No")</f>
        <v>No</v>
      </c>
      <c r="Z3333" s="15" t="n">
        <f aca="false">COUNTIF(J3333:O3333,"Yes")</f>
        <v>0</v>
      </c>
      <c r="AA3333" s="18" t="n">
        <f aca="false">S3333*W3333</f>
        <v>0</v>
      </c>
      <c r="AB3333" s="15" t="n">
        <f aca="false">(P3333="Month-to-month")+(I3333="Fiber optic")+(R3333="Electronic check")+(F3333&lt;=12)+(M3333="No")+(J3333="No")</f>
        <v>1</v>
      </c>
      <c r="AC3333" s="15" t="str">
        <f aca="false">IF(AB3333&gt;=5,"High",IF(AB3333&gt;=3,"Medium","Low"))</f>
        <v>Low</v>
      </c>
    </row>
    <row r="3334" customFormat="false" ht="15" hidden="false" customHeight="false" outlineLevel="0" collapsed="false">
      <c r="A3334" s="15" t="s">
        <v>3431</v>
      </c>
      <c r="B3334" s="15" t="s">
        <v>98</v>
      </c>
      <c r="C3334" s="15" t="n">
        <v>0</v>
      </c>
      <c r="D3334" s="15" t="s">
        <v>24</v>
      </c>
      <c r="E3334" s="15" t="s">
        <v>24</v>
      </c>
      <c r="F3334" s="15" t="n">
        <v>1</v>
      </c>
      <c r="G3334" s="15" t="s">
        <v>26</v>
      </c>
      <c r="H3334" s="15" t="s">
        <v>24</v>
      </c>
      <c r="I3334" s="15" t="s">
        <v>96</v>
      </c>
      <c r="J3334" s="15" t="s">
        <v>24</v>
      </c>
      <c r="K3334" s="15" t="s">
        <v>24</v>
      </c>
      <c r="L3334" s="15" t="s">
        <v>24</v>
      </c>
      <c r="M3334" s="15" t="s">
        <v>24</v>
      </c>
      <c r="N3334" s="15" t="s">
        <v>24</v>
      </c>
      <c r="O3334" s="15" t="s">
        <v>24</v>
      </c>
      <c r="P3334" s="15" t="s">
        <v>25</v>
      </c>
      <c r="Q3334" s="15" t="s">
        <v>24</v>
      </c>
      <c r="R3334" s="15" t="s">
        <v>17</v>
      </c>
      <c r="S3334" s="18" t="n">
        <v>46.3</v>
      </c>
      <c r="T3334" s="15" t="n">
        <v>46.3</v>
      </c>
      <c r="U3334" s="15" t="s">
        <v>26</v>
      </c>
      <c r="V3334" s="18" t="n">
        <f aca="false">IF(ISNUMBER(T3334),T3334,0)</f>
        <v>46.3</v>
      </c>
      <c r="W3334" s="15" t="n">
        <f aca="false">IF(U3334="Yes",1,0)</f>
        <v>1</v>
      </c>
      <c r="X3334" s="15" t="str">
        <f aca="false">IF(F3334&lt;=12,"0-12 months",IF(F3334&lt;=24,"13-24 months",IF(F3334&lt;=48,"25-48 months","49-72 months")))</f>
        <v>0-12 months</v>
      </c>
      <c r="Y3334" s="15" t="str">
        <f aca="false">IF(C3334=1,"Yes","No")</f>
        <v>No</v>
      </c>
      <c r="Z3334" s="15" t="n">
        <f aca="false">COUNTIF(J3334:O3334,"Yes")</f>
        <v>0</v>
      </c>
      <c r="AA3334" s="18" t="n">
        <f aca="false">S3334*W3334</f>
        <v>46.3</v>
      </c>
      <c r="AB3334" s="15" t="n">
        <f aca="false">(P3334="Month-to-month")+(I3334="Fiber optic")+(R3334="Electronic check")+(F3334&lt;=12)+(M3334="No")+(J3334="No")</f>
        <v>4</v>
      </c>
      <c r="AC3334" s="15" t="str">
        <f aca="false">IF(AB3334&gt;=5,"High",IF(AB3334&gt;=3,"Medium","Low"))</f>
        <v>Medium</v>
      </c>
    </row>
    <row r="3335" customFormat="false" ht="15" hidden="false" customHeight="false" outlineLevel="0" collapsed="false">
      <c r="A3335" s="15" t="s">
        <v>3432</v>
      </c>
      <c r="B3335" s="15" t="s">
        <v>98</v>
      </c>
      <c r="C3335" s="15" t="n">
        <v>0</v>
      </c>
      <c r="D3335" s="15" t="s">
        <v>24</v>
      </c>
      <c r="E3335" s="15" t="s">
        <v>26</v>
      </c>
      <c r="F3335" s="15" t="n">
        <v>12</v>
      </c>
      <c r="G3335" s="15" t="s">
        <v>26</v>
      </c>
      <c r="H3335" s="15" t="s">
        <v>24</v>
      </c>
      <c r="I3335" s="15" t="s">
        <v>24</v>
      </c>
      <c r="J3335" s="15" t="s">
        <v>28</v>
      </c>
      <c r="K3335" s="15" t="s">
        <v>28</v>
      </c>
      <c r="L3335" s="15" t="s">
        <v>28</v>
      </c>
      <c r="M3335" s="15" t="s">
        <v>28</v>
      </c>
      <c r="N3335" s="15" t="s">
        <v>28</v>
      </c>
      <c r="O3335" s="15" t="s">
        <v>28</v>
      </c>
      <c r="P3335" s="15" t="s">
        <v>29</v>
      </c>
      <c r="Q3335" s="15" t="s">
        <v>24</v>
      </c>
      <c r="R3335" s="15" t="s">
        <v>19</v>
      </c>
      <c r="S3335" s="18" t="n">
        <v>19.35</v>
      </c>
      <c r="T3335" s="15" t="n">
        <v>212.3</v>
      </c>
      <c r="U3335" s="15" t="s">
        <v>24</v>
      </c>
      <c r="V3335" s="18" t="n">
        <f aca="false">IF(ISNUMBER(T3335),T3335,0)</f>
        <v>212.3</v>
      </c>
      <c r="W3335" s="15" t="n">
        <f aca="false">IF(U3335="Yes",1,0)</f>
        <v>0</v>
      </c>
      <c r="X3335" s="15" t="str">
        <f aca="false">IF(F3335&lt;=12,"0-12 months",IF(F3335&lt;=24,"13-24 months",IF(F3335&lt;=48,"25-48 months","49-72 months")))</f>
        <v>0-12 months</v>
      </c>
      <c r="Y3335" s="15" t="str">
        <f aca="false">IF(C3335=1,"Yes","No")</f>
        <v>No</v>
      </c>
      <c r="Z3335" s="15" t="n">
        <f aca="false">COUNTIF(J3335:O3335,"Yes")</f>
        <v>0</v>
      </c>
      <c r="AA3335" s="18" t="n">
        <f aca="false">S3335*W3335</f>
        <v>0</v>
      </c>
      <c r="AB3335" s="15" t="n">
        <f aca="false">(P3335="Month-to-month")+(I3335="Fiber optic")+(R3335="Electronic check")+(F3335&lt;=12)+(M3335="No")+(J3335="No")</f>
        <v>1</v>
      </c>
      <c r="AC3335" s="15" t="str">
        <f aca="false">IF(AB3335&gt;=5,"High",IF(AB3335&gt;=3,"Medium","Low"))</f>
        <v>Low</v>
      </c>
    </row>
    <row r="3336" customFormat="false" ht="15" hidden="false" customHeight="false" outlineLevel="0" collapsed="false">
      <c r="A3336" s="15" t="s">
        <v>3433</v>
      </c>
      <c r="B3336" s="15" t="s">
        <v>94</v>
      </c>
      <c r="C3336" s="15" t="n">
        <v>0</v>
      </c>
      <c r="D3336" s="15" t="s">
        <v>24</v>
      </c>
      <c r="E3336" s="15" t="s">
        <v>24</v>
      </c>
      <c r="F3336" s="15" t="n">
        <v>41</v>
      </c>
      <c r="G3336" s="15" t="s">
        <v>26</v>
      </c>
      <c r="H3336" s="15" t="s">
        <v>26</v>
      </c>
      <c r="I3336" s="15" t="s">
        <v>102</v>
      </c>
      <c r="J3336" s="15" t="s">
        <v>24</v>
      </c>
      <c r="K3336" s="15" t="s">
        <v>26</v>
      </c>
      <c r="L3336" s="15" t="s">
        <v>26</v>
      </c>
      <c r="M3336" s="15" t="s">
        <v>24</v>
      </c>
      <c r="N3336" s="15" t="s">
        <v>26</v>
      </c>
      <c r="O3336" s="15" t="s">
        <v>26</v>
      </c>
      <c r="P3336" s="15" t="s">
        <v>25</v>
      </c>
      <c r="Q3336" s="15" t="s">
        <v>26</v>
      </c>
      <c r="R3336" s="15" t="s">
        <v>15</v>
      </c>
      <c r="S3336" s="18" t="n">
        <v>106.3</v>
      </c>
      <c r="T3336" s="15" t="n">
        <v>4443.45</v>
      </c>
      <c r="U3336" s="15" t="s">
        <v>26</v>
      </c>
      <c r="V3336" s="18" t="n">
        <f aca="false">IF(ISNUMBER(T3336),T3336,0)</f>
        <v>4443.45</v>
      </c>
      <c r="W3336" s="15" t="n">
        <f aca="false">IF(U3336="Yes",1,0)</f>
        <v>1</v>
      </c>
      <c r="X3336" s="15" t="str">
        <f aca="false">IF(F3336&lt;=12,"0-12 months",IF(F3336&lt;=24,"13-24 months",IF(F3336&lt;=48,"25-48 months","49-72 months")))</f>
        <v>25-48 months</v>
      </c>
      <c r="Y3336" s="15" t="str">
        <f aca="false">IF(C3336=1,"Yes","No")</f>
        <v>No</v>
      </c>
      <c r="Z3336" s="15" t="n">
        <f aca="false">COUNTIF(J3336:O3336,"Yes")</f>
        <v>4</v>
      </c>
      <c r="AA3336" s="18" t="n">
        <f aca="false">S3336*W3336</f>
        <v>106.3</v>
      </c>
      <c r="AB3336" s="15" t="n">
        <f aca="false">(P3336="Month-to-month")+(I3336="Fiber optic")+(R3336="Electronic check")+(F3336&lt;=12)+(M3336="No")+(J3336="No")</f>
        <v>5</v>
      </c>
      <c r="AC3336" s="15" t="str">
        <f aca="false">IF(AB3336&gt;=5,"High",IF(AB3336&gt;=3,"Medium","Low"))</f>
        <v>High</v>
      </c>
    </row>
    <row r="3337" customFormat="false" ht="15" hidden="false" customHeight="false" outlineLevel="0" collapsed="false">
      <c r="A3337" s="15" t="s">
        <v>3434</v>
      </c>
      <c r="B3337" s="15" t="s">
        <v>98</v>
      </c>
      <c r="C3337" s="15" t="n">
        <v>0</v>
      </c>
      <c r="D3337" s="15" t="s">
        <v>24</v>
      </c>
      <c r="E3337" s="15" t="s">
        <v>24</v>
      </c>
      <c r="F3337" s="15" t="n">
        <v>12</v>
      </c>
      <c r="G3337" s="15" t="s">
        <v>26</v>
      </c>
      <c r="H3337" s="15" t="s">
        <v>26</v>
      </c>
      <c r="I3337" s="15" t="s">
        <v>24</v>
      </c>
      <c r="J3337" s="15" t="s">
        <v>28</v>
      </c>
      <c r="K3337" s="15" t="s">
        <v>28</v>
      </c>
      <c r="L3337" s="15" t="s">
        <v>28</v>
      </c>
      <c r="M3337" s="15" t="s">
        <v>28</v>
      </c>
      <c r="N3337" s="15" t="s">
        <v>28</v>
      </c>
      <c r="O3337" s="15" t="s">
        <v>28</v>
      </c>
      <c r="P3337" s="15" t="s">
        <v>25</v>
      </c>
      <c r="Q3337" s="15" t="s">
        <v>24</v>
      </c>
      <c r="R3337" s="15" t="s">
        <v>15</v>
      </c>
      <c r="S3337" s="18" t="n">
        <v>25</v>
      </c>
      <c r="T3337" s="15" t="n">
        <v>316.2</v>
      </c>
      <c r="U3337" s="15" t="s">
        <v>24</v>
      </c>
      <c r="V3337" s="18" t="n">
        <f aca="false">IF(ISNUMBER(T3337),T3337,0)</f>
        <v>316.2</v>
      </c>
      <c r="W3337" s="15" t="n">
        <f aca="false">IF(U3337="Yes",1,0)</f>
        <v>0</v>
      </c>
      <c r="X3337" s="15" t="str">
        <f aca="false">IF(F3337&lt;=12,"0-12 months",IF(F3337&lt;=24,"13-24 months",IF(F3337&lt;=48,"25-48 months","49-72 months")))</f>
        <v>0-12 months</v>
      </c>
      <c r="Y3337" s="15" t="str">
        <f aca="false">IF(C3337=1,"Yes","No")</f>
        <v>No</v>
      </c>
      <c r="Z3337" s="15" t="n">
        <f aca="false">COUNTIF(J3337:O3337,"Yes")</f>
        <v>0</v>
      </c>
      <c r="AA3337" s="18" t="n">
        <f aca="false">S3337*W3337</f>
        <v>0</v>
      </c>
      <c r="AB3337" s="15" t="n">
        <f aca="false">(P3337="Month-to-month")+(I3337="Fiber optic")+(R3337="Electronic check")+(F3337&lt;=12)+(M3337="No")+(J3337="No")</f>
        <v>3</v>
      </c>
      <c r="AC3337" s="15" t="str">
        <f aca="false">IF(AB3337&gt;=5,"High",IF(AB3337&gt;=3,"Medium","Low"))</f>
        <v>Medium</v>
      </c>
    </row>
    <row r="3338" customFormat="false" ht="15" hidden="false" customHeight="false" outlineLevel="0" collapsed="false">
      <c r="A3338" s="15" t="s">
        <v>3435</v>
      </c>
      <c r="B3338" s="15" t="s">
        <v>94</v>
      </c>
      <c r="C3338" s="15" t="n">
        <v>0</v>
      </c>
      <c r="D3338" s="15" t="s">
        <v>26</v>
      </c>
      <c r="E3338" s="15" t="s">
        <v>26</v>
      </c>
      <c r="F3338" s="15" t="n">
        <v>55</v>
      </c>
      <c r="G3338" s="15" t="s">
        <v>26</v>
      </c>
      <c r="H3338" s="15" t="s">
        <v>24</v>
      </c>
      <c r="I3338" s="15" t="s">
        <v>24</v>
      </c>
      <c r="J3338" s="15" t="s">
        <v>28</v>
      </c>
      <c r="K3338" s="15" t="s">
        <v>28</v>
      </c>
      <c r="L3338" s="15" t="s">
        <v>28</v>
      </c>
      <c r="M3338" s="15" t="s">
        <v>28</v>
      </c>
      <c r="N3338" s="15" t="s">
        <v>28</v>
      </c>
      <c r="O3338" s="15" t="s">
        <v>28</v>
      </c>
      <c r="P3338" s="15" t="s">
        <v>29</v>
      </c>
      <c r="Q3338" s="15" t="s">
        <v>24</v>
      </c>
      <c r="R3338" s="15" t="s">
        <v>17</v>
      </c>
      <c r="S3338" s="18" t="n">
        <v>20.3</v>
      </c>
      <c r="T3338" s="15" t="n">
        <v>1079.05</v>
      </c>
      <c r="U3338" s="15" t="s">
        <v>24</v>
      </c>
      <c r="V3338" s="18" t="n">
        <f aca="false">IF(ISNUMBER(T3338),T3338,0)</f>
        <v>1079.05</v>
      </c>
      <c r="W3338" s="15" t="n">
        <f aca="false">IF(U3338="Yes",1,0)</f>
        <v>0</v>
      </c>
      <c r="X3338" s="15" t="str">
        <f aca="false">IF(F3338&lt;=12,"0-12 months",IF(F3338&lt;=24,"13-24 months",IF(F3338&lt;=48,"25-48 months","49-72 months")))</f>
        <v>49-72 months</v>
      </c>
      <c r="Y3338" s="15" t="str">
        <f aca="false">IF(C3338=1,"Yes","No")</f>
        <v>No</v>
      </c>
      <c r="Z3338" s="15" t="n">
        <f aca="false">COUNTIF(J3338:O3338,"Yes")</f>
        <v>0</v>
      </c>
      <c r="AA3338" s="18" t="n">
        <f aca="false">S3338*W3338</f>
        <v>0</v>
      </c>
      <c r="AB3338" s="15" t="n">
        <f aca="false">(P3338="Month-to-month")+(I3338="Fiber optic")+(R3338="Electronic check")+(F3338&lt;=12)+(M3338="No")+(J3338="No")</f>
        <v>0</v>
      </c>
      <c r="AC3338" s="15" t="str">
        <f aca="false">IF(AB3338&gt;=5,"High",IF(AB3338&gt;=3,"Medium","Low"))</f>
        <v>Low</v>
      </c>
    </row>
    <row r="3339" customFormat="false" ht="15" hidden="false" customHeight="false" outlineLevel="0" collapsed="false">
      <c r="A3339" s="15" t="s">
        <v>3436</v>
      </c>
      <c r="B3339" s="15" t="s">
        <v>94</v>
      </c>
      <c r="C3339" s="15" t="n">
        <v>0</v>
      </c>
      <c r="D3339" s="15" t="s">
        <v>24</v>
      </c>
      <c r="E3339" s="15" t="s">
        <v>24</v>
      </c>
      <c r="F3339" s="15" t="n">
        <v>7</v>
      </c>
      <c r="G3339" s="15" t="s">
        <v>26</v>
      </c>
      <c r="H3339" s="15" t="s">
        <v>26</v>
      </c>
      <c r="I3339" s="15" t="s">
        <v>102</v>
      </c>
      <c r="J3339" s="15" t="s">
        <v>24</v>
      </c>
      <c r="K3339" s="15" t="s">
        <v>24</v>
      </c>
      <c r="L3339" s="15" t="s">
        <v>24</v>
      </c>
      <c r="M3339" s="15" t="s">
        <v>24</v>
      </c>
      <c r="N3339" s="15" t="s">
        <v>24</v>
      </c>
      <c r="O3339" s="15" t="s">
        <v>24</v>
      </c>
      <c r="P3339" s="15" t="s">
        <v>25</v>
      </c>
      <c r="Q3339" s="15" t="s">
        <v>26</v>
      </c>
      <c r="R3339" s="15" t="s">
        <v>15</v>
      </c>
      <c r="S3339" s="18" t="n">
        <v>75.35</v>
      </c>
      <c r="T3339" s="15" t="n">
        <v>564.65</v>
      </c>
      <c r="U3339" s="15" t="s">
        <v>24</v>
      </c>
      <c r="V3339" s="18" t="n">
        <f aca="false">IF(ISNUMBER(T3339),T3339,0)</f>
        <v>564.65</v>
      </c>
      <c r="W3339" s="15" t="n">
        <f aca="false">IF(U3339="Yes",1,0)</f>
        <v>0</v>
      </c>
      <c r="X3339" s="15" t="str">
        <f aca="false">IF(F3339&lt;=12,"0-12 months",IF(F3339&lt;=24,"13-24 months",IF(F3339&lt;=48,"25-48 months","49-72 months")))</f>
        <v>0-12 months</v>
      </c>
      <c r="Y3339" s="15" t="str">
        <f aca="false">IF(C3339=1,"Yes","No")</f>
        <v>No</v>
      </c>
      <c r="Z3339" s="15" t="n">
        <f aca="false">COUNTIF(J3339:O3339,"Yes")</f>
        <v>0</v>
      </c>
      <c r="AA3339" s="18" t="n">
        <f aca="false">S3339*W3339</f>
        <v>0</v>
      </c>
      <c r="AB3339" s="15" t="n">
        <f aca="false">(P3339="Month-to-month")+(I3339="Fiber optic")+(R3339="Electronic check")+(F3339&lt;=12)+(M3339="No")+(J3339="No")</f>
        <v>6</v>
      </c>
      <c r="AC3339" s="15" t="str">
        <f aca="false">IF(AB3339&gt;=5,"High",IF(AB3339&gt;=3,"Medium","Low"))</f>
        <v>High</v>
      </c>
    </row>
    <row r="3340" customFormat="false" ht="15" hidden="false" customHeight="false" outlineLevel="0" collapsed="false">
      <c r="A3340" s="15" t="s">
        <v>3437</v>
      </c>
      <c r="B3340" s="15" t="s">
        <v>94</v>
      </c>
      <c r="C3340" s="15" t="n">
        <v>0</v>
      </c>
      <c r="D3340" s="15" t="s">
        <v>24</v>
      </c>
      <c r="E3340" s="15" t="s">
        <v>24</v>
      </c>
      <c r="F3340" s="15" t="n">
        <v>12</v>
      </c>
      <c r="G3340" s="15" t="s">
        <v>26</v>
      </c>
      <c r="H3340" s="15" t="s">
        <v>24</v>
      </c>
      <c r="I3340" s="15" t="s">
        <v>102</v>
      </c>
      <c r="J3340" s="15" t="s">
        <v>24</v>
      </c>
      <c r="K3340" s="15" t="s">
        <v>24</v>
      </c>
      <c r="L3340" s="15" t="s">
        <v>26</v>
      </c>
      <c r="M3340" s="15" t="s">
        <v>26</v>
      </c>
      <c r="N3340" s="15" t="s">
        <v>24</v>
      </c>
      <c r="O3340" s="15" t="s">
        <v>26</v>
      </c>
      <c r="P3340" s="15" t="s">
        <v>25</v>
      </c>
      <c r="Q3340" s="15" t="s">
        <v>26</v>
      </c>
      <c r="R3340" s="15" t="s">
        <v>15</v>
      </c>
      <c r="S3340" s="18" t="n">
        <v>89.4</v>
      </c>
      <c r="T3340" s="15" t="n">
        <v>1095.65</v>
      </c>
      <c r="U3340" s="15" t="s">
        <v>26</v>
      </c>
      <c r="V3340" s="18" t="n">
        <f aca="false">IF(ISNUMBER(T3340),T3340,0)</f>
        <v>1095.65</v>
      </c>
      <c r="W3340" s="15" t="n">
        <f aca="false">IF(U3340="Yes",1,0)</f>
        <v>1</v>
      </c>
      <c r="X3340" s="15" t="str">
        <f aca="false">IF(F3340&lt;=12,"0-12 months",IF(F3340&lt;=24,"13-24 months",IF(F3340&lt;=48,"25-48 months","49-72 months")))</f>
        <v>0-12 months</v>
      </c>
      <c r="Y3340" s="15" t="str">
        <f aca="false">IF(C3340=1,"Yes","No")</f>
        <v>No</v>
      </c>
      <c r="Z3340" s="15" t="n">
        <f aca="false">COUNTIF(J3340:O3340,"Yes")</f>
        <v>3</v>
      </c>
      <c r="AA3340" s="18" t="n">
        <f aca="false">S3340*W3340</f>
        <v>89.4</v>
      </c>
      <c r="AB3340" s="15" t="n">
        <f aca="false">(P3340="Month-to-month")+(I3340="Fiber optic")+(R3340="Electronic check")+(F3340&lt;=12)+(M3340="No")+(J3340="No")</f>
        <v>5</v>
      </c>
      <c r="AC3340" s="15" t="str">
        <f aca="false">IF(AB3340&gt;=5,"High",IF(AB3340&gt;=3,"Medium","Low"))</f>
        <v>High</v>
      </c>
    </row>
    <row r="3341" customFormat="false" ht="15" hidden="false" customHeight="false" outlineLevel="0" collapsed="false">
      <c r="A3341" s="15" t="s">
        <v>3438</v>
      </c>
      <c r="B3341" s="15" t="s">
        <v>94</v>
      </c>
      <c r="C3341" s="15" t="n">
        <v>0</v>
      </c>
      <c r="D3341" s="15" t="s">
        <v>26</v>
      </c>
      <c r="E3341" s="15" t="s">
        <v>26</v>
      </c>
      <c r="F3341" s="15" t="n">
        <v>68</v>
      </c>
      <c r="G3341" s="15" t="s">
        <v>26</v>
      </c>
      <c r="H3341" s="15" t="s">
        <v>26</v>
      </c>
      <c r="I3341" s="15" t="s">
        <v>96</v>
      </c>
      <c r="J3341" s="15" t="s">
        <v>26</v>
      </c>
      <c r="K3341" s="15" t="s">
        <v>26</v>
      </c>
      <c r="L3341" s="15" t="s">
        <v>26</v>
      </c>
      <c r="M3341" s="15" t="s">
        <v>26</v>
      </c>
      <c r="N3341" s="15" t="s">
        <v>26</v>
      </c>
      <c r="O3341" s="15" t="s">
        <v>26</v>
      </c>
      <c r="P3341" s="15" t="s">
        <v>29</v>
      </c>
      <c r="Q3341" s="15" t="s">
        <v>24</v>
      </c>
      <c r="R3341" s="15" t="s">
        <v>21</v>
      </c>
      <c r="S3341" s="18" t="n">
        <v>88</v>
      </c>
      <c r="T3341" s="15" t="n">
        <v>6161.9</v>
      </c>
      <c r="U3341" s="15" t="s">
        <v>24</v>
      </c>
      <c r="V3341" s="18" t="n">
        <f aca="false">IF(ISNUMBER(T3341),T3341,0)</f>
        <v>6161.9</v>
      </c>
      <c r="W3341" s="15" t="n">
        <f aca="false">IF(U3341="Yes",1,0)</f>
        <v>0</v>
      </c>
      <c r="X3341" s="15" t="str">
        <f aca="false">IF(F3341&lt;=12,"0-12 months",IF(F3341&lt;=24,"13-24 months",IF(F3341&lt;=48,"25-48 months","49-72 months")))</f>
        <v>49-72 months</v>
      </c>
      <c r="Y3341" s="15" t="str">
        <f aca="false">IF(C3341=1,"Yes","No")</f>
        <v>No</v>
      </c>
      <c r="Z3341" s="15" t="n">
        <f aca="false">COUNTIF(J3341:O3341,"Yes")</f>
        <v>6</v>
      </c>
      <c r="AA3341" s="18" t="n">
        <f aca="false">S3341*W3341</f>
        <v>0</v>
      </c>
      <c r="AB3341" s="15" t="n">
        <f aca="false">(P3341="Month-to-month")+(I3341="Fiber optic")+(R3341="Electronic check")+(F3341&lt;=12)+(M3341="No")+(J3341="No")</f>
        <v>0</v>
      </c>
      <c r="AC3341" s="15" t="str">
        <f aca="false">IF(AB3341&gt;=5,"High",IF(AB3341&gt;=3,"Medium","Low"))</f>
        <v>Low</v>
      </c>
    </row>
    <row r="3342" customFormat="false" ht="15" hidden="false" customHeight="false" outlineLevel="0" collapsed="false">
      <c r="A3342" s="15" t="s">
        <v>3439</v>
      </c>
      <c r="B3342" s="15" t="s">
        <v>94</v>
      </c>
      <c r="C3342" s="15" t="n">
        <v>1</v>
      </c>
      <c r="D3342" s="15" t="s">
        <v>24</v>
      </c>
      <c r="E3342" s="15" t="s">
        <v>24</v>
      </c>
      <c r="F3342" s="15" t="n">
        <v>5</v>
      </c>
      <c r="G3342" s="15" t="s">
        <v>26</v>
      </c>
      <c r="H3342" s="15" t="s">
        <v>26</v>
      </c>
      <c r="I3342" s="15" t="s">
        <v>102</v>
      </c>
      <c r="J3342" s="15" t="s">
        <v>24</v>
      </c>
      <c r="K3342" s="15" t="s">
        <v>24</v>
      </c>
      <c r="L3342" s="15" t="s">
        <v>24</v>
      </c>
      <c r="M3342" s="15" t="s">
        <v>24</v>
      </c>
      <c r="N3342" s="15" t="s">
        <v>26</v>
      </c>
      <c r="O3342" s="15" t="s">
        <v>24</v>
      </c>
      <c r="P3342" s="15" t="s">
        <v>25</v>
      </c>
      <c r="Q3342" s="15" t="s">
        <v>26</v>
      </c>
      <c r="R3342" s="15" t="s">
        <v>21</v>
      </c>
      <c r="S3342" s="18" t="n">
        <v>83.15</v>
      </c>
      <c r="T3342" s="15" t="n">
        <v>446.05</v>
      </c>
      <c r="U3342" s="15" t="s">
        <v>26</v>
      </c>
      <c r="V3342" s="18" t="n">
        <f aca="false">IF(ISNUMBER(T3342),T3342,0)</f>
        <v>446.05</v>
      </c>
      <c r="W3342" s="15" t="n">
        <f aca="false">IF(U3342="Yes",1,0)</f>
        <v>1</v>
      </c>
      <c r="X3342" s="15" t="str">
        <f aca="false">IF(F3342&lt;=12,"0-12 months",IF(F3342&lt;=24,"13-24 months",IF(F3342&lt;=48,"25-48 months","49-72 months")))</f>
        <v>0-12 months</v>
      </c>
      <c r="Y3342" s="15" t="str">
        <f aca="false">IF(C3342=1,"Yes","No")</f>
        <v>Yes</v>
      </c>
      <c r="Z3342" s="15" t="n">
        <f aca="false">COUNTIF(J3342:O3342,"Yes")</f>
        <v>1</v>
      </c>
      <c r="AA3342" s="18" t="n">
        <f aca="false">S3342*W3342</f>
        <v>83.15</v>
      </c>
      <c r="AB3342" s="15" t="n">
        <f aca="false">(P3342="Month-to-month")+(I3342="Fiber optic")+(R3342="Electronic check")+(F3342&lt;=12)+(M3342="No")+(J3342="No")</f>
        <v>5</v>
      </c>
      <c r="AC3342" s="15" t="str">
        <f aca="false">IF(AB3342&gt;=5,"High",IF(AB3342&gt;=3,"Medium","Low"))</f>
        <v>High</v>
      </c>
    </row>
    <row r="3343" customFormat="false" ht="15" hidden="false" customHeight="false" outlineLevel="0" collapsed="false">
      <c r="A3343" s="15" t="s">
        <v>3440</v>
      </c>
      <c r="B3343" s="15" t="s">
        <v>94</v>
      </c>
      <c r="C3343" s="15" t="n">
        <v>1</v>
      </c>
      <c r="D3343" s="15" t="s">
        <v>24</v>
      </c>
      <c r="E3343" s="15" t="s">
        <v>24</v>
      </c>
      <c r="F3343" s="15" t="n">
        <v>49</v>
      </c>
      <c r="G3343" s="15" t="s">
        <v>26</v>
      </c>
      <c r="H3343" s="15" t="s">
        <v>24</v>
      </c>
      <c r="I3343" s="15" t="s">
        <v>96</v>
      </c>
      <c r="J3343" s="15" t="s">
        <v>24</v>
      </c>
      <c r="K3343" s="15" t="s">
        <v>24</v>
      </c>
      <c r="L3343" s="15" t="s">
        <v>24</v>
      </c>
      <c r="M3343" s="15" t="s">
        <v>24</v>
      </c>
      <c r="N3343" s="15" t="s">
        <v>24</v>
      </c>
      <c r="O3343" s="15" t="s">
        <v>24</v>
      </c>
      <c r="P3343" s="15" t="s">
        <v>25</v>
      </c>
      <c r="Q3343" s="15" t="s">
        <v>24</v>
      </c>
      <c r="R3343" s="15" t="s">
        <v>17</v>
      </c>
      <c r="S3343" s="18" t="n">
        <v>43.8</v>
      </c>
      <c r="T3343" s="15" t="n">
        <v>2106.05</v>
      </c>
      <c r="U3343" s="15" t="s">
        <v>24</v>
      </c>
      <c r="V3343" s="18" t="n">
        <f aca="false">IF(ISNUMBER(T3343),T3343,0)</f>
        <v>2106.05</v>
      </c>
      <c r="W3343" s="15" t="n">
        <f aca="false">IF(U3343="Yes",1,0)</f>
        <v>0</v>
      </c>
      <c r="X3343" s="15" t="str">
        <f aca="false">IF(F3343&lt;=12,"0-12 months",IF(F3343&lt;=24,"13-24 months",IF(F3343&lt;=48,"25-48 months","49-72 months")))</f>
        <v>49-72 months</v>
      </c>
      <c r="Y3343" s="15" t="str">
        <f aca="false">IF(C3343=1,"Yes","No")</f>
        <v>Yes</v>
      </c>
      <c r="Z3343" s="15" t="n">
        <f aca="false">COUNTIF(J3343:O3343,"Yes")</f>
        <v>0</v>
      </c>
      <c r="AA3343" s="18" t="n">
        <f aca="false">S3343*W3343</f>
        <v>0</v>
      </c>
      <c r="AB3343" s="15" t="n">
        <f aca="false">(P3343="Month-to-month")+(I3343="Fiber optic")+(R3343="Electronic check")+(F3343&lt;=12)+(M3343="No")+(J3343="No")</f>
        <v>3</v>
      </c>
      <c r="AC3343" s="15" t="str">
        <f aca="false">IF(AB3343&gt;=5,"High",IF(AB3343&gt;=3,"Medium","Low"))</f>
        <v>Medium</v>
      </c>
    </row>
    <row r="3344" customFormat="false" ht="15" hidden="false" customHeight="false" outlineLevel="0" collapsed="false">
      <c r="A3344" s="15" t="s">
        <v>3441</v>
      </c>
      <c r="B3344" s="15" t="s">
        <v>98</v>
      </c>
      <c r="C3344" s="15" t="n">
        <v>0</v>
      </c>
      <c r="D3344" s="15" t="s">
        <v>24</v>
      </c>
      <c r="E3344" s="15" t="s">
        <v>24</v>
      </c>
      <c r="F3344" s="15" t="n">
        <v>40</v>
      </c>
      <c r="G3344" s="15" t="s">
        <v>24</v>
      </c>
      <c r="H3344" s="15" t="s">
        <v>95</v>
      </c>
      <c r="I3344" s="15" t="s">
        <v>96</v>
      </c>
      <c r="J3344" s="15" t="s">
        <v>26</v>
      </c>
      <c r="K3344" s="15" t="s">
        <v>26</v>
      </c>
      <c r="L3344" s="15" t="s">
        <v>26</v>
      </c>
      <c r="M3344" s="15" t="s">
        <v>24</v>
      </c>
      <c r="N3344" s="15" t="s">
        <v>26</v>
      </c>
      <c r="O3344" s="15" t="s">
        <v>26</v>
      </c>
      <c r="P3344" s="15" t="s">
        <v>27</v>
      </c>
      <c r="Q3344" s="15" t="s">
        <v>24</v>
      </c>
      <c r="R3344" s="15" t="s">
        <v>21</v>
      </c>
      <c r="S3344" s="18" t="n">
        <v>62.05</v>
      </c>
      <c r="T3344" s="15" t="n">
        <v>2511.55</v>
      </c>
      <c r="U3344" s="15" t="s">
        <v>24</v>
      </c>
      <c r="V3344" s="18" t="n">
        <f aca="false">IF(ISNUMBER(T3344),T3344,0)</f>
        <v>2511.55</v>
      </c>
      <c r="W3344" s="15" t="n">
        <f aca="false">IF(U3344="Yes",1,0)</f>
        <v>0</v>
      </c>
      <c r="X3344" s="15" t="str">
        <f aca="false">IF(F3344&lt;=12,"0-12 months",IF(F3344&lt;=24,"13-24 months",IF(F3344&lt;=48,"25-48 months","49-72 months")))</f>
        <v>25-48 months</v>
      </c>
      <c r="Y3344" s="15" t="str">
        <f aca="false">IF(C3344=1,"Yes","No")</f>
        <v>No</v>
      </c>
      <c r="Z3344" s="15" t="n">
        <f aca="false">COUNTIF(J3344:O3344,"Yes")</f>
        <v>5</v>
      </c>
      <c r="AA3344" s="18" t="n">
        <f aca="false">S3344*W3344</f>
        <v>0</v>
      </c>
      <c r="AB3344" s="15" t="n">
        <f aca="false">(P3344="Month-to-month")+(I3344="Fiber optic")+(R3344="Electronic check")+(F3344&lt;=12)+(M3344="No")+(J3344="No")</f>
        <v>1</v>
      </c>
      <c r="AC3344" s="15" t="str">
        <f aca="false">IF(AB3344&gt;=5,"High",IF(AB3344&gt;=3,"Medium","Low"))</f>
        <v>Low</v>
      </c>
    </row>
    <row r="3345" customFormat="false" ht="15" hidden="false" customHeight="false" outlineLevel="0" collapsed="false">
      <c r="A3345" s="15" t="s">
        <v>3442</v>
      </c>
      <c r="B3345" s="15" t="s">
        <v>94</v>
      </c>
      <c r="C3345" s="15" t="n">
        <v>0</v>
      </c>
      <c r="D3345" s="15" t="s">
        <v>24</v>
      </c>
      <c r="E3345" s="15" t="s">
        <v>24</v>
      </c>
      <c r="F3345" s="15" t="n">
        <v>16</v>
      </c>
      <c r="G3345" s="15" t="s">
        <v>26</v>
      </c>
      <c r="H3345" s="15" t="s">
        <v>24</v>
      </c>
      <c r="I3345" s="15" t="s">
        <v>24</v>
      </c>
      <c r="J3345" s="15" t="s">
        <v>28</v>
      </c>
      <c r="K3345" s="15" t="s">
        <v>28</v>
      </c>
      <c r="L3345" s="15" t="s">
        <v>28</v>
      </c>
      <c r="M3345" s="15" t="s">
        <v>28</v>
      </c>
      <c r="N3345" s="15" t="s">
        <v>28</v>
      </c>
      <c r="O3345" s="15" t="s">
        <v>28</v>
      </c>
      <c r="P3345" s="15" t="s">
        <v>27</v>
      </c>
      <c r="Q3345" s="15" t="s">
        <v>24</v>
      </c>
      <c r="R3345" s="15" t="s">
        <v>19</v>
      </c>
      <c r="S3345" s="18" t="n">
        <v>20.1</v>
      </c>
      <c r="T3345" s="15" t="n">
        <v>318.6</v>
      </c>
      <c r="U3345" s="15" t="s">
        <v>24</v>
      </c>
      <c r="V3345" s="18" t="n">
        <f aca="false">IF(ISNUMBER(T3345),T3345,0)</f>
        <v>318.6</v>
      </c>
      <c r="W3345" s="15" t="n">
        <f aca="false">IF(U3345="Yes",1,0)</f>
        <v>0</v>
      </c>
      <c r="X3345" s="15" t="str">
        <f aca="false">IF(F3345&lt;=12,"0-12 months",IF(F3345&lt;=24,"13-24 months",IF(F3345&lt;=48,"25-48 months","49-72 months")))</f>
        <v>13-24 months</v>
      </c>
      <c r="Y3345" s="15" t="str">
        <f aca="false">IF(C3345=1,"Yes","No")</f>
        <v>No</v>
      </c>
      <c r="Z3345" s="15" t="n">
        <f aca="false">COUNTIF(J3345:O3345,"Yes")</f>
        <v>0</v>
      </c>
      <c r="AA3345" s="18" t="n">
        <f aca="false">S3345*W3345</f>
        <v>0</v>
      </c>
      <c r="AB3345" s="15" t="n">
        <f aca="false">(P3345="Month-to-month")+(I3345="Fiber optic")+(R3345="Electronic check")+(F3345&lt;=12)+(M3345="No")+(J3345="No")</f>
        <v>0</v>
      </c>
      <c r="AC3345" s="15" t="str">
        <f aca="false">IF(AB3345&gt;=5,"High",IF(AB3345&gt;=3,"Medium","Low"))</f>
        <v>Low</v>
      </c>
    </row>
    <row r="3346" customFormat="false" ht="15" hidden="false" customHeight="false" outlineLevel="0" collapsed="false">
      <c r="A3346" s="15" t="s">
        <v>3443</v>
      </c>
      <c r="B3346" s="15" t="s">
        <v>98</v>
      </c>
      <c r="C3346" s="15" t="n">
        <v>0</v>
      </c>
      <c r="D3346" s="15" t="s">
        <v>24</v>
      </c>
      <c r="E3346" s="15" t="s">
        <v>24</v>
      </c>
      <c r="F3346" s="15" t="n">
        <v>10</v>
      </c>
      <c r="G3346" s="15" t="s">
        <v>26</v>
      </c>
      <c r="H3346" s="15" t="s">
        <v>26</v>
      </c>
      <c r="I3346" s="15" t="s">
        <v>102</v>
      </c>
      <c r="J3346" s="15" t="s">
        <v>24</v>
      </c>
      <c r="K3346" s="15" t="s">
        <v>24</v>
      </c>
      <c r="L3346" s="15" t="s">
        <v>24</v>
      </c>
      <c r="M3346" s="15" t="s">
        <v>24</v>
      </c>
      <c r="N3346" s="15" t="s">
        <v>24</v>
      </c>
      <c r="O3346" s="15" t="s">
        <v>24</v>
      </c>
      <c r="P3346" s="15" t="s">
        <v>25</v>
      </c>
      <c r="Q3346" s="15" t="s">
        <v>26</v>
      </c>
      <c r="R3346" s="15" t="s">
        <v>17</v>
      </c>
      <c r="S3346" s="18" t="n">
        <v>74.15</v>
      </c>
      <c r="T3346" s="15" t="n">
        <v>811.8</v>
      </c>
      <c r="U3346" s="15" t="s">
        <v>26</v>
      </c>
      <c r="V3346" s="18" t="n">
        <f aca="false">IF(ISNUMBER(T3346),T3346,0)</f>
        <v>811.8</v>
      </c>
      <c r="W3346" s="15" t="n">
        <f aca="false">IF(U3346="Yes",1,0)</f>
        <v>1</v>
      </c>
      <c r="X3346" s="15" t="str">
        <f aca="false">IF(F3346&lt;=12,"0-12 months",IF(F3346&lt;=24,"13-24 months",IF(F3346&lt;=48,"25-48 months","49-72 months")))</f>
        <v>0-12 months</v>
      </c>
      <c r="Y3346" s="15" t="str">
        <f aca="false">IF(C3346=1,"Yes","No")</f>
        <v>No</v>
      </c>
      <c r="Z3346" s="15" t="n">
        <f aca="false">COUNTIF(J3346:O3346,"Yes")</f>
        <v>0</v>
      </c>
      <c r="AA3346" s="18" t="n">
        <f aca="false">S3346*W3346</f>
        <v>74.15</v>
      </c>
      <c r="AB3346" s="15" t="n">
        <f aca="false">(P3346="Month-to-month")+(I3346="Fiber optic")+(R3346="Electronic check")+(F3346&lt;=12)+(M3346="No")+(J3346="No")</f>
        <v>5</v>
      </c>
      <c r="AC3346" s="15" t="str">
        <f aca="false">IF(AB3346&gt;=5,"High",IF(AB3346&gt;=3,"Medium","Low"))</f>
        <v>High</v>
      </c>
    </row>
    <row r="3347" customFormat="false" ht="15" hidden="false" customHeight="false" outlineLevel="0" collapsed="false">
      <c r="A3347" s="15" t="s">
        <v>3444</v>
      </c>
      <c r="B3347" s="15" t="s">
        <v>94</v>
      </c>
      <c r="C3347" s="15" t="n">
        <v>0</v>
      </c>
      <c r="D3347" s="15" t="s">
        <v>26</v>
      </c>
      <c r="E3347" s="15" t="s">
        <v>24</v>
      </c>
      <c r="F3347" s="15" t="n">
        <v>72</v>
      </c>
      <c r="G3347" s="15" t="s">
        <v>26</v>
      </c>
      <c r="H3347" s="15" t="s">
        <v>26</v>
      </c>
      <c r="I3347" s="15" t="s">
        <v>102</v>
      </c>
      <c r="J3347" s="15" t="s">
        <v>24</v>
      </c>
      <c r="K3347" s="15" t="s">
        <v>26</v>
      </c>
      <c r="L3347" s="15" t="s">
        <v>26</v>
      </c>
      <c r="M3347" s="15" t="s">
        <v>24</v>
      </c>
      <c r="N3347" s="15" t="s">
        <v>26</v>
      </c>
      <c r="O3347" s="15" t="s">
        <v>26</v>
      </c>
      <c r="P3347" s="15" t="s">
        <v>27</v>
      </c>
      <c r="Q3347" s="15" t="s">
        <v>26</v>
      </c>
      <c r="R3347" s="15" t="s">
        <v>15</v>
      </c>
      <c r="S3347" s="18" t="n">
        <v>101.35</v>
      </c>
      <c r="T3347" s="15" t="n">
        <v>7323.15</v>
      </c>
      <c r="U3347" s="15" t="s">
        <v>24</v>
      </c>
      <c r="V3347" s="18" t="n">
        <f aca="false">IF(ISNUMBER(T3347),T3347,0)</f>
        <v>7323.15</v>
      </c>
      <c r="W3347" s="15" t="n">
        <f aca="false">IF(U3347="Yes",1,0)</f>
        <v>0</v>
      </c>
      <c r="X3347" s="15" t="str">
        <f aca="false">IF(F3347&lt;=12,"0-12 months",IF(F3347&lt;=24,"13-24 months",IF(F3347&lt;=48,"25-48 months","49-72 months")))</f>
        <v>49-72 months</v>
      </c>
      <c r="Y3347" s="15" t="str">
        <f aca="false">IF(C3347=1,"Yes","No")</f>
        <v>No</v>
      </c>
      <c r="Z3347" s="15" t="n">
        <f aca="false">COUNTIF(J3347:O3347,"Yes")</f>
        <v>4</v>
      </c>
      <c r="AA3347" s="18" t="n">
        <f aca="false">S3347*W3347</f>
        <v>0</v>
      </c>
      <c r="AB3347" s="15" t="n">
        <f aca="false">(P3347="Month-to-month")+(I3347="Fiber optic")+(R3347="Electronic check")+(F3347&lt;=12)+(M3347="No")+(J3347="No")</f>
        <v>4</v>
      </c>
      <c r="AC3347" s="15" t="str">
        <f aca="false">IF(AB3347&gt;=5,"High",IF(AB3347&gt;=3,"Medium","Low"))</f>
        <v>Medium</v>
      </c>
    </row>
    <row r="3348" customFormat="false" ht="15" hidden="false" customHeight="false" outlineLevel="0" collapsed="false">
      <c r="A3348" s="15" t="s">
        <v>3445</v>
      </c>
      <c r="B3348" s="15" t="s">
        <v>94</v>
      </c>
      <c r="C3348" s="15" t="n">
        <v>1</v>
      </c>
      <c r="D3348" s="15" t="s">
        <v>24</v>
      </c>
      <c r="E3348" s="15" t="s">
        <v>24</v>
      </c>
      <c r="F3348" s="15" t="n">
        <v>2</v>
      </c>
      <c r="G3348" s="15" t="s">
        <v>26</v>
      </c>
      <c r="H3348" s="15" t="s">
        <v>26</v>
      </c>
      <c r="I3348" s="15" t="s">
        <v>102</v>
      </c>
      <c r="J3348" s="15" t="s">
        <v>24</v>
      </c>
      <c r="K3348" s="15" t="s">
        <v>24</v>
      </c>
      <c r="L3348" s="15" t="s">
        <v>24</v>
      </c>
      <c r="M3348" s="15" t="s">
        <v>24</v>
      </c>
      <c r="N3348" s="15" t="s">
        <v>24</v>
      </c>
      <c r="O3348" s="15" t="s">
        <v>26</v>
      </c>
      <c r="P3348" s="15" t="s">
        <v>25</v>
      </c>
      <c r="Q3348" s="15" t="s">
        <v>26</v>
      </c>
      <c r="R3348" s="15" t="s">
        <v>15</v>
      </c>
      <c r="S3348" s="18" t="n">
        <v>84.05</v>
      </c>
      <c r="T3348" s="15" t="n">
        <v>186.05</v>
      </c>
      <c r="U3348" s="15" t="s">
        <v>24</v>
      </c>
      <c r="V3348" s="18" t="n">
        <f aca="false">IF(ISNUMBER(T3348),T3348,0)</f>
        <v>186.05</v>
      </c>
      <c r="W3348" s="15" t="n">
        <f aca="false">IF(U3348="Yes",1,0)</f>
        <v>0</v>
      </c>
      <c r="X3348" s="15" t="str">
        <f aca="false">IF(F3348&lt;=12,"0-12 months",IF(F3348&lt;=24,"13-24 months",IF(F3348&lt;=48,"25-48 months","49-72 months")))</f>
        <v>0-12 months</v>
      </c>
      <c r="Y3348" s="15" t="str">
        <f aca="false">IF(C3348=1,"Yes","No")</f>
        <v>Yes</v>
      </c>
      <c r="Z3348" s="15" t="n">
        <f aca="false">COUNTIF(J3348:O3348,"Yes")</f>
        <v>1</v>
      </c>
      <c r="AA3348" s="18" t="n">
        <f aca="false">S3348*W3348</f>
        <v>0</v>
      </c>
      <c r="AB3348" s="15" t="n">
        <f aca="false">(P3348="Month-to-month")+(I3348="Fiber optic")+(R3348="Electronic check")+(F3348&lt;=12)+(M3348="No")+(J3348="No")</f>
        <v>6</v>
      </c>
      <c r="AC3348" s="15" t="str">
        <f aca="false">IF(AB3348&gt;=5,"High",IF(AB3348&gt;=3,"Medium","Low"))</f>
        <v>High</v>
      </c>
    </row>
    <row r="3349" customFormat="false" ht="15" hidden="false" customHeight="false" outlineLevel="0" collapsed="false">
      <c r="A3349" s="15" t="s">
        <v>3446</v>
      </c>
      <c r="B3349" s="15" t="s">
        <v>98</v>
      </c>
      <c r="C3349" s="15" t="n">
        <v>0</v>
      </c>
      <c r="D3349" s="15" t="s">
        <v>26</v>
      </c>
      <c r="E3349" s="15" t="s">
        <v>26</v>
      </c>
      <c r="F3349" s="15" t="n">
        <v>23</v>
      </c>
      <c r="G3349" s="15" t="s">
        <v>26</v>
      </c>
      <c r="H3349" s="15" t="s">
        <v>24</v>
      </c>
      <c r="I3349" s="15" t="s">
        <v>24</v>
      </c>
      <c r="J3349" s="15" t="s">
        <v>28</v>
      </c>
      <c r="K3349" s="15" t="s">
        <v>28</v>
      </c>
      <c r="L3349" s="15" t="s">
        <v>28</v>
      </c>
      <c r="M3349" s="15" t="s">
        <v>28</v>
      </c>
      <c r="N3349" s="15" t="s">
        <v>28</v>
      </c>
      <c r="O3349" s="15" t="s">
        <v>28</v>
      </c>
      <c r="P3349" s="15" t="s">
        <v>29</v>
      </c>
      <c r="Q3349" s="15" t="s">
        <v>24</v>
      </c>
      <c r="R3349" s="15" t="s">
        <v>17</v>
      </c>
      <c r="S3349" s="18" t="n">
        <v>20.9</v>
      </c>
      <c r="T3349" s="15" t="n">
        <v>454</v>
      </c>
      <c r="U3349" s="15" t="s">
        <v>24</v>
      </c>
      <c r="V3349" s="18" t="n">
        <f aca="false">IF(ISNUMBER(T3349),T3349,0)</f>
        <v>454</v>
      </c>
      <c r="W3349" s="15" t="n">
        <f aca="false">IF(U3349="Yes",1,0)</f>
        <v>0</v>
      </c>
      <c r="X3349" s="15" t="str">
        <f aca="false">IF(F3349&lt;=12,"0-12 months",IF(F3349&lt;=24,"13-24 months",IF(F3349&lt;=48,"25-48 months","49-72 months")))</f>
        <v>13-24 months</v>
      </c>
      <c r="Y3349" s="15" t="str">
        <f aca="false">IF(C3349=1,"Yes","No")</f>
        <v>No</v>
      </c>
      <c r="Z3349" s="15" t="n">
        <f aca="false">COUNTIF(J3349:O3349,"Yes")</f>
        <v>0</v>
      </c>
      <c r="AA3349" s="18" t="n">
        <f aca="false">S3349*W3349</f>
        <v>0</v>
      </c>
      <c r="AB3349" s="15" t="n">
        <f aca="false">(P3349="Month-to-month")+(I3349="Fiber optic")+(R3349="Electronic check")+(F3349&lt;=12)+(M3349="No")+(J3349="No")</f>
        <v>0</v>
      </c>
      <c r="AC3349" s="15" t="str">
        <f aca="false">IF(AB3349&gt;=5,"High",IF(AB3349&gt;=3,"Medium","Low"))</f>
        <v>Low</v>
      </c>
    </row>
    <row r="3350" customFormat="false" ht="15" hidden="false" customHeight="false" outlineLevel="0" collapsed="false">
      <c r="A3350" s="15" t="s">
        <v>3447</v>
      </c>
      <c r="B3350" s="15" t="s">
        <v>94</v>
      </c>
      <c r="C3350" s="15" t="n">
        <v>1</v>
      </c>
      <c r="D3350" s="15" t="s">
        <v>24</v>
      </c>
      <c r="E3350" s="15" t="s">
        <v>24</v>
      </c>
      <c r="F3350" s="15" t="n">
        <v>71</v>
      </c>
      <c r="G3350" s="15" t="s">
        <v>26</v>
      </c>
      <c r="H3350" s="15" t="s">
        <v>26</v>
      </c>
      <c r="I3350" s="15" t="s">
        <v>102</v>
      </c>
      <c r="J3350" s="15" t="s">
        <v>24</v>
      </c>
      <c r="K3350" s="15" t="s">
        <v>26</v>
      </c>
      <c r="L3350" s="15" t="s">
        <v>26</v>
      </c>
      <c r="M3350" s="15" t="s">
        <v>24</v>
      </c>
      <c r="N3350" s="15" t="s">
        <v>26</v>
      </c>
      <c r="O3350" s="15" t="s">
        <v>26</v>
      </c>
      <c r="P3350" s="15" t="s">
        <v>27</v>
      </c>
      <c r="Q3350" s="15" t="s">
        <v>26</v>
      </c>
      <c r="R3350" s="15" t="s">
        <v>15</v>
      </c>
      <c r="S3350" s="18" t="n">
        <v>105.9</v>
      </c>
      <c r="T3350" s="15" t="n">
        <v>7521.95</v>
      </c>
      <c r="U3350" s="15" t="s">
        <v>24</v>
      </c>
      <c r="V3350" s="18" t="n">
        <f aca="false">IF(ISNUMBER(T3350),T3350,0)</f>
        <v>7521.95</v>
      </c>
      <c r="W3350" s="15" t="n">
        <f aca="false">IF(U3350="Yes",1,0)</f>
        <v>0</v>
      </c>
      <c r="X3350" s="15" t="str">
        <f aca="false">IF(F3350&lt;=12,"0-12 months",IF(F3350&lt;=24,"13-24 months",IF(F3350&lt;=48,"25-48 months","49-72 months")))</f>
        <v>49-72 months</v>
      </c>
      <c r="Y3350" s="15" t="str">
        <f aca="false">IF(C3350=1,"Yes","No")</f>
        <v>Yes</v>
      </c>
      <c r="Z3350" s="15" t="n">
        <f aca="false">COUNTIF(J3350:O3350,"Yes")</f>
        <v>4</v>
      </c>
      <c r="AA3350" s="18" t="n">
        <f aca="false">S3350*W3350</f>
        <v>0</v>
      </c>
      <c r="AB3350" s="15" t="n">
        <f aca="false">(P3350="Month-to-month")+(I3350="Fiber optic")+(R3350="Electronic check")+(F3350&lt;=12)+(M3350="No")+(J3350="No")</f>
        <v>4</v>
      </c>
      <c r="AC3350" s="15" t="str">
        <f aca="false">IF(AB3350&gt;=5,"High",IF(AB3350&gt;=3,"Medium","Low"))</f>
        <v>Medium</v>
      </c>
    </row>
    <row r="3351" customFormat="false" ht="15" hidden="false" customHeight="false" outlineLevel="0" collapsed="false">
      <c r="A3351" s="15" t="s">
        <v>3448</v>
      </c>
      <c r="B3351" s="15" t="s">
        <v>94</v>
      </c>
      <c r="C3351" s="15" t="n">
        <v>0</v>
      </c>
      <c r="D3351" s="15" t="s">
        <v>26</v>
      </c>
      <c r="E3351" s="15" t="s">
        <v>24</v>
      </c>
      <c r="F3351" s="15" t="n">
        <v>11</v>
      </c>
      <c r="G3351" s="15" t="s">
        <v>26</v>
      </c>
      <c r="H3351" s="15" t="s">
        <v>26</v>
      </c>
      <c r="I3351" s="15" t="s">
        <v>102</v>
      </c>
      <c r="J3351" s="15" t="s">
        <v>24</v>
      </c>
      <c r="K3351" s="15" t="s">
        <v>24</v>
      </c>
      <c r="L3351" s="15" t="s">
        <v>26</v>
      </c>
      <c r="M3351" s="15" t="s">
        <v>24</v>
      </c>
      <c r="N3351" s="15" t="s">
        <v>26</v>
      </c>
      <c r="O3351" s="15" t="s">
        <v>26</v>
      </c>
      <c r="P3351" s="15" t="s">
        <v>25</v>
      </c>
      <c r="Q3351" s="15" t="s">
        <v>26</v>
      </c>
      <c r="R3351" s="15" t="s">
        <v>15</v>
      </c>
      <c r="S3351" s="18" t="n">
        <v>99.5</v>
      </c>
      <c r="T3351" s="15" t="n">
        <v>1056.95</v>
      </c>
      <c r="U3351" s="15" t="s">
        <v>26</v>
      </c>
      <c r="V3351" s="18" t="n">
        <f aca="false">IF(ISNUMBER(T3351),T3351,0)</f>
        <v>1056.95</v>
      </c>
      <c r="W3351" s="15" t="n">
        <f aca="false">IF(U3351="Yes",1,0)</f>
        <v>1</v>
      </c>
      <c r="X3351" s="15" t="str">
        <f aca="false">IF(F3351&lt;=12,"0-12 months",IF(F3351&lt;=24,"13-24 months",IF(F3351&lt;=48,"25-48 months","49-72 months")))</f>
        <v>0-12 months</v>
      </c>
      <c r="Y3351" s="15" t="str">
        <f aca="false">IF(C3351=1,"Yes","No")</f>
        <v>No</v>
      </c>
      <c r="Z3351" s="15" t="n">
        <f aca="false">COUNTIF(J3351:O3351,"Yes")</f>
        <v>3</v>
      </c>
      <c r="AA3351" s="18" t="n">
        <f aca="false">S3351*W3351</f>
        <v>99.5</v>
      </c>
      <c r="AB3351" s="15" t="n">
        <f aca="false">(P3351="Month-to-month")+(I3351="Fiber optic")+(R3351="Electronic check")+(F3351&lt;=12)+(M3351="No")+(J3351="No")</f>
        <v>6</v>
      </c>
      <c r="AC3351" s="15" t="str">
        <f aca="false">IF(AB3351&gt;=5,"High",IF(AB3351&gt;=3,"Medium","Low"))</f>
        <v>High</v>
      </c>
    </row>
    <row r="3352" customFormat="false" ht="15" hidden="false" customHeight="false" outlineLevel="0" collapsed="false">
      <c r="A3352" s="15" t="s">
        <v>3449</v>
      </c>
      <c r="B3352" s="15" t="s">
        <v>98</v>
      </c>
      <c r="C3352" s="15" t="n">
        <v>0</v>
      </c>
      <c r="D3352" s="15" t="s">
        <v>24</v>
      </c>
      <c r="E3352" s="15" t="s">
        <v>24</v>
      </c>
      <c r="F3352" s="15" t="n">
        <v>1</v>
      </c>
      <c r="G3352" s="15" t="s">
        <v>26</v>
      </c>
      <c r="H3352" s="15" t="s">
        <v>24</v>
      </c>
      <c r="I3352" s="15" t="s">
        <v>96</v>
      </c>
      <c r="J3352" s="15" t="s">
        <v>24</v>
      </c>
      <c r="K3352" s="15" t="s">
        <v>24</v>
      </c>
      <c r="L3352" s="15" t="s">
        <v>24</v>
      </c>
      <c r="M3352" s="15" t="s">
        <v>24</v>
      </c>
      <c r="N3352" s="15" t="s">
        <v>24</v>
      </c>
      <c r="O3352" s="15" t="s">
        <v>24</v>
      </c>
      <c r="P3352" s="15" t="s">
        <v>25</v>
      </c>
      <c r="Q3352" s="15" t="s">
        <v>26</v>
      </c>
      <c r="R3352" s="15" t="s">
        <v>17</v>
      </c>
      <c r="S3352" s="18" t="n">
        <v>44.15</v>
      </c>
      <c r="T3352" s="15" t="n">
        <v>44.15</v>
      </c>
      <c r="U3352" s="15" t="s">
        <v>26</v>
      </c>
      <c r="V3352" s="18" t="n">
        <f aca="false">IF(ISNUMBER(T3352),T3352,0)</f>
        <v>44.15</v>
      </c>
      <c r="W3352" s="15" t="n">
        <f aca="false">IF(U3352="Yes",1,0)</f>
        <v>1</v>
      </c>
      <c r="X3352" s="15" t="str">
        <f aca="false">IF(F3352&lt;=12,"0-12 months",IF(F3352&lt;=24,"13-24 months",IF(F3352&lt;=48,"25-48 months","49-72 months")))</f>
        <v>0-12 months</v>
      </c>
      <c r="Y3352" s="15" t="str">
        <f aca="false">IF(C3352=1,"Yes","No")</f>
        <v>No</v>
      </c>
      <c r="Z3352" s="15" t="n">
        <f aca="false">COUNTIF(J3352:O3352,"Yes")</f>
        <v>0</v>
      </c>
      <c r="AA3352" s="18" t="n">
        <f aca="false">S3352*W3352</f>
        <v>44.15</v>
      </c>
      <c r="AB3352" s="15" t="n">
        <f aca="false">(P3352="Month-to-month")+(I3352="Fiber optic")+(R3352="Electronic check")+(F3352&lt;=12)+(M3352="No")+(J3352="No")</f>
        <v>4</v>
      </c>
      <c r="AC3352" s="15" t="str">
        <f aca="false">IF(AB3352&gt;=5,"High",IF(AB3352&gt;=3,"Medium","Low"))</f>
        <v>Medium</v>
      </c>
    </row>
    <row r="3353" customFormat="false" ht="15" hidden="false" customHeight="false" outlineLevel="0" collapsed="false">
      <c r="A3353" s="15" t="s">
        <v>3450</v>
      </c>
      <c r="B3353" s="15" t="s">
        <v>94</v>
      </c>
      <c r="C3353" s="15" t="n">
        <v>0</v>
      </c>
      <c r="D3353" s="15" t="s">
        <v>24</v>
      </c>
      <c r="E3353" s="15" t="s">
        <v>24</v>
      </c>
      <c r="F3353" s="15" t="n">
        <v>16</v>
      </c>
      <c r="G3353" s="15" t="s">
        <v>26</v>
      </c>
      <c r="H3353" s="15" t="s">
        <v>24</v>
      </c>
      <c r="I3353" s="15" t="s">
        <v>96</v>
      </c>
      <c r="J3353" s="15" t="s">
        <v>24</v>
      </c>
      <c r="K3353" s="15" t="s">
        <v>26</v>
      </c>
      <c r="L3353" s="15" t="s">
        <v>24</v>
      </c>
      <c r="M3353" s="15" t="s">
        <v>26</v>
      </c>
      <c r="N3353" s="15" t="s">
        <v>24</v>
      </c>
      <c r="O3353" s="15" t="s">
        <v>24</v>
      </c>
      <c r="P3353" s="15" t="s">
        <v>25</v>
      </c>
      <c r="Q3353" s="15" t="s">
        <v>26</v>
      </c>
      <c r="R3353" s="15" t="s">
        <v>17</v>
      </c>
      <c r="S3353" s="18" t="n">
        <v>53.9</v>
      </c>
      <c r="T3353" s="15" t="n">
        <v>834.15</v>
      </c>
      <c r="U3353" s="15" t="s">
        <v>26</v>
      </c>
      <c r="V3353" s="18" t="n">
        <f aca="false">IF(ISNUMBER(T3353),T3353,0)</f>
        <v>834.15</v>
      </c>
      <c r="W3353" s="15" t="n">
        <f aca="false">IF(U3353="Yes",1,0)</f>
        <v>1</v>
      </c>
      <c r="X3353" s="15" t="str">
        <f aca="false">IF(F3353&lt;=12,"0-12 months",IF(F3353&lt;=24,"13-24 months",IF(F3353&lt;=48,"25-48 months","49-72 months")))</f>
        <v>13-24 months</v>
      </c>
      <c r="Y3353" s="15" t="str">
        <f aca="false">IF(C3353=1,"Yes","No")</f>
        <v>No</v>
      </c>
      <c r="Z3353" s="15" t="n">
        <f aca="false">COUNTIF(J3353:O3353,"Yes")</f>
        <v>2</v>
      </c>
      <c r="AA3353" s="18" t="n">
        <f aca="false">S3353*W3353</f>
        <v>53.9</v>
      </c>
      <c r="AB3353" s="15" t="n">
        <f aca="false">(P3353="Month-to-month")+(I3353="Fiber optic")+(R3353="Electronic check")+(F3353&lt;=12)+(M3353="No")+(J3353="No")</f>
        <v>2</v>
      </c>
      <c r="AC3353" s="15" t="str">
        <f aca="false">IF(AB3353&gt;=5,"High",IF(AB3353&gt;=3,"Medium","Low"))</f>
        <v>Low</v>
      </c>
    </row>
    <row r="3354" customFormat="false" ht="15" hidden="false" customHeight="false" outlineLevel="0" collapsed="false">
      <c r="A3354" s="15" t="s">
        <v>3451</v>
      </c>
      <c r="B3354" s="15" t="s">
        <v>94</v>
      </c>
      <c r="C3354" s="15" t="n">
        <v>0</v>
      </c>
      <c r="D3354" s="15" t="s">
        <v>24</v>
      </c>
      <c r="E3354" s="15" t="s">
        <v>24</v>
      </c>
      <c r="F3354" s="15" t="n">
        <v>1</v>
      </c>
      <c r="G3354" s="15" t="s">
        <v>26</v>
      </c>
      <c r="H3354" s="15" t="s">
        <v>26</v>
      </c>
      <c r="I3354" s="15" t="s">
        <v>102</v>
      </c>
      <c r="J3354" s="15" t="s">
        <v>24</v>
      </c>
      <c r="K3354" s="15" t="s">
        <v>24</v>
      </c>
      <c r="L3354" s="15" t="s">
        <v>24</v>
      </c>
      <c r="M3354" s="15" t="s">
        <v>24</v>
      </c>
      <c r="N3354" s="15" t="s">
        <v>24</v>
      </c>
      <c r="O3354" s="15" t="s">
        <v>26</v>
      </c>
      <c r="P3354" s="15" t="s">
        <v>25</v>
      </c>
      <c r="Q3354" s="15" t="s">
        <v>26</v>
      </c>
      <c r="R3354" s="15" t="s">
        <v>17</v>
      </c>
      <c r="S3354" s="18" t="n">
        <v>85.45</v>
      </c>
      <c r="T3354" s="15" t="n">
        <v>85.45</v>
      </c>
      <c r="U3354" s="15" t="s">
        <v>26</v>
      </c>
      <c r="V3354" s="18" t="n">
        <f aca="false">IF(ISNUMBER(T3354),T3354,0)</f>
        <v>85.45</v>
      </c>
      <c r="W3354" s="15" t="n">
        <f aca="false">IF(U3354="Yes",1,0)</f>
        <v>1</v>
      </c>
      <c r="X3354" s="15" t="str">
        <f aca="false">IF(F3354&lt;=12,"0-12 months",IF(F3354&lt;=24,"13-24 months",IF(F3354&lt;=48,"25-48 months","49-72 months")))</f>
        <v>0-12 months</v>
      </c>
      <c r="Y3354" s="15" t="str">
        <f aca="false">IF(C3354=1,"Yes","No")</f>
        <v>No</v>
      </c>
      <c r="Z3354" s="15" t="n">
        <f aca="false">COUNTIF(J3354:O3354,"Yes")</f>
        <v>1</v>
      </c>
      <c r="AA3354" s="18" t="n">
        <f aca="false">S3354*W3354</f>
        <v>85.45</v>
      </c>
      <c r="AB3354" s="15" t="n">
        <f aca="false">(P3354="Month-to-month")+(I3354="Fiber optic")+(R3354="Electronic check")+(F3354&lt;=12)+(M3354="No")+(J3354="No")</f>
        <v>5</v>
      </c>
      <c r="AC3354" s="15" t="str">
        <f aca="false">IF(AB3354&gt;=5,"High",IF(AB3354&gt;=3,"Medium","Low"))</f>
        <v>High</v>
      </c>
    </row>
    <row r="3355" customFormat="false" ht="15" hidden="false" customHeight="false" outlineLevel="0" collapsed="false">
      <c r="A3355" s="15" t="s">
        <v>3452</v>
      </c>
      <c r="B3355" s="15" t="s">
        <v>98</v>
      </c>
      <c r="C3355" s="15" t="n">
        <v>0</v>
      </c>
      <c r="D3355" s="15" t="s">
        <v>26</v>
      </c>
      <c r="E3355" s="15" t="s">
        <v>24</v>
      </c>
      <c r="F3355" s="15" t="n">
        <v>12</v>
      </c>
      <c r="G3355" s="15" t="s">
        <v>26</v>
      </c>
      <c r="H3355" s="15" t="s">
        <v>24</v>
      </c>
      <c r="I3355" s="15" t="s">
        <v>102</v>
      </c>
      <c r="J3355" s="15" t="s">
        <v>24</v>
      </c>
      <c r="K3355" s="15" t="s">
        <v>26</v>
      </c>
      <c r="L3355" s="15" t="s">
        <v>24</v>
      </c>
      <c r="M3355" s="15" t="s">
        <v>24</v>
      </c>
      <c r="N3355" s="15" t="s">
        <v>24</v>
      </c>
      <c r="O3355" s="15" t="s">
        <v>26</v>
      </c>
      <c r="P3355" s="15" t="s">
        <v>25</v>
      </c>
      <c r="Q3355" s="15" t="s">
        <v>26</v>
      </c>
      <c r="R3355" s="15" t="s">
        <v>21</v>
      </c>
      <c r="S3355" s="18" t="n">
        <v>85.05</v>
      </c>
      <c r="T3355" s="15" t="n">
        <v>999.8</v>
      </c>
      <c r="U3355" s="15" t="s">
        <v>24</v>
      </c>
      <c r="V3355" s="18" t="n">
        <f aca="false">IF(ISNUMBER(T3355),T3355,0)</f>
        <v>999.8</v>
      </c>
      <c r="W3355" s="15" t="n">
        <f aca="false">IF(U3355="Yes",1,0)</f>
        <v>0</v>
      </c>
      <c r="X3355" s="15" t="str">
        <f aca="false">IF(F3355&lt;=12,"0-12 months",IF(F3355&lt;=24,"13-24 months",IF(F3355&lt;=48,"25-48 months","49-72 months")))</f>
        <v>0-12 months</v>
      </c>
      <c r="Y3355" s="15" t="str">
        <f aca="false">IF(C3355=1,"Yes","No")</f>
        <v>No</v>
      </c>
      <c r="Z3355" s="15" t="n">
        <f aca="false">COUNTIF(J3355:O3355,"Yes")</f>
        <v>2</v>
      </c>
      <c r="AA3355" s="18" t="n">
        <f aca="false">S3355*W3355</f>
        <v>0</v>
      </c>
      <c r="AB3355" s="15" t="n">
        <f aca="false">(P3355="Month-to-month")+(I3355="Fiber optic")+(R3355="Electronic check")+(F3355&lt;=12)+(M3355="No")+(J3355="No")</f>
        <v>5</v>
      </c>
      <c r="AC3355" s="15" t="str">
        <f aca="false">IF(AB3355&gt;=5,"High",IF(AB3355&gt;=3,"Medium","Low"))</f>
        <v>High</v>
      </c>
    </row>
    <row r="3356" customFormat="false" ht="15" hidden="false" customHeight="false" outlineLevel="0" collapsed="false">
      <c r="A3356" s="15" t="s">
        <v>3453</v>
      </c>
      <c r="B3356" s="15" t="s">
        <v>94</v>
      </c>
      <c r="C3356" s="15" t="n">
        <v>0</v>
      </c>
      <c r="D3356" s="15" t="s">
        <v>24</v>
      </c>
      <c r="E3356" s="15" t="s">
        <v>24</v>
      </c>
      <c r="F3356" s="15" t="n">
        <v>54</v>
      </c>
      <c r="G3356" s="15" t="s">
        <v>24</v>
      </c>
      <c r="H3356" s="15" t="s">
        <v>95</v>
      </c>
      <c r="I3356" s="15" t="s">
        <v>96</v>
      </c>
      <c r="J3356" s="15" t="s">
        <v>26</v>
      </c>
      <c r="K3356" s="15" t="s">
        <v>24</v>
      </c>
      <c r="L3356" s="15" t="s">
        <v>24</v>
      </c>
      <c r="M3356" s="15" t="s">
        <v>26</v>
      </c>
      <c r="N3356" s="15" t="s">
        <v>24</v>
      </c>
      <c r="O3356" s="15" t="s">
        <v>26</v>
      </c>
      <c r="P3356" s="15" t="s">
        <v>27</v>
      </c>
      <c r="Q3356" s="15" t="s">
        <v>24</v>
      </c>
      <c r="R3356" s="15" t="s">
        <v>19</v>
      </c>
      <c r="S3356" s="18" t="n">
        <v>44.1</v>
      </c>
      <c r="T3356" s="15" t="n">
        <v>2369.7</v>
      </c>
      <c r="U3356" s="15" t="s">
        <v>24</v>
      </c>
      <c r="V3356" s="18" t="n">
        <f aca="false">IF(ISNUMBER(T3356),T3356,0)</f>
        <v>2369.7</v>
      </c>
      <c r="W3356" s="15" t="n">
        <f aca="false">IF(U3356="Yes",1,0)</f>
        <v>0</v>
      </c>
      <c r="X3356" s="15" t="str">
        <f aca="false">IF(F3356&lt;=12,"0-12 months",IF(F3356&lt;=24,"13-24 months",IF(F3356&lt;=48,"25-48 months","49-72 months")))</f>
        <v>49-72 months</v>
      </c>
      <c r="Y3356" s="15" t="str">
        <f aca="false">IF(C3356=1,"Yes","No")</f>
        <v>No</v>
      </c>
      <c r="Z3356" s="15" t="n">
        <f aca="false">COUNTIF(J3356:O3356,"Yes")</f>
        <v>3</v>
      </c>
      <c r="AA3356" s="18" t="n">
        <f aca="false">S3356*W3356</f>
        <v>0</v>
      </c>
      <c r="AB3356" s="15" t="n">
        <f aca="false">(P3356="Month-to-month")+(I3356="Fiber optic")+(R3356="Electronic check")+(F3356&lt;=12)+(M3356="No")+(J3356="No")</f>
        <v>0</v>
      </c>
      <c r="AC3356" s="15" t="str">
        <f aca="false">IF(AB3356&gt;=5,"High",IF(AB3356&gt;=3,"Medium","Low"))</f>
        <v>Low</v>
      </c>
    </row>
    <row r="3357" customFormat="false" ht="15" hidden="false" customHeight="false" outlineLevel="0" collapsed="false">
      <c r="A3357" s="15" t="s">
        <v>3454</v>
      </c>
      <c r="B3357" s="15" t="s">
        <v>94</v>
      </c>
      <c r="C3357" s="15" t="n">
        <v>0</v>
      </c>
      <c r="D3357" s="15" t="s">
        <v>26</v>
      </c>
      <c r="E3357" s="15" t="s">
        <v>24</v>
      </c>
      <c r="F3357" s="15" t="n">
        <v>68</v>
      </c>
      <c r="G3357" s="15" t="s">
        <v>26</v>
      </c>
      <c r="H3357" s="15" t="s">
        <v>26</v>
      </c>
      <c r="I3357" s="15" t="s">
        <v>102</v>
      </c>
      <c r="J3357" s="15" t="s">
        <v>24</v>
      </c>
      <c r="K3357" s="15" t="s">
        <v>26</v>
      </c>
      <c r="L3357" s="15" t="s">
        <v>26</v>
      </c>
      <c r="M3357" s="15" t="s">
        <v>26</v>
      </c>
      <c r="N3357" s="15" t="s">
        <v>24</v>
      </c>
      <c r="O3357" s="15" t="s">
        <v>24</v>
      </c>
      <c r="P3357" s="15" t="s">
        <v>29</v>
      </c>
      <c r="Q3357" s="15" t="s">
        <v>24</v>
      </c>
      <c r="R3357" s="15" t="s">
        <v>21</v>
      </c>
      <c r="S3357" s="18" t="n">
        <v>90.2</v>
      </c>
      <c r="T3357" s="15" t="n">
        <v>6297.65</v>
      </c>
      <c r="U3357" s="15" t="s">
        <v>24</v>
      </c>
      <c r="V3357" s="18" t="n">
        <f aca="false">IF(ISNUMBER(T3357),T3357,0)</f>
        <v>6297.65</v>
      </c>
      <c r="W3357" s="15" t="n">
        <f aca="false">IF(U3357="Yes",1,0)</f>
        <v>0</v>
      </c>
      <c r="X3357" s="15" t="str">
        <f aca="false">IF(F3357&lt;=12,"0-12 months",IF(F3357&lt;=24,"13-24 months",IF(F3357&lt;=48,"25-48 months","49-72 months")))</f>
        <v>49-72 months</v>
      </c>
      <c r="Y3357" s="15" t="str">
        <f aca="false">IF(C3357=1,"Yes","No")</f>
        <v>No</v>
      </c>
      <c r="Z3357" s="15" t="n">
        <f aca="false">COUNTIF(J3357:O3357,"Yes")</f>
        <v>3</v>
      </c>
      <c r="AA3357" s="18" t="n">
        <f aca="false">S3357*W3357</f>
        <v>0</v>
      </c>
      <c r="AB3357" s="15" t="n">
        <f aca="false">(P3357="Month-to-month")+(I3357="Fiber optic")+(R3357="Electronic check")+(F3357&lt;=12)+(M3357="No")+(J3357="No")</f>
        <v>2</v>
      </c>
      <c r="AC3357" s="15" t="str">
        <f aca="false">IF(AB3357&gt;=5,"High",IF(AB3357&gt;=3,"Medium","Low"))</f>
        <v>Low</v>
      </c>
    </row>
    <row r="3358" customFormat="false" ht="15" hidden="false" customHeight="false" outlineLevel="0" collapsed="false">
      <c r="A3358" s="15" t="s">
        <v>3455</v>
      </c>
      <c r="B3358" s="15" t="s">
        <v>94</v>
      </c>
      <c r="C3358" s="15" t="n">
        <v>0</v>
      </c>
      <c r="D3358" s="15" t="s">
        <v>26</v>
      </c>
      <c r="E3358" s="15" t="s">
        <v>26</v>
      </c>
      <c r="F3358" s="15" t="n">
        <v>4</v>
      </c>
      <c r="G3358" s="15" t="s">
        <v>26</v>
      </c>
      <c r="H3358" s="15" t="s">
        <v>26</v>
      </c>
      <c r="I3358" s="15" t="s">
        <v>96</v>
      </c>
      <c r="J3358" s="15" t="s">
        <v>24</v>
      </c>
      <c r="K3358" s="15" t="s">
        <v>24</v>
      </c>
      <c r="L3358" s="15" t="s">
        <v>24</v>
      </c>
      <c r="M3358" s="15" t="s">
        <v>24</v>
      </c>
      <c r="N3358" s="15" t="s">
        <v>24</v>
      </c>
      <c r="O3358" s="15" t="s">
        <v>24</v>
      </c>
      <c r="P3358" s="15" t="s">
        <v>25</v>
      </c>
      <c r="Q3358" s="15" t="s">
        <v>24</v>
      </c>
      <c r="R3358" s="15" t="s">
        <v>17</v>
      </c>
      <c r="S3358" s="18" t="n">
        <v>50.85</v>
      </c>
      <c r="T3358" s="15" t="n">
        <v>239.55</v>
      </c>
      <c r="U3358" s="15" t="s">
        <v>26</v>
      </c>
      <c r="V3358" s="18" t="n">
        <f aca="false">IF(ISNUMBER(T3358),T3358,0)</f>
        <v>239.55</v>
      </c>
      <c r="W3358" s="15" t="n">
        <f aca="false">IF(U3358="Yes",1,0)</f>
        <v>1</v>
      </c>
      <c r="X3358" s="15" t="str">
        <f aca="false">IF(F3358&lt;=12,"0-12 months",IF(F3358&lt;=24,"13-24 months",IF(F3358&lt;=48,"25-48 months","49-72 months")))</f>
        <v>0-12 months</v>
      </c>
      <c r="Y3358" s="15" t="str">
        <f aca="false">IF(C3358=1,"Yes","No")</f>
        <v>No</v>
      </c>
      <c r="Z3358" s="15" t="n">
        <f aca="false">COUNTIF(J3358:O3358,"Yes")</f>
        <v>0</v>
      </c>
      <c r="AA3358" s="18" t="n">
        <f aca="false">S3358*W3358</f>
        <v>50.85</v>
      </c>
      <c r="AB3358" s="15" t="n">
        <f aca="false">(P3358="Month-to-month")+(I3358="Fiber optic")+(R3358="Electronic check")+(F3358&lt;=12)+(M3358="No")+(J3358="No")</f>
        <v>4</v>
      </c>
      <c r="AC3358" s="15" t="str">
        <f aca="false">IF(AB3358&gt;=5,"High",IF(AB3358&gt;=3,"Medium","Low"))</f>
        <v>Medium</v>
      </c>
    </row>
    <row r="3359" customFormat="false" ht="15" hidden="false" customHeight="false" outlineLevel="0" collapsed="false">
      <c r="A3359" s="15" t="s">
        <v>3456</v>
      </c>
      <c r="B3359" s="15" t="s">
        <v>94</v>
      </c>
      <c r="C3359" s="15" t="n">
        <v>0</v>
      </c>
      <c r="D3359" s="15" t="s">
        <v>24</v>
      </c>
      <c r="E3359" s="15" t="s">
        <v>26</v>
      </c>
      <c r="F3359" s="15" t="n">
        <v>1</v>
      </c>
      <c r="G3359" s="15" t="s">
        <v>26</v>
      </c>
      <c r="H3359" s="15" t="s">
        <v>24</v>
      </c>
      <c r="I3359" s="15" t="s">
        <v>96</v>
      </c>
      <c r="J3359" s="15" t="s">
        <v>24</v>
      </c>
      <c r="K3359" s="15" t="s">
        <v>24</v>
      </c>
      <c r="L3359" s="15" t="s">
        <v>26</v>
      </c>
      <c r="M3359" s="15" t="s">
        <v>24</v>
      </c>
      <c r="N3359" s="15" t="s">
        <v>24</v>
      </c>
      <c r="O3359" s="15" t="s">
        <v>26</v>
      </c>
      <c r="P3359" s="15" t="s">
        <v>25</v>
      </c>
      <c r="Q3359" s="15" t="s">
        <v>24</v>
      </c>
      <c r="R3359" s="15" t="s">
        <v>15</v>
      </c>
      <c r="S3359" s="18" t="n">
        <v>59.2</v>
      </c>
      <c r="T3359" s="15" t="n">
        <v>59.2</v>
      </c>
      <c r="U3359" s="15" t="s">
        <v>26</v>
      </c>
      <c r="V3359" s="18" t="n">
        <f aca="false">IF(ISNUMBER(T3359),T3359,0)</f>
        <v>59.2</v>
      </c>
      <c r="W3359" s="15" t="n">
        <f aca="false">IF(U3359="Yes",1,0)</f>
        <v>1</v>
      </c>
      <c r="X3359" s="15" t="str">
        <f aca="false">IF(F3359&lt;=12,"0-12 months",IF(F3359&lt;=24,"13-24 months",IF(F3359&lt;=48,"25-48 months","49-72 months")))</f>
        <v>0-12 months</v>
      </c>
      <c r="Y3359" s="15" t="str">
        <f aca="false">IF(C3359=1,"Yes","No")</f>
        <v>No</v>
      </c>
      <c r="Z3359" s="15" t="n">
        <f aca="false">COUNTIF(J3359:O3359,"Yes")</f>
        <v>2</v>
      </c>
      <c r="AA3359" s="18" t="n">
        <f aca="false">S3359*W3359</f>
        <v>59.2</v>
      </c>
      <c r="AB3359" s="15" t="n">
        <f aca="false">(P3359="Month-to-month")+(I3359="Fiber optic")+(R3359="Electronic check")+(F3359&lt;=12)+(M3359="No")+(J3359="No")</f>
        <v>5</v>
      </c>
      <c r="AC3359" s="15" t="str">
        <f aca="false">IF(AB3359&gt;=5,"High",IF(AB3359&gt;=3,"Medium","Low"))</f>
        <v>High</v>
      </c>
    </row>
    <row r="3360" customFormat="false" ht="15" hidden="false" customHeight="false" outlineLevel="0" collapsed="false">
      <c r="A3360" s="15" t="s">
        <v>3457</v>
      </c>
      <c r="B3360" s="15" t="s">
        <v>98</v>
      </c>
      <c r="C3360" s="15" t="n">
        <v>0</v>
      </c>
      <c r="D3360" s="15" t="s">
        <v>24</v>
      </c>
      <c r="E3360" s="15" t="s">
        <v>24</v>
      </c>
      <c r="F3360" s="15" t="n">
        <v>27</v>
      </c>
      <c r="G3360" s="15" t="s">
        <v>26</v>
      </c>
      <c r="H3360" s="15" t="s">
        <v>24</v>
      </c>
      <c r="I3360" s="15" t="s">
        <v>96</v>
      </c>
      <c r="J3360" s="15" t="s">
        <v>26</v>
      </c>
      <c r="K3360" s="15" t="s">
        <v>24</v>
      </c>
      <c r="L3360" s="15" t="s">
        <v>24</v>
      </c>
      <c r="M3360" s="15" t="s">
        <v>26</v>
      </c>
      <c r="N3360" s="15" t="s">
        <v>24</v>
      </c>
      <c r="O3360" s="15" t="s">
        <v>24</v>
      </c>
      <c r="P3360" s="15" t="s">
        <v>25</v>
      </c>
      <c r="Q3360" s="15" t="s">
        <v>24</v>
      </c>
      <c r="R3360" s="15" t="s">
        <v>17</v>
      </c>
      <c r="S3360" s="18" t="n">
        <v>53.45</v>
      </c>
      <c r="T3360" s="15" t="n">
        <v>1461.45</v>
      </c>
      <c r="U3360" s="15" t="s">
        <v>24</v>
      </c>
      <c r="V3360" s="18" t="n">
        <f aca="false">IF(ISNUMBER(T3360),T3360,0)</f>
        <v>1461.45</v>
      </c>
      <c r="W3360" s="15" t="n">
        <f aca="false">IF(U3360="Yes",1,0)</f>
        <v>0</v>
      </c>
      <c r="X3360" s="15" t="str">
        <f aca="false">IF(F3360&lt;=12,"0-12 months",IF(F3360&lt;=24,"13-24 months",IF(F3360&lt;=48,"25-48 months","49-72 months")))</f>
        <v>25-48 months</v>
      </c>
      <c r="Y3360" s="15" t="str">
        <f aca="false">IF(C3360=1,"Yes","No")</f>
        <v>No</v>
      </c>
      <c r="Z3360" s="15" t="n">
        <f aca="false">COUNTIF(J3360:O3360,"Yes")</f>
        <v>2</v>
      </c>
      <c r="AA3360" s="18" t="n">
        <f aca="false">S3360*W3360</f>
        <v>0</v>
      </c>
      <c r="AB3360" s="15" t="n">
        <f aca="false">(P3360="Month-to-month")+(I3360="Fiber optic")+(R3360="Electronic check")+(F3360&lt;=12)+(M3360="No")+(J3360="No")</f>
        <v>1</v>
      </c>
      <c r="AC3360" s="15" t="str">
        <f aca="false">IF(AB3360&gt;=5,"High",IF(AB3360&gt;=3,"Medium","Low"))</f>
        <v>Low</v>
      </c>
    </row>
    <row r="3361" customFormat="false" ht="15" hidden="false" customHeight="false" outlineLevel="0" collapsed="false">
      <c r="A3361" s="15" t="s">
        <v>3458</v>
      </c>
      <c r="B3361" s="15" t="s">
        <v>98</v>
      </c>
      <c r="C3361" s="15" t="n">
        <v>0</v>
      </c>
      <c r="D3361" s="15" t="s">
        <v>24</v>
      </c>
      <c r="E3361" s="15" t="s">
        <v>24</v>
      </c>
      <c r="F3361" s="15" t="n">
        <v>21</v>
      </c>
      <c r="G3361" s="15" t="s">
        <v>26</v>
      </c>
      <c r="H3361" s="15" t="s">
        <v>24</v>
      </c>
      <c r="I3361" s="15" t="s">
        <v>24</v>
      </c>
      <c r="J3361" s="15" t="s">
        <v>28</v>
      </c>
      <c r="K3361" s="15" t="s">
        <v>28</v>
      </c>
      <c r="L3361" s="15" t="s">
        <v>28</v>
      </c>
      <c r="M3361" s="15" t="s">
        <v>28</v>
      </c>
      <c r="N3361" s="15" t="s">
        <v>28</v>
      </c>
      <c r="O3361" s="15" t="s">
        <v>28</v>
      </c>
      <c r="P3361" s="15" t="s">
        <v>25</v>
      </c>
      <c r="Q3361" s="15" t="s">
        <v>26</v>
      </c>
      <c r="R3361" s="15" t="s">
        <v>17</v>
      </c>
      <c r="S3361" s="18" t="n">
        <v>19.95</v>
      </c>
      <c r="T3361" s="15" t="n">
        <v>416.4</v>
      </c>
      <c r="U3361" s="15" t="s">
        <v>24</v>
      </c>
      <c r="V3361" s="18" t="n">
        <f aca="false">IF(ISNUMBER(T3361),T3361,0)</f>
        <v>416.4</v>
      </c>
      <c r="W3361" s="15" t="n">
        <f aca="false">IF(U3361="Yes",1,0)</f>
        <v>0</v>
      </c>
      <c r="X3361" s="15" t="str">
        <f aca="false">IF(F3361&lt;=12,"0-12 months",IF(F3361&lt;=24,"13-24 months",IF(F3361&lt;=48,"25-48 months","49-72 months")))</f>
        <v>13-24 months</v>
      </c>
      <c r="Y3361" s="15" t="str">
        <f aca="false">IF(C3361=1,"Yes","No")</f>
        <v>No</v>
      </c>
      <c r="Z3361" s="15" t="n">
        <f aca="false">COUNTIF(J3361:O3361,"Yes")</f>
        <v>0</v>
      </c>
      <c r="AA3361" s="18" t="n">
        <f aca="false">S3361*W3361</f>
        <v>0</v>
      </c>
      <c r="AB3361" s="15" t="n">
        <f aca="false">(P3361="Month-to-month")+(I3361="Fiber optic")+(R3361="Electronic check")+(F3361&lt;=12)+(M3361="No")+(J3361="No")</f>
        <v>1</v>
      </c>
      <c r="AC3361" s="15" t="str">
        <f aca="false">IF(AB3361&gt;=5,"High",IF(AB3361&gt;=3,"Medium","Low"))</f>
        <v>Low</v>
      </c>
    </row>
    <row r="3362" customFormat="false" ht="15" hidden="false" customHeight="false" outlineLevel="0" collapsed="false">
      <c r="A3362" s="15" t="s">
        <v>3459</v>
      </c>
      <c r="B3362" s="15" t="s">
        <v>98</v>
      </c>
      <c r="C3362" s="15" t="n">
        <v>0</v>
      </c>
      <c r="D3362" s="15" t="s">
        <v>24</v>
      </c>
      <c r="E3362" s="15" t="s">
        <v>24</v>
      </c>
      <c r="F3362" s="15" t="n">
        <v>13</v>
      </c>
      <c r="G3362" s="15" t="s">
        <v>26</v>
      </c>
      <c r="H3362" s="15" t="s">
        <v>24</v>
      </c>
      <c r="I3362" s="15" t="s">
        <v>102</v>
      </c>
      <c r="J3362" s="15" t="s">
        <v>24</v>
      </c>
      <c r="K3362" s="15" t="s">
        <v>24</v>
      </c>
      <c r="L3362" s="15" t="s">
        <v>26</v>
      </c>
      <c r="M3362" s="15" t="s">
        <v>24</v>
      </c>
      <c r="N3362" s="15" t="s">
        <v>26</v>
      </c>
      <c r="O3362" s="15" t="s">
        <v>24</v>
      </c>
      <c r="P3362" s="15" t="s">
        <v>25</v>
      </c>
      <c r="Q3362" s="15" t="s">
        <v>26</v>
      </c>
      <c r="R3362" s="15" t="s">
        <v>15</v>
      </c>
      <c r="S3362" s="18" t="n">
        <v>83.2</v>
      </c>
      <c r="T3362" s="15" t="n">
        <v>1060.6</v>
      </c>
      <c r="U3362" s="15" t="s">
        <v>26</v>
      </c>
      <c r="V3362" s="18" t="n">
        <f aca="false">IF(ISNUMBER(T3362),T3362,0)</f>
        <v>1060.6</v>
      </c>
      <c r="W3362" s="15" t="n">
        <f aca="false">IF(U3362="Yes",1,0)</f>
        <v>1</v>
      </c>
      <c r="X3362" s="15" t="str">
        <f aca="false">IF(F3362&lt;=12,"0-12 months",IF(F3362&lt;=24,"13-24 months",IF(F3362&lt;=48,"25-48 months","49-72 months")))</f>
        <v>13-24 months</v>
      </c>
      <c r="Y3362" s="15" t="str">
        <f aca="false">IF(C3362=1,"Yes","No")</f>
        <v>No</v>
      </c>
      <c r="Z3362" s="15" t="n">
        <f aca="false">COUNTIF(J3362:O3362,"Yes")</f>
        <v>2</v>
      </c>
      <c r="AA3362" s="18" t="n">
        <f aca="false">S3362*W3362</f>
        <v>83.2</v>
      </c>
      <c r="AB3362" s="15" t="n">
        <f aca="false">(P3362="Month-to-month")+(I3362="Fiber optic")+(R3362="Electronic check")+(F3362&lt;=12)+(M3362="No")+(J3362="No")</f>
        <v>5</v>
      </c>
      <c r="AC3362" s="15" t="str">
        <f aca="false">IF(AB3362&gt;=5,"High",IF(AB3362&gt;=3,"Medium","Low"))</f>
        <v>High</v>
      </c>
    </row>
    <row r="3363" customFormat="false" ht="15" hidden="false" customHeight="false" outlineLevel="0" collapsed="false">
      <c r="A3363" s="15" t="s">
        <v>3460</v>
      </c>
      <c r="B3363" s="15" t="s">
        <v>94</v>
      </c>
      <c r="C3363" s="15" t="n">
        <v>1</v>
      </c>
      <c r="D3363" s="15" t="s">
        <v>24</v>
      </c>
      <c r="E3363" s="15" t="s">
        <v>24</v>
      </c>
      <c r="F3363" s="15" t="n">
        <v>64</v>
      </c>
      <c r="G3363" s="15" t="s">
        <v>26</v>
      </c>
      <c r="H3363" s="15" t="s">
        <v>26</v>
      </c>
      <c r="I3363" s="15" t="s">
        <v>96</v>
      </c>
      <c r="J3363" s="15" t="s">
        <v>24</v>
      </c>
      <c r="K3363" s="15" t="s">
        <v>26</v>
      </c>
      <c r="L3363" s="15" t="s">
        <v>26</v>
      </c>
      <c r="M3363" s="15" t="s">
        <v>26</v>
      </c>
      <c r="N3363" s="15" t="s">
        <v>24</v>
      </c>
      <c r="O3363" s="15" t="s">
        <v>26</v>
      </c>
      <c r="P3363" s="15" t="s">
        <v>25</v>
      </c>
      <c r="Q3363" s="15" t="s">
        <v>24</v>
      </c>
      <c r="R3363" s="15" t="s">
        <v>21</v>
      </c>
      <c r="S3363" s="18" t="n">
        <v>74.65</v>
      </c>
      <c r="T3363" s="15" t="n">
        <v>4869.35</v>
      </c>
      <c r="U3363" s="15" t="s">
        <v>24</v>
      </c>
      <c r="V3363" s="18" t="n">
        <f aca="false">IF(ISNUMBER(T3363),T3363,0)</f>
        <v>4869.35</v>
      </c>
      <c r="W3363" s="15" t="n">
        <f aca="false">IF(U3363="Yes",1,0)</f>
        <v>0</v>
      </c>
      <c r="X3363" s="15" t="str">
        <f aca="false">IF(F3363&lt;=12,"0-12 months",IF(F3363&lt;=24,"13-24 months",IF(F3363&lt;=48,"25-48 months","49-72 months")))</f>
        <v>49-72 months</v>
      </c>
      <c r="Y3363" s="15" t="str">
        <f aca="false">IF(C3363=1,"Yes","No")</f>
        <v>Yes</v>
      </c>
      <c r="Z3363" s="15" t="n">
        <f aca="false">COUNTIF(J3363:O3363,"Yes")</f>
        <v>4</v>
      </c>
      <c r="AA3363" s="18" t="n">
        <f aca="false">S3363*W3363</f>
        <v>0</v>
      </c>
      <c r="AB3363" s="15" t="n">
        <f aca="false">(P3363="Month-to-month")+(I3363="Fiber optic")+(R3363="Electronic check")+(F3363&lt;=12)+(M3363="No")+(J3363="No")</f>
        <v>2</v>
      </c>
      <c r="AC3363" s="15" t="str">
        <f aca="false">IF(AB3363&gt;=5,"High",IF(AB3363&gt;=3,"Medium","Low"))</f>
        <v>Low</v>
      </c>
    </row>
    <row r="3364" customFormat="false" ht="15" hidden="false" customHeight="false" outlineLevel="0" collapsed="false">
      <c r="A3364" s="15" t="s">
        <v>3461</v>
      </c>
      <c r="B3364" s="15" t="s">
        <v>94</v>
      </c>
      <c r="C3364" s="15" t="n">
        <v>0</v>
      </c>
      <c r="D3364" s="15" t="s">
        <v>24</v>
      </c>
      <c r="E3364" s="15" t="s">
        <v>24</v>
      </c>
      <c r="F3364" s="15" t="n">
        <v>1</v>
      </c>
      <c r="G3364" s="15" t="s">
        <v>26</v>
      </c>
      <c r="H3364" s="15" t="s">
        <v>24</v>
      </c>
      <c r="I3364" s="15" t="s">
        <v>96</v>
      </c>
      <c r="J3364" s="15" t="s">
        <v>26</v>
      </c>
      <c r="K3364" s="15" t="s">
        <v>26</v>
      </c>
      <c r="L3364" s="15" t="s">
        <v>24</v>
      </c>
      <c r="M3364" s="15" t="s">
        <v>24</v>
      </c>
      <c r="N3364" s="15" t="s">
        <v>24</v>
      </c>
      <c r="O3364" s="15" t="s">
        <v>24</v>
      </c>
      <c r="P3364" s="15" t="s">
        <v>25</v>
      </c>
      <c r="Q3364" s="15" t="s">
        <v>26</v>
      </c>
      <c r="R3364" s="15" t="s">
        <v>15</v>
      </c>
      <c r="S3364" s="18" t="n">
        <v>54.9</v>
      </c>
      <c r="T3364" s="15" t="n">
        <v>54.9</v>
      </c>
      <c r="U3364" s="15" t="s">
        <v>26</v>
      </c>
      <c r="V3364" s="18" t="n">
        <f aca="false">IF(ISNUMBER(T3364),T3364,0)</f>
        <v>54.9</v>
      </c>
      <c r="W3364" s="15" t="n">
        <f aca="false">IF(U3364="Yes",1,0)</f>
        <v>1</v>
      </c>
      <c r="X3364" s="15" t="str">
        <f aca="false">IF(F3364&lt;=12,"0-12 months",IF(F3364&lt;=24,"13-24 months",IF(F3364&lt;=48,"25-48 months","49-72 months")))</f>
        <v>0-12 months</v>
      </c>
      <c r="Y3364" s="15" t="str">
        <f aca="false">IF(C3364=1,"Yes","No")</f>
        <v>No</v>
      </c>
      <c r="Z3364" s="15" t="n">
        <f aca="false">COUNTIF(J3364:O3364,"Yes")</f>
        <v>2</v>
      </c>
      <c r="AA3364" s="18" t="n">
        <f aca="false">S3364*W3364</f>
        <v>54.9</v>
      </c>
      <c r="AB3364" s="15" t="n">
        <f aca="false">(P3364="Month-to-month")+(I3364="Fiber optic")+(R3364="Electronic check")+(F3364&lt;=12)+(M3364="No")+(J3364="No")</f>
        <v>4</v>
      </c>
      <c r="AC3364" s="15" t="str">
        <f aca="false">IF(AB3364&gt;=5,"High",IF(AB3364&gt;=3,"Medium","Low"))</f>
        <v>Medium</v>
      </c>
    </row>
    <row r="3365" customFormat="false" ht="15" hidden="false" customHeight="false" outlineLevel="0" collapsed="false">
      <c r="A3365" s="15" t="s">
        <v>3462</v>
      </c>
      <c r="B3365" s="15" t="s">
        <v>98</v>
      </c>
      <c r="C3365" s="15" t="n">
        <v>0</v>
      </c>
      <c r="D3365" s="15" t="s">
        <v>26</v>
      </c>
      <c r="E3365" s="15" t="s">
        <v>24</v>
      </c>
      <c r="F3365" s="15" t="n">
        <v>57</v>
      </c>
      <c r="G3365" s="15" t="s">
        <v>24</v>
      </c>
      <c r="H3365" s="15" t="s">
        <v>95</v>
      </c>
      <c r="I3365" s="15" t="s">
        <v>96</v>
      </c>
      <c r="J3365" s="15" t="s">
        <v>24</v>
      </c>
      <c r="K3365" s="15" t="s">
        <v>26</v>
      </c>
      <c r="L3365" s="15" t="s">
        <v>26</v>
      </c>
      <c r="M3365" s="15" t="s">
        <v>26</v>
      </c>
      <c r="N3365" s="15" t="s">
        <v>26</v>
      </c>
      <c r="O3365" s="15" t="s">
        <v>26</v>
      </c>
      <c r="P3365" s="15" t="s">
        <v>29</v>
      </c>
      <c r="Q3365" s="15" t="s">
        <v>26</v>
      </c>
      <c r="R3365" s="15" t="s">
        <v>19</v>
      </c>
      <c r="S3365" s="18" t="n">
        <v>57.5</v>
      </c>
      <c r="T3365" s="15" t="n">
        <v>3265.95</v>
      </c>
      <c r="U3365" s="15" t="s">
        <v>24</v>
      </c>
      <c r="V3365" s="18" t="n">
        <f aca="false">IF(ISNUMBER(T3365),T3365,0)</f>
        <v>3265.95</v>
      </c>
      <c r="W3365" s="15" t="n">
        <f aca="false">IF(U3365="Yes",1,0)</f>
        <v>0</v>
      </c>
      <c r="X3365" s="15" t="str">
        <f aca="false">IF(F3365&lt;=12,"0-12 months",IF(F3365&lt;=24,"13-24 months",IF(F3365&lt;=48,"25-48 months","49-72 months")))</f>
        <v>49-72 months</v>
      </c>
      <c r="Y3365" s="15" t="str">
        <f aca="false">IF(C3365=1,"Yes","No")</f>
        <v>No</v>
      </c>
      <c r="Z3365" s="15" t="n">
        <f aca="false">COUNTIF(J3365:O3365,"Yes")</f>
        <v>5</v>
      </c>
      <c r="AA3365" s="18" t="n">
        <f aca="false">S3365*W3365</f>
        <v>0</v>
      </c>
      <c r="AB3365" s="15" t="n">
        <f aca="false">(P3365="Month-to-month")+(I3365="Fiber optic")+(R3365="Electronic check")+(F3365&lt;=12)+(M3365="No")+(J3365="No")</f>
        <v>1</v>
      </c>
      <c r="AC3365" s="15" t="str">
        <f aca="false">IF(AB3365&gt;=5,"High",IF(AB3365&gt;=3,"Medium","Low"))</f>
        <v>Low</v>
      </c>
    </row>
    <row r="3366" customFormat="false" ht="15" hidden="false" customHeight="false" outlineLevel="0" collapsed="false">
      <c r="A3366" s="15" t="s">
        <v>3463</v>
      </c>
      <c r="B3366" s="15" t="s">
        <v>94</v>
      </c>
      <c r="C3366" s="15" t="n">
        <v>0</v>
      </c>
      <c r="D3366" s="15" t="s">
        <v>26</v>
      </c>
      <c r="E3366" s="15" t="s">
        <v>24</v>
      </c>
      <c r="F3366" s="15" t="n">
        <v>21</v>
      </c>
      <c r="G3366" s="15" t="s">
        <v>26</v>
      </c>
      <c r="H3366" s="15" t="s">
        <v>26</v>
      </c>
      <c r="I3366" s="15" t="s">
        <v>102</v>
      </c>
      <c r="J3366" s="15" t="s">
        <v>26</v>
      </c>
      <c r="K3366" s="15" t="s">
        <v>24</v>
      </c>
      <c r="L3366" s="15" t="s">
        <v>26</v>
      </c>
      <c r="M3366" s="15" t="s">
        <v>24</v>
      </c>
      <c r="N3366" s="15" t="s">
        <v>26</v>
      </c>
      <c r="O3366" s="15" t="s">
        <v>26</v>
      </c>
      <c r="P3366" s="15" t="s">
        <v>25</v>
      </c>
      <c r="Q3366" s="15" t="s">
        <v>26</v>
      </c>
      <c r="R3366" s="15" t="s">
        <v>15</v>
      </c>
      <c r="S3366" s="18" t="n">
        <v>103.9</v>
      </c>
      <c r="T3366" s="15" t="n">
        <v>2254.2</v>
      </c>
      <c r="U3366" s="15" t="s">
        <v>26</v>
      </c>
      <c r="V3366" s="18" t="n">
        <f aca="false">IF(ISNUMBER(T3366),T3366,0)</f>
        <v>2254.2</v>
      </c>
      <c r="W3366" s="15" t="n">
        <f aca="false">IF(U3366="Yes",1,0)</f>
        <v>1</v>
      </c>
      <c r="X3366" s="15" t="str">
        <f aca="false">IF(F3366&lt;=12,"0-12 months",IF(F3366&lt;=24,"13-24 months",IF(F3366&lt;=48,"25-48 months","49-72 months")))</f>
        <v>13-24 months</v>
      </c>
      <c r="Y3366" s="15" t="str">
        <f aca="false">IF(C3366=1,"Yes","No")</f>
        <v>No</v>
      </c>
      <c r="Z3366" s="15" t="n">
        <f aca="false">COUNTIF(J3366:O3366,"Yes")</f>
        <v>4</v>
      </c>
      <c r="AA3366" s="18" t="n">
        <f aca="false">S3366*W3366</f>
        <v>103.9</v>
      </c>
      <c r="AB3366" s="15" t="n">
        <f aca="false">(P3366="Month-to-month")+(I3366="Fiber optic")+(R3366="Electronic check")+(F3366&lt;=12)+(M3366="No")+(J3366="No")</f>
        <v>4</v>
      </c>
      <c r="AC3366" s="15" t="str">
        <f aca="false">IF(AB3366&gt;=5,"High",IF(AB3366&gt;=3,"Medium","Low"))</f>
        <v>Medium</v>
      </c>
    </row>
    <row r="3367" customFormat="false" ht="15" hidden="false" customHeight="false" outlineLevel="0" collapsed="false">
      <c r="A3367" s="15" t="s">
        <v>3464</v>
      </c>
      <c r="B3367" s="15" t="s">
        <v>98</v>
      </c>
      <c r="C3367" s="15" t="n">
        <v>0</v>
      </c>
      <c r="D3367" s="15" t="s">
        <v>24</v>
      </c>
      <c r="E3367" s="15" t="s">
        <v>24</v>
      </c>
      <c r="F3367" s="15" t="n">
        <v>19</v>
      </c>
      <c r="G3367" s="15" t="s">
        <v>26</v>
      </c>
      <c r="H3367" s="15" t="s">
        <v>24</v>
      </c>
      <c r="I3367" s="15" t="s">
        <v>24</v>
      </c>
      <c r="J3367" s="15" t="s">
        <v>28</v>
      </c>
      <c r="K3367" s="15" t="s">
        <v>28</v>
      </c>
      <c r="L3367" s="15" t="s">
        <v>28</v>
      </c>
      <c r="M3367" s="15" t="s">
        <v>28</v>
      </c>
      <c r="N3367" s="15" t="s">
        <v>28</v>
      </c>
      <c r="O3367" s="15" t="s">
        <v>28</v>
      </c>
      <c r="P3367" s="15" t="s">
        <v>29</v>
      </c>
      <c r="Q3367" s="15" t="s">
        <v>24</v>
      </c>
      <c r="R3367" s="15" t="s">
        <v>17</v>
      </c>
      <c r="S3367" s="18" t="n">
        <v>19.65</v>
      </c>
      <c r="T3367" s="15" t="n">
        <v>358.15</v>
      </c>
      <c r="U3367" s="15" t="s">
        <v>24</v>
      </c>
      <c r="V3367" s="18" t="n">
        <f aca="false">IF(ISNUMBER(T3367),T3367,0)</f>
        <v>358.15</v>
      </c>
      <c r="W3367" s="15" t="n">
        <f aca="false">IF(U3367="Yes",1,0)</f>
        <v>0</v>
      </c>
      <c r="X3367" s="15" t="str">
        <f aca="false">IF(F3367&lt;=12,"0-12 months",IF(F3367&lt;=24,"13-24 months",IF(F3367&lt;=48,"25-48 months","49-72 months")))</f>
        <v>13-24 months</v>
      </c>
      <c r="Y3367" s="15" t="str">
        <f aca="false">IF(C3367=1,"Yes","No")</f>
        <v>No</v>
      </c>
      <c r="Z3367" s="15" t="n">
        <f aca="false">COUNTIF(J3367:O3367,"Yes")</f>
        <v>0</v>
      </c>
      <c r="AA3367" s="18" t="n">
        <f aca="false">S3367*W3367</f>
        <v>0</v>
      </c>
      <c r="AB3367" s="15" t="n">
        <f aca="false">(P3367="Month-to-month")+(I3367="Fiber optic")+(R3367="Electronic check")+(F3367&lt;=12)+(M3367="No")+(J3367="No")</f>
        <v>0</v>
      </c>
      <c r="AC3367" s="15" t="str">
        <f aca="false">IF(AB3367&gt;=5,"High",IF(AB3367&gt;=3,"Medium","Low"))</f>
        <v>Low</v>
      </c>
    </row>
    <row r="3368" customFormat="false" ht="15" hidden="false" customHeight="false" outlineLevel="0" collapsed="false">
      <c r="A3368" s="15" t="s">
        <v>3465</v>
      </c>
      <c r="B3368" s="15" t="s">
        <v>98</v>
      </c>
      <c r="C3368" s="15" t="n">
        <v>0</v>
      </c>
      <c r="D3368" s="15" t="s">
        <v>26</v>
      </c>
      <c r="E3368" s="15" t="s">
        <v>24</v>
      </c>
      <c r="F3368" s="15" t="n">
        <v>31</v>
      </c>
      <c r="G3368" s="15" t="s">
        <v>26</v>
      </c>
      <c r="H3368" s="15" t="s">
        <v>24</v>
      </c>
      <c r="I3368" s="15" t="s">
        <v>102</v>
      </c>
      <c r="J3368" s="15" t="s">
        <v>24</v>
      </c>
      <c r="K3368" s="15" t="s">
        <v>24</v>
      </c>
      <c r="L3368" s="15" t="s">
        <v>26</v>
      </c>
      <c r="M3368" s="15" t="s">
        <v>24</v>
      </c>
      <c r="N3368" s="15" t="s">
        <v>26</v>
      </c>
      <c r="O3368" s="15" t="s">
        <v>26</v>
      </c>
      <c r="P3368" s="15" t="s">
        <v>27</v>
      </c>
      <c r="Q3368" s="15" t="s">
        <v>26</v>
      </c>
      <c r="R3368" s="15" t="s">
        <v>15</v>
      </c>
      <c r="S3368" s="18" t="n">
        <v>93.8</v>
      </c>
      <c r="T3368" s="15" t="n">
        <v>2939.8</v>
      </c>
      <c r="U3368" s="15" t="s">
        <v>24</v>
      </c>
      <c r="V3368" s="18" t="n">
        <f aca="false">IF(ISNUMBER(T3368),T3368,0)</f>
        <v>2939.8</v>
      </c>
      <c r="W3368" s="15" t="n">
        <f aca="false">IF(U3368="Yes",1,0)</f>
        <v>0</v>
      </c>
      <c r="X3368" s="15" t="str">
        <f aca="false">IF(F3368&lt;=12,"0-12 months",IF(F3368&lt;=24,"13-24 months",IF(F3368&lt;=48,"25-48 months","49-72 months")))</f>
        <v>25-48 months</v>
      </c>
      <c r="Y3368" s="15" t="str">
        <f aca="false">IF(C3368=1,"Yes","No")</f>
        <v>No</v>
      </c>
      <c r="Z3368" s="15" t="n">
        <f aca="false">COUNTIF(J3368:O3368,"Yes")</f>
        <v>3</v>
      </c>
      <c r="AA3368" s="18" t="n">
        <f aca="false">S3368*W3368</f>
        <v>0</v>
      </c>
      <c r="AB3368" s="15" t="n">
        <f aca="false">(P3368="Month-to-month")+(I3368="Fiber optic")+(R3368="Electronic check")+(F3368&lt;=12)+(M3368="No")+(J3368="No")</f>
        <v>4</v>
      </c>
      <c r="AC3368" s="15" t="str">
        <f aca="false">IF(AB3368&gt;=5,"High",IF(AB3368&gt;=3,"Medium","Low"))</f>
        <v>Medium</v>
      </c>
    </row>
    <row r="3369" customFormat="false" ht="15" hidden="false" customHeight="false" outlineLevel="0" collapsed="false">
      <c r="A3369" s="15" t="s">
        <v>3466</v>
      </c>
      <c r="B3369" s="15" t="s">
        <v>98</v>
      </c>
      <c r="C3369" s="15" t="n">
        <v>0</v>
      </c>
      <c r="D3369" s="15" t="s">
        <v>24</v>
      </c>
      <c r="E3369" s="15" t="s">
        <v>24</v>
      </c>
      <c r="F3369" s="15" t="n">
        <v>52</v>
      </c>
      <c r="G3369" s="15" t="s">
        <v>26</v>
      </c>
      <c r="H3369" s="15" t="s">
        <v>26</v>
      </c>
      <c r="I3369" s="15" t="s">
        <v>96</v>
      </c>
      <c r="J3369" s="15" t="s">
        <v>26</v>
      </c>
      <c r="K3369" s="15" t="s">
        <v>26</v>
      </c>
      <c r="L3369" s="15" t="s">
        <v>26</v>
      </c>
      <c r="M3369" s="15" t="s">
        <v>26</v>
      </c>
      <c r="N3369" s="15" t="s">
        <v>26</v>
      </c>
      <c r="O3369" s="15" t="s">
        <v>26</v>
      </c>
      <c r="P3369" s="15" t="s">
        <v>29</v>
      </c>
      <c r="Q3369" s="15" t="s">
        <v>26</v>
      </c>
      <c r="R3369" s="15" t="s">
        <v>17</v>
      </c>
      <c r="S3369" s="18" t="n">
        <v>89.25</v>
      </c>
      <c r="T3369" s="15" t="n">
        <v>4652.4</v>
      </c>
      <c r="U3369" s="15" t="s">
        <v>24</v>
      </c>
      <c r="V3369" s="18" t="n">
        <f aca="false">IF(ISNUMBER(T3369),T3369,0)</f>
        <v>4652.4</v>
      </c>
      <c r="W3369" s="15" t="n">
        <f aca="false">IF(U3369="Yes",1,0)</f>
        <v>0</v>
      </c>
      <c r="X3369" s="15" t="str">
        <f aca="false">IF(F3369&lt;=12,"0-12 months",IF(F3369&lt;=24,"13-24 months",IF(F3369&lt;=48,"25-48 months","49-72 months")))</f>
        <v>49-72 months</v>
      </c>
      <c r="Y3369" s="15" t="str">
        <f aca="false">IF(C3369=1,"Yes","No")</f>
        <v>No</v>
      </c>
      <c r="Z3369" s="15" t="n">
        <f aca="false">COUNTIF(J3369:O3369,"Yes")</f>
        <v>6</v>
      </c>
      <c r="AA3369" s="18" t="n">
        <f aca="false">S3369*W3369</f>
        <v>0</v>
      </c>
      <c r="AB3369" s="15" t="n">
        <f aca="false">(P3369="Month-to-month")+(I3369="Fiber optic")+(R3369="Electronic check")+(F3369&lt;=12)+(M3369="No")+(J3369="No")</f>
        <v>0</v>
      </c>
      <c r="AC3369" s="15" t="str">
        <f aca="false">IF(AB3369&gt;=5,"High",IF(AB3369&gt;=3,"Medium","Low"))</f>
        <v>Low</v>
      </c>
    </row>
    <row r="3370" customFormat="false" ht="15" hidden="false" customHeight="false" outlineLevel="0" collapsed="false">
      <c r="A3370" s="15" t="s">
        <v>3467</v>
      </c>
      <c r="B3370" s="15" t="s">
        <v>94</v>
      </c>
      <c r="C3370" s="15" t="n">
        <v>0</v>
      </c>
      <c r="D3370" s="15" t="s">
        <v>24</v>
      </c>
      <c r="E3370" s="15" t="s">
        <v>24</v>
      </c>
      <c r="F3370" s="15" t="n">
        <v>46</v>
      </c>
      <c r="G3370" s="15" t="s">
        <v>26</v>
      </c>
      <c r="H3370" s="15" t="s">
        <v>26</v>
      </c>
      <c r="I3370" s="15" t="s">
        <v>102</v>
      </c>
      <c r="J3370" s="15" t="s">
        <v>24</v>
      </c>
      <c r="K3370" s="15" t="s">
        <v>26</v>
      </c>
      <c r="L3370" s="15" t="s">
        <v>26</v>
      </c>
      <c r="M3370" s="15" t="s">
        <v>24</v>
      </c>
      <c r="N3370" s="15" t="s">
        <v>24</v>
      </c>
      <c r="O3370" s="15" t="s">
        <v>26</v>
      </c>
      <c r="P3370" s="15" t="s">
        <v>27</v>
      </c>
      <c r="Q3370" s="15" t="s">
        <v>26</v>
      </c>
      <c r="R3370" s="15" t="s">
        <v>15</v>
      </c>
      <c r="S3370" s="18" t="n">
        <v>94.15</v>
      </c>
      <c r="T3370" s="15" t="n">
        <v>4408.45</v>
      </c>
      <c r="U3370" s="15" t="s">
        <v>24</v>
      </c>
      <c r="V3370" s="18" t="n">
        <f aca="false">IF(ISNUMBER(T3370),T3370,0)</f>
        <v>4408.45</v>
      </c>
      <c r="W3370" s="15" t="n">
        <f aca="false">IF(U3370="Yes",1,0)</f>
        <v>0</v>
      </c>
      <c r="X3370" s="15" t="str">
        <f aca="false">IF(F3370&lt;=12,"0-12 months",IF(F3370&lt;=24,"13-24 months",IF(F3370&lt;=48,"25-48 months","49-72 months")))</f>
        <v>25-48 months</v>
      </c>
      <c r="Y3370" s="15" t="str">
        <f aca="false">IF(C3370=1,"Yes","No")</f>
        <v>No</v>
      </c>
      <c r="Z3370" s="15" t="n">
        <f aca="false">COUNTIF(J3370:O3370,"Yes")</f>
        <v>3</v>
      </c>
      <c r="AA3370" s="18" t="n">
        <f aca="false">S3370*W3370</f>
        <v>0</v>
      </c>
      <c r="AB3370" s="15" t="n">
        <f aca="false">(P3370="Month-to-month")+(I3370="Fiber optic")+(R3370="Electronic check")+(F3370&lt;=12)+(M3370="No")+(J3370="No")</f>
        <v>4</v>
      </c>
      <c r="AC3370" s="15" t="str">
        <f aca="false">IF(AB3370&gt;=5,"High",IF(AB3370&gt;=3,"Medium","Low"))</f>
        <v>Medium</v>
      </c>
    </row>
    <row r="3371" customFormat="false" ht="15" hidden="false" customHeight="false" outlineLevel="0" collapsed="false">
      <c r="A3371" s="15" t="s">
        <v>3468</v>
      </c>
      <c r="B3371" s="15" t="s">
        <v>94</v>
      </c>
      <c r="C3371" s="15" t="n">
        <v>1</v>
      </c>
      <c r="D3371" s="15" t="s">
        <v>24</v>
      </c>
      <c r="E3371" s="15" t="s">
        <v>24</v>
      </c>
      <c r="F3371" s="15" t="n">
        <v>11</v>
      </c>
      <c r="G3371" s="15" t="s">
        <v>26</v>
      </c>
      <c r="H3371" s="15" t="s">
        <v>26</v>
      </c>
      <c r="I3371" s="15" t="s">
        <v>96</v>
      </c>
      <c r="J3371" s="15" t="s">
        <v>26</v>
      </c>
      <c r="K3371" s="15" t="s">
        <v>24</v>
      </c>
      <c r="L3371" s="15" t="s">
        <v>24</v>
      </c>
      <c r="M3371" s="15" t="s">
        <v>24</v>
      </c>
      <c r="N3371" s="15" t="s">
        <v>24</v>
      </c>
      <c r="O3371" s="15" t="s">
        <v>24</v>
      </c>
      <c r="P3371" s="15" t="s">
        <v>25</v>
      </c>
      <c r="Q3371" s="15" t="s">
        <v>26</v>
      </c>
      <c r="R3371" s="15" t="s">
        <v>15</v>
      </c>
      <c r="S3371" s="18" t="n">
        <v>55.6</v>
      </c>
      <c r="T3371" s="15" t="n">
        <v>580.8</v>
      </c>
      <c r="U3371" s="15" t="s">
        <v>24</v>
      </c>
      <c r="V3371" s="18" t="n">
        <f aca="false">IF(ISNUMBER(T3371),T3371,0)</f>
        <v>580.8</v>
      </c>
      <c r="W3371" s="15" t="n">
        <f aca="false">IF(U3371="Yes",1,0)</f>
        <v>0</v>
      </c>
      <c r="X3371" s="15" t="str">
        <f aca="false">IF(F3371&lt;=12,"0-12 months",IF(F3371&lt;=24,"13-24 months",IF(F3371&lt;=48,"25-48 months","49-72 months")))</f>
        <v>0-12 months</v>
      </c>
      <c r="Y3371" s="15" t="str">
        <f aca="false">IF(C3371=1,"Yes","No")</f>
        <v>Yes</v>
      </c>
      <c r="Z3371" s="15" t="n">
        <f aca="false">COUNTIF(J3371:O3371,"Yes")</f>
        <v>1</v>
      </c>
      <c r="AA3371" s="18" t="n">
        <f aca="false">S3371*W3371</f>
        <v>0</v>
      </c>
      <c r="AB3371" s="15" t="n">
        <f aca="false">(P3371="Month-to-month")+(I3371="Fiber optic")+(R3371="Electronic check")+(F3371&lt;=12)+(M3371="No")+(J3371="No")</f>
        <v>4</v>
      </c>
      <c r="AC3371" s="15" t="str">
        <f aca="false">IF(AB3371&gt;=5,"High",IF(AB3371&gt;=3,"Medium","Low"))</f>
        <v>Medium</v>
      </c>
    </row>
    <row r="3372" customFormat="false" ht="15" hidden="false" customHeight="false" outlineLevel="0" collapsed="false">
      <c r="A3372" s="15" t="s">
        <v>3469</v>
      </c>
      <c r="B3372" s="15" t="s">
        <v>94</v>
      </c>
      <c r="C3372" s="15" t="n">
        <v>0</v>
      </c>
      <c r="D3372" s="15" t="s">
        <v>26</v>
      </c>
      <c r="E3372" s="15" t="s">
        <v>26</v>
      </c>
      <c r="F3372" s="15" t="n">
        <v>53</v>
      </c>
      <c r="G3372" s="15" t="s">
        <v>24</v>
      </c>
      <c r="H3372" s="15" t="s">
        <v>95</v>
      </c>
      <c r="I3372" s="15" t="s">
        <v>96</v>
      </c>
      <c r="J3372" s="15" t="s">
        <v>26</v>
      </c>
      <c r="K3372" s="15" t="s">
        <v>26</v>
      </c>
      <c r="L3372" s="15" t="s">
        <v>26</v>
      </c>
      <c r="M3372" s="15" t="s">
        <v>24</v>
      </c>
      <c r="N3372" s="15" t="s">
        <v>24</v>
      </c>
      <c r="O3372" s="15" t="s">
        <v>26</v>
      </c>
      <c r="P3372" s="15" t="s">
        <v>25</v>
      </c>
      <c r="Q3372" s="15" t="s">
        <v>26</v>
      </c>
      <c r="R3372" s="15" t="s">
        <v>19</v>
      </c>
      <c r="S3372" s="18" t="n">
        <v>48.7</v>
      </c>
      <c r="T3372" s="15" t="n">
        <v>2495.2</v>
      </c>
      <c r="U3372" s="15" t="s">
        <v>24</v>
      </c>
      <c r="V3372" s="18" t="n">
        <f aca="false">IF(ISNUMBER(T3372),T3372,0)</f>
        <v>2495.2</v>
      </c>
      <c r="W3372" s="15" t="n">
        <f aca="false">IF(U3372="Yes",1,0)</f>
        <v>0</v>
      </c>
      <c r="X3372" s="15" t="str">
        <f aca="false">IF(F3372&lt;=12,"0-12 months",IF(F3372&lt;=24,"13-24 months",IF(F3372&lt;=48,"25-48 months","49-72 months")))</f>
        <v>49-72 months</v>
      </c>
      <c r="Y3372" s="15" t="str">
        <f aca="false">IF(C3372=1,"Yes","No")</f>
        <v>No</v>
      </c>
      <c r="Z3372" s="15" t="n">
        <f aca="false">COUNTIF(J3372:O3372,"Yes")</f>
        <v>4</v>
      </c>
      <c r="AA3372" s="18" t="n">
        <f aca="false">S3372*W3372</f>
        <v>0</v>
      </c>
      <c r="AB3372" s="15" t="n">
        <f aca="false">(P3372="Month-to-month")+(I3372="Fiber optic")+(R3372="Electronic check")+(F3372&lt;=12)+(M3372="No")+(J3372="No")</f>
        <v>2</v>
      </c>
      <c r="AC3372" s="15" t="str">
        <f aca="false">IF(AB3372&gt;=5,"High",IF(AB3372&gt;=3,"Medium","Low"))</f>
        <v>Low</v>
      </c>
    </row>
    <row r="3373" customFormat="false" ht="15" hidden="false" customHeight="false" outlineLevel="0" collapsed="false">
      <c r="A3373" s="15" t="s">
        <v>3470</v>
      </c>
      <c r="B3373" s="15" t="s">
        <v>94</v>
      </c>
      <c r="C3373" s="15" t="n">
        <v>0</v>
      </c>
      <c r="D3373" s="15" t="s">
        <v>26</v>
      </c>
      <c r="E3373" s="15" t="s">
        <v>26</v>
      </c>
      <c r="F3373" s="15" t="n">
        <v>11</v>
      </c>
      <c r="G3373" s="15" t="s">
        <v>26</v>
      </c>
      <c r="H3373" s="15" t="s">
        <v>24</v>
      </c>
      <c r="I3373" s="15" t="s">
        <v>24</v>
      </c>
      <c r="J3373" s="15" t="s">
        <v>28</v>
      </c>
      <c r="K3373" s="15" t="s">
        <v>28</v>
      </c>
      <c r="L3373" s="15" t="s">
        <v>28</v>
      </c>
      <c r="M3373" s="15" t="s">
        <v>28</v>
      </c>
      <c r="N3373" s="15" t="s">
        <v>28</v>
      </c>
      <c r="O3373" s="15" t="s">
        <v>28</v>
      </c>
      <c r="P3373" s="15" t="s">
        <v>25</v>
      </c>
      <c r="Q3373" s="15" t="s">
        <v>26</v>
      </c>
      <c r="R3373" s="15" t="s">
        <v>17</v>
      </c>
      <c r="S3373" s="18" t="n">
        <v>19.25</v>
      </c>
      <c r="T3373" s="15" t="n">
        <v>180.3</v>
      </c>
      <c r="U3373" s="15" t="s">
        <v>26</v>
      </c>
      <c r="V3373" s="18" t="n">
        <f aca="false">IF(ISNUMBER(T3373),T3373,0)</f>
        <v>180.3</v>
      </c>
      <c r="W3373" s="15" t="n">
        <f aca="false">IF(U3373="Yes",1,0)</f>
        <v>1</v>
      </c>
      <c r="X3373" s="15" t="str">
        <f aca="false">IF(F3373&lt;=12,"0-12 months",IF(F3373&lt;=24,"13-24 months",IF(F3373&lt;=48,"25-48 months","49-72 months")))</f>
        <v>0-12 months</v>
      </c>
      <c r="Y3373" s="15" t="str">
        <f aca="false">IF(C3373=1,"Yes","No")</f>
        <v>No</v>
      </c>
      <c r="Z3373" s="15" t="n">
        <f aca="false">COUNTIF(J3373:O3373,"Yes")</f>
        <v>0</v>
      </c>
      <c r="AA3373" s="18" t="n">
        <f aca="false">S3373*W3373</f>
        <v>19.25</v>
      </c>
      <c r="AB3373" s="15" t="n">
        <f aca="false">(P3373="Month-to-month")+(I3373="Fiber optic")+(R3373="Electronic check")+(F3373&lt;=12)+(M3373="No")+(J3373="No")</f>
        <v>2</v>
      </c>
      <c r="AC3373" s="15" t="str">
        <f aca="false">IF(AB3373&gt;=5,"High",IF(AB3373&gt;=3,"Medium","Low"))</f>
        <v>Low</v>
      </c>
    </row>
    <row r="3374" customFormat="false" ht="15" hidden="false" customHeight="false" outlineLevel="0" collapsed="false">
      <c r="A3374" s="15" t="s">
        <v>3471</v>
      </c>
      <c r="B3374" s="15" t="s">
        <v>98</v>
      </c>
      <c r="C3374" s="15" t="n">
        <v>1</v>
      </c>
      <c r="D3374" s="15" t="s">
        <v>24</v>
      </c>
      <c r="E3374" s="15" t="s">
        <v>24</v>
      </c>
      <c r="F3374" s="15" t="n">
        <v>57</v>
      </c>
      <c r="G3374" s="15" t="s">
        <v>26</v>
      </c>
      <c r="H3374" s="15" t="s">
        <v>26</v>
      </c>
      <c r="I3374" s="15" t="s">
        <v>102</v>
      </c>
      <c r="J3374" s="15" t="s">
        <v>24</v>
      </c>
      <c r="K3374" s="15" t="s">
        <v>26</v>
      </c>
      <c r="L3374" s="15" t="s">
        <v>24</v>
      </c>
      <c r="M3374" s="15" t="s">
        <v>26</v>
      </c>
      <c r="N3374" s="15" t="s">
        <v>26</v>
      </c>
      <c r="O3374" s="15" t="s">
        <v>26</v>
      </c>
      <c r="P3374" s="15" t="s">
        <v>25</v>
      </c>
      <c r="Q3374" s="15" t="s">
        <v>26</v>
      </c>
      <c r="R3374" s="15" t="s">
        <v>19</v>
      </c>
      <c r="S3374" s="18" t="n">
        <v>104.9</v>
      </c>
      <c r="T3374" s="15" t="n">
        <v>5913.95</v>
      </c>
      <c r="U3374" s="15" t="s">
        <v>24</v>
      </c>
      <c r="V3374" s="18" t="n">
        <f aca="false">IF(ISNUMBER(T3374),T3374,0)</f>
        <v>5913.95</v>
      </c>
      <c r="W3374" s="15" t="n">
        <f aca="false">IF(U3374="Yes",1,0)</f>
        <v>0</v>
      </c>
      <c r="X3374" s="15" t="str">
        <f aca="false">IF(F3374&lt;=12,"0-12 months",IF(F3374&lt;=24,"13-24 months",IF(F3374&lt;=48,"25-48 months","49-72 months")))</f>
        <v>49-72 months</v>
      </c>
      <c r="Y3374" s="15" t="str">
        <f aca="false">IF(C3374=1,"Yes","No")</f>
        <v>Yes</v>
      </c>
      <c r="Z3374" s="15" t="n">
        <f aca="false">COUNTIF(J3374:O3374,"Yes")</f>
        <v>4</v>
      </c>
      <c r="AA3374" s="18" t="n">
        <f aca="false">S3374*W3374</f>
        <v>0</v>
      </c>
      <c r="AB3374" s="15" t="n">
        <f aca="false">(P3374="Month-to-month")+(I3374="Fiber optic")+(R3374="Electronic check")+(F3374&lt;=12)+(M3374="No")+(J3374="No")</f>
        <v>3</v>
      </c>
      <c r="AC3374" s="15" t="str">
        <f aca="false">IF(AB3374&gt;=5,"High",IF(AB3374&gt;=3,"Medium","Low"))</f>
        <v>Medium</v>
      </c>
    </row>
    <row r="3375" customFormat="false" ht="15" hidden="false" customHeight="false" outlineLevel="0" collapsed="false">
      <c r="A3375" s="15" t="s">
        <v>3472</v>
      </c>
      <c r="B3375" s="15" t="s">
        <v>94</v>
      </c>
      <c r="C3375" s="15" t="n">
        <v>1</v>
      </c>
      <c r="D3375" s="15" t="s">
        <v>24</v>
      </c>
      <c r="E3375" s="15" t="s">
        <v>24</v>
      </c>
      <c r="F3375" s="15" t="n">
        <v>2</v>
      </c>
      <c r="G3375" s="15" t="s">
        <v>26</v>
      </c>
      <c r="H3375" s="15" t="s">
        <v>26</v>
      </c>
      <c r="I3375" s="15" t="s">
        <v>102</v>
      </c>
      <c r="J3375" s="15" t="s">
        <v>24</v>
      </c>
      <c r="K3375" s="15" t="s">
        <v>24</v>
      </c>
      <c r="L3375" s="15" t="s">
        <v>24</v>
      </c>
      <c r="M3375" s="15" t="s">
        <v>24</v>
      </c>
      <c r="N3375" s="15" t="s">
        <v>24</v>
      </c>
      <c r="O3375" s="15" t="s">
        <v>24</v>
      </c>
      <c r="P3375" s="15" t="s">
        <v>25</v>
      </c>
      <c r="Q3375" s="15" t="s">
        <v>26</v>
      </c>
      <c r="R3375" s="15" t="s">
        <v>17</v>
      </c>
      <c r="S3375" s="18" t="n">
        <v>75.45</v>
      </c>
      <c r="T3375" s="15" t="n">
        <v>158.4</v>
      </c>
      <c r="U3375" s="15" t="s">
        <v>26</v>
      </c>
      <c r="V3375" s="18" t="n">
        <f aca="false">IF(ISNUMBER(T3375),T3375,0)</f>
        <v>158.4</v>
      </c>
      <c r="W3375" s="15" t="n">
        <f aca="false">IF(U3375="Yes",1,0)</f>
        <v>1</v>
      </c>
      <c r="X3375" s="15" t="str">
        <f aca="false">IF(F3375&lt;=12,"0-12 months",IF(F3375&lt;=24,"13-24 months",IF(F3375&lt;=48,"25-48 months","49-72 months")))</f>
        <v>0-12 months</v>
      </c>
      <c r="Y3375" s="15" t="str">
        <f aca="false">IF(C3375=1,"Yes","No")</f>
        <v>Yes</v>
      </c>
      <c r="Z3375" s="15" t="n">
        <f aca="false">COUNTIF(J3375:O3375,"Yes")</f>
        <v>0</v>
      </c>
      <c r="AA3375" s="18" t="n">
        <f aca="false">S3375*W3375</f>
        <v>75.45</v>
      </c>
      <c r="AB3375" s="15" t="n">
        <f aca="false">(P3375="Month-to-month")+(I3375="Fiber optic")+(R3375="Electronic check")+(F3375&lt;=12)+(M3375="No")+(J3375="No")</f>
        <v>5</v>
      </c>
      <c r="AC3375" s="15" t="str">
        <f aca="false">IF(AB3375&gt;=5,"High",IF(AB3375&gt;=3,"Medium","Low"))</f>
        <v>High</v>
      </c>
    </row>
    <row r="3376" customFormat="false" ht="15" hidden="false" customHeight="false" outlineLevel="0" collapsed="false">
      <c r="A3376" s="15" t="s">
        <v>3473</v>
      </c>
      <c r="B3376" s="15" t="s">
        <v>94</v>
      </c>
      <c r="C3376" s="15" t="n">
        <v>1</v>
      </c>
      <c r="D3376" s="15" t="s">
        <v>24</v>
      </c>
      <c r="E3376" s="15" t="s">
        <v>24</v>
      </c>
      <c r="F3376" s="15" t="n">
        <v>2</v>
      </c>
      <c r="G3376" s="15" t="s">
        <v>26</v>
      </c>
      <c r="H3376" s="15" t="s">
        <v>24</v>
      </c>
      <c r="I3376" s="15" t="s">
        <v>96</v>
      </c>
      <c r="J3376" s="15" t="s">
        <v>26</v>
      </c>
      <c r="K3376" s="15" t="s">
        <v>26</v>
      </c>
      <c r="L3376" s="15" t="s">
        <v>24</v>
      </c>
      <c r="M3376" s="15" t="s">
        <v>24</v>
      </c>
      <c r="N3376" s="15" t="s">
        <v>24</v>
      </c>
      <c r="O3376" s="15" t="s">
        <v>24</v>
      </c>
      <c r="P3376" s="15" t="s">
        <v>25</v>
      </c>
      <c r="Q3376" s="15" t="s">
        <v>24</v>
      </c>
      <c r="R3376" s="15" t="s">
        <v>17</v>
      </c>
      <c r="S3376" s="18" t="n">
        <v>54.85</v>
      </c>
      <c r="T3376" s="15" t="n">
        <v>104.2</v>
      </c>
      <c r="U3376" s="15" t="s">
        <v>26</v>
      </c>
      <c r="V3376" s="18" t="n">
        <f aca="false">IF(ISNUMBER(T3376),T3376,0)</f>
        <v>104.2</v>
      </c>
      <c r="W3376" s="15" t="n">
        <f aca="false">IF(U3376="Yes",1,0)</f>
        <v>1</v>
      </c>
      <c r="X3376" s="15" t="str">
        <f aca="false">IF(F3376&lt;=12,"0-12 months",IF(F3376&lt;=24,"13-24 months",IF(F3376&lt;=48,"25-48 months","49-72 months")))</f>
        <v>0-12 months</v>
      </c>
      <c r="Y3376" s="15" t="str">
        <f aca="false">IF(C3376=1,"Yes","No")</f>
        <v>Yes</v>
      </c>
      <c r="Z3376" s="15" t="n">
        <f aca="false">COUNTIF(J3376:O3376,"Yes")</f>
        <v>2</v>
      </c>
      <c r="AA3376" s="18" t="n">
        <f aca="false">S3376*W3376</f>
        <v>54.85</v>
      </c>
      <c r="AB3376" s="15" t="n">
        <f aca="false">(P3376="Month-to-month")+(I3376="Fiber optic")+(R3376="Electronic check")+(F3376&lt;=12)+(M3376="No")+(J3376="No")</f>
        <v>3</v>
      </c>
      <c r="AC3376" s="15" t="str">
        <f aca="false">IF(AB3376&gt;=5,"High",IF(AB3376&gt;=3,"Medium","Low"))</f>
        <v>Medium</v>
      </c>
    </row>
    <row r="3377" customFormat="false" ht="15" hidden="false" customHeight="false" outlineLevel="0" collapsed="false">
      <c r="A3377" s="15" t="s">
        <v>3474</v>
      </c>
      <c r="B3377" s="15" t="s">
        <v>94</v>
      </c>
      <c r="C3377" s="15" t="n">
        <v>0</v>
      </c>
      <c r="D3377" s="15" t="s">
        <v>26</v>
      </c>
      <c r="E3377" s="15" t="s">
        <v>26</v>
      </c>
      <c r="F3377" s="15" t="n">
        <v>71</v>
      </c>
      <c r="G3377" s="15" t="s">
        <v>26</v>
      </c>
      <c r="H3377" s="15" t="s">
        <v>24</v>
      </c>
      <c r="I3377" s="15" t="s">
        <v>24</v>
      </c>
      <c r="J3377" s="15" t="s">
        <v>28</v>
      </c>
      <c r="K3377" s="15" t="s">
        <v>28</v>
      </c>
      <c r="L3377" s="15" t="s">
        <v>28</v>
      </c>
      <c r="M3377" s="15" t="s">
        <v>28</v>
      </c>
      <c r="N3377" s="15" t="s">
        <v>28</v>
      </c>
      <c r="O3377" s="15" t="s">
        <v>28</v>
      </c>
      <c r="P3377" s="15" t="s">
        <v>29</v>
      </c>
      <c r="Q3377" s="15" t="s">
        <v>24</v>
      </c>
      <c r="R3377" s="15" t="s">
        <v>19</v>
      </c>
      <c r="S3377" s="18" t="n">
        <v>19.9</v>
      </c>
      <c r="T3377" s="15" t="n">
        <v>1389.35</v>
      </c>
      <c r="U3377" s="15" t="s">
        <v>24</v>
      </c>
      <c r="V3377" s="18" t="n">
        <f aca="false">IF(ISNUMBER(T3377),T3377,0)</f>
        <v>1389.35</v>
      </c>
      <c r="W3377" s="15" t="n">
        <f aca="false">IF(U3377="Yes",1,0)</f>
        <v>0</v>
      </c>
      <c r="X3377" s="15" t="str">
        <f aca="false">IF(F3377&lt;=12,"0-12 months",IF(F3377&lt;=24,"13-24 months",IF(F3377&lt;=48,"25-48 months","49-72 months")))</f>
        <v>49-72 months</v>
      </c>
      <c r="Y3377" s="15" t="str">
        <f aca="false">IF(C3377=1,"Yes","No")</f>
        <v>No</v>
      </c>
      <c r="Z3377" s="15" t="n">
        <f aca="false">COUNTIF(J3377:O3377,"Yes")</f>
        <v>0</v>
      </c>
      <c r="AA3377" s="18" t="n">
        <f aca="false">S3377*W3377</f>
        <v>0</v>
      </c>
      <c r="AB3377" s="15" t="n">
        <f aca="false">(P3377="Month-to-month")+(I3377="Fiber optic")+(R3377="Electronic check")+(F3377&lt;=12)+(M3377="No")+(J3377="No")</f>
        <v>0</v>
      </c>
      <c r="AC3377" s="15" t="str">
        <f aca="false">IF(AB3377&gt;=5,"High",IF(AB3377&gt;=3,"Medium","Low"))</f>
        <v>Low</v>
      </c>
    </row>
    <row r="3378" customFormat="false" ht="15" hidden="false" customHeight="false" outlineLevel="0" collapsed="false">
      <c r="A3378" s="15" t="s">
        <v>3475</v>
      </c>
      <c r="B3378" s="15" t="s">
        <v>94</v>
      </c>
      <c r="C3378" s="15" t="n">
        <v>0</v>
      </c>
      <c r="D3378" s="15" t="s">
        <v>26</v>
      </c>
      <c r="E3378" s="15" t="s">
        <v>26</v>
      </c>
      <c r="F3378" s="15" t="n">
        <v>1</v>
      </c>
      <c r="G3378" s="15" t="s">
        <v>26</v>
      </c>
      <c r="H3378" s="15" t="s">
        <v>24</v>
      </c>
      <c r="I3378" s="15" t="s">
        <v>24</v>
      </c>
      <c r="J3378" s="15" t="s">
        <v>28</v>
      </c>
      <c r="K3378" s="15" t="s">
        <v>28</v>
      </c>
      <c r="L3378" s="15" t="s">
        <v>28</v>
      </c>
      <c r="M3378" s="15" t="s">
        <v>28</v>
      </c>
      <c r="N3378" s="15" t="s">
        <v>28</v>
      </c>
      <c r="O3378" s="15" t="s">
        <v>28</v>
      </c>
      <c r="P3378" s="15" t="s">
        <v>25</v>
      </c>
      <c r="Q3378" s="15" t="s">
        <v>26</v>
      </c>
      <c r="R3378" s="15" t="s">
        <v>17</v>
      </c>
      <c r="S3378" s="18" t="n">
        <v>19.4</v>
      </c>
      <c r="T3378" s="15" t="n">
        <v>19.4</v>
      </c>
      <c r="U3378" s="15" t="s">
        <v>24</v>
      </c>
      <c r="V3378" s="18" t="n">
        <f aca="false">IF(ISNUMBER(T3378),T3378,0)</f>
        <v>19.4</v>
      </c>
      <c r="W3378" s="15" t="n">
        <f aca="false">IF(U3378="Yes",1,0)</f>
        <v>0</v>
      </c>
      <c r="X3378" s="15" t="str">
        <f aca="false">IF(F3378&lt;=12,"0-12 months",IF(F3378&lt;=24,"13-24 months",IF(F3378&lt;=48,"25-48 months","49-72 months")))</f>
        <v>0-12 months</v>
      </c>
      <c r="Y3378" s="15" t="str">
        <f aca="false">IF(C3378=1,"Yes","No")</f>
        <v>No</v>
      </c>
      <c r="Z3378" s="15" t="n">
        <f aca="false">COUNTIF(J3378:O3378,"Yes")</f>
        <v>0</v>
      </c>
      <c r="AA3378" s="18" t="n">
        <f aca="false">S3378*W3378</f>
        <v>0</v>
      </c>
      <c r="AB3378" s="15" t="n">
        <f aca="false">(P3378="Month-to-month")+(I3378="Fiber optic")+(R3378="Electronic check")+(F3378&lt;=12)+(M3378="No")+(J3378="No")</f>
        <v>2</v>
      </c>
      <c r="AC3378" s="15" t="str">
        <f aca="false">IF(AB3378&gt;=5,"High",IF(AB3378&gt;=3,"Medium","Low"))</f>
        <v>Low</v>
      </c>
    </row>
    <row r="3379" customFormat="false" ht="15" hidden="false" customHeight="false" outlineLevel="0" collapsed="false">
      <c r="A3379" s="15" t="s">
        <v>3476</v>
      </c>
      <c r="B3379" s="15" t="s">
        <v>98</v>
      </c>
      <c r="C3379" s="15" t="n">
        <v>0</v>
      </c>
      <c r="D3379" s="15" t="s">
        <v>26</v>
      </c>
      <c r="E3379" s="15" t="s">
        <v>24</v>
      </c>
      <c r="F3379" s="15" t="n">
        <v>68</v>
      </c>
      <c r="G3379" s="15" t="s">
        <v>26</v>
      </c>
      <c r="H3379" s="15" t="s">
        <v>26</v>
      </c>
      <c r="I3379" s="15" t="s">
        <v>24</v>
      </c>
      <c r="J3379" s="15" t="s">
        <v>28</v>
      </c>
      <c r="K3379" s="15" t="s">
        <v>28</v>
      </c>
      <c r="L3379" s="15" t="s">
        <v>28</v>
      </c>
      <c r="M3379" s="15" t="s">
        <v>28</v>
      </c>
      <c r="N3379" s="15" t="s">
        <v>28</v>
      </c>
      <c r="O3379" s="15" t="s">
        <v>28</v>
      </c>
      <c r="P3379" s="15" t="s">
        <v>29</v>
      </c>
      <c r="Q3379" s="15" t="s">
        <v>24</v>
      </c>
      <c r="R3379" s="15" t="s">
        <v>21</v>
      </c>
      <c r="S3379" s="18" t="n">
        <v>25.05</v>
      </c>
      <c r="T3379" s="15" t="n">
        <v>1629.2</v>
      </c>
      <c r="U3379" s="15" t="s">
        <v>24</v>
      </c>
      <c r="V3379" s="18" t="n">
        <f aca="false">IF(ISNUMBER(T3379),T3379,0)</f>
        <v>1629.2</v>
      </c>
      <c r="W3379" s="15" t="n">
        <f aca="false">IF(U3379="Yes",1,0)</f>
        <v>0</v>
      </c>
      <c r="X3379" s="15" t="str">
        <f aca="false">IF(F3379&lt;=12,"0-12 months",IF(F3379&lt;=24,"13-24 months",IF(F3379&lt;=48,"25-48 months","49-72 months")))</f>
        <v>49-72 months</v>
      </c>
      <c r="Y3379" s="15" t="str">
        <f aca="false">IF(C3379=1,"Yes","No")</f>
        <v>No</v>
      </c>
      <c r="Z3379" s="15" t="n">
        <f aca="false">COUNTIF(J3379:O3379,"Yes")</f>
        <v>0</v>
      </c>
      <c r="AA3379" s="18" t="n">
        <f aca="false">S3379*W3379</f>
        <v>0</v>
      </c>
      <c r="AB3379" s="15" t="n">
        <f aca="false">(P3379="Month-to-month")+(I3379="Fiber optic")+(R3379="Electronic check")+(F3379&lt;=12)+(M3379="No")+(J3379="No")</f>
        <v>0</v>
      </c>
      <c r="AC3379" s="15" t="str">
        <f aca="false">IF(AB3379&gt;=5,"High",IF(AB3379&gt;=3,"Medium","Low"))</f>
        <v>Low</v>
      </c>
    </row>
    <row r="3380" customFormat="false" ht="15" hidden="false" customHeight="false" outlineLevel="0" collapsed="false">
      <c r="A3380" s="15" t="s">
        <v>3477</v>
      </c>
      <c r="B3380" s="15" t="s">
        <v>98</v>
      </c>
      <c r="C3380" s="15" t="n">
        <v>0</v>
      </c>
      <c r="D3380" s="15" t="s">
        <v>26</v>
      </c>
      <c r="E3380" s="15" t="s">
        <v>24</v>
      </c>
      <c r="F3380" s="15" t="n">
        <v>72</v>
      </c>
      <c r="G3380" s="15" t="s">
        <v>26</v>
      </c>
      <c r="H3380" s="15" t="s">
        <v>24</v>
      </c>
      <c r="I3380" s="15" t="s">
        <v>96</v>
      </c>
      <c r="J3380" s="15" t="s">
        <v>26</v>
      </c>
      <c r="K3380" s="15" t="s">
        <v>26</v>
      </c>
      <c r="L3380" s="15" t="s">
        <v>26</v>
      </c>
      <c r="M3380" s="15" t="s">
        <v>26</v>
      </c>
      <c r="N3380" s="15" t="s">
        <v>26</v>
      </c>
      <c r="O3380" s="15" t="s">
        <v>26</v>
      </c>
      <c r="P3380" s="15" t="s">
        <v>29</v>
      </c>
      <c r="Q3380" s="15" t="s">
        <v>24</v>
      </c>
      <c r="R3380" s="15" t="s">
        <v>17</v>
      </c>
      <c r="S3380" s="18" t="n">
        <v>84.45</v>
      </c>
      <c r="T3380" s="15" t="n">
        <v>6033.1</v>
      </c>
      <c r="U3380" s="15" t="s">
        <v>24</v>
      </c>
      <c r="V3380" s="18" t="n">
        <f aca="false">IF(ISNUMBER(T3380),T3380,0)</f>
        <v>6033.1</v>
      </c>
      <c r="W3380" s="15" t="n">
        <f aca="false">IF(U3380="Yes",1,0)</f>
        <v>0</v>
      </c>
      <c r="X3380" s="15" t="str">
        <f aca="false">IF(F3380&lt;=12,"0-12 months",IF(F3380&lt;=24,"13-24 months",IF(F3380&lt;=48,"25-48 months","49-72 months")))</f>
        <v>49-72 months</v>
      </c>
      <c r="Y3380" s="15" t="str">
        <f aca="false">IF(C3380=1,"Yes","No")</f>
        <v>No</v>
      </c>
      <c r="Z3380" s="15" t="n">
        <f aca="false">COUNTIF(J3380:O3380,"Yes")</f>
        <v>6</v>
      </c>
      <c r="AA3380" s="18" t="n">
        <f aca="false">S3380*W3380</f>
        <v>0</v>
      </c>
      <c r="AB3380" s="15" t="n">
        <f aca="false">(P3380="Month-to-month")+(I3380="Fiber optic")+(R3380="Electronic check")+(F3380&lt;=12)+(M3380="No")+(J3380="No")</f>
        <v>0</v>
      </c>
      <c r="AC3380" s="15" t="str">
        <f aca="false">IF(AB3380&gt;=5,"High",IF(AB3380&gt;=3,"Medium","Low"))</f>
        <v>Low</v>
      </c>
    </row>
    <row r="3381" customFormat="false" ht="15" hidden="false" customHeight="false" outlineLevel="0" collapsed="false">
      <c r="A3381" s="15" t="s">
        <v>3478</v>
      </c>
      <c r="B3381" s="15" t="s">
        <v>94</v>
      </c>
      <c r="C3381" s="15" t="n">
        <v>0</v>
      </c>
      <c r="D3381" s="15" t="s">
        <v>24</v>
      </c>
      <c r="E3381" s="15" t="s">
        <v>24</v>
      </c>
      <c r="F3381" s="15" t="n">
        <v>2</v>
      </c>
      <c r="G3381" s="15" t="s">
        <v>26</v>
      </c>
      <c r="H3381" s="15" t="s">
        <v>24</v>
      </c>
      <c r="I3381" s="15" t="s">
        <v>24</v>
      </c>
      <c r="J3381" s="15" t="s">
        <v>28</v>
      </c>
      <c r="K3381" s="15" t="s">
        <v>28</v>
      </c>
      <c r="L3381" s="15" t="s">
        <v>28</v>
      </c>
      <c r="M3381" s="15" t="s">
        <v>28</v>
      </c>
      <c r="N3381" s="15" t="s">
        <v>28</v>
      </c>
      <c r="O3381" s="15" t="s">
        <v>28</v>
      </c>
      <c r="P3381" s="15" t="s">
        <v>25</v>
      </c>
      <c r="Q3381" s="15" t="s">
        <v>24</v>
      </c>
      <c r="R3381" s="15" t="s">
        <v>17</v>
      </c>
      <c r="S3381" s="18" t="n">
        <v>19.3</v>
      </c>
      <c r="T3381" s="15" t="n">
        <v>44.4</v>
      </c>
      <c r="U3381" s="15" t="s">
        <v>24</v>
      </c>
      <c r="V3381" s="18" t="n">
        <f aca="false">IF(ISNUMBER(T3381),T3381,0)</f>
        <v>44.4</v>
      </c>
      <c r="W3381" s="15" t="n">
        <f aca="false">IF(U3381="Yes",1,0)</f>
        <v>0</v>
      </c>
      <c r="X3381" s="15" t="str">
        <f aca="false">IF(F3381&lt;=12,"0-12 months",IF(F3381&lt;=24,"13-24 months",IF(F3381&lt;=48,"25-48 months","49-72 months")))</f>
        <v>0-12 months</v>
      </c>
      <c r="Y3381" s="15" t="str">
        <f aca="false">IF(C3381=1,"Yes","No")</f>
        <v>No</v>
      </c>
      <c r="Z3381" s="15" t="n">
        <f aca="false">COUNTIF(J3381:O3381,"Yes")</f>
        <v>0</v>
      </c>
      <c r="AA3381" s="18" t="n">
        <f aca="false">S3381*W3381</f>
        <v>0</v>
      </c>
      <c r="AB3381" s="15" t="n">
        <f aca="false">(P3381="Month-to-month")+(I3381="Fiber optic")+(R3381="Electronic check")+(F3381&lt;=12)+(M3381="No")+(J3381="No")</f>
        <v>2</v>
      </c>
      <c r="AC3381" s="15" t="str">
        <f aca="false">IF(AB3381&gt;=5,"High",IF(AB3381&gt;=3,"Medium","Low"))</f>
        <v>Low</v>
      </c>
    </row>
    <row r="3382" customFormat="false" ht="15" hidden="false" customHeight="false" outlineLevel="0" collapsed="false">
      <c r="A3382" s="15" t="s">
        <v>3479</v>
      </c>
      <c r="B3382" s="15" t="s">
        <v>98</v>
      </c>
      <c r="C3382" s="15" t="n">
        <v>1</v>
      </c>
      <c r="D3382" s="15" t="s">
        <v>26</v>
      </c>
      <c r="E3382" s="15" t="s">
        <v>24</v>
      </c>
      <c r="F3382" s="15" t="n">
        <v>1</v>
      </c>
      <c r="G3382" s="15" t="s">
        <v>26</v>
      </c>
      <c r="H3382" s="15" t="s">
        <v>26</v>
      </c>
      <c r="I3382" s="15" t="s">
        <v>102</v>
      </c>
      <c r="J3382" s="15" t="s">
        <v>24</v>
      </c>
      <c r="K3382" s="15" t="s">
        <v>24</v>
      </c>
      <c r="L3382" s="15" t="s">
        <v>24</v>
      </c>
      <c r="M3382" s="15" t="s">
        <v>24</v>
      </c>
      <c r="N3382" s="15" t="s">
        <v>26</v>
      </c>
      <c r="O3382" s="15" t="s">
        <v>26</v>
      </c>
      <c r="P3382" s="15" t="s">
        <v>25</v>
      </c>
      <c r="Q3382" s="15" t="s">
        <v>26</v>
      </c>
      <c r="R3382" s="15" t="s">
        <v>15</v>
      </c>
      <c r="S3382" s="18" t="n">
        <v>95.1</v>
      </c>
      <c r="T3382" s="15" t="n">
        <v>95.1</v>
      </c>
      <c r="U3382" s="15" t="s">
        <v>26</v>
      </c>
      <c r="V3382" s="18" t="n">
        <f aca="false">IF(ISNUMBER(T3382),T3382,0)</f>
        <v>95.1</v>
      </c>
      <c r="W3382" s="15" t="n">
        <f aca="false">IF(U3382="Yes",1,0)</f>
        <v>1</v>
      </c>
      <c r="X3382" s="15" t="str">
        <f aca="false">IF(F3382&lt;=12,"0-12 months",IF(F3382&lt;=24,"13-24 months",IF(F3382&lt;=48,"25-48 months","49-72 months")))</f>
        <v>0-12 months</v>
      </c>
      <c r="Y3382" s="15" t="str">
        <f aca="false">IF(C3382=1,"Yes","No")</f>
        <v>Yes</v>
      </c>
      <c r="Z3382" s="15" t="n">
        <f aca="false">COUNTIF(J3382:O3382,"Yes")</f>
        <v>2</v>
      </c>
      <c r="AA3382" s="18" t="n">
        <f aca="false">S3382*W3382</f>
        <v>95.1</v>
      </c>
      <c r="AB3382" s="15" t="n">
        <f aca="false">(P3382="Month-to-month")+(I3382="Fiber optic")+(R3382="Electronic check")+(F3382&lt;=12)+(M3382="No")+(J3382="No")</f>
        <v>6</v>
      </c>
      <c r="AC3382" s="15" t="str">
        <f aca="false">IF(AB3382&gt;=5,"High",IF(AB3382&gt;=3,"Medium","Low"))</f>
        <v>High</v>
      </c>
    </row>
    <row r="3383" customFormat="false" ht="15" hidden="false" customHeight="false" outlineLevel="0" collapsed="false">
      <c r="A3383" s="15" t="s">
        <v>3480</v>
      </c>
      <c r="B3383" s="15" t="s">
        <v>94</v>
      </c>
      <c r="C3383" s="15" t="n">
        <v>0</v>
      </c>
      <c r="D3383" s="15" t="s">
        <v>24</v>
      </c>
      <c r="E3383" s="15" t="s">
        <v>24</v>
      </c>
      <c r="F3383" s="15" t="n">
        <v>41</v>
      </c>
      <c r="G3383" s="15" t="s">
        <v>26</v>
      </c>
      <c r="H3383" s="15" t="s">
        <v>24</v>
      </c>
      <c r="I3383" s="15" t="s">
        <v>96</v>
      </c>
      <c r="J3383" s="15" t="s">
        <v>26</v>
      </c>
      <c r="K3383" s="15" t="s">
        <v>24</v>
      </c>
      <c r="L3383" s="15" t="s">
        <v>26</v>
      </c>
      <c r="M3383" s="15" t="s">
        <v>26</v>
      </c>
      <c r="N3383" s="15" t="s">
        <v>26</v>
      </c>
      <c r="O3383" s="15" t="s">
        <v>26</v>
      </c>
      <c r="P3383" s="15" t="s">
        <v>27</v>
      </c>
      <c r="Q3383" s="15" t="s">
        <v>26</v>
      </c>
      <c r="R3383" s="15" t="s">
        <v>19</v>
      </c>
      <c r="S3383" s="18" t="n">
        <v>79.85</v>
      </c>
      <c r="T3383" s="15" t="n">
        <v>3320.75</v>
      </c>
      <c r="U3383" s="15" t="s">
        <v>24</v>
      </c>
      <c r="V3383" s="18" t="n">
        <f aca="false">IF(ISNUMBER(T3383),T3383,0)</f>
        <v>3320.75</v>
      </c>
      <c r="W3383" s="15" t="n">
        <f aca="false">IF(U3383="Yes",1,0)</f>
        <v>0</v>
      </c>
      <c r="X3383" s="15" t="str">
        <f aca="false">IF(F3383&lt;=12,"0-12 months",IF(F3383&lt;=24,"13-24 months",IF(F3383&lt;=48,"25-48 months","49-72 months")))</f>
        <v>25-48 months</v>
      </c>
      <c r="Y3383" s="15" t="str">
        <f aca="false">IF(C3383=1,"Yes","No")</f>
        <v>No</v>
      </c>
      <c r="Z3383" s="15" t="n">
        <f aca="false">COUNTIF(J3383:O3383,"Yes")</f>
        <v>5</v>
      </c>
      <c r="AA3383" s="18" t="n">
        <f aca="false">S3383*W3383</f>
        <v>0</v>
      </c>
      <c r="AB3383" s="15" t="n">
        <f aca="false">(P3383="Month-to-month")+(I3383="Fiber optic")+(R3383="Electronic check")+(F3383&lt;=12)+(M3383="No")+(J3383="No")</f>
        <v>0</v>
      </c>
      <c r="AC3383" s="15" t="str">
        <f aca="false">IF(AB3383&gt;=5,"High",IF(AB3383&gt;=3,"Medium","Low"))</f>
        <v>Low</v>
      </c>
    </row>
    <row r="3384" customFormat="false" ht="15" hidden="false" customHeight="false" outlineLevel="0" collapsed="false">
      <c r="A3384" s="15" t="s">
        <v>3481</v>
      </c>
      <c r="B3384" s="15" t="s">
        <v>98</v>
      </c>
      <c r="C3384" s="15" t="n">
        <v>0</v>
      </c>
      <c r="D3384" s="15" t="s">
        <v>26</v>
      </c>
      <c r="E3384" s="15" t="s">
        <v>26</v>
      </c>
      <c r="F3384" s="15" t="n">
        <v>72</v>
      </c>
      <c r="G3384" s="15" t="s">
        <v>26</v>
      </c>
      <c r="H3384" s="15" t="s">
        <v>26</v>
      </c>
      <c r="I3384" s="15" t="s">
        <v>24</v>
      </c>
      <c r="J3384" s="15" t="s">
        <v>28</v>
      </c>
      <c r="K3384" s="15" t="s">
        <v>28</v>
      </c>
      <c r="L3384" s="15" t="s">
        <v>28</v>
      </c>
      <c r="M3384" s="15" t="s">
        <v>28</v>
      </c>
      <c r="N3384" s="15" t="s">
        <v>28</v>
      </c>
      <c r="O3384" s="15" t="s">
        <v>28</v>
      </c>
      <c r="P3384" s="15" t="s">
        <v>29</v>
      </c>
      <c r="Q3384" s="15" t="s">
        <v>24</v>
      </c>
      <c r="R3384" s="15" t="s">
        <v>21</v>
      </c>
      <c r="S3384" s="18" t="n">
        <v>25.55</v>
      </c>
      <c r="T3384" s="15" t="n">
        <v>1867.7</v>
      </c>
      <c r="U3384" s="15" t="s">
        <v>24</v>
      </c>
      <c r="V3384" s="18" t="n">
        <f aca="false">IF(ISNUMBER(T3384),T3384,0)</f>
        <v>1867.7</v>
      </c>
      <c r="W3384" s="15" t="n">
        <f aca="false">IF(U3384="Yes",1,0)</f>
        <v>0</v>
      </c>
      <c r="X3384" s="15" t="str">
        <f aca="false">IF(F3384&lt;=12,"0-12 months",IF(F3384&lt;=24,"13-24 months",IF(F3384&lt;=48,"25-48 months","49-72 months")))</f>
        <v>49-72 months</v>
      </c>
      <c r="Y3384" s="15" t="str">
        <f aca="false">IF(C3384=1,"Yes","No")</f>
        <v>No</v>
      </c>
      <c r="Z3384" s="15" t="n">
        <f aca="false">COUNTIF(J3384:O3384,"Yes")</f>
        <v>0</v>
      </c>
      <c r="AA3384" s="18" t="n">
        <f aca="false">S3384*W3384</f>
        <v>0</v>
      </c>
      <c r="AB3384" s="15" t="n">
        <f aca="false">(P3384="Month-to-month")+(I3384="Fiber optic")+(R3384="Electronic check")+(F3384&lt;=12)+(M3384="No")+(J3384="No")</f>
        <v>0</v>
      </c>
      <c r="AC3384" s="15" t="str">
        <f aca="false">IF(AB3384&gt;=5,"High",IF(AB3384&gt;=3,"Medium","Low"))</f>
        <v>Low</v>
      </c>
    </row>
    <row r="3385" customFormat="false" ht="15" hidden="false" customHeight="false" outlineLevel="0" collapsed="false">
      <c r="A3385" s="15" t="s">
        <v>3482</v>
      </c>
      <c r="B3385" s="15" t="s">
        <v>98</v>
      </c>
      <c r="C3385" s="15" t="n">
        <v>0</v>
      </c>
      <c r="D3385" s="15" t="s">
        <v>26</v>
      </c>
      <c r="E3385" s="15" t="s">
        <v>24</v>
      </c>
      <c r="F3385" s="15" t="n">
        <v>6</v>
      </c>
      <c r="G3385" s="15" t="s">
        <v>26</v>
      </c>
      <c r="H3385" s="15" t="s">
        <v>26</v>
      </c>
      <c r="I3385" s="15" t="s">
        <v>102</v>
      </c>
      <c r="J3385" s="15" t="s">
        <v>24</v>
      </c>
      <c r="K3385" s="15" t="s">
        <v>24</v>
      </c>
      <c r="L3385" s="15" t="s">
        <v>24</v>
      </c>
      <c r="M3385" s="15" t="s">
        <v>24</v>
      </c>
      <c r="N3385" s="15" t="s">
        <v>24</v>
      </c>
      <c r="O3385" s="15" t="s">
        <v>24</v>
      </c>
      <c r="P3385" s="15" t="s">
        <v>25</v>
      </c>
      <c r="Q3385" s="15" t="s">
        <v>26</v>
      </c>
      <c r="R3385" s="15" t="s">
        <v>15</v>
      </c>
      <c r="S3385" s="18" t="n">
        <v>75.5</v>
      </c>
      <c r="T3385" s="15" t="n">
        <v>438</v>
      </c>
      <c r="U3385" s="15" t="s">
        <v>26</v>
      </c>
      <c r="V3385" s="18" t="n">
        <f aca="false">IF(ISNUMBER(T3385),T3385,0)</f>
        <v>438</v>
      </c>
      <c r="W3385" s="15" t="n">
        <f aca="false">IF(U3385="Yes",1,0)</f>
        <v>1</v>
      </c>
      <c r="X3385" s="15" t="str">
        <f aca="false">IF(F3385&lt;=12,"0-12 months",IF(F3385&lt;=24,"13-24 months",IF(F3385&lt;=48,"25-48 months","49-72 months")))</f>
        <v>0-12 months</v>
      </c>
      <c r="Y3385" s="15" t="str">
        <f aca="false">IF(C3385=1,"Yes","No")</f>
        <v>No</v>
      </c>
      <c r="Z3385" s="15" t="n">
        <f aca="false">COUNTIF(J3385:O3385,"Yes")</f>
        <v>0</v>
      </c>
      <c r="AA3385" s="18" t="n">
        <f aca="false">S3385*W3385</f>
        <v>75.5</v>
      </c>
      <c r="AB3385" s="15" t="n">
        <f aca="false">(P3385="Month-to-month")+(I3385="Fiber optic")+(R3385="Electronic check")+(F3385&lt;=12)+(M3385="No")+(J3385="No")</f>
        <v>6</v>
      </c>
      <c r="AC3385" s="15" t="str">
        <f aca="false">IF(AB3385&gt;=5,"High",IF(AB3385&gt;=3,"Medium","Low"))</f>
        <v>High</v>
      </c>
    </row>
    <row r="3386" customFormat="false" ht="15" hidden="false" customHeight="false" outlineLevel="0" collapsed="false">
      <c r="A3386" s="15" t="s">
        <v>3483</v>
      </c>
      <c r="B3386" s="15" t="s">
        <v>94</v>
      </c>
      <c r="C3386" s="15" t="n">
        <v>0</v>
      </c>
      <c r="D3386" s="15" t="s">
        <v>26</v>
      </c>
      <c r="E3386" s="15" t="s">
        <v>26</v>
      </c>
      <c r="F3386" s="15" t="n">
        <v>4</v>
      </c>
      <c r="G3386" s="15" t="s">
        <v>26</v>
      </c>
      <c r="H3386" s="15" t="s">
        <v>24</v>
      </c>
      <c r="I3386" s="15" t="s">
        <v>102</v>
      </c>
      <c r="J3386" s="15" t="s">
        <v>24</v>
      </c>
      <c r="K3386" s="15" t="s">
        <v>24</v>
      </c>
      <c r="L3386" s="15" t="s">
        <v>26</v>
      </c>
      <c r="M3386" s="15" t="s">
        <v>24</v>
      </c>
      <c r="N3386" s="15" t="s">
        <v>24</v>
      </c>
      <c r="O3386" s="15" t="s">
        <v>24</v>
      </c>
      <c r="P3386" s="15" t="s">
        <v>25</v>
      </c>
      <c r="Q3386" s="15" t="s">
        <v>26</v>
      </c>
      <c r="R3386" s="15" t="s">
        <v>15</v>
      </c>
      <c r="S3386" s="18" t="n">
        <v>73.75</v>
      </c>
      <c r="T3386" s="15" t="n">
        <v>325.45</v>
      </c>
      <c r="U3386" s="15" t="s">
        <v>26</v>
      </c>
      <c r="V3386" s="18" t="n">
        <f aca="false">IF(ISNUMBER(T3386),T3386,0)</f>
        <v>325.45</v>
      </c>
      <c r="W3386" s="15" t="n">
        <f aca="false">IF(U3386="Yes",1,0)</f>
        <v>1</v>
      </c>
      <c r="X3386" s="15" t="str">
        <f aca="false">IF(F3386&lt;=12,"0-12 months",IF(F3386&lt;=24,"13-24 months",IF(F3386&lt;=48,"25-48 months","49-72 months")))</f>
        <v>0-12 months</v>
      </c>
      <c r="Y3386" s="15" t="str">
        <f aca="false">IF(C3386=1,"Yes","No")</f>
        <v>No</v>
      </c>
      <c r="Z3386" s="15" t="n">
        <f aca="false">COUNTIF(J3386:O3386,"Yes")</f>
        <v>1</v>
      </c>
      <c r="AA3386" s="18" t="n">
        <f aca="false">S3386*W3386</f>
        <v>73.75</v>
      </c>
      <c r="AB3386" s="15" t="n">
        <f aca="false">(P3386="Month-to-month")+(I3386="Fiber optic")+(R3386="Electronic check")+(F3386&lt;=12)+(M3386="No")+(J3386="No")</f>
        <v>6</v>
      </c>
      <c r="AC3386" s="15" t="str">
        <f aca="false">IF(AB3386&gt;=5,"High",IF(AB3386&gt;=3,"Medium","Low"))</f>
        <v>High</v>
      </c>
    </row>
    <row r="3387" customFormat="false" ht="15" hidden="false" customHeight="false" outlineLevel="0" collapsed="false">
      <c r="A3387" s="15" t="s">
        <v>3484</v>
      </c>
      <c r="B3387" s="15" t="s">
        <v>98</v>
      </c>
      <c r="C3387" s="15" t="n">
        <v>0</v>
      </c>
      <c r="D3387" s="15" t="s">
        <v>24</v>
      </c>
      <c r="E3387" s="15" t="s">
        <v>24</v>
      </c>
      <c r="F3387" s="15" t="n">
        <v>12</v>
      </c>
      <c r="G3387" s="15" t="s">
        <v>26</v>
      </c>
      <c r="H3387" s="15" t="s">
        <v>26</v>
      </c>
      <c r="I3387" s="15" t="s">
        <v>102</v>
      </c>
      <c r="J3387" s="15" t="s">
        <v>24</v>
      </c>
      <c r="K3387" s="15" t="s">
        <v>24</v>
      </c>
      <c r="L3387" s="15" t="s">
        <v>24</v>
      </c>
      <c r="M3387" s="15" t="s">
        <v>24</v>
      </c>
      <c r="N3387" s="15" t="s">
        <v>26</v>
      </c>
      <c r="O3387" s="15" t="s">
        <v>26</v>
      </c>
      <c r="P3387" s="15" t="s">
        <v>25</v>
      </c>
      <c r="Q3387" s="15" t="s">
        <v>26</v>
      </c>
      <c r="R3387" s="15" t="s">
        <v>15</v>
      </c>
      <c r="S3387" s="18" t="n">
        <v>96.05</v>
      </c>
      <c r="T3387" s="15" t="n">
        <v>1148.1</v>
      </c>
      <c r="U3387" s="15" t="s">
        <v>26</v>
      </c>
      <c r="V3387" s="18" t="n">
        <f aca="false">IF(ISNUMBER(T3387),T3387,0)</f>
        <v>1148.1</v>
      </c>
      <c r="W3387" s="15" t="n">
        <f aca="false">IF(U3387="Yes",1,0)</f>
        <v>1</v>
      </c>
      <c r="X3387" s="15" t="str">
        <f aca="false">IF(F3387&lt;=12,"0-12 months",IF(F3387&lt;=24,"13-24 months",IF(F3387&lt;=48,"25-48 months","49-72 months")))</f>
        <v>0-12 months</v>
      </c>
      <c r="Y3387" s="15" t="str">
        <f aca="false">IF(C3387=1,"Yes","No")</f>
        <v>No</v>
      </c>
      <c r="Z3387" s="15" t="n">
        <f aca="false">COUNTIF(J3387:O3387,"Yes")</f>
        <v>2</v>
      </c>
      <c r="AA3387" s="18" t="n">
        <f aca="false">S3387*W3387</f>
        <v>96.05</v>
      </c>
      <c r="AB3387" s="15" t="n">
        <f aca="false">(P3387="Month-to-month")+(I3387="Fiber optic")+(R3387="Electronic check")+(F3387&lt;=12)+(M3387="No")+(J3387="No")</f>
        <v>6</v>
      </c>
      <c r="AC3387" s="15" t="str">
        <f aca="false">IF(AB3387&gt;=5,"High",IF(AB3387&gt;=3,"Medium","Low"))</f>
        <v>High</v>
      </c>
    </row>
    <row r="3388" customFormat="false" ht="15" hidden="false" customHeight="false" outlineLevel="0" collapsed="false">
      <c r="A3388" s="15" t="s">
        <v>3485</v>
      </c>
      <c r="B3388" s="15" t="s">
        <v>94</v>
      </c>
      <c r="C3388" s="15" t="n">
        <v>0</v>
      </c>
      <c r="D3388" s="15" t="s">
        <v>26</v>
      </c>
      <c r="E3388" s="15" t="s">
        <v>24</v>
      </c>
      <c r="F3388" s="15" t="n">
        <v>58</v>
      </c>
      <c r="G3388" s="15" t="s">
        <v>26</v>
      </c>
      <c r="H3388" s="15" t="s">
        <v>26</v>
      </c>
      <c r="I3388" s="15" t="s">
        <v>96</v>
      </c>
      <c r="J3388" s="15" t="s">
        <v>26</v>
      </c>
      <c r="K3388" s="15" t="s">
        <v>24</v>
      </c>
      <c r="L3388" s="15" t="s">
        <v>24</v>
      </c>
      <c r="M3388" s="15" t="s">
        <v>26</v>
      </c>
      <c r="N3388" s="15" t="s">
        <v>24</v>
      </c>
      <c r="O3388" s="15" t="s">
        <v>26</v>
      </c>
      <c r="P3388" s="15" t="s">
        <v>27</v>
      </c>
      <c r="Q3388" s="15" t="s">
        <v>26</v>
      </c>
      <c r="R3388" s="15" t="s">
        <v>15</v>
      </c>
      <c r="S3388" s="18" t="n">
        <v>68.4</v>
      </c>
      <c r="T3388" s="15" t="n">
        <v>3972.25</v>
      </c>
      <c r="U3388" s="15" t="s">
        <v>24</v>
      </c>
      <c r="V3388" s="18" t="n">
        <f aca="false">IF(ISNUMBER(T3388),T3388,0)</f>
        <v>3972.25</v>
      </c>
      <c r="W3388" s="15" t="n">
        <f aca="false">IF(U3388="Yes",1,0)</f>
        <v>0</v>
      </c>
      <c r="X3388" s="15" t="str">
        <f aca="false">IF(F3388&lt;=12,"0-12 months",IF(F3388&lt;=24,"13-24 months",IF(F3388&lt;=48,"25-48 months","49-72 months")))</f>
        <v>49-72 months</v>
      </c>
      <c r="Y3388" s="15" t="str">
        <f aca="false">IF(C3388=1,"Yes","No")</f>
        <v>No</v>
      </c>
      <c r="Z3388" s="15" t="n">
        <f aca="false">COUNTIF(J3388:O3388,"Yes")</f>
        <v>3</v>
      </c>
      <c r="AA3388" s="18" t="n">
        <f aca="false">S3388*W3388</f>
        <v>0</v>
      </c>
      <c r="AB3388" s="15" t="n">
        <f aca="false">(P3388="Month-to-month")+(I3388="Fiber optic")+(R3388="Electronic check")+(F3388&lt;=12)+(M3388="No")+(J3388="No")</f>
        <v>1</v>
      </c>
      <c r="AC3388" s="15" t="str">
        <f aca="false">IF(AB3388&gt;=5,"High",IF(AB3388&gt;=3,"Medium","Low"))</f>
        <v>Low</v>
      </c>
    </row>
    <row r="3389" customFormat="false" ht="15" hidden="false" customHeight="false" outlineLevel="0" collapsed="false">
      <c r="A3389" s="15" t="s">
        <v>3486</v>
      </c>
      <c r="B3389" s="15" t="s">
        <v>94</v>
      </c>
      <c r="C3389" s="15" t="n">
        <v>0</v>
      </c>
      <c r="D3389" s="15" t="s">
        <v>24</v>
      </c>
      <c r="E3389" s="15" t="s">
        <v>24</v>
      </c>
      <c r="F3389" s="15" t="n">
        <v>7</v>
      </c>
      <c r="G3389" s="15" t="s">
        <v>26</v>
      </c>
      <c r="H3389" s="15" t="s">
        <v>24</v>
      </c>
      <c r="I3389" s="15" t="s">
        <v>24</v>
      </c>
      <c r="J3389" s="15" t="s">
        <v>28</v>
      </c>
      <c r="K3389" s="15" t="s">
        <v>28</v>
      </c>
      <c r="L3389" s="15" t="s">
        <v>28</v>
      </c>
      <c r="M3389" s="15" t="s">
        <v>28</v>
      </c>
      <c r="N3389" s="15" t="s">
        <v>28</v>
      </c>
      <c r="O3389" s="15" t="s">
        <v>28</v>
      </c>
      <c r="P3389" s="15" t="s">
        <v>25</v>
      </c>
      <c r="Q3389" s="15" t="s">
        <v>24</v>
      </c>
      <c r="R3389" s="15" t="s">
        <v>17</v>
      </c>
      <c r="S3389" s="18" t="n">
        <v>20.65</v>
      </c>
      <c r="T3389" s="15" t="n">
        <v>155.9</v>
      </c>
      <c r="U3389" s="15" t="s">
        <v>24</v>
      </c>
      <c r="V3389" s="18" t="n">
        <f aca="false">IF(ISNUMBER(T3389),T3389,0)</f>
        <v>155.9</v>
      </c>
      <c r="W3389" s="15" t="n">
        <f aca="false">IF(U3389="Yes",1,0)</f>
        <v>0</v>
      </c>
      <c r="X3389" s="15" t="str">
        <f aca="false">IF(F3389&lt;=12,"0-12 months",IF(F3389&lt;=24,"13-24 months",IF(F3389&lt;=48,"25-48 months","49-72 months")))</f>
        <v>0-12 months</v>
      </c>
      <c r="Y3389" s="15" t="str">
        <f aca="false">IF(C3389=1,"Yes","No")</f>
        <v>No</v>
      </c>
      <c r="Z3389" s="15" t="n">
        <f aca="false">COUNTIF(J3389:O3389,"Yes")</f>
        <v>0</v>
      </c>
      <c r="AA3389" s="18" t="n">
        <f aca="false">S3389*W3389</f>
        <v>0</v>
      </c>
      <c r="AB3389" s="15" t="n">
        <f aca="false">(P3389="Month-to-month")+(I3389="Fiber optic")+(R3389="Electronic check")+(F3389&lt;=12)+(M3389="No")+(J3389="No")</f>
        <v>2</v>
      </c>
      <c r="AC3389" s="15" t="str">
        <f aca="false">IF(AB3389&gt;=5,"High",IF(AB3389&gt;=3,"Medium","Low"))</f>
        <v>Low</v>
      </c>
    </row>
    <row r="3390" customFormat="false" ht="15" hidden="false" customHeight="false" outlineLevel="0" collapsed="false">
      <c r="A3390" s="15" t="s">
        <v>3487</v>
      </c>
      <c r="B3390" s="15" t="s">
        <v>94</v>
      </c>
      <c r="C3390" s="15" t="n">
        <v>0</v>
      </c>
      <c r="D3390" s="15" t="s">
        <v>26</v>
      </c>
      <c r="E3390" s="15" t="s">
        <v>24</v>
      </c>
      <c r="F3390" s="15" t="n">
        <v>65</v>
      </c>
      <c r="G3390" s="15" t="s">
        <v>26</v>
      </c>
      <c r="H3390" s="15" t="s">
        <v>24</v>
      </c>
      <c r="I3390" s="15" t="s">
        <v>96</v>
      </c>
      <c r="J3390" s="15" t="s">
        <v>26</v>
      </c>
      <c r="K3390" s="15" t="s">
        <v>24</v>
      </c>
      <c r="L3390" s="15" t="s">
        <v>26</v>
      </c>
      <c r="M3390" s="15" t="s">
        <v>24</v>
      </c>
      <c r="N3390" s="15" t="s">
        <v>24</v>
      </c>
      <c r="O3390" s="15" t="s">
        <v>24</v>
      </c>
      <c r="P3390" s="15" t="s">
        <v>25</v>
      </c>
      <c r="Q3390" s="15" t="s">
        <v>26</v>
      </c>
      <c r="R3390" s="15" t="s">
        <v>17</v>
      </c>
      <c r="S3390" s="18" t="n">
        <v>55.15</v>
      </c>
      <c r="T3390" s="15" t="n">
        <v>3673.15</v>
      </c>
      <c r="U3390" s="15" t="s">
        <v>24</v>
      </c>
      <c r="V3390" s="18" t="n">
        <f aca="false">IF(ISNUMBER(T3390),T3390,0)</f>
        <v>3673.15</v>
      </c>
      <c r="W3390" s="15" t="n">
        <f aca="false">IF(U3390="Yes",1,0)</f>
        <v>0</v>
      </c>
      <c r="X3390" s="15" t="str">
        <f aca="false">IF(F3390&lt;=12,"0-12 months",IF(F3390&lt;=24,"13-24 months",IF(F3390&lt;=48,"25-48 months","49-72 months")))</f>
        <v>49-72 months</v>
      </c>
      <c r="Y3390" s="15" t="str">
        <f aca="false">IF(C3390=1,"Yes","No")</f>
        <v>No</v>
      </c>
      <c r="Z3390" s="15" t="n">
        <f aca="false">COUNTIF(J3390:O3390,"Yes")</f>
        <v>2</v>
      </c>
      <c r="AA3390" s="18" t="n">
        <f aca="false">S3390*W3390</f>
        <v>0</v>
      </c>
      <c r="AB3390" s="15" t="n">
        <f aca="false">(P3390="Month-to-month")+(I3390="Fiber optic")+(R3390="Electronic check")+(F3390&lt;=12)+(M3390="No")+(J3390="No")</f>
        <v>2</v>
      </c>
      <c r="AC3390" s="15" t="str">
        <f aca="false">IF(AB3390&gt;=5,"High",IF(AB3390&gt;=3,"Medium","Low"))</f>
        <v>Low</v>
      </c>
    </row>
    <row r="3391" customFormat="false" ht="15" hidden="false" customHeight="false" outlineLevel="0" collapsed="false">
      <c r="A3391" s="15" t="s">
        <v>3488</v>
      </c>
      <c r="B3391" s="15" t="s">
        <v>98</v>
      </c>
      <c r="C3391" s="15" t="n">
        <v>0</v>
      </c>
      <c r="D3391" s="15" t="s">
        <v>24</v>
      </c>
      <c r="E3391" s="15" t="s">
        <v>24</v>
      </c>
      <c r="F3391" s="15" t="n">
        <v>1</v>
      </c>
      <c r="G3391" s="15" t="s">
        <v>26</v>
      </c>
      <c r="H3391" s="15" t="s">
        <v>24</v>
      </c>
      <c r="I3391" s="15" t="s">
        <v>102</v>
      </c>
      <c r="J3391" s="15" t="s">
        <v>24</v>
      </c>
      <c r="K3391" s="15" t="s">
        <v>24</v>
      </c>
      <c r="L3391" s="15" t="s">
        <v>24</v>
      </c>
      <c r="M3391" s="15" t="s">
        <v>24</v>
      </c>
      <c r="N3391" s="15" t="s">
        <v>24</v>
      </c>
      <c r="O3391" s="15" t="s">
        <v>24</v>
      </c>
      <c r="P3391" s="15" t="s">
        <v>25</v>
      </c>
      <c r="Q3391" s="15" t="s">
        <v>26</v>
      </c>
      <c r="R3391" s="15" t="s">
        <v>17</v>
      </c>
      <c r="S3391" s="18" t="n">
        <v>70.6</v>
      </c>
      <c r="T3391" s="15" t="n">
        <v>70.6</v>
      </c>
      <c r="U3391" s="15" t="s">
        <v>24</v>
      </c>
      <c r="V3391" s="18" t="n">
        <f aca="false">IF(ISNUMBER(T3391),T3391,0)</f>
        <v>70.6</v>
      </c>
      <c r="W3391" s="15" t="n">
        <f aca="false">IF(U3391="Yes",1,0)</f>
        <v>0</v>
      </c>
      <c r="X3391" s="15" t="str">
        <f aca="false">IF(F3391&lt;=12,"0-12 months",IF(F3391&lt;=24,"13-24 months",IF(F3391&lt;=48,"25-48 months","49-72 months")))</f>
        <v>0-12 months</v>
      </c>
      <c r="Y3391" s="15" t="str">
        <f aca="false">IF(C3391=1,"Yes","No")</f>
        <v>No</v>
      </c>
      <c r="Z3391" s="15" t="n">
        <f aca="false">COUNTIF(J3391:O3391,"Yes")</f>
        <v>0</v>
      </c>
      <c r="AA3391" s="18" t="n">
        <f aca="false">S3391*W3391</f>
        <v>0</v>
      </c>
      <c r="AB3391" s="15" t="n">
        <f aca="false">(P3391="Month-to-month")+(I3391="Fiber optic")+(R3391="Electronic check")+(F3391&lt;=12)+(M3391="No")+(J3391="No")</f>
        <v>5</v>
      </c>
      <c r="AC3391" s="15" t="str">
        <f aca="false">IF(AB3391&gt;=5,"High",IF(AB3391&gt;=3,"Medium","Low"))</f>
        <v>High</v>
      </c>
    </row>
    <row r="3392" customFormat="false" ht="15" hidden="false" customHeight="false" outlineLevel="0" collapsed="false">
      <c r="A3392" s="15" t="s">
        <v>3489</v>
      </c>
      <c r="B3392" s="15" t="s">
        <v>98</v>
      </c>
      <c r="C3392" s="15" t="n">
        <v>0</v>
      </c>
      <c r="D3392" s="15" t="s">
        <v>26</v>
      </c>
      <c r="E3392" s="15" t="s">
        <v>24</v>
      </c>
      <c r="F3392" s="15" t="n">
        <v>56</v>
      </c>
      <c r="G3392" s="15" t="s">
        <v>26</v>
      </c>
      <c r="H3392" s="15" t="s">
        <v>24</v>
      </c>
      <c r="I3392" s="15" t="s">
        <v>24</v>
      </c>
      <c r="J3392" s="15" t="s">
        <v>28</v>
      </c>
      <c r="K3392" s="15" t="s">
        <v>28</v>
      </c>
      <c r="L3392" s="15" t="s">
        <v>28</v>
      </c>
      <c r="M3392" s="15" t="s">
        <v>28</v>
      </c>
      <c r="N3392" s="15" t="s">
        <v>28</v>
      </c>
      <c r="O3392" s="15" t="s">
        <v>28</v>
      </c>
      <c r="P3392" s="15" t="s">
        <v>27</v>
      </c>
      <c r="Q3392" s="15" t="s">
        <v>24</v>
      </c>
      <c r="R3392" s="15" t="s">
        <v>21</v>
      </c>
      <c r="S3392" s="18" t="n">
        <v>19.95</v>
      </c>
      <c r="T3392" s="15" t="n">
        <v>1126.75</v>
      </c>
      <c r="U3392" s="15" t="s">
        <v>24</v>
      </c>
      <c r="V3392" s="18" t="n">
        <f aca="false">IF(ISNUMBER(T3392),T3392,0)</f>
        <v>1126.75</v>
      </c>
      <c r="W3392" s="15" t="n">
        <f aca="false">IF(U3392="Yes",1,0)</f>
        <v>0</v>
      </c>
      <c r="X3392" s="15" t="str">
        <f aca="false">IF(F3392&lt;=12,"0-12 months",IF(F3392&lt;=24,"13-24 months",IF(F3392&lt;=48,"25-48 months","49-72 months")))</f>
        <v>49-72 months</v>
      </c>
      <c r="Y3392" s="15" t="str">
        <f aca="false">IF(C3392=1,"Yes","No")</f>
        <v>No</v>
      </c>
      <c r="Z3392" s="15" t="n">
        <f aca="false">COUNTIF(J3392:O3392,"Yes")</f>
        <v>0</v>
      </c>
      <c r="AA3392" s="18" t="n">
        <f aca="false">S3392*W3392</f>
        <v>0</v>
      </c>
      <c r="AB3392" s="15" t="n">
        <f aca="false">(P3392="Month-to-month")+(I3392="Fiber optic")+(R3392="Electronic check")+(F3392&lt;=12)+(M3392="No")+(J3392="No")</f>
        <v>0</v>
      </c>
      <c r="AC3392" s="15" t="str">
        <f aca="false">IF(AB3392&gt;=5,"High",IF(AB3392&gt;=3,"Medium","Low"))</f>
        <v>Low</v>
      </c>
    </row>
    <row r="3393" customFormat="false" ht="15" hidden="false" customHeight="false" outlineLevel="0" collapsed="false">
      <c r="A3393" s="15" t="s">
        <v>3490</v>
      </c>
      <c r="B3393" s="15" t="s">
        <v>98</v>
      </c>
      <c r="C3393" s="15" t="n">
        <v>0</v>
      </c>
      <c r="D3393" s="15" t="s">
        <v>24</v>
      </c>
      <c r="E3393" s="15" t="s">
        <v>24</v>
      </c>
      <c r="F3393" s="15" t="n">
        <v>4</v>
      </c>
      <c r="G3393" s="15" t="s">
        <v>26</v>
      </c>
      <c r="H3393" s="15" t="s">
        <v>24</v>
      </c>
      <c r="I3393" s="15" t="s">
        <v>24</v>
      </c>
      <c r="J3393" s="15" t="s">
        <v>28</v>
      </c>
      <c r="K3393" s="15" t="s">
        <v>28</v>
      </c>
      <c r="L3393" s="15" t="s">
        <v>28</v>
      </c>
      <c r="M3393" s="15" t="s">
        <v>28</v>
      </c>
      <c r="N3393" s="15" t="s">
        <v>28</v>
      </c>
      <c r="O3393" s="15" t="s">
        <v>28</v>
      </c>
      <c r="P3393" s="15" t="s">
        <v>25</v>
      </c>
      <c r="Q3393" s="15" t="s">
        <v>24</v>
      </c>
      <c r="R3393" s="15" t="s">
        <v>17</v>
      </c>
      <c r="S3393" s="18" t="n">
        <v>19</v>
      </c>
      <c r="T3393" s="15" t="n">
        <v>73.45</v>
      </c>
      <c r="U3393" s="15" t="s">
        <v>24</v>
      </c>
      <c r="V3393" s="18" t="n">
        <f aca="false">IF(ISNUMBER(T3393),T3393,0)</f>
        <v>73.45</v>
      </c>
      <c r="W3393" s="15" t="n">
        <f aca="false">IF(U3393="Yes",1,0)</f>
        <v>0</v>
      </c>
      <c r="X3393" s="15" t="str">
        <f aca="false">IF(F3393&lt;=12,"0-12 months",IF(F3393&lt;=24,"13-24 months",IF(F3393&lt;=48,"25-48 months","49-72 months")))</f>
        <v>0-12 months</v>
      </c>
      <c r="Y3393" s="15" t="str">
        <f aca="false">IF(C3393=1,"Yes","No")</f>
        <v>No</v>
      </c>
      <c r="Z3393" s="15" t="n">
        <f aca="false">COUNTIF(J3393:O3393,"Yes")</f>
        <v>0</v>
      </c>
      <c r="AA3393" s="18" t="n">
        <f aca="false">S3393*W3393</f>
        <v>0</v>
      </c>
      <c r="AB3393" s="15" t="n">
        <f aca="false">(P3393="Month-to-month")+(I3393="Fiber optic")+(R3393="Electronic check")+(F3393&lt;=12)+(M3393="No")+(J3393="No")</f>
        <v>2</v>
      </c>
      <c r="AC3393" s="15" t="str">
        <f aca="false">IF(AB3393&gt;=5,"High",IF(AB3393&gt;=3,"Medium","Low"))</f>
        <v>Low</v>
      </c>
    </row>
    <row r="3394" customFormat="false" ht="15" hidden="false" customHeight="false" outlineLevel="0" collapsed="false">
      <c r="A3394" s="15" t="s">
        <v>3491</v>
      </c>
      <c r="B3394" s="15" t="s">
        <v>94</v>
      </c>
      <c r="C3394" s="15" t="n">
        <v>0</v>
      </c>
      <c r="D3394" s="15" t="s">
        <v>26</v>
      </c>
      <c r="E3394" s="15" t="s">
        <v>26</v>
      </c>
      <c r="F3394" s="15" t="n">
        <v>58</v>
      </c>
      <c r="G3394" s="15" t="s">
        <v>26</v>
      </c>
      <c r="H3394" s="15" t="s">
        <v>24</v>
      </c>
      <c r="I3394" s="15" t="s">
        <v>96</v>
      </c>
      <c r="J3394" s="15" t="s">
        <v>24</v>
      </c>
      <c r="K3394" s="15" t="s">
        <v>24</v>
      </c>
      <c r="L3394" s="15" t="s">
        <v>24</v>
      </c>
      <c r="M3394" s="15" t="s">
        <v>24</v>
      </c>
      <c r="N3394" s="15" t="s">
        <v>24</v>
      </c>
      <c r="O3394" s="15" t="s">
        <v>24</v>
      </c>
      <c r="P3394" s="15" t="s">
        <v>27</v>
      </c>
      <c r="Q3394" s="15" t="s">
        <v>26</v>
      </c>
      <c r="R3394" s="15" t="s">
        <v>17</v>
      </c>
      <c r="S3394" s="18" t="n">
        <v>44.1</v>
      </c>
      <c r="T3394" s="15" t="n">
        <v>2413.05</v>
      </c>
      <c r="U3394" s="15" t="s">
        <v>24</v>
      </c>
      <c r="V3394" s="18" t="n">
        <f aca="false">IF(ISNUMBER(T3394),T3394,0)</f>
        <v>2413.05</v>
      </c>
      <c r="W3394" s="15" t="n">
        <f aca="false">IF(U3394="Yes",1,0)</f>
        <v>0</v>
      </c>
      <c r="X3394" s="15" t="str">
        <f aca="false">IF(F3394&lt;=12,"0-12 months",IF(F3394&lt;=24,"13-24 months",IF(F3394&lt;=48,"25-48 months","49-72 months")))</f>
        <v>49-72 months</v>
      </c>
      <c r="Y3394" s="15" t="str">
        <f aca="false">IF(C3394=1,"Yes","No")</f>
        <v>No</v>
      </c>
      <c r="Z3394" s="15" t="n">
        <f aca="false">COUNTIF(J3394:O3394,"Yes")</f>
        <v>0</v>
      </c>
      <c r="AA3394" s="18" t="n">
        <f aca="false">S3394*W3394</f>
        <v>0</v>
      </c>
      <c r="AB3394" s="15" t="n">
        <f aca="false">(P3394="Month-to-month")+(I3394="Fiber optic")+(R3394="Electronic check")+(F3394&lt;=12)+(M3394="No")+(J3394="No")</f>
        <v>2</v>
      </c>
      <c r="AC3394" s="15" t="str">
        <f aca="false">IF(AB3394&gt;=5,"High",IF(AB3394&gt;=3,"Medium","Low"))</f>
        <v>Low</v>
      </c>
    </row>
    <row r="3395" customFormat="false" ht="15" hidden="false" customHeight="false" outlineLevel="0" collapsed="false">
      <c r="A3395" s="15" t="s">
        <v>3492</v>
      </c>
      <c r="B3395" s="15" t="s">
        <v>98</v>
      </c>
      <c r="C3395" s="15" t="n">
        <v>0</v>
      </c>
      <c r="D3395" s="15" t="s">
        <v>26</v>
      </c>
      <c r="E3395" s="15" t="s">
        <v>24</v>
      </c>
      <c r="F3395" s="15" t="n">
        <v>62</v>
      </c>
      <c r="G3395" s="15" t="s">
        <v>26</v>
      </c>
      <c r="H3395" s="15" t="s">
        <v>26</v>
      </c>
      <c r="I3395" s="15" t="s">
        <v>102</v>
      </c>
      <c r="J3395" s="15" t="s">
        <v>24</v>
      </c>
      <c r="K3395" s="15" t="s">
        <v>24</v>
      </c>
      <c r="L3395" s="15" t="s">
        <v>26</v>
      </c>
      <c r="M3395" s="15" t="s">
        <v>26</v>
      </c>
      <c r="N3395" s="15" t="s">
        <v>26</v>
      </c>
      <c r="O3395" s="15" t="s">
        <v>26</v>
      </c>
      <c r="P3395" s="15" t="s">
        <v>29</v>
      </c>
      <c r="Q3395" s="15" t="s">
        <v>26</v>
      </c>
      <c r="R3395" s="15" t="s">
        <v>19</v>
      </c>
      <c r="S3395" s="18" t="n">
        <v>107.6</v>
      </c>
      <c r="T3395" s="15" t="n">
        <v>6912.7</v>
      </c>
      <c r="U3395" s="15" t="s">
        <v>24</v>
      </c>
      <c r="V3395" s="18" t="n">
        <f aca="false">IF(ISNUMBER(T3395),T3395,0)</f>
        <v>6912.7</v>
      </c>
      <c r="W3395" s="15" t="n">
        <f aca="false">IF(U3395="Yes",1,0)</f>
        <v>0</v>
      </c>
      <c r="X3395" s="15" t="str">
        <f aca="false">IF(F3395&lt;=12,"0-12 months",IF(F3395&lt;=24,"13-24 months",IF(F3395&lt;=48,"25-48 months","49-72 months")))</f>
        <v>49-72 months</v>
      </c>
      <c r="Y3395" s="15" t="str">
        <f aca="false">IF(C3395=1,"Yes","No")</f>
        <v>No</v>
      </c>
      <c r="Z3395" s="15" t="n">
        <f aca="false">COUNTIF(J3395:O3395,"Yes")</f>
        <v>4</v>
      </c>
      <c r="AA3395" s="18" t="n">
        <f aca="false">S3395*W3395</f>
        <v>0</v>
      </c>
      <c r="AB3395" s="15" t="n">
        <f aca="false">(P3395="Month-to-month")+(I3395="Fiber optic")+(R3395="Electronic check")+(F3395&lt;=12)+(M3395="No")+(J3395="No")</f>
        <v>2</v>
      </c>
      <c r="AC3395" s="15" t="str">
        <f aca="false">IF(AB3395&gt;=5,"High",IF(AB3395&gt;=3,"Medium","Low"))</f>
        <v>Low</v>
      </c>
    </row>
    <row r="3396" customFormat="false" ht="15" hidden="false" customHeight="false" outlineLevel="0" collapsed="false">
      <c r="A3396" s="15" t="s">
        <v>3493</v>
      </c>
      <c r="B3396" s="15" t="s">
        <v>98</v>
      </c>
      <c r="C3396" s="15" t="n">
        <v>0</v>
      </c>
      <c r="D3396" s="15" t="s">
        <v>24</v>
      </c>
      <c r="E3396" s="15" t="s">
        <v>24</v>
      </c>
      <c r="F3396" s="15" t="n">
        <v>26</v>
      </c>
      <c r="G3396" s="15" t="s">
        <v>26</v>
      </c>
      <c r="H3396" s="15" t="s">
        <v>26</v>
      </c>
      <c r="I3396" s="15" t="s">
        <v>96</v>
      </c>
      <c r="J3396" s="15" t="s">
        <v>26</v>
      </c>
      <c r="K3396" s="15" t="s">
        <v>26</v>
      </c>
      <c r="L3396" s="15" t="s">
        <v>24</v>
      </c>
      <c r="M3396" s="15" t="s">
        <v>24</v>
      </c>
      <c r="N3396" s="15" t="s">
        <v>24</v>
      </c>
      <c r="O3396" s="15" t="s">
        <v>24</v>
      </c>
      <c r="P3396" s="15" t="s">
        <v>27</v>
      </c>
      <c r="Q3396" s="15" t="s">
        <v>24</v>
      </c>
      <c r="R3396" s="15" t="s">
        <v>15</v>
      </c>
      <c r="S3396" s="18" t="n">
        <v>61.55</v>
      </c>
      <c r="T3396" s="15" t="n">
        <v>1581.95</v>
      </c>
      <c r="U3396" s="15" t="s">
        <v>24</v>
      </c>
      <c r="V3396" s="18" t="n">
        <f aca="false">IF(ISNUMBER(T3396),T3396,0)</f>
        <v>1581.95</v>
      </c>
      <c r="W3396" s="15" t="n">
        <f aca="false">IF(U3396="Yes",1,0)</f>
        <v>0</v>
      </c>
      <c r="X3396" s="15" t="str">
        <f aca="false">IF(F3396&lt;=12,"0-12 months",IF(F3396&lt;=24,"13-24 months",IF(F3396&lt;=48,"25-48 months","49-72 months")))</f>
        <v>25-48 months</v>
      </c>
      <c r="Y3396" s="15" t="str">
        <f aca="false">IF(C3396=1,"Yes","No")</f>
        <v>No</v>
      </c>
      <c r="Z3396" s="15" t="n">
        <f aca="false">COUNTIF(J3396:O3396,"Yes")</f>
        <v>2</v>
      </c>
      <c r="AA3396" s="18" t="n">
        <f aca="false">S3396*W3396</f>
        <v>0</v>
      </c>
      <c r="AB3396" s="15" t="n">
        <f aca="false">(P3396="Month-to-month")+(I3396="Fiber optic")+(R3396="Electronic check")+(F3396&lt;=12)+(M3396="No")+(J3396="No")</f>
        <v>2</v>
      </c>
      <c r="AC3396" s="15" t="str">
        <f aca="false">IF(AB3396&gt;=5,"High",IF(AB3396&gt;=3,"Medium","Low"))</f>
        <v>Low</v>
      </c>
    </row>
    <row r="3397" customFormat="false" ht="15" hidden="false" customHeight="false" outlineLevel="0" collapsed="false">
      <c r="A3397" s="15" t="s">
        <v>3494</v>
      </c>
      <c r="B3397" s="15" t="s">
        <v>98</v>
      </c>
      <c r="C3397" s="15" t="n">
        <v>0</v>
      </c>
      <c r="D3397" s="15" t="s">
        <v>24</v>
      </c>
      <c r="E3397" s="15" t="s">
        <v>24</v>
      </c>
      <c r="F3397" s="15" t="n">
        <v>62</v>
      </c>
      <c r="G3397" s="15" t="s">
        <v>26</v>
      </c>
      <c r="H3397" s="15" t="s">
        <v>26</v>
      </c>
      <c r="I3397" s="15" t="s">
        <v>102</v>
      </c>
      <c r="J3397" s="15" t="s">
        <v>26</v>
      </c>
      <c r="K3397" s="15" t="s">
        <v>26</v>
      </c>
      <c r="L3397" s="15" t="s">
        <v>26</v>
      </c>
      <c r="M3397" s="15" t="s">
        <v>24</v>
      </c>
      <c r="N3397" s="15" t="s">
        <v>24</v>
      </c>
      <c r="O3397" s="15" t="s">
        <v>24</v>
      </c>
      <c r="P3397" s="15" t="s">
        <v>25</v>
      </c>
      <c r="Q3397" s="15" t="s">
        <v>24</v>
      </c>
      <c r="R3397" s="15" t="s">
        <v>19</v>
      </c>
      <c r="S3397" s="18" t="n">
        <v>90.7</v>
      </c>
      <c r="T3397" s="15" t="n">
        <v>5586.45</v>
      </c>
      <c r="U3397" s="15" t="s">
        <v>24</v>
      </c>
      <c r="V3397" s="18" t="n">
        <f aca="false">IF(ISNUMBER(T3397),T3397,0)</f>
        <v>5586.45</v>
      </c>
      <c r="W3397" s="15" t="n">
        <f aca="false">IF(U3397="Yes",1,0)</f>
        <v>0</v>
      </c>
      <c r="X3397" s="15" t="str">
        <f aca="false">IF(F3397&lt;=12,"0-12 months",IF(F3397&lt;=24,"13-24 months",IF(F3397&lt;=48,"25-48 months","49-72 months")))</f>
        <v>49-72 months</v>
      </c>
      <c r="Y3397" s="15" t="str">
        <f aca="false">IF(C3397=1,"Yes","No")</f>
        <v>No</v>
      </c>
      <c r="Z3397" s="15" t="n">
        <f aca="false">COUNTIF(J3397:O3397,"Yes")</f>
        <v>3</v>
      </c>
      <c r="AA3397" s="18" t="n">
        <f aca="false">S3397*W3397</f>
        <v>0</v>
      </c>
      <c r="AB3397" s="15" t="n">
        <f aca="false">(P3397="Month-to-month")+(I3397="Fiber optic")+(R3397="Electronic check")+(F3397&lt;=12)+(M3397="No")+(J3397="No")</f>
        <v>3</v>
      </c>
      <c r="AC3397" s="15" t="str">
        <f aca="false">IF(AB3397&gt;=5,"High",IF(AB3397&gt;=3,"Medium","Low"))</f>
        <v>Medium</v>
      </c>
    </row>
    <row r="3398" customFormat="false" ht="15" hidden="false" customHeight="false" outlineLevel="0" collapsed="false">
      <c r="A3398" s="15" t="s">
        <v>3495</v>
      </c>
      <c r="B3398" s="15" t="s">
        <v>94</v>
      </c>
      <c r="C3398" s="15" t="n">
        <v>0</v>
      </c>
      <c r="D3398" s="15" t="s">
        <v>26</v>
      </c>
      <c r="E3398" s="15" t="s">
        <v>26</v>
      </c>
      <c r="F3398" s="15" t="n">
        <v>58</v>
      </c>
      <c r="G3398" s="15" t="s">
        <v>26</v>
      </c>
      <c r="H3398" s="15" t="s">
        <v>24</v>
      </c>
      <c r="I3398" s="15" t="s">
        <v>102</v>
      </c>
      <c r="J3398" s="15" t="s">
        <v>26</v>
      </c>
      <c r="K3398" s="15" t="s">
        <v>26</v>
      </c>
      <c r="L3398" s="15" t="s">
        <v>24</v>
      </c>
      <c r="M3398" s="15" t="s">
        <v>24</v>
      </c>
      <c r="N3398" s="15" t="s">
        <v>26</v>
      </c>
      <c r="O3398" s="15" t="s">
        <v>26</v>
      </c>
      <c r="P3398" s="15" t="s">
        <v>27</v>
      </c>
      <c r="Q3398" s="15" t="s">
        <v>24</v>
      </c>
      <c r="R3398" s="15" t="s">
        <v>21</v>
      </c>
      <c r="S3398" s="18" t="n">
        <v>99.25</v>
      </c>
      <c r="T3398" s="15" t="n">
        <v>5846.65</v>
      </c>
      <c r="U3398" s="15" t="s">
        <v>24</v>
      </c>
      <c r="V3398" s="18" t="n">
        <f aca="false">IF(ISNUMBER(T3398),T3398,0)</f>
        <v>5846.65</v>
      </c>
      <c r="W3398" s="15" t="n">
        <f aca="false">IF(U3398="Yes",1,0)</f>
        <v>0</v>
      </c>
      <c r="X3398" s="15" t="str">
        <f aca="false">IF(F3398&lt;=12,"0-12 months",IF(F3398&lt;=24,"13-24 months",IF(F3398&lt;=48,"25-48 months","49-72 months")))</f>
        <v>49-72 months</v>
      </c>
      <c r="Y3398" s="15" t="str">
        <f aca="false">IF(C3398=1,"Yes","No")</f>
        <v>No</v>
      </c>
      <c r="Z3398" s="15" t="n">
        <f aca="false">COUNTIF(J3398:O3398,"Yes")</f>
        <v>4</v>
      </c>
      <c r="AA3398" s="18" t="n">
        <f aca="false">S3398*W3398</f>
        <v>0</v>
      </c>
      <c r="AB3398" s="15" t="n">
        <f aca="false">(P3398="Month-to-month")+(I3398="Fiber optic")+(R3398="Electronic check")+(F3398&lt;=12)+(M3398="No")+(J3398="No")</f>
        <v>2</v>
      </c>
      <c r="AC3398" s="15" t="str">
        <f aca="false">IF(AB3398&gt;=5,"High",IF(AB3398&gt;=3,"Medium","Low"))</f>
        <v>Low</v>
      </c>
    </row>
    <row r="3399" customFormat="false" ht="15" hidden="false" customHeight="false" outlineLevel="0" collapsed="false">
      <c r="A3399" s="15" t="s">
        <v>3496</v>
      </c>
      <c r="B3399" s="15" t="s">
        <v>94</v>
      </c>
      <c r="C3399" s="15" t="n">
        <v>0</v>
      </c>
      <c r="D3399" s="15" t="s">
        <v>26</v>
      </c>
      <c r="E3399" s="15" t="s">
        <v>24</v>
      </c>
      <c r="F3399" s="15" t="n">
        <v>68</v>
      </c>
      <c r="G3399" s="15" t="s">
        <v>26</v>
      </c>
      <c r="H3399" s="15" t="s">
        <v>26</v>
      </c>
      <c r="I3399" s="15" t="s">
        <v>96</v>
      </c>
      <c r="J3399" s="15" t="s">
        <v>26</v>
      </c>
      <c r="K3399" s="15" t="s">
        <v>26</v>
      </c>
      <c r="L3399" s="15" t="s">
        <v>26</v>
      </c>
      <c r="M3399" s="15" t="s">
        <v>26</v>
      </c>
      <c r="N3399" s="15" t="s">
        <v>26</v>
      </c>
      <c r="O3399" s="15" t="s">
        <v>26</v>
      </c>
      <c r="P3399" s="15" t="s">
        <v>29</v>
      </c>
      <c r="Q3399" s="15" t="s">
        <v>26</v>
      </c>
      <c r="R3399" s="15" t="s">
        <v>15</v>
      </c>
      <c r="S3399" s="18" t="n">
        <v>91.7</v>
      </c>
      <c r="T3399" s="15" t="n">
        <v>6424.7</v>
      </c>
      <c r="U3399" s="15" t="s">
        <v>24</v>
      </c>
      <c r="V3399" s="18" t="n">
        <f aca="false">IF(ISNUMBER(T3399),T3399,0)</f>
        <v>6424.7</v>
      </c>
      <c r="W3399" s="15" t="n">
        <f aca="false">IF(U3399="Yes",1,0)</f>
        <v>0</v>
      </c>
      <c r="X3399" s="15" t="str">
        <f aca="false">IF(F3399&lt;=12,"0-12 months",IF(F3399&lt;=24,"13-24 months",IF(F3399&lt;=48,"25-48 months","49-72 months")))</f>
        <v>49-72 months</v>
      </c>
      <c r="Y3399" s="15" t="str">
        <f aca="false">IF(C3399=1,"Yes","No")</f>
        <v>No</v>
      </c>
      <c r="Z3399" s="15" t="n">
        <f aca="false">COUNTIF(J3399:O3399,"Yes")</f>
        <v>6</v>
      </c>
      <c r="AA3399" s="18" t="n">
        <f aca="false">S3399*W3399</f>
        <v>0</v>
      </c>
      <c r="AB3399" s="15" t="n">
        <f aca="false">(P3399="Month-to-month")+(I3399="Fiber optic")+(R3399="Electronic check")+(F3399&lt;=12)+(M3399="No")+(J3399="No")</f>
        <v>1</v>
      </c>
      <c r="AC3399" s="15" t="str">
        <f aca="false">IF(AB3399&gt;=5,"High",IF(AB3399&gt;=3,"Medium","Low"))</f>
        <v>Low</v>
      </c>
    </row>
    <row r="3400" customFormat="false" ht="15" hidden="false" customHeight="false" outlineLevel="0" collapsed="false">
      <c r="A3400" s="15" t="s">
        <v>3497</v>
      </c>
      <c r="B3400" s="15" t="s">
        <v>94</v>
      </c>
      <c r="C3400" s="15" t="n">
        <v>0</v>
      </c>
      <c r="D3400" s="15" t="s">
        <v>26</v>
      </c>
      <c r="E3400" s="15" t="s">
        <v>26</v>
      </c>
      <c r="F3400" s="15" t="n">
        <v>61</v>
      </c>
      <c r="G3400" s="15" t="s">
        <v>26</v>
      </c>
      <c r="H3400" s="15" t="s">
        <v>26</v>
      </c>
      <c r="I3400" s="15" t="s">
        <v>102</v>
      </c>
      <c r="J3400" s="15" t="s">
        <v>26</v>
      </c>
      <c r="K3400" s="15" t="s">
        <v>26</v>
      </c>
      <c r="L3400" s="15" t="s">
        <v>26</v>
      </c>
      <c r="M3400" s="15" t="s">
        <v>24</v>
      </c>
      <c r="N3400" s="15" t="s">
        <v>24</v>
      </c>
      <c r="O3400" s="15" t="s">
        <v>26</v>
      </c>
      <c r="P3400" s="15" t="s">
        <v>27</v>
      </c>
      <c r="Q3400" s="15" t="s">
        <v>26</v>
      </c>
      <c r="R3400" s="15" t="s">
        <v>21</v>
      </c>
      <c r="S3400" s="18" t="n">
        <v>100.7</v>
      </c>
      <c r="T3400" s="15" t="n">
        <v>6018.65</v>
      </c>
      <c r="U3400" s="15" t="s">
        <v>24</v>
      </c>
      <c r="V3400" s="18" t="n">
        <f aca="false">IF(ISNUMBER(T3400),T3400,0)</f>
        <v>6018.65</v>
      </c>
      <c r="W3400" s="15" t="n">
        <f aca="false">IF(U3400="Yes",1,0)</f>
        <v>0</v>
      </c>
      <c r="X3400" s="15" t="str">
        <f aca="false">IF(F3400&lt;=12,"0-12 months",IF(F3400&lt;=24,"13-24 months",IF(F3400&lt;=48,"25-48 months","49-72 months")))</f>
        <v>49-72 months</v>
      </c>
      <c r="Y3400" s="15" t="str">
        <f aca="false">IF(C3400=1,"Yes","No")</f>
        <v>No</v>
      </c>
      <c r="Z3400" s="15" t="n">
        <f aca="false">COUNTIF(J3400:O3400,"Yes")</f>
        <v>4</v>
      </c>
      <c r="AA3400" s="18" t="n">
        <f aca="false">S3400*W3400</f>
        <v>0</v>
      </c>
      <c r="AB3400" s="15" t="n">
        <f aca="false">(P3400="Month-to-month")+(I3400="Fiber optic")+(R3400="Electronic check")+(F3400&lt;=12)+(M3400="No")+(J3400="No")</f>
        <v>2</v>
      </c>
      <c r="AC3400" s="15" t="str">
        <f aca="false">IF(AB3400&gt;=5,"High",IF(AB3400&gt;=3,"Medium","Low"))</f>
        <v>Low</v>
      </c>
    </row>
    <row r="3401" customFormat="false" ht="15" hidden="false" customHeight="false" outlineLevel="0" collapsed="false">
      <c r="A3401" s="15" t="s">
        <v>3498</v>
      </c>
      <c r="B3401" s="15" t="s">
        <v>94</v>
      </c>
      <c r="C3401" s="15" t="n">
        <v>0</v>
      </c>
      <c r="D3401" s="15" t="s">
        <v>24</v>
      </c>
      <c r="E3401" s="15" t="s">
        <v>24</v>
      </c>
      <c r="F3401" s="15" t="n">
        <v>42</v>
      </c>
      <c r="G3401" s="15" t="s">
        <v>26</v>
      </c>
      <c r="H3401" s="15" t="s">
        <v>26</v>
      </c>
      <c r="I3401" s="15" t="s">
        <v>96</v>
      </c>
      <c r="J3401" s="15" t="s">
        <v>24</v>
      </c>
      <c r="K3401" s="15" t="s">
        <v>24</v>
      </c>
      <c r="L3401" s="15" t="s">
        <v>26</v>
      </c>
      <c r="M3401" s="15" t="s">
        <v>26</v>
      </c>
      <c r="N3401" s="15" t="s">
        <v>26</v>
      </c>
      <c r="O3401" s="15" t="s">
        <v>26</v>
      </c>
      <c r="P3401" s="15" t="s">
        <v>29</v>
      </c>
      <c r="Q3401" s="15" t="s">
        <v>26</v>
      </c>
      <c r="R3401" s="15" t="s">
        <v>21</v>
      </c>
      <c r="S3401" s="18" t="n">
        <v>78.45</v>
      </c>
      <c r="T3401" s="15" t="n">
        <v>3373.4</v>
      </c>
      <c r="U3401" s="15" t="s">
        <v>24</v>
      </c>
      <c r="V3401" s="18" t="n">
        <f aca="false">IF(ISNUMBER(T3401),T3401,0)</f>
        <v>3373.4</v>
      </c>
      <c r="W3401" s="15" t="n">
        <f aca="false">IF(U3401="Yes",1,0)</f>
        <v>0</v>
      </c>
      <c r="X3401" s="15" t="str">
        <f aca="false">IF(F3401&lt;=12,"0-12 months",IF(F3401&lt;=24,"13-24 months",IF(F3401&lt;=48,"25-48 months","49-72 months")))</f>
        <v>25-48 months</v>
      </c>
      <c r="Y3401" s="15" t="str">
        <f aca="false">IF(C3401=1,"Yes","No")</f>
        <v>No</v>
      </c>
      <c r="Z3401" s="15" t="n">
        <f aca="false">COUNTIF(J3401:O3401,"Yes")</f>
        <v>4</v>
      </c>
      <c r="AA3401" s="18" t="n">
        <f aca="false">S3401*W3401</f>
        <v>0</v>
      </c>
      <c r="AB3401" s="15" t="n">
        <f aca="false">(P3401="Month-to-month")+(I3401="Fiber optic")+(R3401="Electronic check")+(F3401&lt;=12)+(M3401="No")+(J3401="No")</f>
        <v>1</v>
      </c>
      <c r="AC3401" s="15" t="str">
        <f aca="false">IF(AB3401&gt;=5,"High",IF(AB3401&gt;=3,"Medium","Low"))</f>
        <v>Low</v>
      </c>
    </row>
    <row r="3402" customFormat="false" ht="15" hidden="false" customHeight="false" outlineLevel="0" collapsed="false">
      <c r="A3402" s="15" t="s">
        <v>3499</v>
      </c>
      <c r="B3402" s="15" t="s">
        <v>98</v>
      </c>
      <c r="C3402" s="15" t="n">
        <v>0</v>
      </c>
      <c r="D3402" s="15" t="s">
        <v>24</v>
      </c>
      <c r="E3402" s="15" t="s">
        <v>24</v>
      </c>
      <c r="F3402" s="15" t="n">
        <v>18</v>
      </c>
      <c r="G3402" s="15" t="s">
        <v>26</v>
      </c>
      <c r="H3402" s="15" t="s">
        <v>26</v>
      </c>
      <c r="I3402" s="15" t="s">
        <v>102</v>
      </c>
      <c r="J3402" s="15" t="s">
        <v>24</v>
      </c>
      <c r="K3402" s="15" t="s">
        <v>24</v>
      </c>
      <c r="L3402" s="15" t="s">
        <v>24</v>
      </c>
      <c r="M3402" s="15" t="s">
        <v>24</v>
      </c>
      <c r="N3402" s="15" t="s">
        <v>26</v>
      </c>
      <c r="O3402" s="15" t="s">
        <v>24</v>
      </c>
      <c r="P3402" s="15" t="s">
        <v>25</v>
      </c>
      <c r="Q3402" s="15" t="s">
        <v>24</v>
      </c>
      <c r="R3402" s="15" t="s">
        <v>19</v>
      </c>
      <c r="S3402" s="18" t="n">
        <v>84.3</v>
      </c>
      <c r="T3402" s="15" t="n">
        <v>1537.9</v>
      </c>
      <c r="U3402" s="15" t="s">
        <v>24</v>
      </c>
      <c r="V3402" s="18" t="n">
        <f aca="false">IF(ISNUMBER(T3402),T3402,0)</f>
        <v>1537.9</v>
      </c>
      <c r="W3402" s="15" t="n">
        <f aca="false">IF(U3402="Yes",1,0)</f>
        <v>0</v>
      </c>
      <c r="X3402" s="15" t="str">
        <f aca="false">IF(F3402&lt;=12,"0-12 months",IF(F3402&lt;=24,"13-24 months",IF(F3402&lt;=48,"25-48 months","49-72 months")))</f>
        <v>13-24 months</v>
      </c>
      <c r="Y3402" s="15" t="str">
        <f aca="false">IF(C3402=1,"Yes","No")</f>
        <v>No</v>
      </c>
      <c r="Z3402" s="15" t="n">
        <f aca="false">COUNTIF(J3402:O3402,"Yes")</f>
        <v>1</v>
      </c>
      <c r="AA3402" s="18" t="n">
        <f aca="false">S3402*W3402</f>
        <v>0</v>
      </c>
      <c r="AB3402" s="15" t="n">
        <f aca="false">(P3402="Month-to-month")+(I3402="Fiber optic")+(R3402="Electronic check")+(F3402&lt;=12)+(M3402="No")+(J3402="No")</f>
        <v>4</v>
      </c>
      <c r="AC3402" s="15" t="str">
        <f aca="false">IF(AB3402&gt;=5,"High",IF(AB3402&gt;=3,"Medium","Low"))</f>
        <v>Medium</v>
      </c>
    </row>
    <row r="3403" customFormat="false" ht="15" hidden="false" customHeight="false" outlineLevel="0" collapsed="false">
      <c r="A3403" s="15" t="s">
        <v>3500</v>
      </c>
      <c r="B3403" s="15" t="s">
        <v>94</v>
      </c>
      <c r="C3403" s="15" t="n">
        <v>0</v>
      </c>
      <c r="D3403" s="15" t="s">
        <v>24</v>
      </c>
      <c r="E3403" s="15" t="s">
        <v>24</v>
      </c>
      <c r="F3403" s="15" t="n">
        <v>56</v>
      </c>
      <c r="G3403" s="15" t="s">
        <v>26</v>
      </c>
      <c r="H3403" s="15" t="s">
        <v>24</v>
      </c>
      <c r="I3403" s="15" t="s">
        <v>24</v>
      </c>
      <c r="J3403" s="15" t="s">
        <v>28</v>
      </c>
      <c r="K3403" s="15" t="s">
        <v>28</v>
      </c>
      <c r="L3403" s="15" t="s">
        <v>28</v>
      </c>
      <c r="M3403" s="15" t="s">
        <v>28</v>
      </c>
      <c r="N3403" s="15" t="s">
        <v>28</v>
      </c>
      <c r="O3403" s="15" t="s">
        <v>28</v>
      </c>
      <c r="P3403" s="15" t="s">
        <v>29</v>
      </c>
      <c r="Q3403" s="15" t="s">
        <v>26</v>
      </c>
      <c r="R3403" s="15" t="s">
        <v>19</v>
      </c>
      <c r="S3403" s="18" t="n">
        <v>19.55</v>
      </c>
      <c r="T3403" s="15" t="n">
        <v>1080.55</v>
      </c>
      <c r="U3403" s="15" t="s">
        <v>24</v>
      </c>
      <c r="V3403" s="18" t="n">
        <f aca="false">IF(ISNUMBER(T3403),T3403,0)</f>
        <v>1080.55</v>
      </c>
      <c r="W3403" s="15" t="n">
        <f aca="false">IF(U3403="Yes",1,0)</f>
        <v>0</v>
      </c>
      <c r="X3403" s="15" t="str">
        <f aca="false">IF(F3403&lt;=12,"0-12 months",IF(F3403&lt;=24,"13-24 months",IF(F3403&lt;=48,"25-48 months","49-72 months")))</f>
        <v>49-72 months</v>
      </c>
      <c r="Y3403" s="15" t="str">
        <f aca="false">IF(C3403=1,"Yes","No")</f>
        <v>No</v>
      </c>
      <c r="Z3403" s="15" t="n">
        <f aca="false">COUNTIF(J3403:O3403,"Yes")</f>
        <v>0</v>
      </c>
      <c r="AA3403" s="18" t="n">
        <f aca="false">S3403*W3403</f>
        <v>0</v>
      </c>
      <c r="AB3403" s="15" t="n">
        <f aca="false">(P3403="Month-to-month")+(I3403="Fiber optic")+(R3403="Electronic check")+(F3403&lt;=12)+(M3403="No")+(J3403="No")</f>
        <v>0</v>
      </c>
      <c r="AC3403" s="15" t="str">
        <f aca="false">IF(AB3403&gt;=5,"High",IF(AB3403&gt;=3,"Medium","Low"))</f>
        <v>Low</v>
      </c>
    </row>
    <row r="3404" customFormat="false" ht="15" hidden="false" customHeight="false" outlineLevel="0" collapsed="false">
      <c r="A3404" s="15" t="s">
        <v>3501</v>
      </c>
      <c r="B3404" s="15" t="s">
        <v>94</v>
      </c>
      <c r="C3404" s="15" t="n">
        <v>0</v>
      </c>
      <c r="D3404" s="15" t="s">
        <v>24</v>
      </c>
      <c r="E3404" s="15" t="s">
        <v>24</v>
      </c>
      <c r="F3404" s="15" t="n">
        <v>4</v>
      </c>
      <c r="G3404" s="15" t="s">
        <v>26</v>
      </c>
      <c r="H3404" s="15" t="s">
        <v>26</v>
      </c>
      <c r="I3404" s="15" t="s">
        <v>102</v>
      </c>
      <c r="J3404" s="15" t="s">
        <v>24</v>
      </c>
      <c r="K3404" s="15" t="s">
        <v>26</v>
      </c>
      <c r="L3404" s="15" t="s">
        <v>24</v>
      </c>
      <c r="M3404" s="15" t="s">
        <v>24</v>
      </c>
      <c r="N3404" s="15" t="s">
        <v>24</v>
      </c>
      <c r="O3404" s="15" t="s">
        <v>26</v>
      </c>
      <c r="P3404" s="15" t="s">
        <v>25</v>
      </c>
      <c r="Q3404" s="15" t="s">
        <v>26</v>
      </c>
      <c r="R3404" s="15" t="s">
        <v>15</v>
      </c>
      <c r="S3404" s="18" t="n">
        <v>88.95</v>
      </c>
      <c r="T3404" s="15" t="n">
        <v>355.2</v>
      </c>
      <c r="U3404" s="15" t="s">
        <v>26</v>
      </c>
      <c r="V3404" s="18" t="n">
        <f aca="false">IF(ISNUMBER(T3404),T3404,0)</f>
        <v>355.2</v>
      </c>
      <c r="W3404" s="15" t="n">
        <f aca="false">IF(U3404="Yes",1,0)</f>
        <v>1</v>
      </c>
      <c r="X3404" s="15" t="str">
        <f aca="false">IF(F3404&lt;=12,"0-12 months",IF(F3404&lt;=24,"13-24 months",IF(F3404&lt;=48,"25-48 months","49-72 months")))</f>
        <v>0-12 months</v>
      </c>
      <c r="Y3404" s="15" t="str">
        <f aca="false">IF(C3404=1,"Yes","No")</f>
        <v>No</v>
      </c>
      <c r="Z3404" s="15" t="n">
        <f aca="false">COUNTIF(J3404:O3404,"Yes")</f>
        <v>2</v>
      </c>
      <c r="AA3404" s="18" t="n">
        <f aca="false">S3404*W3404</f>
        <v>88.95</v>
      </c>
      <c r="AB3404" s="15" t="n">
        <f aca="false">(P3404="Month-to-month")+(I3404="Fiber optic")+(R3404="Electronic check")+(F3404&lt;=12)+(M3404="No")+(J3404="No")</f>
        <v>6</v>
      </c>
      <c r="AC3404" s="15" t="str">
        <f aca="false">IF(AB3404&gt;=5,"High",IF(AB3404&gt;=3,"Medium","Low"))</f>
        <v>High</v>
      </c>
    </row>
    <row r="3405" customFormat="false" ht="15" hidden="false" customHeight="false" outlineLevel="0" collapsed="false">
      <c r="A3405" s="15" t="s">
        <v>3502</v>
      </c>
      <c r="B3405" s="15" t="s">
        <v>94</v>
      </c>
      <c r="C3405" s="15" t="n">
        <v>0</v>
      </c>
      <c r="D3405" s="15" t="s">
        <v>24</v>
      </c>
      <c r="E3405" s="15" t="s">
        <v>24</v>
      </c>
      <c r="F3405" s="15" t="n">
        <v>4</v>
      </c>
      <c r="G3405" s="15" t="s">
        <v>26</v>
      </c>
      <c r="H3405" s="15" t="s">
        <v>24</v>
      </c>
      <c r="I3405" s="15" t="s">
        <v>24</v>
      </c>
      <c r="J3405" s="15" t="s">
        <v>28</v>
      </c>
      <c r="K3405" s="15" t="s">
        <v>28</v>
      </c>
      <c r="L3405" s="15" t="s">
        <v>28</v>
      </c>
      <c r="M3405" s="15" t="s">
        <v>28</v>
      </c>
      <c r="N3405" s="15" t="s">
        <v>28</v>
      </c>
      <c r="O3405" s="15" t="s">
        <v>28</v>
      </c>
      <c r="P3405" s="15" t="s">
        <v>25</v>
      </c>
      <c r="Q3405" s="15" t="s">
        <v>24</v>
      </c>
      <c r="R3405" s="15" t="s">
        <v>21</v>
      </c>
      <c r="S3405" s="18" t="n">
        <v>20.45</v>
      </c>
      <c r="T3405" s="15" t="n">
        <v>82.85</v>
      </c>
      <c r="U3405" s="15" t="s">
        <v>24</v>
      </c>
      <c r="V3405" s="18" t="n">
        <f aca="false">IF(ISNUMBER(T3405),T3405,0)</f>
        <v>82.85</v>
      </c>
      <c r="W3405" s="15" t="n">
        <f aca="false">IF(U3405="Yes",1,0)</f>
        <v>0</v>
      </c>
      <c r="X3405" s="15" t="str">
        <f aca="false">IF(F3405&lt;=12,"0-12 months",IF(F3405&lt;=24,"13-24 months",IF(F3405&lt;=48,"25-48 months","49-72 months")))</f>
        <v>0-12 months</v>
      </c>
      <c r="Y3405" s="15" t="str">
        <f aca="false">IF(C3405=1,"Yes","No")</f>
        <v>No</v>
      </c>
      <c r="Z3405" s="15" t="n">
        <f aca="false">COUNTIF(J3405:O3405,"Yes")</f>
        <v>0</v>
      </c>
      <c r="AA3405" s="18" t="n">
        <f aca="false">S3405*W3405</f>
        <v>0</v>
      </c>
      <c r="AB3405" s="15" t="n">
        <f aca="false">(P3405="Month-to-month")+(I3405="Fiber optic")+(R3405="Electronic check")+(F3405&lt;=12)+(M3405="No")+(J3405="No")</f>
        <v>2</v>
      </c>
      <c r="AC3405" s="15" t="str">
        <f aca="false">IF(AB3405&gt;=5,"High",IF(AB3405&gt;=3,"Medium","Low"))</f>
        <v>Low</v>
      </c>
    </row>
    <row r="3406" customFormat="false" ht="15" hidden="false" customHeight="false" outlineLevel="0" collapsed="false">
      <c r="A3406" s="15" t="s">
        <v>3503</v>
      </c>
      <c r="B3406" s="15" t="s">
        <v>94</v>
      </c>
      <c r="C3406" s="15" t="n">
        <v>0</v>
      </c>
      <c r="D3406" s="15" t="s">
        <v>24</v>
      </c>
      <c r="E3406" s="15" t="s">
        <v>26</v>
      </c>
      <c r="F3406" s="15" t="n">
        <v>35</v>
      </c>
      <c r="G3406" s="15" t="s">
        <v>26</v>
      </c>
      <c r="H3406" s="15" t="s">
        <v>24</v>
      </c>
      <c r="I3406" s="15" t="s">
        <v>96</v>
      </c>
      <c r="J3406" s="15" t="s">
        <v>26</v>
      </c>
      <c r="K3406" s="15" t="s">
        <v>26</v>
      </c>
      <c r="L3406" s="15" t="s">
        <v>24</v>
      </c>
      <c r="M3406" s="15" t="s">
        <v>24</v>
      </c>
      <c r="N3406" s="15" t="s">
        <v>24</v>
      </c>
      <c r="O3406" s="15" t="s">
        <v>24</v>
      </c>
      <c r="P3406" s="15" t="s">
        <v>27</v>
      </c>
      <c r="Q3406" s="15" t="s">
        <v>24</v>
      </c>
      <c r="R3406" s="15" t="s">
        <v>21</v>
      </c>
      <c r="S3406" s="18" t="n">
        <v>55.6</v>
      </c>
      <c r="T3406" s="15" t="n">
        <v>2016.45</v>
      </c>
      <c r="U3406" s="15" t="s">
        <v>24</v>
      </c>
      <c r="V3406" s="18" t="n">
        <f aca="false">IF(ISNUMBER(T3406),T3406,0)</f>
        <v>2016.45</v>
      </c>
      <c r="W3406" s="15" t="n">
        <f aca="false">IF(U3406="Yes",1,0)</f>
        <v>0</v>
      </c>
      <c r="X3406" s="15" t="str">
        <f aca="false">IF(F3406&lt;=12,"0-12 months",IF(F3406&lt;=24,"13-24 months",IF(F3406&lt;=48,"25-48 months","49-72 months")))</f>
        <v>25-48 months</v>
      </c>
      <c r="Y3406" s="15" t="str">
        <f aca="false">IF(C3406=1,"Yes","No")</f>
        <v>No</v>
      </c>
      <c r="Z3406" s="15" t="n">
        <f aca="false">COUNTIF(J3406:O3406,"Yes")</f>
        <v>2</v>
      </c>
      <c r="AA3406" s="18" t="n">
        <f aca="false">S3406*W3406</f>
        <v>0</v>
      </c>
      <c r="AB3406" s="15" t="n">
        <f aca="false">(P3406="Month-to-month")+(I3406="Fiber optic")+(R3406="Electronic check")+(F3406&lt;=12)+(M3406="No")+(J3406="No")</f>
        <v>1</v>
      </c>
      <c r="AC3406" s="15" t="str">
        <f aca="false">IF(AB3406&gt;=5,"High",IF(AB3406&gt;=3,"Medium","Low"))</f>
        <v>Low</v>
      </c>
    </row>
    <row r="3407" customFormat="false" ht="15" hidden="false" customHeight="false" outlineLevel="0" collapsed="false">
      <c r="A3407" s="15" t="s">
        <v>3504</v>
      </c>
      <c r="B3407" s="15" t="s">
        <v>94</v>
      </c>
      <c r="C3407" s="15" t="n">
        <v>0</v>
      </c>
      <c r="D3407" s="15" t="s">
        <v>26</v>
      </c>
      <c r="E3407" s="15" t="s">
        <v>26</v>
      </c>
      <c r="F3407" s="15" t="n">
        <v>64</v>
      </c>
      <c r="G3407" s="15" t="s">
        <v>26</v>
      </c>
      <c r="H3407" s="15" t="s">
        <v>26</v>
      </c>
      <c r="I3407" s="15" t="s">
        <v>102</v>
      </c>
      <c r="J3407" s="15" t="s">
        <v>26</v>
      </c>
      <c r="K3407" s="15" t="s">
        <v>24</v>
      </c>
      <c r="L3407" s="15" t="s">
        <v>24</v>
      </c>
      <c r="M3407" s="15" t="s">
        <v>26</v>
      </c>
      <c r="N3407" s="15" t="s">
        <v>24</v>
      </c>
      <c r="O3407" s="15" t="s">
        <v>24</v>
      </c>
      <c r="P3407" s="15" t="s">
        <v>25</v>
      </c>
      <c r="Q3407" s="15" t="s">
        <v>26</v>
      </c>
      <c r="R3407" s="15" t="s">
        <v>19</v>
      </c>
      <c r="S3407" s="18" t="n">
        <v>86.8</v>
      </c>
      <c r="T3407" s="15" t="n">
        <v>5327.25</v>
      </c>
      <c r="U3407" s="15" t="s">
        <v>24</v>
      </c>
      <c r="V3407" s="18" t="n">
        <f aca="false">IF(ISNUMBER(T3407),T3407,0)</f>
        <v>5327.25</v>
      </c>
      <c r="W3407" s="15" t="n">
        <f aca="false">IF(U3407="Yes",1,0)</f>
        <v>0</v>
      </c>
      <c r="X3407" s="15" t="str">
        <f aca="false">IF(F3407&lt;=12,"0-12 months",IF(F3407&lt;=24,"13-24 months",IF(F3407&lt;=48,"25-48 months","49-72 months")))</f>
        <v>49-72 months</v>
      </c>
      <c r="Y3407" s="15" t="str">
        <f aca="false">IF(C3407=1,"Yes","No")</f>
        <v>No</v>
      </c>
      <c r="Z3407" s="15" t="n">
        <f aca="false">COUNTIF(J3407:O3407,"Yes")</f>
        <v>2</v>
      </c>
      <c r="AA3407" s="18" t="n">
        <f aca="false">S3407*W3407</f>
        <v>0</v>
      </c>
      <c r="AB3407" s="15" t="n">
        <f aca="false">(P3407="Month-to-month")+(I3407="Fiber optic")+(R3407="Electronic check")+(F3407&lt;=12)+(M3407="No")+(J3407="No")</f>
        <v>2</v>
      </c>
      <c r="AC3407" s="15" t="str">
        <f aca="false">IF(AB3407&gt;=5,"High",IF(AB3407&gt;=3,"Medium","Low"))</f>
        <v>Low</v>
      </c>
    </row>
    <row r="3408" customFormat="false" ht="15" hidden="false" customHeight="false" outlineLevel="0" collapsed="false">
      <c r="A3408" s="15" t="s">
        <v>3505</v>
      </c>
      <c r="B3408" s="15" t="s">
        <v>94</v>
      </c>
      <c r="C3408" s="15" t="n">
        <v>0</v>
      </c>
      <c r="D3408" s="15" t="s">
        <v>24</v>
      </c>
      <c r="E3408" s="15" t="s">
        <v>24</v>
      </c>
      <c r="F3408" s="15" t="n">
        <v>31</v>
      </c>
      <c r="G3408" s="15" t="s">
        <v>26</v>
      </c>
      <c r="H3408" s="15" t="s">
        <v>24</v>
      </c>
      <c r="I3408" s="15" t="s">
        <v>24</v>
      </c>
      <c r="J3408" s="15" t="s">
        <v>28</v>
      </c>
      <c r="K3408" s="15" t="s">
        <v>28</v>
      </c>
      <c r="L3408" s="15" t="s">
        <v>28</v>
      </c>
      <c r="M3408" s="15" t="s">
        <v>28</v>
      </c>
      <c r="N3408" s="15" t="s">
        <v>28</v>
      </c>
      <c r="O3408" s="15" t="s">
        <v>28</v>
      </c>
      <c r="P3408" s="15" t="s">
        <v>27</v>
      </c>
      <c r="Q3408" s="15" t="s">
        <v>24</v>
      </c>
      <c r="R3408" s="15" t="s">
        <v>17</v>
      </c>
      <c r="S3408" s="18" t="n">
        <v>20.95</v>
      </c>
      <c r="T3408" s="15" t="n">
        <v>683.25</v>
      </c>
      <c r="U3408" s="15" t="s">
        <v>24</v>
      </c>
      <c r="V3408" s="18" t="n">
        <f aca="false">IF(ISNUMBER(T3408),T3408,0)</f>
        <v>683.25</v>
      </c>
      <c r="W3408" s="15" t="n">
        <f aca="false">IF(U3408="Yes",1,0)</f>
        <v>0</v>
      </c>
      <c r="X3408" s="15" t="str">
        <f aca="false">IF(F3408&lt;=12,"0-12 months",IF(F3408&lt;=24,"13-24 months",IF(F3408&lt;=48,"25-48 months","49-72 months")))</f>
        <v>25-48 months</v>
      </c>
      <c r="Y3408" s="15" t="str">
        <f aca="false">IF(C3408=1,"Yes","No")</f>
        <v>No</v>
      </c>
      <c r="Z3408" s="15" t="n">
        <f aca="false">COUNTIF(J3408:O3408,"Yes")</f>
        <v>0</v>
      </c>
      <c r="AA3408" s="18" t="n">
        <f aca="false">S3408*W3408</f>
        <v>0</v>
      </c>
      <c r="AB3408" s="15" t="n">
        <f aca="false">(P3408="Month-to-month")+(I3408="Fiber optic")+(R3408="Electronic check")+(F3408&lt;=12)+(M3408="No")+(J3408="No")</f>
        <v>0</v>
      </c>
      <c r="AC3408" s="15" t="str">
        <f aca="false">IF(AB3408&gt;=5,"High",IF(AB3408&gt;=3,"Medium","Low"))</f>
        <v>Low</v>
      </c>
    </row>
    <row r="3409" customFormat="false" ht="15" hidden="false" customHeight="false" outlineLevel="0" collapsed="false">
      <c r="A3409" s="15" t="s">
        <v>3506</v>
      </c>
      <c r="B3409" s="15" t="s">
        <v>94</v>
      </c>
      <c r="C3409" s="15" t="n">
        <v>1</v>
      </c>
      <c r="D3409" s="15" t="s">
        <v>26</v>
      </c>
      <c r="E3409" s="15" t="s">
        <v>24</v>
      </c>
      <c r="F3409" s="15" t="n">
        <v>67</v>
      </c>
      <c r="G3409" s="15" t="s">
        <v>26</v>
      </c>
      <c r="H3409" s="15" t="s">
        <v>24</v>
      </c>
      <c r="I3409" s="15" t="s">
        <v>24</v>
      </c>
      <c r="J3409" s="15" t="s">
        <v>28</v>
      </c>
      <c r="K3409" s="15" t="s">
        <v>28</v>
      </c>
      <c r="L3409" s="15" t="s">
        <v>28</v>
      </c>
      <c r="M3409" s="15" t="s">
        <v>28</v>
      </c>
      <c r="N3409" s="15" t="s">
        <v>28</v>
      </c>
      <c r="O3409" s="15" t="s">
        <v>28</v>
      </c>
      <c r="P3409" s="15" t="s">
        <v>29</v>
      </c>
      <c r="Q3409" s="15" t="s">
        <v>26</v>
      </c>
      <c r="R3409" s="15" t="s">
        <v>19</v>
      </c>
      <c r="S3409" s="18" t="n">
        <v>20.05</v>
      </c>
      <c r="T3409" s="15" t="n">
        <v>1263.05</v>
      </c>
      <c r="U3409" s="15" t="s">
        <v>24</v>
      </c>
      <c r="V3409" s="18" t="n">
        <f aca="false">IF(ISNUMBER(T3409),T3409,0)</f>
        <v>1263.05</v>
      </c>
      <c r="W3409" s="15" t="n">
        <f aca="false">IF(U3409="Yes",1,0)</f>
        <v>0</v>
      </c>
      <c r="X3409" s="15" t="str">
        <f aca="false">IF(F3409&lt;=12,"0-12 months",IF(F3409&lt;=24,"13-24 months",IF(F3409&lt;=48,"25-48 months","49-72 months")))</f>
        <v>49-72 months</v>
      </c>
      <c r="Y3409" s="15" t="str">
        <f aca="false">IF(C3409=1,"Yes","No")</f>
        <v>Yes</v>
      </c>
      <c r="Z3409" s="15" t="n">
        <f aca="false">COUNTIF(J3409:O3409,"Yes")</f>
        <v>0</v>
      </c>
      <c r="AA3409" s="18" t="n">
        <f aca="false">S3409*W3409</f>
        <v>0</v>
      </c>
      <c r="AB3409" s="15" t="n">
        <f aca="false">(P3409="Month-to-month")+(I3409="Fiber optic")+(R3409="Electronic check")+(F3409&lt;=12)+(M3409="No")+(J3409="No")</f>
        <v>0</v>
      </c>
      <c r="AC3409" s="15" t="str">
        <f aca="false">IF(AB3409&gt;=5,"High",IF(AB3409&gt;=3,"Medium","Low"))</f>
        <v>Low</v>
      </c>
    </row>
    <row r="3410" customFormat="false" ht="15" hidden="false" customHeight="false" outlineLevel="0" collapsed="false">
      <c r="A3410" s="15" t="s">
        <v>3507</v>
      </c>
      <c r="B3410" s="15" t="s">
        <v>94</v>
      </c>
      <c r="C3410" s="15" t="n">
        <v>0</v>
      </c>
      <c r="D3410" s="15" t="s">
        <v>24</v>
      </c>
      <c r="E3410" s="15" t="s">
        <v>24</v>
      </c>
      <c r="F3410" s="15" t="n">
        <v>4</v>
      </c>
      <c r="G3410" s="15" t="s">
        <v>26</v>
      </c>
      <c r="H3410" s="15" t="s">
        <v>24</v>
      </c>
      <c r="I3410" s="15" t="s">
        <v>96</v>
      </c>
      <c r="J3410" s="15" t="s">
        <v>24</v>
      </c>
      <c r="K3410" s="15" t="s">
        <v>26</v>
      </c>
      <c r="L3410" s="15" t="s">
        <v>24</v>
      </c>
      <c r="M3410" s="15" t="s">
        <v>24</v>
      </c>
      <c r="N3410" s="15" t="s">
        <v>24</v>
      </c>
      <c r="O3410" s="15" t="s">
        <v>24</v>
      </c>
      <c r="P3410" s="15" t="s">
        <v>25</v>
      </c>
      <c r="Q3410" s="15" t="s">
        <v>24</v>
      </c>
      <c r="R3410" s="15" t="s">
        <v>21</v>
      </c>
      <c r="S3410" s="18" t="n">
        <v>50.7</v>
      </c>
      <c r="T3410" s="15" t="n">
        <v>151.3</v>
      </c>
      <c r="U3410" s="15" t="s">
        <v>26</v>
      </c>
      <c r="V3410" s="18" t="n">
        <f aca="false">IF(ISNUMBER(T3410),T3410,0)</f>
        <v>151.3</v>
      </c>
      <c r="W3410" s="15" t="n">
        <f aca="false">IF(U3410="Yes",1,0)</f>
        <v>1</v>
      </c>
      <c r="X3410" s="15" t="str">
        <f aca="false">IF(F3410&lt;=12,"0-12 months",IF(F3410&lt;=24,"13-24 months",IF(F3410&lt;=48,"25-48 months","49-72 months")))</f>
        <v>0-12 months</v>
      </c>
      <c r="Y3410" s="15" t="str">
        <f aca="false">IF(C3410=1,"Yes","No")</f>
        <v>No</v>
      </c>
      <c r="Z3410" s="15" t="n">
        <f aca="false">COUNTIF(J3410:O3410,"Yes")</f>
        <v>1</v>
      </c>
      <c r="AA3410" s="18" t="n">
        <f aca="false">S3410*W3410</f>
        <v>50.7</v>
      </c>
      <c r="AB3410" s="15" t="n">
        <f aca="false">(P3410="Month-to-month")+(I3410="Fiber optic")+(R3410="Electronic check")+(F3410&lt;=12)+(M3410="No")+(J3410="No")</f>
        <v>4</v>
      </c>
      <c r="AC3410" s="15" t="str">
        <f aca="false">IF(AB3410&gt;=5,"High",IF(AB3410&gt;=3,"Medium","Low"))</f>
        <v>Medium</v>
      </c>
    </row>
    <row r="3411" customFormat="false" ht="15" hidden="false" customHeight="false" outlineLevel="0" collapsed="false">
      <c r="A3411" s="15" t="s">
        <v>3508</v>
      </c>
      <c r="B3411" s="15" t="s">
        <v>94</v>
      </c>
      <c r="C3411" s="15" t="n">
        <v>1</v>
      </c>
      <c r="D3411" s="15" t="s">
        <v>26</v>
      </c>
      <c r="E3411" s="15" t="s">
        <v>24</v>
      </c>
      <c r="F3411" s="15" t="n">
        <v>70</v>
      </c>
      <c r="G3411" s="15" t="s">
        <v>26</v>
      </c>
      <c r="H3411" s="15" t="s">
        <v>26</v>
      </c>
      <c r="I3411" s="15" t="s">
        <v>102</v>
      </c>
      <c r="J3411" s="15" t="s">
        <v>26</v>
      </c>
      <c r="K3411" s="15" t="s">
        <v>26</v>
      </c>
      <c r="L3411" s="15" t="s">
        <v>26</v>
      </c>
      <c r="M3411" s="15" t="s">
        <v>26</v>
      </c>
      <c r="N3411" s="15" t="s">
        <v>26</v>
      </c>
      <c r="O3411" s="15" t="s">
        <v>26</v>
      </c>
      <c r="P3411" s="15" t="s">
        <v>29</v>
      </c>
      <c r="Q3411" s="15" t="s">
        <v>26</v>
      </c>
      <c r="R3411" s="15" t="s">
        <v>15</v>
      </c>
      <c r="S3411" s="18" t="n">
        <v>113.65</v>
      </c>
      <c r="T3411" s="15" t="n">
        <v>7714.65</v>
      </c>
      <c r="U3411" s="15" t="s">
        <v>24</v>
      </c>
      <c r="V3411" s="18" t="n">
        <f aca="false">IF(ISNUMBER(T3411),T3411,0)</f>
        <v>7714.65</v>
      </c>
      <c r="W3411" s="15" t="n">
        <f aca="false">IF(U3411="Yes",1,0)</f>
        <v>0</v>
      </c>
      <c r="X3411" s="15" t="str">
        <f aca="false">IF(F3411&lt;=12,"0-12 months",IF(F3411&lt;=24,"13-24 months",IF(F3411&lt;=48,"25-48 months","49-72 months")))</f>
        <v>49-72 months</v>
      </c>
      <c r="Y3411" s="15" t="str">
        <f aca="false">IF(C3411=1,"Yes","No")</f>
        <v>Yes</v>
      </c>
      <c r="Z3411" s="15" t="n">
        <f aca="false">COUNTIF(J3411:O3411,"Yes")</f>
        <v>6</v>
      </c>
      <c r="AA3411" s="18" t="n">
        <f aca="false">S3411*W3411</f>
        <v>0</v>
      </c>
      <c r="AB3411" s="15" t="n">
        <f aca="false">(P3411="Month-to-month")+(I3411="Fiber optic")+(R3411="Electronic check")+(F3411&lt;=12)+(M3411="No")+(J3411="No")</f>
        <v>2</v>
      </c>
      <c r="AC3411" s="15" t="str">
        <f aca="false">IF(AB3411&gt;=5,"High",IF(AB3411&gt;=3,"Medium","Low"))</f>
        <v>Low</v>
      </c>
    </row>
    <row r="3412" customFormat="false" ht="15" hidden="false" customHeight="false" outlineLevel="0" collapsed="false">
      <c r="A3412" s="15" t="s">
        <v>3509</v>
      </c>
      <c r="B3412" s="15" t="s">
        <v>98</v>
      </c>
      <c r="C3412" s="15" t="n">
        <v>0</v>
      </c>
      <c r="D3412" s="15" t="s">
        <v>24</v>
      </c>
      <c r="E3412" s="15" t="s">
        <v>24</v>
      </c>
      <c r="F3412" s="15" t="n">
        <v>3</v>
      </c>
      <c r="G3412" s="15" t="s">
        <v>26</v>
      </c>
      <c r="H3412" s="15" t="s">
        <v>24</v>
      </c>
      <c r="I3412" s="15" t="s">
        <v>96</v>
      </c>
      <c r="J3412" s="15" t="s">
        <v>24</v>
      </c>
      <c r="K3412" s="15" t="s">
        <v>24</v>
      </c>
      <c r="L3412" s="15" t="s">
        <v>24</v>
      </c>
      <c r="M3412" s="15" t="s">
        <v>24</v>
      </c>
      <c r="N3412" s="15" t="s">
        <v>26</v>
      </c>
      <c r="O3412" s="15" t="s">
        <v>24</v>
      </c>
      <c r="P3412" s="15" t="s">
        <v>25</v>
      </c>
      <c r="Q3412" s="15" t="s">
        <v>24</v>
      </c>
      <c r="R3412" s="15" t="s">
        <v>21</v>
      </c>
      <c r="S3412" s="18" t="n">
        <v>53.4</v>
      </c>
      <c r="T3412" s="15" t="n">
        <v>188.7</v>
      </c>
      <c r="U3412" s="15" t="s">
        <v>26</v>
      </c>
      <c r="V3412" s="18" t="n">
        <f aca="false">IF(ISNUMBER(T3412),T3412,0)</f>
        <v>188.7</v>
      </c>
      <c r="W3412" s="15" t="n">
        <f aca="false">IF(U3412="Yes",1,0)</f>
        <v>1</v>
      </c>
      <c r="X3412" s="15" t="str">
        <f aca="false">IF(F3412&lt;=12,"0-12 months",IF(F3412&lt;=24,"13-24 months",IF(F3412&lt;=48,"25-48 months","49-72 months")))</f>
        <v>0-12 months</v>
      </c>
      <c r="Y3412" s="15" t="str">
        <f aca="false">IF(C3412=1,"Yes","No")</f>
        <v>No</v>
      </c>
      <c r="Z3412" s="15" t="n">
        <f aca="false">COUNTIF(J3412:O3412,"Yes")</f>
        <v>1</v>
      </c>
      <c r="AA3412" s="18" t="n">
        <f aca="false">S3412*W3412</f>
        <v>53.4</v>
      </c>
      <c r="AB3412" s="15" t="n">
        <f aca="false">(P3412="Month-to-month")+(I3412="Fiber optic")+(R3412="Electronic check")+(F3412&lt;=12)+(M3412="No")+(J3412="No")</f>
        <v>4</v>
      </c>
      <c r="AC3412" s="15" t="str">
        <f aca="false">IF(AB3412&gt;=5,"High",IF(AB3412&gt;=3,"Medium","Low"))</f>
        <v>Medium</v>
      </c>
    </row>
    <row r="3413" customFormat="false" ht="15" hidden="false" customHeight="false" outlineLevel="0" collapsed="false">
      <c r="A3413" s="15" t="s">
        <v>3510</v>
      </c>
      <c r="B3413" s="15" t="s">
        <v>98</v>
      </c>
      <c r="C3413" s="15" t="n">
        <v>1</v>
      </c>
      <c r="D3413" s="15" t="s">
        <v>26</v>
      </c>
      <c r="E3413" s="15" t="s">
        <v>24</v>
      </c>
      <c r="F3413" s="15" t="n">
        <v>53</v>
      </c>
      <c r="G3413" s="15" t="s">
        <v>26</v>
      </c>
      <c r="H3413" s="15" t="s">
        <v>26</v>
      </c>
      <c r="I3413" s="15" t="s">
        <v>102</v>
      </c>
      <c r="J3413" s="15" t="s">
        <v>24</v>
      </c>
      <c r="K3413" s="15" t="s">
        <v>26</v>
      </c>
      <c r="L3413" s="15" t="s">
        <v>24</v>
      </c>
      <c r="M3413" s="15" t="s">
        <v>24</v>
      </c>
      <c r="N3413" s="15" t="s">
        <v>26</v>
      </c>
      <c r="O3413" s="15" t="s">
        <v>26</v>
      </c>
      <c r="P3413" s="15" t="s">
        <v>25</v>
      </c>
      <c r="Q3413" s="15" t="s">
        <v>26</v>
      </c>
      <c r="R3413" s="15" t="s">
        <v>15</v>
      </c>
      <c r="S3413" s="18" t="n">
        <v>101.9</v>
      </c>
      <c r="T3413" s="15" t="n">
        <v>5549.4</v>
      </c>
      <c r="U3413" s="15" t="s">
        <v>26</v>
      </c>
      <c r="V3413" s="18" t="n">
        <f aca="false">IF(ISNUMBER(T3413),T3413,0)</f>
        <v>5549.4</v>
      </c>
      <c r="W3413" s="15" t="n">
        <f aca="false">IF(U3413="Yes",1,0)</f>
        <v>1</v>
      </c>
      <c r="X3413" s="15" t="str">
        <f aca="false">IF(F3413&lt;=12,"0-12 months",IF(F3413&lt;=24,"13-24 months",IF(F3413&lt;=48,"25-48 months","49-72 months")))</f>
        <v>49-72 months</v>
      </c>
      <c r="Y3413" s="15" t="str">
        <f aca="false">IF(C3413=1,"Yes","No")</f>
        <v>Yes</v>
      </c>
      <c r="Z3413" s="15" t="n">
        <f aca="false">COUNTIF(J3413:O3413,"Yes")</f>
        <v>3</v>
      </c>
      <c r="AA3413" s="18" t="n">
        <f aca="false">S3413*W3413</f>
        <v>101.9</v>
      </c>
      <c r="AB3413" s="15" t="n">
        <f aca="false">(P3413="Month-to-month")+(I3413="Fiber optic")+(R3413="Electronic check")+(F3413&lt;=12)+(M3413="No")+(J3413="No")</f>
        <v>5</v>
      </c>
      <c r="AC3413" s="15" t="str">
        <f aca="false">IF(AB3413&gt;=5,"High",IF(AB3413&gt;=3,"Medium","Low"))</f>
        <v>High</v>
      </c>
    </row>
    <row r="3414" customFormat="false" ht="15" hidden="false" customHeight="false" outlineLevel="0" collapsed="false">
      <c r="A3414" s="15" t="s">
        <v>3511</v>
      </c>
      <c r="B3414" s="15" t="s">
        <v>98</v>
      </c>
      <c r="C3414" s="15" t="n">
        <v>0</v>
      </c>
      <c r="D3414" s="15" t="s">
        <v>26</v>
      </c>
      <c r="E3414" s="15" t="s">
        <v>26</v>
      </c>
      <c r="F3414" s="15" t="n">
        <v>2</v>
      </c>
      <c r="G3414" s="15" t="s">
        <v>26</v>
      </c>
      <c r="H3414" s="15" t="s">
        <v>24</v>
      </c>
      <c r="I3414" s="15" t="s">
        <v>96</v>
      </c>
      <c r="J3414" s="15" t="s">
        <v>26</v>
      </c>
      <c r="K3414" s="15" t="s">
        <v>26</v>
      </c>
      <c r="L3414" s="15" t="s">
        <v>24</v>
      </c>
      <c r="M3414" s="15" t="s">
        <v>26</v>
      </c>
      <c r="N3414" s="15" t="s">
        <v>24</v>
      </c>
      <c r="O3414" s="15" t="s">
        <v>24</v>
      </c>
      <c r="P3414" s="15" t="s">
        <v>29</v>
      </c>
      <c r="Q3414" s="15" t="s">
        <v>24</v>
      </c>
      <c r="R3414" s="15" t="s">
        <v>17</v>
      </c>
      <c r="S3414" s="18" t="n">
        <v>59.5</v>
      </c>
      <c r="T3414" s="15" t="n">
        <v>130.5</v>
      </c>
      <c r="U3414" s="15" t="s">
        <v>24</v>
      </c>
      <c r="V3414" s="18" t="n">
        <f aca="false">IF(ISNUMBER(T3414),T3414,0)</f>
        <v>130.5</v>
      </c>
      <c r="W3414" s="15" t="n">
        <f aca="false">IF(U3414="Yes",1,0)</f>
        <v>0</v>
      </c>
      <c r="X3414" s="15" t="str">
        <f aca="false">IF(F3414&lt;=12,"0-12 months",IF(F3414&lt;=24,"13-24 months",IF(F3414&lt;=48,"25-48 months","49-72 months")))</f>
        <v>0-12 months</v>
      </c>
      <c r="Y3414" s="15" t="str">
        <f aca="false">IF(C3414=1,"Yes","No")</f>
        <v>No</v>
      </c>
      <c r="Z3414" s="15" t="n">
        <f aca="false">COUNTIF(J3414:O3414,"Yes")</f>
        <v>3</v>
      </c>
      <c r="AA3414" s="18" t="n">
        <f aca="false">S3414*W3414</f>
        <v>0</v>
      </c>
      <c r="AB3414" s="15" t="n">
        <f aca="false">(P3414="Month-to-month")+(I3414="Fiber optic")+(R3414="Electronic check")+(F3414&lt;=12)+(M3414="No")+(J3414="No")</f>
        <v>1</v>
      </c>
      <c r="AC3414" s="15" t="str">
        <f aca="false">IF(AB3414&gt;=5,"High",IF(AB3414&gt;=3,"Medium","Low"))</f>
        <v>Low</v>
      </c>
    </row>
    <row r="3415" customFormat="false" ht="15" hidden="false" customHeight="false" outlineLevel="0" collapsed="false">
      <c r="A3415" s="15" t="s">
        <v>3512</v>
      </c>
      <c r="B3415" s="15" t="s">
        <v>94</v>
      </c>
      <c r="C3415" s="15" t="n">
        <v>0</v>
      </c>
      <c r="D3415" s="15" t="s">
        <v>26</v>
      </c>
      <c r="E3415" s="15" t="s">
        <v>26</v>
      </c>
      <c r="F3415" s="15" t="n">
        <v>29</v>
      </c>
      <c r="G3415" s="15" t="s">
        <v>26</v>
      </c>
      <c r="H3415" s="15" t="s">
        <v>24</v>
      </c>
      <c r="I3415" s="15" t="s">
        <v>102</v>
      </c>
      <c r="J3415" s="15" t="s">
        <v>24</v>
      </c>
      <c r="K3415" s="15" t="s">
        <v>24</v>
      </c>
      <c r="L3415" s="15" t="s">
        <v>24</v>
      </c>
      <c r="M3415" s="15" t="s">
        <v>24</v>
      </c>
      <c r="N3415" s="15" t="s">
        <v>26</v>
      </c>
      <c r="O3415" s="15" t="s">
        <v>26</v>
      </c>
      <c r="P3415" s="15" t="s">
        <v>25</v>
      </c>
      <c r="Q3415" s="15" t="s">
        <v>26</v>
      </c>
      <c r="R3415" s="15" t="s">
        <v>21</v>
      </c>
      <c r="S3415" s="18" t="n">
        <v>87.8</v>
      </c>
      <c r="T3415" s="15" t="n">
        <v>2621.75</v>
      </c>
      <c r="U3415" s="15" t="s">
        <v>24</v>
      </c>
      <c r="V3415" s="18" t="n">
        <f aca="false">IF(ISNUMBER(T3415),T3415,0)</f>
        <v>2621.75</v>
      </c>
      <c r="W3415" s="15" t="n">
        <f aca="false">IF(U3415="Yes",1,0)</f>
        <v>0</v>
      </c>
      <c r="X3415" s="15" t="str">
        <f aca="false">IF(F3415&lt;=12,"0-12 months",IF(F3415&lt;=24,"13-24 months",IF(F3415&lt;=48,"25-48 months","49-72 months")))</f>
        <v>25-48 months</v>
      </c>
      <c r="Y3415" s="15" t="str">
        <f aca="false">IF(C3415=1,"Yes","No")</f>
        <v>No</v>
      </c>
      <c r="Z3415" s="15" t="n">
        <f aca="false">COUNTIF(J3415:O3415,"Yes")</f>
        <v>2</v>
      </c>
      <c r="AA3415" s="18" t="n">
        <f aca="false">S3415*W3415</f>
        <v>0</v>
      </c>
      <c r="AB3415" s="15" t="n">
        <f aca="false">(P3415="Month-to-month")+(I3415="Fiber optic")+(R3415="Electronic check")+(F3415&lt;=12)+(M3415="No")+(J3415="No")</f>
        <v>4</v>
      </c>
      <c r="AC3415" s="15" t="str">
        <f aca="false">IF(AB3415&gt;=5,"High",IF(AB3415&gt;=3,"Medium","Low"))</f>
        <v>Medium</v>
      </c>
    </row>
    <row r="3416" customFormat="false" ht="15" hidden="false" customHeight="false" outlineLevel="0" collapsed="false">
      <c r="A3416" s="15" t="s">
        <v>3513</v>
      </c>
      <c r="B3416" s="15" t="s">
        <v>94</v>
      </c>
      <c r="C3416" s="15" t="n">
        <v>0</v>
      </c>
      <c r="D3416" s="15" t="s">
        <v>24</v>
      </c>
      <c r="E3416" s="15" t="s">
        <v>24</v>
      </c>
      <c r="F3416" s="15" t="n">
        <v>47</v>
      </c>
      <c r="G3416" s="15" t="s">
        <v>24</v>
      </c>
      <c r="H3416" s="15" t="s">
        <v>95</v>
      </c>
      <c r="I3416" s="15" t="s">
        <v>96</v>
      </c>
      <c r="J3416" s="15" t="s">
        <v>26</v>
      </c>
      <c r="K3416" s="15" t="s">
        <v>24</v>
      </c>
      <c r="L3416" s="15" t="s">
        <v>26</v>
      </c>
      <c r="M3416" s="15" t="s">
        <v>26</v>
      </c>
      <c r="N3416" s="15" t="s">
        <v>24</v>
      </c>
      <c r="O3416" s="15" t="s">
        <v>24</v>
      </c>
      <c r="P3416" s="15" t="s">
        <v>29</v>
      </c>
      <c r="Q3416" s="15" t="s">
        <v>24</v>
      </c>
      <c r="R3416" s="15" t="s">
        <v>17</v>
      </c>
      <c r="S3416" s="18" t="n">
        <v>41.9</v>
      </c>
      <c r="T3416" s="15" t="n">
        <v>1875.25</v>
      </c>
      <c r="U3416" s="15" t="s">
        <v>24</v>
      </c>
      <c r="V3416" s="18" t="n">
        <f aca="false">IF(ISNUMBER(T3416),T3416,0)</f>
        <v>1875.25</v>
      </c>
      <c r="W3416" s="15" t="n">
        <f aca="false">IF(U3416="Yes",1,0)</f>
        <v>0</v>
      </c>
      <c r="X3416" s="15" t="str">
        <f aca="false">IF(F3416&lt;=12,"0-12 months",IF(F3416&lt;=24,"13-24 months",IF(F3416&lt;=48,"25-48 months","49-72 months")))</f>
        <v>25-48 months</v>
      </c>
      <c r="Y3416" s="15" t="str">
        <f aca="false">IF(C3416=1,"Yes","No")</f>
        <v>No</v>
      </c>
      <c r="Z3416" s="15" t="n">
        <f aca="false">COUNTIF(J3416:O3416,"Yes")</f>
        <v>3</v>
      </c>
      <c r="AA3416" s="18" t="n">
        <f aca="false">S3416*W3416</f>
        <v>0</v>
      </c>
      <c r="AB3416" s="15" t="n">
        <f aca="false">(P3416="Month-to-month")+(I3416="Fiber optic")+(R3416="Electronic check")+(F3416&lt;=12)+(M3416="No")+(J3416="No")</f>
        <v>0</v>
      </c>
      <c r="AC3416" s="15" t="str">
        <f aca="false">IF(AB3416&gt;=5,"High",IF(AB3416&gt;=3,"Medium","Low"))</f>
        <v>Low</v>
      </c>
    </row>
    <row r="3417" customFormat="false" ht="15" hidden="false" customHeight="false" outlineLevel="0" collapsed="false">
      <c r="A3417" s="15" t="s">
        <v>3514</v>
      </c>
      <c r="B3417" s="15" t="s">
        <v>94</v>
      </c>
      <c r="C3417" s="15" t="n">
        <v>0</v>
      </c>
      <c r="D3417" s="15" t="s">
        <v>26</v>
      </c>
      <c r="E3417" s="15" t="s">
        <v>26</v>
      </c>
      <c r="F3417" s="15" t="n">
        <v>68</v>
      </c>
      <c r="G3417" s="15" t="s">
        <v>26</v>
      </c>
      <c r="H3417" s="15" t="s">
        <v>26</v>
      </c>
      <c r="I3417" s="15" t="s">
        <v>102</v>
      </c>
      <c r="J3417" s="15" t="s">
        <v>24</v>
      </c>
      <c r="K3417" s="15" t="s">
        <v>24</v>
      </c>
      <c r="L3417" s="15" t="s">
        <v>24</v>
      </c>
      <c r="M3417" s="15" t="s">
        <v>24</v>
      </c>
      <c r="N3417" s="15" t="s">
        <v>26</v>
      </c>
      <c r="O3417" s="15" t="s">
        <v>24</v>
      </c>
      <c r="P3417" s="15" t="s">
        <v>27</v>
      </c>
      <c r="Q3417" s="15" t="s">
        <v>26</v>
      </c>
      <c r="R3417" s="15" t="s">
        <v>15</v>
      </c>
      <c r="S3417" s="18" t="n">
        <v>83</v>
      </c>
      <c r="T3417" s="15" t="n">
        <v>5685.8</v>
      </c>
      <c r="U3417" s="15" t="s">
        <v>26</v>
      </c>
      <c r="V3417" s="18" t="n">
        <f aca="false">IF(ISNUMBER(T3417),T3417,0)</f>
        <v>5685.8</v>
      </c>
      <c r="W3417" s="15" t="n">
        <f aca="false">IF(U3417="Yes",1,0)</f>
        <v>1</v>
      </c>
      <c r="X3417" s="15" t="str">
        <f aca="false">IF(F3417&lt;=12,"0-12 months",IF(F3417&lt;=24,"13-24 months",IF(F3417&lt;=48,"25-48 months","49-72 months")))</f>
        <v>49-72 months</v>
      </c>
      <c r="Y3417" s="15" t="str">
        <f aca="false">IF(C3417=1,"Yes","No")</f>
        <v>No</v>
      </c>
      <c r="Z3417" s="15" t="n">
        <f aca="false">COUNTIF(J3417:O3417,"Yes")</f>
        <v>1</v>
      </c>
      <c r="AA3417" s="18" t="n">
        <f aca="false">S3417*W3417</f>
        <v>83</v>
      </c>
      <c r="AB3417" s="15" t="n">
        <f aca="false">(P3417="Month-to-month")+(I3417="Fiber optic")+(R3417="Electronic check")+(F3417&lt;=12)+(M3417="No")+(J3417="No")</f>
        <v>4</v>
      </c>
      <c r="AC3417" s="15" t="str">
        <f aca="false">IF(AB3417&gt;=5,"High",IF(AB3417&gt;=3,"Medium","Low"))</f>
        <v>Medium</v>
      </c>
    </row>
    <row r="3418" customFormat="false" ht="15" hidden="false" customHeight="false" outlineLevel="0" collapsed="false">
      <c r="A3418" s="15" t="s">
        <v>3515</v>
      </c>
      <c r="B3418" s="15" t="s">
        <v>98</v>
      </c>
      <c r="C3418" s="15" t="n">
        <v>0</v>
      </c>
      <c r="D3418" s="15" t="s">
        <v>24</v>
      </c>
      <c r="E3418" s="15" t="s">
        <v>26</v>
      </c>
      <c r="F3418" s="15" t="n">
        <v>12</v>
      </c>
      <c r="G3418" s="15" t="s">
        <v>26</v>
      </c>
      <c r="H3418" s="15" t="s">
        <v>24</v>
      </c>
      <c r="I3418" s="15" t="s">
        <v>96</v>
      </c>
      <c r="J3418" s="15" t="s">
        <v>26</v>
      </c>
      <c r="K3418" s="15" t="s">
        <v>24</v>
      </c>
      <c r="L3418" s="15" t="s">
        <v>24</v>
      </c>
      <c r="M3418" s="15" t="s">
        <v>24</v>
      </c>
      <c r="N3418" s="15" t="s">
        <v>26</v>
      </c>
      <c r="O3418" s="15" t="s">
        <v>26</v>
      </c>
      <c r="P3418" s="15" t="s">
        <v>25</v>
      </c>
      <c r="Q3418" s="15" t="s">
        <v>26</v>
      </c>
      <c r="R3418" s="15" t="s">
        <v>17</v>
      </c>
      <c r="S3418" s="18" t="n">
        <v>69.85</v>
      </c>
      <c r="T3418" s="15" t="n">
        <v>837.5</v>
      </c>
      <c r="U3418" s="15" t="s">
        <v>24</v>
      </c>
      <c r="V3418" s="18" t="n">
        <f aca="false">IF(ISNUMBER(T3418),T3418,0)</f>
        <v>837.5</v>
      </c>
      <c r="W3418" s="15" t="n">
        <f aca="false">IF(U3418="Yes",1,0)</f>
        <v>0</v>
      </c>
      <c r="X3418" s="15" t="str">
        <f aca="false">IF(F3418&lt;=12,"0-12 months",IF(F3418&lt;=24,"13-24 months",IF(F3418&lt;=48,"25-48 months","49-72 months")))</f>
        <v>0-12 months</v>
      </c>
      <c r="Y3418" s="15" t="str">
        <f aca="false">IF(C3418=1,"Yes","No")</f>
        <v>No</v>
      </c>
      <c r="Z3418" s="15" t="n">
        <f aca="false">COUNTIF(J3418:O3418,"Yes")</f>
        <v>3</v>
      </c>
      <c r="AA3418" s="18" t="n">
        <f aca="false">S3418*W3418</f>
        <v>0</v>
      </c>
      <c r="AB3418" s="15" t="n">
        <f aca="false">(P3418="Month-to-month")+(I3418="Fiber optic")+(R3418="Electronic check")+(F3418&lt;=12)+(M3418="No")+(J3418="No")</f>
        <v>3</v>
      </c>
      <c r="AC3418" s="15" t="str">
        <f aca="false">IF(AB3418&gt;=5,"High",IF(AB3418&gt;=3,"Medium","Low"))</f>
        <v>Medium</v>
      </c>
    </row>
    <row r="3419" customFormat="false" ht="15" hidden="false" customHeight="false" outlineLevel="0" collapsed="false">
      <c r="A3419" s="15" t="s">
        <v>3516</v>
      </c>
      <c r="B3419" s="15" t="s">
        <v>94</v>
      </c>
      <c r="C3419" s="15" t="n">
        <v>0</v>
      </c>
      <c r="D3419" s="15" t="s">
        <v>26</v>
      </c>
      <c r="E3419" s="15" t="s">
        <v>26</v>
      </c>
      <c r="F3419" s="15" t="n">
        <v>8</v>
      </c>
      <c r="G3419" s="15" t="s">
        <v>26</v>
      </c>
      <c r="H3419" s="15" t="s">
        <v>24</v>
      </c>
      <c r="I3419" s="15" t="s">
        <v>96</v>
      </c>
      <c r="J3419" s="15" t="s">
        <v>24</v>
      </c>
      <c r="K3419" s="15" t="s">
        <v>26</v>
      </c>
      <c r="L3419" s="15" t="s">
        <v>24</v>
      </c>
      <c r="M3419" s="15" t="s">
        <v>26</v>
      </c>
      <c r="N3419" s="15" t="s">
        <v>24</v>
      </c>
      <c r="O3419" s="15" t="s">
        <v>24</v>
      </c>
      <c r="P3419" s="15" t="s">
        <v>25</v>
      </c>
      <c r="Q3419" s="15" t="s">
        <v>24</v>
      </c>
      <c r="R3419" s="15" t="s">
        <v>19</v>
      </c>
      <c r="S3419" s="18" t="n">
        <v>56.3</v>
      </c>
      <c r="T3419" s="15" t="n">
        <v>401.5</v>
      </c>
      <c r="U3419" s="15" t="s">
        <v>24</v>
      </c>
      <c r="V3419" s="18" t="n">
        <f aca="false">IF(ISNUMBER(T3419),T3419,0)</f>
        <v>401.5</v>
      </c>
      <c r="W3419" s="15" t="n">
        <f aca="false">IF(U3419="Yes",1,0)</f>
        <v>0</v>
      </c>
      <c r="X3419" s="15" t="str">
        <f aca="false">IF(F3419&lt;=12,"0-12 months",IF(F3419&lt;=24,"13-24 months",IF(F3419&lt;=48,"25-48 months","49-72 months")))</f>
        <v>0-12 months</v>
      </c>
      <c r="Y3419" s="15" t="str">
        <f aca="false">IF(C3419=1,"Yes","No")</f>
        <v>No</v>
      </c>
      <c r="Z3419" s="15" t="n">
        <f aca="false">COUNTIF(J3419:O3419,"Yes")</f>
        <v>2</v>
      </c>
      <c r="AA3419" s="18" t="n">
        <f aca="false">S3419*W3419</f>
        <v>0</v>
      </c>
      <c r="AB3419" s="15" t="n">
        <f aca="false">(P3419="Month-to-month")+(I3419="Fiber optic")+(R3419="Electronic check")+(F3419&lt;=12)+(M3419="No")+(J3419="No")</f>
        <v>3</v>
      </c>
      <c r="AC3419" s="15" t="str">
        <f aca="false">IF(AB3419&gt;=5,"High",IF(AB3419&gt;=3,"Medium","Low"))</f>
        <v>Medium</v>
      </c>
    </row>
    <row r="3420" customFormat="false" ht="15" hidden="false" customHeight="false" outlineLevel="0" collapsed="false">
      <c r="A3420" s="15" t="s">
        <v>3517</v>
      </c>
      <c r="B3420" s="15" t="s">
        <v>98</v>
      </c>
      <c r="C3420" s="15" t="n">
        <v>0</v>
      </c>
      <c r="D3420" s="15" t="s">
        <v>26</v>
      </c>
      <c r="E3420" s="15" t="s">
        <v>24</v>
      </c>
      <c r="F3420" s="15" t="n">
        <v>54</v>
      </c>
      <c r="G3420" s="15" t="s">
        <v>26</v>
      </c>
      <c r="H3420" s="15" t="s">
        <v>26</v>
      </c>
      <c r="I3420" s="15" t="s">
        <v>102</v>
      </c>
      <c r="J3420" s="15" t="s">
        <v>26</v>
      </c>
      <c r="K3420" s="15" t="s">
        <v>26</v>
      </c>
      <c r="L3420" s="15" t="s">
        <v>26</v>
      </c>
      <c r="M3420" s="15" t="s">
        <v>24</v>
      </c>
      <c r="N3420" s="15" t="s">
        <v>26</v>
      </c>
      <c r="O3420" s="15" t="s">
        <v>26</v>
      </c>
      <c r="P3420" s="15" t="s">
        <v>25</v>
      </c>
      <c r="Q3420" s="15" t="s">
        <v>24</v>
      </c>
      <c r="R3420" s="15" t="s">
        <v>15</v>
      </c>
      <c r="S3420" s="18" t="n">
        <v>109.55</v>
      </c>
      <c r="T3420" s="15" t="n">
        <v>6118.95</v>
      </c>
      <c r="U3420" s="15" t="s">
        <v>24</v>
      </c>
      <c r="V3420" s="18" t="n">
        <f aca="false">IF(ISNUMBER(T3420),T3420,0)</f>
        <v>6118.95</v>
      </c>
      <c r="W3420" s="15" t="n">
        <f aca="false">IF(U3420="Yes",1,0)</f>
        <v>0</v>
      </c>
      <c r="X3420" s="15" t="str">
        <f aca="false">IF(F3420&lt;=12,"0-12 months",IF(F3420&lt;=24,"13-24 months",IF(F3420&lt;=48,"25-48 months","49-72 months")))</f>
        <v>49-72 months</v>
      </c>
      <c r="Y3420" s="15" t="str">
        <f aca="false">IF(C3420=1,"Yes","No")</f>
        <v>No</v>
      </c>
      <c r="Z3420" s="15" t="n">
        <f aca="false">COUNTIF(J3420:O3420,"Yes")</f>
        <v>5</v>
      </c>
      <c r="AA3420" s="18" t="n">
        <f aca="false">S3420*W3420</f>
        <v>0</v>
      </c>
      <c r="AB3420" s="15" t="n">
        <f aca="false">(P3420="Month-to-month")+(I3420="Fiber optic")+(R3420="Electronic check")+(F3420&lt;=12)+(M3420="No")+(J3420="No")</f>
        <v>4</v>
      </c>
      <c r="AC3420" s="15" t="str">
        <f aca="false">IF(AB3420&gt;=5,"High",IF(AB3420&gt;=3,"Medium","Low"))</f>
        <v>Medium</v>
      </c>
    </row>
    <row r="3421" customFormat="false" ht="15" hidden="false" customHeight="false" outlineLevel="0" collapsed="false">
      <c r="A3421" s="15" t="s">
        <v>3518</v>
      </c>
      <c r="B3421" s="15" t="s">
        <v>98</v>
      </c>
      <c r="C3421" s="15" t="n">
        <v>0</v>
      </c>
      <c r="D3421" s="15" t="s">
        <v>26</v>
      </c>
      <c r="E3421" s="15" t="s">
        <v>26</v>
      </c>
      <c r="F3421" s="15" t="n">
        <v>69</v>
      </c>
      <c r="G3421" s="15" t="s">
        <v>26</v>
      </c>
      <c r="H3421" s="15" t="s">
        <v>24</v>
      </c>
      <c r="I3421" s="15" t="s">
        <v>102</v>
      </c>
      <c r="J3421" s="15" t="s">
        <v>24</v>
      </c>
      <c r="K3421" s="15" t="s">
        <v>26</v>
      </c>
      <c r="L3421" s="15" t="s">
        <v>24</v>
      </c>
      <c r="M3421" s="15" t="s">
        <v>26</v>
      </c>
      <c r="N3421" s="15" t="s">
        <v>26</v>
      </c>
      <c r="O3421" s="15" t="s">
        <v>24</v>
      </c>
      <c r="P3421" s="15" t="s">
        <v>29</v>
      </c>
      <c r="Q3421" s="15" t="s">
        <v>26</v>
      </c>
      <c r="R3421" s="15" t="s">
        <v>17</v>
      </c>
      <c r="S3421" s="18" t="n">
        <v>92.15</v>
      </c>
      <c r="T3421" s="15" t="n">
        <v>6480.9</v>
      </c>
      <c r="U3421" s="15" t="s">
        <v>24</v>
      </c>
      <c r="V3421" s="18" t="n">
        <f aca="false">IF(ISNUMBER(T3421),T3421,0)</f>
        <v>6480.9</v>
      </c>
      <c r="W3421" s="15" t="n">
        <f aca="false">IF(U3421="Yes",1,0)</f>
        <v>0</v>
      </c>
      <c r="X3421" s="15" t="str">
        <f aca="false">IF(F3421&lt;=12,"0-12 months",IF(F3421&lt;=24,"13-24 months",IF(F3421&lt;=48,"25-48 months","49-72 months")))</f>
        <v>49-72 months</v>
      </c>
      <c r="Y3421" s="15" t="str">
        <f aca="false">IF(C3421=1,"Yes","No")</f>
        <v>No</v>
      </c>
      <c r="Z3421" s="15" t="n">
        <f aca="false">COUNTIF(J3421:O3421,"Yes")</f>
        <v>3</v>
      </c>
      <c r="AA3421" s="18" t="n">
        <f aca="false">S3421*W3421</f>
        <v>0</v>
      </c>
      <c r="AB3421" s="15" t="n">
        <f aca="false">(P3421="Month-to-month")+(I3421="Fiber optic")+(R3421="Electronic check")+(F3421&lt;=12)+(M3421="No")+(J3421="No")</f>
        <v>2</v>
      </c>
      <c r="AC3421" s="15" t="str">
        <f aca="false">IF(AB3421&gt;=5,"High",IF(AB3421&gt;=3,"Medium","Low"))</f>
        <v>Low</v>
      </c>
    </row>
    <row r="3422" customFormat="false" ht="15" hidden="false" customHeight="false" outlineLevel="0" collapsed="false">
      <c r="A3422" s="15" t="s">
        <v>3519</v>
      </c>
      <c r="B3422" s="15" t="s">
        <v>94</v>
      </c>
      <c r="C3422" s="15" t="n">
        <v>0</v>
      </c>
      <c r="D3422" s="15" t="s">
        <v>24</v>
      </c>
      <c r="E3422" s="15" t="s">
        <v>24</v>
      </c>
      <c r="F3422" s="15" t="n">
        <v>26</v>
      </c>
      <c r="G3422" s="15" t="s">
        <v>26</v>
      </c>
      <c r="H3422" s="15" t="s">
        <v>26</v>
      </c>
      <c r="I3422" s="15" t="s">
        <v>96</v>
      </c>
      <c r="J3422" s="15" t="s">
        <v>26</v>
      </c>
      <c r="K3422" s="15" t="s">
        <v>26</v>
      </c>
      <c r="L3422" s="15" t="s">
        <v>24</v>
      </c>
      <c r="M3422" s="15" t="s">
        <v>24</v>
      </c>
      <c r="N3422" s="15" t="s">
        <v>26</v>
      </c>
      <c r="O3422" s="15" t="s">
        <v>24</v>
      </c>
      <c r="P3422" s="15" t="s">
        <v>25</v>
      </c>
      <c r="Q3422" s="15" t="s">
        <v>26</v>
      </c>
      <c r="R3422" s="15" t="s">
        <v>19</v>
      </c>
      <c r="S3422" s="18" t="n">
        <v>69.5</v>
      </c>
      <c r="T3422" s="15" t="n">
        <v>1800.05</v>
      </c>
      <c r="U3422" s="15" t="s">
        <v>24</v>
      </c>
      <c r="V3422" s="18" t="n">
        <f aca="false">IF(ISNUMBER(T3422),T3422,0)</f>
        <v>1800.05</v>
      </c>
      <c r="W3422" s="15" t="n">
        <f aca="false">IF(U3422="Yes",1,0)</f>
        <v>0</v>
      </c>
      <c r="X3422" s="15" t="str">
        <f aca="false">IF(F3422&lt;=12,"0-12 months",IF(F3422&lt;=24,"13-24 months",IF(F3422&lt;=48,"25-48 months","49-72 months")))</f>
        <v>25-48 months</v>
      </c>
      <c r="Y3422" s="15" t="str">
        <f aca="false">IF(C3422=1,"Yes","No")</f>
        <v>No</v>
      </c>
      <c r="Z3422" s="15" t="n">
        <f aca="false">COUNTIF(J3422:O3422,"Yes")</f>
        <v>3</v>
      </c>
      <c r="AA3422" s="18" t="n">
        <f aca="false">S3422*W3422</f>
        <v>0</v>
      </c>
      <c r="AB3422" s="15" t="n">
        <f aca="false">(P3422="Month-to-month")+(I3422="Fiber optic")+(R3422="Electronic check")+(F3422&lt;=12)+(M3422="No")+(J3422="No")</f>
        <v>2</v>
      </c>
      <c r="AC3422" s="15" t="str">
        <f aca="false">IF(AB3422&gt;=5,"High",IF(AB3422&gt;=3,"Medium","Low"))</f>
        <v>Low</v>
      </c>
    </row>
    <row r="3423" customFormat="false" ht="15" hidden="false" customHeight="false" outlineLevel="0" collapsed="false">
      <c r="A3423" s="15" t="s">
        <v>3520</v>
      </c>
      <c r="B3423" s="15" t="s">
        <v>94</v>
      </c>
      <c r="C3423" s="15" t="n">
        <v>0</v>
      </c>
      <c r="D3423" s="15" t="s">
        <v>26</v>
      </c>
      <c r="E3423" s="15" t="s">
        <v>24</v>
      </c>
      <c r="F3423" s="15" t="n">
        <v>72</v>
      </c>
      <c r="G3423" s="15" t="s">
        <v>26</v>
      </c>
      <c r="H3423" s="15" t="s">
        <v>26</v>
      </c>
      <c r="I3423" s="15" t="s">
        <v>102</v>
      </c>
      <c r="J3423" s="15" t="s">
        <v>26</v>
      </c>
      <c r="K3423" s="15" t="s">
        <v>26</v>
      </c>
      <c r="L3423" s="15" t="s">
        <v>26</v>
      </c>
      <c r="M3423" s="15" t="s">
        <v>26</v>
      </c>
      <c r="N3423" s="15" t="s">
        <v>24</v>
      </c>
      <c r="O3423" s="15" t="s">
        <v>24</v>
      </c>
      <c r="P3423" s="15" t="s">
        <v>29</v>
      </c>
      <c r="Q3423" s="15" t="s">
        <v>26</v>
      </c>
      <c r="R3423" s="15" t="s">
        <v>19</v>
      </c>
      <c r="S3423" s="18" t="n">
        <v>97</v>
      </c>
      <c r="T3423" s="15" t="n">
        <v>7104.2</v>
      </c>
      <c r="U3423" s="15" t="s">
        <v>24</v>
      </c>
      <c r="V3423" s="18" t="n">
        <f aca="false">IF(ISNUMBER(T3423),T3423,0)</f>
        <v>7104.2</v>
      </c>
      <c r="W3423" s="15" t="n">
        <f aca="false">IF(U3423="Yes",1,0)</f>
        <v>0</v>
      </c>
      <c r="X3423" s="15" t="str">
        <f aca="false">IF(F3423&lt;=12,"0-12 months",IF(F3423&lt;=24,"13-24 months",IF(F3423&lt;=48,"25-48 months","49-72 months")))</f>
        <v>49-72 months</v>
      </c>
      <c r="Y3423" s="15" t="str">
        <f aca="false">IF(C3423=1,"Yes","No")</f>
        <v>No</v>
      </c>
      <c r="Z3423" s="15" t="n">
        <f aca="false">COUNTIF(J3423:O3423,"Yes")</f>
        <v>4</v>
      </c>
      <c r="AA3423" s="18" t="n">
        <f aca="false">S3423*W3423</f>
        <v>0</v>
      </c>
      <c r="AB3423" s="15" t="n">
        <f aca="false">(P3423="Month-to-month")+(I3423="Fiber optic")+(R3423="Electronic check")+(F3423&lt;=12)+(M3423="No")+(J3423="No")</f>
        <v>1</v>
      </c>
      <c r="AC3423" s="15" t="str">
        <f aca="false">IF(AB3423&gt;=5,"High",IF(AB3423&gt;=3,"Medium","Low"))</f>
        <v>Low</v>
      </c>
    </row>
    <row r="3424" customFormat="false" ht="15" hidden="false" customHeight="false" outlineLevel="0" collapsed="false">
      <c r="A3424" s="15" t="s">
        <v>3521</v>
      </c>
      <c r="B3424" s="15" t="s">
        <v>94</v>
      </c>
      <c r="C3424" s="15" t="n">
        <v>0</v>
      </c>
      <c r="D3424" s="15" t="s">
        <v>24</v>
      </c>
      <c r="E3424" s="15" t="s">
        <v>24</v>
      </c>
      <c r="F3424" s="15" t="n">
        <v>70</v>
      </c>
      <c r="G3424" s="15" t="s">
        <v>24</v>
      </c>
      <c r="H3424" s="15" t="s">
        <v>95</v>
      </c>
      <c r="I3424" s="15" t="s">
        <v>96</v>
      </c>
      <c r="J3424" s="15" t="s">
        <v>26</v>
      </c>
      <c r="K3424" s="15" t="s">
        <v>24</v>
      </c>
      <c r="L3424" s="15" t="s">
        <v>26</v>
      </c>
      <c r="M3424" s="15" t="s">
        <v>26</v>
      </c>
      <c r="N3424" s="15" t="s">
        <v>26</v>
      </c>
      <c r="O3424" s="15" t="s">
        <v>26</v>
      </c>
      <c r="P3424" s="15" t="s">
        <v>29</v>
      </c>
      <c r="Q3424" s="15" t="s">
        <v>26</v>
      </c>
      <c r="R3424" s="15" t="s">
        <v>19</v>
      </c>
      <c r="S3424" s="18" t="n">
        <v>58.35</v>
      </c>
      <c r="T3424" s="15" t="n">
        <v>4214.25</v>
      </c>
      <c r="U3424" s="15" t="s">
        <v>24</v>
      </c>
      <c r="V3424" s="18" t="n">
        <f aca="false">IF(ISNUMBER(T3424),T3424,0)</f>
        <v>4214.25</v>
      </c>
      <c r="W3424" s="15" t="n">
        <f aca="false">IF(U3424="Yes",1,0)</f>
        <v>0</v>
      </c>
      <c r="X3424" s="15" t="str">
        <f aca="false">IF(F3424&lt;=12,"0-12 months",IF(F3424&lt;=24,"13-24 months",IF(F3424&lt;=48,"25-48 months","49-72 months")))</f>
        <v>49-72 months</v>
      </c>
      <c r="Y3424" s="15" t="str">
        <f aca="false">IF(C3424=1,"Yes","No")</f>
        <v>No</v>
      </c>
      <c r="Z3424" s="15" t="n">
        <f aca="false">COUNTIF(J3424:O3424,"Yes")</f>
        <v>5</v>
      </c>
      <c r="AA3424" s="18" t="n">
        <f aca="false">S3424*W3424</f>
        <v>0</v>
      </c>
      <c r="AB3424" s="15" t="n">
        <f aca="false">(P3424="Month-to-month")+(I3424="Fiber optic")+(R3424="Electronic check")+(F3424&lt;=12)+(M3424="No")+(J3424="No")</f>
        <v>0</v>
      </c>
      <c r="AC3424" s="15" t="str">
        <f aca="false">IF(AB3424&gt;=5,"High",IF(AB3424&gt;=3,"Medium","Low"))</f>
        <v>Low</v>
      </c>
    </row>
    <row r="3425" customFormat="false" ht="15" hidden="false" customHeight="false" outlineLevel="0" collapsed="false">
      <c r="A3425" s="15" t="s">
        <v>3522</v>
      </c>
      <c r="B3425" s="15" t="s">
        <v>98</v>
      </c>
      <c r="C3425" s="15" t="n">
        <v>0</v>
      </c>
      <c r="D3425" s="15" t="s">
        <v>24</v>
      </c>
      <c r="E3425" s="15" t="s">
        <v>26</v>
      </c>
      <c r="F3425" s="15" t="n">
        <v>1</v>
      </c>
      <c r="G3425" s="15" t="s">
        <v>26</v>
      </c>
      <c r="H3425" s="15" t="s">
        <v>24</v>
      </c>
      <c r="I3425" s="15" t="s">
        <v>96</v>
      </c>
      <c r="J3425" s="15" t="s">
        <v>26</v>
      </c>
      <c r="K3425" s="15" t="s">
        <v>24</v>
      </c>
      <c r="L3425" s="15" t="s">
        <v>24</v>
      </c>
      <c r="M3425" s="15" t="s">
        <v>24</v>
      </c>
      <c r="N3425" s="15" t="s">
        <v>24</v>
      </c>
      <c r="O3425" s="15" t="s">
        <v>24</v>
      </c>
      <c r="P3425" s="15" t="s">
        <v>25</v>
      </c>
      <c r="Q3425" s="15" t="s">
        <v>24</v>
      </c>
      <c r="R3425" s="15" t="s">
        <v>17</v>
      </c>
      <c r="S3425" s="18" t="n">
        <v>50.6</v>
      </c>
      <c r="T3425" s="15" t="n">
        <v>50.6</v>
      </c>
      <c r="U3425" s="15" t="s">
        <v>26</v>
      </c>
      <c r="V3425" s="18" t="n">
        <f aca="false">IF(ISNUMBER(T3425),T3425,0)</f>
        <v>50.6</v>
      </c>
      <c r="W3425" s="15" t="n">
        <f aca="false">IF(U3425="Yes",1,0)</f>
        <v>1</v>
      </c>
      <c r="X3425" s="15" t="str">
        <f aca="false">IF(F3425&lt;=12,"0-12 months",IF(F3425&lt;=24,"13-24 months",IF(F3425&lt;=48,"25-48 months","49-72 months")))</f>
        <v>0-12 months</v>
      </c>
      <c r="Y3425" s="15" t="str">
        <f aca="false">IF(C3425=1,"Yes","No")</f>
        <v>No</v>
      </c>
      <c r="Z3425" s="15" t="n">
        <f aca="false">COUNTIF(J3425:O3425,"Yes")</f>
        <v>1</v>
      </c>
      <c r="AA3425" s="18" t="n">
        <f aca="false">S3425*W3425</f>
        <v>50.6</v>
      </c>
      <c r="AB3425" s="15" t="n">
        <f aca="false">(P3425="Month-to-month")+(I3425="Fiber optic")+(R3425="Electronic check")+(F3425&lt;=12)+(M3425="No")+(J3425="No")</f>
        <v>3</v>
      </c>
      <c r="AC3425" s="15" t="str">
        <f aca="false">IF(AB3425&gt;=5,"High",IF(AB3425&gt;=3,"Medium","Low"))</f>
        <v>Medium</v>
      </c>
    </row>
    <row r="3426" customFormat="false" ht="15" hidden="false" customHeight="false" outlineLevel="0" collapsed="false">
      <c r="A3426" s="15" t="s">
        <v>3523</v>
      </c>
      <c r="B3426" s="15" t="s">
        <v>98</v>
      </c>
      <c r="C3426" s="15" t="n">
        <v>0</v>
      </c>
      <c r="D3426" s="15" t="s">
        <v>24</v>
      </c>
      <c r="E3426" s="15" t="s">
        <v>24</v>
      </c>
      <c r="F3426" s="15" t="n">
        <v>10</v>
      </c>
      <c r="G3426" s="15" t="s">
        <v>26</v>
      </c>
      <c r="H3426" s="15" t="s">
        <v>24</v>
      </c>
      <c r="I3426" s="15" t="s">
        <v>102</v>
      </c>
      <c r="J3426" s="15" t="s">
        <v>24</v>
      </c>
      <c r="K3426" s="15" t="s">
        <v>24</v>
      </c>
      <c r="L3426" s="15" t="s">
        <v>24</v>
      </c>
      <c r="M3426" s="15" t="s">
        <v>24</v>
      </c>
      <c r="N3426" s="15" t="s">
        <v>26</v>
      </c>
      <c r="O3426" s="15" t="s">
        <v>26</v>
      </c>
      <c r="P3426" s="15" t="s">
        <v>25</v>
      </c>
      <c r="Q3426" s="15" t="s">
        <v>26</v>
      </c>
      <c r="R3426" s="15" t="s">
        <v>15</v>
      </c>
      <c r="S3426" s="18" t="n">
        <v>89.5</v>
      </c>
      <c r="T3426" s="15" t="n">
        <v>863.1</v>
      </c>
      <c r="U3426" s="15" t="s">
        <v>26</v>
      </c>
      <c r="V3426" s="18" t="n">
        <f aca="false">IF(ISNUMBER(T3426),T3426,0)</f>
        <v>863.1</v>
      </c>
      <c r="W3426" s="15" t="n">
        <f aca="false">IF(U3426="Yes",1,0)</f>
        <v>1</v>
      </c>
      <c r="X3426" s="15" t="str">
        <f aca="false">IF(F3426&lt;=12,"0-12 months",IF(F3426&lt;=24,"13-24 months",IF(F3426&lt;=48,"25-48 months","49-72 months")))</f>
        <v>0-12 months</v>
      </c>
      <c r="Y3426" s="15" t="str">
        <f aca="false">IF(C3426=1,"Yes","No")</f>
        <v>No</v>
      </c>
      <c r="Z3426" s="15" t="n">
        <f aca="false">COUNTIF(J3426:O3426,"Yes")</f>
        <v>2</v>
      </c>
      <c r="AA3426" s="18" t="n">
        <f aca="false">S3426*W3426</f>
        <v>89.5</v>
      </c>
      <c r="AB3426" s="15" t="n">
        <f aca="false">(P3426="Month-to-month")+(I3426="Fiber optic")+(R3426="Electronic check")+(F3426&lt;=12)+(M3426="No")+(J3426="No")</f>
        <v>6</v>
      </c>
      <c r="AC3426" s="15" t="str">
        <f aca="false">IF(AB3426&gt;=5,"High",IF(AB3426&gt;=3,"Medium","Low"))</f>
        <v>High</v>
      </c>
    </row>
    <row r="3427" customFormat="false" ht="15" hidden="false" customHeight="false" outlineLevel="0" collapsed="false">
      <c r="A3427" s="15" t="s">
        <v>3524</v>
      </c>
      <c r="B3427" s="15" t="s">
        <v>94</v>
      </c>
      <c r="C3427" s="15" t="n">
        <v>0</v>
      </c>
      <c r="D3427" s="15" t="s">
        <v>26</v>
      </c>
      <c r="E3427" s="15" t="s">
        <v>26</v>
      </c>
      <c r="F3427" s="15" t="n">
        <v>28</v>
      </c>
      <c r="G3427" s="15" t="s">
        <v>26</v>
      </c>
      <c r="H3427" s="15" t="s">
        <v>24</v>
      </c>
      <c r="I3427" s="15" t="s">
        <v>102</v>
      </c>
      <c r="J3427" s="15" t="s">
        <v>24</v>
      </c>
      <c r="K3427" s="15" t="s">
        <v>24</v>
      </c>
      <c r="L3427" s="15" t="s">
        <v>24</v>
      </c>
      <c r="M3427" s="15" t="s">
        <v>24</v>
      </c>
      <c r="N3427" s="15" t="s">
        <v>24</v>
      </c>
      <c r="O3427" s="15" t="s">
        <v>24</v>
      </c>
      <c r="P3427" s="15" t="s">
        <v>27</v>
      </c>
      <c r="Q3427" s="15" t="s">
        <v>26</v>
      </c>
      <c r="R3427" s="15" t="s">
        <v>19</v>
      </c>
      <c r="S3427" s="18" t="n">
        <v>70.4</v>
      </c>
      <c r="T3427" s="15" t="n">
        <v>1992.2</v>
      </c>
      <c r="U3427" s="15" t="s">
        <v>24</v>
      </c>
      <c r="V3427" s="18" t="n">
        <f aca="false">IF(ISNUMBER(T3427),T3427,0)</f>
        <v>1992.2</v>
      </c>
      <c r="W3427" s="15" t="n">
        <f aca="false">IF(U3427="Yes",1,0)</f>
        <v>0</v>
      </c>
      <c r="X3427" s="15" t="str">
        <f aca="false">IF(F3427&lt;=12,"0-12 months",IF(F3427&lt;=24,"13-24 months",IF(F3427&lt;=48,"25-48 months","49-72 months")))</f>
        <v>25-48 months</v>
      </c>
      <c r="Y3427" s="15" t="str">
        <f aca="false">IF(C3427=1,"Yes","No")</f>
        <v>No</v>
      </c>
      <c r="Z3427" s="15" t="n">
        <f aca="false">COUNTIF(J3427:O3427,"Yes")</f>
        <v>0</v>
      </c>
      <c r="AA3427" s="18" t="n">
        <f aca="false">S3427*W3427</f>
        <v>0</v>
      </c>
      <c r="AB3427" s="15" t="n">
        <f aca="false">(P3427="Month-to-month")+(I3427="Fiber optic")+(R3427="Electronic check")+(F3427&lt;=12)+(M3427="No")+(J3427="No")</f>
        <v>3</v>
      </c>
      <c r="AC3427" s="15" t="str">
        <f aca="false">IF(AB3427&gt;=5,"High",IF(AB3427&gt;=3,"Medium","Low"))</f>
        <v>Medium</v>
      </c>
    </row>
    <row r="3428" customFormat="false" ht="15" hidden="false" customHeight="false" outlineLevel="0" collapsed="false">
      <c r="A3428" s="15" t="s">
        <v>3525</v>
      </c>
      <c r="B3428" s="15" t="s">
        <v>98</v>
      </c>
      <c r="C3428" s="15" t="n">
        <v>0</v>
      </c>
      <c r="D3428" s="15" t="s">
        <v>24</v>
      </c>
      <c r="E3428" s="15" t="s">
        <v>24</v>
      </c>
      <c r="F3428" s="15" t="n">
        <v>1</v>
      </c>
      <c r="G3428" s="15" t="s">
        <v>26</v>
      </c>
      <c r="H3428" s="15" t="s">
        <v>24</v>
      </c>
      <c r="I3428" s="15" t="s">
        <v>102</v>
      </c>
      <c r="J3428" s="15" t="s">
        <v>24</v>
      </c>
      <c r="K3428" s="15" t="s">
        <v>24</v>
      </c>
      <c r="L3428" s="15" t="s">
        <v>24</v>
      </c>
      <c r="M3428" s="15" t="s">
        <v>24</v>
      </c>
      <c r="N3428" s="15" t="s">
        <v>24</v>
      </c>
      <c r="O3428" s="15" t="s">
        <v>24</v>
      </c>
      <c r="P3428" s="15" t="s">
        <v>25</v>
      </c>
      <c r="Q3428" s="15" t="s">
        <v>26</v>
      </c>
      <c r="R3428" s="15" t="s">
        <v>15</v>
      </c>
      <c r="S3428" s="18" t="n">
        <v>69.8</v>
      </c>
      <c r="T3428" s="15" t="n">
        <v>69.8</v>
      </c>
      <c r="U3428" s="15" t="s">
        <v>26</v>
      </c>
      <c r="V3428" s="18" t="n">
        <f aca="false">IF(ISNUMBER(T3428),T3428,0)</f>
        <v>69.8</v>
      </c>
      <c r="W3428" s="15" t="n">
        <f aca="false">IF(U3428="Yes",1,0)</f>
        <v>1</v>
      </c>
      <c r="X3428" s="15" t="str">
        <f aca="false">IF(F3428&lt;=12,"0-12 months",IF(F3428&lt;=24,"13-24 months",IF(F3428&lt;=48,"25-48 months","49-72 months")))</f>
        <v>0-12 months</v>
      </c>
      <c r="Y3428" s="15" t="str">
        <f aca="false">IF(C3428=1,"Yes","No")</f>
        <v>No</v>
      </c>
      <c r="Z3428" s="15" t="n">
        <f aca="false">COUNTIF(J3428:O3428,"Yes")</f>
        <v>0</v>
      </c>
      <c r="AA3428" s="18" t="n">
        <f aca="false">S3428*W3428</f>
        <v>69.8</v>
      </c>
      <c r="AB3428" s="15" t="n">
        <f aca="false">(P3428="Month-to-month")+(I3428="Fiber optic")+(R3428="Electronic check")+(F3428&lt;=12)+(M3428="No")+(J3428="No")</f>
        <v>6</v>
      </c>
      <c r="AC3428" s="15" t="str">
        <f aca="false">IF(AB3428&gt;=5,"High",IF(AB3428&gt;=3,"Medium","Low"))</f>
        <v>High</v>
      </c>
    </row>
    <row r="3429" customFormat="false" ht="15" hidden="false" customHeight="false" outlineLevel="0" collapsed="false">
      <c r="A3429" s="15" t="s">
        <v>3526</v>
      </c>
      <c r="B3429" s="15" t="s">
        <v>94</v>
      </c>
      <c r="C3429" s="15" t="n">
        <v>0</v>
      </c>
      <c r="D3429" s="15" t="s">
        <v>26</v>
      </c>
      <c r="E3429" s="15" t="s">
        <v>24</v>
      </c>
      <c r="F3429" s="15" t="n">
        <v>21</v>
      </c>
      <c r="G3429" s="15" t="s">
        <v>26</v>
      </c>
      <c r="H3429" s="15" t="s">
        <v>26</v>
      </c>
      <c r="I3429" s="15" t="s">
        <v>102</v>
      </c>
      <c r="J3429" s="15" t="s">
        <v>24</v>
      </c>
      <c r="K3429" s="15" t="s">
        <v>24</v>
      </c>
      <c r="L3429" s="15" t="s">
        <v>24</v>
      </c>
      <c r="M3429" s="15" t="s">
        <v>24</v>
      </c>
      <c r="N3429" s="15" t="s">
        <v>26</v>
      </c>
      <c r="O3429" s="15" t="s">
        <v>26</v>
      </c>
      <c r="P3429" s="15" t="s">
        <v>25</v>
      </c>
      <c r="Q3429" s="15" t="s">
        <v>26</v>
      </c>
      <c r="R3429" s="15" t="s">
        <v>15</v>
      </c>
      <c r="S3429" s="18" t="n">
        <v>94.3</v>
      </c>
      <c r="T3429" s="15" t="n">
        <v>1948.35</v>
      </c>
      <c r="U3429" s="15" t="s">
        <v>24</v>
      </c>
      <c r="V3429" s="18" t="n">
        <f aca="false">IF(ISNUMBER(T3429),T3429,0)</f>
        <v>1948.35</v>
      </c>
      <c r="W3429" s="15" t="n">
        <f aca="false">IF(U3429="Yes",1,0)</f>
        <v>0</v>
      </c>
      <c r="X3429" s="15" t="str">
        <f aca="false">IF(F3429&lt;=12,"0-12 months",IF(F3429&lt;=24,"13-24 months",IF(F3429&lt;=48,"25-48 months","49-72 months")))</f>
        <v>13-24 months</v>
      </c>
      <c r="Y3429" s="15" t="str">
        <f aca="false">IF(C3429=1,"Yes","No")</f>
        <v>No</v>
      </c>
      <c r="Z3429" s="15" t="n">
        <f aca="false">COUNTIF(J3429:O3429,"Yes")</f>
        <v>2</v>
      </c>
      <c r="AA3429" s="18" t="n">
        <f aca="false">S3429*W3429</f>
        <v>0</v>
      </c>
      <c r="AB3429" s="15" t="n">
        <f aca="false">(P3429="Month-to-month")+(I3429="Fiber optic")+(R3429="Electronic check")+(F3429&lt;=12)+(M3429="No")+(J3429="No")</f>
        <v>5</v>
      </c>
      <c r="AC3429" s="15" t="str">
        <f aca="false">IF(AB3429&gt;=5,"High",IF(AB3429&gt;=3,"Medium","Low"))</f>
        <v>High</v>
      </c>
    </row>
    <row r="3430" customFormat="false" ht="15" hidden="false" customHeight="false" outlineLevel="0" collapsed="false">
      <c r="A3430" s="15" t="s">
        <v>3527</v>
      </c>
      <c r="B3430" s="15" t="s">
        <v>98</v>
      </c>
      <c r="C3430" s="15" t="n">
        <v>1</v>
      </c>
      <c r="D3430" s="15" t="s">
        <v>26</v>
      </c>
      <c r="E3430" s="15" t="s">
        <v>24</v>
      </c>
      <c r="F3430" s="15" t="n">
        <v>51</v>
      </c>
      <c r="G3430" s="15" t="s">
        <v>26</v>
      </c>
      <c r="H3430" s="15" t="s">
        <v>26</v>
      </c>
      <c r="I3430" s="15" t="s">
        <v>102</v>
      </c>
      <c r="J3430" s="15" t="s">
        <v>26</v>
      </c>
      <c r="K3430" s="15" t="s">
        <v>24</v>
      </c>
      <c r="L3430" s="15" t="s">
        <v>26</v>
      </c>
      <c r="M3430" s="15" t="s">
        <v>24</v>
      </c>
      <c r="N3430" s="15" t="s">
        <v>26</v>
      </c>
      <c r="O3430" s="15" t="s">
        <v>24</v>
      </c>
      <c r="P3430" s="15" t="s">
        <v>25</v>
      </c>
      <c r="Q3430" s="15" t="s">
        <v>26</v>
      </c>
      <c r="R3430" s="15" t="s">
        <v>19</v>
      </c>
      <c r="S3430" s="18" t="n">
        <v>93.8</v>
      </c>
      <c r="T3430" s="15" t="n">
        <v>4750.95</v>
      </c>
      <c r="U3430" s="15" t="s">
        <v>26</v>
      </c>
      <c r="V3430" s="18" t="n">
        <f aca="false">IF(ISNUMBER(T3430),T3430,0)</f>
        <v>4750.95</v>
      </c>
      <c r="W3430" s="15" t="n">
        <f aca="false">IF(U3430="Yes",1,0)</f>
        <v>1</v>
      </c>
      <c r="X3430" s="15" t="str">
        <f aca="false">IF(F3430&lt;=12,"0-12 months",IF(F3430&lt;=24,"13-24 months",IF(F3430&lt;=48,"25-48 months","49-72 months")))</f>
        <v>49-72 months</v>
      </c>
      <c r="Y3430" s="15" t="str">
        <f aca="false">IF(C3430=1,"Yes","No")</f>
        <v>Yes</v>
      </c>
      <c r="Z3430" s="15" t="n">
        <f aca="false">COUNTIF(J3430:O3430,"Yes")</f>
        <v>3</v>
      </c>
      <c r="AA3430" s="18" t="n">
        <f aca="false">S3430*W3430</f>
        <v>93.8</v>
      </c>
      <c r="AB3430" s="15" t="n">
        <f aca="false">(P3430="Month-to-month")+(I3430="Fiber optic")+(R3430="Electronic check")+(F3430&lt;=12)+(M3430="No")+(J3430="No")</f>
        <v>3</v>
      </c>
      <c r="AC3430" s="15" t="str">
        <f aca="false">IF(AB3430&gt;=5,"High",IF(AB3430&gt;=3,"Medium","Low"))</f>
        <v>Medium</v>
      </c>
    </row>
    <row r="3431" customFormat="false" ht="15" hidden="false" customHeight="false" outlineLevel="0" collapsed="false">
      <c r="A3431" s="15" t="s">
        <v>3528</v>
      </c>
      <c r="B3431" s="15" t="s">
        <v>94</v>
      </c>
      <c r="C3431" s="15" t="n">
        <v>0</v>
      </c>
      <c r="D3431" s="15" t="s">
        <v>26</v>
      </c>
      <c r="E3431" s="15" t="s">
        <v>26</v>
      </c>
      <c r="F3431" s="15" t="n">
        <v>53</v>
      </c>
      <c r="G3431" s="15" t="s">
        <v>26</v>
      </c>
      <c r="H3431" s="15" t="s">
        <v>24</v>
      </c>
      <c r="I3431" s="15" t="s">
        <v>24</v>
      </c>
      <c r="J3431" s="15" t="s">
        <v>28</v>
      </c>
      <c r="K3431" s="15" t="s">
        <v>28</v>
      </c>
      <c r="L3431" s="15" t="s">
        <v>28</v>
      </c>
      <c r="M3431" s="15" t="s">
        <v>28</v>
      </c>
      <c r="N3431" s="15" t="s">
        <v>28</v>
      </c>
      <c r="O3431" s="15" t="s">
        <v>28</v>
      </c>
      <c r="P3431" s="15" t="s">
        <v>27</v>
      </c>
      <c r="Q3431" s="15" t="s">
        <v>24</v>
      </c>
      <c r="R3431" s="15" t="s">
        <v>19</v>
      </c>
      <c r="S3431" s="18" t="n">
        <v>19.55</v>
      </c>
      <c r="T3431" s="15" t="n">
        <v>1007.9</v>
      </c>
      <c r="U3431" s="15" t="s">
        <v>24</v>
      </c>
      <c r="V3431" s="18" t="n">
        <f aca="false">IF(ISNUMBER(T3431),T3431,0)</f>
        <v>1007.9</v>
      </c>
      <c r="W3431" s="15" t="n">
        <f aca="false">IF(U3431="Yes",1,0)</f>
        <v>0</v>
      </c>
      <c r="X3431" s="15" t="str">
        <f aca="false">IF(F3431&lt;=12,"0-12 months",IF(F3431&lt;=24,"13-24 months",IF(F3431&lt;=48,"25-48 months","49-72 months")))</f>
        <v>49-72 months</v>
      </c>
      <c r="Y3431" s="15" t="str">
        <f aca="false">IF(C3431=1,"Yes","No")</f>
        <v>No</v>
      </c>
      <c r="Z3431" s="15" t="n">
        <f aca="false">COUNTIF(J3431:O3431,"Yes")</f>
        <v>0</v>
      </c>
      <c r="AA3431" s="18" t="n">
        <f aca="false">S3431*W3431</f>
        <v>0</v>
      </c>
      <c r="AB3431" s="15" t="n">
        <f aca="false">(P3431="Month-to-month")+(I3431="Fiber optic")+(R3431="Electronic check")+(F3431&lt;=12)+(M3431="No")+(J3431="No")</f>
        <v>0</v>
      </c>
      <c r="AC3431" s="15" t="str">
        <f aca="false">IF(AB3431&gt;=5,"High",IF(AB3431&gt;=3,"Medium","Low"))</f>
        <v>Low</v>
      </c>
    </row>
    <row r="3432" customFormat="false" ht="15" hidden="false" customHeight="false" outlineLevel="0" collapsed="false">
      <c r="A3432" s="15" t="s">
        <v>3529</v>
      </c>
      <c r="B3432" s="15" t="s">
        <v>98</v>
      </c>
      <c r="C3432" s="15" t="n">
        <v>0</v>
      </c>
      <c r="D3432" s="15" t="s">
        <v>24</v>
      </c>
      <c r="E3432" s="15" t="s">
        <v>26</v>
      </c>
      <c r="F3432" s="15" t="n">
        <v>53</v>
      </c>
      <c r="G3432" s="15" t="s">
        <v>26</v>
      </c>
      <c r="H3432" s="15" t="s">
        <v>24</v>
      </c>
      <c r="I3432" s="15" t="s">
        <v>102</v>
      </c>
      <c r="J3432" s="15" t="s">
        <v>26</v>
      </c>
      <c r="K3432" s="15" t="s">
        <v>26</v>
      </c>
      <c r="L3432" s="15" t="s">
        <v>26</v>
      </c>
      <c r="M3432" s="15" t="s">
        <v>24</v>
      </c>
      <c r="N3432" s="15" t="s">
        <v>24</v>
      </c>
      <c r="O3432" s="15" t="s">
        <v>26</v>
      </c>
      <c r="P3432" s="15" t="s">
        <v>27</v>
      </c>
      <c r="Q3432" s="15" t="s">
        <v>24</v>
      </c>
      <c r="R3432" s="15" t="s">
        <v>15</v>
      </c>
      <c r="S3432" s="18" t="n">
        <v>95.95</v>
      </c>
      <c r="T3432" s="15" t="n">
        <v>5036.9</v>
      </c>
      <c r="U3432" s="15" t="s">
        <v>24</v>
      </c>
      <c r="V3432" s="18" t="n">
        <f aca="false">IF(ISNUMBER(T3432),T3432,0)</f>
        <v>5036.9</v>
      </c>
      <c r="W3432" s="15" t="n">
        <f aca="false">IF(U3432="Yes",1,0)</f>
        <v>0</v>
      </c>
      <c r="X3432" s="15" t="str">
        <f aca="false">IF(F3432&lt;=12,"0-12 months",IF(F3432&lt;=24,"13-24 months",IF(F3432&lt;=48,"25-48 months","49-72 months")))</f>
        <v>49-72 months</v>
      </c>
      <c r="Y3432" s="15" t="str">
        <f aca="false">IF(C3432=1,"Yes","No")</f>
        <v>No</v>
      </c>
      <c r="Z3432" s="15" t="n">
        <f aca="false">COUNTIF(J3432:O3432,"Yes")</f>
        <v>4</v>
      </c>
      <c r="AA3432" s="18" t="n">
        <f aca="false">S3432*W3432</f>
        <v>0</v>
      </c>
      <c r="AB3432" s="15" t="n">
        <f aca="false">(P3432="Month-to-month")+(I3432="Fiber optic")+(R3432="Electronic check")+(F3432&lt;=12)+(M3432="No")+(J3432="No")</f>
        <v>3</v>
      </c>
      <c r="AC3432" s="15" t="str">
        <f aca="false">IF(AB3432&gt;=5,"High",IF(AB3432&gt;=3,"Medium","Low"))</f>
        <v>Medium</v>
      </c>
    </row>
    <row r="3433" customFormat="false" ht="15" hidden="false" customHeight="false" outlineLevel="0" collapsed="false">
      <c r="A3433" s="15" t="s">
        <v>3530</v>
      </c>
      <c r="B3433" s="15" t="s">
        <v>98</v>
      </c>
      <c r="C3433" s="15" t="n">
        <v>0</v>
      </c>
      <c r="D3433" s="15" t="s">
        <v>26</v>
      </c>
      <c r="E3433" s="15" t="s">
        <v>24</v>
      </c>
      <c r="F3433" s="15" t="n">
        <v>24</v>
      </c>
      <c r="G3433" s="15" t="s">
        <v>26</v>
      </c>
      <c r="H3433" s="15" t="s">
        <v>26</v>
      </c>
      <c r="I3433" s="15" t="s">
        <v>102</v>
      </c>
      <c r="J3433" s="15" t="s">
        <v>24</v>
      </c>
      <c r="K3433" s="15" t="s">
        <v>24</v>
      </c>
      <c r="L3433" s="15" t="s">
        <v>26</v>
      </c>
      <c r="M3433" s="15" t="s">
        <v>24</v>
      </c>
      <c r="N3433" s="15" t="s">
        <v>26</v>
      </c>
      <c r="O3433" s="15" t="s">
        <v>26</v>
      </c>
      <c r="P3433" s="15" t="s">
        <v>25</v>
      </c>
      <c r="Q3433" s="15" t="s">
        <v>26</v>
      </c>
      <c r="R3433" s="15" t="s">
        <v>15</v>
      </c>
      <c r="S3433" s="18" t="n">
        <v>101.05</v>
      </c>
      <c r="T3433" s="15" t="n">
        <v>2391.8</v>
      </c>
      <c r="U3433" s="15" t="s">
        <v>26</v>
      </c>
      <c r="V3433" s="18" t="n">
        <f aca="false">IF(ISNUMBER(T3433),T3433,0)</f>
        <v>2391.8</v>
      </c>
      <c r="W3433" s="15" t="n">
        <f aca="false">IF(U3433="Yes",1,0)</f>
        <v>1</v>
      </c>
      <c r="X3433" s="15" t="str">
        <f aca="false">IF(F3433&lt;=12,"0-12 months",IF(F3433&lt;=24,"13-24 months",IF(F3433&lt;=48,"25-48 months","49-72 months")))</f>
        <v>13-24 months</v>
      </c>
      <c r="Y3433" s="15" t="str">
        <f aca="false">IF(C3433=1,"Yes","No")</f>
        <v>No</v>
      </c>
      <c r="Z3433" s="15" t="n">
        <f aca="false">COUNTIF(J3433:O3433,"Yes")</f>
        <v>3</v>
      </c>
      <c r="AA3433" s="18" t="n">
        <f aca="false">S3433*W3433</f>
        <v>101.05</v>
      </c>
      <c r="AB3433" s="15" t="n">
        <f aca="false">(P3433="Month-to-month")+(I3433="Fiber optic")+(R3433="Electronic check")+(F3433&lt;=12)+(M3433="No")+(J3433="No")</f>
        <v>5</v>
      </c>
      <c r="AC3433" s="15" t="str">
        <f aca="false">IF(AB3433&gt;=5,"High",IF(AB3433&gt;=3,"Medium","Low"))</f>
        <v>High</v>
      </c>
    </row>
    <row r="3434" customFormat="false" ht="15" hidden="false" customHeight="false" outlineLevel="0" collapsed="false">
      <c r="A3434" s="15" t="s">
        <v>3531</v>
      </c>
      <c r="B3434" s="15" t="s">
        <v>94</v>
      </c>
      <c r="C3434" s="15" t="n">
        <v>0</v>
      </c>
      <c r="D3434" s="15" t="s">
        <v>26</v>
      </c>
      <c r="E3434" s="15" t="s">
        <v>24</v>
      </c>
      <c r="F3434" s="15" t="n">
        <v>70</v>
      </c>
      <c r="G3434" s="15" t="s">
        <v>26</v>
      </c>
      <c r="H3434" s="15" t="s">
        <v>26</v>
      </c>
      <c r="I3434" s="15" t="s">
        <v>96</v>
      </c>
      <c r="J3434" s="15" t="s">
        <v>26</v>
      </c>
      <c r="K3434" s="15" t="s">
        <v>26</v>
      </c>
      <c r="L3434" s="15" t="s">
        <v>26</v>
      </c>
      <c r="M3434" s="15" t="s">
        <v>26</v>
      </c>
      <c r="N3434" s="15" t="s">
        <v>26</v>
      </c>
      <c r="O3434" s="15" t="s">
        <v>26</v>
      </c>
      <c r="P3434" s="15" t="s">
        <v>29</v>
      </c>
      <c r="Q3434" s="15" t="s">
        <v>26</v>
      </c>
      <c r="R3434" s="15" t="s">
        <v>21</v>
      </c>
      <c r="S3434" s="18" t="n">
        <v>94.8</v>
      </c>
      <c r="T3434" s="15" t="n">
        <v>6859.05</v>
      </c>
      <c r="U3434" s="15" t="s">
        <v>24</v>
      </c>
      <c r="V3434" s="18" t="n">
        <f aca="false">IF(ISNUMBER(T3434),T3434,0)</f>
        <v>6859.05</v>
      </c>
      <c r="W3434" s="15" t="n">
        <f aca="false">IF(U3434="Yes",1,0)</f>
        <v>0</v>
      </c>
      <c r="X3434" s="15" t="str">
        <f aca="false">IF(F3434&lt;=12,"0-12 months",IF(F3434&lt;=24,"13-24 months",IF(F3434&lt;=48,"25-48 months","49-72 months")))</f>
        <v>49-72 months</v>
      </c>
      <c r="Y3434" s="15" t="str">
        <f aca="false">IF(C3434=1,"Yes","No")</f>
        <v>No</v>
      </c>
      <c r="Z3434" s="15" t="n">
        <f aca="false">COUNTIF(J3434:O3434,"Yes")</f>
        <v>6</v>
      </c>
      <c r="AA3434" s="18" t="n">
        <f aca="false">S3434*W3434</f>
        <v>0</v>
      </c>
      <c r="AB3434" s="15" t="n">
        <f aca="false">(P3434="Month-to-month")+(I3434="Fiber optic")+(R3434="Electronic check")+(F3434&lt;=12)+(M3434="No")+(J3434="No")</f>
        <v>0</v>
      </c>
      <c r="AC3434" s="15" t="str">
        <f aca="false">IF(AB3434&gt;=5,"High",IF(AB3434&gt;=3,"Medium","Low"))</f>
        <v>Low</v>
      </c>
    </row>
    <row r="3435" customFormat="false" ht="15" hidden="false" customHeight="false" outlineLevel="0" collapsed="false">
      <c r="A3435" s="15" t="s">
        <v>3532</v>
      </c>
      <c r="B3435" s="15" t="s">
        <v>98</v>
      </c>
      <c r="C3435" s="15" t="n">
        <v>0</v>
      </c>
      <c r="D3435" s="15" t="s">
        <v>24</v>
      </c>
      <c r="E3435" s="15" t="s">
        <v>24</v>
      </c>
      <c r="F3435" s="15" t="n">
        <v>61</v>
      </c>
      <c r="G3435" s="15" t="s">
        <v>26</v>
      </c>
      <c r="H3435" s="15" t="s">
        <v>26</v>
      </c>
      <c r="I3435" s="15" t="s">
        <v>102</v>
      </c>
      <c r="J3435" s="15" t="s">
        <v>26</v>
      </c>
      <c r="K3435" s="15" t="s">
        <v>26</v>
      </c>
      <c r="L3435" s="15" t="s">
        <v>26</v>
      </c>
      <c r="M3435" s="15" t="s">
        <v>24</v>
      </c>
      <c r="N3435" s="15" t="s">
        <v>26</v>
      </c>
      <c r="O3435" s="15" t="s">
        <v>26</v>
      </c>
      <c r="P3435" s="15" t="s">
        <v>27</v>
      </c>
      <c r="Q3435" s="15" t="s">
        <v>26</v>
      </c>
      <c r="R3435" s="15" t="s">
        <v>15</v>
      </c>
      <c r="S3435" s="18" t="n">
        <v>107.75</v>
      </c>
      <c r="T3435" s="15" t="n">
        <v>6521.9</v>
      </c>
      <c r="U3435" s="15" t="s">
        <v>24</v>
      </c>
      <c r="V3435" s="18" t="n">
        <f aca="false">IF(ISNUMBER(T3435),T3435,0)</f>
        <v>6521.9</v>
      </c>
      <c r="W3435" s="15" t="n">
        <f aca="false">IF(U3435="Yes",1,0)</f>
        <v>0</v>
      </c>
      <c r="X3435" s="15" t="str">
        <f aca="false">IF(F3435&lt;=12,"0-12 months",IF(F3435&lt;=24,"13-24 months",IF(F3435&lt;=48,"25-48 months","49-72 months")))</f>
        <v>49-72 months</v>
      </c>
      <c r="Y3435" s="15" t="str">
        <f aca="false">IF(C3435=1,"Yes","No")</f>
        <v>No</v>
      </c>
      <c r="Z3435" s="15" t="n">
        <f aca="false">COUNTIF(J3435:O3435,"Yes")</f>
        <v>5</v>
      </c>
      <c r="AA3435" s="18" t="n">
        <f aca="false">S3435*W3435</f>
        <v>0</v>
      </c>
      <c r="AB3435" s="15" t="n">
        <f aca="false">(P3435="Month-to-month")+(I3435="Fiber optic")+(R3435="Electronic check")+(F3435&lt;=12)+(M3435="No")+(J3435="No")</f>
        <v>3</v>
      </c>
      <c r="AC3435" s="15" t="str">
        <f aca="false">IF(AB3435&gt;=5,"High",IF(AB3435&gt;=3,"Medium","Low"))</f>
        <v>Medium</v>
      </c>
    </row>
    <row r="3436" customFormat="false" ht="15" hidden="false" customHeight="false" outlineLevel="0" collapsed="false">
      <c r="A3436" s="15" t="s">
        <v>3533</v>
      </c>
      <c r="B3436" s="15" t="s">
        <v>94</v>
      </c>
      <c r="C3436" s="15" t="n">
        <v>0</v>
      </c>
      <c r="D3436" s="15" t="s">
        <v>24</v>
      </c>
      <c r="E3436" s="15" t="s">
        <v>24</v>
      </c>
      <c r="F3436" s="15" t="n">
        <v>11</v>
      </c>
      <c r="G3436" s="15" t="s">
        <v>26</v>
      </c>
      <c r="H3436" s="15" t="s">
        <v>24</v>
      </c>
      <c r="I3436" s="15" t="s">
        <v>96</v>
      </c>
      <c r="J3436" s="15" t="s">
        <v>26</v>
      </c>
      <c r="K3436" s="15" t="s">
        <v>24</v>
      </c>
      <c r="L3436" s="15" t="s">
        <v>24</v>
      </c>
      <c r="M3436" s="15" t="s">
        <v>26</v>
      </c>
      <c r="N3436" s="15" t="s">
        <v>24</v>
      </c>
      <c r="O3436" s="15" t="s">
        <v>24</v>
      </c>
      <c r="P3436" s="15" t="s">
        <v>27</v>
      </c>
      <c r="Q3436" s="15" t="s">
        <v>26</v>
      </c>
      <c r="R3436" s="15" t="s">
        <v>17</v>
      </c>
      <c r="S3436" s="18" t="n">
        <v>54.6</v>
      </c>
      <c r="T3436" s="15" t="n">
        <v>617.85</v>
      </c>
      <c r="U3436" s="15" t="s">
        <v>24</v>
      </c>
      <c r="V3436" s="18" t="n">
        <f aca="false">IF(ISNUMBER(T3436),T3436,0)</f>
        <v>617.85</v>
      </c>
      <c r="W3436" s="15" t="n">
        <f aca="false">IF(U3436="Yes",1,0)</f>
        <v>0</v>
      </c>
      <c r="X3436" s="15" t="str">
        <f aca="false">IF(F3436&lt;=12,"0-12 months",IF(F3436&lt;=24,"13-24 months",IF(F3436&lt;=48,"25-48 months","49-72 months")))</f>
        <v>0-12 months</v>
      </c>
      <c r="Y3436" s="15" t="str">
        <f aca="false">IF(C3436=1,"Yes","No")</f>
        <v>No</v>
      </c>
      <c r="Z3436" s="15" t="n">
        <f aca="false">COUNTIF(J3436:O3436,"Yes")</f>
        <v>2</v>
      </c>
      <c r="AA3436" s="18" t="n">
        <f aca="false">S3436*W3436</f>
        <v>0</v>
      </c>
      <c r="AB3436" s="15" t="n">
        <f aca="false">(P3436="Month-to-month")+(I3436="Fiber optic")+(R3436="Electronic check")+(F3436&lt;=12)+(M3436="No")+(J3436="No")</f>
        <v>1</v>
      </c>
      <c r="AC3436" s="15" t="str">
        <f aca="false">IF(AB3436&gt;=5,"High",IF(AB3436&gt;=3,"Medium","Low"))</f>
        <v>Low</v>
      </c>
    </row>
    <row r="3437" customFormat="false" ht="15" hidden="false" customHeight="false" outlineLevel="0" collapsed="false">
      <c r="A3437" s="15" t="s">
        <v>3534</v>
      </c>
      <c r="B3437" s="15" t="s">
        <v>98</v>
      </c>
      <c r="C3437" s="15" t="n">
        <v>0</v>
      </c>
      <c r="D3437" s="15" t="s">
        <v>24</v>
      </c>
      <c r="E3437" s="15" t="s">
        <v>24</v>
      </c>
      <c r="F3437" s="15" t="n">
        <v>2</v>
      </c>
      <c r="G3437" s="15" t="s">
        <v>26</v>
      </c>
      <c r="H3437" s="15" t="s">
        <v>24</v>
      </c>
      <c r="I3437" s="15" t="s">
        <v>102</v>
      </c>
      <c r="J3437" s="15" t="s">
        <v>24</v>
      </c>
      <c r="K3437" s="15" t="s">
        <v>24</v>
      </c>
      <c r="L3437" s="15" t="s">
        <v>24</v>
      </c>
      <c r="M3437" s="15" t="s">
        <v>24</v>
      </c>
      <c r="N3437" s="15" t="s">
        <v>24</v>
      </c>
      <c r="O3437" s="15" t="s">
        <v>24</v>
      </c>
      <c r="P3437" s="15" t="s">
        <v>25</v>
      </c>
      <c r="Q3437" s="15" t="s">
        <v>26</v>
      </c>
      <c r="R3437" s="15" t="s">
        <v>21</v>
      </c>
      <c r="S3437" s="18" t="n">
        <v>71.3</v>
      </c>
      <c r="T3437" s="15" t="n">
        <v>157.75</v>
      </c>
      <c r="U3437" s="15" t="s">
        <v>24</v>
      </c>
      <c r="V3437" s="18" t="n">
        <f aca="false">IF(ISNUMBER(T3437),T3437,0)</f>
        <v>157.75</v>
      </c>
      <c r="W3437" s="15" t="n">
        <f aca="false">IF(U3437="Yes",1,0)</f>
        <v>0</v>
      </c>
      <c r="X3437" s="15" t="str">
        <f aca="false">IF(F3437&lt;=12,"0-12 months",IF(F3437&lt;=24,"13-24 months",IF(F3437&lt;=48,"25-48 months","49-72 months")))</f>
        <v>0-12 months</v>
      </c>
      <c r="Y3437" s="15" t="str">
        <f aca="false">IF(C3437=1,"Yes","No")</f>
        <v>No</v>
      </c>
      <c r="Z3437" s="15" t="n">
        <f aca="false">COUNTIF(J3437:O3437,"Yes")</f>
        <v>0</v>
      </c>
      <c r="AA3437" s="18" t="n">
        <f aca="false">S3437*W3437</f>
        <v>0</v>
      </c>
      <c r="AB3437" s="15" t="n">
        <f aca="false">(P3437="Month-to-month")+(I3437="Fiber optic")+(R3437="Electronic check")+(F3437&lt;=12)+(M3437="No")+(J3437="No")</f>
        <v>5</v>
      </c>
      <c r="AC3437" s="15" t="str">
        <f aca="false">IF(AB3437&gt;=5,"High",IF(AB3437&gt;=3,"Medium","Low"))</f>
        <v>High</v>
      </c>
    </row>
    <row r="3438" customFormat="false" ht="15" hidden="false" customHeight="false" outlineLevel="0" collapsed="false">
      <c r="A3438" s="15" t="s">
        <v>3535</v>
      </c>
      <c r="B3438" s="15" t="s">
        <v>98</v>
      </c>
      <c r="C3438" s="15" t="n">
        <v>0</v>
      </c>
      <c r="D3438" s="15" t="s">
        <v>24</v>
      </c>
      <c r="E3438" s="15" t="s">
        <v>24</v>
      </c>
      <c r="F3438" s="15" t="n">
        <v>25</v>
      </c>
      <c r="G3438" s="15" t="s">
        <v>26</v>
      </c>
      <c r="H3438" s="15" t="s">
        <v>24</v>
      </c>
      <c r="I3438" s="15" t="s">
        <v>24</v>
      </c>
      <c r="J3438" s="15" t="s">
        <v>28</v>
      </c>
      <c r="K3438" s="15" t="s">
        <v>28</v>
      </c>
      <c r="L3438" s="15" t="s">
        <v>28</v>
      </c>
      <c r="M3438" s="15" t="s">
        <v>28</v>
      </c>
      <c r="N3438" s="15" t="s">
        <v>28</v>
      </c>
      <c r="O3438" s="15" t="s">
        <v>28</v>
      </c>
      <c r="P3438" s="15" t="s">
        <v>27</v>
      </c>
      <c r="Q3438" s="15" t="s">
        <v>26</v>
      </c>
      <c r="R3438" s="15" t="s">
        <v>19</v>
      </c>
      <c r="S3438" s="18" t="n">
        <v>19.5</v>
      </c>
      <c r="T3438" s="15" t="n">
        <v>516.3</v>
      </c>
      <c r="U3438" s="15" t="s">
        <v>24</v>
      </c>
      <c r="V3438" s="18" t="n">
        <f aca="false">IF(ISNUMBER(T3438),T3438,0)</f>
        <v>516.3</v>
      </c>
      <c r="W3438" s="15" t="n">
        <f aca="false">IF(U3438="Yes",1,0)</f>
        <v>0</v>
      </c>
      <c r="X3438" s="15" t="str">
        <f aca="false">IF(F3438&lt;=12,"0-12 months",IF(F3438&lt;=24,"13-24 months",IF(F3438&lt;=48,"25-48 months","49-72 months")))</f>
        <v>25-48 months</v>
      </c>
      <c r="Y3438" s="15" t="str">
        <f aca="false">IF(C3438=1,"Yes","No")</f>
        <v>No</v>
      </c>
      <c r="Z3438" s="15" t="n">
        <f aca="false">COUNTIF(J3438:O3438,"Yes")</f>
        <v>0</v>
      </c>
      <c r="AA3438" s="18" t="n">
        <f aca="false">S3438*W3438</f>
        <v>0</v>
      </c>
      <c r="AB3438" s="15" t="n">
        <f aca="false">(P3438="Month-to-month")+(I3438="Fiber optic")+(R3438="Electronic check")+(F3438&lt;=12)+(M3438="No")+(J3438="No")</f>
        <v>0</v>
      </c>
      <c r="AC3438" s="15" t="str">
        <f aca="false">IF(AB3438&gt;=5,"High",IF(AB3438&gt;=3,"Medium","Low"))</f>
        <v>Low</v>
      </c>
    </row>
    <row r="3439" customFormat="false" ht="15" hidden="false" customHeight="false" outlineLevel="0" collapsed="false">
      <c r="A3439" s="15" t="s">
        <v>3536</v>
      </c>
      <c r="B3439" s="15" t="s">
        <v>94</v>
      </c>
      <c r="C3439" s="15" t="n">
        <v>0</v>
      </c>
      <c r="D3439" s="15" t="s">
        <v>24</v>
      </c>
      <c r="E3439" s="15" t="s">
        <v>24</v>
      </c>
      <c r="F3439" s="15" t="n">
        <v>41</v>
      </c>
      <c r="G3439" s="15" t="s">
        <v>26</v>
      </c>
      <c r="H3439" s="15" t="s">
        <v>26</v>
      </c>
      <c r="I3439" s="15" t="s">
        <v>96</v>
      </c>
      <c r="J3439" s="15" t="s">
        <v>24</v>
      </c>
      <c r="K3439" s="15" t="s">
        <v>26</v>
      </c>
      <c r="L3439" s="15" t="s">
        <v>24</v>
      </c>
      <c r="M3439" s="15" t="s">
        <v>24</v>
      </c>
      <c r="N3439" s="15" t="s">
        <v>24</v>
      </c>
      <c r="O3439" s="15" t="s">
        <v>24</v>
      </c>
      <c r="P3439" s="15" t="s">
        <v>27</v>
      </c>
      <c r="Q3439" s="15" t="s">
        <v>26</v>
      </c>
      <c r="R3439" s="15" t="s">
        <v>21</v>
      </c>
      <c r="S3439" s="18" t="n">
        <v>56.3</v>
      </c>
      <c r="T3439" s="15" t="n">
        <v>2364</v>
      </c>
      <c r="U3439" s="15" t="s">
        <v>24</v>
      </c>
      <c r="V3439" s="18" t="n">
        <f aca="false">IF(ISNUMBER(T3439),T3439,0)</f>
        <v>2364</v>
      </c>
      <c r="W3439" s="15" t="n">
        <f aca="false">IF(U3439="Yes",1,0)</f>
        <v>0</v>
      </c>
      <c r="X3439" s="15" t="str">
        <f aca="false">IF(F3439&lt;=12,"0-12 months",IF(F3439&lt;=24,"13-24 months",IF(F3439&lt;=48,"25-48 months","49-72 months")))</f>
        <v>25-48 months</v>
      </c>
      <c r="Y3439" s="15" t="str">
        <f aca="false">IF(C3439=1,"Yes","No")</f>
        <v>No</v>
      </c>
      <c r="Z3439" s="15" t="n">
        <f aca="false">COUNTIF(J3439:O3439,"Yes")</f>
        <v>1</v>
      </c>
      <c r="AA3439" s="18" t="n">
        <f aca="false">S3439*W3439</f>
        <v>0</v>
      </c>
      <c r="AB3439" s="15" t="n">
        <f aca="false">(P3439="Month-to-month")+(I3439="Fiber optic")+(R3439="Electronic check")+(F3439&lt;=12)+(M3439="No")+(J3439="No")</f>
        <v>2</v>
      </c>
      <c r="AC3439" s="15" t="str">
        <f aca="false">IF(AB3439&gt;=5,"High",IF(AB3439&gt;=3,"Medium","Low"))</f>
        <v>Low</v>
      </c>
    </row>
    <row r="3440" customFormat="false" ht="15" hidden="false" customHeight="false" outlineLevel="0" collapsed="false">
      <c r="A3440" s="15" t="s">
        <v>3537</v>
      </c>
      <c r="B3440" s="15" t="s">
        <v>98</v>
      </c>
      <c r="C3440" s="15" t="n">
        <v>0</v>
      </c>
      <c r="D3440" s="15" t="s">
        <v>26</v>
      </c>
      <c r="E3440" s="15" t="s">
        <v>24</v>
      </c>
      <c r="F3440" s="15" t="n">
        <v>18</v>
      </c>
      <c r="G3440" s="15" t="s">
        <v>26</v>
      </c>
      <c r="H3440" s="15" t="s">
        <v>26</v>
      </c>
      <c r="I3440" s="15" t="s">
        <v>102</v>
      </c>
      <c r="J3440" s="15" t="s">
        <v>24</v>
      </c>
      <c r="K3440" s="15" t="s">
        <v>24</v>
      </c>
      <c r="L3440" s="15" t="s">
        <v>24</v>
      </c>
      <c r="M3440" s="15" t="s">
        <v>24</v>
      </c>
      <c r="N3440" s="15" t="s">
        <v>26</v>
      </c>
      <c r="O3440" s="15" t="s">
        <v>26</v>
      </c>
      <c r="P3440" s="15" t="s">
        <v>25</v>
      </c>
      <c r="Q3440" s="15" t="s">
        <v>26</v>
      </c>
      <c r="R3440" s="15" t="s">
        <v>15</v>
      </c>
      <c r="S3440" s="18" t="n">
        <v>94.7</v>
      </c>
      <c r="T3440" s="15" t="n">
        <v>1687.95</v>
      </c>
      <c r="U3440" s="15" t="s">
        <v>26</v>
      </c>
      <c r="V3440" s="18" t="n">
        <f aca="false">IF(ISNUMBER(T3440),T3440,0)</f>
        <v>1687.95</v>
      </c>
      <c r="W3440" s="15" t="n">
        <f aca="false">IF(U3440="Yes",1,0)</f>
        <v>1</v>
      </c>
      <c r="X3440" s="15" t="str">
        <f aca="false">IF(F3440&lt;=12,"0-12 months",IF(F3440&lt;=24,"13-24 months",IF(F3440&lt;=48,"25-48 months","49-72 months")))</f>
        <v>13-24 months</v>
      </c>
      <c r="Y3440" s="15" t="str">
        <f aca="false">IF(C3440=1,"Yes","No")</f>
        <v>No</v>
      </c>
      <c r="Z3440" s="15" t="n">
        <f aca="false">COUNTIF(J3440:O3440,"Yes")</f>
        <v>2</v>
      </c>
      <c r="AA3440" s="18" t="n">
        <f aca="false">S3440*W3440</f>
        <v>94.7</v>
      </c>
      <c r="AB3440" s="15" t="n">
        <f aca="false">(P3440="Month-to-month")+(I3440="Fiber optic")+(R3440="Electronic check")+(F3440&lt;=12)+(M3440="No")+(J3440="No")</f>
        <v>5</v>
      </c>
      <c r="AC3440" s="15" t="str">
        <f aca="false">IF(AB3440&gt;=5,"High",IF(AB3440&gt;=3,"Medium","Low"))</f>
        <v>High</v>
      </c>
    </row>
    <row r="3441" customFormat="false" ht="15" hidden="false" customHeight="false" outlineLevel="0" collapsed="false">
      <c r="A3441" s="15" t="s">
        <v>3538</v>
      </c>
      <c r="B3441" s="15" t="s">
        <v>98</v>
      </c>
      <c r="C3441" s="15" t="n">
        <v>1</v>
      </c>
      <c r="D3441" s="15" t="s">
        <v>26</v>
      </c>
      <c r="E3441" s="15" t="s">
        <v>24</v>
      </c>
      <c r="F3441" s="15" t="n">
        <v>72</v>
      </c>
      <c r="G3441" s="15" t="s">
        <v>26</v>
      </c>
      <c r="H3441" s="15" t="s">
        <v>26</v>
      </c>
      <c r="I3441" s="15" t="s">
        <v>102</v>
      </c>
      <c r="J3441" s="15" t="s">
        <v>24</v>
      </c>
      <c r="K3441" s="15" t="s">
        <v>26</v>
      </c>
      <c r="L3441" s="15" t="s">
        <v>26</v>
      </c>
      <c r="M3441" s="15" t="s">
        <v>24</v>
      </c>
      <c r="N3441" s="15" t="s">
        <v>26</v>
      </c>
      <c r="O3441" s="15" t="s">
        <v>26</v>
      </c>
      <c r="P3441" s="15" t="s">
        <v>29</v>
      </c>
      <c r="Q3441" s="15" t="s">
        <v>26</v>
      </c>
      <c r="R3441" s="15" t="s">
        <v>19</v>
      </c>
      <c r="S3441" s="18" t="n">
        <v>104.15</v>
      </c>
      <c r="T3441" s="15" t="n">
        <v>7689.95</v>
      </c>
      <c r="U3441" s="15" t="s">
        <v>26</v>
      </c>
      <c r="V3441" s="18" t="n">
        <f aca="false">IF(ISNUMBER(T3441),T3441,0)</f>
        <v>7689.95</v>
      </c>
      <c r="W3441" s="15" t="n">
        <f aca="false">IF(U3441="Yes",1,0)</f>
        <v>1</v>
      </c>
      <c r="X3441" s="15" t="str">
        <f aca="false">IF(F3441&lt;=12,"0-12 months",IF(F3441&lt;=24,"13-24 months",IF(F3441&lt;=48,"25-48 months","49-72 months")))</f>
        <v>49-72 months</v>
      </c>
      <c r="Y3441" s="15" t="str">
        <f aca="false">IF(C3441=1,"Yes","No")</f>
        <v>Yes</v>
      </c>
      <c r="Z3441" s="15" t="n">
        <f aca="false">COUNTIF(J3441:O3441,"Yes")</f>
        <v>4</v>
      </c>
      <c r="AA3441" s="18" t="n">
        <f aca="false">S3441*W3441</f>
        <v>104.15</v>
      </c>
      <c r="AB3441" s="15" t="n">
        <f aca="false">(P3441="Month-to-month")+(I3441="Fiber optic")+(R3441="Electronic check")+(F3441&lt;=12)+(M3441="No")+(J3441="No")</f>
        <v>3</v>
      </c>
      <c r="AC3441" s="15" t="str">
        <f aca="false">IF(AB3441&gt;=5,"High",IF(AB3441&gt;=3,"Medium","Low"))</f>
        <v>Medium</v>
      </c>
    </row>
    <row r="3442" customFormat="false" ht="15" hidden="false" customHeight="false" outlineLevel="0" collapsed="false">
      <c r="A3442" s="15" t="s">
        <v>3539</v>
      </c>
      <c r="B3442" s="15" t="s">
        <v>94</v>
      </c>
      <c r="C3442" s="15" t="n">
        <v>0</v>
      </c>
      <c r="D3442" s="15" t="s">
        <v>26</v>
      </c>
      <c r="E3442" s="15" t="s">
        <v>26</v>
      </c>
      <c r="F3442" s="15" t="n">
        <v>71</v>
      </c>
      <c r="G3442" s="15" t="s">
        <v>26</v>
      </c>
      <c r="H3442" s="15" t="s">
        <v>26</v>
      </c>
      <c r="I3442" s="15" t="s">
        <v>96</v>
      </c>
      <c r="J3442" s="15" t="s">
        <v>26</v>
      </c>
      <c r="K3442" s="15" t="s">
        <v>26</v>
      </c>
      <c r="L3442" s="15" t="s">
        <v>26</v>
      </c>
      <c r="M3442" s="15" t="s">
        <v>26</v>
      </c>
      <c r="N3442" s="15" t="s">
        <v>26</v>
      </c>
      <c r="O3442" s="15" t="s">
        <v>26</v>
      </c>
      <c r="P3442" s="15" t="s">
        <v>29</v>
      </c>
      <c r="Q3442" s="15" t="s">
        <v>26</v>
      </c>
      <c r="R3442" s="15" t="s">
        <v>21</v>
      </c>
      <c r="S3442" s="18" t="n">
        <v>90.55</v>
      </c>
      <c r="T3442" s="15" t="n">
        <v>6239.05</v>
      </c>
      <c r="U3442" s="15" t="s">
        <v>24</v>
      </c>
      <c r="V3442" s="18" t="n">
        <f aca="false">IF(ISNUMBER(T3442),T3442,0)</f>
        <v>6239.05</v>
      </c>
      <c r="W3442" s="15" t="n">
        <f aca="false">IF(U3442="Yes",1,0)</f>
        <v>0</v>
      </c>
      <c r="X3442" s="15" t="str">
        <f aca="false">IF(F3442&lt;=12,"0-12 months",IF(F3442&lt;=24,"13-24 months",IF(F3442&lt;=48,"25-48 months","49-72 months")))</f>
        <v>49-72 months</v>
      </c>
      <c r="Y3442" s="15" t="str">
        <f aca="false">IF(C3442=1,"Yes","No")</f>
        <v>No</v>
      </c>
      <c r="Z3442" s="15" t="n">
        <f aca="false">COUNTIF(J3442:O3442,"Yes")</f>
        <v>6</v>
      </c>
      <c r="AA3442" s="18" t="n">
        <f aca="false">S3442*W3442</f>
        <v>0</v>
      </c>
      <c r="AB3442" s="15" t="n">
        <f aca="false">(P3442="Month-to-month")+(I3442="Fiber optic")+(R3442="Electronic check")+(F3442&lt;=12)+(M3442="No")+(J3442="No")</f>
        <v>0</v>
      </c>
      <c r="AC3442" s="15" t="str">
        <f aca="false">IF(AB3442&gt;=5,"High",IF(AB3442&gt;=3,"Medium","Low"))</f>
        <v>Low</v>
      </c>
    </row>
    <row r="3443" customFormat="false" ht="15" hidden="false" customHeight="false" outlineLevel="0" collapsed="false">
      <c r="A3443" s="15" t="s">
        <v>3540</v>
      </c>
      <c r="B3443" s="15" t="s">
        <v>94</v>
      </c>
      <c r="C3443" s="15" t="n">
        <v>0</v>
      </c>
      <c r="D3443" s="15" t="s">
        <v>26</v>
      </c>
      <c r="E3443" s="15" t="s">
        <v>26</v>
      </c>
      <c r="F3443" s="15" t="n">
        <v>34</v>
      </c>
      <c r="G3443" s="15" t="s">
        <v>26</v>
      </c>
      <c r="H3443" s="15" t="s">
        <v>24</v>
      </c>
      <c r="I3443" s="15" t="s">
        <v>96</v>
      </c>
      <c r="J3443" s="15" t="s">
        <v>26</v>
      </c>
      <c r="K3443" s="15" t="s">
        <v>26</v>
      </c>
      <c r="L3443" s="15" t="s">
        <v>26</v>
      </c>
      <c r="M3443" s="15" t="s">
        <v>24</v>
      </c>
      <c r="N3443" s="15" t="s">
        <v>24</v>
      </c>
      <c r="O3443" s="15" t="s">
        <v>24</v>
      </c>
      <c r="P3443" s="15" t="s">
        <v>27</v>
      </c>
      <c r="Q3443" s="15" t="s">
        <v>26</v>
      </c>
      <c r="R3443" s="15" t="s">
        <v>17</v>
      </c>
      <c r="S3443" s="18" t="n">
        <v>60.8</v>
      </c>
      <c r="T3443" s="15" t="n">
        <v>2042.05</v>
      </c>
      <c r="U3443" s="15" t="s">
        <v>24</v>
      </c>
      <c r="V3443" s="18" t="n">
        <f aca="false">IF(ISNUMBER(T3443),T3443,0)</f>
        <v>2042.05</v>
      </c>
      <c r="W3443" s="15" t="n">
        <f aca="false">IF(U3443="Yes",1,0)</f>
        <v>0</v>
      </c>
      <c r="X3443" s="15" t="str">
        <f aca="false">IF(F3443&lt;=12,"0-12 months",IF(F3443&lt;=24,"13-24 months",IF(F3443&lt;=48,"25-48 months","49-72 months")))</f>
        <v>25-48 months</v>
      </c>
      <c r="Y3443" s="15" t="str">
        <f aca="false">IF(C3443=1,"Yes","No")</f>
        <v>No</v>
      </c>
      <c r="Z3443" s="15" t="n">
        <f aca="false">COUNTIF(J3443:O3443,"Yes")</f>
        <v>3</v>
      </c>
      <c r="AA3443" s="18" t="n">
        <f aca="false">S3443*W3443</f>
        <v>0</v>
      </c>
      <c r="AB3443" s="15" t="n">
        <f aca="false">(P3443="Month-to-month")+(I3443="Fiber optic")+(R3443="Electronic check")+(F3443&lt;=12)+(M3443="No")+(J3443="No")</f>
        <v>1</v>
      </c>
      <c r="AC3443" s="15" t="str">
        <f aca="false">IF(AB3443&gt;=5,"High",IF(AB3443&gt;=3,"Medium","Low"))</f>
        <v>Low</v>
      </c>
    </row>
    <row r="3444" customFormat="false" ht="15" hidden="false" customHeight="false" outlineLevel="0" collapsed="false">
      <c r="A3444" s="15" t="s">
        <v>3541</v>
      </c>
      <c r="B3444" s="15" t="s">
        <v>98</v>
      </c>
      <c r="C3444" s="15" t="n">
        <v>0</v>
      </c>
      <c r="D3444" s="15" t="s">
        <v>24</v>
      </c>
      <c r="E3444" s="15" t="s">
        <v>24</v>
      </c>
      <c r="F3444" s="15" t="n">
        <v>29</v>
      </c>
      <c r="G3444" s="15" t="s">
        <v>26</v>
      </c>
      <c r="H3444" s="15" t="s">
        <v>24</v>
      </c>
      <c r="I3444" s="15" t="s">
        <v>102</v>
      </c>
      <c r="J3444" s="15" t="s">
        <v>24</v>
      </c>
      <c r="K3444" s="15" t="s">
        <v>24</v>
      </c>
      <c r="L3444" s="15" t="s">
        <v>26</v>
      </c>
      <c r="M3444" s="15" t="s">
        <v>26</v>
      </c>
      <c r="N3444" s="15" t="s">
        <v>26</v>
      </c>
      <c r="O3444" s="15" t="s">
        <v>26</v>
      </c>
      <c r="P3444" s="15" t="s">
        <v>25</v>
      </c>
      <c r="Q3444" s="15" t="s">
        <v>26</v>
      </c>
      <c r="R3444" s="15" t="s">
        <v>21</v>
      </c>
      <c r="S3444" s="18" t="n">
        <v>98.8</v>
      </c>
      <c r="T3444" s="15" t="n">
        <v>2807.1</v>
      </c>
      <c r="U3444" s="15" t="s">
        <v>24</v>
      </c>
      <c r="V3444" s="18" t="n">
        <f aca="false">IF(ISNUMBER(T3444),T3444,0)</f>
        <v>2807.1</v>
      </c>
      <c r="W3444" s="15" t="n">
        <f aca="false">IF(U3444="Yes",1,0)</f>
        <v>0</v>
      </c>
      <c r="X3444" s="15" t="str">
        <f aca="false">IF(F3444&lt;=12,"0-12 months",IF(F3444&lt;=24,"13-24 months",IF(F3444&lt;=48,"25-48 months","49-72 months")))</f>
        <v>25-48 months</v>
      </c>
      <c r="Y3444" s="15" t="str">
        <f aca="false">IF(C3444=1,"Yes","No")</f>
        <v>No</v>
      </c>
      <c r="Z3444" s="15" t="n">
        <f aca="false">COUNTIF(J3444:O3444,"Yes")</f>
        <v>4</v>
      </c>
      <c r="AA3444" s="18" t="n">
        <f aca="false">S3444*W3444</f>
        <v>0</v>
      </c>
      <c r="AB3444" s="15" t="n">
        <f aca="false">(P3444="Month-to-month")+(I3444="Fiber optic")+(R3444="Electronic check")+(F3444&lt;=12)+(M3444="No")+(J3444="No")</f>
        <v>3</v>
      </c>
      <c r="AC3444" s="15" t="str">
        <f aca="false">IF(AB3444&gt;=5,"High",IF(AB3444&gt;=3,"Medium","Low"))</f>
        <v>Medium</v>
      </c>
    </row>
    <row r="3445" customFormat="false" ht="15" hidden="false" customHeight="false" outlineLevel="0" collapsed="false">
      <c r="A3445" s="15" t="s">
        <v>3542</v>
      </c>
      <c r="B3445" s="15" t="s">
        <v>98</v>
      </c>
      <c r="C3445" s="15" t="n">
        <v>1</v>
      </c>
      <c r="D3445" s="15" t="s">
        <v>26</v>
      </c>
      <c r="E3445" s="15" t="s">
        <v>24</v>
      </c>
      <c r="F3445" s="15" t="n">
        <v>40</v>
      </c>
      <c r="G3445" s="15" t="s">
        <v>26</v>
      </c>
      <c r="H3445" s="15" t="s">
        <v>24</v>
      </c>
      <c r="I3445" s="15" t="s">
        <v>102</v>
      </c>
      <c r="J3445" s="15" t="s">
        <v>26</v>
      </c>
      <c r="K3445" s="15" t="s">
        <v>26</v>
      </c>
      <c r="L3445" s="15" t="s">
        <v>26</v>
      </c>
      <c r="M3445" s="15" t="s">
        <v>26</v>
      </c>
      <c r="N3445" s="15" t="s">
        <v>26</v>
      </c>
      <c r="O3445" s="15" t="s">
        <v>24</v>
      </c>
      <c r="P3445" s="15" t="s">
        <v>27</v>
      </c>
      <c r="Q3445" s="15" t="s">
        <v>26</v>
      </c>
      <c r="R3445" s="15" t="s">
        <v>21</v>
      </c>
      <c r="S3445" s="18" t="n">
        <v>98.15</v>
      </c>
      <c r="T3445" s="15" t="n">
        <v>4116.8</v>
      </c>
      <c r="U3445" s="15" t="s">
        <v>24</v>
      </c>
      <c r="V3445" s="18" t="n">
        <f aca="false">IF(ISNUMBER(T3445),T3445,0)</f>
        <v>4116.8</v>
      </c>
      <c r="W3445" s="15" t="n">
        <f aca="false">IF(U3445="Yes",1,0)</f>
        <v>0</v>
      </c>
      <c r="X3445" s="15" t="str">
        <f aca="false">IF(F3445&lt;=12,"0-12 months",IF(F3445&lt;=24,"13-24 months",IF(F3445&lt;=48,"25-48 months","49-72 months")))</f>
        <v>25-48 months</v>
      </c>
      <c r="Y3445" s="15" t="str">
        <f aca="false">IF(C3445=1,"Yes","No")</f>
        <v>Yes</v>
      </c>
      <c r="Z3445" s="15" t="n">
        <f aca="false">COUNTIF(J3445:O3445,"Yes")</f>
        <v>5</v>
      </c>
      <c r="AA3445" s="18" t="n">
        <f aca="false">S3445*W3445</f>
        <v>0</v>
      </c>
      <c r="AB3445" s="15" t="n">
        <f aca="false">(P3445="Month-to-month")+(I3445="Fiber optic")+(R3445="Electronic check")+(F3445&lt;=12)+(M3445="No")+(J3445="No")</f>
        <v>1</v>
      </c>
      <c r="AC3445" s="15" t="str">
        <f aca="false">IF(AB3445&gt;=5,"High",IF(AB3445&gt;=3,"Medium","Low"))</f>
        <v>Low</v>
      </c>
    </row>
    <row r="3446" customFormat="false" ht="15" hidden="false" customHeight="false" outlineLevel="0" collapsed="false">
      <c r="A3446" s="15" t="s">
        <v>3543</v>
      </c>
      <c r="B3446" s="15" t="s">
        <v>98</v>
      </c>
      <c r="C3446" s="15" t="n">
        <v>0</v>
      </c>
      <c r="D3446" s="15" t="s">
        <v>26</v>
      </c>
      <c r="E3446" s="15" t="s">
        <v>24</v>
      </c>
      <c r="F3446" s="15" t="n">
        <v>36</v>
      </c>
      <c r="G3446" s="15" t="s">
        <v>24</v>
      </c>
      <c r="H3446" s="15" t="s">
        <v>95</v>
      </c>
      <c r="I3446" s="15" t="s">
        <v>96</v>
      </c>
      <c r="J3446" s="15" t="s">
        <v>26</v>
      </c>
      <c r="K3446" s="15" t="s">
        <v>24</v>
      </c>
      <c r="L3446" s="15" t="s">
        <v>26</v>
      </c>
      <c r="M3446" s="15" t="s">
        <v>24</v>
      </c>
      <c r="N3446" s="15" t="s">
        <v>24</v>
      </c>
      <c r="O3446" s="15" t="s">
        <v>24</v>
      </c>
      <c r="P3446" s="15" t="s">
        <v>27</v>
      </c>
      <c r="Q3446" s="15" t="s">
        <v>24</v>
      </c>
      <c r="R3446" s="15" t="s">
        <v>17</v>
      </c>
      <c r="S3446" s="18" t="n">
        <v>35.35</v>
      </c>
      <c r="T3446" s="15" t="n">
        <v>1317.95</v>
      </c>
      <c r="U3446" s="15" t="s">
        <v>24</v>
      </c>
      <c r="V3446" s="18" t="n">
        <f aca="false">IF(ISNUMBER(T3446),T3446,0)</f>
        <v>1317.95</v>
      </c>
      <c r="W3446" s="15" t="n">
        <f aca="false">IF(U3446="Yes",1,0)</f>
        <v>0</v>
      </c>
      <c r="X3446" s="15" t="str">
        <f aca="false">IF(F3446&lt;=12,"0-12 months",IF(F3446&lt;=24,"13-24 months",IF(F3446&lt;=48,"25-48 months","49-72 months")))</f>
        <v>25-48 months</v>
      </c>
      <c r="Y3446" s="15" t="str">
        <f aca="false">IF(C3446=1,"Yes","No")</f>
        <v>No</v>
      </c>
      <c r="Z3446" s="15" t="n">
        <f aca="false">COUNTIF(J3446:O3446,"Yes")</f>
        <v>2</v>
      </c>
      <c r="AA3446" s="18" t="n">
        <f aca="false">S3446*W3446</f>
        <v>0</v>
      </c>
      <c r="AB3446" s="15" t="n">
        <f aca="false">(P3446="Month-to-month")+(I3446="Fiber optic")+(R3446="Electronic check")+(F3446&lt;=12)+(M3446="No")+(J3446="No")</f>
        <v>1</v>
      </c>
      <c r="AC3446" s="15" t="str">
        <f aca="false">IF(AB3446&gt;=5,"High",IF(AB3446&gt;=3,"Medium","Low"))</f>
        <v>Low</v>
      </c>
    </row>
    <row r="3447" customFormat="false" ht="15" hidden="false" customHeight="false" outlineLevel="0" collapsed="false">
      <c r="A3447" s="15" t="s">
        <v>3544</v>
      </c>
      <c r="B3447" s="15" t="s">
        <v>94</v>
      </c>
      <c r="C3447" s="15" t="n">
        <v>0</v>
      </c>
      <c r="D3447" s="15" t="s">
        <v>26</v>
      </c>
      <c r="E3447" s="15" t="s">
        <v>24</v>
      </c>
      <c r="F3447" s="15" t="n">
        <v>46</v>
      </c>
      <c r="G3447" s="15" t="s">
        <v>26</v>
      </c>
      <c r="H3447" s="15" t="s">
        <v>26</v>
      </c>
      <c r="I3447" s="15" t="s">
        <v>102</v>
      </c>
      <c r="J3447" s="15" t="s">
        <v>24</v>
      </c>
      <c r="K3447" s="15" t="s">
        <v>26</v>
      </c>
      <c r="L3447" s="15" t="s">
        <v>24</v>
      </c>
      <c r="M3447" s="15" t="s">
        <v>26</v>
      </c>
      <c r="N3447" s="15" t="s">
        <v>26</v>
      </c>
      <c r="O3447" s="15" t="s">
        <v>26</v>
      </c>
      <c r="P3447" s="15" t="s">
        <v>27</v>
      </c>
      <c r="Q3447" s="15" t="s">
        <v>26</v>
      </c>
      <c r="R3447" s="15" t="s">
        <v>15</v>
      </c>
      <c r="S3447" s="18" t="n">
        <v>103.15</v>
      </c>
      <c r="T3447" s="15" t="n">
        <v>4594.65</v>
      </c>
      <c r="U3447" s="15" t="s">
        <v>24</v>
      </c>
      <c r="V3447" s="18" t="n">
        <f aca="false">IF(ISNUMBER(T3447),T3447,0)</f>
        <v>4594.65</v>
      </c>
      <c r="W3447" s="15" t="n">
        <f aca="false">IF(U3447="Yes",1,0)</f>
        <v>0</v>
      </c>
      <c r="X3447" s="15" t="str">
        <f aca="false">IF(F3447&lt;=12,"0-12 months",IF(F3447&lt;=24,"13-24 months",IF(F3447&lt;=48,"25-48 months","49-72 months")))</f>
        <v>25-48 months</v>
      </c>
      <c r="Y3447" s="15" t="str">
        <f aca="false">IF(C3447=1,"Yes","No")</f>
        <v>No</v>
      </c>
      <c r="Z3447" s="15" t="n">
        <f aca="false">COUNTIF(J3447:O3447,"Yes")</f>
        <v>4</v>
      </c>
      <c r="AA3447" s="18" t="n">
        <f aca="false">S3447*W3447</f>
        <v>0</v>
      </c>
      <c r="AB3447" s="15" t="n">
        <f aca="false">(P3447="Month-to-month")+(I3447="Fiber optic")+(R3447="Electronic check")+(F3447&lt;=12)+(M3447="No")+(J3447="No")</f>
        <v>3</v>
      </c>
      <c r="AC3447" s="15" t="str">
        <f aca="false">IF(AB3447&gt;=5,"High",IF(AB3447&gt;=3,"Medium","Low"))</f>
        <v>Medium</v>
      </c>
    </row>
    <row r="3448" customFormat="false" ht="15" hidden="false" customHeight="false" outlineLevel="0" collapsed="false">
      <c r="A3448" s="15" t="s">
        <v>3545</v>
      </c>
      <c r="B3448" s="15" t="s">
        <v>94</v>
      </c>
      <c r="C3448" s="15" t="n">
        <v>0</v>
      </c>
      <c r="D3448" s="15" t="s">
        <v>24</v>
      </c>
      <c r="E3448" s="15" t="s">
        <v>24</v>
      </c>
      <c r="F3448" s="15" t="n">
        <v>58</v>
      </c>
      <c r="G3448" s="15" t="s">
        <v>26</v>
      </c>
      <c r="H3448" s="15" t="s">
        <v>26</v>
      </c>
      <c r="I3448" s="15" t="s">
        <v>102</v>
      </c>
      <c r="J3448" s="15" t="s">
        <v>26</v>
      </c>
      <c r="K3448" s="15" t="s">
        <v>26</v>
      </c>
      <c r="L3448" s="15" t="s">
        <v>26</v>
      </c>
      <c r="M3448" s="15" t="s">
        <v>24</v>
      </c>
      <c r="N3448" s="15" t="s">
        <v>26</v>
      </c>
      <c r="O3448" s="15" t="s">
        <v>26</v>
      </c>
      <c r="P3448" s="15" t="s">
        <v>27</v>
      </c>
      <c r="Q3448" s="15" t="s">
        <v>26</v>
      </c>
      <c r="R3448" s="15" t="s">
        <v>15</v>
      </c>
      <c r="S3448" s="18" t="n">
        <v>107.75</v>
      </c>
      <c r="T3448" s="15" t="n">
        <v>6332.75</v>
      </c>
      <c r="U3448" s="15" t="s">
        <v>24</v>
      </c>
      <c r="V3448" s="18" t="n">
        <f aca="false">IF(ISNUMBER(T3448),T3448,0)</f>
        <v>6332.75</v>
      </c>
      <c r="W3448" s="15" t="n">
        <f aca="false">IF(U3448="Yes",1,0)</f>
        <v>0</v>
      </c>
      <c r="X3448" s="15" t="str">
        <f aca="false">IF(F3448&lt;=12,"0-12 months",IF(F3448&lt;=24,"13-24 months",IF(F3448&lt;=48,"25-48 months","49-72 months")))</f>
        <v>49-72 months</v>
      </c>
      <c r="Y3448" s="15" t="str">
        <f aca="false">IF(C3448=1,"Yes","No")</f>
        <v>No</v>
      </c>
      <c r="Z3448" s="15" t="n">
        <f aca="false">COUNTIF(J3448:O3448,"Yes")</f>
        <v>5</v>
      </c>
      <c r="AA3448" s="18" t="n">
        <f aca="false">S3448*W3448</f>
        <v>0</v>
      </c>
      <c r="AB3448" s="15" t="n">
        <f aca="false">(P3448="Month-to-month")+(I3448="Fiber optic")+(R3448="Electronic check")+(F3448&lt;=12)+(M3448="No")+(J3448="No")</f>
        <v>3</v>
      </c>
      <c r="AC3448" s="15" t="str">
        <f aca="false">IF(AB3448&gt;=5,"High",IF(AB3448&gt;=3,"Medium","Low"))</f>
        <v>Medium</v>
      </c>
    </row>
    <row r="3449" customFormat="false" ht="15" hidden="false" customHeight="false" outlineLevel="0" collapsed="false">
      <c r="A3449" s="15" t="s">
        <v>3546</v>
      </c>
      <c r="B3449" s="15" t="s">
        <v>98</v>
      </c>
      <c r="C3449" s="15" t="n">
        <v>0</v>
      </c>
      <c r="D3449" s="15" t="s">
        <v>24</v>
      </c>
      <c r="E3449" s="15" t="s">
        <v>24</v>
      </c>
      <c r="F3449" s="15" t="n">
        <v>39</v>
      </c>
      <c r="G3449" s="15" t="s">
        <v>26</v>
      </c>
      <c r="H3449" s="15" t="s">
        <v>26</v>
      </c>
      <c r="I3449" s="15" t="s">
        <v>102</v>
      </c>
      <c r="J3449" s="15" t="s">
        <v>24</v>
      </c>
      <c r="K3449" s="15" t="s">
        <v>26</v>
      </c>
      <c r="L3449" s="15" t="s">
        <v>24</v>
      </c>
      <c r="M3449" s="15" t="s">
        <v>24</v>
      </c>
      <c r="N3449" s="15" t="s">
        <v>24</v>
      </c>
      <c r="O3449" s="15" t="s">
        <v>24</v>
      </c>
      <c r="P3449" s="15" t="s">
        <v>27</v>
      </c>
      <c r="Q3449" s="15" t="s">
        <v>24</v>
      </c>
      <c r="R3449" s="15" t="s">
        <v>21</v>
      </c>
      <c r="S3449" s="18" t="n">
        <v>81.4</v>
      </c>
      <c r="T3449" s="15" t="n">
        <v>3213.75</v>
      </c>
      <c r="U3449" s="15" t="s">
        <v>24</v>
      </c>
      <c r="V3449" s="18" t="n">
        <f aca="false">IF(ISNUMBER(T3449),T3449,0)</f>
        <v>3213.75</v>
      </c>
      <c r="W3449" s="15" t="n">
        <f aca="false">IF(U3449="Yes",1,0)</f>
        <v>0</v>
      </c>
      <c r="X3449" s="15" t="str">
        <f aca="false">IF(F3449&lt;=12,"0-12 months",IF(F3449&lt;=24,"13-24 months",IF(F3449&lt;=48,"25-48 months","49-72 months")))</f>
        <v>25-48 months</v>
      </c>
      <c r="Y3449" s="15" t="str">
        <f aca="false">IF(C3449=1,"Yes","No")</f>
        <v>No</v>
      </c>
      <c r="Z3449" s="15" t="n">
        <f aca="false">COUNTIF(J3449:O3449,"Yes")</f>
        <v>1</v>
      </c>
      <c r="AA3449" s="18" t="n">
        <f aca="false">S3449*W3449</f>
        <v>0</v>
      </c>
      <c r="AB3449" s="15" t="n">
        <f aca="false">(P3449="Month-to-month")+(I3449="Fiber optic")+(R3449="Electronic check")+(F3449&lt;=12)+(M3449="No")+(J3449="No")</f>
        <v>3</v>
      </c>
      <c r="AC3449" s="15" t="str">
        <f aca="false">IF(AB3449&gt;=5,"High",IF(AB3449&gt;=3,"Medium","Low"))</f>
        <v>Medium</v>
      </c>
    </row>
    <row r="3450" customFormat="false" ht="15" hidden="false" customHeight="false" outlineLevel="0" collapsed="false">
      <c r="A3450" s="15" t="s">
        <v>3547</v>
      </c>
      <c r="B3450" s="15" t="s">
        <v>98</v>
      </c>
      <c r="C3450" s="15" t="n">
        <v>0</v>
      </c>
      <c r="D3450" s="15" t="s">
        <v>26</v>
      </c>
      <c r="E3450" s="15" t="s">
        <v>26</v>
      </c>
      <c r="F3450" s="15" t="n">
        <v>4</v>
      </c>
      <c r="G3450" s="15" t="s">
        <v>26</v>
      </c>
      <c r="H3450" s="15" t="s">
        <v>24</v>
      </c>
      <c r="I3450" s="15" t="s">
        <v>96</v>
      </c>
      <c r="J3450" s="15" t="s">
        <v>24</v>
      </c>
      <c r="K3450" s="15" t="s">
        <v>24</v>
      </c>
      <c r="L3450" s="15" t="s">
        <v>24</v>
      </c>
      <c r="M3450" s="15" t="s">
        <v>26</v>
      </c>
      <c r="N3450" s="15" t="s">
        <v>24</v>
      </c>
      <c r="O3450" s="15" t="s">
        <v>26</v>
      </c>
      <c r="P3450" s="15" t="s">
        <v>25</v>
      </c>
      <c r="Q3450" s="15" t="s">
        <v>24</v>
      </c>
      <c r="R3450" s="15" t="s">
        <v>21</v>
      </c>
      <c r="S3450" s="18" t="n">
        <v>61.45</v>
      </c>
      <c r="T3450" s="15" t="n">
        <v>229.55</v>
      </c>
      <c r="U3450" s="15" t="s">
        <v>26</v>
      </c>
      <c r="V3450" s="18" t="n">
        <f aca="false">IF(ISNUMBER(T3450),T3450,0)</f>
        <v>229.55</v>
      </c>
      <c r="W3450" s="15" t="n">
        <f aca="false">IF(U3450="Yes",1,0)</f>
        <v>1</v>
      </c>
      <c r="X3450" s="15" t="str">
        <f aca="false">IF(F3450&lt;=12,"0-12 months",IF(F3450&lt;=24,"13-24 months",IF(F3450&lt;=48,"25-48 months","49-72 months")))</f>
        <v>0-12 months</v>
      </c>
      <c r="Y3450" s="15" t="str">
        <f aca="false">IF(C3450=1,"Yes","No")</f>
        <v>No</v>
      </c>
      <c r="Z3450" s="15" t="n">
        <f aca="false">COUNTIF(J3450:O3450,"Yes")</f>
        <v>2</v>
      </c>
      <c r="AA3450" s="18" t="n">
        <f aca="false">S3450*W3450</f>
        <v>61.45</v>
      </c>
      <c r="AB3450" s="15" t="n">
        <f aca="false">(P3450="Month-to-month")+(I3450="Fiber optic")+(R3450="Electronic check")+(F3450&lt;=12)+(M3450="No")+(J3450="No")</f>
        <v>3</v>
      </c>
      <c r="AC3450" s="15" t="str">
        <f aca="false">IF(AB3450&gt;=5,"High",IF(AB3450&gt;=3,"Medium","Low"))</f>
        <v>Medium</v>
      </c>
    </row>
    <row r="3451" customFormat="false" ht="15" hidden="false" customHeight="false" outlineLevel="0" collapsed="false">
      <c r="A3451" s="15" t="s">
        <v>3548</v>
      </c>
      <c r="B3451" s="15" t="s">
        <v>94</v>
      </c>
      <c r="C3451" s="15" t="n">
        <v>0</v>
      </c>
      <c r="D3451" s="15" t="s">
        <v>26</v>
      </c>
      <c r="E3451" s="15" t="s">
        <v>26</v>
      </c>
      <c r="F3451" s="15" t="n">
        <v>52</v>
      </c>
      <c r="G3451" s="15" t="s">
        <v>26</v>
      </c>
      <c r="H3451" s="15" t="s">
        <v>26</v>
      </c>
      <c r="I3451" s="15" t="s">
        <v>102</v>
      </c>
      <c r="J3451" s="15" t="s">
        <v>24</v>
      </c>
      <c r="K3451" s="15" t="s">
        <v>26</v>
      </c>
      <c r="L3451" s="15" t="s">
        <v>26</v>
      </c>
      <c r="M3451" s="15" t="s">
        <v>24</v>
      </c>
      <c r="N3451" s="15" t="s">
        <v>26</v>
      </c>
      <c r="O3451" s="15" t="s">
        <v>24</v>
      </c>
      <c r="P3451" s="15" t="s">
        <v>27</v>
      </c>
      <c r="Q3451" s="15" t="s">
        <v>26</v>
      </c>
      <c r="R3451" s="15" t="s">
        <v>21</v>
      </c>
      <c r="S3451" s="18" t="n">
        <v>95.7</v>
      </c>
      <c r="T3451" s="15" t="n">
        <v>4976.15</v>
      </c>
      <c r="U3451" s="15" t="s">
        <v>24</v>
      </c>
      <c r="V3451" s="18" t="n">
        <f aca="false">IF(ISNUMBER(T3451),T3451,0)</f>
        <v>4976.15</v>
      </c>
      <c r="W3451" s="15" t="n">
        <f aca="false">IF(U3451="Yes",1,0)</f>
        <v>0</v>
      </c>
      <c r="X3451" s="15" t="str">
        <f aca="false">IF(F3451&lt;=12,"0-12 months",IF(F3451&lt;=24,"13-24 months",IF(F3451&lt;=48,"25-48 months","49-72 months")))</f>
        <v>49-72 months</v>
      </c>
      <c r="Y3451" s="15" t="str">
        <f aca="false">IF(C3451=1,"Yes","No")</f>
        <v>No</v>
      </c>
      <c r="Z3451" s="15" t="n">
        <f aca="false">COUNTIF(J3451:O3451,"Yes")</f>
        <v>3</v>
      </c>
      <c r="AA3451" s="18" t="n">
        <f aca="false">S3451*W3451</f>
        <v>0</v>
      </c>
      <c r="AB3451" s="15" t="n">
        <f aca="false">(P3451="Month-to-month")+(I3451="Fiber optic")+(R3451="Electronic check")+(F3451&lt;=12)+(M3451="No")+(J3451="No")</f>
        <v>3</v>
      </c>
      <c r="AC3451" s="15" t="str">
        <f aca="false">IF(AB3451&gt;=5,"High",IF(AB3451&gt;=3,"Medium","Low"))</f>
        <v>Medium</v>
      </c>
    </row>
    <row r="3452" customFormat="false" ht="15" hidden="false" customHeight="false" outlineLevel="0" collapsed="false">
      <c r="A3452" s="15" t="s">
        <v>3549</v>
      </c>
      <c r="B3452" s="15" t="s">
        <v>98</v>
      </c>
      <c r="C3452" s="15" t="n">
        <v>1</v>
      </c>
      <c r="D3452" s="15" t="s">
        <v>26</v>
      </c>
      <c r="E3452" s="15" t="s">
        <v>24</v>
      </c>
      <c r="F3452" s="15" t="n">
        <v>70</v>
      </c>
      <c r="G3452" s="15" t="s">
        <v>26</v>
      </c>
      <c r="H3452" s="15" t="s">
        <v>26</v>
      </c>
      <c r="I3452" s="15" t="s">
        <v>102</v>
      </c>
      <c r="J3452" s="15" t="s">
        <v>24</v>
      </c>
      <c r="K3452" s="15" t="s">
        <v>26</v>
      </c>
      <c r="L3452" s="15" t="s">
        <v>26</v>
      </c>
      <c r="M3452" s="15" t="s">
        <v>24</v>
      </c>
      <c r="N3452" s="15" t="s">
        <v>26</v>
      </c>
      <c r="O3452" s="15" t="s">
        <v>26</v>
      </c>
      <c r="P3452" s="15" t="s">
        <v>27</v>
      </c>
      <c r="Q3452" s="15" t="s">
        <v>26</v>
      </c>
      <c r="R3452" s="15" t="s">
        <v>15</v>
      </c>
      <c r="S3452" s="18" t="n">
        <v>104.8</v>
      </c>
      <c r="T3452" s="15" t="n">
        <v>7308.95</v>
      </c>
      <c r="U3452" s="15" t="s">
        <v>24</v>
      </c>
      <c r="V3452" s="18" t="n">
        <f aca="false">IF(ISNUMBER(T3452),T3452,0)</f>
        <v>7308.95</v>
      </c>
      <c r="W3452" s="15" t="n">
        <f aca="false">IF(U3452="Yes",1,0)</f>
        <v>0</v>
      </c>
      <c r="X3452" s="15" t="str">
        <f aca="false">IF(F3452&lt;=12,"0-12 months",IF(F3452&lt;=24,"13-24 months",IF(F3452&lt;=48,"25-48 months","49-72 months")))</f>
        <v>49-72 months</v>
      </c>
      <c r="Y3452" s="15" t="str">
        <f aca="false">IF(C3452=1,"Yes","No")</f>
        <v>Yes</v>
      </c>
      <c r="Z3452" s="15" t="n">
        <f aca="false">COUNTIF(J3452:O3452,"Yes")</f>
        <v>4</v>
      </c>
      <c r="AA3452" s="18" t="n">
        <f aca="false">S3452*W3452</f>
        <v>0</v>
      </c>
      <c r="AB3452" s="15" t="n">
        <f aca="false">(P3452="Month-to-month")+(I3452="Fiber optic")+(R3452="Electronic check")+(F3452&lt;=12)+(M3452="No")+(J3452="No")</f>
        <v>4</v>
      </c>
      <c r="AC3452" s="15" t="str">
        <f aca="false">IF(AB3452&gt;=5,"High",IF(AB3452&gt;=3,"Medium","Low"))</f>
        <v>Medium</v>
      </c>
    </row>
    <row r="3453" customFormat="false" ht="15" hidden="false" customHeight="false" outlineLevel="0" collapsed="false">
      <c r="A3453" s="15" t="s">
        <v>3550</v>
      </c>
      <c r="B3453" s="15" t="s">
        <v>98</v>
      </c>
      <c r="C3453" s="15" t="n">
        <v>1</v>
      </c>
      <c r="D3453" s="15" t="s">
        <v>26</v>
      </c>
      <c r="E3453" s="15" t="s">
        <v>24</v>
      </c>
      <c r="F3453" s="15" t="n">
        <v>65</v>
      </c>
      <c r="G3453" s="15" t="s">
        <v>26</v>
      </c>
      <c r="H3453" s="15" t="s">
        <v>24</v>
      </c>
      <c r="I3453" s="15" t="s">
        <v>102</v>
      </c>
      <c r="J3453" s="15" t="s">
        <v>24</v>
      </c>
      <c r="K3453" s="15" t="s">
        <v>24</v>
      </c>
      <c r="L3453" s="15" t="s">
        <v>24</v>
      </c>
      <c r="M3453" s="15" t="s">
        <v>24</v>
      </c>
      <c r="N3453" s="15" t="s">
        <v>24</v>
      </c>
      <c r="O3453" s="15" t="s">
        <v>24</v>
      </c>
      <c r="P3453" s="15" t="s">
        <v>27</v>
      </c>
      <c r="Q3453" s="15" t="s">
        <v>26</v>
      </c>
      <c r="R3453" s="15" t="s">
        <v>19</v>
      </c>
      <c r="S3453" s="18" t="n">
        <v>70.95</v>
      </c>
      <c r="T3453" s="15" t="n">
        <v>4555.2</v>
      </c>
      <c r="U3453" s="15" t="s">
        <v>24</v>
      </c>
      <c r="V3453" s="18" t="n">
        <f aca="false">IF(ISNUMBER(T3453),T3453,0)</f>
        <v>4555.2</v>
      </c>
      <c r="W3453" s="15" t="n">
        <f aca="false">IF(U3453="Yes",1,0)</f>
        <v>0</v>
      </c>
      <c r="X3453" s="15" t="str">
        <f aca="false">IF(F3453&lt;=12,"0-12 months",IF(F3453&lt;=24,"13-24 months",IF(F3453&lt;=48,"25-48 months","49-72 months")))</f>
        <v>49-72 months</v>
      </c>
      <c r="Y3453" s="15" t="str">
        <f aca="false">IF(C3453=1,"Yes","No")</f>
        <v>Yes</v>
      </c>
      <c r="Z3453" s="15" t="n">
        <f aca="false">COUNTIF(J3453:O3453,"Yes")</f>
        <v>0</v>
      </c>
      <c r="AA3453" s="18" t="n">
        <f aca="false">S3453*W3453</f>
        <v>0</v>
      </c>
      <c r="AB3453" s="15" t="n">
        <f aca="false">(P3453="Month-to-month")+(I3453="Fiber optic")+(R3453="Electronic check")+(F3453&lt;=12)+(M3453="No")+(J3453="No")</f>
        <v>3</v>
      </c>
      <c r="AC3453" s="15" t="str">
        <f aca="false">IF(AB3453&gt;=5,"High",IF(AB3453&gt;=3,"Medium","Low"))</f>
        <v>Medium</v>
      </c>
    </row>
    <row r="3454" customFormat="false" ht="15" hidden="false" customHeight="false" outlineLevel="0" collapsed="false">
      <c r="A3454" s="15" t="s">
        <v>3551</v>
      </c>
      <c r="B3454" s="15" t="s">
        <v>98</v>
      </c>
      <c r="C3454" s="15" t="n">
        <v>0</v>
      </c>
      <c r="D3454" s="15" t="s">
        <v>24</v>
      </c>
      <c r="E3454" s="15" t="s">
        <v>24</v>
      </c>
      <c r="F3454" s="15" t="n">
        <v>1</v>
      </c>
      <c r="G3454" s="15" t="s">
        <v>26</v>
      </c>
      <c r="H3454" s="15" t="s">
        <v>24</v>
      </c>
      <c r="I3454" s="15" t="s">
        <v>96</v>
      </c>
      <c r="J3454" s="15" t="s">
        <v>24</v>
      </c>
      <c r="K3454" s="15" t="s">
        <v>24</v>
      </c>
      <c r="L3454" s="15" t="s">
        <v>24</v>
      </c>
      <c r="M3454" s="15" t="s">
        <v>24</v>
      </c>
      <c r="N3454" s="15" t="s">
        <v>24</v>
      </c>
      <c r="O3454" s="15" t="s">
        <v>24</v>
      </c>
      <c r="P3454" s="15" t="s">
        <v>25</v>
      </c>
      <c r="Q3454" s="15" t="s">
        <v>26</v>
      </c>
      <c r="R3454" s="15" t="s">
        <v>17</v>
      </c>
      <c r="S3454" s="18" t="n">
        <v>44.95</v>
      </c>
      <c r="T3454" s="15" t="n">
        <v>44.95</v>
      </c>
      <c r="U3454" s="15" t="s">
        <v>24</v>
      </c>
      <c r="V3454" s="18" t="n">
        <f aca="false">IF(ISNUMBER(T3454),T3454,0)</f>
        <v>44.95</v>
      </c>
      <c r="W3454" s="15" t="n">
        <f aca="false">IF(U3454="Yes",1,0)</f>
        <v>0</v>
      </c>
      <c r="X3454" s="15" t="str">
        <f aca="false">IF(F3454&lt;=12,"0-12 months",IF(F3454&lt;=24,"13-24 months",IF(F3454&lt;=48,"25-48 months","49-72 months")))</f>
        <v>0-12 months</v>
      </c>
      <c r="Y3454" s="15" t="str">
        <f aca="false">IF(C3454=1,"Yes","No")</f>
        <v>No</v>
      </c>
      <c r="Z3454" s="15" t="n">
        <f aca="false">COUNTIF(J3454:O3454,"Yes")</f>
        <v>0</v>
      </c>
      <c r="AA3454" s="18" t="n">
        <f aca="false">S3454*W3454</f>
        <v>0</v>
      </c>
      <c r="AB3454" s="15" t="n">
        <f aca="false">(P3454="Month-to-month")+(I3454="Fiber optic")+(R3454="Electronic check")+(F3454&lt;=12)+(M3454="No")+(J3454="No")</f>
        <v>4</v>
      </c>
      <c r="AC3454" s="15" t="str">
        <f aca="false">IF(AB3454&gt;=5,"High",IF(AB3454&gt;=3,"Medium","Low"))</f>
        <v>Medium</v>
      </c>
    </row>
    <row r="3455" customFormat="false" ht="15" hidden="false" customHeight="false" outlineLevel="0" collapsed="false">
      <c r="A3455" s="15" t="s">
        <v>3552</v>
      </c>
      <c r="B3455" s="15" t="s">
        <v>94</v>
      </c>
      <c r="C3455" s="15" t="n">
        <v>0</v>
      </c>
      <c r="D3455" s="15" t="s">
        <v>26</v>
      </c>
      <c r="E3455" s="15" t="s">
        <v>24</v>
      </c>
      <c r="F3455" s="15" t="n">
        <v>70</v>
      </c>
      <c r="G3455" s="15" t="s">
        <v>26</v>
      </c>
      <c r="H3455" s="15" t="s">
        <v>26</v>
      </c>
      <c r="I3455" s="15" t="s">
        <v>102</v>
      </c>
      <c r="J3455" s="15" t="s">
        <v>24</v>
      </c>
      <c r="K3455" s="15" t="s">
        <v>24</v>
      </c>
      <c r="L3455" s="15" t="s">
        <v>26</v>
      </c>
      <c r="M3455" s="15" t="s">
        <v>24</v>
      </c>
      <c r="N3455" s="15" t="s">
        <v>26</v>
      </c>
      <c r="O3455" s="15" t="s">
        <v>26</v>
      </c>
      <c r="P3455" s="15" t="s">
        <v>27</v>
      </c>
      <c r="Q3455" s="15" t="s">
        <v>26</v>
      </c>
      <c r="R3455" s="15" t="s">
        <v>15</v>
      </c>
      <c r="S3455" s="18" t="n">
        <v>97.65</v>
      </c>
      <c r="T3455" s="15" t="n">
        <v>6982.5</v>
      </c>
      <c r="U3455" s="15" t="s">
        <v>24</v>
      </c>
      <c r="V3455" s="18" t="n">
        <f aca="false">IF(ISNUMBER(T3455),T3455,0)</f>
        <v>6982.5</v>
      </c>
      <c r="W3455" s="15" t="n">
        <f aca="false">IF(U3455="Yes",1,0)</f>
        <v>0</v>
      </c>
      <c r="X3455" s="15" t="str">
        <f aca="false">IF(F3455&lt;=12,"0-12 months",IF(F3455&lt;=24,"13-24 months",IF(F3455&lt;=48,"25-48 months","49-72 months")))</f>
        <v>49-72 months</v>
      </c>
      <c r="Y3455" s="15" t="str">
        <f aca="false">IF(C3455=1,"Yes","No")</f>
        <v>No</v>
      </c>
      <c r="Z3455" s="15" t="n">
        <f aca="false">COUNTIF(J3455:O3455,"Yes")</f>
        <v>3</v>
      </c>
      <c r="AA3455" s="18" t="n">
        <f aca="false">S3455*W3455</f>
        <v>0</v>
      </c>
      <c r="AB3455" s="15" t="n">
        <f aca="false">(P3455="Month-to-month")+(I3455="Fiber optic")+(R3455="Electronic check")+(F3455&lt;=12)+(M3455="No")+(J3455="No")</f>
        <v>4</v>
      </c>
      <c r="AC3455" s="15" t="str">
        <f aca="false">IF(AB3455&gt;=5,"High",IF(AB3455&gt;=3,"Medium","Low"))</f>
        <v>Medium</v>
      </c>
    </row>
    <row r="3456" customFormat="false" ht="15" hidden="false" customHeight="false" outlineLevel="0" collapsed="false">
      <c r="A3456" s="15" t="s">
        <v>3553</v>
      </c>
      <c r="B3456" s="15" t="s">
        <v>94</v>
      </c>
      <c r="C3456" s="15" t="n">
        <v>1</v>
      </c>
      <c r="D3456" s="15" t="s">
        <v>26</v>
      </c>
      <c r="E3456" s="15" t="s">
        <v>26</v>
      </c>
      <c r="F3456" s="15" t="n">
        <v>29</v>
      </c>
      <c r="G3456" s="15" t="s">
        <v>24</v>
      </c>
      <c r="H3456" s="15" t="s">
        <v>95</v>
      </c>
      <c r="I3456" s="15" t="s">
        <v>96</v>
      </c>
      <c r="J3456" s="15" t="s">
        <v>24</v>
      </c>
      <c r="K3456" s="15" t="s">
        <v>26</v>
      </c>
      <c r="L3456" s="15" t="s">
        <v>26</v>
      </c>
      <c r="M3456" s="15" t="s">
        <v>24</v>
      </c>
      <c r="N3456" s="15" t="s">
        <v>24</v>
      </c>
      <c r="O3456" s="15" t="s">
        <v>24</v>
      </c>
      <c r="P3456" s="15" t="s">
        <v>25</v>
      </c>
      <c r="Q3456" s="15" t="s">
        <v>26</v>
      </c>
      <c r="R3456" s="15" t="s">
        <v>17</v>
      </c>
      <c r="S3456" s="18" t="n">
        <v>35.65</v>
      </c>
      <c r="T3456" s="15" t="n">
        <v>1025.15</v>
      </c>
      <c r="U3456" s="15" t="s">
        <v>24</v>
      </c>
      <c r="V3456" s="18" t="n">
        <f aca="false">IF(ISNUMBER(T3456),T3456,0)</f>
        <v>1025.15</v>
      </c>
      <c r="W3456" s="15" t="n">
        <f aca="false">IF(U3456="Yes",1,0)</f>
        <v>0</v>
      </c>
      <c r="X3456" s="15" t="str">
        <f aca="false">IF(F3456&lt;=12,"0-12 months",IF(F3456&lt;=24,"13-24 months",IF(F3456&lt;=48,"25-48 months","49-72 months")))</f>
        <v>25-48 months</v>
      </c>
      <c r="Y3456" s="15" t="str">
        <f aca="false">IF(C3456=1,"Yes","No")</f>
        <v>Yes</v>
      </c>
      <c r="Z3456" s="15" t="n">
        <f aca="false">COUNTIF(J3456:O3456,"Yes")</f>
        <v>2</v>
      </c>
      <c r="AA3456" s="18" t="n">
        <f aca="false">S3456*W3456</f>
        <v>0</v>
      </c>
      <c r="AB3456" s="15" t="n">
        <f aca="false">(P3456="Month-to-month")+(I3456="Fiber optic")+(R3456="Electronic check")+(F3456&lt;=12)+(M3456="No")+(J3456="No")</f>
        <v>3</v>
      </c>
      <c r="AC3456" s="15" t="str">
        <f aca="false">IF(AB3456&gt;=5,"High",IF(AB3456&gt;=3,"Medium","Low"))</f>
        <v>Medium</v>
      </c>
    </row>
    <row r="3457" customFormat="false" ht="15" hidden="false" customHeight="false" outlineLevel="0" collapsed="false">
      <c r="A3457" s="15" t="s">
        <v>3554</v>
      </c>
      <c r="B3457" s="15" t="s">
        <v>98</v>
      </c>
      <c r="C3457" s="15" t="n">
        <v>0</v>
      </c>
      <c r="D3457" s="15" t="s">
        <v>24</v>
      </c>
      <c r="E3457" s="15" t="s">
        <v>24</v>
      </c>
      <c r="F3457" s="15" t="n">
        <v>1</v>
      </c>
      <c r="G3457" s="15" t="s">
        <v>26</v>
      </c>
      <c r="H3457" s="15" t="s">
        <v>24</v>
      </c>
      <c r="I3457" s="15" t="s">
        <v>102</v>
      </c>
      <c r="J3457" s="15" t="s">
        <v>24</v>
      </c>
      <c r="K3457" s="15" t="s">
        <v>24</v>
      </c>
      <c r="L3457" s="15" t="s">
        <v>24</v>
      </c>
      <c r="M3457" s="15" t="s">
        <v>24</v>
      </c>
      <c r="N3457" s="15" t="s">
        <v>26</v>
      </c>
      <c r="O3457" s="15" t="s">
        <v>26</v>
      </c>
      <c r="P3457" s="15" t="s">
        <v>25</v>
      </c>
      <c r="Q3457" s="15" t="s">
        <v>26</v>
      </c>
      <c r="R3457" s="15" t="s">
        <v>15</v>
      </c>
      <c r="S3457" s="18" t="n">
        <v>90.55</v>
      </c>
      <c r="T3457" s="15" t="n">
        <v>90.55</v>
      </c>
      <c r="U3457" s="15" t="s">
        <v>26</v>
      </c>
      <c r="V3457" s="18" t="n">
        <f aca="false">IF(ISNUMBER(T3457),T3457,0)</f>
        <v>90.55</v>
      </c>
      <c r="W3457" s="15" t="n">
        <f aca="false">IF(U3457="Yes",1,0)</f>
        <v>1</v>
      </c>
      <c r="X3457" s="15" t="str">
        <f aca="false">IF(F3457&lt;=12,"0-12 months",IF(F3457&lt;=24,"13-24 months",IF(F3457&lt;=48,"25-48 months","49-72 months")))</f>
        <v>0-12 months</v>
      </c>
      <c r="Y3457" s="15" t="str">
        <f aca="false">IF(C3457=1,"Yes","No")</f>
        <v>No</v>
      </c>
      <c r="Z3457" s="15" t="n">
        <f aca="false">COUNTIF(J3457:O3457,"Yes")</f>
        <v>2</v>
      </c>
      <c r="AA3457" s="18" t="n">
        <f aca="false">S3457*W3457</f>
        <v>90.55</v>
      </c>
      <c r="AB3457" s="15" t="n">
        <f aca="false">(P3457="Month-to-month")+(I3457="Fiber optic")+(R3457="Electronic check")+(F3457&lt;=12)+(M3457="No")+(J3457="No")</f>
        <v>6</v>
      </c>
      <c r="AC3457" s="15" t="str">
        <f aca="false">IF(AB3457&gt;=5,"High",IF(AB3457&gt;=3,"Medium","Low"))</f>
        <v>High</v>
      </c>
    </row>
    <row r="3458" customFormat="false" ht="15" hidden="false" customHeight="false" outlineLevel="0" collapsed="false">
      <c r="A3458" s="15" t="s">
        <v>3555</v>
      </c>
      <c r="B3458" s="15" t="s">
        <v>94</v>
      </c>
      <c r="C3458" s="15" t="n">
        <v>0</v>
      </c>
      <c r="D3458" s="15" t="s">
        <v>24</v>
      </c>
      <c r="E3458" s="15" t="s">
        <v>24</v>
      </c>
      <c r="F3458" s="15" t="n">
        <v>67</v>
      </c>
      <c r="G3458" s="15" t="s">
        <v>26</v>
      </c>
      <c r="H3458" s="15" t="s">
        <v>26</v>
      </c>
      <c r="I3458" s="15" t="s">
        <v>96</v>
      </c>
      <c r="J3458" s="15" t="s">
        <v>26</v>
      </c>
      <c r="K3458" s="15" t="s">
        <v>24</v>
      </c>
      <c r="L3458" s="15" t="s">
        <v>26</v>
      </c>
      <c r="M3458" s="15" t="s">
        <v>26</v>
      </c>
      <c r="N3458" s="15" t="s">
        <v>26</v>
      </c>
      <c r="O3458" s="15" t="s">
        <v>26</v>
      </c>
      <c r="P3458" s="15" t="s">
        <v>29</v>
      </c>
      <c r="Q3458" s="15" t="s">
        <v>26</v>
      </c>
      <c r="R3458" s="15" t="s">
        <v>17</v>
      </c>
      <c r="S3458" s="18" t="n">
        <v>85.25</v>
      </c>
      <c r="T3458" s="15" t="n">
        <v>5714.2</v>
      </c>
      <c r="U3458" s="15" t="s">
        <v>24</v>
      </c>
      <c r="V3458" s="18" t="n">
        <f aca="false">IF(ISNUMBER(T3458),T3458,0)</f>
        <v>5714.2</v>
      </c>
      <c r="W3458" s="15" t="n">
        <f aca="false">IF(U3458="Yes",1,0)</f>
        <v>0</v>
      </c>
      <c r="X3458" s="15" t="str">
        <f aca="false">IF(F3458&lt;=12,"0-12 months",IF(F3458&lt;=24,"13-24 months",IF(F3458&lt;=48,"25-48 months","49-72 months")))</f>
        <v>49-72 months</v>
      </c>
      <c r="Y3458" s="15" t="str">
        <f aca="false">IF(C3458=1,"Yes","No")</f>
        <v>No</v>
      </c>
      <c r="Z3458" s="15" t="n">
        <f aca="false">COUNTIF(J3458:O3458,"Yes")</f>
        <v>5</v>
      </c>
      <c r="AA3458" s="18" t="n">
        <f aca="false">S3458*W3458</f>
        <v>0</v>
      </c>
      <c r="AB3458" s="15" t="n">
        <f aca="false">(P3458="Month-to-month")+(I3458="Fiber optic")+(R3458="Electronic check")+(F3458&lt;=12)+(M3458="No")+(J3458="No")</f>
        <v>0</v>
      </c>
      <c r="AC3458" s="15" t="str">
        <f aca="false">IF(AB3458&gt;=5,"High",IF(AB3458&gt;=3,"Medium","Low"))</f>
        <v>Low</v>
      </c>
    </row>
    <row r="3459" customFormat="false" ht="15" hidden="false" customHeight="false" outlineLevel="0" collapsed="false">
      <c r="A3459" s="15" t="s">
        <v>3556</v>
      </c>
      <c r="B3459" s="15" t="s">
        <v>94</v>
      </c>
      <c r="C3459" s="15" t="n">
        <v>0</v>
      </c>
      <c r="D3459" s="15" t="s">
        <v>24</v>
      </c>
      <c r="E3459" s="15" t="s">
        <v>24</v>
      </c>
      <c r="F3459" s="15" t="n">
        <v>1</v>
      </c>
      <c r="G3459" s="15" t="s">
        <v>26</v>
      </c>
      <c r="H3459" s="15" t="s">
        <v>24</v>
      </c>
      <c r="I3459" s="15" t="s">
        <v>24</v>
      </c>
      <c r="J3459" s="15" t="s">
        <v>28</v>
      </c>
      <c r="K3459" s="15" t="s">
        <v>28</v>
      </c>
      <c r="L3459" s="15" t="s">
        <v>28</v>
      </c>
      <c r="M3459" s="15" t="s">
        <v>28</v>
      </c>
      <c r="N3459" s="15" t="s">
        <v>28</v>
      </c>
      <c r="O3459" s="15" t="s">
        <v>28</v>
      </c>
      <c r="P3459" s="15" t="s">
        <v>25</v>
      </c>
      <c r="Q3459" s="15" t="s">
        <v>26</v>
      </c>
      <c r="R3459" s="15" t="s">
        <v>17</v>
      </c>
      <c r="S3459" s="18" t="n">
        <v>19.5</v>
      </c>
      <c r="T3459" s="15" t="n">
        <v>19.5</v>
      </c>
      <c r="U3459" s="15" t="s">
        <v>24</v>
      </c>
      <c r="V3459" s="18" t="n">
        <f aca="false">IF(ISNUMBER(T3459),T3459,0)</f>
        <v>19.5</v>
      </c>
      <c r="W3459" s="15" t="n">
        <f aca="false">IF(U3459="Yes",1,0)</f>
        <v>0</v>
      </c>
      <c r="X3459" s="15" t="str">
        <f aca="false">IF(F3459&lt;=12,"0-12 months",IF(F3459&lt;=24,"13-24 months",IF(F3459&lt;=48,"25-48 months","49-72 months")))</f>
        <v>0-12 months</v>
      </c>
      <c r="Y3459" s="15" t="str">
        <f aca="false">IF(C3459=1,"Yes","No")</f>
        <v>No</v>
      </c>
      <c r="Z3459" s="15" t="n">
        <f aca="false">COUNTIF(J3459:O3459,"Yes")</f>
        <v>0</v>
      </c>
      <c r="AA3459" s="18" t="n">
        <f aca="false">S3459*W3459</f>
        <v>0</v>
      </c>
      <c r="AB3459" s="15" t="n">
        <f aca="false">(P3459="Month-to-month")+(I3459="Fiber optic")+(R3459="Electronic check")+(F3459&lt;=12)+(M3459="No")+(J3459="No")</f>
        <v>2</v>
      </c>
      <c r="AC3459" s="15" t="str">
        <f aca="false">IF(AB3459&gt;=5,"High",IF(AB3459&gt;=3,"Medium","Low"))</f>
        <v>Low</v>
      </c>
    </row>
    <row r="3460" customFormat="false" ht="15" hidden="false" customHeight="false" outlineLevel="0" collapsed="false">
      <c r="A3460" s="15" t="s">
        <v>3557</v>
      </c>
      <c r="B3460" s="15" t="s">
        <v>94</v>
      </c>
      <c r="C3460" s="15" t="n">
        <v>0</v>
      </c>
      <c r="D3460" s="15" t="s">
        <v>24</v>
      </c>
      <c r="E3460" s="15" t="s">
        <v>24</v>
      </c>
      <c r="F3460" s="15" t="n">
        <v>26</v>
      </c>
      <c r="G3460" s="15" t="s">
        <v>26</v>
      </c>
      <c r="H3460" s="15" t="s">
        <v>24</v>
      </c>
      <c r="I3460" s="15" t="s">
        <v>102</v>
      </c>
      <c r="J3460" s="15" t="s">
        <v>24</v>
      </c>
      <c r="K3460" s="15" t="s">
        <v>24</v>
      </c>
      <c r="L3460" s="15" t="s">
        <v>24</v>
      </c>
      <c r="M3460" s="15" t="s">
        <v>24</v>
      </c>
      <c r="N3460" s="15" t="s">
        <v>26</v>
      </c>
      <c r="O3460" s="15" t="s">
        <v>26</v>
      </c>
      <c r="P3460" s="15" t="s">
        <v>25</v>
      </c>
      <c r="Q3460" s="15" t="s">
        <v>26</v>
      </c>
      <c r="R3460" s="15" t="s">
        <v>19</v>
      </c>
      <c r="S3460" s="18" t="n">
        <v>88.8</v>
      </c>
      <c r="T3460" s="15" t="n">
        <v>2274.35</v>
      </c>
      <c r="U3460" s="15" t="s">
        <v>26</v>
      </c>
      <c r="V3460" s="18" t="n">
        <f aca="false">IF(ISNUMBER(T3460),T3460,0)</f>
        <v>2274.35</v>
      </c>
      <c r="W3460" s="15" t="n">
        <f aca="false">IF(U3460="Yes",1,0)</f>
        <v>1</v>
      </c>
      <c r="X3460" s="15" t="str">
        <f aca="false">IF(F3460&lt;=12,"0-12 months",IF(F3460&lt;=24,"13-24 months",IF(F3460&lt;=48,"25-48 months","49-72 months")))</f>
        <v>25-48 months</v>
      </c>
      <c r="Y3460" s="15" t="str">
        <f aca="false">IF(C3460=1,"Yes","No")</f>
        <v>No</v>
      </c>
      <c r="Z3460" s="15" t="n">
        <f aca="false">COUNTIF(J3460:O3460,"Yes")</f>
        <v>2</v>
      </c>
      <c r="AA3460" s="18" t="n">
        <f aca="false">S3460*W3460</f>
        <v>88.8</v>
      </c>
      <c r="AB3460" s="15" t="n">
        <f aca="false">(P3460="Month-to-month")+(I3460="Fiber optic")+(R3460="Electronic check")+(F3460&lt;=12)+(M3460="No")+(J3460="No")</f>
        <v>4</v>
      </c>
      <c r="AC3460" s="15" t="str">
        <f aca="false">IF(AB3460&gt;=5,"High",IF(AB3460&gt;=3,"Medium","Low"))</f>
        <v>Medium</v>
      </c>
    </row>
    <row r="3461" customFormat="false" ht="15" hidden="false" customHeight="false" outlineLevel="0" collapsed="false">
      <c r="A3461" s="15" t="s">
        <v>3558</v>
      </c>
      <c r="B3461" s="15" t="s">
        <v>94</v>
      </c>
      <c r="C3461" s="15" t="n">
        <v>0</v>
      </c>
      <c r="D3461" s="15" t="s">
        <v>26</v>
      </c>
      <c r="E3461" s="15" t="s">
        <v>26</v>
      </c>
      <c r="F3461" s="15" t="n">
        <v>30</v>
      </c>
      <c r="G3461" s="15" t="s">
        <v>26</v>
      </c>
      <c r="H3461" s="15" t="s">
        <v>26</v>
      </c>
      <c r="I3461" s="15" t="s">
        <v>24</v>
      </c>
      <c r="J3461" s="15" t="s">
        <v>28</v>
      </c>
      <c r="K3461" s="15" t="s">
        <v>28</v>
      </c>
      <c r="L3461" s="15" t="s">
        <v>28</v>
      </c>
      <c r="M3461" s="15" t="s">
        <v>28</v>
      </c>
      <c r="N3461" s="15" t="s">
        <v>28</v>
      </c>
      <c r="O3461" s="15" t="s">
        <v>28</v>
      </c>
      <c r="P3461" s="15" t="s">
        <v>29</v>
      </c>
      <c r="Q3461" s="15" t="s">
        <v>26</v>
      </c>
      <c r="R3461" s="15" t="s">
        <v>17</v>
      </c>
      <c r="S3461" s="18" t="n">
        <v>25.1</v>
      </c>
      <c r="T3461" s="15" t="n">
        <v>789.55</v>
      </c>
      <c r="U3461" s="15" t="s">
        <v>24</v>
      </c>
      <c r="V3461" s="18" t="n">
        <f aca="false">IF(ISNUMBER(T3461),T3461,0)</f>
        <v>789.55</v>
      </c>
      <c r="W3461" s="15" t="n">
        <f aca="false">IF(U3461="Yes",1,0)</f>
        <v>0</v>
      </c>
      <c r="X3461" s="15" t="str">
        <f aca="false">IF(F3461&lt;=12,"0-12 months",IF(F3461&lt;=24,"13-24 months",IF(F3461&lt;=48,"25-48 months","49-72 months")))</f>
        <v>25-48 months</v>
      </c>
      <c r="Y3461" s="15" t="str">
        <f aca="false">IF(C3461=1,"Yes","No")</f>
        <v>No</v>
      </c>
      <c r="Z3461" s="15" t="n">
        <f aca="false">COUNTIF(J3461:O3461,"Yes")</f>
        <v>0</v>
      </c>
      <c r="AA3461" s="18" t="n">
        <f aca="false">S3461*W3461</f>
        <v>0</v>
      </c>
      <c r="AB3461" s="15" t="n">
        <f aca="false">(P3461="Month-to-month")+(I3461="Fiber optic")+(R3461="Electronic check")+(F3461&lt;=12)+(M3461="No")+(J3461="No")</f>
        <v>0</v>
      </c>
      <c r="AC3461" s="15" t="str">
        <f aca="false">IF(AB3461&gt;=5,"High",IF(AB3461&gt;=3,"Medium","Low"))</f>
        <v>Low</v>
      </c>
    </row>
    <row r="3462" customFormat="false" ht="15" hidden="false" customHeight="false" outlineLevel="0" collapsed="false">
      <c r="A3462" s="15" t="s">
        <v>3559</v>
      </c>
      <c r="B3462" s="15" t="s">
        <v>94</v>
      </c>
      <c r="C3462" s="15" t="n">
        <v>0</v>
      </c>
      <c r="D3462" s="15" t="s">
        <v>26</v>
      </c>
      <c r="E3462" s="15" t="s">
        <v>24</v>
      </c>
      <c r="F3462" s="15" t="n">
        <v>48</v>
      </c>
      <c r="G3462" s="15" t="s">
        <v>26</v>
      </c>
      <c r="H3462" s="15" t="s">
        <v>24</v>
      </c>
      <c r="I3462" s="15" t="s">
        <v>102</v>
      </c>
      <c r="J3462" s="15" t="s">
        <v>24</v>
      </c>
      <c r="K3462" s="15" t="s">
        <v>24</v>
      </c>
      <c r="L3462" s="15" t="s">
        <v>26</v>
      </c>
      <c r="M3462" s="15" t="s">
        <v>26</v>
      </c>
      <c r="N3462" s="15" t="s">
        <v>26</v>
      </c>
      <c r="O3462" s="15" t="s">
        <v>26</v>
      </c>
      <c r="P3462" s="15" t="s">
        <v>25</v>
      </c>
      <c r="Q3462" s="15" t="s">
        <v>26</v>
      </c>
      <c r="R3462" s="15" t="s">
        <v>21</v>
      </c>
      <c r="S3462" s="18" t="n">
        <v>100.05</v>
      </c>
      <c r="T3462" s="15" t="n">
        <v>4834</v>
      </c>
      <c r="U3462" s="15" t="s">
        <v>24</v>
      </c>
      <c r="V3462" s="18" t="n">
        <f aca="false">IF(ISNUMBER(T3462),T3462,0)</f>
        <v>4834</v>
      </c>
      <c r="W3462" s="15" t="n">
        <f aca="false">IF(U3462="Yes",1,0)</f>
        <v>0</v>
      </c>
      <c r="X3462" s="15" t="str">
        <f aca="false">IF(F3462&lt;=12,"0-12 months",IF(F3462&lt;=24,"13-24 months",IF(F3462&lt;=48,"25-48 months","49-72 months")))</f>
        <v>25-48 months</v>
      </c>
      <c r="Y3462" s="15" t="str">
        <f aca="false">IF(C3462=1,"Yes","No")</f>
        <v>No</v>
      </c>
      <c r="Z3462" s="15" t="n">
        <f aca="false">COUNTIF(J3462:O3462,"Yes")</f>
        <v>4</v>
      </c>
      <c r="AA3462" s="18" t="n">
        <f aca="false">S3462*W3462</f>
        <v>0</v>
      </c>
      <c r="AB3462" s="15" t="n">
        <f aca="false">(P3462="Month-to-month")+(I3462="Fiber optic")+(R3462="Electronic check")+(F3462&lt;=12)+(M3462="No")+(J3462="No")</f>
        <v>3</v>
      </c>
      <c r="AC3462" s="15" t="str">
        <f aca="false">IF(AB3462&gt;=5,"High",IF(AB3462&gt;=3,"Medium","Low"))</f>
        <v>Medium</v>
      </c>
    </row>
    <row r="3463" customFormat="false" ht="15" hidden="false" customHeight="false" outlineLevel="0" collapsed="false">
      <c r="A3463" s="15" t="s">
        <v>3560</v>
      </c>
      <c r="B3463" s="15" t="s">
        <v>94</v>
      </c>
      <c r="C3463" s="15" t="n">
        <v>0</v>
      </c>
      <c r="D3463" s="15" t="s">
        <v>26</v>
      </c>
      <c r="E3463" s="15" t="s">
        <v>26</v>
      </c>
      <c r="F3463" s="15" t="n">
        <v>55</v>
      </c>
      <c r="G3463" s="15" t="s">
        <v>26</v>
      </c>
      <c r="H3463" s="15" t="s">
        <v>24</v>
      </c>
      <c r="I3463" s="15" t="s">
        <v>96</v>
      </c>
      <c r="J3463" s="15" t="s">
        <v>26</v>
      </c>
      <c r="K3463" s="15" t="s">
        <v>26</v>
      </c>
      <c r="L3463" s="15" t="s">
        <v>24</v>
      </c>
      <c r="M3463" s="15" t="s">
        <v>24</v>
      </c>
      <c r="N3463" s="15" t="s">
        <v>24</v>
      </c>
      <c r="O3463" s="15" t="s">
        <v>24</v>
      </c>
      <c r="P3463" s="15" t="s">
        <v>25</v>
      </c>
      <c r="Q3463" s="15" t="s">
        <v>24</v>
      </c>
      <c r="R3463" s="15" t="s">
        <v>15</v>
      </c>
      <c r="S3463" s="18" t="n">
        <v>55.7</v>
      </c>
      <c r="T3463" s="15" t="n">
        <v>3131.8</v>
      </c>
      <c r="U3463" s="15" t="s">
        <v>24</v>
      </c>
      <c r="V3463" s="18" t="n">
        <f aca="false">IF(ISNUMBER(T3463),T3463,0)</f>
        <v>3131.8</v>
      </c>
      <c r="W3463" s="15" t="n">
        <f aca="false">IF(U3463="Yes",1,0)</f>
        <v>0</v>
      </c>
      <c r="X3463" s="15" t="str">
        <f aca="false">IF(F3463&lt;=12,"0-12 months",IF(F3463&lt;=24,"13-24 months",IF(F3463&lt;=48,"25-48 months","49-72 months")))</f>
        <v>49-72 months</v>
      </c>
      <c r="Y3463" s="15" t="str">
        <f aca="false">IF(C3463=1,"Yes","No")</f>
        <v>No</v>
      </c>
      <c r="Z3463" s="15" t="n">
        <f aca="false">COUNTIF(J3463:O3463,"Yes")</f>
        <v>2</v>
      </c>
      <c r="AA3463" s="18" t="n">
        <f aca="false">S3463*W3463</f>
        <v>0</v>
      </c>
      <c r="AB3463" s="15" t="n">
        <f aca="false">(P3463="Month-to-month")+(I3463="Fiber optic")+(R3463="Electronic check")+(F3463&lt;=12)+(M3463="No")+(J3463="No")</f>
        <v>3</v>
      </c>
      <c r="AC3463" s="15" t="str">
        <f aca="false">IF(AB3463&gt;=5,"High",IF(AB3463&gt;=3,"Medium","Low"))</f>
        <v>Medium</v>
      </c>
    </row>
    <row r="3464" customFormat="false" ht="15" hidden="false" customHeight="false" outlineLevel="0" collapsed="false">
      <c r="A3464" s="15" t="s">
        <v>3561</v>
      </c>
      <c r="B3464" s="15" t="s">
        <v>98</v>
      </c>
      <c r="C3464" s="15" t="n">
        <v>0</v>
      </c>
      <c r="D3464" s="15" t="s">
        <v>24</v>
      </c>
      <c r="E3464" s="15" t="s">
        <v>24</v>
      </c>
      <c r="F3464" s="15" t="n">
        <v>7</v>
      </c>
      <c r="G3464" s="15" t="s">
        <v>26</v>
      </c>
      <c r="H3464" s="15" t="s">
        <v>26</v>
      </c>
      <c r="I3464" s="15" t="s">
        <v>102</v>
      </c>
      <c r="J3464" s="15" t="s">
        <v>24</v>
      </c>
      <c r="K3464" s="15" t="s">
        <v>24</v>
      </c>
      <c r="L3464" s="15" t="s">
        <v>24</v>
      </c>
      <c r="M3464" s="15" t="s">
        <v>24</v>
      </c>
      <c r="N3464" s="15" t="s">
        <v>24</v>
      </c>
      <c r="O3464" s="15" t="s">
        <v>26</v>
      </c>
      <c r="P3464" s="15" t="s">
        <v>25</v>
      </c>
      <c r="Q3464" s="15" t="s">
        <v>26</v>
      </c>
      <c r="R3464" s="15" t="s">
        <v>17</v>
      </c>
      <c r="S3464" s="18" t="n">
        <v>85.2</v>
      </c>
      <c r="T3464" s="15" t="n">
        <v>602.55</v>
      </c>
      <c r="U3464" s="15" t="s">
        <v>26</v>
      </c>
      <c r="V3464" s="18" t="n">
        <f aca="false">IF(ISNUMBER(T3464),T3464,0)</f>
        <v>602.55</v>
      </c>
      <c r="W3464" s="15" t="n">
        <f aca="false">IF(U3464="Yes",1,0)</f>
        <v>1</v>
      </c>
      <c r="X3464" s="15" t="str">
        <f aca="false">IF(F3464&lt;=12,"0-12 months",IF(F3464&lt;=24,"13-24 months",IF(F3464&lt;=48,"25-48 months","49-72 months")))</f>
        <v>0-12 months</v>
      </c>
      <c r="Y3464" s="15" t="str">
        <f aca="false">IF(C3464=1,"Yes","No")</f>
        <v>No</v>
      </c>
      <c r="Z3464" s="15" t="n">
        <f aca="false">COUNTIF(J3464:O3464,"Yes")</f>
        <v>1</v>
      </c>
      <c r="AA3464" s="18" t="n">
        <f aca="false">S3464*W3464</f>
        <v>85.2</v>
      </c>
      <c r="AB3464" s="15" t="n">
        <f aca="false">(P3464="Month-to-month")+(I3464="Fiber optic")+(R3464="Electronic check")+(F3464&lt;=12)+(M3464="No")+(J3464="No")</f>
        <v>5</v>
      </c>
      <c r="AC3464" s="15" t="str">
        <f aca="false">IF(AB3464&gt;=5,"High",IF(AB3464&gt;=3,"Medium","Low"))</f>
        <v>High</v>
      </c>
    </row>
    <row r="3465" customFormat="false" ht="15" hidden="false" customHeight="false" outlineLevel="0" collapsed="false">
      <c r="A3465" s="15" t="s">
        <v>3562</v>
      </c>
      <c r="B3465" s="15" t="s">
        <v>98</v>
      </c>
      <c r="C3465" s="15" t="n">
        <v>0</v>
      </c>
      <c r="D3465" s="15" t="s">
        <v>24</v>
      </c>
      <c r="E3465" s="15" t="s">
        <v>24</v>
      </c>
      <c r="F3465" s="15" t="n">
        <v>37</v>
      </c>
      <c r="G3465" s="15" t="s">
        <v>26</v>
      </c>
      <c r="H3465" s="15" t="s">
        <v>26</v>
      </c>
      <c r="I3465" s="15" t="s">
        <v>102</v>
      </c>
      <c r="J3465" s="15" t="s">
        <v>26</v>
      </c>
      <c r="K3465" s="15" t="s">
        <v>24</v>
      </c>
      <c r="L3465" s="15" t="s">
        <v>24</v>
      </c>
      <c r="M3465" s="15" t="s">
        <v>24</v>
      </c>
      <c r="N3465" s="15" t="s">
        <v>26</v>
      </c>
      <c r="O3465" s="15" t="s">
        <v>24</v>
      </c>
      <c r="P3465" s="15" t="s">
        <v>25</v>
      </c>
      <c r="Q3465" s="15" t="s">
        <v>26</v>
      </c>
      <c r="R3465" s="15" t="s">
        <v>15</v>
      </c>
      <c r="S3465" s="18" t="n">
        <v>91.15</v>
      </c>
      <c r="T3465" s="15" t="n">
        <v>3369.25</v>
      </c>
      <c r="U3465" s="15" t="s">
        <v>24</v>
      </c>
      <c r="V3465" s="18" t="n">
        <f aca="false">IF(ISNUMBER(T3465),T3465,0)</f>
        <v>3369.25</v>
      </c>
      <c r="W3465" s="15" t="n">
        <f aca="false">IF(U3465="Yes",1,0)</f>
        <v>0</v>
      </c>
      <c r="X3465" s="15" t="str">
        <f aca="false">IF(F3465&lt;=12,"0-12 months",IF(F3465&lt;=24,"13-24 months",IF(F3465&lt;=48,"25-48 months","49-72 months")))</f>
        <v>25-48 months</v>
      </c>
      <c r="Y3465" s="15" t="str">
        <f aca="false">IF(C3465=1,"Yes","No")</f>
        <v>No</v>
      </c>
      <c r="Z3465" s="15" t="n">
        <f aca="false">COUNTIF(J3465:O3465,"Yes")</f>
        <v>2</v>
      </c>
      <c r="AA3465" s="18" t="n">
        <f aca="false">S3465*W3465</f>
        <v>0</v>
      </c>
      <c r="AB3465" s="15" t="n">
        <f aca="false">(P3465="Month-to-month")+(I3465="Fiber optic")+(R3465="Electronic check")+(F3465&lt;=12)+(M3465="No")+(J3465="No")</f>
        <v>4</v>
      </c>
      <c r="AC3465" s="15" t="str">
        <f aca="false">IF(AB3465&gt;=5,"High",IF(AB3465&gt;=3,"Medium","Low"))</f>
        <v>Medium</v>
      </c>
    </row>
    <row r="3466" customFormat="false" ht="15" hidden="false" customHeight="false" outlineLevel="0" collapsed="false">
      <c r="A3466" s="15" t="s">
        <v>3563</v>
      </c>
      <c r="B3466" s="15" t="s">
        <v>94</v>
      </c>
      <c r="C3466" s="15" t="n">
        <v>0</v>
      </c>
      <c r="D3466" s="15" t="s">
        <v>26</v>
      </c>
      <c r="E3466" s="15" t="s">
        <v>24</v>
      </c>
      <c r="F3466" s="15" t="n">
        <v>31</v>
      </c>
      <c r="G3466" s="15" t="s">
        <v>26</v>
      </c>
      <c r="H3466" s="15" t="s">
        <v>24</v>
      </c>
      <c r="I3466" s="15" t="s">
        <v>102</v>
      </c>
      <c r="J3466" s="15" t="s">
        <v>24</v>
      </c>
      <c r="K3466" s="15" t="s">
        <v>26</v>
      </c>
      <c r="L3466" s="15" t="s">
        <v>24</v>
      </c>
      <c r="M3466" s="15" t="s">
        <v>24</v>
      </c>
      <c r="N3466" s="15" t="s">
        <v>24</v>
      </c>
      <c r="O3466" s="15" t="s">
        <v>26</v>
      </c>
      <c r="P3466" s="15" t="s">
        <v>25</v>
      </c>
      <c r="Q3466" s="15" t="s">
        <v>26</v>
      </c>
      <c r="R3466" s="15" t="s">
        <v>19</v>
      </c>
      <c r="S3466" s="18" t="n">
        <v>83.85</v>
      </c>
      <c r="T3466" s="15" t="n">
        <v>2674.15</v>
      </c>
      <c r="U3466" s="15" t="s">
        <v>24</v>
      </c>
      <c r="V3466" s="18" t="n">
        <f aca="false">IF(ISNUMBER(T3466),T3466,0)</f>
        <v>2674.15</v>
      </c>
      <c r="W3466" s="15" t="n">
        <f aca="false">IF(U3466="Yes",1,0)</f>
        <v>0</v>
      </c>
      <c r="X3466" s="15" t="str">
        <f aca="false">IF(F3466&lt;=12,"0-12 months",IF(F3466&lt;=24,"13-24 months",IF(F3466&lt;=48,"25-48 months","49-72 months")))</f>
        <v>25-48 months</v>
      </c>
      <c r="Y3466" s="15" t="str">
        <f aca="false">IF(C3466=1,"Yes","No")</f>
        <v>No</v>
      </c>
      <c r="Z3466" s="15" t="n">
        <f aca="false">COUNTIF(J3466:O3466,"Yes")</f>
        <v>2</v>
      </c>
      <c r="AA3466" s="18" t="n">
        <f aca="false">S3466*W3466</f>
        <v>0</v>
      </c>
      <c r="AB3466" s="15" t="n">
        <f aca="false">(P3466="Month-to-month")+(I3466="Fiber optic")+(R3466="Electronic check")+(F3466&lt;=12)+(M3466="No")+(J3466="No")</f>
        <v>4</v>
      </c>
      <c r="AC3466" s="15" t="str">
        <f aca="false">IF(AB3466&gt;=5,"High",IF(AB3466&gt;=3,"Medium","Low"))</f>
        <v>Medium</v>
      </c>
    </row>
    <row r="3467" customFormat="false" ht="15" hidden="false" customHeight="false" outlineLevel="0" collapsed="false">
      <c r="A3467" s="15" t="s">
        <v>3564</v>
      </c>
      <c r="B3467" s="15" t="s">
        <v>98</v>
      </c>
      <c r="C3467" s="15" t="n">
        <v>0</v>
      </c>
      <c r="D3467" s="15" t="s">
        <v>24</v>
      </c>
      <c r="E3467" s="15" t="s">
        <v>24</v>
      </c>
      <c r="F3467" s="15" t="n">
        <v>4</v>
      </c>
      <c r="G3467" s="15" t="s">
        <v>26</v>
      </c>
      <c r="H3467" s="15" t="s">
        <v>24</v>
      </c>
      <c r="I3467" s="15" t="s">
        <v>96</v>
      </c>
      <c r="J3467" s="15" t="s">
        <v>24</v>
      </c>
      <c r="K3467" s="15" t="s">
        <v>24</v>
      </c>
      <c r="L3467" s="15" t="s">
        <v>24</v>
      </c>
      <c r="M3467" s="15" t="s">
        <v>24</v>
      </c>
      <c r="N3467" s="15" t="s">
        <v>24</v>
      </c>
      <c r="O3467" s="15" t="s">
        <v>24</v>
      </c>
      <c r="P3467" s="15" t="s">
        <v>25</v>
      </c>
      <c r="Q3467" s="15" t="s">
        <v>26</v>
      </c>
      <c r="R3467" s="15" t="s">
        <v>15</v>
      </c>
      <c r="S3467" s="18" t="n">
        <v>45.9</v>
      </c>
      <c r="T3467" s="15" t="n">
        <v>199.75</v>
      </c>
      <c r="U3467" s="15" t="s">
        <v>24</v>
      </c>
      <c r="V3467" s="18" t="n">
        <f aca="false">IF(ISNUMBER(T3467),T3467,0)</f>
        <v>199.75</v>
      </c>
      <c r="W3467" s="15" t="n">
        <f aca="false">IF(U3467="Yes",1,0)</f>
        <v>0</v>
      </c>
      <c r="X3467" s="15" t="str">
        <f aca="false">IF(F3467&lt;=12,"0-12 months",IF(F3467&lt;=24,"13-24 months",IF(F3467&lt;=48,"25-48 months","49-72 months")))</f>
        <v>0-12 months</v>
      </c>
      <c r="Y3467" s="15" t="str">
        <f aca="false">IF(C3467=1,"Yes","No")</f>
        <v>No</v>
      </c>
      <c r="Z3467" s="15" t="n">
        <f aca="false">COUNTIF(J3467:O3467,"Yes")</f>
        <v>0</v>
      </c>
      <c r="AA3467" s="18" t="n">
        <f aca="false">S3467*W3467</f>
        <v>0</v>
      </c>
      <c r="AB3467" s="15" t="n">
        <f aca="false">(P3467="Month-to-month")+(I3467="Fiber optic")+(R3467="Electronic check")+(F3467&lt;=12)+(M3467="No")+(J3467="No")</f>
        <v>5</v>
      </c>
      <c r="AC3467" s="15" t="str">
        <f aca="false">IF(AB3467&gt;=5,"High",IF(AB3467&gt;=3,"Medium","Low"))</f>
        <v>High</v>
      </c>
    </row>
    <row r="3468" customFormat="false" ht="15" hidden="false" customHeight="false" outlineLevel="0" collapsed="false">
      <c r="A3468" s="15" t="s">
        <v>3565</v>
      </c>
      <c r="B3468" s="15" t="s">
        <v>98</v>
      </c>
      <c r="C3468" s="15" t="n">
        <v>0</v>
      </c>
      <c r="D3468" s="15" t="s">
        <v>26</v>
      </c>
      <c r="E3468" s="15" t="s">
        <v>26</v>
      </c>
      <c r="F3468" s="15" t="n">
        <v>72</v>
      </c>
      <c r="G3468" s="15" t="s">
        <v>26</v>
      </c>
      <c r="H3468" s="15" t="s">
        <v>26</v>
      </c>
      <c r="I3468" s="15" t="s">
        <v>24</v>
      </c>
      <c r="J3468" s="15" t="s">
        <v>28</v>
      </c>
      <c r="K3468" s="15" t="s">
        <v>28</v>
      </c>
      <c r="L3468" s="15" t="s">
        <v>28</v>
      </c>
      <c r="M3468" s="15" t="s">
        <v>28</v>
      </c>
      <c r="N3468" s="15" t="s">
        <v>28</v>
      </c>
      <c r="O3468" s="15" t="s">
        <v>28</v>
      </c>
      <c r="P3468" s="15" t="s">
        <v>29</v>
      </c>
      <c r="Q3468" s="15" t="s">
        <v>26</v>
      </c>
      <c r="R3468" s="15" t="s">
        <v>21</v>
      </c>
      <c r="S3468" s="18" t="n">
        <v>25.1</v>
      </c>
      <c r="T3468" s="15" t="n">
        <v>1790.8</v>
      </c>
      <c r="U3468" s="15" t="s">
        <v>24</v>
      </c>
      <c r="V3468" s="18" t="n">
        <f aca="false">IF(ISNUMBER(T3468),T3468,0)</f>
        <v>1790.8</v>
      </c>
      <c r="W3468" s="15" t="n">
        <f aca="false">IF(U3468="Yes",1,0)</f>
        <v>0</v>
      </c>
      <c r="X3468" s="15" t="str">
        <f aca="false">IF(F3468&lt;=12,"0-12 months",IF(F3468&lt;=24,"13-24 months",IF(F3468&lt;=48,"25-48 months","49-72 months")))</f>
        <v>49-72 months</v>
      </c>
      <c r="Y3468" s="15" t="str">
        <f aca="false">IF(C3468=1,"Yes","No")</f>
        <v>No</v>
      </c>
      <c r="Z3468" s="15" t="n">
        <f aca="false">COUNTIF(J3468:O3468,"Yes")</f>
        <v>0</v>
      </c>
      <c r="AA3468" s="18" t="n">
        <f aca="false">S3468*W3468</f>
        <v>0</v>
      </c>
      <c r="AB3468" s="15" t="n">
        <f aca="false">(P3468="Month-to-month")+(I3468="Fiber optic")+(R3468="Electronic check")+(F3468&lt;=12)+(M3468="No")+(J3468="No")</f>
        <v>0</v>
      </c>
      <c r="AC3468" s="15" t="str">
        <f aca="false">IF(AB3468&gt;=5,"High",IF(AB3468&gt;=3,"Medium","Low"))</f>
        <v>Low</v>
      </c>
    </row>
    <row r="3469" customFormat="false" ht="15" hidden="false" customHeight="false" outlineLevel="0" collapsed="false">
      <c r="A3469" s="15" t="s">
        <v>3566</v>
      </c>
      <c r="B3469" s="15" t="s">
        <v>98</v>
      </c>
      <c r="C3469" s="15" t="n">
        <v>1</v>
      </c>
      <c r="D3469" s="15" t="s">
        <v>24</v>
      </c>
      <c r="E3469" s="15" t="s">
        <v>24</v>
      </c>
      <c r="F3469" s="15" t="n">
        <v>5</v>
      </c>
      <c r="G3469" s="15" t="s">
        <v>26</v>
      </c>
      <c r="H3469" s="15" t="s">
        <v>24</v>
      </c>
      <c r="I3469" s="15" t="s">
        <v>102</v>
      </c>
      <c r="J3469" s="15" t="s">
        <v>24</v>
      </c>
      <c r="K3469" s="15" t="s">
        <v>24</v>
      </c>
      <c r="L3469" s="15" t="s">
        <v>24</v>
      </c>
      <c r="M3469" s="15" t="s">
        <v>24</v>
      </c>
      <c r="N3469" s="15" t="s">
        <v>26</v>
      </c>
      <c r="O3469" s="15" t="s">
        <v>26</v>
      </c>
      <c r="P3469" s="15" t="s">
        <v>25</v>
      </c>
      <c r="Q3469" s="15" t="s">
        <v>26</v>
      </c>
      <c r="R3469" s="15" t="s">
        <v>15</v>
      </c>
      <c r="S3469" s="18" t="n">
        <v>91.4</v>
      </c>
      <c r="T3469" s="15" t="n">
        <v>449.75</v>
      </c>
      <c r="U3469" s="15" t="s">
        <v>26</v>
      </c>
      <c r="V3469" s="18" t="n">
        <f aca="false">IF(ISNUMBER(T3469),T3469,0)</f>
        <v>449.75</v>
      </c>
      <c r="W3469" s="15" t="n">
        <f aca="false">IF(U3469="Yes",1,0)</f>
        <v>1</v>
      </c>
      <c r="X3469" s="15" t="str">
        <f aca="false">IF(F3469&lt;=12,"0-12 months",IF(F3469&lt;=24,"13-24 months",IF(F3469&lt;=48,"25-48 months","49-72 months")))</f>
        <v>0-12 months</v>
      </c>
      <c r="Y3469" s="15" t="str">
        <f aca="false">IF(C3469=1,"Yes","No")</f>
        <v>Yes</v>
      </c>
      <c r="Z3469" s="15" t="n">
        <f aca="false">COUNTIF(J3469:O3469,"Yes")</f>
        <v>2</v>
      </c>
      <c r="AA3469" s="18" t="n">
        <f aca="false">S3469*W3469</f>
        <v>91.4</v>
      </c>
      <c r="AB3469" s="15" t="n">
        <f aca="false">(P3469="Month-to-month")+(I3469="Fiber optic")+(R3469="Electronic check")+(F3469&lt;=12)+(M3469="No")+(J3469="No")</f>
        <v>6</v>
      </c>
      <c r="AC3469" s="15" t="str">
        <f aca="false">IF(AB3469&gt;=5,"High",IF(AB3469&gt;=3,"Medium","Low"))</f>
        <v>High</v>
      </c>
    </row>
    <row r="3470" customFormat="false" ht="15" hidden="false" customHeight="false" outlineLevel="0" collapsed="false">
      <c r="A3470" s="15" t="s">
        <v>3567</v>
      </c>
      <c r="B3470" s="15" t="s">
        <v>98</v>
      </c>
      <c r="C3470" s="15" t="n">
        <v>0</v>
      </c>
      <c r="D3470" s="15" t="s">
        <v>26</v>
      </c>
      <c r="E3470" s="15" t="s">
        <v>26</v>
      </c>
      <c r="F3470" s="15" t="n">
        <v>1</v>
      </c>
      <c r="G3470" s="15" t="s">
        <v>26</v>
      </c>
      <c r="H3470" s="15" t="s">
        <v>24</v>
      </c>
      <c r="I3470" s="15" t="s">
        <v>24</v>
      </c>
      <c r="J3470" s="15" t="s">
        <v>28</v>
      </c>
      <c r="K3470" s="15" t="s">
        <v>28</v>
      </c>
      <c r="L3470" s="15" t="s">
        <v>28</v>
      </c>
      <c r="M3470" s="15" t="s">
        <v>28</v>
      </c>
      <c r="N3470" s="15" t="s">
        <v>28</v>
      </c>
      <c r="O3470" s="15" t="s">
        <v>28</v>
      </c>
      <c r="P3470" s="15" t="s">
        <v>25</v>
      </c>
      <c r="Q3470" s="15" t="s">
        <v>24</v>
      </c>
      <c r="R3470" s="15" t="s">
        <v>17</v>
      </c>
      <c r="S3470" s="18" t="n">
        <v>19.7</v>
      </c>
      <c r="T3470" s="15" t="n">
        <v>19.7</v>
      </c>
      <c r="U3470" s="15" t="s">
        <v>24</v>
      </c>
      <c r="V3470" s="18" t="n">
        <f aca="false">IF(ISNUMBER(T3470),T3470,0)</f>
        <v>19.7</v>
      </c>
      <c r="W3470" s="15" t="n">
        <f aca="false">IF(U3470="Yes",1,0)</f>
        <v>0</v>
      </c>
      <c r="X3470" s="15" t="str">
        <f aca="false">IF(F3470&lt;=12,"0-12 months",IF(F3470&lt;=24,"13-24 months",IF(F3470&lt;=48,"25-48 months","49-72 months")))</f>
        <v>0-12 months</v>
      </c>
      <c r="Y3470" s="15" t="str">
        <f aca="false">IF(C3470=1,"Yes","No")</f>
        <v>No</v>
      </c>
      <c r="Z3470" s="15" t="n">
        <f aca="false">COUNTIF(J3470:O3470,"Yes")</f>
        <v>0</v>
      </c>
      <c r="AA3470" s="18" t="n">
        <f aca="false">S3470*W3470</f>
        <v>0</v>
      </c>
      <c r="AB3470" s="15" t="n">
        <f aca="false">(P3470="Month-to-month")+(I3470="Fiber optic")+(R3470="Electronic check")+(F3470&lt;=12)+(M3470="No")+(J3470="No")</f>
        <v>2</v>
      </c>
      <c r="AC3470" s="15" t="str">
        <f aca="false">IF(AB3470&gt;=5,"High",IF(AB3470&gt;=3,"Medium","Low"))</f>
        <v>Low</v>
      </c>
    </row>
    <row r="3471" customFormat="false" ht="15" hidden="false" customHeight="false" outlineLevel="0" collapsed="false">
      <c r="A3471" s="15" t="s">
        <v>3568</v>
      </c>
      <c r="B3471" s="15" t="s">
        <v>94</v>
      </c>
      <c r="C3471" s="15" t="n">
        <v>1</v>
      </c>
      <c r="D3471" s="15" t="s">
        <v>24</v>
      </c>
      <c r="E3471" s="15" t="s">
        <v>24</v>
      </c>
      <c r="F3471" s="15" t="n">
        <v>15</v>
      </c>
      <c r="G3471" s="15" t="s">
        <v>26</v>
      </c>
      <c r="H3471" s="15" t="s">
        <v>24</v>
      </c>
      <c r="I3471" s="15" t="s">
        <v>102</v>
      </c>
      <c r="J3471" s="15" t="s">
        <v>24</v>
      </c>
      <c r="K3471" s="15" t="s">
        <v>24</v>
      </c>
      <c r="L3471" s="15" t="s">
        <v>24</v>
      </c>
      <c r="M3471" s="15" t="s">
        <v>24</v>
      </c>
      <c r="N3471" s="15" t="s">
        <v>26</v>
      </c>
      <c r="O3471" s="15" t="s">
        <v>26</v>
      </c>
      <c r="P3471" s="15" t="s">
        <v>25</v>
      </c>
      <c r="Q3471" s="15" t="s">
        <v>26</v>
      </c>
      <c r="R3471" s="15" t="s">
        <v>15</v>
      </c>
      <c r="S3471" s="18" t="n">
        <v>91.5</v>
      </c>
      <c r="T3471" s="15" t="n">
        <v>1400.3</v>
      </c>
      <c r="U3471" s="15" t="s">
        <v>24</v>
      </c>
      <c r="V3471" s="18" t="n">
        <f aca="false">IF(ISNUMBER(T3471),T3471,0)</f>
        <v>1400.3</v>
      </c>
      <c r="W3471" s="15" t="n">
        <f aca="false">IF(U3471="Yes",1,0)</f>
        <v>0</v>
      </c>
      <c r="X3471" s="15" t="str">
        <f aca="false">IF(F3471&lt;=12,"0-12 months",IF(F3471&lt;=24,"13-24 months",IF(F3471&lt;=48,"25-48 months","49-72 months")))</f>
        <v>13-24 months</v>
      </c>
      <c r="Y3471" s="15" t="str">
        <f aca="false">IF(C3471=1,"Yes","No")</f>
        <v>Yes</v>
      </c>
      <c r="Z3471" s="15" t="n">
        <f aca="false">COUNTIF(J3471:O3471,"Yes")</f>
        <v>2</v>
      </c>
      <c r="AA3471" s="18" t="n">
        <f aca="false">S3471*W3471</f>
        <v>0</v>
      </c>
      <c r="AB3471" s="15" t="n">
        <f aca="false">(P3471="Month-to-month")+(I3471="Fiber optic")+(R3471="Electronic check")+(F3471&lt;=12)+(M3471="No")+(J3471="No")</f>
        <v>5</v>
      </c>
      <c r="AC3471" s="15" t="str">
        <f aca="false">IF(AB3471&gt;=5,"High",IF(AB3471&gt;=3,"Medium","Low"))</f>
        <v>High</v>
      </c>
    </row>
    <row r="3472" customFormat="false" ht="15" hidden="false" customHeight="false" outlineLevel="0" collapsed="false">
      <c r="A3472" s="15" t="s">
        <v>3569</v>
      </c>
      <c r="B3472" s="15" t="s">
        <v>98</v>
      </c>
      <c r="C3472" s="15" t="n">
        <v>0</v>
      </c>
      <c r="D3472" s="15" t="s">
        <v>26</v>
      </c>
      <c r="E3472" s="15" t="s">
        <v>26</v>
      </c>
      <c r="F3472" s="15" t="n">
        <v>8</v>
      </c>
      <c r="G3472" s="15" t="s">
        <v>26</v>
      </c>
      <c r="H3472" s="15" t="s">
        <v>24</v>
      </c>
      <c r="I3472" s="15" t="s">
        <v>96</v>
      </c>
      <c r="J3472" s="15" t="s">
        <v>26</v>
      </c>
      <c r="K3472" s="15" t="s">
        <v>24</v>
      </c>
      <c r="L3472" s="15" t="s">
        <v>24</v>
      </c>
      <c r="M3472" s="15" t="s">
        <v>24</v>
      </c>
      <c r="N3472" s="15" t="s">
        <v>24</v>
      </c>
      <c r="O3472" s="15" t="s">
        <v>24</v>
      </c>
      <c r="P3472" s="15" t="s">
        <v>25</v>
      </c>
      <c r="Q3472" s="15" t="s">
        <v>26</v>
      </c>
      <c r="R3472" s="15" t="s">
        <v>21</v>
      </c>
      <c r="S3472" s="18" t="n">
        <v>51.3</v>
      </c>
      <c r="T3472" s="15" t="n">
        <v>411.6</v>
      </c>
      <c r="U3472" s="15" t="s">
        <v>24</v>
      </c>
      <c r="V3472" s="18" t="n">
        <f aca="false">IF(ISNUMBER(T3472),T3472,0)</f>
        <v>411.6</v>
      </c>
      <c r="W3472" s="15" t="n">
        <f aca="false">IF(U3472="Yes",1,0)</f>
        <v>0</v>
      </c>
      <c r="X3472" s="15" t="str">
        <f aca="false">IF(F3472&lt;=12,"0-12 months",IF(F3472&lt;=24,"13-24 months",IF(F3472&lt;=48,"25-48 months","49-72 months")))</f>
        <v>0-12 months</v>
      </c>
      <c r="Y3472" s="15" t="str">
        <f aca="false">IF(C3472=1,"Yes","No")</f>
        <v>No</v>
      </c>
      <c r="Z3472" s="15" t="n">
        <f aca="false">COUNTIF(J3472:O3472,"Yes")</f>
        <v>1</v>
      </c>
      <c r="AA3472" s="18" t="n">
        <f aca="false">S3472*W3472</f>
        <v>0</v>
      </c>
      <c r="AB3472" s="15" t="n">
        <f aca="false">(P3472="Month-to-month")+(I3472="Fiber optic")+(R3472="Electronic check")+(F3472&lt;=12)+(M3472="No")+(J3472="No")</f>
        <v>3</v>
      </c>
      <c r="AC3472" s="15" t="str">
        <f aca="false">IF(AB3472&gt;=5,"High",IF(AB3472&gt;=3,"Medium","Low"))</f>
        <v>Medium</v>
      </c>
    </row>
    <row r="3473" customFormat="false" ht="15" hidden="false" customHeight="false" outlineLevel="0" collapsed="false">
      <c r="A3473" s="15" t="s">
        <v>3570</v>
      </c>
      <c r="B3473" s="15" t="s">
        <v>94</v>
      </c>
      <c r="C3473" s="15" t="n">
        <v>0</v>
      </c>
      <c r="D3473" s="15" t="s">
        <v>24</v>
      </c>
      <c r="E3473" s="15" t="s">
        <v>24</v>
      </c>
      <c r="F3473" s="15" t="n">
        <v>35</v>
      </c>
      <c r="G3473" s="15" t="s">
        <v>26</v>
      </c>
      <c r="H3473" s="15" t="s">
        <v>24</v>
      </c>
      <c r="I3473" s="15" t="s">
        <v>24</v>
      </c>
      <c r="J3473" s="15" t="s">
        <v>28</v>
      </c>
      <c r="K3473" s="15" t="s">
        <v>28</v>
      </c>
      <c r="L3473" s="15" t="s">
        <v>28</v>
      </c>
      <c r="M3473" s="15" t="s">
        <v>28</v>
      </c>
      <c r="N3473" s="15" t="s">
        <v>28</v>
      </c>
      <c r="O3473" s="15" t="s">
        <v>28</v>
      </c>
      <c r="P3473" s="15" t="s">
        <v>27</v>
      </c>
      <c r="Q3473" s="15" t="s">
        <v>24</v>
      </c>
      <c r="R3473" s="15" t="s">
        <v>17</v>
      </c>
      <c r="S3473" s="18" t="n">
        <v>21.1</v>
      </c>
      <c r="T3473" s="15" t="n">
        <v>741</v>
      </c>
      <c r="U3473" s="15" t="s">
        <v>24</v>
      </c>
      <c r="V3473" s="18" t="n">
        <f aca="false">IF(ISNUMBER(T3473),T3473,0)</f>
        <v>741</v>
      </c>
      <c r="W3473" s="15" t="n">
        <f aca="false">IF(U3473="Yes",1,0)</f>
        <v>0</v>
      </c>
      <c r="X3473" s="15" t="str">
        <f aca="false">IF(F3473&lt;=12,"0-12 months",IF(F3473&lt;=24,"13-24 months",IF(F3473&lt;=48,"25-48 months","49-72 months")))</f>
        <v>25-48 months</v>
      </c>
      <c r="Y3473" s="15" t="str">
        <f aca="false">IF(C3473=1,"Yes","No")</f>
        <v>No</v>
      </c>
      <c r="Z3473" s="15" t="n">
        <f aca="false">COUNTIF(J3473:O3473,"Yes")</f>
        <v>0</v>
      </c>
      <c r="AA3473" s="18" t="n">
        <f aca="false">S3473*W3473</f>
        <v>0</v>
      </c>
      <c r="AB3473" s="15" t="n">
        <f aca="false">(P3473="Month-to-month")+(I3473="Fiber optic")+(R3473="Electronic check")+(F3473&lt;=12)+(M3473="No")+(J3473="No")</f>
        <v>0</v>
      </c>
      <c r="AC3473" s="15" t="str">
        <f aca="false">IF(AB3473&gt;=5,"High",IF(AB3473&gt;=3,"Medium","Low"))</f>
        <v>Low</v>
      </c>
    </row>
    <row r="3474" customFormat="false" ht="15" hidden="false" customHeight="false" outlineLevel="0" collapsed="false">
      <c r="A3474" s="15" t="s">
        <v>3571</v>
      </c>
      <c r="B3474" s="15" t="s">
        <v>94</v>
      </c>
      <c r="C3474" s="15" t="n">
        <v>1</v>
      </c>
      <c r="D3474" s="15" t="s">
        <v>24</v>
      </c>
      <c r="E3474" s="15" t="s">
        <v>24</v>
      </c>
      <c r="F3474" s="15" t="n">
        <v>56</v>
      </c>
      <c r="G3474" s="15" t="s">
        <v>26</v>
      </c>
      <c r="H3474" s="15" t="s">
        <v>26</v>
      </c>
      <c r="I3474" s="15" t="s">
        <v>102</v>
      </c>
      <c r="J3474" s="15" t="s">
        <v>24</v>
      </c>
      <c r="K3474" s="15" t="s">
        <v>26</v>
      </c>
      <c r="L3474" s="15" t="s">
        <v>26</v>
      </c>
      <c r="M3474" s="15" t="s">
        <v>24</v>
      </c>
      <c r="N3474" s="15" t="s">
        <v>26</v>
      </c>
      <c r="O3474" s="15" t="s">
        <v>26</v>
      </c>
      <c r="P3474" s="15" t="s">
        <v>25</v>
      </c>
      <c r="Q3474" s="15" t="s">
        <v>24</v>
      </c>
      <c r="R3474" s="15" t="s">
        <v>15</v>
      </c>
      <c r="S3474" s="18" t="n">
        <v>104.75</v>
      </c>
      <c r="T3474" s="15" t="n">
        <v>5841.35</v>
      </c>
      <c r="U3474" s="15" t="s">
        <v>24</v>
      </c>
      <c r="V3474" s="18" t="n">
        <f aca="false">IF(ISNUMBER(T3474),T3474,0)</f>
        <v>5841.35</v>
      </c>
      <c r="W3474" s="15" t="n">
        <f aca="false">IF(U3474="Yes",1,0)</f>
        <v>0</v>
      </c>
      <c r="X3474" s="15" t="str">
        <f aca="false">IF(F3474&lt;=12,"0-12 months",IF(F3474&lt;=24,"13-24 months",IF(F3474&lt;=48,"25-48 months","49-72 months")))</f>
        <v>49-72 months</v>
      </c>
      <c r="Y3474" s="15" t="str">
        <f aca="false">IF(C3474=1,"Yes","No")</f>
        <v>Yes</v>
      </c>
      <c r="Z3474" s="15" t="n">
        <f aca="false">COUNTIF(J3474:O3474,"Yes")</f>
        <v>4</v>
      </c>
      <c r="AA3474" s="18" t="n">
        <f aca="false">S3474*W3474</f>
        <v>0</v>
      </c>
      <c r="AB3474" s="15" t="n">
        <f aca="false">(P3474="Month-to-month")+(I3474="Fiber optic")+(R3474="Electronic check")+(F3474&lt;=12)+(M3474="No")+(J3474="No")</f>
        <v>5</v>
      </c>
      <c r="AC3474" s="15" t="str">
        <f aca="false">IF(AB3474&gt;=5,"High",IF(AB3474&gt;=3,"Medium","Low"))</f>
        <v>High</v>
      </c>
    </row>
    <row r="3475" customFormat="false" ht="15" hidden="false" customHeight="false" outlineLevel="0" collapsed="false">
      <c r="A3475" s="15" t="s">
        <v>3572</v>
      </c>
      <c r="B3475" s="15" t="s">
        <v>98</v>
      </c>
      <c r="C3475" s="15" t="n">
        <v>0</v>
      </c>
      <c r="D3475" s="15" t="s">
        <v>26</v>
      </c>
      <c r="E3475" s="15" t="s">
        <v>24</v>
      </c>
      <c r="F3475" s="15" t="n">
        <v>42</v>
      </c>
      <c r="G3475" s="15" t="s">
        <v>26</v>
      </c>
      <c r="H3475" s="15" t="s">
        <v>26</v>
      </c>
      <c r="I3475" s="15" t="s">
        <v>102</v>
      </c>
      <c r="J3475" s="15" t="s">
        <v>24</v>
      </c>
      <c r="K3475" s="15" t="s">
        <v>24</v>
      </c>
      <c r="L3475" s="15" t="s">
        <v>26</v>
      </c>
      <c r="M3475" s="15" t="s">
        <v>26</v>
      </c>
      <c r="N3475" s="15" t="s">
        <v>26</v>
      </c>
      <c r="O3475" s="15" t="s">
        <v>26</v>
      </c>
      <c r="P3475" s="15" t="s">
        <v>25</v>
      </c>
      <c r="Q3475" s="15" t="s">
        <v>26</v>
      </c>
      <c r="R3475" s="15" t="s">
        <v>19</v>
      </c>
      <c r="S3475" s="18" t="n">
        <v>106.15</v>
      </c>
      <c r="T3475" s="15" t="n">
        <v>4512.7</v>
      </c>
      <c r="U3475" s="15" t="s">
        <v>26</v>
      </c>
      <c r="V3475" s="18" t="n">
        <f aca="false">IF(ISNUMBER(T3475),T3475,0)</f>
        <v>4512.7</v>
      </c>
      <c r="W3475" s="15" t="n">
        <f aca="false">IF(U3475="Yes",1,0)</f>
        <v>1</v>
      </c>
      <c r="X3475" s="15" t="str">
        <f aca="false">IF(F3475&lt;=12,"0-12 months",IF(F3475&lt;=24,"13-24 months",IF(F3475&lt;=48,"25-48 months","49-72 months")))</f>
        <v>25-48 months</v>
      </c>
      <c r="Y3475" s="15" t="str">
        <f aca="false">IF(C3475=1,"Yes","No")</f>
        <v>No</v>
      </c>
      <c r="Z3475" s="15" t="n">
        <f aca="false">COUNTIF(J3475:O3475,"Yes")</f>
        <v>4</v>
      </c>
      <c r="AA3475" s="18" t="n">
        <f aca="false">S3475*W3475</f>
        <v>106.15</v>
      </c>
      <c r="AB3475" s="15" t="n">
        <f aca="false">(P3475="Month-to-month")+(I3475="Fiber optic")+(R3475="Electronic check")+(F3475&lt;=12)+(M3475="No")+(J3475="No")</f>
        <v>3</v>
      </c>
      <c r="AC3475" s="15" t="str">
        <f aca="false">IF(AB3475&gt;=5,"High",IF(AB3475&gt;=3,"Medium","Low"))</f>
        <v>Medium</v>
      </c>
    </row>
    <row r="3476" customFormat="false" ht="15" hidden="false" customHeight="false" outlineLevel="0" collapsed="false">
      <c r="A3476" s="15" t="s">
        <v>3573</v>
      </c>
      <c r="B3476" s="15" t="s">
        <v>98</v>
      </c>
      <c r="C3476" s="15" t="n">
        <v>1</v>
      </c>
      <c r="D3476" s="15" t="s">
        <v>26</v>
      </c>
      <c r="E3476" s="15" t="s">
        <v>26</v>
      </c>
      <c r="F3476" s="15" t="n">
        <v>65</v>
      </c>
      <c r="G3476" s="15" t="s">
        <v>26</v>
      </c>
      <c r="H3476" s="15" t="s">
        <v>26</v>
      </c>
      <c r="I3476" s="15" t="s">
        <v>102</v>
      </c>
      <c r="J3476" s="15" t="s">
        <v>26</v>
      </c>
      <c r="K3476" s="15" t="s">
        <v>26</v>
      </c>
      <c r="L3476" s="15" t="s">
        <v>24</v>
      </c>
      <c r="M3476" s="15" t="s">
        <v>24</v>
      </c>
      <c r="N3476" s="15" t="s">
        <v>24</v>
      </c>
      <c r="O3476" s="15" t="s">
        <v>24</v>
      </c>
      <c r="P3476" s="15" t="s">
        <v>25</v>
      </c>
      <c r="Q3476" s="15" t="s">
        <v>26</v>
      </c>
      <c r="R3476" s="15" t="s">
        <v>15</v>
      </c>
      <c r="S3476" s="18" t="n">
        <v>85.75</v>
      </c>
      <c r="T3476" s="15" t="n">
        <v>5688.45</v>
      </c>
      <c r="U3476" s="15" t="s">
        <v>24</v>
      </c>
      <c r="V3476" s="18" t="n">
        <f aca="false">IF(ISNUMBER(T3476),T3476,0)</f>
        <v>5688.45</v>
      </c>
      <c r="W3476" s="15" t="n">
        <f aca="false">IF(U3476="Yes",1,0)</f>
        <v>0</v>
      </c>
      <c r="X3476" s="15" t="str">
        <f aca="false">IF(F3476&lt;=12,"0-12 months",IF(F3476&lt;=24,"13-24 months",IF(F3476&lt;=48,"25-48 months","49-72 months")))</f>
        <v>49-72 months</v>
      </c>
      <c r="Y3476" s="15" t="str">
        <f aca="false">IF(C3476=1,"Yes","No")</f>
        <v>Yes</v>
      </c>
      <c r="Z3476" s="15" t="n">
        <f aca="false">COUNTIF(J3476:O3476,"Yes")</f>
        <v>2</v>
      </c>
      <c r="AA3476" s="18" t="n">
        <f aca="false">S3476*W3476</f>
        <v>0</v>
      </c>
      <c r="AB3476" s="15" t="n">
        <f aca="false">(P3476="Month-to-month")+(I3476="Fiber optic")+(R3476="Electronic check")+(F3476&lt;=12)+(M3476="No")+(J3476="No")</f>
        <v>4</v>
      </c>
      <c r="AC3476" s="15" t="str">
        <f aca="false">IF(AB3476&gt;=5,"High",IF(AB3476&gt;=3,"Medium","Low"))</f>
        <v>Medium</v>
      </c>
    </row>
    <row r="3477" customFormat="false" ht="15" hidden="false" customHeight="false" outlineLevel="0" collapsed="false">
      <c r="A3477" s="15" t="s">
        <v>3574</v>
      </c>
      <c r="B3477" s="15" t="s">
        <v>94</v>
      </c>
      <c r="C3477" s="15" t="n">
        <v>0</v>
      </c>
      <c r="D3477" s="15" t="s">
        <v>26</v>
      </c>
      <c r="E3477" s="15" t="s">
        <v>26</v>
      </c>
      <c r="F3477" s="15" t="n">
        <v>2</v>
      </c>
      <c r="G3477" s="15" t="s">
        <v>26</v>
      </c>
      <c r="H3477" s="15" t="s">
        <v>24</v>
      </c>
      <c r="I3477" s="15" t="s">
        <v>24</v>
      </c>
      <c r="J3477" s="15" t="s">
        <v>28</v>
      </c>
      <c r="K3477" s="15" t="s">
        <v>28</v>
      </c>
      <c r="L3477" s="15" t="s">
        <v>28</v>
      </c>
      <c r="M3477" s="15" t="s">
        <v>28</v>
      </c>
      <c r="N3477" s="15" t="s">
        <v>28</v>
      </c>
      <c r="O3477" s="15" t="s">
        <v>28</v>
      </c>
      <c r="P3477" s="15" t="s">
        <v>27</v>
      </c>
      <c r="Q3477" s="15" t="s">
        <v>24</v>
      </c>
      <c r="R3477" s="15" t="s">
        <v>17</v>
      </c>
      <c r="S3477" s="18" t="n">
        <v>20.3</v>
      </c>
      <c r="T3477" s="15" t="n">
        <v>31.9</v>
      </c>
      <c r="U3477" s="15" t="s">
        <v>24</v>
      </c>
      <c r="V3477" s="18" t="n">
        <f aca="false">IF(ISNUMBER(T3477),T3477,0)</f>
        <v>31.9</v>
      </c>
      <c r="W3477" s="15" t="n">
        <f aca="false">IF(U3477="Yes",1,0)</f>
        <v>0</v>
      </c>
      <c r="X3477" s="15" t="str">
        <f aca="false">IF(F3477&lt;=12,"0-12 months",IF(F3477&lt;=24,"13-24 months",IF(F3477&lt;=48,"25-48 months","49-72 months")))</f>
        <v>0-12 months</v>
      </c>
      <c r="Y3477" s="15" t="str">
        <f aca="false">IF(C3477=1,"Yes","No")</f>
        <v>No</v>
      </c>
      <c r="Z3477" s="15" t="n">
        <f aca="false">COUNTIF(J3477:O3477,"Yes")</f>
        <v>0</v>
      </c>
      <c r="AA3477" s="18" t="n">
        <f aca="false">S3477*W3477</f>
        <v>0</v>
      </c>
      <c r="AB3477" s="15" t="n">
        <f aca="false">(P3477="Month-to-month")+(I3477="Fiber optic")+(R3477="Electronic check")+(F3477&lt;=12)+(M3477="No")+(J3477="No")</f>
        <v>1</v>
      </c>
      <c r="AC3477" s="15" t="str">
        <f aca="false">IF(AB3477&gt;=5,"High",IF(AB3477&gt;=3,"Medium","Low"))</f>
        <v>Low</v>
      </c>
    </row>
    <row r="3478" customFormat="false" ht="15" hidden="false" customHeight="false" outlineLevel="0" collapsed="false">
      <c r="A3478" s="15" t="s">
        <v>3575</v>
      </c>
      <c r="B3478" s="15" t="s">
        <v>98</v>
      </c>
      <c r="C3478" s="15" t="n">
        <v>1</v>
      </c>
      <c r="D3478" s="15" t="s">
        <v>26</v>
      </c>
      <c r="E3478" s="15" t="s">
        <v>24</v>
      </c>
      <c r="F3478" s="15" t="n">
        <v>65</v>
      </c>
      <c r="G3478" s="15" t="s">
        <v>26</v>
      </c>
      <c r="H3478" s="15" t="s">
        <v>26</v>
      </c>
      <c r="I3478" s="15" t="s">
        <v>102</v>
      </c>
      <c r="J3478" s="15" t="s">
        <v>26</v>
      </c>
      <c r="K3478" s="15" t="s">
        <v>24</v>
      </c>
      <c r="L3478" s="15" t="s">
        <v>24</v>
      </c>
      <c r="M3478" s="15" t="s">
        <v>24</v>
      </c>
      <c r="N3478" s="15" t="s">
        <v>26</v>
      </c>
      <c r="O3478" s="15" t="s">
        <v>26</v>
      </c>
      <c r="P3478" s="15" t="s">
        <v>27</v>
      </c>
      <c r="Q3478" s="15" t="s">
        <v>26</v>
      </c>
      <c r="R3478" s="15" t="s">
        <v>15</v>
      </c>
      <c r="S3478" s="18" t="n">
        <v>100.75</v>
      </c>
      <c r="T3478" s="15" t="n">
        <v>6674.65</v>
      </c>
      <c r="U3478" s="15" t="s">
        <v>24</v>
      </c>
      <c r="V3478" s="18" t="n">
        <f aca="false">IF(ISNUMBER(T3478),T3478,0)</f>
        <v>6674.65</v>
      </c>
      <c r="W3478" s="15" t="n">
        <f aca="false">IF(U3478="Yes",1,0)</f>
        <v>0</v>
      </c>
      <c r="X3478" s="15" t="str">
        <f aca="false">IF(F3478&lt;=12,"0-12 months",IF(F3478&lt;=24,"13-24 months",IF(F3478&lt;=48,"25-48 months","49-72 months")))</f>
        <v>49-72 months</v>
      </c>
      <c r="Y3478" s="15" t="str">
        <f aca="false">IF(C3478=1,"Yes","No")</f>
        <v>Yes</v>
      </c>
      <c r="Z3478" s="15" t="n">
        <f aca="false">COUNTIF(J3478:O3478,"Yes")</f>
        <v>3</v>
      </c>
      <c r="AA3478" s="18" t="n">
        <f aca="false">S3478*W3478</f>
        <v>0</v>
      </c>
      <c r="AB3478" s="15" t="n">
        <f aca="false">(P3478="Month-to-month")+(I3478="Fiber optic")+(R3478="Electronic check")+(F3478&lt;=12)+(M3478="No")+(J3478="No")</f>
        <v>3</v>
      </c>
      <c r="AC3478" s="15" t="str">
        <f aca="false">IF(AB3478&gt;=5,"High",IF(AB3478&gt;=3,"Medium","Low"))</f>
        <v>Medium</v>
      </c>
    </row>
    <row r="3479" customFormat="false" ht="15" hidden="false" customHeight="false" outlineLevel="0" collapsed="false">
      <c r="A3479" s="15" t="s">
        <v>3576</v>
      </c>
      <c r="B3479" s="15" t="s">
        <v>94</v>
      </c>
      <c r="C3479" s="15" t="n">
        <v>0</v>
      </c>
      <c r="D3479" s="15" t="s">
        <v>24</v>
      </c>
      <c r="E3479" s="15" t="s">
        <v>24</v>
      </c>
      <c r="F3479" s="15" t="n">
        <v>18</v>
      </c>
      <c r="G3479" s="15" t="s">
        <v>26</v>
      </c>
      <c r="H3479" s="15" t="s">
        <v>26</v>
      </c>
      <c r="I3479" s="15" t="s">
        <v>102</v>
      </c>
      <c r="J3479" s="15" t="s">
        <v>24</v>
      </c>
      <c r="K3479" s="15" t="s">
        <v>24</v>
      </c>
      <c r="L3479" s="15" t="s">
        <v>24</v>
      </c>
      <c r="M3479" s="15" t="s">
        <v>24</v>
      </c>
      <c r="N3479" s="15" t="s">
        <v>24</v>
      </c>
      <c r="O3479" s="15" t="s">
        <v>24</v>
      </c>
      <c r="P3479" s="15" t="s">
        <v>25</v>
      </c>
      <c r="Q3479" s="15" t="s">
        <v>26</v>
      </c>
      <c r="R3479" s="15" t="s">
        <v>15</v>
      </c>
      <c r="S3479" s="18" t="n">
        <v>74.15</v>
      </c>
      <c r="T3479" s="15" t="n">
        <v>1345.75</v>
      </c>
      <c r="U3479" s="15" t="s">
        <v>24</v>
      </c>
      <c r="V3479" s="18" t="n">
        <f aca="false">IF(ISNUMBER(T3479),T3479,0)</f>
        <v>1345.75</v>
      </c>
      <c r="W3479" s="15" t="n">
        <f aca="false">IF(U3479="Yes",1,0)</f>
        <v>0</v>
      </c>
      <c r="X3479" s="15" t="str">
        <f aca="false">IF(F3479&lt;=12,"0-12 months",IF(F3479&lt;=24,"13-24 months",IF(F3479&lt;=48,"25-48 months","49-72 months")))</f>
        <v>13-24 months</v>
      </c>
      <c r="Y3479" s="15" t="str">
        <f aca="false">IF(C3479=1,"Yes","No")</f>
        <v>No</v>
      </c>
      <c r="Z3479" s="15" t="n">
        <f aca="false">COUNTIF(J3479:O3479,"Yes")</f>
        <v>0</v>
      </c>
      <c r="AA3479" s="18" t="n">
        <f aca="false">S3479*W3479</f>
        <v>0</v>
      </c>
      <c r="AB3479" s="15" t="n">
        <f aca="false">(P3479="Month-to-month")+(I3479="Fiber optic")+(R3479="Electronic check")+(F3479&lt;=12)+(M3479="No")+(J3479="No")</f>
        <v>5</v>
      </c>
      <c r="AC3479" s="15" t="str">
        <f aca="false">IF(AB3479&gt;=5,"High",IF(AB3479&gt;=3,"Medium","Low"))</f>
        <v>High</v>
      </c>
    </row>
    <row r="3480" customFormat="false" ht="15" hidden="false" customHeight="false" outlineLevel="0" collapsed="false">
      <c r="A3480" s="15" t="s">
        <v>3577</v>
      </c>
      <c r="B3480" s="15" t="s">
        <v>94</v>
      </c>
      <c r="C3480" s="15" t="n">
        <v>0</v>
      </c>
      <c r="D3480" s="15" t="s">
        <v>24</v>
      </c>
      <c r="E3480" s="15" t="s">
        <v>24</v>
      </c>
      <c r="F3480" s="15" t="n">
        <v>23</v>
      </c>
      <c r="G3480" s="15" t="s">
        <v>26</v>
      </c>
      <c r="H3480" s="15" t="s">
        <v>26</v>
      </c>
      <c r="I3480" s="15" t="s">
        <v>96</v>
      </c>
      <c r="J3480" s="15" t="s">
        <v>26</v>
      </c>
      <c r="K3480" s="15" t="s">
        <v>24</v>
      </c>
      <c r="L3480" s="15" t="s">
        <v>26</v>
      </c>
      <c r="M3480" s="15" t="s">
        <v>24</v>
      </c>
      <c r="N3480" s="15" t="s">
        <v>26</v>
      </c>
      <c r="O3480" s="15" t="s">
        <v>26</v>
      </c>
      <c r="P3480" s="15" t="s">
        <v>27</v>
      </c>
      <c r="Q3480" s="15" t="s">
        <v>26</v>
      </c>
      <c r="R3480" s="15" t="s">
        <v>15</v>
      </c>
      <c r="S3480" s="18" t="n">
        <v>78.55</v>
      </c>
      <c r="T3480" s="15" t="n">
        <v>1843.05</v>
      </c>
      <c r="U3480" s="15" t="s">
        <v>24</v>
      </c>
      <c r="V3480" s="18" t="n">
        <f aca="false">IF(ISNUMBER(T3480),T3480,0)</f>
        <v>1843.05</v>
      </c>
      <c r="W3480" s="15" t="n">
        <f aca="false">IF(U3480="Yes",1,0)</f>
        <v>0</v>
      </c>
      <c r="X3480" s="15" t="str">
        <f aca="false">IF(F3480&lt;=12,"0-12 months",IF(F3480&lt;=24,"13-24 months",IF(F3480&lt;=48,"25-48 months","49-72 months")))</f>
        <v>13-24 months</v>
      </c>
      <c r="Y3480" s="15" t="str">
        <f aca="false">IF(C3480=1,"Yes","No")</f>
        <v>No</v>
      </c>
      <c r="Z3480" s="15" t="n">
        <f aca="false">COUNTIF(J3480:O3480,"Yes")</f>
        <v>4</v>
      </c>
      <c r="AA3480" s="18" t="n">
        <f aca="false">S3480*W3480</f>
        <v>0</v>
      </c>
      <c r="AB3480" s="15" t="n">
        <f aca="false">(P3480="Month-to-month")+(I3480="Fiber optic")+(R3480="Electronic check")+(F3480&lt;=12)+(M3480="No")+(J3480="No")</f>
        <v>2</v>
      </c>
      <c r="AC3480" s="15" t="str">
        <f aca="false">IF(AB3480&gt;=5,"High",IF(AB3480&gt;=3,"Medium","Low"))</f>
        <v>Low</v>
      </c>
    </row>
    <row r="3481" customFormat="false" ht="15" hidden="false" customHeight="false" outlineLevel="0" collapsed="false">
      <c r="A3481" s="15" t="s">
        <v>3578</v>
      </c>
      <c r="B3481" s="15" t="s">
        <v>94</v>
      </c>
      <c r="C3481" s="15" t="n">
        <v>0</v>
      </c>
      <c r="D3481" s="15" t="s">
        <v>24</v>
      </c>
      <c r="E3481" s="15" t="s">
        <v>24</v>
      </c>
      <c r="F3481" s="15" t="n">
        <v>4</v>
      </c>
      <c r="G3481" s="15" t="s">
        <v>26</v>
      </c>
      <c r="H3481" s="15" t="s">
        <v>24</v>
      </c>
      <c r="I3481" s="15" t="s">
        <v>96</v>
      </c>
      <c r="J3481" s="15" t="s">
        <v>24</v>
      </c>
      <c r="K3481" s="15" t="s">
        <v>24</v>
      </c>
      <c r="L3481" s="15" t="s">
        <v>24</v>
      </c>
      <c r="M3481" s="15" t="s">
        <v>24</v>
      </c>
      <c r="N3481" s="15" t="s">
        <v>24</v>
      </c>
      <c r="O3481" s="15" t="s">
        <v>24</v>
      </c>
      <c r="P3481" s="15" t="s">
        <v>25</v>
      </c>
      <c r="Q3481" s="15" t="s">
        <v>26</v>
      </c>
      <c r="R3481" s="15" t="s">
        <v>17</v>
      </c>
      <c r="S3481" s="18" t="n">
        <v>45.3</v>
      </c>
      <c r="T3481" s="15" t="n">
        <v>196.95</v>
      </c>
      <c r="U3481" s="15" t="s">
        <v>26</v>
      </c>
      <c r="V3481" s="18" t="n">
        <f aca="false">IF(ISNUMBER(T3481),T3481,0)</f>
        <v>196.95</v>
      </c>
      <c r="W3481" s="15" t="n">
        <f aca="false">IF(U3481="Yes",1,0)</f>
        <v>1</v>
      </c>
      <c r="X3481" s="15" t="str">
        <f aca="false">IF(F3481&lt;=12,"0-12 months",IF(F3481&lt;=24,"13-24 months",IF(F3481&lt;=48,"25-48 months","49-72 months")))</f>
        <v>0-12 months</v>
      </c>
      <c r="Y3481" s="15" t="str">
        <f aca="false">IF(C3481=1,"Yes","No")</f>
        <v>No</v>
      </c>
      <c r="Z3481" s="15" t="n">
        <f aca="false">COUNTIF(J3481:O3481,"Yes")</f>
        <v>0</v>
      </c>
      <c r="AA3481" s="18" t="n">
        <f aca="false">S3481*W3481</f>
        <v>45.3</v>
      </c>
      <c r="AB3481" s="15" t="n">
        <f aca="false">(P3481="Month-to-month")+(I3481="Fiber optic")+(R3481="Electronic check")+(F3481&lt;=12)+(M3481="No")+(J3481="No")</f>
        <v>4</v>
      </c>
      <c r="AC3481" s="15" t="str">
        <f aca="false">IF(AB3481&gt;=5,"High",IF(AB3481&gt;=3,"Medium","Low"))</f>
        <v>Medium</v>
      </c>
    </row>
    <row r="3482" customFormat="false" ht="15" hidden="false" customHeight="false" outlineLevel="0" collapsed="false">
      <c r="A3482" s="15" t="s">
        <v>3579</v>
      </c>
      <c r="B3482" s="15" t="s">
        <v>98</v>
      </c>
      <c r="C3482" s="15" t="n">
        <v>0</v>
      </c>
      <c r="D3482" s="15" t="s">
        <v>26</v>
      </c>
      <c r="E3482" s="15" t="s">
        <v>24</v>
      </c>
      <c r="F3482" s="15" t="n">
        <v>70</v>
      </c>
      <c r="G3482" s="15" t="s">
        <v>26</v>
      </c>
      <c r="H3482" s="15" t="s">
        <v>24</v>
      </c>
      <c r="I3482" s="15" t="s">
        <v>24</v>
      </c>
      <c r="J3482" s="15" t="s">
        <v>28</v>
      </c>
      <c r="K3482" s="15" t="s">
        <v>28</v>
      </c>
      <c r="L3482" s="15" t="s">
        <v>28</v>
      </c>
      <c r="M3482" s="15" t="s">
        <v>28</v>
      </c>
      <c r="N3482" s="15" t="s">
        <v>28</v>
      </c>
      <c r="O3482" s="15" t="s">
        <v>28</v>
      </c>
      <c r="P3482" s="15" t="s">
        <v>29</v>
      </c>
      <c r="Q3482" s="15" t="s">
        <v>24</v>
      </c>
      <c r="R3482" s="15" t="s">
        <v>21</v>
      </c>
      <c r="S3482" s="18" t="n">
        <v>19.85</v>
      </c>
      <c r="T3482" s="15" t="n">
        <v>1433.8</v>
      </c>
      <c r="U3482" s="15" t="s">
        <v>24</v>
      </c>
      <c r="V3482" s="18" t="n">
        <f aca="false">IF(ISNUMBER(T3482),T3482,0)</f>
        <v>1433.8</v>
      </c>
      <c r="W3482" s="15" t="n">
        <f aca="false">IF(U3482="Yes",1,0)</f>
        <v>0</v>
      </c>
      <c r="X3482" s="15" t="str">
        <f aca="false">IF(F3482&lt;=12,"0-12 months",IF(F3482&lt;=24,"13-24 months",IF(F3482&lt;=48,"25-48 months","49-72 months")))</f>
        <v>49-72 months</v>
      </c>
      <c r="Y3482" s="15" t="str">
        <f aca="false">IF(C3482=1,"Yes","No")</f>
        <v>No</v>
      </c>
      <c r="Z3482" s="15" t="n">
        <f aca="false">COUNTIF(J3482:O3482,"Yes")</f>
        <v>0</v>
      </c>
      <c r="AA3482" s="18" t="n">
        <f aca="false">S3482*W3482</f>
        <v>0</v>
      </c>
      <c r="AB3482" s="15" t="n">
        <f aca="false">(P3482="Month-to-month")+(I3482="Fiber optic")+(R3482="Electronic check")+(F3482&lt;=12)+(M3482="No")+(J3482="No")</f>
        <v>0</v>
      </c>
      <c r="AC3482" s="15" t="str">
        <f aca="false">IF(AB3482&gt;=5,"High",IF(AB3482&gt;=3,"Medium","Low"))</f>
        <v>Low</v>
      </c>
    </row>
    <row r="3483" customFormat="false" ht="15" hidden="false" customHeight="false" outlineLevel="0" collapsed="false">
      <c r="A3483" s="15" t="s">
        <v>3580</v>
      </c>
      <c r="B3483" s="15" t="s">
        <v>94</v>
      </c>
      <c r="C3483" s="15" t="n">
        <v>0</v>
      </c>
      <c r="D3483" s="15" t="s">
        <v>24</v>
      </c>
      <c r="E3483" s="15" t="s">
        <v>24</v>
      </c>
      <c r="F3483" s="15" t="n">
        <v>4</v>
      </c>
      <c r="G3483" s="15" t="s">
        <v>26</v>
      </c>
      <c r="H3483" s="15" t="s">
        <v>26</v>
      </c>
      <c r="I3483" s="15" t="s">
        <v>96</v>
      </c>
      <c r="J3483" s="15" t="s">
        <v>24</v>
      </c>
      <c r="K3483" s="15" t="s">
        <v>24</v>
      </c>
      <c r="L3483" s="15" t="s">
        <v>24</v>
      </c>
      <c r="M3483" s="15" t="s">
        <v>24</v>
      </c>
      <c r="N3483" s="15" t="s">
        <v>24</v>
      </c>
      <c r="O3483" s="15" t="s">
        <v>24</v>
      </c>
      <c r="P3483" s="15" t="s">
        <v>25</v>
      </c>
      <c r="Q3483" s="15" t="s">
        <v>24</v>
      </c>
      <c r="R3483" s="15" t="s">
        <v>15</v>
      </c>
      <c r="S3483" s="18" t="n">
        <v>50.7</v>
      </c>
      <c r="T3483" s="15" t="n">
        <v>214.55</v>
      </c>
      <c r="U3483" s="15" t="s">
        <v>24</v>
      </c>
      <c r="V3483" s="18" t="n">
        <f aca="false">IF(ISNUMBER(T3483),T3483,0)</f>
        <v>214.55</v>
      </c>
      <c r="W3483" s="15" t="n">
        <f aca="false">IF(U3483="Yes",1,0)</f>
        <v>0</v>
      </c>
      <c r="X3483" s="15" t="str">
        <f aca="false">IF(F3483&lt;=12,"0-12 months",IF(F3483&lt;=24,"13-24 months",IF(F3483&lt;=48,"25-48 months","49-72 months")))</f>
        <v>0-12 months</v>
      </c>
      <c r="Y3483" s="15" t="str">
        <f aca="false">IF(C3483=1,"Yes","No")</f>
        <v>No</v>
      </c>
      <c r="Z3483" s="15" t="n">
        <f aca="false">COUNTIF(J3483:O3483,"Yes")</f>
        <v>0</v>
      </c>
      <c r="AA3483" s="18" t="n">
        <f aca="false">S3483*W3483</f>
        <v>0</v>
      </c>
      <c r="AB3483" s="15" t="n">
        <f aca="false">(P3483="Month-to-month")+(I3483="Fiber optic")+(R3483="Electronic check")+(F3483&lt;=12)+(M3483="No")+(J3483="No")</f>
        <v>5</v>
      </c>
      <c r="AC3483" s="15" t="str">
        <f aca="false">IF(AB3483&gt;=5,"High",IF(AB3483&gt;=3,"Medium","Low"))</f>
        <v>High</v>
      </c>
    </row>
    <row r="3484" customFormat="false" ht="15" hidden="false" customHeight="false" outlineLevel="0" collapsed="false">
      <c r="A3484" s="15" t="s">
        <v>3581</v>
      </c>
      <c r="B3484" s="15" t="s">
        <v>98</v>
      </c>
      <c r="C3484" s="15" t="n">
        <v>0</v>
      </c>
      <c r="D3484" s="15" t="s">
        <v>24</v>
      </c>
      <c r="E3484" s="15" t="s">
        <v>24</v>
      </c>
      <c r="F3484" s="15" t="n">
        <v>19</v>
      </c>
      <c r="G3484" s="15" t="s">
        <v>26</v>
      </c>
      <c r="H3484" s="15" t="s">
        <v>24</v>
      </c>
      <c r="I3484" s="15" t="s">
        <v>96</v>
      </c>
      <c r="J3484" s="15" t="s">
        <v>24</v>
      </c>
      <c r="K3484" s="15" t="s">
        <v>24</v>
      </c>
      <c r="L3484" s="15" t="s">
        <v>24</v>
      </c>
      <c r="M3484" s="15" t="s">
        <v>24</v>
      </c>
      <c r="N3484" s="15" t="s">
        <v>24</v>
      </c>
      <c r="O3484" s="15" t="s">
        <v>24</v>
      </c>
      <c r="P3484" s="15" t="s">
        <v>25</v>
      </c>
      <c r="Q3484" s="15" t="s">
        <v>26</v>
      </c>
      <c r="R3484" s="15" t="s">
        <v>19</v>
      </c>
      <c r="S3484" s="18" t="n">
        <v>45</v>
      </c>
      <c r="T3484" s="15" t="n">
        <v>865.85</v>
      </c>
      <c r="U3484" s="15" t="s">
        <v>24</v>
      </c>
      <c r="V3484" s="18" t="n">
        <f aca="false">IF(ISNUMBER(T3484),T3484,0)</f>
        <v>865.85</v>
      </c>
      <c r="W3484" s="15" t="n">
        <f aca="false">IF(U3484="Yes",1,0)</f>
        <v>0</v>
      </c>
      <c r="X3484" s="15" t="str">
        <f aca="false">IF(F3484&lt;=12,"0-12 months",IF(F3484&lt;=24,"13-24 months",IF(F3484&lt;=48,"25-48 months","49-72 months")))</f>
        <v>13-24 months</v>
      </c>
      <c r="Y3484" s="15" t="str">
        <f aca="false">IF(C3484=1,"Yes","No")</f>
        <v>No</v>
      </c>
      <c r="Z3484" s="15" t="n">
        <f aca="false">COUNTIF(J3484:O3484,"Yes")</f>
        <v>0</v>
      </c>
      <c r="AA3484" s="18" t="n">
        <f aca="false">S3484*W3484</f>
        <v>0</v>
      </c>
      <c r="AB3484" s="15" t="n">
        <f aca="false">(P3484="Month-to-month")+(I3484="Fiber optic")+(R3484="Electronic check")+(F3484&lt;=12)+(M3484="No")+(J3484="No")</f>
        <v>3</v>
      </c>
      <c r="AC3484" s="15" t="str">
        <f aca="false">IF(AB3484&gt;=5,"High",IF(AB3484&gt;=3,"Medium","Low"))</f>
        <v>Medium</v>
      </c>
    </row>
    <row r="3485" customFormat="false" ht="15" hidden="false" customHeight="false" outlineLevel="0" collapsed="false">
      <c r="A3485" s="15" t="s">
        <v>3582</v>
      </c>
      <c r="B3485" s="15" t="s">
        <v>94</v>
      </c>
      <c r="C3485" s="15" t="n">
        <v>0</v>
      </c>
      <c r="D3485" s="15" t="s">
        <v>24</v>
      </c>
      <c r="E3485" s="15" t="s">
        <v>24</v>
      </c>
      <c r="F3485" s="15" t="n">
        <v>18</v>
      </c>
      <c r="G3485" s="15" t="s">
        <v>26</v>
      </c>
      <c r="H3485" s="15" t="s">
        <v>24</v>
      </c>
      <c r="I3485" s="15" t="s">
        <v>102</v>
      </c>
      <c r="J3485" s="15" t="s">
        <v>24</v>
      </c>
      <c r="K3485" s="15" t="s">
        <v>26</v>
      </c>
      <c r="L3485" s="15" t="s">
        <v>26</v>
      </c>
      <c r="M3485" s="15" t="s">
        <v>24</v>
      </c>
      <c r="N3485" s="15" t="s">
        <v>24</v>
      </c>
      <c r="O3485" s="15" t="s">
        <v>24</v>
      </c>
      <c r="P3485" s="15" t="s">
        <v>25</v>
      </c>
      <c r="Q3485" s="15" t="s">
        <v>24</v>
      </c>
      <c r="R3485" s="15" t="s">
        <v>15</v>
      </c>
      <c r="S3485" s="18" t="n">
        <v>77.8</v>
      </c>
      <c r="T3485" s="15" t="n">
        <v>1358.6</v>
      </c>
      <c r="U3485" s="15" t="s">
        <v>24</v>
      </c>
      <c r="V3485" s="18" t="n">
        <f aca="false">IF(ISNUMBER(T3485),T3485,0)</f>
        <v>1358.6</v>
      </c>
      <c r="W3485" s="15" t="n">
        <f aca="false">IF(U3485="Yes",1,0)</f>
        <v>0</v>
      </c>
      <c r="X3485" s="15" t="str">
        <f aca="false">IF(F3485&lt;=12,"0-12 months",IF(F3485&lt;=24,"13-24 months",IF(F3485&lt;=48,"25-48 months","49-72 months")))</f>
        <v>13-24 months</v>
      </c>
      <c r="Y3485" s="15" t="str">
        <f aca="false">IF(C3485=1,"Yes","No")</f>
        <v>No</v>
      </c>
      <c r="Z3485" s="15" t="n">
        <f aca="false">COUNTIF(J3485:O3485,"Yes")</f>
        <v>2</v>
      </c>
      <c r="AA3485" s="18" t="n">
        <f aca="false">S3485*W3485</f>
        <v>0</v>
      </c>
      <c r="AB3485" s="15" t="n">
        <f aca="false">(P3485="Month-to-month")+(I3485="Fiber optic")+(R3485="Electronic check")+(F3485&lt;=12)+(M3485="No")+(J3485="No")</f>
        <v>5</v>
      </c>
      <c r="AC3485" s="15" t="str">
        <f aca="false">IF(AB3485&gt;=5,"High",IF(AB3485&gt;=3,"Medium","Low"))</f>
        <v>High</v>
      </c>
    </row>
    <row r="3486" customFormat="false" ht="15" hidden="false" customHeight="false" outlineLevel="0" collapsed="false">
      <c r="A3486" s="15" t="s">
        <v>3583</v>
      </c>
      <c r="B3486" s="15" t="s">
        <v>94</v>
      </c>
      <c r="C3486" s="15" t="n">
        <v>1</v>
      </c>
      <c r="D3486" s="15" t="s">
        <v>26</v>
      </c>
      <c r="E3486" s="15" t="s">
        <v>24</v>
      </c>
      <c r="F3486" s="15" t="n">
        <v>38</v>
      </c>
      <c r="G3486" s="15" t="s">
        <v>26</v>
      </c>
      <c r="H3486" s="15" t="s">
        <v>24</v>
      </c>
      <c r="I3486" s="15" t="s">
        <v>102</v>
      </c>
      <c r="J3486" s="15" t="s">
        <v>26</v>
      </c>
      <c r="K3486" s="15" t="s">
        <v>24</v>
      </c>
      <c r="L3486" s="15" t="s">
        <v>24</v>
      </c>
      <c r="M3486" s="15" t="s">
        <v>24</v>
      </c>
      <c r="N3486" s="15" t="s">
        <v>24</v>
      </c>
      <c r="O3486" s="15" t="s">
        <v>26</v>
      </c>
      <c r="P3486" s="15" t="s">
        <v>25</v>
      </c>
      <c r="Q3486" s="15" t="s">
        <v>26</v>
      </c>
      <c r="R3486" s="15" t="s">
        <v>15</v>
      </c>
      <c r="S3486" s="18" t="n">
        <v>83.45</v>
      </c>
      <c r="T3486" s="15" t="n">
        <v>3147.15</v>
      </c>
      <c r="U3486" s="15" t="s">
        <v>24</v>
      </c>
      <c r="V3486" s="18" t="n">
        <f aca="false">IF(ISNUMBER(T3486),T3486,0)</f>
        <v>3147.15</v>
      </c>
      <c r="W3486" s="15" t="n">
        <f aca="false">IF(U3486="Yes",1,0)</f>
        <v>0</v>
      </c>
      <c r="X3486" s="15" t="str">
        <f aca="false">IF(F3486&lt;=12,"0-12 months",IF(F3486&lt;=24,"13-24 months",IF(F3486&lt;=48,"25-48 months","49-72 months")))</f>
        <v>25-48 months</v>
      </c>
      <c r="Y3486" s="15" t="str">
        <f aca="false">IF(C3486=1,"Yes","No")</f>
        <v>Yes</v>
      </c>
      <c r="Z3486" s="15" t="n">
        <f aca="false">COUNTIF(J3486:O3486,"Yes")</f>
        <v>2</v>
      </c>
      <c r="AA3486" s="18" t="n">
        <f aca="false">S3486*W3486</f>
        <v>0</v>
      </c>
      <c r="AB3486" s="15" t="n">
        <f aca="false">(P3486="Month-to-month")+(I3486="Fiber optic")+(R3486="Electronic check")+(F3486&lt;=12)+(M3486="No")+(J3486="No")</f>
        <v>4</v>
      </c>
      <c r="AC3486" s="15" t="str">
        <f aca="false">IF(AB3486&gt;=5,"High",IF(AB3486&gt;=3,"Medium","Low"))</f>
        <v>Medium</v>
      </c>
    </row>
    <row r="3487" customFormat="false" ht="15" hidden="false" customHeight="false" outlineLevel="0" collapsed="false">
      <c r="A3487" s="15" t="s">
        <v>3584</v>
      </c>
      <c r="B3487" s="15" t="s">
        <v>98</v>
      </c>
      <c r="C3487" s="15" t="n">
        <v>0</v>
      </c>
      <c r="D3487" s="15" t="s">
        <v>24</v>
      </c>
      <c r="E3487" s="15" t="s">
        <v>24</v>
      </c>
      <c r="F3487" s="15" t="n">
        <v>2</v>
      </c>
      <c r="G3487" s="15" t="s">
        <v>26</v>
      </c>
      <c r="H3487" s="15" t="s">
        <v>26</v>
      </c>
      <c r="I3487" s="15" t="s">
        <v>102</v>
      </c>
      <c r="J3487" s="15" t="s">
        <v>24</v>
      </c>
      <c r="K3487" s="15" t="s">
        <v>24</v>
      </c>
      <c r="L3487" s="15" t="s">
        <v>24</v>
      </c>
      <c r="M3487" s="15" t="s">
        <v>24</v>
      </c>
      <c r="N3487" s="15" t="s">
        <v>24</v>
      </c>
      <c r="O3487" s="15" t="s">
        <v>24</v>
      </c>
      <c r="P3487" s="15" t="s">
        <v>25</v>
      </c>
      <c r="Q3487" s="15" t="s">
        <v>26</v>
      </c>
      <c r="R3487" s="15" t="s">
        <v>21</v>
      </c>
      <c r="S3487" s="18" t="n">
        <v>73.25</v>
      </c>
      <c r="T3487" s="15" t="n">
        <v>131.05</v>
      </c>
      <c r="U3487" s="15" t="s">
        <v>26</v>
      </c>
      <c r="V3487" s="18" t="n">
        <f aca="false">IF(ISNUMBER(T3487),T3487,0)</f>
        <v>131.05</v>
      </c>
      <c r="W3487" s="15" t="n">
        <f aca="false">IF(U3487="Yes",1,0)</f>
        <v>1</v>
      </c>
      <c r="X3487" s="15" t="str">
        <f aca="false">IF(F3487&lt;=12,"0-12 months",IF(F3487&lt;=24,"13-24 months",IF(F3487&lt;=48,"25-48 months","49-72 months")))</f>
        <v>0-12 months</v>
      </c>
      <c r="Y3487" s="15" t="str">
        <f aca="false">IF(C3487=1,"Yes","No")</f>
        <v>No</v>
      </c>
      <c r="Z3487" s="15" t="n">
        <f aca="false">COUNTIF(J3487:O3487,"Yes")</f>
        <v>0</v>
      </c>
      <c r="AA3487" s="18" t="n">
        <f aca="false">S3487*W3487</f>
        <v>73.25</v>
      </c>
      <c r="AB3487" s="15" t="n">
        <f aca="false">(P3487="Month-to-month")+(I3487="Fiber optic")+(R3487="Electronic check")+(F3487&lt;=12)+(M3487="No")+(J3487="No")</f>
        <v>5</v>
      </c>
      <c r="AC3487" s="15" t="str">
        <f aca="false">IF(AB3487&gt;=5,"High",IF(AB3487&gt;=3,"Medium","Low"))</f>
        <v>High</v>
      </c>
    </row>
    <row r="3488" customFormat="false" ht="15" hidden="false" customHeight="false" outlineLevel="0" collapsed="false">
      <c r="A3488" s="15" t="s">
        <v>3585</v>
      </c>
      <c r="B3488" s="15" t="s">
        <v>98</v>
      </c>
      <c r="C3488" s="15" t="n">
        <v>0</v>
      </c>
      <c r="D3488" s="15" t="s">
        <v>24</v>
      </c>
      <c r="E3488" s="15" t="s">
        <v>24</v>
      </c>
      <c r="F3488" s="15" t="n">
        <v>47</v>
      </c>
      <c r="G3488" s="15" t="s">
        <v>26</v>
      </c>
      <c r="H3488" s="15" t="s">
        <v>26</v>
      </c>
      <c r="I3488" s="15" t="s">
        <v>102</v>
      </c>
      <c r="J3488" s="15" t="s">
        <v>26</v>
      </c>
      <c r="K3488" s="15" t="s">
        <v>26</v>
      </c>
      <c r="L3488" s="15" t="s">
        <v>24</v>
      </c>
      <c r="M3488" s="15" t="s">
        <v>24</v>
      </c>
      <c r="N3488" s="15" t="s">
        <v>26</v>
      </c>
      <c r="O3488" s="15" t="s">
        <v>24</v>
      </c>
      <c r="P3488" s="15" t="s">
        <v>27</v>
      </c>
      <c r="Q3488" s="15" t="s">
        <v>24</v>
      </c>
      <c r="R3488" s="15" t="s">
        <v>19</v>
      </c>
      <c r="S3488" s="18" t="n">
        <v>94.8</v>
      </c>
      <c r="T3488" s="15" t="n">
        <v>4535.85</v>
      </c>
      <c r="U3488" s="15" t="s">
        <v>24</v>
      </c>
      <c r="V3488" s="18" t="n">
        <f aca="false">IF(ISNUMBER(T3488),T3488,0)</f>
        <v>4535.85</v>
      </c>
      <c r="W3488" s="15" t="n">
        <f aca="false">IF(U3488="Yes",1,0)</f>
        <v>0</v>
      </c>
      <c r="X3488" s="15" t="str">
        <f aca="false">IF(F3488&lt;=12,"0-12 months",IF(F3488&lt;=24,"13-24 months",IF(F3488&lt;=48,"25-48 months","49-72 months")))</f>
        <v>25-48 months</v>
      </c>
      <c r="Y3488" s="15" t="str">
        <f aca="false">IF(C3488=1,"Yes","No")</f>
        <v>No</v>
      </c>
      <c r="Z3488" s="15" t="n">
        <f aca="false">COUNTIF(J3488:O3488,"Yes")</f>
        <v>3</v>
      </c>
      <c r="AA3488" s="18" t="n">
        <f aca="false">S3488*W3488</f>
        <v>0</v>
      </c>
      <c r="AB3488" s="15" t="n">
        <f aca="false">(P3488="Month-to-month")+(I3488="Fiber optic")+(R3488="Electronic check")+(F3488&lt;=12)+(M3488="No")+(J3488="No")</f>
        <v>2</v>
      </c>
      <c r="AC3488" s="15" t="str">
        <f aca="false">IF(AB3488&gt;=5,"High",IF(AB3488&gt;=3,"Medium","Low"))</f>
        <v>Low</v>
      </c>
    </row>
    <row r="3489" customFormat="false" ht="15" hidden="false" customHeight="false" outlineLevel="0" collapsed="false">
      <c r="A3489" s="15" t="s">
        <v>3586</v>
      </c>
      <c r="B3489" s="15" t="s">
        <v>94</v>
      </c>
      <c r="C3489" s="15" t="n">
        <v>0</v>
      </c>
      <c r="D3489" s="15" t="s">
        <v>26</v>
      </c>
      <c r="E3489" s="15" t="s">
        <v>26</v>
      </c>
      <c r="F3489" s="15" t="n">
        <v>52</v>
      </c>
      <c r="G3489" s="15" t="s">
        <v>26</v>
      </c>
      <c r="H3489" s="15" t="s">
        <v>24</v>
      </c>
      <c r="I3489" s="15" t="s">
        <v>24</v>
      </c>
      <c r="J3489" s="15" t="s">
        <v>28</v>
      </c>
      <c r="K3489" s="15" t="s">
        <v>28</v>
      </c>
      <c r="L3489" s="15" t="s">
        <v>28</v>
      </c>
      <c r="M3489" s="15" t="s">
        <v>28</v>
      </c>
      <c r="N3489" s="15" t="s">
        <v>28</v>
      </c>
      <c r="O3489" s="15" t="s">
        <v>28</v>
      </c>
      <c r="P3489" s="15" t="s">
        <v>29</v>
      </c>
      <c r="Q3489" s="15" t="s">
        <v>24</v>
      </c>
      <c r="R3489" s="15" t="s">
        <v>19</v>
      </c>
      <c r="S3489" s="18" t="n">
        <v>20.1</v>
      </c>
      <c r="T3489" s="15" t="n">
        <v>1078.75</v>
      </c>
      <c r="U3489" s="15" t="s">
        <v>24</v>
      </c>
      <c r="V3489" s="18" t="n">
        <f aca="false">IF(ISNUMBER(T3489),T3489,0)</f>
        <v>1078.75</v>
      </c>
      <c r="W3489" s="15" t="n">
        <f aca="false">IF(U3489="Yes",1,0)</f>
        <v>0</v>
      </c>
      <c r="X3489" s="15" t="str">
        <f aca="false">IF(F3489&lt;=12,"0-12 months",IF(F3489&lt;=24,"13-24 months",IF(F3489&lt;=48,"25-48 months","49-72 months")))</f>
        <v>49-72 months</v>
      </c>
      <c r="Y3489" s="15" t="str">
        <f aca="false">IF(C3489=1,"Yes","No")</f>
        <v>No</v>
      </c>
      <c r="Z3489" s="15" t="n">
        <f aca="false">COUNTIF(J3489:O3489,"Yes")</f>
        <v>0</v>
      </c>
      <c r="AA3489" s="18" t="n">
        <f aca="false">S3489*W3489</f>
        <v>0</v>
      </c>
      <c r="AB3489" s="15" t="n">
        <f aca="false">(P3489="Month-to-month")+(I3489="Fiber optic")+(R3489="Electronic check")+(F3489&lt;=12)+(M3489="No")+(J3489="No")</f>
        <v>0</v>
      </c>
      <c r="AC3489" s="15" t="str">
        <f aca="false">IF(AB3489&gt;=5,"High",IF(AB3489&gt;=3,"Medium","Low"))</f>
        <v>Low</v>
      </c>
    </row>
    <row r="3490" customFormat="false" ht="15" hidden="false" customHeight="false" outlineLevel="0" collapsed="false">
      <c r="A3490" s="15" t="s">
        <v>3587</v>
      </c>
      <c r="B3490" s="15" t="s">
        <v>98</v>
      </c>
      <c r="C3490" s="15" t="n">
        <v>0</v>
      </c>
      <c r="D3490" s="15" t="s">
        <v>24</v>
      </c>
      <c r="E3490" s="15" t="s">
        <v>24</v>
      </c>
      <c r="F3490" s="15" t="n">
        <v>9</v>
      </c>
      <c r="G3490" s="15" t="s">
        <v>26</v>
      </c>
      <c r="H3490" s="15" t="s">
        <v>26</v>
      </c>
      <c r="I3490" s="15" t="s">
        <v>96</v>
      </c>
      <c r="J3490" s="15" t="s">
        <v>24</v>
      </c>
      <c r="K3490" s="15" t="s">
        <v>24</v>
      </c>
      <c r="L3490" s="15" t="s">
        <v>24</v>
      </c>
      <c r="M3490" s="15" t="s">
        <v>24</v>
      </c>
      <c r="N3490" s="15" t="s">
        <v>24</v>
      </c>
      <c r="O3490" s="15" t="s">
        <v>26</v>
      </c>
      <c r="P3490" s="15" t="s">
        <v>25</v>
      </c>
      <c r="Q3490" s="15" t="s">
        <v>24</v>
      </c>
      <c r="R3490" s="15" t="s">
        <v>17</v>
      </c>
      <c r="S3490" s="18" t="n">
        <v>59.9</v>
      </c>
      <c r="T3490" s="15" t="n">
        <v>542.4</v>
      </c>
      <c r="U3490" s="15" t="s">
        <v>24</v>
      </c>
      <c r="V3490" s="18" t="n">
        <f aca="false">IF(ISNUMBER(T3490),T3490,0)</f>
        <v>542.4</v>
      </c>
      <c r="W3490" s="15" t="n">
        <f aca="false">IF(U3490="Yes",1,0)</f>
        <v>0</v>
      </c>
      <c r="X3490" s="15" t="str">
        <f aca="false">IF(F3490&lt;=12,"0-12 months",IF(F3490&lt;=24,"13-24 months",IF(F3490&lt;=48,"25-48 months","49-72 months")))</f>
        <v>0-12 months</v>
      </c>
      <c r="Y3490" s="15" t="str">
        <f aca="false">IF(C3490=1,"Yes","No")</f>
        <v>No</v>
      </c>
      <c r="Z3490" s="15" t="n">
        <f aca="false">COUNTIF(J3490:O3490,"Yes")</f>
        <v>1</v>
      </c>
      <c r="AA3490" s="18" t="n">
        <f aca="false">S3490*W3490</f>
        <v>0</v>
      </c>
      <c r="AB3490" s="15" t="n">
        <f aca="false">(P3490="Month-to-month")+(I3490="Fiber optic")+(R3490="Electronic check")+(F3490&lt;=12)+(M3490="No")+(J3490="No")</f>
        <v>4</v>
      </c>
      <c r="AC3490" s="15" t="str">
        <f aca="false">IF(AB3490&gt;=5,"High",IF(AB3490&gt;=3,"Medium","Low"))</f>
        <v>Medium</v>
      </c>
    </row>
    <row r="3491" customFormat="false" ht="15" hidden="false" customHeight="false" outlineLevel="0" collapsed="false">
      <c r="A3491" s="15" t="s">
        <v>3588</v>
      </c>
      <c r="B3491" s="15" t="s">
        <v>94</v>
      </c>
      <c r="C3491" s="15" t="n">
        <v>0</v>
      </c>
      <c r="D3491" s="15" t="s">
        <v>26</v>
      </c>
      <c r="E3491" s="15" t="s">
        <v>24</v>
      </c>
      <c r="F3491" s="15" t="n">
        <v>26</v>
      </c>
      <c r="G3491" s="15" t="s">
        <v>26</v>
      </c>
      <c r="H3491" s="15" t="s">
        <v>26</v>
      </c>
      <c r="I3491" s="15" t="s">
        <v>96</v>
      </c>
      <c r="J3491" s="15" t="s">
        <v>26</v>
      </c>
      <c r="K3491" s="15" t="s">
        <v>26</v>
      </c>
      <c r="L3491" s="15" t="s">
        <v>26</v>
      </c>
      <c r="M3491" s="15" t="s">
        <v>26</v>
      </c>
      <c r="N3491" s="15" t="s">
        <v>26</v>
      </c>
      <c r="O3491" s="15" t="s">
        <v>26</v>
      </c>
      <c r="P3491" s="15" t="s">
        <v>27</v>
      </c>
      <c r="Q3491" s="15" t="s">
        <v>26</v>
      </c>
      <c r="R3491" s="15" t="s">
        <v>21</v>
      </c>
      <c r="S3491" s="18" t="n">
        <v>90.1</v>
      </c>
      <c r="T3491" s="15" t="n">
        <v>2312.55</v>
      </c>
      <c r="U3491" s="15" t="s">
        <v>24</v>
      </c>
      <c r="V3491" s="18" t="n">
        <f aca="false">IF(ISNUMBER(T3491),T3491,0)</f>
        <v>2312.55</v>
      </c>
      <c r="W3491" s="15" t="n">
        <f aca="false">IF(U3491="Yes",1,0)</f>
        <v>0</v>
      </c>
      <c r="X3491" s="15" t="str">
        <f aca="false">IF(F3491&lt;=12,"0-12 months",IF(F3491&lt;=24,"13-24 months",IF(F3491&lt;=48,"25-48 months","49-72 months")))</f>
        <v>25-48 months</v>
      </c>
      <c r="Y3491" s="15" t="str">
        <f aca="false">IF(C3491=1,"Yes","No")</f>
        <v>No</v>
      </c>
      <c r="Z3491" s="15" t="n">
        <f aca="false">COUNTIF(J3491:O3491,"Yes")</f>
        <v>6</v>
      </c>
      <c r="AA3491" s="18" t="n">
        <f aca="false">S3491*W3491</f>
        <v>0</v>
      </c>
      <c r="AB3491" s="15" t="n">
        <f aca="false">(P3491="Month-to-month")+(I3491="Fiber optic")+(R3491="Electronic check")+(F3491&lt;=12)+(M3491="No")+(J3491="No")</f>
        <v>0</v>
      </c>
      <c r="AC3491" s="15" t="str">
        <f aca="false">IF(AB3491&gt;=5,"High",IF(AB3491&gt;=3,"Medium","Low"))</f>
        <v>Low</v>
      </c>
    </row>
    <row r="3492" customFormat="false" ht="15" hidden="false" customHeight="false" outlineLevel="0" collapsed="false">
      <c r="A3492" s="15" t="s">
        <v>3589</v>
      </c>
      <c r="B3492" s="15" t="s">
        <v>98</v>
      </c>
      <c r="C3492" s="15" t="n">
        <v>0</v>
      </c>
      <c r="D3492" s="15" t="s">
        <v>26</v>
      </c>
      <c r="E3492" s="15" t="s">
        <v>26</v>
      </c>
      <c r="F3492" s="15" t="n">
        <v>8</v>
      </c>
      <c r="G3492" s="15" t="s">
        <v>26</v>
      </c>
      <c r="H3492" s="15" t="s">
        <v>24</v>
      </c>
      <c r="I3492" s="15" t="s">
        <v>96</v>
      </c>
      <c r="J3492" s="15" t="s">
        <v>24</v>
      </c>
      <c r="K3492" s="15" t="s">
        <v>24</v>
      </c>
      <c r="L3492" s="15" t="s">
        <v>26</v>
      </c>
      <c r="M3492" s="15" t="s">
        <v>24</v>
      </c>
      <c r="N3492" s="15" t="s">
        <v>24</v>
      </c>
      <c r="O3492" s="15" t="s">
        <v>24</v>
      </c>
      <c r="P3492" s="15" t="s">
        <v>25</v>
      </c>
      <c r="Q3492" s="15" t="s">
        <v>26</v>
      </c>
      <c r="R3492" s="15" t="s">
        <v>15</v>
      </c>
      <c r="S3492" s="18" t="n">
        <v>51.05</v>
      </c>
      <c r="T3492" s="15" t="n">
        <v>415.05</v>
      </c>
      <c r="U3492" s="15" t="s">
        <v>26</v>
      </c>
      <c r="V3492" s="18" t="n">
        <f aca="false">IF(ISNUMBER(T3492),T3492,0)</f>
        <v>415.05</v>
      </c>
      <c r="W3492" s="15" t="n">
        <f aca="false">IF(U3492="Yes",1,0)</f>
        <v>1</v>
      </c>
      <c r="X3492" s="15" t="str">
        <f aca="false">IF(F3492&lt;=12,"0-12 months",IF(F3492&lt;=24,"13-24 months",IF(F3492&lt;=48,"25-48 months","49-72 months")))</f>
        <v>0-12 months</v>
      </c>
      <c r="Y3492" s="15" t="str">
        <f aca="false">IF(C3492=1,"Yes","No")</f>
        <v>No</v>
      </c>
      <c r="Z3492" s="15" t="n">
        <f aca="false">COUNTIF(J3492:O3492,"Yes")</f>
        <v>1</v>
      </c>
      <c r="AA3492" s="18" t="n">
        <f aca="false">S3492*W3492</f>
        <v>51.05</v>
      </c>
      <c r="AB3492" s="15" t="n">
        <f aca="false">(P3492="Month-to-month")+(I3492="Fiber optic")+(R3492="Electronic check")+(F3492&lt;=12)+(M3492="No")+(J3492="No")</f>
        <v>5</v>
      </c>
      <c r="AC3492" s="15" t="str">
        <f aca="false">IF(AB3492&gt;=5,"High",IF(AB3492&gt;=3,"Medium","Low"))</f>
        <v>High</v>
      </c>
    </row>
    <row r="3493" customFormat="false" ht="15" hidden="false" customHeight="false" outlineLevel="0" collapsed="false">
      <c r="A3493" s="15" t="s">
        <v>3590</v>
      </c>
      <c r="B3493" s="15" t="s">
        <v>98</v>
      </c>
      <c r="C3493" s="15" t="n">
        <v>0</v>
      </c>
      <c r="D3493" s="15" t="s">
        <v>26</v>
      </c>
      <c r="E3493" s="15" t="s">
        <v>24</v>
      </c>
      <c r="F3493" s="15" t="n">
        <v>44</v>
      </c>
      <c r="G3493" s="15" t="s">
        <v>26</v>
      </c>
      <c r="H3493" s="15" t="s">
        <v>24</v>
      </c>
      <c r="I3493" s="15" t="s">
        <v>96</v>
      </c>
      <c r="J3493" s="15" t="s">
        <v>24</v>
      </c>
      <c r="K3493" s="15" t="s">
        <v>26</v>
      </c>
      <c r="L3493" s="15" t="s">
        <v>26</v>
      </c>
      <c r="M3493" s="15" t="s">
        <v>26</v>
      </c>
      <c r="N3493" s="15" t="s">
        <v>26</v>
      </c>
      <c r="O3493" s="15" t="s">
        <v>24</v>
      </c>
      <c r="P3493" s="15" t="s">
        <v>27</v>
      </c>
      <c r="Q3493" s="15" t="s">
        <v>26</v>
      </c>
      <c r="R3493" s="15" t="s">
        <v>15</v>
      </c>
      <c r="S3493" s="18" t="n">
        <v>70.95</v>
      </c>
      <c r="T3493" s="15" t="n">
        <v>3250.45</v>
      </c>
      <c r="U3493" s="15" t="s">
        <v>24</v>
      </c>
      <c r="V3493" s="18" t="n">
        <f aca="false">IF(ISNUMBER(T3493),T3493,0)</f>
        <v>3250.45</v>
      </c>
      <c r="W3493" s="15" t="n">
        <f aca="false">IF(U3493="Yes",1,0)</f>
        <v>0</v>
      </c>
      <c r="X3493" s="15" t="str">
        <f aca="false">IF(F3493&lt;=12,"0-12 months",IF(F3493&lt;=24,"13-24 months",IF(F3493&lt;=48,"25-48 months","49-72 months")))</f>
        <v>25-48 months</v>
      </c>
      <c r="Y3493" s="15" t="str">
        <f aca="false">IF(C3493=1,"Yes","No")</f>
        <v>No</v>
      </c>
      <c r="Z3493" s="15" t="n">
        <f aca="false">COUNTIF(J3493:O3493,"Yes")</f>
        <v>4</v>
      </c>
      <c r="AA3493" s="18" t="n">
        <f aca="false">S3493*W3493</f>
        <v>0</v>
      </c>
      <c r="AB3493" s="15" t="n">
        <f aca="false">(P3493="Month-to-month")+(I3493="Fiber optic")+(R3493="Electronic check")+(F3493&lt;=12)+(M3493="No")+(J3493="No")</f>
        <v>2</v>
      </c>
      <c r="AC3493" s="15" t="str">
        <f aca="false">IF(AB3493&gt;=5,"High",IF(AB3493&gt;=3,"Medium","Low"))</f>
        <v>Low</v>
      </c>
    </row>
    <row r="3494" customFormat="false" ht="15" hidden="false" customHeight="false" outlineLevel="0" collapsed="false">
      <c r="A3494" s="15" t="s">
        <v>3591</v>
      </c>
      <c r="B3494" s="15" t="s">
        <v>94</v>
      </c>
      <c r="C3494" s="15" t="n">
        <v>0</v>
      </c>
      <c r="D3494" s="15" t="s">
        <v>24</v>
      </c>
      <c r="E3494" s="15" t="s">
        <v>24</v>
      </c>
      <c r="F3494" s="15" t="n">
        <v>3</v>
      </c>
      <c r="G3494" s="15" t="s">
        <v>24</v>
      </c>
      <c r="H3494" s="15" t="s">
        <v>95</v>
      </c>
      <c r="I3494" s="15" t="s">
        <v>96</v>
      </c>
      <c r="J3494" s="15" t="s">
        <v>24</v>
      </c>
      <c r="K3494" s="15" t="s">
        <v>26</v>
      </c>
      <c r="L3494" s="15" t="s">
        <v>24</v>
      </c>
      <c r="M3494" s="15" t="s">
        <v>24</v>
      </c>
      <c r="N3494" s="15" t="s">
        <v>24</v>
      </c>
      <c r="O3494" s="15" t="s">
        <v>24</v>
      </c>
      <c r="P3494" s="15" t="s">
        <v>25</v>
      </c>
      <c r="Q3494" s="15" t="s">
        <v>24</v>
      </c>
      <c r="R3494" s="15" t="s">
        <v>17</v>
      </c>
      <c r="S3494" s="18" t="n">
        <v>29.2</v>
      </c>
      <c r="T3494" s="15" t="n">
        <v>98.5</v>
      </c>
      <c r="U3494" s="15" t="s">
        <v>24</v>
      </c>
      <c r="V3494" s="18" t="n">
        <f aca="false">IF(ISNUMBER(T3494),T3494,0)</f>
        <v>98.5</v>
      </c>
      <c r="W3494" s="15" t="n">
        <f aca="false">IF(U3494="Yes",1,0)</f>
        <v>0</v>
      </c>
      <c r="X3494" s="15" t="str">
        <f aca="false">IF(F3494&lt;=12,"0-12 months",IF(F3494&lt;=24,"13-24 months",IF(F3494&lt;=48,"25-48 months","49-72 months")))</f>
        <v>0-12 months</v>
      </c>
      <c r="Y3494" s="15" t="str">
        <f aca="false">IF(C3494=1,"Yes","No")</f>
        <v>No</v>
      </c>
      <c r="Z3494" s="15" t="n">
        <f aca="false">COUNTIF(J3494:O3494,"Yes")</f>
        <v>1</v>
      </c>
      <c r="AA3494" s="18" t="n">
        <f aca="false">S3494*W3494</f>
        <v>0</v>
      </c>
      <c r="AB3494" s="15" t="n">
        <f aca="false">(P3494="Month-to-month")+(I3494="Fiber optic")+(R3494="Electronic check")+(F3494&lt;=12)+(M3494="No")+(J3494="No")</f>
        <v>4</v>
      </c>
      <c r="AC3494" s="15" t="str">
        <f aca="false">IF(AB3494&gt;=5,"High",IF(AB3494&gt;=3,"Medium","Low"))</f>
        <v>Medium</v>
      </c>
    </row>
    <row r="3495" customFormat="false" ht="15" hidden="false" customHeight="false" outlineLevel="0" collapsed="false">
      <c r="A3495" s="15" t="s">
        <v>3592</v>
      </c>
      <c r="B3495" s="15" t="s">
        <v>98</v>
      </c>
      <c r="C3495" s="15" t="n">
        <v>0</v>
      </c>
      <c r="D3495" s="15" t="s">
        <v>24</v>
      </c>
      <c r="E3495" s="15" t="s">
        <v>24</v>
      </c>
      <c r="F3495" s="15" t="n">
        <v>2</v>
      </c>
      <c r="G3495" s="15" t="s">
        <v>26</v>
      </c>
      <c r="H3495" s="15" t="s">
        <v>24</v>
      </c>
      <c r="I3495" s="15" t="s">
        <v>96</v>
      </c>
      <c r="J3495" s="15" t="s">
        <v>24</v>
      </c>
      <c r="K3495" s="15" t="s">
        <v>24</v>
      </c>
      <c r="L3495" s="15" t="s">
        <v>24</v>
      </c>
      <c r="M3495" s="15" t="s">
        <v>24</v>
      </c>
      <c r="N3495" s="15" t="s">
        <v>24</v>
      </c>
      <c r="O3495" s="15" t="s">
        <v>24</v>
      </c>
      <c r="P3495" s="15" t="s">
        <v>25</v>
      </c>
      <c r="Q3495" s="15" t="s">
        <v>26</v>
      </c>
      <c r="R3495" s="15" t="s">
        <v>19</v>
      </c>
      <c r="S3495" s="18" t="n">
        <v>46.6</v>
      </c>
      <c r="T3495" s="15" t="n">
        <v>87.9</v>
      </c>
      <c r="U3495" s="15" t="s">
        <v>24</v>
      </c>
      <c r="V3495" s="18" t="n">
        <f aca="false">IF(ISNUMBER(T3495),T3495,0)</f>
        <v>87.9</v>
      </c>
      <c r="W3495" s="15" t="n">
        <f aca="false">IF(U3495="Yes",1,0)</f>
        <v>0</v>
      </c>
      <c r="X3495" s="15" t="str">
        <f aca="false">IF(F3495&lt;=12,"0-12 months",IF(F3495&lt;=24,"13-24 months",IF(F3495&lt;=48,"25-48 months","49-72 months")))</f>
        <v>0-12 months</v>
      </c>
      <c r="Y3495" s="15" t="str">
        <f aca="false">IF(C3495=1,"Yes","No")</f>
        <v>No</v>
      </c>
      <c r="Z3495" s="15" t="n">
        <f aca="false">COUNTIF(J3495:O3495,"Yes")</f>
        <v>0</v>
      </c>
      <c r="AA3495" s="18" t="n">
        <f aca="false">S3495*W3495</f>
        <v>0</v>
      </c>
      <c r="AB3495" s="15" t="n">
        <f aca="false">(P3495="Month-to-month")+(I3495="Fiber optic")+(R3495="Electronic check")+(F3495&lt;=12)+(M3495="No")+(J3495="No")</f>
        <v>4</v>
      </c>
      <c r="AC3495" s="15" t="str">
        <f aca="false">IF(AB3495&gt;=5,"High",IF(AB3495&gt;=3,"Medium","Low"))</f>
        <v>Medium</v>
      </c>
    </row>
    <row r="3496" customFormat="false" ht="15" hidden="false" customHeight="false" outlineLevel="0" collapsed="false">
      <c r="A3496" s="15" t="s">
        <v>3593</v>
      </c>
      <c r="B3496" s="15" t="s">
        <v>94</v>
      </c>
      <c r="C3496" s="15" t="n">
        <v>0</v>
      </c>
      <c r="D3496" s="15" t="s">
        <v>26</v>
      </c>
      <c r="E3496" s="15" t="s">
        <v>26</v>
      </c>
      <c r="F3496" s="15" t="n">
        <v>9</v>
      </c>
      <c r="G3496" s="15" t="s">
        <v>26</v>
      </c>
      <c r="H3496" s="15" t="s">
        <v>26</v>
      </c>
      <c r="I3496" s="15" t="s">
        <v>102</v>
      </c>
      <c r="J3496" s="15" t="s">
        <v>24</v>
      </c>
      <c r="K3496" s="15" t="s">
        <v>24</v>
      </c>
      <c r="L3496" s="15" t="s">
        <v>24</v>
      </c>
      <c r="M3496" s="15" t="s">
        <v>24</v>
      </c>
      <c r="N3496" s="15" t="s">
        <v>26</v>
      </c>
      <c r="O3496" s="15" t="s">
        <v>24</v>
      </c>
      <c r="P3496" s="15" t="s">
        <v>25</v>
      </c>
      <c r="Q3496" s="15" t="s">
        <v>26</v>
      </c>
      <c r="R3496" s="15" t="s">
        <v>19</v>
      </c>
      <c r="S3496" s="18" t="n">
        <v>85.35</v>
      </c>
      <c r="T3496" s="15" t="n">
        <v>754.65</v>
      </c>
      <c r="U3496" s="15" t="s">
        <v>26</v>
      </c>
      <c r="V3496" s="18" t="n">
        <f aca="false">IF(ISNUMBER(T3496),T3496,0)</f>
        <v>754.65</v>
      </c>
      <c r="W3496" s="15" t="n">
        <f aca="false">IF(U3496="Yes",1,0)</f>
        <v>1</v>
      </c>
      <c r="X3496" s="15" t="str">
        <f aca="false">IF(F3496&lt;=12,"0-12 months",IF(F3496&lt;=24,"13-24 months",IF(F3496&lt;=48,"25-48 months","49-72 months")))</f>
        <v>0-12 months</v>
      </c>
      <c r="Y3496" s="15" t="str">
        <f aca="false">IF(C3496=1,"Yes","No")</f>
        <v>No</v>
      </c>
      <c r="Z3496" s="15" t="n">
        <f aca="false">COUNTIF(J3496:O3496,"Yes")</f>
        <v>1</v>
      </c>
      <c r="AA3496" s="18" t="n">
        <f aca="false">S3496*W3496</f>
        <v>85.35</v>
      </c>
      <c r="AB3496" s="15" t="n">
        <f aca="false">(P3496="Month-to-month")+(I3496="Fiber optic")+(R3496="Electronic check")+(F3496&lt;=12)+(M3496="No")+(J3496="No")</f>
        <v>5</v>
      </c>
      <c r="AC3496" s="15" t="str">
        <f aca="false">IF(AB3496&gt;=5,"High",IF(AB3496&gt;=3,"Medium","Low"))</f>
        <v>High</v>
      </c>
    </row>
    <row r="3497" customFormat="false" ht="15" hidden="false" customHeight="false" outlineLevel="0" collapsed="false">
      <c r="A3497" s="15" t="s">
        <v>3594</v>
      </c>
      <c r="B3497" s="15" t="s">
        <v>98</v>
      </c>
      <c r="C3497" s="15" t="n">
        <v>1</v>
      </c>
      <c r="D3497" s="15" t="s">
        <v>24</v>
      </c>
      <c r="E3497" s="15" t="s">
        <v>24</v>
      </c>
      <c r="F3497" s="15" t="n">
        <v>1</v>
      </c>
      <c r="G3497" s="15" t="s">
        <v>26</v>
      </c>
      <c r="H3497" s="15" t="s">
        <v>26</v>
      </c>
      <c r="I3497" s="15" t="s">
        <v>102</v>
      </c>
      <c r="J3497" s="15" t="s">
        <v>24</v>
      </c>
      <c r="K3497" s="15" t="s">
        <v>24</v>
      </c>
      <c r="L3497" s="15" t="s">
        <v>24</v>
      </c>
      <c r="M3497" s="15" t="s">
        <v>24</v>
      </c>
      <c r="N3497" s="15" t="s">
        <v>24</v>
      </c>
      <c r="O3497" s="15" t="s">
        <v>24</v>
      </c>
      <c r="P3497" s="15" t="s">
        <v>25</v>
      </c>
      <c r="Q3497" s="15" t="s">
        <v>26</v>
      </c>
      <c r="R3497" s="15" t="s">
        <v>15</v>
      </c>
      <c r="S3497" s="18" t="n">
        <v>75.35</v>
      </c>
      <c r="T3497" s="15" t="n">
        <v>75.35</v>
      </c>
      <c r="U3497" s="15" t="s">
        <v>26</v>
      </c>
      <c r="V3497" s="18" t="n">
        <f aca="false">IF(ISNUMBER(T3497),T3497,0)</f>
        <v>75.35</v>
      </c>
      <c r="W3497" s="15" t="n">
        <f aca="false">IF(U3497="Yes",1,0)</f>
        <v>1</v>
      </c>
      <c r="X3497" s="15" t="str">
        <f aca="false">IF(F3497&lt;=12,"0-12 months",IF(F3497&lt;=24,"13-24 months",IF(F3497&lt;=48,"25-48 months","49-72 months")))</f>
        <v>0-12 months</v>
      </c>
      <c r="Y3497" s="15" t="str">
        <f aca="false">IF(C3497=1,"Yes","No")</f>
        <v>Yes</v>
      </c>
      <c r="Z3497" s="15" t="n">
        <f aca="false">COUNTIF(J3497:O3497,"Yes")</f>
        <v>0</v>
      </c>
      <c r="AA3497" s="18" t="n">
        <f aca="false">S3497*W3497</f>
        <v>75.35</v>
      </c>
      <c r="AB3497" s="15" t="n">
        <f aca="false">(P3497="Month-to-month")+(I3497="Fiber optic")+(R3497="Electronic check")+(F3497&lt;=12)+(M3497="No")+(J3497="No")</f>
        <v>6</v>
      </c>
      <c r="AC3497" s="15" t="str">
        <f aca="false">IF(AB3497&gt;=5,"High",IF(AB3497&gt;=3,"Medium","Low"))</f>
        <v>High</v>
      </c>
    </row>
    <row r="3498" customFormat="false" ht="15" hidden="false" customHeight="false" outlineLevel="0" collapsed="false">
      <c r="A3498" s="15" t="s">
        <v>3595</v>
      </c>
      <c r="B3498" s="15" t="s">
        <v>98</v>
      </c>
      <c r="C3498" s="15" t="n">
        <v>0</v>
      </c>
      <c r="D3498" s="15" t="s">
        <v>24</v>
      </c>
      <c r="E3498" s="15" t="s">
        <v>24</v>
      </c>
      <c r="F3498" s="15" t="n">
        <v>25</v>
      </c>
      <c r="G3498" s="15" t="s">
        <v>26</v>
      </c>
      <c r="H3498" s="15" t="s">
        <v>24</v>
      </c>
      <c r="I3498" s="15" t="s">
        <v>102</v>
      </c>
      <c r="J3498" s="15" t="s">
        <v>26</v>
      </c>
      <c r="K3498" s="15" t="s">
        <v>24</v>
      </c>
      <c r="L3498" s="15" t="s">
        <v>24</v>
      </c>
      <c r="M3498" s="15" t="s">
        <v>24</v>
      </c>
      <c r="N3498" s="15" t="s">
        <v>24</v>
      </c>
      <c r="O3498" s="15" t="s">
        <v>24</v>
      </c>
      <c r="P3498" s="15" t="s">
        <v>25</v>
      </c>
      <c r="Q3498" s="15" t="s">
        <v>24</v>
      </c>
      <c r="R3498" s="15" t="s">
        <v>19</v>
      </c>
      <c r="S3498" s="18" t="n">
        <v>74.3</v>
      </c>
      <c r="T3498" s="15" t="n">
        <v>1952.25</v>
      </c>
      <c r="U3498" s="15" t="s">
        <v>24</v>
      </c>
      <c r="V3498" s="18" t="n">
        <f aca="false">IF(ISNUMBER(T3498),T3498,0)</f>
        <v>1952.25</v>
      </c>
      <c r="W3498" s="15" t="n">
        <f aca="false">IF(U3498="Yes",1,0)</f>
        <v>0</v>
      </c>
      <c r="X3498" s="15" t="str">
        <f aca="false">IF(F3498&lt;=12,"0-12 months",IF(F3498&lt;=24,"13-24 months",IF(F3498&lt;=48,"25-48 months","49-72 months")))</f>
        <v>25-48 months</v>
      </c>
      <c r="Y3498" s="15" t="str">
        <f aca="false">IF(C3498=1,"Yes","No")</f>
        <v>No</v>
      </c>
      <c r="Z3498" s="15" t="n">
        <f aca="false">COUNTIF(J3498:O3498,"Yes")</f>
        <v>1</v>
      </c>
      <c r="AA3498" s="18" t="n">
        <f aca="false">S3498*W3498</f>
        <v>0</v>
      </c>
      <c r="AB3498" s="15" t="n">
        <f aca="false">(P3498="Month-to-month")+(I3498="Fiber optic")+(R3498="Electronic check")+(F3498&lt;=12)+(M3498="No")+(J3498="No")</f>
        <v>3</v>
      </c>
      <c r="AC3498" s="15" t="str">
        <f aca="false">IF(AB3498&gt;=5,"High",IF(AB3498&gt;=3,"Medium","Low"))</f>
        <v>Medium</v>
      </c>
    </row>
    <row r="3499" customFormat="false" ht="15" hidden="false" customHeight="false" outlineLevel="0" collapsed="false">
      <c r="A3499" s="15" t="s">
        <v>3596</v>
      </c>
      <c r="B3499" s="15" t="s">
        <v>94</v>
      </c>
      <c r="C3499" s="15" t="n">
        <v>1</v>
      </c>
      <c r="D3499" s="15" t="s">
        <v>26</v>
      </c>
      <c r="E3499" s="15" t="s">
        <v>24</v>
      </c>
      <c r="F3499" s="15" t="n">
        <v>2</v>
      </c>
      <c r="G3499" s="15" t="s">
        <v>26</v>
      </c>
      <c r="H3499" s="15" t="s">
        <v>24</v>
      </c>
      <c r="I3499" s="15" t="s">
        <v>102</v>
      </c>
      <c r="J3499" s="15" t="s">
        <v>24</v>
      </c>
      <c r="K3499" s="15" t="s">
        <v>24</v>
      </c>
      <c r="L3499" s="15" t="s">
        <v>24</v>
      </c>
      <c r="M3499" s="15" t="s">
        <v>24</v>
      </c>
      <c r="N3499" s="15" t="s">
        <v>24</v>
      </c>
      <c r="O3499" s="15" t="s">
        <v>24</v>
      </c>
      <c r="P3499" s="15" t="s">
        <v>25</v>
      </c>
      <c r="Q3499" s="15" t="s">
        <v>26</v>
      </c>
      <c r="R3499" s="15" t="s">
        <v>15</v>
      </c>
      <c r="S3499" s="18" t="n">
        <v>69.3</v>
      </c>
      <c r="T3499" s="15" t="n">
        <v>153.8</v>
      </c>
      <c r="U3499" s="15" t="s">
        <v>24</v>
      </c>
      <c r="V3499" s="18" t="n">
        <f aca="false">IF(ISNUMBER(T3499),T3499,0)</f>
        <v>153.8</v>
      </c>
      <c r="W3499" s="15" t="n">
        <f aca="false">IF(U3499="Yes",1,0)</f>
        <v>0</v>
      </c>
      <c r="X3499" s="15" t="str">
        <f aca="false">IF(F3499&lt;=12,"0-12 months",IF(F3499&lt;=24,"13-24 months",IF(F3499&lt;=48,"25-48 months","49-72 months")))</f>
        <v>0-12 months</v>
      </c>
      <c r="Y3499" s="15" t="str">
        <f aca="false">IF(C3499=1,"Yes","No")</f>
        <v>Yes</v>
      </c>
      <c r="Z3499" s="15" t="n">
        <f aca="false">COUNTIF(J3499:O3499,"Yes")</f>
        <v>0</v>
      </c>
      <c r="AA3499" s="18" t="n">
        <f aca="false">S3499*W3499</f>
        <v>0</v>
      </c>
      <c r="AB3499" s="15" t="n">
        <f aca="false">(P3499="Month-to-month")+(I3499="Fiber optic")+(R3499="Electronic check")+(F3499&lt;=12)+(M3499="No")+(J3499="No")</f>
        <v>6</v>
      </c>
      <c r="AC3499" s="15" t="str">
        <f aca="false">IF(AB3499&gt;=5,"High",IF(AB3499&gt;=3,"Medium","Low"))</f>
        <v>High</v>
      </c>
    </row>
    <row r="3500" customFormat="false" ht="15" hidden="false" customHeight="false" outlineLevel="0" collapsed="false">
      <c r="A3500" s="15" t="s">
        <v>3597</v>
      </c>
      <c r="B3500" s="15" t="s">
        <v>98</v>
      </c>
      <c r="C3500" s="15" t="n">
        <v>0</v>
      </c>
      <c r="D3500" s="15" t="s">
        <v>24</v>
      </c>
      <c r="E3500" s="15" t="s">
        <v>24</v>
      </c>
      <c r="F3500" s="15" t="n">
        <v>43</v>
      </c>
      <c r="G3500" s="15" t="s">
        <v>26</v>
      </c>
      <c r="H3500" s="15" t="s">
        <v>24</v>
      </c>
      <c r="I3500" s="15" t="s">
        <v>102</v>
      </c>
      <c r="J3500" s="15" t="s">
        <v>26</v>
      </c>
      <c r="K3500" s="15" t="s">
        <v>24</v>
      </c>
      <c r="L3500" s="15" t="s">
        <v>24</v>
      </c>
      <c r="M3500" s="15" t="s">
        <v>24</v>
      </c>
      <c r="N3500" s="15" t="s">
        <v>24</v>
      </c>
      <c r="O3500" s="15" t="s">
        <v>24</v>
      </c>
      <c r="P3500" s="15" t="s">
        <v>25</v>
      </c>
      <c r="Q3500" s="15" t="s">
        <v>26</v>
      </c>
      <c r="R3500" s="15" t="s">
        <v>15</v>
      </c>
      <c r="S3500" s="18" t="n">
        <v>75.2</v>
      </c>
      <c r="T3500" s="15" t="n">
        <v>3198.6</v>
      </c>
      <c r="U3500" s="15" t="s">
        <v>26</v>
      </c>
      <c r="V3500" s="18" t="n">
        <f aca="false">IF(ISNUMBER(T3500),T3500,0)</f>
        <v>3198.6</v>
      </c>
      <c r="W3500" s="15" t="n">
        <f aca="false">IF(U3500="Yes",1,0)</f>
        <v>1</v>
      </c>
      <c r="X3500" s="15" t="str">
        <f aca="false">IF(F3500&lt;=12,"0-12 months",IF(F3500&lt;=24,"13-24 months",IF(F3500&lt;=48,"25-48 months","49-72 months")))</f>
        <v>25-48 months</v>
      </c>
      <c r="Y3500" s="15" t="str">
        <f aca="false">IF(C3500=1,"Yes","No")</f>
        <v>No</v>
      </c>
      <c r="Z3500" s="15" t="n">
        <f aca="false">COUNTIF(J3500:O3500,"Yes")</f>
        <v>1</v>
      </c>
      <c r="AA3500" s="18" t="n">
        <f aca="false">S3500*W3500</f>
        <v>75.2</v>
      </c>
      <c r="AB3500" s="15" t="n">
        <f aca="false">(P3500="Month-to-month")+(I3500="Fiber optic")+(R3500="Electronic check")+(F3500&lt;=12)+(M3500="No")+(J3500="No")</f>
        <v>4</v>
      </c>
      <c r="AC3500" s="15" t="str">
        <f aca="false">IF(AB3500&gt;=5,"High",IF(AB3500&gt;=3,"Medium","Low"))</f>
        <v>Medium</v>
      </c>
    </row>
    <row r="3501" customFormat="false" ht="15" hidden="false" customHeight="false" outlineLevel="0" collapsed="false">
      <c r="A3501" s="15" t="s">
        <v>3598</v>
      </c>
      <c r="B3501" s="15" t="s">
        <v>94</v>
      </c>
      <c r="C3501" s="15" t="n">
        <v>0</v>
      </c>
      <c r="D3501" s="15" t="s">
        <v>24</v>
      </c>
      <c r="E3501" s="15" t="s">
        <v>24</v>
      </c>
      <c r="F3501" s="15" t="n">
        <v>1</v>
      </c>
      <c r="G3501" s="15" t="s">
        <v>26</v>
      </c>
      <c r="H3501" s="15" t="s">
        <v>24</v>
      </c>
      <c r="I3501" s="15" t="s">
        <v>24</v>
      </c>
      <c r="J3501" s="15" t="s">
        <v>28</v>
      </c>
      <c r="K3501" s="15" t="s">
        <v>28</v>
      </c>
      <c r="L3501" s="15" t="s">
        <v>28</v>
      </c>
      <c r="M3501" s="15" t="s">
        <v>28</v>
      </c>
      <c r="N3501" s="15" t="s">
        <v>28</v>
      </c>
      <c r="O3501" s="15" t="s">
        <v>28</v>
      </c>
      <c r="P3501" s="15" t="s">
        <v>25</v>
      </c>
      <c r="Q3501" s="15" t="s">
        <v>24</v>
      </c>
      <c r="R3501" s="15" t="s">
        <v>17</v>
      </c>
      <c r="S3501" s="18" t="n">
        <v>20.9</v>
      </c>
      <c r="T3501" s="15" t="n">
        <v>20.9</v>
      </c>
      <c r="U3501" s="15" t="s">
        <v>26</v>
      </c>
      <c r="V3501" s="18" t="n">
        <f aca="false">IF(ISNUMBER(T3501),T3501,0)</f>
        <v>20.9</v>
      </c>
      <c r="W3501" s="15" t="n">
        <f aca="false">IF(U3501="Yes",1,0)</f>
        <v>1</v>
      </c>
      <c r="X3501" s="15" t="str">
        <f aca="false">IF(F3501&lt;=12,"0-12 months",IF(F3501&lt;=24,"13-24 months",IF(F3501&lt;=48,"25-48 months","49-72 months")))</f>
        <v>0-12 months</v>
      </c>
      <c r="Y3501" s="15" t="str">
        <f aca="false">IF(C3501=1,"Yes","No")</f>
        <v>No</v>
      </c>
      <c r="Z3501" s="15" t="n">
        <f aca="false">COUNTIF(J3501:O3501,"Yes")</f>
        <v>0</v>
      </c>
      <c r="AA3501" s="18" t="n">
        <f aca="false">S3501*W3501</f>
        <v>20.9</v>
      </c>
      <c r="AB3501" s="15" t="n">
        <f aca="false">(P3501="Month-to-month")+(I3501="Fiber optic")+(R3501="Electronic check")+(F3501&lt;=12)+(M3501="No")+(J3501="No")</f>
        <v>2</v>
      </c>
      <c r="AC3501" s="15" t="str">
        <f aca="false">IF(AB3501&gt;=5,"High",IF(AB3501&gt;=3,"Medium","Low"))</f>
        <v>Low</v>
      </c>
    </row>
    <row r="3502" customFormat="false" ht="15" hidden="false" customHeight="false" outlineLevel="0" collapsed="false">
      <c r="A3502" s="15" t="s">
        <v>3599</v>
      </c>
      <c r="B3502" s="15" t="s">
        <v>94</v>
      </c>
      <c r="C3502" s="15" t="n">
        <v>0</v>
      </c>
      <c r="D3502" s="15" t="s">
        <v>26</v>
      </c>
      <c r="E3502" s="15" t="s">
        <v>24</v>
      </c>
      <c r="F3502" s="15" t="n">
        <v>58</v>
      </c>
      <c r="G3502" s="15" t="s">
        <v>26</v>
      </c>
      <c r="H3502" s="15" t="s">
        <v>26</v>
      </c>
      <c r="I3502" s="15" t="s">
        <v>102</v>
      </c>
      <c r="J3502" s="15" t="s">
        <v>24</v>
      </c>
      <c r="K3502" s="15" t="s">
        <v>26</v>
      </c>
      <c r="L3502" s="15" t="s">
        <v>26</v>
      </c>
      <c r="M3502" s="15" t="s">
        <v>24</v>
      </c>
      <c r="N3502" s="15" t="s">
        <v>24</v>
      </c>
      <c r="O3502" s="15" t="s">
        <v>26</v>
      </c>
      <c r="P3502" s="15" t="s">
        <v>27</v>
      </c>
      <c r="Q3502" s="15" t="s">
        <v>26</v>
      </c>
      <c r="R3502" s="15" t="s">
        <v>15</v>
      </c>
      <c r="S3502" s="18" t="n">
        <v>94.3</v>
      </c>
      <c r="T3502" s="15" t="n">
        <v>5610.15</v>
      </c>
      <c r="U3502" s="15" t="s">
        <v>24</v>
      </c>
      <c r="V3502" s="18" t="n">
        <f aca="false">IF(ISNUMBER(T3502),T3502,0)</f>
        <v>5610.15</v>
      </c>
      <c r="W3502" s="15" t="n">
        <f aca="false">IF(U3502="Yes",1,0)</f>
        <v>0</v>
      </c>
      <c r="X3502" s="15" t="str">
        <f aca="false">IF(F3502&lt;=12,"0-12 months",IF(F3502&lt;=24,"13-24 months",IF(F3502&lt;=48,"25-48 months","49-72 months")))</f>
        <v>49-72 months</v>
      </c>
      <c r="Y3502" s="15" t="str">
        <f aca="false">IF(C3502=1,"Yes","No")</f>
        <v>No</v>
      </c>
      <c r="Z3502" s="15" t="n">
        <f aca="false">COUNTIF(J3502:O3502,"Yes")</f>
        <v>3</v>
      </c>
      <c r="AA3502" s="18" t="n">
        <f aca="false">S3502*W3502</f>
        <v>0</v>
      </c>
      <c r="AB3502" s="15" t="n">
        <f aca="false">(P3502="Month-to-month")+(I3502="Fiber optic")+(R3502="Electronic check")+(F3502&lt;=12)+(M3502="No")+(J3502="No")</f>
        <v>4</v>
      </c>
      <c r="AC3502" s="15" t="str">
        <f aca="false">IF(AB3502&gt;=5,"High",IF(AB3502&gt;=3,"Medium","Low"))</f>
        <v>Medium</v>
      </c>
    </row>
    <row r="3503" customFormat="false" ht="15" hidden="false" customHeight="false" outlineLevel="0" collapsed="false">
      <c r="A3503" s="15" t="s">
        <v>3600</v>
      </c>
      <c r="B3503" s="15" t="s">
        <v>94</v>
      </c>
      <c r="C3503" s="15" t="n">
        <v>0</v>
      </c>
      <c r="D3503" s="15" t="s">
        <v>26</v>
      </c>
      <c r="E3503" s="15" t="s">
        <v>26</v>
      </c>
      <c r="F3503" s="15" t="n">
        <v>59</v>
      </c>
      <c r="G3503" s="15" t="s">
        <v>26</v>
      </c>
      <c r="H3503" s="15" t="s">
        <v>26</v>
      </c>
      <c r="I3503" s="15" t="s">
        <v>96</v>
      </c>
      <c r="J3503" s="15" t="s">
        <v>26</v>
      </c>
      <c r="K3503" s="15" t="s">
        <v>24</v>
      </c>
      <c r="L3503" s="15" t="s">
        <v>26</v>
      </c>
      <c r="M3503" s="15" t="s">
        <v>26</v>
      </c>
      <c r="N3503" s="15" t="s">
        <v>26</v>
      </c>
      <c r="O3503" s="15" t="s">
        <v>24</v>
      </c>
      <c r="P3503" s="15" t="s">
        <v>29</v>
      </c>
      <c r="Q3503" s="15" t="s">
        <v>26</v>
      </c>
      <c r="R3503" s="15" t="s">
        <v>17</v>
      </c>
      <c r="S3503" s="18" t="n">
        <v>76.45</v>
      </c>
      <c r="T3503" s="15" t="n">
        <v>4519.5</v>
      </c>
      <c r="U3503" s="15" t="s">
        <v>24</v>
      </c>
      <c r="V3503" s="18" t="n">
        <f aca="false">IF(ISNUMBER(T3503),T3503,0)</f>
        <v>4519.5</v>
      </c>
      <c r="W3503" s="15" t="n">
        <f aca="false">IF(U3503="Yes",1,0)</f>
        <v>0</v>
      </c>
      <c r="X3503" s="15" t="str">
        <f aca="false">IF(F3503&lt;=12,"0-12 months",IF(F3503&lt;=24,"13-24 months",IF(F3503&lt;=48,"25-48 months","49-72 months")))</f>
        <v>49-72 months</v>
      </c>
      <c r="Y3503" s="15" t="str">
        <f aca="false">IF(C3503=1,"Yes","No")</f>
        <v>No</v>
      </c>
      <c r="Z3503" s="15" t="n">
        <f aca="false">COUNTIF(J3503:O3503,"Yes")</f>
        <v>4</v>
      </c>
      <c r="AA3503" s="18" t="n">
        <f aca="false">S3503*W3503</f>
        <v>0</v>
      </c>
      <c r="AB3503" s="15" t="n">
        <f aca="false">(P3503="Month-to-month")+(I3503="Fiber optic")+(R3503="Electronic check")+(F3503&lt;=12)+(M3503="No")+(J3503="No")</f>
        <v>0</v>
      </c>
      <c r="AC3503" s="15" t="str">
        <f aca="false">IF(AB3503&gt;=5,"High",IF(AB3503&gt;=3,"Medium","Low"))</f>
        <v>Low</v>
      </c>
    </row>
    <row r="3504" customFormat="false" ht="15" hidden="false" customHeight="false" outlineLevel="0" collapsed="false">
      <c r="A3504" s="15" t="s">
        <v>3601</v>
      </c>
      <c r="B3504" s="15" t="s">
        <v>98</v>
      </c>
      <c r="C3504" s="15" t="n">
        <v>0</v>
      </c>
      <c r="D3504" s="15" t="s">
        <v>24</v>
      </c>
      <c r="E3504" s="15" t="s">
        <v>24</v>
      </c>
      <c r="F3504" s="15" t="n">
        <v>44</v>
      </c>
      <c r="G3504" s="15" t="s">
        <v>24</v>
      </c>
      <c r="H3504" s="15" t="s">
        <v>95</v>
      </c>
      <c r="I3504" s="15" t="s">
        <v>96</v>
      </c>
      <c r="J3504" s="15" t="s">
        <v>26</v>
      </c>
      <c r="K3504" s="15" t="s">
        <v>24</v>
      </c>
      <c r="L3504" s="15" t="s">
        <v>26</v>
      </c>
      <c r="M3504" s="15" t="s">
        <v>24</v>
      </c>
      <c r="N3504" s="15" t="s">
        <v>26</v>
      </c>
      <c r="O3504" s="15" t="s">
        <v>26</v>
      </c>
      <c r="P3504" s="15" t="s">
        <v>27</v>
      </c>
      <c r="Q3504" s="15" t="s">
        <v>26</v>
      </c>
      <c r="R3504" s="15" t="s">
        <v>15</v>
      </c>
      <c r="S3504" s="18" t="n">
        <v>54</v>
      </c>
      <c r="T3504" s="15" t="n">
        <v>2440.25</v>
      </c>
      <c r="U3504" s="15" t="s">
        <v>24</v>
      </c>
      <c r="V3504" s="18" t="n">
        <f aca="false">IF(ISNUMBER(T3504),T3504,0)</f>
        <v>2440.25</v>
      </c>
      <c r="W3504" s="15" t="n">
        <f aca="false">IF(U3504="Yes",1,0)</f>
        <v>0</v>
      </c>
      <c r="X3504" s="15" t="str">
        <f aca="false">IF(F3504&lt;=12,"0-12 months",IF(F3504&lt;=24,"13-24 months",IF(F3504&lt;=48,"25-48 months","49-72 months")))</f>
        <v>25-48 months</v>
      </c>
      <c r="Y3504" s="15" t="str">
        <f aca="false">IF(C3504=1,"Yes","No")</f>
        <v>No</v>
      </c>
      <c r="Z3504" s="15" t="n">
        <f aca="false">COUNTIF(J3504:O3504,"Yes")</f>
        <v>4</v>
      </c>
      <c r="AA3504" s="18" t="n">
        <f aca="false">S3504*W3504</f>
        <v>0</v>
      </c>
      <c r="AB3504" s="15" t="n">
        <f aca="false">(P3504="Month-to-month")+(I3504="Fiber optic")+(R3504="Electronic check")+(F3504&lt;=12)+(M3504="No")+(J3504="No")</f>
        <v>2</v>
      </c>
      <c r="AC3504" s="15" t="str">
        <f aca="false">IF(AB3504&gt;=5,"High",IF(AB3504&gt;=3,"Medium","Low"))</f>
        <v>Low</v>
      </c>
    </row>
    <row r="3505" customFormat="false" ht="15" hidden="false" customHeight="false" outlineLevel="0" collapsed="false">
      <c r="A3505" s="15" t="s">
        <v>3602</v>
      </c>
      <c r="B3505" s="15" t="s">
        <v>98</v>
      </c>
      <c r="C3505" s="15" t="n">
        <v>0</v>
      </c>
      <c r="D3505" s="15" t="s">
        <v>24</v>
      </c>
      <c r="E3505" s="15" t="s">
        <v>24</v>
      </c>
      <c r="F3505" s="15" t="n">
        <v>66</v>
      </c>
      <c r="G3505" s="15" t="s">
        <v>26</v>
      </c>
      <c r="H3505" s="15" t="s">
        <v>26</v>
      </c>
      <c r="I3505" s="15" t="s">
        <v>102</v>
      </c>
      <c r="J3505" s="15" t="s">
        <v>24</v>
      </c>
      <c r="K3505" s="15" t="s">
        <v>26</v>
      </c>
      <c r="L3505" s="15" t="s">
        <v>24</v>
      </c>
      <c r="M3505" s="15" t="s">
        <v>26</v>
      </c>
      <c r="N3505" s="15" t="s">
        <v>26</v>
      </c>
      <c r="O3505" s="15" t="s">
        <v>26</v>
      </c>
      <c r="P3505" s="15" t="s">
        <v>27</v>
      </c>
      <c r="Q3505" s="15" t="s">
        <v>26</v>
      </c>
      <c r="R3505" s="15" t="s">
        <v>15</v>
      </c>
      <c r="S3505" s="18" t="n">
        <v>104.25</v>
      </c>
      <c r="T3505" s="15" t="n">
        <v>6860.6</v>
      </c>
      <c r="U3505" s="15" t="s">
        <v>24</v>
      </c>
      <c r="V3505" s="18" t="n">
        <f aca="false">IF(ISNUMBER(T3505),T3505,0)</f>
        <v>6860.6</v>
      </c>
      <c r="W3505" s="15" t="n">
        <f aca="false">IF(U3505="Yes",1,0)</f>
        <v>0</v>
      </c>
      <c r="X3505" s="15" t="str">
        <f aca="false">IF(F3505&lt;=12,"0-12 months",IF(F3505&lt;=24,"13-24 months",IF(F3505&lt;=48,"25-48 months","49-72 months")))</f>
        <v>49-72 months</v>
      </c>
      <c r="Y3505" s="15" t="str">
        <f aca="false">IF(C3505=1,"Yes","No")</f>
        <v>No</v>
      </c>
      <c r="Z3505" s="15" t="n">
        <f aca="false">COUNTIF(J3505:O3505,"Yes")</f>
        <v>4</v>
      </c>
      <c r="AA3505" s="18" t="n">
        <f aca="false">S3505*W3505</f>
        <v>0</v>
      </c>
      <c r="AB3505" s="15" t="n">
        <f aca="false">(P3505="Month-to-month")+(I3505="Fiber optic")+(R3505="Electronic check")+(F3505&lt;=12)+(M3505="No")+(J3505="No")</f>
        <v>3</v>
      </c>
      <c r="AC3505" s="15" t="str">
        <f aca="false">IF(AB3505&gt;=5,"High",IF(AB3505&gt;=3,"Medium","Low"))</f>
        <v>Medium</v>
      </c>
    </row>
    <row r="3506" customFormat="false" ht="15" hidden="false" customHeight="false" outlineLevel="0" collapsed="false">
      <c r="A3506" s="15" t="s">
        <v>3603</v>
      </c>
      <c r="B3506" s="15" t="s">
        <v>98</v>
      </c>
      <c r="C3506" s="15" t="n">
        <v>0</v>
      </c>
      <c r="D3506" s="15" t="s">
        <v>26</v>
      </c>
      <c r="E3506" s="15" t="s">
        <v>26</v>
      </c>
      <c r="F3506" s="15" t="n">
        <v>68</v>
      </c>
      <c r="G3506" s="15" t="s">
        <v>26</v>
      </c>
      <c r="H3506" s="15" t="s">
        <v>24</v>
      </c>
      <c r="I3506" s="15" t="s">
        <v>24</v>
      </c>
      <c r="J3506" s="15" t="s">
        <v>28</v>
      </c>
      <c r="K3506" s="15" t="s">
        <v>28</v>
      </c>
      <c r="L3506" s="15" t="s">
        <v>28</v>
      </c>
      <c r="M3506" s="15" t="s">
        <v>28</v>
      </c>
      <c r="N3506" s="15" t="s">
        <v>28</v>
      </c>
      <c r="O3506" s="15" t="s">
        <v>28</v>
      </c>
      <c r="P3506" s="15" t="s">
        <v>29</v>
      </c>
      <c r="Q3506" s="15" t="s">
        <v>24</v>
      </c>
      <c r="R3506" s="15" t="s">
        <v>19</v>
      </c>
      <c r="S3506" s="18" t="n">
        <v>19.95</v>
      </c>
      <c r="T3506" s="15" t="n">
        <v>1377.7</v>
      </c>
      <c r="U3506" s="15" t="s">
        <v>24</v>
      </c>
      <c r="V3506" s="18" t="n">
        <f aca="false">IF(ISNUMBER(T3506),T3506,0)</f>
        <v>1377.7</v>
      </c>
      <c r="W3506" s="15" t="n">
        <f aca="false">IF(U3506="Yes",1,0)</f>
        <v>0</v>
      </c>
      <c r="X3506" s="15" t="str">
        <f aca="false">IF(F3506&lt;=12,"0-12 months",IF(F3506&lt;=24,"13-24 months",IF(F3506&lt;=48,"25-48 months","49-72 months")))</f>
        <v>49-72 months</v>
      </c>
      <c r="Y3506" s="15" t="str">
        <f aca="false">IF(C3506=1,"Yes","No")</f>
        <v>No</v>
      </c>
      <c r="Z3506" s="15" t="n">
        <f aca="false">COUNTIF(J3506:O3506,"Yes")</f>
        <v>0</v>
      </c>
      <c r="AA3506" s="18" t="n">
        <f aca="false">S3506*W3506</f>
        <v>0</v>
      </c>
      <c r="AB3506" s="15" t="n">
        <f aca="false">(P3506="Month-to-month")+(I3506="Fiber optic")+(R3506="Electronic check")+(F3506&lt;=12)+(M3506="No")+(J3506="No")</f>
        <v>0</v>
      </c>
      <c r="AC3506" s="15" t="str">
        <f aca="false">IF(AB3506&gt;=5,"High",IF(AB3506&gt;=3,"Medium","Low"))</f>
        <v>Low</v>
      </c>
    </row>
    <row r="3507" customFormat="false" ht="15" hidden="false" customHeight="false" outlineLevel="0" collapsed="false">
      <c r="A3507" s="15" t="s">
        <v>3604</v>
      </c>
      <c r="B3507" s="15" t="s">
        <v>98</v>
      </c>
      <c r="C3507" s="15" t="n">
        <v>0</v>
      </c>
      <c r="D3507" s="15" t="s">
        <v>24</v>
      </c>
      <c r="E3507" s="15" t="s">
        <v>24</v>
      </c>
      <c r="F3507" s="15" t="n">
        <v>9</v>
      </c>
      <c r="G3507" s="15" t="s">
        <v>24</v>
      </c>
      <c r="H3507" s="15" t="s">
        <v>95</v>
      </c>
      <c r="I3507" s="15" t="s">
        <v>96</v>
      </c>
      <c r="J3507" s="15" t="s">
        <v>24</v>
      </c>
      <c r="K3507" s="15" t="s">
        <v>24</v>
      </c>
      <c r="L3507" s="15" t="s">
        <v>24</v>
      </c>
      <c r="M3507" s="15" t="s">
        <v>24</v>
      </c>
      <c r="N3507" s="15" t="s">
        <v>24</v>
      </c>
      <c r="O3507" s="15" t="s">
        <v>24</v>
      </c>
      <c r="P3507" s="15" t="s">
        <v>25</v>
      </c>
      <c r="Q3507" s="15" t="s">
        <v>26</v>
      </c>
      <c r="R3507" s="15" t="s">
        <v>15</v>
      </c>
      <c r="S3507" s="18" t="n">
        <v>24.95</v>
      </c>
      <c r="T3507" s="15" t="n">
        <v>190.25</v>
      </c>
      <c r="U3507" s="15" t="s">
        <v>24</v>
      </c>
      <c r="V3507" s="18" t="n">
        <f aca="false">IF(ISNUMBER(T3507),T3507,0)</f>
        <v>190.25</v>
      </c>
      <c r="W3507" s="15" t="n">
        <f aca="false">IF(U3507="Yes",1,0)</f>
        <v>0</v>
      </c>
      <c r="X3507" s="15" t="str">
        <f aca="false">IF(F3507&lt;=12,"0-12 months",IF(F3507&lt;=24,"13-24 months",IF(F3507&lt;=48,"25-48 months","49-72 months")))</f>
        <v>0-12 months</v>
      </c>
      <c r="Y3507" s="15" t="str">
        <f aca="false">IF(C3507=1,"Yes","No")</f>
        <v>No</v>
      </c>
      <c r="Z3507" s="15" t="n">
        <f aca="false">COUNTIF(J3507:O3507,"Yes")</f>
        <v>0</v>
      </c>
      <c r="AA3507" s="18" t="n">
        <f aca="false">S3507*W3507</f>
        <v>0</v>
      </c>
      <c r="AB3507" s="15" t="n">
        <f aca="false">(P3507="Month-to-month")+(I3507="Fiber optic")+(R3507="Electronic check")+(F3507&lt;=12)+(M3507="No")+(J3507="No")</f>
        <v>5</v>
      </c>
      <c r="AC3507" s="15" t="str">
        <f aca="false">IF(AB3507&gt;=5,"High",IF(AB3507&gt;=3,"Medium","Low"))</f>
        <v>High</v>
      </c>
    </row>
    <row r="3508" customFormat="false" ht="15" hidden="false" customHeight="false" outlineLevel="0" collapsed="false">
      <c r="A3508" s="15" t="s">
        <v>3605</v>
      </c>
      <c r="B3508" s="15" t="s">
        <v>98</v>
      </c>
      <c r="C3508" s="15" t="n">
        <v>0</v>
      </c>
      <c r="D3508" s="15" t="s">
        <v>24</v>
      </c>
      <c r="E3508" s="15" t="s">
        <v>24</v>
      </c>
      <c r="F3508" s="15" t="n">
        <v>19</v>
      </c>
      <c r="G3508" s="15" t="s">
        <v>26</v>
      </c>
      <c r="H3508" s="15" t="s">
        <v>26</v>
      </c>
      <c r="I3508" s="15" t="s">
        <v>102</v>
      </c>
      <c r="J3508" s="15" t="s">
        <v>26</v>
      </c>
      <c r="K3508" s="15" t="s">
        <v>24</v>
      </c>
      <c r="L3508" s="15" t="s">
        <v>26</v>
      </c>
      <c r="M3508" s="15" t="s">
        <v>24</v>
      </c>
      <c r="N3508" s="15" t="s">
        <v>24</v>
      </c>
      <c r="O3508" s="15" t="s">
        <v>24</v>
      </c>
      <c r="P3508" s="15" t="s">
        <v>25</v>
      </c>
      <c r="Q3508" s="15" t="s">
        <v>26</v>
      </c>
      <c r="R3508" s="15" t="s">
        <v>15</v>
      </c>
      <c r="S3508" s="18" t="n">
        <v>84.75</v>
      </c>
      <c r="T3508" s="15" t="n">
        <v>1651.95</v>
      </c>
      <c r="U3508" s="15" t="s">
        <v>24</v>
      </c>
      <c r="V3508" s="18" t="n">
        <f aca="false">IF(ISNUMBER(T3508),T3508,0)</f>
        <v>1651.95</v>
      </c>
      <c r="W3508" s="15" t="n">
        <f aca="false">IF(U3508="Yes",1,0)</f>
        <v>0</v>
      </c>
      <c r="X3508" s="15" t="str">
        <f aca="false">IF(F3508&lt;=12,"0-12 months",IF(F3508&lt;=24,"13-24 months",IF(F3508&lt;=48,"25-48 months","49-72 months")))</f>
        <v>13-24 months</v>
      </c>
      <c r="Y3508" s="15" t="str">
        <f aca="false">IF(C3508=1,"Yes","No")</f>
        <v>No</v>
      </c>
      <c r="Z3508" s="15" t="n">
        <f aca="false">COUNTIF(J3508:O3508,"Yes")</f>
        <v>2</v>
      </c>
      <c r="AA3508" s="18" t="n">
        <f aca="false">S3508*W3508</f>
        <v>0</v>
      </c>
      <c r="AB3508" s="15" t="n">
        <f aca="false">(P3508="Month-to-month")+(I3508="Fiber optic")+(R3508="Electronic check")+(F3508&lt;=12)+(M3508="No")+(J3508="No")</f>
        <v>4</v>
      </c>
      <c r="AC3508" s="15" t="str">
        <f aca="false">IF(AB3508&gt;=5,"High",IF(AB3508&gt;=3,"Medium","Low"))</f>
        <v>Medium</v>
      </c>
    </row>
    <row r="3509" customFormat="false" ht="15" hidden="false" customHeight="false" outlineLevel="0" collapsed="false">
      <c r="A3509" s="15" t="s">
        <v>3606</v>
      </c>
      <c r="B3509" s="15" t="s">
        <v>98</v>
      </c>
      <c r="C3509" s="15" t="n">
        <v>0</v>
      </c>
      <c r="D3509" s="15" t="s">
        <v>24</v>
      </c>
      <c r="E3509" s="15" t="s">
        <v>24</v>
      </c>
      <c r="F3509" s="15" t="n">
        <v>4</v>
      </c>
      <c r="G3509" s="15" t="s">
        <v>26</v>
      </c>
      <c r="H3509" s="15" t="s">
        <v>24</v>
      </c>
      <c r="I3509" s="15" t="s">
        <v>24</v>
      </c>
      <c r="J3509" s="15" t="s">
        <v>28</v>
      </c>
      <c r="K3509" s="15" t="s">
        <v>28</v>
      </c>
      <c r="L3509" s="15" t="s">
        <v>28</v>
      </c>
      <c r="M3509" s="15" t="s">
        <v>28</v>
      </c>
      <c r="N3509" s="15" t="s">
        <v>28</v>
      </c>
      <c r="O3509" s="15" t="s">
        <v>28</v>
      </c>
      <c r="P3509" s="15" t="s">
        <v>25</v>
      </c>
      <c r="Q3509" s="15" t="s">
        <v>24</v>
      </c>
      <c r="R3509" s="15" t="s">
        <v>17</v>
      </c>
      <c r="S3509" s="18" t="n">
        <v>19.75</v>
      </c>
      <c r="T3509" s="15" t="n">
        <v>78.3</v>
      </c>
      <c r="U3509" s="15" t="s">
        <v>24</v>
      </c>
      <c r="V3509" s="18" t="n">
        <f aca="false">IF(ISNUMBER(T3509),T3509,0)</f>
        <v>78.3</v>
      </c>
      <c r="W3509" s="15" t="n">
        <f aca="false">IF(U3509="Yes",1,0)</f>
        <v>0</v>
      </c>
      <c r="X3509" s="15" t="str">
        <f aca="false">IF(F3509&lt;=12,"0-12 months",IF(F3509&lt;=24,"13-24 months",IF(F3509&lt;=48,"25-48 months","49-72 months")))</f>
        <v>0-12 months</v>
      </c>
      <c r="Y3509" s="15" t="str">
        <f aca="false">IF(C3509=1,"Yes","No")</f>
        <v>No</v>
      </c>
      <c r="Z3509" s="15" t="n">
        <f aca="false">COUNTIF(J3509:O3509,"Yes")</f>
        <v>0</v>
      </c>
      <c r="AA3509" s="18" t="n">
        <f aca="false">S3509*W3509</f>
        <v>0</v>
      </c>
      <c r="AB3509" s="15" t="n">
        <f aca="false">(P3509="Month-to-month")+(I3509="Fiber optic")+(R3509="Electronic check")+(F3509&lt;=12)+(M3509="No")+(J3509="No")</f>
        <v>2</v>
      </c>
      <c r="AC3509" s="15" t="str">
        <f aca="false">IF(AB3509&gt;=5,"High",IF(AB3509&gt;=3,"Medium","Low"))</f>
        <v>Low</v>
      </c>
    </row>
    <row r="3510" customFormat="false" ht="15" hidden="false" customHeight="false" outlineLevel="0" collapsed="false">
      <c r="A3510" s="15" t="s">
        <v>3607</v>
      </c>
      <c r="B3510" s="15" t="s">
        <v>94</v>
      </c>
      <c r="C3510" s="15" t="n">
        <v>0</v>
      </c>
      <c r="D3510" s="15" t="s">
        <v>24</v>
      </c>
      <c r="E3510" s="15" t="s">
        <v>24</v>
      </c>
      <c r="F3510" s="15" t="n">
        <v>70</v>
      </c>
      <c r="G3510" s="15" t="s">
        <v>26</v>
      </c>
      <c r="H3510" s="15" t="s">
        <v>26</v>
      </c>
      <c r="I3510" s="15" t="s">
        <v>102</v>
      </c>
      <c r="J3510" s="15" t="s">
        <v>26</v>
      </c>
      <c r="K3510" s="15" t="s">
        <v>26</v>
      </c>
      <c r="L3510" s="15" t="s">
        <v>26</v>
      </c>
      <c r="M3510" s="15" t="s">
        <v>26</v>
      </c>
      <c r="N3510" s="15" t="s">
        <v>26</v>
      </c>
      <c r="O3510" s="15" t="s">
        <v>26</v>
      </c>
      <c r="P3510" s="15" t="s">
        <v>29</v>
      </c>
      <c r="Q3510" s="15" t="s">
        <v>26</v>
      </c>
      <c r="R3510" s="15" t="s">
        <v>19</v>
      </c>
      <c r="S3510" s="18" t="n">
        <v>113.65</v>
      </c>
      <c r="T3510" s="15" t="n">
        <v>7939.25</v>
      </c>
      <c r="U3510" s="15" t="s">
        <v>24</v>
      </c>
      <c r="V3510" s="18" t="n">
        <f aca="false">IF(ISNUMBER(T3510),T3510,0)</f>
        <v>7939.25</v>
      </c>
      <c r="W3510" s="15" t="n">
        <f aca="false">IF(U3510="Yes",1,0)</f>
        <v>0</v>
      </c>
      <c r="X3510" s="15" t="str">
        <f aca="false">IF(F3510&lt;=12,"0-12 months",IF(F3510&lt;=24,"13-24 months",IF(F3510&lt;=48,"25-48 months","49-72 months")))</f>
        <v>49-72 months</v>
      </c>
      <c r="Y3510" s="15" t="str">
        <f aca="false">IF(C3510=1,"Yes","No")</f>
        <v>No</v>
      </c>
      <c r="Z3510" s="15" t="n">
        <f aca="false">COUNTIF(J3510:O3510,"Yes")</f>
        <v>6</v>
      </c>
      <c r="AA3510" s="18" t="n">
        <f aca="false">S3510*W3510</f>
        <v>0</v>
      </c>
      <c r="AB3510" s="15" t="n">
        <f aca="false">(P3510="Month-to-month")+(I3510="Fiber optic")+(R3510="Electronic check")+(F3510&lt;=12)+(M3510="No")+(J3510="No")</f>
        <v>1</v>
      </c>
      <c r="AC3510" s="15" t="str">
        <f aca="false">IF(AB3510&gt;=5,"High",IF(AB3510&gt;=3,"Medium","Low"))</f>
        <v>Low</v>
      </c>
    </row>
    <row r="3511" customFormat="false" ht="15" hidden="false" customHeight="false" outlineLevel="0" collapsed="false">
      <c r="A3511" s="15" t="s">
        <v>3608</v>
      </c>
      <c r="B3511" s="15" t="s">
        <v>98</v>
      </c>
      <c r="C3511" s="15" t="n">
        <v>0</v>
      </c>
      <c r="D3511" s="15" t="s">
        <v>24</v>
      </c>
      <c r="E3511" s="15" t="s">
        <v>24</v>
      </c>
      <c r="F3511" s="15" t="n">
        <v>1</v>
      </c>
      <c r="G3511" s="15" t="s">
        <v>26</v>
      </c>
      <c r="H3511" s="15" t="s">
        <v>24</v>
      </c>
      <c r="I3511" s="15" t="s">
        <v>96</v>
      </c>
      <c r="J3511" s="15" t="s">
        <v>24</v>
      </c>
      <c r="K3511" s="15" t="s">
        <v>24</v>
      </c>
      <c r="L3511" s="15" t="s">
        <v>24</v>
      </c>
      <c r="M3511" s="15" t="s">
        <v>24</v>
      </c>
      <c r="N3511" s="15" t="s">
        <v>24</v>
      </c>
      <c r="O3511" s="15" t="s">
        <v>24</v>
      </c>
      <c r="P3511" s="15" t="s">
        <v>25</v>
      </c>
      <c r="Q3511" s="15" t="s">
        <v>26</v>
      </c>
      <c r="R3511" s="15" t="s">
        <v>17</v>
      </c>
      <c r="S3511" s="18" t="n">
        <v>44.9</v>
      </c>
      <c r="T3511" s="15" t="n">
        <v>44.9</v>
      </c>
      <c r="U3511" s="15" t="s">
        <v>24</v>
      </c>
      <c r="V3511" s="18" t="n">
        <f aca="false">IF(ISNUMBER(T3511),T3511,0)</f>
        <v>44.9</v>
      </c>
      <c r="W3511" s="15" t="n">
        <f aca="false">IF(U3511="Yes",1,0)</f>
        <v>0</v>
      </c>
      <c r="X3511" s="15" t="str">
        <f aca="false">IF(F3511&lt;=12,"0-12 months",IF(F3511&lt;=24,"13-24 months",IF(F3511&lt;=48,"25-48 months","49-72 months")))</f>
        <v>0-12 months</v>
      </c>
      <c r="Y3511" s="15" t="str">
        <f aca="false">IF(C3511=1,"Yes","No")</f>
        <v>No</v>
      </c>
      <c r="Z3511" s="15" t="n">
        <f aca="false">COUNTIF(J3511:O3511,"Yes")</f>
        <v>0</v>
      </c>
      <c r="AA3511" s="18" t="n">
        <f aca="false">S3511*W3511</f>
        <v>0</v>
      </c>
      <c r="AB3511" s="15" t="n">
        <f aca="false">(P3511="Month-to-month")+(I3511="Fiber optic")+(R3511="Electronic check")+(F3511&lt;=12)+(M3511="No")+(J3511="No")</f>
        <v>4</v>
      </c>
      <c r="AC3511" s="15" t="str">
        <f aca="false">IF(AB3511&gt;=5,"High",IF(AB3511&gt;=3,"Medium","Low"))</f>
        <v>Medium</v>
      </c>
    </row>
    <row r="3512" customFormat="false" ht="15" hidden="false" customHeight="false" outlineLevel="0" collapsed="false">
      <c r="A3512" s="15" t="s">
        <v>3609</v>
      </c>
      <c r="B3512" s="15" t="s">
        <v>94</v>
      </c>
      <c r="C3512" s="15" t="n">
        <v>0</v>
      </c>
      <c r="D3512" s="15" t="s">
        <v>24</v>
      </c>
      <c r="E3512" s="15" t="s">
        <v>24</v>
      </c>
      <c r="F3512" s="15" t="n">
        <v>8</v>
      </c>
      <c r="G3512" s="15" t="s">
        <v>26</v>
      </c>
      <c r="H3512" s="15" t="s">
        <v>26</v>
      </c>
      <c r="I3512" s="15" t="s">
        <v>102</v>
      </c>
      <c r="J3512" s="15" t="s">
        <v>24</v>
      </c>
      <c r="K3512" s="15" t="s">
        <v>24</v>
      </c>
      <c r="L3512" s="15" t="s">
        <v>24</v>
      </c>
      <c r="M3512" s="15" t="s">
        <v>24</v>
      </c>
      <c r="N3512" s="15" t="s">
        <v>24</v>
      </c>
      <c r="O3512" s="15" t="s">
        <v>24</v>
      </c>
      <c r="P3512" s="15" t="s">
        <v>25</v>
      </c>
      <c r="Q3512" s="15" t="s">
        <v>26</v>
      </c>
      <c r="R3512" s="15" t="s">
        <v>15</v>
      </c>
      <c r="S3512" s="18" t="n">
        <v>75.25</v>
      </c>
      <c r="T3512" s="15" t="n">
        <v>576.7</v>
      </c>
      <c r="U3512" s="15" t="s">
        <v>24</v>
      </c>
      <c r="V3512" s="18" t="n">
        <f aca="false">IF(ISNUMBER(T3512),T3512,0)</f>
        <v>576.7</v>
      </c>
      <c r="W3512" s="15" t="n">
        <f aca="false">IF(U3512="Yes",1,0)</f>
        <v>0</v>
      </c>
      <c r="X3512" s="15" t="str">
        <f aca="false">IF(F3512&lt;=12,"0-12 months",IF(F3512&lt;=24,"13-24 months",IF(F3512&lt;=48,"25-48 months","49-72 months")))</f>
        <v>0-12 months</v>
      </c>
      <c r="Y3512" s="15" t="str">
        <f aca="false">IF(C3512=1,"Yes","No")</f>
        <v>No</v>
      </c>
      <c r="Z3512" s="15" t="n">
        <f aca="false">COUNTIF(J3512:O3512,"Yes")</f>
        <v>0</v>
      </c>
      <c r="AA3512" s="18" t="n">
        <f aca="false">S3512*W3512</f>
        <v>0</v>
      </c>
      <c r="AB3512" s="15" t="n">
        <f aca="false">(P3512="Month-to-month")+(I3512="Fiber optic")+(R3512="Electronic check")+(F3512&lt;=12)+(M3512="No")+(J3512="No")</f>
        <v>6</v>
      </c>
      <c r="AC3512" s="15" t="str">
        <f aca="false">IF(AB3512&gt;=5,"High",IF(AB3512&gt;=3,"Medium","Low"))</f>
        <v>High</v>
      </c>
    </row>
    <row r="3513" customFormat="false" ht="15" hidden="false" customHeight="false" outlineLevel="0" collapsed="false">
      <c r="A3513" s="15" t="s">
        <v>3610</v>
      </c>
      <c r="B3513" s="15" t="s">
        <v>98</v>
      </c>
      <c r="C3513" s="15" t="n">
        <v>0</v>
      </c>
      <c r="D3513" s="15" t="s">
        <v>24</v>
      </c>
      <c r="E3513" s="15" t="s">
        <v>24</v>
      </c>
      <c r="F3513" s="15" t="n">
        <v>53</v>
      </c>
      <c r="G3513" s="15" t="s">
        <v>26</v>
      </c>
      <c r="H3513" s="15" t="s">
        <v>26</v>
      </c>
      <c r="I3513" s="15" t="s">
        <v>24</v>
      </c>
      <c r="J3513" s="15" t="s">
        <v>28</v>
      </c>
      <c r="K3513" s="15" t="s">
        <v>28</v>
      </c>
      <c r="L3513" s="15" t="s">
        <v>28</v>
      </c>
      <c r="M3513" s="15" t="s">
        <v>28</v>
      </c>
      <c r="N3513" s="15" t="s">
        <v>28</v>
      </c>
      <c r="O3513" s="15" t="s">
        <v>28</v>
      </c>
      <c r="P3513" s="15" t="s">
        <v>29</v>
      </c>
      <c r="Q3513" s="15" t="s">
        <v>24</v>
      </c>
      <c r="R3513" s="15" t="s">
        <v>17</v>
      </c>
      <c r="S3513" s="18" t="n">
        <v>24.6</v>
      </c>
      <c r="T3513" s="15" t="n">
        <v>1279</v>
      </c>
      <c r="U3513" s="15" t="s">
        <v>24</v>
      </c>
      <c r="V3513" s="18" t="n">
        <f aca="false">IF(ISNUMBER(T3513),T3513,0)</f>
        <v>1279</v>
      </c>
      <c r="W3513" s="15" t="n">
        <f aca="false">IF(U3513="Yes",1,0)</f>
        <v>0</v>
      </c>
      <c r="X3513" s="15" t="str">
        <f aca="false">IF(F3513&lt;=12,"0-12 months",IF(F3513&lt;=24,"13-24 months",IF(F3513&lt;=48,"25-48 months","49-72 months")))</f>
        <v>49-72 months</v>
      </c>
      <c r="Y3513" s="15" t="str">
        <f aca="false">IF(C3513=1,"Yes","No")</f>
        <v>No</v>
      </c>
      <c r="Z3513" s="15" t="n">
        <f aca="false">COUNTIF(J3513:O3513,"Yes")</f>
        <v>0</v>
      </c>
      <c r="AA3513" s="18" t="n">
        <f aca="false">S3513*W3513</f>
        <v>0</v>
      </c>
      <c r="AB3513" s="15" t="n">
        <f aca="false">(P3513="Month-to-month")+(I3513="Fiber optic")+(R3513="Electronic check")+(F3513&lt;=12)+(M3513="No")+(J3513="No")</f>
        <v>0</v>
      </c>
      <c r="AC3513" s="15" t="str">
        <f aca="false">IF(AB3513&gt;=5,"High",IF(AB3513&gt;=3,"Medium","Low"))</f>
        <v>Low</v>
      </c>
    </row>
    <row r="3514" customFormat="false" ht="15" hidden="false" customHeight="false" outlineLevel="0" collapsed="false">
      <c r="A3514" s="15" t="s">
        <v>3611</v>
      </c>
      <c r="B3514" s="15" t="s">
        <v>98</v>
      </c>
      <c r="C3514" s="15" t="n">
        <v>1</v>
      </c>
      <c r="D3514" s="15" t="s">
        <v>24</v>
      </c>
      <c r="E3514" s="15" t="s">
        <v>24</v>
      </c>
      <c r="F3514" s="15" t="n">
        <v>51</v>
      </c>
      <c r="G3514" s="15" t="s">
        <v>26</v>
      </c>
      <c r="H3514" s="15" t="s">
        <v>26</v>
      </c>
      <c r="I3514" s="15" t="s">
        <v>24</v>
      </c>
      <c r="J3514" s="15" t="s">
        <v>28</v>
      </c>
      <c r="K3514" s="15" t="s">
        <v>28</v>
      </c>
      <c r="L3514" s="15" t="s">
        <v>28</v>
      </c>
      <c r="M3514" s="15" t="s">
        <v>28</v>
      </c>
      <c r="N3514" s="15" t="s">
        <v>28</v>
      </c>
      <c r="O3514" s="15" t="s">
        <v>28</v>
      </c>
      <c r="P3514" s="15" t="s">
        <v>27</v>
      </c>
      <c r="Q3514" s="15" t="s">
        <v>24</v>
      </c>
      <c r="R3514" s="15" t="s">
        <v>19</v>
      </c>
      <c r="S3514" s="18" t="n">
        <v>25</v>
      </c>
      <c r="T3514" s="15" t="n">
        <v>1260.7</v>
      </c>
      <c r="U3514" s="15" t="s">
        <v>24</v>
      </c>
      <c r="V3514" s="18" t="n">
        <f aca="false">IF(ISNUMBER(T3514),T3514,0)</f>
        <v>1260.7</v>
      </c>
      <c r="W3514" s="15" t="n">
        <f aca="false">IF(U3514="Yes",1,0)</f>
        <v>0</v>
      </c>
      <c r="X3514" s="15" t="str">
        <f aca="false">IF(F3514&lt;=12,"0-12 months",IF(F3514&lt;=24,"13-24 months",IF(F3514&lt;=48,"25-48 months","49-72 months")))</f>
        <v>49-72 months</v>
      </c>
      <c r="Y3514" s="15" t="str">
        <f aca="false">IF(C3514=1,"Yes","No")</f>
        <v>Yes</v>
      </c>
      <c r="Z3514" s="15" t="n">
        <f aca="false">COUNTIF(J3514:O3514,"Yes")</f>
        <v>0</v>
      </c>
      <c r="AA3514" s="18" t="n">
        <f aca="false">S3514*W3514</f>
        <v>0</v>
      </c>
      <c r="AB3514" s="15" t="n">
        <f aca="false">(P3514="Month-to-month")+(I3514="Fiber optic")+(R3514="Electronic check")+(F3514&lt;=12)+(M3514="No")+(J3514="No")</f>
        <v>0</v>
      </c>
      <c r="AC3514" s="15" t="str">
        <f aca="false">IF(AB3514&gt;=5,"High",IF(AB3514&gt;=3,"Medium","Low"))</f>
        <v>Low</v>
      </c>
    </row>
    <row r="3515" customFormat="false" ht="15" hidden="false" customHeight="false" outlineLevel="0" collapsed="false">
      <c r="A3515" s="15" t="s">
        <v>3612</v>
      </c>
      <c r="B3515" s="15" t="s">
        <v>98</v>
      </c>
      <c r="C3515" s="15" t="n">
        <v>0</v>
      </c>
      <c r="D3515" s="15" t="s">
        <v>26</v>
      </c>
      <c r="E3515" s="15" t="s">
        <v>26</v>
      </c>
      <c r="F3515" s="15" t="n">
        <v>11</v>
      </c>
      <c r="G3515" s="15" t="s">
        <v>26</v>
      </c>
      <c r="H3515" s="15" t="s">
        <v>24</v>
      </c>
      <c r="I3515" s="15" t="s">
        <v>24</v>
      </c>
      <c r="J3515" s="15" t="s">
        <v>28</v>
      </c>
      <c r="K3515" s="15" t="s">
        <v>28</v>
      </c>
      <c r="L3515" s="15" t="s">
        <v>28</v>
      </c>
      <c r="M3515" s="15" t="s">
        <v>28</v>
      </c>
      <c r="N3515" s="15" t="s">
        <v>28</v>
      </c>
      <c r="O3515" s="15" t="s">
        <v>28</v>
      </c>
      <c r="P3515" s="15" t="s">
        <v>25</v>
      </c>
      <c r="Q3515" s="15" t="s">
        <v>24</v>
      </c>
      <c r="R3515" s="15" t="s">
        <v>19</v>
      </c>
      <c r="S3515" s="18" t="n">
        <v>20.95</v>
      </c>
      <c r="T3515" s="15" t="n">
        <v>267.35</v>
      </c>
      <c r="U3515" s="15" t="s">
        <v>24</v>
      </c>
      <c r="V3515" s="18" t="n">
        <f aca="false">IF(ISNUMBER(T3515),T3515,0)</f>
        <v>267.35</v>
      </c>
      <c r="W3515" s="15" t="n">
        <f aca="false">IF(U3515="Yes",1,0)</f>
        <v>0</v>
      </c>
      <c r="X3515" s="15" t="str">
        <f aca="false">IF(F3515&lt;=12,"0-12 months",IF(F3515&lt;=24,"13-24 months",IF(F3515&lt;=48,"25-48 months","49-72 months")))</f>
        <v>0-12 months</v>
      </c>
      <c r="Y3515" s="15" t="str">
        <f aca="false">IF(C3515=1,"Yes","No")</f>
        <v>No</v>
      </c>
      <c r="Z3515" s="15" t="n">
        <f aca="false">COUNTIF(J3515:O3515,"Yes")</f>
        <v>0</v>
      </c>
      <c r="AA3515" s="18" t="n">
        <f aca="false">S3515*W3515</f>
        <v>0</v>
      </c>
      <c r="AB3515" s="15" t="n">
        <f aca="false">(P3515="Month-to-month")+(I3515="Fiber optic")+(R3515="Electronic check")+(F3515&lt;=12)+(M3515="No")+(J3515="No")</f>
        <v>2</v>
      </c>
      <c r="AC3515" s="15" t="str">
        <f aca="false">IF(AB3515&gt;=5,"High",IF(AB3515&gt;=3,"Medium","Low"))</f>
        <v>Low</v>
      </c>
    </row>
    <row r="3516" customFormat="false" ht="15" hidden="false" customHeight="false" outlineLevel="0" collapsed="false">
      <c r="A3516" s="15" t="s">
        <v>3613</v>
      </c>
      <c r="B3516" s="15" t="s">
        <v>98</v>
      </c>
      <c r="C3516" s="15" t="n">
        <v>0</v>
      </c>
      <c r="D3516" s="15" t="s">
        <v>26</v>
      </c>
      <c r="E3516" s="15" t="s">
        <v>26</v>
      </c>
      <c r="F3516" s="15" t="n">
        <v>60</v>
      </c>
      <c r="G3516" s="15" t="s">
        <v>26</v>
      </c>
      <c r="H3516" s="15" t="s">
        <v>26</v>
      </c>
      <c r="I3516" s="15" t="s">
        <v>102</v>
      </c>
      <c r="J3516" s="15" t="s">
        <v>26</v>
      </c>
      <c r="K3516" s="15" t="s">
        <v>24</v>
      </c>
      <c r="L3516" s="15" t="s">
        <v>26</v>
      </c>
      <c r="M3516" s="15" t="s">
        <v>26</v>
      </c>
      <c r="N3516" s="15" t="s">
        <v>26</v>
      </c>
      <c r="O3516" s="15" t="s">
        <v>26</v>
      </c>
      <c r="P3516" s="15" t="s">
        <v>29</v>
      </c>
      <c r="Q3516" s="15" t="s">
        <v>26</v>
      </c>
      <c r="R3516" s="15" t="s">
        <v>15</v>
      </c>
      <c r="S3516" s="18" t="n">
        <v>110.6</v>
      </c>
      <c r="T3516" s="15" t="n">
        <v>6586.85</v>
      </c>
      <c r="U3516" s="15" t="s">
        <v>24</v>
      </c>
      <c r="V3516" s="18" t="n">
        <f aca="false">IF(ISNUMBER(T3516),T3516,0)</f>
        <v>6586.85</v>
      </c>
      <c r="W3516" s="15" t="n">
        <f aca="false">IF(U3516="Yes",1,0)</f>
        <v>0</v>
      </c>
      <c r="X3516" s="15" t="str">
        <f aca="false">IF(F3516&lt;=12,"0-12 months",IF(F3516&lt;=24,"13-24 months",IF(F3516&lt;=48,"25-48 months","49-72 months")))</f>
        <v>49-72 months</v>
      </c>
      <c r="Y3516" s="15" t="str">
        <f aca="false">IF(C3516=1,"Yes","No")</f>
        <v>No</v>
      </c>
      <c r="Z3516" s="15" t="n">
        <f aca="false">COUNTIF(J3516:O3516,"Yes")</f>
        <v>5</v>
      </c>
      <c r="AA3516" s="18" t="n">
        <f aca="false">S3516*W3516</f>
        <v>0</v>
      </c>
      <c r="AB3516" s="15" t="n">
        <f aca="false">(P3516="Month-to-month")+(I3516="Fiber optic")+(R3516="Electronic check")+(F3516&lt;=12)+(M3516="No")+(J3516="No")</f>
        <v>2</v>
      </c>
      <c r="AC3516" s="15" t="str">
        <f aca="false">IF(AB3516&gt;=5,"High",IF(AB3516&gt;=3,"Medium","Low"))</f>
        <v>Low</v>
      </c>
    </row>
    <row r="3517" customFormat="false" ht="15" hidden="false" customHeight="false" outlineLevel="0" collapsed="false">
      <c r="A3517" s="15" t="s">
        <v>3614</v>
      </c>
      <c r="B3517" s="15" t="s">
        <v>98</v>
      </c>
      <c r="C3517" s="15" t="n">
        <v>0</v>
      </c>
      <c r="D3517" s="15" t="s">
        <v>24</v>
      </c>
      <c r="E3517" s="15" t="s">
        <v>24</v>
      </c>
      <c r="F3517" s="15" t="n">
        <v>17</v>
      </c>
      <c r="G3517" s="15" t="s">
        <v>26</v>
      </c>
      <c r="H3517" s="15" t="s">
        <v>24</v>
      </c>
      <c r="I3517" s="15" t="s">
        <v>96</v>
      </c>
      <c r="J3517" s="15" t="s">
        <v>26</v>
      </c>
      <c r="K3517" s="15" t="s">
        <v>26</v>
      </c>
      <c r="L3517" s="15" t="s">
        <v>24</v>
      </c>
      <c r="M3517" s="15" t="s">
        <v>24</v>
      </c>
      <c r="N3517" s="15" t="s">
        <v>24</v>
      </c>
      <c r="O3517" s="15" t="s">
        <v>24</v>
      </c>
      <c r="P3517" s="15" t="s">
        <v>25</v>
      </c>
      <c r="Q3517" s="15" t="s">
        <v>26</v>
      </c>
      <c r="R3517" s="15" t="s">
        <v>21</v>
      </c>
      <c r="S3517" s="18" t="n">
        <v>55.5</v>
      </c>
      <c r="T3517" s="15" t="n">
        <v>934.15</v>
      </c>
      <c r="U3517" s="15" t="s">
        <v>24</v>
      </c>
      <c r="V3517" s="18" t="n">
        <f aca="false">IF(ISNUMBER(T3517),T3517,0)</f>
        <v>934.15</v>
      </c>
      <c r="W3517" s="15" t="n">
        <f aca="false">IF(U3517="Yes",1,0)</f>
        <v>0</v>
      </c>
      <c r="X3517" s="15" t="str">
        <f aca="false">IF(F3517&lt;=12,"0-12 months",IF(F3517&lt;=24,"13-24 months",IF(F3517&lt;=48,"25-48 months","49-72 months")))</f>
        <v>13-24 months</v>
      </c>
      <c r="Y3517" s="15" t="str">
        <f aca="false">IF(C3517=1,"Yes","No")</f>
        <v>No</v>
      </c>
      <c r="Z3517" s="15" t="n">
        <f aca="false">COUNTIF(J3517:O3517,"Yes")</f>
        <v>2</v>
      </c>
      <c r="AA3517" s="18" t="n">
        <f aca="false">S3517*W3517</f>
        <v>0</v>
      </c>
      <c r="AB3517" s="15" t="n">
        <f aca="false">(P3517="Month-to-month")+(I3517="Fiber optic")+(R3517="Electronic check")+(F3517&lt;=12)+(M3517="No")+(J3517="No")</f>
        <v>2</v>
      </c>
      <c r="AC3517" s="15" t="str">
        <f aca="false">IF(AB3517&gt;=5,"High",IF(AB3517&gt;=3,"Medium","Low"))</f>
        <v>Low</v>
      </c>
    </row>
    <row r="3518" customFormat="false" ht="15" hidden="false" customHeight="false" outlineLevel="0" collapsed="false">
      <c r="A3518" s="15" t="s">
        <v>3615</v>
      </c>
      <c r="B3518" s="15" t="s">
        <v>98</v>
      </c>
      <c r="C3518" s="15" t="n">
        <v>0</v>
      </c>
      <c r="D3518" s="15" t="s">
        <v>24</v>
      </c>
      <c r="E3518" s="15" t="s">
        <v>24</v>
      </c>
      <c r="F3518" s="15" t="n">
        <v>3</v>
      </c>
      <c r="G3518" s="15" t="s">
        <v>26</v>
      </c>
      <c r="H3518" s="15" t="s">
        <v>24</v>
      </c>
      <c r="I3518" s="15" t="s">
        <v>96</v>
      </c>
      <c r="J3518" s="15" t="s">
        <v>24</v>
      </c>
      <c r="K3518" s="15" t="s">
        <v>24</v>
      </c>
      <c r="L3518" s="15" t="s">
        <v>24</v>
      </c>
      <c r="M3518" s="15" t="s">
        <v>24</v>
      </c>
      <c r="N3518" s="15" t="s">
        <v>24</v>
      </c>
      <c r="O3518" s="15" t="s">
        <v>24</v>
      </c>
      <c r="P3518" s="15" t="s">
        <v>25</v>
      </c>
      <c r="Q3518" s="15" t="s">
        <v>26</v>
      </c>
      <c r="R3518" s="15" t="s">
        <v>15</v>
      </c>
      <c r="S3518" s="18" t="n">
        <v>43.3</v>
      </c>
      <c r="T3518" s="15" t="n">
        <v>123.65</v>
      </c>
      <c r="U3518" s="15" t="s">
        <v>26</v>
      </c>
      <c r="V3518" s="18" t="n">
        <f aca="false">IF(ISNUMBER(T3518),T3518,0)</f>
        <v>123.65</v>
      </c>
      <c r="W3518" s="15" t="n">
        <f aca="false">IF(U3518="Yes",1,0)</f>
        <v>1</v>
      </c>
      <c r="X3518" s="15" t="str">
        <f aca="false">IF(F3518&lt;=12,"0-12 months",IF(F3518&lt;=24,"13-24 months",IF(F3518&lt;=48,"25-48 months","49-72 months")))</f>
        <v>0-12 months</v>
      </c>
      <c r="Y3518" s="15" t="str">
        <f aca="false">IF(C3518=1,"Yes","No")</f>
        <v>No</v>
      </c>
      <c r="Z3518" s="15" t="n">
        <f aca="false">COUNTIF(J3518:O3518,"Yes")</f>
        <v>0</v>
      </c>
      <c r="AA3518" s="18" t="n">
        <f aca="false">S3518*W3518</f>
        <v>43.3</v>
      </c>
      <c r="AB3518" s="15" t="n">
        <f aca="false">(P3518="Month-to-month")+(I3518="Fiber optic")+(R3518="Electronic check")+(F3518&lt;=12)+(M3518="No")+(J3518="No")</f>
        <v>5</v>
      </c>
      <c r="AC3518" s="15" t="str">
        <f aca="false">IF(AB3518&gt;=5,"High",IF(AB3518&gt;=3,"Medium","Low"))</f>
        <v>High</v>
      </c>
    </row>
    <row r="3519" customFormat="false" ht="15" hidden="false" customHeight="false" outlineLevel="0" collapsed="false">
      <c r="A3519" s="15" t="s">
        <v>3616</v>
      </c>
      <c r="B3519" s="15" t="s">
        <v>98</v>
      </c>
      <c r="C3519" s="15" t="n">
        <v>0</v>
      </c>
      <c r="D3519" s="15" t="s">
        <v>26</v>
      </c>
      <c r="E3519" s="15" t="s">
        <v>24</v>
      </c>
      <c r="F3519" s="15" t="n">
        <v>70</v>
      </c>
      <c r="G3519" s="15" t="s">
        <v>26</v>
      </c>
      <c r="H3519" s="15" t="s">
        <v>24</v>
      </c>
      <c r="I3519" s="15" t="s">
        <v>102</v>
      </c>
      <c r="J3519" s="15" t="s">
        <v>26</v>
      </c>
      <c r="K3519" s="15" t="s">
        <v>26</v>
      </c>
      <c r="L3519" s="15" t="s">
        <v>26</v>
      </c>
      <c r="M3519" s="15" t="s">
        <v>26</v>
      </c>
      <c r="N3519" s="15" t="s">
        <v>26</v>
      </c>
      <c r="O3519" s="15" t="s">
        <v>26</v>
      </c>
      <c r="P3519" s="15" t="s">
        <v>27</v>
      </c>
      <c r="Q3519" s="15" t="s">
        <v>26</v>
      </c>
      <c r="R3519" s="15" t="s">
        <v>19</v>
      </c>
      <c r="S3519" s="18" t="n">
        <v>109.5</v>
      </c>
      <c r="T3519" s="15" t="n">
        <v>7534.65</v>
      </c>
      <c r="U3519" s="15" t="s">
        <v>26</v>
      </c>
      <c r="V3519" s="18" t="n">
        <f aca="false">IF(ISNUMBER(T3519),T3519,0)</f>
        <v>7534.65</v>
      </c>
      <c r="W3519" s="15" t="n">
        <f aca="false">IF(U3519="Yes",1,0)</f>
        <v>1</v>
      </c>
      <c r="X3519" s="15" t="str">
        <f aca="false">IF(F3519&lt;=12,"0-12 months",IF(F3519&lt;=24,"13-24 months",IF(F3519&lt;=48,"25-48 months","49-72 months")))</f>
        <v>49-72 months</v>
      </c>
      <c r="Y3519" s="15" t="str">
        <f aca="false">IF(C3519=1,"Yes","No")</f>
        <v>No</v>
      </c>
      <c r="Z3519" s="15" t="n">
        <f aca="false">COUNTIF(J3519:O3519,"Yes")</f>
        <v>6</v>
      </c>
      <c r="AA3519" s="18" t="n">
        <f aca="false">S3519*W3519</f>
        <v>109.5</v>
      </c>
      <c r="AB3519" s="15" t="n">
        <f aca="false">(P3519="Month-to-month")+(I3519="Fiber optic")+(R3519="Electronic check")+(F3519&lt;=12)+(M3519="No")+(J3519="No")</f>
        <v>1</v>
      </c>
      <c r="AC3519" s="15" t="str">
        <f aca="false">IF(AB3519&gt;=5,"High",IF(AB3519&gt;=3,"Medium","Low"))</f>
        <v>Low</v>
      </c>
    </row>
    <row r="3520" customFormat="false" ht="15" hidden="false" customHeight="false" outlineLevel="0" collapsed="false">
      <c r="A3520" s="15" t="s">
        <v>3617</v>
      </c>
      <c r="B3520" s="15" t="s">
        <v>98</v>
      </c>
      <c r="C3520" s="15" t="n">
        <v>0</v>
      </c>
      <c r="D3520" s="15" t="s">
        <v>24</v>
      </c>
      <c r="E3520" s="15" t="s">
        <v>24</v>
      </c>
      <c r="F3520" s="15" t="n">
        <v>1</v>
      </c>
      <c r="G3520" s="15" t="s">
        <v>26</v>
      </c>
      <c r="H3520" s="15" t="s">
        <v>24</v>
      </c>
      <c r="I3520" s="15" t="s">
        <v>24</v>
      </c>
      <c r="J3520" s="15" t="s">
        <v>28</v>
      </c>
      <c r="K3520" s="15" t="s">
        <v>28</v>
      </c>
      <c r="L3520" s="15" t="s">
        <v>28</v>
      </c>
      <c r="M3520" s="15" t="s">
        <v>28</v>
      </c>
      <c r="N3520" s="15" t="s">
        <v>28</v>
      </c>
      <c r="O3520" s="15" t="s">
        <v>28</v>
      </c>
      <c r="P3520" s="15" t="s">
        <v>25</v>
      </c>
      <c r="Q3520" s="15" t="s">
        <v>24</v>
      </c>
      <c r="R3520" s="15" t="s">
        <v>17</v>
      </c>
      <c r="S3520" s="18" t="n">
        <v>19.45</v>
      </c>
      <c r="T3520" s="15" t="n">
        <v>19.45</v>
      </c>
      <c r="U3520" s="15" t="s">
        <v>24</v>
      </c>
      <c r="V3520" s="18" t="n">
        <f aca="false">IF(ISNUMBER(T3520),T3520,0)</f>
        <v>19.45</v>
      </c>
      <c r="W3520" s="15" t="n">
        <f aca="false">IF(U3520="Yes",1,0)</f>
        <v>0</v>
      </c>
      <c r="X3520" s="15" t="str">
        <f aca="false">IF(F3520&lt;=12,"0-12 months",IF(F3520&lt;=24,"13-24 months",IF(F3520&lt;=48,"25-48 months","49-72 months")))</f>
        <v>0-12 months</v>
      </c>
      <c r="Y3520" s="15" t="str">
        <f aca="false">IF(C3520=1,"Yes","No")</f>
        <v>No</v>
      </c>
      <c r="Z3520" s="15" t="n">
        <f aca="false">COUNTIF(J3520:O3520,"Yes")</f>
        <v>0</v>
      </c>
      <c r="AA3520" s="18" t="n">
        <f aca="false">S3520*W3520</f>
        <v>0</v>
      </c>
      <c r="AB3520" s="15" t="n">
        <f aca="false">(P3520="Month-to-month")+(I3520="Fiber optic")+(R3520="Electronic check")+(F3520&lt;=12)+(M3520="No")+(J3520="No")</f>
        <v>2</v>
      </c>
      <c r="AC3520" s="15" t="str">
        <f aca="false">IF(AB3520&gt;=5,"High",IF(AB3520&gt;=3,"Medium","Low"))</f>
        <v>Low</v>
      </c>
    </row>
    <row r="3521" customFormat="false" ht="15" hidden="false" customHeight="false" outlineLevel="0" collapsed="false">
      <c r="A3521" s="15" t="s">
        <v>3618</v>
      </c>
      <c r="B3521" s="15" t="s">
        <v>98</v>
      </c>
      <c r="C3521" s="15" t="n">
        <v>1</v>
      </c>
      <c r="D3521" s="15" t="s">
        <v>24</v>
      </c>
      <c r="E3521" s="15" t="s">
        <v>24</v>
      </c>
      <c r="F3521" s="15" t="n">
        <v>43</v>
      </c>
      <c r="G3521" s="15" t="s">
        <v>26</v>
      </c>
      <c r="H3521" s="15" t="s">
        <v>26</v>
      </c>
      <c r="I3521" s="15" t="s">
        <v>102</v>
      </c>
      <c r="J3521" s="15" t="s">
        <v>24</v>
      </c>
      <c r="K3521" s="15" t="s">
        <v>24</v>
      </c>
      <c r="L3521" s="15" t="s">
        <v>24</v>
      </c>
      <c r="M3521" s="15" t="s">
        <v>24</v>
      </c>
      <c r="N3521" s="15" t="s">
        <v>26</v>
      </c>
      <c r="O3521" s="15" t="s">
        <v>24</v>
      </c>
      <c r="P3521" s="15" t="s">
        <v>25</v>
      </c>
      <c r="Q3521" s="15" t="s">
        <v>26</v>
      </c>
      <c r="R3521" s="15" t="s">
        <v>15</v>
      </c>
      <c r="S3521" s="18" t="n">
        <v>84.85</v>
      </c>
      <c r="T3521" s="15" t="n">
        <v>3645.6</v>
      </c>
      <c r="U3521" s="15" t="s">
        <v>24</v>
      </c>
      <c r="V3521" s="18" t="n">
        <f aca="false">IF(ISNUMBER(T3521),T3521,0)</f>
        <v>3645.6</v>
      </c>
      <c r="W3521" s="15" t="n">
        <f aca="false">IF(U3521="Yes",1,0)</f>
        <v>0</v>
      </c>
      <c r="X3521" s="15" t="str">
        <f aca="false">IF(F3521&lt;=12,"0-12 months",IF(F3521&lt;=24,"13-24 months",IF(F3521&lt;=48,"25-48 months","49-72 months")))</f>
        <v>25-48 months</v>
      </c>
      <c r="Y3521" s="15" t="str">
        <f aca="false">IF(C3521=1,"Yes","No")</f>
        <v>Yes</v>
      </c>
      <c r="Z3521" s="15" t="n">
        <f aca="false">COUNTIF(J3521:O3521,"Yes")</f>
        <v>1</v>
      </c>
      <c r="AA3521" s="18" t="n">
        <f aca="false">S3521*W3521</f>
        <v>0</v>
      </c>
      <c r="AB3521" s="15" t="n">
        <f aca="false">(P3521="Month-to-month")+(I3521="Fiber optic")+(R3521="Electronic check")+(F3521&lt;=12)+(M3521="No")+(J3521="No")</f>
        <v>5</v>
      </c>
      <c r="AC3521" s="15" t="str">
        <f aca="false">IF(AB3521&gt;=5,"High",IF(AB3521&gt;=3,"Medium","Low"))</f>
        <v>High</v>
      </c>
    </row>
    <row r="3522" customFormat="false" ht="15" hidden="false" customHeight="false" outlineLevel="0" collapsed="false">
      <c r="A3522" s="15" t="s">
        <v>3619</v>
      </c>
      <c r="B3522" s="15" t="s">
        <v>94</v>
      </c>
      <c r="C3522" s="15" t="n">
        <v>0</v>
      </c>
      <c r="D3522" s="15" t="s">
        <v>26</v>
      </c>
      <c r="E3522" s="15" t="s">
        <v>24</v>
      </c>
      <c r="F3522" s="15" t="n">
        <v>16</v>
      </c>
      <c r="G3522" s="15" t="s">
        <v>26</v>
      </c>
      <c r="H3522" s="15" t="s">
        <v>24</v>
      </c>
      <c r="I3522" s="15" t="s">
        <v>24</v>
      </c>
      <c r="J3522" s="15" t="s">
        <v>28</v>
      </c>
      <c r="K3522" s="15" t="s">
        <v>28</v>
      </c>
      <c r="L3522" s="15" t="s">
        <v>28</v>
      </c>
      <c r="M3522" s="15" t="s">
        <v>28</v>
      </c>
      <c r="N3522" s="15" t="s">
        <v>28</v>
      </c>
      <c r="O3522" s="15" t="s">
        <v>28</v>
      </c>
      <c r="P3522" s="15" t="s">
        <v>25</v>
      </c>
      <c r="Q3522" s="15" t="s">
        <v>24</v>
      </c>
      <c r="R3522" s="15" t="s">
        <v>17</v>
      </c>
      <c r="S3522" s="18" t="n">
        <v>19.6</v>
      </c>
      <c r="T3522" s="15" t="n">
        <v>314.45</v>
      </c>
      <c r="U3522" s="15" t="s">
        <v>24</v>
      </c>
      <c r="V3522" s="18" t="n">
        <f aca="false">IF(ISNUMBER(T3522),T3522,0)</f>
        <v>314.45</v>
      </c>
      <c r="W3522" s="15" t="n">
        <f aca="false">IF(U3522="Yes",1,0)</f>
        <v>0</v>
      </c>
      <c r="X3522" s="15" t="str">
        <f aca="false">IF(F3522&lt;=12,"0-12 months",IF(F3522&lt;=24,"13-24 months",IF(F3522&lt;=48,"25-48 months","49-72 months")))</f>
        <v>13-24 months</v>
      </c>
      <c r="Y3522" s="15" t="str">
        <f aca="false">IF(C3522=1,"Yes","No")</f>
        <v>No</v>
      </c>
      <c r="Z3522" s="15" t="n">
        <f aca="false">COUNTIF(J3522:O3522,"Yes")</f>
        <v>0</v>
      </c>
      <c r="AA3522" s="18" t="n">
        <f aca="false">S3522*W3522</f>
        <v>0</v>
      </c>
      <c r="AB3522" s="15" t="n">
        <f aca="false">(P3522="Month-to-month")+(I3522="Fiber optic")+(R3522="Electronic check")+(F3522&lt;=12)+(M3522="No")+(J3522="No")</f>
        <v>1</v>
      </c>
      <c r="AC3522" s="15" t="str">
        <f aca="false">IF(AB3522&gt;=5,"High",IF(AB3522&gt;=3,"Medium","Low"))</f>
        <v>Low</v>
      </c>
    </row>
    <row r="3523" customFormat="false" ht="15" hidden="false" customHeight="false" outlineLevel="0" collapsed="false">
      <c r="A3523" s="15" t="s">
        <v>3620</v>
      </c>
      <c r="B3523" s="15" t="s">
        <v>94</v>
      </c>
      <c r="C3523" s="15" t="n">
        <v>0</v>
      </c>
      <c r="D3523" s="15" t="s">
        <v>26</v>
      </c>
      <c r="E3523" s="15" t="s">
        <v>26</v>
      </c>
      <c r="F3523" s="15" t="n">
        <v>57</v>
      </c>
      <c r="G3523" s="15" t="s">
        <v>26</v>
      </c>
      <c r="H3523" s="15" t="s">
        <v>24</v>
      </c>
      <c r="I3523" s="15" t="s">
        <v>96</v>
      </c>
      <c r="J3523" s="15" t="s">
        <v>26</v>
      </c>
      <c r="K3523" s="15" t="s">
        <v>26</v>
      </c>
      <c r="L3523" s="15" t="s">
        <v>24</v>
      </c>
      <c r="M3523" s="15" t="s">
        <v>24</v>
      </c>
      <c r="N3523" s="15" t="s">
        <v>24</v>
      </c>
      <c r="O3523" s="15" t="s">
        <v>24</v>
      </c>
      <c r="P3523" s="15" t="s">
        <v>27</v>
      </c>
      <c r="Q3523" s="15" t="s">
        <v>24</v>
      </c>
      <c r="R3523" s="15" t="s">
        <v>15</v>
      </c>
      <c r="S3523" s="18" t="n">
        <v>53.45</v>
      </c>
      <c r="T3523" s="15" t="n">
        <v>3053</v>
      </c>
      <c r="U3523" s="15" t="s">
        <v>24</v>
      </c>
      <c r="V3523" s="18" t="n">
        <f aca="false">IF(ISNUMBER(T3523),T3523,0)</f>
        <v>3053</v>
      </c>
      <c r="W3523" s="15" t="n">
        <f aca="false">IF(U3523="Yes",1,0)</f>
        <v>0</v>
      </c>
      <c r="X3523" s="15" t="str">
        <f aca="false">IF(F3523&lt;=12,"0-12 months",IF(F3523&lt;=24,"13-24 months",IF(F3523&lt;=48,"25-48 months","49-72 months")))</f>
        <v>49-72 months</v>
      </c>
      <c r="Y3523" s="15" t="str">
        <f aca="false">IF(C3523=1,"Yes","No")</f>
        <v>No</v>
      </c>
      <c r="Z3523" s="15" t="n">
        <f aca="false">COUNTIF(J3523:O3523,"Yes")</f>
        <v>2</v>
      </c>
      <c r="AA3523" s="18" t="n">
        <f aca="false">S3523*W3523</f>
        <v>0</v>
      </c>
      <c r="AB3523" s="15" t="n">
        <f aca="false">(P3523="Month-to-month")+(I3523="Fiber optic")+(R3523="Electronic check")+(F3523&lt;=12)+(M3523="No")+(J3523="No")</f>
        <v>2</v>
      </c>
      <c r="AC3523" s="15" t="str">
        <f aca="false">IF(AB3523&gt;=5,"High",IF(AB3523&gt;=3,"Medium","Low"))</f>
        <v>Low</v>
      </c>
    </row>
    <row r="3524" customFormat="false" ht="15" hidden="false" customHeight="false" outlineLevel="0" collapsed="false">
      <c r="A3524" s="15" t="s">
        <v>3621</v>
      </c>
      <c r="B3524" s="15" t="s">
        <v>98</v>
      </c>
      <c r="C3524" s="15" t="n">
        <v>0</v>
      </c>
      <c r="D3524" s="15" t="s">
        <v>26</v>
      </c>
      <c r="E3524" s="15" t="s">
        <v>26</v>
      </c>
      <c r="F3524" s="15" t="n">
        <v>37</v>
      </c>
      <c r="G3524" s="15" t="s">
        <v>26</v>
      </c>
      <c r="H3524" s="15" t="s">
        <v>24</v>
      </c>
      <c r="I3524" s="15" t="s">
        <v>24</v>
      </c>
      <c r="J3524" s="15" t="s">
        <v>28</v>
      </c>
      <c r="K3524" s="15" t="s">
        <v>28</v>
      </c>
      <c r="L3524" s="15" t="s">
        <v>28</v>
      </c>
      <c r="M3524" s="15" t="s">
        <v>28</v>
      </c>
      <c r="N3524" s="15" t="s">
        <v>28</v>
      </c>
      <c r="O3524" s="15" t="s">
        <v>28</v>
      </c>
      <c r="P3524" s="15" t="s">
        <v>27</v>
      </c>
      <c r="Q3524" s="15" t="s">
        <v>24</v>
      </c>
      <c r="R3524" s="15" t="s">
        <v>21</v>
      </c>
      <c r="S3524" s="18" t="n">
        <v>19.8</v>
      </c>
      <c r="T3524" s="15" t="n">
        <v>677.05</v>
      </c>
      <c r="U3524" s="15" t="s">
        <v>24</v>
      </c>
      <c r="V3524" s="18" t="n">
        <f aca="false">IF(ISNUMBER(T3524),T3524,0)</f>
        <v>677.05</v>
      </c>
      <c r="W3524" s="15" t="n">
        <f aca="false">IF(U3524="Yes",1,0)</f>
        <v>0</v>
      </c>
      <c r="X3524" s="15" t="str">
        <f aca="false">IF(F3524&lt;=12,"0-12 months",IF(F3524&lt;=24,"13-24 months",IF(F3524&lt;=48,"25-48 months","49-72 months")))</f>
        <v>25-48 months</v>
      </c>
      <c r="Y3524" s="15" t="str">
        <f aca="false">IF(C3524=1,"Yes","No")</f>
        <v>No</v>
      </c>
      <c r="Z3524" s="15" t="n">
        <f aca="false">COUNTIF(J3524:O3524,"Yes")</f>
        <v>0</v>
      </c>
      <c r="AA3524" s="18" t="n">
        <f aca="false">S3524*W3524</f>
        <v>0</v>
      </c>
      <c r="AB3524" s="15" t="n">
        <f aca="false">(P3524="Month-to-month")+(I3524="Fiber optic")+(R3524="Electronic check")+(F3524&lt;=12)+(M3524="No")+(J3524="No")</f>
        <v>0</v>
      </c>
      <c r="AC3524" s="15" t="str">
        <f aca="false">IF(AB3524&gt;=5,"High",IF(AB3524&gt;=3,"Medium","Low"))</f>
        <v>Low</v>
      </c>
    </row>
    <row r="3525" customFormat="false" ht="15" hidden="false" customHeight="false" outlineLevel="0" collapsed="false">
      <c r="A3525" s="15" t="s">
        <v>3622</v>
      </c>
      <c r="B3525" s="15" t="s">
        <v>94</v>
      </c>
      <c r="C3525" s="15" t="n">
        <v>0</v>
      </c>
      <c r="D3525" s="15" t="s">
        <v>26</v>
      </c>
      <c r="E3525" s="15" t="s">
        <v>24</v>
      </c>
      <c r="F3525" s="15" t="n">
        <v>72</v>
      </c>
      <c r="G3525" s="15" t="s">
        <v>26</v>
      </c>
      <c r="H3525" s="15" t="s">
        <v>26</v>
      </c>
      <c r="I3525" s="15" t="s">
        <v>102</v>
      </c>
      <c r="J3525" s="15" t="s">
        <v>26</v>
      </c>
      <c r="K3525" s="15" t="s">
        <v>26</v>
      </c>
      <c r="L3525" s="15" t="s">
        <v>26</v>
      </c>
      <c r="M3525" s="15" t="s">
        <v>26</v>
      </c>
      <c r="N3525" s="15" t="s">
        <v>26</v>
      </c>
      <c r="O3525" s="15" t="s">
        <v>26</v>
      </c>
      <c r="P3525" s="15" t="s">
        <v>29</v>
      </c>
      <c r="Q3525" s="15" t="s">
        <v>24</v>
      </c>
      <c r="R3525" s="15" t="s">
        <v>21</v>
      </c>
      <c r="S3525" s="18" t="n">
        <v>112.1</v>
      </c>
      <c r="T3525" s="15" t="n">
        <v>7965.95</v>
      </c>
      <c r="U3525" s="15" t="s">
        <v>24</v>
      </c>
      <c r="V3525" s="18" t="n">
        <f aca="false">IF(ISNUMBER(T3525),T3525,0)</f>
        <v>7965.95</v>
      </c>
      <c r="W3525" s="15" t="n">
        <f aca="false">IF(U3525="Yes",1,0)</f>
        <v>0</v>
      </c>
      <c r="X3525" s="15" t="str">
        <f aca="false">IF(F3525&lt;=12,"0-12 months",IF(F3525&lt;=24,"13-24 months",IF(F3525&lt;=48,"25-48 months","49-72 months")))</f>
        <v>49-72 months</v>
      </c>
      <c r="Y3525" s="15" t="str">
        <f aca="false">IF(C3525=1,"Yes","No")</f>
        <v>No</v>
      </c>
      <c r="Z3525" s="15" t="n">
        <f aca="false">COUNTIF(J3525:O3525,"Yes")</f>
        <v>6</v>
      </c>
      <c r="AA3525" s="18" t="n">
        <f aca="false">S3525*W3525</f>
        <v>0</v>
      </c>
      <c r="AB3525" s="15" t="n">
        <f aca="false">(P3525="Month-to-month")+(I3525="Fiber optic")+(R3525="Electronic check")+(F3525&lt;=12)+(M3525="No")+(J3525="No")</f>
        <v>1</v>
      </c>
      <c r="AC3525" s="15" t="str">
        <f aca="false">IF(AB3525&gt;=5,"High",IF(AB3525&gt;=3,"Medium","Low"))</f>
        <v>Low</v>
      </c>
    </row>
    <row r="3526" customFormat="false" ht="15" hidden="false" customHeight="false" outlineLevel="0" collapsed="false">
      <c r="A3526" s="15" t="s">
        <v>3623</v>
      </c>
      <c r="B3526" s="15" t="s">
        <v>94</v>
      </c>
      <c r="C3526" s="15" t="n">
        <v>1</v>
      </c>
      <c r="D3526" s="15" t="s">
        <v>24</v>
      </c>
      <c r="E3526" s="15" t="s">
        <v>24</v>
      </c>
      <c r="F3526" s="15" t="n">
        <v>11</v>
      </c>
      <c r="G3526" s="15" t="s">
        <v>26</v>
      </c>
      <c r="H3526" s="15" t="s">
        <v>26</v>
      </c>
      <c r="I3526" s="15" t="s">
        <v>102</v>
      </c>
      <c r="J3526" s="15" t="s">
        <v>24</v>
      </c>
      <c r="K3526" s="15" t="s">
        <v>24</v>
      </c>
      <c r="L3526" s="15" t="s">
        <v>24</v>
      </c>
      <c r="M3526" s="15" t="s">
        <v>24</v>
      </c>
      <c r="N3526" s="15" t="s">
        <v>24</v>
      </c>
      <c r="O3526" s="15" t="s">
        <v>26</v>
      </c>
      <c r="P3526" s="15" t="s">
        <v>25</v>
      </c>
      <c r="Q3526" s="15" t="s">
        <v>26</v>
      </c>
      <c r="R3526" s="15" t="s">
        <v>21</v>
      </c>
      <c r="S3526" s="18" t="n">
        <v>84.8</v>
      </c>
      <c r="T3526" s="15" t="n">
        <v>906.85</v>
      </c>
      <c r="U3526" s="15" t="s">
        <v>26</v>
      </c>
      <c r="V3526" s="18" t="n">
        <f aca="false">IF(ISNUMBER(T3526),T3526,0)</f>
        <v>906.85</v>
      </c>
      <c r="W3526" s="15" t="n">
        <f aca="false">IF(U3526="Yes",1,0)</f>
        <v>1</v>
      </c>
      <c r="X3526" s="15" t="str">
        <f aca="false">IF(F3526&lt;=12,"0-12 months",IF(F3526&lt;=24,"13-24 months",IF(F3526&lt;=48,"25-48 months","49-72 months")))</f>
        <v>0-12 months</v>
      </c>
      <c r="Y3526" s="15" t="str">
        <f aca="false">IF(C3526=1,"Yes","No")</f>
        <v>Yes</v>
      </c>
      <c r="Z3526" s="15" t="n">
        <f aca="false">COUNTIF(J3526:O3526,"Yes")</f>
        <v>1</v>
      </c>
      <c r="AA3526" s="18" t="n">
        <f aca="false">S3526*W3526</f>
        <v>84.8</v>
      </c>
      <c r="AB3526" s="15" t="n">
        <f aca="false">(P3526="Month-to-month")+(I3526="Fiber optic")+(R3526="Electronic check")+(F3526&lt;=12)+(M3526="No")+(J3526="No")</f>
        <v>5</v>
      </c>
      <c r="AC3526" s="15" t="str">
        <f aca="false">IF(AB3526&gt;=5,"High",IF(AB3526&gt;=3,"Medium","Low"))</f>
        <v>High</v>
      </c>
    </row>
    <row r="3527" customFormat="false" ht="15" hidden="false" customHeight="false" outlineLevel="0" collapsed="false">
      <c r="A3527" s="15" t="s">
        <v>3624</v>
      </c>
      <c r="B3527" s="15" t="s">
        <v>94</v>
      </c>
      <c r="C3527" s="15" t="n">
        <v>1</v>
      </c>
      <c r="D3527" s="15" t="s">
        <v>26</v>
      </c>
      <c r="E3527" s="15" t="s">
        <v>24</v>
      </c>
      <c r="F3527" s="15" t="n">
        <v>50</v>
      </c>
      <c r="G3527" s="15" t="s">
        <v>26</v>
      </c>
      <c r="H3527" s="15" t="s">
        <v>26</v>
      </c>
      <c r="I3527" s="15" t="s">
        <v>102</v>
      </c>
      <c r="J3527" s="15" t="s">
        <v>24</v>
      </c>
      <c r="K3527" s="15" t="s">
        <v>26</v>
      </c>
      <c r="L3527" s="15" t="s">
        <v>26</v>
      </c>
      <c r="M3527" s="15" t="s">
        <v>24</v>
      </c>
      <c r="N3527" s="15" t="s">
        <v>26</v>
      </c>
      <c r="O3527" s="15" t="s">
        <v>24</v>
      </c>
      <c r="P3527" s="15" t="s">
        <v>25</v>
      </c>
      <c r="Q3527" s="15" t="s">
        <v>26</v>
      </c>
      <c r="R3527" s="15" t="s">
        <v>15</v>
      </c>
      <c r="S3527" s="18" t="n">
        <v>95.05</v>
      </c>
      <c r="T3527" s="15" t="n">
        <v>4888.7</v>
      </c>
      <c r="U3527" s="15" t="s">
        <v>26</v>
      </c>
      <c r="V3527" s="18" t="n">
        <f aca="false">IF(ISNUMBER(T3527),T3527,0)</f>
        <v>4888.7</v>
      </c>
      <c r="W3527" s="15" t="n">
        <f aca="false">IF(U3527="Yes",1,0)</f>
        <v>1</v>
      </c>
      <c r="X3527" s="15" t="str">
        <f aca="false">IF(F3527&lt;=12,"0-12 months",IF(F3527&lt;=24,"13-24 months",IF(F3527&lt;=48,"25-48 months","49-72 months")))</f>
        <v>49-72 months</v>
      </c>
      <c r="Y3527" s="15" t="str">
        <f aca="false">IF(C3527=1,"Yes","No")</f>
        <v>Yes</v>
      </c>
      <c r="Z3527" s="15" t="n">
        <f aca="false">COUNTIF(J3527:O3527,"Yes")</f>
        <v>3</v>
      </c>
      <c r="AA3527" s="18" t="n">
        <f aca="false">S3527*W3527</f>
        <v>95.05</v>
      </c>
      <c r="AB3527" s="15" t="n">
        <f aca="false">(P3527="Month-to-month")+(I3527="Fiber optic")+(R3527="Electronic check")+(F3527&lt;=12)+(M3527="No")+(J3527="No")</f>
        <v>5</v>
      </c>
      <c r="AC3527" s="15" t="str">
        <f aca="false">IF(AB3527&gt;=5,"High",IF(AB3527&gt;=3,"Medium","Low"))</f>
        <v>High</v>
      </c>
    </row>
    <row r="3528" customFormat="false" ht="15" hidden="false" customHeight="false" outlineLevel="0" collapsed="false">
      <c r="A3528" s="15" t="s">
        <v>3625</v>
      </c>
      <c r="B3528" s="15" t="s">
        <v>98</v>
      </c>
      <c r="C3528" s="15" t="n">
        <v>1</v>
      </c>
      <c r="D3528" s="15" t="s">
        <v>24</v>
      </c>
      <c r="E3528" s="15" t="s">
        <v>24</v>
      </c>
      <c r="F3528" s="15" t="n">
        <v>5</v>
      </c>
      <c r="G3528" s="15" t="s">
        <v>26</v>
      </c>
      <c r="H3528" s="15" t="s">
        <v>24</v>
      </c>
      <c r="I3528" s="15" t="s">
        <v>96</v>
      </c>
      <c r="J3528" s="15" t="s">
        <v>24</v>
      </c>
      <c r="K3528" s="15" t="s">
        <v>24</v>
      </c>
      <c r="L3528" s="15" t="s">
        <v>26</v>
      </c>
      <c r="M3528" s="15" t="s">
        <v>24</v>
      </c>
      <c r="N3528" s="15" t="s">
        <v>24</v>
      </c>
      <c r="O3528" s="15" t="s">
        <v>24</v>
      </c>
      <c r="P3528" s="15" t="s">
        <v>25</v>
      </c>
      <c r="Q3528" s="15" t="s">
        <v>24</v>
      </c>
      <c r="R3528" s="15" t="s">
        <v>15</v>
      </c>
      <c r="S3528" s="18" t="n">
        <v>50.35</v>
      </c>
      <c r="T3528" s="15" t="n">
        <v>237.25</v>
      </c>
      <c r="U3528" s="15" t="s">
        <v>26</v>
      </c>
      <c r="V3528" s="18" t="n">
        <f aca="false">IF(ISNUMBER(T3528),T3528,0)</f>
        <v>237.25</v>
      </c>
      <c r="W3528" s="15" t="n">
        <f aca="false">IF(U3528="Yes",1,0)</f>
        <v>1</v>
      </c>
      <c r="X3528" s="15" t="str">
        <f aca="false">IF(F3528&lt;=12,"0-12 months",IF(F3528&lt;=24,"13-24 months",IF(F3528&lt;=48,"25-48 months","49-72 months")))</f>
        <v>0-12 months</v>
      </c>
      <c r="Y3528" s="15" t="str">
        <f aca="false">IF(C3528=1,"Yes","No")</f>
        <v>Yes</v>
      </c>
      <c r="Z3528" s="15" t="n">
        <f aca="false">COUNTIF(J3528:O3528,"Yes")</f>
        <v>1</v>
      </c>
      <c r="AA3528" s="18" t="n">
        <f aca="false">S3528*W3528</f>
        <v>50.35</v>
      </c>
      <c r="AB3528" s="15" t="n">
        <f aca="false">(P3528="Month-to-month")+(I3528="Fiber optic")+(R3528="Electronic check")+(F3528&lt;=12)+(M3528="No")+(J3528="No")</f>
        <v>5</v>
      </c>
      <c r="AC3528" s="15" t="str">
        <f aca="false">IF(AB3528&gt;=5,"High",IF(AB3528&gt;=3,"Medium","Low"))</f>
        <v>High</v>
      </c>
    </row>
    <row r="3529" customFormat="false" ht="15" hidden="false" customHeight="false" outlineLevel="0" collapsed="false">
      <c r="A3529" s="15" t="s">
        <v>3626</v>
      </c>
      <c r="B3529" s="15" t="s">
        <v>98</v>
      </c>
      <c r="C3529" s="15" t="n">
        <v>0</v>
      </c>
      <c r="D3529" s="15" t="s">
        <v>26</v>
      </c>
      <c r="E3529" s="15" t="s">
        <v>24</v>
      </c>
      <c r="F3529" s="15" t="n">
        <v>1</v>
      </c>
      <c r="G3529" s="15" t="s">
        <v>26</v>
      </c>
      <c r="H3529" s="15" t="s">
        <v>26</v>
      </c>
      <c r="I3529" s="15" t="s">
        <v>102</v>
      </c>
      <c r="J3529" s="15" t="s">
        <v>24</v>
      </c>
      <c r="K3529" s="15" t="s">
        <v>24</v>
      </c>
      <c r="L3529" s="15" t="s">
        <v>24</v>
      </c>
      <c r="M3529" s="15" t="s">
        <v>24</v>
      </c>
      <c r="N3529" s="15" t="s">
        <v>24</v>
      </c>
      <c r="O3529" s="15" t="s">
        <v>24</v>
      </c>
      <c r="P3529" s="15" t="s">
        <v>25</v>
      </c>
      <c r="Q3529" s="15" t="s">
        <v>26</v>
      </c>
      <c r="R3529" s="15" t="s">
        <v>19</v>
      </c>
      <c r="S3529" s="18" t="n">
        <v>74.6</v>
      </c>
      <c r="T3529" s="15" t="n">
        <v>74.6</v>
      </c>
      <c r="U3529" s="15" t="s">
        <v>26</v>
      </c>
      <c r="V3529" s="18" t="n">
        <f aca="false">IF(ISNUMBER(T3529),T3529,0)</f>
        <v>74.6</v>
      </c>
      <c r="W3529" s="15" t="n">
        <f aca="false">IF(U3529="Yes",1,0)</f>
        <v>1</v>
      </c>
      <c r="X3529" s="15" t="str">
        <f aca="false">IF(F3529&lt;=12,"0-12 months",IF(F3529&lt;=24,"13-24 months",IF(F3529&lt;=48,"25-48 months","49-72 months")))</f>
        <v>0-12 months</v>
      </c>
      <c r="Y3529" s="15" t="str">
        <f aca="false">IF(C3529=1,"Yes","No")</f>
        <v>No</v>
      </c>
      <c r="Z3529" s="15" t="n">
        <f aca="false">COUNTIF(J3529:O3529,"Yes")</f>
        <v>0</v>
      </c>
      <c r="AA3529" s="18" t="n">
        <f aca="false">S3529*W3529</f>
        <v>74.6</v>
      </c>
      <c r="AB3529" s="15" t="n">
        <f aca="false">(P3529="Month-to-month")+(I3529="Fiber optic")+(R3529="Electronic check")+(F3529&lt;=12)+(M3529="No")+(J3529="No")</f>
        <v>5</v>
      </c>
      <c r="AC3529" s="15" t="str">
        <f aca="false">IF(AB3529&gt;=5,"High",IF(AB3529&gt;=3,"Medium","Low"))</f>
        <v>High</v>
      </c>
    </row>
    <row r="3530" customFormat="false" ht="15" hidden="false" customHeight="false" outlineLevel="0" collapsed="false">
      <c r="A3530" s="15" t="s">
        <v>3627</v>
      </c>
      <c r="B3530" s="15" t="s">
        <v>98</v>
      </c>
      <c r="C3530" s="15" t="n">
        <v>0</v>
      </c>
      <c r="D3530" s="15" t="s">
        <v>24</v>
      </c>
      <c r="E3530" s="15" t="s">
        <v>24</v>
      </c>
      <c r="F3530" s="15" t="n">
        <v>16</v>
      </c>
      <c r="G3530" s="15" t="s">
        <v>26</v>
      </c>
      <c r="H3530" s="15" t="s">
        <v>24</v>
      </c>
      <c r="I3530" s="15" t="s">
        <v>24</v>
      </c>
      <c r="J3530" s="15" t="s">
        <v>28</v>
      </c>
      <c r="K3530" s="15" t="s">
        <v>28</v>
      </c>
      <c r="L3530" s="15" t="s">
        <v>28</v>
      </c>
      <c r="M3530" s="15" t="s">
        <v>28</v>
      </c>
      <c r="N3530" s="15" t="s">
        <v>28</v>
      </c>
      <c r="O3530" s="15" t="s">
        <v>28</v>
      </c>
      <c r="P3530" s="15" t="s">
        <v>25</v>
      </c>
      <c r="Q3530" s="15" t="s">
        <v>26</v>
      </c>
      <c r="R3530" s="15" t="s">
        <v>17</v>
      </c>
      <c r="S3530" s="18" t="n">
        <v>19.7</v>
      </c>
      <c r="T3530" s="15" t="n">
        <v>342.4</v>
      </c>
      <c r="U3530" s="15" t="s">
        <v>26</v>
      </c>
      <c r="V3530" s="18" t="n">
        <f aca="false">IF(ISNUMBER(T3530),T3530,0)</f>
        <v>342.4</v>
      </c>
      <c r="W3530" s="15" t="n">
        <f aca="false">IF(U3530="Yes",1,0)</f>
        <v>1</v>
      </c>
      <c r="X3530" s="15" t="str">
        <f aca="false">IF(F3530&lt;=12,"0-12 months",IF(F3530&lt;=24,"13-24 months",IF(F3530&lt;=48,"25-48 months","49-72 months")))</f>
        <v>13-24 months</v>
      </c>
      <c r="Y3530" s="15" t="str">
        <f aca="false">IF(C3530=1,"Yes","No")</f>
        <v>No</v>
      </c>
      <c r="Z3530" s="15" t="n">
        <f aca="false">COUNTIF(J3530:O3530,"Yes")</f>
        <v>0</v>
      </c>
      <c r="AA3530" s="18" t="n">
        <f aca="false">S3530*W3530</f>
        <v>19.7</v>
      </c>
      <c r="AB3530" s="15" t="n">
        <f aca="false">(P3530="Month-to-month")+(I3530="Fiber optic")+(R3530="Electronic check")+(F3530&lt;=12)+(M3530="No")+(J3530="No")</f>
        <v>1</v>
      </c>
      <c r="AC3530" s="15" t="str">
        <f aca="false">IF(AB3530&gt;=5,"High",IF(AB3530&gt;=3,"Medium","Low"))</f>
        <v>Low</v>
      </c>
    </row>
    <row r="3531" customFormat="false" ht="15" hidden="false" customHeight="false" outlineLevel="0" collapsed="false">
      <c r="A3531" s="15" t="s">
        <v>3628</v>
      </c>
      <c r="B3531" s="15" t="s">
        <v>98</v>
      </c>
      <c r="C3531" s="15" t="n">
        <v>1</v>
      </c>
      <c r="D3531" s="15" t="s">
        <v>26</v>
      </c>
      <c r="E3531" s="15" t="s">
        <v>24</v>
      </c>
      <c r="F3531" s="15" t="n">
        <v>2</v>
      </c>
      <c r="G3531" s="15" t="s">
        <v>26</v>
      </c>
      <c r="H3531" s="15" t="s">
        <v>24</v>
      </c>
      <c r="I3531" s="15" t="s">
        <v>102</v>
      </c>
      <c r="J3531" s="15" t="s">
        <v>24</v>
      </c>
      <c r="K3531" s="15" t="s">
        <v>24</v>
      </c>
      <c r="L3531" s="15" t="s">
        <v>26</v>
      </c>
      <c r="M3531" s="15" t="s">
        <v>24</v>
      </c>
      <c r="N3531" s="15" t="s">
        <v>24</v>
      </c>
      <c r="O3531" s="15" t="s">
        <v>24</v>
      </c>
      <c r="P3531" s="15" t="s">
        <v>25</v>
      </c>
      <c r="Q3531" s="15" t="s">
        <v>26</v>
      </c>
      <c r="R3531" s="15" t="s">
        <v>15</v>
      </c>
      <c r="S3531" s="18" t="n">
        <v>74.2</v>
      </c>
      <c r="T3531" s="15" t="n">
        <v>140.1</v>
      </c>
      <c r="U3531" s="15" t="s">
        <v>24</v>
      </c>
      <c r="V3531" s="18" t="n">
        <f aca="false">IF(ISNUMBER(T3531),T3531,0)</f>
        <v>140.1</v>
      </c>
      <c r="W3531" s="15" t="n">
        <f aca="false">IF(U3531="Yes",1,0)</f>
        <v>0</v>
      </c>
      <c r="X3531" s="15" t="str">
        <f aca="false">IF(F3531&lt;=12,"0-12 months",IF(F3531&lt;=24,"13-24 months",IF(F3531&lt;=48,"25-48 months","49-72 months")))</f>
        <v>0-12 months</v>
      </c>
      <c r="Y3531" s="15" t="str">
        <f aca="false">IF(C3531=1,"Yes","No")</f>
        <v>Yes</v>
      </c>
      <c r="Z3531" s="15" t="n">
        <f aca="false">COUNTIF(J3531:O3531,"Yes")</f>
        <v>1</v>
      </c>
      <c r="AA3531" s="18" t="n">
        <f aca="false">S3531*W3531</f>
        <v>0</v>
      </c>
      <c r="AB3531" s="15" t="n">
        <f aca="false">(P3531="Month-to-month")+(I3531="Fiber optic")+(R3531="Electronic check")+(F3531&lt;=12)+(M3531="No")+(J3531="No")</f>
        <v>6</v>
      </c>
      <c r="AC3531" s="15" t="str">
        <f aca="false">IF(AB3531&gt;=5,"High",IF(AB3531&gt;=3,"Medium","Low"))</f>
        <v>High</v>
      </c>
    </row>
    <row r="3532" customFormat="false" ht="15" hidden="false" customHeight="false" outlineLevel="0" collapsed="false">
      <c r="A3532" s="15" t="s">
        <v>3629</v>
      </c>
      <c r="B3532" s="15" t="s">
        <v>94</v>
      </c>
      <c r="C3532" s="15" t="n">
        <v>0</v>
      </c>
      <c r="D3532" s="15" t="s">
        <v>24</v>
      </c>
      <c r="E3532" s="15" t="s">
        <v>24</v>
      </c>
      <c r="F3532" s="15" t="n">
        <v>17</v>
      </c>
      <c r="G3532" s="15" t="s">
        <v>26</v>
      </c>
      <c r="H3532" s="15" t="s">
        <v>26</v>
      </c>
      <c r="I3532" s="15" t="s">
        <v>96</v>
      </c>
      <c r="J3532" s="15" t="s">
        <v>24</v>
      </c>
      <c r="K3532" s="15" t="s">
        <v>24</v>
      </c>
      <c r="L3532" s="15" t="s">
        <v>26</v>
      </c>
      <c r="M3532" s="15" t="s">
        <v>26</v>
      </c>
      <c r="N3532" s="15" t="s">
        <v>26</v>
      </c>
      <c r="O3532" s="15" t="s">
        <v>24</v>
      </c>
      <c r="P3532" s="15" t="s">
        <v>25</v>
      </c>
      <c r="Q3532" s="15" t="s">
        <v>26</v>
      </c>
      <c r="R3532" s="15" t="s">
        <v>17</v>
      </c>
      <c r="S3532" s="18" t="n">
        <v>69</v>
      </c>
      <c r="T3532" s="15" t="n">
        <v>1108</v>
      </c>
      <c r="U3532" s="15" t="s">
        <v>24</v>
      </c>
      <c r="V3532" s="18" t="n">
        <f aca="false">IF(ISNUMBER(T3532),T3532,0)</f>
        <v>1108</v>
      </c>
      <c r="W3532" s="15" t="n">
        <f aca="false">IF(U3532="Yes",1,0)</f>
        <v>0</v>
      </c>
      <c r="X3532" s="15" t="str">
        <f aca="false">IF(F3532&lt;=12,"0-12 months",IF(F3532&lt;=24,"13-24 months",IF(F3532&lt;=48,"25-48 months","49-72 months")))</f>
        <v>13-24 months</v>
      </c>
      <c r="Y3532" s="15" t="str">
        <f aca="false">IF(C3532=1,"Yes","No")</f>
        <v>No</v>
      </c>
      <c r="Z3532" s="15" t="n">
        <f aca="false">COUNTIF(J3532:O3532,"Yes")</f>
        <v>3</v>
      </c>
      <c r="AA3532" s="18" t="n">
        <f aca="false">S3532*W3532</f>
        <v>0</v>
      </c>
      <c r="AB3532" s="15" t="n">
        <f aca="false">(P3532="Month-to-month")+(I3532="Fiber optic")+(R3532="Electronic check")+(F3532&lt;=12)+(M3532="No")+(J3532="No")</f>
        <v>2</v>
      </c>
      <c r="AC3532" s="15" t="str">
        <f aca="false">IF(AB3532&gt;=5,"High",IF(AB3532&gt;=3,"Medium","Low"))</f>
        <v>Low</v>
      </c>
    </row>
    <row r="3533" customFormat="false" ht="15" hidden="false" customHeight="false" outlineLevel="0" collapsed="false">
      <c r="A3533" s="15" t="s">
        <v>3630</v>
      </c>
      <c r="B3533" s="15" t="s">
        <v>94</v>
      </c>
      <c r="C3533" s="15" t="n">
        <v>0</v>
      </c>
      <c r="D3533" s="15" t="s">
        <v>24</v>
      </c>
      <c r="E3533" s="15" t="s">
        <v>24</v>
      </c>
      <c r="F3533" s="15" t="n">
        <v>16</v>
      </c>
      <c r="G3533" s="15" t="s">
        <v>26</v>
      </c>
      <c r="H3533" s="15" t="s">
        <v>24</v>
      </c>
      <c r="I3533" s="15" t="s">
        <v>24</v>
      </c>
      <c r="J3533" s="15" t="s">
        <v>28</v>
      </c>
      <c r="K3533" s="15" t="s">
        <v>28</v>
      </c>
      <c r="L3533" s="15" t="s">
        <v>28</v>
      </c>
      <c r="M3533" s="15" t="s">
        <v>28</v>
      </c>
      <c r="N3533" s="15" t="s">
        <v>28</v>
      </c>
      <c r="O3533" s="15" t="s">
        <v>28</v>
      </c>
      <c r="P3533" s="15" t="s">
        <v>27</v>
      </c>
      <c r="Q3533" s="15" t="s">
        <v>24</v>
      </c>
      <c r="R3533" s="15" t="s">
        <v>21</v>
      </c>
      <c r="S3533" s="18" t="n">
        <v>19.35</v>
      </c>
      <c r="T3533" s="15" t="n">
        <v>295.55</v>
      </c>
      <c r="U3533" s="15" t="s">
        <v>24</v>
      </c>
      <c r="V3533" s="18" t="n">
        <f aca="false">IF(ISNUMBER(T3533),T3533,0)</f>
        <v>295.55</v>
      </c>
      <c r="W3533" s="15" t="n">
        <f aca="false">IF(U3533="Yes",1,0)</f>
        <v>0</v>
      </c>
      <c r="X3533" s="15" t="str">
        <f aca="false">IF(F3533&lt;=12,"0-12 months",IF(F3533&lt;=24,"13-24 months",IF(F3533&lt;=48,"25-48 months","49-72 months")))</f>
        <v>13-24 months</v>
      </c>
      <c r="Y3533" s="15" t="str">
        <f aca="false">IF(C3533=1,"Yes","No")</f>
        <v>No</v>
      </c>
      <c r="Z3533" s="15" t="n">
        <f aca="false">COUNTIF(J3533:O3533,"Yes")</f>
        <v>0</v>
      </c>
      <c r="AA3533" s="18" t="n">
        <f aca="false">S3533*W3533</f>
        <v>0</v>
      </c>
      <c r="AB3533" s="15" t="n">
        <f aca="false">(P3533="Month-to-month")+(I3533="Fiber optic")+(R3533="Electronic check")+(F3533&lt;=12)+(M3533="No")+(J3533="No")</f>
        <v>0</v>
      </c>
      <c r="AC3533" s="15" t="str">
        <f aca="false">IF(AB3533&gt;=5,"High",IF(AB3533&gt;=3,"Medium","Low"))</f>
        <v>Low</v>
      </c>
    </row>
    <row r="3534" customFormat="false" ht="15" hidden="false" customHeight="false" outlineLevel="0" collapsed="false">
      <c r="A3534" s="15" t="s">
        <v>3631</v>
      </c>
      <c r="B3534" s="15" t="s">
        <v>94</v>
      </c>
      <c r="C3534" s="15" t="n">
        <v>0</v>
      </c>
      <c r="D3534" s="15" t="s">
        <v>24</v>
      </c>
      <c r="E3534" s="15" t="s">
        <v>24</v>
      </c>
      <c r="F3534" s="15" t="n">
        <v>15</v>
      </c>
      <c r="G3534" s="15" t="s">
        <v>26</v>
      </c>
      <c r="H3534" s="15" t="s">
        <v>24</v>
      </c>
      <c r="I3534" s="15" t="s">
        <v>96</v>
      </c>
      <c r="J3534" s="15" t="s">
        <v>24</v>
      </c>
      <c r="K3534" s="15" t="s">
        <v>24</v>
      </c>
      <c r="L3534" s="15" t="s">
        <v>26</v>
      </c>
      <c r="M3534" s="15" t="s">
        <v>24</v>
      </c>
      <c r="N3534" s="15" t="s">
        <v>24</v>
      </c>
      <c r="O3534" s="15" t="s">
        <v>26</v>
      </c>
      <c r="P3534" s="15" t="s">
        <v>25</v>
      </c>
      <c r="Q3534" s="15" t="s">
        <v>26</v>
      </c>
      <c r="R3534" s="15" t="s">
        <v>15</v>
      </c>
      <c r="S3534" s="18" t="n">
        <v>59.45</v>
      </c>
      <c r="T3534" s="15" t="n">
        <v>892.65</v>
      </c>
      <c r="U3534" s="15" t="s">
        <v>26</v>
      </c>
      <c r="V3534" s="18" t="n">
        <f aca="false">IF(ISNUMBER(T3534),T3534,0)</f>
        <v>892.65</v>
      </c>
      <c r="W3534" s="15" t="n">
        <f aca="false">IF(U3534="Yes",1,0)</f>
        <v>1</v>
      </c>
      <c r="X3534" s="15" t="str">
        <f aca="false">IF(F3534&lt;=12,"0-12 months",IF(F3534&lt;=24,"13-24 months",IF(F3534&lt;=48,"25-48 months","49-72 months")))</f>
        <v>13-24 months</v>
      </c>
      <c r="Y3534" s="15" t="str">
        <f aca="false">IF(C3534=1,"Yes","No")</f>
        <v>No</v>
      </c>
      <c r="Z3534" s="15" t="n">
        <f aca="false">COUNTIF(J3534:O3534,"Yes")</f>
        <v>2</v>
      </c>
      <c r="AA3534" s="18" t="n">
        <f aca="false">S3534*W3534</f>
        <v>59.45</v>
      </c>
      <c r="AB3534" s="15" t="n">
        <f aca="false">(P3534="Month-to-month")+(I3534="Fiber optic")+(R3534="Electronic check")+(F3534&lt;=12)+(M3534="No")+(J3534="No")</f>
        <v>4</v>
      </c>
      <c r="AC3534" s="15" t="str">
        <f aca="false">IF(AB3534&gt;=5,"High",IF(AB3534&gt;=3,"Medium","Low"))</f>
        <v>Medium</v>
      </c>
    </row>
    <row r="3535" customFormat="false" ht="15" hidden="false" customHeight="false" outlineLevel="0" collapsed="false">
      <c r="A3535" s="15" t="s">
        <v>3632</v>
      </c>
      <c r="B3535" s="15" t="s">
        <v>94</v>
      </c>
      <c r="C3535" s="15" t="n">
        <v>0</v>
      </c>
      <c r="D3535" s="15" t="s">
        <v>24</v>
      </c>
      <c r="E3535" s="15" t="s">
        <v>24</v>
      </c>
      <c r="F3535" s="15" t="n">
        <v>10</v>
      </c>
      <c r="G3535" s="15" t="s">
        <v>26</v>
      </c>
      <c r="H3535" s="15" t="s">
        <v>24</v>
      </c>
      <c r="I3535" s="15" t="s">
        <v>24</v>
      </c>
      <c r="J3535" s="15" t="s">
        <v>28</v>
      </c>
      <c r="K3535" s="15" t="s">
        <v>28</v>
      </c>
      <c r="L3535" s="15" t="s">
        <v>28</v>
      </c>
      <c r="M3535" s="15" t="s">
        <v>28</v>
      </c>
      <c r="N3535" s="15" t="s">
        <v>28</v>
      </c>
      <c r="O3535" s="15" t="s">
        <v>28</v>
      </c>
      <c r="P3535" s="15" t="s">
        <v>27</v>
      </c>
      <c r="Q3535" s="15" t="s">
        <v>26</v>
      </c>
      <c r="R3535" s="15" t="s">
        <v>17</v>
      </c>
      <c r="S3535" s="18" t="n">
        <v>19.8</v>
      </c>
      <c r="T3535" s="15" t="n">
        <v>198.25</v>
      </c>
      <c r="U3535" s="15" t="s">
        <v>24</v>
      </c>
      <c r="V3535" s="18" t="n">
        <f aca="false">IF(ISNUMBER(T3535),T3535,0)</f>
        <v>198.25</v>
      </c>
      <c r="W3535" s="15" t="n">
        <f aca="false">IF(U3535="Yes",1,0)</f>
        <v>0</v>
      </c>
      <c r="X3535" s="15" t="str">
        <f aca="false">IF(F3535&lt;=12,"0-12 months",IF(F3535&lt;=24,"13-24 months",IF(F3535&lt;=48,"25-48 months","49-72 months")))</f>
        <v>0-12 months</v>
      </c>
      <c r="Y3535" s="15" t="str">
        <f aca="false">IF(C3535=1,"Yes","No")</f>
        <v>No</v>
      </c>
      <c r="Z3535" s="15" t="n">
        <f aca="false">COUNTIF(J3535:O3535,"Yes")</f>
        <v>0</v>
      </c>
      <c r="AA3535" s="18" t="n">
        <f aca="false">S3535*W3535</f>
        <v>0</v>
      </c>
      <c r="AB3535" s="15" t="n">
        <f aca="false">(P3535="Month-to-month")+(I3535="Fiber optic")+(R3535="Electronic check")+(F3535&lt;=12)+(M3535="No")+(J3535="No")</f>
        <v>1</v>
      </c>
      <c r="AC3535" s="15" t="str">
        <f aca="false">IF(AB3535&gt;=5,"High",IF(AB3535&gt;=3,"Medium","Low"))</f>
        <v>Low</v>
      </c>
    </row>
    <row r="3536" customFormat="false" ht="15" hidden="false" customHeight="false" outlineLevel="0" collapsed="false">
      <c r="A3536" s="15" t="s">
        <v>3633</v>
      </c>
      <c r="B3536" s="15" t="s">
        <v>94</v>
      </c>
      <c r="C3536" s="15" t="n">
        <v>0</v>
      </c>
      <c r="D3536" s="15" t="s">
        <v>24</v>
      </c>
      <c r="E3536" s="15" t="s">
        <v>26</v>
      </c>
      <c r="F3536" s="15" t="n">
        <v>46</v>
      </c>
      <c r="G3536" s="15" t="s">
        <v>26</v>
      </c>
      <c r="H3536" s="15" t="s">
        <v>24</v>
      </c>
      <c r="I3536" s="15" t="s">
        <v>102</v>
      </c>
      <c r="J3536" s="15" t="s">
        <v>26</v>
      </c>
      <c r="K3536" s="15" t="s">
        <v>26</v>
      </c>
      <c r="L3536" s="15" t="s">
        <v>24</v>
      </c>
      <c r="M3536" s="15" t="s">
        <v>26</v>
      </c>
      <c r="N3536" s="15" t="s">
        <v>26</v>
      </c>
      <c r="O3536" s="15" t="s">
        <v>26</v>
      </c>
      <c r="P3536" s="15" t="s">
        <v>27</v>
      </c>
      <c r="Q3536" s="15" t="s">
        <v>26</v>
      </c>
      <c r="R3536" s="15" t="s">
        <v>19</v>
      </c>
      <c r="S3536" s="18" t="n">
        <v>105.2</v>
      </c>
      <c r="T3536" s="15" t="n">
        <v>4822.85</v>
      </c>
      <c r="U3536" s="15" t="s">
        <v>26</v>
      </c>
      <c r="V3536" s="18" t="n">
        <f aca="false">IF(ISNUMBER(T3536),T3536,0)</f>
        <v>4822.85</v>
      </c>
      <c r="W3536" s="15" t="n">
        <f aca="false">IF(U3536="Yes",1,0)</f>
        <v>1</v>
      </c>
      <c r="X3536" s="15" t="str">
        <f aca="false">IF(F3536&lt;=12,"0-12 months",IF(F3536&lt;=24,"13-24 months",IF(F3536&lt;=48,"25-48 months","49-72 months")))</f>
        <v>25-48 months</v>
      </c>
      <c r="Y3536" s="15" t="str">
        <f aca="false">IF(C3536=1,"Yes","No")</f>
        <v>No</v>
      </c>
      <c r="Z3536" s="15" t="n">
        <f aca="false">COUNTIF(J3536:O3536,"Yes")</f>
        <v>5</v>
      </c>
      <c r="AA3536" s="18" t="n">
        <f aca="false">S3536*W3536</f>
        <v>105.2</v>
      </c>
      <c r="AB3536" s="15" t="n">
        <f aca="false">(P3536="Month-to-month")+(I3536="Fiber optic")+(R3536="Electronic check")+(F3536&lt;=12)+(M3536="No")+(J3536="No")</f>
        <v>1</v>
      </c>
      <c r="AC3536" s="15" t="str">
        <f aca="false">IF(AB3536&gt;=5,"High",IF(AB3536&gt;=3,"Medium","Low"))</f>
        <v>Low</v>
      </c>
    </row>
    <row r="3537" customFormat="false" ht="15" hidden="false" customHeight="false" outlineLevel="0" collapsed="false">
      <c r="A3537" s="15" t="s">
        <v>3634</v>
      </c>
      <c r="B3537" s="15" t="s">
        <v>98</v>
      </c>
      <c r="C3537" s="15" t="n">
        <v>0</v>
      </c>
      <c r="D3537" s="15" t="s">
        <v>26</v>
      </c>
      <c r="E3537" s="15" t="s">
        <v>26</v>
      </c>
      <c r="F3537" s="15" t="n">
        <v>64</v>
      </c>
      <c r="G3537" s="15" t="s">
        <v>26</v>
      </c>
      <c r="H3537" s="15" t="s">
        <v>26</v>
      </c>
      <c r="I3537" s="15" t="s">
        <v>102</v>
      </c>
      <c r="J3537" s="15" t="s">
        <v>24</v>
      </c>
      <c r="K3537" s="15" t="s">
        <v>26</v>
      </c>
      <c r="L3537" s="15" t="s">
        <v>26</v>
      </c>
      <c r="M3537" s="15" t="s">
        <v>26</v>
      </c>
      <c r="N3537" s="15" t="s">
        <v>26</v>
      </c>
      <c r="O3537" s="15" t="s">
        <v>26</v>
      </c>
      <c r="P3537" s="15" t="s">
        <v>29</v>
      </c>
      <c r="Q3537" s="15" t="s">
        <v>26</v>
      </c>
      <c r="R3537" s="15" t="s">
        <v>21</v>
      </c>
      <c r="S3537" s="18" t="n">
        <v>109.2</v>
      </c>
      <c r="T3537" s="15" t="n">
        <v>6741.15</v>
      </c>
      <c r="U3537" s="15" t="s">
        <v>24</v>
      </c>
      <c r="V3537" s="18" t="n">
        <f aca="false">IF(ISNUMBER(T3537),T3537,0)</f>
        <v>6741.15</v>
      </c>
      <c r="W3537" s="15" t="n">
        <f aca="false">IF(U3537="Yes",1,0)</f>
        <v>0</v>
      </c>
      <c r="X3537" s="15" t="str">
        <f aca="false">IF(F3537&lt;=12,"0-12 months",IF(F3537&lt;=24,"13-24 months",IF(F3537&lt;=48,"25-48 months","49-72 months")))</f>
        <v>49-72 months</v>
      </c>
      <c r="Y3537" s="15" t="str">
        <f aca="false">IF(C3537=1,"Yes","No")</f>
        <v>No</v>
      </c>
      <c r="Z3537" s="15" t="n">
        <f aca="false">COUNTIF(J3537:O3537,"Yes")</f>
        <v>5</v>
      </c>
      <c r="AA3537" s="18" t="n">
        <f aca="false">S3537*W3537</f>
        <v>0</v>
      </c>
      <c r="AB3537" s="15" t="n">
        <f aca="false">(P3537="Month-to-month")+(I3537="Fiber optic")+(R3537="Electronic check")+(F3537&lt;=12)+(M3537="No")+(J3537="No")</f>
        <v>2</v>
      </c>
      <c r="AC3537" s="15" t="str">
        <f aca="false">IF(AB3537&gt;=5,"High",IF(AB3537&gt;=3,"Medium","Low"))</f>
        <v>Low</v>
      </c>
    </row>
    <row r="3538" customFormat="false" ht="15" hidden="false" customHeight="false" outlineLevel="0" collapsed="false">
      <c r="A3538" s="15" t="s">
        <v>3635</v>
      </c>
      <c r="B3538" s="15" t="s">
        <v>94</v>
      </c>
      <c r="C3538" s="15" t="n">
        <v>0</v>
      </c>
      <c r="D3538" s="15" t="s">
        <v>24</v>
      </c>
      <c r="E3538" s="15" t="s">
        <v>24</v>
      </c>
      <c r="F3538" s="15" t="n">
        <v>1</v>
      </c>
      <c r="G3538" s="15" t="s">
        <v>26</v>
      </c>
      <c r="H3538" s="15" t="s">
        <v>26</v>
      </c>
      <c r="I3538" s="15" t="s">
        <v>102</v>
      </c>
      <c r="J3538" s="15" t="s">
        <v>24</v>
      </c>
      <c r="K3538" s="15" t="s">
        <v>26</v>
      </c>
      <c r="L3538" s="15" t="s">
        <v>24</v>
      </c>
      <c r="M3538" s="15" t="s">
        <v>24</v>
      </c>
      <c r="N3538" s="15" t="s">
        <v>24</v>
      </c>
      <c r="O3538" s="15" t="s">
        <v>24</v>
      </c>
      <c r="P3538" s="15" t="s">
        <v>25</v>
      </c>
      <c r="Q3538" s="15" t="s">
        <v>26</v>
      </c>
      <c r="R3538" s="15" t="s">
        <v>17</v>
      </c>
      <c r="S3538" s="18" t="n">
        <v>79.15</v>
      </c>
      <c r="T3538" s="15" t="n">
        <v>79.15</v>
      </c>
      <c r="U3538" s="15" t="s">
        <v>24</v>
      </c>
      <c r="V3538" s="18" t="n">
        <f aca="false">IF(ISNUMBER(T3538),T3538,0)</f>
        <v>79.15</v>
      </c>
      <c r="W3538" s="15" t="n">
        <f aca="false">IF(U3538="Yes",1,0)</f>
        <v>0</v>
      </c>
      <c r="X3538" s="15" t="str">
        <f aca="false">IF(F3538&lt;=12,"0-12 months",IF(F3538&lt;=24,"13-24 months",IF(F3538&lt;=48,"25-48 months","49-72 months")))</f>
        <v>0-12 months</v>
      </c>
      <c r="Y3538" s="15" t="str">
        <f aca="false">IF(C3538=1,"Yes","No")</f>
        <v>No</v>
      </c>
      <c r="Z3538" s="15" t="n">
        <f aca="false">COUNTIF(J3538:O3538,"Yes")</f>
        <v>1</v>
      </c>
      <c r="AA3538" s="18" t="n">
        <f aca="false">S3538*W3538</f>
        <v>0</v>
      </c>
      <c r="AB3538" s="15" t="n">
        <f aca="false">(P3538="Month-to-month")+(I3538="Fiber optic")+(R3538="Electronic check")+(F3538&lt;=12)+(M3538="No")+(J3538="No")</f>
        <v>5</v>
      </c>
      <c r="AC3538" s="15" t="str">
        <f aca="false">IF(AB3538&gt;=5,"High",IF(AB3538&gt;=3,"Medium","Low"))</f>
        <v>High</v>
      </c>
    </row>
    <row r="3539" customFormat="false" ht="15" hidden="false" customHeight="false" outlineLevel="0" collapsed="false">
      <c r="A3539" s="15" t="s">
        <v>3636</v>
      </c>
      <c r="B3539" s="15" t="s">
        <v>98</v>
      </c>
      <c r="C3539" s="15" t="n">
        <v>0</v>
      </c>
      <c r="D3539" s="15" t="s">
        <v>26</v>
      </c>
      <c r="E3539" s="15" t="s">
        <v>26</v>
      </c>
      <c r="F3539" s="15" t="n">
        <v>25</v>
      </c>
      <c r="G3539" s="15" t="s">
        <v>26</v>
      </c>
      <c r="H3539" s="15" t="s">
        <v>24</v>
      </c>
      <c r="I3539" s="15" t="s">
        <v>96</v>
      </c>
      <c r="J3539" s="15" t="s">
        <v>24</v>
      </c>
      <c r="K3539" s="15" t="s">
        <v>26</v>
      </c>
      <c r="L3539" s="15" t="s">
        <v>26</v>
      </c>
      <c r="M3539" s="15" t="s">
        <v>24</v>
      </c>
      <c r="N3539" s="15" t="s">
        <v>24</v>
      </c>
      <c r="O3539" s="15" t="s">
        <v>24</v>
      </c>
      <c r="P3539" s="15" t="s">
        <v>27</v>
      </c>
      <c r="Q3539" s="15" t="s">
        <v>24</v>
      </c>
      <c r="R3539" s="15" t="s">
        <v>17</v>
      </c>
      <c r="S3539" s="18" t="n">
        <v>53.65</v>
      </c>
      <c r="T3539" s="15" t="n">
        <v>1355.45</v>
      </c>
      <c r="U3539" s="15" t="s">
        <v>24</v>
      </c>
      <c r="V3539" s="18" t="n">
        <f aca="false">IF(ISNUMBER(T3539),T3539,0)</f>
        <v>1355.45</v>
      </c>
      <c r="W3539" s="15" t="n">
        <f aca="false">IF(U3539="Yes",1,0)</f>
        <v>0</v>
      </c>
      <c r="X3539" s="15" t="str">
        <f aca="false">IF(F3539&lt;=12,"0-12 months",IF(F3539&lt;=24,"13-24 months",IF(F3539&lt;=48,"25-48 months","49-72 months")))</f>
        <v>25-48 months</v>
      </c>
      <c r="Y3539" s="15" t="str">
        <f aca="false">IF(C3539=1,"Yes","No")</f>
        <v>No</v>
      </c>
      <c r="Z3539" s="15" t="n">
        <f aca="false">COUNTIF(J3539:O3539,"Yes")</f>
        <v>2</v>
      </c>
      <c r="AA3539" s="18" t="n">
        <f aca="false">S3539*W3539</f>
        <v>0</v>
      </c>
      <c r="AB3539" s="15" t="n">
        <f aca="false">(P3539="Month-to-month")+(I3539="Fiber optic")+(R3539="Electronic check")+(F3539&lt;=12)+(M3539="No")+(J3539="No")</f>
        <v>2</v>
      </c>
      <c r="AC3539" s="15" t="str">
        <f aca="false">IF(AB3539&gt;=5,"High",IF(AB3539&gt;=3,"Medium","Low"))</f>
        <v>Low</v>
      </c>
    </row>
    <row r="3540" customFormat="false" ht="15" hidden="false" customHeight="false" outlineLevel="0" collapsed="false">
      <c r="A3540" s="15" t="s">
        <v>3637</v>
      </c>
      <c r="B3540" s="15" t="s">
        <v>98</v>
      </c>
      <c r="C3540" s="15" t="n">
        <v>0</v>
      </c>
      <c r="D3540" s="15" t="s">
        <v>26</v>
      </c>
      <c r="E3540" s="15" t="s">
        <v>26</v>
      </c>
      <c r="F3540" s="15" t="n">
        <v>71</v>
      </c>
      <c r="G3540" s="15" t="s">
        <v>26</v>
      </c>
      <c r="H3540" s="15" t="s">
        <v>24</v>
      </c>
      <c r="I3540" s="15" t="s">
        <v>102</v>
      </c>
      <c r="J3540" s="15" t="s">
        <v>26</v>
      </c>
      <c r="K3540" s="15" t="s">
        <v>26</v>
      </c>
      <c r="L3540" s="15" t="s">
        <v>26</v>
      </c>
      <c r="M3540" s="15" t="s">
        <v>26</v>
      </c>
      <c r="N3540" s="15" t="s">
        <v>26</v>
      </c>
      <c r="O3540" s="15" t="s">
        <v>24</v>
      </c>
      <c r="P3540" s="15" t="s">
        <v>29</v>
      </c>
      <c r="Q3540" s="15" t="s">
        <v>24</v>
      </c>
      <c r="R3540" s="15" t="s">
        <v>21</v>
      </c>
      <c r="S3540" s="18" t="n">
        <v>100.2</v>
      </c>
      <c r="T3540" s="15" t="n">
        <v>7209</v>
      </c>
      <c r="U3540" s="15" t="s">
        <v>24</v>
      </c>
      <c r="V3540" s="18" t="n">
        <f aca="false">IF(ISNUMBER(T3540),T3540,0)</f>
        <v>7209</v>
      </c>
      <c r="W3540" s="15" t="n">
        <f aca="false">IF(U3540="Yes",1,0)</f>
        <v>0</v>
      </c>
      <c r="X3540" s="15" t="str">
        <f aca="false">IF(F3540&lt;=12,"0-12 months",IF(F3540&lt;=24,"13-24 months",IF(F3540&lt;=48,"25-48 months","49-72 months")))</f>
        <v>49-72 months</v>
      </c>
      <c r="Y3540" s="15" t="str">
        <f aca="false">IF(C3540=1,"Yes","No")</f>
        <v>No</v>
      </c>
      <c r="Z3540" s="15" t="n">
        <f aca="false">COUNTIF(J3540:O3540,"Yes")</f>
        <v>5</v>
      </c>
      <c r="AA3540" s="18" t="n">
        <f aca="false">S3540*W3540</f>
        <v>0</v>
      </c>
      <c r="AB3540" s="15" t="n">
        <f aca="false">(P3540="Month-to-month")+(I3540="Fiber optic")+(R3540="Electronic check")+(F3540&lt;=12)+(M3540="No")+(J3540="No")</f>
        <v>1</v>
      </c>
      <c r="AC3540" s="15" t="str">
        <f aca="false">IF(AB3540&gt;=5,"High",IF(AB3540&gt;=3,"Medium","Low"))</f>
        <v>Low</v>
      </c>
    </row>
    <row r="3541" customFormat="false" ht="15" hidden="false" customHeight="false" outlineLevel="0" collapsed="false">
      <c r="A3541" s="15" t="s">
        <v>3638</v>
      </c>
      <c r="B3541" s="15" t="s">
        <v>98</v>
      </c>
      <c r="C3541" s="15" t="n">
        <v>0</v>
      </c>
      <c r="D3541" s="15" t="s">
        <v>24</v>
      </c>
      <c r="E3541" s="15" t="s">
        <v>24</v>
      </c>
      <c r="F3541" s="15" t="n">
        <v>8</v>
      </c>
      <c r="G3541" s="15" t="s">
        <v>26</v>
      </c>
      <c r="H3541" s="15" t="s">
        <v>24</v>
      </c>
      <c r="I3541" s="15" t="s">
        <v>96</v>
      </c>
      <c r="J3541" s="15" t="s">
        <v>24</v>
      </c>
      <c r="K3541" s="15" t="s">
        <v>24</v>
      </c>
      <c r="L3541" s="15" t="s">
        <v>24</v>
      </c>
      <c r="M3541" s="15" t="s">
        <v>24</v>
      </c>
      <c r="N3541" s="15" t="s">
        <v>24</v>
      </c>
      <c r="O3541" s="15" t="s">
        <v>24</v>
      </c>
      <c r="P3541" s="15" t="s">
        <v>25</v>
      </c>
      <c r="Q3541" s="15" t="s">
        <v>26</v>
      </c>
      <c r="R3541" s="15" t="s">
        <v>17</v>
      </c>
      <c r="S3541" s="18" t="n">
        <v>45.15</v>
      </c>
      <c r="T3541" s="15" t="n">
        <v>438.4</v>
      </c>
      <c r="U3541" s="15" t="s">
        <v>26</v>
      </c>
      <c r="V3541" s="18" t="n">
        <f aca="false">IF(ISNUMBER(T3541),T3541,0)</f>
        <v>438.4</v>
      </c>
      <c r="W3541" s="15" t="n">
        <f aca="false">IF(U3541="Yes",1,0)</f>
        <v>1</v>
      </c>
      <c r="X3541" s="15" t="str">
        <f aca="false">IF(F3541&lt;=12,"0-12 months",IF(F3541&lt;=24,"13-24 months",IF(F3541&lt;=48,"25-48 months","49-72 months")))</f>
        <v>0-12 months</v>
      </c>
      <c r="Y3541" s="15" t="str">
        <f aca="false">IF(C3541=1,"Yes","No")</f>
        <v>No</v>
      </c>
      <c r="Z3541" s="15" t="n">
        <f aca="false">COUNTIF(J3541:O3541,"Yes")</f>
        <v>0</v>
      </c>
      <c r="AA3541" s="18" t="n">
        <f aca="false">S3541*W3541</f>
        <v>45.15</v>
      </c>
      <c r="AB3541" s="15" t="n">
        <f aca="false">(P3541="Month-to-month")+(I3541="Fiber optic")+(R3541="Electronic check")+(F3541&lt;=12)+(M3541="No")+(J3541="No")</f>
        <v>4</v>
      </c>
      <c r="AC3541" s="15" t="str">
        <f aca="false">IF(AB3541&gt;=5,"High",IF(AB3541&gt;=3,"Medium","Low"))</f>
        <v>Medium</v>
      </c>
    </row>
    <row r="3542" customFormat="false" ht="15" hidden="false" customHeight="false" outlineLevel="0" collapsed="false">
      <c r="A3542" s="15" t="s">
        <v>3639</v>
      </c>
      <c r="B3542" s="15" t="s">
        <v>94</v>
      </c>
      <c r="C3542" s="15" t="n">
        <v>0</v>
      </c>
      <c r="D3542" s="15" t="s">
        <v>26</v>
      </c>
      <c r="E3542" s="15" t="s">
        <v>26</v>
      </c>
      <c r="F3542" s="15" t="n">
        <v>72</v>
      </c>
      <c r="G3542" s="15" t="s">
        <v>26</v>
      </c>
      <c r="H3542" s="15" t="s">
        <v>24</v>
      </c>
      <c r="I3542" s="15" t="s">
        <v>102</v>
      </c>
      <c r="J3542" s="15" t="s">
        <v>26</v>
      </c>
      <c r="K3542" s="15" t="s">
        <v>26</v>
      </c>
      <c r="L3542" s="15" t="s">
        <v>26</v>
      </c>
      <c r="M3542" s="15" t="s">
        <v>26</v>
      </c>
      <c r="N3542" s="15" t="s">
        <v>26</v>
      </c>
      <c r="O3542" s="15" t="s">
        <v>26</v>
      </c>
      <c r="P3542" s="15" t="s">
        <v>29</v>
      </c>
      <c r="Q3542" s="15" t="s">
        <v>26</v>
      </c>
      <c r="R3542" s="15" t="s">
        <v>19</v>
      </c>
      <c r="S3542" s="18" t="n">
        <v>108.65</v>
      </c>
      <c r="T3542" s="15" t="n">
        <v>7726.35</v>
      </c>
      <c r="U3542" s="15" t="s">
        <v>24</v>
      </c>
      <c r="V3542" s="18" t="n">
        <f aca="false">IF(ISNUMBER(T3542),T3542,0)</f>
        <v>7726.35</v>
      </c>
      <c r="W3542" s="15" t="n">
        <f aca="false">IF(U3542="Yes",1,0)</f>
        <v>0</v>
      </c>
      <c r="X3542" s="15" t="str">
        <f aca="false">IF(F3542&lt;=12,"0-12 months",IF(F3542&lt;=24,"13-24 months",IF(F3542&lt;=48,"25-48 months","49-72 months")))</f>
        <v>49-72 months</v>
      </c>
      <c r="Y3542" s="15" t="str">
        <f aca="false">IF(C3542=1,"Yes","No")</f>
        <v>No</v>
      </c>
      <c r="Z3542" s="15" t="n">
        <f aca="false">COUNTIF(J3542:O3542,"Yes")</f>
        <v>6</v>
      </c>
      <c r="AA3542" s="18" t="n">
        <f aca="false">S3542*W3542</f>
        <v>0</v>
      </c>
      <c r="AB3542" s="15" t="n">
        <f aca="false">(P3542="Month-to-month")+(I3542="Fiber optic")+(R3542="Electronic check")+(F3542&lt;=12)+(M3542="No")+(J3542="No")</f>
        <v>1</v>
      </c>
      <c r="AC3542" s="15" t="str">
        <f aca="false">IF(AB3542&gt;=5,"High",IF(AB3542&gt;=3,"Medium","Low"))</f>
        <v>Low</v>
      </c>
    </row>
    <row r="3543" customFormat="false" ht="15" hidden="false" customHeight="false" outlineLevel="0" collapsed="false">
      <c r="A3543" s="15" t="s">
        <v>3640</v>
      </c>
      <c r="B3543" s="15" t="s">
        <v>94</v>
      </c>
      <c r="C3543" s="15" t="n">
        <v>0</v>
      </c>
      <c r="D3543" s="15" t="s">
        <v>26</v>
      </c>
      <c r="E3543" s="15" t="s">
        <v>24</v>
      </c>
      <c r="F3543" s="15" t="n">
        <v>49</v>
      </c>
      <c r="G3543" s="15" t="s">
        <v>24</v>
      </c>
      <c r="H3543" s="15" t="s">
        <v>95</v>
      </c>
      <c r="I3543" s="15" t="s">
        <v>96</v>
      </c>
      <c r="J3543" s="15" t="s">
        <v>26</v>
      </c>
      <c r="K3543" s="15" t="s">
        <v>24</v>
      </c>
      <c r="L3543" s="15" t="s">
        <v>24</v>
      </c>
      <c r="M3543" s="15" t="s">
        <v>24</v>
      </c>
      <c r="N3543" s="15" t="s">
        <v>26</v>
      </c>
      <c r="O3543" s="15" t="s">
        <v>24</v>
      </c>
      <c r="P3543" s="15" t="s">
        <v>25</v>
      </c>
      <c r="Q3543" s="15" t="s">
        <v>24</v>
      </c>
      <c r="R3543" s="15" t="s">
        <v>19</v>
      </c>
      <c r="S3543" s="18" t="n">
        <v>40.65</v>
      </c>
      <c r="T3543" s="15" t="n">
        <v>2070.75</v>
      </c>
      <c r="U3543" s="15" t="s">
        <v>24</v>
      </c>
      <c r="V3543" s="18" t="n">
        <f aca="false">IF(ISNUMBER(T3543),T3543,0)</f>
        <v>2070.75</v>
      </c>
      <c r="W3543" s="15" t="n">
        <f aca="false">IF(U3543="Yes",1,0)</f>
        <v>0</v>
      </c>
      <c r="X3543" s="15" t="str">
        <f aca="false">IF(F3543&lt;=12,"0-12 months",IF(F3543&lt;=24,"13-24 months",IF(F3543&lt;=48,"25-48 months","49-72 months")))</f>
        <v>49-72 months</v>
      </c>
      <c r="Y3543" s="15" t="str">
        <f aca="false">IF(C3543=1,"Yes","No")</f>
        <v>No</v>
      </c>
      <c r="Z3543" s="15" t="n">
        <f aca="false">COUNTIF(J3543:O3543,"Yes")</f>
        <v>2</v>
      </c>
      <c r="AA3543" s="18" t="n">
        <f aca="false">S3543*W3543</f>
        <v>0</v>
      </c>
      <c r="AB3543" s="15" t="n">
        <f aca="false">(P3543="Month-to-month")+(I3543="Fiber optic")+(R3543="Electronic check")+(F3543&lt;=12)+(M3543="No")+(J3543="No")</f>
        <v>2</v>
      </c>
      <c r="AC3543" s="15" t="str">
        <f aca="false">IF(AB3543&gt;=5,"High",IF(AB3543&gt;=3,"Medium","Low"))</f>
        <v>Low</v>
      </c>
    </row>
    <row r="3544" customFormat="false" ht="15" hidden="false" customHeight="false" outlineLevel="0" collapsed="false">
      <c r="A3544" s="15" t="s">
        <v>3641</v>
      </c>
      <c r="B3544" s="15" t="s">
        <v>98</v>
      </c>
      <c r="C3544" s="15" t="n">
        <v>0</v>
      </c>
      <c r="D3544" s="15" t="s">
        <v>26</v>
      </c>
      <c r="E3544" s="15" t="s">
        <v>26</v>
      </c>
      <c r="F3544" s="15" t="n">
        <v>29</v>
      </c>
      <c r="G3544" s="15" t="s">
        <v>24</v>
      </c>
      <c r="H3544" s="15" t="s">
        <v>95</v>
      </c>
      <c r="I3544" s="15" t="s">
        <v>96</v>
      </c>
      <c r="J3544" s="15" t="s">
        <v>26</v>
      </c>
      <c r="K3544" s="15" t="s">
        <v>26</v>
      </c>
      <c r="L3544" s="15" t="s">
        <v>26</v>
      </c>
      <c r="M3544" s="15" t="s">
        <v>26</v>
      </c>
      <c r="N3544" s="15" t="s">
        <v>24</v>
      </c>
      <c r="O3544" s="15" t="s">
        <v>26</v>
      </c>
      <c r="P3544" s="15" t="s">
        <v>27</v>
      </c>
      <c r="Q3544" s="15" t="s">
        <v>26</v>
      </c>
      <c r="R3544" s="15" t="s">
        <v>21</v>
      </c>
      <c r="S3544" s="18" t="n">
        <v>55.35</v>
      </c>
      <c r="T3544" s="15" t="n">
        <v>1636.95</v>
      </c>
      <c r="U3544" s="15" t="s">
        <v>24</v>
      </c>
      <c r="V3544" s="18" t="n">
        <f aca="false">IF(ISNUMBER(T3544),T3544,0)</f>
        <v>1636.95</v>
      </c>
      <c r="W3544" s="15" t="n">
        <f aca="false">IF(U3544="Yes",1,0)</f>
        <v>0</v>
      </c>
      <c r="X3544" s="15" t="str">
        <f aca="false">IF(F3544&lt;=12,"0-12 months",IF(F3544&lt;=24,"13-24 months",IF(F3544&lt;=48,"25-48 months","49-72 months")))</f>
        <v>25-48 months</v>
      </c>
      <c r="Y3544" s="15" t="str">
        <f aca="false">IF(C3544=1,"Yes","No")</f>
        <v>No</v>
      </c>
      <c r="Z3544" s="15" t="n">
        <f aca="false">COUNTIF(J3544:O3544,"Yes")</f>
        <v>5</v>
      </c>
      <c r="AA3544" s="18" t="n">
        <f aca="false">S3544*W3544</f>
        <v>0</v>
      </c>
      <c r="AB3544" s="15" t="n">
        <f aca="false">(P3544="Month-to-month")+(I3544="Fiber optic")+(R3544="Electronic check")+(F3544&lt;=12)+(M3544="No")+(J3544="No")</f>
        <v>0</v>
      </c>
      <c r="AC3544" s="15" t="str">
        <f aca="false">IF(AB3544&gt;=5,"High",IF(AB3544&gt;=3,"Medium","Low"))</f>
        <v>Low</v>
      </c>
    </row>
    <row r="3545" customFormat="false" ht="15" hidden="false" customHeight="false" outlineLevel="0" collapsed="false">
      <c r="A3545" s="15" t="s">
        <v>3642</v>
      </c>
      <c r="B3545" s="15" t="s">
        <v>98</v>
      </c>
      <c r="C3545" s="15" t="n">
        <v>0</v>
      </c>
      <c r="D3545" s="15" t="s">
        <v>26</v>
      </c>
      <c r="E3545" s="15" t="s">
        <v>24</v>
      </c>
      <c r="F3545" s="15" t="n">
        <v>72</v>
      </c>
      <c r="G3545" s="15" t="s">
        <v>26</v>
      </c>
      <c r="H3545" s="15" t="s">
        <v>26</v>
      </c>
      <c r="I3545" s="15" t="s">
        <v>102</v>
      </c>
      <c r="J3545" s="15" t="s">
        <v>26</v>
      </c>
      <c r="K3545" s="15" t="s">
        <v>26</v>
      </c>
      <c r="L3545" s="15" t="s">
        <v>26</v>
      </c>
      <c r="M3545" s="15" t="s">
        <v>26</v>
      </c>
      <c r="N3545" s="15" t="s">
        <v>24</v>
      </c>
      <c r="O3545" s="15" t="s">
        <v>26</v>
      </c>
      <c r="P3545" s="15" t="s">
        <v>29</v>
      </c>
      <c r="Q3545" s="15" t="s">
        <v>24</v>
      </c>
      <c r="R3545" s="15" t="s">
        <v>19</v>
      </c>
      <c r="S3545" s="18" t="n">
        <v>105.6</v>
      </c>
      <c r="T3545" s="15" t="n">
        <v>7581.5</v>
      </c>
      <c r="U3545" s="15" t="s">
        <v>24</v>
      </c>
      <c r="V3545" s="18" t="n">
        <f aca="false">IF(ISNUMBER(T3545),T3545,0)</f>
        <v>7581.5</v>
      </c>
      <c r="W3545" s="15" t="n">
        <f aca="false">IF(U3545="Yes",1,0)</f>
        <v>0</v>
      </c>
      <c r="X3545" s="15" t="str">
        <f aca="false">IF(F3545&lt;=12,"0-12 months",IF(F3545&lt;=24,"13-24 months",IF(F3545&lt;=48,"25-48 months","49-72 months")))</f>
        <v>49-72 months</v>
      </c>
      <c r="Y3545" s="15" t="str">
        <f aca="false">IF(C3545=1,"Yes","No")</f>
        <v>No</v>
      </c>
      <c r="Z3545" s="15" t="n">
        <f aca="false">COUNTIF(J3545:O3545,"Yes")</f>
        <v>5</v>
      </c>
      <c r="AA3545" s="18" t="n">
        <f aca="false">S3545*W3545</f>
        <v>0</v>
      </c>
      <c r="AB3545" s="15" t="n">
        <f aca="false">(P3545="Month-to-month")+(I3545="Fiber optic")+(R3545="Electronic check")+(F3545&lt;=12)+(M3545="No")+(J3545="No")</f>
        <v>1</v>
      </c>
      <c r="AC3545" s="15" t="str">
        <f aca="false">IF(AB3545&gt;=5,"High",IF(AB3545&gt;=3,"Medium","Low"))</f>
        <v>Low</v>
      </c>
    </row>
    <row r="3546" customFormat="false" ht="15" hidden="false" customHeight="false" outlineLevel="0" collapsed="false">
      <c r="A3546" s="15" t="s">
        <v>3643</v>
      </c>
      <c r="B3546" s="15" t="s">
        <v>98</v>
      </c>
      <c r="C3546" s="15" t="n">
        <v>0</v>
      </c>
      <c r="D3546" s="15" t="s">
        <v>26</v>
      </c>
      <c r="E3546" s="15" t="s">
        <v>24</v>
      </c>
      <c r="F3546" s="15" t="n">
        <v>31</v>
      </c>
      <c r="G3546" s="15" t="s">
        <v>26</v>
      </c>
      <c r="H3546" s="15" t="s">
        <v>26</v>
      </c>
      <c r="I3546" s="15" t="s">
        <v>102</v>
      </c>
      <c r="J3546" s="15" t="s">
        <v>24</v>
      </c>
      <c r="K3546" s="15" t="s">
        <v>26</v>
      </c>
      <c r="L3546" s="15" t="s">
        <v>26</v>
      </c>
      <c r="M3546" s="15" t="s">
        <v>24</v>
      </c>
      <c r="N3546" s="15" t="s">
        <v>26</v>
      </c>
      <c r="O3546" s="15" t="s">
        <v>24</v>
      </c>
      <c r="P3546" s="15" t="s">
        <v>25</v>
      </c>
      <c r="Q3546" s="15" t="s">
        <v>24</v>
      </c>
      <c r="R3546" s="15" t="s">
        <v>15</v>
      </c>
      <c r="S3546" s="18" t="n">
        <v>93.8</v>
      </c>
      <c r="T3546" s="15" t="n">
        <v>3019.5</v>
      </c>
      <c r="U3546" s="15" t="s">
        <v>26</v>
      </c>
      <c r="V3546" s="18" t="n">
        <f aca="false">IF(ISNUMBER(T3546),T3546,0)</f>
        <v>3019.5</v>
      </c>
      <c r="W3546" s="15" t="n">
        <f aca="false">IF(U3546="Yes",1,0)</f>
        <v>1</v>
      </c>
      <c r="X3546" s="15" t="str">
        <f aca="false">IF(F3546&lt;=12,"0-12 months",IF(F3546&lt;=24,"13-24 months",IF(F3546&lt;=48,"25-48 months","49-72 months")))</f>
        <v>25-48 months</v>
      </c>
      <c r="Y3546" s="15" t="str">
        <f aca="false">IF(C3546=1,"Yes","No")</f>
        <v>No</v>
      </c>
      <c r="Z3546" s="15" t="n">
        <f aca="false">COUNTIF(J3546:O3546,"Yes")</f>
        <v>3</v>
      </c>
      <c r="AA3546" s="18" t="n">
        <f aca="false">S3546*W3546</f>
        <v>93.8</v>
      </c>
      <c r="AB3546" s="15" t="n">
        <f aca="false">(P3546="Month-to-month")+(I3546="Fiber optic")+(R3546="Electronic check")+(F3546&lt;=12)+(M3546="No")+(J3546="No")</f>
        <v>5</v>
      </c>
      <c r="AC3546" s="15" t="str">
        <f aca="false">IF(AB3546&gt;=5,"High",IF(AB3546&gt;=3,"Medium","Low"))</f>
        <v>High</v>
      </c>
    </row>
    <row r="3547" customFormat="false" ht="15" hidden="false" customHeight="false" outlineLevel="0" collapsed="false">
      <c r="A3547" s="15" t="s">
        <v>3644</v>
      </c>
      <c r="B3547" s="15" t="s">
        <v>94</v>
      </c>
      <c r="C3547" s="15" t="n">
        <v>0</v>
      </c>
      <c r="D3547" s="15" t="s">
        <v>24</v>
      </c>
      <c r="E3547" s="15" t="s">
        <v>24</v>
      </c>
      <c r="F3547" s="15" t="n">
        <v>50</v>
      </c>
      <c r="G3547" s="15" t="s">
        <v>26</v>
      </c>
      <c r="H3547" s="15" t="s">
        <v>26</v>
      </c>
      <c r="I3547" s="15" t="s">
        <v>102</v>
      </c>
      <c r="J3547" s="15" t="s">
        <v>24</v>
      </c>
      <c r="K3547" s="15" t="s">
        <v>24</v>
      </c>
      <c r="L3547" s="15" t="s">
        <v>24</v>
      </c>
      <c r="M3547" s="15" t="s">
        <v>24</v>
      </c>
      <c r="N3547" s="15" t="s">
        <v>26</v>
      </c>
      <c r="O3547" s="15" t="s">
        <v>26</v>
      </c>
      <c r="P3547" s="15" t="s">
        <v>25</v>
      </c>
      <c r="Q3547" s="15" t="s">
        <v>26</v>
      </c>
      <c r="R3547" s="15" t="s">
        <v>15</v>
      </c>
      <c r="S3547" s="18" t="n">
        <v>95.7</v>
      </c>
      <c r="T3547" s="15" t="n">
        <v>4729.75</v>
      </c>
      <c r="U3547" s="15" t="s">
        <v>24</v>
      </c>
      <c r="V3547" s="18" t="n">
        <f aca="false">IF(ISNUMBER(T3547),T3547,0)</f>
        <v>4729.75</v>
      </c>
      <c r="W3547" s="15" t="n">
        <f aca="false">IF(U3547="Yes",1,0)</f>
        <v>0</v>
      </c>
      <c r="X3547" s="15" t="str">
        <f aca="false">IF(F3547&lt;=12,"0-12 months",IF(F3547&lt;=24,"13-24 months",IF(F3547&lt;=48,"25-48 months","49-72 months")))</f>
        <v>49-72 months</v>
      </c>
      <c r="Y3547" s="15" t="str">
        <f aca="false">IF(C3547=1,"Yes","No")</f>
        <v>No</v>
      </c>
      <c r="Z3547" s="15" t="n">
        <f aca="false">COUNTIF(J3547:O3547,"Yes")</f>
        <v>2</v>
      </c>
      <c r="AA3547" s="18" t="n">
        <f aca="false">S3547*W3547</f>
        <v>0</v>
      </c>
      <c r="AB3547" s="15" t="n">
        <f aca="false">(P3547="Month-to-month")+(I3547="Fiber optic")+(R3547="Electronic check")+(F3547&lt;=12)+(M3547="No")+(J3547="No")</f>
        <v>5</v>
      </c>
      <c r="AC3547" s="15" t="str">
        <f aca="false">IF(AB3547&gt;=5,"High",IF(AB3547&gt;=3,"Medium","Low"))</f>
        <v>High</v>
      </c>
    </row>
    <row r="3548" customFormat="false" ht="15" hidden="false" customHeight="false" outlineLevel="0" collapsed="false">
      <c r="A3548" s="15" t="s">
        <v>3645</v>
      </c>
      <c r="B3548" s="15" t="s">
        <v>98</v>
      </c>
      <c r="C3548" s="15" t="n">
        <v>0</v>
      </c>
      <c r="D3548" s="15" t="s">
        <v>26</v>
      </c>
      <c r="E3548" s="15" t="s">
        <v>24</v>
      </c>
      <c r="F3548" s="15" t="n">
        <v>71</v>
      </c>
      <c r="G3548" s="15" t="s">
        <v>26</v>
      </c>
      <c r="H3548" s="15" t="s">
        <v>26</v>
      </c>
      <c r="I3548" s="15" t="s">
        <v>96</v>
      </c>
      <c r="J3548" s="15" t="s">
        <v>26</v>
      </c>
      <c r="K3548" s="15" t="s">
        <v>24</v>
      </c>
      <c r="L3548" s="15" t="s">
        <v>26</v>
      </c>
      <c r="M3548" s="15" t="s">
        <v>26</v>
      </c>
      <c r="N3548" s="15" t="s">
        <v>26</v>
      </c>
      <c r="O3548" s="15" t="s">
        <v>26</v>
      </c>
      <c r="P3548" s="15" t="s">
        <v>29</v>
      </c>
      <c r="Q3548" s="15" t="s">
        <v>24</v>
      </c>
      <c r="R3548" s="15" t="s">
        <v>15</v>
      </c>
      <c r="S3548" s="18" t="n">
        <v>83.2</v>
      </c>
      <c r="T3548" s="15" t="n">
        <v>6126.1</v>
      </c>
      <c r="U3548" s="15" t="s">
        <v>24</v>
      </c>
      <c r="V3548" s="18" t="n">
        <f aca="false">IF(ISNUMBER(T3548),T3548,0)</f>
        <v>6126.1</v>
      </c>
      <c r="W3548" s="15" t="n">
        <f aca="false">IF(U3548="Yes",1,0)</f>
        <v>0</v>
      </c>
      <c r="X3548" s="15" t="str">
        <f aca="false">IF(F3548&lt;=12,"0-12 months",IF(F3548&lt;=24,"13-24 months",IF(F3548&lt;=48,"25-48 months","49-72 months")))</f>
        <v>49-72 months</v>
      </c>
      <c r="Y3548" s="15" t="str">
        <f aca="false">IF(C3548=1,"Yes","No")</f>
        <v>No</v>
      </c>
      <c r="Z3548" s="15" t="n">
        <f aca="false">COUNTIF(J3548:O3548,"Yes")</f>
        <v>5</v>
      </c>
      <c r="AA3548" s="18" t="n">
        <f aca="false">S3548*W3548</f>
        <v>0</v>
      </c>
      <c r="AB3548" s="15" t="n">
        <f aca="false">(P3548="Month-to-month")+(I3548="Fiber optic")+(R3548="Electronic check")+(F3548&lt;=12)+(M3548="No")+(J3548="No")</f>
        <v>1</v>
      </c>
      <c r="AC3548" s="15" t="str">
        <f aca="false">IF(AB3548&gt;=5,"High",IF(AB3548&gt;=3,"Medium","Low"))</f>
        <v>Low</v>
      </c>
    </row>
    <row r="3549" customFormat="false" ht="15" hidden="false" customHeight="false" outlineLevel="0" collapsed="false">
      <c r="A3549" s="15" t="s">
        <v>3646</v>
      </c>
      <c r="B3549" s="15" t="s">
        <v>98</v>
      </c>
      <c r="C3549" s="15" t="n">
        <v>1</v>
      </c>
      <c r="D3549" s="15" t="s">
        <v>26</v>
      </c>
      <c r="E3549" s="15" t="s">
        <v>24</v>
      </c>
      <c r="F3549" s="15" t="n">
        <v>70</v>
      </c>
      <c r="G3549" s="15" t="s">
        <v>26</v>
      </c>
      <c r="H3549" s="15" t="s">
        <v>26</v>
      </c>
      <c r="I3549" s="15" t="s">
        <v>96</v>
      </c>
      <c r="J3549" s="15" t="s">
        <v>26</v>
      </c>
      <c r="K3549" s="15" t="s">
        <v>26</v>
      </c>
      <c r="L3549" s="15" t="s">
        <v>26</v>
      </c>
      <c r="M3549" s="15" t="s">
        <v>26</v>
      </c>
      <c r="N3549" s="15" t="s">
        <v>26</v>
      </c>
      <c r="O3549" s="15" t="s">
        <v>26</v>
      </c>
      <c r="P3549" s="15" t="s">
        <v>29</v>
      </c>
      <c r="Q3549" s="15" t="s">
        <v>24</v>
      </c>
      <c r="R3549" s="15" t="s">
        <v>21</v>
      </c>
      <c r="S3549" s="18" t="n">
        <v>90.05</v>
      </c>
      <c r="T3549" s="15" t="n">
        <v>6333.4</v>
      </c>
      <c r="U3549" s="15" t="s">
        <v>24</v>
      </c>
      <c r="V3549" s="18" t="n">
        <f aca="false">IF(ISNUMBER(T3549),T3549,0)</f>
        <v>6333.4</v>
      </c>
      <c r="W3549" s="15" t="n">
        <f aca="false">IF(U3549="Yes",1,0)</f>
        <v>0</v>
      </c>
      <c r="X3549" s="15" t="str">
        <f aca="false">IF(F3549&lt;=12,"0-12 months",IF(F3549&lt;=24,"13-24 months",IF(F3549&lt;=48,"25-48 months","49-72 months")))</f>
        <v>49-72 months</v>
      </c>
      <c r="Y3549" s="15" t="str">
        <f aca="false">IF(C3549=1,"Yes","No")</f>
        <v>Yes</v>
      </c>
      <c r="Z3549" s="15" t="n">
        <f aca="false">COUNTIF(J3549:O3549,"Yes")</f>
        <v>6</v>
      </c>
      <c r="AA3549" s="18" t="n">
        <f aca="false">S3549*W3549</f>
        <v>0</v>
      </c>
      <c r="AB3549" s="15" t="n">
        <f aca="false">(P3549="Month-to-month")+(I3549="Fiber optic")+(R3549="Electronic check")+(F3549&lt;=12)+(M3549="No")+(J3549="No")</f>
        <v>0</v>
      </c>
      <c r="AC3549" s="15" t="str">
        <f aca="false">IF(AB3549&gt;=5,"High",IF(AB3549&gt;=3,"Medium","Low"))</f>
        <v>Low</v>
      </c>
    </row>
    <row r="3550" customFormat="false" ht="15" hidden="false" customHeight="false" outlineLevel="0" collapsed="false">
      <c r="A3550" s="15" t="s">
        <v>3647</v>
      </c>
      <c r="B3550" s="15" t="s">
        <v>98</v>
      </c>
      <c r="C3550" s="15" t="n">
        <v>0</v>
      </c>
      <c r="D3550" s="15" t="s">
        <v>24</v>
      </c>
      <c r="E3550" s="15" t="s">
        <v>24</v>
      </c>
      <c r="F3550" s="15" t="n">
        <v>71</v>
      </c>
      <c r="G3550" s="15" t="s">
        <v>26</v>
      </c>
      <c r="H3550" s="15" t="s">
        <v>26</v>
      </c>
      <c r="I3550" s="15" t="s">
        <v>102</v>
      </c>
      <c r="J3550" s="15" t="s">
        <v>26</v>
      </c>
      <c r="K3550" s="15" t="s">
        <v>24</v>
      </c>
      <c r="L3550" s="15" t="s">
        <v>24</v>
      </c>
      <c r="M3550" s="15" t="s">
        <v>26</v>
      </c>
      <c r="N3550" s="15" t="s">
        <v>24</v>
      </c>
      <c r="O3550" s="15" t="s">
        <v>26</v>
      </c>
      <c r="P3550" s="15" t="s">
        <v>27</v>
      </c>
      <c r="Q3550" s="15" t="s">
        <v>24</v>
      </c>
      <c r="R3550" s="15" t="s">
        <v>21</v>
      </c>
      <c r="S3550" s="18" t="n">
        <v>97.65</v>
      </c>
      <c r="T3550" s="15" t="n">
        <v>6687.85</v>
      </c>
      <c r="U3550" s="15" t="s">
        <v>24</v>
      </c>
      <c r="V3550" s="18" t="n">
        <f aca="false">IF(ISNUMBER(T3550),T3550,0)</f>
        <v>6687.85</v>
      </c>
      <c r="W3550" s="15" t="n">
        <f aca="false">IF(U3550="Yes",1,0)</f>
        <v>0</v>
      </c>
      <c r="X3550" s="15" t="str">
        <f aca="false">IF(F3550&lt;=12,"0-12 months",IF(F3550&lt;=24,"13-24 months",IF(F3550&lt;=48,"25-48 months","49-72 months")))</f>
        <v>49-72 months</v>
      </c>
      <c r="Y3550" s="15" t="str">
        <f aca="false">IF(C3550=1,"Yes","No")</f>
        <v>No</v>
      </c>
      <c r="Z3550" s="15" t="n">
        <f aca="false">COUNTIF(J3550:O3550,"Yes")</f>
        <v>3</v>
      </c>
      <c r="AA3550" s="18" t="n">
        <f aca="false">S3550*W3550</f>
        <v>0</v>
      </c>
      <c r="AB3550" s="15" t="n">
        <f aca="false">(P3550="Month-to-month")+(I3550="Fiber optic")+(R3550="Electronic check")+(F3550&lt;=12)+(M3550="No")+(J3550="No")</f>
        <v>1</v>
      </c>
      <c r="AC3550" s="15" t="str">
        <f aca="false">IF(AB3550&gt;=5,"High",IF(AB3550&gt;=3,"Medium","Low"))</f>
        <v>Low</v>
      </c>
    </row>
    <row r="3551" customFormat="false" ht="15" hidden="false" customHeight="false" outlineLevel="0" collapsed="false">
      <c r="A3551" s="15" t="s">
        <v>3648</v>
      </c>
      <c r="B3551" s="15" t="s">
        <v>98</v>
      </c>
      <c r="C3551" s="15" t="n">
        <v>0</v>
      </c>
      <c r="D3551" s="15" t="s">
        <v>26</v>
      </c>
      <c r="E3551" s="15" t="s">
        <v>26</v>
      </c>
      <c r="F3551" s="15" t="n">
        <v>61</v>
      </c>
      <c r="G3551" s="15" t="s">
        <v>26</v>
      </c>
      <c r="H3551" s="15" t="s">
        <v>24</v>
      </c>
      <c r="I3551" s="15" t="s">
        <v>96</v>
      </c>
      <c r="J3551" s="15" t="s">
        <v>26</v>
      </c>
      <c r="K3551" s="15" t="s">
        <v>26</v>
      </c>
      <c r="L3551" s="15" t="s">
        <v>26</v>
      </c>
      <c r="M3551" s="15" t="s">
        <v>26</v>
      </c>
      <c r="N3551" s="15" t="s">
        <v>24</v>
      </c>
      <c r="O3551" s="15" t="s">
        <v>24</v>
      </c>
      <c r="P3551" s="15" t="s">
        <v>29</v>
      </c>
      <c r="Q3551" s="15" t="s">
        <v>26</v>
      </c>
      <c r="R3551" s="15" t="s">
        <v>19</v>
      </c>
      <c r="S3551" s="18" t="n">
        <v>68.05</v>
      </c>
      <c r="T3551" s="15" t="n">
        <v>4158.25</v>
      </c>
      <c r="U3551" s="15" t="s">
        <v>24</v>
      </c>
      <c r="V3551" s="18" t="n">
        <f aca="false">IF(ISNUMBER(T3551),T3551,0)</f>
        <v>4158.25</v>
      </c>
      <c r="W3551" s="15" t="n">
        <f aca="false">IF(U3551="Yes",1,0)</f>
        <v>0</v>
      </c>
      <c r="X3551" s="15" t="str">
        <f aca="false">IF(F3551&lt;=12,"0-12 months",IF(F3551&lt;=24,"13-24 months",IF(F3551&lt;=48,"25-48 months","49-72 months")))</f>
        <v>49-72 months</v>
      </c>
      <c r="Y3551" s="15" t="str">
        <f aca="false">IF(C3551=1,"Yes","No")</f>
        <v>No</v>
      </c>
      <c r="Z3551" s="15" t="n">
        <f aca="false">COUNTIF(J3551:O3551,"Yes")</f>
        <v>4</v>
      </c>
      <c r="AA3551" s="18" t="n">
        <f aca="false">S3551*W3551</f>
        <v>0</v>
      </c>
      <c r="AB3551" s="15" t="n">
        <f aca="false">(P3551="Month-to-month")+(I3551="Fiber optic")+(R3551="Electronic check")+(F3551&lt;=12)+(M3551="No")+(J3551="No")</f>
        <v>0</v>
      </c>
      <c r="AC3551" s="15" t="str">
        <f aca="false">IF(AB3551&gt;=5,"High",IF(AB3551&gt;=3,"Medium","Low"))</f>
        <v>Low</v>
      </c>
    </row>
    <row r="3552" customFormat="false" ht="15" hidden="false" customHeight="false" outlineLevel="0" collapsed="false">
      <c r="A3552" s="15" t="s">
        <v>3649</v>
      </c>
      <c r="B3552" s="15" t="s">
        <v>98</v>
      </c>
      <c r="C3552" s="15" t="n">
        <v>0</v>
      </c>
      <c r="D3552" s="15" t="s">
        <v>24</v>
      </c>
      <c r="E3552" s="15" t="s">
        <v>24</v>
      </c>
      <c r="F3552" s="15" t="n">
        <v>32</v>
      </c>
      <c r="G3552" s="15" t="s">
        <v>26</v>
      </c>
      <c r="H3552" s="15" t="s">
        <v>24</v>
      </c>
      <c r="I3552" s="15" t="s">
        <v>102</v>
      </c>
      <c r="J3552" s="15" t="s">
        <v>24</v>
      </c>
      <c r="K3552" s="15" t="s">
        <v>24</v>
      </c>
      <c r="L3552" s="15" t="s">
        <v>24</v>
      </c>
      <c r="M3552" s="15" t="s">
        <v>26</v>
      </c>
      <c r="N3552" s="15" t="s">
        <v>26</v>
      </c>
      <c r="O3552" s="15" t="s">
        <v>26</v>
      </c>
      <c r="P3552" s="15" t="s">
        <v>25</v>
      </c>
      <c r="Q3552" s="15" t="s">
        <v>26</v>
      </c>
      <c r="R3552" s="15" t="s">
        <v>15</v>
      </c>
      <c r="S3552" s="18" t="n">
        <v>96.2</v>
      </c>
      <c r="T3552" s="15" t="n">
        <v>3183.4</v>
      </c>
      <c r="U3552" s="15" t="s">
        <v>26</v>
      </c>
      <c r="V3552" s="18" t="n">
        <f aca="false">IF(ISNUMBER(T3552),T3552,0)</f>
        <v>3183.4</v>
      </c>
      <c r="W3552" s="15" t="n">
        <f aca="false">IF(U3552="Yes",1,0)</f>
        <v>1</v>
      </c>
      <c r="X3552" s="15" t="str">
        <f aca="false">IF(F3552&lt;=12,"0-12 months",IF(F3552&lt;=24,"13-24 months",IF(F3552&lt;=48,"25-48 months","49-72 months")))</f>
        <v>25-48 months</v>
      </c>
      <c r="Y3552" s="15" t="str">
        <f aca="false">IF(C3552=1,"Yes","No")</f>
        <v>No</v>
      </c>
      <c r="Z3552" s="15" t="n">
        <f aca="false">COUNTIF(J3552:O3552,"Yes")</f>
        <v>3</v>
      </c>
      <c r="AA3552" s="18" t="n">
        <f aca="false">S3552*W3552</f>
        <v>96.2</v>
      </c>
      <c r="AB3552" s="15" t="n">
        <f aca="false">(P3552="Month-to-month")+(I3552="Fiber optic")+(R3552="Electronic check")+(F3552&lt;=12)+(M3552="No")+(J3552="No")</f>
        <v>4</v>
      </c>
      <c r="AC3552" s="15" t="str">
        <f aca="false">IF(AB3552&gt;=5,"High",IF(AB3552&gt;=3,"Medium","Low"))</f>
        <v>Medium</v>
      </c>
    </row>
    <row r="3553" customFormat="false" ht="15" hidden="false" customHeight="false" outlineLevel="0" collapsed="false">
      <c r="A3553" s="15" t="s">
        <v>3650</v>
      </c>
      <c r="B3553" s="15" t="s">
        <v>94</v>
      </c>
      <c r="C3553" s="15" t="n">
        <v>0</v>
      </c>
      <c r="D3553" s="15" t="s">
        <v>24</v>
      </c>
      <c r="E3553" s="15" t="s">
        <v>26</v>
      </c>
      <c r="F3553" s="15" t="n">
        <v>1</v>
      </c>
      <c r="G3553" s="15" t="s">
        <v>26</v>
      </c>
      <c r="H3553" s="15" t="s">
        <v>24</v>
      </c>
      <c r="I3553" s="15" t="s">
        <v>102</v>
      </c>
      <c r="J3553" s="15" t="s">
        <v>24</v>
      </c>
      <c r="K3553" s="15" t="s">
        <v>24</v>
      </c>
      <c r="L3553" s="15" t="s">
        <v>24</v>
      </c>
      <c r="M3553" s="15" t="s">
        <v>24</v>
      </c>
      <c r="N3553" s="15" t="s">
        <v>24</v>
      </c>
      <c r="O3553" s="15" t="s">
        <v>26</v>
      </c>
      <c r="P3553" s="15" t="s">
        <v>25</v>
      </c>
      <c r="Q3553" s="15" t="s">
        <v>26</v>
      </c>
      <c r="R3553" s="15" t="s">
        <v>15</v>
      </c>
      <c r="S3553" s="18" t="n">
        <v>79.6</v>
      </c>
      <c r="T3553" s="15" t="n">
        <v>79.6</v>
      </c>
      <c r="U3553" s="15" t="s">
        <v>26</v>
      </c>
      <c r="V3553" s="18" t="n">
        <f aca="false">IF(ISNUMBER(T3553),T3553,0)</f>
        <v>79.6</v>
      </c>
      <c r="W3553" s="15" t="n">
        <f aca="false">IF(U3553="Yes",1,0)</f>
        <v>1</v>
      </c>
      <c r="X3553" s="15" t="str">
        <f aca="false">IF(F3553&lt;=12,"0-12 months",IF(F3553&lt;=24,"13-24 months",IF(F3553&lt;=48,"25-48 months","49-72 months")))</f>
        <v>0-12 months</v>
      </c>
      <c r="Y3553" s="15" t="str">
        <f aca="false">IF(C3553=1,"Yes","No")</f>
        <v>No</v>
      </c>
      <c r="Z3553" s="15" t="n">
        <f aca="false">COUNTIF(J3553:O3553,"Yes")</f>
        <v>1</v>
      </c>
      <c r="AA3553" s="18" t="n">
        <f aca="false">S3553*W3553</f>
        <v>79.6</v>
      </c>
      <c r="AB3553" s="15" t="n">
        <f aca="false">(P3553="Month-to-month")+(I3553="Fiber optic")+(R3553="Electronic check")+(F3553&lt;=12)+(M3553="No")+(J3553="No")</f>
        <v>6</v>
      </c>
      <c r="AC3553" s="15" t="str">
        <f aca="false">IF(AB3553&gt;=5,"High",IF(AB3553&gt;=3,"Medium","Low"))</f>
        <v>High</v>
      </c>
    </row>
    <row r="3554" customFormat="false" ht="15" hidden="false" customHeight="false" outlineLevel="0" collapsed="false">
      <c r="A3554" s="15" t="s">
        <v>3651</v>
      </c>
      <c r="B3554" s="15" t="s">
        <v>98</v>
      </c>
      <c r="C3554" s="15" t="n">
        <v>0</v>
      </c>
      <c r="D3554" s="15" t="s">
        <v>24</v>
      </c>
      <c r="E3554" s="15" t="s">
        <v>24</v>
      </c>
      <c r="F3554" s="15" t="n">
        <v>68</v>
      </c>
      <c r="G3554" s="15" t="s">
        <v>26</v>
      </c>
      <c r="H3554" s="15" t="s">
        <v>26</v>
      </c>
      <c r="I3554" s="15" t="s">
        <v>102</v>
      </c>
      <c r="J3554" s="15" t="s">
        <v>26</v>
      </c>
      <c r="K3554" s="15" t="s">
        <v>26</v>
      </c>
      <c r="L3554" s="15" t="s">
        <v>26</v>
      </c>
      <c r="M3554" s="15" t="s">
        <v>24</v>
      </c>
      <c r="N3554" s="15" t="s">
        <v>24</v>
      </c>
      <c r="O3554" s="15" t="s">
        <v>26</v>
      </c>
      <c r="P3554" s="15" t="s">
        <v>29</v>
      </c>
      <c r="Q3554" s="15" t="s">
        <v>26</v>
      </c>
      <c r="R3554" s="15" t="s">
        <v>19</v>
      </c>
      <c r="S3554" s="18" t="n">
        <v>102.1</v>
      </c>
      <c r="T3554" s="15" t="n">
        <v>7149.35</v>
      </c>
      <c r="U3554" s="15" t="s">
        <v>24</v>
      </c>
      <c r="V3554" s="18" t="n">
        <f aca="false">IF(ISNUMBER(T3554),T3554,0)</f>
        <v>7149.35</v>
      </c>
      <c r="W3554" s="15" t="n">
        <f aca="false">IF(U3554="Yes",1,0)</f>
        <v>0</v>
      </c>
      <c r="X3554" s="15" t="str">
        <f aca="false">IF(F3554&lt;=12,"0-12 months",IF(F3554&lt;=24,"13-24 months",IF(F3554&lt;=48,"25-48 months","49-72 months")))</f>
        <v>49-72 months</v>
      </c>
      <c r="Y3554" s="15" t="str">
        <f aca="false">IF(C3554=1,"Yes","No")</f>
        <v>No</v>
      </c>
      <c r="Z3554" s="15" t="n">
        <f aca="false">COUNTIF(J3554:O3554,"Yes")</f>
        <v>4</v>
      </c>
      <c r="AA3554" s="18" t="n">
        <f aca="false">S3554*W3554</f>
        <v>0</v>
      </c>
      <c r="AB3554" s="15" t="n">
        <f aca="false">(P3554="Month-to-month")+(I3554="Fiber optic")+(R3554="Electronic check")+(F3554&lt;=12)+(M3554="No")+(J3554="No")</f>
        <v>2</v>
      </c>
      <c r="AC3554" s="15" t="str">
        <f aca="false">IF(AB3554&gt;=5,"High",IF(AB3554&gt;=3,"Medium","Low"))</f>
        <v>Low</v>
      </c>
    </row>
    <row r="3555" customFormat="false" ht="15" hidden="false" customHeight="false" outlineLevel="0" collapsed="false">
      <c r="A3555" s="15" t="s">
        <v>3652</v>
      </c>
      <c r="B3555" s="15" t="s">
        <v>98</v>
      </c>
      <c r="C3555" s="15" t="n">
        <v>0</v>
      </c>
      <c r="D3555" s="15" t="s">
        <v>24</v>
      </c>
      <c r="E3555" s="15" t="s">
        <v>24</v>
      </c>
      <c r="F3555" s="15" t="n">
        <v>62</v>
      </c>
      <c r="G3555" s="15" t="s">
        <v>26</v>
      </c>
      <c r="H3555" s="15" t="s">
        <v>26</v>
      </c>
      <c r="I3555" s="15" t="s">
        <v>24</v>
      </c>
      <c r="J3555" s="15" t="s">
        <v>28</v>
      </c>
      <c r="K3555" s="15" t="s">
        <v>28</v>
      </c>
      <c r="L3555" s="15" t="s">
        <v>28</v>
      </c>
      <c r="M3555" s="15" t="s">
        <v>28</v>
      </c>
      <c r="N3555" s="15" t="s">
        <v>28</v>
      </c>
      <c r="O3555" s="15" t="s">
        <v>28</v>
      </c>
      <c r="P3555" s="15" t="s">
        <v>29</v>
      </c>
      <c r="Q3555" s="15" t="s">
        <v>24</v>
      </c>
      <c r="R3555" s="15" t="s">
        <v>19</v>
      </c>
      <c r="S3555" s="18" t="n">
        <v>23.4</v>
      </c>
      <c r="T3555" s="15" t="n">
        <v>1429.65</v>
      </c>
      <c r="U3555" s="15" t="s">
        <v>24</v>
      </c>
      <c r="V3555" s="18" t="n">
        <f aca="false">IF(ISNUMBER(T3555),T3555,0)</f>
        <v>1429.65</v>
      </c>
      <c r="W3555" s="15" t="n">
        <f aca="false">IF(U3555="Yes",1,0)</f>
        <v>0</v>
      </c>
      <c r="X3555" s="15" t="str">
        <f aca="false">IF(F3555&lt;=12,"0-12 months",IF(F3555&lt;=24,"13-24 months",IF(F3555&lt;=48,"25-48 months","49-72 months")))</f>
        <v>49-72 months</v>
      </c>
      <c r="Y3555" s="15" t="str">
        <f aca="false">IF(C3555=1,"Yes","No")</f>
        <v>No</v>
      </c>
      <c r="Z3555" s="15" t="n">
        <f aca="false">COUNTIF(J3555:O3555,"Yes")</f>
        <v>0</v>
      </c>
      <c r="AA3555" s="18" t="n">
        <f aca="false">S3555*W3555</f>
        <v>0</v>
      </c>
      <c r="AB3555" s="15" t="n">
        <f aca="false">(P3555="Month-to-month")+(I3555="Fiber optic")+(R3555="Electronic check")+(F3555&lt;=12)+(M3555="No")+(J3555="No")</f>
        <v>0</v>
      </c>
      <c r="AC3555" s="15" t="str">
        <f aca="false">IF(AB3555&gt;=5,"High",IF(AB3555&gt;=3,"Medium","Low"))</f>
        <v>Low</v>
      </c>
    </row>
    <row r="3556" customFormat="false" ht="15" hidden="false" customHeight="false" outlineLevel="0" collapsed="false">
      <c r="A3556" s="15" t="s">
        <v>3653</v>
      </c>
      <c r="B3556" s="15" t="s">
        <v>94</v>
      </c>
      <c r="C3556" s="15" t="n">
        <v>0</v>
      </c>
      <c r="D3556" s="15" t="s">
        <v>24</v>
      </c>
      <c r="E3556" s="15" t="s">
        <v>26</v>
      </c>
      <c r="F3556" s="15" t="n">
        <v>7</v>
      </c>
      <c r="G3556" s="15" t="s">
        <v>26</v>
      </c>
      <c r="H3556" s="15" t="s">
        <v>24</v>
      </c>
      <c r="I3556" s="15" t="s">
        <v>102</v>
      </c>
      <c r="J3556" s="15" t="s">
        <v>24</v>
      </c>
      <c r="K3556" s="15" t="s">
        <v>24</v>
      </c>
      <c r="L3556" s="15" t="s">
        <v>24</v>
      </c>
      <c r="M3556" s="15" t="s">
        <v>24</v>
      </c>
      <c r="N3556" s="15" t="s">
        <v>24</v>
      </c>
      <c r="O3556" s="15" t="s">
        <v>24</v>
      </c>
      <c r="P3556" s="15" t="s">
        <v>25</v>
      </c>
      <c r="Q3556" s="15" t="s">
        <v>26</v>
      </c>
      <c r="R3556" s="15" t="s">
        <v>15</v>
      </c>
      <c r="S3556" s="18" t="n">
        <v>71.05</v>
      </c>
      <c r="T3556" s="15" t="n">
        <v>472.65</v>
      </c>
      <c r="U3556" s="15" t="s">
        <v>24</v>
      </c>
      <c r="V3556" s="18" t="n">
        <f aca="false">IF(ISNUMBER(T3556),T3556,0)</f>
        <v>472.65</v>
      </c>
      <c r="W3556" s="15" t="n">
        <f aca="false">IF(U3556="Yes",1,0)</f>
        <v>0</v>
      </c>
      <c r="X3556" s="15" t="str">
        <f aca="false">IF(F3556&lt;=12,"0-12 months",IF(F3556&lt;=24,"13-24 months",IF(F3556&lt;=48,"25-48 months","49-72 months")))</f>
        <v>0-12 months</v>
      </c>
      <c r="Y3556" s="15" t="str">
        <f aca="false">IF(C3556=1,"Yes","No")</f>
        <v>No</v>
      </c>
      <c r="Z3556" s="15" t="n">
        <f aca="false">COUNTIF(J3556:O3556,"Yes")</f>
        <v>0</v>
      </c>
      <c r="AA3556" s="18" t="n">
        <f aca="false">S3556*W3556</f>
        <v>0</v>
      </c>
      <c r="AB3556" s="15" t="n">
        <f aca="false">(P3556="Month-to-month")+(I3556="Fiber optic")+(R3556="Electronic check")+(F3556&lt;=12)+(M3556="No")+(J3556="No")</f>
        <v>6</v>
      </c>
      <c r="AC3556" s="15" t="str">
        <f aca="false">IF(AB3556&gt;=5,"High",IF(AB3556&gt;=3,"Medium","Low"))</f>
        <v>High</v>
      </c>
    </row>
    <row r="3557" customFormat="false" ht="15" hidden="false" customHeight="false" outlineLevel="0" collapsed="false">
      <c r="A3557" s="15" t="s">
        <v>3654</v>
      </c>
      <c r="B3557" s="15" t="s">
        <v>98</v>
      </c>
      <c r="C3557" s="15" t="n">
        <v>0</v>
      </c>
      <c r="D3557" s="15" t="s">
        <v>24</v>
      </c>
      <c r="E3557" s="15" t="s">
        <v>24</v>
      </c>
      <c r="F3557" s="15" t="n">
        <v>20</v>
      </c>
      <c r="G3557" s="15" t="s">
        <v>26</v>
      </c>
      <c r="H3557" s="15" t="s">
        <v>26</v>
      </c>
      <c r="I3557" s="15" t="s">
        <v>102</v>
      </c>
      <c r="J3557" s="15" t="s">
        <v>24</v>
      </c>
      <c r="K3557" s="15" t="s">
        <v>24</v>
      </c>
      <c r="L3557" s="15" t="s">
        <v>24</v>
      </c>
      <c r="M3557" s="15" t="s">
        <v>24</v>
      </c>
      <c r="N3557" s="15" t="s">
        <v>26</v>
      </c>
      <c r="O3557" s="15" t="s">
        <v>24</v>
      </c>
      <c r="P3557" s="15" t="s">
        <v>25</v>
      </c>
      <c r="Q3557" s="15" t="s">
        <v>26</v>
      </c>
      <c r="R3557" s="15" t="s">
        <v>15</v>
      </c>
      <c r="S3557" s="18" t="n">
        <v>85.25</v>
      </c>
      <c r="T3557" s="15" t="n">
        <v>1734.5</v>
      </c>
      <c r="U3557" s="15" t="s">
        <v>26</v>
      </c>
      <c r="V3557" s="18" t="n">
        <f aca="false">IF(ISNUMBER(T3557),T3557,0)</f>
        <v>1734.5</v>
      </c>
      <c r="W3557" s="15" t="n">
        <f aca="false">IF(U3557="Yes",1,0)</f>
        <v>1</v>
      </c>
      <c r="X3557" s="15" t="str">
        <f aca="false">IF(F3557&lt;=12,"0-12 months",IF(F3557&lt;=24,"13-24 months",IF(F3557&lt;=48,"25-48 months","49-72 months")))</f>
        <v>13-24 months</v>
      </c>
      <c r="Y3557" s="15" t="str">
        <f aca="false">IF(C3557=1,"Yes","No")</f>
        <v>No</v>
      </c>
      <c r="Z3557" s="15" t="n">
        <f aca="false">COUNTIF(J3557:O3557,"Yes")</f>
        <v>1</v>
      </c>
      <c r="AA3557" s="18" t="n">
        <f aca="false">S3557*W3557</f>
        <v>85.25</v>
      </c>
      <c r="AB3557" s="15" t="n">
        <f aca="false">(P3557="Month-to-month")+(I3557="Fiber optic")+(R3557="Electronic check")+(F3557&lt;=12)+(M3557="No")+(J3557="No")</f>
        <v>5</v>
      </c>
      <c r="AC3557" s="15" t="str">
        <f aca="false">IF(AB3557&gt;=5,"High",IF(AB3557&gt;=3,"Medium","Low"))</f>
        <v>High</v>
      </c>
    </row>
    <row r="3558" customFormat="false" ht="15" hidden="false" customHeight="false" outlineLevel="0" collapsed="false">
      <c r="A3558" s="15" t="s">
        <v>3655</v>
      </c>
      <c r="B3558" s="15" t="s">
        <v>98</v>
      </c>
      <c r="C3558" s="15" t="n">
        <v>0</v>
      </c>
      <c r="D3558" s="15" t="s">
        <v>26</v>
      </c>
      <c r="E3558" s="15" t="s">
        <v>26</v>
      </c>
      <c r="F3558" s="15" t="n">
        <v>6</v>
      </c>
      <c r="G3558" s="15" t="s">
        <v>26</v>
      </c>
      <c r="H3558" s="15" t="s">
        <v>24</v>
      </c>
      <c r="I3558" s="15" t="s">
        <v>24</v>
      </c>
      <c r="J3558" s="15" t="s">
        <v>28</v>
      </c>
      <c r="K3558" s="15" t="s">
        <v>28</v>
      </c>
      <c r="L3558" s="15" t="s">
        <v>28</v>
      </c>
      <c r="M3558" s="15" t="s">
        <v>28</v>
      </c>
      <c r="N3558" s="15" t="s">
        <v>28</v>
      </c>
      <c r="O3558" s="15" t="s">
        <v>28</v>
      </c>
      <c r="P3558" s="15" t="s">
        <v>27</v>
      </c>
      <c r="Q3558" s="15" t="s">
        <v>24</v>
      </c>
      <c r="R3558" s="15" t="s">
        <v>17</v>
      </c>
      <c r="S3558" s="18" t="n">
        <v>19.45</v>
      </c>
      <c r="T3558" s="15" t="n">
        <v>113.5</v>
      </c>
      <c r="U3558" s="15" t="s">
        <v>24</v>
      </c>
      <c r="V3558" s="18" t="n">
        <f aca="false">IF(ISNUMBER(T3558),T3558,0)</f>
        <v>113.5</v>
      </c>
      <c r="W3558" s="15" t="n">
        <f aca="false">IF(U3558="Yes",1,0)</f>
        <v>0</v>
      </c>
      <c r="X3558" s="15" t="str">
        <f aca="false">IF(F3558&lt;=12,"0-12 months",IF(F3558&lt;=24,"13-24 months",IF(F3558&lt;=48,"25-48 months","49-72 months")))</f>
        <v>0-12 months</v>
      </c>
      <c r="Y3558" s="15" t="str">
        <f aca="false">IF(C3558=1,"Yes","No")</f>
        <v>No</v>
      </c>
      <c r="Z3558" s="15" t="n">
        <f aca="false">COUNTIF(J3558:O3558,"Yes")</f>
        <v>0</v>
      </c>
      <c r="AA3558" s="18" t="n">
        <f aca="false">S3558*W3558</f>
        <v>0</v>
      </c>
      <c r="AB3558" s="15" t="n">
        <f aca="false">(P3558="Month-to-month")+(I3558="Fiber optic")+(R3558="Electronic check")+(F3558&lt;=12)+(M3558="No")+(J3558="No")</f>
        <v>1</v>
      </c>
      <c r="AC3558" s="15" t="str">
        <f aca="false">IF(AB3558&gt;=5,"High",IF(AB3558&gt;=3,"Medium","Low"))</f>
        <v>Low</v>
      </c>
    </row>
    <row r="3559" customFormat="false" ht="15" hidden="false" customHeight="false" outlineLevel="0" collapsed="false">
      <c r="A3559" s="15" t="s">
        <v>3656</v>
      </c>
      <c r="B3559" s="15" t="s">
        <v>94</v>
      </c>
      <c r="C3559" s="15" t="n">
        <v>1</v>
      </c>
      <c r="D3559" s="15" t="s">
        <v>24</v>
      </c>
      <c r="E3559" s="15" t="s">
        <v>24</v>
      </c>
      <c r="F3559" s="15" t="n">
        <v>33</v>
      </c>
      <c r="G3559" s="15" t="s">
        <v>24</v>
      </c>
      <c r="H3559" s="15" t="s">
        <v>95</v>
      </c>
      <c r="I3559" s="15" t="s">
        <v>96</v>
      </c>
      <c r="J3559" s="15" t="s">
        <v>26</v>
      </c>
      <c r="K3559" s="15" t="s">
        <v>26</v>
      </c>
      <c r="L3559" s="15" t="s">
        <v>26</v>
      </c>
      <c r="M3559" s="15" t="s">
        <v>24</v>
      </c>
      <c r="N3559" s="15" t="s">
        <v>26</v>
      </c>
      <c r="O3559" s="15" t="s">
        <v>26</v>
      </c>
      <c r="P3559" s="15" t="s">
        <v>25</v>
      </c>
      <c r="Q3559" s="15" t="s">
        <v>26</v>
      </c>
      <c r="R3559" s="15" t="s">
        <v>19</v>
      </c>
      <c r="S3559" s="18" t="n">
        <v>59.45</v>
      </c>
      <c r="T3559" s="15" t="n">
        <v>1884.65</v>
      </c>
      <c r="U3559" s="15" t="s">
        <v>24</v>
      </c>
      <c r="V3559" s="18" t="n">
        <f aca="false">IF(ISNUMBER(T3559),T3559,0)</f>
        <v>1884.65</v>
      </c>
      <c r="W3559" s="15" t="n">
        <f aca="false">IF(U3559="Yes",1,0)</f>
        <v>0</v>
      </c>
      <c r="X3559" s="15" t="str">
        <f aca="false">IF(F3559&lt;=12,"0-12 months",IF(F3559&lt;=24,"13-24 months",IF(F3559&lt;=48,"25-48 months","49-72 months")))</f>
        <v>25-48 months</v>
      </c>
      <c r="Y3559" s="15" t="str">
        <f aca="false">IF(C3559=1,"Yes","No")</f>
        <v>Yes</v>
      </c>
      <c r="Z3559" s="15" t="n">
        <f aca="false">COUNTIF(J3559:O3559,"Yes")</f>
        <v>5</v>
      </c>
      <c r="AA3559" s="18" t="n">
        <f aca="false">S3559*W3559</f>
        <v>0</v>
      </c>
      <c r="AB3559" s="15" t="n">
        <f aca="false">(P3559="Month-to-month")+(I3559="Fiber optic")+(R3559="Electronic check")+(F3559&lt;=12)+(M3559="No")+(J3559="No")</f>
        <v>2</v>
      </c>
      <c r="AC3559" s="15" t="str">
        <f aca="false">IF(AB3559&gt;=5,"High",IF(AB3559&gt;=3,"Medium","Low"))</f>
        <v>Low</v>
      </c>
    </row>
    <row r="3560" customFormat="false" ht="15" hidden="false" customHeight="false" outlineLevel="0" collapsed="false">
      <c r="A3560" s="15" t="s">
        <v>3657</v>
      </c>
      <c r="B3560" s="15" t="s">
        <v>98</v>
      </c>
      <c r="C3560" s="15" t="n">
        <v>0</v>
      </c>
      <c r="D3560" s="15" t="s">
        <v>26</v>
      </c>
      <c r="E3560" s="15" t="s">
        <v>26</v>
      </c>
      <c r="F3560" s="15" t="n">
        <v>28</v>
      </c>
      <c r="G3560" s="15" t="s">
        <v>26</v>
      </c>
      <c r="H3560" s="15" t="s">
        <v>26</v>
      </c>
      <c r="I3560" s="15" t="s">
        <v>102</v>
      </c>
      <c r="J3560" s="15" t="s">
        <v>24</v>
      </c>
      <c r="K3560" s="15" t="s">
        <v>24</v>
      </c>
      <c r="L3560" s="15" t="s">
        <v>24</v>
      </c>
      <c r="M3560" s="15" t="s">
        <v>24</v>
      </c>
      <c r="N3560" s="15" t="s">
        <v>26</v>
      </c>
      <c r="O3560" s="15" t="s">
        <v>26</v>
      </c>
      <c r="P3560" s="15" t="s">
        <v>27</v>
      </c>
      <c r="Q3560" s="15" t="s">
        <v>24</v>
      </c>
      <c r="R3560" s="15" t="s">
        <v>19</v>
      </c>
      <c r="S3560" s="18" t="n">
        <v>92.2</v>
      </c>
      <c r="T3560" s="15" t="n">
        <v>2568.15</v>
      </c>
      <c r="U3560" s="15" t="s">
        <v>24</v>
      </c>
      <c r="V3560" s="18" t="n">
        <f aca="false">IF(ISNUMBER(T3560),T3560,0)</f>
        <v>2568.15</v>
      </c>
      <c r="W3560" s="15" t="n">
        <f aca="false">IF(U3560="Yes",1,0)</f>
        <v>0</v>
      </c>
      <c r="X3560" s="15" t="str">
        <f aca="false">IF(F3560&lt;=12,"0-12 months",IF(F3560&lt;=24,"13-24 months",IF(F3560&lt;=48,"25-48 months","49-72 months")))</f>
        <v>25-48 months</v>
      </c>
      <c r="Y3560" s="15" t="str">
        <f aca="false">IF(C3560=1,"Yes","No")</f>
        <v>No</v>
      </c>
      <c r="Z3560" s="15" t="n">
        <f aca="false">COUNTIF(J3560:O3560,"Yes")</f>
        <v>2</v>
      </c>
      <c r="AA3560" s="18" t="n">
        <f aca="false">S3560*W3560</f>
        <v>0</v>
      </c>
      <c r="AB3560" s="15" t="n">
        <f aca="false">(P3560="Month-to-month")+(I3560="Fiber optic")+(R3560="Electronic check")+(F3560&lt;=12)+(M3560="No")+(J3560="No")</f>
        <v>3</v>
      </c>
      <c r="AC3560" s="15" t="str">
        <f aca="false">IF(AB3560&gt;=5,"High",IF(AB3560&gt;=3,"Medium","Low"))</f>
        <v>Medium</v>
      </c>
    </row>
    <row r="3561" customFormat="false" ht="15" hidden="false" customHeight="false" outlineLevel="0" collapsed="false">
      <c r="A3561" s="15" t="s">
        <v>3658</v>
      </c>
      <c r="B3561" s="15" t="s">
        <v>98</v>
      </c>
      <c r="C3561" s="15" t="n">
        <v>0</v>
      </c>
      <c r="D3561" s="15" t="s">
        <v>24</v>
      </c>
      <c r="E3561" s="15" t="s">
        <v>24</v>
      </c>
      <c r="F3561" s="15" t="n">
        <v>27</v>
      </c>
      <c r="G3561" s="15" t="s">
        <v>26</v>
      </c>
      <c r="H3561" s="15" t="s">
        <v>24</v>
      </c>
      <c r="I3561" s="15" t="s">
        <v>24</v>
      </c>
      <c r="J3561" s="15" t="s">
        <v>28</v>
      </c>
      <c r="K3561" s="15" t="s">
        <v>28</v>
      </c>
      <c r="L3561" s="15" t="s">
        <v>28</v>
      </c>
      <c r="M3561" s="15" t="s">
        <v>28</v>
      </c>
      <c r="N3561" s="15" t="s">
        <v>28</v>
      </c>
      <c r="O3561" s="15" t="s">
        <v>28</v>
      </c>
      <c r="P3561" s="15" t="s">
        <v>29</v>
      </c>
      <c r="Q3561" s="15" t="s">
        <v>24</v>
      </c>
      <c r="R3561" s="15" t="s">
        <v>21</v>
      </c>
      <c r="S3561" s="18" t="n">
        <v>19.85</v>
      </c>
      <c r="T3561" s="15" t="n">
        <v>470</v>
      </c>
      <c r="U3561" s="15" t="s">
        <v>24</v>
      </c>
      <c r="V3561" s="18" t="n">
        <f aca="false">IF(ISNUMBER(T3561),T3561,0)</f>
        <v>470</v>
      </c>
      <c r="W3561" s="15" t="n">
        <f aca="false">IF(U3561="Yes",1,0)</f>
        <v>0</v>
      </c>
      <c r="X3561" s="15" t="str">
        <f aca="false">IF(F3561&lt;=12,"0-12 months",IF(F3561&lt;=24,"13-24 months",IF(F3561&lt;=48,"25-48 months","49-72 months")))</f>
        <v>25-48 months</v>
      </c>
      <c r="Y3561" s="15" t="str">
        <f aca="false">IF(C3561=1,"Yes","No")</f>
        <v>No</v>
      </c>
      <c r="Z3561" s="15" t="n">
        <f aca="false">COUNTIF(J3561:O3561,"Yes")</f>
        <v>0</v>
      </c>
      <c r="AA3561" s="18" t="n">
        <f aca="false">S3561*W3561</f>
        <v>0</v>
      </c>
      <c r="AB3561" s="15" t="n">
        <f aca="false">(P3561="Month-to-month")+(I3561="Fiber optic")+(R3561="Electronic check")+(F3561&lt;=12)+(M3561="No")+(J3561="No")</f>
        <v>0</v>
      </c>
      <c r="AC3561" s="15" t="str">
        <f aca="false">IF(AB3561&gt;=5,"High",IF(AB3561&gt;=3,"Medium","Low"))</f>
        <v>Low</v>
      </c>
    </row>
    <row r="3562" customFormat="false" ht="15" hidden="false" customHeight="false" outlineLevel="0" collapsed="false">
      <c r="A3562" s="15" t="s">
        <v>3659</v>
      </c>
      <c r="B3562" s="15" t="s">
        <v>98</v>
      </c>
      <c r="C3562" s="15" t="n">
        <v>0</v>
      </c>
      <c r="D3562" s="15" t="s">
        <v>24</v>
      </c>
      <c r="E3562" s="15" t="s">
        <v>24</v>
      </c>
      <c r="F3562" s="15" t="n">
        <v>7</v>
      </c>
      <c r="G3562" s="15" t="s">
        <v>26</v>
      </c>
      <c r="H3562" s="15" t="s">
        <v>24</v>
      </c>
      <c r="I3562" s="15" t="s">
        <v>96</v>
      </c>
      <c r="J3562" s="15" t="s">
        <v>24</v>
      </c>
      <c r="K3562" s="15" t="s">
        <v>24</v>
      </c>
      <c r="L3562" s="15" t="s">
        <v>24</v>
      </c>
      <c r="M3562" s="15" t="s">
        <v>24</v>
      </c>
      <c r="N3562" s="15" t="s">
        <v>24</v>
      </c>
      <c r="O3562" s="15" t="s">
        <v>24</v>
      </c>
      <c r="P3562" s="15" t="s">
        <v>25</v>
      </c>
      <c r="Q3562" s="15" t="s">
        <v>24</v>
      </c>
      <c r="R3562" s="15" t="s">
        <v>17</v>
      </c>
      <c r="S3562" s="18" t="n">
        <v>43.9</v>
      </c>
      <c r="T3562" s="15" t="n">
        <v>278.4</v>
      </c>
      <c r="U3562" s="15" t="s">
        <v>24</v>
      </c>
      <c r="V3562" s="18" t="n">
        <f aca="false">IF(ISNUMBER(T3562),T3562,0)</f>
        <v>278.4</v>
      </c>
      <c r="W3562" s="15" t="n">
        <f aca="false">IF(U3562="Yes",1,0)</f>
        <v>0</v>
      </c>
      <c r="X3562" s="15" t="str">
        <f aca="false">IF(F3562&lt;=12,"0-12 months",IF(F3562&lt;=24,"13-24 months",IF(F3562&lt;=48,"25-48 months","49-72 months")))</f>
        <v>0-12 months</v>
      </c>
      <c r="Y3562" s="15" t="str">
        <f aca="false">IF(C3562=1,"Yes","No")</f>
        <v>No</v>
      </c>
      <c r="Z3562" s="15" t="n">
        <f aca="false">COUNTIF(J3562:O3562,"Yes")</f>
        <v>0</v>
      </c>
      <c r="AA3562" s="18" t="n">
        <f aca="false">S3562*W3562</f>
        <v>0</v>
      </c>
      <c r="AB3562" s="15" t="n">
        <f aca="false">(P3562="Month-to-month")+(I3562="Fiber optic")+(R3562="Electronic check")+(F3562&lt;=12)+(M3562="No")+(J3562="No")</f>
        <v>4</v>
      </c>
      <c r="AC3562" s="15" t="str">
        <f aca="false">IF(AB3562&gt;=5,"High",IF(AB3562&gt;=3,"Medium","Low"))</f>
        <v>Medium</v>
      </c>
    </row>
    <row r="3563" customFormat="false" ht="15" hidden="false" customHeight="false" outlineLevel="0" collapsed="false">
      <c r="A3563" s="15" t="s">
        <v>3660</v>
      </c>
      <c r="B3563" s="15" t="s">
        <v>98</v>
      </c>
      <c r="C3563" s="15" t="n">
        <v>0</v>
      </c>
      <c r="D3563" s="15" t="s">
        <v>24</v>
      </c>
      <c r="E3563" s="15" t="s">
        <v>24</v>
      </c>
      <c r="F3563" s="15" t="n">
        <v>26</v>
      </c>
      <c r="G3563" s="15" t="s">
        <v>26</v>
      </c>
      <c r="H3563" s="15" t="s">
        <v>26</v>
      </c>
      <c r="I3563" s="15" t="s">
        <v>102</v>
      </c>
      <c r="J3563" s="15" t="s">
        <v>24</v>
      </c>
      <c r="K3563" s="15" t="s">
        <v>24</v>
      </c>
      <c r="L3563" s="15" t="s">
        <v>24</v>
      </c>
      <c r="M3563" s="15" t="s">
        <v>26</v>
      </c>
      <c r="N3563" s="15" t="s">
        <v>24</v>
      </c>
      <c r="O3563" s="15" t="s">
        <v>24</v>
      </c>
      <c r="P3563" s="15" t="s">
        <v>25</v>
      </c>
      <c r="Q3563" s="15" t="s">
        <v>26</v>
      </c>
      <c r="R3563" s="15" t="s">
        <v>15</v>
      </c>
      <c r="S3563" s="18" t="n">
        <v>80.5</v>
      </c>
      <c r="T3563" s="15" t="n">
        <v>2088.8</v>
      </c>
      <c r="U3563" s="15" t="s">
        <v>26</v>
      </c>
      <c r="V3563" s="18" t="n">
        <f aca="false">IF(ISNUMBER(T3563),T3563,0)</f>
        <v>2088.8</v>
      </c>
      <c r="W3563" s="15" t="n">
        <f aca="false">IF(U3563="Yes",1,0)</f>
        <v>1</v>
      </c>
      <c r="X3563" s="15" t="str">
        <f aca="false">IF(F3563&lt;=12,"0-12 months",IF(F3563&lt;=24,"13-24 months",IF(F3563&lt;=48,"25-48 months","49-72 months")))</f>
        <v>25-48 months</v>
      </c>
      <c r="Y3563" s="15" t="str">
        <f aca="false">IF(C3563=1,"Yes","No")</f>
        <v>No</v>
      </c>
      <c r="Z3563" s="15" t="n">
        <f aca="false">COUNTIF(J3563:O3563,"Yes")</f>
        <v>1</v>
      </c>
      <c r="AA3563" s="18" t="n">
        <f aca="false">S3563*W3563</f>
        <v>80.5</v>
      </c>
      <c r="AB3563" s="15" t="n">
        <f aca="false">(P3563="Month-to-month")+(I3563="Fiber optic")+(R3563="Electronic check")+(F3563&lt;=12)+(M3563="No")+(J3563="No")</f>
        <v>4</v>
      </c>
      <c r="AC3563" s="15" t="str">
        <f aca="false">IF(AB3563&gt;=5,"High",IF(AB3563&gt;=3,"Medium","Low"))</f>
        <v>Medium</v>
      </c>
    </row>
    <row r="3564" customFormat="false" ht="15" hidden="false" customHeight="false" outlineLevel="0" collapsed="false">
      <c r="A3564" s="15" t="s">
        <v>3661</v>
      </c>
      <c r="B3564" s="15" t="s">
        <v>98</v>
      </c>
      <c r="C3564" s="15" t="n">
        <v>1</v>
      </c>
      <c r="D3564" s="15" t="s">
        <v>24</v>
      </c>
      <c r="E3564" s="15" t="s">
        <v>24</v>
      </c>
      <c r="F3564" s="15" t="n">
        <v>5</v>
      </c>
      <c r="G3564" s="15" t="s">
        <v>26</v>
      </c>
      <c r="H3564" s="15" t="s">
        <v>26</v>
      </c>
      <c r="I3564" s="15" t="s">
        <v>102</v>
      </c>
      <c r="J3564" s="15" t="s">
        <v>24</v>
      </c>
      <c r="K3564" s="15" t="s">
        <v>26</v>
      </c>
      <c r="L3564" s="15" t="s">
        <v>24</v>
      </c>
      <c r="M3564" s="15" t="s">
        <v>24</v>
      </c>
      <c r="N3564" s="15" t="s">
        <v>24</v>
      </c>
      <c r="O3564" s="15" t="s">
        <v>26</v>
      </c>
      <c r="P3564" s="15" t="s">
        <v>25</v>
      </c>
      <c r="Q3564" s="15" t="s">
        <v>26</v>
      </c>
      <c r="R3564" s="15" t="s">
        <v>15</v>
      </c>
      <c r="S3564" s="18" t="n">
        <v>89.8</v>
      </c>
      <c r="T3564" s="15" t="n">
        <v>502.6</v>
      </c>
      <c r="U3564" s="15" t="s">
        <v>26</v>
      </c>
      <c r="V3564" s="18" t="n">
        <f aca="false">IF(ISNUMBER(T3564),T3564,0)</f>
        <v>502.6</v>
      </c>
      <c r="W3564" s="15" t="n">
        <f aca="false">IF(U3564="Yes",1,0)</f>
        <v>1</v>
      </c>
      <c r="X3564" s="15" t="str">
        <f aca="false">IF(F3564&lt;=12,"0-12 months",IF(F3564&lt;=24,"13-24 months",IF(F3564&lt;=48,"25-48 months","49-72 months")))</f>
        <v>0-12 months</v>
      </c>
      <c r="Y3564" s="15" t="str">
        <f aca="false">IF(C3564=1,"Yes","No")</f>
        <v>Yes</v>
      </c>
      <c r="Z3564" s="15" t="n">
        <f aca="false">COUNTIF(J3564:O3564,"Yes")</f>
        <v>2</v>
      </c>
      <c r="AA3564" s="18" t="n">
        <f aca="false">S3564*W3564</f>
        <v>89.8</v>
      </c>
      <c r="AB3564" s="15" t="n">
        <f aca="false">(P3564="Month-to-month")+(I3564="Fiber optic")+(R3564="Electronic check")+(F3564&lt;=12)+(M3564="No")+(J3564="No")</f>
        <v>6</v>
      </c>
      <c r="AC3564" s="15" t="str">
        <f aca="false">IF(AB3564&gt;=5,"High",IF(AB3564&gt;=3,"Medium","Low"))</f>
        <v>High</v>
      </c>
    </row>
    <row r="3565" customFormat="false" ht="15" hidden="false" customHeight="false" outlineLevel="0" collapsed="false">
      <c r="A3565" s="15" t="s">
        <v>3662</v>
      </c>
      <c r="B3565" s="15" t="s">
        <v>98</v>
      </c>
      <c r="C3565" s="15" t="n">
        <v>1</v>
      </c>
      <c r="D3565" s="15" t="s">
        <v>24</v>
      </c>
      <c r="E3565" s="15" t="s">
        <v>24</v>
      </c>
      <c r="F3565" s="15" t="n">
        <v>30</v>
      </c>
      <c r="G3565" s="15" t="s">
        <v>26</v>
      </c>
      <c r="H3565" s="15" t="s">
        <v>26</v>
      </c>
      <c r="I3565" s="15" t="s">
        <v>102</v>
      </c>
      <c r="J3565" s="15" t="s">
        <v>26</v>
      </c>
      <c r="K3565" s="15" t="s">
        <v>24</v>
      </c>
      <c r="L3565" s="15" t="s">
        <v>24</v>
      </c>
      <c r="M3565" s="15" t="s">
        <v>24</v>
      </c>
      <c r="N3565" s="15" t="s">
        <v>24</v>
      </c>
      <c r="O3565" s="15" t="s">
        <v>26</v>
      </c>
      <c r="P3565" s="15" t="s">
        <v>25</v>
      </c>
      <c r="Q3565" s="15" t="s">
        <v>26</v>
      </c>
      <c r="R3565" s="15" t="s">
        <v>21</v>
      </c>
      <c r="S3565" s="18" t="n">
        <v>90.5</v>
      </c>
      <c r="T3565" s="15" t="n">
        <v>2595.85</v>
      </c>
      <c r="U3565" s="15" t="s">
        <v>24</v>
      </c>
      <c r="V3565" s="18" t="n">
        <f aca="false">IF(ISNUMBER(T3565),T3565,0)</f>
        <v>2595.85</v>
      </c>
      <c r="W3565" s="15" t="n">
        <f aca="false">IF(U3565="Yes",1,0)</f>
        <v>0</v>
      </c>
      <c r="X3565" s="15" t="str">
        <f aca="false">IF(F3565&lt;=12,"0-12 months",IF(F3565&lt;=24,"13-24 months",IF(F3565&lt;=48,"25-48 months","49-72 months")))</f>
        <v>25-48 months</v>
      </c>
      <c r="Y3565" s="15" t="str">
        <f aca="false">IF(C3565=1,"Yes","No")</f>
        <v>Yes</v>
      </c>
      <c r="Z3565" s="15" t="n">
        <f aca="false">COUNTIF(J3565:O3565,"Yes")</f>
        <v>2</v>
      </c>
      <c r="AA3565" s="18" t="n">
        <f aca="false">S3565*W3565</f>
        <v>0</v>
      </c>
      <c r="AB3565" s="15" t="n">
        <f aca="false">(P3565="Month-to-month")+(I3565="Fiber optic")+(R3565="Electronic check")+(F3565&lt;=12)+(M3565="No")+(J3565="No")</f>
        <v>3</v>
      </c>
      <c r="AC3565" s="15" t="str">
        <f aca="false">IF(AB3565&gt;=5,"High",IF(AB3565&gt;=3,"Medium","Low"))</f>
        <v>Medium</v>
      </c>
    </row>
    <row r="3566" customFormat="false" ht="15" hidden="false" customHeight="false" outlineLevel="0" collapsed="false">
      <c r="A3566" s="15" t="s">
        <v>3663</v>
      </c>
      <c r="B3566" s="15" t="s">
        <v>98</v>
      </c>
      <c r="C3566" s="15" t="n">
        <v>0</v>
      </c>
      <c r="D3566" s="15" t="s">
        <v>24</v>
      </c>
      <c r="E3566" s="15" t="s">
        <v>24</v>
      </c>
      <c r="F3566" s="15" t="n">
        <v>63</v>
      </c>
      <c r="G3566" s="15" t="s">
        <v>26</v>
      </c>
      <c r="H3566" s="15" t="s">
        <v>26</v>
      </c>
      <c r="I3566" s="15" t="s">
        <v>102</v>
      </c>
      <c r="J3566" s="15" t="s">
        <v>24</v>
      </c>
      <c r="K3566" s="15" t="s">
        <v>26</v>
      </c>
      <c r="L3566" s="15" t="s">
        <v>24</v>
      </c>
      <c r="M3566" s="15" t="s">
        <v>24</v>
      </c>
      <c r="N3566" s="15" t="s">
        <v>24</v>
      </c>
      <c r="O3566" s="15" t="s">
        <v>26</v>
      </c>
      <c r="P3566" s="15" t="s">
        <v>27</v>
      </c>
      <c r="Q3566" s="15" t="s">
        <v>24</v>
      </c>
      <c r="R3566" s="15" t="s">
        <v>21</v>
      </c>
      <c r="S3566" s="18" t="n">
        <v>90.45</v>
      </c>
      <c r="T3566" s="15" t="n">
        <v>5825.5</v>
      </c>
      <c r="U3566" s="15" t="s">
        <v>24</v>
      </c>
      <c r="V3566" s="18" t="n">
        <f aca="false">IF(ISNUMBER(T3566),T3566,0)</f>
        <v>5825.5</v>
      </c>
      <c r="W3566" s="15" t="n">
        <f aca="false">IF(U3566="Yes",1,0)</f>
        <v>0</v>
      </c>
      <c r="X3566" s="15" t="str">
        <f aca="false">IF(F3566&lt;=12,"0-12 months",IF(F3566&lt;=24,"13-24 months",IF(F3566&lt;=48,"25-48 months","49-72 months")))</f>
        <v>49-72 months</v>
      </c>
      <c r="Y3566" s="15" t="str">
        <f aca="false">IF(C3566=1,"Yes","No")</f>
        <v>No</v>
      </c>
      <c r="Z3566" s="15" t="n">
        <f aca="false">COUNTIF(J3566:O3566,"Yes")</f>
        <v>2</v>
      </c>
      <c r="AA3566" s="18" t="n">
        <f aca="false">S3566*W3566</f>
        <v>0</v>
      </c>
      <c r="AB3566" s="15" t="n">
        <f aca="false">(P3566="Month-to-month")+(I3566="Fiber optic")+(R3566="Electronic check")+(F3566&lt;=12)+(M3566="No")+(J3566="No")</f>
        <v>3</v>
      </c>
      <c r="AC3566" s="15" t="str">
        <f aca="false">IF(AB3566&gt;=5,"High",IF(AB3566&gt;=3,"Medium","Low"))</f>
        <v>Medium</v>
      </c>
    </row>
    <row r="3567" customFormat="false" ht="15" hidden="false" customHeight="false" outlineLevel="0" collapsed="false">
      <c r="A3567" s="15" t="s">
        <v>3664</v>
      </c>
      <c r="B3567" s="15" t="s">
        <v>98</v>
      </c>
      <c r="C3567" s="15" t="n">
        <v>0</v>
      </c>
      <c r="D3567" s="15" t="s">
        <v>24</v>
      </c>
      <c r="E3567" s="15" t="s">
        <v>24</v>
      </c>
      <c r="F3567" s="15" t="n">
        <v>1</v>
      </c>
      <c r="G3567" s="15" t="s">
        <v>26</v>
      </c>
      <c r="H3567" s="15" t="s">
        <v>24</v>
      </c>
      <c r="I3567" s="15" t="s">
        <v>96</v>
      </c>
      <c r="J3567" s="15" t="s">
        <v>24</v>
      </c>
      <c r="K3567" s="15" t="s">
        <v>26</v>
      </c>
      <c r="L3567" s="15" t="s">
        <v>24</v>
      </c>
      <c r="M3567" s="15" t="s">
        <v>24</v>
      </c>
      <c r="N3567" s="15" t="s">
        <v>24</v>
      </c>
      <c r="O3567" s="15" t="s">
        <v>24</v>
      </c>
      <c r="P3567" s="15" t="s">
        <v>25</v>
      </c>
      <c r="Q3567" s="15" t="s">
        <v>26</v>
      </c>
      <c r="R3567" s="15" t="s">
        <v>15</v>
      </c>
      <c r="S3567" s="18" t="n">
        <v>50.75</v>
      </c>
      <c r="T3567" s="15" t="n">
        <v>50.75</v>
      </c>
      <c r="U3567" s="15" t="s">
        <v>26</v>
      </c>
      <c r="V3567" s="18" t="n">
        <f aca="false">IF(ISNUMBER(T3567),T3567,0)</f>
        <v>50.75</v>
      </c>
      <c r="W3567" s="15" t="n">
        <f aca="false">IF(U3567="Yes",1,0)</f>
        <v>1</v>
      </c>
      <c r="X3567" s="15" t="str">
        <f aca="false">IF(F3567&lt;=12,"0-12 months",IF(F3567&lt;=24,"13-24 months",IF(F3567&lt;=48,"25-48 months","49-72 months")))</f>
        <v>0-12 months</v>
      </c>
      <c r="Y3567" s="15" t="str">
        <f aca="false">IF(C3567=1,"Yes","No")</f>
        <v>No</v>
      </c>
      <c r="Z3567" s="15" t="n">
        <f aca="false">COUNTIF(J3567:O3567,"Yes")</f>
        <v>1</v>
      </c>
      <c r="AA3567" s="18" t="n">
        <f aca="false">S3567*W3567</f>
        <v>50.75</v>
      </c>
      <c r="AB3567" s="15" t="n">
        <f aca="false">(P3567="Month-to-month")+(I3567="Fiber optic")+(R3567="Electronic check")+(F3567&lt;=12)+(M3567="No")+(J3567="No")</f>
        <v>5</v>
      </c>
      <c r="AC3567" s="15" t="str">
        <f aca="false">IF(AB3567&gt;=5,"High",IF(AB3567&gt;=3,"Medium","Low"))</f>
        <v>High</v>
      </c>
    </row>
    <row r="3568" customFormat="false" ht="15" hidden="false" customHeight="false" outlineLevel="0" collapsed="false">
      <c r="A3568" s="15" t="s">
        <v>3665</v>
      </c>
      <c r="B3568" s="15" t="s">
        <v>94</v>
      </c>
      <c r="C3568" s="15" t="n">
        <v>0</v>
      </c>
      <c r="D3568" s="15" t="s">
        <v>24</v>
      </c>
      <c r="E3568" s="15" t="s">
        <v>26</v>
      </c>
      <c r="F3568" s="15" t="n">
        <v>53</v>
      </c>
      <c r="G3568" s="15" t="s">
        <v>26</v>
      </c>
      <c r="H3568" s="15" t="s">
        <v>26</v>
      </c>
      <c r="I3568" s="15" t="s">
        <v>96</v>
      </c>
      <c r="J3568" s="15" t="s">
        <v>24</v>
      </c>
      <c r="K3568" s="15" t="s">
        <v>26</v>
      </c>
      <c r="L3568" s="15" t="s">
        <v>26</v>
      </c>
      <c r="M3568" s="15" t="s">
        <v>26</v>
      </c>
      <c r="N3568" s="15" t="s">
        <v>26</v>
      </c>
      <c r="O3568" s="15" t="s">
        <v>26</v>
      </c>
      <c r="P3568" s="15" t="s">
        <v>27</v>
      </c>
      <c r="Q3568" s="15" t="s">
        <v>26</v>
      </c>
      <c r="R3568" s="15" t="s">
        <v>15</v>
      </c>
      <c r="S3568" s="18" t="n">
        <v>84.6</v>
      </c>
      <c r="T3568" s="15" t="n">
        <v>4449.75</v>
      </c>
      <c r="U3568" s="15" t="s">
        <v>24</v>
      </c>
      <c r="V3568" s="18" t="n">
        <f aca="false">IF(ISNUMBER(T3568),T3568,0)</f>
        <v>4449.75</v>
      </c>
      <c r="W3568" s="15" t="n">
        <f aca="false">IF(U3568="Yes",1,0)</f>
        <v>0</v>
      </c>
      <c r="X3568" s="15" t="str">
        <f aca="false">IF(F3568&lt;=12,"0-12 months",IF(F3568&lt;=24,"13-24 months",IF(F3568&lt;=48,"25-48 months","49-72 months")))</f>
        <v>49-72 months</v>
      </c>
      <c r="Y3568" s="15" t="str">
        <f aca="false">IF(C3568=1,"Yes","No")</f>
        <v>No</v>
      </c>
      <c r="Z3568" s="15" t="n">
        <f aca="false">COUNTIF(J3568:O3568,"Yes")</f>
        <v>5</v>
      </c>
      <c r="AA3568" s="18" t="n">
        <f aca="false">S3568*W3568</f>
        <v>0</v>
      </c>
      <c r="AB3568" s="15" t="n">
        <f aca="false">(P3568="Month-to-month")+(I3568="Fiber optic")+(R3568="Electronic check")+(F3568&lt;=12)+(M3568="No")+(J3568="No")</f>
        <v>2</v>
      </c>
      <c r="AC3568" s="15" t="str">
        <f aca="false">IF(AB3568&gt;=5,"High",IF(AB3568&gt;=3,"Medium","Low"))</f>
        <v>Low</v>
      </c>
    </row>
    <row r="3569" customFormat="false" ht="15" hidden="false" customHeight="false" outlineLevel="0" collapsed="false">
      <c r="A3569" s="15" t="s">
        <v>3666</v>
      </c>
      <c r="B3569" s="15" t="s">
        <v>94</v>
      </c>
      <c r="C3569" s="15" t="n">
        <v>0</v>
      </c>
      <c r="D3569" s="15" t="s">
        <v>26</v>
      </c>
      <c r="E3569" s="15" t="s">
        <v>26</v>
      </c>
      <c r="F3569" s="15" t="n">
        <v>14</v>
      </c>
      <c r="G3569" s="15" t="s">
        <v>26</v>
      </c>
      <c r="H3569" s="15" t="s">
        <v>24</v>
      </c>
      <c r="I3569" s="15" t="s">
        <v>102</v>
      </c>
      <c r="J3569" s="15" t="s">
        <v>24</v>
      </c>
      <c r="K3569" s="15" t="s">
        <v>26</v>
      </c>
      <c r="L3569" s="15" t="s">
        <v>24</v>
      </c>
      <c r="M3569" s="15" t="s">
        <v>26</v>
      </c>
      <c r="N3569" s="15" t="s">
        <v>24</v>
      </c>
      <c r="O3569" s="15" t="s">
        <v>26</v>
      </c>
      <c r="P3569" s="15" t="s">
        <v>25</v>
      </c>
      <c r="Q3569" s="15" t="s">
        <v>26</v>
      </c>
      <c r="R3569" s="15" t="s">
        <v>21</v>
      </c>
      <c r="S3569" s="18" t="n">
        <v>89.65</v>
      </c>
      <c r="T3569" s="15" t="n">
        <v>1208.35</v>
      </c>
      <c r="U3569" s="15" t="s">
        <v>26</v>
      </c>
      <c r="V3569" s="18" t="n">
        <f aca="false">IF(ISNUMBER(T3569),T3569,0)</f>
        <v>1208.35</v>
      </c>
      <c r="W3569" s="15" t="n">
        <f aca="false">IF(U3569="Yes",1,0)</f>
        <v>1</v>
      </c>
      <c r="X3569" s="15" t="str">
        <f aca="false">IF(F3569&lt;=12,"0-12 months",IF(F3569&lt;=24,"13-24 months",IF(F3569&lt;=48,"25-48 months","49-72 months")))</f>
        <v>13-24 months</v>
      </c>
      <c r="Y3569" s="15" t="str">
        <f aca="false">IF(C3569=1,"Yes","No")</f>
        <v>No</v>
      </c>
      <c r="Z3569" s="15" t="n">
        <f aca="false">COUNTIF(J3569:O3569,"Yes")</f>
        <v>3</v>
      </c>
      <c r="AA3569" s="18" t="n">
        <f aca="false">S3569*W3569</f>
        <v>89.65</v>
      </c>
      <c r="AB3569" s="15" t="n">
        <f aca="false">(P3569="Month-to-month")+(I3569="Fiber optic")+(R3569="Electronic check")+(F3569&lt;=12)+(M3569="No")+(J3569="No")</f>
        <v>3</v>
      </c>
      <c r="AC3569" s="15" t="str">
        <f aca="false">IF(AB3569&gt;=5,"High",IF(AB3569&gt;=3,"Medium","Low"))</f>
        <v>Medium</v>
      </c>
    </row>
    <row r="3570" customFormat="false" ht="15" hidden="false" customHeight="false" outlineLevel="0" collapsed="false">
      <c r="A3570" s="15" t="s">
        <v>3667</v>
      </c>
      <c r="B3570" s="15" t="s">
        <v>94</v>
      </c>
      <c r="C3570" s="15" t="n">
        <v>0</v>
      </c>
      <c r="D3570" s="15" t="s">
        <v>24</v>
      </c>
      <c r="E3570" s="15" t="s">
        <v>24</v>
      </c>
      <c r="F3570" s="15" t="n">
        <v>21</v>
      </c>
      <c r="G3570" s="15" t="s">
        <v>26</v>
      </c>
      <c r="H3570" s="15" t="s">
        <v>24</v>
      </c>
      <c r="I3570" s="15" t="s">
        <v>102</v>
      </c>
      <c r="J3570" s="15" t="s">
        <v>24</v>
      </c>
      <c r="K3570" s="15" t="s">
        <v>26</v>
      </c>
      <c r="L3570" s="15" t="s">
        <v>24</v>
      </c>
      <c r="M3570" s="15" t="s">
        <v>26</v>
      </c>
      <c r="N3570" s="15" t="s">
        <v>26</v>
      </c>
      <c r="O3570" s="15" t="s">
        <v>26</v>
      </c>
      <c r="P3570" s="15" t="s">
        <v>25</v>
      </c>
      <c r="Q3570" s="15" t="s">
        <v>26</v>
      </c>
      <c r="R3570" s="15" t="s">
        <v>19</v>
      </c>
      <c r="S3570" s="18" t="n">
        <v>99.15</v>
      </c>
      <c r="T3570" s="15" t="n">
        <v>1956.4</v>
      </c>
      <c r="U3570" s="15" t="s">
        <v>24</v>
      </c>
      <c r="V3570" s="18" t="n">
        <f aca="false">IF(ISNUMBER(T3570),T3570,0)</f>
        <v>1956.4</v>
      </c>
      <c r="W3570" s="15" t="n">
        <f aca="false">IF(U3570="Yes",1,0)</f>
        <v>0</v>
      </c>
      <c r="X3570" s="15" t="str">
        <f aca="false">IF(F3570&lt;=12,"0-12 months",IF(F3570&lt;=24,"13-24 months",IF(F3570&lt;=48,"25-48 months","49-72 months")))</f>
        <v>13-24 months</v>
      </c>
      <c r="Y3570" s="15" t="str">
        <f aca="false">IF(C3570=1,"Yes","No")</f>
        <v>No</v>
      </c>
      <c r="Z3570" s="15" t="n">
        <f aca="false">COUNTIF(J3570:O3570,"Yes")</f>
        <v>4</v>
      </c>
      <c r="AA3570" s="18" t="n">
        <f aca="false">S3570*W3570</f>
        <v>0</v>
      </c>
      <c r="AB3570" s="15" t="n">
        <f aca="false">(P3570="Month-to-month")+(I3570="Fiber optic")+(R3570="Electronic check")+(F3570&lt;=12)+(M3570="No")+(J3570="No")</f>
        <v>3</v>
      </c>
      <c r="AC3570" s="15" t="str">
        <f aca="false">IF(AB3570&gt;=5,"High",IF(AB3570&gt;=3,"Medium","Low"))</f>
        <v>Medium</v>
      </c>
    </row>
    <row r="3571" customFormat="false" ht="15" hidden="false" customHeight="false" outlineLevel="0" collapsed="false">
      <c r="A3571" s="15" t="s">
        <v>3668</v>
      </c>
      <c r="B3571" s="15" t="s">
        <v>98</v>
      </c>
      <c r="C3571" s="15" t="n">
        <v>0</v>
      </c>
      <c r="D3571" s="15" t="s">
        <v>24</v>
      </c>
      <c r="E3571" s="15" t="s">
        <v>24</v>
      </c>
      <c r="F3571" s="15" t="n">
        <v>17</v>
      </c>
      <c r="G3571" s="15" t="s">
        <v>26</v>
      </c>
      <c r="H3571" s="15" t="s">
        <v>24</v>
      </c>
      <c r="I3571" s="15" t="s">
        <v>24</v>
      </c>
      <c r="J3571" s="15" t="s">
        <v>28</v>
      </c>
      <c r="K3571" s="15" t="s">
        <v>28</v>
      </c>
      <c r="L3571" s="15" t="s">
        <v>28</v>
      </c>
      <c r="M3571" s="15" t="s">
        <v>28</v>
      </c>
      <c r="N3571" s="15" t="s">
        <v>28</v>
      </c>
      <c r="O3571" s="15" t="s">
        <v>28</v>
      </c>
      <c r="P3571" s="15" t="s">
        <v>27</v>
      </c>
      <c r="Q3571" s="15" t="s">
        <v>24</v>
      </c>
      <c r="R3571" s="15" t="s">
        <v>17</v>
      </c>
      <c r="S3571" s="18" t="n">
        <v>19.95</v>
      </c>
      <c r="T3571" s="15" t="n">
        <v>310.6</v>
      </c>
      <c r="U3571" s="15" t="s">
        <v>24</v>
      </c>
      <c r="V3571" s="18" t="n">
        <f aca="false">IF(ISNUMBER(T3571),T3571,0)</f>
        <v>310.6</v>
      </c>
      <c r="W3571" s="15" t="n">
        <f aca="false">IF(U3571="Yes",1,0)</f>
        <v>0</v>
      </c>
      <c r="X3571" s="15" t="str">
        <f aca="false">IF(F3571&lt;=12,"0-12 months",IF(F3571&lt;=24,"13-24 months",IF(F3571&lt;=48,"25-48 months","49-72 months")))</f>
        <v>13-24 months</v>
      </c>
      <c r="Y3571" s="15" t="str">
        <f aca="false">IF(C3571=1,"Yes","No")</f>
        <v>No</v>
      </c>
      <c r="Z3571" s="15" t="n">
        <f aca="false">COUNTIF(J3571:O3571,"Yes")</f>
        <v>0</v>
      </c>
      <c r="AA3571" s="18" t="n">
        <f aca="false">S3571*W3571</f>
        <v>0</v>
      </c>
      <c r="AB3571" s="15" t="n">
        <f aca="false">(P3571="Month-to-month")+(I3571="Fiber optic")+(R3571="Electronic check")+(F3571&lt;=12)+(M3571="No")+(J3571="No")</f>
        <v>0</v>
      </c>
      <c r="AC3571" s="15" t="str">
        <f aca="false">IF(AB3571&gt;=5,"High",IF(AB3571&gt;=3,"Medium","Low"))</f>
        <v>Low</v>
      </c>
    </row>
    <row r="3572" customFormat="false" ht="15" hidden="false" customHeight="false" outlineLevel="0" collapsed="false">
      <c r="A3572" s="15" t="s">
        <v>3669</v>
      </c>
      <c r="B3572" s="15" t="s">
        <v>98</v>
      </c>
      <c r="C3572" s="15" t="n">
        <v>0</v>
      </c>
      <c r="D3572" s="15" t="s">
        <v>26</v>
      </c>
      <c r="E3572" s="15" t="s">
        <v>26</v>
      </c>
      <c r="F3572" s="15" t="n">
        <v>16</v>
      </c>
      <c r="G3572" s="15" t="s">
        <v>26</v>
      </c>
      <c r="H3572" s="15" t="s">
        <v>24</v>
      </c>
      <c r="I3572" s="15" t="s">
        <v>24</v>
      </c>
      <c r="J3572" s="15" t="s">
        <v>28</v>
      </c>
      <c r="K3572" s="15" t="s">
        <v>28</v>
      </c>
      <c r="L3572" s="15" t="s">
        <v>28</v>
      </c>
      <c r="M3572" s="15" t="s">
        <v>28</v>
      </c>
      <c r="N3572" s="15" t="s">
        <v>28</v>
      </c>
      <c r="O3572" s="15" t="s">
        <v>28</v>
      </c>
      <c r="P3572" s="15" t="s">
        <v>29</v>
      </c>
      <c r="Q3572" s="15" t="s">
        <v>24</v>
      </c>
      <c r="R3572" s="15" t="s">
        <v>17</v>
      </c>
      <c r="S3572" s="18" t="n">
        <v>20.5</v>
      </c>
      <c r="T3572" s="15" t="n">
        <v>290.55</v>
      </c>
      <c r="U3572" s="15" t="s">
        <v>24</v>
      </c>
      <c r="V3572" s="18" t="n">
        <f aca="false">IF(ISNUMBER(T3572),T3572,0)</f>
        <v>290.55</v>
      </c>
      <c r="W3572" s="15" t="n">
        <f aca="false">IF(U3572="Yes",1,0)</f>
        <v>0</v>
      </c>
      <c r="X3572" s="15" t="str">
        <f aca="false">IF(F3572&lt;=12,"0-12 months",IF(F3572&lt;=24,"13-24 months",IF(F3572&lt;=48,"25-48 months","49-72 months")))</f>
        <v>13-24 months</v>
      </c>
      <c r="Y3572" s="15" t="str">
        <f aca="false">IF(C3572=1,"Yes","No")</f>
        <v>No</v>
      </c>
      <c r="Z3572" s="15" t="n">
        <f aca="false">COUNTIF(J3572:O3572,"Yes")</f>
        <v>0</v>
      </c>
      <c r="AA3572" s="18" t="n">
        <f aca="false">S3572*W3572</f>
        <v>0</v>
      </c>
      <c r="AB3572" s="15" t="n">
        <f aca="false">(P3572="Month-to-month")+(I3572="Fiber optic")+(R3572="Electronic check")+(F3572&lt;=12)+(M3572="No")+(J3572="No")</f>
        <v>0</v>
      </c>
      <c r="AC3572" s="15" t="str">
        <f aca="false">IF(AB3572&gt;=5,"High",IF(AB3572&gt;=3,"Medium","Low"))</f>
        <v>Low</v>
      </c>
    </row>
    <row r="3573" customFormat="false" ht="15" hidden="false" customHeight="false" outlineLevel="0" collapsed="false">
      <c r="A3573" s="15" t="s">
        <v>3670</v>
      </c>
      <c r="B3573" s="15" t="s">
        <v>94</v>
      </c>
      <c r="C3573" s="15" t="n">
        <v>0</v>
      </c>
      <c r="D3573" s="15" t="s">
        <v>24</v>
      </c>
      <c r="E3573" s="15" t="s">
        <v>24</v>
      </c>
      <c r="F3573" s="15" t="n">
        <v>35</v>
      </c>
      <c r="G3573" s="15" t="s">
        <v>26</v>
      </c>
      <c r="H3573" s="15" t="s">
        <v>24</v>
      </c>
      <c r="I3573" s="15" t="s">
        <v>96</v>
      </c>
      <c r="J3573" s="15" t="s">
        <v>24</v>
      </c>
      <c r="K3573" s="15" t="s">
        <v>24</v>
      </c>
      <c r="L3573" s="15" t="s">
        <v>26</v>
      </c>
      <c r="M3573" s="15" t="s">
        <v>24</v>
      </c>
      <c r="N3573" s="15" t="s">
        <v>24</v>
      </c>
      <c r="O3573" s="15" t="s">
        <v>26</v>
      </c>
      <c r="P3573" s="15" t="s">
        <v>25</v>
      </c>
      <c r="Q3573" s="15" t="s">
        <v>26</v>
      </c>
      <c r="R3573" s="15" t="s">
        <v>15</v>
      </c>
      <c r="S3573" s="18" t="n">
        <v>62.1</v>
      </c>
      <c r="T3573" s="15" t="n">
        <v>2096.1</v>
      </c>
      <c r="U3573" s="15" t="s">
        <v>24</v>
      </c>
      <c r="V3573" s="18" t="n">
        <f aca="false">IF(ISNUMBER(T3573),T3573,0)</f>
        <v>2096.1</v>
      </c>
      <c r="W3573" s="15" t="n">
        <f aca="false">IF(U3573="Yes",1,0)</f>
        <v>0</v>
      </c>
      <c r="X3573" s="15" t="str">
        <f aca="false">IF(F3573&lt;=12,"0-12 months",IF(F3573&lt;=24,"13-24 months",IF(F3573&lt;=48,"25-48 months","49-72 months")))</f>
        <v>25-48 months</v>
      </c>
      <c r="Y3573" s="15" t="str">
        <f aca="false">IF(C3573=1,"Yes","No")</f>
        <v>No</v>
      </c>
      <c r="Z3573" s="15" t="n">
        <f aca="false">COUNTIF(J3573:O3573,"Yes")</f>
        <v>2</v>
      </c>
      <c r="AA3573" s="18" t="n">
        <f aca="false">S3573*W3573</f>
        <v>0</v>
      </c>
      <c r="AB3573" s="15" t="n">
        <f aca="false">(P3573="Month-to-month")+(I3573="Fiber optic")+(R3573="Electronic check")+(F3573&lt;=12)+(M3573="No")+(J3573="No")</f>
        <v>4</v>
      </c>
      <c r="AC3573" s="15" t="str">
        <f aca="false">IF(AB3573&gt;=5,"High",IF(AB3573&gt;=3,"Medium","Low"))</f>
        <v>Medium</v>
      </c>
    </row>
    <row r="3574" customFormat="false" ht="15" hidden="false" customHeight="false" outlineLevel="0" collapsed="false">
      <c r="A3574" s="15" t="s">
        <v>3671</v>
      </c>
      <c r="B3574" s="15" t="s">
        <v>94</v>
      </c>
      <c r="C3574" s="15" t="n">
        <v>1</v>
      </c>
      <c r="D3574" s="15" t="s">
        <v>24</v>
      </c>
      <c r="E3574" s="15" t="s">
        <v>24</v>
      </c>
      <c r="F3574" s="15" t="n">
        <v>32</v>
      </c>
      <c r="G3574" s="15" t="s">
        <v>26</v>
      </c>
      <c r="H3574" s="15" t="s">
        <v>24</v>
      </c>
      <c r="I3574" s="15" t="s">
        <v>102</v>
      </c>
      <c r="J3574" s="15" t="s">
        <v>24</v>
      </c>
      <c r="K3574" s="15" t="s">
        <v>24</v>
      </c>
      <c r="L3574" s="15" t="s">
        <v>24</v>
      </c>
      <c r="M3574" s="15" t="s">
        <v>24</v>
      </c>
      <c r="N3574" s="15" t="s">
        <v>24</v>
      </c>
      <c r="O3574" s="15" t="s">
        <v>26</v>
      </c>
      <c r="P3574" s="15" t="s">
        <v>25</v>
      </c>
      <c r="Q3574" s="15" t="s">
        <v>26</v>
      </c>
      <c r="R3574" s="15" t="s">
        <v>15</v>
      </c>
      <c r="S3574" s="18" t="n">
        <v>79.5</v>
      </c>
      <c r="T3574" s="15" t="n">
        <v>2665</v>
      </c>
      <c r="U3574" s="15" t="s">
        <v>24</v>
      </c>
      <c r="V3574" s="18" t="n">
        <f aca="false">IF(ISNUMBER(T3574),T3574,0)</f>
        <v>2665</v>
      </c>
      <c r="W3574" s="15" t="n">
        <f aca="false">IF(U3574="Yes",1,0)</f>
        <v>0</v>
      </c>
      <c r="X3574" s="15" t="str">
        <f aca="false">IF(F3574&lt;=12,"0-12 months",IF(F3574&lt;=24,"13-24 months",IF(F3574&lt;=48,"25-48 months","49-72 months")))</f>
        <v>25-48 months</v>
      </c>
      <c r="Y3574" s="15" t="str">
        <f aca="false">IF(C3574=1,"Yes","No")</f>
        <v>Yes</v>
      </c>
      <c r="Z3574" s="15" t="n">
        <f aca="false">COUNTIF(J3574:O3574,"Yes")</f>
        <v>1</v>
      </c>
      <c r="AA3574" s="18" t="n">
        <f aca="false">S3574*W3574</f>
        <v>0</v>
      </c>
      <c r="AB3574" s="15" t="n">
        <f aca="false">(P3574="Month-to-month")+(I3574="Fiber optic")+(R3574="Electronic check")+(F3574&lt;=12)+(M3574="No")+(J3574="No")</f>
        <v>5</v>
      </c>
      <c r="AC3574" s="15" t="str">
        <f aca="false">IF(AB3574&gt;=5,"High",IF(AB3574&gt;=3,"Medium","Low"))</f>
        <v>High</v>
      </c>
    </row>
    <row r="3575" customFormat="false" ht="15" hidden="false" customHeight="false" outlineLevel="0" collapsed="false">
      <c r="A3575" s="15" t="s">
        <v>3672</v>
      </c>
      <c r="B3575" s="15" t="s">
        <v>94</v>
      </c>
      <c r="C3575" s="15" t="n">
        <v>0</v>
      </c>
      <c r="D3575" s="15" t="s">
        <v>26</v>
      </c>
      <c r="E3575" s="15" t="s">
        <v>26</v>
      </c>
      <c r="F3575" s="15" t="n">
        <v>28</v>
      </c>
      <c r="G3575" s="15" t="s">
        <v>26</v>
      </c>
      <c r="H3575" s="15" t="s">
        <v>24</v>
      </c>
      <c r="I3575" s="15" t="s">
        <v>24</v>
      </c>
      <c r="J3575" s="15" t="s">
        <v>28</v>
      </c>
      <c r="K3575" s="15" t="s">
        <v>28</v>
      </c>
      <c r="L3575" s="15" t="s">
        <v>28</v>
      </c>
      <c r="M3575" s="15" t="s">
        <v>28</v>
      </c>
      <c r="N3575" s="15" t="s">
        <v>28</v>
      </c>
      <c r="O3575" s="15" t="s">
        <v>28</v>
      </c>
      <c r="P3575" s="15" t="s">
        <v>25</v>
      </c>
      <c r="Q3575" s="15" t="s">
        <v>26</v>
      </c>
      <c r="R3575" s="15" t="s">
        <v>19</v>
      </c>
      <c r="S3575" s="18" t="n">
        <v>19.55</v>
      </c>
      <c r="T3575" s="15" t="n">
        <v>543.8</v>
      </c>
      <c r="U3575" s="15" t="s">
        <v>24</v>
      </c>
      <c r="V3575" s="18" t="n">
        <f aca="false">IF(ISNUMBER(T3575),T3575,0)</f>
        <v>543.8</v>
      </c>
      <c r="W3575" s="15" t="n">
        <f aca="false">IF(U3575="Yes",1,0)</f>
        <v>0</v>
      </c>
      <c r="X3575" s="15" t="str">
        <f aca="false">IF(F3575&lt;=12,"0-12 months",IF(F3575&lt;=24,"13-24 months",IF(F3575&lt;=48,"25-48 months","49-72 months")))</f>
        <v>25-48 months</v>
      </c>
      <c r="Y3575" s="15" t="str">
        <f aca="false">IF(C3575=1,"Yes","No")</f>
        <v>No</v>
      </c>
      <c r="Z3575" s="15" t="n">
        <f aca="false">COUNTIF(J3575:O3575,"Yes")</f>
        <v>0</v>
      </c>
      <c r="AA3575" s="18" t="n">
        <f aca="false">S3575*W3575</f>
        <v>0</v>
      </c>
      <c r="AB3575" s="15" t="n">
        <f aca="false">(P3575="Month-to-month")+(I3575="Fiber optic")+(R3575="Electronic check")+(F3575&lt;=12)+(M3575="No")+(J3575="No")</f>
        <v>1</v>
      </c>
      <c r="AC3575" s="15" t="str">
        <f aca="false">IF(AB3575&gt;=5,"High",IF(AB3575&gt;=3,"Medium","Low"))</f>
        <v>Low</v>
      </c>
    </row>
    <row r="3576" customFormat="false" ht="15" hidden="false" customHeight="false" outlineLevel="0" collapsed="false">
      <c r="A3576" s="15" t="s">
        <v>3673</v>
      </c>
      <c r="B3576" s="15" t="s">
        <v>94</v>
      </c>
      <c r="C3576" s="15" t="n">
        <v>0</v>
      </c>
      <c r="D3576" s="15" t="s">
        <v>24</v>
      </c>
      <c r="E3576" s="15" t="s">
        <v>24</v>
      </c>
      <c r="F3576" s="15" t="n">
        <v>1</v>
      </c>
      <c r="G3576" s="15" t="s">
        <v>26</v>
      </c>
      <c r="H3576" s="15" t="s">
        <v>24</v>
      </c>
      <c r="I3576" s="15" t="s">
        <v>24</v>
      </c>
      <c r="J3576" s="15" t="s">
        <v>28</v>
      </c>
      <c r="K3576" s="15" t="s">
        <v>28</v>
      </c>
      <c r="L3576" s="15" t="s">
        <v>28</v>
      </c>
      <c r="M3576" s="15" t="s">
        <v>28</v>
      </c>
      <c r="N3576" s="15" t="s">
        <v>28</v>
      </c>
      <c r="O3576" s="15" t="s">
        <v>28</v>
      </c>
      <c r="P3576" s="15" t="s">
        <v>25</v>
      </c>
      <c r="Q3576" s="15" t="s">
        <v>26</v>
      </c>
      <c r="R3576" s="15" t="s">
        <v>17</v>
      </c>
      <c r="S3576" s="18" t="n">
        <v>20.35</v>
      </c>
      <c r="T3576" s="15" t="n">
        <v>20.35</v>
      </c>
      <c r="U3576" s="15" t="s">
        <v>24</v>
      </c>
      <c r="V3576" s="18" t="n">
        <f aca="false">IF(ISNUMBER(T3576),T3576,0)</f>
        <v>20.35</v>
      </c>
      <c r="W3576" s="15" t="n">
        <f aca="false">IF(U3576="Yes",1,0)</f>
        <v>0</v>
      </c>
      <c r="X3576" s="15" t="str">
        <f aca="false">IF(F3576&lt;=12,"0-12 months",IF(F3576&lt;=24,"13-24 months",IF(F3576&lt;=48,"25-48 months","49-72 months")))</f>
        <v>0-12 months</v>
      </c>
      <c r="Y3576" s="15" t="str">
        <f aca="false">IF(C3576=1,"Yes","No")</f>
        <v>No</v>
      </c>
      <c r="Z3576" s="15" t="n">
        <f aca="false">COUNTIF(J3576:O3576,"Yes")</f>
        <v>0</v>
      </c>
      <c r="AA3576" s="18" t="n">
        <f aca="false">S3576*W3576</f>
        <v>0</v>
      </c>
      <c r="AB3576" s="15" t="n">
        <f aca="false">(P3576="Month-to-month")+(I3576="Fiber optic")+(R3576="Electronic check")+(F3576&lt;=12)+(M3576="No")+(J3576="No")</f>
        <v>2</v>
      </c>
      <c r="AC3576" s="15" t="str">
        <f aca="false">IF(AB3576&gt;=5,"High",IF(AB3576&gt;=3,"Medium","Low"))</f>
        <v>Low</v>
      </c>
    </row>
    <row r="3577" customFormat="false" ht="15" hidden="false" customHeight="false" outlineLevel="0" collapsed="false">
      <c r="A3577" s="15" t="s">
        <v>3674</v>
      </c>
      <c r="B3577" s="15" t="s">
        <v>98</v>
      </c>
      <c r="C3577" s="15" t="n">
        <v>0</v>
      </c>
      <c r="D3577" s="15" t="s">
        <v>24</v>
      </c>
      <c r="E3577" s="15" t="s">
        <v>24</v>
      </c>
      <c r="F3577" s="15" t="n">
        <v>59</v>
      </c>
      <c r="G3577" s="15" t="s">
        <v>24</v>
      </c>
      <c r="H3577" s="15" t="s">
        <v>95</v>
      </c>
      <c r="I3577" s="15" t="s">
        <v>96</v>
      </c>
      <c r="J3577" s="15" t="s">
        <v>24</v>
      </c>
      <c r="K3577" s="15" t="s">
        <v>24</v>
      </c>
      <c r="L3577" s="15" t="s">
        <v>24</v>
      </c>
      <c r="M3577" s="15" t="s">
        <v>26</v>
      </c>
      <c r="N3577" s="15" t="s">
        <v>26</v>
      </c>
      <c r="O3577" s="15" t="s">
        <v>26</v>
      </c>
      <c r="P3577" s="15" t="s">
        <v>25</v>
      </c>
      <c r="Q3577" s="15" t="s">
        <v>26</v>
      </c>
      <c r="R3577" s="15" t="s">
        <v>15</v>
      </c>
      <c r="S3577" s="18" t="n">
        <v>51.7</v>
      </c>
      <c r="T3577" s="15" t="n">
        <v>3005.8</v>
      </c>
      <c r="U3577" s="15" t="s">
        <v>24</v>
      </c>
      <c r="V3577" s="18" t="n">
        <f aca="false">IF(ISNUMBER(T3577),T3577,0)</f>
        <v>3005.8</v>
      </c>
      <c r="W3577" s="15" t="n">
        <f aca="false">IF(U3577="Yes",1,0)</f>
        <v>0</v>
      </c>
      <c r="X3577" s="15" t="str">
        <f aca="false">IF(F3577&lt;=12,"0-12 months",IF(F3577&lt;=24,"13-24 months",IF(F3577&lt;=48,"25-48 months","49-72 months")))</f>
        <v>49-72 months</v>
      </c>
      <c r="Y3577" s="15" t="str">
        <f aca="false">IF(C3577=1,"Yes","No")</f>
        <v>No</v>
      </c>
      <c r="Z3577" s="15" t="n">
        <f aca="false">COUNTIF(J3577:O3577,"Yes")</f>
        <v>3</v>
      </c>
      <c r="AA3577" s="18" t="n">
        <f aca="false">S3577*W3577</f>
        <v>0</v>
      </c>
      <c r="AB3577" s="15" t="n">
        <f aca="false">(P3577="Month-to-month")+(I3577="Fiber optic")+(R3577="Electronic check")+(F3577&lt;=12)+(M3577="No")+(J3577="No")</f>
        <v>3</v>
      </c>
      <c r="AC3577" s="15" t="str">
        <f aca="false">IF(AB3577&gt;=5,"High",IF(AB3577&gt;=3,"Medium","Low"))</f>
        <v>Medium</v>
      </c>
    </row>
    <row r="3578" customFormat="false" ht="15" hidden="false" customHeight="false" outlineLevel="0" collapsed="false">
      <c r="A3578" s="15" t="s">
        <v>3675</v>
      </c>
      <c r="B3578" s="15" t="s">
        <v>94</v>
      </c>
      <c r="C3578" s="15" t="n">
        <v>0</v>
      </c>
      <c r="D3578" s="15" t="s">
        <v>26</v>
      </c>
      <c r="E3578" s="15" t="s">
        <v>26</v>
      </c>
      <c r="F3578" s="15" t="n">
        <v>72</v>
      </c>
      <c r="G3578" s="15" t="s">
        <v>26</v>
      </c>
      <c r="H3578" s="15" t="s">
        <v>26</v>
      </c>
      <c r="I3578" s="15" t="s">
        <v>24</v>
      </c>
      <c r="J3578" s="15" t="s">
        <v>28</v>
      </c>
      <c r="K3578" s="15" t="s">
        <v>28</v>
      </c>
      <c r="L3578" s="15" t="s">
        <v>28</v>
      </c>
      <c r="M3578" s="15" t="s">
        <v>28</v>
      </c>
      <c r="N3578" s="15" t="s">
        <v>28</v>
      </c>
      <c r="O3578" s="15" t="s">
        <v>28</v>
      </c>
      <c r="P3578" s="15" t="s">
        <v>27</v>
      </c>
      <c r="Q3578" s="15" t="s">
        <v>26</v>
      </c>
      <c r="R3578" s="15" t="s">
        <v>19</v>
      </c>
      <c r="S3578" s="18" t="n">
        <v>23.3</v>
      </c>
      <c r="T3578" s="15" t="n">
        <v>1623.15</v>
      </c>
      <c r="U3578" s="15" t="s">
        <v>24</v>
      </c>
      <c r="V3578" s="18" t="n">
        <f aca="false">IF(ISNUMBER(T3578),T3578,0)</f>
        <v>1623.15</v>
      </c>
      <c r="W3578" s="15" t="n">
        <f aca="false">IF(U3578="Yes",1,0)</f>
        <v>0</v>
      </c>
      <c r="X3578" s="15" t="str">
        <f aca="false">IF(F3578&lt;=12,"0-12 months",IF(F3578&lt;=24,"13-24 months",IF(F3578&lt;=48,"25-48 months","49-72 months")))</f>
        <v>49-72 months</v>
      </c>
      <c r="Y3578" s="15" t="str">
        <f aca="false">IF(C3578=1,"Yes","No")</f>
        <v>No</v>
      </c>
      <c r="Z3578" s="15" t="n">
        <f aca="false">COUNTIF(J3578:O3578,"Yes")</f>
        <v>0</v>
      </c>
      <c r="AA3578" s="18" t="n">
        <f aca="false">S3578*W3578</f>
        <v>0</v>
      </c>
      <c r="AB3578" s="15" t="n">
        <f aca="false">(P3578="Month-to-month")+(I3578="Fiber optic")+(R3578="Electronic check")+(F3578&lt;=12)+(M3578="No")+(J3578="No")</f>
        <v>0</v>
      </c>
      <c r="AC3578" s="15" t="str">
        <f aca="false">IF(AB3578&gt;=5,"High",IF(AB3578&gt;=3,"Medium","Low"))</f>
        <v>Low</v>
      </c>
    </row>
    <row r="3579" customFormat="false" ht="15" hidden="false" customHeight="false" outlineLevel="0" collapsed="false">
      <c r="A3579" s="15" t="s">
        <v>3676</v>
      </c>
      <c r="B3579" s="15" t="s">
        <v>98</v>
      </c>
      <c r="C3579" s="15" t="n">
        <v>0</v>
      </c>
      <c r="D3579" s="15" t="s">
        <v>24</v>
      </c>
      <c r="E3579" s="15" t="s">
        <v>24</v>
      </c>
      <c r="F3579" s="15" t="n">
        <v>36</v>
      </c>
      <c r="G3579" s="15" t="s">
        <v>26</v>
      </c>
      <c r="H3579" s="15" t="s">
        <v>24</v>
      </c>
      <c r="I3579" s="15" t="s">
        <v>96</v>
      </c>
      <c r="J3579" s="15" t="s">
        <v>24</v>
      </c>
      <c r="K3579" s="15" t="s">
        <v>26</v>
      </c>
      <c r="L3579" s="15" t="s">
        <v>24</v>
      </c>
      <c r="M3579" s="15" t="s">
        <v>26</v>
      </c>
      <c r="N3579" s="15" t="s">
        <v>24</v>
      </c>
      <c r="O3579" s="15" t="s">
        <v>26</v>
      </c>
      <c r="P3579" s="15" t="s">
        <v>27</v>
      </c>
      <c r="Q3579" s="15" t="s">
        <v>26</v>
      </c>
      <c r="R3579" s="15" t="s">
        <v>17</v>
      </c>
      <c r="S3579" s="18" t="n">
        <v>65.4</v>
      </c>
      <c r="T3579" s="15" t="n">
        <v>2498.4</v>
      </c>
      <c r="U3579" s="15" t="s">
        <v>26</v>
      </c>
      <c r="V3579" s="18" t="n">
        <f aca="false">IF(ISNUMBER(T3579),T3579,0)</f>
        <v>2498.4</v>
      </c>
      <c r="W3579" s="15" t="n">
        <f aca="false">IF(U3579="Yes",1,0)</f>
        <v>1</v>
      </c>
      <c r="X3579" s="15" t="str">
        <f aca="false">IF(F3579&lt;=12,"0-12 months",IF(F3579&lt;=24,"13-24 months",IF(F3579&lt;=48,"25-48 months","49-72 months")))</f>
        <v>25-48 months</v>
      </c>
      <c r="Y3579" s="15" t="str">
        <f aca="false">IF(C3579=1,"Yes","No")</f>
        <v>No</v>
      </c>
      <c r="Z3579" s="15" t="n">
        <f aca="false">COUNTIF(J3579:O3579,"Yes")</f>
        <v>3</v>
      </c>
      <c r="AA3579" s="18" t="n">
        <f aca="false">S3579*W3579</f>
        <v>65.4</v>
      </c>
      <c r="AB3579" s="15" t="n">
        <f aca="false">(P3579="Month-to-month")+(I3579="Fiber optic")+(R3579="Electronic check")+(F3579&lt;=12)+(M3579="No")+(J3579="No")</f>
        <v>1</v>
      </c>
      <c r="AC3579" s="15" t="str">
        <f aca="false">IF(AB3579&gt;=5,"High",IF(AB3579&gt;=3,"Medium","Low"))</f>
        <v>Low</v>
      </c>
    </row>
    <row r="3580" customFormat="false" ht="15" hidden="false" customHeight="false" outlineLevel="0" collapsed="false">
      <c r="A3580" s="15" t="s">
        <v>3677</v>
      </c>
      <c r="B3580" s="15" t="s">
        <v>94</v>
      </c>
      <c r="C3580" s="15" t="n">
        <v>0</v>
      </c>
      <c r="D3580" s="15" t="s">
        <v>24</v>
      </c>
      <c r="E3580" s="15" t="s">
        <v>24</v>
      </c>
      <c r="F3580" s="15" t="n">
        <v>40</v>
      </c>
      <c r="G3580" s="15" t="s">
        <v>26</v>
      </c>
      <c r="H3580" s="15" t="s">
        <v>24</v>
      </c>
      <c r="I3580" s="15" t="s">
        <v>96</v>
      </c>
      <c r="J3580" s="15" t="s">
        <v>26</v>
      </c>
      <c r="K3580" s="15" t="s">
        <v>26</v>
      </c>
      <c r="L3580" s="15" t="s">
        <v>24</v>
      </c>
      <c r="M3580" s="15" t="s">
        <v>24</v>
      </c>
      <c r="N3580" s="15" t="s">
        <v>26</v>
      </c>
      <c r="O3580" s="15" t="s">
        <v>24</v>
      </c>
      <c r="P3580" s="15" t="s">
        <v>25</v>
      </c>
      <c r="Q3580" s="15" t="s">
        <v>24</v>
      </c>
      <c r="R3580" s="15" t="s">
        <v>17</v>
      </c>
      <c r="S3580" s="18" t="n">
        <v>65.1</v>
      </c>
      <c r="T3580" s="15" t="n">
        <v>2586</v>
      </c>
      <c r="U3580" s="15" t="s">
        <v>24</v>
      </c>
      <c r="V3580" s="18" t="n">
        <f aca="false">IF(ISNUMBER(T3580),T3580,0)</f>
        <v>2586</v>
      </c>
      <c r="W3580" s="15" t="n">
        <f aca="false">IF(U3580="Yes",1,0)</f>
        <v>0</v>
      </c>
      <c r="X3580" s="15" t="str">
        <f aca="false">IF(F3580&lt;=12,"0-12 months",IF(F3580&lt;=24,"13-24 months",IF(F3580&lt;=48,"25-48 months","49-72 months")))</f>
        <v>25-48 months</v>
      </c>
      <c r="Y3580" s="15" t="str">
        <f aca="false">IF(C3580=1,"Yes","No")</f>
        <v>No</v>
      </c>
      <c r="Z3580" s="15" t="n">
        <f aca="false">COUNTIF(J3580:O3580,"Yes")</f>
        <v>3</v>
      </c>
      <c r="AA3580" s="18" t="n">
        <f aca="false">S3580*W3580</f>
        <v>0</v>
      </c>
      <c r="AB3580" s="15" t="n">
        <f aca="false">(P3580="Month-to-month")+(I3580="Fiber optic")+(R3580="Electronic check")+(F3580&lt;=12)+(M3580="No")+(J3580="No")</f>
        <v>2</v>
      </c>
      <c r="AC3580" s="15" t="str">
        <f aca="false">IF(AB3580&gt;=5,"High",IF(AB3580&gt;=3,"Medium","Low"))</f>
        <v>Low</v>
      </c>
    </row>
    <row r="3581" customFormat="false" ht="15" hidden="false" customHeight="false" outlineLevel="0" collapsed="false">
      <c r="A3581" s="15" t="s">
        <v>3678</v>
      </c>
      <c r="B3581" s="15" t="s">
        <v>98</v>
      </c>
      <c r="C3581" s="15" t="n">
        <v>0</v>
      </c>
      <c r="D3581" s="15" t="s">
        <v>26</v>
      </c>
      <c r="E3581" s="15" t="s">
        <v>26</v>
      </c>
      <c r="F3581" s="15" t="n">
        <v>40</v>
      </c>
      <c r="G3581" s="15" t="s">
        <v>26</v>
      </c>
      <c r="H3581" s="15" t="s">
        <v>26</v>
      </c>
      <c r="I3581" s="15" t="s">
        <v>102</v>
      </c>
      <c r="J3581" s="15" t="s">
        <v>24</v>
      </c>
      <c r="K3581" s="15" t="s">
        <v>24</v>
      </c>
      <c r="L3581" s="15" t="s">
        <v>26</v>
      </c>
      <c r="M3581" s="15" t="s">
        <v>24</v>
      </c>
      <c r="N3581" s="15" t="s">
        <v>24</v>
      </c>
      <c r="O3581" s="15" t="s">
        <v>24</v>
      </c>
      <c r="P3581" s="15" t="s">
        <v>25</v>
      </c>
      <c r="Q3581" s="15" t="s">
        <v>26</v>
      </c>
      <c r="R3581" s="15" t="s">
        <v>15</v>
      </c>
      <c r="S3581" s="18" t="n">
        <v>81.2</v>
      </c>
      <c r="T3581" s="15" t="n">
        <v>3292.3</v>
      </c>
      <c r="U3581" s="15" t="s">
        <v>24</v>
      </c>
      <c r="V3581" s="18" t="n">
        <f aca="false">IF(ISNUMBER(T3581),T3581,0)</f>
        <v>3292.3</v>
      </c>
      <c r="W3581" s="15" t="n">
        <f aca="false">IF(U3581="Yes",1,0)</f>
        <v>0</v>
      </c>
      <c r="X3581" s="15" t="str">
        <f aca="false">IF(F3581&lt;=12,"0-12 months",IF(F3581&lt;=24,"13-24 months",IF(F3581&lt;=48,"25-48 months","49-72 months")))</f>
        <v>25-48 months</v>
      </c>
      <c r="Y3581" s="15" t="str">
        <f aca="false">IF(C3581=1,"Yes","No")</f>
        <v>No</v>
      </c>
      <c r="Z3581" s="15" t="n">
        <f aca="false">COUNTIF(J3581:O3581,"Yes")</f>
        <v>1</v>
      </c>
      <c r="AA3581" s="18" t="n">
        <f aca="false">S3581*W3581</f>
        <v>0</v>
      </c>
      <c r="AB3581" s="15" t="n">
        <f aca="false">(P3581="Month-to-month")+(I3581="Fiber optic")+(R3581="Electronic check")+(F3581&lt;=12)+(M3581="No")+(J3581="No")</f>
        <v>5</v>
      </c>
      <c r="AC3581" s="15" t="str">
        <f aca="false">IF(AB3581&gt;=5,"High",IF(AB3581&gt;=3,"Medium","Low"))</f>
        <v>High</v>
      </c>
    </row>
    <row r="3582" customFormat="false" ht="15" hidden="false" customHeight="false" outlineLevel="0" collapsed="false">
      <c r="A3582" s="15" t="s">
        <v>3679</v>
      </c>
      <c r="B3582" s="15" t="s">
        <v>94</v>
      </c>
      <c r="C3582" s="15" t="n">
        <v>0</v>
      </c>
      <c r="D3582" s="15" t="s">
        <v>24</v>
      </c>
      <c r="E3582" s="15" t="s">
        <v>26</v>
      </c>
      <c r="F3582" s="15" t="n">
        <v>9</v>
      </c>
      <c r="G3582" s="15" t="s">
        <v>26</v>
      </c>
      <c r="H3582" s="15" t="s">
        <v>24</v>
      </c>
      <c r="I3582" s="15" t="s">
        <v>96</v>
      </c>
      <c r="J3582" s="15" t="s">
        <v>24</v>
      </c>
      <c r="K3582" s="15" t="s">
        <v>24</v>
      </c>
      <c r="L3582" s="15" t="s">
        <v>26</v>
      </c>
      <c r="M3582" s="15" t="s">
        <v>26</v>
      </c>
      <c r="N3582" s="15" t="s">
        <v>26</v>
      </c>
      <c r="O3582" s="15" t="s">
        <v>26</v>
      </c>
      <c r="P3582" s="15" t="s">
        <v>25</v>
      </c>
      <c r="Q3582" s="15" t="s">
        <v>26</v>
      </c>
      <c r="R3582" s="15" t="s">
        <v>17</v>
      </c>
      <c r="S3582" s="18" t="n">
        <v>72.9</v>
      </c>
      <c r="T3582" s="15" t="n">
        <v>651.4</v>
      </c>
      <c r="U3582" s="15" t="s">
        <v>26</v>
      </c>
      <c r="V3582" s="18" t="n">
        <f aca="false">IF(ISNUMBER(T3582),T3582,0)</f>
        <v>651.4</v>
      </c>
      <c r="W3582" s="15" t="n">
        <f aca="false">IF(U3582="Yes",1,0)</f>
        <v>1</v>
      </c>
      <c r="X3582" s="15" t="str">
        <f aca="false">IF(F3582&lt;=12,"0-12 months",IF(F3582&lt;=24,"13-24 months",IF(F3582&lt;=48,"25-48 months","49-72 months")))</f>
        <v>0-12 months</v>
      </c>
      <c r="Y3582" s="15" t="str">
        <f aca="false">IF(C3582=1,"Yes","No")</f>
        <v>No</v>
      </c>
      <c r="Z3582" s="15" t="n">
        <f aca="false">COUNTIF(J3582:O3582,"Yes")</f>
        <v>4</v>
      </c>
      <c r="AA3582" s="18" t="n">
        <f aca="false">S3582*W3582</f>
        <v>72.9</v>
      </c>
      <c r="AB3582" s="15" t="n">
        <f aca="false">(P3582="Month-to-month")+(I3582="Fiber optic")+(R3582="Electronic check")+(F3582&lt;=12)+(M3582="No")+(J3582="No")</f>
        <v>3</v>
      </c>
      <c r="AC3582" s="15" t="str">
        <f aca="false">IF(AB3582&gt;=5,"High",IF(AB3582&gt;=3,"Medium","Low"))</f>
        <v>Medium</v>
      </c>
    </row>
    <row r="3583" customFormat="false" ht="15" hidden="false" customHeight="false" outlineLevel="0" collapsed="false">
      <c r="A3583" s="15" t="s">
        <v>3680</v>
      </c>
      <c r="B3583" s="15" t="s">
        <v>98</v>
      </c>
      <c r="C3583" s="15" t="n">
        <v>0</v>
      </c>
      <c r="D3583" s="15" t="s">
        <v>26</v>
      </c>
      <c r="E3583" s="15" t="s">
        <v>26</v>
      </c>
      <c r="F3583" s="15" t="n">
        <v>63</v>
      </c>
      <c r="G3583" s="15" t="s">
        <v>26</v>
      </c>
      <c r="H3583" s="15" t="s">
        <v>24</v>
      </c>
      <c r="I3583" s="15" t="s">
        <v>96</v>
      </c>
      <c r="J3583" s="15" t="s">
        <v>26</v>
      </c>
      <c r="K3583" s="15" t="s">
        <v>26</v>
      </c>
      <c r="L3583" s="15" t="s">
        <v>26</v>
      </c>
      <c r="M3583" s="15" t="s">
        <v>26</v>
      </c>
      <c r="N3583" s="15" t="s">
        <v>26</v>
      </c>
      <c r="O3583" s="15" t="s">
        <v>24</v>
      </c>
      <c r="P3583" s="15" t="s">
        <v>29</v>
      </c>
      <c r="Q3583" s="15" t="s">
        <v>24</v>
      </c>
      <c r="R3583" s="15" t="s">
        <v>21</v>
      </c>
      <c r="S3583" s="18" t="n">
        <v>74.5</v>
      </c>
      <c r="T3583" s="15" t="n">
        <v>4674.55</v>
      </c>
      <c r="U3583" s="15" t="s">
        <v>24</v>
      </c>
      <c r="V3583" s="18" t="n">
        <f aca="false">IF(ISNUMBER(T3583),T3583,0)</f>
        <v>4674.55</v>
      </c>
      <c r="W3583" s="15" t="n">
        <f aca="false">IF(U3583="Yes",1,0)</f>
        <v>0</v>
      </c>
      <c r="X3583" s="15" t="str">
        <f aca="false">IF(F3583&lt;=12,"0-12 months",IF(F3583&lt;=24,"13-24 months",IF(F3583&lt;=48,"25-48 months","49-72 months")))</f>
        <v>49-72 months</v>
      </c>
      <c r="Y3583" s="15" t="str">
        <f aca="false">IF(C3583=1,"Yes","No")</f>
        <v>No</v>
      </c>
      <c r="Z3583" s="15" t="n">
        <f aca="false">COUNTIF(J3583:O3583,"Yes")</f>
        <v>5</v>
      </c>
      <c r="AA3583" s="18" t="n">
        <f aca="false">S3583*W3583</f>
        <v>0</v>
      </c>
      <c r="AB3583" s="15" t="n">
        <f aca="false">(P3583="Month-to-month")+(I3583="Fiber optic")+(R3583="Electronic check")+(F3583&lt;=12)+(M3583="No")+(J3583="No")</f>
        <v>0</v>
      </c>
      <c r="AC3583" s="15" t="str">
        <f aca="false">IF(AB3583&gt;=5,"High",IF(AB3583&gt;=3,"Medium","Low"))</f>
        <v>Low</v>
      </c>
    </row>
    <row r="3584" customFormat="false" ht="15" hidden="false" customHeight="false" outlineLevel="0" collapsed="false">
      <c r="A3584" s="15" t="s">
        <v>3681</v>
      </c>
      <c r="B3584" s="15" t="s">
        <v>94</v>
      </c>
      <c r="C3584" s="15" t="n">
        <v>0</v>
      </c>
      <c r="D3584" s="15" t="s">
        <v>24</v>
      </c>
      <c r="E3584" s="15" t="s">
        <v>24</v>
      </c>
      <c r="F3584" s="15" t="n">
        <v>3</v>
      </c>
      <c r="G3584" s="15" t="s">
        <v>26</v>
      </c>
      <c r="H3584" s="15" t="s">
        <v>24</v>
      </c>
      <c r="I3584" s="15" t="s">
        <v>102</v>
      </c>
      <c r="J3584" s="15" t="s">
        <v>24</v>
      </c>
      <c r="K3584" s="15" t="s">
        <v>24</v>
      </c>
      <c r="L3584" s="15" t="s">
        <v>24</v>
      </c>
      <c r="M3584" s="15" t="s">
        <v>24</v>
      </c>
      <c r="N3584" s="15" t="s">
        <v>26</v>
      </c>
      <c r="O3584" s="15" t="s">
        <v>24</v>
      </c>
      <c r="P3584" s="15" t="s">
        <v>25</v>
      </c>
      <c r="Q3584" s="15" t="s">
        <v>26</v>
      </c>
      <c r="R3584" s="15" t="s">
        <v>15</v>
      </c>
      <c r="S3584" s="18" t="n">
        <v>80.5</v>
      </c>
      <c r="T3584" s="15" t="n">
        <v>232.35</v>
      </c>
      <c r="U3584" s="15" t="s">
        <v>24</v>
      </c>
      <c r="V3584" s="18" t="n">
        <f aca="false">IF(ISNUMBER(T3584),T3584,0)</f>
        <v>232.35</v>
      </c>
      <c r="W3584" s="15" t="n">
        <f aca="false">IF(U3584="Yes",1,0)</f>
        <v>0</v>
      </c>
      <c r="X3584" s="15" t="str">
        <f aca="false">IF(F3584&lt;=12,"0-12 months",IF(F3584&lt;=24,"13-24 months",IF(F3584&lt;=48,"25-48 months","49-72 months")))</f>
        <v>0-12 months</v>
      </c>
      <c r="Y3584" s="15" t="str">
        <f aca="false">IF(C3584=1,"Yes","No")</f>
        <v>No</v>
      </c>
      <c r="Z3584" s="15" t="n">
        <f aca="false">COUNTIF(J3584:O3584,"Yes")</f>
        <v>1</v>
      </c>
      <c r="AA3584" s="18" t="n">
        <f aca="false">S3584*W3584</f>
        <v>0</v>
      </c>
      <c r="AB3584" s="15" t="n">
        <f aca="false">(P3584="Month-to-month")+(I3584="Fiber optic")+(R3584="Electronic check")+(F3584&lt;=12)+(M3584="No")+(J3584="No")</f>
        <v>6</v>
      </c>
      <c r="AC3584" s="15" t="str">
        <f aca="false">IF(AB3584&gt;=5,"High",IF(AB3584&gt;=3,"Medium","Low"))</f>
        <v>High</v>
      </c>
    </row>
    <row r="3585" customFormat="false" ht="15" hidden="false" customHeight="false" outlineLevel="0" collapsed="false">
      <c r="A3585" s="15" t="s">
        <v>3682</v>
      </c>
      <c r="B3585" s="15" t="s">
        <v>98</v>
      </c>
      <c r="C3585" s="15" t="n">
        <v>0</v>
      </c>
      <c r="D3585" s="15" t="s">
        <v>26</v>
      </c>
      <c r="E3585" s="15" t="s">
        <v>26</v>
      </c>
      <c r="F3585" s="15" t="n">
        <v>40</v>
      </c>
      <c r="G3585" s="15" t="s">
        <v>24</v>
      </c>
      <c r="H3585" s="15" t="s">
        <v>95</v>
      </c>
      <c r="I3585" s="15" t="s">
        <v>96</v>
      </c>
      <c r="J3585" s="15" t="s">
        <v>24</v>
      </c>
      <c r="K3585" s="15" t="s">
        <v>26</v>
      </c>
      <c r="L3585" s="15" t="s">
        <v>26</v>
      </c>
      <c r="M3585" s="15" t="s">
        <v>26</v>
      </c>
      <c r="N3585" s="15" t="s">
        <v>26</v>
      </c>
      <c r="O3585" s="15" t="s">
        <v>26</v>
      </c>
      <c r="P3585" s="15" t="s">
        <v>27</v>
      </c>
      <c r="Q3585" s="15" t="s">
        <v>24</v>
      </c>
      <c r="R3585" s="15" t="s">
        <v>17</v>
      </c>
      <c r="S3585" s="18" t="n">
        <v>60.3</v>
      </c>
      <c r="T3585" s="15" t="n">
        <v>2448.5</v>
      </c>
      <c r="U3585" s="15" t="s">
        <v>24</v>
      </c>
      <c r="V3585" s="18" t="n">
        <f aca="false">IF(ISNUMBER(T3585),T3585,0)</f>
        <v>2448.5</v>
      </c>
      <c r="W3585" s="15" t="n">
        <f aca="false">IF(U3585="Yes",1,0)</f>
        <v>0</v>
      </c>
      <c r="X3585" s="15" t="str">
        <f aca="false">IF(F3585&lt;=12,"0-12 months",IF(F3585&lt;=24,"13-24 months",IF(F3585&lt;=48,"25-48 months","49-72 months")))</f>
        <v>25-48 months</v>
      </c>
      <c r="Y3585" s="15" t="str">
        <f aca="false">IF(C3585=1,"Yes","No")</f>
        <v>No</v>
      </c>
      <c r="Z3585" s="15" t="n">
        <f aca="false">COUNTIF(J3585:O3585,"Yes")</f>
        <v>5</v>
      </c>
      <c r="AA3585" s="18" t="n">
        <f aca="false">S3585*W3585</f>
        <v>0</v>
      </c>
      <c r="AB3585" s="15" t="n">
        <f aca="false">(P3585="Month-to-month")+(I3585="Fiber optic")+(R3585="Electronic check")+(F3585&lt;=12)+(M3585="No")+(J3585="No")</f>
        <v>1</v>
      </c>
      <c r="AC3585" s="15" t="str">
        <f aca="false">IF(AB3585&gt;=5,"High",IF(AB3585&gt;=3,"Medium","Low"))</f>
        <v>Low</v>
      </c>
    </row>
    <row r="3586" customFormat="false" ht="15" hidden="false" customHeight="false" outlineLevel="0" collapsed="false">
      <c r="A3586" s="15" t="s">
        <v>3683</v>
      </c>
      <c r="B3586" s="15" t="s">
        <v>98</v>
      </c>
      <c r="C3586" s="15" t="n">
        <v>0</v>
      </c>
      <c r="D3586" s="15" t="s">
        <v>26</v>
      </c>
      <c r="E3586" s="15" t="s">
        <v>24</v>
      </c>
      <c r="F3586" s="15" t="n">
        <v>8</v>
      </c>
      <c r="G3586" s="15" t="s">
        <v>26</v>
      </c>
      <c r="H3586" s="15" t="s">
        <v>24</v>
      </c>
      <c r="I3586" s="15" t="s">
        <v>102</v>
      </c>
      <c r="J3586" s="15" t="s">
        <v>26</v>
      </c>
      <c r="K3586" s="15" t="s">
        <v>24</v>
      </c>
      <c r="L3586" s="15" t="s">
        <v>24</v>
      </c>
      <c r="M3586" s="15" t="s">
        <v>24</v>
      </c>
      <c r="N3586" s="15" t="s">
        <v>24</v>
      </c>
      <c r="O3586" s="15" t="s">
        <v>24</v>
      </c>
      <c r="P3586" s="15" t="s">
        <v>25</v>
      </c>
      <c r="Q3586" s="15" t="s">
        <v>26</v>
      </c>
      <c r="R3586" s="15" t="s">
        <v>17</v>
      </c>
      <c r="S3586" s="18" t="n">
        <v>75</v>
      </c>
      <c r="T3586" s="15" t="n">
        <v>658.1</v>
      </c>
      <c r="U3586" s="15" t="s">
        <v>24</v>
      </c>
      <c r="V3586" s="18" t="n">
        <f aca="false">IF(ISNUMBER(T3586),T3586,0)</f>
        <v>658.1</v>
      </c>
      <c r="W3586" s="15" t="n">
        <f aca="false">IF(U3586="Yes",1,0)</f>
        <v>0</v>
      </c>
      <c r="X3586" s="15" t="str">
        <f aca="false">IF(F3586&lt;=12,"0-12 months",IF(F3586&lt;=24,"13-24 months",IF(F3586&lt;=48,"25-48 months","49-72 months")))</f>
        <v>0-12 months</v>
      </c>
      <c r="Y3586" s="15" t="str">
        <f aca="false">IF(C3586=1,"Yes","No")</f>
        <v>No</v>
      </c>
      <c r="Z3586" s="15" t="n">
        <f aca="false">COUNTIF(J3586:O3586,"Yes")</f>
        <v>1</v>
      </c>
      <c r="AA3586" s="18" t="n">
        <f aca="false">S3586*W3586</f>
        <v>0</v>
      </c>
      <c r="AB3586" s="15" t="n">
        <f aca="false">(P3586="Month-to-month")+(I3586="Fiber optic")+(R3586="Electronic check")+(F3586&lt;=12)+(M3586="No")+(J3586="No")</f>
        <v>4</v>
      </c>
      <c r="AC3586" s="15" t="str">
        <f aca="false">IF(AB3586&gt;=5,"High",IF(AB3586&gt;=3,"Medium","Low"))</f>
        <v>Medium</v>
      </c>
    </row>
    <row r="3587" customFormat="false" ht="15" hidden="false" customHeight="false" outlineLevel="0" collapsed="false">
      <c r="A3587" s="15" t="s">
        <v>3684</v>
      </c>
      <c r="B3587" s="15" t="s">
        <v>98</v>
      </c>
      <c r="C3587" s="15" t="n">
        <v>1</v>
      </c>
      <c r="D3587" s="15" t="s">
        <v>26</v>
      </c>
      <c r="E3587" s="15" t="s">
        <v>24</v>
      </c>
      <c r="F3587" s="15" t="n">
        <v>34</v>
      </c>
      <c r="G3587" s="15" t="s">
        <v>26</v>
      </c>
      <c r="H3587" s="15" t="s">
        <v>24</v>
      </c>
      <c r="I3587" s="15" t="s">
        <v>102</v>
      </c>
      <c r="J3587" s="15" t="s">
        <v>26</v>
      </c>
      <c r="K3587" s="15" t="s">
        <v>24</v>
      </c>
      <c r="L3587" s="15" t="s">
        <v>24</v>
      </c>
      <c r="M3587" s="15" t="s">
        <v>26</v>
      </c>
      <c r="N3587" s="15" t="s">
        <v>26</v>
      </c>
      <c r="O3587" s="15" t="s">
        <v>24</v>
      </c>
      <c r="P3587" s="15" t="s">
        <v>27</v>
      </c>
      <c r="Q3587" s="15" t="s">
        <v>24</v>
      </c>
      <c r="R3587" s="15" t="s">
        <v>17</v>
      </c>
      <c r="S3587" s="18" t="n">
        <v>90.15</v>
      </c>
      <c r="T3587" s="15" t="n">
        <v>3128.8</v>
      </c>
      <c r="U3587" s="15" t="s">
        <v>24</v>
      </c>
      <c r="V3587" s="18" t="n">
        <f aca="false">IF(ISNUMBER(T3587),T3587,0)</f>
        <v>3128.8</v>
      </c>
      <c r="W3587" s="15" t="n">
        <f aca="false">IF(U3587="Yes",1,0)</f>
        <v>0</v>
      </c>
      <c r="X3587" s="15" t="str">
        <f aca="false">IF(F3587&lt;=12,"0-12 months",IF(F3587&lt;=24,"13-24 months",IF(F3587&lt;=48,"25-48 months","49-72 months")))</f>
        <v>25-48 months</v>
      </c>
      <c r="Y3587" s="15" t="str">
        <f aca="false">IF(C3587=1,"Yes","No")</f>
        <v>Yes</v>
      </c>
      <c r="Z3587" s="15" t="n">
        <f aca="false">COUNTIF(J3587:O3587,"Yes")</f>
        <v>3</v>
      </c>
      <c r="AA3587" s="18" t="n">
        <f aca="false">S3587*W3587</f>
        <v>0</v>
      </c>
      <c r="AB3587" s="15" t="n">
        <f aca="false">(P3587="Month-to-month")+(I3587="Fiber optic")+(R3587="Electronic check")+(F3587&lt;=12)+(M3587="No")+(J3587="No")</f>
        <v>1</v>
      </c>
      <c r="AC3587" s="15" t="str">
        <f aca="false">IF(AB3587&gt;=5,"High",IF(AB3587&gt;=3,"Medium","Low"))</f>
        <v>Low</v>
      </c>
    </row>
    <row r="3588" customFormat="false" ht="15" hidden="false" customHeight="false" outlineLevel="0" collapsed="false">
      <c r="A3588" s="15" t="s">
        <v>3685</v>
      </c>
      <c r="B3588" s="15" t="s">
        <v>98</v>
      </c>
      <c r="C3588" s="15" t="n">
        <v>0</v>
      </c>
      <c r="D3588" s="15" t="s">
        <v>24</v>
      </c>
      <c r="E3588" s="15" t="s">
        <v>24</v>
      </c>
      <c r="F3588" s="15" t="n">
        <v>5</v>
      </c>
      <c r="G3588" s="15" t="s">
        <v>24</v>
      </c>
      <c r="H3588" s="15" t="s">
        <v>95</v>
      </c>
      <c r="I3588" s="15" t="s">
        <v>96</v>
      </c>
      <c r="J3588" s="15" t="s">
        <v>26</v>
      </c>
      <c r="K3588" s="15" t="s">
        <v>24</v>
      </c>
      <c r="L3588" s="15" t="s">
        <v>26</v>
      </c>
      <c r="M3588" s="15" t="s">
        <v>26</v>
      </c>
      <c r="N3588" s="15" t="s">
        <v>24</v>
      </c>
      <c r="O3588" s="15" t="s">
        <v>24</v>
      </c>
      <c r="P3588" s="15" t="s">
        <v>25</v>
      </c>
      <c r="Q3588" s="15" t="s">
        <v>24</v>
      </c>
      <c r="R3588" s="15" t="s">
        <v>17</v>
      </c>
      <c r="S3588" s="18" t="n">
        <v>40</v>
      </c>
      <c r="T3588" s="15" t="n">
        <v>223.45</v>
      </c>
      <c r="U3588" s="15" t="s">
        <v>26</v>
      </c>
      <c r="V3588" s="18" t="n">
        <f aca="false">IF(ISNUMBER(T3588),T3588,0)</f>
        <v>223.45</v>
      </c>
      <c r="W3588" s="15" t="n">
        <f aca="false">IF(U3588="Yes",1,0)</f>
        <v>1</v>
      </c>
      <c r="X3588" s="15" t="str">
        <f aca="false">IF(F3588&lt;=12,"0-12 months",IF(F3588&lt;=24,"13-24 months",IF(F3588&lt;=48,"25-48 months","49-72 months")))</f>
        <v>0-12 months</v>
      </c>
      <c r="Y3588" s="15" t="str">
        <f aca="false">IF(C3588=1,"Yes","No")</f>
        <v>No</v>
      </c>
      <c r="Z3588" s="15" t="n">
        <f aca="false">COUNTIF(J3588:O3588,"Yes")</f>
        <v>3</v>
      </c>
      <c r="AA3588" s="18" t="n">
        <f aca="false">S3588*W3588</f>
        <v>40</v>
      </c>
      <c r="AB3588" s="15" t="n">
        <f aca="false">(P3588="Month-to-month")+(I3588="Fiber optic")+(R3588="Electronic check")+(F3588&lt;=12)+(M3588="No")+(J3588="No")</f>
        <v>2</v>
      </c>
      <c r="AC3588" s="15" t="str">
        <f aca="false">IF(AB3588&gt;=5,"High",IF(AB3588&gt;=3,"Medium","Low"))</f>
        <v>Low</v>
      </c>
    </row>
    <row r="3589" customFormat="false" ht="15" hidden="false" customHeight="false" outlineLevel="0" collapsed="false">
      <c r="A3589" s="15" t="s">
        <v>3686</v>
      </c>
      <c r="B3589" s="15" t="s">
        <v>98</v>
      </c>
      <c r="C3589" s="15" t="n">
        <v>1</v>
      </c>
      <c r="D3589" s="15" t="s">
        <v>24</v>
      </c>
      <c r="E3589" s="15" t="s">
        <v>24</v>
      </c>
      <c r="F3589" s="15" t="n">
        <v>9</v>
      </c>
      <c r="G3589" s="15" t="s">
        <v>26</v>
      </c>
      <c r="H3589" s="15" t="s">
        <v>26</v>
      </c>
      <c r="I3589" s="15" t="s">
        <v>102</v>
      </c>
      <c r="J3589" s="15" t="s">
        <v>24</v>
      </c>
      <c r="K3589" s="15" t="s">
        <v>26</v>
      </c>
      <c r="L3589" s="15" t="s">
        <v>24</v>
      </c>
      <c r="M3589" s="15" t="s">
        <v>24</v>
      </c>
      <c r="N3589" s="15" t="s">
        <v>26</v>
      </c>
      <c r="O3589" s="15" t="s">
        <v>26</v>
      </c>
      <c r="P3589" s="15" t="s">
        <v>25</v>
      </c>
      <c r="Q3589" s="15" t="s">
        <v>26</v>
      </c>
      <c r="R3589" s="15" t="s">
        <v>21</v>
      </c>
      <c r="S3589" s="18" t="n">
        <v>99.45</v>
      </c>
      <c r="T3589" s="15" t="n">
        <v>919.4</v>
      </c>
      <c r="U3589" s="15" t="s">
        <v>26</v>
      </c>
      <c r="V3589" s="18" t="n">
        <f aca="false">IF(ISNUMBER(T3589),T3589,0)</f>
        <v>919.4</v>
      </c>
      <c r="W3589" s="15" t="n">
        <f aca="false">IF(U3589="Yes",1,0)</f>
        <v>1</v>
      </c>
      <c r="X3589" s="15" t="str">
        <f aca="false">IF(F3589&lt;=12,"0-12 months",IF(F3589&lt;=24,"13-24 months",IF(F3589&lt;=48,"25-48 months","49-72 months")))</f>
        <v>0-12 months</v>
      </c>
      <c r="Y3589" s="15" t="str">
        <f aca="false">IF(C3589=1,"Yes","No")</f>
        <v>Yes</v>
      </c>
      <c r="Z3589" s="15" t="n">
        <f aca="false">COUNTIF(J3589:O3589,"Yes")</f>
        <v>3</v>
      </c>
      <c r="AA3589" s="18" t="n">
        <f aca="false">S3589*W3589</f>
        <v>99.45</v>
      </c>
      <c r="AB3589" s="15" t="n">
        <f aca="false">(P3589="Month-to-month")+(I3589="Fiber optic")+(R3589="Electronic check")+(F3589&lt;=12)+(M3589="No")+(J3589="No")</f>
        <v>5</v>
      </c>
      <c r="AC3589" s="15" t="str">
        <f aca="false">IF(AB3589&gt;=5,"High",IF(AB3589&gt;=3,"Medium","Low"))</f>
        <v>High</v>
      </c>
    </row>
    <row r="3590" customFormat="false" ht="15" hidden="false" customHeight="false" outlineLevel="0" collapsed="false">
      <c r="A3590" s="15" t="s">
        <v>3687</v>
      </c>
      <c r="B3590" s="15" t="s">
        <v>98</v>
      </c>
      <c r="C3590" s="15" t="n">
        <v>0</v>
      </c>
      <c r="D3590" s="15" t="s">
        <v>26</v>
      </c>
      <c r="E3590" s="15" t="s">
        <v>24</v>
      </c>
      <c r="F3590" s="15" t="n">
        <v>9</v>
      </c>
      <c r="G3590" s="15" t="s">
        <v>26</v>
      </c>
      <c r="H3590" s="15" t="s">
        <v>26</v>
      </c>
      <c r="I3590" s="15" t="s">
        <v>96</v>
      </c>
      <c r="J3590" s="15" t="s">
        <v>24</v>
      </c>
      <c r="K3590" s="15" t="s">
        <v>26</v>
      </c>
      <c r="L3590" s="15" t="s">
        <v>26</v>
      </c>
      <c r="M3590" s="15" t="s">
        <v>24</v>
      </c>
      <c r="N3590" s="15" t="s">
        <v>24</v>
      </c>
      <c r="O3590" s="15" t="s">
        <v>26</v>
      </c>
      <c r="P3590" s="15" t="s">
        <v>25</v>
      </c>
      <c r="Q3590" s="15" t="s">
        <v>26</v>
      </c>
      <c r="R3590" s="15" t="s">
        <v>21</v>
      </c>
      <c r="S3590" s="18" t="n">
        <v>69.05</v>
      </c>
      <c r="T3590" s="15" t="n">
        <v>653.95</v>
      </c>
      <c r="U3590" s="15" t="s">
        <v>24</v>
      </c>
      <c r="V3590" s="18" t="n">
        <f aca="false">IF(ISNUMBER(T3590),T3590,0)</f>
        <v>653.95</v>
      </c>
      <c r="W3590" s="15" t="n">
        <f aca="false">IF(U3590="Yes",1,0)</f>
        <v>0</v>
      </c>
      <c r="X3590" s="15" t="str">
        <f aca="false">IF(F3590&lt;=12,"0-12 months",IF(F3590&lt;=24,"13-24 months",IF(F3590&lt;=48,"25-48 months","49-72 months")))</f>
        <v>0-12 months</v>
      </c>
      <c r="Y3590" s="15" t="str">
        <f aca="false">IF(C3590=1,"Yes","No")</f>
        <v>No</v>
      </c>
      <c r="Z3590" s="15" t="n">
        <f aca="false">COUNTIF(J3590:O3590,"Yes")</f>
        <v>3</v>
      </c>
      <c r="AA3590" s="18" t="n">
        <f aca="false">S3590*W3590</f>
        <v>0</v>
      </c>
      <c r="AB3590" s="15" t="n">
        <f aca="false">(P3590="Month-to-month")+(I3590="Fiber optic")+(R3590="Electronic check")+(F3590&lt;=12)+(M3590="No")+(J3590="No")</f>
        <v>4</v>
      </c>
      <c r="AC3590" s="15" t="str">
        <f aca="false">IF(AB3590&gt;=5,"High",IF(AB3590&gt;=3,"Medium","Low"))</f>
        <v>Medium</v>
      </c>
    </row>
    <row r="3591" customFormat="false" ht="15" hidden="false" customHeight="false" outlineLevel="0" collapsed="false">
      <c r="A3591" s="15" t="s">
        <v>3688</v>
      </c>
      <c r="B3591" s="15" t="s">
        <v>98</v>
      </c>
      <c r="C3591" s="15" t="n">
        <v>0</v>
      </c>
      <c r="D3591" s="15" t="s">
        <v>26</v>
      </c>
      <c r="E3591" s="15" t="s">
        <v>26</v>
      </c>
      <c r="F3591" s="15" t="n">
        <v>31</v>
      </c>
      <c r="G3591" s="15" t="s">
        <v>26</v>
      </c>
      <c r="H3591" s="15" t="s">
        <v>26</v>
      </c>
      <c r="I3591" s="15" t="s">
        <v>96</v>
      </c>
      <c r="J3591" s="15" t="s">
        <v>24</v>
      </c>
      <c r="K3591" s="15" t="s">
        <v>24</v>
      </c>
      <c r="L3591" s="15" t="s">
        <v>24</v>
      </c>
      <c r="M3591" s="15" t="s">
        <v>24</v>
      </c>
      <c r="N3591" s="15" t="s">
        <v>24</v>
      </c>
      <c r="O3591" s="15" t="s">
        <v>26</v>
      </c>
      <c r="P3591" s="15" t="s">
        <v>25</v>
      </c>
      <c r="Q3591" s="15" t="s">
        <v>24</v>
      </c>
      <c r="R3591" s="15" t="s">
        <v>19</v>
      </c>
      <c r="S3591" s="18" t="n">
        <v>59.7</v>
      </c>
      <c r="T3591" s="15" t="n">
        <v>1825.5</v>
      </c>
      <c r="U3591" s="15" t="s">
        <v>24</v>
      </c>
      <c r="V3591" s="18" t="n">
        <f aca="false">IF(ISNUMBER(T3591),T3591,0)</f>
        <v>1825.5</v>
      </c>
      <c r="W3591" s="15" t="n">
        <f aca="false">IF(U3591="Yes",1,0)</f>
        <v>0</v>
      </c>
      <c r="X3591" s="15" t="str">
        <f aca="false">IF(F3591&lt;=12,"0-12 months",IF(F3591&lt;=24,"13-24 months",IF(F3591&lt;=48,"25-48 months","49-72 months")))</f>
        <v>25-48 months</v>
      </c>
      <c r="Y3591" s="15" t="str">
        <f aca="false">IF(C3591=1,"Yes","No")</f>
        <v>No</v>
      </c>
      <c r="Z3591" s="15" t="n">
        <f aca="false">COUNTIF(J3591:O3591,"Yes")</f>
        <v>1</v>
      </c>
      <c r="AA3591" s="18" t="n">
        <f aca="false">S3591*W3591</f>
        <v>0</v>
      </c>
      <c r="AB3591" s="15" t="n">
        <f aca="false">(P3591="Month-to-month")+(I3591="Fiber optic")+(R3591="Electronic check")+(F3591&lt;=12)+(M3591="No")+(J3591="No")</f>
        <v>3</v>
      </c>
      <c r="AC3591" s="15" t="str">
        <f aca="false">IF(AB3591&gt;=5,"High",IF(AB3591&gt;=3,"Medium","Low"))</f>
        <v>Medium</v>
      </c>
    </row>
    <row r="3592" customFormat="false" ht="15" hidden="false" customHeight="false" outlineLevel="0" collapsed="false">
      <c r="A3592" s="15" t="s">
        <v>3689</v>
      </c>
      <c r="B3592" s="15" t="s">
        <v>94</v>
      </c>
      <c r="C3592" s="15" t="n">
        <v>0</v>
      </c>
      <c r="D3592" s="15" t="s">
        <v>26</v>
      </c>
      <c r="E3592" s="15" t="s">
        <v>24</v>
      </c>
      <c r="F3592" s="15" t="n">
        <v>50</v>
      </c>
      <c r="G3592" s="15" t="s">
        <v>26</v>
      </c>
      <c r="H3592" s="15" t="s">
        <v>24</v>
      </c>
      <c r="I3592" s="15" t="s">
        <v>24</v>
      </c>
      <c r="J3592" s="15" t="s">
        <v>28</v>
      </c>
      <c r="K3592" s="15" t="s">
        <v>28</v>
      </c>
      <c r="L3592" s="15" t="s">
        <v>28</v>
      </c>
      <c r="M3592" s="15" t="s">
        <v>28</v>
      </c>
      <c r="N3592" s="15" t="s">
        <v>28</v>
      </c>
      <c r="O3592" s="15" t="s">
        <v>28</v>
      </c>
      <c r="P3592" s="15" t="s">
        <v>27</v>
      </c>
      <c r="Q3592" s="15" t="s">
        <v>26</v>
      </c>
      <c r="R3592" s="15" t="s">
        <v>19</v>
      </c>
      <c r="S3592" s="18" t="n">
        <v>19.85</v>
      </c>
      <c r="T3592" s="15" t="n">
        <v>943.1</v>
      </c>
      <c r="U3592" s="15" t="s">
        <v>24</v>
      </c>
      <c r="V3592" s="18" t="n">
        <f aca="false">IF(ISNUMBER(T3592),T3592,0)</f>
        <v>943.1</v>
      </c>
      <c r="W3592" s="15" t="n">
        <f aca="false">IF(U3592="Yes",1,0)</f>
        <v>0</v>
      </c>
      <c r="X3592" s="15" t="str">
        <f aca="false">IF(F3592&lt;=12,"0-12 months",IF(F3592&lt;=24,"13-24 months",IF(F3592&lt;=48,"25-48 months","49-72 months")))</f>
        <v>49-72 months</v>
      </c>
      <c r="Y3592" s="15" t="str">
        <f aca="false">IF(C3592=1,"Yes","No")</f>
        <v>No</v>
      </c>
      <c r="Z3592" s="15" t="n">
        <f aca="false">COUNTIF(J3592:O3592,"Yes")</f>
        <v>0</v>
      </c>
      <c r="AA3592" s="18" t="n">
        <f aca="false">S3592*W3592</f>
        <v>0</v>
      </c>
      <c r="AB3592" s="15" t="n">
        <f aca="false">(P3592="Month-to-month")+(I3592="Fiber optic")+(R3592="Electronic check")+(F3592&lt;=12)+(M3592="No")+(J3592="No")</f>
        <v>0</v>
      </c>
      <c r="AC3592" s="15" t="str">
        <f aca="false">IF(AB3592&gt;=5,"High",IF(AB3592&gt;=3,"Medium","Low"))</f>
        <v>Low</v>
      </c>
    </row>
    <row r="3593" customFormat="false" ht="15" hidden="false" customHeight="false" outlineLevel="0" collapsed="false">
      <c r="A3593" s="15" t="s">
        <v>3690</v>
      </c>
      <c r="B3593" s="15" t="s">
        <v>94</v>
      </c>
      <c r="C3593" s="15" t="n">
        <v>0</v>
      </c>
      <c r="D3593" s="15" t="s">
        <v>24</v>
      </c>
      <c r="E3593" s="15" t="s">
        <v>24</v>
      </c>
      <c r="F3593" s="15" t="n">
        <v>2</v>
      </c>
      <c r="G3593" s="15" t="s">
        <v>26</v>
      </c>
      <c r="H3593" s="15" t="s">
        <v>24</v>
      </c>
      <c r="I3593" s="15" t="s">
        <v>102</v>
      </c>
      <c r="J3593" s="15" t="s">
        <v>26</v>
      </c>
      <c r="K3593" s="15" t="s">
        <v>26</v>
      </c>
      <c r="L3593" s="15" t="s">
        <v>24</v>
      </c>
      <c r="M3593" s="15" t="s">
        <v>26</v>
      </c>
      <c r="N3593" s="15" t="s">
        <v>24</v>
      </c>
      <c r="O3593" s="15" t="s">
        <v>24</v>
      </c>
      <c r="P3593" s="15" t="s">
        <v>25</v>
      </c>
      <c r="Q3593" s="15" t="s">
        <v>26</v>
      </c>
      <c r="R3593" s="15" t="s">
        <v>15</v>
      </c>
      <c r="S3593" s="18" t="n">
        <v>86.25</v>
      </c>
      <c r="T3593" s="15" t="n">
        <v>181.65</v>
      </c>
      <c r="U3593" s="15" t="s">
        <v>26</v>
      </c>
      <c r="V3593" s="18" t="n">
        <f aca="false">IF(ISNUMBER(T3593),T3593,0)</f>
        <v>181.65</v>
      </c>
      <c r="W3593" s="15" t="n">
        <f aca="false">IF(U3593="Yes",1,0)</f>
        <v>1</v>
      </c>
      <c r="X3593" s="15" t="str">
        <f aca="false">IF(F3593&lt;=12,"0-12 months",IF(F3593&lt;=24,"13-24 months",IF(F3593&lt;=48,"25-48 months","49-72 months")))</f>
        <v>0-12 months</v>
      </c>
      <c r="Y3593" s="15" t="str">
        <f aca="false">IF(C3593=1,"Yes","No")</f>
        <v>No</v>
      </c>
      <c r="Z3593" s="15" t="n">
        <f aca="false">COUNTIF(J3593:O3593,"Yes")</f>
        <v>3</v>
      </c>
      <c r="AA3593" s="18" t="n">
        <f aca="false">S3593*W3593</f>
        <v>86.25</v>
      </c>
      <c r="AB3593" s="15" t="n">
        <f aca="false">(P3593="Month-to-month")+(I3593="Fiber optic")+(R3593="Electronic check")+(F3593&lt;=12)+(M3593="No")+(J3593="No")</f>
        <v>4</v>
      </c>
      <c r="AC3593" s="15" t="str">
        <f aca="false">IF(AB3593&gt;=5,"High",IF(AB3593&gt;=3,"Medium","Low"))</f>
        <v>Medium</v>
      </c>
    </row>
    <row r="3594" customFormat="false" ht="15" hidden="false" customHeight="false" outlineLevel="0" collapsed="false">
      <c r="A3594" s="15" t="s">
        <v>3691</v>
      </c>
      <c r="B3594" s="15" t="s">
        <v>94</v>
      </c>
      <c r="C3594" s="15" t="n">
        <v>0</v>
      </c>
      <c r="D3594" s="15" t="s">
        <v>24</v>
      </c>
      <c r="E3594" s="15" t="s">
        <v>24</v>
      </c>
      <c r="F3594" s="15" t="n">
        <v>1</v>
      </c>
      <c r="G3594" s="15" t="s">
        <v>26</v>
      </c>
      <c r="H3594" s="15" t="s">
        <v>24</v>
      </c>
      <c r="I3594" s="15" t="s">
        <v>96</v>
      </c>
      <c r="J3594" s="15" t="s">
        <v>24</v>
      </c>
      <c r="K3594" s="15" t="s">
        <v>24</v>
      </c>
      <c r="L3594" s="15" t="s">
        <v>24</v>
      </c>
      <c r="M3594" s="15" t="s">
        <v>24</v>
      </c>
      <c r="N3594" s="15" t="s">
        <v>24</v>
      </c>
      <c r="O3594" s="15" t="s">
        <v>24</v>
      </c>
      <c r="P3594" s="15" t="s">
        <v>25</v>
      </c>
      <c r="Q3594" s="15" t="s">
        <v>26</v>
      </c>
      <c r="R3594" s="15" t="s">
        <v>15</v>
      </c>
      <c r="S3594" s="18" t="n">
        <v>45.65</v>
      </c>
      <c r="T3594" s="15" t="n">
        <v>45.65</v>
      </c>
      <c r="U3594" s="15" t="s">
        <v>26</v>
      </c>
      <c r="V3594" s="18" t="n">
        <f aca="false">IF(ISNUMBER(T3594),T3594,0)</f>
        <v>45.65</v>
      </c>
      <c r="W3594" s="15" t="n">
        <f aca="false">IF(U3594="Yes",1,0)</f>
        <v>1</v>
      </c>
      <c r="X3594" s="15" t="str">
        <f aca="false">IF(F3594&lt;=12,"0-12 months",IF(F3594&lt;=24,"13-24 months",IF(F3594&lt;=48,"25-48 months","49-72 months")))</f>
        <v>0-12 months</v>
      </c>
      <c r="Y3594" s="15" t="str">
        <f aca="false">IF(C3594=1,"Yes","No")</f>
        <v>No</v>
      </c>
      <c r="Z3594" s="15" t="n">
        <f aca="false">COUNTIF(J3594:O3594,"Yes")</f>
        <v>0</v>
      </c>
      <c r="AA3594" s="18" t="n">
        <f aca="false">S3594*W3594</f>
        <v>45.65</v>
      </c>
      <c r="AB3594" s="15" t="n">
        <f aca="false">(P3594="Month-to-month")+(I3594="Fiber optic")+(R3594="Electronic check")+(F3594&lt;=12)+(M3594="No")+(J3594="No")</f>
        <v>5</v>
      </c>
      <c r="AC3594" s="15" t="str">
        <f aca="false">IF(AB3594&gt;=5,"High",IF(AB3594&gt;=3,"Medium","Low"))</f>
        <v>High</v>
      </c>
    </row>
    <row r="3595" customFormat="false" ht="15" hidden="false" customHeight="false" outlineLevel="0" collapsed="false">
      <c r="A3595" s="15" t="s">
        <v>3692</v>
      </c>
      <c r="B3595" s="15" t="s">
        <v>98</v>
      </c>
      <c r="C3595" s="15" t="n">
        <v>0</v>
      </c>
      <c r="D3595" s="15" t="s">
        <v>24</v>
      </c>
      <c r="E3595" s="15" t="s">
        <v>24</v>
      </c>
      <c r="F3595" s="15" t="n">
        <v>8</v>
      </c>
      <c r="G3595" s="15" t="s">
        <v>26</v>
      </c>
      <c r="H3595" s="15" t="s">
        <v>24</v>
      </c>
      <c r="I3595" s="15" t="s">
        <v>102</v>
      </c>
      <c r="J3595" s="15" t="s">
        <v>24</v>
      </c>
      <c r="K3595" s="15" t="s">
        <v>24</v>
      </c>
      <c r="L3595" s="15" t="s">
        <v>24</v>
      </c>
      <c r="M3595" s="15" t="s">
        <v>24</v>
      </c>
      <c r="N3595" s="15" t="s">
        <v>24</v>
      </c>
      <c r="O3595" s="15" t="s">
        <v>24</v>
      </c>
      <c r="P3595" s="15" t="s">
        <v>25</v>
      </c>
      <c r="Q3595" s="15" t="s">
        <v>26</v>
      </c>
      <c r="R3595" s="15" t="s">
        <v>17</v>
      </c>
      <c r="S3595" s="18" t="n">
        <v>70.1</v>
      </c>
      <c r="T3595" s="15" t="n">
        <v>551.35</v>
      </c>
      <c r="U3595" s="15" t="s">
        <v>26</v>
      </c>
      <c r="V3595" s="18" t="n">
        <f aca="false">IF(ISNUMBER(T3595),T3595,0)</f>
        <v>551.35</v>
      </c>
      <c r="W3595" s="15" t="n">
        <f aca="false">IF(U3595="Yes",1,0)</f>
        <v>1</v>
      </c>
      <c r="X3595" s="15" t="str">
        <f aca="false">IF(F3595&lt;=12,"0-12 months",IF(F3595&lt;=24,"13-24 months",IF(F3595&lt;=48,"25-48 months","49-72 months")))</f>
        <v>0-12 months</v>
      </c>
      <c r="Y3595" s="15" t="str">
        <f aca="false">IF(C3595=1,"Yes","No")</f>
        <v>No</v>
      </c>
      <c r="Z3595" s="15" t="n">
        <f aca="false">COUNTIF(J3595:O3595,"Yes")</f>
        <v>0</v>
      </c>
      <c r="AA3595" s="18" t="n">
        <f aca="false">S3595*W3595</f>
        <v>70.1</v>
      </c>
      <c r="AB3595" s="15" t="n">
        <f aca="false">(P3595="Month-to-month")+(I3595="Fiber optic")+(R3595="Electronic check")+(F3595&lt;=12)+(M3595="No")+(J3595="No")</f>
        <v>5</v>
      </c>
      <c r="AC3595" s="15" t="str">
        <f aca="false">IF(AB3595&gt;=5,"High",IF(AB3595&gt;=3,"Medium","Low"))</f>
        <v>High</v>
      </c>
    </row>
    <row r="3596" customFormat="false" ht="15" hidden="false" customHeight="false" outlineLevel="0" collapsed="false">
      <c r="A3596" s="15" t="s">
        <v>3693</v>
      </c>
      <c r="B3596" s="15" t="s">
        <v>94</v>
      </c>
      <c r="C3596" s="15" t="n">
        <v>0</v>
      </c>
      <c r="D3596" s="15" t="s">
        <v>24</v>
      </c>
      <c r="E3596" s="15" t="s">
        <v>24</v>
      </c>
      <c r="F3596" s="15" t="n">
        <v>9</v>
      </c>
      <c r="G3596" s="15" t="s">
        <v>24</v>
      </c>
      <c r="H3596" s="15" t="s">
        <v>95</v>
      </c>
      <c r="I3596" s="15" t="s">
        <v>96</v>
      </c>
      <c r="J3596" s="15" t="s">
        <v>24</v>
      </c>
      <c r="K3596" s="15" t="s">
        <v>26</v>
      </c>
      <c r="L3596" s="15" t="s">
        <v>24</v>
      </c>
      <c r="M3596" s="15" t="s">
        <v>24</v>
      </c>
      <c r="N3596" s="15" t="s">
        <v>24</v>
      </c>
      <c r="O3596" s="15" t="s">
        <v>26</v>
      </c>
      <c r="P3596" s="15" t="s">
        <v>25</v>
      </c>
      <c r="Q3596" s="15" t="s">
        <v>24</v>
      </c>
      <c r="R3596" s="15" t="s">
        <v>15</v>
      </c>
      <c r="S3596" s="18" t="n">
        <v>40.75</v>
      </c>
      <c r="T3596" s="15" t="n">
        <v>359.4</v>
      </c>
      <c r="U3596" s="15" t="s">
        <v>24</v>
      </c>
      <c r="V3596" s="18" t="n">
        <f aca="false">IF(ISNUMBER(T3596),T3596,0)</f>
        <v>359.4</v>
      </c>
      <c r="W3596" s="15" t="n">
        <f aca="false">IF(U3596="Yes",1,0)</f>
        <v>0</v>
      </c>
      <c r="X3596" s="15" t="str">
        <f aca="false">IF(F3596&lt;=12,"0-12 months",IF(F3596&lt;=24,"13-24 months",IF(F3596&lt;=48,"25-48 months","49-72 months")))</f>
        <v>0-12 months</v>
      </c>
      <c r="Y3596" s="15" t="str">
        <f aca="false">IF(C3596=1,"Yes","No")</f>
        <v>No</v>
      </c>
      <c r="Z3596" s="15" t="n">
        <f aca="false">COUNTIF(J3596:O3596,"Yes")</f>
        <v>2</v>
      </c>
      <c r="AA3596" s="18" t="n">
        <f aca="false">S3596*W3596</f>
        <v>0</v>
      </c>
      <c r="AB3596" s="15" t="n">
        <f aca="false">(P3596="Month-to-month")+(I3596="Fiber optic")+(R3596="Electronic check")+(F3596&lt;=12)+(M3596="No")+(J3596="No")</f>
        <v>5</v>
      </c>
      <c r="AC3596" s="15" t="str">
        <f aca="false">IF(AB3596&gt;=5,"High",IF(AB3596&gt;=3,"Medium","Low"))</f>
        <v>High</v>
      </c>
    </row>
    <row r="3597" customFormat="false" ht="15" hidden="false" customHeight="false" outlineLevel="0" collapsed="false">
      <c r="A3597" s="15" t="s">
        <v>3694</v>
      </c>
      <c r="B3597" s="15" t="s">
        <v>94</v>
      </c>
      <c r="C3597" s="15" t="n">
        <v>1</v>
      </c>
      <c r="D3597" s="15" t="s">
        <v>24</v>
      </c>
      <c r="E3597" s="15" t="s">
        <v>24</v>
      </c>
      <c r="F3597" s="15" t="n">
        <v>2</v>
      </c>
      <c r="G3597" s="15" t="s">
        <v>26</v>
      </c>
      <c r="H3597" s="15" t="s">
        <v>24</v>
      </c>
      <c r="I3597" s="15" t="s">
        <v>102</v>
      </c>
      <c r="J3597" s="15" t="s">
        <v>24</v>
      </c>
      <c r="K3597" s="15" t="s">
        <v>24</v>
      </c>
      <c r="L3597" s="15" t="s">
        <v>24</v>
      </c>
      <c r="M3597" s="15" t="s">
        <v>24</v>
      </c>
      <c r="N3597" s="15" t="s">
        <v>24</v>
      </c>
      <c r="O3597" s="15" t="s">
        <v>24</v>
      </c>
      <c r="P3597" s="15" t="s">
        <v>25</v>
      </c>
      <c r="Q3597" s="15" t="s">
        <v>26</v>
      </c>
      <c r="R3597" s="15" t="s">
        <v>19</v>
      </c>
      <c r="S3597" s="18" t="n">
        <v>70.2</v>
      </c>
      <c r="T3597" s="15" t="n">
        <v>115.95</v>
      </c>
      <c r="U3597" s="15" t="s">
        <v>26</v>
      </c>
      <c r="V3597" s="18" t="n">
        <f aca="false">IF(ISNUMBER(T3597),T3597,0)</f>
        <v>115.95</v>
      </c>
      <c r="W3597" s="15" t="n">
        <f aca="false">IF(U3597="Yes",1,0)</f>
        <v>1</v>
      </c>
      <c r="X3597" s="15" t="str">
        <f aca="false">IF(F3597&lt;=12,"0-12 months",IF(F3597&lt;=24,"13-24 months",IF(F3597&lt;=48,"25-48 months","49-72 months")))</f>
        <v>0-12 months</v>
      </c>
      <c r="Y3597" s="15" t="str">
        <f aca="false">IF(C3597=1,"Yes","No")</f>
        <v>Yes</v>
      </c>
      <c r="Z3597" s="15" t="n">
        <f aca="false">COUNTIF(J3597:O3597,"Yes")</f>
        <v>0</v>
      </c>
      <c r="AA3597" s="18" t="n">
        <f aca="false">S3597*W3597</f>
        <v>70.2</v>
      </c>
      <c r="AB3597" s="15" t="n">
        <f aca="false">(P3597="Month-to-month")+(I3597="Fiber optic")+(R3597="Electronic check")+(F3597&lt;=12)+(M3597="No")+(J3597="No")</f>
        <v>5</v>
      </c>
      <c r="AC3597" s="15" t="str">
        <f aca="false">IF(AB3597&gt;=5,"High",IF(AB3597&gt;=3,"Medium","Low"))</f>
        <v>High</v>
      </c>
    </row>
    <row r="3598" customFormat="false" ht="15" hidden="false" customHeight="false" outlineLevel="0" collapsed="false">
      <c r="A3598" s="15" t="s">
        <v>3695</v>
      </c>
      <c r="B3598" s="15" t="s">
        <v>94</v>
      </c>
      <c r="C3598" s="15" t="n">
        <v>0</v>
      </c>
      <c r="D3598" s="15" t="s">
        <v>24</v>
      </c>
      <c r="E3598" s="15" t="s">
        <v>24</v>
      </c>
      <c r="F3598" s="15" t="n">
        <v>3</v>
      </c>
      <c r="G3598" s="15" t="s">
        <v>26</v>
      </c>
      <c r="H3598" s="15" t="s">
        <v>24</v>
      </c>
      <c r="I3598" s="15" t="s">
        <v>96</v>
      </c>
      <c r="J3598" s="15" t="s">
        <v>26</v>
      </c>
      <c r="K3598" s="15" t="s">
        <v>26</v>
      </c>
      <c r="L3598" s="15" t="s">
        <v>24</v>
      </c>
      <c r="M3598" s="15" t="s">
        <v>24</v>
      </c>
      <c r="N3598" s="15" t="s">
        <v>24</v>
      </c>
      <c r="O3598" s="15" t="s">
        <v>24</v>
      </c>
      <c r="P3598" s="15" t="s">
        <v>25</v>
      </c>
      <c r="Q3598" s="15" t="s">
        <v>24</v>
      </c>
      <c r="R3598" s="15" t="s">
        <v>15</v>
      </c>
      <c r="S3598" s="18" t="n">
        <v>55.35</v>
      </c>
      <c r="T3598" s="15" t="n">
        <v>165.2</v>
      </c>
      <c r="U3598" s="15" t="s">
        <v>26</v>
      </c>
      <c r="V3598" s="18" t="n">
        <f aca="false">IF(ISNUMBER(T3598),T3598,0)</f>
        <v>165.2</v>
      </c>
      <c r="W3598" s="15" t="n">
        <f aca="false">IF(U3598="Yes",1,0)</f>
        <v>1</v>
      </c>
      <c r="X3598" s="15" t="str">
        <f aca="false">IF(F3598&lt;=12,"0-12 months",IF(F3598&lt;=24,"13-24 months",IF(F3598&lt;=48,"25-48 months","49-72 months")))</f>
        <v>0-12 months</v>
      </c>
      <c r="Y3598" s="15" t="str">
        <f aca="false">IF(C3598=1,"Yes","No")</f>
        <v>No</v>
      </c>
      <c r="Z3598" s="15" t="n">
        <f aca="false">COUNTIF(J3598:O3598,"Yes")</f>
        <v>2</v>
      </c>
      <c r="AA3598" s="18" t="n">
        <f aca="false">S3598*W3598</f>
        <v>55.35</v>
      </c>
      <c r="AB3598" s="15" t="n">
        <f aca="false">(P3598="Month-to-month")+(I3598="Fiber optic")+(R3598="Electronic check")+(F3598&lt;=12)+(M3598="No")+(J3598="No")</f>
        <v>4</v>
      </c>
      <c r="AC3598" s="15" t="str">
        <f aca="false">IF(AB3598&gt;=5,"High",IF(AB3598&gt;=3,"Medium","Low"))</f>
        <v>Medium</v>
      </c>
    </row>
    <row r="3599" customFormat="false" ht="15" hidden="false" customHeight="false" outlineLevel="0" collapsed="false">
      <c r="A3599" s="15" t="s">
        <v>3696</v>
      </c>
      <c r="B3599" s="15" t="s">
        <v>98</v>
      </c>
      <c r="C3599" s="15" t="n">
        <v>0</v>
      </c>
      <c r="D3599" s="15" t="s">
        <v>26</v>
      </c>
      <c r="E3599" s="15" t="s">
        <v>24</v>
      </c>
      <c r="F3599" s="15" t="n">
        <v>25</v>
      </c>
      <c r="G3599" s="15" t="s">
        <v>26</v>
      </c>
      <c r="H3599" s="15" t="s">
        <v>24</v>
      </c>
      <c r="I3599" s="15" t="s">
        <v>102</v>
      </c>
      <c r="J3599" s="15" t="s">
        <v>24</v>
      </c>
      <c r="K3599" s="15" t="s">
        <v>24</v>
      </c>
      <c r="L3599" s="15" t="s">
        <v>24</v>
      </c>
      <c r="M3599" s="15" t="s">
        <v>26</v>
      </c>
      <c r="N3599" s="15" t="s">
        <v>26</v>
      </c>
      <c r="O3599" s="15" t="s">
        <v>26</v>
      </c>
      <c r="P3599" s="15" t="s">
        <v>25</v>
      </c>
      <c r="Q3599" s="15" t="s">
        <v>26</v>
      </c>
      <c r="R3599" s="15" t="s">
        <v>21</v>
      </c>
      <c r="S3599" s="18" t="n">
        <v>95.7</v>
      </c>
      <c r="T3599" s="15" t="n">
        <v>2338.35</v>
      </c>
      <c r="U3599" s="15" t="s">
        <v>24</v>
      </c>
      <c r="V3599" s="18" t="n">
        <f aca="false">IF(ISNUMBER(T3599),T3599,0)</f>
        <v>2338.35</v>
      </c>
      <c r="W3599" s="15" t="n">
        <f aca="false">IF(U3599="Yes",1,0)</f>
        <v>0</v>
      </c>
      <c r="X3599" s="15" t="str">
        <f aca="false">IF(F3599&lt;=12,"0-12 months",IF(F3599&lt;=24,"13-24 months",IF(F3599&lt;=48,"25-48 months","49-72 months")))</f>
        <v>25-48 months</v>
      </c>
      <c r="Y3599" s="15" t="str">
        <f aca="false">IF(C3599=1,"Yes","No")</f>
        <v>No</v>
      </c>
      <c r="Z3599" s="15" t="n">
        <f aca="false">COUNTIF(J3599:O3599,"Yes")</f>
        <v>3</v>
      </c>
      <c r="AA3599" s="18" t="n">
        <f aca="false">S3599*W3599</f>
        <v>0</v>
      </c>
      <c r="AB3599" s="15" t="n">
        <f aca="false">(P3599="Month-to-month")+(I3599="Fiber optic")+(R3599="Electronic check")+(F3599&lt;=12)+(M3599="No")+(J3599="No")</f>
        <v>3</v>
      </c>
      <c r="AC3599" s="15" t="str">
        <f aca="false">IF(AB3599&gt;=5,"High",IF(AB3599&gt;=3,"Medium","Low"))</f>
        <v>Medium</v>
      </c>
    </row>
    <row r="3600" customFormat="false" ht="15" hidden="false" customHeight="false" outlineLevel="0" collapsed="false">
      <c r="A3600" s="15" t="s">
        <v>3697</v>
      </c>
      <c r="B3600" s="15" t="s">
        <v>98</v>
      </c>
      <c r="C3600" s="15" t="n">
        <v>1</v>
      </c>
      <c r="D3600" s="15" t="s">
        <v>24</v>
      </c>
      <c r="E3600" s="15" t="s">
        <v>24</v>
      </c>
      <c r="F3600" s="15" t="n">
        <v>1</v>
      </c>
      <c r="G3600" s="15" t="s">
        <v>26</v>
      </c>
      <c r="H3600" s="15" t="s">
        <v>24</v>
      </c>
      <c r="I3600" s="15" t="s">
        <v>96</v>
      </c>
      <c r="J3600" s="15" t="s">
        <v>24</v>
      </c>
      <c r="K3600" s="15" t="s">
        <v>24</v>
      </c>
      <c r="L3600" s="15" t="s">
        <v>24</v>
      </c>
      <c r="M3600" s="15" t="s">
        <v>24</v>
      </c>
      <c r="N3600" s="15" t="s">
        <v>24</v>
      </c>
      <c r="O3600" s="15" t="s">
        <v>24</v>
      </c>
      <c r="P3600" s="15" t="s">
        <v>25</v>
      </c>
      <c r="Q3600" s="15" t="s">
        <v>24</v>
      </c>
      <c r="R3600" s="15" t="s">
        <v>15</v>
      </c>
      <c r="S3600" s="18" t="n">
        <v>46.3</v>
      </c>
      <c r="T3600" s="15" t="n">
        <v>46.3</v>
      </c>
      <c r="U3600" s="15" t="s">
        <v>24</v>
      </c>
      <c r="V3600" s="18" t="n">
        <f aca="false">IF(ISNUMBER(T3600),T3600,0)</f>
        <v>46.3</v>
      </c>
      <c r="W3600" s="15" t="n">
        <f aca="false">IF(U3600="Yes",1,0)</f>
        <v>0</v>
      </c>
      <c r="X3600" s="15" t="str">
        <f aca="false">IF(F3600&lt;=12,"0-12 months",IF(F3600&lt;=24,"13-24 months",IF(F3600&lt;=48,"25-48 months","49-72 months")))</f>
        <v>0-12 months</v>
      </c>
      <c r="Y3600" s="15" t="str">
        <f aca="false">IF(C3600=1,"Yes","No")</f>
        <v>Yes</v>
      </c>
      <c r="Z3600" s="15" t="n">
        <f aca="false">COUNTIF(J3600:O3600,"Yes")</f>
        <v>0</v>
      </c>
      <c r="AA3600" s="18" t="n">
        <f aca="false">S3600*W3600</f>
        <v>0</v>
      </c>
      <c r="AB3600" s="15" t="n">
        <f aca="false">(P3600="Month-to-month")+(I3600="Fiber optic")+(R3600="Electronic check")+(F3600&lt;=12)+(M3600="No")+(J3600="No")</f>
        <v>5</v>
      </c>
      <c r="AC3600" s="15" t="str">
        <f aca="false">IF(AB3600&gt;=5,"High",IF(AB3600&gt;=3,"Medium","Low"))</f>
        <v>High</v>
      </c>
    </row>
    <row r="3601" customFormat="false" ht="15" hidden="false" customHeight="false" outlineLevel="0" collapsed="false">
      <c r="A3601" s="15" t="s">
        <v>3698</v>
      </c>
      <c r="B3601" s="15" t="s">
        <v>94</v>
      </c>
      <c r="C3601" s="15" t="n">
        <v>0</v>
      </c>
      <c r="D3601" s="15" t="s">
        <v>26</v>
      </c>
      <c r="E3601" s="15" t="s">
        <v>26</v>
      </c>
      <c r="F3601" s="15" t="n">
        <v>45</v>
      </c>
      <c r="G3601" s="15" t="s">
        <v>26</v>
      </c>
      <c r="H3601" s="15" t="s">
        <v>26</v>
      </c>
      <c r="I3601" s="15" t="s">
        <v>96</v>
      </c>
      <c r="J3601" s="15" t="s">
        <v>26</v>
      </c>
      <c r="K3601" s="15" t="s">
        <v>26</v>
      </c>
      <c r="L3601" s="15" t="s">
        <v>26</v>
      </c>
      <c r="M3601" s="15" t="s">
        <v>26</v>
      </c>
      <c r="N3601" s="15" t="s">
        <v>26</v>
      </c>
      <c r="O3601" s="15" t="s">
        <v>24</v>
      </c>
      <c r="P3601" s="15" t="s">
        <v>25</v>
      </c>
      <c r="Q3601" s="15" t="s">
        <v>24</v>
      </c>
      <c r="R3601" s="15" t="s">
        <v>17</v>
      </c>
      <c r="S3601" s="18" t="n">
        <v>81.3</v>
      </c>
      <c r="T3601" s="15" t="n">
        <v>3541.1</v>
      </c>
      <c r="U3601" s="15" t="s">
        <v>24</v>
      </c>
      <c r="V3601" s="18" t="n">
        <f aca="false">IF(ISNUMBER(T3601),T3601,0)</f>
        <v>3541.1</v>
      </c>
      <c r="W3601" s="15" t="n">
        <f aca="false">IF(U3601="Yes",1,0)</f>
        <v>0</v>
      </c>
      <c r="X3601" s="15" t="str">
        <f aca="false">IF(F3601&lt;=12,"0-12 months",IF(F3601&lt;=24,"13-24 months",IF(F3601&lt;=48,"25-48 months","49-72 months")))</f>
        <v>25-48 months</v>
      </c>
      <c r="Y3601" s="15" t="str">
        <f aca="false">IF(C3601=1,"Yes","No")</f>
        <v>No</v>
      </c>
      <c r="Z3601" s="15" t="n">
        <f aca="false">COUNTIF(J3601:O3601,"Yes")</f>
        <v>5</v>
      </c>
      <c r="AA3601" s="18" t="n">
        <f aca="false">S3601*W3601</f>
        <v>0</v>
      </c>
      <c r="AB3601" s="15" t="n">
        <f aca="false">(P3601="Month-to-month")+(I3601="Fiber optic")+(R3601="Electronic check")+(F3601&lt;=12)+(M3601="No")+(J3601="No")</f>
        <v>1</v>
      </c>
      <c r="AC3601" s="15" t="str">
        <f aca="false">IF(AB3601&gt;=5,"High",IF(AB3601&gt;=3,"Medium","Low"))</f>
        <v>Low</v>
      </c>
    </row>
    <row r="3602" customFormat="false" ht="15" hidden="false" customHeight="false" outlineLevel="0" collapsed="false">
      <c r="A3602" s="15" t="s">
        <v>3699</v>
      </c>
      <c r="B3602" s="15" t="s">
        <v>98</v>
      </c>
      <c r="C3602" s="15" t="n">
        <v>1</v>
      </c>
      <c r="D3602" s="15" t="s">
        <v>26</v>
      </c>
      <c r="E3602" s="15" t="s">
        <v>26</v>
      </c>
      <c r="F3602" s="15" t="n">
        <v>51</v>
      </c>
      <c r="G3602" s="15" t="s">
        <v>26</v>
      </c>
      <c r="H3602" s="15" t="s">
        <v>26</v>
      </c>
      <c r="I3602" s="15" t="s">
        <v>102</v>
      </c>
      <c r="J3602" s="15" t="s">
        <v>24</v>
      </c>
      <c r="K3602" s="15" t="s">
        <v>26</v>
      </c>
      <c r="L3602" s="15" t="s">
        <v>26</v>
      </c>
      <c r="M3602" s="15" t="s">
        <v>24</v>
      </c>
      <c r="N3602" s="15" t="s">
        <v>24</v>
      </c>
      <c r="O3602" s="15" t="s">
        <v>24</v>
      </c>
      <c r="P3602" s="15" t="s">
        <v>25</v>
      </c>
      <c r="Q3602" s="15" t="s">
        <v>26</v>
      </c>
      <c r="R3602" s="15" t="s">
        <v>15</v>
      </c>
      <c r="S3602" s="18" t="n">
        <v>84.2</v>
      </c>
      <c r="T3602" s="15" t="n">
        <v>4146.05</v>
      </c>
      <c r="U3602" s="15" t="s">
        <v>26</v>
      </c>
      <c r="V3602" s="18" t="n">
        <f aca="false">IF(ISNUMBER(T3602),T3602,0)</f>
        <v>4146.05</v>
      </c>
      <c r="W3602" s="15" t="n">
        <f aca="false">IF(U3602="Yes",1,0)</f>
        <v>1</v>
      </c>
      <c r="X3602" s="15" t="str">
        <f aca="false">IF(F3602&lt;=12,"0-12 months",IF(F3602&lt;=24,"13-24 months",IF(F3602&lt;=48,"25-48 months","49-72 months")))</f>
        <v>49-72 months</v>
      </c>
      <c r="Y3602" s="15" t="str">
        <f aca="false">IF(C3602=1,"Yes","No")</f>
        <v>Yes</v>
      </c>
      <c r="Z3602" s="15" t="n">
        <f aca="false">COUNTIF(J3602:O3602,"Yes")</f>
        <v>2</v>
      </c>
      <c r="AA3602" s="18" t="n">
        <f aca="false">S3602*W3602</f>
        <v>84.2</v>
      </c>
      <c r="AB3602" s="15" t="n">
        <f aca="false">(P3602="Month-to-month")+(I3602="Fiber optic")+(R3602="Electronic check")+(F3602&lt;=12)+(M3602="No")+(J3602="No")</f>
        <v>5</v>
      </c>
      <c r="AC3602" s="15" t="str">
        <f aca="false">IF(AB3602&gt;=5,"High",IF(AB3602&gt;=3,"Medium","Low"))</f>
        <v>High</v>
      </c>
    </row>
    <row r="3603" customFormat="false" ht="15" hidden="false" customHeight="false" outlineLevel="0" collapsed="false">
      <c r="A3603" s="15" t="s">
        <v>3700</v>
      </c>
      <c r="B3603" s="15" t="s">
        <v>94</v>
      </c>
      <c r="C3603" s="15" t="n">
        <v>0</v>
      </c>
      <c r="D3603" s="15" t="s">
        <v>26</v>
      </c>
      <c r="E3603" s="15" t="s">
        <v>26</v>
      </c>
      <c r="F3603" s="15" t="n">
        <v>55</v>
      </c>
      <c r="G3603" s="15" t="s">
        <v>26</v>
      </c>
      <c r="H3603" s="15" t="s">
        <v>24</v>
      </c>
      <c r="I3603" s="15" t="s">
        <v>24</v>
      </c>
      <c r="J3603" s="15" t="s">
        <v>28</v>
      </c>
      <c r="K3603" s="15" t="s">
        <v>28</v>
      </c>
      <c r="L3603" s="15" t="s">
        <v>28</v>
      </c>
      <c r="M3603" s="15" t="s">
        <v>28</v>
      </c>
      <c r="N3603" s="15" t="s">
        <v>28</v>
      </c>
      <c r="O3603" s="15" t="s">
        <v>28</v>
      </c>
      <c r="P3603" s="15" t="s">
        <v>25</v>
      </c>
      <c r="Q3603" s="15" t="s">
        <v>24</v>
      </c>
      <c r="R3603" s="15" t="s">
        <v>21</v>
      </c>
      <c r="S3603" s="18" t="n">
        <v>20</v>
      </c>
      <c r="T3603" s="15" t="n">
        <v>1087.25</v>
      </c>
      <c r="U3603" s="15" t="s">
        <v>24</v>
      </c>
      <c r="V3603" s="18" t="n">
        <f aca="false">IF(ISNUMBER(T3603),T3603,0)</f>
        <v>1087.25</v>
      </c>
      <c r="W3603" s="15" t="n">
        <f aca="false">IF(U3603="Yes",1,0)</f>
        <v>0</v>
      </c>
      <c r="X3603" s="15" t="str">
        <f aca="false">IF(F3603&lt;=12,"0-12 months",IF(F3603&lt;=24,"13-24 months",IF(F3603&lt;=48,"25-48 months","49-72 months")))</f>
        <v>49-72 months</v>
      </c>
      <c r="Y3603" s="15" t="str">
        <f aca="false">IF(C3603=1,"Yes","No")</f>
        <v>No</v>
      </c>
      <c r="Z3603" s="15" t="n">
        <f aca="false">COUNTIF(J3603:O3603,"Yes")</f>
        <v>0</v>
      </c>
      <c r="AA3603" s="18" t="n">
        <f aca="false">S3603*W3603</f>
        <v>0</v>
      </c>
      <c r="AB3603" s="15" t="n">
        <f aca="false">(P3603="Month-to-month")+(I3603="Fiber optic")+(R3603="Electronic check")+(F3603&lt;=12)+(M3603="No")+(J3603="No")</f>
        <v>1</v>
      </c>
      <c r="AC3603" s="15" t="str">
        <f aca="false">IF(AB3603&gt;=5,"High",IF(AB3603&gt;=3,"Medium","Low"))</f>
        <v>Low</v>
      </c>
    </row>
    <row r="3604" customFormat="false" ht="15" hidden="false" customHeight="false" outlineLevel="0" collapsed="false">
      <c r="A3604" s="15" t="s">
        <v>3701</v>
      </c>
      <c r="B3604" s="15" t="s">
        <v>94</v>
      </c>
      <c r="C3604" s="15" t="n">
        <v>0</v>
      </c>
      <c r="D3604" s="15" t="s">
        <v>24</v>
      </c>
      <c r="E3604" s="15" t="s">
        <v>24</v>
      </c>
      <c r="F3604" s="15" t="n">
        <v>38</v>
      </c>
      <c r="G3604" s="15" t="s">
        <v>26</v>
      </c>
      <c r="H3604" s="15" t="s">
        <v>26</v>
      </c>
      <c r="I3604" s="15" t="s">
        <v>96</v>
      </c>
      <c r="J3604" s="15" t="s">
        <v>26</v>
      </c>
      <c r="K3604" s="15" t="s">
        <v>26</v>
      </c>
      <c r="L3604" s="15" t="s">
        <v>26</v>
      </c>
      <c r="M3604" s="15" t="s">
        <v>24</v>
      </c>
      <c r="N3604" s="15" t="s">
        <v>24</v>
      </c>
      <c r="O3604" s="15" t="s">
        <v>24</v>
      </c>
      <c r="P3604" s="15" t="s">
        <v>25</v>
      </c>
      <c r="Q3604" s="15" t="s">
        <v>26</v>
      </c>
      <c r="R3604" s="15" t="s">
        <v>19</v>
      </c>
      <c r="S3604" s="18" t="n">
        <v>66.15</v>
      </c>
      <c r="T3604" s="15" t="n">
        <v>2522.4</v>
      </c>
      <c r="U3604" s="15" t="s">
        <v>24</v>
      </c>
      <c r="V3604" s="18" t="n">
        <f aca="false">IF(ISNUMBER(T3604),T3604,0)</f>
        <v>2522.4</v>
      </c>
      <c r="W3604" s="15" t="n">
        <f aca="false">IF(U3604="Yes",1,0)</f>
        <v>0</v>
      </c>
      <c r="X3604" s="15" t="str">
        <f aca="false">IF(F3604&lt;=12,"0-12 months",IF(F3604&lt;=24,"13-24 months",IF(F3604&lt;=48,"25-48 months","49-72 months")))</f>
        <v>25-48 months</v>
      </c>
      <c r="Y3604" s="15" t="str">
        <f aca="false">IF(C3604=1,"Yes","No")</f>
        <v>No</v>
      </c>
      <c r="Z3604" s="15" t="n">
        <f aca="false">COUNTIF(J3604:O3604,"Yes")</f>
        <v>3</v>
      </c>
      <c r="AA3604" s="18" t="n">
        <f aca="false">S3604*W3604</f>
        <v>0</v>
      </c>
      <c r="AB3604" s="15" t="n">
        <f aca="false">(P3604="Month-to-month")+(I3604="Fiber optic")+(R3604="Electronic check")+(F3604&lt;=12)+(M3604="No")+(J3604="No")</f>
        <v>2</v>
      </c>
      <c r="AC3604" s="15" t="str">
        <f aca="false">IF(AB3604&gt;=5,"High",IF(AB3604&gt;=3,"Medium","Low"))</f>
        <v>Low</v>
      </c>
    </row>
    <row r="3605" customFormat="false" ht="15" hidden="false" customHeight="false" outlineLevel="0" collapsed="false">
      <c r="A3605" s="15" t="s">
        <v>3702</v>
      </c>
      <c r="B3605" s="15" t="s">
        <v>98</v>
      </c>
      <c r="C3605" s="15" t="n">
        <v>0</v>
      </c>
      <c r="D3605" s="15" t="s">
        <v>24</v>
      </c>
      <c r="E3605" s="15" t="s">
        <v>24</v>
      </c>
      <c r="F3605" s="15" t="n">
        <v>2</v>
      </c>
      <c r="G3605" s="15" t="s">
        <v>26</v>
      </c>
      <c r="H3605" s="15" t="s">
        <v>24</v>
      </c>
      <c r="I3605" s="15" t="s">
        <v>96</v>
      </c>
      <c r="J3605" s="15" t="s">
        <v>24</v>
      </c>
      <c r="K3605" s="15" t="s">
        <v>24</v>
      </c>
      <c r="L3605" s="15" t="s">
        <v>24</v>
      </c>
      <c r="M3605" s="15" t="s">
        <v>24</v>
      </c>
      <c r="N3605" s="15" t="s">
        <v>24</v>
      </c>
      <c r="O3605" s="15" t="s">
        <v>24</v>
      </c>
      <c r="P3605" s="15" t="s">
        <v>25</v>
      </c>
      <c r="Q3605" s="15" t="s">
        <v>24</v>
      </c>
      <c r="R3605" s="15" t="s">
        <v>17</v>
      </c>
      <c r="S3605" s="18" t="n">
        <v>45.85</v>
      </c>
      <c r="T3605" s="15" t="n">
        <v>81</v>
      </c>
      <c r="U3605" s="15" t="s">
        <v>26</v>
      </c>
      <c r="V3605" s="18" t="n">
        <f aca="false">IF(ISNUMBER(T3605),T3605,0)</f>
        <v>81</v>
      </c>
      <c r="W3605" s="15" t="n">
        <f aca="false">IF(U3605="Yes",1,0)</f>
        <v>1</v>
      </c>
      <c r="X3605" s="15" t="str">
        <f aca="false">IF(F3605&lt;=12,"0-12 months",IF(F3605&lt;=24,"13-24 months",IF(F3605&lt;=48,"25-48 months","49-72 months")))</f>
        <v>0-12 months</v>
      </c>
      <c r="Y3605" s="15" t="str">
        <f aca="false">IF(C3605=1,"Yes","No")</f>
        <v>No</v>
      </c>
      <c r="Z3605" s="15" t="n">
        <f aca="false">COUNTIF(J3605:O3605,"Yes")</f>
        <v>0</v>
      </c>
      <c r="AA3605" s="18" t="n">
        <f aca="false">S3605*W3605</f>
        <v>45.85</v>
      </c>
      <c r="AB3605" s="15" t="n">
        <f aca="false">(P3605="Month-to-month")+(I3605="Fiber optic")+(R3605="Electronic check")+(F3605&lt;=12)+(M3605="No")+(J3605="No")</f>
        <v>4</v>
      </c>
      <c r="AC3605" s="15" t="str">
        <f aca="false">IF(AB3605&gt;=5,"High",IF(AB3605&gt;=3,"Medium","Low"))</f>
        <v>Medium</v>
      </c>
    </row>
    <row r="3606" customFormat="false" ht="15" hidden="false" customHeight="false" outlineLevel="0" collapsed="false">
      <c r="A3606" s="15" t="s">
        <v>3703</v>
      </c>
      <c r="B3606" s="15" t="s">
        <v>98</v>
      </c>
      <c r="C3606" s="15" t="n">
        <v>0</v>
      </c>
      <c r="D3606" s="15" t="s">
        <v>26</v>
      </c>
      <c r="E3606" s="15" t="s">
        <v>26</v>
      </c>
      <c r="F3606" s="15" t="n">
        <v>38</v>
      </c>
      <c r="G3606" s="15" t="s">
        <v>26</v>
      </c>
      <c r="H3606" s="15" t="s">
        <v>24</v>
      </c>
      <c r="I3606" s="15" t="s">
        <v>24</v>
      </c>
      <c r="J3606" s="15" t="s">
        <v>28</v>
      </c>
      <c r="K3606" s="15" t="s">
        <v>28</v>
      </c>
      <c r="L3606" s="15" t="s">
        <v>28</v>
      </c>
      <c r="M3606" s="15" t="s">
        <v>28</v>
      </c>
      <c r="N3606" s="15" t="s">
        <v>28</v>
      </c>
      <c r="O3606" s="15" t="s">
        <v>28</v>
      </c>
      <c r="P3606" s="15" t="s">
        <v>25</v>
      </c>
      <c r="Q3606" s="15" t="s">
        <v>24</v>
      </c>
      <c r="R3606" s="15" t="s">
        <v>15</v>
      </c>
      <c r="S3606" s="18" t="n">
        <v>19.6</v>
      </c>
      <c r="T3606" s="15" t="n">
        <v>717.3</v>
      </c>
      <c r="U3606" s="15" t="s">
        <v>24</v>
      </c>
      <c r="V3606" s="18" t="n">
        <f aca="false">IF(ISNUMBER(T3606),T3606,0)</f>
        <v>717.3</v>
      </c>
      <c r="W3606" s="15" t="n">
        <f aca="false">IF(U3606="Yes",1,0)</f>
        <v>0</v>
      </c>
      <c r="X3606" s="15" t="str">
        <f aca="false">IF(F3606&lt;=12,"0-12 months",IF(F3606&lt;=24,"13-24 months",IF(F3606&lt;=48,"25-48 months","49-72 months")))</f>
        <v>25-48 months</v>
      </c>
      <c r="Y3606" s="15" t="str">
        <f aca="false">IF(C3606=1,"Yes","No")</f>
        <v>No</v>
      </c>
      <c r="Z3606" s="15" t="n">
        <f aca="false">COUNTIF(J3606:O3606,"Yes")</f>
        <v>0</v>
      </c>
      <c r="AA3606" s="18" t="n">
        <f aca="false">S3606*W3606</f>
        <v>0</v>
      </c>
      <c r="AB3606" s="15" t="n">
        <f aca="false">(P3606="Month-to-month")+(I3606="Fiber optic")+(R3606="Electronic check")+(F3606&lt;=12)+(M3606="No")+(J3606="No")</f>
        <v>2</v>
      </c>
      <c r="AC3606" s="15" t="str">
        <f aca="false">IF(AB3606&gt;=5,"High",IF(AB3606&gt;=3,"Medium","Low"))</f>
        <v>Low</v>
      </c>
    </row>
    <row r="3607" customFormat="false" ht="15" hidden="false" customHeight="false" outlineLevel="0" collapsed="false">
      <c r="A3607" s="15" t="s">
        <v>3704</v>
      </c>
      <c r="B3607" s="15" t="s">
        <v>98</v>
      </c>
      <c r="C3607" s="15" t="n">
        <v>0</v>
      </c>
      <c r="D3607" s="15" t="s">
        <v>24</v>
      </c>
      <c r="E3607" s="15" t="s">
        <v>24</v>
      </c>
      <c r="F3607" s="15" t="n">
        <v>34</v>
      </c>
      <c r="G3607" s="15" t="s">
        <v>26</v>
      </c>
      <c r="H3607" s="15" t="s">
        <v>24</v>
      </c>
      <c r="I3607" s="15" t="s">
        <v>96</v>
      </c>
      <c r="J3607" s="15" t="s">
        <v>24</v>
      </c>
      <c r="K3607" s="15" t="s">
        <v>26</v>
      </c>
      <c r="L3607" s="15" t="s">
        <v>24</v>
      </c>
      <c r="M3607" s="15" t="s">
        <v>24</v>
      </c>
      <c r="N3607" s="15" t="s">
        <v>24</v>
      </c>
      <c r="O3607" s="15" t="s">
        <v>24</v>
      </c>
      <c r="P3607" s="15" t="s">
        <v>25</v>
      </c>
      <c r="Q3607" s="15" t="s">
        <v>26</v>
      </c>
      <c r="R3607" s="15" t="s">
        <v>15</v>
      </c>
      <c r="S3607" s="18" t="n">
        <v>49.8</v>
      </c>
      <c r="T3607" s="15" t="n">
        <v>1734.2</v>
      </c>
      <c r="U3607" s="15" t="s">
        <v>24</v>
      </c>
      <c r="V3607" s="18" t="n">
        <f aca="false">IF(ISNUMBER(T3607),T3607,0)</f>
        <v>1734.2</v>
      </c>
      <c r="W3607" s="15" t="n">
        <f aca="false">IF(U3607="Yes",1,0)</f>
        <v>0</v>
      </c>
      <c r="X3607" s="15" t="str">
        <f aca="false">IF(F3607&lt;=12,"0-12 months",IF(F3607&lt;=24,"13-24 months",IF(F3607&lt;=48,"25-48 months","49-72 months")))</f>
        <v>25-48 months</v>
      </c>
      <c r="Y3607" s="15" t="str">
        <f aca="false">IF(C3607=1,"Yes","No")</f>
        <v>No</v>
      </c>
      <c r="Z3607" s="15" t="n">
        <f aca="false">COUNTIF(J3607:O3607,"Yes")</f>
        <v>1</v>
      </c>
      <c r="AA3607" s="18" t="n">
        <f aca="false">S3607*W3607</f>
        <v>0</v>
      </c>
      <c r="AB3607" s="15" t="n">
        <f aca="false">(P3607="Month-to-month")+(I3607="Fiber optic")+(R3607="Electronic check")+(F3607&lt;=12)+(M3607="No")+(J3607="No")</f>
        <v>4</v>
      </c>
      <c r="AC3607" s="15" t="str">
        <f aca="false">IF(AB3607&gt;=5,"High",IF(AB3607&gt;=3,"Medium","Low"))</f>
        <v>Medium</v>
      </c>
    </row>
    <row r="3608" customFormat="false" ht="15" hidden="false" customHeight="false" outlineLevel="0" collapsed="false">
      <c r="A3608" s="15" t="s">
        <v>3705</v>
      </c>
      <c r="B3608" s="15" t="s">
        <v>94</v>
      </c>
      <c r="C3608" s="15" t="n">
        <v>0</v>
      </c>
      <c r="D3608" s="15" t="s">
        <v>26</v>
      </c>
      <c r="E3608" s="15" t="s">
        <v>24</v>
      </c>
      <c r="F3608" s="15" t="n">
        <v>70</v>
      </c>
      <c r="G3608" s="15" t="s">
        <v>26</v>
      </c>
      <c r="H3608" s="15" t="s">
        <v>26</v>
      </c>
      <c r="I3608" s="15" t="s">
        <v>102</v>
      </c>
      <c r="J3608" s="15" t="s">
        <v>24</v>
      </c>
      <c r="K3608" s="15" t="s">
        <v>24</v>
      </c>
      <c r="L3608" s="15" t="s">
        <v>26</v>
      </c>
      <c r="M3608" s="15" t="s">
        <v>24</v>
      </c>
      <c r="N3608" s="15" t="s">
        <v>26</v>
      </c>
      <c r="O3608" s="15" t="s">
        <v>26</v>
      </c>
      <c r="P3608" s="15" t="s">
        <v>27</v>
      </c>
      <c r="Q3608" s="15" t="s">
        <v>26</v>
      </c>
      <c r="R3608" s="15" t="s">
        <v>15</v>
      </c>
      <c r="S3608" s="18" t="n">
        <v>101.75</v>
      </c>
      <c r="T3608" s="15" t="n">
        <v>7069.3</v>
      </c>
      <c r="U3608" s="15" t="s">
        <v>24</v>
      </c>
      <c r="V3608" s="18" t="n">
        <f aca="false">IF(ISNUMBER(T3608),T3608,0)</f>
        <v>7069.3</v>
      </c>
      <c r="W3608" s="15" t="n">
        <f aca="false">IF(U3608="Yes",1,0)</f>
        <v>0</v>
      </c>
      <c r="X3608" s="15" t="str">
        <f aca="false">IF(F3608&lt;=12,"0-12 months",IF(F3608&lt;=24,"13-24 months",IF(F3608&lt;=48,"25-48 months","49-72 months")))</f>
        <v>49-72 months</v>
      </c>
      <c r="Y3608" s="15" t="str">
        <f aca="false">IF(C3608=1,"Yes","No")</f>
        <v>No</v>
      </c>
      <c r="Z3608" s="15" t="n">
        <f aca="false">COUNTIF(J3608:O3608,"Yes")</f>
        <v>3</v>
      </c>
      <c r="AA3608" s="18" t="n">
        <f aca="false">S3608*W3608</f>
        <v>0</v>
      </c>
      <c r="AB3608" s="15" t="n">
        <f aca="false">(P3608="Month-to-month")+(I3608="Fiber optic")+(R3608="Electronic check")+(F3608&lt;=12)+(M3608="No")+(J3608="No")</f>
        <v>4</v>
      </c>
      <c r="AC3608" s="15" t="str">
        <f aca="false">IF(AB3608&gt;=5,"High",IF(AB3608&gt;=3,"Medium","Low"))</f>
        <v>Medium</v>
      </c>
    </row>
    <row r="3609" customFormat="false" ht="15" hidden="false" customHeight="false" outlineLevel="0" collapsed="false">
      <c r="A3609" s="15" t="s">
        <v>3706</v>
      </c>
      <c r="B3609" s="15" t="s">
        <v>94</v>
      </c>
      <c r="C3609" s="15" t="n">
        <v>0</v>
      </c>
      <c r="D3609" s="15" t="s">
        <v>24</v>
      </c>
      <c r="E3609" s="15" t="s">
        <v>24</v>
      </c>
      <c r="F3609" s="15" t="n">
        <v>13</v>
      </c>
      <c r="G3609" s="15" t="s">
        <v>26</v>
      </c>
      <c r="H3609" s="15" t="s">
        <v>24</v>
      </c>
      <c r="I3609" s="15" t="s">
        <v>96</v>
      </c>
      <c r="J3609" s="15" t="s">
        <v>26</v>
      </c>
      <c r="K3609" s="15" t="s">
        <v>24</v>
      </c>
      <c r="L3609" s="15" t="s">
        <v>24</v>
      </c>
      <c r="M3609" s="15" t="s">
        <v>26</v>
      </c>
      <c r="N3609" s="15" t="s">
        <v>24</v>
      </c>
      <c r="O3609" s="15" t="s">
        <v>24</v>
      </c>
      <c r="P3609" s="15" t="s">
        <v>27</v>
      </c>
      <c r="Q3609" s="15" t="s">
        <v>24</v>
      </c>
      <c r="R3609" s="15" t="s">
        <v>17</v>
      </c>
      <c r="S3609" s="18" t="n">
        <v>55.15</v>
      </c>
      <c r="T3609" s="15" t="n">
        <v>742.9</v>
      </c>
      <c r="U3609" s="15" t="s">
        <v>24</v>
      </c>
      <c r="V3609" s="18" t="n">
        <f aca="false">IF(ISNUMBER(T3609),T3609,0)</f>
        <v>742.9</v>
      </c>
      <c r="W3609" s="15" t="n">
        <f aca="false">IF(U3609="Yes",1,0)</f>
        <v>0</v>
      </c>
      <c r="X3609" s="15" t="str">
        <f aca="false">IF(F3609&lt;=12,"0-12 months",IF(F3609&lt;=24,"13-24 months",IF(F3609&lt;=48,"25-48 months","49-72 months")))</f>
        <v>13-24 months</v>
      </c>
      <c r="Y3609" s="15" t="str">
        <f aca="false">IF(C3609=1,"Yes","No")</f>
        <v>No</v>
      </c>
      <c r="Z3609" s="15" t="n">
        <f aca="false">COUNTIF(J3609:O3609,"Yes")</f>
        <v>2</v>
      </c>
      <c r="AA3609" s="18" t="n">
        <f aca="false">S3609*W3609</f>
        <v>0</v>
      </c>
      <c r="AB3609" s="15" t="n">
        <f aca="false">(P3609="Month-to-month")+(I3609="Fiber optic")+(R3609="Electronic check")+(F3609&lt;=12)+(M3609="No")+(J3609="No")</f>
        <v>0</v>
      </c>
      <c r="AC3609" s="15" t="str">
        <f aca="false">IF(AB3609&gt;=5,"High",IF(AB3609&gt;=3,"Medium","Low"))</f>
        <v>Low</v>
      </c>
    </row>
    <row r="3610" customFormat="false" ht="15" hidden="false" customHeight="false" outlineLevel="0" collapsed="false">
      <c r="A3610" s="15" t="s">
        <v>3707</v>
      </c>
      <c r="B3610" s="15" t="s">
        <v>98</v>
      </c>
      <c r="C3610" s="15" t="n">
        <v>0</v>
      </c>
      <c r="D3610" s="15" t="s">
        <v>24</v>
      </c>
      <c r="E3610" s="15" t="s">
        <v>24</v>
      </c>
      <c r="F3610" s="15" t="n">
        <v>39</v>
      </c>
      <c r="G3610" s="15" t="s">
        <v>26</v>
      </c>
      <c r="H3610" s="15" t="s">
        <v>26</v>
      </c>
      <c r="I3610" s="15" t="s">
        <v>102</v>
      </c>
      <c r="J3610" s="15" t="s">
        <v>24</v>
      </c>
      <c r="K3610" s="15" t="s">
        <v>24</v>
      </c>
      <c r="L3610" s="15" t="s">
        <v>24</v>
      </c>
      <c r="M3610" s="15" t="s">
        <v>24</v>
      </c>
      <c r="N3610" s="15" t="s">
        <v>24</v>
      </c>
      <c r="O3610" s="15" t="s">
        <v>24</v>
      </c>
      <c r="P3610" s="15" t="s">
        <v>25</v>
      </c>
      <c r="Q3610" s="15" t="s">
        <v>24</v>
      </c>
      <c r="R3610" s="15" t="s">
        <v>15</v>
      </c>
      <c r="S3610" s="18" t="n">
        <v>75.25</v>
      </c>
      <c r="T3610" s="15" t="n">
        <v>3017.65</v>
      </c>
      <c r="U3610" s="15" t="s">
        <v>26</v>
      </c>
      <c r="V3610" s="18" t="n">
        <f aca="false">IF(ISNUMBER(T3610),T3610,0)</f>
        <v>3017.65</v>
      </c>
      <c r="W3610" s="15" t="n">
        <f aca="false">IF(U3610="Yes",1,0)</f>
        <v>1</v>
      </c>
      <c r="X3610" s="15" t="str">
        <f aca="false">IF(F3610&lt;=12,"0-12 months",IF(F3610&lt;=24,"13-24 months",IF(F3610&lt;=48,"25-48 months","49-72 months")))</f>
        <v>25-48 months</v>
      </c>
      <c r="Y3610" s="15" t="str">
        <f aca="false">IF(C3610=1,"Yes","No")</f>
        <v>No</v>
      </c>
      <c r="Z3610" s="15" t="n">
        <f aca="false">COUNTIF(J3610:O3610,"Yes")</f>
        <v>0</v>
      </c>
      <c r="AA3610" s="18" t="n">
        <f aca="false">S3610*W3610</f>
        <v>75.25</v>
      </c>
      <c r="AB3610" s="15" t="n">
        <f aca="false">(P3610="Month-to-month")+(I3610="Fiber optic")+(R3610="Electronic check")+(F3610&lt;=12)+(M3610="No")+(J3610="No")</f>
        <v>5</v>
      </c>
      <c r="AC3610" s="15" t="str">
        <f aca="false">IF(AB3610&gt;=5,"High",IF(AB3610&gt;=3,"Medium","Low"))</f>
        <v>High</v>
      </c>
    </row>
    <row r="3611" customFormat="false" ht="15" hidden="false" customHeight="false" outlineLevel="0" collapsed="false">
      <c r="A3611" s="15" t="s">
        <v>3708</v>
      </c>
      <c r="B3611" s="15" t="s">
        <v>94</v>
      </c>
      <c r="C3611" s="15" t="n">
        <v>0</v>
      </c>
      <c r="D3611" s="15" t="s">
        <v>24</v>
      </c>
      <c r="E3611" s="15" t="s">
        <v>24</v>
      </c>
      <c r="F3611" s="15" t="n">
        <v>61</v>
      </c>
      <c r="G3611" s="15" t="s">
        <v>26</v>
      </c>
      <c r="H3611" s="15" t="s">
        <v>26</v>
      </c>
      <c r="I3611" s="15" t="s">
        <v>102</v>
      </c>
      <c r="J3611" s="15" t="s">
        <v>24</v>
      </c>
      <c r="K3611" s="15" t="s">
        <v>26</v>
      </c>
      <c r="L3611" s="15" t="s">
        <v>26</v>
      </c>
      <c r="M3611" s="15" t="s">
        <v>24</v>
      </c>
      <c r="N3611" s="15" t="s">
        <v>26</v>
      </c>
      <c r="O3611" s="15" t="s">
        <v>26</v>
      </c>
      <c r="P3611" s="15" t="s">
        <v>27</v>
      </c>
      <c r="Q3611" s="15" t="s">
        <v>26</v>
      </c>
      <c r="R3611" s="15" t="s">
        <v>15</v>
      </c>
      <c r="S3611" s="18" t="n">
        <v>103.95</v>
      </c>
      <c r="T3611" s="15" t="n">
        <v>6423</v>
      </c>
      <c r="U3611" s="15" t="s">
        <v>24</v>
      </c>
      <c r="V3611" s="18" t="n">
        <f aca="false">IF(ISNUMBER(T3611),T3611,0)</f>
        <v>6423</v>
      </c>
      <c r="W3611" s="15" t="n">
        <f aca="false">IF(U3611="Yes",1,0)</f>
        <v>0</v>
      </c>
      <c r="X3611" s="15" t="str">
        <f aca="false">IF(F3611&lt;=12,"0-12 months",IF(F3611&lt;=24,"13-24 months",IF(F3611&lt;=48,"25-48 months","49-72 months")))</f>
        <v>49-72 months</v>
      </c>
      <c r="Y3611" s="15" t="str">
        <f aca="false">IF(C3611=1,"Yes","No")</f>
        <v>No</v>
      </c>
      <c r="Z3611" s="15" t="n">
        <f aca="false">COUNTIF(J3611:O3611,"Yes")</f>
        <v>4</v>
      </c>
      <c r="AA3611" s="18" t="n">
        <f aca="false">S3611*W3611</f>
        <v>0</v>
      </c>
      <c r="AB3611" s="15" t="n">
        <f aca="false">(P3611="Month-to-month")+(I3611="Fiber optic")+(R3611="Electronic check")+(F3611&lt;=12)+(M3611="No")+(J3611="No")</f>
        <v>4</v>
      </c>
      <c r="AC3611" s="15" t="str">
        <f aca="false">IF(AB3611&gt;=5,"High",IF(AB3611&gt;=3,"Medium","Low"))</f>
        <v>Medium</v>
      </c>
    </row>
    <row r="3612" customFormat="false" ht="15" hidden="false" customHeight="false" outlineLevel="0" collapsed="false">
      <c r="A3612" s="15" t="s">
        <v>3709</v>
      </c>
      <c r="B3612" s="15" t="s">
        <v>94</v>
      </c>
      <c r="C3612" s="15" t="n">
        <v>0</v>
      </c>
      <c r="D3612" s="15" t="s">
        <v>24</v>
      </c>
      <c r="E3612" s="15" t="s">
        <v>24</v>
      </c>
      <c r="F3612" s="15" t="n">
        <v>12</v>
      </c>
      <c r="G3612" s="15" t="s">
        <v>26</v>
      </c>
      <c r="H3612" s="15" t="s">
        <v>26</v>
      </c>
      <c r="I3612" s="15" t="s">
        <v>102</v>
      </c>
      <c r="J3612" s="15" t="s">
        <v>24</v>
      </c>
      <c r="K3612" s="15" t="s">
        <v>24</v>
      </c>
      <c r="L3612" s="15" t="s">
        <v>26</v>
      </c>
      <c r="M3612" s="15" t="s">
        <v>24</v>
      </c>
      <c r="N3612" s="15" t="s">
        <v>26</v>
      </c>
      <c r="O3612" s="15" t="s">
        <v>26</v>
      </c>
      <c r="P3612" s="15" t="s">
        <v>25</v>
      </c>
      <c r="Q3612" s="15" t="s">
        <v>26</v>
      </c>
      <c r="R3612" s="15" t="s">
        <v>19</v>
      </c>
      <c r="S3612" s="18" t="n">
        <v>100.15</v>
      </c>
      <c r="T3612" s="15" t="n">
        <v>1164.3</v>
      </c>
      <c r="U3612" s="15" t="s">
        <v>26</v>
      </c>
      <c r="V3612" s="18" t="n">
        <f aca="false">IF(ISNUMBER(T3612),T3612,0)</f>
        <v>1164.3</v>
      </c>
      <c r="W3612" s="15" t="n">
        <f aca="false">IF(U3612="Yes",1,0)</f>
        <v>1</v>
      </c>
      <c r="X3612" s="15" t="str">
        <f aca="false">IF(F3612&lt;=12,"0-12 months",IF(F3612&lt;=24,"13-24 months",IF(F3612&lt;=48,"25-48 months","49-72 months")))</f>
        <v>0-12 months</v>
      </c>
      <c r="Y3612" s="15" t="str">
        <f aca="false">IF(C3612=1,"Yes","No")</f>
        <v>No</v>
      </c>
      <c r="Z3612" s="15" t="n">
        <f aca="false">COUNTIF(J3612:O3612,"Yes")</f>
        <v>3</v>
      </c>
      <c r="AA3612" s="18" t="n">
        <f aca="false">S3612*W3612</f>
        <v>100.15</v>
      </c>
      <c r="AB3612" s="15" t="n">
        <f aca="false">(P3612="Month-to-month")+(I3612="Fiber optic")+(R3612="Electronic check")+(F3612&lt;=12)+(M3612="No")+(J3612="No")</f>
        <v>5</v>
      </c>
      <c r="AC3612" s="15" t="str">
        <f aca="false">IF(AB3612&gt;=5,"High",IF(AB3612&gt;=3,"Medium","Low"))</f>
        <v>High</v>
      </c>
    </row>
    <row r="3613" customFormat="false" ht="15" hidden="false" customHeight="false" outlineLevel="0" collapsed="false">
      <c r="A3613" s="15" t="s">
        <v>3710</v>
      </c>
      <c r="B3613" s="15" t="s">
        <v>98</v>
      </c>
      <c r="C3613" s="15" t="n">
        <v>0</v>
      </c>
      <c r="D3613" s="15" t="s">
        <v>24</v>
      </c>
      <c r="E3613" s="15" t="s">
        <v>24</v>
      </c>
      <c r="F3613" s="15" t="n">
        <v>41</v>
      </c>
      <c r="G3613" s="15" t="s">
        <v>26</v>
      </c>
      <c r="H3613" s="15" t="s">
        <v>24</v>
      </c>
      <c r="I3613" s="15" t="s">
        <v>102</v>
      </c>
      <c r="J3613" s="15" t="s">
        <v>24</v>
      </c>
      <c r="K3613" s="15" t="s">
        <v>26</v>
      </c>
      <c r="L3613" s="15" t="s">
        <v>24</v>
      </c>
      <c r="M3613" s="15" t="s">
        <v>26</v>
      </c>
      <c r="N3613" s="15" t="s">
        <v>26</v>
      </c>
      <c r="O3613" s="15" t="s">
        <v>26</v>
      </c>
      <c r="P3613" s="15" t="s">
        <v>29</v>
      </c>
      <c r="Q3613" s="15" t="s">
        <v>26</v>
      </c>
      <c r="R3613" s="15" t="s">
        <v>21</v>
      </c>
      <c r="S3613" s="18" t="n">
        <v>99.65</v>
      </c>
      <c r="T3613" s="15" t="n">
        <v>4220.35</v>
      </c>
      <c r="U3613" s="15" t="s">
        <v>24</v>
      </c>
      <c r="V3613" s="18" t="n">
        <f aca="false">IF(ISNUMBER(T3613),T3613,0)</f>
        <v>4220.35</v>
      </c>
      <c r="W3613" s="15" t="n">
        <f aca="false">IF(U3613="Yes",1,0)</f>
        <v>0</v>
      </c>
      <c r="X3613" s="15" t="str">
        <f aca="false">IF(F3613&lt;=12,"0-12 months",IF(F3613&lt;=24,"13-24 months",IF(F3613&lt;=48,"25-48 months","49-72 months")))</f>
        <v>25-48 months</v>
      </c>
      <c r="Y3613" s="15" t="str">
        <f aca="false">IF(C3613=1,"Yes","No")</f>
        <v>No</v>
      </c>
      <c r="Z3613" s="15" t="n">
        <f aca="false">COUNTIF(J3613:O3613,"Yes")</f>
        <v>4</v>
      </c>
      <c r="AA3613" s="18" t="n">
        <f aca="false">S3613*W3613</f>
        <v>0</v>
      </c>
      <c r="AB3613" s="15" t="n">
        <f aca="false">(P3613="Month-to-month")+(I3613="Fiber optic")+(R3613="Electronic check")+(F3613&lt;=12)+(M3613="No")+(J3613="No")</f>
        <v>2</v>
      </c>
      <c r="AC3613" s="15" t="str">
        <f aca="false">IF(AB3613&gt;=5,"High",IF(AB3613&gt;=3,"Medium","Low"))</f>
        <v>Low</v>
      </c>
    </row>
    <row r="3614" customFormat="false" ht="15" hidden="false" customHeight="false" outlineLevel="0" collapsed="false">
      <c r="A3614" s="15" t="s">
        <v>3711</v>
      </c>
      <c r="B3614" s="15" t="s">
        <v>98</v>
      </c>
      <c r="C3614" s="15" t="n">
        <v>0</v>
      </c>
      <c r="D3614" s="15" t="s">
        <v>24</v>
      </c>
      <c r="E3614" s="15" t="s">
        <v>24</v>
      </c>
      <c r="F3614" s="15" t="n">
        <v>21</v>
      </c>
      <c r="G3614" s="15" t="s">
        <v>26</v>
      </c>
      <c r="H3614" s="15" t="s">
        <v>26</v>
      </c>
      <c r="I3614" s="15" t="s">
        <v>102</v>
      </c>
      <c r="J3614" s="15" t="s">
        <v>24</v>
      </c>
      <c r="K3614" s="15" t="s">
        <v>24</v>
      </c>
      <c r="L3614" s="15" t="s">
        <v>24</v>
      </c>
      <c r="M3614" s="15" t="s">
        <v>24</v>
      </c>
      <c r="N3614" s="15" t="s">
        <v>24</v>
      </c>
      <c r="O3614" s="15" t="s">
        <v>24</v>
      </c>
      <c r="P3614" s="15" t="s">
        <v>25</v>
      </c>
      <c r="Q3614" s="15" t="s">
        <v>26</v>
      </c>
      <c r="R3614" s="15" t="s">
        <v>15</v>
      </c>
      <c r="S3614" s="18" t="n">
        <v>73.7</v>
      </c>
      <c r="T3614" s="15" t="n">
        <v>1558.7</v>
      </c>
      <c r="U3614" s="15" t="s">
        <v>24</v>
      </c>
      <c r="V3614" s="18" t="n">
        <f aca="false">IF(ISNUMBER(T3614),T3614,0)</f>
        <v>1558.7</v>
      </c>
      <c r="W3614" s="15" t="n">
        <f aca="false">IF(U3614="Yes",1,0)</f>
        <v>0</v>
      </c>
      <c r="X3614" s="15" t="str">
        <f aca="false">IF(F3614&lt;=12,"0-12 months",IF(F3614&lt;=24,"13-24 months",IF(F3614&lt;=48,"25-48 months","49-72 months")))</f>
        <v>13-24 months</v>
      </c>
      <c r="Y3614" s="15" t="str">
        <f aca="false">IF(C3614=1,"Yes","No")</f>
        <v>No</v>
      </c>
      <c r="Z3614" s="15" t="n">
        <f aca="false">COUNTIF(J3614:O3614,"Yes")</f>
        <v>0</v>
      </c>
      <c r="AA3614" s="18" t="n">
        <f aca="false">S3614*W3614</f>
        <v>0</v>
      </c>
      <c r="AB3614" s="15" t="n">
        <f aca="false">(P3614="Month-to-month")+(I3614="Fiber optic")+(R3614="Electronic check")+(F3614&lt;=12)+(M3614="No")+(J3614="No")</f>
        <v>5</v>
      </c>
      <c r="AC3614" s="15" t="str">
        <f aca="false">IF(AB3614&gt;=5,"High",IF(AB3614&gt;=3,"Medium","Low"))</f>
        <v>High</v>
      </c>
    </row>
    <row r="3615" customFormat="false" ht="15" hidden="false" customHeight="false" outlineLevel="0" collapsed="false">
      <c r="A3615" s="15" t="s">
        <v>3712</v>
      </c>
      <c r="B3615" s="15" t="s">
        <v>98</v>
      </c>
      <c r="C3615" s="15" t="n">
        <v>1</v>
      </c>
      <c r="D3615" s="15" t="s">
        <v>24</v>
      </c>
      <c r="E3615" s="15" t="s">
        <v>24</v>
      </c>
      <c r="F3615" s="15" t="n">
        <v>55</v>
      </c>
      <c r="G3615" s="15" t="s">
        <v>24</v>
      </c>
      <c r="H3615" s="15" t="s">
        <v>95</v>
      </c>
      <c r="I3615" s="15" t="s">
        <v>96</v>
      </c>
      <c r="J3615" s="15" t="s">
        <v>24</v>
      </c>
      <c r="K3615" s="15" t="s">
        <v>24</v>
      </c>
      <c r="L3615" s="15" t="s">
        <v>26</v>
      </c>
      <c r="M3615" s="15" t="s">
        <v>24</v>
      </c>
      <c r="N3615" s="15" t="s">
        <v>26</v>
      </c>
      <c r="O3615" s="15" t="s">
        <v>26</v>
      </c>
      <c r="P3615" s="15" t="s">
        <v>27</v>
      </c>
      <c r="Q3615" s="15" t="s">
        <v>26</v>
      </c>
      <c r="R3615" s="15" t="s">
        <v>19</v>
      </c>
      <c r="S3615" s="18" t="n">
        <v>50.05</v>
      </c>
      <c r="T3615" s="15" t="n">
        <v>2743.45</v>
      </c>
      <c r="U3615" s="15" t="s">
        <v>24</v>
      </c>
      <c r="V3615" s="18" t="n">
        <f aca="false">IF(ISNUMBER(T3615),T3615,0)</f>
        <v>2743.45</v>
      </c>
      <c r="W3615" s="15" t="n">
        <f aca="false">IF(U3615="Yes",1,0)</f>
        <v>0</v>
      </c>
      <c r="X3615" s="15" t="str">
        <f aca="false">IF(F3615&lt;=12,"0-12 months",IF(F3615&lt;=24,"13-24 months",IF(F3615&lt;=48,"25-48 months","49-72 months")))</f>
        <v>49-72 months</v>
      </c>
      <c r="Y3615" s="15" t="str">
        <f aca="false">IF(C3615=1,"Yes","No")</f>
        <v>Yes</v>
      </c>
      <c r="Z3615" s="15" t="n">
        <f aca="false">COUNTIF(J3615:O3615,"Yes")</f>
        <v>3</v>
      </c>
      <c r="AA3615" s="18" t="n">
        <f aca="false">S3615*W3615</f>
        <v>0</v>
      </c>
      <c r="AB3615" s="15" t="n">
        <f aca="false">(P3615="Month-to-month")+(I3615="Fiber optic")+(R3615="Electronic check")+(F3615&lt;=12)+(M3615="No")+(J3615="No")</f>
        <v>2</v>
      </c>
      <c r="AC3615" s="15" t="str">
        <f aca="false">IF(AB3615&gt;=5,"High",IF(AB3615&gt;=3,"Medium","Low"))</f>
        <v>Low</v>
      </c>
    </row>
    <row r="3616" customFormat="false" ht="15" hidden="false" customHeight="false" outlineLevel="0" collapsed="false">
      <c r="A3616" s="15" t="s">
        <v>3713</v>
      </c>
      <c r="B3616" s="15" t="s">
        <v>98</v>
      </c>
      <c r="C3616" s="15" t="n">
        <v>0</v>
      </c>
      <c r="D3616" s="15" t="s">
        <v>26</v>
      </c>
      <c r="E3616" s="15" t="s">
        <v>24</v>
      </c>
      <c r="F3616" s="15" t="n">
        <v>69</v>
      </c>
      <c r="G3616" s="15" t="s">
        <v>24</v>
      </c>
      <c r="H3616" s="15" t="s">
        <v>95</v>
      </c>
      <c r="I3616" s="15" t="s">
        <v>96</v>
      </c>
      <c r="J3616" s="15" t="s">
        <v>26</v>
      </c>
      <c r="K3616" s="15" t="s">
        <v>24</v>
      </c>
      <c r="L3616" s="15" t="s">
        <v>26</v>
      </c>
      <c r="M3616" s="15" t="s">
        <v>26</v>
      </c>
      <c r="N3616" s="15" t="s">
        <v>26</v>
      </c>
      <c r="O3616" s="15" t="s">
        <v>26</v>
      </c>
      <c r="P3616" s="15" t="s">
        <v>29</v>
      </c>
      <c r="Q3616" s="15" t="s">
        <v>24</v>
      </c>
      <c r="R3616" s="15" t="s">
        <v>19</v>
      </c>
      <c r="S3616" s="18" t="n">
        <v>60.25</v>
      </c>
      <c r="T3616" s="15" t="n">
        <v>4055.5</v>
      </c>
      <c r="U3616" s="15" t="s">
        <v>24</v>
      </c>
      <c r="V3616" s="18" t="n">
        <f aca="false">IF(ISNUMBER(T3616),T3616,0)</f>
        <v>4055.5</v>
      </c>
      <c r="W3616" s="15" t="n">
        <f aca="false">IF(U3616="Yes",1,0)</f>
        <v>0</v>
      </c>
      <c r="X3616" s="15" t="str">
        <f aca="false">IF(F3616&lt;=12,"0-12 months",IF(F3616&lt;=24,"13-24 months",IF(F3616&lt;=48,"25-48 months","49-72 months")))</f>
        <v>49-72 months</v>
      </c>
      <c r="Y3616" s="15" t="str">
        <f aca="false">IF(C3616=1,"Yes","No")</f>
        <v>No</v>
      </c>
      <c r="Z3616" s="15" t="n">
        <f aca="false">COUNTIF(J3616:O3616,"Yes")</f>
        <v>5</v>
      </c>
      <c r="AA3616" s="18" t="n">
        <f aca="false">S3616*W3616</f>
        <v>0</v>
      </c>
      <c r="AB3616" s="15" t="n">
        <f aca="false">(P3616="Month-to-month")+(I3616="Fiber optic")+(R3616="Electronic check")+(F3616&lt;=12)+(M3616="No")+(J3616="No")</f>
        <v>0</v>
      </c>
      <c r="AC3616" s="15" t="str">
        <f aca="false">IF(AB3616&gt;=5,"High",IF(AB3616&gt;=3,"Medium","Low"))</f>
        <v>Low</v>
      </c>
    </row>
    <row r="3617" customFormat="false" ht="15" hidden="false" customHeight="false" outlineLevel="0" collapsed="false">
      <c r="A3617" s="15" t="s">
        <v>3714</v>
      </c>
      <c r="B3617" s="15" t="s">
        <v>98</v>
      </c>
      <c r="C3617" s="15" t="n">
        <v>1</v>
      </c>
      <c r="D3617" s="15" t="s">
        <v>26</v>
      </c>
      <c r="E3617" s="15" t="s">
        <v>26</v>
      </c>
      <c r="F3617" s="15" t="n">
        <v>26</v>
      </c>
      <c r="G3617" s="15" t="s">
        <v>26</v>
      </c>
      <c r="H3617" s="15" t="s">
        <v>26</v>
      </c>
      <c r="I3617" s="15" t="s">
        <v>102</v>
      </c>
      <c r="J3617" s="15" t="s">
        <v>24</v>
      </c>
      <c r="K3617" s="15" t="s">
        <v>26</v>
      </c>
      <c r="L3617" s="15" t="s">
        <v>26</v>
      </c>
      <c r="M3617" s="15" t="s">
        <v>24</v>
      </c>
      <c r="N3617" s="15" t="s">
        <v>26</v>
      </c>
      <c r="O3617" s="15" t="s">
        <v>26</v>
      </c>
      <c r="P3617" s="15" t="s">
        <v>25</v>
      </c>
      <c r="Q3617" s="15" t="s">
        <v>24</v>
      </c>
      <c r="R3617" s="15" t="s">
        <v>15</v>
      </c>
      <c r="S3617" s="18" t="n">
        <v>105.75</v>
      </c>
      <c r="T3617" s="15" t="n">
        <v>2710.25</v>
      </c>
      <c r="U3617" s="15" t="s">
        <v>26</v>
      </c>
      <c r="V3617" s="18" t="n">
        <f aca="false">IF(ISNUMBER(T3617),T3617,0)</f>
        <v>2710.25</v>
      </c>
      <c r="W3617" s="15" t="n">
        <f aca="false">IF(U3617="Yes",1,0)</f>
        <v>1</v>
      </c>
      <c r="X3617" s="15" t="str">
        <f aca="false">IF(F3617&lt;=12,"0-12 months",IF(F3617&lt;=24,"13-24 months",IF(F3617&lt;=48,"25-48 months","49-72 months")))</f>
        <v>25-48 months</v>
      </c>
      <c r="Y3617" s="15" t="str">
        <f aca="false">IF(C3617=1,"Yes","No")</f>
        <v>Yes</v>
      </c>
      <c r="Z3617" s="15" t="n">
        <f aca="false">COUNTIF(J3617:O3617,"Yes")</f>
        <v>4</v>
      </c>
      <c r="AA3617" s="18" t="n">
        <f aca="false">S3617*W3617</f>
        <v>105.75</v>
      </c>
      <c r="AB3617" s="15" t="n">
        <f aca="false">(P3617="Month-to-month")+(I3617="Fiber optic")+(R3617="Electronic check")+(F3617&lt;=12)+(M3617="No")+(J3617="No")</f>
        <v>5</v>
      </c>
      <c r="AC3617" s="15" t="str">
        <f aca="false">IF(AB3617&gt;=5,"High",IF(AB3617&gt;=3,"Medium","Low"))</f>
        <v>High</v>
      </c>
    </row>
    <row r="3618" customFormat="false" ht="15" hidden="false" customHeight="false" outlineLevel="0" collapsed="false">
      <c r="A3618" s="15" t="s">
        <v>3715</v>
      </c>
      <c r="B3618" s="15" t="s">
        <v>94</v>
      </c>
      <c r="C3618" s="15" t="n">
        <v>1</v>
      </c>
      <c r="D3618" s="15" t="s">
        <v>26</v>
      </c>
      <c r="E3618" s="15" t="s">
        <v>24</v>
      </c>
      <c r="F3618" s="15" t="n">
        <v>69</v>
      </c>
      <c r="G3618" s="15" t="s">
        <v>26</v>
      </c>
      <c r="H3618" s="15" t="s">
        <v>24</v>
      </c>
      <c r="I3618" s="15" t="s">
        <v>102</v>
      </c>
      <c r="J3618" s="15" t="s">
        <v>26</v>
      </c>
      <c r="K3618" s="15" t="s">
        <v>26</v>
      </c>
      <c r="L3618" s="15" t="s">
        <v>24</v>
      </c>
      <c r="M3618" s="15" t="s">
        <v>24</v>
      </c>
      <c r="N3618" s="15" t="s">
        <v>24</v>
      </c>
      <c r="O3618" s="15" t="s">
        <v>26</v>
      </c>
      <c r="P3618" s="15" t="s">
        <v>27</v>
      </c>
      <c r="Q3618" s="15" t="s">
        <v>24</v>
      </c>
      <c r="R3618" s="15" t="s">
        <v>21</v>
      </c>
      <c r="S3618" s="18" t="n">
        <v>87.3</v>
      </c>
      <c r="T3618" s="15" t="n">
        <v>6055.55</v>
      </c>
      <c r="U3618" s="15" t="s">
        <v>24</v>
      </c>
      <c r="V3618" s="18" t="n">
        <f aca="false">IF(ISNUMBER(T3618),T3618,0)</f>
        <v>6055.55</v>
      </c>
      <c r="W3618" s="15" t="n">
        <f aca="false">IF(U3618="Yes",1,0)</f>
        <v>0</v>
      </c>
      <c r="X3618" s="15" t="str">
        <f aca="false">IF(F3618&lt;=12,"0-12 months",IF(F3618&lt;=24,"13-24 months",IF(F3618&lt;=48,"25-48 months","49-72 months")))</f>
        <v>49-72 months</v>
      </c>
      <c r="Y3618" s="15" t="str">
        <f aca="false">IF(C3618=1,"Yes","No")</f>
        <v>Yes</v>
      </c>
      <c r="Z3618" s="15" t="n">
        <f aca="false">COUNTIF(J3618:O3618,"Yes")</f>
        <v>3</v>
      </c>
      <c r="AA3618" s="18" t="n">
        <f aca="false">S3618*W3618</f>
        <v>0</v>
      </c>
      <c r="AB3618" s="15" t="n">
        <f aca="false">(P3618="Month-to-month")+(I3618="Fiber optic")+(R3618="Electronic check")+(F3618&lt;=12)+(M3618="No")+(J3618="No")</f>
        <v>2</v>
      </c>
      <c r="AC3618" s="15" t="str">
        <f aca="false">IF(AB3618&gt;=5,"High",IF(AB3618&gt;=3,"Medium","Low"))</f>
        <v>Low</v>
      </c>
    </row>
    <row r="3619" customFormat="false" ht="15" hidden="false" customHeight="false" outlineLevel="0" collapsed="false">
      <c r="A3619" s="15" t="s">
        <v>3716</v>
      </c>
      <c r="B3619" s="15" t="s">
        <v>94</v>
      </c>
      <c r="C3619" s="15" t="n">
        <v>1</v>
      </c>
      <c r="D3619" s="15" t="s">
        <v>26</v>
      </c>
      <c r="E3619" s="15" t="s">
        <v>24</v>
      </c>
      <c r="F3619" s="15" t="n">
        <v>18</v>
      </c>
      <c r="G3619" s="15" t="s">
        <v>24</v>
      </c>
      <c r="H3619" s="15" t="s">
        <v>95</v>
      </c>
      <c r="I3619" s="15" t="s">
        <v>96</v>
      </c>
      <c r="J3619" s="15" t="s">
        <v>24</v>
      </c>
      <c r="K3619" s="15" t="s">
        <v>24</v>
      </c>
      <c r="L3619" s="15" t="s">
        <v>26</v>
      </c>
      <c r="M3619" s="15" t="s">
        <v>24</v>
      </c>
      <c r="N3619" s="15" t="s">
        <v>26</v>
      </c>
      <c r="O3619" s="15" t="s">
        <v>26</v>
      </c>
      <c r="P3619" s="15" t="s">
        <v>25</v>
      </c>
      <c r="Q3619" s="15" t="s">
        <v>26</v>
      </c>
      <c r="R3619" s="15" t="s">
        <v>15</v>
      </c>
      <c r="S3619" s="18" t="n">
        <v>48.35</v>
      </c>
      <c r="T3619" s="15" t="n">
        <v>810.7</v>
      </c>
      <c r="U3619" s="15" t="s">
        <v>26</v>
      </c>
      <c r="V3619" s="18" t="n">
        <f aca="false">IF(ISNUMBER(T3619),T3619,0)</f>
        <v>810.7</v>
      </c>
      <c r="W3619" s="15" t="n">
        <f aca="false">IF(U3619="Yes",1,0)</f>
        <v>1</v>
      </c>
      <c r="X3619" s="15" t="str">
        <f aca="false">IF(F3619&lt;=12,"0-12 months",IF(F3619&lt;=24,"13-24 months",IF(F3619&lt;=48,"25-48 months","49-72 months")))</f>
        <v>13-24 months</v>
      </c>
      <c r="Y3619" s="15" t="str">
        <f aca="false">IF(C3619=1,"Yes","No")</f>
        <v>Yes</v>
      </c>
      <c r="Z3619" s="15" t="n">
        <f aca="false">COUNTIF(J3619:O3619,"Yes")</f>
        <v>3</v>
      </c>
      <c r="AA3619" s="18" t="n">
        <f aca="false">S3619*W3619</f>
        <v>48.35</v>
      </c>
      <c r="AB3619" s="15" t="n">
        <f aca="false">(P3619="Month-to-month")+(I3619="Fiber optic")+(R3619="Electronic check")+(F3619&lt;=12)+(M3619="No")+(J3619="No")</f>
        <v>4</v>
      </c>
      <c r="AC3619" s="15" t="str">
        <f aca="false">IF(AB3619&gt;=5,"High",IF(AB3619&gt;=3,"Medium","Low"))</f>
        <v>Medium</v>
      </c>
    </row>
    <row r="3620" customFormat="false" ht="15" hidden="false" customHeight="false" outlineLevel="0" collapsed="false">
      <c r="A3620" s="15" t="s">
        <v>3717</v>
      </c>
      <c r="B3620" s="15" t="s">
        <v>98</v>
      </c>
      <c r="C3620" s="15" t="n">
        <v>0</v>
      </c>
      <c r="D3620" s="15" t="s">
        <v>26</v>
      </c>
      <c r="E3620" s="15" t="s">
        <v>26</v>
      </c>
      <c r="F3620" s="15" t="n">
        <v>47</v>
      </c>
      <c r="G3620" s="15" t="s">
        <v>26</v>
      </c>
      <c r="H3620" s="15" t="s">
        <v>26</v>
      </c>
      <c r="I3620" s="15" t="s">
        <v>96</v>
      </c>
      <c r="J3620" s="15" t="s">
        <v>24</v>
      </c>
      <c r="K3620" s="15" t="s">
        <v>26</v>
      </c>
      <c r="L3620" s="15" t="s">
        <v>24</v>
      </c>
      <c r="M3620" s="15" t="s">
        <v>24</v>
      </c>
      <c r="N3620" s="15" t="s">
        <v>24</v>
      </c>
      <c r="O3620" s="15" t="s">
        <v>24</v>
      </c>
      <c r="P3620" s="15" t="s">
        <v>25</v>
      </c>
      <c r="Q3620" s="15" t="s">
        <v>24</v>
      </c>
      <c r="R3620" s="15" t="s">
        <v>15</v>
      </c>
      <c r="S3620" s="18" t="n">
        <v>54.25</v>
      </c>
      <c r="T3620" s="15" t="n">
        <v>2538.2</v>
      </c>
      <c r="U3620" s="15" t="s">
        <v>24</v>
      </c>
      <c r="V3620" s="18" t="n">
        <f aca="false">IF(ISNUMBER(T3620),T3620,0)</f>
        <v>2538.2</v>
      </c>
      <c r="W3620" s="15" t="n">
        <f aca="false">IF(U3620="Yes",1,0)</f>
        <v>0</v>
      </c>
      <c r="X3620" s="15" t="str">
        <f aca="false">IF(F3620&lt;=12,"0-12 months",IF(F3620&lt;=24,"13-24 months",IF(F3620&lt;=48,"25-48 months","49-72 months")))</f>
        <v>25-48 months</v>
      </c>
      <c r="Y3620" s="15" t="str">
        <f aca="false">IF(C3620=1,"Yes","No")</f>
        <v>No</v>
      </c>
      <c r="Z3620" s="15" t="n">
        <f aca="false">COUNTIF(J3620:O3620,"Yes")</f>
        <v>1</v>
      </c>
      <c r="AA3620" s="18" t="n">
        <f aca="false">S3620*W3620</f>
        <v>0</v>
      </c>
      <c r="AB3620" s="15" t="n">
        <f aca="false">(P3620="Month-to-month")+(I3620="Fiber optic")+(R3620="Electronic check")+(F3620&lt;=12)+(M3620="No")+(J3620="No")</f>
        <v>4</v>
      </c>
      <c r="AC3620" s="15" t="str">
        <f aca="false">IF(AB3620&gt;=5,"High",IF(AB3620&gt;=3,"Medium","Low"))</f>
        <v>Medium</v>
      </c>
    </row>
    <row r="3621" customFormat="false" ht="15" hidden="false" customHeight="false" outlineLevel="0" collapsed="false">
      <c r="A3621" s="15" t="s">
        <v>3718</v>
      </c>
      <c r="B3621" s="15" t="s">
        <v>94</v>
      </c>
      <c r="C3621" s="15" t="n">
        <v>0</v>
      </c>
      <c r="D3621" s="15" t="s">
        <v>26</v>
      </c>
      <c r="E3621" s="15" t="s">
        <v>26</v>
      </c>
      <c r="F3621" s="15" t="n">
        <v>72</v>
      </c>
      <c r="G3621" s="15" t="s">
        <v>26</v>
      </c>
      <c r="H3621" s="15" t="s">
        <v>24</v>
      </c>
      <c r="I3621" s="15" t="s">
        <v>96</v>
      </c>
      <c r="J3621" s="15" t="s">
        <v>26</v>
      </c>
      <c r="K3621" s="15" t="s">
        <v>26</v>
      </c>
      <c r="L3621" s="15" t="s">
        <v>26</v>
      </c>
      <c r="M3621" s="15" t="s">
        <v>26</v>
      </c>
      <c r="N3621" s="15" t="s">
        <v>26</v>
      </c>
      <c r="O3621" s="15" t="s">
        <v>26</v>
      </c>
      <c r="P3621" s="15" t="s">
        <v>29</v>
      </c>
      <c r="Q3621" s="15" t="s">
        <v>24</v>
      </c>
      <c r="R3621" s="15" t="s">
        <v>19</v>
      </c>
      <c r="S3621" s="18" t="n">
        <v>85.3</v>
      </c>
      <c r="T3621" s="15" t="n">
        <v>6129.2</v>
      </c>
      <c r="U3621" s="15" t="s">
        <v>24</v>
      </c>
      <c r="V3621" s="18" t="n">
        <f aca="false">IF(ISNUMBER(T3621),T3621,0)</f>
        <v>6129.2</v>
      </c>
      <c r="W3621" s="15" t="n">
        <f aca="false">IF(U3621="Yes",1,0)</f>
        <v>0</v>
      </c>
      <c r="X3621" s="15" t="str">
        <f aca="false">IF(F3621&lt;=12,"0-12 months",IF(F3621&lt;=24,"13-24 months",IF(F3621&lt;=48,"25-48 months","49-72 months")))</f>
        <v>49-72 months</v>
      </c>
      <c r="Y3621" s="15" t="str">
        <f aca="false">IF(C3621=1,"Yes","No")</f>
        <v>No</v>
      </c>
      <c r="Z3621" s="15" t="n">
        <f aca="false">COUNTIF(J3621:O3621,"Yes")</f>
        <v>6</v>
      </c>
      <c r="AA3621" s="18" t="n">
        <f aca="false">S3621*W3621</f>
        <v>0</v>
      </c>
      <c r="AB3621" s="15" t="n">
        <f aca="false">(P3621="Month-to-month")+(I3621="Fiber optic")+(R3621="Electronic check")+(F3621&lt;=12)+(M3621="No")+(J3621="No")</f>
        <v>0</v>
      </c>
      <c r="AC3621" s="15" t="str">
        <f aca="false">IF(AB3621&gt;=5,"High",IF(AB3621&gt;=3,"Medium","Low"))</f>
        <v>Low</v>
      </c>
    </row>
    <row r="3622" customFormat="false" ht="15" hidden="false" customHeight="false" outlineLevel="0" collapsed="false">
      <c r="A3622" s="15" t="s">
        <v>3719</v>
      </c>
      <c r="B3622" s="15" t="s">
        <v>98</v>
      </c>
      <c r="C3622" s="15" t="n">
        <v>1</v>
      </c>
      <c r="D3622" s="15" t="s">
        <v>26</v>
      </c>
      <c r="E3622" s="15" t="s">
        <v>24</v>
      </c>
      <c r="F3622" s="15" t="n">
        <v>33</v>
      </c>
      <c r="G3622" s="15" t="s">
        <v>24</v>
      </c>
      <c r="H3622" s="15" t="s">
        <v>95</v>
      </c>
      <c r="I3622" s="15" t="s">
        <v>96</v>
      </c>
      <c r="J3622" s="15" t="s">
        <v>24</v>
      </c>
      <c r="K3622" s="15" t="s">
        <v>26</v>
      </c>
      <c r="L3622" s="15" t="s">
        <v>26</v>
      </c>
      <c r="M3622" s="15" t="s">
        <v>26</v>
      </c>
      <c r="N3622" s="15" t="s">
        <v>26</v>
      </c>
      <c r="O3622" s="15" t="s">
        <v>24</v>
      </c>
      <c r="P3622" s="15" t="s">
        <v>25</v>
      </c>
      <c r="Q3622" s="15" t="s">
        <v>26</v>
      </c>
      <c r="R3622" s="15" t="s">
        <v>15</v>
      </c>
      <c r="S3622" s="18" t="n">
        <v>50</v>
      </c>
      <c r="T3622" s="15" t="n">
        <v>1750.85</v>
      </c>
      <c r="U3622" s="15" t="s">
        <v>24</v>
      </c>
      <c r="V3622" s="18" t="n">
        <f aca="false">IF(ISNUMBER(T3622),T3622,0)</f>
        <v>1750.85</v>
      </c>
      <c r="W3622" s="15" t="n">
        <f aca="false">IF(U3622="Yes",1,0)</f>
        <v>0</v>
      </c>
      <c r="X3622" s="15" t="str">
        <f aca="false">IF(F3622&lt;=12,"0-12 months",IF(F3622&lt;=24,"13-24 months",IF(F3622&lt;=48,"25-48 months","49-72 months")))</f>
        <v>25-48 months</v>
      </c>
      <c r="Y3622" s="15" t="str">
        <f aca="false">IF(C3622=1,"Yes","No")</f>
        <v>Yes</v>
      </c>
      <c r="Z3622" s="15" t="n">
        <f aca="false">COUNTIF(J3622:O3622,"Yes")</f>
        <v>4</v>
      </c>
      <c r="AA3622" s="18" t="n">
        <f aca="false">S3622*W3622</f>
        <v>0</v>
      </c>
      <c r="AB3622" s="15" t="n">
        <f aca="false">(P3622="Month-to-month")+(I3622="Fiber optic")+(R3622="Electronic check")+(F3622&lt;=12)+(M3622="No")+(J3622="No")</f>
        <v>3</v>
      </c>
      <c r="AC3622" s="15" t="str">
        <f aca="false">IF(AB3622&gt;=5,"High",IF(AB3622&gt;=3,"Medium","Low"))</f>
        <v>Medium</v>
      </c>
    </row>
    <row r="3623" customFormat="false" ht="15" hidden="false" customHeight="false" outlineLevel="0" collapsed="false">
      <c r="A3623" s="15" t="s">
        <v>3720</v>
      </c>
      <c r="B3623" s="15" t="s">
        <v>94</v>
      </c>
      <c r="C3623" s="15" t="n">
        <v>0</v>
      </c>
      <c r="D3623" s="15" t="s">
        <v>26</v>
      </c>
      <c r="E3623" s="15" t="s">
        <v>26</v>
      </c>
      <c r="F3623" s="15" t="n">
        <v>2</v>
      </c>
      <c r="G3623" s="15" t="s">
        <v>24</v>
      </c>
      <c r="H3623" s="15" t="s">
        <v>95</v>
      </c>
      <c r="I3623" s="15" t="s">
        <v>96</v>
      </c>
      <c r="J3623" s="15" t="s">
        <v>24</v>
      </c>
      <c r="K3623" s="15" t="s">
        <v>24</v>
      </c>
      <c r="L3623" s="15" t="s">
        <v>24</v>
      </c>
      <c r="M3623" s="15" t="s">
        <v>24</v>
      </c>
      <c r="N3623" s="15" t="s">
        <v>24</v>
      </c>
      <c r="O3623" s="15" t="s">
        <v>24</v>
      </c>
      <c r="P3623" s="15" t="s">
        <v>25</v>
      </c>
      <c r="Q3623" s="15" t="s">
        <v>26</v>
      </c>
      <c r="R3623" s="15" t="s">
        <v>17</v>
      </c>
      <c r="S3623" s="18" t="n">
        <v>24.4</v>
      </c>
      <c r="T3623" s="15" t="n">
        <v>36.55</v>
      </c>
      <c r="U3623" s="15" t="s">
        <v>26</v>
      </c>
      <c r="V3623" s="18" t="n">
        <f aca="false">IF(ISNUMBER(T3623),T3623,0)</f>
        <v>36.55</v>
      </c>
      <c r="W3623" s="15" t="n">
        <f aca="false">IF(U3623="Yes",1,0)</f>
        <v>1</v>
      </c>
      <c r="X3623" s="15" t="str">
        <f aca="false">IF(F3623&lt;=12,"0-12 months",IF(F3623&lt;=24,"13-24 months",IF(F3623&lt;=48,"25-48 months","49-72 months")))</f>
        <v>0-12 months</v>
      </c>
      <c r="Y3623" s="15" t="str">
        <f aca="false">IF(C3623=1,"Yes","No")</f>
        <v>No</v>
      </c>
      <c r="Z3623" s="15" t="n">
        <f aca="false">COUNTIF(J3623:O3623,"Yes")</f>
        <v>0</v>
      </c>
      <c r="AA3623" s="18" t="n">
        <f aca="false">S3623*W3623</f>
        <v>24.4</v>
      </c>
      <c r="AB3623" s="15" t="n">
        <f aca="false">(P3623="Month-to-month")+(I3623="Fiber optic")+(R3623="Electronic check")+(F3623&lt;=12)+(M3623="No")+(J3623="No")</f>
        <v>4</v>
      </c>
      <c r="AC3623" s="15" t="str">
        <f aca="false">IF(AB3623&gt;=5,"High",IF(AB3623&gt;=3,"Medium","Low"))</f>
        <v>Medium</v>
      </c>
    </row>
    <row r="3624" customFormat="false" ht="15" hidden="false" customHeight="false" outlineLevel="0" collapsed="false">
      <c r="A3624" s="15" t="s">
        <v>3721</v>
      </c>
      <c r="B3624" s="15" t="s">
        <v>94</v>
      </c>
      <c r="C3624" s="15" t="n">
        <v>0</v>
      </c>
      <c r="D3624" s="15" t="s">
        <v>26</v>
      </c>
      <c r="E3624" s="15" t="s">
        <v>26</v>
      </c>
      <c r="F3624" s="15" t="n">
        <v>72</v>
      </c>
      <c r="G3624" s="15" t="s">
        <v>26</v>
      </c>
      <c r="H3624" s="15" t="s">
        <v>26</v>
      </c>
      <c r="I3624" s="15" t="s">
        <v>96</v>
      </c>
      <c r="J3624" s="15" t="s">
        <v>26</v>
      </c>
      <c r="K3624" s="15" t="s">
        <v>26</v>
      </c>
      <c r="L3624" s="15" t="s">
        <v>26</v>
      </c>
      <c r="M3624" s="15" t="s">
        <v>26</v>
      </c>
      <c r="N3624" s="15" t="s">
        <v>26</v>
      </c>
      <c r="O3624" s="15" t="s">
        <v>26</v>
      </c>
      <c r="P3624" s="15" t="s">
        <v>29</v>
      </c>
      <c r="Q3624" s="15" t="s">
        <v>24</v>
      </c>
      <c r="R3624" s="15" t="s">
        <v>21</v>
      </c>
      <c r="S3624" s="18" t="n">
        <v>90.95</v>
      </c>
      <c r="T3624" s="15" t="n">
        <v>6652.45</v>
      </c>
      <c r="U3624" s="15" t="s">
        <v>24</v>
      </c>
      <c r="V3624" s="18" t="n">
        <f aca="false">IF(ISNUMBER(T3624),T3624,0)</f>
        <v>6652.45</v>
      </c>
      <c r="W3624" s="15" t="n">
        <f aca="false">IF(U3624="Yes",1,0)</f>
        <v>0</v>
      </c>
      <c r="X3624" s="15" t="str">
        <f aca="false">IF(F3624&lt;=12,"0-12 months",IF(F3624&lt;=24,"13-24 months",IF(F3624&lt;=48,"25-48 months","49-72 months")))</f>
        <v>49-72 months</v>
      </c>
      <c r="Y3624" s="15" t="str">
        <f aca="false">IF(C3624=1,"Yes","No")</f>
        <v>No</v>
      </c>
      <c r="Z3624" s="15" t="n">
        <f aca="false">COUNTIF(J3624:O3624,"Yes")</f>
        <v>6</v>
      </c>
      <c r="AA3624" s="18" t="n">
        <f aca="false">S3624*W3624</f>
        <v>0</v>
      </c>
      <c r="AB3624" s="15" t="n">
        <f aca="false">(P3624="Month-to-month")+(I3624="Fiber optic")+(R3624="Electronic check")+(F3624&lt;=12)+(M3624="No")+(J3624="No")</f>
        <v>0</v>
      </c>
      <c r="AC3624" s="15" t="str">
        <f aca="false">IF(AB3624&gt;=5,"High",IF(AB3624&gt;=3,"Medium","Low"))</f>
        <v>Low</v>
      </c>
    </row>
    <row r="3625" customFormat="false" ht="15" hidden="false" customHeight="false" outlineLevel="0" collapsed="false">
      <c r="A3625" s="15" t="s">
        <v>3722</v>
      </c>
      <c r="B3625" s="15" t="s">
        <v>98</v>
      </c>
      <c r="C3625" s="15" t="n">
        <v>1</v>
      </c>
      <c r="D3625" s="15" t="s">
        <v>26</v>
      </c>
      <c r="E3625" s="15" t="s">
        <v>24</v>
      </c>
      <c r="F3625" s="15" t="n">
        <v>37</v>
      </c>
      <c r="G3625" s="15" t="s">
        <v>26</v>
      </c>
      <c r="H3625" s="15" t="s">
        <v>24</v>
      </c>
      <c r="I3625" s="15" t="s">
        <v>102</v>
      </c>
      <c r="J3625" s="15" t="s">
        <v>24</v>
      </c>
      <c r="K3625" s="15" t="s">
        <v>24</v>
      </c>
      <c r="L3625" s="15" t="s">
        <v>24</v>
      </c>
      <c r="M3625" s="15" t="s">
        <v>24</v>
      </c>
      <c r="N3625" s="15" t="s">
        <v>24</v>
      </c>
      <c r="O3625" s="15" t="s">
        <v>24</v>
      </c>
      <c r="P3625" s="15" t="s">
        <v>25</v>
      </c>
      <c r="Q3625" s="15" t="s">
        <v>26</v>
      </c>
      <c r="R3625" s="15" t="s">
        <v>19</v>
      </c>
      <c r="S3625" s="18" t="n">
        <v>72.25</v>
      </c>
      <c r="T3625" s="15" t="n">
        <v>2575.45</v>
      </c>
      <c r="U3625" s="15" t="s">
        <v>24</v>
      </c>
      <c r="V3625" s="18" t="n">
        <f aca="false">IF(ISNUMBER(T3625),T3625,0)</f>
        <v>2575.45</v>
      </c>
      <c r="W3625" s="15" t="n">
        <f aca="false">IF(U3625="Yes",1,0)</f>
        <v>0</v>
      </c>
      <c r="X3625" s="15" t="str">
        <f aca="false">IF(F3625&lt;=12,"0-12 months",IF(F3625&lt;=24,"13-24 months",IF(F3625&lt;=48,"25-48 months","49-72 months")))</f>
        <v>25-48 months</v>
      </c>
      <c r="Y3625" s="15" t="str">
        <f aca="false">IF(C3625=1,"Yes","No")</f>
        <v>Yes</v>
      </c>
      <c r="Z3625" s="15" t="n">
        <f aca="false">COUNTIF(J3625:O3625,"Yes")</f>
        <v>0</v>
      </c>
      <c r="AA3625" s="18" t="n">
        <f aca="false">S3625*W3625</f>
        <v>0</v>
      </c>
      <c r="AB3625" s="15" t="n">
        <f aca="false">(P3625="Month-to-month")+(I3625="Fiber optic")+(R3625="Electronic check")+(F3625&lt;=12)+(M3625="No")+(J3625="No")</f>
        <v>4</v>
      </c>
      <c r="AC3625" s="15" t="str">
        <f aca="false">IF(AB3625&gt;=5,"High",IF(AB3625&gt;=3,"Medium","Low"))</f>
        <v>Medium</v>
      </c>
    </row>
    <row r="3626" customFormat="false" ht="15" hidden="false" customHeight="false" outlineLevel="0" collapsed="false">
      <c r="A3626" s="15" t="s">
        <v>3723</v>
      </c>
      <c r="B3626" s="15" t="s">
        <v>94</v>
      </c>
      <c r="C3626" s="15" t="n">
        <v>1</v>
      </c>
      <c r="D3626" s="15" t="s">
        <v>26</v>
      </c>
      <c r="E3626" s="15" t="s">
        <v>26</v>
      </c>
      <c r="F3626" s="15" t="n">
        <v>62</v>
      </c>
      <c r="G3626" s="15" t="s">
        <v>26</v>
      </c>
      <c r="H3626" s="15" t="s">
        <v>26</v>
      </c>
      <c r="I3626" s="15" t="s">
        <v>102</v>
      </c>
      <c r="J3626" s="15" t="s">
        <v>24</v>
      </c>
      <c r="K3626" s="15" t="s">
        <v>26</v>
      </c>
      <c r="L3626" s="15" t="s">
        <v>26</v>
      </c>
      <c r="M3626" s="15" t="s">
        <v>24</v>
      </c>
      <c r="N3626" s="15" t="s">
        <v>24</v>
      </c>
      <c r="O3626" s="15" t="s">
        <v>26</v>
      </c>
      <c r="P3626" s="15" t="s">
        <v>25</v>
      </c>
      <c r="Q3626" s="15" t="s">
        <v>26</v>
      </c>
      <c r="R3626" s="15" t="s">
        <v>21</v>
      </c>
      <c r="S3626" s="18" t="n">
        <v>96.1</v>
      </c>
      <c r="T3626" s="15" t="n">
        <v>6019.35</v>
      </c>
      <c r="U3626" s="15" t="s">
        <v>24</v>
      </c>
      <c r="V3626" s="18" t="n">
        <f aca="false">IF(ISNUMBER(T3626),T3626,0)</f>
        <v>6019.35</v>
      </c>
      <c r="W3626" s="15" t="n">
        <f aca="false">IF(U3626="Yes",1,0)</f>
        <v>0</v>
      </c>
      <c r="X3626" s="15" t="str">
        <f aca="false">IF(F3626&lt;=12,"0-12 months",IF(F3626&lt;=24,"13-24 months",IF(F3626&lt;=48,"25-48 months","49-72 months")))</f>
        <v>49-72 months</v>
      </c>
      <c r="Y3626" s="15" t="str">
        <f aca="false">IF(C3626=1,"Yes","No")</f>
        <v>Yes</v>
      </c>
      <c r="Z3626" s="15" t="n">
        <f aca="false">COUNTIF(J3626:O3626,"Yes")</f>
        <v>3</v>
      </c>
      <c r="AA3626" s="18" t="n">
        <f aca="false">S3626*W3626</f>
        <v>0</v>
      </c>
      <c r="AB3626" s="15" t="n">
        <f aca="false">(P3626="Month-to-month")+(I3626="Fiber optic")+(R3626="Electronic check")+(F3626&lt;=12)+(M3626="No")+(J3626="No")</f>
        <v>4</v>
      </c>
      <c r="AC3626" s="15" t="str">
        <f aca="false">IF(AB3626&gt;=5,"High",IF(AB3626&gt;=3,"Medium","Low"))</f>
        <v>Medium</v>
      </c>
    </row>
    <row r="3627" customFormat="false" ht="15" hidden="false" customHeight="false" outlineLevel="0" collapsed="false">
      <c r="A3627" s="15" t="s">
        <v>3724</v>
      </c>
      <c r="B3627" s="15" t="s">
        <v>94</v>
      </c>
      <c r="C3627" s="15" t="n">
        <v>0</v>
      </c>
      <c r="D3627" s="15" t="s">
        <v>26</v>
      </c>
      <c r="E3627" s="15" t="s">
        <v>24</v>
      </c>
      <c r="F3627" s="15" t="n">
        <v>71</v>
      </c>
      <c r="G3627" s="15" t="s">
        <v>26</v>
      </c>
      <c r="H3627" s="15" t="s">
        <v>24</v>
      </c>
      <c r="I3627" s="15" t="s">
        <v>24</v>
      </c>
      <c r="J3627" s="15" t="s">
        <v>28</v>
      </c>
      <c r="K3627" s="15" t="s">
        <v>28</v>
      </c>
      <c r="L3627" s="15" t="s">
        <v>28</v>
      </c>
      <c r="M3627" s="15" t="s">
        <v>28</v>
      </c>
      <c r="N3627" s="15" t="s">
        <v>28</v>
      </c>
      <c r="O3627" s="15" t="s">
        <v>28</v>
      </c>
      <c r="P3627" s="15" t="s">
        <v>29</v>
      </c>
      <c r="Q3627" s="15" t="s">
        <v>24</v>
      </c>
      <c r="R3627" s="15" t="s">
        <v>21</v>
      </c>
      <c r="S3627" s="18" t="n">
        <v>19.85</v>
      </c>
      <c r="T3627" s="15" t="n">
        <v>1379.6</v>
      </c>
      <c r="U3627" s="15" t="s">
        <v>24</v>
      </c>
      <c r="V3627" s="18" t="n">
        <f aca="false">IF(ISNUMBER(T3627),T3627,0)</f>
        <v>1379.6</v>
      </c>
      <c r="W3627" s="15" t="n">
        <f aca="false">IF(U3627="Yes",1,0)</f>
        <v>0</v>
      </c>
      <c r="X3627" s="15" t="str">
        <f aca="false">IF(F3627&lt;=12,"0-12 months",IF(F3627&lt;=24,"13-24 months",IF(F3627&lt;=48,"25-48 months","49-72 months")))</f>
        <v>49-72 months</v>
      </c>
      <c r="Y3627" s="15" t="str">
        <f aca="false">IF(C3627=1,"Yes","No")</f>
        <v>No</v>
      </c>
      <c r="Z3627" s="15" t="n">
        <f aca="false">COUNTIF(J3627:O3627,"Yes")</f>
        <v>0</v>
      </c>
      <c r="AA3627" s="18" t="n">
        <f aca="false">S3627*W3627</f>
        <v>0</v>
      </c>
      <c r="AB3627" s="15" t="n">
        <f aca="false">(P3627="Month-to-month")+(I3627="Fiber optic")+(R3627="Electronic check")+(F3627&lt;=12)+(M3627="No")+(J3627="No")</f>
        <v>0</v>
      </c>
      <c r="AC3627" s="15" t="str">
        <f aca="false">IF(AB3627&gt;=5,"High",IF(AB3627&gt;=3,"Medium","Low"))</f>
        <v>Low</v>
      </c>
    </row>
    <row r="3628" customFormat="false" ht="15" hidden="false" customHeight="false" outlineLevel="0" collapsed="false">
      <c r="A3628" s="15" t="s">
        <v>3725</v>
      </c>
      <c r="B3628" s="15" t="s">
        <v>98</v>
      </c>
      <c r="C3628" s="15" t="n">
        <v>0</v>
      </c>
      <c r="D3628" s="15" t="s">
        <v>24</v>
      </c>
      <c r="E3628" s="15" t="s">
        <v>26</v>
      </c>
      <c r="F3628" s="15" t="n">
        <v>23</v>
      </c>
      <c r="G3628" s="15" t="s">
        <v>26</v>
      </c>
      <c r="H3628" s="15" t="s">
        <v>24</v>
      </c>
      <c r="I3628" s="15" t="s">
        <v>96</v>
      </c>
      <c r="J3628" s="15" t="s">
        <v>24</v>
      </c>
      <c r="K3628" s="15" t="s">
        <v>26</v>
      </c>
      <c r="L3628" s="15" t="s">
        <v>24</v>
      </c>
      <c r="M3628" s="15" t="s">
        <v>26</v>
      </c>
      <c r="N3628" s="15" t="s">
        <v>24</v>
      </c>
      <c r="O3628" s="15" t="s">
        <v>24</v>
      </c>
      <c r="P3628" s="15" t="s">
        <v>25</v>
      </c>
      <c r="Q3628" s="15" t="s">
        <v>26</v>
      </c>
      <c r="R3628" s="15" t="s">
        <v>19</v>
      </c>
      <c r="S3628" s="18" t="n">
        <v>55.3</v>
      </c>
      <c r="T3628" s="15" t="n">
        <v>1284.2</v>
      </c>
      <c r="U3628" s="15" t="s">
        <v>24</v>
      </c>
      <c r="V3628" s="18" t="n">
        <f aca="false">IF(ISNUMBER(T3628),T3628,0)</f>
        <v>1284.2</v>
      </c>
      <c r="W3628" s="15" t="n">
        <f aca="false">IF(U3628="Yes",1,0)</f>
        <v>0</v>
      </c>
      <c r="X3628" s="15" t="str">
        <f aca="false">IF(F3628&lt;=12,"0-12 months",IF(F3628&lt;=24,"13-24 months",IF(F3628&lt;=48,"25-48 months","49-72 months")))</f>
        <v>13-24 months</v>
      </c>
      <c r="Y3628" s="15" t="str">
        <f aca="false">IF(C3628=1,"Yes","No")</f>
        <v>No</v>
      </c>
      <c r="Z3628" s="15" t="n">
        <f aca="false">COUNTIF(J3628:O3628,"Yes")</f>
        <v>2</v>
      </c>
      <c r="AA3628" s="18" t="n">
        <f aca="false">S3628*W3628</f>
        <v>0</v>
      </c>
      <c r="AB3628" s="15" t="n">
        <f aca="false">(P3628="Month-to-month")+(I3628="Fiber optic")+(R3628="Electronic check")+(F3628&lt;=12)+(M3628="No")+(J3628="No")</f>
        <v>2</v>
      </c>
      <c r="AC3628" s="15" t="str">
        <f aca="false">IF(AB3628&gt;=5,"High",IF(AB3628&gt;=3,"Medium","Low"))</f>
        <v>Low</v>
      </c>
    </row>
    <row r="3629" customFormat="false" ht="15" hidden="false" customHeight="false" outlineLevel="0" collapsed="false">
      <c r="A3629" s="15" t="s">
        <v>3726</v>
      </c>
      <c r="B3629" s="15" t="s">
        <v>94</v>
      </c>
      <c r="C3629" s="15" t="n">
        <v>0</v>
      </c>
      <c r="D3629" s="15" t="s">
        <v>24</v>
      </c>
      <c r="E3629" s="15" t="s">
        <v>24</v>
      </c>
      <c r="F3629" s="15" t="n">
        <v>16</v>
      </c>
      <c r="G3629" s="15" t="s">
        <v>26</v>
      </c>
      <c r="H3629" s="15" t="s">
        <v>24</v>
      </c>
      <c r="I3629" s="15" t="s">
        <v>24</v>
      </c>
      <c r="J3629" s="15" t="s">
        <v>28</v>
      </c>
      <c r="K3629" s="15" t="s">
        <v>28</v>
      </c>
      <c r="L3629" s="15" t="s">
        <v>28</v>
      </c>
      <c r="M3629" s="15" t="s">
        <v>28</v>
      </c>
      <c r="N3629" s="15" t="s">
        <v>28</v>
      </c>
      <c r="O3629" s="15" t="s">
        <v>28</v>
      </c>
      <c r="P3629" s="15" t="s">
        <v>27</v>
      </c>
      <c r="Q3629" s="15" t="s">
        <v>24</v>
      </c>
      <c r="R3629" s="15" t="s">
        <v>17</v>
      </c>
      <c r="S3629" s="18" t="n">
        <v>20.1</v>
      </c>
      <c r="T3629" s="15" t="n">
        <v>296.15</v>
      </c>
      <c r="U3629" s="15" t="s">
        <v>24</v>
      </c>
      <c r="V3629" s="18" t="n">
        <f aca="false">IF(ISNUMBER(T3629),T3629,0)</f>
        <v>296.15</v>
      </c>
      <c r="W3629" s="15" t="n">
        <f aca="false">IF(U3629="Yes",1,0)</f>
        <v>0</v>
      </c>
      <c r="X3629" s="15" t="str">
        <f aca="false">IF(F3629&lt;=12,"0-12 months",IF(F3629&lt;=24,"13-24 months",IF(F3629&lt;=48,"25-48 months","49-72 months")))</f>
        <v>13-24 months</v>
      </c>
      <c r="Y3629" s="15" t="str">
        <f aca="false">IF(C3629=1,"Yes","No")</f>
        <v>No</v>
      </c>
      <c r="Z3629" s="15" t="n">
        <f aca="false">COUNTIF(J3629:O3629,"Yes")</f>
        <v>0</v>
      </c>
      <c r="AA3629" s="18" t="n">
        <f aca="false">S3629*W3629</f>
        <v>0</v>
      </c>
      <c r="AB3629" s="15" t="n">
        <f aca="false">(P3629="Month-to-month")+(I3629="Fiber optic")+(R3629="Electronic check")+(F3629&lt;=12)+(M3629="No")+(J3629="No")</f>
        <v>0</v>
      </c>
      <c r="AC3629" s="15" t="str">
        <f aca="false">IF(AB3629&gt;=5,"High",IF(AB3629&gt;=3,"Medium","Low"))</f>
        <v>Low</v>
      </c>
    </row>
    <row r="3630" customFormat="false" ht="15" hidden="false" customHeight="false" outlineLevel="0" collapsed="false">
      <c r="A3630" s="15" t="s">
        <v>3727</v>
      </c>
      <c r="B3630" s="15" t="s">
        <v>98</v>
      </c>
      <c r="C3630" s="15" t="n">
        <v>0</v>
      </c>
      <c r="D3630" s="15" t="s">
        <v>24</v>
      </c>
      <c r="E3630" s="15" t="s">
        <v>24</v>
      </c>
      <c r="F3630" s="15" t="n">
        <v>9</v>
      </c>
      <c r="G3630" s="15" t="s">
        <v>26</v>
      </c>
      <c r="H3630" s="15" t="s">
        <v>24</v>
      </c>
      <c r="I3630" s="15" t="s">
        <v>96</v>
      </c>
      <c r="J3630" s="15" t="s">
        <v>26</v>
      </c>
      <c r="K3630" s="15" t="s">
        <v>24</v>
      </c>
      <c r="L3630" s="15" t="s">
        <v>26</v>
      </c>
      <c r="M3630" s="15" t="s">
        <v>26</v>
      </c>
      <c r="N3630" s="15" t="s">
        <v>26</v>
      </c>
      <c r="O3630" s="15" t="s">
        <v>24</v>
      </c>
      <c r="P3630" s="15" t="s">
        <v>25</v>
      </c>
      <c r="Q3630" s="15" t="s">
        <v>26</v>
      </c>
      <c r="R3630" s="15" t="s">
        <v>17</v>
      </c>
      <c r="S3630" s="18" t="n">
        <v>69.5</v>
      </c>
      <c r="T3630" s="15" t="n">
        <v>653.25</v>
      </c>
      <c r="U3630" s="15" t="s">
        <v>24</v>
      </c>
      <c r="V3630" s="18" t="n">
        <f aca="false">IF(ISNUMBER(T3630),T3630,0)</f>
        <v>653.25</v>
      </c>
      <c r="W3630" s="15" t="n">
        <f aca="false">IF(U3630="Yes",1,0)</f>
        <v>0</v>
      </c>
      <c r="X3630" s="15" t="str">
        <f aca="false">IF(F3630&lt;=12,"0-12 months",IF(F3630&lt;=24,"13-24 months",IF(F3630&lt;=48,"25-48 months","49-72 months")))</f>
        <v>0-12 months</v>
      </c>
      <c r="Y3630" s="15" t="str">
        <f aca="false">IF(C3630=1,"Yes","No")</f>
        <v>No</v>
      </c>
      <c r="Z3630" s="15" t="n">
        <f aca="false">COUNTIF(J3630:O3630,"Yes")</f>
        <v>4</v>
      </c>
      <c r="AA3630" s="18" t="n">
        <f aca="false">S3630*W3630</f>
        <v>0</v>
      </c>
      <c r="AB3630" s="15" t="n">
        <f aca="false">(P3630="Month-to-month")+(I3630="Fiber optic")+(R3630="Electronic check")+(F3630&lt;=12)+(M3630="No")+(J3630="No")</f>
        <v>2</v>
      </c>
      <c r="AC3630" s="15" t="str">
        <f aca="false">IF(AB3630&gt;=5,"High",IF(AB3630&gt;=3,"Medium","Low"))</f>
        <v>Low</v>
      </c>
    </row>
    <row r="3631" customFormat="false" ht="15" hidden="false" customHeight="false" outlineLevel="0" collapsed="false">
      <c r="A3631" s="15" t="s">
        <v>3728</v>
      </c>
      <c r="B3631" s="15" t="s">
        <v>98</v>
      </c>
      <c r="C3631" s="15" t="n">
        <v>0</v>
      </c>
      <c r="D3631" s="15" t="s">
        <v>26</v>
      </c>
      <c r="E3631" s="15" t="s">
        <v>26</v>
      </c>
      <c r="F3631" s="15" t="n">
        <v>17</v>
      </c>
      <c r="G3631" s="15" t="s">
        <v>26</v>
      </c>
      <c r="H3631" s="15" t="s">
        <v>26</v>
      </c>
      <c r="I3631" s="15" t="s">
        <v>24</v>
      </c>
      <c r="J3631" s="15" t="s">
        <v>28</v>
      </c>
      <c r="K3631" s="15" t="s">
        <v>28</v>
      </c>
      <c r="L3631" s="15" t="s">
        <v>28</v>
      </c>
      <c r="M3631" s="15" t="s">
        <v>28</v>
      </c>
      <c r="N3631" s="15" t="s">
        <v>28</v>
      </c>
      <c r="O3631" s="15" t="s">
        <v>28</v>
      </c>
      <c r="P3631" s="15" t="s">
        <v>29</v>
      </c>
      <c r="Q3631" s="15" t="s">
        <v>26</v>
      </c>
      <c r="R3631" s="15" t="s">
        <v>17</v>
      </c>
      <c r="S3631" s="18" t="n">
        <v>25.15</v>
      </c>
      <c r="T3631" s="15" t="n">
        <v>412.6</v>
      </c>
      <c r="U3631" s="15" t="s">
        <v>24</v>
      </c>
      <c r="V3631" s="18" t="n">
        <f aca="false">IF(ISNUMBER(T3631),T3631,0)</f>
        <v>412.6</v>
      </c>
      <c r="W3631" s="15" t="n">
        <f aca="false">IF(U3631="Yes",1,0)</f>
        <v>0</v>
      </c>
      <c r="X3631" s="15" t="str">
        <f aca="false">IF(F3631&lt;=12,"0-12 months",IF(F3631&lt;=24,"13-24 months",IF(F3631&lt;=48,"25-48 months","49-72 months")))</f>
        <v>13-24 months</v>
      </c>
      <c r="Y3631" s="15" t="str">
        <f aca="false">IF(C3631=1,"Yes","No")</f>
        <v>No</v>
      </c>
      <c r="Z3631" s="15" t="n">
        <f aca="false">COUNTIF(J3631:O3631,"Yes")</f>
        <v>0</v>
      </c>
      <c r="AA3631" s="18" t="n">
        <f aca="false">S3631*W3631</f>
        <v>0</v>
      </c>
      <c r="AB3631" s="15" t="n">
        <f aca="false">(P3631="Month-to-month")+(I3631="Fiber optic")+(R3631="Electronic check")+(F3631&lt;=12)+(M3631="No")+(J3631="No")</f>
        <v>0</v>
      </c>
      <c r="AC3631" s="15" t="str">
        <f aca="false">IF(AB3631&gt;=5,"High",IF(AB3631&gt;=3,"Medium","Low"))</f>
        <v>Low</v>
      </c>
    </row>
    <row r="3632" customFormat="false" ht="15" hidden="false" customHeight="false" outlineLevel="0" collapsed="false">
      <c r="A3632" s="15" t="s">
        <v>3729</v>
      </c>
      <c r="B3632" s="15" t="s">
        <v>94</v>
      </c>
      <c r="C3632" s="15" t="n">
        <v>0</v>
      </c>
      <c r="D3632" s="15" t="s">
        <v>24</v>
      </c>
      <c r="E3632" s="15" t="s">
        <v>24</v>
      </c>
      <c r="F3632" s="15" t="n">
        <v>4</v>
      </c>
      <c r="G3632" s="15" t="s">
        <v>26</v>
      </c>
      <c r="H3632" s="15" t="s">
        <v>24</v>
      </c>
      <c r="I3632" s="15" t="s">
        <v>24</v>
      </c>
      <c r="J3632" s="15" t="s">
        <v>28</v>
      </c>
      <c r="K3632" s="15" t="s">
        <v>28</v>
      </c>
      <c r="L3632" s="15" t="s">
        <v>28</v>
      </c>
      <c r="M3632" s="15" t="s">
        <v>28</v>
      </c>
      <c r="N3632" s="15" t="s">
        <v>28</v>
      </c>
      <c r="O3632" s="15" t="s">
        <v>28</v>
      </c>
      <c r="P3632" s="15" t="s">
        <v>25</v>
      </c>
      <c r="Q3632" s="15" t="s">
        <v>24</v>
      </c>
      <c r="R3632" s="15" t="s">
        <v>19</v>
      </c>
      <c r="S3632" s="18" t="n">
        <v>20.95</v>
      </c>
      <c r="T3632" s="15" t="n">
        <v>85.5</v>
      </c>
      <c r="U3632" s="15" t="s">
        <v>26</v>
      </c>
      <c r="V3632" s="18" t="n">
        <f aca="false">IF(ISNUMBER(T3632),T3632,0)</f>
        <v>85.5</v>
      </c>
      <c r="W3632" s="15" t="n">
        <f aca="false">IF(U3632="Yes",1,0)</f>
        <v>1</v>
      </c>
      <c r="X3632" s="15" t="str">
        <f aca="false">IF(F3632&lt;=12,"0-12 months",IF(F3632&lt;=24,"13-24 months",IF(F3632&lt;=48,"25-48 months","49-72 months")))</f>
        <v>0-12 months</v>
      </c>
      <c r="Y3632" s="15" t="str">
        <f aca="false">IF(C3632=1,"Yes","No")</f>
        <v>No</v>
      </c>
      <c r="Z3632" s="15" t="n">
        <f aca="false">COUNTIF(J3632:O3632,"Yes")</f>
        <v>0</v>
      </c>
      <c r="AA3632" s="18" t="n">
        <f aca="false">S3632*W3632</f>
        <v>20.95</v>
      </c>
      <c r="AB3632" s="15" t="n">
        <f aca="false">(P3632="Month-to-month")+(I3632="Fiber optic")+(R3632="Electronic check")+(F3632&lt;=12)+(M3632="No")+(J3632="No")</f>
        <v>2</v>
      </c>
      <c r="AC3632" s="15" t="str">
        <f aca="false">IF(AB3632&gt;=5,"High",IF(AB3632&gt;=3,"Medium","Low"))</f>
        <v>Low</v>
      </c>
    </row>
    <row r="3633" customFormat="false" ht="15" hidden="false" customHeight="false" outlineLevel="0" collapsed="false">
      <c r="A3633" s="15" t="s">
        <v>3730</v>
      </c>
      <c r="B3633" s="15" t="s">
        <v>94</v>
      </c>
      <c r="C3633" s="15" t="n">
        <v>1</v>
      </c>
      <c r="D3633" s="15" t="s">
        <v>26</v>
      </c>
      <c r="E3633" s="15" t="s">
        <v>24</v>
      </c>
      <c r="F3633" s="15" t="n">
        <v>1</v>
      </c>
      <c r="G3633" s="15" t="s">
        <v>26</v>
      </c>
      <c r="H3633" s="15" t="s">
        <v>24</v>
      </c>
      <c r="I3633" s="15" t="s">
        <v>96</v>
      </c>
      <c r="J3633" s="15" t="s">
        <v>26</v>
      </c>
      <c r="K3633" s="15" t="s">
        <v>24</v>
      </c>
      <c r="L3633" s="15" t="s">
        <v>24</v>
      </c>
      <c r="M3633" s="15" t="s">
        <v>24</v>
      </c>
      <c r="N3633" s="15" t="s">
        <v>24</v>
      </c>
      <c r="O3633" s="15" t="s">
        <v>24</v>
      </c>
      <c r="P3633" s="15" t="s">
        <v>25</v>
      </c>
      <c r="Q3633" s="15" t="s">
        <v>26</v>
      </c>
      <c r="R3633" s="15" t="s">
        <v>15</v>
      </c>
      <c r="S3633" s="18" t="n">
        <v>49.55</v>
      </c>
      <c r="T3633" s="15" t="n">
        <v>49.55</v>
      </c>
      <c r="U3633" s="15" t="s">
        <v>26</v>
      </c>
      <c r="V3633" s="18" t="n">
        <f aca="false">IF(ISNUMBER(T3633),T3633,0)</f>
        <v>49.55</v>
      </c>
      <c r="W3633" s="15" t="n">
        <f aca="false">IF(U3633="Yes",1,0)</f>
        <v>1</v>
      </c>
      <c r="X3633" s="15" t="str">
        <f aca="false">IF(F3633&lt;=12,"0-12 months",IF(F3633&lt;=24,"13-24 months",IF(F3633&lt;=48,"25-48 months","49-72 months")))</f>
        <v>0-12 months</v>
      </c>
      <c r="Y3633" s="15" t="str">
        <f aca="false">IF(C3633=1,"Yes","No")</f>
        <v>Yes</v>
      </c>
      <c r="Z3633" s="15" t="n">
        <f aca="false">COUNTIF(J3633:O3633,"Yes")</f>
        <v>1</v>
      </c>
      <c r="AA3633" s="18" t="n">
        <f aca="false">S3633*W3633</f>
        <v>49.55</v>
      </c>
      <c r="AB3633" s="15" t="n">
        <f aca="false">(P3633="Month-to-month")+(I3633="Fiber optic")+(R3633="Electronic check")+(F3633&lt;=12)+(M3633="No")+(J3633="No")</f>
        <v>4</v>
      </c>
      <c r="AC3633" s="15" t="str">
        <f aca="false">IF(AB3633&gt;=5,"High",IF(AB3633&gt;=3,"Medium","Low"))</f>
        <v>Medium</v>
      </c>
    </row>
    <row r="3634" customFormat="false" ht="15" hidden="false" customHeight="false" outlineLevel="0" collapsed="false">
      <c r="A3634" s="15" t="s">
        <v>3731</v>
      </c>
      <c r="B3634" s="15" t="s">
        <v>94</v>
      </c>
      <c r="C3634" s="15" t="n">
        <v>0</v>
      </c>
      <c r="D3634" s="15" t="s">
        <v>26</v>
      </c>
      <c r="E3634" s="15" t="s">
        <v>24</v>
      </c>
      <c r="F3634" s="15" t="n">
        <v>24</v>
      </c>
      <c r="G3634" s="15" t="s">
        <v>26</v>
      </c>
      <c r="H3634" s="15" t="s">
        <v>26</v>
      </c>
      <c r="I3634" s="15" t="s">
        <v>102</v>
      </c>
      <c r="J3634" s="15" t="s">
        <v>24</v>
      </c>
      <c r="K3634" s="15" t="s">
        <v>24</v>
      </c>
      <c r="L3634" s="15" t="s">
        <v>26</v>
      </c>
      <c r="M3634" s="15" t="s">
        <v>24</v>
      </c>
      <c r="N3634" s="15" t="s">
        <v>24</v>
      </c>
      <c r="O3634" s="15" t="s">
        <v>24</v>
      </c>
      <c r="P3634" s="15" t="s">
        <v>25</v>
      </c>
      <c r="Q3634" s="15" t="s">
        <v>26</v>
      </c>
      <c r="R3634" s="15" t="s">
        <v>17</v>
      </c>
      <c r="S3634" s="18" t="n">
        <v>79.65</v>
      </c>
      <c r="T3634" s="15" t="n">
        <v>1928.7</v>
      </c>
      <c r="U3634" s="15" t="s">
        <v>24</v>
      </c>
      <c r="V3634" s="18" t="n">
        <f aca="false">IF(ISNUMBER(T3634),T3634,0)</f>
        <v>1928.7</v>
      </c>
      <c r="W3634" s="15" t="n">
        <f aca="false">IF(U3634="Yes",1,0)</f>
        <v>0</v>
      </c>
      <c r="X3634" s="15" t="str">
        <f aca="false">IF(F3634&lt;=12,"0-12 months",IF(F3634&lt;=24,"13-24 months",IF(F3634&lt;=48,"25-48 months","49-72 months")))</f>
        <v>13-24 months</v>
      </c>
      <c r="Y3634" s="15" t="str">
        <f aca="false">IF(C3634=1,"Yes","No")</f>
        <v>No</v>
      </c>
      <c r="Z3634" s="15" t="n">
        <f aca="false">COUNTIF(J3634:O3634,"Yes")</f>
        <v>1</v>
      </c>
      <c r="AA3634" s="18" t="n">
        <f aca="false">S3634*W3634</f>
        <v>0</v>
      </c>
      <c r="AB3634" s="15" t="n">
        <f aca="false">(P3634="Month-to-month")+(I3634="Fiber optic")+(R3634="Electronic check")+(F3634&lt;=12)+(M3634="No")+(J3634="No")</f>
        <v>4</v>
      </c>
      <c r="AC3634" s="15" t="str">
        <f aca="false">IF(AB3634&gt;=5,"High",IF(AB3634&gt;=3,"Medium","Low"))</f>
        <v>Medium</v>
      </c>
    </row>
    <row r="3635" customFormat="false" ht="15" hidden="false" customHeight="false" outlineLevel="0" collapsed="false">
      <c r="A3635" s="15" t="s">
        <v>3732</v>
      </c>
      <c r="B3635" s="15" t="s">
        <v>94</v>
      </c>
      <c r="C3635" s="15" t="n">
        <v>1</v>
      </c>
      <c r="D3635" s="15" t="s">
        <v>24</v>
      </c>
      <c r="E3635" s="15" t="s">
        <v>24</v>
      </c>
      <c r="F3635" s="15" t="n">
        <v>1</v>
      </c>
      <c r="G3635" s="15" t="s">
        <v>26</v>
      </c>
      <c r="H3635" s="15" t="s">
        <v>24</v>
      </c>
      <c r="I3635" s="15" t="s">
        <v>102</v>
      </c>
      <c r="J3635" s="15" t="s">
        <v>24</v>
      </c>
      <c r="K3635" s="15" t="s">
        <v>24</v>
      </c>
      <c r="L3635" s="15" t="s">
        <v>24</v>
      </c>
      <c r="M3635" s="15" t="s">
        <v>24</v>
      </c>
      <c r="N3635" s="15" t="s">
        <v>24</v>
      </c>
      <c r="O3635" s="15" t="s">
        <v>24</v>
      </c>
      <c r="P3635" s="15" t="s">
        <v>25</v>
      </c>
      <c r="Q3635" s="15" t="s">
        <v>26</v>
      </c>
      <c r="R3635" s="15" t="s">
        <v>15</v>
      </c>
      <c r="S3635" s="18" t="n">
        <v>71.25</v>
      </c>
      <c r="T3635" s="15" t="n">
        <v>71.25</v>
      </c>
      <c r="U3635" s="15" t="s">
        <v>24</v>
      </c>
      <c r="V3635" s="18" t="n">
        <f aca="false">IF(ISNUMBER(T3635),T3635,0)</f>
        <v>71.25</v>
      </c>
      <c r="W3635" s="15" t="n">
        <f aca="false">IF(U3635="Yes",1,0)</f>
        <v>0</v>
      </c>
      <c r="X3635" s="15" t="str">
        <f aca="false">IF(F3635&lt;=12,"0-12 months",IF(F3635&lt;=24,"13-24 months",IF(F3635&lt;=48,"25-48 months","49-72 months")))</f>
        <v>0-12 months</v>
      </c>
      <c r="Y3635" s="15" t="str">
        <f aca="false">IF(C3635=1,"Yes","No")</f>
        <v>Yes</v>
      </c>
      <c r="Z3635" s="15" t="n">
        <f aca="false">COUNTIF(J3635:O3635,"Yes")</f>
        <v>0</v>
      </c>
      <c r="AA3635" s="18" t="n">
        <f aca="false">S3635*W3635</f>
        <v>0</v>
      </c>
      <c r="AB3635" s="15" t="n">
        <f aca="false">(P3635="Month-to-month")+(I3635="Fiber optic")+(R3635="Electronic check")+(F3635&lt;=12)+(M3635="No")+(J3635="No")</f>
        <v>6</v>
      </c>
      <c r="AC3635" s="15" t="str">
        <f aca="false">IF(AB3635&gt;=5,"High",IF(AB3635&gt;=3,"Medium","Low"))</f>
        <v>High</v>
      </c>
    </row>
    <row r="3636" customFormat="false" ht="15" hidden="false" customHeight="false" outlineLevel="0" collapsed="false">
      <c r="A3636" s="15" t="s">
        <v>3733</v>
      </c>
      <c r="B3636" s="15" t="s">
        <v>98</v>
      </c>
      <c r="C3636" s="15" t="n">
        <v>1</v>
      </c>
      <c r="D3636" s="15" t="s">
        <v>24</v>
      </c>
      <c r="E3636" s="15" t="s">
        <v>24</v>
      </c>
      <c r="F3636" s="15" t="n">
        <v>72</v>
      </c>
      <c r="G3636" s="15" t="s">
        <v>26</v>
      </c>
      <c r="H3636" s="15" t="s">
        <v>26</v>
      </c>
      <c r="I3636" s="15" t="s">
        <v>102</v>
      </c>
      <c r="J3636" s="15" t="s">
        <v>26</v>
      </c>
      <c r="K3636" s="15" t="s">
        <v>26</v>
      </c>
      <c r="L3636" s="15" t="s">
        <v>26</v>
      </c>
      <c r="M3636" s="15" t="s">
        <v>26</v>
      </c>
      <c r="N3636" s="15" t="s">
        <v>26</v>
      </c>
      <c r="O3636" s="15" t="s">
        <v>26</v>
      </c>
      <c r="P3636" s="15" t="s">
        <v>29</v>
      </c>
      <c r="Q3636" s="15" t="s">
        <v>24</v>
      </c>
      <c r="R3636" s="15" t="s">
        <v>19</v>
      </c>
      <c r="S3636" s="18" t="n">
        <v>113.8</v>
      </c>
      <c r="T3636" s="15" t="n">
        <v>7845.8</v>
      </c>
      <c r="U3636" s="15" t="s">
        <v>24</v>
      </c>
      <c r="V3636" s="18" t="n">
        <f aca="false">IF(ISNUMBER(T3636),T3636,0)</f>
        <v>7845.8</v>
      </c>
      <c r="W3636" s="15" t="n">
        <f aca="false">IF(U3636="Yes",1,0)</f>
        <v>0</v>
      </c>
      <c r="X3636" s="15" t="str">
        <f aca="false">IF(F3636&lt;=12,"0-12 months",IF(F3636&lt;=24,"13-24 months",IF(F3636&lt;=48,"25-48 months","49-72 months")))</f>
        <v>49-72 months</v>
      </c>
      <c r="Y3636" s="15" t="str">
        <f aca="false">IF(C3636=1,"Yes","No")</f>
        <v>Yes</v>
      </c>
      <c r="Z3636" s="15" t="n">
        <f aca="false">COUNTIF(J3636:O3636,"Yes")</f>
        <v>6</v>
      </c>
      <c r="AA3636" s="18" t="n">
        <f aca="false">S3636*W3636</f>
        <v>0</v>
      </c>
      <c r="AB3636" s="15" t="n">
        <f aca="false">(P3636="Month-to-month")+(I3636="Fiber optic")+(R3636="Electronic check")+(F3636&lt;=12)+(M3636="No")+(J3636="No")</f>
        <v>1</v>
      </c>
      <c r="AC3636" s="15" t="str">
        <f aca="false">IF(AB3636&gt;=5,"High",IF(AB3636&gt;=3,"Medium","Low"))</f>
        <v>Low</v>
      </c>
    </row>
    <row r="3637" customFormat="false" ht="15" hidden="false" customHeight="false" outlineLevel="0" collapsed="false">
      <c r="A3637" s="15" t="s">
        <v>3734</v>
      </c>
      <c r="B3637" s="15" t="s">
        <v>94</v>
      </c>
      <c r="C3637" s="15" t="n">
        <v>0</v>
      </c>
      <c r="D3637" s="15" t="s">
        <v>26</v>
      </c>
      <c r="E3637" s="15" t="s">
        <v>24</v>
      </c>
      <c r="F3637" s="15" t="n">
        <v>72</v>
      </c>
      <c r="G3637" s="15" t="s">
        <v>26</v>
      </c>
      <c r="H3637" s="15" t="s">
        <v>26</v>
      </c>
      <c r="I3637" s="15" t="s">
        <v>24</v>
      </c>
      <c r="J3637" s="15" t="s">
        <v>28</v>
      </c>
      <c r="K3637" s="15" t="s">
        <v>28</v>
      </c>
      <c r="L3637" s="15" t="s">
        <v>28</v>
      </c>
      <c r="M3637" s="15" t="s">
        <v>28</v>
      </c>
      <c r="N3637" s="15" t="s">
        <v>28</v>
      </c>
      <c r="O3637" s="15" t="s">
        <v>28</v>
      </c>
      <c r="P3637" s="15" t="s">
        <v>29</v>
      </c>
      <c r="Q3637" s="15" t="s">
        <v>24</v>
      </c>
      <c r="R3637" s="15" t="s">
        <v>15</v>
      </c>
      <c r="S3637" s="18" t="n">
        <v>24.55</v>
      </c>
      <c r="T3637" s="15" t="n">
        <v>1750.7</v>
      </c>
      <c r="U3637" s="15" t="s">
        <v>24</v>
      </c>
      <c r="V3637" s="18" t="n">
        <f aca="false">IF(ISNUMBER(T3637),T3637,0)</f>
        <v>1750.7</v>
      </c>
      <c r="W3637" s="15" t="n">
        <f aca="false">IF(U3637="Yes",1,0)</f>
        <v>0</v>
      </c>
      <c r="X3637" s="15" t="str">
        <f aca="false">IF(F3637&lt;=12,"0-12 months",IF(F3637&lt;=24,"13-24 months",IF(F3637&lt;=48,"25-48 months","49-72 months")))</f>
        <v>49-72 months</v>
      </c>
      <c r="Y3637" s="15" t="str">
        <f aca="false">IF(C3637=1,"Yes","No")</f>
        <v>No</v>
      </c>
      <c r="Z3637" s="15" t="n">
        <f aca="false">COUNTIF(J3637:O3637,"Yes")</f>
        <v>0</v>
      </c>
      <c r="AA3637" s="18" t="n">
        <f aca="false">S3637*W3637</f>
        <v>0</v>
      </c>
      <c r="AB3637" s="15" t="n">
        <f aca="false">(P3637="Month-to-month")+(I3637="Fiber optic")+(R3637="Electronic check")+(F3637&lt;=12)+(M3637="No")+(J3637="No")</f>
        <v>1</v>
      </c>
      <c r="AC3637" s="15" t="str">
        <f aca="false">IF(AB3637&gt;=5,"High",IF(AB3637&gt;=3,"Medium","Low"))</f>
        <v>Low</v>
      </c>
    </row>
    <row r="3638" customFormat="false" ht="15" hidden="false" customHeight="false" outlineLevel="0" collapsed="false">
      <c r="A3638" s="15" t="s">
        <v>3735</v>
      </c>
      <c r="B3638" s="15" t="s">
        <v>94</v>
      </c>
      <c r="C3638" s="15" t="n">
        <v>0</v>
      </c>
      <c r="D3638" s="15" t="s">
        <v>24</v>
      </c>
      <c r="E3638" s="15" t="s">
        <v>26</v>
      </c>
      <c r="F3638" s="15" t="n">
        <v>11</v>
      </c>
      <c r="G3638" s="15" t="s">
        <v>26</v>
      </c>
      <c r="H3638" s="15" t="s">
        <v>24</v>
      </c>
      <c r="I3638" s="15" t="s">
        <v>24</v>
      </c>
      <c r="J3638" s="15" t="s">
        <v>28</v>
      </c>
      <c r="K3638" s="15" t="s">
        <v>28</v>
      </c>
      <c r="L3638" s="15" t="s">
        <v>28</v>
      </c>
      <c r="M3638" s="15" t="s">
        <v>28</v>
      </c>
      <c r="N3638" s="15" t="s">
        <v>28</v>
      </c>
      <c r="O3638" s="15" t="s">
        <v>28</v>
      </c>
      <c r="P3638" s="15" t="s">
        <v>25</v>
      </c>
      <c r="Q3638" s="15" t="s">
        <v>24</v>
      </c>
      <c r="R3638" s="15" t="s">
        <v>21</v>
      </c>
      <c r="S3638" s="18" t="n">
        <v>19.7</v>
      </c>
      <c r="T3638" s="15" t="n">
        <v>216.2</v>
      </c>
      <c r="U3638" s="15" t="s">
        <v>24</v>
      </c>
      <c r="V3638" s="18" t="n">
        <f aca="false">IF(ISNUMBER(T3638),T3638,0)</f>
        <v>216.2</v>
      </c>
      <c r="W3638" s="15" t="n">
        <f aca="false">IF(U3638="Yes",1,0)</f>
        <v>0</v>
      </c>
      <c r="X3638" s="15" t="str">
        <f aca="false">IF(F3638&lt;=12,"0-12 months",IF(F3638&lt;=24,"13-24 months",IF(F3638&lt;=48,"25-48 months","49-72 months")))</f>
        <v>0-12 months</v>
      </c>
      <c r="Y3638" s="15" t="str">
        <f aca="false">IF(C3638=1,"Yes","No")</f>
        <v>No</v>
      </c>
      <c r="Z3638" s="15" t="n">
        <f aca="false">COUNTIF(J3638:O3638,"Yes")</f>
        <v>0</v>
      </c>
      <c r="AA3638" s="18" t="n">
        <f aca="false">S3638*W3638</f>
        <v>0</v>
      </c>
      <c r="AB3638" s="15" t="n">
        <f aca="false">(P3638="Month-to-month")+(I3638="Fiber optic")+(R3638="Electronic check")+(F3638&lt;=12)+(M3638="No")+(J3638="No")</f>
        <v>2</v>
      </c>
      <c r="AC3638" s="15" t="str">
        <f aca="false">IF(AB3638&gt;=5,"High",IF(AB3638&gt;=3,"Medium","Low"))</f>
        <v>Low</v>
      </c>
    </row>
    <row r="3639" customFormat="false" ht="15" hidden="false" customHeight="false" outlineLevel="0" collapsed="false">
      <c r="A3639" s="15" t="s">
        <v>3736</v>
      </c>
      <c r="B3639" s="15" t="s">
        <v>98</v>
      </c>
      <c r="C3639" s="15" t="n">
        <v>0</v>
      </c>
      <c r="D3639" s="15" t="s">
        <v>24</v>
      </c>
      <c r="E3639" s="15" t="s">
        <v>24</v>
      </c>
      <c r="F3639" s="15" t="n">
        <v>9</v>
      </c>
      <c r="G3639" s="15" t="s">
        <v>26</v>
      </c>
      <c r="H3639" s="15" t="s">
        <v>24</v>
      </c>
      <c r="I3639" s="15" t="s">
        <v>24</v>
      </c>
      <c r="J3639" s="15" t="s">
        <v>28</v>
      </c>
      <c r="K3639" s="15" t="s">
        <v>28</v>
      </c>
      <c r="L3639" s="15" t="s">
        <v>28</v>
      </c>
      <c r="M3639" s="15" t="s">
        <v>28</v>
      </c>
      <c r="N3639" s="15" t="s">
        <v>28</v>
      </c>
      <c r="O3639" s="15" t="s">
        <v>28</v>
      </c>
      <c r="P3639" s="15" t="s">
        <v>25</v>
      </c>
      <c r="Q3639" s="15" t="s">
        <v>24</v>
      </c>
      <c r="R3639" s="15" t="s">
        <v>17</v>
      </c>
      <c r="S3639" s="18" t="n">
        <v>20.25</v>
      </c>
      <c r="T3639" s="15" t="n">
        <v>178.5</v>
      </c>
      <c r="U3639" s="15" t="s">
        <v>26</v>
      </c>
      <c r="V3639" s="18" t="n">
        <f aca="false">IF(ISNUMBER(T3639),T3639,0)</f>
        <v>178.5</v>
      </c>
      <c r="W3639" s="15" t="n">
        <f aca="false">IF(U3639="Yes",1,0)</f>
        <v>1</v>
      </c>
      <c r="X3639" s="15" t="str">
        <f aca="false">IF(F3639&lt;=12,"0-12 months",IF(F3639&lt;=24,"13-24 months",IF(F3639&lt;=48,"25-48 months","49-72 months")))</f>
        <v>0-12 months</v>
      </c>
      <c r="Y3639" s="15" t="str">
        <f aca="false">IF(C3639=1,"Yes","No")</f>
        <v>No</v>
      </c>
      <c r="Z3639" s="15" t="n">
        <f aca="false">COUNTIF(J3639:O3639,"Yes")</f>
        <v>0</v>
      </c>
      <c r="AA3639" s="18" t="n">
        <f aca="false">S3639*W3639</f>
        <v>20.25</v>
      </c>
      <c r="AB3639" s="15" t="n">
        <f aca="false">(P3639="Month-to-month")+(I3639="Fiber optic")+(R3639="Electronic check")+(F3639&lt;=12)+(M3639="No")+(J3639="No")</f>
        <v>2</v>
      </c>
      <c r="AC3639" s="15" t="str">
        <f aca="false">IF(AB3639&gt;=5,"High",IF(AB3639&gt;=3,"Medium","Low"))</f>
        <v>Low</v>
      </c>
    </row>
    <row r="3640" customFormat="false" ht="15" hidden="false" customHeight="false" outlineLevel="0" collapsed="false">
      <c r="A3640" s="15" t="s">
        <v>3737</v>
      </c>
      <c r="B3640" s="15" t="s">
        <v>94</v>
      </c>
      <c r="C3640" s="15" t="n">
        <v>1</v>
      </c>
      <c r="D3640" s="15" t="s">
        <v>26</v>
      </c>
      <c r="E3640" s="15" t="s">
        <v>24</v>
      </c>
      <c r="F3640" s="15" t="n">
        <v>2</v>
      </c>
      <c r="G3640" s="15" t="s">
        <v>26</v>
      </c>
      <c r="H3640" s="15" t="s">
        <v>24</v>
      </c>
      <c r="I3640" s="15" t="s">
        <v>96</v>
      </c>
      <c r="J3640" s="15" t="s">
        <v>24</v>
      </c>
      <c r="K3640" s="15" t="s">
        <v>26</v>
      </c>
      <c r="L3640" s="15" t="s">
        <v>24</v>
      </c>
      <c r="M3640" s="15" t="s">
        <v>24</v>
      </c>
      <c r="N3640" s="15" t="s">
        <v>24</v>
      </c>
      <c r="O3640" s="15" t="s">
        <v>24</v>
      </c>
      <c r="P3640" s="15" t="s">
        <v>25</v>
      </c>
      <c r="Q3640" s="15" t="s">
        <v>24</v>
      </c>
      <c r="R3640" s="15" t="s">
        <v>21</v>
      </c>
      <c r="S3640" s="18" t="n">
        <v>50.15</v>
      </c>
      <c r="T3640" s="15" t="n">
        <v>115.1</v>
      </c>
      <c r="U3640" s="15" t="s">
        <v>26</v>
      </c>
      <c r="V3640" s="18" t="n">
        <f aca="false">IF(ISNUMBER(T3640),T3640,0)</f>
        <v>115.1</v>
      </c>
      <c r="W3640" s="15" t="n">
        <f aca="false">IF(U3640="Yes",1,0)</f>
        <v>1</v>
      </c>
      <c r="X3640" s="15" t="str">
        <f aca="false">IF(F3640&lt;=12,"0-12 months",IF(F3640&lt;=24,"13-24 months",IF(F3640&lt;=48,"25-48 months","49-72 months")))</f>
        <v>0-12 months</v>
      </c>
      <c r="Y3640" s="15" t="str">
        <f aca="false">IF(C3640=1,"Yes","No")</f>
        <v>Yes</v>
      </c>
      <c r="Z3640" s="15" t="n">
        <f aca="false">COUNTIF(J3640:O3640,"Yes")</f>
        <v>1</v>
      </c>
      <c r="AA3640" s="18" t="n">
        <f aca="false">S3640*W3640</f>
        <v>50.15</v>
      </c>
      <c r="AB3640" s="15" t="n">
        <f aca="false">(P3640="Month-to-month")+(I3640="Fiber optic")+(R3640="Electronic check")+(F3640&lt;=12)+(M3640="No")+(J3640="No")</f>
        <v>4</v>
      </c>
      <c r="AC3640" s="15" t="str">
        <f aca="false">IF(AB3640&gt;=5,"High",IF(AB3640&gt;=3,"Medium","Low"))</f>
        <v>Medium</v>
      </c>
    </row>
    <row r="3641" customFormat="false" ht="15" hidden="false" customHeight="false" outlineLevel="0" collapsed="false">
      <c r="A3641" s="15" t="s">
        <v>3738</v>
      </c>
      <c r="B3641" s="15" t="s">
        <v>94</v>
      </c>
      <c r="C3641" s="15" t="n">
        <v>1</v>
      </c>
      <c r="D3641" s="15" t="s">
        <v>26</v>
      </c>
      <c r="E3641" s="15" t="s">
        <v>24</v>
      </c>
      <c r="F3641" s="15" t="n">
        <v>60</v>
      </c>
      <c r="G3641" s="15" t="s">
        <v>26</v>
      </c>
      <c r="H3641" s="15" t="s">
        <v>26</v>
      </c>
      <c r="I3641" s="15" t="s">
        <v>102</v>
      </c>
      <c r="J3641" s="15" t="s">
        <v>24</v>
      </c>
      <c r="K3641" s="15" t="s">
        <v>24</v>
      </c>
      <c r="L3641" s="15" t="s">
        <v>26</v>
      </c>
      <c r="M3641" s="15" t="s">
        <v>24</v>
      </c>
      <c r="N3641" s="15" t="s">
        <v>26</v>
      </c>
      <c r="O3641" s="15" t="s">
        <v>26</v>
      </c>
      <c r="P3641" s="15" t="s">
        <v>27</v>
      </c>
      <c r="Q3641" s="15" t="s">
        <v>26</v>
      </c>
      <c r="R3641" s="15" t="s">
        <v>21</v>
      </c>
      <c r="S3641" s="18" t="n">
        <v>100.5</v>
      </c>
      <c r="T3641" s="15" t="n">
        <v>6029</v>
      </c>
      <c r="U3641" s="15" t="s">
        <v>24</v>
      </c>
      <c r="V3641" s="18" t="n">
        <f aca="false">IF(ISNUMBER(T3641),T3641,0)</f>
        <v>6029</v>
      </c>
      <c r="W3641" s="15" t="n">
        <f aca="false">IF(U3641="Yes",1,0)</f>
        <v>0</v>
      </c>
      <c r="X3641" s="15" t="str">
        <f aca="false">IF(F3641&lt;=12,"0-12 months",IF(F3641&lt;=24,"13-24 months",IF(F3641&lt;=48,"25-48 months","49-72 months")))</f>
        <v>49-72 months</v>
      </c>
      <c r="Y3641" s="15" t="str">
        <f aca="false">IF(C3641=1,"Yes","No")</f>
        <v>Yes</v>
      </c>
      <c r="Z3641" s="15" t="n">
        <f aca="false">COUNTIF(J3641:O3641,"Yes")</f>
        <v>3</v>
      </c>
      <c r="AA3641" s="18" t="n">
        <f aca="false">S3641*W3641</f>
        <v>0</v>
      </c>
      <c r="AB3641" s="15" t="n">
        <f aca="false">(P3641="Month-to-month")+(I3641="Fiber optic")+(R3641="Electronic check")+(F3641&lt;=12)+(M3641="No")+(J3641="No")</f>
        <v>3</v>
      </c>
      <c r="AC3641" s="15" t="str">
        <f aca="false">IF(AB3641&gt;=5,"High",IF(AB3641&gt;=3,"Medium","Low"))</f>
        <v>Medium</v>
      </c>
    </row>
    <row r="3642" customFormat="false" ht="15" hidden="false" customHeight="false" outlineLevel="0" collapsed="false">
      <c r="A3642" s="15" t="s">
        <v>3739</v>
      </c>
      <c r="B3642" s="15" t="s">
        <v>98</v>
      </c>
      <c r="C3642" s="15" t="n">
        <v>1</v>
      </c>
      <c r="D3642" s="15" t="s">
        <v>26</v>
      </c>
      <c r="E3642" s="15" t="s">
        <v>24</v>
      </c>
      <c r="F3642" s="15" t="n">
        <v>29</v>
      </c>
      <c r="G3642" s="15" t="s">
        <v>26</v>
      </c>
      <c r="H3642" s="15" t="s">
        <v>26</v>
      </c>
      <c r="I3642" s="15" t="s">
        <v>102</v>
      </c>
      <c r="J3642" s="15" t="s">
        <v>24</v>
      </c>
      <c r="K3642" s="15" t="s">
        <v>26</v>
      </c>
      <c r="L3642" s="15" t="s">
        <v>26</v>
      </c>
      <c r="M3642" s="15" t="s">
        <v>24</v>
      </c>
      <c r="N3642" s="15" t="s">
        <v>24</v>
      </c>
      <c r="O3642" s="15" t="s">
        <v>26</v>
      </c>
      <c r="P3642" s="15" t="s">
        <v>25</v>
      </c>
      <c r="Q3642" s="15" t="s">
        <v>26</v>
      </c>
      <c r="R3642" s="15" t="s">
        <v>15</v>
      </c>
      <c r="S3642" s="18" t="n">
        <v>95.9</v>
      </c>
      <c r="T3642" s="15" t="n">
        <v>2745.2</v>
      </c>
      <c r="U3642" s="15" t="s">
        <v>26</v>
      </c>
      <c r="V3642" s="18" t="n">
        <f aca="false">IF(ISNUMBER(T3642),T3642,0)</f>
        <v>2745.2</v>
      </c>
      <c r="W3642" s="15" t="n">
        <f aca="false">IF(U3642="Yes",1,0)</f>
        <v>1</v>
      </c>
      <c r="X3642" s="15" t="str">
        <f aca="false">IF(F3642&lt;=12,"0-12 months",IF(F3642&lt;=24,"13-24 months",IF(F3642&lt;=48,"25-48 months","49-72 months")))</f>
        <v>25-48 months</v>
      </c>
      <c r="Y3642" s="15" t="str">
        <f aca="false">IF(C3642=1,"Yes","No")</f>
        <v>Yes</v>
      </c>
      <c r="Z3642" s="15" t="n">
        <f aca="false">COUNTIF(J3642:O3642,"Yes")</f>
        <v>3</v>
      </c>
      <c r="AA3642" s="18" t="n">
        <f aca="false">S3642*W3642</f>
        <v>95.9</v>
      </c>
      <c r="AB3642" s="15" t="n">
        <f aca="false">(P3642="Month-to-month")+(I3642="Fiber optic")+(R3642="Electronic check")+(F3642&lt;=12)+(M3642="No")+(J3642="No")</f>
        <v>5</v>
      </c>
      <c r="AC3642" s="15" t="str">
        <f aca="false">IF(AB3642&gt;=5,"High",IF(AB3642&gt;=3,"Medium","Low"))</f>
        <v>High</v>
      </c>
    </row>
    <row r="3643" customFormat="false" ht="15" hidden="false" customHeight="false" outlineLevel="0" collapsed="false">
      <c r="A3643" s="15" t="s">
        <v>3740</v>
      </c>
      <c r="B3643" s="15" t="s">
        <v>94</v>
      </c>
      <c r="C3643" s="15" t="n">
        <v>0</v>
      </c>
      <c r="D3643" s="15" t="s">
        <v>24</v>
      </c>
      <c r="E3643" s="15" t="s">
        <v>24</v>
      </c>
      <c r="F3643" s="15" t="n">
        <v>49</v>
      </c>
      <c r="G3643" s="15" t="s">
        <v>26</v>
      </c>
      <c r="H3643" s="15" t="s">
        <v>24</v>
      </c>
      <c r="I3643" s="15" t="s">
        <v>96</v>
      </c>
      <c r="J3643" s="15" t="s">
        <v>24</v>
      </c>
      <c r="K3643" s="15" t="s">
        <v>24</v>
      </c>
      <c r="L3643" s="15" t="s">
        <v>26</v>
      </c>
      <c r="M3643" s="15" t="s">
        <v>26</v>
      </c>
      <c r="N3643" s="15" t="s">
        <v>26</v>
      </c>
      <c r="O3643" s="15" t="s">
        <v>26</v>
      </c>
      <c r="P3643" s="15" t="s">
        <v>29</v>
      </c>
      <c r="Q3643" s="15" t="s">
        <v>26</v>
      </c>
      <c r="R3643" s="15" t="s">
        <v>19</v>
      </c>
      <c r="S3643" s="18" t="n">
        <v>74.45</v>
      </c>
      <c r="T3643" s="15" t="n">
        <v>3721.9</v>
      </c>
      <c r="U3643" s="15" t="s">
        <v>24</v>
      </c>
      <c r="V3643" s="18" t="n">
        <f aca="false">IF(ISNUMBER(T3643),T3643,0)</f>
        <v>3721.9</v>
      </c>
      <c r="W3643" s="15" t="n">
        <f aca="false">IF(U3643="Yes",1,0)</f>
        <v>0</v>
      </c>
      <c r="X3643" s="15" t="str">
        <f aca="false">IF(F3643&lt;=12,"0-12 months",IF(F3643&lt;=24,"13-24 months",IF(F3643&lt;=48,"25-48 months","49-72 months")))</f>
        <v>49-72 months</v>
      </c>
      <c r="Y3643" s="15" t="str">
        <f aca="false">IF(C3643=1,"Yes","No")</f>
        <v>No</v>
      </c>
      <c r="Z3643" s="15" t="n">
        <f aca="false">COUNTIF(J3643:O3643,"Yes")</f>
        <v>4</v>
      </c>
      <c r="AA3643" s="18" t="n">
        <f aca="false">S3643*W3643</f>
        <v>0</v>
      </c>
      <c r="AB3643" s="15" t="n">
        <f aca="false">(P3643="Month-to-month")+(I3643="Fiber optic")+(R3643="Electronic check")+(F3643&lt;=12)+(M3643="No")+(J3643="No")</f>
        <v>1</v>
      </c>
      <c r="AC3643" s="15" t="str">
        <f aca="false">IF(AB3643&gt;=5,"High",IF(AB3643&gt;=3,"Medium","Low"))</f>
        <v>Low</v>
      </c>
    </row>
    <row r="3644" customFormat="false" ht="15" hidden="false" customHeight="false" outlineLevel="0" collapsed="false">
      <c r="A3644" s="15" t="s">
        <v>3741</v>
      </c>
      <c r="B3644" s="15" t="s">
        <v>94</v>
      </c>
      <c r="C3644" s="15" t="n">
        <v>1</v>
      </c>
      <c r="D3644" s="15" t="s">
        <v>24</v>
      </c>
      <c r="E3644" s="15" t="s">
        <v>24</v>
      </c>
      <c r="F3644" s="15" t="n">
        <v>30</v>
      </c>
      <c r="G3644" s="15" t="s">
        <v>26</v>
      </c>
      <c r="H3644" s="15" t="s">
        <v>26</v>
      </c>
      <c r="I3644" s="15" t="s">
        <v>102</v>
      </c>
      <c r="J3644" s="15" t="s">
        <v>24</v>
      </c>
      <c r="K3644" s="15" t="s">
        <v>26</v>
      </c>
      <c r="L3644" s="15" t="s">
        <v>26</v>
      </c>
      <c r="M3644" s="15" t="s">
        <v>24</v>
      </c>
      <c r="N3644" s="15" t="s">
        <v>26</v>
      </c>
      <c r="O3644" s="15" t="s">
        <v>26</v>
      </c>
      <c r="P3644" s="15" t="s">
        <v>25</v>
      </c>
      <c r="Q3644" s="15" t="s">
        <v>26</v>
      </c>
      <c r="R3644" s="15" t="s">
        <v>15</v>
      </c>
      <c r="S3644" s="18" t="n">
        <v>104.1</v>
      </c>
      <c r="T3644" s="15" t="n">
        <v>3121.1</v>
      </c>
      <c r="U3644" s="15" t="s">
        <v>24</v>
      </c>
      <c r="V3644" s="18" t="n">
        <f aca="false">IF(ISNUMBER(T3644),T3644,0)</f>
        <v>3121.1</v>
      </c>
      <c r="W3644" s="15" t="n">
        <f aca="false">IF(U3644="Yes",1,0)</f>
        <v>0</v>
      </c>
      <c r="X3644" s="15" t="str">
        <f aca="false">IF(F3644&lt;=12,"0-12 months",IF(F3644&lt;=24,"13-24 months",IF(F3644&lt;=48,"25-48 months","49-72 months")))</f>
        <v>25-48 months</v>
      </c>
      <c r="Y3644" s="15" t="str">
        <f aca="false">IF(C3644=1,"Yes","No")</f>
        <v>Yes</v>
      </c>
      <c r="Z3644" s="15" t="n">
        <f aca="false">COUNTIF(J3644:O3644,"Yes")</f>
        <v>4</v>
      </c>
      <c r="AA3644" s="18" t="n">
        <f aca="false">S3644*W3644</f>
        <v>0</v>
      </c>
      <c r="AB3644" s="15" t="n">
        <f aca="false">(P3644="Month-to-month")+(I3644="Fiber optic")+(R3644="Electronic check")+(F3644&lt;=12)+(M3644="No")+(J3644="No")</f>
        <v>5</v>
      </c>
      <c r="AC3644" s="15" t="str">
        <f aca="false">IF(AB3644&gt;=5,"High",IF(AB3644&gt;=3,"Medium","Low"))</f>
        <v>High</v>
      </c>
    </row>
    <row r="3645" customFormat="false" ht="15" hidden="false" customHeight="false" outlineLevel="0" collapsed="false">
      <c r="A3645" s="15" t="s">
        <v>3742</v>
      </c>
      <c r="B3645" s="15" t="s">
        <v>94</v>
      </c>
      <c r="C3645" s="15" t="n">
        <v>0</v>
      </c>
      <c r="D3645" s="15" t="s">
        <v>26</v>
      </c>
      <c r="E3645" s="15" t="s">
        <v>24</v>
      </c>
      <c r="F3645" s="15" t="n">
        <v>53</v>
      </c>
      <c r="G3645" s="15" t="s">
        <v>26</v>
      </c>
      <c r="H3645" s="15" t="s">
        <v>24</v>
      </c>
      <c r="I3645" s="15" t="s">
        <v>24</v>
      </c>
      <c r="J3645" s="15" t="s">
        <v>28</v>
      </c>
      <c r="K3645" s="15" t="s">
        <v>28</v>
      </c>
      <c r="L3645" s="15" t="s">
        <v>28</v>
      </c>
      <c r="M3645" s="15" t="s">
        <v>28</v>
      </c>
      <c r="N3645" s="15" t="s">
        <v>28</v>
      </c>
      <c r="O3645" s="15" t="s">
        <v>28</v>
      </c>
      <c r="P3645" s="15" t="s">
        <v>27</v>
      </c>
      <c r="Q3645" s="15" t="s">
        <v>24</v>
      </c>
      <c r="R3645" s="15" t="s">
        <v>21</v>
      </c>
      <c r="S3645" s="18" t="n">
        <v>19.05</v>
      </c>
      <c r="T3645" s="15" t="n">
        <v>990.45</v>
      </c>
      <c r="U3645" s="15" t="s">
        <v>24</v>
      </c>
      <c r="V3645" s="18" t="n">
        <f aca="false">IF(ISNUMBER(T3645),T3645,0)</f>
        <v>990.45</v>
      </c>
      <c r="W3645" s="15" t="n">
        <f aca="false">IF(U3645="Yes",1,0)</f>
        <v>0</v>
      </c>
      <c r="X3645" s="15" t="str">
        <f aca="false">IF(F3645&lt;=12,"0-12 months",IF(F3645&lt;=24,"13-24 months",IF(F3645&lt;=48,"25-48 months","49-72 months")))</f>
        <v>49-72 months</v>
      </c>
      <c r="Y3645" s="15" t="str">
        <f aca="false">IF(C3645=1,"Yes","No")</f>
        <v>No</v>
      </c>
      <c r="Z3645" s="15" t="n">
        <f aca="false">COUNTIF(J3645:O3645,"Yes")</f>
        <v>0</v>
      </c>
      <c r="AA3645" s="18" t="n">
        <f aca="false">S3645*W3645</f>
        <v>0</v>
      </c>
      <c r="AB3645" s="15" t="n">
        <f aca="false">(P3645="Month-to-month")+(I3645="Fiber optic")+(R3645="Electronic check")+(F3645&lt;=12)+(M3645="No")+(J3645="No")</f>
        <v>0</v>
      </c>
      <c r="AC3645" s="15" t="str">
        <f aca="false">IF(AB3645&gt;=5,"High",IF(AB3645&gt;=3,"Medium","Low"))</f>
        <v>Low</v>
      </c>
    </row>
    <row r="3646" customFormat="false" ht="15" hidden="false" customHeight="false" outlineLevel="0" collapsed="false">
      <c r="A3646" s="15" t="s">
        <v>3743</v>
      </c>
      <c r="B3646" s="15" t="s">
        <v>98</v>
      </c>
      <c r="C3646" s="15" t="n">
        <v>0</v>
      </c>
      <c r="D3646" s="15" t="s">
        <v>24</v>
      </c>
      <c r="E3646" s="15" t="s">
        <v>26</v>
      </c>
      <c r="F3646" s="15" t="n">
        <v>39</v>
      </c>
      <c r="G3646" s="15" t="s">
        <v>26</v>
      </c>
      <c r="H3646" s="15" t="s">
        <v>26</v>
      </c>
      <c r="I3646" s="15" t="s">
        <v>24</v>
      </c>
      <c r="J3646" s="15" t="s">
        <v>28</v>
      </c>
      <c r="K3646" s="15" t="s">
        <v>28</v>
      </c>
      <c r="L3646" s="15" t="s">
        <v>28</v>
      </c>
      <c r="M3646" s="15" t="s">
        <v>28</v>
      </c>
      <c r="N3646" s="15" t="s">
        <v>28</v>
      </c>
      <c r="O3646" s="15" t="s">
        <v>28</v>
      </c>
      <c r="P3646" s="15" t="s">
        <v>29</v>
      </c>
      <c r="Q3646" s="15" t="s">
        <v>24</v>
      </c>
      <c r="R3646" s="15" t="s">
        <v>17</v>
      </c>
      <c r="S3646" s="18" t="n">
        <v>25</v>
      </c>
      <c r="T3646" s="15" t="n">
        <v>1004.35</v>
      </c>
      <c r="U3646" s="15" t="s">
        <v>24</v>
      </c>
      <c r="V3646" s="18" t="n">
        <f aca="false">IF(ISNUMBER(T3646),T3646,0)</f>
        <v>1004.35</v>
      </c>
      <c r="W3646" s="15" t="n">
        <f aca="false">IF(U3646="Yes",1,0)</f>
        <v>0</v>
      </c>
      <c r="X3646" s="15" t="str">
        <f aca="false">IF(F3646&lt;=12,"0-12 months",IF(F3646&lt;=24,"13-24 months",IF(F3646&lt;=48,"25-48 months","49-72 months")))</f>
        <v>25-48 months</v>
      </c>
      <c r="Y3646" s="15" t="str">
        <f aca="false">IF(C3646=1,"Yes","No")</f>
        <v>No</v>
      </c>
      <c r="Z3646" s="15" t="n">
        <f aca="false">COUNTIF(J3646:O3646,"Yes")</f>
        <v>0</v>
      </c>
      <c r="AA3646" s="18" t="n">
        <f aca="false">S3646*W3646</f>
        <v>0</v>
      </c>
      <c r="AB3646" s="15" t="n">
        <f aca="false">(P3646="Month-to-month")+(I3646="Fiber optic")+(R3646="Electronic check")+(F3646&lt;=12)+(M3646="No")+(J3646="No")</f>
        <v>0</v>
      </c>
      <c r="AC3646" s="15" t="str">
        <f aca="false">IF(AB3646&gt;=5,"High",IF(AB3646&gt;=3,"Medium","Low"))</f>
        <v>Low</v>
      </c>
    </row>
    <row r="3647" customFormat="false" ht="15" hidden="false" customHeight="false" outlineLevel="0" collapsed="false">
      <c r="A3647" s="15" t="s">
        <v>3744</v>
      </c>
      <c r="B3647" s="15" t="s">
        <v>94</v>
      </c>
      <c r="C3647" s="15" t="n">
        <v>0</v>
      </c>
      <c r="D3647" s="15" t="s">
        <v>24</v>
      </c>
      <c r="E3647" s="15" t="s">
        <v>24</v>
      </c>
      <c r="F3647" s="15" t="n">
        <v>9</v>
      </c>
      <c r="G3647" s="15" t="s">
        <v>26</v>
      </c>
      <c r="H3647" s="15" t="s">
        <v>24</v>
      </c>
      <c r="I3647" s="15" t="s">
        <v>24</v>
      </c>
      <c r="J3647" s="15" t="s">
        <v>28</v>
      </c>
      <c r="K3647" s="15" t="s">
        <v>28</v>
      </c>
      <c r="L3647" s="15" t="s">
        <v>28</v>
      </c>
      <c r="M3647" s="15" t="s">
        <v>28</v>
      </c>
      <c r="N3647" s="15" t="s">
        <v>28</v>
      </c>
      <c r="O3647" s="15" t="s">
        <v>28</v>
      </c>
      <c r="P3647" s="15" t="s">
        <v>25</v>
      </c>
      <c r="Q3647" s="15" t="s">
        <v>24</v>
      </c>
      <c r="R3647" s="15" t="s">
        <v>17</v>
      </c>
      <c r="S3647" s="18" t="n">
        <v>19.05</v>
      </c>
      <c r="T3647" s="15" t="n">
        <v>157.65</v>
      </c>
      <c r="U3647" s="15" t="s">
        <v>24</v>
      </c>
      <c r="V3647" s="18" t="n">
        <f aca="false">IF(ISNUMBER(T3647),T3647,0)</f>
        <v>157.65</v>
      </c>
      <c r="W3647" s="15" t="n">
        <f aca="false">IF(U3647="Yes",1,0)</f>
        <v>0</v>
      </c>
      <c r="X3647" s="15" t="str">
        <f aca="false">IF(F3647&lt;=12,"0-12 months",IF(F3647&lt;=24,"13-24 months",IF(F3647&lt;=48,"25-48 months","49-72 months")))</f>
        <v>0-12 months</v>
      </c>
      <c r="Y3647" s="15" t="str">
        <f aca="false">IF(C3647=1,"Yes","No")</f>
        <v>No</v>
      </c>
      <c r="Z3647" s="15" t="n">
        <f aca="false">COUNTIF(J3647:O3647,"Yes")</f>
        <v>0</v>
      </c>
      <c r="AA3647" s="18" t="n">
        <f aca="false">S3647*W3647</f>
        <v>0</v>
      </c>
      <c r="AB3647" s="15" t="n">
        <f aca="false">(P3647="Month-to-month")+(I3647="Fiber optic")+(R3647="Electronic check")+(F3647&lt;=12)+(M3647="No")+(J3647="No")</f>
        <v>2</v>
      </c>
      <c r="AC3647" s="15" t="str">
        <f aca="false">IF(AB3647&gt;=5,"High",IF(AB3647&gt;=3,"Medium","Low"))</f>
        <v>Low</v>
      </c>
    </row>
    <row r="3648" customFormat="false" ht="15" hidden="false" customHeight="false" outlineLevel="0" collapsed="false">
      <c r="A3648" s="15" t="s">
        <v>3745</v>
      </c>
      <c r="B3648" s="15" t="s">
        <v>98</v>
      </c>
      <c r="C3648" s="15" t="n">
        <v>0</v>
      </c>
      <c r="D3648" s="15" t="s">
        <v>24</v>
      </c>
      <c r="E3648" s="15" t="s">
        <v>24</v>
      </c>
      <c r="F3648" s="15" t="n">
        <v>39</v>
      </c>
      <c r="G3648" s="15" t="s">
        <v>26</v>
      </c>
      <c r="H3648" s="15" t="s">
        <v>24</v>
      </c>
      <c r="I3648" s="15" t="s">
        <v>102</v>
      </c>
      <c r="J3648" s="15" t="s">
        <v>24</v>
      </c>
      <c r="K3648" s="15" t="s">
        <v>24</v>
      </c>
      <c r="L3648" s="15" t="s">
        <v>26</v>
      </c>
      <c r="M3648" s="15" t="s">
        <v>26</v>
      </c>
      <c r="N3648" s="15" t="s">
        <v>24</v>
      </c>
      <c r="O3648" s="15" t="s">
        <v>24</v>
      </c>
      <c r="P3648" s="15" t="s">
        <v>27</v>
      </c>
      <c r="Q3648" s="15" t="s">
        <v>24</v>
      </c>
      <c r="R3648" s="15" t="s">
        <v>15</v>
      </c>
      <c r="S3648" s="18" t="n">
        <v>81.9</v>
      </c>
      <c r="T3648" s="15" t="n">
        <v>3219.75</v>
      </c>
      <c r="U3648" s="15" t="s">
        <v>24</v>
      </c>
      <c r="V3648" s="18" t="n">
        <f aca="false">IF(ISNUMBER(T3648),T3648,0)</f>
        <v>3219.75</v>
      </c>
      <c r="W3648" s="15" t="n">
        <f aca="false">IF(U3648="Yes",1,0)</f>
        <v>0</v>
      </c>
      <c r="X3648" s="15" t="str">
        <f aca="false">IF(F3648&lt;=12,"0-12 months",IF(F3648&lt;=24,"13-24 months",IF(F3648&lt;=48,"25-48 months","49-72 months")))</f>
        <v>25-48 months</v>
      </c>
      <c r="Y3648" s="15" t="str">
        <f aca="false">IF(C3648=1,"Yes","No")</f>
        <v>No</v>
      </c>
      <c r="Z3648" s="15" t="n">
        <f aca="false">COUNTIF(J3648:O3648,"Yes")</f>
        <v>2</v>
      </c>
      <c r="AA3648" s="18" t="n">
        <f aca="false">S3648*W3648</f>
        <v>0</v>
      </c>
      <c r="AB3648" s="15" t="n">
        <f aca="false">(P3648="Month-to-month")+(I3648="Fiber optic")+(R3648="Electronic check")+(F3648&lt;=12)+(M3648="No")+(J3648="No")</f>
        <v>3</v>
      </c>
      <c r="AC3648" s="15" t="str">
        <f aca="false">IF(AB3648&gt;=5,"High",IF(AB3648&gt;=3,"Medium","Low"))</f>
        <v>Medium</v>
      </c>
    </row>
    <row r="3649" customFormat="false" ht="15" hidden="false" customHeight="false" outlineLevel="0" collapsed="false">
      <c r="A3649" s="15" t="s">
        <v>3746</v>
      </c>
      <c r="B3649" s="15" t="s">
        <v>98</v>
      </c>
      <c r="C3649" s="15" t="n">
        <v>1</v>
      </c>
      <c r="D3649" s="15" t="s">
        <v>24</v>
      </c>
      <c r="E3649" s="15" t="s">
        <v>24</v>
      </c>
      <c r="F3649" s="15" t="n">
        <v>8</v>
      </c>
      <c r="G3649" s="15" t="s">
        <v>26</v>
      </c>
      <c r="H3649" s="15" t="s">
        <v>24</v>
      </c>
      <c r="I3649" s="15" t="s">
        <v>102</v>
      </c>
      <c r="J3649" s="15" t="s">
        <v>24</v>
      </c>
      <c r="K3649" s="15" t="s">
        <v>24</v>
      </c>
      <c r="L3649" s="15" t="s">
        <v>24</v>
      </c>
      <c r="M3649" s="15" t="s">
        <v>24</v>
      </c>
      <c r="N3649" s="15" t="s">
        <v>24</v>
      </c>
      <c r="O3649" s="15" t="s">
        <v>24</v>
      </c>
      <c r="P3649" s="15" t="s">
        <v>25</v>
      </c>
      <c r="Q3649" s="15" t="s">
        <v>26</v>
      </c>
      <c r="R3649" s="15" t="s">
        <v>15</v>
      </c>
      <c r="S3649" s="18" t="n">
        <v>69.7</v>
      </c>
      <c r="T3649" s="15" t="n">
        <v>572.85</v>
      </c>
      <c r="U3649" s="15" t="s">
        <v>24</v>
      </c>
      <c r="V3649" s="18" t="n">
        <f aca="false">IF(ISNUMBER(T3649),T3649,0)</f>
        <v>572.85</v>
      </c>
      <c r="W3649" s="15" t="n">
        <f aca="false">IF(U3649="Yes",1,0)</f>
        <v>0</v>
      </c>
      <c r="X3649" s="15" t="str">
        <f aca="false">IF(F3649&lt;=12,"0-12 months",IF(F3649&lt;=24,"13-24 months",IF(F3649&lt;=48,"25-48 months","49-72 months")))</f>
        <v>0-12 months</v>
      </c>
      <c r="Y3649" s="15" t="str">
        <f aca="false">IF(C3649=1,"Yes","No")</f>
        <v>Yes</v>
      </c>
      <c r="Z3649" s="15" t="n">
        <f aca="false">COUNTIF(J3649:O3649,"Yes")</f>
        <v>0</v>
      </c>
      <c r="AA3649" s="18" t="n">
        <f aca="false">S3649*W3649</f>
        <v>0</v>
      </c>
      <c r="AB3649" s="15" t="n">
        <f aca="false">(P3649="Month-to-month")+(I3649="Fiber optic")+(R3649="Electronic check")+(F3649&lt;=12)+(M3649="No")+(J3649="No")</f>
        <v>6</v>
      </c>
      <c r="AC3649" s="15" t="str">
        <f aca="false">IF(AB3649&gt;=5,"High",IF(AB3649&gt;=3,"Medium","Low"))</f>
        <v>High</v>
      </c>
    </row>
    <row r="3650" customFormat="false" ht="15" hidden="false" customHeight="false" outlineLevel="0" collapsed="false">
      <c r="A3650" s="15" t="s">
        <v>3747</v>
      </c>
      <c r="B3650" s="15" t="s">
        <v>94</v>
      </c>
      <c r="C3650" s="15" t="n">
        <v>0</v>
      </c>
      <c r="D3650" s="15" t="s">
        <v>26</v>
      </c>
      <c r="E3650" s="15" t="s">
        <v>26</v>
      </c>
      <c r="F3650" s="15" t="n">
        <v>51</v>
      </c>
      <c r="G3650" s="15" t="s">
        <v>26</v>
      </c>
      <c r="H3650" s="15" t="s">
        <v>26</v>
      </c>
      <c r="I3650" s="15" t="s">
        <v>102</v>
      </c>
      <c r="J3650" s="15" t="s">
        <v>24</v>
      </c>
      <c r="K3650" s="15" t="s">
        <v>24</v>
      </c>
      <c r="L3650" s="15" t="s">
        <v>26</v>
      </c>
      <c r="M3650" s="15" t="s">
        <v>24</v>
      </c>
      <c r="N3650" s="15" t="s">
        <v>24</v>
      </c>
      <c r="O3650" s="15" t="s">
        <v>26</v>
      </c>
      <c r="P3650" s="15" t="s">
        <v>27</v>
      </c>
      <c r="Q3650" s="15" t="s">
        <v>26</v>
      </c>
      <c r="R3650" s="15" t="s">
        <v>15</v>
      </c>
      <c r="S3650" s="18" t="n">
        <v>90.15</v>
      </c>
      <c r="T3650" s="15" t="n">
        <v>4554.85</v>
      </c>
      <c r="U3650" s="15" t="s">
        <v>24</v>
      </c>
      <c r="V3650" s="18" t="n">
        <f aca="false">IF(ISNUMBER(T3650),T3650,0)</f>
        <v>4554.85</v>
      </c>
      <c r="W3650" s="15" t="n">
        <f aca="false">IF(U3650="Yes",1,0)</f>
        <v>0</v>
      </c>
      <c r="X3650" s="15" t="str">
        <f aca="false">IF(F3650&lt;=12,"0-12 months",IF(F3650&lt;=24,"13-24 months",IF(F3650&lt;=48,"25-48 months","49-72 months")))</f>
        <v>49-72 months</v>
      </c>
      <c r="Y3650" s="15" t="str">
        <f aca="false">IF(C3650=1,"Yes","No")</f>
        <v>No</v>
      </c>
      <c r="Z3650" s="15" t="n">
        <f aca="false">COUNTIF(J3650:O3650,"Yes")</f>
        <v>2</v>
      </c>
      <c r="AA3650" s="18" t="n">
        <f aca="false">S3650*W3650</f>
        <v>0</v>
      </c>
      <c r="AB3650" s="15" t="n">
        <f aca="false">(P3650="Month-to-month")+(I3650="Fiber optic")+(R3650="Electronic check")+(F3650&lt;=12)+(M3650="No")+(J3650="No")</f>
        <v>4</v>
      </c>
      <c r="AC3650" s="15" t="str">
        <f aca="false">IF(AB3650&gt;=5,"High",IF(AB3650&gt;=3,"Medium","Low"))</f>
        <v>Medium</v>
      </c>
    </row>
    <row r="3651" customFormat="false" ht="15" hidden="false" customHeight="false" outlineLevel="0" collapsed="false">
      <c r="A3651" s="15" t="s">
        <v>3748</v>
      </c>
      <c r="B3651" s="15" t="s">
        <v>98</v>
      </c>
      <c r="C3651" s="15" t="n">
        <v>0</v>
      </c>
      <c r="D3651" s="15" t="s">
        <v>26</v>
      </c>
      <c r="E3651" s="15" t="s">
        <v>26</v>
      </c>
      <c r="F3651" s="15" t="n">
        <v>71</v>
      </c>
      <c r="G3651" s="15" t="s">
        <v>26</v>
      </c>
      <c r="H3651" s="15" t="s">
        <v>26</v>
      </c>
      <c r="I3651" s="15" t="s">
        <v>24</v>
      </c>
      <c r="J3651" s="15" t="s">
        <v>28</v>
      </c>
      <c r="K3651" s="15" t="s">
        <v>28</v>
      </c>
      <c r="L3651" s="15" t="s">
        <v>28</v>
      </c>
      <c r="M3651" s="15" t="s">
        <v>28</v>
      </c>
      <c r="N3651" s="15" t="s">
        <v>28</v>
      </c>
      <c r="O3651" s="15" t="s">
        <v>28</v>
      </c>
      <c r="P3651" s="15" t="s">
        <v>29</v>
      </c>
      <c r="Q3651" s="15" t="s">
        <v>24</v>
      </c>
      <c r="R3651" s="15" t="s">
        <v>21</v>
      </c>
      <c r="S3651" s="18" t="n">
        <v>25.35</v>
      </c>
      <c r="T3651" s="15" t="n">
        <v>1847.55</v>
      </c>
      <c r="U3651" s="15" t="s">
        <v>24</v>
      </c>
      <c r="V3651" s="18" t="n">
        <f aca="false">IF(ISNUMBER(T3651),T3651,0)</f>
        <v>1847.55</v>
      </c>
      <c r="W3651" s="15" t="n">
        <f aca="false">IF(U3651="Yes",1,0)</f>
        <v>0</v>
      </c>
      <c r="X3651" s="15" t="str">
        <f aca="false">IF(F3651&lt;=12,"0-12 months",IF(F3651&lt;=24,"13-24 months",IF(F3651&lt;=48,"25-48 months","49-72 months")))</f>
        <v>49-72 months</v>
      </c>
      <c r="Y3651" s="15" t="str">
        <f aca="false">IF(C3651=1,"Yes","No")</f>
        <v>No</v>
      </c>
      <c r="Z3651" s="15" t="n">
        <f aca="false">COUNTIF(J3651:O3651,"Yes")</f>
        <v>0</v>
      </c>
      <c r="AA3651" s="18" t="n">
        <f aca="false">S3651*W3651</f>
        <v>0</v>
      </c>
      <c r="AB3651" s="15" t="n">
        <f aca="false">(P3651="Month-to-month")+(I3651="Fiber optic")+(R3651="Electronic check")+(F3651&lt;=12)+(M3651="No")+(J3651="No")</f>
        <v>0</v>
      </c>
      <c r="AC3651" s="15" t="str">
        <f aca="false">IF(AB3651&gt;=5,"High",IF(AB3651&gt;=3,"Medium","Low"))</f>
        <v>Low</v>
      </c>
    </row>
    <row r="3652" customFormat="false" ht="15" hidden="false" customHeight="false" outlineLevel="0" collapsed="false">
      <c r="A3652" s="15" t="s">
        <v>3749</v>
      </c>
      <c r="B3652" s="15" t="s">
        <v>98</v>
      </c>
      <c r="C3652" s="15" t="n">
        <v>1</v>
      </c>
      <c r="D3652" s="15" t="s">
        <v>24</v>
      </c>
      <c r="E3652" s="15" t="s">
        <v>24</v>
      </c>
      <c r="F3652" s="15" t="n">
        <v>71</v>
      </c>
      <c r="G3652" s="15" t="s">
        <v>26</v>
      </c>
      <c r="H3652" s="15" t="s">
        <v>26</v>
      </c>
      <c r="I3652" s="15" t="s">
        <v>24</v>
      </c>
      <c r="J3652" s="15" t="s">
        <v>28</v>
      </c>
      <c r="K3652" s="15" t="s">
        <v>28</v>
      </c>
      <c r="L3652" s="15" t="s">
        <v>28</v>
      </c>
      <c r="M3652" s="15" t="s">
        <v>28</v>
      </c>
      <c r="N3652" s="15" t="s">
        <v>28</v>
      </c>
      <c r="O3652" s="15" t="s">
        <v>28</v>
      </c>
      <c r="P3652" s="15" t="s">
        <v>29</v>
      </c>
      <c r="Q3652" s="15" t="s">
        <v>26</v>
      </c>
      <c r="R3652" s="15" t="s">
        <v>17</v>
      </c>
      <c r="S3652" s="18" t="n">
        <v>24.65</v>
      </c>
      <c r="T3652" s="15" t="n">
        <v>1766.75</v>
      </c>
      <c r="U3652" s="15" t="s">
        <v>24</v>
      </c>
      <c r="V3652" s="18" t="n">
        <f aca="false">IF(ISNUMBER(T3652),T3652,0)</f>
        <v>1766.75</v>
      </c>
      <c r="W3652" s="15" t="n">
        <f aca="false">IF(U3652="Yes",1,0)</f>
        <v>0</v>
      </c>
      <c r="X3652" s="15" t="str">
        <f aca="false">IF(F3652&lt;=12,"0-12 months",IF(F3652&lt;=24,"13-24 months",IF(F3652&lt;=48,"25-48 months","49-72 months")))</f>
        <v>49-72 months</v>
      </c>
      <c r="Y3652" s="15" t="str">
        <f aca="false">IF(C3652=1,"Yes","No")</f>
        <v>Yes</v>
      </c>
      <c r="Z3652" s="15" t="n">
        <f aca="false">COUNTIF(J3652:O3652,"Yes")</f>
        <v>0</v>
      </c>
      <c r="AA3652" s="18" t="n">
        <f aca="false">S3652*W3652</f>
        <v>0</v>
      </c>
      <c r="AB3652" s="15" t="n">
        <f aca="false">(P3652="Month-to-month")+(I3652="Fiber optic")+(R3652="Electronic check")+(F3652&lt;=12)+(M3652="No")+(J3652="No")</f>
        <v>0</v>
      </c>
      <c r="AC3652" s="15" t="str">
        <f aca="false">IF(AB3652&gt;=5,"High",IF(AB3652&gt;=3,"Medium","Low"))</f>
        <v>Low</v>
      </c>
    </row>
    <row r="3653" customFormat="false" ht="15" hidden="false" customHeight="false" outlineLevel="0" collapsed="false">
      <c r="A3653" s="15" t="s">
        <v>3750</v>
      </c>
      <c r="B3653" s="15" t="s">
        <v>94</v>
      </c>
      <c r="C3653" s="15" t="n">
        <v>1</v>
      </c>
      <c r="D3653" s="15" t="s">
        <v>26</v>
      </c>
      <c r="E3653" s="15" t="s">
        <v>24</v>
      </c>
      <c r="F3653" s="15" t="n">
        <v>70</v>
      </c>
      <c r="G3653" s="15" t="s">
        <v>26</v>
      </c>
      <c r="H3653" s="15" t="s">
        <v>24</v>
      </c>
      <c r="I3653" s="15" t="s">
        <v>24</v>
      </c>
      <c r="J3653" s="15" t="s">
        <v>28</v>
      </c>
      <c r="K3653" s="15" t="s">
        <v>28</v>
      </c>
      <c r="L3653" s="15" t="s">
        <v>28</v>
      </c>
      <c r="M3653" s="15" t="s">
        <v>28</v>
      </c>
      <c r="N3653" s="15" t="s">
        <v>28</v>
      </c>
      <c r="O3653" s="15" t="s">
        <v>28</v>
      </c>
      <c r="P3653" s="15" t="s">
        <v>29</v>
      </c>
      <c r="Q3653" s="15" t="s">
        <v>26</v>
      </c>
      <c r="R3653" s="15" t="s">
        <v>21</v>
      </c>
      <c r="S3653" s="18" t="n">
        <v>19.55</v>
      </c>
      <c r="T3653" s="15" t="n">
        <v>1462.05</v>
      </c>
      <c r="U3653" s="15" t="s">
        <v>24</v>
      </c>
      <c r="V3653" s="18" t="n">
        <f aca="false">IF(ISNUMBER(T3653),T3653,0)</f>
        <v>1462.05</v>
      </c>
      <c r="W3653" s="15" t="n">
        <f aca="false">IF(U3653="Yes",1,0)</f>
        <v>0</v>
      </c>
      <c r="X3653" s="15" t="str">
        <f aca="false">IF(F3653&lt;=12,"0-12 months",IF(F3653&lt;=24,"13-24 months",IF(F3653&lt;=48,"25-48 months","49-72 months")))</f>
        <v>49-72 months</v>
      </c>
      <c r="Y3653" s="15" t="str">
        <f aca="false">IF(C3653=1,"Yes","No")</f>
        <v>Yes</v>
      </c>
      <c r="Z3653" s="15" t="n">
        <f aca="false">COUNTIF(J3653:O3653,"Yes")</f>
        <v>0</v>
      </c>
      <c r="AA3653" s="18" t="n">
        <f aca="false">S3653*W3653</f>
        <v>0</v>
      </c>
      <c r="AB3653" s="15" t="n">
        <f aca="false">(P3653="Month-to-month")+(I3653="Fiber optic")+(R3653="Electronic check")+(F3653&lt;=12)+(M3653="No")+(J3653="No")</f>
        <v>0</v>
      </c>
      <c r="AC3653" s="15" t="str">
        <f aca="false">IF(AB3653&gt;=5,"High",IF(AB3653&gt;=3,"Medium","Low"))</f>
        <v>Low</v>
      </c>
    </row>
    <row r="3654" customFormat="false" ht="15" hidden="false" customHeight="false" outlineLevel="0" collapsed="false">
      <c r="A3654" s="15" t="s">
        <v>3751</v>
      </c>
      <c r="B3654" s="15" t="s">
        <v>94</v>
      </c>
      <c r="C3654" s="15" t="n">
        <v>1</v>
      </c>
      <c r="D3654" s="15" t="s">
        <v>24</v>
      </c>
      <c r="E3654" s="15" t="s">
        <v>24</v>
      </c>
      <c r="F3654" s="15" t="n">
        <v>1</v>
      </c>
      <c r="G3654" s="15" t="s">
        <v>24</v>
      </c>
      <c r="H3654" s="15" t="s">
        <v>95</v>
      </c>
      <c r="I3654" s="15" t="s">
        <v>96</v>
      </c>
      <c r="J3654" s="15" t="s">
        <v>24</v>
      </c>
      <c r="K3654" s="15" t="s">
        <v>24</v>
      </c>
      <c r="L3654" s="15" t="s">
        <v>24</v>
      </c>
      <c r="M3654" s="15" t="s">
        <v>24</v>
      </c>
      <c r="N3654" s="15" t="s">
        <v>24</v>
      </c>
      <c r="O3654" s="15" t="s">
        <v>24</v>
      </c>
      <c r="P3654" s="15" t="s">
        <v>25</v>
      </c>
      <c r="Q3654" s="15" t="s">
        <v>24</v>
      </c>
      <c r="R3654" s="15" t="s">
        <v>15</v>
      </c>
      <c r="S3654" s="18" t="n">
        <v>25.25</v>
      </c>
      <c r="T3654" s="15" t="n">
        <v>25.25</v>
      </c>
      <c r="U3654" s="15" t="s">
        <v>26</v>
      </c>
      <c r="V3654" s="18" t="n">
        <f aca="false">IF(ISNUMBER(T3654),T3654,0)</f>
        <v>25.25</v>
      </c>
      <c r="W3654" s="15" t="n">
        <f aca="false">IF(U3654="Yes",1,0)</f>
        <v>1</v>
      </c>
      <c r="X3654" s="15" t="str">
        <f aca="false">IF(F3654&lt;=12,"0-12 months",IF(F3654&lt;=24,"13-24 months",IF(F3654&lt;=48,"25-48 months","49-72 months")))</f>
        <v>0-12 months</v>
      </c>
      <c r="Y3654" s="15" t="str">
        <f aca="false">IF(C3654=1,"Yes","No")</f>
        <v>Yes</v>
      </c>
      <c r="Z3654" s="15" t="n">
        <f aca="false">COUNTIF(J3654:O3654,"Yes")</f>
        <v>0</v>
      </c>
      <c r="AA3654" s="18" t="n">
        <f aca="false">S3654*W3654</f>
        <v>25.25</v>
      </c>
      <c r="AB3654" s="15" t="n">
        <f aca="false">(P3654="Month-to-month")+(I3654="Fiber optic")+(R3654="Electronic check")+(F3654&lt;=12)+(M3654="No")+(J3654="No")</f>
        <v>5</v>
      </c>
      <c r="AC3654" s="15" t="str">
        <f aca="false">IF(AB3654&gt;=5,"High",IF(AB3654&gt;=3,"Medium","Low"))</f>
        <v>High</v>
      </c>
    </row>
    <row r="3655" customFormat="false" ht="15" hidden="false" customHeight="false" outlineLevel="0" collapsed="false">
      <c r="A3655" s="15" t="s">
        <v>3752</v>
      </c>
      <c r="B3655" s="15" t="s">
        <v>98</v>
      </c>
      <c r="C3655" s="15" t="n">
        <v>0</v>
      </c>
      <c r="D3655" s="15" t="s">
        <v>26</v>
      </c>
      <c r="E3655" s="15" t="s">
        <v>24</v>
      </c>
      <c r="F3655" s="15" t="n">
        <v>38</v>
      </c>
      <c r="G3655" s="15" t="s">
        <v>24</v>
      </c>
      <c r="H3655" s="15" t="s">
        <v>95</v>
      </c>
      <c r="I3655" s="15" t="s">
        <v>96</v>
      </c>
      <c r="J3655" s="15" t="s">
        <v>26</v>
      </c>
      <c r="K3655" s="15" t="s">
        <v>26</v>
      </c>
      <c r="L3655" s="15" t="s">
        <v>24</v>
      </c>
      <c r="M3655" s="15" t="s">
        <v>26</v>
      </c>
      <c r="N3655" s="15" t="s">
        <v>26</v>
      </c>
      <c r="O3655" s="15" t="s">
        <v>26</v>
      </c>
      <c r="P3655" s="15" t="s">
        <v>29</v>
      </c>
      <c r="Q3655" s="15" t="s">
        <v>26</v>
      </c>
      <c r="R3655" s="15" t="s">
        <v>19</v>
      </c>
      <c r="S3655" s="18" t="n">
        <v>60</v>
      </c>
      <c r="T3655" s="15" t="n">
        <v>2193.2</v>
      </c>
      <c r="U3655" s="15" t="s">
        <v>24</v>
      </c>
      <c r="V3655" s="18" t="n">
        <f aca="false">IF(ISNUMBER(T3655),T3655,0)</f>
        <v>2193.2</v>
      </c>
      <c r="W3655" s="15" t="n">
        <f aca="false">IF(U3655="Yes",1,0)</f>
        <v>0</v>
      </c>
      <c r="X3655" s="15" t="str">
        <f aca="false">IF(F3655&lt;=12,"0-12 months",IF(F3655&lt;=24,"13-24 months",IF(F3655&lt;=48,"25-48 months","49-72 months")))</f>
        <v>25-48 months</v>
      </c>
      <c r="Y3655" s="15" t="str">
        <f aca="false">IF(C3655=1,"Yes","No")</f>
        <v>No</v>
      </c>
      <c r="Z3655" s="15" t="n">
        <f aca="false">COUNTIF(J3655:O3655,"Yes")</f>
        <v>5</v>
      </c>
      <c r="AA3655" s="18" t="n">
        <f aca="false">S3655*W3655</f>
        <v>0</v>
      </c>
      <c r="AB3655" s="15" t="n">
        <f aca="false">(P3655="Month-to-month")+(I3655="Fiber optic")+(R3655="Electronic check")+(F3655&lt;=12)+(M3655="No")+(J3655="No")</f>
        <v>0</v>
      </c>
      <c r="AC3655" s="15" t="str">
        <f aca="false">IF(AB3655&gt;=5,"High",IF(AB3655&gt;=3,"Medium","Low"))</f>
        <v>Low</v>
      </c>
    </row>
    <row r="3656" customFormat="false" ht="15" hidden="false" customHeight="false" outlineLevel="0" collapsed="false">
      <c r="A3656" s="15" t="s">
        <v>3753</v>
      </c>
      <c r="B3656" s="15" t="s">
        <v>94</v>
      </c>
      <c r="C3656" s="15" t="n">
        <v>0</v>
      </c>
      <c r="D3656" s="15" t="s">
        <v>26</v>
      </c>
      <c r="E3656" s="15" t="s">
        <v>24</v>
      </c>
      <c r="F3656" s="15" t="n">
        <v>28</v>
      </c>
      <c r="G3656" s="15" t="s">
        <v>26</v>
      </c>
      <c r="H3656" s="15" t="s">
        <v>24</v>
      </c>
      <c r="I3656" s="15" t="s">
        <v>102</v>
      </c>
      <c r="J3656" s="15" t="s">
        <v>24</v>
      </c>
      <c r="K3656" s="15" t="s">
        <v>26</v>
      </c>
      <c r="L3656" s="15" t="s">
        <v>26</v>
      </c>
      <c r="M3656" s="15" t="s">
        <v>24</v>
      </c>
      <c r="N3656" s="15" t="s">
        <v>24</v>
      </c>
      <c r="O3656" s="15" t="s">
        <v>26</v>
      </c>
      <c r="P3656" s="15" t="s">
        <v>25</v>
      </c>
      <c r="Q3656" s="15" t="s">
        <v>24</v>
      </c>
      <c r="R3656" s="15" t="s">
        <v>21</v>
      </c>
      <c r="S3656" s="18" t="n">
        <v>89.9</v>
      </c>
      <c r="T3656" s="15" t="n">
        <v>2433.5</v>
      </c>
      <c r="U3656" s="15" t="s">
        <v>24</v>
      </c>
      <c r="V3656" s="18" t="n">
        <f aca="false">IF(ISNUMBER(T3656),T3656,0)</f>
        <v>2433.5</v>
      </c>
      <c r="W3656" s="15" t="n">
        <f aca="false">IF(U3656="Yes",1,0)</f>
        <v>0</v>
      </c>
      <c r="X3656" s="15" t="str">
        <f aca="false">IF(F3656&lt;=12,"0-12 months",IF(F3656&lt;=24,"13-24 months",IF(F3656&lt;=48,"25-48 months","49-72 months")))</f>
        <v>25-48 months</v>
      </c>
      <c r="Y3656" s="15" t="str">
        <f aca="false">IF(C3656=1,"Yes","No")</f>
        <v>No</v>
      </c>
      <c r="Z3656" s="15" t="n">
        <f aca="false">COUNTIF(J3656:O3656,"Yes")</f>
        <v>3</v>
      </c>
      <c r="AA3656" s="18" t="n">
        <f aca="false">S3656*W3656</f>
        <v>0</v>
      </c>
      <c r="AB3656" s="15" t="n">
        <f aca="false">(P3656="Month-to-month")+(I3656="Fiber optic")+(R3656="Electronic check")+(F3656&lt;=12)+(M3656="No")+(J3656="No")</f>
        <v>4</v>
      </c>
      <c r="AC3656" s="15" t="str">
        <f aca="false">IF(AB3656&gt;=5,"High",IF(AB3656&gt;=3,"Medium","Low"))</f>
        <v>Medium</v>
      </c>
    </row>
    <row r="3657" customFormat="false" ht="15" hidden="false" customHeight="false" outlineLevel="0" collapsed="false">
      <c r="A3657" s="15" t="s">
        <v>3754</v>
      </c>
      <c r="B3657" s="15" t="s">
        <v>94</v>
      </c>
      <c r="C3657" s="15" t="n">
        <v>0</v>
      </c>
      <c r="D3657" s="15" t="s">
        <v>26</v>
      </c>
      <c r="E3657" s="15" t="s">
        <v>24</v>
      </c>
      <c r="F3657" s="15" t="n">
        <v>32</v>
      </c>
      <c r="G3657" s="15" t="s">
        <v>26</v>
      </c>
      <c r="H3657" s="15" t="s">
        <v>24</v>
      </c>
      <c r="I3657" s="15" t="s">
        <v>24</v>
      </c>
      <c r="J3657" s="15" t="s">
        <v>28</v>
      </c>
      <c r="K3657" s="15" t="s">
        <v>28</v>
      </c>
      <c r="L3657" s="15" t="s">
        <v>28</v>
      </c>
      <c r="M3657" s="15" t="s">
        <v>28</v>
      </c>
      <c r="N3657" s="15" t="s">
        <v>28</v>
      </c>
      <c r="O3657" s="15" t="s">
        <v>28</v>
      </c>
      <c r="P3657" s="15" t="s">
        <v>25</v>
      </c>
      <c r="Q3657" s="15" t="s">
        <v>24</v>
      </c>
      <c r="R3657" s="15" t="s">
        <v>19</v>
      </c>
      <c r="S3657" s="18" t="n">
        <v>19.4</v>
      </c>
      <c r="T3657" s="15" t="n">
        <v>641.15</v>
      </c>
      <c r="U3657" s="15" t="s">
        <v>24</v>
      </c>
      <c r="V3657" s="18" t="n">
        <f aca="false">IF(ISNUMBER(T3657),T3657,0)</f>
        <v>641.15</v>
      </c>
      <c r="W3657" s="15" t="n">
        <f aca="false">IF(U3657="Yes",1,0)</f>
        <v>0</v>
      </c>
      <c r="X3657" s="15" t="str">
        <f aca="false">IF(F3657&lt;=12,"0-12 months",IF(F3657&lt;=24,"13-24 months",IF(F3657&lt;=48,"25-48 months","49-72 months")))</f>
        <v>25-48 months</v>
      </c>
      <c r="Y3657" s="15" t="str">
        <f aca="false">IF(C3657=1,"Yes","No")</f>
        <v>No</v>
      </c>
      <c r="Z3657" s="15" t="n">
        <f aca="false">COUNTIF(J3657:O3657,"Yes")</f>
        <v>0</v>
      </c>
      <c r="AA3657" s="18" t="n">
        <f aca="false">S3657*W3657</f>
        <v>0</v>
      </c>
      <c r="AB3657" s="15" t="n">
        <f aca="false">(P3657="Month-to-month")+(I3657="Fiber optic")+(R3657="Electronic check")+(F3657&lt;=12)+(M3657="No")+(J3657="No")</f>
        <v>1</v>
      </c>
      <c r="AC3657" s="15" t="str">
        <f aca="false">IF(AB3657&gt;=5,"High",IF(AB3657&gt;=3,"Medium","Low"))</f>
        <v>Low</v>
      </c>
    </row>
    <row r="3658" customFormat="false" ht="15" hidden="false" customHeight="false" outlineLevel="0" collapsed="false">
      <c r="A3658" s="15" t="s">
        <v>3755</v>
      </c>
      <c r="B3658" s="15" t="s">
        <v>98</v>
      </c>
      <c r="C3658" s="15" t="n">
        <v>1</v>
      </c>
      <c r="D3658" s="15" t="s">
        <v>26</v>
      </c>
      <c r="E3658" s="15" t="s">
        <v>24</v>
      </c>
      <c r="F3658" s="15" t="n">
        <v>49</v>
      </c>
      <c r="G3658" s="15" t="s">
        <v>26</v>
      </c>
      <c r="H3658" s="15" t="s">
        <v>24</v>
      </c>
      <c r="I3658" s="15" t="s">
        <v>96</v>
      </c>
      <c r="J3658" s="15" t="s">
        <v>24</v>
      </c>
      <c r="K3658" s="15" t="s">
        <v>26</v>
      </c>
      <c r="L3658" s="15" t="s">
        <v>24</v>
      </c>
      <c r="M3658" s="15" t="s">
        <v>24</v>
      </c>
      <c r="N3658" s="15" t="s">
        <v>24</v>
      </c>
      <c r="O3658" s="15" t="s">
        <v>24</v>
      </c>
      <c r="P3658" s="15" t="s">
        <v>29</v>
      </c>
      <c r="Q3658" s="15" t="s">
        <v>24</v>
      </c>
      <c r="R3658" s="15" t="s">
        <v>17</v>
      </c>
      <c r="S3658" s="18" t="n">
        <v>49.8</v>
      </c>
      <c r="T3658" s="15" t="n">
        <v>2398.4</v>
      </c>
      <c r="U3658" s="15" t="s">
        <v>24</v>
      </c>
      <c r="V3658" s="18" t="n">
        <f aca="false">IF(ISNUMBER(T3658),T3658,0)</f>
        <v>2398.4</v>
      </c>
      <c r="W3658" s="15" t="n">
        <f aca="false">IF(U3658="Yes",1,0)</f>
        <v>0</v>
      </c>
      <c r="X3658" s="15" t="str">
        <f aca="false">IF(F3658&lt;=12,"0-12 months",IF(F3658&lt;=24,"13-24 months",IF(F3658&lt;=48,"25-48 months","49-72 months")))</f>
        <v>49-72 months</v>
      </c>
      <c r="Y3658" s="15" t="str">
        <f aca="false">IF(C3658=1,"Yes","No")</f>
        <v>Yes</v>
      </c>
      <c r="Z3658" s="15" t="n">
        <f aca="false">COUNTIF(J3658:O3658,"Yes")</f>
        <v>1</v>
      </c>
      <c r="AA3658" s="18" t="n">
        <f aca="false">S3658*W3658</f>
        <v>0</v>
      </c>
      <c r="AB3658" s="15" t="n">
        <f aca="false">(P3658="Month-to-month")+(I3658="Fiber optic")+(R3658="Electronic check")+(F3658&lt;=12)+(M3658="No")+(J3658="No")</f>
        <v>2</v>
      </c>
      <c r="AC3658" s="15" t="str">
        <f aca="false">IF(AB3658&gt;=5,"High",IF(AB3658&gt;=3,"Medium","Low"))</f>
        <v>Low</v>
      </c>
    </row>
    <row r="3659" customFormat="false" ht="15" hidden="false" customHeight="false" outlineLevel="0" collapsed="false">
      <c r="A3659" s="15" t="s">
        <v>3756</v>
      </c>
      <c r="B3659" s="15" t="s">
        <v>94</v>
      </c>
      <c r="C3659" s="15" t="n">
        <v>0</v>
      </c>
      <c r="D3659" s="15" t="s">
        <v>26</v>
      </c>
      <c r="E3659" s="15" t="s">
        <v>26</v>
      </c>
      <c r="F3659" s="15" t="n">
        <v>37</v>
      </c>
      <c r="G3659" s="15" t="s">
        <v>26</v>
      </c>
      <c r="H3659" s="15" t="s">
        <v>26</v>
      </c>
      <c r="I3659" s="15" t="s">
        <v>24</v>
      </c>
      <c r="J3659" s="15" t="s">
        <v>28</v>
      </c>
      <c r="K3659" s="15" t="s">
        <v>28</v>
      </c>
      <c r="L3659" s="15" t="s">
        <v>28</v>
      </c>
      <c r="M3659" s="15" t="s">
        <v>28</v>
      </c>
      <c r="N3659" s="15" t="s">
        <v>28</v>
      </c>
      <c r="O3659" s="15" t="s">
        <v>28</v>
      </c>
      <c r="P3659" s="15" t="s">
        <v>29</v>
      </c>
      <c r="Q3659" s="15" t="s">
        <v>26</v>
      </c>
      <c r="R3659" s="15" t="s">
        <v>19</v>
      </c>
      <c r="S3659" s="18" t="n">
        <v>24.1</v>
      </c>
      <c r="T3659" s="15" t="n">
        <v>861.85</v>
      </c>
      <c r="U3659" s="15" t="s">
        <v>24</v>
      </c>
      <c r="V3659" s="18" t="n">
        <f aca="false">IF(ISNUMBER(T3659),T3659,0)</f>
        <v>861.85</v>
      </c>
      <c r="W3659" s="15" t="n">
        <f aca="false">IF(U3659="Yes",1,0)</f>
        <v>0</v>
      </c>
      <c r="X3659" s="15" t="str">
        <f aca="false">IF(F3659&lt;=12,"0-12 months",IF(F3659&lt;=24,"13-24 months",IF(F3659&lt;=48,"25-48 months","49-72 months")))</f>
        <v>25-48 months</v>
      </c>
      <c r="Y3659" s="15" t="str">
        <f aca="false">IF(C3659=1,"Yes","No")</f>
        <v>No</v>
      </c>
      <c r="Z3659" s="15" t="n">
        <f aca="false">COUNTIF(J3659:O3659,"Yes")</f>
        <v>0</v>
      </c>
      <c r="AA3659" s="18" t="n">
        <f aca="false">S3659*W3659</f>
        <v>0</v>
      </c>
      <c r="AB3659" s="15" t="n">
        <f aca="false">(P3659="Month-to-month")+(I3659="Fiber optic")+(R3659="Electronic check")+(F3659&lt;=12)+(M3659="No")+(J3659="No")</f>
        <v>0</v>
      </c>
      <c r="AC3659" s="15" t="str">
        <f aca="false">IF(AB3659&gt;=5,"High",IF(AB3659&gt;=3,"Medium","Low"))</f>
        <v>Low</v>
      </c>
    </row>
    <row r="3660" customFormat="false" ht="15" hidden="false" customHeight="false" outlineLevel="0" collapsed="false">
      <c r="A3660" s="15" t="s">
        <v>3757</v>
      </c>
      <c r="B3660" s="15" t="s">
        <v>94</v>
      </c>
      <c r="C3660" s="15" t="n">
        <v>0</v>
      </c>
      <c r="D3660" s="15" t="s">
        <v>24</v>
      </c>
      <c r="E3660" s="15" t="s">
        <v>24</v>
      </c>
      <c r="F3660" s="15" t="n">
        <v>10</v>
      </c>
      <c r="G3660" s="15" t="s">
        <v>26</v>
      </c>
      <c r="H3660" s="15" t="s">
        <v>24</v>
      </c>
      <c r="I3660" s="15" t="s">
        <v>96</v>
      </c>
      <c r="J3660" s="15" t="s">
        <v>24</v>
      </c>
      <c r="K3660" s="15" t="s">
        <v>24</v>
      </c>
      <c r="L3660" s="15" t="s">
        <v>26</v>
      </c>
      <c r="M3660" s="15" t="s">
        <v>26</v>
      </c>
      <c r="N3660" s="15" t="s">
        <v>24</v>
      </c>
      <c r="O3660" s="15" t="s">
        <v>24</v>
      </c>
      <c r="P3660" s="15" t="s">
        <v>25</v>
      </c>
      <c r="Q3660" s="15" t="s">
        <v>24</v>
      </c>
      <c r="R3660" s="15" t="s">
        <v>15</v>
      </c>
      <c r="S3660" s="18" t="n">
        <v>54.25</v>
      </c>
      <c r="T3660" s="15" t="n">
        <v>583</v>
      </c>
      <c r="U3660" s="15" t="s">
        <v>24</v>
      </c>
      <c r="V3660" s="18" t="n">
        <f aca="false">IF(ISNUMBER(T3660),T3660,0)</f>
        <v>583</v>
      </c>
      <c r="W3660" s="15" t="n">
        <f aca="false">IF(U3660="Yes",1,0)</f>
        <v>0</v>
      </c>
      <c r="X3660" s="15" t="str">
        <f aca="false">IF(F3660&lt;=12,"0-12 months",IF(F3660&lt;=24,"13-24 months",IF(F3660&lt;=48,"25-48 months","49-72 months")))</f>
        <v>0-12 months</v>
      </c>
      <c r="Y3660" s="15" t="str">
        <f aca="false">IF(C3660=1,"Yes","No")</f>
        <v>No</v>
      </c>
      <c r="Z3660" s="15" t="n">
        <f aca="false">COUNTIF(J3660:O3660,"Yes")</f>
        <v>2</v>
      </c>
      <c r="AA3660" s="18" t="n">
        <f aca="false">S3660*W3660</f>
        <v>0</v>
      </c>
      <c r="AB3660" s="15" t="n">
        <f aca="false">(P3660="Month-to-month")+(I3660="Fiber optic")+(R3660="Electronic check")+(F3660&lt;=12)+(M3660="No")+(J3660="No")</f>
        <v>4</v>
      </c>
      <c r="AC3660" s="15" t="str">
        <f aca="false">IF(AB3660&gt;=5,"High",IF(AB3660&gt;=3,"Medium","Low"))</f>
        <v>Medium</v>
      </c>
    </row>
    <row r="3661" customFormat="false" ht="15" hidden="false" customHeight="false" outlineLevel="0" collapsed="false">
      <c r="A3661" s="15" t="s">
        <v>3758</v>
      </c>
      <c r="B3661" s="15" t="s">
        <v>98</v>
      </c>
      <c r="C3661" s="15" t="n">
        <v>0</v>
      </c>
      <c r="D3661" s="15" t="s">
        <v>26</v>
      </c>
      <c r="E3661" s="15" t="s">
        <v>24</v>
      </c>
      <c r="F3661" s="15" t="n">
        <v>67</v>
      </c>
      <c r="G3661" s="15" t="s">
        <v>26</v>
      </c>
      <c r="H3661" s="15" t="s">
        <v>26</v>
      </c>
      <c r="I3661" s="15" t="s">
        <v>102</v>
      </c>
      <c r="J3661" s="15" t="s">
        <v>26</v>
      </c>
      <c r="K3661" s="15" t="s">
        <v>26</v>
      </c>
      <c r="L3661" s="15" t="s">
        <v>26</v>
      </c>
      <c r="M3661" s="15" t="s">
        <v>24</v>
      </c>
      <c r="N3661" s="15" t="s">
        <v>26</v>
      </c>
      <c r="O3661" s="15" t="s">
        <v>26</v>
      </c>
      <c r="P3661" s="15" t="s">
        <v>27</v>
      </c>
      <c r="Q3661" s="15" t="s">
        <v>24</v>
      </c>
      <c r="R3661" s="15" t="s">
        <v>21</v>
      </c>
      <c r="S3661" s="18" t="n">
        <v>109.9</v>
      </c>
      <c r="T3661" s="15" t="n">
        <v>7332.4</v>
      </c>
      <c r="U3661" s="15" t="s">
        <v>24</v>
      </c>
      <c r="V3661" s="18" t="n">
        <f aca="false">IF(ISNUMBER(T3661),T3661,0)</f>
        <v>7332.4</v>
      </c>
      <c r="W3661" s="15" t="n">
        <f aca="false">IF(U3661="Yes",1,0)</f>
        <v>0</v>
      </c>
      <c r="X3661" s="15" t="str">
        <f aca="false">IF(F3661&lt;=12,"0-12 months",IF(F3661&lt;=24,"13-24 months",IF(F3661&lt;=48,"25-48 months","49-72 months")))</f>
        <v>49-72 months</v>
      </c>
      <c r="Y3661" s="15" t="str">
        <f aca="false">IF(C3661=1,"Yes","No")</f>
        <v>No</v>
      </c>
      <c r="Z3661" s="15" t="n">
        <f aca="false">COUNTIF(J3661:O3661,"Yes")</f>
        <v>5</v>
      </c>
      <c r="AA3661" s="18" t="n">
        <f aca="false">S3661*W3661</f>
        <v>0</v>
      </c>
      <c r="AB3661" s="15" t="n">
        <f aca="false">(P3661="Month-to-month")+(I3661="Fiber optic")+(R3661="Electronic check")+(F3661&lt;=12)+(M3661="No")+(J3661="No")</f>
        <v>2</v>
      </c>
      <c r="AC3661" s="15" t="str">
        <f aca="false">IF(AB3661&gt;=5,"High",IF(AB3661&gt;=3,"Medium","Low"))</f>
        <v>Low</v>
      </c>
    </row>
    <row r="3662" customFormat="false" ht="15" hidden="false" customHeight="false" outlineLevel="0" collapsed="false">
      <c r="A3662" s="15" t="s">
        <v>3759</v>
      </c>
      <c r="B3662" s="15" t="s">
        <v>98</v>
      </c>
      <c r="C3662" s="15" t="n">
        <v>0</v>
      </c>
      <c r="D3662" s="15" t="s">
        <v>24</v>
      </c>
      <c r="E3662" s="15" t="s">
        <v>24</v>
      </c>
      <c r="F3662" s="15" t="n">
        <v>7</v>
      </c>
      <c r="G3662" s="15" t="s">
        <v>24</v>
      </c>
      <c r="H3662" s="15" t="s">
        <v>95</v>
      </c>
      <c r="I3662" s="15" t="s">
        <v>96</v>
      </c>
      <c r="J3662" s="15" t="s">
        <v>24</v>
      </c>
      <c r="K3662" s="15" t="s">
        <v>24</v>
      </c>
      <c r="L3662" s="15" t="s">
        <v>26</v>
      </c>
      <c r="M3662" s="15" t="s">
        <v>26</v>
      </c>
      <c r="N3662" s="15" t="s">
        <v>24</v>
      </c>
      <c r="O3662" s="15" t="s">
        <v>24</v>
      </c>
      <c r="P3662" s="15" t="s">
        <v>27</v>
      </c>
      <c r="Q3662" s="15" t="s">
        <v>26</v>
      </c>
      <c r="R3662" s="15" t="s">
        <v>21</v>
      </c>
      <c r="S3662" s="18" t="n">
        <v>35.5</v>
      </c>
      <c r="T3662" s="15" t="n">
        <v>249.55</v>
      </c>
      <c r="U3662" s="15" t="s">
        <v>24</v>
      </c>
      <c r="V3662" s="18" t="n">
        <f aca="false">IF(ISNUMBER(T3662),T3662,0)</f>
        <v>249.55</v>
      </c>
      <c r="W3662" s="15" t="n">
        <f aca="false">IF(U3662="Yes",1,0)</f>
        <v>0</v>
      </c>
      <c r="X3662" s="15" t="str">
        <f aca="false">IF(F3662&lt;=12,"0-12 months",IF(F3662&lt;=24,"13-24 months",IF(F3662&lt;=48,"25-48 months","49-72 months")))</f>
        <v>0-12 months</v>
      </c>
      <c r="Y3662" s="15" t="str">
        <f aca="false">IF(C3662=1,"Yes","No")</f>
        <v>No</v>
      </c>
      <c r="Z3662" s="15" t="n">
        <f aca="false">COUNTIF(J3662:O3662,"Yes")</f>
        <v>2</v>
      </c>
      <c r="AA3662" s="18" t="n">
        <f aca="false">S3662*W3662</f>
        <v>0</v>
      </c>
      <c r="AB3662" s="15" t="n">
        <f aca="false">(P3662="Month-to-month")+(I3662="Fiber optic")+(R3662="Electronic check")+(F3662&lt;=12)+(M3662="No")+(J3662="No")</f>
        <v>2</v>
      </c>
      <c r="AC3662" s="15" t="str">
        <f aca="false">IF(AB3662&gt;=5,"High",IF(AB3662&gt;=3,"Medium","Low"))</f>
        <v>Low</v>
      </c>
    </row>
    <row r="3663" customFormat="false" ht="15" hidden="false" customHeight="false" outlineLevel="0" collapsed="false">
      <c r="A3663" s="15" t="s">
        <v>3760</v>
      </c>
      <c r="B3663" s="15" t="s">
        <v>94</v>
      </c>
      <c r="C3663" s="15" t="n">
        <v>0</v>
      </c>
      <c r="D3663" s="15" t="s">
        <v>24</v>
      </c>
      <c r="E3663" s="15" t="s">
        <v>24</v>
      </c>
      <c r="F3663" s="15" t="n">
        <v>51</v>
      </c>
      <c r="G3663" s="15" t="s">
        <v>26</v>
      </c>
      <c r="H3663" s="15" t="s">
        <v>24</v>
      </c>
      <c r="I3663" s="15" t="s">
        <v>102</v>
      </c>
      <c r="J3663" s="15" t="s">
        <v>24</v>
      </c>
      <c r="K3663" s="15" t="s">
        <v>24</v>
      </c>
      <c r="L3663" s="15" t="s">
        <v>24</v>
      </c>
      <c r="M3663" s="15" t="s">
        <v>24</v>
      </c>
      <c r="N3663" s="15" t="s">
        <v>26</v>
      </c>
      <c r="O3663" s="15" t="s">
        <v>26</v>
      </c>
      <c r="P3663" s="15" t="s">
        <v>27</v>
      </c>
      <c r="Q3663" s="15" t="s">
        <v>24</v>
      </c>
      <c r="R3663" s="15" t="s">
        <v>21</v>
      </c>
      <c r="S3663" s="18" t="n">
        <v>87.55</v>
      </c>
      <c r="T3663" s="15" t="n">
        <v>4475.9</v>
      </c>
      <c r="U3663" s="15" t="s">
        <v>24</v>
      </c>
      <c r="V3663" s="18" t="n">
        <f aca="false">IF(ISNUMBER(T3663),T3663,0)</f>
        <v>4475.9</v>
      </c>
      <c r="W3663" s="15" t="n">
        <f aca="false">IF(U3663="Yes",1,0)</f>
        <v>0</v>
      </c>
      <c r="X3663" s="15" t="str">
        <f aca="false">IF(F3663&lt;=12,"0-12 months",IF(F3663&lt;=24,"13-24 months",IF(F3663&lt;=48,"25-48 months","49-72 months")))</f>
        <v>49-72 months</v>
      </c>
      <c r="Y3663" s="15" t="str">
        <f aca="false">IF(C3663=1,"Yes","No")</f>
        <v>No</v>
      </c>
      <c r="Z3663" s="15" t="n">
        <f aca="false">COUNTIF(J3663:O3663,"Yes")</f>
        <v>2</v>
      </c>
      <c r="AA3663" s="18" t="n">
        <f aca="false">S3663*W3663</f>
        <v>0</v>
      </c>
      <c r="AB3663" s="15" t="n">
        <f aca="false">(P3663="Month-to-month")+(I3663="Fiber optic")+(R3663="Electronic check")+(F3663&lt;=12)+(M3663="No")+(J3663="No")</f>
        <v>3</v>
      </c>
      <c r="AC3663" s="15" t="str">
        <f aca="false">IF(AB3663&gt;=5,"High",IF(AB3663&gt;=3,"Medium","Low"))</f>
        <v>Medium</v>
      </c>
    </row>
    <row r="3664" customFormat="false" ht="15" hidden="false" customHeight="false" outlineLevel="0" collapsed="false">
      <c r="A3664" s="15" t="s">
        <v>3761</v>
      </c>
      <c r="B3664" s="15" t="s">
        <v>94</v>
      </c>
      <c r="C3664" s="15" t="n">
        <v>0</v>
      </c>
      <c r="D3664" s="15" t="s">
        <v>24</v>
      </c>
      <c r="E3664" s="15" t="s">
        <v>24</v>
      </c>
      <c r="F3664" s="15" t="n">
        <v>9</v>
      </c>
      <c r="G3664" s="15" t="s">
        <v>26</v>
      </c>
      <c r="H3664" s="15" t="s">
        <v>24</v>
      </c>
      <c r="I3664" s="15" t="s">
        <v>96</v>
      </c>
      <c r="J3664" s="15" t="s">
        <v>24</v>
      </c>
      <c r="K3664" s="15" t="s">
        <v>24</v>
      </c>
      <c r="L3664" s="15" t="s">
        <v>24</v>
      </c>
      <c r="M3664" s="15" t="s">
        <v>24</v>
      </c>
      <c r="N3664" s="15" t="s">
        <v>24</v>
      </c>
      <c r="O3664" s="15" t="s">
        <v>24</v>
      </c>
      <c r="P3664" s="15" t="s">
        <v>25</v>
      </c>
      <c r="Q3664" s="15" t="s">
        <v>24</v>
      </c>
      <c r="R3664" s="15" t="s">
        <v>15</v>
      </c>
      <c r="S3664" s="18" t="n">
        <v>45.15</v>
      </c>
      <c r="T3664" s="15" t="n">
        <v>416.45</v>
      </c>
      <c r="U3664" s="15" t="s">
        <v>26</v>
      </c>
      <c r="V3664" s="18" t="n">
        <f aca="false">IF(ISNUMBER(T3664),T3664,0)</f>
        <v>416.45</v>
      </c>
      <c r="W3664" s="15" t="n">
        <f aca="false">IF(U3664="Yes",1,0)</f>
        <v>1</v>
      </c>
      <c r="X3664" s="15" t="str">
        <f aca="false">IF(F3664&lt;=12,"0-12 months",IF(F3664&lt;=24,"13-24 months",IF(F3664&lt;=48,"25-48 months","49-72 months")))</f>
        <v>0-12 months</v>
      </c>
      <c r="Y3664" s="15" t="str">
        <f aca="false">IF(C3664=1,"Yes","No")</f>
        <v>No</v>
      </c>
      <c r="Z3664" s="15" t="n">
        <f aca="false">COUNTIF(J3664:O3664,"Yes")</f>
        <v>0</v>
      </c>
      <c r="AA3664" s="18" t="n">
        <f aca="false">S3664*W3664</f>
        <v>45.15</v>
      </c>
      <c r="AB3664" s="15" t="n">
        <f aca="false">(P3664="Month-to-month")+(I3664="Fiber optic")+(R3664="Electronic check")+(F3664&lt;=12)+(M3664="No")+(J3664="No")</f>
        <v>5</v>
      </c>
      <c r="AC3664" s="15" t="str">
        <f aca="false">IF(AB3664&gt;=5,"High",IF(AB3664&gt;=3,"Medium","Low"))</f>
        <v>High</v>
      </c>
    </row>
    <row r="3665" customFormat="false" ht="15" hidden="false" customHeight="false" outlineLevel="0" collapsed="false">
      <c r="A3665" s="15" t="s">
        <v>3762</v>
      </c>
      <c r="B3665" s="15" t="s">
        <v>94</v>
      </c>
      <c r="C3665" s="15" t="n">
        <v>0</v>
      </c>
      <c r="D3665" s="15" t="s">
        <v>24</v>
      </c>
      <c r="E3665" s="15" t="s">
        <v>24</v>
      </c>
      <c r="F3665" s="15" t="n">
        <v>9</v>
      </c>
      <c r="G3665" s="15" t="s">
        <v>26</v>
      </c>
      <c r="H3665" s="15" t="s">
        <v>24</v>
      </c>
      <c r="I3665" s="15" t="s">
        <v>102</v>
      </c>
      <c r="J3665" s="15" t="s">
        <v>24</v>
      </c>
      <c r="K3665" s="15" t="s">
        <v>24</v>
      </c>
      <c r="L3665" s="15" t="s">
        <v>24</v>
      </c>
      <c r="M3665" s="15" t="s">
        <v>24</v>
      </c>
      <c r="N3665" s="15" t="s">
        <v>26</v>
      </c>
      <c r="O3665" s="15" t="s">
        <v>26</v>
      </c>
      <c r="P3665" s="15" t="s">
        <v>25</v>
      </c>
      <c r="Q3665" s="15" t="s">
        <v>26</v>
      </c>
      <c r="R3665" s="15" t="s">
        <v>17</v>
      </c>
      <c r="S3665" s="18" t="n">
        <v>88.4</v>
      </c>
      <c r="T3665" s="15" t="n">
        <v>788.6</v>
      </c>
      <c r="U3665" s="15" t="s">
        <v>24</v>
      </c>
      <c r="V3665" s="18" t="n">
        <f aca="false">IF(ISNUMBER(T3665),T3665,0)</f>
        <v>788.6</v>
      </c>
      <c r="W3665" s="15" t="n">
        <f aca="false">IF(U3665="Yes",1,0)</f>
        <v>0</v>
      </c>
      <c r="X3665" s="15" t="str">
        <f aca="false">IF(F3665&lt;=12,"0-12 months",IF(F3665&lt;=24,"13-24 months",IF(F3665&lt;=48,"25-48 months","49-72 months")))</f>
        <v>0-12 months</v>
      </c>
      <c r="Y3665" s="15" t="str">
        <f aca="false">IF(C3665=1,"Yes","No")</f>
        <v>No</v>
      </c>
      <c r="Z3665" s="15" t="n">
        <f aca="false">COUNTIF(J3665:O3665,"Yes")</f>
        <v>2</v>
      </c>
      <c r="AA3665" s="18" t="n">
        <f aca="false">S3665*W3665</f>
        <v>0</v>
      </c>
      <c r="AB3665" s="15" t="n">
        <f aca="false">(P3665="Month-to-month")+(I3665="Fiber optic")+(R3665="Electronic check")+(F3665&lt;=12)+(M3665="No")+(J3665="No")</f>
        <v>5</v>
      </c>
      <c r="AC3665" s="15" t="str">
        <f aca="false">IF(AB3665&gt;=5,"High",IF(AB3665&gt;=3,"Medium","Low"))</f>
        <v>High</v>
      </c>
    </row>
    <row r="3666" customFormat="false" ht="15" hidden="false" customHeight="false" outlineLevel="0" collapsed="false">
      <c r="A3666" s="15" t="s">
        <v>3763</v>
      </c>
      <c r="B3666" s="15" t="s">
        <v>98</v>
      </c>
      <c r="C3666" s="15" t="n">
        <v>0</v>
      </c>
      <c r="D3666" s="15" t="s">
        <v>24</v>
      </c>
      <c r="E3666" s="15" t="s">
        <v>24</v>
      </c>
      <c r="F3666" s="15" t="n">
        <v>4</v>
      </c>
      <c r="G3666" s="15" t="s">
        <v>26</v>
      </c>
      <c r="H3666" s="15" t="s">
        <v>24</v>
      </c>
      <c r="I3666" s="15" t="s">
        <v>96</v>
      </c>
      <c r="J3666" s="15" t="s">
        <v>24</v>
      </c>
      <c r="K3666" s="15" t="s">
        <v>24</v>
      </c>
      <c r="L3666" s="15" t="s">
        <v>24</v>
      </c>
      <c r="M3666" s="15" t="s">
        <v>26</v>
      </c>
      <c r="N3666" s="15" t="s">
        <v>24</v>
      </c>
      <c r="O3666" s="15" t="s">
        <v>24</v>
      </c>
      <c r="P3666" s="15" t="s">
        <v>25</v>
      </c>
      <c r="Q3666" s="15" t="s">
        <v>26</v>
      </c>
      <c r="R3666" s="15" t="s">
        <v>17</v>
      </c>
      <c r="S3666" s="18" t="n">
        <v>50.8</v>
      </c>
      <c r="T3666" s="15" t="n">
        <v>202.3</v>
      </c>
      <c r="U3666" s="15" t="s">
        <v>24</v>
      </c>
      <c r="V3666" s="18" t="n">
        <f aca="false">IF(ISNUMBER(T3666),T3666,0)</f>
        <v>202.3</v>
      </c>
      <c r="W3666" s="15" t="n">
        <f aca="false">IF(U3666="Yes",1,0)</f>
        <v>0</v>
      </c>
      <c r="X3666" s="15" t="str">
        <f aca="false">IF(F3666&lt;=12,"0-12 months",IF(F3666&lt;=24,"13-24 months",IF(F3666&lt;=48,"25-48 months","49-72 months")))</f>
        <v>0-12 months</v>
      </c>
      <c r="Y3666" s="15" t="str">
        <f aca="false">IF(C3666=1,"Yes","No")</f>
        <v>No</v>
      </c>
      <c r="Z3666" s="15" t="n">
        <f aca="false">COUNTIF(J3666:O3666,"Yes")</f>
        <v>1</v>
      </c>
      <c r="AA3666" s="18" t="n">
        <f aca="false">S3666*W3666</f>
        <v>0</v>
      </c>
      <c r="AB3666" s="15" t="n">
        <f aca="false">(P3666="Month-to-month")+(I3666="Fiber optic")+(R3666="Electronic check")+(F3666&lt;=12)+(M3666="No")+(J3666="No")</f>
        <v>3</v>
      </c>
      <c r="AC3666" s="15" t="str">
        <f aca="false">IF(AB3666&gt;=5,"High",IF(AB3666&gt;=3,"Medium","Low"))</f>
        <v>Medium</v>
      </c>
    </row>
    <row r="3667" customFormat="false" ht="15" hidden="false" customHeight="false" outlineLevel="0" collapsed="false">
      <c r="A3667" s="15" t="s">
        <v>3764</v>
      </c>
      <c r="B3667" s="15" t="s">
        <v>98</v>
      </c>
      <c r="C3667" s="15" t="n">
        <v>0</v>
      </c>
      <c r="D3667" s="15" t="s">
        <v>26</v>
      </c>
      <c r="E3667" s="15" t="s">
        <v>24</v>
      </c>
      <c r="F3667" s="15" t="n">
        <v>71</v>
      </c>
      <c r="G3667" s="15" t="s">
        <v>26</v>
      </c>
      <c r="H3667" s="15" t="s">
        <v>26</v>
      </c>
      <c r="I3667" s="15" t="s">
        <v>102</v>
      </c>
      <c r="J3667" s="15" t="s">
        <v>26</v>
      </c>
      <c r="K3667" s="15" t="s">
        <v>26</v>
      </c>
      <c r="L3667" s="15" t="s">
        <v>26</v>
      </c>
      <c r="M3667" s="15" t="s">
        <v>24</v>
      </c>
      <c r="N3667" s="15" t="s">
        <v>26</v>
      </c>
      <c r="O3667" s="15" t="s">
        <v>24</v>
      </c>
      <c r="P3667" s="15" t="s">
        <v>29</v>
      </c>
      <c r="Q3667" s="15" t="s">
        <v>26</v>
      </c>
      <c r="R3667" s="15" t="s">
        <v>15</v>
      </c>
      <c r="S3667" s="18" t="n">
        <v>99</v>
      </c>
      <c r="T3667" s="15" t="n">
        <v>6994.6</v>
      </c>
      <c r="U3667" s="15" t="s">
        <v>24</v>
      </c>
      <c r="V3667" s="18" t="n">
        <f aca="false">IF(ISNUMBER(T3667),T3667,0)</f>
        <v>6994.6</v>
      </c>
      <c r="W3667" s="15" t="n">
        <f aca="false">IF(U3667="Yes",1,0)</f>
        <v>0</v>
      </c>
      <c r="X3667" s="15" t="str">
        <f aca="false">IF(F3667&lt;=12,"0-12 months",IF(F3667&lt;=24,"13-24 months",IF(F3667&lt;=48,"25-48 months","49-72 months")))</f>
        <v>49-72 months</v>
      </c>
      <c r="Y3667" s="15" t="str">
        <f aca="false">IF(C3667=1,"Yes","No")</f>
        <v>No</v>
      </c>
      <c r="Z3667" s="15" t="n">
        <f aca="false">COUNTIF(J3667:O3667,"Yes")</f>
        <v>4</v>
      </c>
      <c r="AA3667" s="18" t="n">
        <f aca="false">S3667*W3667</f>
        <v>0</v>
      </c>
      <c r="AB3667" s="15" t="n">
        <f aca="false">(P3667="Month-to-month")+(I3667="Fiber optic")+(R3667="Electronic check")+(F3667&lt;=12)+(M3667="No")+(J3667="No")</f>
        <v>3</v>
      </c>
      <c r="AC3667" s="15" t="str">
        <f aca="false">IF(AB3667&gt;=5,"High",IF(AB3667&gt;=3,"Medium","Low"))</f>
        <v>Medium</v>
      </c>
    </row>
    <row r="3668" customFormat="false" ht="15" hidden="false" customHeight="false" outlineLevel="0" collapsed="false">
      <c r="A3668" s="15" t="s">
        <v>3765</v>
      </c>
      <c r="B3668" s="15" t="s">
        <v>94</v>
      </c>
      <c r="C3668" s="15" t="n">
        <v>0</v>
      </c>
      <c r="D3668" s="15" t="s">
        <v>26</v>
      </c>
      <c r="E3668" s="15" t="s">
        <v>26</v>
      </c>
      <c r="F3668" s="15" t="n">
        <v>50</v>
      </c>
      <c r="G3668" s="15" t="s">
        <v>26</v>
      </c>
      <c r="H3668" s="15" t="s">
        <v>26</v>
      </c>
      <c r="I3668" s="15" t="s">
        <v>102</v>
      </c>
      <c r="J3668" s="15" t="s">
        <v>24</v>
      </c>
      <c r="K3668" s="15" t="s">
        <v>24</v>
      </c>
      <c r="L3668" s="15" t="s">
        <v>24</v>
      </c>
      <c r="M3668" s="15" t="s">
        <v>24</v>
      </c>
      <c r="N3668" s="15" t="s">
        <v>26</v>
      </c>
      <c r="O3668" s="15" t="s">
        <v>24</v>
      </c>
      <c r="P3668" s="15" t="s">
        <v>25</v>
      </c>
      <c r="Q3668" s="15" t="s">
        <v>26</v>
      </c>
      <c r="R3668" s="15" t="s">
        <v>19</v>
      </c>
      <c r="S3668" s="18" t="n">
        <v>84.4</v>
      </c>
      <c r="T3668" s="15" t="n">
        <v>4116.15</v>
      </c>
      <c r="U3668" s="15" t="s">
        <v>26</v>
      </c>
      <c r="V3668" s="18" t="n">
        <f aca="false">IF(ISNUMBER(T3668),T3668,0)</f>
        <v>4116.15</v>
      </c>
      <c r="W3668" s="15" t="n">
        <f aca="false">IF(U3668="Yes",1,0)</f>
        <v>1</v>
      </c>
      <c r="X3668" s="15" t="str">
        <f aca="false">IF(F3668&lt;=12,"0-12 months",IF(F3668&lt;=24,"13-24 months",IF(F3668&lt;=48,"25-48 months","49-72 months")))</f>
        <v>49-72 months</v>
      </c>
      <c r="Y3668" s="15" t="str">
        <f aca="false">IF(C3668=1,"Yes","No")</f>
        <v>No</v>
      </c>
      <c r="Z3668" s="15" t="n">
        <f aca="false">COUNTIF(J3668:O3668,"Yes")</f>
        <v>1</v>
      </c>
      <c r="AA3668" s="18" t="n">
        <f aca="false">S3668*W3668</f>
        <v>84.4</v>
      </c>
      <c r="AB3668" s="15" t="n">
        <f aca="false">(P3668="Month-to-month")+(I3668="Fiber optic")+(R3668="Electronic check")+(F3668&lt;=12)+(M3668="No")+(J3668="No")</f>
        <v>4</v>
      </c>
      <c r="AC3668" s="15" t="str">
        <f aca="false">IF(AB3668&gt;=5,"High",IF(AB3668&gt;=3,"Medium","Low"))</f>
        <v>Medium</v>
      </c>
    </row>
    <row r="3669" customFormat="false" ht="15" hidden="false" customHeight="false" outlineLevel="0" collapsed="false">
      <c r="A3669" s="15" t="s">
        <v>3766</v>
      </c>
      <c r="B3669" s="15" t="s">
        <v>94</v>
      </c>
      <c r="C3669" s="15" t="n">
        <v>1</v>
      </c>
      <c r="D3669" s="15" t="s">
        <v>26</v>
      </c>
      <c r="E3669" s="15" t="s">
        <v>26</v>
      </c>
      <c r="F3669" s="15" t="n">
        <v>24</v>
      </c>
      <c r="G3669" s="15" t="s">
        <v>26</v>
      </c>
      <c r="H3669" s="15" t="s">
        <v>24</v>
      </c>
      <c r="I3669" s="15" t="s">
        <v>102</v>
      </c>
      <c r="J3669" s="15" t="s">
        <v>24</v>
      </c>
      <c r="K3669" s="15" t="s">
        <v>24</v>
      </c>
      <c r="L3669" s="15" t="s">
        <v>26</v>
      </c>
      <c r="M3669" s="15" t="s">
        <v>24</v>
      </c>
      <c r="N3669" s="15" t="s">
        <v>26</v>
      </c>
      <c r="O3669" s="15" t="s">
        <v>26</v>
      </c>
      <c r="P3669" s="15" t="s">
        <v>29</v>
      </c>
      <c r="Q3669" s="15" t="s">
        <v>26</v>
      </c>
      <c r="R3669" s="15" t="s">
        <v>15</v>
      </c>
      <c r="S3669" s="18" t="n">
        <v>96.55</v>
      </c>
      <c r="T3669" s="15" t="n">
        <v>2263.45</v>
      </c>
      <c r="U3669" s="15" t="s">
        <v>24</v>
      </c>
      <c r="V3669" s="18" t="n">
        <f aca="false">IF(ISNUMBER(T3669),T3669,0)</f>
        <v>2263.45</v>
      </c>
      <c r="W3669" s="15" t="n">
        <f aca="false">IF(U3669="Yes",1,0)</f>
        <v>0</v>
      </c>
      <c r="X3669" s="15" t="str">
        <f aca="false">IF(F3669&lt;=12,"0-12 months",IF(F3669&lt;=24,"13-24 months",IF(F3669&lt;=48,"25-48 months","49-72 months")))</f>
        <v>13-24 months</v>
      </c>
      <c r="Y3669" s="15" t="str">
        <f aca="false">IF(C3669=1,"Yes","No")</f>
        <v>Yes</v>
      </c>
      <c r="Z3669" s="15" t="n">
        <f aca="false">COUNTIF(J3669:O3669,"Yes")</f>
        <v>3</v>
      </c>
      <c r="AA3669" s="18" t="n">
        <f aca="false">S3669*W3669</f>
        <v>0</v>
      </c>
      <c r="AB3669" s="15" t="n">
        <f aca="false">(P3669="Month-to-month")+(I3669="Fiber optic")+(R3669="Electronic check")+(F3669&lt;=12)+(M3669="No")+(J3669="No")</f>
        <v>4</v>
      </c>
      <c r="AC3669" s="15" t="str">
        <f aca="false">IF(AB3669&gt;=5,"High",IF(AB3669&gt;=3,"Medium","Low"))</f>
        <v>Medium</v>
      </c>
    </row>
    <row r="3670" customFormat="false" ht="15" hidden="false" customHeight="false" outlineLevel="0" collapsed="false">
      <c r="A3670" s="15" t="s">
        <v>3767</v>
      </c>
      <c r="B3670" s="15" t="s">
        <v>98</v>
      </c>
      <c r="C3670" s="15" t="n">
        <v>0</v>
      </c>
      <c r="D3670" s="15" t="s">
        <v>26</v>
      </c>
      <c r="E3670" s="15" t="s">
        <v>24</v>
      </c>
      <c r="F3670" s="15" t="n">
        <v>22</v>
      </c>
      <c r="G3670" s="15" t="s">
        <v>26</v>
      </c>
      <c r="H3670" s="15" t="s">
        <v>24</v>
      </c>
      <c r="I3670" s="15" t="s">
        <v>96</v>
      </c>
      <c r="J3670" s="15" t="s">
        <v>26</v>
      </c>
      <c r="K3670" s="15" t="s">
        <v>24</v>
      </c>
      <c r="L3670" s="15" t="s">
        <v>24</v>
      </c>
      <c r="M3670" s="15" t="s">
        <v>24</v>
      </c>
      <c r="N3670" s="15" t="s">
        <v>26</v>
      </c>
      <c r="O3670" s="15" t="s">
        <v>24</v>
      </c>
      <c r="P3670" s="15" t="s">
        <v>27</v>
      </c>
      <c r="Q3670" s="15" t="s">
        <v>26</v>
      </c>
      <c r="R3670" s="15" t="s">
        <v>19</v>
      </c>
      <c r="S3670" s="18" t="n">
        <v>59.75</v>
      </c>
      <c r="T3670" s="15" t="n">
        <v>1374.35</v>
      </c>
      <c r="U3670" s="15" t="s">
        <v>24</v>
      </c>
      <c r="V3670" s="18" t="n">
        <f aca="false">IF(ISNUMBER(T3670),T3670,0)</f>
        <v>1374.35</v>
      </c>
      <c r="W3670" s="15" t="n">
        <f aca="false">IF(U3670="Yes",1,0)</f>
        <v>0</v>
      </c>
      <c r="X3670" s="15" t="str">
        <f aca="false">IF(F3670&lt;=12,"0-12 months",IF(F3670&lt;=24,"13-24 months",IF(F3670&lt;=48,"25-48 months","49-72 months")))</f>
        <v>13-24 months</v>
      </c>
      <c r="Y3670" s="15" t="str">
        <f aca="false">IF(C3670=1,"Yes","No")</f>
        <v>No</v>
      </c>
      <c r="Z3670" s="15" t="n">
        <f aca="false">COUNTIF(J3670:O3670,"Yes")</f>
        <v>2</v>
      </c>
      <c r="AA3670" s="18" t="n">
        <f aca="false">S3670*W3670</f>
        <v>0</v>
      </c>
      <c r="AB3670" s="15" t="n">
        <f aca="false">(P3670="Month-to-month")+(I3670="Fiber optic")+(R3670="Electronic check")+(F3670&lt;=12)+(M3670="No")+(J3670="No")</f>
        <v>1</v>
      </c>
      <c r="AC3670" s="15" t="str">
        <f aca="false">IF(AB3670&gt;=5,"High",IF(AB3670&gt;=3,"Medium","Low"))</f>
        <v>Low</v>
      </c>
    </row>
    <row r="3671" customFormat="false" ht="15" hidden="false" customHeight="false" outlineLevel="0" collapsed="false">
      <c r="A3671" s="15" t="s">
        <v>3768</v>
      </c>
      <c r="B3671" s="15" t="s">
        <v>98</v>
      </c>
      <c r="C3671" s="15" t="n">
        <v>0</v>
      </c>
      <c r="D3671" s="15" t="s">
        <v>24</v>
      </c>
      <c r="E3671" s="15" t="s">
        <v>24</v>
      </c>
      <c r="F3671" s="15" t="n">
        <v>44</v>
      </c>
      <c r="G3671" s="15" t="s">
        <v>26</v>
      </c>
      <c r="H3671" s="15" t="s">
        <v>26</v>
      </c>
      <c r="I3671" s="15" t="s">
        <v>102</v>
      </c>
      <c r="J3671" s="15" t="s">
        <v>26</v>
      </c>
      <c r="K3671" s="15" t="s">
        <v>26</v>
      </c>
      <c r="L3671" s="15" t="s">
        <v>26</v>
      </c>
      <c r="M3671" s="15" t="s">
        <v>24</v>
      </c>
      <c r="N3671" s="15" t="s">
        <v>26</v>
      </c>
      <c r="O3671" s="15" t="s">
        <v>26</v>
      </c>
      <c r="P3671" s="15" t="s">
        <v>25</v>
      </c>
      <c r="Q3671" s="15" t="s">
        <v>26</v>
      </c>
      <c r="R3671" s="15" t="s">
        <v>15</v>
      </c>
      <c r="S3671" s="18" t="n">
        <v>111.5</v>
      </c>
      <c r="T3671" s="15" t="n">
        <v>4915.15</v>
      </c>
      <c r="U3671" s="15" t="s">
        <v>24</v>
      </c>
      <c r="V3671" s="18" t="n">
        <f aca="false">IF(ISNUMBER(T3671),T3671,0)</f>
        <v>4915.15</v>
      </c>
      <c r="W3671" s="15" t="n">
        <f aca="false">IF(U3671="Yes",1,0)</f>
        <v>0</v>
      </c>
      <c r="X3671" s="15" t="str">
        <f aca="false">IF(F3671&lt;=12,"0-12 months",IF(F3671&lt;=24,"13-24 months",IF(F3671&lt;=48,"25-48 months","49-72 months")))</f>
        <v>25-48 months</v>
      </c>
      <c r="Y3671" s="15" t="str">
        <f aca="false">IF(C3671=1,"Yes","No")</f>
        <v>No</v>
      </c>
      <c r="Z3671" s="15" t="n">
        <f aca="false">COUNTIF(J3671:O3671,"Yes")</f>
        <v>5</v>
      </c>
      <c r="AA3671" s="18" t="n">
        <f aca="false">S3671*W3671</f>
        <v>0</v>
      </c>
      <c r="AB3671" s="15" t="n">
        <f aca="false">(P3671="Month-to-month")+(I3671="Fiber optic")+(R3671="Electronic check")+(F3671&lt;=12)+(M3671="No")+(J3671="No")</f>
        <v>4</v>
      </c>
      <c r="AC3671" s="15" t="str">
        <f aca="false">IF(AB3671&gt;=5,"High",IF(AB3671&gt;=3,"Medium","Low"))</f>
        <v>Medium</v>
      </c>
    </row>
    <row r="3672" customFormat="false" ht="15" hidden="false" customHeight="false" outlineLevel="0" collapsed="false">
      <c r="A3672" s="15" t="s">
        <v>3769</v>
      </c>
      <c r="B3672" s="15" t="s">
        <v>94</v>
      </c>
      <c r="C3672" s="15" t="n">
        <v>0</v>
      </c>
      <c r="D3672" s="15" t="s">
        <v>26</v>
      </c>
      <c r="E3672" s="15" t="s">
        <v>26</v>
      </c>
      <c r="F3672" s="15" t="n">
        <v>33</v>
      </c>
      <c r="G3672" s="15" t="s">
        <v>26</v>
      </c>
      <c r="H3672" s="15" t="s">
        <v>26</v>
      </c>
      <c r="I3672" s="15" t="s">
        <v>24</v>
      </c>
      <c r="J3672" s="15" t="s">
        <v>28</v>
      </c>
      <c r="K3672" s="15" t="s">
        <v>28</v>
      </c>
      <c r="L3672" s="15" t="s">
        <v>28</v>
      </c>
      <c r="M3672" s="15" t="s">
        <v>28</v>
      </c>
      <c r="N3672" s="15" t="s">
        <v>28</v>
      </c>
      <c r="O3672" s="15" t="s">
        <v>28</v>
      </c>
      <c r="P3672" s="15" t="s">
        <v>25</v>
      </c>
      <c r="Q3672" s="15" t="s">
        <v>24</v>
      </c>
      <c r="R3672" s="15" t="s">
        <v>19</v>
      </c>
      <c r="S3672" s="18" t="n">
        <v>24.25</v>
      </c>
      <c r="T3672" s="15" t="n">
        <v>838.5</v>
      </c>
      <c r="U3672" s="15" t="s">
        <v>24</v>
      </c>
      <c r="V3672" s="18" t="n">
        <f aca="false">IF(ISNUMBER(T3672),T3672,0)</f>
        <v>838.5</v>
      </c>
      <c r="W3672" s="15" t="n">
        <f aca="false">IF(U3672="Yes",1,0)</f>
        <v>0</v>
      </c>
      <c r="X3672" s="15" t="str">
        <f aca="false">IF(F3672&lt;=12,"0-12 months",IF(F3672&lt;=24,"13-24 months",IF(F3672&lt;=48,"25-48 months","49-72 months")))</f>
        <v>25-48 months</v>
      </c>
      <c r="Y3672" s="15" t="str">
        <f aca="false">IF(C3672=1,"Yes","No")</f>
        <v>No</v>
      </c>
      <c r="Z3672" s="15" t="n">
        <f aca="false">COUNTIF(J3672:O3672,"Yes")</f>
        <v>0</v>
      </c>
      <c r="AA3672" s="18" t="n">
        <f aca="false">S3672*W3672</f>
        <v>0</v>
      </c>
      <c r="AB3672" s="15" t="n">
        <f aca="false">(P3672="Month-to-month")+(I3672="Fiber optic")+(R3672="Electronic check")+(F3672&lt;=12)+(M3672="No")+(J3672="No")</f>
        <v>1</v>
      </c>
      <c r="AC3672" s="15" t="str">
        <f aca="false">IF(AB3672&gt;=5,"High",IF(AB3672&gt;=3,"Medium","Low"))</f>
        <v>Low</v>
      </c>
    </row>
    <row r="3673" customFormat="false" ht="15" hidden="false" customHeight="false" outlineLevel="0" collapsed="false">
      <c r="A3673" s="15" t="s">
        <v>3770</v>
      </c>
      <c r="B3673" s="15" t="s">
        <v>94</v>
      </c>
      <c r="C3673" s="15" t="n">
        <v>0</v>
      </c>
      <c r="D3673" s="15" t="s">
        <v>24</v>
      </c>
      <c r="E3673" s="15" t="s">
        <v>24</v>
      </c>
      <c r="F3673" s="15" t="n">
        <v>1</v>
      </c>
      <c r="G3673" s="15" t="s">
        <v>26</v>
      </c>
      <c r="H3673" s="15" t="s">
        <v>26</v>
      </c>
      <c r="I3673" s="15" t="s">
        <v>102</v>
      </c>
      <c r="J3673" s="15" t="s">
        <v>24</v>
      </c>
      <c r="K3673" s="15" t="s">
        <v>24</v>
      </c>
      <c r="L3673" s="15" t="s">
        <v>24</v>
      </c>
      <c r="M3673" s="15" t="s">
        <v>24</v>
      </c>
      <c r="N3673" s="15" t="s">
        <v>24</v>
      </c>
      <c r="O3673" s="15" t="s">
        <v>24</v>
      </c>
      <c r="P3673" s="15" t="s">
        <v>25</v>
      </c>
      <c r="Q3673" s="15" t="s">
        <v>26</v>
      </c>
      <c r="R3673" s="15" t="s">
        <v>15</v>
      </c>
      <c r="S3673" s="18" t="n">
        <v>75.1</v>
      </c>
      <c r="T3673" s="15" t="n">
        <v>75.1</v>
      </c>
      <c r="U3673" s="15" t="s">
        <v>26</v>
      </c>
      <c r="V3673" s="18" t="n">
        <f aca="false">IF(ISNUMBER(T3673),T3673,0)</f>
        <v>75.1</v>
      </c>
      <c r="W3673" s="15" t="n">
        <f aca="false">IF(U3673="Yes",1,0)</f>
        <v>1</v>
      </c>
      <c r="X3673" s="15" t="str">
        <f aca="false">IF(F3673&lt;=12,"0-12 months",IF(F3673&lt;=24,"13-24 months",IF(F3673&lt;=48,"25-48 months","49-72 months")))</f>
        <v>0-12 months</v>
      </c>
      <c r="Y3673" s="15" t="str">
        <f aca="false">IF(C3673=1,"Yes","No")</f>
        <v>No</v>
      </c>
      <c r="Z3673" s="15" t="n">
        <f aca="false">COUNTIF(J3673:O3673,"Yes")</f>
        <v>0</v>
      </c>
      <c r="AA3673" s="18" t="n">
        <f aca="false">S3673*W3673</f>
        <v>75.1</v>
      </c>
      <c r="AB3673" s="15" t="n">
        <f aca="false">(P3673="Month-to-month")+(I3673="Fiber optic")+(R3673="Electronic check")+(F3673&lt;=12)+(M3673="No")+(J3673="No")</f>
        <v>6</v>
      </c>
      <c r="AC3673" s="15" t="str">
        <f aca="false">IF(AB3673&gt;=5,"High",IF(AB3673&gt;=3,"Medium","Low"))</f>
        <v>High</v>
      </c>
    </row>
    <row r="3674" customFormat="false" ht="15" hidden="false" customHeight="false" outlineLevel="0" collapsed="false">
      <c r="A3674" s="15" t="s">
        <v>3771</v>
      </c>
      <c r="B3674" s="15" t="s">
        <v>94</v>
      </c>
      <c r="C3674" s="15" t="n">
        <v>0</v>
      </c>
      <c r="D3674" s="15" t="s">
        <v>26</v>
      </c>
      <c r="E3674" s="15" t="s">
        <v>24</v>
      </c>
      <c r="F3674" s="15" t="n">
        <v>54</v>
      </c>
      <c r="G3674" s="15" t="s">
        <v>26</v>
      </c>
      <c r="H3674" s="15" t="s">
        <v>26</v>
      </c>
      <c r="I3674" s="15" t="s">
        <v>96</v>
      </c>
      <c r="J3674" s="15" t="s">
        <v>24</v>
      </c>
      <c r="K3674" s="15" t="s">
        <v>24</v>
      </c>
      <c r="L3674" s="15" t="s">
        <v>24</v>
      </c>
      <c r="M3674" s="15" t="s">
        <v>24</v>
      </c>
      <c r="N3674" s="15" t="s">
        <v>26</v>
      </c>
      <c r="O3674" s="15" t="s">
        <v>26</v>
      </c>
      <c r="P3674" s="15" t="s">
        <v>27</v>
      </c>
      <c r="Q3674" s="15" t="s">
        <v>26</v>
      </c>
      <c r="R3674" s="15" t="s">
        <v>21</v>
      </c>
      <c r="S3674" s="18" t="n">
        <v>70.15</v>
      </c>
      <c r="T3674" s="15" t="n">
        <v>3715.65</v>
      </c>
      <c r="U3674" s="15" t="s">
        <v>26</v>
      </c>
      <c r="V3674" s="18" t="n">
        <f aca="false">IF(ISNUMBER(T3674),T3674,0)</f>
        <v>3715.65</v>
      </c>
      <c r="W3674" s="15" t="n">
        <f aca="false">IF(U3674="Yes",1,0)</f>
        <v>1</v>
      </c>
      <c r="X3674" s="15" t="str">
        <f aca="false">IF(F3674&lt;=12,"0-12 months",IF(F3674&lt;=24,"13-24 months",IF(F3674&lt;=48,"25-48 months","49-72 months")))</f>
        <v>49-72 months</v>
      </c>
      <c r="Y3674" s="15" t="str">
        <f aca="false">IF(C3674=1,"Yes","No")</f>
        <v>No</v>
      </c>
      <c r="Z3674" s="15" t="n">
        <f aca="false">COUNTIF(J3674:O3674,"Yes")</f>
        <v>2</v>
      </c>
      <c r="AA3674" s="18" t="n">
        <f aca="false">S3674*W3674</f>
        <v>70.15</v>
      </c>
      <c r="AB3674" s="15" t="n">
        <f aca="false">(P3674="Month-to-month")+(I3674="Fiber optic")+(R3674="Electronic check")+(F3674&lt;=12)+(M3674="No")+(J3674="No")</f>
        <v>2</v>
      </c>
      <c r="AC3674" s="15" t="str">
        <f aca="false">IF(AB3674&gt;=5,"High",IF(AB3674&gt;=3,"Medium","Low"))</f>
        <v>Low</v>
      </c>
    </row>
    <row r="3675" customFormat="false" ht="15" hidden="false" customHeight="false" outlineLevel="0" collapsed="false">
      <c r="A3675" s="15" t="s">
        <v>3772</v>
      </c>
      <c r="B3675" s="15" t="s">
        <v>98</v>
      </c>
      <c r="C3675" s="15" t="n">
        <v>0</v>
      </c>
      <c r="D3675" s="15" t="s">
        <v>24</v>
      </c>
      <c r="E3675" s="15" t="s">
        <v>24</v>
      </c>
      <c r="F3675" s="15" t="n">
        <v>42</v>
      </c>
      <c r="G3675" s="15" t="s">
        <v>26</v>
      </c>
      <c r="H3675" s="15" t="s">
        <v>26</v>
      </c>
      <c r="I3675" s="15" t="s">
        <v>102</v>
      </c>
      <c r="J3675" s="15" t="s">
        <v>24</v>
      </c>
      <c r="K3675" s="15" t="s">
        <v>26</v>
      </c>
      <c r="L3675" s="15" t="s">
        <v>24</v>
      </c>
      <c r="M3675" s="15" t="s">
        <v>24</v>
      </c>
      <c r="N3675" s="15" t="s">
        <v>26</v>
      </c>
      <c r="O3675" s="15" t="s">
        <v>26</v>
      </c>
      <c r="P3675" s="15" t="s">
        <v>25</v>
      </c>
      <c r="Q3675" s="15" t="s">
        <v>26</v>
      </c>
      <c r="R3675" s="15" t="s">
        <v>15</v>
      </c>
      <c r="S3675" s="18" t="n">
        <v>101.75</v>
      </c>
      <c r="T3675" s="15" t="n">
        <v>4273.45</v>
      </c>
      <c r="U3675" s="15" t="s">
        <v>26</v>
      </c>
      <c r="V3675" s="18" t="n">
        <f aca="false">IF(ISNUMBER(T3675),T3675,0)</f>
        <v>4273.45</v>
      </c>
      <c r="W3675" s="15" t="n">
        <f aca="false">IF(U3675="Yes",1,0)</f>
        <v>1</v>
      </c>
      <c r="X3675" s="15" t="str">
        <f aca="false">IF(F3675&lt;=12,"0-12 months",IF(F3675&lt;=24,"13-24 months",IF(F3675&lt;=48,"25-48 months","49-72 months")))</f>
        <v>25-48 months</v>
      </c>
      <c r="Y3675" s="15" t="str">
        <f aca="false">IF(C3675=1,"Yes","No")</f>
        <v>No</v>
      </c>
      <c r="Z3675" s="15" t="n">
        <f aca="false">COUNTIF(J3675:O3675,"Yes")</f>
        <v>3</v>
      </c>
      <c r="AA3675" s="18" t="n">
        <f aca="false">S3675*W3675</f>
        <v>101.75</v>
      </c>
      <c r="AB3675" s="15" t="n">
        <f aca="false">(P3675="Month-to-month")+(I3675="Fiber optic")+(R3675="Electronic check")+(F3675&lt;=12)+(M3675="No")+(J3675="No")</f>
        <v>5</v>
      </c>
      <c r="AC3675" s="15" t="str">
        <f aca="false">IF(AB3675&gt;=5,"High",IF(AB3675&gt;=3,"Medium","Low"))</f>
        <v>High</v>
      </c>
    </row>
    <row r="3676" customFormat="false" ht="15" hidden="false" customHeight="false" outlineLevel="0" collapsed="false">
      <c r="A3676" s="15" t="s">
        <v>3773</v>
      </c>
      <c r="B3676" s="15" t="s">
        <v>94</v>
      </c>
      <c r="C3676" s="15" t="n">
        <v>0</v>
      </c>
      <c r="D3676" s="15" t="s">
        <v>24</v>
      </c>
      <c r="E3676" s="15" t="s">
        <v>24</v>
      </c>
      <c r="F3676" s="15" t="n">
        <v>1</v>
      </c>
      <c r="G3676" s="15" t="s">
        <v>26</v>
      </c>
      <c r="H3676" s="15" t="s">
        <v>24</v>
      </c>
      <c r="I3676" s="15" t="s">
        <v>96</v>
      </c>
      <c r="J3676" s="15" t="s">
        <v>24</v>
      </c>
      <c r="K3676" s="15" t="s">
        <v>24</v>
      </c>
      <c r="L3676" s="15" t="s">
        <v>24</v>
      </c>
      <c r="M3676" s="15" t="s">
        <v>24</v>
      </c>
      <c r="N3676" s="15" t="s">
        <v>24</v>
      </c>
      <c r="O3676" s="15" t="s">
        <v>24</v>
      </c>
      <c r="P3676" s="15" t="s">
        <v>25</v>
      </c>
      <c r="Q3676" s="15" t="s">
        <v>24</v>
      </c>
      <c r="R3676" s="15" t="s">
        <v>15</v>
      </c>
      <c r="S3676" s="18" t="n">
        <v>45.8</v>
      </c>
      <c r="T3676" s="15" t="n">
        <v>45.8</v>
      </c>
      <c r="U3676" s="15" t="s">
        <v>26</v>
      </c>
      <c r="V3676" s="18" t="n">
        <f aca="false">IF(ISNUMBER(T3676),T3676,0)</f>
        <v>45.8</v>
      </c>
      <c r="W3676" s="15" t="n">
        <f aca="false">IF(U3676="Yes",1,0)</f>
        <v>1</v>
      </c>
      <c r="X3676" s="15" t="str">
        <f aca="false">IF(F3676&lt;=12,"0-12 months",IF(F3676&lt;=24,"13-24 months",IF(F3676&lt;=48,"25-48 months","49-72 months")))</f>
        <v>0-12 months</v>
      </c>
      <c r="Y3676" s="15" t="str">
        <f aca="false">IF(C3676=1,"Yes","No")</f>
        <v>No</v>
      </c>
      <c r="Z3676" s="15" t="n">
        <f aca="false">COUNTIF(J3676:O3676,"Yes")</f>
        <v>0</v>
      </c>
      <c r="AA3676" s="18" t="n">
        <f aca="false">S3676*W3676</f>
        <v>45.8</v>
      </c>
      <c r="AB3676" s="15" t="n">
        <f aca="false">(P3676="Month-to-month")+(I3676="Fiber optic")+(R3676="Electronic check")+(F3676&lt;=12)+(M3676="No")+(J3676="No")</f>
        <v>5</v>
      </c>
      <c r="AC3676" s="15" t="str">
        <f aca="false">IF(AB3676&gt;=5,"High",IF(AB3676&gt;=3,"Medium","Low"))</f>
        <v>High</v>
      </c>
    </row>
    <row r="3677" customFormat="false" ht="15" hidden="false" customHeight="false" outlineLevel="0" collapsed="false">
      <c r="A3677" s="15" t="s">
        <v>3774</v>
      </c>
      <c r="B3677" s="15" t="s">
        <v>94</v>
      </c>
      <c r="C3677" s="15" t="n">
        <v>0</v>
      </c>
      <c r="D3677" s="15" t="s">
        <v>24</v>
      </c>
      <c r="E3677" s="15" t="s">
        <v>24</v>
      </c>
      <c r="F3677" s="15" t="n">
        <v>1</v>
      </c>
      <c r="G3677" s="15" t="s">
        <v>26</v>
      </c>
      <c r="H3677" s="15" t="s">
        <v>24</v>
      </c>
      <c r="I3677" s="15" t="s">
        <v>24</v>
      </c>
      <c r="J3677" s="15" t="s">
        <v>28</v>
      </c>
      <c r="K3677" s="15" t="s">
        <v>28</v>
      </c>
      <c r="L3677" s="15" t="s">
        <v>28</v>
      </c>
      <c r="M3677" s="15" t="s">
        <v>28</v>
      </c>
      <c r="N3677" s="15" t="s">
        <v>28</v>
      </c>
      <c r="O3677" s="15" t="s">
        <v>28</v>
      </c>
      <c r="P3677" s="15" t="s">
        <v>25</v>
      </c>
      <c r="Q3677" s="15" t="s">
        <v>24</v>
      </c>
      <c r="R3677" s="15" t="s">
        <v>17</v>
      </c>
      <c r="S3677" s="18" t="n">
        <v>20.5</v>
      </c>
      <c r="T3677" s="15" t="n">
        <v>20.5</v>
      </c>
      <c r="U3677" s="15" t="s">
        <v>24</v>
      </c>
      <c r="V3677" s="18" t="n">
        <f aca="false">IF(ISNUMBER(T3677),T3677,0)</f>
        <v>20.5</v>
      </c>
      <c r="W3677" s="15" t="n">
        <f aca="false">IF(U3677="Yes",1,0)</f>
        <v>0</v>
      </c>
      <c r="X3677" s="15" t="str">
        <f aca="false">IF(F3677&lt;=12,"0-12 months",IF(F3677&lt;=24,"13-24 months",IF(F3677&lt;=48,"25-48 months","49-72 months")))</f>
        <v>0-12 months</v>
      </c>
      <c r="Y3677" s="15" t="str">
        <f aca="false">IF(C3677=1,"Yes","No")</f>
        <v>No</v>
      </c>
      <c r="Z3677" s="15" t="n">
        <f aca="false">COUNTIF(J3677:O3677,"Yes")</f>
        <v>0</v>
      </c>
      <c r="AA3677" s="18" t="n">
        <f aca="false">S3677*W3677</f>
        <v>0</v>
      </c>
      <c r="AB3677" s="15" t="n">
        <f aca="false">(P3677="Month-to-month")+(I3677="Fiber optic")+(R3677="Electronic check")+(F3677&lt;=12)+(M3677="No")+(J3677="No")</f>
        <v>2</v>
      </c>
      <c r="AC3677" s="15" t="str">
        <f aca="false">IF(AB3677&gt;=5,"High",IF(AB3677&gt;=3,"Medium","Low"))</f>
        <v>Low</v>
      </c>
    </row>
    <row r="3678" customFormat="false" ht="15" hidden="false" customHeight="false" outlineLevel="0" collapsed="false">
      <c r="A3678" s="15" t="s">
        <v>3775</v>
      </c>
      <c r="B3678" s="15" t="s">
        <v>98</v>
      </c>
      <c r="C3678" s="15" t="n">
        <v>0</v>
      </c>
      <c r="D3678" s="15" t="s">
        <v>24</v>
      </c>
      <c r="E3678" s="15" t="s">
        <v>24</v>
      </c>
      <c r="F3678" s="15" t="n">
        <v>30</v>
      </c>
      <c r="G3678" s="15" t="s">
        <v>26</v>
      </c>
      <c r="H3678" s="15" t="s">
        <v>24</v>
      </c>
      <c r="I3678" s="15" t="s">
        <v>96</v>
      </c>
      <c r="J3678" s="15" t="s">
        <v>26</v>
      </c>
      <c r="K3678" s="15" t="s">
        <v>26</v>
      </c>
      <c r="L3678" s="15" t="s">
        <v>24</v>
      </c>
      <c r="M3678" s="15" t="s">
        <v>26</v>
      </c>
      <c r="N3678" s="15" t="s">
        <v>26</v>
      </c>
      <c r="O3678" s="15" t="s">
        <v>24</v>
      </c>
      <c r="P3678" s="15" t="s">
        <v>27</v>
      </c>
      <c r="Q3678" s="15" t="s">
        <v>24</v>
      </c>
      <c r="R3678" s="15" t="s">
        <v>15</v>
      </c>
      <c r="S3678" s="18" t="n">
        <v>70.4</v>
      </c>
      <c r="T3678" s="15" t="n">
        <v>2044.75</v>
      </c>
      <c r="U3678" s="15" t="s">
        <v>24</v>
      </c>
      <c r="V3678" s="18" t="n">
        <f aca="false">IF(ISNUMBER(T3678),T3678,0)</f>
        <v>2044.75</v>
      </c>
      <c r="W3678" s="15" t="n">
        <f aca="false">IF(U3678="Yes",1,0)</f>
        <v>0</v>
      </c>
      <c r="X3678" s="15" t="str">
        <f aca="false">IF(F3678&lt;=12,"0-12 months",IF(F3678&lt;=24,"13-24 months",IF(F3678&lt;=48,"25-48 months","49-72 months")))</f>
        <v>25-48 months</v>
      </c>
      <c r="Y3678" s="15" t="str">
        <f aca="false">IF(C3678=1,"Yes","No")</f>
        <v>No</v>
      </c>
      <c r="Z3678" s="15" t="n">
        <f aca="false">COUNTIF(J3678:O3678,"Yes")</f>
        <v>4</v>
      </c>
      <c r="AA3678" s="18" t="n">
        <f aca="false">S3678*W3678</f>
        <v>0</v>
      </c>
      <c r="AB3678" s="15" t="n">
        <f aca="false">(P3678="Month-to-month")+(I3678="Fiber optic")+(R3678="Electronic check")+(F3678&lt;=12)+(M3678="No")+(J3678="No")</f>
        <v>1</v>
      </c>
      <c r="AC3678" s="15" t="str">
        <f aca="false">IF(AB3678&gt;=5,"High",IF(AB3678&gt;=3,"Medium","Low"))</f>
        <v>Low</v>
      </c>
    </row>
    <row r="3679" customFormat="false" ht="15" hidden="false" customHeight="false" outlineLevel="0" collapsed="false">
      <c r="A3679" s="15" t="s">
        <v>3776</v>
      </c>
      <c r="B3679" s="15" t="s">
        <v>94</v>
      </c>
      <c r="C3679" s="15" t="n">
        <v>0</v>
      </c>
      <c r="D3679" s="15" t="s">
        <v>24</v>
      </c>
      <c r="E3679" s="15" t="s">
        <v>24</v>
      </c>
      <c r="F3679" s="15" t="n">
        <v>1</v>
      </c>
      <c r="G3679" s="15" t="s">
        <v>24</v>
      </c>
      <c r="H3679" s="15" t="s">
        <v>95</v>
      </c>
      <c r="I3679" s="15" t="s">
        <v>96</v>
      </c>
      <c r="J3679" s="15" t="s">
        <v>24</v>
      </c>
      <c r="K3679" s="15" t="s">
        <v>24</v>
      </c>
      <c r="L3679" s="15" t="s">
        <v>24</v>
      </c>
      <c r="M3679" s="15" t="s">
        <v>26</v>
      </c>
      <c r="N3679" s="15" t="s">
        <v>24</v>
      </c>
      <c r="O3679" s="15" t="s">
        <v>24</v>
      </c>
      <c r="P3679" s="15" t="s">
        <v>25</v>
      </c>
      <c r="Q3679" s="15" t="s">
        <v>24</v>
      </c>
      <c r="R3679" s="15" t="s">
        <v>17</v>
      </c>
      <c r="S3679" s="18" t="n">
        <v>30.55</v>
      </c>
      <c r="T3679" s="15" t="n">
        <v>30.55</v>
      </c>
      <c r="U3679" s="15" t="s">
        <v>24</v>
      </c>
      <c r="V3679" s="18" t="n">
        <f aca="false">IF(ISNUMBER(T3679),T3679,0)</f>
        <v>30.55</v>
      </c>
      <c r="W3679" s="15" t="n">
        <f aca="false">IF(U3679="Yes",1,0)</f>
        <v>0</v>
      </c>
      <c r="X3679" s="15" t="str">
        <f aca="false">IF(F3679&lt;=12,"0-12 months",IF(F3679&lt;=24,"13-24 months",IF(F3679&lt;=48,"25-48 months","49-72 months")))</f>
        <v>0-12 months</v>
      </c>
      <c r="Y3679" s="15" t="str">
        <f aca="false">IF(C3679=1,"Yes","No")</f>
        <v>No</v>
      </c>
      <c r="Z3679" s="15" t="n">
        <f aca="false">COUNTIF(J3679:O3679,"Yes")</f>
        <v>1</v>
      </c>
      <c r="AA3679" s="18" t="n">
        <f aca="false">S3679*W3679</f>
        <v>0</v>
      </c>
      <c r="AB3679" s="15" t="n">
        <f aca="false">(P3679="Month-to-month")+(I3679="Fiber optic")+(R3679="Electronic check")+(F3679&lt;=12)+(M3679="No")+(J3679="No")</f>
        <v>3</v>
      </c>
      <c r="AC3679" s="15" t="str">
        <f aca="false">IF(AB3679&gt;=5,"High",IF(AB3679&gt;=3,"Medium","Low"))</f>
        <v>Medium</v>
      </c>
    </row>
    <row r="3680" customFormat="false" ht="15" hidden="false" customHeight="false" outlineLevel="0" collapsed="false">
      <c r="A3680" s="15" t="s">
        <v>3777</v>
      </c>
      <c r="B3680" s="15" t="s">
        <v>98</v>
      </c>
      <c r="C3680" s="15" t="n">
        <v>0</v>
      </c>
      <c r="D3680" s="15" t="s">
        <v>26</v>
      </c>
      <c r="E3680" s="15" t="s">
        <v>26</v>
      </c>
      <c r="F3680" s="15" t="n">
        <v>16</v>
      </c>
      <c r="G3680" s="15" t="s">
        <v>26</v>
      </c>
      <c r="H3680" s="15" t="s">
        <v>26</v>
      </c>
      <c r="I3680" s="15" t="s">
        <v>96</v>
      </c>
      <c r="J3680" s="15" t="s">
        <v>26</v>
      </c>
      <c r="K3680" s="15" t="s">
        <v>26</v>
      </c>
      <c r="L3680" s="15" t="s">
        <v>24</v>
      </c>
      <c r="M3680" s="15" t="s">
        <v>26</v>
      </c>
      <c r="N3680" s="15" t="s">
        <v>26</v>
      </c>
      <c r="O3680" s="15" t="s">
        <v>26</v>
      </c>
      <c r="P3680" s="15" t="s">
        <v>25</v>
      </c>
      <c r="Q3680" s="15" t="s">
        <v>24</v>
      </c>
      <c r="R3680" s="15" t="s">
        <v>15</v>
      </c>
      <c r="S3680" s="18" t="n">
        <v>84.9</v>
      </c>
      <c r="T3680" s="15" t="n">
        <v>1398.25</v>
      </c>
      <c r="U3680" s="15" t="s">
        <v>24</v>
      </c>
      <c r="V3680" s="18" t="n">
        <f aca="false">IF(ISNUMBER(T3680),T3680,0)</f>
        <v>1398.25</v>
      </c>
      <c r="W3680" s="15" t="n">
        <f aca="false">IF(U3680="Yes",1,0)</f>
        <v>0</v>
      </c>
      <c r="X3680" s="15" t="str">
        <f aca="false">IF(F3680&lt;=12,"0-12 months",IF(F3680&lt;=24,"13-24 months",IF(F3680&lt;=48,"25-48 months","49-72 months")))</f>
        <v>13-24 months</v>
      </c>
      <c r="Y3680" s="15" t="str">
        <f aca="false">IF(C3680=1,"Yes","No")</f>
        <v>No</v>
      </c>
      <c r="Z3680" s="15" t="n">
        <f aca="false">COUNTIF(J3680:O3680,"Yes")</f>
        <v>5</v>
      </c>
      <c r="AA3680" s="18" t="n">
        <f aca="false">S3680*W3680</f>
        <v>0</v>
      </c>
      <c r="AB3680" s="15" t="n">
        <f aca="false">(P3680="Month-to-month")+(I3680="Fiber optic")+(R3680="Electronic check")+(F3680&lt;=12)+(M3680="No")+(J3680="No")</f>
        <v>2</v>
      </c>
      <c r="AC3680" s="15" t="str">
        <f aca="false">IF(AB3680&gt;=5,"High",IF(AB3680&gt;=3,"Medium","Low"))</f>
        <v>Low</v>
      </c>
    </row>
    <row r="3681" customFormat="false" ht="15" hidden="false" customHeight="false" outlineLevel="0" collapsed="false">
      <c r="A3681" s="15" t="s">
        <v>3778</v>
      </c>
      <c r="B3681" s="15" t="s">
        <v>98</v>
      </c>
      <c r="C3681" s="15" t="n">
        <v>0</v>
      </c>
      <c r="D3681" s="15" t="s">
        <v>24</v>
      </c>
      <c r="E3681" s="15" t="s">
        <v>24</v>
      </c>
      <c r="F3681" s="15" t="n">
        <v>1</v>
      </c>
      <c r="G3681" s="15" t="s">
        <v>26</v>
      </c>
      <c r="H3681" s="15" t="s">
        <v>24</v>
      </c>
      <c r="I3681" s="15" t="s">
        <v>24</v>
      </c>
      <c r="J3681" s="15" t="s">
        <v>28</v>
      </c>
      <c r="K3681" s="15" t="s">
        <v>28</v>
      </c>
      <c r="L3681" s="15" t="s">
        <v>28</v>
      </c>
      <c r="M3681" s="15" t="s">
        <v>28</v>
      </c>
      <c r="N3681" s="15" t="s">
        <v>28</v>
      </c>
      <c r="O3681" s="15" t="s">
        <v>28</v>
      </c>
      <c r="P3681" s="15" t="s">
        <v>25</v>
      </c>
      <c r="Q3681" s="15" t="s">
        <v>26</v>
      </c>
      <c r="R3681" s="15" t="s">
        <v>17</v>
      </c>
      <c r="S3681" s="18" t="n">
        <v>20.1</v>
      </c>
      <c r="T3681" s="15" t="n">
        <v>20.1</v>
      </c>
      <c r="U3681" s="15" t="s">
        <v>26</v>
      </c>
      <c r="V3681" s="18" t="n">
        <f aca="false">IF(ISNUMBER(T3681),T3681,0)</f>
        <v>20.1</v>
      </c>
      <c r="W3681" s="15" t="n">
        <f aca="false">IF(U3681="Yes",1,0)</f>
        <v>1</v>
      </c>
      <c r="X3681" s="15" t="str">
        <f aca="false">IF(F3681&lt;=12,"0-12 months",IF(F3681&lt;=24,"13-24 months",IF(F3681&lt;=48,"25-48 months","49-72 months")))</f>
        <v>0-12 months</v>
      </c>
      <c r="Y3681" s="15" t="str">
        <f aca="false">IF(C3681=1,"Yes","No")</f>
        <v>No</v>
      </c>
      <c r="Z3681" s="15" t="n">
        <f aca="false">COUNTIF(J3681:O3681,"Yes")</f>
        <v>0</v>
      </c>
      <c r="AA3681" s="18" t="n">
        <f aca="false">S3681*W3681</f>
        <v>20.1</v>
      </c>
      <c r="AB3681" s="15" t="n">
        <f aca="false">(P3681="Month-to-month")+(I3681="Fiber optic")+(R3681="Electronic check")+(F3681&lt;=12)+(M3681="No")+(J3681="No")</f>
        <v>2</v>
      </c>
      <c r="AC3681" s="15" t="str">
        <f aca="false">IF(AB3681&gt;=5,"High",IF(AB3681&gt;=3,"Medium","Low"))</f>
        <v>Low</v>
      </c>
    </row>
    <row r="3682" customFormat="false" ht="15" hidden="false" customHeight="false" outlineLevel="0" collapsed="false">
      <c r="A3682" s="15" t="s">
        <v>3779</v>
      </c>
      <c r="B3682" s="15" t="s">
        <v>98</v>
      </c>
      <c r="C3682" s="15" t="n">
        <v>0</v>
      </c>
      <c r="D3682" s="15" t="s">
        <v>26</v>
      </c>
      <c r="E3682" s="15" t="s">
        <v>24</v>
      </c>
      <c r="F3682" s="15" t="n">
        <v>9</v>
      </c>
      <c r="G3682" s="15" t="s">
        <v>24</v>
      </c>
      <c r="H3682" s="15" t="s">
        <v>95</v>
      </c>
      <c r="I3682" s="15" t="s">
        <v>96</v>
      </c>
      <c r="J3682" s="15" t="s">
        <v>24</v>
      </c>
      <c r="K3682" s="15" t="s">
        <v>24</v>
      </c>
      <c r="L3682" s="15" t="s">
        <v>24</v>
      </c>
      <c r="M3682" s="15" t="s">
        <v>26</v>
      </c>
      <c r="N3682" s="15" t="s">
        <v>26</v>
      </c>
      <c r="O3682" s="15" t="s">
        <v>24</v>
      </c>
      <c r="P3682" s="15" t="s">
        <v>25</v>
      </c>
      <c r="Q3682" s="15" t="s">
        <v>24</v>
      </c>
      <c r="R3682" s="15" t="s">
        <v>17</v>
      </c>
      <c r="S3682" s="18" t="n">
        <v>40.65</v>
      </c>
      <c r="T3682" s="15" t="n">
        <v>328.95</v>
      </c>
      <c r="U3682" s="15" t="s">
        <v>26</v>
      </c>
      <c r="V3682" s="18" t="n">
        <f aca="false">IF(ISNUMBER(T3682),T3682,0)</f>
        <v>328.95</v>
      </c>
      <c r="W3682" s="15" t="n">
        <f aca="false">IF(U3682="Yes",1,0)</f>
        <v>1</v>
      </c>
      <c r="X3682" s="15" t="str">
        <f aca="false">IF(F3682&lt;=12,"0-12 months",IF(F3682&lt;=24,"13-24 months",IF(F3682&lt;=48,"25-48 months","49-72 months")))</f>
        <v>0-12 months</v>
      </c>
      <c r="Y3682" s="15" t="str">
        <f aca="false">IF(C3682=1,"Yes","No")</f>
        <v>No</v>
      </c>
      <c r="Z3682" s="15" t="n">
        <f aca="false">COUNTIF(J3682:O3682,"Yes")</f>
        <v>2</v>
      </c>
      <c r="AA3682" s="18" t="n">
        <f aca="false">S3682*W3682</f>
        <v>40.65</v>
      </c>
      <c r="AB3682" s="15" t="n">
        <f aca="false">(P3682="Month-to-month")+(I3682="Fiber optic")+(R3682="Electronic check")+(F3682&lt;=12)+(M3682="No")+(J3682="No")</f>
        <v>3</v>
      </c>
      <c r="AC3682" s="15" t="str">
        <f aca="false">IF(AB3682&gt;=5,"High",IF(AB3682&gt;=3,"Medium","Low"))</f>
        <v>Medium</v>
      </c>
    </row>
    <row r="3683" customFormat="false" ht="15" hidden="false" customHeight="false" outlineLevel="0" collapsed="false">
      <c r="A3683" s="15" t="s">
        <v>3780</v>
      </c>
      <c r="B3683" s="15" t="s">
        <v>98</v>
      </c>
      <c r="C3683" s="15" t="n">
        <v>1</v>
      </c>
      <c r="D3683" s="15" t="s">
        <v>26</v>
      </c>
      <c r="E3683" s="15" t="s">
        <v>24</v>
      </c>
      <c r="F3683" s="15" t="n">
        <v>46</v>
      </c>
      <c r="G3683" s="15" t="s">
        <v>26</v>
      </c>
      <c r="H3683" s="15" t="s">
        <v>26</v>
      </c>
      <c r="I3683" s="15" t="s">
        <v>102</v>
      </c>
      <c r="J3683" s="15" t="s">
        <v>24</v>
      </c>
      <c r="K3683" s="15" t="s">
        <v>24</v>
      </c>
      <c r="L3683" s="15" t="s">
        <v>26</v>
      </c>
      <c r="M3683" s="15" t="s">
        <v>24</v>
      </c>
      <c r="N3683" s="15" t="s">
        <v>26</v>
      </c>
      <c r="O3683" s="15" t="s">
        <v>26</v>
      </c>
      <c r="P3683" s="15" t="s">
        <v>25</v>
      </c>
      <c r="Q3683" s="15" t="s">
        <v>26</v>
      </c>
      <c r="R3683" s="15" t="s">
        <v>15</v>
      </c>
      <c r="S3683" s="18" t="n">
        <v>101</v>
      </c>
      <c r="T3683" s="15" t="n">
        <v>4680.05</v>
      </c>
      <c r="U3683" s="15" t="s">
        <v>26</v>
      </c>
      <c r="V3683" s="18" t="n">
        <f aca="false">IF(ISNUMBER(T3683),T3683,0)</f>
        <v>4680.05</v>
      </c>
      <c r="W3683" s="15" t="n">
        <f aca="false">IF(U3683="Yes",1,0)</f>
        <v>1</v>
      </c>
      <c r="X3683" s="15" t="str">
        <f aca="false">IF(F3683&lt;=12,"0-12 months",IF(F3683&lt;=24,"13-24 months",IF(F3683&lt;=48,"25-48 months","49-72 months")))</f>
        <v>25-48 months</v>
      </c>
      <c r="Y3683" s="15" t="str">
        <f aca="false">IF(C3683=1,"Yes","No")</f>
        <v>Yes</v>
      </c>
      <c r="Z3683" s="15" t="n">
        <f aca="false">COUNTIF(J3683:O3683,"Yes")</f>
        <v>3</v>
      </c>
      <c r="AA3683" s="18" t="n">
        <f aca="false">S3683*W3683</f>
        <v>101</v>
      </c>
      <c r="AB3683" s="15" t="n">
        <f aca="false">(P3683="Month-to-month")+(I3683="Fiber optic")+(R3683="Electronic check")+(F3683&lt;=12)+(M3683="No")+(J3683="No")</f>
        <v>5</v>
      </c>
      <c r="AC3683" s="15" t="str">
        <f aca="false">IF(AB3683&gt;=5,"High",IF(AB3683&gt;=3,"Medium","Low"))</f>
        <v>High</v>
      </c>
    </row>
    <row r="3684" customFormat="false" ht="15" hidden="false" customHeight="false" outlineLevel="0" collapsed="false">
      <c r="A3684" s="15" t="s">
        <v>3781</v>
      </c>
      <c r="B3684" s="15" t="s">
        <v>98</v>
      </c>
      <c r="C3684" s="15" t="n">
        <v>0</v>
      </c>
      <c r="D3684" s="15" t="s">
        <v>24</v>
      </c>
      <c r="E3684" s="15" t="s">
        <v>24</v>
      </c>
      <c r="F3684" s="15" t="n">
        <v>1</v>
      </c>
      <c r="G3684" s="15" t="s">
        <v>26</v>
      </c>
      <c r="H3684" s="15" t="s">
        <v>24</v>
      </c>
      <c r="I3684" s="15" t="s">
        <v>102</v>
      </c>
      <c r="J3684" s="15" t="s">
        <v>24</v>
      </c>
      <c r="K3684" s="15" t="s">
        <v>24</v>
      </c>
      <c r="L3684" s="15" t="s">
        <v>24</v>
      </c>
      <c r="M3684" s="15" t="s">
        <v>24</v>
      </c>
      <c r="N3684" s="15" t="s">
        <v>24</v>
      </c>
      <c r="O3684" s="15" t="s">
        <v>24</v>
      </c>
      <c r="P3684" s="15" t="s">
        <v>25</v>
      </c>
      <c r="Q3684" s="15" t="s">
        <v>26</v>
      </c>
      <c r="R3684" s="15" t="s">
        <v>15</v>
      </c>
      <c r="S3684" s="18" t="n">
        <v>69.1</v>
      </c>
      <c r="T3684" s="15" t="n">
        <v>69.1</v>
      </c>
      <c r="U3684" s="15" t="s">
        <v>26</v>
      </c>
      <c r="V3684" s="18" t="n">
        <f aca="false">IF(ISNUMBER(T3684),T3684,0)</f>
        <v>69.1</v>
      </c>
      <c r="W3684" s="15" t="n">
        <f aca="false">IF(U3684="Yes",1,0)</f>
        <v>1</v>
      </c>
      <c r="X3684" s="15" t="str">
        <f aca="false">IF(F3684&lt;=12,"0-12 months",IF(F3684&lt;=24,"13-24 months",IF(F3684&lt;=48,"25-48 months","49-72 months")))</f>
        <v>0-12 months</v>
      </c>
      <c r="Y3684" s="15" t="str">
        <f aca="false">IF(C3684=1,"Yes","No")</f>
        <v>No</v>
      </c>
      <c r="Z3684" s="15" t="n">
        <f aca="false">COUNTIF(J3684:O3684,"Yes")</f>
        <v>0</v>
      </c>
      <c r="AA3684" s="18" t="n">
        <f aca="false">S3684*W3684</f>
        <v>69.1</v>
      </c>
      <c r="AB3684" s="15" t="n">
        <f aca="false">(P3684="Month-to-month")+(I3684="Fiber optic")+(R3684="Electronic check")+(F3684&lt;=12)+(M3684="No")+(J3684="No")</f>
        <v>6</v>
      </c>
      <c r="AC3684" s="15" t="str">
        <f aca="false">IF(AB3684&gt;=5,"High",IF(AB3684&gt;=3,"Medium","Low"))</f>
        <v>High</v>
      </c>
    </row>
    <row r="3685" customFormat="false" ht="15" hidden="false" customHeight="false" outlineLevel="0" collapsed="false">
      <c r="A3685" s="15" t="s">
        <v>3782</v>
      </c>
      <c r="B3685" s="15" t="s">
        <v>98</v>
      </c>
      <c r="C3685" s="15" t="n">
        <v>0</v>
      </c>
      <c r="D3685" s="15" t="s">
        <v>26</v>
      </c>
      <c r="E3685" s="15" t="s">
        <v>24</v>
      </c>
      <c r="F3685" s="15" t="n">
        <v>71</v>
      </c>
      <c r="G3685" s="15" t="s">
        <v>26</v>
      </c>
      <c r="H3685" s="15" t="s">
        <v>24</v>
      </c>
      <c r="I3685" s="15" t="s">
        <v>96</v>
      </c>
      <c r="J3685" s="15" t="s">
        <v>26</v>
      </c>
      <c r="K3685" s="15" t="s">
        <v>24</v>
      </c>
      <c r="L3685" s="15" t="s">
        <v>24</v>
      </c>
      <c r="M3685" s="15" t="s">
        <v>26</v>
      </c>
      <c r="N3685" s="15" t="s">
        <v>24</v>
      </c>
      <c r="O3685" s="15" t="s">
        <v>24</v>
      </c>
      <c r="P3685" s="15" t="s">
        <v>29</v>
      </c>
      <c r="Q3685" s="15" t="s">
        <v>24</v>
      </c>
      <c r="R3685" s="15" t="s">
        <v>19</v>
      </c>
      <c r="S3685" s="18" t="n">
        <v>54.5</v>
      </c>
      <c r="T3685" s="15" t="n">
        <v>3778.2</v>
      </c>
      <c r="U3685" s="15" t="s">
        <v>24</v>
      </c>
      <c r="V3685" s="18" t="n">
        <f aca="false">IF(ISNUMBER(T3685),T3685,0)</f>
        <v>3778.2</v>
      </c>
      <c r="W3685" s="15" t="n">
        <f aca="false">IF(U3685="Yes",1,0)</f>
        <v>0</v>
      </c>
      <c r="X3685" s="15" t="str">
        <f aca="false">IF(F3685&lt;=12,"0-12 months",IF(F3685&lt;=24,"13-24 months",IF(F3685&lt;=48,"25-48 months","49-72 months")))</f>
        <v>49-72 months</v>
      </c>
      <c r="Y3685" s="15" t="str">
        <f aca="false">IF(C3685=1,"Yes","No")</f>
        <v>No</v>
      </c>
      <c r="Z3685" s="15" t="n">
        <f aca="false">COUNTIF(J3685:O3685,"Yes")</f>
        <v>2</v>
      </c>
      <c r="AA3685" s="18" t="n">
        <f aca="false">S3685*W3685</f>
        <v>0</v>
      </c>
      <c r="AB3685" s="15" t="n">
        <f aca="false">(P3685="Month-to-month")+(I3685="Fiber optic")+(R3685="Electronic check")+(F3685&lt;=12)+(M3685="No")+(J3685="No")</f>
        <v>0</v>
      </c>
      <c r="AC3685" s="15" t="str">
        <f aca="false">IF(AB3685&gt;=5,"High",IF(AB3685&gt;=3,"Medium","Low"))</f>
        <v>Low</v>
      </c>
    </row>
    <row r="3686" customFormat="false" ht="15" hidden="false" customHeight="false" outlineLevel="0" collapsed="false">
      <c r="A3686" s="15" t="s">
        <v>3783</v>
      </c>
      <c r="B3686" s="15" t="s">
        <v>98</v>
      </c>
      <c r="C3686" s="15" t="n">
        <v>0</v>
      </c>
      <c r="D3686" s="15" t="s">
        <v>24</v>
      </c>
      <c r="E3686" s="15" t="s">
        <v>24</v>
      </c>
      <c r="F3686" s="15" t="n">
        <v>43</v>
      </c>
      <c r="G3686" s="15" t="s">
        <v>26</v>
      </c>
      <c r="H3686" s="15" t="s">
        <v>26</v>
      </c>
      <c r="I3686" s="15" t="s">
        <v>102</v>
      </c>
      <c r="J3686" s="15" t="s">
        <v>24</v>
      </c>
      <c r="K3686" s="15" t="s">
        <v>24</v>
      </c>
      <c r="L3686" s="15" t="s">
        <v>24</v>
      </c>
      <c r="M3686" s="15" t="s">
        <v>24</v>
      </c>
      <c r="N3686" s="15" t="s">
        <v>24</v>
      </c>
      <c r="O3686" s="15" t="s">
        <v>24</v>
      </c>
      <c r="P3686" s="15" t="s">
        <v>25</v>
      </c>
      <c r="Q3686" s="15" t="s">
        <v>26</v>
      </c>
      <c r="R3686" s="15" t="s">
        <v>21</v>
      </c>
      <c r="S3686" s="18" t="n">
        <v>75.35</v>
      </c>
      <c r="T3686" s="15" t="n">
        <v>3161.4</v>
      </c>
      <c r="U3686" s="15" t="s">
        <v>24</v>
      </c>
      <c r="V3686" s="18" t="n">
        <f aca="false">IF(ISNUMBER(T3686),T3686,0)</f>
        <v>3161.4</v>
      </c>
      <c r="W3686" s="15" t="n">
        <f aca="false">IF(U3686="Yes",1,0)</f>
        <v>0</v>
      </c>
      <c r="X3686" s="15" t="str">
        <f aca="false">IF(F3686&lt;=12,"0-12 months",IF(F3686&lt;=24,"13-24 months",IF(F3686&lt;=48,"25-48 months","49-72 months")))</f>
        <v>25-48 months</v>
      </c>
      <c r="Y3686" s="15" t="str">
        <f aca="false">IF(C3686=1,"Yes","No")</f>
        <v>No</v>
      </c>
      <c r="Z3686" s="15" t="n">
        <f aca="false">COUNTIF(J3686:O3686,"Yes")</f>
        <v>0</v>
      </c>
      <c r="AA3686" s="18" t="n">
        <f aca="false">S3686*W3686</f>
        <v>0</v>
      </c>
      <c r="AB3686" s="15" t="n">
        <f aca="false">(P3686="Month-to-month")+(I3686="Fiber optic")+(R3686="Electronic check")+(F3686&lt;=12)+(M3686="No")+(J3686="No")</f>
        <v>4</v>
      </c>
      <c r="AC3686" s="15" t="str">
        <f aca="false">IF(AB3686&gt;=5,"High",IF(AB3686&gt;=3,"Medium","Low"))</f>
        <v>Medium</v>
      </c>
    </row>
    <row r="3687" customFormat="false" ht="15" hidden="false" customHeight="false" outlineLevel="0" collapsed="false">
      <c r="A3687" s="15" t="s">
        <v>3784</v>
      </c>
      <c r="B3687" s="15" t="s">
        <v>98</v>
      </c>
      <c r="C3687" s="15" t="n">
        <v>0</v>
      </c>
      <c r="D3687" s="15" t="s">
        <v>26</v>
      </c>
      <c r="E3687" s="15" t="s">
        <v>24</v>
      </c>
      <c r="F3687" s="15" t="n">
        <v>50</v>
      </c>
      <c r="G3687" s="15" t="s">
        <v>24</v>
      </c>
      <c r="H3687" s="15" t="s">
        <v>95</v>
      </c>
      <c r="I3687" s="15" t="s">
        <v>96</v>
      </c>
      <c r="J3687" s="15" t="s">
        <v>26</v>
      </c>
      <c r="K3687" s="15" t="s">
        <v>24</v>
      </c>
      <c r="L3687" s="15" t="s">
        <v>24</v>
      </c>
      <c r="M3687" s="15" t="s">
        <v>26</v>
      </c>
      <c r="N3687" s="15" t="s">
        <v>26</v>
      </c>
      <c r="O3687" s="15" t="s">
        <v>24</v>
      </c>
      <c r="P3687" s="15" t="s">
        <v>27</v>
      </c>
      <c r="Q3687" s="15" t="s">
        <v>26</v>
      </c>
      <c r="R3687" s="15" t="s">
        <v>19</v>
      </c>
      <c r="S3687" s="18" t="n">
        <v>44.45</v>
      </c>
      <c r="T3687" s="15" t="n">
        <v>2188.45</v>
      </c>
      <c r="U3687" s="15" t="s">
        <v>24</v>
      </c>
      <c r="V3687" s="18" t="n">
        <f aca="false">IF(ISNUMBER(T3687),T3687,0)</f>
        <v>2188.45</v>
      </c>
      <c r="W3687" s="15" t="n">
        <f aca="false">IF(U3687="Yes",1,0)</f>
        <v>0</v>
      </c>
      <c r="X3687" s="15" t="str">
        <f aca="false">IF(F3687&lt;=12,"0-12 months",IF(F3687&lt;=24,"13-24 months",IF(F3687&lt;=48,"25-48 months","49-72 months")))</f>
        <v>49-72 months</v>
      </c>
      <c r="Y3687" s="15" t="str">
        <f aca="false">IF(C3687=1,"Yes","No")</f>
        <v>No</v>
      </c>
      <c r="Z3687" s="15" t="n">
        <f aca="false">COUNTIF(J3687:O3687,"Yes")</f>
        <v>3</v>
      </c>
      <c r="AA3687" s="18" t="n">
        <f aca="false">S3687*W3687</f>
        <v>0</v>
      </c>
      <c r="AB3687" s="15" t="n">
        <f aca="false">(P3687="Month-to-month")+(I3687="Fiber optic")+(R3687="Electronic check")+(F3687&lt;=12)+(M3687="No")+(J3687="No")</f>
        <v>0</v>
      </c>
      <c r="AC3687" s="15" t="str">
        <f aca="false">IF(AB3687&gt;=5,"High",IF(AB3687&gt;=3,"Medium","Low"))</f>
        <v>Low</v>
      </c>
    </row>
    <row r="3688" customFormat="false" ht="15" hidden="false" customHeight="false" outlineLevel="0" collapsed="false">
      <c r="A3688" s="15" t="s">
        <v>3785</v>
      </c>
      <c r="B3688" s="15" t="s">
        <v>94</v>
      </c>
      <c r="C3688" s="15" t="n">
        <v>0</v>
      </c>
      <c r="D3688" s="15" t="s">
        <v>24</v>
      </c>
      <c r="E3688" s="15" t="s">
        <v>24</v>
      </c>
      <c r="F3688" s="15" t="n">
        <v>13</v>
      </c>
      <c r="G3688" s="15" t="s">
        <v>26</v>
      </c>
      <c r="H3688" s="15" t="s">
        <v>26</v>
      </c>
      <c r="I3688" s="15" t="s">
        <v>102</v>
      </c>
      <c r="J3688" s="15" t="s">
        <v>24</v>
      </c>
      <c r="K3688" s="15" t="s">
        <v>24</v>
      </c>
      <c r="L3688" s="15" t="s">
        <v>24</v>
      </c>
      <c r="M3688" s="15" t="s">
        <v>24</v>
      </c>
      <c r="N3688" s="15" t="s">
        <v>24</v>
      </c>
      <c r="O3688" s="15" t="s">
        <v>24</v>
      </c>
      <c r="P3688" s="15" t="s">
        <v>25</v>
      </c>
      <c r="Q3688" s="15" t="s">
        <v>26</v>
      </c>
      <c r="R3688" s="15" t="s">
        <v>17</v>
      </c>
      <c r="S3688" s="18" t="n">
        <v>75</v>
      </c>
      <c r="T3688" s="15" t="n">
        <v>999.45</v>
      </c>
      <c r="U3688" s="15" t="s">
        <v>26</v>
      </c>
      <c r="V3688" s="18" t="n">
        <f aca="false">IF(ISNUMBER(T3688),T3688,0)</f>
        <v>999.45</v>
      </c>
      <c r="W3688" s="15" t="n">
        <f aca="false">IF(U3688="Yes",1,0)</f>
        <v>1</v>
      </c>
      <c r="X3688" s="15" t="str">
        <f aca="false">IF(F3688&lt;=12,"0-12 months",IF(F3688&lt;=24,"13-24 months",IF(F3688&lt;=48,"25-48 months","49-72 months")))</f>
        <v>13-24 months</v>
      </c>
      <c r="Y3688" s="15" t="str">
        <f aca="false">IF(C3688=1,"Yes","No")</f>
        <v>No</v>
      </c>
      <c r="Z3688" s="15" t="n">
        <f aca="false">COUNTIF(J3688:O3688,"Yes")</f>
        <v>0</v>
      </c>
      <c r="AA3688" s="18" t="n">
        <f aca="false">S3688*W3688</f>
        <v>75</v>
      </c>
      <c r="AB3688" s="15" t="n">
        <f aca="false">(P3688="Month-to-month")+(I3688="Fiber optic")+(R3688="Electronic check")+(F3688&lt;=12)+(M3688="No")+(J3688="No")</f>
        <v>4</v>
      </c>
      <c r="AC3688" s="15" t="str">
        <f aca="false">IF(AB3688&gt;=5,"High",IF(AB3688&gt;=3,"Medium","Low"))</f>
        <v>Medium</v>
      </c>
    </row>
    <row r="3689" customFormat="false" ht="15" hidden="false" customHeight="false" outlineLevel="0" collapsed="false">
      <c r="A3689" s="15" t="s">
        <v>3786</v>
      </c>
      <c r="B3689" s="15" t="s">
        <v>98</v>
      </c>
      <c r="C3689" s="15" t="n">
        <v>0</v>
      </c>
      <c r="D3689" s="15" t="s">
        <v>26</v>
      </c>
      <c r="E3689" s="15" t="s">
        <v>26</v>
      </c>
      <c r="F3689" s="15" t="n">
        <v>19</v>
      </c>
      <c r="G3689" s="15" t="s">
        <v>26</v>
      </c>
      <c r="H3689" s="15" t="s">
        <v>24</v>
      </c>
      <c r="I3689" s="15" t="s">
        <v>102</v>
      </c>
      <c r="J3689" s="15" t="s">
        <v>24</v>
      </c>
      <c r="K3689" s="15" t="s">
        <v>26</v>
      </c>
      <c r="L3689" s="15" t="s">
        <v>24</v>
      </c>
      <c r="M3689" s="15" t="s">
        <v>26</v>
      </c>
      <c r="N3689" s="15" t="s">
        <v>26</v>
      </c>
      <c r="O3689" s="15" t="s">
        <v>26</v>
      </c>
      <c r="P3689" s="15" t="s">
        <v>27</v>
      </c>
      <c r="Q3689" s="15" t="s">
        <v>24</v>
      </c>
      <c r="R3689" s="15" t="s">
        <v>19</v>
      </c>
      <c r="S3689" s="18" t="n">
        <v>100</v>
      </c>
      <c r="T3689" s="15" t="n">
        <v>1888.65</v>
      </c>
      <c r="U3689" s="15" t="s">
        <v>26</v>
      </c>
      <c r="V3689" s="18" t="n">
        <f aca="false">IF(ISNUMBER(T3689),T3689,0)</f>
        <v>1888.65</v>
      </c>
      <c r="W3689" s="15" t="n">
        <f aca="false">IF(U3689="Yes",1,0)</f>
        <v>1</v>
      </c>
      <c r="X3689" s="15" t="str">
        <f aca="false">IF(F3689&lt;=12,"0-12 months",IF(F3689&lt;=24,"13-24 months",IF(F3689&lt;=48,"25-48 months","49-72 months")))</f>
        <v>13-24 months</v>
      </c>
      <c r="Y3689" s="15" t="str">
        <f aca="false">IF(C3689=1,"Yes","No")</f>
        <v>No</v>
      </c>
      <c r="Z3689" s="15" t="n">
        <f aca="false">COUNTIF(J3689:O3689,"Yes")</f>
        <v>4</v>
      </c>
      <c r="AA3689" s="18" t="n">
        <f aca="false">S3689*W3689</f>
        <v>100</v>
      </c>
      <c r="AB3689" s="15" t="n">
        <f aca="false">(P3689="Month-to-month")+(I3689="Fiber optic")+(R3689="Electronic check")+(F3689&lt;=12)+(M3689="No")+(J3689="No")</f>
        <v>2</v>
      </c>
      <c r="AC3689" s="15" t="str">
        <f aca="false">IF(AB3689&gt;=5,"High",IF(AB3689&gt;=3,"Medium","Low"))</f>
        <v>Low</v>
      </c>
    </row>
    <row r="3690" customFormat="false" ht="15" hidden="false" customHeight="false" outlineLevel="0" collapsed="false">
      <c r="A3690" s="15" t="s">
        <v>3787</v>
      </c>
      <c r="B3690" s="15" t="s">
        <v>94</v>
      </c>
      <c r="C3690" s="15" t="n">
        <v>0</v>
      </c>
      <c r="D3690" s="15" t="s">
        <v>24</v>
      </c>
      <c r="E3690" s="15" t="s">
        <v>24</v>
      </c>
      <c r="F3690" s="15" t="n">
        <v>41</v>
      </c>
      <c r="G3690" s="15" t="s">
        <v>26</v>
      </c>
      <c r="H3690" s="15" t="s">
        <v>26</v>
      </c>
      <c r="I3690" s="15" t="s">
        <v>102</v>
      </c>
      <c r="J3690" s="15" t="s">
        <v>24</v>
      </c>
      <c r="K3690" s="15" t="s">
        <v>24</v>
      </c>
      <c r="L3690" s="15" t="s">
        <v>26</v>
      </c>
      <c r="M3690" s="15" t="s">
        <v>24</v>
      </c>
      <c r="N3690" s="15" t="s">
        <v>26</v>
      </c>
      <c r="O3690" s="15" t="s">
        <v>26</v>
      </c>
      <c r="P3690" s="15" t="s">
        <v>25</v>
      </c>
      <c r="Q3690" s="15" t="s">
        <v>24</v>
      </c>
      <c r="R3690" s="15" t="s">
        <v>19</v>
      </c>
      <c r="S3690" s="18" t="n">
        <v>98.05</v>
      </c>
      <c r="T3690" s="15" t="n">
        <v>3990.6</v>
      </c>
      <c r="U3690" s="15" t="s">
        <v>24</v>
      </c>
      <c r="V3690" s="18" t="n">
        <f aca="false">IF(ISNUMBER(T3690),T3690,0)</f>
        <v>3990.6</v>
      </c>
      <c r="W3690" s="15" t="n">
        <f aca="false">IF(U3690="Yes",1,0)</f>
        <v>0</v>
      </c>
      <c r="X3690" s="15" t="str">
        <f aca="false">IF(F3690&lt;=12,"0-12 months",IF(F3690&lt;=24,"13-24 months",IF(F3690&lt;=48,"25-48 months","49-72 months")))</f>
        <v>25-48 months</v>
      </c>
      <c r="Y3690" s="15" t="str">
        <f aca="false">IF(C3690=1,"Yes","No")</f>
        <v>No</v>
      </c>
      <c r="Z3690" s="15" t="n">
        <f aca="false">COUNTIF(J3690:O3690,"Yes")</f>
        <v>3</v>
      </c>
      <c r="AA3690" s="18" t="n">
        <f aca="false">S3690*W3690</f>
        <v>0</v>
      </c>
      <c r="AB3690" s="15" t="n">
        <f aca="false">(P3690="Month-to-month")+(I3690="Fiber optic")+(R3690="Electronic check")+(F3690&lt;=12)+(M3690="No")+(J3690="No")</f>
        <v>4</v>
      </c>
      <c r="AC3690" s="15" t="str">
        <f aca="false">IF(AB3690&gt;=5,"High",IF(AB3690&gt;=3,"Medium","Low"))</f>
        <v>Medium</v>
      </c>
    </row>
    <row r="3691" customFormat="false" ht="15" hidden="false" customHeight="false" outlineLevel="0" collapsed="false">
      <c r="A3691" s="15" t="s">
        <v>3788</v>
      </c>
      <c r="B3691" s="15" t="s">
        <v>94</v>
      </c>
      <c r="C3691" s="15" t="n">
        <v>1</v>
      </c>
      <c r="D3691" s="15" t="s">
        <v>24</v>
      </c>
      <c r="E3691" s="15" t="s">
        <v>24</v>
      </c>
      <c r="F3691" s="15" t="n">
        <v>1</v>
      </c>
      <c r="G3691" s="15" t="s">
        <v>26</v>
      </c>
      <c r="H3691" s="15" t="s">
        <v>24</v>
      </c>
      <c r="I3691" s="15" t="s">
        <v>102</v>
      </c>
      <c r="J3691" s="15" t="s">
        <v>24</v>
      </c>
      <c r="K3691" s="15" t="s">
        <v>24</v>
      </c>
      <c r="L3691" s="15" t="s">
        <v>24</v>
      </c>
      <c r="M3691" s="15" t="s">
        <v>24</v>
      </c>
      <c r="N3691" s="15" t="s">
        <v>24</v>
      </c>
      <c r="O3691" s="15" t="s">
        <v>24</v>
      </c>
      <c r="P3691" s="15" t="s">
        <v>25</v>
      </c>
      <c r="Q3691" s="15" t="s">
        <v>26</v>
      </c>
      <c r="R3691" s="15" t="s">
        <v>15</v>
      </c>
      <c r="S3691" s="18" t="n">
        <v>71.15</v>
      </c>
      <c r="T3691" s="15" t="n">
        <v>71.15</v>
      </c>
      <c r="U3691" s="15" t="s">
        <v>26</v>
      </c>
      <c r="V3691" s="18" t="n">
        <f aca="false">IF(ISNUMBER(T3691),T3691,0)</f>
        <v>71.15</v>
      </c>
      <c r="W3691" s="15" t="n">
        <f aca="false">IF(U3691="Yes",1,0)</f>
        <v>1</v>
      </c>
      <c r="X3691" s="15" t="str">
        <f aca="false">IF(F3691&lt;=12,"0-12 months",IF(F3691&lt;=24,"13-24 months",IF(F3691&lt;=48,"25-48 months","49-72 months")))</f>
        <v>0-12 months</v>
      </c>
      <c r="Y3691" s="15" t="str">
        <f aca="false">IF(C3691=1,"Yes","No")</f>
        <v>Yes</v>
      </c>
      <c r="Z3691" s="15" t="n">
        <f aca="false">COUNTIF(J3691:O3691,"Yes")</f>
        <v>0</v>
      </c>
      <c r="AA3691" s="18" t="n">
        <f aca="false">S3691*W3691</f>
        <v>71.15</v>
      </c>
      <c r="AB3691" s="15" t="n">
        <f aca="false">(P3691="Month-to-month")+(I3691="Fiber optic")+(R3691="Electronic check")+(F3691&lt;=12)+(M3691="No")+(J3691="No")</f>
        <v>6</v>
      </c>
      <c r="AC3691" s="15" t="str">
        <f aca="false">IF(AB3691&gt;=5,"High",IF(AB3691&gt;=3,"Medium","Low"))</f>
        <v>High</v>
      </c>
    </row>
    <row r="3692" customFormat="false" ht="15" hidden="false" customHeight="false" outlineLevel="0" collapsed="false">
      <c r="A3692" s="15" t="s">
        <v>3789</v>
      </c>
      <c r="B3692" s="15" t="s">
        <v>94</v>
      </c>
      <c r="C3692" s="15" t="n">
        <v>0</v>
      </c>
      <c r="D3692" s="15" t="s">
        <v>24</v>
      </c>
      <c r="E3692" s="15" t="s">
        <v>24</v>
      </c>
      <c r="F3692" s="15" t="n">
        <v>24</v>
      </c>
      <c r="G3692" s="15" t="s">
        <v>24</v>
      </c>
      <c r="H3692" s="15" t="s">
        <v>95</v>
      </c>
      <c r="I3692" s="15" t="s">
        <v>96</v>
      </c>
      <c r="J3692" s="15" t="s">
        <v>24</v>
      </c>
      <c r="K3692" s="15" t="s">
        <v>26</v>
      </c>
      <c r="L3692" s="15" t="s">
        <v>26</v>
      </c>
      <c r="M3692" s="15" t="s">
        <v>24</v>
      </c>
      <c r="N3692" s="15" t="s">
        <v>26</v>
      </c>
      <c r="O3692" s="15" t="s">
        <v>26</v>
      </c>
      <c r="P3692" s="15" t="s">
        <v>25</v>
      </c>
      <c r="Q3692" s="15" t="s">
        <v>26</v>
      </c>
      <c r="R3692" s="15" t="s">
        <v>21</v>
      </c>
      <c r="S3692" s="18" t="n">
        <v>54.15</v>
      </c>
      <c r="T3692" s="15" t="n">
        <v>1240.25</v>
      </c>
      <c r="U3692" s="15" t="s">
        <v>26</v>
      </c>
      <c r="V3692" s="18" t="n">
        <f aca="false">IF(ISNUMBER(T3692),T3692,0)</f>
        <v>1240.25</v>
      </c>
      <c r="W3692" s="15" t="n">
        <f aca="false">IF(U3692="Yes",1,0)</f>
        <v>1</v>
      </c>
      <c r="X3692" s="15" t="str">
        <f aca="false">IF(F3692&lt;=12,"0-12 months",IF(F3692&lt;=24,"13-24 months",IF(F3692&lt;=48,"25-48 months","49-72 months")))</f>
        <v>13-24 months</v>
      </c>
      <c r="Y3692" s="15" t="str">
        <f aca="false">IF(C3692=1,"Yes","No")</f>
        <v>No</v>
      </c>
      <c r="Z3692" s="15" t="n">
        <f aca="false">COUNTIF(J3692:O3692,"Yes")</f>
        <v>4</v>
      </c>
      <c r="AA3692" s="18" t="n">
        <f aca="false">S3692*W3692</f>
        <v>54.15</v>
      </c>
      <c r="AB3692" s="15" t="n">
        <f aca="false">(P3692="Month-to-month")+(I3692="Fiber optic")+(R3692="Electronic check")+(F3692&lt;=12)+(M3692="No")+(J3692="No")</f>
        <v>3</v>
      </c>
      <c r="AC3692" s="15" t="str">
        <f aca="false">IF(AB3692&gt;=5,"High",IF(AB3692&gt;=3,"Medium","Low"))</f>
        <v>Medium</v>
      </c>
    </row>
    <row r="3693" customFormat="false" ht="15" hidden="false" customHeight="false" outlineLevel="0" collapsed="false">
      <c r="A3693" s="15" t="s">
        <v>3790</v>
      </c>
      <c r="B3693" s="15" t="s">
        <v>94</v>
      </c>
      <c r="C3693" s="15" t="n">
        <v>0</v>
      </c>
      <c r="D3693" s="15" t="s">
        <v>26</v>
      </c>
      <c r="E3693" s="15" t="s">
        <v>24</v>
      </c>
      <c r="F3693" s="15" t="n">
        <v>40</v>
      </c>
      <c r="G3693" s="15" t="s">
        <v>26</v>
      </c>
      <c r="H3693" s="15" t="s">
        <v>26</v>
      </c>
      <c r="I3693" s="15" t="s">
        <v>96</v>
      </c>
      <c r="J3693" s="15" t="s">
        <v>24</v>
      </c>
      <c r="K3693" s="15" t="s">
        <v>26</v>
      </c>
      <c r="L3693" s="15" t="s">
        <v>24</v>
      </c>
      <c r="M3693" s="15" t="s">
        <v>24</v>
      </c>
      <c r="N3693" s="15" t="s">
        <v>26</v>
      </c>
      <c r="O3693" s="15" t="s">
        <v>24</v>
      </c>
      <c r="P3693" s="15" t="s">
        <v>27</v>
      </c>
      <c r="Q3693" s="15" t="s">
        <v>24</v>
      </c>
      <c r="R3693" s="15" t="s">
        <v>19</v>
      </c>
      <c r="S3693" s="18" t="n">
        <v>63.9</v>
      </c>
      <c r="T3693" s="15" t="n">
        <v>2635</v>
      </c>
      <c r="U3693" s="15" t="s">
        <v>24</v>
      </c>
      <c r="V3693" s="18" t="n">
        <f aca="false">IF(ISNUMBER(T3693),T3693,0)</f>
        <v>2635</v>
      </c>
      <c r="W3693" s="15" t="n">
        <f aca="false">IF(U3693="Yes",1,0)</f>
        <v>0</v>
      </c>
      <c r="X3693" s="15" t="str">
        <f aca="false">IF(F3693&lt;=12,"0-12 months",IF(F3693&lt;=24,"13-24 months",IF(F3693&lt;=48,"25-48 months","49-72 months")))</f>
        <v>25-48 months</v>
      </c>
      <c r="Y3693" s="15" t="str">
        <f aca="false">IF(C3693=1,"Yes","No")</f>
        <v>No</v>
      </c>
      <c r="Z3693" s="15" t="n">
        <f aca="false">COUNTIF(J3693:O3693,"Yes")</f>
        <v>2</v>
      </c>
      <c r="AA3693" s="18" t="n">
        <f aca="false">S3693*W3693</f>
        <v>0</v>
      </c>
      <c r="AB3693" s="15" t="n">
        <f aca="false">(P3693="Month-to-month")+(I3693="Fiber optic")+(R3693="Electronic check")+(F3693&lt;=12)+(M3693="No")+(J3693="No")</f>
        <v>2</v>
      </c>
      <c r="AC3693" s="15" t="str">
        <f aca="false">IF(AB3693&gt;=5,"High",IF(AB3693&gt;=3,"Medium","Low"))</f>
        <v>Low</v>
      </c>
    </row>
    <row r="3694" customFormat="false" ht="15" hidden="false" customHeight="false" outlineLevel="0" collapsed="false">
      <c r="A3694" s="15" t="s">
        <v>3791</v>
      </c>
      <c r="B3694" s="15" t="s">
        <v>94</v>
      </c>
      <c r="C3694" s="15" t="n">
        <v>0</v>
      </c>
      <c r="D3694" s="15" t="s">
        <v>26</v>
      </c>
      <c r="E3694" s="15" t="s">
        <v>26</v>
      </c>
      <c r="F3694" s="15" t="n">
        <v>3</v>
      </c>
      <c r="G3694" s="15" t="s">
        <v>26</v>
      </c>
      <c r="H3694" s="15" t="s">
        <v>26</v>
      </c>
      <c r="I3694" s="15" t="s">
        <v>96</v>
      </c>
      <c r="J3694" s="15" t="s">
        <v>24</v>
      </c>
      <c r="K3694" s="15" t="s">
        <v>26</v>
      </c>
      <c r="L3694" s="15" t="s">
        <v>26</v>
      </c>
      <c r="M3694" s="15" t="s">
        <v>24</v>
      </c>
      <c r="N3694" s="15" t="s">
        <v>26</v>
      </c>
      <c r="O3694" s="15" t="s">
        <v>24</v>
      </c>
      <c r="P3694" s="15" t="s">
        <v>25</v>
      </c>
      <c r="Q3694" s="15" t="s">
        <v>26</v>
      </c>
      <c r="R3694" s="15" t="s">
        <v>19</v>
      </c>
      <c r="S3694" s="18" t="n">
        <v>69.15</v>
      </c>
      <c r="T3694" s="15" t="n">
        <v>235</v>
      </c>
      <c r="U3694" s="15" t="s">
        <v>24</v>
      </c>
      <c r="V3694" s="18" t="n">
        <f aca="false">IF(ISNUMBER(T3694),T3694,0)</f>
        <v>235</v>
      </c>
      <c r="W3694" s="15" t="n">
        <f aca="false">IF(U3694="Yes",1,0)</f>
        <v>0</v>
      </c>
      <c r="X3694" s="15" t="str">
        <f aca="false">IF(F3694&lt;=12,"0-12 months",IF(F3694&lt;=24,"13-24 months",IF(F3694&lt;=48,"25-48 months","49-72 months")))</f>
        <v>0-12 months</v>
      </c>
      <c r="Y3694" s="15" t="str">
        <f aca="false">IF(C3694=1,"Yes","No")</f>
        <v>No</v>
      </c>
      <c r="Z3694" s="15" t="n">
        <f aca="false">COUNTIF(J3694:O3694,"Yes")</f>
        <v>3</v>
      </c>
      <c r="AA3694" s="18" t="n">
        <f aca="false">S3694*W3694</f>
        <v>0</v>
      </c>
      <c r="AB3694" s="15" t="n">
        <f aca="false">(P3694="Month-to-month")+(I3694="Fiber optic")+(R3694="Electronic check")+(F3694&lt;=12)+(M3694="No")+(J3694="No")</f>
        <v>4</v>
      </c>
      <c r="AC3694" s="15" t="str">
        <f aca="false">IF(AB3694&gt;=5,"High",IF(AB3694&gt;=3,"Medium","Low"))</f>
        <v>Medium</v>
      </c>
    </row>
    <row r="3695" customFormat="false" ht="15" hidden="false" customHeight="false" outlineLevel="0" collapsed="false">
      <c r="A3695" s="15" t="s">
        <v>3792</v>
      </c>
      <c r="B3695" s="15" t="s">
        <v>94</v>
      </c>
      <c r="C3695" s="15" t="n">
        <v>0</v>
      </c>
      <c r="D3695" s="15" t="s">
        <v>24</v>
      </c>
      <c r="E3695" s="15" t="s">
        <v>24</v>
      </c>
      <c r="F3695" s="15" t="n">
        <v>37</v>
      </c>
      <c r="G3695" s="15" t="s">
        <v>26</v>
      </c>
      <c r="H3695" s="15" t="s">
        <v>26</v>
      </c>
      <c r="I3695" s="15" t="s">
        <v>96</v>
      </c>
      <c r="J3695" s="15" t="s">
        <v>26</v>
      </c>
      <c r="K3695" s="15" t="s">
        <v>24</v>
      </c>
      <c r="L3695" s="15" t="s">
        <v>24</v>
      </c>
      <c r="M3695" s="15" t="s">
        <v>24</v>
      </c>
      <c r="N3695" s="15" t="s">
        <v>26</v>
      </c>
      <c r="O3695" s="15" t="s">
        <v>24</v>
      </c>
      <c r="P3695" s="15" t="s">
        <v>27</v>
      </c>
      <c r="Q3695" s="15" t="s">
        <v>24</v>
      </c>
      <c r="R3695" s="15" t="s">
        <v>19</v>
      </c>
      <c r="S3695" s="18" t="n">
        <v>64.65</v>
      </c>
      <c r="T3695" s="15" t="n">
        <v>2347.85</v>
      </c>
      <c r="U3695" s="15" t="s">
        <v>24</v>
      </c>
      <c r="V3695" s="18" t="n">
        <f aca="false">IF(ISNUMBER(T3695),T3695,0)</f>
        <v>2347.85</v>
      </c>
      <c r="W3695" s="15" t="n">
        <f aca="false">IF(U3695="Yes",1,0)</f>
        <v>0</v>
      </c>
      <c r="X3695" s="15" t="str">
        <f aca="false">IF(F3695&lt;=12,"0-12 months",IF(F3695&lt;=24,"13-24 months",IF(F3695&lt;=48,"25-48 months","49-72 months")))</f>
        <v>25-48 months</v>
      </c>
      <c r="Y3695" s="15" t="str">
        <f aca="false">IF(C3695=1,"Yes","No")</f>
        <v>No</v>
      </c>
      <c r="Z3695" s="15" t="n">
        <f aca="false">COUNTIF(J3695:O3695,"Yes")</f>
        <v>2</v>
      </c>
      <c r="AA3695" s="18" t="n">
        <f aca="false">S3695*W3695</f>
        <v>0</v>
      </c>
      <c r="AB3695" s="15" t="n">
        <f aca="false">(P3695="Month-to-month")+(I3695="Fiber optic")+(R3695="Electronic check")+(F3695&lt;=12)+(M3695="No")+(J3695="No")</f>
        <v>1</v>
      </c>
      <c r="AC3695" s="15" t="str">
        <f aca="false">IF(AB3695&gt;=5,"High",IF(AB3695&gt;=3,"Medium","Low"))</f>
        <v>Low</v>
      </c>
    </row>
    <row r="3696" customFormat="false" ht="15" hidden="false" customHeight="false" outlineLevel="0" collapsed="false">
      <c r="A3696" s="15" t="s">
        <v>3793</v>
      </c>
      <c r="B3696" s="15" t="s">
        <v>94</v>
      </c>
      <c r="C3696" s="15" t="n">
        <v>0</v>
      </c>
      <c r="D3696" s="15" t="s">
        <v>26</v>
      </c>
      <c r="E3696" s="15" t="s">
        <v>26</v>
      </c>
      <c r="F3696" s="15" t="n">
        <v>67</v>
      </c>
      <c r="G3696" s="15" t="s">
        <v>26</v>
      </c>
      <c r="H3696" s="15" t="s">
        <v>26</v>
      </c>
      <c r="I3696" s="15" t="s">
        <v>102</v>
      </c>
      <c r="J3696" s="15" t="s">
        <v>26</v>
      </c>
      <c r="K3696" s="15" t="s">
        <v>24</v>
      </c>
      <c r="L3696" s="15" t="s">
        <v>26</v>
      </c>
      <c r="M3696" s="15" t="s">
        <v>26</v>
      </c>
      <c r="N3696" s="15" t="s">
        <v>26</v>
      </c>
      <c r="O3696" s="15" t="s">
        <v>26</v>
      </c>
      <c r="P3696" s="15" t="s">
        <v>29</v>
      </c>
      <c r="Q3696" s="15" t="s">
        <v>26</v>
      </c>
      <c r="R3696" s="15" t="s">
        <v>21</v>
      </c>
      <c r="S3696" s="18" t="n">
        <v>108.75</v>
      </c>
      <c r="T3696" s="15" t="n">
        <v>7156.2</v>
      </c>
      <c r="U3696" s="15" t="s">
        <v>26</v>
      </c>
      <c r="V3696" s="18" t="n">
        <f aca="false">IF(ISNUMBER(T3696),T3696,0)</f>
        <v>7156.2</v>
      </c>
      <c r="W3696" s="15" t="n">
        <f aca="false">IF(U3696="Yes",1,0)</f>
        <v>1</v>
      </c>
      <c r="X3696" s="15" t="str">
        <f aca="false">IF(F3696&lt;=12,"0-12 months",IF(F3696&lt;=24,"13-24 months",IF(F3696&lt;=48,"25-48 months","49-72 months")))</f>
        <v>49-72 months</v>
      </c>
      <c r="Y3696" s="15" t="str">
        <f aca="false">IF(C3696=1,"Yes","No")</f>
        <v>No</v>
      </c>
      <c r="Z3696" s="15" t="n">
        <f aca="false">COUNTIF(J3696:O3696,"Yes")</f>
        <v>5</v>
      </c>
      <c r="AA3696" s="18" t="n">
        <f aca="false">S3696*W3696</f>
        <v>108.75</v>
      </c>
      <c r="AB3696" s="15" t="n">
        <f aca="false">(P3696="Month-to-month")+(I3696="Fiber optic")+(R3696="Electronic check")+(F3696&lt;=12)+(M3696="No")+(J3696="No")</f>
        <v>1</v>
      </c>
      <c r="AC3696" s="15" t="str">
        <f aca="false">IF(AB3696&gt;=5,"High",IF(AB3696&gt;=3,"Medium","Low"))</f>
        <v>Low</v>
      </c>
    </row>
    <row r="3697" customFormat="false" ht="15" hidden="false" customHeight="false" outlineLevel="0" collapsed="false">
      <c r="A3697" s="15" t="s">
        <v>3794</v>
      </c>
      <c r="B3697" s="15" t="s">
        <v>94</v>
      </c>
      <c r="C3697" s="15" t="n">
        <v>0</v>
      </c>
      <c r="D3697" s="15" t="s">
        <v>26</v>
      </c>
      <c r="E3697" s="15" t="s">
        <v>26</v>
      </c>
      <c r="F3697" s="15" t="n">
        <v>32</v>
      </c>
      <c r="G3697" s="15" t="s">
        <v>26</v>
      </c>
      <c r="H3697" s="15" t="s">
        <v>26</v>
      </c>
      <c r="I3697" s="15" t="s">
        <v>102</v>
      </c>
      <c r="J3697" s="15" t="s">
        <v>24</v>
      </c>
      <c r="K3697" s="15" t="s">
        <v>26</v>
      </c>
      <c r="L3697" s="15" t="s">
        <v>24</v>
      </c>
      <c r="M3697" s="15" t="s">
        <v>24</v>
      </c>
      <c r="N3697" s="15" t="s">
        <v>26</v>
      </c>
      <c r="O3697" s="15" t="s">
        <v>26</v>
      </c>
      <c r="P3697" s="15" t="s">
        <v>25</v>
      </c>
      <c r="Q3697" s="15" t="s">
        <v>26</v>
      </c>
      <c r="R3697" s="15" t="s">
        <v>15</v>
      </c>
      <c r="S3697" s="18" t="n">
        <v>98.85</v>
      </c>
      <c r="T3697" s="15" t="n">
        <v>3089.6</v>
      </c>
      <c r="U3697" s="15" t="s">
        <v>24</v>
      </c>
      <c r="V3697" s="18" t="n">
        <f aca="false">IF(ISNUMBER(T3697),T3697,0)</f>
        <v>3089.6</v>
      </c>
      <c r="W3697" s="15" t="n">
        <f aca="false">IF(U3697="Yes",1,0)</f>
        <v>0</v>
      </c>
      <c r="X3697" s="15" t="str">
        <f aca="false">IF(F3697&lt;=12,"0-12 months",IF(F3697&lt;=24,"13-24 months",IF(F3697&lt;=48,"25-48 months","49-72 months")))</f>
        <v>25-48 months</v>
      </c>
      <c r="Y3697" s="15" t="str">
        <f aca="false">IF(C3697=1,"Yes","No")</f>
        <v>No</v>
      </c>
      <c r="Z3697" s="15" t="n">
        <f aca="false">COUNTIF(J3697:O3697,"Yes")</f>
        <v>3</v>
      </c>
      <c r="AA3697" s="18" t="n">
        <f aca="false">S3697*W3697</f>
        <v>0</v>
      </c>
      <c r="AB3697" s="15" t="n">
        <f aca="false">(P3697="Month-to-month")+(I3697="Fiber optic")+(R3697="Electronic check")+(F3697&lt;=12)+(M3697="No")+(J3697="No")</f>
        <v>5</v>
      </c>
      <c r="AC3697" s="15" t="str">
        <f aca="false">IF(AB3697&gt;=5,"High",IF(AB3697&gt;=3,"Medium","Low"))</f>
        <v>High</v>
      </c>
    </row>
    <row r="3698" customFormat="false" ht="15" hidden="false" customHeight="false" outlineLevel="0" collapsed="false">
      <c r="A3698" s="15" t="s">
        <v>3795</v>
      </c>
      <c r="B3698" s="15" t="s">
        <v>94</v>
      </c>
      <c r="C3698" s="15" t="n">
        <v>0</v>
      </c>
      <c r="D3698" s="15" t="s">
        <v>26</v>
      </c>
      <c r="E3698" s="15" t="s">
        <v>24</v>
      </c>
      <c r="F3698" s="15" t="n">
        <v>6</v>
      </c>
      <c r="G3698" s="15" t="s">
        <v>26</v>
      </c>
      <c r="H3698" s="15" t="s">
        <v>24</v>
      </c>
      <c r="I3698" s="15" t="s">
        <v>96</v>
      </c>
      <c r="J3698" s="15" t="s">
        <v>24</v>
      </c>
      <c r="K3698" s="15" t="s">
        <v>24</v>
      </c>
      <c r="L3698" s="15" t="s">
        <v>24</v>
      </c>
      <c r="M3698" s="15" t="s">
        <v>26</v>
      </c>
      <c r="N3698" s="15" t="s">
        <v>24</v>
      </c>
      <c r="O3698" s="15" t="s">
        <v>24</v>
      </c>
      <c r="P3698" s="15" t="s">
        <v>25</v>
      </c>
      <c r="Q3698" s="15" t="s">
        <v>26</v>
      </c>
      <c r="R3698" s="15" t="s">
        <v>15</v>
      </c>
      <c r="S3698" s="18" t="n">
        <v>49.15</v>
      </c>
      <c r="T3698" s="15" t="n">
        <v>270.8</v>
      </c>
      <c r="U3698" s="15" t="s">
        <v>26</v>
      </c>
      <c r="V3698" s="18" t="n">
        <f aca="false">IF(ISNUMBER(T3698),T3698,0)</f>
        <v>270.8</v>
      </c>
      <c r="W3698" s="15" t="n">
        <f aca="false">IF(U3698="Yes",1,0)</f>
        <v>1</v>
      </c>
      <c r="X3698" s="15" t="str">
        <f aca="false">IF(F3698&lt;=12,"0-12 months",IF(F3698&lt;=24,"13-24 months",IF(F3698&lt;=48,"25-48 months","49-72 months")))</f>
        <v>0-12 months</v>
      </c>
      <c r="Y3698" s="15" t="str">
        <f aca="false">IF(C3698=1,"Yes","No")</f>
        <v>No</v>
      </c>
      <c r="Z3698" s="15" t="n">
        <f aca="false">COUNTIF(J3698:O3698,"Yes")</f>
        <v>1</v>
      </c>
      <c r="AA3698" s="18" t="n">
        <f aca="false">S3698*W3698</f>
        <v>49.15</v>
      </c>
      <c r="AB3698" s="15" t="n">
        <f aca="false">(P3698="Month-to-month")+(I3698="Fiber optic")+(R3698="Electronic check")+(F3698&lt;=12)+(M3698="No")+(J3698="No")</f>
        <v>4</v>
      </c>
      <c r="AC3698" s="15" t="str">
        <f aca="false">IF(AB3698&gt;=5,"High",IF(AB3698&gt;=3,"Medium","Low"))</f>
        <v>Medium</v>
      </c>
    </row>
    <row r="3699" customFormat="false" ht="15" hidden="false" customHeight="false" outlineLevel="0" collapsed="false">
      <c r="A3699" s="15" t="s">
        <v>3796</v>
      </c>
      <c r="B3699" s="15" t="s">
        <v>94</v>
      </c>
      <c r="C3699" s="15" t="n">
        <v>0</v>
      </c>
      <c r="D3699" s="15" t="s">
        <v>26</v>
      </c>
      <c r="E3699" s="15" t="s">
        <v>26</v>
      </c>
      <c r="F3699" s="15" t="n">
        <v>32</v>
      </c>
      <c r="G3699" s="15" t="s">
        <v>26</v>
      </c>
      <c r="H3699" s="15" t="s">
        <v>26</v>
      </c>
      <c r="I3699" s="15" t="s">
        <v>102</v>
      </c>
      <c r="J3699" s="15" t="s">
        <v>26</v>
      </c>
      <c r="K3699" s="15" t="s">
        <v>24</v>
      </c>
      <c r="L3699" s="15" t="s">
        <v>24</v>
      </c>
      <c r="M3699" s="15" t="s">
        <v>24</v>
      </c>
      <c r="N3699" s="15" t="s">
        <v>26</v>
      </c>
      <c r="O3699" s="15" t="s">
        <v>24</v>
      </c>
      <c r="P3699" s="15" t="s">
        <v>25</v>
      </c>
      <c r="Q3699" s="15" t="s">
        <v>24</v>
      </c>
      <c r="R3699" s="15" t="s">
        <v>15</v>
      </c>
      <c r="S3699" s="18" t="n">
        <v>89.6</v>
      </c>
      <c r="T3699" s="15" t="n">
        <v>2901.8</v>
      </c>
      <c r="U3699" s="15" t="s">
        <v>24</v>
      </c>
      <c r="V3699" s="18" t="n">
        <f aca="false">IF(ISNUMBER(T3699),T3699,0)</f>
        <v>2901.8</v>
      </c>
      <c r="W3699" s="15" t="n">
        <f aca="false">IF(U3699="Yes",1,0)</f>
        <v>0</v>
      </c>
      <c r="X3699" s="15" t="str">
        <f aca="false">IF(F3699&lt;=12,"0-12 months",IF(F3699&lt;=24,"13-24 months",IF(F3699&lt;=48,"25-48 months","49-72 months")))</f>
        <v>25-48 months</v>
      </c>
      <c r="Y3699" s="15" t="str">
        <f aca="false">IF(C3699=1,"Yes","No")</f>
        <v>No</v>
      </c>
      <c r="Z3699" s="15" t="n">
        <f aca="false">COUNTIF(J3699:O3699,"Yes")</f>
        <v>2</v>
      </c>
      <c r="AA3699" s="18" t="n">
        <f aca="false">S3699*W3699</f>
        <v>0</v>
      </c>
      <c r="AB3699" s="15" t="n">
        <f aca="false">(P3699="Month-to-month")+(I3699="Fiber optic")+(R3699="Electronic check")+(F3699&lt;=12)+(M3699="No")+(J3699="No")</f>
        <v>4</v>
      </c>
      <c r="AC3699" s="15" t="str">
        <f aca="false">IF(AB3699&gt;=5,"High",IF(AB3699&gt;=3,"Medium","Low"))</f>
        <v>Medium</v>
      </c>
    </row>
    <row r="3700" customFormat="false" ht="15" hidden="false" customHeight="false" outlineLevel="0" collapsed="false">
      <c r="A3700" s="15" t="s">
        <v>3797</v>
      </c>
      <c r="B3700" s="15" t="s">
        <v>94</v>
      </c>
      <c r="C3700" s="15" t="n">
        <v>0</v>
      </c>
      <c r="D3700" s="15" t="s">
        <v>24</v>
      </c>
      <c r="E3700" s="15" t="s">
        <v>24</v>
      </c>
      <c r="F3700" s="15" t="n">
        <v>59</v>
      </c>
      <c r="G3700" s="15" t="s">
        <v>26</v>
      </c>
      <c r="H3700" s="15" t="s">
        <v>26</v>
      </c>
      <c r="I3700" s="15" t="s">
        <v>102</v>
      </c>
      <c r="J3700" s="15" t="s">
        <v>24</v>
      </c>
      <c r="K3700" s="15" t="s">
        <v>26</v>
      </c>
      <c r="L3700" s="15" t="s">
        <v>26</v>
      </c>
      <c r="M3700" s="15" t="s">
        <v>24</v>
      </c>
      <c r="N3700" s="15" t="s">
        <v>24</v>
      </c>
      <c r="O3700" s="15" t="s">
        <v>24</v>
      </c>
      <c r="P3700" s="15" t="s">
        <v>25</v>
      </c>
      <c r="Q3700" s="15" t="s">
        <v>26</v>
      </c>
      <c r="R3700" s="15" t="s">
        <v>15</v>
      </c>
      <c r="S3700" s="18" t="n">
        <v>83.25</v>
      </c>
      <c r="T3700" s="15" t="n">
        <v>4949.1</v>
      </c>
      <c r="U3700" s="15" t="s">
        <v>24</v>
      </c>
      <c r="V3700" s="18" t="n">
        <f aca="false">IF(ISNUMBER(T3700),T3700,0)</f>
        <v>4949.1</v>
      </c>
      <c r="W3700" s="15" t="n">
        <f aca="false">IF(U3700="Yes",1,0)</f>
        <v>0</v>
      </c>
      <c r="X3700" s="15" t="str">
        <f aca="false">IF(F3700&lt;=12,"0-12 months",IF(F3700&lt;=24,"13-24 months",IF(F3700&lt;=48,"25-48 months","49-72 months")))</f>
        <v>49-72 months</v>
      </c>
      <c r="Y3700" s="15" t="str">
        <f aca="false">IF(C3700=1,"Yes","No")</f>
        <v>No</v>
      </c>
      <c r="Z3700" s="15" t="n">
        <f aca="false">COUNTIF(J3700:O3700,"Yes")</f>
        <v>2</v>
      </c>
      <c r="AA3700" s="18" t="n">
        <f aca="false">S3700*W3700</f>
        <v>0</v>
      </c>
      <c r="AB3700" s="15" t="n">
        <f aca="false">(P3700="Month-to-month")+(I3700="Fiber optic")+(R3700="Electronic check")+(F3700&lt;=12)+(M3700="No")+(J3700="No")</f>
        <v>5</v>
      </c>
      <c r="AC3700" s="15" t="str">
        <f aca="false">IF(AB3700&gt;=5,"High",IF(AB3700&gt;=3,"Medium","Low"))</f>
        <v>High</v>
      </c>
    </row>
    <row r="3701" customFormat="false" ht="15" hidden="false" customHeight="false" outlineLevel="0" collapsed="false">
      <c r="A3701" s="15" t="s">
        <v>3798</v>
      </c>
      <c r="B3701" s="15" t="s">
        <v>94</v>
      </c>
      <c r="C3701" s="15" t="n">
        <v>0</v>
      </c>
      <c r="D3701" s="15" t="s">
        <v>26</v>
      </c>
      <c r="E3701" s="15" t="s">
        <v>24</v>
      </c>
      <c r="F3701" s="15" t="n">
        <v>30</v>
      </c>
      <c r="G3701" s="15" t="s">
        <v>26</v>
      </c>
      <c r="H3701" s="15" t="s">
        <v>24</v>
      </c>
      <c r="I3701" s="15" t="s">
        <v>96</v>
      </c>
      <c r="J3701" s="15" t="s">
        <v>24</v>
      </c>
      <c r="K3701" s="15" t="s">
        <v>26</v>
      </c>
      <c r="L3701" s="15" t="s">
        <v>26</v>
      </c>
      <c r="M3701" s="15" t="s">
        <v>26</v>
      </c>
      <c r="N3701" s="15" t="s">
        <v>24</v>
      </c>
      <c r="O3701" s="15" t="s">
        <v>26</v>
      </c>
      <c r="P3701" s="15" t="s">
        <v>27</v>
      </c>
      <c r="Q3701" s="15" t="s">
        <v>24</v>
      </c>
      <c r="R3701" s="15" t="s">
        <v>19</v>
      </c>
      <c r="S3701" s="18" t="n">
        <v>70.25</v>
      </c>
      <c r="T3701" s="15" t="n">
        <v>2198.9</v>
      </c>
      <c r="U3701" s="15" t="s">
        <v>24</v>
      </c>
      <c r="V3701" s="18" t="n">
        <f aca="false">IF(ISNUMBER(T3701),T3701,0)</f>
        <v>2198.9</v>
      </c>
      <c r="W3701" s="15" t="n">
        <f aca="false">IF(U3701="Yes",1,0)</f>
        <v>0</v>
      </c>
      <c r="X3701" s="15" t="str">
        <f aca="false">IF(F3701&lt;=12,"0-12 months",IF(F3701&lt;=24,"13-24 months",IF(F3701&lt;=48,"25-48 months","49-72 months")))</f>
        <v>25-48 months</v>
      </c>
      <c r="Y3701" s="15" t="str">
        <f aca="false">IF(C3701=1,"Yes","No")</f>
        <v>No</v>
      </c>
      <c r="Z3701" s="15" t="n">
        <f aca="false">COUNTIF(J3701:O3701,"Yes")</f>
        <v>4</v>
      </c>
      <c r="AA3701" s="18" t="n">
        <f aca="false">S3701*W3701</f>
        <v>0</v>
      </c>
      <c r="AB3701" s="15" t="n">
        <f aca="false">(P3701="Month-to-month")+(I3701="Fiber optic")+(R3701="Electronic check")+(F3701&lt;=12)+(M3701="No")+(J3701="No")</f>
        <v>1</v>
      </c>
      <c r="AC3701" s="15" t="str">
        <f aca="false">IF(AB3701&gt;=5,"High",IF(AB3701&gt;=3,"Medium","Low"))</f>
        <v>Low</v>
      </c>
    </row>
    <row r="3702" customFormat="false" ht="15" hidden="false" customHeight="false" outlineLevel="0" collapsed="false">
      <c r="A3702" s="15" t="s">
        <v>3799</v>
      </c>
      <c r="B3702" s="15" t="s">
        <v>98</v>
      </c>
      <c r="C3702" s="15" t="n">
        <v>0</v>
      </c>
      <c r="D3702" s="15" t="s">
        <v>24</v>
      </c>
      <c r="E3702" s="15" t="s">
        <v>26</v>
      </c>
      <c r="F3702" s="15" t="n">
        <v>20</v>
      </c>
      <c r="G3702" s="15" t="s">
        <v>26</v>
      </c>
      <c r="H3702" s="15" t="s">
        <v>24</v>
      </c>
      <c r="I3702" s="15" t="s">
        <v>24</v>
      </c>
      <c r="J3702" s="15" t="s">
        <v>28</v>
      </c>
      <c r="K3702" s="15" t="s">
        <v>28</v>
      </c>
      <c r="L3702" s="15" t="s">
        <v>28</v>
      </c>
      <c r="M3702" s="15" t="s">
        <v>28</v>
      </c>
      <c r="N3702" s="15" t="s">
        <v>28</v>
      </c>
      <c r="O3702" s="15" t="s">
        <v>28</v>
      </c>
      <c r="P3702" s="15" t="s">
        <v>25</v>
      </c>
      <c r="Q3702" s="15" t="s">
        <v>26</v>
      </c>
      <c r="R3702" s="15" t="s">
        <v>15</v>
      </c>
      <c r="S3702" s="18" t="n">
        <v>19.4</v>
      </c>
      <c r="T3702" s="15" t="n">
        <v>374.5</v>
      </c>
      <c r="U3702" s="15" t="s">
        <v>26</v>
      </c>
      <c r="V3702" s="18" t="n">
        <f aca="false">IF(ISNUMBER(T3702),T3702,0)</f>
        <v>374.5</v>
      </c>
      <c r="W3702" s="15" t="n">
        <f aca="false">IF(U3702="Yes",1,0)</f>
        <v>1</v>
      </c>
      <c r="X3702" s="15" t="str">
        <f aca="false">IF(F3702&lt;=12,"0-12 months",IF(F3702&lt;=24,"13-24 months",IF(F3702&lt;=48,"25-48 months","49-72 months")))</f>
        <v>13-24 months</v>
      </c>
      <c r="Y3702" s="15" t="str">
        <f aca="false">IF(C3702=1,"Yes","No")</f>
        <v>No</v>
      </c>
      <c r="Z3702" s="15" t="n">
        <f aca="false">COUNTIF(J3702:O3702,"Yes")</f>
        <v>0</v>
      </c>
      <c r="AA3702" s="18" t="n">
        <f aca="false">S3702*W3702</f>
        <v>19.4</v>
      </c>
      <c r="AB3702" s="15" t="n">
        <f aca="false">(P3702="Month-to-month")+(I3702="Fiber optic")+(R3702="Electronic check")+(F3702&lt;=12)+(M3702="No")+(J3702="No")</f>
        <v>2</v>
      </c>
      <c r="AC3702" s="15" t="str">
        <f aca="false">IF(AB3702&gt;=5,"High",IF(AB3702&gt;=3,"Medium","Low"))</f>
        <v>Low</v>
      </c>
    </row>
    <row r="3703" customFormat="false" ht="15" hidden="false" customHeight="false" outlineLevel="0" collapsed="false">
      <c r="A3703" s="15" t="s">
        <v>3800</v>
      </c>
      <c r="B3703" s="15" t="s">
        <v>94</v>
      </c>
      <c r="C3703" s="15" t="n">
        <v>0</v>
      </c>
      <c r="D3703" s="15" t="s">
        <v>26</v>
      </c>
      <c r="E3703" s="15" t="s">
        <v>26</v>
      </c>
      <c r="F3703" s="15" t="n">
        <v>27</v>
      </c>
      <c r="G3703" s="15" t="s">
        <v>26</v>
      </c>
      <c r="H3703" s="15" t="s">
        <v>26</v>
      </c>
      <c r="I3703" s="15" t="s">
        <v>24</v>
      </c>
      <c r="J3703" s="15" t="s">
        <v>28</v>
      </c>
      <c r="K3703" s="15" t="s">
        <v>28</v>
      </c>
      <c r="L3703" s="15" t="s">
        <v>28</v>
      </c>
      <c r="M3703" s="15" t="s">
        <v>28</v>
      </c>
      <c r="N3703" s="15" t="s">
        <v>28</v>
      </c>
      <c r="O3703" s="15" t="s">
        <v>28</v>
      </c>
      <c r="P3703" s="15" t="s">
        <v>29</v>
      </c>
      <c r="Q3703" s="15" t="s">
        <v>24</v>
      </c>
      <c r="R3703" s="15" t="s">
        <v>15</v>
      </c>
      <c r="S3703" s="18" t="n">
        <v>24.5</v>
      </c>
      <c r="T3703" s="15" t="n">
        <v>761.95</v>
      </c>
      <c r="U3703" s="15" t="s">
        <v>24</v>
      </c>
      <c r="V3703" s="18" t="n">
        <f aca="false">IF(ISNUMBER(T3703),T3703,0)</f>
        <v>761.95</v>
      </c>
      <c r="W3703" s="15" t="n">
        <f aca="false">IF(U3703="Yes",1,0)</f>
        <v>0</v>
      </c>
      <c r="X3703" s="15" t="str">
        <f aca="false">IF(F3703&lt;=12,"0-12 months",IF(F3703&lt;=24,"13-24 months",IF(F3703&lt;=48,"25-48 months","49-72 months")))</f>
        <v>25-48 months</v>
      </c>
      <c r="Y3703" s="15" t="str">
        <f aca="false">IF(C3703=1,"Yes","No")</f>
        <v>No</v>
      </c>
      <c r="Z3703" s="15" t="n">
        <f aca="false">COUNTIF(J3703:O3703,"Yes")</f>
        <v>0</v>
      </c>
      <c r="AA3703" s="18" t="n">
        <f aca="false">S3703*W3703</f>
        <v>0</v>
      </c>
      <c r="AB3703" s="15" t="n">
        <f aca="false">(P3703="Month-to-month")+(I3703="Fiber optic")+(R3703="Electronic check")+(F3703&lt;=12)+(M3703="No")+(J3703="No")</f>
        <v>1</v>
      </c>
      <c r="AC3703" s="15" t="str">
        <f aca="false">IF(AB3703&gt;=5,"High",IF(AB3703&gt;=3,"Medium","Low"))</f>
        <v>Low</v>
      </c>
    </row>
    <row r="3704" customFormat="false" ht="15" hidden="false" customHeight="false" outlineLevel="0" collapsed="false">
      <c r="A3704" s="15" t="s">
        <v>3801</v>
      </c>
      <c r="B3704" s="15" t="s">
        <v>94</v>
      </c>
      <c r="C3704" s="15" t="n">
        <v>1</v>
      </c>
      <c r="D3704" s="15" t="s">
        <v>24</v>
      </c>
      <c r="E3704" s="15" t="s">
        <v>24</v>
      </c>
      <c r="F3704" s="15" t="n">
        <v>20</v>
      </c>
      <c r="G3704" s="15" t="s">
        <v>26</v>
      </c>
      <c r="H3704" s="15" t="s">
        <v>26</v>
      </c>
      <c r="I3704" s="15" t="s">
        <v>102</v>
      </c>
      <c r="J3704" s="15" t="s">
        <v>26</v>
      </c>
      <c r="K3704" s="15" t="s">
        <v>24</v>
      </c>
      <c r="L3704" s="15" t="s">
        <v>24</v>
      </c>
      <c r="M3704" s="15" t="s">
        <v>24</v>
      </c>
      <c r="N3704" s="15" t="s">
        <v>24</v>
      </c>
      <c r="O3704" s="15" t="s">
        <v>24</v>
      </c>
      <c r="P3704" s="15" t="s">
        <v>25</v>
      </c>
      <c r="Q3704" s="15" t="s">
        <v>26</v>
      </c>
      <c r="R3704" s="15" t="s">
        <v>15</v>
      </c>
      <c r="S3704" s="18" t="n">
        <v>79.15</v>
      </c>
      <c r="T3704" s="15" t="n">
        <v>1520.9</v>
      </c>
      <c r="U3704" s="15" t="s">
        <v>26</v>
      </c>
      <c r="V3704" s="18" t="n">
        <f aca="false">IF(ISNUMBER(T3704),T3704,0)</f>
        <v>1520.9</v>
      </c>
      <c r="W3704" s="15" t="n">
        <f aca="false">IF(U3704="Yes",1,0)</f>
        <v>1</v>
      </c>
      <c r="X3704" s="15" t="str">
        <f aca="false">IF(F3704&lt;=12,"0-12 months",IF(F3704&lt;=24,"13-24 months",IF(F3704&lt;=48,"25-48 months","49-72 months")))</f>
        <v>13-24 months</v>
      </c>
      <c r="Y3704" s="15" t="str">
        <f aca="false">IF(C3704=1,"Yes","No")</f>
        <v>Yes</v>
      </c>
      <c r="Z3704" s="15" t="n">
        <f aca="false">COUNTIF(J3704:O3704,"Yes")</f>
        <v>1</v>
      </c>
      <c r="AA3704" s="18" t="n">
        <f aca="false">S3704*W3704</f>
        <v>79.15</v>
      </c>
      <c r="AB3704" s="15" t="n">
        <f aca="false">(P3704="Month-to-month")+(I3704="Fiber optic")+(R3704="Electronic check")+(F3704&lt;=12)+(M3704="No")+(J3704="No")</f>
        <v>4</v>
      </c>
      <c r="AC3704" s="15" t="str">
        <f aca="false">IF(AB3704&gt;=5,"High",IF(AB3704&gt;=3,"Medium","Low"))</f>
        <v>Medium</v>
      </c>
    </row>
    <row r="3705" customFormat="false" ht="15" hidden="false" customHeight="false" outlineLevel="0" collapsed="false">
      <c r="A3705" s="15" t="s">
        <v>3802</v>
      </c>
      <c r="B3705" s="15" t="s">
        <v>98</v>
      </c>
      <c r="C3705" s="15" t="n">
        <v>0</v>
      </c>
      <c r="D3705" s="15" t="s">
        <v>24</v>
      </c>
      <c r="E3705" s="15" t="s">
        <v>26</v>
      </c>
      <c r="F3705" s="15" t="n">
        <v>9</v>
      </c>
      <c r="G3705" s="15" t="s">
        <v>26</v>
      </c>
      <c r="H3705" s="15" t="s">
        <v>24</v>
      </c>
      <c r="I3705" s="15" t="s">
        <v>24</v>
      </c>
      <c r="J3705" s="15" t="s">
        <v>28</v>
      </c>
      <c r="K3705" s="15" t="s">
        <v>28</v>
      </c>
      <c r="L3705" s="15" t="s">
        <v>28</v>
      </c>
      <c r="M3705" s="15" t="s">
        <v>28</v>
      </c>
      <c r="N3705" s="15" t="s">
        <v>28</v>
      </c>
      <c r="O3705" s="15" t="s">
        <v>28</v>
      </c>
      <c r="P3705" s="15" t="s">
        <v>27</v>
      </c>
      <c r="Q3705" s="15" t="s">
        <v>24</v>
      </c>
      <c r="R3705" s="15" t="s">
        <v>17</v>
      </c>
      <c r="S3705" s="18" t="n">
        <v>20.1</v>
      </c>
      <c r="T3705" s="15" t="n">
        <v>190.25</v>
      </c>
      <c r="U3705" s="15" t="s">
        <v>24</v>
      </c>
      <c r="V3705" s="18" t="n">
        <f aca="false">IF(ISNUMBER(T3705),T3705,0)</f>
        <v>190.25</v>
      </c>
      <c r="W3705" s="15" t="n">
        <f aca="false">IF(U3705="Yes",1,0)</f>
        <v>0</v>
      </c>
      <c r="X3705" s="15" t="str">
        <f aca="false">IF(F3705&lt;=12,"0-12 months",IF(F3705&lt;=24,"13-24 months",IF(F3705&lt;=48,"25-48 months","49-72 months")))</f>
        <v>0-12 months</v>
      </c>
      <c r="Y3705" s="15" t="str">
        <f aca="false">IF(C3705=1,"Yes","No")</f>
        <v>No</v>
      </c>
      <c r="Z3705" s="15" t="n">
        <f aca="false">COUNTIF(J3705:O3705,"Yes")</f>
        <v>0</v>
      </c>
      <c r="AA3705" s="18" t="n">
        <f aca="false">S3705*W3705</f>
        <v>0</v>
      </c>
      <c r="AB3705" s="15" t="n">
        <f aca="false">(P3705="Month-to-month")+(I3705="Fiber optic")+(R3705="Electronic check")+(F3705&lt;=12)+(M3705="No")+(J3705="No")</f>
        <v>1</v>
      </c>
      <c r="AC3705" s="15" t="str">
        <f aca="false">IF(AB3705&gt;=5,"High",IF(AB3705&gt;=3,"Medium","Low"))</f>
        <v>Low</v>
      </c>
    </row>
    <row r="3706" customFormat="false" ht="15" hidden="false" customHeight="false" outlineLevel="0" collapsed="false">
      <c r="A3706" s="15" t="s">
        <v>3803</v>
      </c>
      <c r="B3706" s="15" t="s">
        <v>94</v>
      </c>
      <c r="C3706" s="15" t="n">
        <v>0</v>
      </c>
      <c r="D3706" s="15" t="s">
        <v>26</v>
      </c>
      <c r="E3706" s="15" t="s">
        <v>26</v>
      </c>
      <c r="F3706" s="15" t="n">
        <v>68</v>
      </c>
      <c r="G3706" s="15" t="s">
        <v>26</v>
      </c>
      <c r="H3706" s="15" t="s">
        <v>26</v>
      </c>
      <c r="I3706" s="15" t="s">
        <v>96</v>
      </c>
      <c r="J3706" s="15" t="s">
        <v>26</v>
      </c>
      <c r="K3706" s="15" t="s">
        <v>26</v>
      </c>
      <c r="L3706" s="15" t="s">
        <v>26</v>
      </c>
      <c r="M3706" s="15" t="s">
        <v>24</v>
      </c>
      <c r="N3706" s="15" t="s">
        <v>26</v>
      </c>
      <c r="O3706" s="15" t="s">
        <v>24</v>
      </c>
      <c r="P3706" s="15" t="s">
        <v>27</v>
      </c>
      <c r="Q3706" s="15" t="s">
        <v>26</v>
      </c>
      <c r="R3706" s="15" t="s">
        <v>21</v>
      </c>
      <c r="S3706" s="18" t="n">
        <v>73</v>
      </c>
      <c r="T3706" s="15" t="n">
        <v>5163</v>
      </c>
      <c r="U3706" s="15" t="s">
        <v>24</v>
      </c>
      <c r="V3706" s="18" t="n">
        <f aca="false">IF(ISNUMBER(T3706),T3706,0)</f>
        <v>5163</v>
      </c>
      <c r="W3706" s="15" t="n">
        <f aca="false">IF(U3706="Yes",1,0)</f>
        <v>0</v>
      </c>
      <c r="X3706" s="15" t="str">
        <f aca="false">IF(F3706&lt;=12,"0-12 months",IF(F3706&lt;=24,"13-24 months",IF(F3706&lt;=48,"25-48 months","49-72 months")))</f>
        <v>49-72 months</v>
      </c>
      <c r="Y3706" s="15" t="str">
        <f aca="false">IF(C3706=1,"Yes","No")</f>
        <v>No</v>
      </c>
      <c r="Z3706" s="15" t="n">
        <f aca="false">COUNTIF(J3706:O3706,"Yes")</f>
        <v>4</v>
      </c>
      <c r="AA3706" s="18" t="n">
        <f aca="false">S3706*W3706</f>
        <v>0</v>
      </c>
      <c r="AB3706" s="15" t="n">
        <f aca="false">(P3706="Month-to-month")+(I3706="Fiber optic")+(R3706="Electronic check")+(F3706&lt;=12)+(M3706="No")+(J3706="No")</f>
        <v>1</v>
      </c>
      <c r="AC3706" s="15" t="str">
        <f aca="false">IF(AB3706&gt;=5,"High",IF(AB3706&gt;=3,"Medium","Low"))</f>
        <v>Low</v>
      </c>
    </row>
    <row r="3707" customFormat="false" ht="15" hidden="false" customHeight="false" outlineLevel="0" collapsed="false">
      <c r="A3707" s="15" t="s">
        <v>3804</v>
      </c>
      <c r="B3707" s="15" t="s">
        <v>94</v>
      </c>
      <c r="C3707" s="15" t="n">
        <v>0</v>
      </c>
      <c r="D3707" s="15" t="s">
        <v>26</v>
      </c>
      <c r="E3707" s="15" t="s">
        <v>26</v>
      </c>
      <c r="F3707" s="15" t="n">
        <v>69</v>
      </c>
      <c r="G3707" s="15" t="s">
        <v>26</v>
      </c>
      <c r="H3707" s="15" t="s">
        <v>26</v>
      </c>
      <c r="I3707" s="15" t="s">
        <v>96</v>
      </c>
      <c r="J3707" s="15" t="s">
        <v>26</v>
      </c>
      <c r="K3707" s="15" t="s">
        <v>24</v>
      </c>
      <c r="L3707" s="15" t="s">
        <v>24</v>
      </c>
      <c r="M3707" s="15" t="s">
        <v>26</v>
      </c>
      <c r="N3707" s="15" t="s">
        <v>24</v>
      </c>
      <c r="O3707" s="15" t="s">
        <v>24</v>
      </c>
      <c r="P3707" s="15" t="s">
        <v>29</v>
      </c>
      <c r="Q3707" s="15" t="s">
        <v>24</v>
      </c>
      <c r="R3707" s="15" t="s">
        <v>21</v>
      </c>
      <c r="S3707" s="18" t="n">
        <v>61.4</v>
      </c>
      <c r="T3707" s="15" t="n">
        <v>4059.85</v>
      </c>
      <c r="U3707" s="15" t="s">
        <v>24</v>
      </c>
      <c r="V3707" s="18" t="n">
        <f aca="false">IF(ISNUMBER(T3707),T3707,0)</f>
        <v>4059.85</v>
      </c>
      <c r="W3707" s="15" t="n">
        <f aca="false">IF(U3707="Yes",1,0)</f>
        <v>0</v>
      </c>
      <c r="X3707" s="15" t="str">
        <f aca="false">IF(F3707&lt;=12,"0-12 months",IF(F3707&lt;=24,"13-24 months",IF(F3707&lt;=48,"25-48 months","49-72 months")))</f>
        <v>49-72 months</v>
      </c>
      <c r="Y3707" s="15" t="str">
        <f aca="false">IF(C3707=1,"Yes","No")</f>
        <v>No</v>
      </c>
      <c r="Z3707" s="15" t="n">
        <f aca="false">COUNTIF(J3707:O3707,"Yes")</f>
        <v>2</v>
      </c>
      <c r="AA3707" s="18" t="n">
        <f aca="false">S3707*W3707</f>
        <v>0</v>
      </c>
      <c r="AB3707" s="15" t="n">
        <f aca="false">(P3707="Month-to-month")+(I3707="Fiber optic")+(R3707="Electronic check")+(F3707&lt;=12)+(M3707="No")+(J3707="No")</f>
        <v>0</v>
      </c>
      <c r="AC3707" s="15" t="str">
        <f aca="false">IF(AB3707&gt;=5,"High",IF(AB3707&gt;=3,"Medium","Low"))</f>
        <v>Low</v>
      </c>
    </row>
    <row r="3708" customFormat="false" ht="15" hidden="false" customHeight="false" outlineLevel="0" collapsed="false">
      <c r="A3708" s="15" t="s">
        <v>3805</v>
      </c>
      <c r="B3708" s="15" t="s">
        <v>98</v>
      </c>
      <c r="C3708" s="15" t="n">
        <v>0</v>
      </c>
      <c r="D3708" s="15" t="s">
        <v>24</v>
      </c>
      <c r="E3708" s="15" t="s">
        <v>24</v>
      </c>
      <c r="F3708" s="15" t="n">
        <v>26</v>
      </c>
      <c r="G3708" s="15" t="s">
        <v>26</v>
      </c>
      <c r="H3708" s="15" t="s">
        <v>26</v>
      </c>
      <c r="I3708" s="15" t="s">
        <v>102</v>
      </c>
      <c r="J3708" s="15" t="s">
        <v>24</v>
      </c>
      <c r="K3708" s="15" t="s">
        <v>24</v>
      </c>
      <c r="L3708" s="15" t="s">
        <v>26</v>
      </c>
      <c r="M3708" s="15" t="s">
        <v>26</v>
      </c>
      <c r="N3708" s="15" t="s">
        <v>24</v>
      </c>
      <c r="O3708" s="15" t="s">
        <v>24</v>
      </c>
      <c r="P3708" s="15" t="s">
        <v>25</v>
      </c>
      <c r="Q3708" s="15" t="s">
        <v>26</v>
      </c>
      <c r="R3708" s="15" t="s">
        <v>17</v>
      </c>
      <c r="S3708" s="18" t="n">
        <v>84.3</v>
      </c>
      <c r="T3708" s="15" t="n">
        <v>2281.6</v>
      </c>
      <c r="U3708" s="15" t="s">
        <v>24</v>
      </c>
      <c r="V3708" s="18" t="n">
        <f aca="false">IF(ISNUMBER(T3708),T3708,0)</f>
        <v>2281.6</v>
      </c>
      <c r="W3708" s="15" t="n">
        <f aca="false">IF(U3708="Yes",1,0)</f>
        <v>0</v>
      </c>
      <c r="X3708" s="15" t="str">
        <f aca="false">IF(F3708&lt;=12,"0-12 months",IF(F3708&lt;=24,"13-24 months",IF(F3708&lt;=48,"25-48 months","49-72 months")))</f>
        <v>25-48 months</v>
      </c>
      <c r="Y3708" s="15" t="str">
        <f aca="false">IF(C3708=1,"Yes","No")</f>
        <v>No</v>
      </c>
      <c r="Z3708" s="15" t="n">
        <f aca="false">COUNTIF(J3708:O3708,"Yes")</f>
        <v>2</v>
      </c>
      <c r="AA3708" s="18" t="n">
        <f aca="false">S3708*W3708</f>
        <v>0</v>
      </c>
      <c r="AB3708" s="15" t="n">
        <f aca="false">(P3708="Month-to-month")+(I3708="Fiber optic")+(R3708="Electronic check")+(F3708&lt;=12)+(M3708="No")+(J3708="No")</f>
        <v>3</v>
      </c>
      <c r="AC3708" s="15" t="str">
        <f aca="false">IF(AB3708&gt;=5,"High",IF(AB3708&gt;=3,"Medium","Low"))</f>
        <v>Medium</v>
      </c>
    </row>
    <row r="3709" customFormat="false" ht="15" hidden="false" customHeight="false" outlineLevel="0" collapsed="false">
      <c r="A3709" s="15" t="s">
        <v>3806</v>
      </c>
      <c r="B3709" s="15" t="s">
        <v>98</v>
      </c>
      <c r="C3709" s="15" t="n">
        <v>0</v>
      </c>
      <c r="D3709" s="15" t="s">
        <v>26</v>
      </c>
      <c r="E3709" s="15" t="s">
        <v>26</v>
      </c>
      <c r="F3709" s="15" t="n">
        <v>69</v>
      </c>
      <c r="G3709" s="15" t="s">
        <v>26</v>
      </c>
      <c r="H3709" s="15" t="s">
        <v>24</v>
      </c>
      <c r="I3709" s="15" t="s">
        <v>24</v>
      </c>
      <c r="J3709" s="15" t="s">
        <v>28</v>
      </c>
      <c r="K3709" s="15" t="s">
        <v>28</v>
      </c>
      <c r="L3709" s="15" t="s">
        <v>28</v>
      </c>
      <c r="M3709" s="15" t="s">
        <v>28</v>
      </c>
      <c r="N3709" s="15" t="s">
        <v>28</v>
      </c>
      <c r="O3709" s="15" t="s">
        <v>28</v>
      </c>
      <c r="P3709" s="15" t="s">
        <v>29</v>
      </c>
      <c r="Q3709" s="15" t="s">
        <v>24</v>
      </c>
      <c r="R3709" s="15" t="s">
        <v>19</v>
      </c>
      <c r="S3709" s="18" t="n">
        <v>19.9</v>
      </c>
      <c r="T3709" s="15" t="n">
        <v>1356.7</v>
      </c>
      <c r="U3709" s="15" t="s">
        <v>24</v>
      </c>
      <c r="V3709" s="18" t="n">
        <f aca="false">IF(ISNUMBER(T3709),T3709,0)</f>
        <v>1356.7</v>
      </c>
      <c r="W3709" s="15" t="n">
        <f aca="false">IF(U3709="Yes",1,0)</f>
        <v>0</v>
      </c>
      <c r="X3709" s="15" t="str">
        <f aca="false">IF(F3709&lt;=12,"0-12 months",IF(F3709&lt;=24,"13-24 months",IF(F3709&lt;=48,"25-48 months","49-72 months")))</f>
        <v>49-72 months</v>
      </c>
      <c r="Y3709" s="15" t="str">
        <f aca="false">IF(C3709=1,"Yes","No")</f>
        <v>No</v>
      </c>
      <c r="Z3709" s="15" t="n">
        <f aca="false">COUNTIF(J3709:O3709,"Yes")</f>
        <v>0</v>
      </c>
      <c r="AA3709" s="18" t="n">
        <f aca="false">S3709*W3709</f>
        <v>0</v>
      </c>
      <c r="AB3709" s="15" t="n">
        <f aca="false">(P3709="Month-to-month")+(I3709="Fiber optic")+(R3709="Electronic check")+(F3709&lt;=12)+(M3709="No")+(J3709="No")</f>
        <v>0</v>
      </c>
      <c r="AC3709" s="15" t="str">
        <f aca="false">IF(AB3709&gt;=5,"High",IF(AB3709&gt;=3,"Medium","Low"))</f>
        <v>Low</v>
      </c>
    </row>
    <row r="3710" customFormat="false" ht="15" hidden="false" customHeight="false" outlineLevel="0" collapsed="false">
      <c r="A3710" s="15" t="s">
        <v>3807</v>
      </c>
      <c r="B3710" s="15" t="s">
        <v>98</v>
      </c>
      <c r="C3710" s="15" t="n">
        <v>0</v>
      </c>
      <c r="D3710" s="15" t="s">
        <v>24</v>
      </c>
      <c r="E3710" s="15" t="s">
        <v>24</v>
      </c>
      <c r="F3710" s="15" t="n">
        <v>11</v>
      </c>
      <c r="G3710" s="15" t="s">
        <v>26</v>
      </c>
      <c r="H3710" s="15" t="s">
        <v>24</v>
      </c>
      <c r="I3710" s="15" t="s">
        <v>24</v>
      </c>
      <c r="J3710" s="15" t="s">
        <v>28</v>
      </c>
      <c r="K3710" s="15" t="s">
        <v>28</v>
      </c>
      <c r="L3710" s="15" t="s">
        <v>28</v>
      </c>
      <c r="M3710" s="15" t="s">
        <v>28</v>
      </c>
      <c r="N3710" s="15" t="s">
        <v>28</v>
      </c>
      <c r="O3710" s="15" t="s">
        <v>28</v>
      </c>
      <c r="P3710" s="15" t="s">
        <v>29</v>
      </c>
      <c r="Q3710" s="15" t="s">
        <v>24</v>
      </c>
      <c r="R3710" s="15" t="s">
        <v>17</v>
      </c>
      <c r="S3710" s="18" t="n">
        <v>20.4</v>
      </c>
      <c r="T3710" s="15" t="n">
        <v>231.45</v>
      </c>
      <c r="U3710" s="15" t="s">
        <v>24</v>
      </c>
      <c r="V3710" s="18" t="n">
        <f aca="false">IF(ISNUMBER(T3710),T3710,0)</f>
        <v>231.45</v>
      </c>
      <c r="W3710" s="15" t="n">
        <f aca="false">IF(U3710="Yes",1,0)</f>
        <v>0</v>
      </c>
      <c r="X3710" s="15" t="str">
        <f aca="false">IF(F3710&lt;=12,"0-12 months",IF(F3710&lt;=24,"13-24 months",IF(F3710&lt;=48,"25-48 months","49-72 months")))</f>
        <v>0-12 months</v>
      </c>
      <c r="Y3710" s="15" t="str">
        <f aca="false">IF(C3710=1,"Yes","No")</f>
        <v>No</v>
      </c>
      <c r="Z3710" s="15" t="n">
        <f aca="false">COUNTIF(J3710:O3710,"Yes")</f>
        <v>0</v>
      </c>
      <c r="AA3710" s="18" t="n">
        <f aca="false">S3710*W3710</f>
        <v>0</v>
      </c>
      <c r="AB3710" s="15" t="n">
        <f aca="false">(P3710="Month-to-month")+(I3710="Fiber optic")+(R3710="Electronic check")+(F3710&lt;=12)+(M3710="No")+(J3710="No")</f>
        <v>1</v>
      </c>
      <c r="AC3710" s="15" t="str">
        <f aca="false">IF(AB3710&gt;=5,"High",IF(AB3710&gt;=3,"Medium","Low"))</f>
        <v>Low</v>
      </c>
    </row>
    <row r="3711" customFormat="false" ht="15" hidden="false" customHeight="false" outlineLevel="0" collapsed="false">
      <c r="A3711" s="15" t="s">
        <v>3808</v>
      </c>
      <c r="B3711" s="15" t="s">
        <v>98</v>
      </c>
      <c r="C3711" s="15" t="n">
        <v>0</v>
      </c>
      <c r="D3711" s="15" t="s">
        <v>24</v>
      </c>
      <c r="E3711" s="15" t="s">
        <v>24</v>
      </c>
      <c r="F3711" s="15" t="n">
        <v>1</v>
      </c>
      <c r="G3711" s="15" t="s">
        <v>26</v>
      </c>
      <c r="H3711" s="15" t="s">
        <v>26</v>
      </c>
      <c r="I3711" s="15" t="s">
        <v>96</v>
      </c>
      <c r="J3711" s="15" t="s">
        <v>24</v>
      </c>
      <c r="K3711" s="15" t="s">
        <v>24</v>
      </c>
      <c r="L3711" s="15" t="s">
        <v>24</v>
      </c>
      <c r="M3711" s="15" t="s">
        <v>24</v>
      </c>
      <c r="N3711" s="15" t="s">
        <v>24</v>
      </c>
      <c r="O3711" s="15" t="s">
        <v>24</v>
      </c>
      <c r="P3711" s="15" t="s">
        <v>25</v>
      </c>
      <c r="Q3711" s="15" t="s">
        <v>24</v>
      </c>
      <c r="R3711" s="15" t="s">
        <v>17</v>
      </c>
      <c r="S3711" s="18" t="n">
        <v>50.75</v>
      </c>
      <c r="T3711" s="15" t="n">
        <v>50.75</v>
      </c>
      <c r="U3711" s="15" t="s">
        <v>24</v>
      </c>
      <c r="V3711" s="18" t="n">
        <f aca="false">IF(ISNUMBER(T3711),T3711,0)</f>
        <v>50.75</v>
      </c>
      <c r="W3711" s="15" t="n">
        <f aca="false">IF(U3711="Yes",1,0)</f>
        <v>0</v>
      </c>
      <c r="X3711" s="15" t="str">
        <f aca="false">IF(F3711&lt;=12,"0-12 months",IF(F3711&lt;=24,"13-24 months",IF(F3711&lt;=48,"25-48 months","49-72 months")))</f>
        <v>0-12 months</v>
      </c>
      <c r="Y3711" s="15" t="str">
        <f aca="false">IF(C3711=1,"Yes","No")</f>
        <v>No</v>
      </c>
      <c r="Z3711" s="15" t="n">
        <f aca="false">COUNTIF(J3711:O3711,"Yes")</f>
        <v>0</v>
      </c>
      <c r="AA3711" s="18" t="n">
        <f aca="false">S3711*W3711</f>
        <v>0</v>
      </c>
      <c r="AB3711" s="15" t="n">
        <f aca="false">(P3711="Month-to-month")+(I3711="Fiber optic")+(R3711="Electronic check")+(F3711&lt;=12)+(M3711="No")+(J3711="No")</f>
        <v>4</v>
      </c>
      <c r="AC3711" s="15" t="str">
        <f aca="false">IF(AB3711&gt;=5,"High",IF(AB3711&gt;=3,"Medium","Low"))</f>
        <v>Medium</v>
      </c>
    </row>
    <row r="3712" customFormat="false" ht="15" hidden="false" customHeight="false" outlineLevel="0" collapsed="false">
      <c r="A3712" s="15" t="s">
        <v>3809</v>
      </c>
      <c r="B3712" s="15" t="s">
        <v>98</v>
      </c>
      <c r="C3712" s="15" t="n">
        <v>0</v>
      </c>
      <c r="D3712" s="15" t="s">
        <v>26</v>
      </c>
      <c r="E3712" s="15" t="s">
        <v>26</v>
      </c>
      <c r="F3712" s="15" t="n">
        <v>10</v>
      </c>
      <c r="G3712" s="15" t="s">
        <v>26</v>
      </c>
      <c r="H3712" s="15" t="s">
        <v>24</v>
      </c>
      <c r="I3712" s="15" t="s">
        <v>24</v>
      </c>
      <c r="J3712" s="15" t="s">
        <v>28</v>
      </c>
      <c r="K3712" s="15" t="s">
        <v>28</v>
      </c>
      <c r="L3712" s="15" t="s">
        <v>28</v>
      </c>
      <c r="M3712" s="15" t="s">
        <v>28</v>
      </c>
      <c r="N3712" s="15" t="s">
        <v>28</v>
      </c>
      <c r="O3712" s="15" t="s">
        <v>28</v>
      </c>
      <c r="P3712" s="15" t="s">
        <v>27</v>
      </c>
      <c r="Q3712" s="15" t="s">
        <v>24</v>
      </c>
      <c r="R3712" s="15" t="s">
        <v>17</v>
      </c>
      <c r="S3712" s="18" t="n">
        <v>20.45</v>
      </c>
      <c r="T3712" s="15" t="n">
        <v>242.4</v>
      </c>
      <c r="U3712" s="15" t="s">
        <v>24</v>
      </c>
      <c r="V3712" s="18" t="n">
        <f aca="false">IF(ISNUMBER(T3712),T3712,0)</f>
        <v>242.4</v>
      </c>
      <c r="W3712" s="15" t="n">
        <f aca="false">IF(U3712="Yes",1,0)</f>
        <v>0</v>
      </c>
      <c r="X3712" s="15" t="str">
        <f aca="false">IF(F3712&lt;=12,"0-12 months",IF(F3712&lt;=24,"13-24 months",IF(F3712&lt;=48,"25-48 months","49-72 months")))</f>
        <v>0-12 months</v>
      </c>
      <c r="Y3712" s="15" t="str">
        <f aca="false">IF(C3712=1,"Yes","No")</f>
        <v>No</v>
      </c>
      <c r="Z3712" s="15" t="n">
        <f aca="false">COUNTIF(J3712:O3712,"Yes")</f>
        <v>0</v>
      </c>
      <c r="AA3712" s="18" t="n">
        <f aca="false">S3712*W3712</f>
        <v>0</v>
      </c>
      <c r="AB3712" s="15" t="n">
        <f aca="false">(P3712="Month-to-month")+(I3712="Fiber optic")+(R3712="Electronic check")+(F3712&lt;=12)+(M3712="No")+(J3712="No")</f>
        <v>1</v>
      </c>
      <c r="AC3712" s="15" t="str">
        <f aca="false">IF(AB3712&gt;=5,"High",IF(AB3712&gt;=3,"Medium","Low"))</f>
        <v>Low</v>
      </c>
    </row>
    <row r="3713" customFormat="false" ht="15" hidden="false" customHeight="false" outlineLevel="0" collapsed="false">
      <c r="A3713" s="15" t="s">
        <v>3810</v>
      </c>
      <c r="B3713" s="15" t="s">
        <v>94</v>
      </c>
      <c r="C3713" s="15" t="n">
        <v>0</v>
      </c>
      <c r="D3713" s="15" t="s">
        <v>26</v>
      </c>
      <c r="E3713" s="15" t="s">
        <v>26</v>
      </c>
      <c r="F3713" s="15" t="n">
        <v>55</v>
      </c>
      <c r="G3713" s="15" t="s">
        <v>26</v>
      </c>
      <c r="H3713" s="15" t="s">
        <v>26</v>
      </c>
      <c r="I3713" s="15" t="s">
        <v>96</v>
      </c>
      <c r="J3713" s="15" t="s">
        <v>26</v>
      </c>
      <c r="K3713" s="15" t="s">
        <v>26</v>
      </c>
      <c r="L3713" s="15" t="s">
        <v>24</v>
      </c>
      <c r="M3713" s="15" t="s">
        <v>26</v>
      </c>
      <c r="N3713" s="15" t="s">
        <v>24</v>
      </c>
      <c r="O3713" s="15" t="s">
        <v>26</v>
      </c>
      <c r="P3713" s="15" t="s">
        <v>27</v>
      </c>
      <c r="Q3713" s="15" t="s">
        <v>26</v>
      </c>
      <c r="R3713" s="15" t="s">
        <v>19</v>
      </c>
      <c r="S3713" s="18" t="n">
        <v>75.75</v>
      </c>
      <c r="T3713" s="15" t="n">
        <v>4264.25</v>
      </c>
      <c r="U3713" s="15" t="s">
        <v>24</v>
      </c>
      <c r="V3713" s="18" t="n">
        <f aca="false">IF(ISNUMBER(T3713),T3713,0)</f>
        <v>4264.25</v>
      </c>
      <c r="W3713" s="15" t="n">
        <f aca="false">IF(U3713="Yes",1,0)</f>
        <v>0</v>
      </c>
      <c r="X3713" s="15" t="str">
        <f aca="false">IF(F3713&lt;=12,"0-12 months",IF(F3713&lt;=24,"13-24 months",IF(F3713&lt;=48,"25-48 months","49-72 months")))</f>
        <v>49-72 months</v>
      </c>
      <c r="Y3713" s="15" t="str">
        <f aca="false">IF(C3713=1,"Yes","No")</f>
        <v>No</v>
      </c>
      <c r="Z3713" s="15" t="n">
        <f aca="false">COUNTIF(J3713:O3713,"Yes")</f>
        <v>4</v>
      </c>
      <c r="AA3713" s="18" t="n">
        <f aca="false">S3713*W3713</f>
        <v>0</v>
      </c>
      <c r="AB3713" s="15" t="n">
        <f aca="false">(P3713="Month-to-month")+(I3713="Fiber optic")+(R3713="Electronic check")+(F3713&lt;=12)+(M3713="No")+(J3713="No")</f>
        <v>0</v>
      </c>
      <c r="AC3713" s="15" t="str">
        <f aca="false">IF(AB3713&gt;=5,"High",IF(AB3713&gt;=3,"Medium","Low"))</f>
        <v>Low</v>
      </c>
    </row>
    <row r="3714" customFormat="false" ht="15" hidden="false" customHeight="false" outlineLevel="0" collapsed="false">
      <c r="A3714" s="15" t="s">
        <v>3811</v>
      </c>
      <c r="B3714" s="15" t="s">
        <v>98</v>
      </c>
      <c r="C3714" s="15" t="n">
        <v>0</v>
      </c>
      <c r="D3714" s="15" t="s">
        <v>24</v>
      </c>
      <c r="E3714" s="15" t="s">
        <v>24</v>
      </c>
      <c r="F3714" s="15" t="n">
        <v>44</v>
      </c>
      <c r="G3714" s="15" t="s">
        <v>26</v>
      </c>
      <c r="H3714" s="15" t="s">
        <v>24</v>
      </c>
      <c r="I3714" s="15" t="s">
        <v>96</v>
      </c>
      <c r="J3714" s="15" t="s">
        <v>26</v>
      </c>
      <c r="K3714" s="15" t="s">
        <v>24</v>
      </c>
      <c r="L3714" s="15" t="s">
        <v>24</v>
      </c>
      <c r="M3714" s="15" t="s">
        <v>26</v>
      </c>
      <c r="N3714" s="15" t="s">
        <v>26</v>
      </c>
      <c r="O3714" s="15" t="s">
        <v>24</v>
      </c>
      <c r="P3714" s="15" t="s">
        <v>27</v>
      </c>
      <c r="Q3714" s="15" t="s">
        <v>24</v>
      </c>
      <c r="R3714" s="15" t="s">
        <v>15</v>
      </c>
      <c r="S3714" s="18" t="n">
        <v>65.4</v>
      </c>
      <c r="T3714" s="15" t="n">
        <v>2774.55</v>
      </c>
      <c r="U3714" s="15" t="s">
        <v>24</v>
      </c>
      <c r="V3714" s="18" t="n">
        <f aca="false">IF(ISNUMBER(T3714),T3714,0)</f>
        <v>2774.55</v>
      </c>
      <c r="W3714" s="15" t="n">
        <f aca="false">IF(U3714="Yes",1,0)</f>
        <v>0</v>
      </c>
      <c r="X3714" s="15" t="str">
        <f aca="false">IF(F3714&lt;=12,"0-12 months",IF(F3714&lt;=24,"13-24 months",IF(F3714&lt;=48,"25-48 months","49-72 months")))</f>
        <v>25-48 months</v>
      </c>
      <c r="Y3714" s="15" t="str">
        <f aca="false">IF(C3714=1,"Yes","No")</f>
        <v>No</v>
      </c>
      <c r="Z3714" s="15" t="n">
        <f aca="false">COUNTIF(J3714:O3714,"Yes")</f>
        <v>3</v>
      </c>
      <c r="AA3714" s="18" t="n">
        <f aca="false">S3714*W3714</f>
        <v>0</v>
      </c>
      <c r="AB3714" s="15" t="n">
        <f aca="false">(P3714="Month-to-month")+(I3714="Fiber optic")+(R3714="Electronic check")+(F3714&lt;=12)+(M3714="No")+(J3714="No")</f>
        <v>1</v>
      </c>
      <c r="AC3714" s="15" t="str">
        <f aca="false">IF(AB3714&gt;=5,"High",IF(AB3714&gt;=3,"Medium","Low"))</f>
        <v>Low</v>
      </c>
    </row>
    <row r="3715" customFormat="false" ht="15" hidden="false" customHeight="false" outlineLevel="0" collapsed="false">
      <c r="A3715" s="15" t="s">
        <v>3812</v>
      </c>
      <c r="B3715" s="15" t="s">
        <v>98</v>
      </c>
      <c r="C3715" s="15" t="n">
        <v>1</v>
      </c>
      <c r="D3715" s="15" t="s">
        <v>26</v>
      </c>
      <c r="E3715" s="15" t="s">
        <v>24</v>
      </c>
      <c r="F3715" s="15" t="n">
        <v>46</v>
      </c>
      <c r="G3715" s="15" t="s">
        <v>26</v>
      </c>
      <c r="H3715" s="15" t="s">
        <v>24</v>
      </c>
      <c r="I3715" s="15" t="s">
        <v>102</v>
      </c>
      <c r="J3715" s="15" t="s">
        <v>24</v>
      </c>
      <c r="K3715" s="15" t="s">
        <v>24</v>
      </c>
      <c r="L3715" s="15" t="s">
        <v>24</v>
      </c>
      <c r="M3715" s="15" t="s">
        <v>24</v>
      </c>
      <c r="N3715" s="15" t="s">
        <v>24</v>
      </c>
      <c r="O3715" s="15" t="s">
        <v>26</v>
      </c>
      <c r="P3715" s="15" t="s">
        <v>25</v>
      </c>
      <c r="Q3715" s="15" t="s">
        <v>26</v>
      </c>
      <c r="R3715" s="15" t="s">
        <v>15</v>
      </c>
      <c r="S3715" s="18" t="n">
        <v>80.4</v>
      </c>
      <c r="T3715" s="15" t="n">
        <v>3605.2</v>
      </c>
      <c r="U3715" s="15" t="s">
        <v>26</v>
      </c>
      <c r="V3715" s="18" t="n">
        <f aca="false">IF(ISNUMBER(T3715),T3715,0)</f>
        <v>3605.2</v>
      </c>
      <c r="W3715" s="15" t="n">
        <f aca="false">IF(U3715="Yes",1,0)</f>
        <v>1</v>
      </c>
      <c r="X3715" s="15" t="str">
        <f aca="false">IF(F3715&lt;=12,"0-12 months",IF(F3715&lt;=24,"13-24 months",IF(F3715&lt;=48,"25-48 months","49-72 months")))</f>
        <v>25-48 months</v>
      </c>
      <c r="Y3715" s="15" t="str">
        <f aca="false">IF(C3715=1,"Yes","No")</f>
        <v>Yes</v>
      </c>
      <c r="Z3715" s="15" t="n">
        <f aca="false">COUNTIF(J3715:O3715,"Yes")</f>
        <v>1</v>
      </c>
      <c r="AA3715" s="18" t="n">
        <f aca="false">S3715*W3715</f>
        <v>80.4</v>
      </c>
      <c r="AB3715" s="15" t="n">
        <f aca="false">(P3715="Month-to-month")+(I3715="Fiber optic")+(R3715="Electronic check")+(F3715&lt;=12)+(M3715="No")+(J3715="No")</f>
        <v>5</v>
      </c>
      <c r="AC3715" s="15" t="str">
        <f aca="false">IF(AB3715&gt;=5,"High",IF(AB3715&gt;=3,"Medium","Low"))</f>
        <v>High</v>
      </c>
    </row>
    <row r="3716" customFormat="false" ht="15" hidden="false" customHeight="false" outlineLevel="0" collapsed="false">
      <c r="A3716" s="15" t="s">
        <v>3813</v>
      </c>
      <c r="B3716" s="15" t="s">
        <v>98</v>
      </c>
      <c r="C3716" s="15" t="n">
        <v>0</v>
      </c>
      <c r="D3716" s="15" t="s">
        <v>26</v>
      </c>
      <c r="E3716" s="15" t="s">
        <v>26</v>
      </c>
      <c r="F3716" s="15" t="n">
        <v>69</v>
      </c>
      <c r="G3716" s="15" t="s">
        <v>26</v>
      </c>
      <c r="H3716" s="15" t="s">
        <v>24</v>
      </c>
      <c r="I3716" s="15" t="s">
        <v>96</v>
      </c>
      <c r="J3716" s="15" t="s">
        <v>26</v>
      </c>
      <c r="K3716" s="15" t="s">
        <v>26</v>
      </c>
      <c r="L3716" s="15" t="s">
        <v>26</v>
      </c>
      <c r="M3716" s="15" t="s">
        <v>24</v>
      </c>
      <c r="N3716" s="15" t="s">
        <v>24</v>
      </c>
      <c r="O3716" s="15" t="s">
        <v>24</v>
      </c>
      <c r="P3716" s="15" t="s">
        <v>29</v>
      </c>
      <c r="Q3716" s="15" t="s">
        <v>26</v>
      </c>
      <c r="R3716" s="15" t="s">
        <v>19</v>
      </c>
      <c r="S3716" s="18" t="n">
        <v>59.75</v>
      </c>
      <c r="T3716" s="15" t="n">
        <v>4069.9</v>
      </c>
      <c r="U3716" s="15" t="s">
        <v>24</v>
      </c>
      <c r="V3716" s="18" t="n">
        <f aca="false">IF(ISNUMBER(T3716),T3716,0)</f>
        <v>4069.9</v>
      </c>
      <c r="W3716" s="15" t="n">
        <f aca="false">IF(U3716="Yes",1,0)</f>
        <v>0</v>
      </c>
      <c r="X3716" s="15" t="str">
        <f aca="false">IF(F3716&lt;=12,"0-12 months",IF(F3716&lt;=24,"13-24 months",IF(F3716&lt;=48,"25-48 months","49-72 months")))</f>
        <v>49-72 months</v>
      </c>
      <c r="Y3716" s="15" t="str">
        <f aca="false">IF(C3716=1,"Yes","No")</f>
        <v>No</v>
      </c>
      <c r="Z3716" s="15" t="n">
        <f aca="false">COUNTIF(J3716:O3716,"Yes")</f>
        <v>3</v>
      </c>
      <c r="AA3716" s="18" t="n">
        <f aca="false">S3716*W3716</f>
        <v>0</v>
      </c>
      <c r="AB3716" s="15" t="n">
        <f aca="false">(P3716="Month-to-month")+(I3716="Fiber optic")+(R3716="Electronic check")+(F3716&lt;=12)+(M3716="No")+(J3716="No")</f>
        <v>1</v>
      </c>
      <c r="AC3716" s="15" t="str">
        <f aca="false">IF(AB3716&gt;=5,"High",IF(AB3716&gt;=3,"Medium","Low"))</f>
        <v>Low</v>
      </c>
    </row>
    <row r="3717" customFormat="false" ht="15" hidden="false" customHeight="false" outlineLevel="0" collapsed="false">
      <c r="A3717" s="15" t="s">
        <v>3814</v>
      </c>
      <c r="B3717" s="15" t="s">
        <v>98</v>
      </c>
      <c r="C3717" s="15" t="n">
        <v>1</v>
      </c>
      <c r="D3717" s="15" t="s">
        <v>24</v>
      </c>
      <c r="E3717" s="15" t="s">
        <v>24</v>
      </c>
      <c r="F3717" s="15" t="n">
        <v>11</v>
      </c>
      <c r="G3717" s="15" t="s">
        <v>26</v>
      </c>
      <c r="H3717" s="15" t="s">
        <v>24</v>
      </c>
      <c r="I3717" s="15" t="s">
        <v>102</v>
      </c>
      <c r="J3717" s="15" t="s">
        <v>24</v>
      </c>
      <c r="K3717" s="15" t="s">
        <v>24</v>
      </c>
      <c r="L3717" s="15" t="s">
        <v>24</v>
      </c>
      <c r="M3717" s="15" t="s">
        <v>24</v>
      </c>
      <c r="N3717" s="15" t="s">
        <v>24</v>
      </c>
      <c r="O3717" s="15" t="s">
        <v>26</v>
      </c>
      <c r="P3717" s="15" t="s">
        <v>25</v>
      </c>
      <c r="Q3717" s="15" t="s">
        <v>26</v>
      </c>
      <c r="R3717" s="15" t="s">
        <v>15</v>
      </c>
      <c r="S3717" s="18" t="n">
        <v>78.5</v>
      </c>
      <c r="T3717" s="15" t="n">
        <v>874.2</v>
      </c>
      <c r="U3717" s="15" t="s">
        <v>24</v>
      </c>
      <c r="V3717" s="18" t="n">
        <f aca="false">IF(ISNUMBER(T3717),T3717,0)</f>
        <v>874.2</v>
      </c>
      <c r="W3717" s="15" t="n">
        <f aca="false">IF(U3717="Yes",1,0)</f>
        <v>0</v>
      </c>
      <c r="X3717" s="15" t="str">
        <f aca="false">IF(F3717&lt;=12,"0-12 months",IF(F3717&lt;=24,"13-24 months",IF(F3717&lt;=48,"25-48 months","49-72 months")))</f>
        <v>0-12 months</v>
      </c>
      <c r="Y3717" s="15" t="str">
        <f aca="false">IF(C3717=1,"Yes","No")</f>
        <v>Yes</v>
      </c>
      <c r="Z3717" s="15" t="n">
        <f aca="false">COUNTIF(J3717:O3717,"Yes")</f>
        <v>1</v>
      </c>
      <c r="AA3717" s="18" t="n">
        <f aca="false">S3717*W3717</f>
        <v>0</v>
      </c>
      <c r="AB3717" s="15" t="n">
        <f aca="false">(P3717="Month-to-month")+(I3717="Fiber optic")+(R3717="Electronic check")+(F3717&lt;=12)+(M3717="No")+(J3717="No")</f>
        <v>6</v>
      </c>
      <c r="AC3717" s="15" t="str">
        <f aca="false">IF(AB3717&gt;=5,"High",IF(AB3717&gt;=3,"Medium","Low"))</f>
        <v>High</v>
      </c>
    </row>
    <row r="3718" customFormat="false" ht="15" hidden="false" customHeight="false" outlineLevel="0" collapsed="false">
      <c r="A3718" s="15" t="s">
        <v>3815</v>
      </c>
      <c r="B3718" s="15" t="s">
        <v>94</v>
      </c>
      <c r="C3718" s="15" t="n">
        <v>0</v>
      </c>
      <c r="D3718" s="15" t="s">
        <v>26</v>
      </c>
      <c r="E3718" s="15" t="s">
        <v>24</v>
      </c>
      <c r="F3718" s="15" t="n">
        <v>11</v>
      </c>
      <c r="G3718" s="15" t="s">
        <v>26</v>
      </c>
      <c r="H3718" s="15" t="s">
        <v>26</v>
      </c>
      <c r="I3718" s="15" t="s">
        <v>102</v>
      </c>
      <c r="J3718" s="15" t="s">
        <v>24</v>
      </c>
      <c r="K3718" s="15" t="s">
        <v>26</v>
      </c>
      <c r="L3718" s="15" t="s">
        <v>24</v>
      </c>
      <c r="M3718" s="15" t="s">
        <v>24</v>
      </c>
      <c r="N3718" s="15" t="s">
        <v>26</v>
      </c>
      <c r="O3718" s="15" t="s">
        <v>26</v>
      </c>
      <c r="P3718" s="15" t="s">
        <v>25</v>
      </c>
      <c r="Q3718" s="15" t="s">
        <v>26</v>
      </c>
      <c r="R3718" s="15" t="s">
        <v>15</v>
      </c>
      <c r="S3718" s="18" t="n">
        <v>102</v>
      </c>
      <c r="T3718" s="15" t="n">
        <v>1145.35</v>
      </c>
      <c r="U3718" s="15" t="s">
        <v>26</v>
      </c>
      <c r="V3718" s="18" t="n">
        <f aca="false">IF(ISNUMBER(T3718),T3718,0)</f>
        <v>1145.35</v>
      </c>
      <c r="W3718" s="15" t="n">
        <f aca="false">IF(U3718="Yes",1,0)</f>
        <v>1</v>
      </c>
      <c r="X3718" s="15" t="str">
        <f aca="false">IF(F3718&lt;=12,"0-12 months",IF(F3718&lt;=24,"13-24 months",IF(F3718&lt;=48,"25-48 months","49-72 months")))</f>
        <v>0-12 months</v>
      </c>
      <c r="Y3718" s="15" t="str">
        <f aca="false">IF(C3718=1,"Yes","No")</f>
        <v>No</v>
      </c>
      <c r="Z3718" s="15" t="n">
        <f aca="false">COUNTIF(J3718:O3718,"Yes")</f>
        <v>3</v>
      </c>
      <c r="AA3718" s="18" t="n">
        <f aca="false">S3718*W3718</f>
        <v>102</v>
      </c>
      <c r="AB3718" s="15" t="n">
        <f aca="false">(P3718="Month-to-month")+(I3718="Fiber optic")+(R3718="Electronic check")+(F3718&lt;=12)+(M3718="No")+(J3718="No")</f>
        <v>6</v>
      </c>
      <c r="AC3718" s="15" t="str">
        <f aca="false">IF(AB3718&gt;=5,"High",IF(AB3718&gt;=3,"Medium","Low"))</f>
        <v>High</v>
      </c>
    </row>
    <row r="3719" customFormat="false" ht="15" hidden="false" customHeight="false" outlineLevel="0" collapsed="false">
      <c r="A3719" s="15" t="s">
        <v>3816</v>
      </c>
      <c r="B3719" s="15" t="s">
        <v>98</v>
      </c>
      <c r="C3719" s="15" t="n">
        <v>0</v>
      </c>
      <c r="D3719" s="15" t="s">
        <v>24</v>
      </c>
      <c r="E3719" s="15" t="s">
        <v>24</v>
      </c>
      <c r="F3719" s="15" t="n">
        <v>29</v>
      </c>
      <c r="G3719" s="15" t="s">
        <v>26</v>
      </c>
      <c r="H3719" s="15" t="s">
        <v>24</v>
      </c>
      <c r="I3719" s="15" t="s">
        <v>96</v>
      </c>
      <c r="J3719" s="15" t="s">
        <v>24</v>
      </c>
      <c r="K3719" s="15" t="s">
        <v>24</v>
      </c>
      <c r="L3719" s="15" t="s">
        <v>26</v>
      </c>
      <c r="M3719" s="15" t="s">
        <v>24</v>
      </c>
      <c r="N3719" s="15" t="s">
        <v>24</v>
      </c>
      <c r="O3719" s="15" t="s">
        <v>24</v>
      </c>
      <c r="P3719" s="15" t="s">
        <v>25</v>
      </c>
      <c r="Q3719" s="15" t="s">
        <v>24</v>
      </c>
      <c r="R3719" s="15" t="s">
        <v>19</v>
      </c>
      <c r="S3719" s="18" t="n">
        <v>48.95</v>
      </c>
      <c r="T3719" s="15" t="n">
        <v>1323.7</v>
      </c>
      <c r="U3719" s="15" t="s">
        <v>24</v>
      </c>
      <c r="V3719" s="18" t="n">
        <f aca="false">IF(ISNUMBER(T3719),T3719,0)</f>
        <v>1323.7</v>
      </c>
      <c r="W3719" s="15" t="n">
        <f aca="false">IF(U3719="Yes",1,0)</f>
        <v>0</v>
      </c>
      <c r="X3719" s="15" t="str">
        <f aca="false">IF(F3719&lt;=12,"0-12 months",IF(F3719&lt;=24,"13-24 months",IF(F3719&lt;=48,"25-48 months","49-72 months")))</f>
        <v>25-48 months</v>
      </c>
      <c r="Y3719" s="15" t="str">
        <f aca="false">IF(C3719=1,"Yes","No")</f>
        <v>No</v>
      </c>
      <c r="Z3719" s="15" t="n">
        <f aca="false">COUNTIF(J3719:O3719,"Yes")</f>
        <v>1</v>
      </c>
      <c r="AA3719" s="18" t="n">
        <f aca="false">S3719*W3719</f>
        <v>0</v>
      </c>
      <c r="AB3719" s="15" t="n">
        <f aca="false">(P3719="Month-to-month")+(I3719="Fiber optic")+(R3719="Electronic check")+(F3719&lt;=12)+(M3719="No")+(J3719="No")</f>
        <v>3</v>
      </c>
      <c r="AC3719" s="15" t="str">
        <f aca="false">IF(AB3719&gt;=5,"High",IF(AB3719&gt;=3,"Medium","Low"))</f>
        <v>Medium</v>
      </c>
    </row>
    <row r="3720" customFormat="false" ht="15" hidden="false" customHeight="false" outlineLevel="0" collapsed="false">
      <c r="A3720" s="15" t="s">
        <v>3817</v>
      </c>
      <c r="B3720" s="15" t="s">
        <v>94</v>
      </c>
      <c r="C3720" s="15" t="n">
        <v>0</v>
      </c>
      <c r="D3720" s="15" t="s">
        <v>26</v>
      </c>
      <c r="E3720" s="15" t="s">
        <v>24</v>
      </c>
      <c r="F3720" s="15" t="n">
        <v>57</v>
      </c>
      <c r="G3720" s="15" t="s">
        <v>26</v>
      </c>
      <c r="H3720" s="15" t="s">
        <v>26</v>
      </c>
      <c r="I3720" s="15" t="s">
        <v>102</v>
      </c>
      <c r="J3720" s="15" t="s">
        <v>26</v>
      </c>
      <c r="K3720" s="15" t="s">
        <v>24</v>
      </c>
      <c r="L3720" s="15" t="s">
        <v>24</v>
      </c>
      <c r="M3720" s="15" t="s">
        <v>24</v>
      </c>
      <c r="N3720" s="15" t="s">
        <v>26</v>
      </c>
      <c r="O3720" s="15" t="s">
        <v>26</v>
      </c>
      <c r="P3720" s="15" t="s">
        <v>25</v>
      </c>
      <c r="Q3720" s="15" t="s">
        <v>26</v>
      </c>
      <c r="R3720" s="15" t="s">
        <v>15</v>
      </c>
      <c r="S3720" s="18" t="n">
        <v>99.65</v>
      </c>
      <c r="T3720" s="15" t="n">
        <v>5497.05</v>
      </c>
      <c r="U3720" s="15" t="s">
        <v>24</v>
      </c>
      <c r="V3720" s="18" t="n">
        <f aca="false">IF(ISNUMBER(T3720),T3720,0)</f>
        <v>5497.05</v>
      </c>
      <c r="W3720" s="15" t="n">
        <f aca="false">IF(U3720="Yes",1,0)</f>
        <v>0</v>
      </c>
      <c r="X3720" s="15" t="str">
        <f aca="false">IF(F3720&lt;=12,"0-12 months",IF(F3720&lt;=24,"13-24 months",IF(F3720&lt;=48,"25-48 months","49-72 months")))</f>
        <v>49-72 months</v>
      </c>
      <c r="Y3720" s="15" t="str">
        <f aca="false">IF(C3720=1,"Yes","No")</f>
        <v>No</v>
      </c>
      <c r="Z3720" s="15" t="n">
        <f aca="false">COUNTIF(J3720:O3720,"Yes")</f>
        <v>3</v>
      </c>
      <c r="AA3720" s="18" t="n">
        <f aca="false">S3720*W3720</f>
        <v>0</v>
      </c>
      <c r="AB3720" s="15" t="n">
        <f aca="false">(P3720="Month-to-month")+(I3720="Fiber optic")+(R3720="Electronic check")+(F3720&lt;=12)+(M3720="No")+(J3720="No")</f>
        <v>4</v>
      </c>
      <c r="AC3720" s="15" t="str">
        <f aca="false">IF(AB3720&gt;=5,"High",IF(AB3720&gt;=3,"Medium","Low"))</f>
        <v>Medium</v>
      </c>
    </row>
    <row r="3721" customFormat="false" ht="15" hidden="false" customHeight="false" outlineLevel="0" collapsed="false">
      <c r="A3721" s="15" t="s">
        <v>3818</v>
      </c>
      <c r="B3721" s="15" t="s">
        <v>98</v>
      </c>
      <c r="C3721" s="15" t="n">
        <v>0</v>
      </c>
      <c r="D3721" s="15" t="s">
        <v>24</v>
      </c>
      <c r="E3721" s="15" t="s">
        <v>24</v>
      </c>
      <c r="F3721" s="15" t="n">
        <v>28</v>
      </c>
      <c r="G3721" s="15" t="s">
        <v>26</v>
      </c>
      <c r="H3721" s="15" t="s">
        <v>24</v>
      </c>
      <c r="I3721" s="15" t="s">
        <v>24</v>
      </c>
      <c r="J3721" s="15" t="s">
        <v>28</v>
      </c>
      <c r="K3721" s="15" t="s">
        <v>28</v>
      </c>
      <c r="L3721" s="15" t="s">
        <v>28</v>
      </c>
      <c r="M3721" s="15" t="s">
        <v>28</v>
      </c>
      <c r="N3721" s="15" t="s">
        <v>28</v>
      </c>
      <c r="O3721" s="15" t="s">
        <v>28</v>
      </c>
      <c r="P3721" s="15" t="s">
        <v>27</v>
      </c>
      <c r="Q3721" s="15" t="s">
        <v>24</v>
      </c>
      <c r="R3721" s="15" t="s">
        <v>21</v>
      </c>
      <c r="S3721" s="18" t="n">
        <v>18.25</v>
      </c>
      <c r="T3721" s="15" t="n">
        <v>534.7</v>
      </c>
      <c r="U3721" s="15" t="s">
        <v>24</v>
      </c>
      <c r="V3721" s="18" t="n">
        <f aca="false">IF(ISNUMBER(T3721),T3721,0)</f>
        <v>534.7</v>
      </c>
      <c r="W3721" s="15" t="n">
        <f aca="false">IF(U3721="Yes",1,0)</f>
        <v>0</v>
      </c>
      <c r="X3721" s="15" t="str">
        <f aca="false">IF(F3721&lt;=12,"0-12 months",IF(F3721&lt;=24,"13-24 months",IF(F3721&lt;=48,"25-48 months","49-72 months")))</f>
        <v>25-48 months</v>
      </c>
      <c r="Y3721" s="15" t="str">
        <f aca="false">IF(C3721=1,"Yes","No")</f>
        <v>No</v>
      </c>
      <c r="Z3721" s="15" t="n">
        <f aca="false">COUNTIF(J3721:O3721,"Yes")</f>
        <v>0</v>
      </c>
      <c r="AA3721" s="18" t="n">
        <f aca="false">S3721*W3721</f>
        <v>0</v>
      </c>
      <c r="AB3721" s="15" t="n">
        <f aca="false">(P3721="Month-to-month")+(I3721="Fiber optic")+(R3721="Electronic check")+(F3721&lt;=12)+(M3721="No")+(J3721="No")</f>
        <v>0</v>
      </c>
      <c r="AC3721" s="15" t="str">
        <f aca="false">IF(AB3721&gt;=5,"High",IF(AB3721&gt;=3,"Medium","Low"))</f>
        <v>Low</v>
      </c>
    </row>
    <row r="3722" customFormat="false" ht="15" hidden="false" customHeight="false" outlineLevel="0" collapsed="false">
      <c r="A3722" s="15" t="s">
        <v>3819</v>
      </c>
      <c r="B3722" s="15" t="s">
        <v>94</v>
      </c>
      <c r="C3722" s="15" t="n">
        <v>0</v>
      </c>
      <c r="D3722" s="15" t="s">
        <v>24</v>
      </c>
      <c r="E3722" s="15" t="s">
        <v>24</v>
      </c>
      <c r="F3722" s="15" t="n">
        <v>42</v>
      </c>
      <c r="G3722" s="15" t="s">
        <v>26</v>
      </c>
      <c r="H3722" s="15" t="s">
        <v>24</v>
      </c>
      <c r="I3722" s="15" t="s">
        <v>96</v>
      </c>
      <c r="J3722" s="15" t="s">
        <v>26</v>
      </c>
      <c r="K3722" s="15" t="s">
        <v>24</v>
      </c>
      <c r="L3722" s="15" t="s">
        <v>26</v>
      </c>
      <c r="M3722" s="15" t="s">
        <v>24</v>
      </c>
      <c r="N3722" s="15" t="s">
        <v>24</v>
      </c>
      <c r="O3722" s="15" t="s">
        <v>24</v>
      </c>
      <c r="P3722" s="15" t="s">
        <v>25</v>
      </c>
      <c r="Q3722" s="15" t="s">
        <v>24</v>
      </c>
      <c r="R3722" s="15" t="s">
        <v>21</v>
      </c>
      <c r="S3722" s="18" t="n">
        <v>54.55</v>
      </c>
      <c r="T3722" s="15" t="n">
        <v>2455.05</v>
      </c>
      <c r="U3722" s="15" t="s">
        <v>24</v>
      </c>
      <c r="V3722" s="18" t="n">
        <f aca="false">IF(ISNUMBER(T3722),T3722,0)</f>
        <v>2455.05</v>
      </c>
      <c r="W3722" s="15" t="n">
        <f aca="false">IF(U3722="Yes",1,0)</f>
        <v>0</v>
      </c>
      <c r="X3722" s="15" t="str">
        <f aca="false">IF(F3722&lt;=12,"0-12 months",IF(F3722&lt;=24,"13-24 months",IF(F3722&lt;=48,"25-48 months","49-72 months")))</f>
        <v>25-48 months</v>
      </c>
      <c r="Y3722" s="15" t="str">
        <f aca="false">IF(C3722=1,"Yes","No")</f>
        <v>No</v>
      </c>
      <c r="Z3722" s="15" t="n">
        <f aca="false">COUNTIF(J3722:O3722,"Yes")</f>
        <v>2</v>
      </c>
      <c r="AA3722" s="18" t="n">
        <f aca="false">S3722*W3722</f>
        <v>0</v>
      </c>
      <c r="AB3722" s="15" t="n">
        <f aca="false">(P3722="Month-to-month")+(I3722="Fiber optic")+(R3722="Electronic check")+(F3722&lt;=12)+(M3722="No")+(J3722="No")</f>
        <v>2</v>
      </c>
      <c r="AC3722" s="15" t="str">
        <f aca="false">IF(AB3722&gt;=5,"High",IF(AB3722&gt;=3,"Medium","Low"))</f>
        <v>Low</v>
      </c>
    </row>
    <row r="3723" customFormat="false" ht="15" hidden="false" customHeight="false" outlineLevel="0" collapsed="false">
      <c r="A3723" s="15" t="s">
        <v>3820</v>
      </c>
      <c r="B3723" s="15" t="s">
        <v>94</v>
      </c>
      <c r="C3723" s="15" t="n">
        <v>0</v>
      </c>
      <c r="D3723" s="15" t="s">
        <v>24</v>
      </c>
      <c r="E3723" s="15" t="s">
        <v>24</v>
      </c>
      <c r="F3723" s="15" t="n">
        <v>2</v>
      </c>
      <c r="G3723" s="15" t="s">
        <v>26</v>
      </c>
      <c r="H3723" s="15" t="s">
        <v>24</v>
      </c>
      <c r="I3723" s="15" t="s">
        <v>24</v>
      </c>
      <c r="J3723" s="15" t="s">
        <v>28</v>
      </c>
      <c r="K3723" s="15" t="s">
        <v>28</v>
      </c>
      <c r="L3723" s="15" t="s">
        <v>28</v>
      </c>
      <c r="M3723" s="15" t="s">
        <v>28</v>
      </c>
      <c r="N3723" s="15" t="s">
        <v>28</v>
      </c>
      <c r="O3723" s="15" t="s">
        <v>28</v>
      </c>
      <c r="P3723" s="15" t="s">
        <v>25</v>
      </c>
      <c r="Q3723" s="15" t="s">
        <v>24</v>
      </c>
      <c r="R3723" s="15" t="s">
        <v>17</v>
      </c>
      <c r="S3723" s="18" t="n">
        <v>20.65</v>
      </c>
      <c r="T3723" s="15" t="n">
        <v>38.7</v>
      </c>
      <c r="U3723" s="15" t="s">
        <v>26</v>
      </c>
      <c r="V3723" s="18" t="n">
        <f aca="false">IF(ISNUMBER(T3723),T3723,0)</f>
        <v>38.7</v>
      </c>
      <c r="W3723" s="15" t="n">
        <f aca="false">IF(U3723="Yes",1,0)</f>
        <v>1</v>
      </c>
      <c r="X3723" s="15" t="str">
        <f aca="false">IF(F3723&lt;=12,"0-12 months",IF(F3723&lt;=24,"13-24 months",IF(F3723&lt;=48,"25-48 months","49-72 months")))</f>
        <v>0-12 months</v>
      </c>
      <c r="Y3723" s="15" t="str">
        <f aca="false">IF(C3723=1,"Yes","No")</f>
        <v>No</v>
      </c>
      <c r="Z3723" s="15" t="n">
        <f aca="false">COUNTIF(J3723:O3723,"Yes")</f>
        <v>0</v>
      </c>
      <c r="AA3723" s="18" t="n">
        <f aca="false">S3723*W3723</f>
        <v>20.65</v>
      </c>
      <c r="AB3723" s="15" t="n">
        <f aca="false">(P3723="Month-to-month")+(I3723="Fiber optic")+(R3723="Electronic check")+(F3723&lt;=12)+(M3723="No")+(J3723="No")</f>
        <v>2</v>
      </c>
      <c r="AC3723" s="15" t="str">
        <f aca="false">IF(AB3723&gt;=5,"High",IF(AB3723&gt;=3,"Medium","Low"))</f>
        <v>Low</v>
      </c>
    </row>
    <row r="3724" customFormat="false" ht="15" hidden="false" customHeight="false" outlineLevel="0" collapsed="false">
      <c r="A3724" s="15" t="s">
        <v>3821</v>
      </c>
      <c r="B3724" s="15" t="s">
        <v>98</v>
      </c>
      <c r="C3724" s="15" t="n">
        <v>0</v>
      </c>
      <c r="D3724" s="15" t="s">
        <v>24</v>
      </c>
      <c r="E3724" s="15" t="s">
        <v>26</v>
      </c>
      <c r="F3724" s="15" t="n">
        <v>23</v>
      </c>
      <c r="G3724" s="15" t="s">
        <v>24</v>
      </c>
      <c r="H3724" s="15" t="s">
        <v>95</v>
      </c>
      <c r="I3724" s="15" t="s">
        <v>96</v>
      </c>
      <c r="J3724" s="15" t="s">
        <v>26</v>
      </c>
      <c r="K3724" s="15" t="s">
        <v>26</v>
      </c>
      <c r="L3724" s="15" t="s">
        <v>24</v>
      </c>
      <c r="M3724" s="15" t="s">
        <v>26</v>
      </c>
      <c r="N3724" s="15" t="s">
        <v>24</v>
      </c>
      <c r="O3724" s="15" t="s">
        <v>24</v>
      </c>
      <c r="P3724" s="15" t="s">
        <v>27</v>
      </c>
      <c r="Q3724" s="15" t="s">
        <v>24</v>
      </c>
      <c r="R3724" s="15" t="s">
        <v>19</v>
      </c>
      <c r="S3724" s="18" t="n">
        <v>40.65</v>
      </c>
      <c r="T3724" s="15" t="n">
        <v>947.4</v>
      </c>
      <c r="U3724" s="15" t="s">
        <v>24</v>
      </c>
      <c r="V3724" s="18" t="n">
        <f aca="false">IF(ISNUMBER(T3724),T3724,0)</f>
        <v>947.4</v>
      </c>
      <c r="W3724" s="15" t="n">
        <f aca="false">IF(U3724="Yes",1,0)</f>
        <v>0</v>
      </c>
      <c r="X3724" s="15" t="str">
        <f aca="false">IF(F3724&lt;=12,"0-12 months",IF(F3724&lt;=24,"13-24 months",IF(F3724&lt;=48,"25-48 months","49-72 months")))</f>
        <v>13-24 months</v>
      </c>
      <c r="Y3724" s="15" t="str">
        <f aca="false">IF(C3724=1,"Yes","No")</f>
        <v>No</v>
      </c>
      <c r="Z3724" s="15" t="n">
        <f aca="false">COUNTIF(J3724:O3724,"Yes")</f>
        <v>3</v>
      </c>
      <c r="AA3724" s="18" t="n">
        <f aca="false">S3724*W3724</f>
        <v>0</v>
      </c>
      <c r="AB3724" s="15" t="n">
        <f aca="false">(P3724="Month-to-month")+(I3724="Fiber optic")+(R3724="Electronic check")+(F3724&lt;=12)+(M3724="No")+(J3724="No")</f>
        <v>0</v>
      </c>
      <c r="AC3724" s="15" t="str">
        <f aca="false">IF(AB3724&gt;=5,"High",IF(AB3724&gt;=3,"Medium","Low"))</f>
        <v>Low</v>
      </c>
    </row>
    <row r="3725" customFormat="false" ht="15" hidden="false" customHeight="false" outlineLevel="0" collapsed="false">
      <c r="A3725" s="15" t="s">
        <v>3822</v>
      </c>
      <c r="B3725" s="15" t="s">
        <v>94</v>
      </c>
      <c r="C3725" s="15" t="n">
        <v>0</v>
      </c>
      <c r="D3725" s="15" t="s">
        <v>26</v>
      </c>
      <c r="E3725" s="15" t="s">
        <v>26</v>
      </c>
      <c r="F3725" s="15" t="n">
        <v>18</v>
      </c>
      <c r="G3725" s="15" t="s">
        <v>26</v>
      </c>
      <c r="H3725" s="15" t="s">
        <v>24</v>
      </c>
      <c r="I3725" s="15" t="s">
        <v>24</v>
      </c>
      <c r="J3725" s="15" t="s">
        <v>28</v>
      </c>
      <c r="K3725" s="15" t="s">
        <v>28</v>
      </c>
      <c r="L3725" s="15" t="s">
        <v>28</v>
      </c>
      <c r="M3725" s="15" t="s">
        <v>28</v>
      </c>
      <c r="N3725" s="15" t="s">
        <v>28</v>
      </c>
      <c r="O3725" s="15" t="s">
        <v>28</v>
      </c>
      <c r="P3725" s="15" t="s">
        <v>25</v>
      </c>
      <c r="Q3725" s="15" t="s">
        <v>24</v>
      </c>
      <c r="R3725" s="15" t="s">
        <v>17</v>
      </c>
      <c r="S3725" s="18" t="n">
        <v>20.45</v>
      </c>
      <c r="T3725" s="15" t="n">
        <v>357</v>
      </c>
      <c r="U3725" s="15" t="s">
        <v>24</v>
      </c>
      <c r="V3725" s="18" t="n">
        <f aca="false">IF(ISNUMBER(T3725),T3725,0)</f>
        <v>357</v>
      </c>
      <c r="W3725" s="15" t="n">
        <f aca="false">IF(U3725="Yes",1,0)</f>
        <v>0</v>
      </c>
      <c r="X3725" s="15" t="str">
        <f aca="false">IF(F3725&lt;=12,"0-12 months",IF(F3725&lt;=24,"13-24 months",IF(F3725&lt;=48,"25-48 months","49-72 months")))</f>
        <v>13-24 months</v>
      </c>
      <c r="Y3725" s="15" t="str">
        <f aca="false">IF(C3725=1,"Yes","No")</f>
        <v>No</v>
      </c>
      <c r="Z3725" s="15" t="n">
        <f aca="false">COUNTIF(J3725:O3725,"Yes")</f>
        <v>0</v>
      </c>
      <c r="AA3725" s="18" t="n">
        <f aca="false">S3725*W3725</f>
        <v>0</v>
      </c>
      <c r="AB3725" s="15" t="n">
        <f aca="false">(P3725="Month-to-month")+(I3725="Fiber optic")+(R3725="Electronic check")+(F3725&lt;=12)+(M3725="No")+(J3725="No")</f>
        <v>1</v>
      </c>
      <c r="AC3725" s="15" t="str">
        <f aca="false">IF(AB3725&gt;=5,"High",IF(AB3725&gt;=3,"Medium","Low"))</f>
        <v>Low</v>
      </c>
    </row>
    <row r="3726" customFormat="false" ht="15" hidden="false" customHeight="false" outlineLevel="0" collapsed="false">
      <c r="A3726" s="15" t="s">
        <v>3823</v>
      </c>
      <c r="B3726" s="15" t="s">
        <v>98</v>
      </c>
      <c r="C3726" s="15" t="n">
        <v>0</v>
      </c>
      <c r="D3726" s="15" t="s">
        <v>26</v>
      </c>
      <c r="E3726" s="15" t="s">
        <v>26</v>
      </c>
      <c r="F3726" s="15" t="n">
        <v>62</v>
      </c>
      <c r="G3726" s="15" t="s">
        <v>26</v>
      </c>
      <c r="H3726" s="15" t="s">
        <v>26</v>
      </c>
      <c r="I3726" s="15" t="s">
        <v>24</v>
      </c>
      <c r="J3726" s="15" t="s">
        <v>28</v>
      </c>
      <c r="K3726" s="15" t="s">
        <v>28</v>
      </c>
      <c r="L3726" s="15" t="s">
        <v>28</v>
      </c>
      <c r="M3726" s="15" t="s">
        <v>28</v>
      </c>
      <c r="N3726" s="15" t="s">
        <v>28</v>
      </c>
      <c r="O3726" s="15" t="s">
        <v>28</v>
      </c>
      <c r="P3726" s="15" t="s">
        <v>27</v>
      </c>
      <c r="Q3726" s="15" t="s">
        <v>24</v>
      </c>
      <c r="R3726" s="15" t="s">
        <v>19</v>
      </c>
      <c r="S3726" s="18" t="n">
        <v>24.8</v>
      </c>
      <c r="T3726" s="15" t="n">
        <v>1476.25</v>
      </c>
      <c r="U3726" s="15" t="s">
        <v>24</v>
      </c>
      <c r="V3726" s="18" t="n">
        <f aca="false">IF(ISNUMBER(T3726),T3726,0)</f>
        <v>1476.25</v>
      </c>
      <c r="W3726" s="15" t="n">
        <f aca="false">IF(U3726="Yes",1,0)</f>
        <v>0</v>
      </c>
      <c r="X3726" s="15" t="str">
        <f aca="false">IF(F3726&lt;=12,"0-12 months",IF(F3726&lt;=24,"13-24 months",IF(F3726&lt;=48,"25-48 months","49-72 months")))</f>
        <v>49-72 months</v>
      </c>
      <c r="Y3726" s="15" t="str">
        <f aca="false">IF(C3726=1,"Yes","No")</f>
        <v>No</v>
      </c>
      <c r="Z3726" s="15" t="n">
        <f aca="false">COUNTIF(J3726:O3726,"Yes")</f>
        <v>0</v>
      </c>
      <c r="AA3726" s="18" t="n">
        <f aca="false">S3726*W3726</f>
        <v>0</v>
      </c>
      <c r="AB3726" s="15" t="n">
        <f aca="false">(P3726="Month-to-month")+(I3726="Fiber optic")+(R3726="Electronic check")+(F3726&lt;=12)+(M3726="No")+(J3726="No")</f>
        <v>0</v>
      </c>
      <c r="AC3726" s="15" t="str">
        <f aca="false">IF(AB3726&gt;=5,"High",IF(AB3726&gt;=3,"Medium","Low"))</f>
        <v>Low</v>
      </c>
    </row>
    <row r="3727" customFormat="false" ht="15" hidden="false" customHeight="false" outlineLevel="0" collapsed="false">
      <c r="A3727" s="15" t="s">
        <v>3824</v>
      </c>
      <c r="B3727" s="15" t="s">
        <v>94</v>
      </c>
      <c r="C3727" s="15" t="n">
        <v>0</v>
      </c>
      <c r="D3727" s="15" t="s">
        <v>24</v>
      </c>
      <c r="E3727" s="15" t="s">
        <v>24</v>
      </c>
      <c r="F3727" s="15" t="n">
        <v>1</v>
      </c>
      <c r="G3727" s="15" t="s">
        <v>26</v>
      </c>
      <c r="H3727" s="15" t="s">
        <v>24</v>
      </c>
      <c r="I3727" s="15" t="s">
        <v>102</v>
      </c>
      <c r="J3727" s="15" t="s">
        <v>24</v>
      </c>
      <c r="K3727" s="15" t="s">
        <v>24</v>
      </c>
      <c r="L3727" s="15" t="s">
        <v>24</v>
      </c>
      <c r="M3727" s="15" t="s">
        <v>24</v>
      </c>
      <c r="N3727" s="15" t="s">
        <v>24</v>
      </c>
      <c r="O3727" s="15" t="s">
        <v>24</v>
      </c>
      <c r="P3727" s="15" t="s">
        <v>25</v>
      </c>
      <c r="Q3727" s="15" t="s">
        <v>26</v>
      </c>
      <c r="R3727" s="15" t="s">
        <v>17</v>
      </c>
      <c r="S3727" s="18" t="n">
        <v>70.8</v>
      </c>
      <c r="T3727" s="15" t="n">
        <v>70.8</v>
      </c>
      <c r="U3727" s="15" t="s">
        <v>26</v>
      </c>
      <c r="V3727" s="18" t="n">
        <f aca="false">IF(ISNUMBER(T3727),T3727,0)</f>
        <v>70.8</v>
      </c>
      <c r="W3727" s="15" t="n">
        <f aca="false">IF(U3727="Yes",1,0)</f>
        <v>1</v>
      </c>
      <c r="X3727" s="15" t="str">
        <f aca="false">IF(F3727&lt;=12,"0-12 months",IF(F3727&lt;=24,"13-24 months",IF(F3727&lt;=48,"25-48 months","49-72 months")))</f>
        <v>0-12 months</v>
      </c>
      <c r="Y3727" s="15" t="str">
        <f aca="false">IF(C3727=1,"Yes","No")</f>
        <v>No</v>
      </c>
      <c r="Z3727" s="15" t="n">
        <f aca="false">COUNTIF(J3727:O3727,"Yes")</f>
        <v>0</v>
      </c>
      <c r="AA3727" s="18" t="n">
        <f aca="false">S3727*W3727</f>
        <v>70.8</v>
      </c>
      <c r="AB3727" s="15" t="n">
        <f aca="false">(P3727="Month-to-month")+(I3727="Fiber optic")+(R3727="Electronic check")+(F3727&lt;=12)+(M3727="No")+(J3727="No")</f>
        <v>5</v>
      </c>
      <c r="AC3727" s="15" t="str">
        <f aca="false">IF(AB3727&gt;=5,"High",IF(AB3727&gt;=3,"Medium","Low"))</f>
        <v>High</v>
      </c>
    </row>
    <row r="3728" customFormat="false" ht="15" hidden="false" customHeight="false" outlineLevel="0" collapsed="false">
      <c r="A3728" s="15" t="s">
        <v>3825</v>
      </c>
      <c r="B3728" s="15" t="s">
        <v>98</v>
      </c>
      <c r="C3728" s="15" t="n">
        <v>0</v>
      </c>
      <c r="D3728" s="15" t="s">
        <v>24</v>
      </c>
      <c r="E3728" s="15" t="s">
        <v>24</v>
      </c>
      <c r="F3728" s="15" t="n">
        <v>16</v>
      </c>
      <c r="G3728" s="15" t="s">
        <v>26</v>
      </c>
      <c r="H3728" s="15" t="s">
        <v>26</v>
      </c>
      <c r="I3728" s="15" t="s">
        <v>102</v>
      </c>
      <c r="J3728" s="15" t="s">
        <v>24</v>
      </c>
      <c r="K3728" s="15" t="s">
        <v>24</v>
      </c>
      <c r="L3728" s="15" t="s">
        <v>24</v>
      </c>
      <c r="M3728" s="15" t="s">
        <v>26</v>
      </c>
      <c r="N3728" s="15" t="s">
        <v>24</v>
      </c>
      <c r="O3728" s="15" t="s">
        <v>26</v>
      </c>
      <c r="P3728" s="15" t="s">
        <v>25</v>
      </c>
      <c r="Q3728" s="15" t="s">
        <v>26</v>
      </c>
      <c r="R3728" s="15" t="s">
        <v>21</v>
      </c>
      <c r="S3728" s="18" t="n">
        <v>89.05</v>
      </c>
      <c r="T3728" s="15" t="n">
        <v>1448.6</v>
      </c>
      <c r="U3728" s="15" t="s">
        <v>26</v>
      </c>
      <c r="V3728" s="18" t="n">
        <f aca="false">IF(ISNUMBER(T3728),T3728,0)</f>
        <v>1448.6</v>
      </c>
      <c r="W3728" s="15" t="n">
        <f aca="false">IF(U3728="Yes",1,0)</f>
        <v>1</v>
      </c>
      <c r="X3728" s="15" t="str">
        <f aca="false">IF(F3728&lt;=12,"0-12 months",IF(F3728&lt;=24,"13-24 months",IF(F3728&lt;=48,"25-48 months","49-72 months")))</f>
        <v>13-24 months</v>
      </c>
      <c r="Y3728" s="15" t="str">
        <f aca="false">IF(C3728=1,"Yes","No")</f>
        <v>No</v>
      </c>
      <c r="Z3728" s="15" t="n">
        <f aca="false">COUNTIF(J3728:O3728,"Yes")</f>
        <v>2</v>
      </c>
      <c r="AA3728" s="18" t="n">
        <f aca="false">S3728*W3728</f>
        <v>89.05</v>
      </c>
      <c r="AB3728" s="15" t="n">
        <f aca="false">(P3728="Month-to-month")+(I3728="Fiber optic")+(R3728="Electronic check")+(F3728&lt;=12)+(M3728="No")+(J3728="No")</f>
        <v>3</v>
      </c>
      <c r="AC3728" s="15" t="str">
        <f aca="false">IF(AB3728&gt;=5,"High",IF(AB3728&gt;=3,"Medium","Low"))</f>
        <v>Medium</v>
      </c>
    </row>
    <row r="3729" customFormat="false" ht="15" hidden="false" customHeight="false" outlineLevel="0" collapsed="false">
      <c r="A3729" s="15" t="s">
        <v>3826</v>
      </c>
      <c r="B3729" s="15" t="s">
        <v>94</v>
      </c>
      <c r="C3729" s="15" t="n">
        <v>0</v>
      </c>
      <c r="D3729" s="15" t="s">
        <v>24</v>
      </c>
      <c r="E3729" s="15" t="s">
        <v>24</v>
      </c>
      <c r="F3729" s="15" t="n">
        <v>3</v>
      </c>
      <c r="G3729" s="15" t="s">
        <v>26</v>
      </c>
      <c r="H3729" s="15" t="s">
        <v>26</v>
      </c>
      <c r="I3729" s="15" t="s">
        <v>102</v>
      </c>
      <c r="J3729" s="15" t="s">
        <v>24</v>
      </c>
      <c r="K3729" s="15" t="s">
        <v>24</v>
      </c>
      <c r="L3729" s="15" t="s">
        <v>24</v>
      </c>
      <c r="M3729" s="15" t="s">
        <v>24</v>
      </c>
      <c r="N3729" s="15" t="s">
        <v>26</v>
      </c>
      <c r="O3729" s="15" t="s">
        <v>26</v>
      </c>
      <c r="P3729" s="15" t="s">
        <v>25</v>
      </c>
      <c r="Q3729" s="15" t="s">
        <v>26</v>
      </c>
      <c r="R3729" s="15" t="s">
        <v>15</v>
      </c>
      <c r="S3729" s="18" t="n">
        <v>96.6</v>
      </c>
      <c r="T3729" s="15" t="n">
        <v>291.9</v>
      </c>
      <c r="U3729" s="15" t="s">
        <v>26</v>
      </c>
      <c r="V3729" s="18" t="n">
        <f aca="false">IF(ISNUMBER(T3729),T3729,0)</f>
        <v>291.9</v>
      </c>
      <c r="W3729" s="15" t="n">
        <f aca="false">IF(U3729="Yes",1,0)</f>
        <v>1</v>
      </c>
      <c r="X3729" s="15" t="str">
        <f aca="false">IF(F3729&lt;=12,"0-12 months",IF(F3729&lt;=24,"13-24 months",IF(F3729&lt;=48,"25-48 months","49-72 months")))</f>
        <v>0-12 months</v>
      </c>
      <c r="Y3729" s="15" t="str">
        <f aca="false">IF(C3729=1,"Yes","No")</f>
        <v>No</v>
      </c>
      <c r="Z3729" s="15" t="n">
        <f aca="false">COUNTIF(J3729:O3729,"Yes")</f>
        <v>2</v>
      </c>
      <c r="AA3729" s="18" t="n">
        <f aca="false">S3729*W3729</f>
        <v>96.6</v>
      </c>
      <c r="AB3729" s="15" t="n">
        <f aca="false">(P3729="Month-to-month")+(I3729="Fiber optic")+(R3729="Electronic check")+(F3729&lt;=12)+(M3729="No")+(J3729="No")</f>
        <v>6</v>
      </c>
      <c r="AC3729" s="15" t="str">
        <f aca="false">IF(AB3729&gt;=5,"High",IF(AB3729&gt;=3,"Medium","Low"))</f>
        <v>High</v>
      </c>
    </row>
    <row r="3730" customFormat="false" ht="15" hidden="false" customHeight="false" outlineLevel="0" collapsed="false">
      <c r="A3730" s="15" t="s">
        <v>3827</v>
      </c>
      <c r="B3730" s="15" t="s">
        <v>98</v>
      </c>
      <c r="C3730" s="15" t="n">
        <v>0</v>
      </c>
      <c r="D3730" s="15" t="s">
        <v>24</v>
      </c>
      <c r="E3730" s="15" t="s">
        <v>24</v>
      </c>
      <c r="F3730" s="15" t="n">
        <v>67</v>
      </c>
      <c r="G3730" s="15" t="s">
        <v>26</v>
      </c>
      <c r="H3730" s="15" t="s">
        <v>26</v>
      </c>
      <c r="I3730" s="15" t="s">
        <v>96</v>
      </c>
      <c r="J3730" s="15" t="s">
        <v>26</v>
      </c>
      <c r="K3730" s="15" t="s">
        <v>26</v>
      </c>
      <c r="L3730" s="15" t="s">
        <v>26</v>
      </c>
      <c r="M3730" s="15" t="s">
        <v>26</v>
      </c>
      <c r="N3730" s="15" t="s">
        <v>26</v>
      </c>
      <c r="O3730" s="15" t="s">
        <v>26</v>
      </c>
      <c r="P3730" s="15" t="s">
        <v>27</v>
      </c>
      <c r="Q3730" s="15" t="s">
        <v>26</v>
      </c>
      <c r="R3730" s="15" t="s">
        <v>19</v>
      </c>
      <c r="S3730" s="18" t="n">
        <v>88.8</v>
      </c>
      <c r="T3730" s="15" t="n">
        <v>5903.15</v>
      </c>
      <c r="U3730" s="15" t="s">
        <v>24</v>
      </c>
      <c r="V3730" s="18" t="n">
        <f aca="false">IF(ISNUMBER(T3730),T3730,0)</f>
        <v>5903.15</v>
      </c>
      <c r="W3730" s="15" t="n">
        <f aca="false">IF(U3730="Yes",1,0)</f>
        <v>0</v>
      </c>
      <c r="X3730" s="15" t="str">
        <f aca="false">IF(F3730&lt;=12,"0-12 months",IF(F3730&lt;=24,"13-24 months",IF(F3730&lt;=48,"25-48 months","49-72 months")))</f>
        <v>49-72 months</v>
      </c>
      <c r="Y3730" s="15" t="str">
        <f aca="false">IF(C3730=1,"Yes","No")</f>
        <v>No</v>
      </c>
      <c r="Z3730" s="15" t="n">
        <f aca="false">COUNTIF(J3730:O3730,"Yes")</f>
        <v>6</v>
      </c>
      <c r="AA3730" s="18" t="n">
        <f aca="false">S3730*W3730</f>
        <v>0</v>
      </c>
      <c r="AB3730" s="15" t="n">
        <f aca="false">(P3730="Month-to-month")+(I3730="Fiber optic")+(R3730="Electronic check")+(F3730&lt;=12)+(M3730="No")+(J3730="No")</f>
        <v>0</v>
      </c>
      <c r="AC3730" s="15" t="str">
        <f aca="false">IF(AB3730&gt;=5,"High",IF(AB3730&gt;=3,"Medium","Low"))</f>
        <v>Low</v>
      </c>
    </row>
    <row r="3731" customFormat="false" ht="15" hidden="false" customHeight="false" outlineLevel="0" collapsed="false">
      <c r="A3731" s="15" t="s">
        <v>3828</v>
      </c>
      <c r="B3731" s="15" t="s">
        <v>98</v>
      </c>
      <c r="C3731" s="15" t="n">
        <v>0</v>
      </c>
      <c r="D3731" s="15" t="s">
        <v>24</v>
      </c>
      <c r="E3731" s="15" t="s">
        <v>24</v>
      </c>
      <c r="F3731" s="15" t="n">
        <v>62</v>
      </c>
      <c r="G3731" s="15" t="s">
        <v>26</v>
      </c>
      <c r="H3731" s="15" t="s">
        <v>24</v>
      </c>
      <c r="I3731" s="15" t="s">
        <v>24</v>
      </c>
      <c r="J3731" s="15" t="s">
        <v>28</v>
      </c>
      <c r="K3731" s="15" t="s">
        <v>28</v>
      </c>
      <c r="L3731" s="15" t="s">
        <v>28</v>
      </c>
      <c r="M3731" s="15" t="s">
        <v>28</v>
      </c>
      <c r="N3731" s="15" t="s">
        <v>28</v>
      </c>
      <c r="O3731" s="15" t="s">
        <v>28</v>
      </c>
      <c r="P3731" s="15" t="s">
        <v>29</v>
      </c>
      <c r="Q3731" s="15" t="s">
        <v>26</v>
      </c>
      <c r="R3731" s="15" t="s">
        <v>21</v>
      </c>
      <c r="S3731" s="18" t="n">
        <v>20.05</v>
      </c>
      <c r="T3731" s="15" t="n">
        <v>1201.65</v>
      </c>
      <c r="U3731" s="15" t="s">
        <v>24</v>
      </c>
      <c r="V3731" s="18" t="n">
        <f aca="false">IF(ISNUMBER(T3731),T3731,0)</f>
        <v>1201.65</v>
      </c>
      <c r="W3731" s="15" t="n">
        <f aca="false">IF(U3731="Yes",1,0)</f>
        <v>0</v>
      </c>
      <c r="X3731" s="15" t="str">
        <f aca="false">IF(F3731&lt;=12,"0-12 months",IF(F3731&lt;=24,"13-24 months",IF(F3731&lt;=48,"25-48 months","49-72 months")))</f>
        <v>49-72 months</v>
      </c>
      <c r="Y3731" s="15" t="str">
        <f aca="false">IF(C3731=1,"Yes","No")</f>
        <v>No</v>
      </c>
      <c r="Z3731" s="15" t="n">
        <f aca="false">COUNTIF(J3731:O3731,"Yes")</f>
        <v>0</v>
      </c>
      <c r="AA3731" s="18" t="n">
        <f aca="false">S3731*W3731</f>
        <v>0</v>
      </c>
      <c r="AB3731" s="15" t="n">
        <f aca="false">(P3731="Month-to-month")+(I3731="Fiber optic")+(R3731="Electronic check")+(F3731&lt;=12)+(M3731="No")+(J3731="No")</f>
        <v>0</v>
      </c>
      <c r="AC3731" s="15" t="str">
        <f aca="false">IF(AB3731&gt;=5,"High",IF(AB3731&gt;=3,"Medium","Low"))</f>
        <v>Low</v>
      </c>
    </row>
    <row r="3732" customFormat="false" ht="15" hidden="false" customHeight="false" outlineLevel="0" collapsed="false">
      <c r="A3732" s="15" t="s">
        <v>3829</v>
      </c>
      <c r="B3732" s="15" t="s">
        <v>94</v>
      </c>
      <c r="C3732" s="15" t="n">
        <v>0</v>
      </c>
      <c r="D3732" s="15" t="s">
        <v>26</v>
      </c>
      <c r="E3732" s="15" t="s">
        <v>24</v>
      </c>
      <c r="F3732" s="15" t="n">
        <v>57</v>
      </c>
      <c r="G3732" s="15" t="s">
        <v>26</v>
      </c>
      <c r="H3732" s="15" t="s">
        <v>26</v>
      </c>
      <c r="I3732" s="15" t="s">
        <v>102</v>
      </c>
      <c r="J3732" s="15" t="s">
        <v>24</v>
      </c>
      <c r="K3732" s="15" t="s">
        <v>26</v>
      </c>
      <c r="L3732" s="15" t="s">
        <v>26</v>
      </c>
      <c r="M3732" s="15" t="s">
        <v>24</v>
      </c>
      <c r="N3732" s="15" t="s">
        <v>26</v>
      </c>
      <c r="O3732" s="15" t="s">
        <v>26</v>
      </c>
      <c r="P3732" s="15" t="s">
        <v>25</v>
      </c>
      <c r="Q3732" s="15" t="s">
        <v>26</v>
      </c>
      <c r="R3732" s="15" t="s">
        <v>21</v>
      </c>
      <c r="S3732" s="18" t="n">
        <v>104.5</v>
      </c>
      <c r="T3732" s="15" t="n">
        <v>5921.35</v>
      </c>
      <c r="U3732" s="15" t="s">
        <v>26</v>
      </c>
      <c r="V3732" s="18" t="n">
        <f aca="false">IF(ISNUMBER(T3732),T3732,0)</f>
        <v>5921.35</v>
      </c>
      <c r="W3732" s="15" t="n">
        <f aca="false">IF(U3732="Yes",1,0)</f>
        <v>1</v>
      </c>
      <c r="X3732" s="15" t="str">
        <f aca="false">IF(F3732&lt;=12,"0-12 months",IF(F3732&lt;=24,"13-24 months",IF(F3732&lt;=48,"25-48 months","49-72 months")))</f>
        <v>49-72 months</v>
      </c>
      <c r="Y3732" s="15" t="str">
        <f aca="false">IF(C3732=1,"Yes","No")</f>
        <v>No</v>
      </c>
      <c r="Z3732" s="15" t="n">
        <f aca="false">COUNTIF(J3732:O3732,"Yes")</f>
        <v>4</v>
      </c>
      <c r="AA3732" s="18" t="n">
        <f aca="false">S3732*W3732</f>
        <v>104.5</v>
      </c>
      <c r="AB3732" s="15" t="n">
        <f aca="false">(P3732="Month-to-month")+(I3732="Fiber optic")+(R3732="Electronic check")+(F3732&lt;=12)+(M3732="No")+(J3732="No")</f>
        <v>4</v>
      </c>
      <c r="AC3732" s="15" t="str">
        <f aca="false">IF(AB3732&gt;=5,"High",IF(AB3732&gt;=3,"Medium","Low"))</f>
        <v>Medium</v>
      </c>
    </row>
    <row r="3733" customFormat="false" ht="15" hidden="false" customHeight="false" outlineLevel="0" collapsed="false">
      <c r="A3733" s="15" t="s">
        <v>3830</v>
      </c>
      <c r="B3733" s="15" t="s">
        <v>98</v>
      </c>
      <c r="C3733" s="15" t="n">
        <v>0</v>
      </c>
      <c r="D3733" s="15" t="s">
        <v>24</v>
      </c>
      <c r="E3733" s="15" t="s">
        <v>24</v>
      </c>
      <c r="F3733" s="15" t="n">
        <v>2</v>
      </c>
      <c r="G3733" s="15" t="s">
        <v>26</v>
      </c>
      <c r="H3733" s="15" t="s">
        <v>24</v>
      </c>
      <c r="I3733" s="15" t="s">
        <v>102</v>
      </c>
      <c r="J3733" s="15" t="s">
        <v>24</v>
      </c>
      <c r="K3733" s="15" t="s">
        <v>24</v>
      </c>
      <c r="L3733" s="15" t="s">
        <v>24</v>
      </c>
      <c r="M3733" s="15" t="s">
        <v>24</v>
      </c>
      <c r="N3733" s="15" t="s">
        <v>24</v>
      </c>
      <c r="O3733" s="15" t="s">
        <v>24</v>
      </c>
      <c r="P3733" s="15" t="s">
        <v>25</v>
      </c>
      <c r="Q3733" s="15" t="s">
        <v>26</v>
      </c>
      <c r="R3733" s="15" t="s">
        <v>15</v>
      </c>
      <c r="S3733" s="18" t="n">
        <v>69.8</v>
      </c>
      <c r="T3733" s="15" t="n">
        <v>146.65</v>
      </c>
      <c r="U3733" s="15" t="s">
        <v>24</v>
      </c>
      <c r="V3733" s="18" t="n">
        <f aca="false">IF(ISNUMBER(T3733),T3733,0)</f>
        <v>146.65</v>
      </c>
      <c r="W3733" s="15" t="n">
        <f aca="false">IF(U3733="Yes",1,0)</f>
        <v>0</v>
      </c>
      <c r="X3733" s="15" t="str">
        <f aca="false">IF(F3733&lt;=12,"0-12 months",IF(F3733&lt;=24,"13-24 months",IF(F3733&lt;=48,"25-48 months","49-72 months")))</f>
        <v>0-12 months</v>
      </c>
      <c r="Y3733" s="15" t="str">
        <f aca="false">IF(C3733=1,"Yes","No")</f>
        <v>No</v>
      </c>
      <c r="Z3733" s="15" t="n">
        <f aca="false">COUNTIF(J3733:O3733,"Yes")</f>
        <v>0</v>
      </c>
      <c r="AA3733" s="18" t="n">
        <f aca="false">S3733*W3733</f>
        <v>0</v>
      </c>
      <c r="AB3733" s="15" t="n">
        <f aca="false">(P3733="Month-to-month")+(I3733="Fiber optic")+(R3733="Electronic check")+(F3733&lt;=12)+(M3733="No")+(J3733="No")</f>
        <v>6</v>
      </c>
      <c r="AC3733" s="15" t="str">
        <f aca="false">IF(AB3733&gt;=5,"High",IF(AB3733&gt;=3,"Medium","Low"))</f>
        <v>High</v>
      </c>
    </row>
    <row r="3734" customFormat="false" ht="15" hidden="false" customHeight="false" outlineLevel="0" collapsed="false">
      <c r="A3734" s="15" t="s">
        <v>3831</v>
      </c>
      <c r="B3734" s="15" t="s">
        <v>94</v>
      </c>
      <c r="C3734" s="15" t="n">
        <v>0</v>
      </c>
      <c r="D3734" s="15" t="s">
        <v>26</v>
      </c>
      <c r="E3734" s="15" t="s">
        <v>26</v>
      </c>
      <c r="F3734" s="15" t="n">
        <v>23</v>
      </c>
      <c r="G3734" s="15" t="s">
        <v>26</v>
      </c>
      <c r="H3734" s="15" t="s">
        <v>26</v>
      </c>
      <c r="I3734" s="15" t="s">
        <v>96</v>
      </c>
      <c r="J3734" s="15" t="s">
        <v>26</v>
      </c>
      <c r="K3734" s="15" t="s">
        <v>24</v>
      </c>
      <c r="L3734" s="15" t="s">
        <v>26</v>
      </c>
      <c r="M3734" s="15" t="s">
        <v>26</v>
      </c>
      <c r="N3734" s="15" t="s">
        <v>26</v>
      </c>
      <c r="O3734" s="15" t="s">
        <v>24</v>
      </c>
      <c r="P3734" s="15" t="s">
        <v>29</v>
      </c>
      <c r="Q3734" s="15" t="s">
        <v>26</v>
      </c>
      <c r="R3734" s="15" t="s">
        <v>19</v>
      </c>
      <c r="S3734" s="18" t="n">
        <v>77.15</v>
      </c>
      <c r="T3734" s="15" t="n">
        <v>1759.4</v>
      </c>
      <c r="U3734" s="15" t="s">
        <v>24</v>
      </c>
      <c r="V3734" s="18" t="n">
        <f aca="false">IF(ISNUMBER(T3734),T3734,0)</f>
        <v>1759.4</v>
      </c>
      <c r="W3734" s="15" t="n">
        <f aca="false">IF(U3734="Yes",1,0)</f>
        <v>0</v>
      </c>
      <c r="X3734" s="15" t="str">
        <f aca="false">IF(F3734&lt;=12,"0-12 months",IF(F3734&lt;=24,"13-24 months",IF(F3734&lt;=48,"25-48 months","49-72 months")))</f>
        <v>13-24 months</v>
      </c>
      <c r="Y3734" s="15" t="str">
        <f aca="false">IF(C3734=1,"Yes","No")</f>
        <v>No</v>
      </c>
      <c r="Z3734" s="15" t="n">
        <f aca="false">COUNTIF(J3734:O3734,"Yes")</f>
        <v>4</v>
      </c>
      <c r="AA3734" s="18" t="n">
        <f aca="false">S3734*W3734</f>
        <v>0</v>
      </c>
      <c r="AB3734" s="15" t="n">
        <f aca="false">(P3734="Month-to-month")+(I3734="Fiber optic")+(R3734="Electronic check")+(F3734&lt;=12)+(M3734="No")+(J3734="No")</f>
        <v>0</v>
      </c>
      <c r="AC3734" s="15" t="str">
        <f aca="false">IF(AB3734&gt;=5,"High",IF(AB3734&gt;=3,"Medium","Low"))</f>
        <v>Low</v>
      </c>
    </row>
    <row r="3735" customFormat="false" ht="15" hidden="false" customHeight="false" outlineLevel="0" collapsed="false">
      <c r="A3735" s="15" t="s">
        <v>3832</v>
      </c>
      <c r="B3735" s="15" t="s">
        <v>94</v>
      </c>
      <c r="C3735" s="15" t="n">
        <v>0</v>
      </c>
      <c r="D3735" s="15" t="s">
        <v>24</v>
      </c>
      <c r="E3735" s="15" t="s">
        <v>26</v>
      </c>
      <c r="F3735" s="15" t="n">
        <v>25</v>
      </c>
      <c r="G3735" s="15" t="s">
        <v>24</v>
      </c>
      <c r="H3735" s="15" t="s">
        <v>95</v>
      </c>
      <c r="I3735" s="15" t="s">
        <v>96</v>
      </c>
      <c r="J3735" s="15" t="s">
        <v>26</v>
      </c>
      <c r="K3735" s="15" t="s">
        <v>24</v>
      </c>
      <c r="L3735" s="15" t="s">
        <v>24</v>
      </c>
      <c r="M3735" s="15" t="s">
        <v>26</v>
      </c>
      <c r="N3735" s="15" t="s">
        <v>24</v>
      </c>
      <c r="O3735" s="15" t="s">
        <v>24</v>
      </c>
      <c r="P3735" s="15" t="s">
        <v>29</v>
      </c>
      <c r="Q3735" s="15" t="s">
        <v>24</v>
      </c>
      <c r="R3735" s="15" t="s">
        <v>19</v>
      </c>
      <c r="S3735" s="18" t="n">
        <v>35.05</v>
      </c>
      <c r="T3735" s="15" t="n">
        <v>844.45</v>
      </c>
      <c r="U3735" s="15" t="s">
        <v>24</v>
      </c>
      <c r="V3735" s="18" t="n">
        <f aca="false">IF(ISNUMBER(T3735),T3735,0)</f>
        <v>844.45</v>
      </c>
      <c r="W3735" s="15" t="n">
        <f aca="false">IF(U3735="Yes",1,0)</f>
        <v>0</v>
      </c>
      <c r="X3735" s="15" t="str">
        <f aca="false">IF(F3735&lt;=12,"0-12 months",IF(F3735&lt;=24,"13-24 months",IF(F3735&lt;=48,"25-48 months","49-72 months")))</f>
        <v>25-48 months</v>
      </c>
      <c r="Y3735" s="15" t="str">
        <f aca="false">IF(C3735=1,"Yes","No")</f>
        <v>No</v>
      </c>
      <c r="Z3735" s="15" t="n">
        <f aca="false">COUNTIF(J3735:O3735,"Yes")</f>
        <v>2</v>
      </c>
      <c r="AA3735" s="18" t="n">
        <f aca="false">S3735*W3735</f>
        <v>0</v>
      </c>
      <c r="AB3735" s="15" t="n">
        <f aca="false">(P3735="Month-to-month")+(I3735="Fiber optic")+(R3735="Electronic check")+(F3735&lt;=12)+(M3735="No")+(J3735="No")</f>
        <v>0</v>
      </c>
      <c r="AC3735" s="15" t="str">
        <f aca="false">IF(AB3735&gt;=5,"High",IF(AB3735&gt;=3,"Medium","Low"))</f>
        <v>Low</v>
      </c>
    </row>
    <row r="3736" customFormat="false" ht="15" hidden="false" customHeight="false" outlineLevel="0" collapsed="false">
      <c r="A3736" s="15" t="s">
        <v>3833</v>
      </c>
      <c r="B3736" s="15" t="s">
        <v>94</v>
      </c>
      <c r="C3736" s="15" t="n">
        <v>1</v>
      </c>
      <c r="D3736" s="15" t="s">
        <v>24</v>
      </c>
      <c r="E3736" s="15" t="s">
        <v>24</v>
      </c>
      <c r="F3736" s="15" t="n">
        <v>72</v>
      </c>
      <c r="G3736" s="15" t="s">
        <v>26</v>
      </c>
      <c r="H3736" s="15" t="s">
        <v>26</v>
      </c>
      <c r="I3736" s="15" t="s">
        <v>102</v>
      </c>
      <c r="J3736" s="15" t="s">
        <v>24</v>
      </c>
      <c r="K3736" s="15" t="s">
        <v>26</v>
      </c>
      <c r="L3736" s="15" t="s">
        <v>26</v>
      </c>
      <c r="M3736" s="15" t="s">
        <v>26</v>
      </c>
      <c r="N3736" s="15" t="s">
        <v>26</v>
      </c>
      <c r="O3736" s="15" t="s">
        <v>26</v>
      </c>
      <c r="P3736" s="15" t="s">
        <v>29</v>
      </c>
      <c r="Q3736" s="15" t="s">
        <v>26</v>
      </c>
      <c r="R3736" s="15" t="s">
        <v>19</v>
      </c>
      <c r="S3736" s="18" t="n">
        <v>108.1</v>
      </c>
      <c r="T3736" s="15" t="n">
        <v>7774.05</v>
      </c>
      <c r="U3736" s="15" t="s">
        <v>24</v>
      </c>
      <c r="V3736" s="18" t="n">
        <f aca="false">IF(ISNUMBER(T3736),T3736,0)</f>
        <v>7774.05</v>
      </c>
      <c r="W3736" s="15" t="n">
        <f aca="false">IF(U3736="Yes",1,0)</f>
        <v>0</v>
      </c>
      <c r="X3736" s="15" t="str">
        <f aca="false">IF(F3736&lt;=12,"0-12 months",IF(F3736&lt;=24,"13-24 months",IF(F3736&lt;=48,"25-48 months","49-72 months")))</f>
        <v>49-72 months</v>
      </c>
      <c r="Y3736" s="15" t="str">
        <f aca="false">IF(C3736=1,"Yes","No")</f>
        <v>Yes</v>
      </c>
      <c r="Z3736" s="15" t="n">
        <f aca="false">COUNTIF(J3736:O3736,"Yes")</f>
        <v>5</v>
      </c>
      <c r="AA3736" s="18" t="n">
        <f aca="false">S3736*W3736</f>
        <v>0</v>
      </c>
      <c r="AB3736" s="15" t="n">
        <f aca="false">(P3736="Month-to-month")+(I3736="Fiber optic")+(R3736="Electronic check")+(F3736&lt;=12)+(M3736="No")+(J3736="No")</f>
        <v>2</v>
      </c>
      <c r="AC3736" s="15" t="str">
        <f aca="false">IF(AB3736&gt;=5,"High",IF(AB3736&gt;=3,"Medium","Low"))</f>
        <v>Low</v>
      </c>
    </row>
    <row r="3737" customFormat="false" ht="15" hidden="false" customHeight="false" outlineLevel="0" collapsed="false">
      <c r="A3737" s="15" t="s">
        <v>3834</v>
      </c>
      <c r="B3737" s="15" t="s">
        <v>94</v>
      </c>
      <c r="C3737" s="15" t="n">
        <v>0</v>
      </c>
      <c r="D3737" s="15" t="s">
        <v>26</v>
      </c>
      <c r="E3737" s="15" t="s">
        <v>24</v>
      </c>
      <c r="F3737" s="15" t="n">
        <v>2</v>
      </c>
      <c r="G3737" s="15" t="s">
        <v>26</v>
      </c>
      <c r="H3737" s="15" t="s">
        <v>26</v>
      </c>
      <c r="I3737" s="15" t="s">
        <v>102</v>
      </c>
      <c r="J3737" s="15" t="s">
        <v>24</v>
      </c>
      <c r="K3737" s="15" t="s">
        <v>24</v>
      </c>
      <c r="L3737" s="15" t="s">
        <v>24</v>
      </c>
      <c r="M3737" s="15" t="s">
        <v>24</v>
      </c>
      <c r="N3737" s="15" t="s">
        <v>26</v>
      </c>
      <c r="O3737" s="15" t="s">
        <v>24</v>
      </c>
      <c r="P3737" s="15" t="s">
        <v>25</v>
      </c>
      <c r="Q3737" s="15" t="s">
        <v>26</v>
      </c>
      <c r="R3737" s="15" t="s">
        <v>15</v>
      </c>
      <c r="S3737" s="18" t="n">
        <v>84.05</v>
      </c>
      <c r="T3737" s="15" t="n">
        <v>134.05</v>
      </c>
      <c r="U3737" s="15" t="s">
        <v>24</v>
      </c>
      <c r="V3737" s="18" t="n">
        <f aca="false">IF(ISNUMBER(T3737),T3737,0)</f>
        <v>134.05</v>
      </c>
      <c r="W3737" s="15" t="n">
        <f aca="false">IF(U3737="Yes",1,0)</f>
        <v>0</v>
      </c>
      <c r="X3737" s="15" t="str">
        <f aca="false">IF(F3737&lt;=12,"0-12 months",IF(F3737&lt;=24,"13-24 months",IF(F3737&lt;=48,"25-48 months","49-72 months")))</f>
        <v>0-12 months</v>
      </c>
      <c r="Y3737" s="15" t="str">
        <f aca="false">IF(C3737=1,"Yes","No")</f>
        <v>No</v>
      </c>
      <c r="Z3737" s="15" t="n">
        <f aca="false">COUNTIF(J3737:O3737,"Yes")</f>
        <v>1</v>
      </c>
      <c r="AA3737" s="18" t="n">
        <f aca="false">S3737*W3737</f>
        <v>0</v>
      </c>
      <c r="AB3737" s="15" t="n">
        <f aca="false">(P3737="Month-to-month")+(I3737="Fiber optic")+(R3737="Electronic check")+(F3737&lt;=12)+(M3737="No")+(J3737="No")</f>
        <v>6</v>
      </c>
      <c r="AC3737" s="15" t="str">
        <f aca="false">IF(AB3737&gt;=5,"High",IF(AB3737&gt;=3,"Medium","Low"))</f>
        <v>High</v>
      </c>
    </row>
    <row r="3738" customFormat="false" ht="15" hidden="false" customHeight="false" outlineLevel="0" collapsed="false">
      <c r="A3738" s="15" t="s">
        <v>3835</v>
      </c>
      <c r="B3738" s="15" t="s">
        <v>94</v>
      </c>
      <c r="C3738" s="15" t="n">
        <v>0</v>
      </c>
      <c r="D3738" s="15" t="s">
        <v>24</v>
      </c>
      <c r="E3738" s="15" t="s">
        <v>24</v>
      </c>
      <c r="F3738" s="15" t="n">
        <v>8</v>
      </c>
      <c r="G3738" s="15" t="s">
        <v>26</v>
      </c>
      <c r="H3738" s="15" t="s">
        <v>24</v>
      </c>
      <c r="I3738" s="15" t="s">
        <v>24</v>
      </c>
      <c r="J3738" s="15" t="s">
        <v>28</v>
      </c>
      <c r="K3738" s="15" t="s">
        <v>28</v>
      </c>
      <c r="L3738" s="15" t="s">
        <v>28</v>
      </c>
      <c r="M3738" s="15" t="s">
        <v>28</v>
      </c>
      <c r="N3738" s="15" t="s">
        <v>28</v>
      </c>
      <c r="O3738" s="15" t="s">
        <v>28</v>
      </c>
      <c r="P3738" s="15" t="s">
        <v>27</v>
      </c>
      <c r="Q3738" s="15" t="s">
        <v>26</v>
      </c>
      <c r="R3738" s="15" t="s">
        <v>19</v>
      </c>
      <c r="S3738" s="18" t="n">
        <v>20.2</v>
      </c>
      <c r="T3738" s="15" t="n">
        <v>140.95</v>
      </c>
      <c r="U3738" s="15" t="s">
        <v>24</v>
      </c>
      <c r="V3738" s="18" t="n">
        <f aca="false">IF(ISNUMBER(T3738),T3738,0)</f>
        <v>140.95</v>
      </c>
      <c r="W3738" s="15" t="n">
        <f aca="false">IF(U3738="Yes",1,0)</f>
        <v>0</v>
      </c>
      <c r="X3738" s="15" t="str">
        <f aca="false">IF(F3738&lt;=12,"0-12 months",IF(F3738&lt;=24,"13-24 months",IF(F3738&lt;=48,"25-48 months","49-72 months")))</f>
        <v>0-12 months</v>
      </c>
      <c r="Y3738" s="15" t="str">
        <f aca="false">IF(C3738=1,"Yes","No")</f>
        <v>No</v>
      </c>
      <c r="Z3738" s="15" t="n">
        <f aca="false">COUNTIF(J3738:O3738,"Yes")</f>
        <v>0</v>
      </c>
      <c r="AA3738" s="18" t="n">
        <f aca="false">S3738*W3738</f>
        <v>0</v>
      </c>
      <c r="AB3738" s="15" t="n">
        <f aca="false">(P3738="Month-to-month")+(I3738="Fiber optic")+(R3738="Electronic check")+(F3738&lt;=12)+(M3738="No")+(J3738="No")</f>
        <v>1</v>
      </c>
      <c r="AC3738" s="15" t="str">
        <f aca="false">IF(AB3738&gt;=5,"High",IF(AB3738&gt;=3,"Medium","Low"))</f>
        <v>Low</v>
      </c>
    </row>
    <row r="3739" customFormat="false" ht="15" hidden="false" customHeight="false" outlineLevel="0" collapsed="false">
      <c r="A3739" s="15" t="s">
        <v>3836</v>
      </c>
      <c r="B3739" s="15" t="s">
        <v>94</v>
      </c>
      <c r="C3739" s="15" t="n">
        <v>0</v>
      </c>
      <c r="D3739" s="15" t="s">
        <v>24</v>
      </c>
      <c r="E3739" s="15" t="s">
        <v>24</v>
      </c>
      <c r="F3739" s="15" t="n">
        <v>5</v>
      </c>
      <c r="G3739" s="15" t="s">
        <v>26</v>
      </c>
      <c r="H3739" s="15" t="s">
        <v>26</v>
      </c>
      <c r="I3739" s="15" t="s">
        <v>96</v>
      </c>
      <c r="J3739" s="15" t="s">
        <v>24</v>
      </c>
      <c r="K3739" s="15" t="s">
        <v>24</v>
      </c>
      <c r="L3739" s="15" t="s">
        <v>24</v>
      </c>
      <c r="M3739" s="15" t="s">
        <v>24</v>
      </c>
      <c r="N3739" s="15" t="s">
        <v>24</v>
      </c>
      <c r="O3739" s="15" t="s">
        <v>24</v>
      </c>
      <c r="P3739" s="15" t="s">
        <v>25</v>
      </c>
      <c r="Q3739" s="15" t="s">
        <v>26</v>
      </c>
      <c r="R3739" s="15" t="s">
        <v>17</v>
      </c>
      <c r="S3739" s="18" t="n">
        <v>50.6</v>
      </c>
      <c r="T3739" s="15" t="n">
        <v>249.95</v>
      </c>
      <c r="U3739" s="15" t="s">
        <v>26</v>
      </c>
      <c r="V3739" s="18" t="n">
        <f aca="false">IF(ISNUMBER(T3739),T3739,0)</f>
        <v>249.95</v>
      </c>
      <c r="W3739" s="15" t="n">
        <f aca="false">IF(U3739="Yes",1,0)</f>
        <v>1</v>
      </c>
      <c r="X3739" s="15" t="str">
        <f aca="false">IF(F3739&lt;=12,"0-12 months",IF(F3739&lt;=24,"13-24 months",IF(F3739&lt;=48,"25-48 months","49-72 months")))</f>
        <v>0-12 months</v>
      </c>
      <c r="Y3739" s="15" t="str">
        <f aca="false">IF(C3739=1,"Yes","No")</f>
        <v>No</v>
      </c>
      <c r="Z3739" s="15" t="n">
        <f aca="false">COUNTIF(J3739:O3739,"Yes")</f>
        <v>0</v>
      </c>
      <c r="AA3739" s="18" t="n">
        <f aca="false">S3739*W3739</f>
        <v>50.6</v>
      </c>
      <c r="AB3739" s="15" t="n">
        <f aca="false">(P3739="Month-to-month")+(I3739="Fiber optic")+(R3739="Electronic check")+(F3739&lt;=12)+(M3739="No")+(J3739="No")</f>
        <v>4</v>
      </c>
      <c r="AC3739" s="15" t="str">
        <f aca="false">IF(AB3739&gt;=5,"High",IF(AB3739&gt;=3,"Medium","Low"))</f>
        <v>Medium</v>
      </c>
    </row>
    <row r="3740" customFormat="false" ht="15" hidden="false" customHeight="false" outlineLevel="0" collapsed="false">
      <c r="A3740" s="15" t="s">
        <v>3837</v>
      </c>
      <c r="B3740" s="15" t="s">
        <v>98</v>
      </c>
      <c r="C3740" s="15" t="n">
        <v>0</v>
      </c>
      <c r="D3740" s="15" t="s">
        <v>24</v>
      </c>
      <c r="E3740" s="15" t="s">
        <v>24</v>
      </c>
      <c r="F3740" s="15" t="n">
        <v>35</v>
      </c>
      <c r="G3740" s="15" t="s">
        <v>24</v>
      </c>
      <c r="H3740" s="15" t="s">
        <v>95</v>
      </c>
      <c r="I3740" s="15" t="s">
        <v>96</v>
      </c>
      <c r="J3740" s="15" t="s">
        <v>24</v>
      </c>
      <c r="K3740" s="15" t="s">
        <v>24</v>
      </c>
      <c r="L3740" s="15" t="s">
        <v>26</v>
      </c>
      <c r="M3740" s="15" t="s">
        <v>24</v>
      </c>
      <c r="N3740" s="15" t="s">
        <v>26</v>
      </c>
      <c r="O3740" s="15" t="s">
        <v>26</v>
      </c>
      <c r="P3740" s="15" t="s">
        <v>25</v>
      </c>
      <c r="Q3740" s="15" t="s">
        <v>24</v>
      </c>
      <c r="R3740" s="15" t="s">
        <v>15</v>
      </c>
      <c r="S3740" s="18" t="n">
        <v>49.2</v>
      </c>
      <c r="T3740" s="15" t="n">
        <v>1701.65</v>
      </c>
      <c r="U3740" s="15" t="s">
        <v>24</v>
      </c>
      <c r="V3740" s="18" t="n">
        <f aca="false">IF(ISNUMBER(T3740),T3740,0)</f>
        <v>1701.65</v>
      </c>
      <c r="W3740" s="15" t="n">
        <f aca="false">IF(U3740="Yes",1,0)</f>
        <v>0</v>
      </c>
      <c r="X3740" s="15" t="str">
        <f aca="false">IF(F3740&lt;=12,"0-12 months",IF(F3740&lt;=24,"13-24 months",IF(F3740&lt;=48,"25-48 months","49-72 months")))</f>
        <v>25-48 months</v>
      </c>
      <c r="Y3740" s="15" t="str">
        <f aca="false">IF(C3740=1,"Yes","No")</f>
        <v>No</v>
      </c>
      <c r="Z3740" s="15" t="n">
        <f aca="false">COUNTIF(J3740:O3740,"Yes")</f>
        <v>3</v>
      </c>
      <c r="AA3740" s="18" t="n">
        <f aca="false">S3740*W3740</f>
        <v>0</v>
      </c>
      <c r="AB3740" s="15" t="n">
        <f aca="false">(P3740="Month-to-month")+(I3740="Fiber optic")+(R3740="Electronic check")+(F3740&lt;=12)+(M3740="No")+(J3740="No")</f>
        <v>4</v>
      </c>
      <c r="AC3740" s="15" t="str">
        <f aca="false">IF(AB3740&gt;=5,"High",IF(AB3740&gt;=3,"Medium","Low"))</f>
        <v>Medium</v>
      </c>
    </row>
    <row r="3741" customFormat="false" ht="15" hidden="false" customHeight="false" outlineLevel="0" collapsed="false">
      <c r="A3741" s="15" t="s">
        <v>3838</v>
      </c>
      <c r="B3741" s="15" t="s">
        <v>98</v>
      </c>
      <c r="C3741" s="15" t="n">
        <v>0</v>
      </c>
      <c r="D3741" s="15" t="s">
        <v>24</v>
      </c>
      <c r="E3741" s="15" t="s">
        <v>24</v>
      </c>
      <c r="F3741" s="15" t="n">
        <v>24</v>
      </c>
      <c r="G3741" s="15" t="s">
        <v>26</v>
      </c>
      <c r="H3741" s="15" t="s">
        <v>26</v>
      </c>
      <c r="I3741" s="15" t="s">
        <v>24</v>
      </c>
      <c r="J3741" s="15" t="s">
        <v>28</v>
      </c>
      <c r="K3741" s="15" t="s">
        <v>28</v>
      </c>
      <c r="L3741" s="15" t="s">
        <v>28</v>
      </c>
      <c r="M3741" s="15" t="s">
        <v>28</v>
      </c>
      <c r="N3741" s="15" t="s">
        <v>28</v>
      </c>
      <c r="O3741" s="15" t="s">
        <v>28</v>
      </c>
      <c r="P3741" s="15" t="s">
        <v>27</v>
      </c>
      <c r="Q3741" s="15" t="s">
        <v>24</v>
      </c>
      <c r="R3741" s="15" t="s">
        <v>15</v>
      </c>
      <c r="S3741" s="18" t="n">
        <v>24.6</v>
      </c>
      <c r="T3741" s="15" t="n">
        <v>592.65</v>
      </c>
      <c r="U3741" s="15" t="s">
        <v>24</v>
      </c>
      <c r="V3741" s="18" t="n">
        <f aca="false">IF(ISNUMBER(T3741),T3741,0)</f>
        <v>592.65</v>
      </c>
      <c r="W3741" s="15" t="n">
        <f aca="false">IF(U3741="Yes",1,0)</f>
        <v>0</v>
      </c>
      <c r="X3741" s="15" t="str">
        <f aca="false">IF(F3741&lt;=12,"0-12 months",IF(F3741&lt;=24,"13-24 months",IF(F3741&lt;=48,"25-48 months","49-72 months")))</f>
        <v>13-24 months</v>
      </c>
      <c r="Y3741" s="15" t="str">
        <f aca="false">IF(C3741=1,"Yes","No")</f>
        <v>No</v>
      </c>
      <c r="Z3741" s="15" t="n">
        <f aca="false">COUNTIF(J3741:O3741,"Yes")</f>
        <v>0</v>
      </c>
      <c r="AA3741" s="18" t="n">
        <f aca="false">S3741*W3741</f>
        <v>0</v>
      </c>
      <c r="AB3741" s="15" t="n">
        <f aca="false">(P3741="Month-to-month")+(I3741="Fiber optic")+(R3741="Electronic check")+(F3741&lt;=12)+(M3741="No")+(J3741="No")</f>
        <v>1</v>
      </c>
      <c r="AC3741" s="15" t="str">
        <f aca="false">IF(AB3741&gt;=5,"High",IF(AB3741&gt;=3,"Medium","Low"))</f>
        <v>Low</v>
      </c>
    </row>
    <row r="3742" customFormat="false" ht="15" hidden="false" customHeight="false" outlineLevel="0" collapsed="false">
      <c r="A3742" s="15" t="s">
        <v>3839</v>
      </c>
      <c r="B3742" s="15" t="s">
        <v>94</v>
      </c>
      <c r="C3742" s="15" t="n">
        <v>0</v>
      </c>
      <c r="D3742" s="15" t="s">
        <v>26</v>
      </c>
      <c r="E3742" s="15" t="s">
        <v>26</v>
      </c>
      <c r="F3742" s="15" t="n">
        <v>2</v>
      </c>
      <c r="G3742" s="15" t="s">
        <v>26</v>
      </c>
      <c r="H3742" s="15" t="s">
        <v>24</v>
      </c>
      <c r="I3742" s="15" t="s">
        <v>102</v>
      </c>
      <c r="J3742" s="15" t="s">
        <v>24</v>
      </c>
      <c r="K3742" s="15" t="s">
        <v>24</v>
      </c>
      <c r="L3742" s="15" t="s">
        <v>24</v>
      </c>
      <c r="M3742" s="15" t="s">
        <v>24</v>
      </c>
      <c r="N3742" s="15" t="s">
        <v>24</v>
      </c>
      <c r="O3742" s="15" t="s">
        <v>24</v>
      </c>
      <c r="P3742" s="15" t="s">
        <v>25</v>
      </c>
      <c r="Q3742" s="15" t="s">
        <v>26</v>
      </c>
      <c r="R3742" s="15" t="s">
        <v>15</v>
      </c>
      <c r="S3742" s="18" t="n">
        <v>71.65</v>
      </c>
      <c r="T3742" s="15" t="n">
        <v>135.75</v>
      </c>
      <c r="U3742" s="15" t="s">
        <v>24</v>
      </c>
      <c r="V3742" s="18" t="n">
        <f aca="false">IF(ISNUMBER(T3742),T3742,0)</f>
        <v>135.75</v>
      </c>
      <c r="W3742" s="15" t="n">
        <f aca="false">IF(U3742="Yes",1,0)</f>
        <v>0</v>
      </c>
      <c r="X3742" s="15" t="str">
        <f aca="false">IF(F3742&lt;=12,"0-12 months",IF(F3742&lt;=24,"13-24 months",IF(F3742&lt;=48,"25-48 months","49-72 months")))</f>
        <v>0-12 months</v>
      </c>
      <c r="Y3742" s="15" t="str">
        <f aca="false">IF(C3742=1,"Yes","No")</f>
        <v>No</v>
      </c>
      <c r="Z3742" s="15" t="n">
        <f aca="false">COUNTIF(J3742:O3742,"Yes")</f>
        <v>0</v>
      </c>
      <c r="AA3742" s="18" t="n">
        <f aca="false">S3742*W3742</f>
        <v>0</v>
      </c>
      <c r="AB3742" s="15" t="n">
        <f aca="false">(P3742="Month-to-month")+(I3742="Fiber optic")+(R3742="Electronic check")+(F3742&lt;=12)+(M3742="No")+(J3742="No")</f>
        <v>6</v>
      </c>
      <c r="AC3742" s="15" t="str">
        <f aca="false">IF(AB3742&gt;=5,"High",IF(AB3742&gt;=3,"Medium","Low"))</f>
        <v>High</v>
      </c>
    </row>
    <row r="3743" customFormat="false" ht="15" hidden="false" customHeight="false" outlineLevel="0" collapsed="false">
      <c r="A3743" s="15" t="s">
        <v>3840</v>
      </c>
      <c r="B3743" s="15" t="s">
        <v>98</v>
      </c>
      <c r="C3743" s="15" t="n">
        <v>0</v>
      </c>
      <c r="D3743" s="15" t="s">
        <v>26</v>
      </c>
      <c r="E3743" s="15" t="s">
        <v>26</v>
      </c>
      <c r="F3743" s="15" t="n">
        <v>72</v>
      </c>
      <c r="G3743" s="15" t="s">
        <v>26</v>
      </c>
      <c r="H3743" s="15" t="s">
        <v>26</v>
      </c>
      <c r="I3743" s="15" t="s">
        <v>102</v>
      </c>
      <c r="J3743" s="15" t="s">
        <v>26</v>
      </c>
      <c r="K3743" s="15" t="s">
        <v>26</v>
      </c>
      <c r="L3743" s="15" t="s">
        <v>26</v>
      </c>
      <c r="M3743" s="15" t="s">
        <v>26</v>
      </c>
      <c r="N3743" s="15" t="s">
        <v>24</v>
      </c>
      <c r="O3743" s="15" t="s">
        <v>26</v>
      </c>
      <c r="P3743" s="15" t="s">
        <v>29</v>
      </c>
      <c r="Q3743" s="15" t="s">
        <v>26</v>
      </c>
      <c r="R3743" s="15" t="s">
        <v>21</v>
      </c>
      <c r="S3743" s="18" t="n">
        <v>104.9</v>
      </c>
      <c r="T3743" s="15" t="n">
        <v>7732.65</v>
      </c>
      <c r="U3743" s="15" t="s">
        <v>24</v>
      </c>
      <c r="V3743" s="18" t="n">
        <f aca="false">IF(ISNUMBER(T3743),T3743,0)</f>
        <v>7732.65</v>
      </c>
      <c r="W3743" s="15" t="n">
        <f aca="false">IF(U3743="Yes",1,0)</f>
        <v>0</v>
      </c>
      <c r="X3743" s="15" t="str">
        <f aca="false">IF(F3743&lt;=12,"0-12 months",IF(F3743&lt;=24,"13-24 months",IF(F3743&lt;=48,"25-48 months","49-72 months")))</f>
        <v>49-72 months</v>
      </c>
      <c r="Y3743" s="15" t="str">
        <f aca="false">IF(C3743=1,"Yes","No")</f>
        <v>No</v>
      </c>
      <c r="Z3743" s="15" t="n">
        <f aca="false">COUNTIF(J3743:O3743,"Yes")</f>
        <v>5</v>
      </c>
      <c r="AA3743" s="18" t="n">
        <f aca="false">S3743*W3743</f>
        <v>0</v>
      </c>
      <c r="AB3743" s="15" t="n">
        <f aca="false">(P3743="Month-to-month")+(I3743="Fiber optic")+(R3743="Electronic check")+(F3743&lt;=12)+(M3743="No")+(J3743="No")</f>
        <v>1</v>
      </c>
      <c r="AC3743" s="15" t="str">
        <f aca="false">IF(AB3743&gt;=5,"High",IF(AB3743&gt;=3,"Medium","Low"))</f>
        <v>Low</v>
      </c>
    </row>
    <row r="3744" customFormat="false" ht="15" hidden="false" customHeight="false" outlineLevel="0" collapsed="false">
      <c r="A3744" s="15" t="s">
        <v>3841</v>
      </c>
      <c r="B3744" s="15" t="s">
        <v>94</v>
      </c>
      <c r="C3744" s="15" t="n">
        <v>0</v>
      </c>
      <c r="D3744" s="15" t="s">
        <v>24</v>
      </c>
      <c r="E3744" s="15" t="s">
        <v>24</v>
      </c>
      <c r="F3744" s="15" t="n">
        <v>41</v>
      </c>
      <c r="G3744" s="15" t="s">
        <v>26</v>
      </c>
      <c r="H3744" s="15" t="s">
        <v>26</v>
      </c>
      <c r="I3744" s="15" t="s">
        <v>102</v>
      </c>
      <c r="J3744" s="15" t="s">
        <v>26</v>
      </c>
      <c r="K3744" s="15" t="s">
        <v>26</v>
      </c>
      <c r="L3744" s="15" t="s">
        <v>26</v>
      </c>
      <c r="M3744" s="15" t="s">
        <v>26</v>
      </c>
      <c r="N3744" s="15" t="s">
        <v>26</v>
      </c>
      <c r="O3744" s="15" t="s">
        <v>24</v>
      </c>
      <c r="P3744" s="15" t="s">
        <v>25</v>
      </c>
      <c r="Q3744" s="15" t="s">
        <v>26</v>
      </c>
      <c r="R3744" s="15" t="s">
        <v>15</v>
      </c>
      <c r="S3744" s="18" t="n">
        <v>106.5</v>
      </c>
      <c r="T3744" s="15" t="n">
        <v>4282.4</v>
      </c>
      <c r="U3744" s="15" t="s">
        <v>24</v>
      </c>
      <c r="V3744" s="18" t="n">
        <f aca="false">IF(ISNUMBER(T3744),T3744,0)</f>
        <v>4282.4</v>
      </c>
      <c r="W3744" s="15" t="n">
        <f aca="false">IF(U3744="Yes",1,0)</f>
        <v>0</v>
      </c>
      <c r="X3744" s="15" t="str">
        <f aca="false">IF(F3744&lt;=12,"0-12 months",IF(F3744&lt;=24,"13-24 months",IF(F3744&lt;=48,"25-48 months","49-72 months")))</f>
        <v>25-48 months</v>
      </c>
      <c r="Y3744" s="15" t="str">
        <f aca="false">IF(C3744=1,"Yes","No")</f>
        <v>No</v>
      </c>
      <c r="Z3744" s="15" t="n">
        <f aca="false">COUNTIF(J3744:O3744,"Yes")</f>
        <v>5</v>
      </c>
      <c r="AA3744" s="18" t="n">
        <f aca="false">S3744*W3744</f>
        <v>0</v>
      </c>
      <c r="AB3744" s="15" t="n">
        <f aca="false">(P3744="Month-to-month")+(I3744="Fiber optic")+(R3744="Electronic check")+(F3744&lt;=12)+(M3744="No")+(J3744="No")</f>
        <v>3</v>
      </c>
      <c r="AC3744" s="15" t="str">
        <f aca="false">IF(AB3744&gt;=5,"High",IF(AB3744&gt;=3,"Medium","Low"))</f>
        <v>Medium</v>
      </c>
    </row>
    <row r="3745" customFormat="false" ht="15" hidden="false" customHeight="false" outlineLevel="0" collapsed="false">
      <c r="A3745" s="15" t="s">
        <v>3842</v>
      </c>
      <c r="B3745" s="15" t="s">
        <v>98</v>
      </c>
      <c r="C3745" s="15" t="n">
        <v>0</v>
      </c>
      <c r="D3745" s="15" t="s">
        <v>24</v>
      </c>
      <c r="E3745" s="15" t="s">
        <v>26</v>
      </c>
      <c r="F3745" s="15" t="n">
        <v>4</v>
      </c>
      <c r="G3745" s="15" t="s">
        <v>26</v>
      </c>
      <c r="H3745" s="15" t="s">
        <v>24</v>
      </c>
      <c r="I3745" s="15" t="s">
        <v>96</v>
      </c>
      <c r="J3745" s="15" t="s">
        <v>26</v>
      </c>
      <c r="K3745" s="15" t="s">
        <v>24</v>
      </c>
      <c r="L3745" s="15" t="s">
        <v>24</v>
      </c>
      <c r="M3745" s="15" t="s">
        <v>24</v>
      </c>
      <c r="N3745" s="15" t="s">
        <v>24</v>
      </c>
      <c r="O3745" s="15" t="s">
        <v>24</v>
      </c>
      <c r="P3745" s="15" t="s">
        <v>25</v>
      </c>
      <c r="Q3745" s="15" t="s">
        <v>24</v>
      </c>
      <c r="R3745" s="15" t="s">
        <v>15</v>
      </c>
      <c r="S3745" s="18" t="n">
        <v>49.35</v>
      </c>
      <c r="T3745" s="15" t="n">
        <v>219.65</v>
      </c>
      <c r="U3745" s="15" t="s">
        <v>26</v>
      </c>
      <c r="V3745" s="18" t="n">
        <f aca="false">IF(ISNUMBER(T3745),T3745,0)</f>
        <v>219.65</v>
      </c>
      <c r="W3745" s="15" t="n">
        <f aca="false">IF(U3745="Yes",1,0)</f>
        <v>1</v>
      </c>
      <c r="X3745" s="15" t="str">
        <f aca="false">IF(F3745&lt;=12,"0-12 months",IF(F3745&lt;=24,"13-24 months",IF(F3745&lt;=48,"25-48 months","49-72 months")))</f>
        <v>0-12 months</v>
      </c>
      <c r="Y3745" s="15" t="str">
        <f aca="false">IF(C3745=1,"Yes","No")</f>
        <v>No</v>
      </c>
      <c r="Z3745" s="15" t="n">
        <f aca="false">COUNTIF(J3745:O3745,"Yes")</f>
        <v>1</v>
      </c>
      <c r="AA3745" s="18" t="n">
        <f aca="false">S3745*W3745</f>
        <v>49.35</v>
      </c>
      <c r="AB3745" s="15" t="n">
        <f aca="false">(P3745="Month-to-month")+(I3745="Fiber optic")+(R3745="Electronic check")+(F3745&lt;=12)+(M3745="No")+(J3745="No")</f>
        <v>4</v>
      </c>
      <c r="AC3745" s="15" t="str">
        <f aca="false">IF(AB3745&gt;=5,"High",IF(AB3745&gt;=3,"Medium","Low"))</f>
        <v>Medium</v>
      </c>
    </row>
    <row r="3746" customFormat="false" ht="15" hidden="false" customHeight="false" outlineLevel="0" collapsed="false">
      <c r="A3746" s="15" t="s">
        <v>3843</v>
      </c>
      <c r="B3746" s="15" t="s">
        <v>98</v>
      </c>
      <c r="C3746" s="15" t="n">
        <v>0</v>
      </c>
      <c r="D3746" s="15" t="s">
        <v>24</v>
      </c>
      <c r="E3746" s="15" t="s">
        <v>24</v>
      </c>
      <c r="F3746" s="15" t="n">
        <v>26</v>
      </c>
      <c r="G3746" s="15" t="s">
        <v>26</v>
      </c>
      <c r="H3746" s="15" t="s">
        <v>24</v>
      </c>
      <c r="I3746" s="15" t="s">
        <v>102</v>
      </c>
      <c r="J3746" s="15" t="s">
        <v>24</v>
      </c>
      <c r="K3746" s="15" t="s">
        <v>26</v>
      </c>
      <c r="L3746" s="15" t="s">
        <v>24</v>
      </c>
      <c r="M3746" s="15" t="s">
        <v>24</v>
      </c>
      <c r="N3746" s="15" t="s">
        <v>24</v>
      </c>
      <c r="O3746" s="15" t="s">
        <v>24</v>
      </c>
      <c r="P3746" s="15" t="s">
        <v>27</v>
      </c>
      <c r="Q3746" s="15" t="s">
        <v>24</v>
      </c>
      <c r="R3746" s="15" t="s">
        <v>19</v>
      </c>
      <c r="S3746" s="18" t="n">
        <v>75.5</v>
      </c>
      <c r="T3746" s="15" t="n">
        <v>2018.1</v>
      </c>
      <c r="U3746" s="15" t="s">
        <v>24</v>
      </c>
      <c r="V3746" s="18" t="n">
        <f aca="false">IF(ISNUMBER(T3746),T3746,0)</f>
        <v>2018.1</v>
      </c>
      <c r="W3746" s="15" t="n">
        <f aca="false">IF(U3746="Yes",1,0)</f>
        <v>0</v>
      </c>
      <c r="X3746" s="15" t="str">
        <f aca="false">IF(F3746&lt;=12,"0-12 months",IF(F3746&lt;=24,"13-24 months",IF(F3746&lt;=48,"25-48 months","49-72 months")))</f>
        <v>25-48 months</v>
      </c>
      <c r="Y3746" s="15" t="str">
        <f aca="false">IF(C3746=1,"Yes","No")</f>
        <v>No</v>
      </c>
      <c r="Z3746" s="15" t="n">
        <f aca="false">COUNTIF(J3746:O3746,"Yes")</f>
        <v>1</v>
      </c>
      <c r="AA3746" s="18" t="n">
        <f aca="false">S3746*W3746</f>
        <v>0</v>
      </c>
      <c r="AB3746" s="15" t="n">
        <f aca="false">(P3746="Month-to-month")+(I3746="Fiber optic")+(R3746="Electronic check")+(F3746&lt;=12)+(M3746="No")+(J3746="No")</f>
        <v>3</v>
      </c>
      <c r="AC3746" s="15" t="str">
        <f aca="false">IF(AB3746&gt;=5,"High",IF(AB3746&gt;=3,"Medium","Low"))</f>
        <v>Medium</v>
      </c>
    </row>
    <row r="3747" customFormat="false" ht="15" hidden="false" customHeight="false" outlineLevel="0" collapsed="false">
      <c r="A3747" s="15" t="s">
        <v>3844</v>
      </c>
      <c r="B3747" s="15" t="s">
        <v>98</v>
      </c>
      <c r="C3747" s="15" t="n">
        <v>0</v>
      </c>
      <c r="D3747" s="15" t="s">
        <v>24</v>
      </c>
      <c r="E3747" s="15" t="s">
        <v>24</v>
      </c>
      <c r="F3747" s="15" t="n">
        <v>7</v>
      </c>
      <c r="G3747" s="15" t="s">
        <v>26</v>
      </c>
      <c r="H3747" s="15" t="s">
        <v>24</v>
      </c>
      <c r="I3747" s="15" t="s">
        <v>102</v>
      </c>
      <c r="J3747" s="15" t="s">
        <v>24</v>
      </c>
      <c r="K3747" s="15" t="s">
        <v>26</v>
      </c>
      <c r="L3747" s="15" t="s">
        <v>24</v>
      </c>
      <c r="M3747" s="15" t="s">
        <v>24</v>
      </c>
      <c r="N3747" s="15" t="s">
        <v>26</v>
      </c>
      <c r="O3747" s="15" t="s">
        <v>26</v>
      </c>
      <c r="P3747" s="15" t="s">
        <v>25</v>
      </c>
      <c r="Q3747" s="15" t="s">
        <v>26</v>
      </c>
      <c r="R3747" s="15" t="s">
        <v>15</v>
      </c>
      <c r="S3747" s="18" t="n">
        <v>94.25</v>
      </c>
      <c r="T3747" s="15" t="n">
        <v>669</v>
      </c>
      <c r="U3747" s="15" t="s">
        <v>26</v>
      </c>
      <c r="V3747" s="18" t="n">
        <f aca="false">IF(ISNUMBER(T3747),T3747,0)</f>
        <v>669</v>
      </c>
      <c r="W3747" s="15" t="n">
        <f aca="false">IF(U3747="Yes",1,0)</f>
        <v>1</v>
      </c>
      <c r="X3747" s="15" t="str">
        <f aca="false">IF(F3747&lt;=12,"0-12 months",IF(F3747&lt;=24,"13-24 months",IF(F3747&lt;=48,"25-48 months","49-72 months")))</f>
        <v>0-12 months</v>
      </c>
      <c r="Y3747" s="15" t="str">
        <f aca="false">IF(C3747=1,"Yes","No")</f>
        <v>No</v>
      </c>
      <c r="Z3747" s="15" t="n">
        <f aca="false">COUNTIF(J3747:O3747,"Yes")</f>
        <v>3</v>
      </c>
      <c r="AA3747" s="18" t="n">
        <f aca="false">S3747*W3747</f>
        <v>94.25</v>
      </c>
      <c r="AB3747" s="15" t="n">
        <f aca="false">(P3747="Month-to-month")+(I3747="Fiber optic")+(R3747="Electronic check")+(F3747&lt;=12)+(M3747="No")+(J3747="No")</f>
        <v>6</v>
      </c>
      <c r="AC3747" s="15" t="str">
        <f aca="false">IF(AB3747&gt;=5,"High",IF(AB3747&gt;=3,"Medium","Low"))</f>
        <v>High</v>
      </c>
    </row>
    <row r="3748" customFormat="false" ht="15" hidden="false" customHeight="false" outlineLevel="0" collapsed="false">
      <c r="A3748" s="15" t="s">
        <v>3845</v>
      </c>
      <c r="B3748" s="15" t="s">
        <v>94</v>
      </c>
      <c r="C3748" s="15" t="n">
        <v>0</v>
      </c>
      <c r="D3748" s="15" t="s">
        <v>26</v>
      </c>
      <c r="E3748" s="15" t="s">
        <v>24</v>
      </c>
      <c r="F3748" s="15" t="n">
        <v>1</v>
      </c>
      <c r="G3748" s="15" t="s">
        <v>26</v>
      </c>
      <c r="H3748" s="15" t="s">
        <v>24</v>
      </c>
      <c r="I3748" s="15" t="s">
        <v>102</v>
      </c>
      <c r="J3748" s="15" t="s">
        <v>24</v>
      </c>
      <c r="K3748" s="15" t="s">
        <v>24</v>
      </c>
      <c r="L3748" s="15" t="s">
        <v>24</v>
      </c>
      <c r="M3748" s="15" t="s">
        <v>24</v>
      </c>
      <c r="N3748" s="15" t="s">
        <v>24</v>
      </c>
      <c r="O3748" s="15" t="s">
        <v>24</v>
      </c>
      <c r="P3748" s="15" t="s">
        <v>25</v>
      </c>
      <c r="Q3748" s="15" t="s">
        <v>26</v>
      </c>
      <c r="R3748" s="15" t="s">
        <v>15</v>
      </c>
      <c r="S3748" s="18" t="n">
        <v>68.95</v>
      </c>
      <c r="T3748" s="15" t="n">
        <v>68.95</v>
      </c>
      <c r="U3748" s="15" t="s">
        <v>26</v>
      </c>
      <c r="V3748" s="18" t="n">
        <f aca="false">IF(ISNUMBER(T3748),T3748,0)</f>
        <v>68.95</v>
      </c>
      <c r="W3748" s="15" t="n">
        <f aca="false">IF(U3748="Yes",1,0)</f>
        <v>1</v>
      </c>
      <c r="X3748" s="15" t="str">
        <f aca="false">IF(F3748&lt;=12,"0-12 months",IF(F3748&lt;=24,"13-24 months",IF(F3748&lt;=48,"25-48 months","49-72 months")))</f>
        <v>0-12 months</v>
      </c>
      <c r="Y3748" s="15" t="str">
        <f aca="false">IF(C3748=1,"Yes","No")</f>
        <v>No</v>
      </c>
      <c r="Z3748" s="15" t="n">
        <f aca="false">COUNTIF(J3748:O3748,"Yes")</f>
        <v>0</v>
      </c>
      <c r="AA3748" s="18" t="n">
        <f aca="false">S3748*W3748</f>
        <v>68.95</v>
      </c>
      <c r="AB3748" s="15" t="n">
        <f aca="false">(P3748="Month-to-month")+(I3748="Fiber optic")+(R3748="Electronic check")+(F3748&lt;=12)+(M3748="No")+(J3748="No")</f>
        <v>6</v>
      </c>
      <c r="AC3748" s="15" t="str">
        <f aca="false">IF(AB3748&gt;=5,"High",IF(AB3748&gt;=3,"Medium","Low"))</f>
        <v>High</v>
      </c>
    </row>
    <row r="3749" customFormat="false" ht="15" hidden="false" customHeight="false" outlineLevel="0" collapsed="false">
      <c r="A3749" s="15" t="s">
        <v>3846</v>
      </c>
      <c r="B3749" s="15" t="s">
        <v>94</v>
      </c>
      <c r="C3749" s="15" t="n">
        <v>0</v>
      </c>
      <c r="D3749" s="15" t="s">
        <v>26</v>
      </c>
      <c r="E3749" s="15" t="s">
        <v>26</v>
      </c>
      <c r="F3749" s="15" t="n">
        <v>4</v>
      </c>
      <c r="G3749" s="15" t="s">
        <v>26</v>
      </c>
      <c r="H3749" s="15" t="s">
        <v>26</v>
      </c>
      <c r="I3749" s="15" t="s">
        <v>96</v>
      </c>
      <c r="J3749" s="15" t="s">
        <v>24</v>
      </c>
      <c r="K3749" s="15" t="s">
        <v>26</v>
      </c>
      <c r="L3749" s="15" t="s">
        <v>24</v>
      </c>
      <c r="M3749" s="15" t="s">
        <v>26</v>
      </c>
      <c r="N3749" s="15" t="s">
        <v>24</v>
      </c>
      <c r="O3749" s="15" t="s">
        <v>24</v>
      </c>
      <c r="P3749" s="15" t="s">
        <v>25</v>
      </c>
      <c r="Q3749" s="15" t="s">
        <v>26</v>
      </c>
      <c r="R3749" s="15" t="s">
        <v>17</v>
      </c>
      <c r="S3749" s="18" t="n">
        <v>58.5</v>
      </c>
      <c r="T3749" s="15" t="n">
        <v>224.85</v>
      </c>
      <c r="U3749" s="15" t="s">
        <v>24</v>
      </c>
      <c r="V3749" s="18" t="n">
        <f aca="false">IF(ISNUMBER(T3749),T3749,0)</f>
        <v>224.85</v>
      </c>
      <c r="W3749" s="15" t="n">
        <f aca="false">IF(U3749="Yes",1,0)</f>
        <v>0</v>
      </c>
      <c r="X3749" s="15" t="str">
        <f aca="false">IF(F3749&lt;=12,"0-12 months",IF(F3749&lt;=24,"13-24 months",IF(F3749&lt;=48,"25-48 months","49-72 months")))</f>
        <v>0-12 months</v>
      </c>
      <c r="Y3749" s="15" t="str">
        <f aca="false">IF(C3749=1,"Yes","No")</f>
        <v>No</v>
      </c>
      <c r="Z3749" s="15" t="n">
        <f aca="false">COUNTIF(J3749:O3749,"Yes")</f>
        <v>2</v>
      </c>
      <c r="AA3749" s="18" t="n">
        <f aca="false">S3749*W3749</f>
        <v>0</v>
      </c>
      <c r="AB3749" s="15" t="n">
        <f aca="false">(P3749="Month-to-month")+(I3749="Fiber optic")+(R3749="Electronic check")+(F3749&lt;=12)+(M3749="No")+(J3749="No")</f>
        <v>3</v>
      </c>
      <c r="AC3749" s="15" t="str">
        <f aca="false">IF(AB3749&gt;=5,"High",IF(AB3749&gt;=3,"Medium","Low"))</f>
        <v>Medium</v>
      </c>
    </row>
    <row r="3750" customFormat="false" ht="15" hidden="false" customHeight="false" outlineLevel="0" collapsed="false">
      <c r="A3750" s="15" t="s">
        <v>3847</v>
      </c>
      <c r="B3750" s="15" t="s">
        <v>98</v>
      </c>
      <c r="C3750" s="15" t="n">
        <v>0</v>
      </c>
      <c r="D3750" s="15" t="s">
        <v>24</v>
      </c>
      <c r="E3750" s="15" t="s">
        <v>24</v>
      </c>
      <c r="F3750" s="15" t="n">
        <v>48</v>
      </c>
      <c r="G3750" s="15" t="s">
        <v>26</v>
      </c>
      <c r="H3750" s="15" t="s">
        <v>24</v>
      </c>
      <c r="I3750" s="15" t="s">
        <v>96</v>
      </c>
      <c r="J3750" s="15" t="s">
        <v>24</v>
      </c>
      <c r="K3750" s="15" t="s">
        <v>26</v>
      </c>
      <c r="L3750" s="15" t="s">
        <v>26</v>
      </c>
      <c r="M3750" s="15" t="s">
        <v>26</v>
      </c>
      <c r="N3750" s="15" t="s">
        <v>26</v>
      </c>
      <c r="O3750" s="15" t="s">
        <v>26</v>
      </c>
      <c r="P3750" s="15" t="s">
        <v>29</v>
      </c>
      <c r="Q3750" s="15" t="s">
        <v>24</v>
      </c>
      <c r="R3750" s="15" t="s">
        <v>21</v>
      </c>
      <c r="S3750" s="18" t="n">
        <v>78.9</v>
      </c>
      <c r="T3750" s="15" t="n">
        <v>3771.5</v>
      </c>
      <c r="U3750" s="15" t="s">
        <v>24</v>
      </c>
      <c r="V3750" s="18" t="n">
        <f aca="false">IF(ISNUMBER(T3750),T3750,0)</f>
        <v>3771.5</v>
      </c>
      <c r="W3750" s="15" t="n">
        <f aca="false">IF(U3750="Yes",1,0)</f>
        <v>0</v>
      </c>
      <c r="X3750" s="15" t="str">
        <f aca="false">IF(F3750&lt;=12,"0-12 months",IF(F3750&lt;=24,"13-24 months",IF(F3750&lt;=48,"25-48 months","49-72 months")))</f>
        <v>25-48 months</v>
      </c>
      <c r="Y3750" s="15" t="str">
        <f aca="false">IF(C3750=1,"Yes","No")</f>
        <v>No</v>
      </c>
      <c r="Z3750" s="15" t="n">
        <f aca="false">COUNTIF(J3750:O3750,"Yes")</f>
        <v>5</v>
      </c>
      <c r="AA3750" s="18" t="n">
        <f aca="false">S3750*W3750</f>
        <v>0</v>
      </c>
      <c r="AB3750" s="15" t="n">
        <f aca="false">(P3750="Month-to-month")+(I3750="Fiber optic")+(R3750="Electronic check")+(F3750&lt;=12)+(M3750="No")+(J3750="No")</f>
        <v>1</v>
      </c>
      <c r="AC3750" s="15" t="str">
        <f aca="false">IF(AB3750&gt;=5,"High",IF(AB3750&gt;=3,"Medium","Low"))</f>
        <v>Low</v>
      </c>
    </row>
    <row r="3751" customFormat="false" ht="15" hidden="false" customHeight="false" outlineLevel="0" collapsed="false">
      <c r="A3751" s="15" t="s">
        <v>3848</v>
      </c>
      <c r="B3751" s="15" t="s">
        <v>98</v>
      </c>
      <c r="C3751" s="15" t="n">
        <v>1</v>
      </c>
      <c r="D3751" s="15" t="s">
        <v>24</v>
      </c>
      <c r="E3751" s="15" t="s">
        <v>24</v>
      </c>
      <c r="F3751" s="15" t="n">
        <v>2</v>
      </c>
      <c r="G3751" s="15" t="s">
        <v>26</v>
      </c>
      <c r="H3751" s="15" t="s">
        <v>26</v>
      </c>
      <c r="I3751" s="15" t="s">
        <v>102</v>
      </c>
      <c r="J3751" s="15" t="s">
        <v>24</v>
      </c>
      <c r="K3751" s="15" t="s">
        <v>24</v>
      </c>
      <c r="L3751" s="15" t="s">
        <v>24</v>
      </c>
      <c r="M3751" s="15" t="s">
        <v>24</v>
      </c>
      <c r="N3751" s="15" t="s">
        <v>26</v>
      </c>
      <c r="O3751" s="15" t="s">
        <v>26</v>
      </c>
      <c r="P3751" s="15" t="s">
        <v>25</v>
      </c>
      <c r="Q3751" s="15" t="s">
        <v>26</v>
      </c>
      <c r="R3751" s="15" t="s">
        <v>15</v>
      </c>
      <c r="S3751" s="18" t="n">
        <v>93.85</v>
      </c>
      <c r="T3751" s="15" t="n">
        <v>196.75</v>
      </c>
      <c r="U3751" s="15" t="s">
        <v>26</v>
      </c>
      <c r="V3751" s="18" t="n">
        <f aca="false">IF(ISNUMBER(T3751),T3751,0)</f>
        <v>196.75</v>
      </c>
      <c r="W3751" s="15" t="n">
        <f aca="false">IF(U3751="Yes",1,0)</f>
        <v>1</v>
      </c>
      <c r="X3751" s="15" t="str">
        <f aca="false">IF(F3751&lt;=12,"0-12 months",IF(F3751&lt;=24,"13-24 months",IF(F3751&lt;=48,"25-48 months","49-72 months")))</f>
        <v>0-12 months</v>
      </c>
      <c r="Y3751" s="15" t="str">
        <f aca="false">IF(C3751=1,"Yes","No")</f>
        <v>Yes</v>
      </c>
      <c r="Z3751" s="15" t="n">
        <f aca="false">COUNTIF(J3751:O3751,"Yes")</f>
        <v>2</v>
      </c>
      <c r="AA3751" s="18" t="n">
        <f aca="false">S3751*W3751</f>
        <v>93.85</v>
      </c>
      <c r="AB3751" s="15" t="n">
        <f aca="false">(P3751="Month-to-month")+(I3751="Fiber optic")+(R3751="Electronic check")+(F3751&lt;=12)+(M3751="No")+(J3751="No")</f>
        <v>6</v>
      </c>
      <c r="AC3751" s="15" t="str">
        <f aca="false">IF(AB3751&gt;=5,"High",IF(AB3751&gt;=3,"Medium","Low"))</f>
        <v>High</v>
      </c>
    </row>
    <row r="3752" customFormat="false" ht="15" hidden="false" customHeight="false" outlineLevel="0" collapsed="false">
      <c r="A3752" s="15" t="s">
        <v>3849</v>
      </c>
      <c r="B3752" s="15" t="s">
        <v>94</v>
      </c>
      <c r="C3752" s="15" t="n">
        <v>1</v>
      </c>
      <c r="D3752" s="15" t="s">
        <v>26</v>
      </c>
      <c r="E3752" s="15" t="s">
        <v>24</v>
      </c>
      <c r="F3752" s="15" t="n">
        <v>12</v>
      </c>
      <c r="G3752" s="15" t="s">
        <v>26</v>
      </c>
      <c r="H3752" s="15" t="s">
        <v>24</v>
      </c>
      <c r="I3752" s="15" t="s">
        <v>96</v>
      </c>
      <c r="J3752" s="15" t="s">
        <v>26</v>
      </c>
      <c r="K3752" s="15" t="s">
        <v>24</v>
      </c>
      <c r="L3752" s="15" t="s">
        <v>26</v>
      </c>
      <c r="M3752" s="15" t="s">
        <v>26</v>
      </c>
      <c r="N3752" s="15" t="s">
        <v>26</v>
      </c>
      <c r="O3752" s="15" t="s">
        <v>26</v>
      </c>
      <c r="P3752" s="15" t="s">
        <v>27</v>
      </c>
      <c r="Q3752" s="15" t="s">
        <v>26</v>
      </c>
      <c r="R3752" s="15" t="s">
        <v>15</v>
      </c>
      <c r="S3752" s="18" t="n">
        <v>79.2</v>
      </c>
      <c r="T3752" s="15" t="n">
        <v>943.85</v>
      </c>
      <c r="U3752" s="15" t="s">
        <v>24</v>
      </c>
      <c r="V3752" s="18" t="n">
        <f aca="false">IF(ISNUMBER(T3752),T3752,0)</f>
        <v>943.85</v>
      </c>
      <c r="W3752" s="15" t="n">
        <f aca="false">IF(U3752="Yes",1,0)</f>
        <v>0</v>
      </c>
      <c r="X3752" s="15" t="str">
        <f aca="false">IF(F3752&lt;=12,"0-12 months",IF(F3752&lt;=24,"13-24 months",IF(F3752&lt;=48,"25-48 months","49-72 months")))</f>
        <v>0-12 months</v>
      </c>
      <c r="Y3752" s="15" t="str">
        <f aca="false">IF(C3752=1,"Yes","No")</f>
        <v>Yes</v>
      </c>
      <c r="Z3752" s="15" t="n">
        <f aca="false">COUNTIF(J3752:O3752,"Yes")</f>
        <v>5</v>
      </c>
      <c r="AA3752" s="18" t="n">
        <f aca="false">S3752*W3752</f>
        <v>0</v>
      </c>
      <c r="AB3752" s="15" t="n">
        <f aca="false">(P3752="Month-to-month")+(I3752="Fiber optic")+(R3752="Electronic check")+(F3752&lt;=12)+(M3752="No")+(J3752="No")</f>
        <v>2</v>
      </c>
      <c r="AC3752" s="15" t="str">
        <f aca="false">IF(AB3752&gt;=5,"High",IF(AB3752&gt;=3,"Medium","Low"))</f>
        <v>Low</v>
      </c>
    </row>
    <row r="3753" customFormat="false" ht="15" hidden="false" customHeight="false" outlineLevel="0" collapsed="false">
      <c r="A3753" s="15" t="s">
        <v>3850</v>
      </c>
      <c r="B3753" s="15" t="s">
        <v>98</v>
      </c>
      <c r="C3753" s="15" t="n">
        <v>0</v>
      </c>
      <c r="D3753" s="15" t="s">
        <v>26</v>
      </c>
      <c r="E3753" s="15" t="s">
        <v>24</v>
      </c>
      <c r="F3753" s="15" t="n">
        <v>60</v>
      </c>
      <c r="G3753" s="15" t="s">
        <v>26</v>
      </c>
      <c r="H3753" s="15" t="s">
        <v>26</v>
      </c>
      <c r="I3753" s="15" t="s">
        <v>102</v>
      </c>
      <c r="J3753" s="15" t="s">
        <v>26</v>
      </c>
      <c r="K3753" s="15" t="s">
        <v>24</v>
      </c>
      <c r="L3753" s="15" t="s">
        <v>26</v>
      </c>
      <c r="M3753" s="15" t="s">
        <v>26</v>
      </c>
      <c r="N3753" s="15" t="s">
        <v>26</v>
      </c>
      <c r="O3753" s="15" t="s">
        <v>26</v>
      </c>
      <c r="P3753" s="15" t="s">
        <v>25</v>
      </c>
      <c r="Q3753" s="15" t="s">
        <v>26</v>
      </c>
      <c r="R3753" s="15" t="s">
        <v>19</v>
      </c>
      <c r="S3753" s="18" t="n">
        <v>109.45</v>
      </c>
      <c r="T3753" s="15" t="n">
        <v>6572.85</v>
      </c>
      <c r="U3753" s="15" t="s">
        <v>24</v>
      </c>
      <c r="V3753" s="18" t="n">
        <f aca="false">IF(ISNUMBER(T3753),T3753,0)</f>
        <v>6572.85</v>
      </c>
      <c r="W3753" s="15" t="n">
        <f aca="false">IF(U3753="Yes",1,0)</f>
        <v>0</v>
      </c>
      <c r="X3753" s="15" t="str">
        <f aca="false">IF(F3753&lt;=12,"0-12 months",IF(F3753&lt;=24,"13-24 months",IF(F3753&lt;=48,"25-48 months","49-72 months")))</f>
        <v>49-72 months</v>
      </c>
      <c r="Y3753" s="15" t="str">
        <f aca="false">IF(C3753=1,"Yes","No")</f>
        <v>No</v>
      </c>
      <c r="Z3753" s="15" t="n">
        <f aca="false">COUNTIF(J3753:O3753,"Yes")</f>
        <v>5</v>
      </c>
      <c r="AA3753" s="18" t="n">
        <f aca="false">S3753*W3753</f>
        <v>0</v>
      </c>
      <c r="AB3753" s="15" t="n">
        <f aca="false">(P3753="Month-to-month")+(I3753="Fiber optic")+(R3753="Electronic check")+(F3753&lt;=12)+(M3753="No")+(J3753="No")</f>
        <v>2</v>
      </c>
      <c r="AC3753" s="15" t="str">
        <f aca="false">IF(AB3753&gt;=5,"High",IF(AB3753&gt;=3,"Medium","Low"))</f>
        <v>Low</v>
      </c>
    </row>
    <row r="3754" customFormat="false" ht="15" hidden="false" customHeight="false" outlineLevel="0" collapsed="false">
      <c r="A3754" s="15" t="s">
        <v>3851</v>
      </c>
      <c r="B3754" s="15" t="s">
        <v>98</v>
      </c>
      <c r="C3754" s="15" t="n">
        <v>0</v>
      </c>
      <c r="D3754" s="15" t="s">
        <v>24</v>
      </c>
      <c r="E3754" s="15" t="s">
        <v>24</v>
      </c>
      <c r="F3754" s="15" t="n">
        <v>55</v>
      </c>
      <c r="G3754" s="15" t="s">
        <v>26</v>
      </c>
      <c r="H3754" s="15" t="s">
        <v>24</v>
      </c>
      <c r="I3754" s="15" t="s">
        <v>96</v>
      </c>
      <c r="J3754" s="15" t="s">
        <v>26</v>
      </c>
      <c r="K3754" s="15" t="s">
        <v>24</v>
      </c>
      <c r="L3754" s="15" t="s">
        <v>26</v>
      </c>
      <c r="M3754" s="15" t="s">
        <v>26</v>
      </c>
      <c r="N3754" s="15" t="s">
        <v>24</v>
      </c>
      <c r="O3754" s="15" t="s">
        <v>24</v>
      </c>
      <c r="P3754" s="15" t="s">
        <v>29</v>
      </c>
      <c r="Q3754" s="15" t="s">
        <v>26</v>
      </c>
      <c r="R3754" s="15" t="s">
        <v>15</v>
      </c>
      <c r="S3754" s="18" t="n">
        <v>59.2</v>
      </c>
      <c r="T3754" s="15" t="n">
        <v>3175.85</v>
      </c>
      <c r="U3754" s="15" t="s">
        <v>24</v>
      </c>
      <c r="V3754" s="18" t="n">
        <f aca="false">IF(ISNUMBER(T3754),T3754,0)</f>
        <v>3175.85</v>
      </c>
      <c r="W3754" s="15" t="n">
        <f aca="false">IF(U3754="Yes",1,0)</f>
        <v>0</v>
      </c>
      <c r="X3754" s="15" t="str">
        <f aca="false">IF(F3754&lt;=12,"0-12 months",IF(F3754&lt;=24,"13-24 months",IF(F3754&lt;=48,"25-48 months","49-72 months")))</f>
        <v>49-72 months</v>
      </c>
      <c r="Y3754" s="15" t="str">
        <f aca="false">IF(C3754=1,"Yes","No")</f>
        <v>No</v>
      </c>
      <c r="Z3754" s="15" t="n">
        <f aca="false">COUNTIF(J3754:O3754,"Yes")</f>
        <v>3</v>
      </c>
      <c r="AA3754" s="18" t="n">
        <f aca="false">S3754*W3754</f>
        <v>0</v>
      </c>
      <c r="AB3754" s="15" t="n">
        <f aca="false">(P3754="Month-to-month")+(I3754="Fiber optic")+(R3754="Electronic check")+(F3754&lt;=12)+(M3754="No")+(J3754="No")</f>
        <v>1</v>
      </c>
      <c r="AC3754" s="15" t="str">
        <f aca="false">IF(AB3754&gt;=5,"High",IF(AB3754&gt;=3,"Medium","Low"))</f>
        <v>Low</v>
      </c>
    </row>
    <row r="3755" customFormat="false" ht="15" hidden="false" customHeight="false" outlineLevel="0" collapsed="false">
      <c r="A3755" s="15" t="s">
        <v>3852</v>
      </c>
      <c r="B3755" s="15" t="s">
        <v>98</v>
      </c>
      <c r="C3755" s="15" t="n">
        <v>0</v>
      </c>
      <c r="D3755" s="15" t="s">
        <v>24</v>
      </c>
      <c r="E3755" s="15" t="s">
        <v>24</v>
      </c>
      <c r="F3755" s="15" t="n">
        <v>1</v>
      </c>
      <c r="G3755" s="15" t="s">
        <v>24</v>
      </c>
      <c r="H3755" s="15" t="s">
        <v>95</v>
      </c>
      <c r="I3755" s="15" t="s">
        <v>96</v>
      </c>
      <c r="J3755" s="15" t="s">
        <v>24</v>
      </c>
      <c r="K3755" s="15" t="s">
        <v>24</v>
      </c>
      <c r="L3755" s="15" t="s">
        <v>24</v>
      </c>
      <c r="M3755" s="15" t="s">
        <v>26</v>
      </c>
      <c r="N3755" s="15" t="s">
        <v>24</v>
      </c>
      <c r="O3755" s="15" t="s">
        <v>24</v>
      </c>
      <c r="P3755" s="15" t="s">
        <v>25</v>
      </c>
      <c r="Q3755" s="15" t="s">
        <v>24</v>
      </c>
      <c r="R3755" s="15" t="s">
        <v>17</v>
      </c>
      <c r="S3755" s="18" t="n">
        <v>29.15</v>
      </c>
      <c r="T3755" s="15" t="n">
        <v>29.15</v>
      </c>
      <c r="U3755" s="15" t="s">
        <v>24</v>
      </c>
      <c r="V3755" s="18" t="n">
        <f aca="false">IF(ISNUMBER(T3755),T3755,0)</f>
        <v>29.15</v>
      </c>
      <c r="W3755" s="15" t="n">
        <f aca="false">IF(U3755="Yes",1,0)</f>
        <v>0</v>
      </c>
      <c r="X3755" s="15" t="str">
        <f aca="false">IF(F3755&lt;=12,"0-12 months",IF(F3755&lt;=24,"13-24 months",IF(F3755&lt;=48,"25-48 months","49-72 months")))</f>
        <v>0-12 months</v>
      </c>
      <c r="Y3755" s="15" t="str">
        <f aca="false">IF(C3755=1,"Yes","No")</f>
        <v>No</v>
      </c>
      <c r="Z3755" s="15" t="n">
        <f aca="false">COUNTIF(J3755:O3755,"Yes")</f>
        <v>1</v>
      </c>
      <c r="AA3755" s="18" t="n">
        <f aca="false">S3755*W3755</f>
        <v>0</v>
      </c>
      <c r="AB3755" s="15" t="n">
        <f aca="false">(P3755="Month-to-month")+(I3755="Fiber optic")+(R3755="Electronic check")+(F3755&lt;=12)+(M3755="No")+(J3755="No")</f>
        <v>3</v>
      </c>
      <c r="AC3755" s="15" t="str">
        <f aca="false">IF(AB3755&gt;=5,"High",IF(AB3755&gt;=3,"Medium","Low"))</f>
        <v>Medium</v>
      </c>
    </row>
    <row r="3756" customFormat="false" ht="15" hidden="false" customHeight="false" outlineLevel="0" collapsed="false">
      <c r="A3756" s="15" t="s">
        <v>3853</v>
      </c>
      <c r="B3756" s="15" t="s">
        <v>98</v>
      </c>
      <c r="C3756" s="15" t="n">
        <v>0</v>
      </c>
      <c r="D3756" s="15" t="s">
        <v>24</v>
      </c>
      <c r="E3756" s="15" t="s">
        <v>24</v>
      </c>
      <c r="F3756" s="15" t="n">
        <v>1</v>
      </c>
      <c r="G3756" s="15" t="s">
        <v>26</v>
      </c>
      <c r="H3756" s="15" t="s">
        <v>24</v>
      </c>
      <c r="I3756" s="15" t="s">
        <v>24</v>
      </c>
      <c r="J3756" s="15" t="s">
        <v>28</v>
      </c>
      <c r="K3756" s="15" t="s">
        <v>28</v>
      </c>
      <c r="L3756" s="15" t="s">
        <v>28</v>
      </c>
      <c r="M3756" s="15" t="s">
        <v>28</v>
      </c>
      <c r="N3756" s="15" t="s">
        <v>28</v>
      </c>
      <c r="O3756" s="15" t="s">
        <v>28</v>
      </c>
      <c r="P3756" s="15" t="s">
        <v>25</v>
      </c>
      <c r="Q3756" s="15" t="s">
        <v>24</v>
      </c>
      <c r="R3756" s="15" t="s">
        <v>17</v>
      </c>
      <c r="S3756" s="18" t="n">
        <v>20.05</v>
      </c>
      <c r="T3756" s="15" t="n">
        <v>20.05</v>
      </c>
      <c r="U3756" s="15" t="s">
        <v>24</v>
      </c>
      <c r="V3756" s="18" t="n">
        <f aca="false">IF(ISNUMBER(T3756),T3756,0)</f>
        <v>20.05</v>
      </c>
      <c r="W3756" s="15" t="n">
        <f aca="false">IF(U3756="Yes",1,0)</f>
        <v>0</v>
      </c>
      <c r="X3756" s="15" t="str">
        <f aca="false">IF(F3756&lt;=12,"0-12 months",IF(F3756&lt;=24,"13-24 months",IF(F3756&lt;=48,"25-48 months","49-72 months")))</f>
        <v>0-12 months</v>
      </c>
      <c r="Y3756" s="15" t="str">
        <f aca="false">IF(C3756=1,"Yes","No")</f>
        <v>No</v>
      </c>
      <c r="Z3756" s="15" t="n">
        <f aca="false">COUNTIF(J3756:O3756,"Yes")</f>
        <v>0</v>
      </c>
      <c r="AA3756" s="18" t="n">
        <f aca="false">S3756*W3756</f>
        <v>0</v>
      </c>
      <c r="AB3756" s="15" t="n">
        <f aca="false">(P3756="Month-to-month")+(I3756="Fiber optic")+(R3756="Electronic check")+(F3756&lt;=12)+(M3756="No")+(J3756="No")</f>
        <v>2</v>
      </c>
      <c r="AC3756" s="15" t="str">
        <f aca="false">IF(AB3756&gt;=5,"High",IF(AB3756&gt;=3,"Medium","Low"))</f>
        <v>Low</v>
      </c>
    </row>
    <row r="3757" customFormat="false" ht="15" hidden="false" customHeight="false" outlineLevel="0" collapsed="false">
      <c r="A3757" s="15" t="s">
        <v>3854</v>
      </c>
      <c r="B3757" s="15" t="s">
        <v>98</v>
      </c>
      <c r="C3757" s="15" t="n">
        <v>0</v>
      </c>
      <c r="D3757" s="15" t="s">
        <v>24</v>
      </c>
      <c r="E3757" s="15" t="s">
        <v>24</v>
      </c>
      <c r="F3757" s="15" t="n">
        <v>4</v>
      </c>
      <c r="G3757" s="15" t="s">
        <v>26</v>
      </c>
      <c r="H3757" s="15" t="s">
        <v>26</v>
      </c>
      <c r="I3757" s="15" t="s">
        <v>102</v>
      </c>
      <c r="J3757" s="15" t="s">
        <v>24</v>
      </c>
      <c r="K3757" s="15" t="s">
        <v>24</v>
      </c>
      <c r="L3757" s="15" t="s">
        <v>24</v>
      </c>
      <c r="M3757" s="15" t="s">
        <v>24</v>
      </c>
      <c r="N3757" s="15" t="s">
        <v>24</v>
      </c>
      <c r="O3757" s="15" t="s">
        <v>24</v>
      </c>
      <c r="P3757" s="15" t="s">
        <v>25</v>
      </c>
      <c r="Q3757" s="15" t="s">
        <v>26</v>
      </c>
      <c r="R3757" s="15" t="s">
        <v>15</v>
      </c>
      <c r="S3757" s="18" t="n">
        <v>76.05</v>
      </c>
      <c r="T3757" s="15" t="n">
        <v>318.9</v>
      </c>
      <c r="U3757" s="15" t="s">
        <v>26</v>
      </c>
      <c r="V3757" s="18" t="n">
        <f aca="false">IF(ISNUMBER(T3757),T3757,0)</f>
        <v>318.9</v>
      </c>
      <c r="W3757" s="15" t="n">
        <f aca="false">IF(U3757="Yes",1,0)</f>
        <v>1</v>
      </c>
      <c r="X3757" s="15" t="str">
        <f aca="false">IF(F3757&lt;=12,"0-12 months",IF(F3757&lt;=24,"13-24 months",IF(F3757&lt;=48,"25-48 months","49-72 months")))</f>
        <v>0-12 months</v>
      </c>
      <c r="Y3757" s="15" t="str">
        <f aca="false">IF(C3757=1,"Yes","No")</f>
        <v>No</v>
      </c>
      <c r="Z3757" s="15" t="n">
        <f aca="false">COUNTIF(J3757:O3757,"Yes")</f>
        <v>0</v>
      </c>
      <c r="AA3757" s="18" t="n">
        <f aca="false">S3757*W3757</f>
        <v>76.05</v>
      </c>
      <c r="AB3757" s="15" t="n">
        <f aca="false">(P3757="Month-to-month")+(I3757="Fiber optic")+(R3757="Electronic check")+(F3757&lt;=12)+(M3757="No")+(J3757="No")</f>
        <v>6</v>
      </c>
      <c r="AC3757" s="15" t="str">
        <f aca="false">IF(AB3757&gt;=5,"High",IF(AB3757&gt;=3,"Medium","Low"))</f>
        <v>High</v>
      </c>
    </row>
    <row r="3758" customFormat="false" ht="15" hidden="false" customHeight="false" outlineLevel="0" collapsed="false">
      <c r="A3758" s="15" t="s">
        <v>3855</v>
      </c>
      <c r="B3758" s="15" t="s">
        <v>98</v>
      </c>
      <c r="C3758" s="15" t="n">
        <v>0</v>
      </c>
      <c r="D3758" s="15" t="s">
        <v>24</v>
      </c>
      <c r="E3758" s="15" t="s">
        <v>24</v>
      </c>
      <c r="F3758" s="15" t="n">
        <v>1</v>
      </c>
      <c r="G3758" s="15" t="s">
        <v>24</v>
      </c>
      <c r="H3758" s="15" t="s">
        <v>95</v>
      </c>
      <c r="I3758" s="15" t="s">
        <v>96</v>
      </c>
      <c r="J3758" s="15" t="s">
        <v>24</v>
      </c>
      <c r="K3758" s="15" t="s">
        <v>24</v>
      </c>
      <c r="L3758" s="15" t="s">
        <v>24</v>
      </c>
      <c r="M3758" s="15" t="s">
        <v>24</v>
      </c>
      <c r="N3758" s="15" t="s">
        <v>24</v>
      </c>
      <c r="O3758" s="15" t="s">
        <v>24</v>
      </c>
      <c r="P3758" s="15" t="s">
        <v>25</v>
      </c>
      <c r="Q3758" s="15" t="s">
        <v>26</v>
      </c>
      <c r="R3758" s="15" t="s">
        <v>17</v>
      </c>
      <c r="S3758" s="18" t="n">
        <v>24.45</v>
      </c>
      <c r="T3758" s="15" t="n">
        <v>24.45</v>
      </c>
      <c r="U3758" s="15" t="s">
        <v>26</v>
      </c>
      <c r="V3758" s="18" t="n">
        <f aca="false">IF(ISNUMBER(T3758),T3758,0)</f>
        <v>24.45</v>
      </c>
      <c r="W3758" s="15" t="n">
        <f aca="false">IF(U3758="Yes",1,0)</f>
        <v>1</v>
      </c>
      <c r="X3758" s="15" t="str">
        <f aca="false">IF(F3758&lt;=12,"0-12 months",IF(F3758&lt;=24,"13-24 months",IF(F3758&lt;=48,"25-48 months","49-72 months")))</f>
        <v>0-12 months</v>
      </c>
      <c r="Y3758" s="15" t="str">
        <f aca="false">IF(C3758=1,"Yes","No")</f>
        <v>No</v>
      </c>
      <c r="Z3758" s="15" t="n">
        <f aca="false">COUNTIF(J3758:O3758,"Yes")</f>
        <v>0</v>
      </c>
      <c r="AA3758" s="18" t="n">
        <f aca="false">S3758*W3758</f>
        <v>24.45</v>
      </c>
      <c r="AB3758" s="15" t="n">
        <f aca="false">(P3758="Month-to-month")+(I3758="Fiber optic")+(R3758="Electronic check")+(F3758&lt;=12)+(M3758="No")+(J3758="No")</f>
        <v>4</v>
      </c>
      <c r="AC3758" s="15" t="str">
        <f aca="false">IF(AB3758&gt;=5,"High",IF(AB3758&gt;=3,"Medium","Low"))</f>
        <v>Medium</v>
      </c>
    </row>
    <row r="3759" customFormat="false" ht="15" hidden="false" customHeight="false" outlineLevel="0" collapsed="false">
      <c r="A3759" s="15" t="s">
        <v>3856</v>
      </c>
      <c r="B3759" s="15" t="s">
        <v>94</v>
      </c>
      <c r="C3759" s="15" t="n">
        <v>0</v>
      </c>
      <c r="D3759" s="15" t="s">
        <v>24</v>
      </c>
      <c r="E3759" s="15" t="s">
        <v>24</v>
      </c>
      <c r="F3759" s="15" t="n">
        <v>42</v>
      </c>
      <c r="G3759" s="15" t="s">
        <v>26</v>
      </c>
      <c r="H3759" s="15" t="s">
        <v>24</v>
      </c>
      <c r="I3759" s="15" t="s">
        <v>96</v>
      </c>
      <c r="J3759" s="15" t="s">
        <v>24</v>
      </c>
      <c r="K3759" s="15" t="s">
        <v>24</v>
      </c>
      <c r="L3759" s="15" t="s">
        <v>26</v>
      </c>
      <c r="M3759" s="15" t="s">
        <v>26</v>
      </c>
      <c r="N3759" s="15" t="s">
        <v>24</v>
      </c>
      <c r="O3759" s="15" t="s">
        <v>26</v>
      </c>
      <c r="P3759" s="15" t="s">
        <v>29</v>
      </c>
      <c r="Q3759" s="15" t="s">
        <v>24</v>
      </c>
      <c r="R3759" s="15" t="s">
        <v>21</v>
      </c>
      <c r="S3759" s="18" t="n">
        <v>66.5</v>
      </c>
      <c r="T3759" s="15" t="n">
        <v>2762.75</v>
      </c>
      <c r="U3759" s="15" t="s">
        <v>24</v>
      </c>
      <c r="V3759" s="18" t="n">
        <f aca="false">IF(ISNUMBER(T3759),T3759,0)</f>
        <v>2762.75</v>
      </c>
      <c r="W3759" s="15" t="n">
        <f aca="false">IF(U3759="Yes",1,0)</f>
        <v>0</v>
      </c>
      <c r="X3759" s="15" t="str">
        <f aca="false">IF(F3759&lt;=12,"0-12 months",IF(F3759&lt;=24,"13-24 months",IF(F3759&lt;=48,"25-48 months","49-72 months")))</f>
        <v>25-48 months</v>
      </c>
      <c r="Y3759" s="15" t="str">
        <f aca="false">IF(C3759=1,"Yes","No")</f>
        <v>No</v>
      </c>
      <c r="Z3759" s="15" t="n">
        <f aca="false">COUNTIF(J3759:O3759,"Yes")</f>
        <v>3</v>
      </c>
      <c r="AA3759" s="18" t="n">
        <f aca="false">S3759*W3759</f>
        <v>0</v>
      </c>
      <c r="AB3759" s="15" t="n">
        <f aca="false">(P3759="Month-to-month")+(I3759="Fiber optic")+(R3759="Electronic check")+(F3759&lt;=12)+(M3759="No")+(J3759="No")</f>
        <v>1</v>
      </c>
      <c r="AC3759" s="15" t="str">
        <f aca="false">IF(AB3759&gt;=5,"High",IF(AB3759&gt;=3,"Medium","Low"))</f>
        <v>Low</v>
      </c>
    </row>
    <row r="3760" customFormat="false" ht="15" hidden="false" customHeight="false" outlineLevel="0" collapsed="false">
      <c r="A3760" s="15" t="s">
        <v>3857</v>
      </c>
      <c r="B3760" s="15" t="s">
        <v>94</v>
      </c>
      <c r="C3760" s="15" t="n">
        <v>0</v>
      </c>
      <c r="D3760" s="15" t="s">
        <v>24</v>
      </c>
      <c r="E3760" s="15" t="s">
        <v>24</v>
      </c>
      <c r="F3760" s="15" t="n">
        <v>1</v>
      </c>
      <c r="G3760" s="15" t="s">
        <v>26</v>
      </c>
      <c r="H3760" s="15" t="s">
        <v>24</v>
      </c>
      <c r="I3760" s="15" t="s">
        <v>96</v>
      </c>
      <c r="J3760" s="15" t="s">
        <v>26</v>
      </c>
      <c r="K3760" s="15" t="s">
        <v>24</v>
      </c>
      <c r="L3760" s="15" t="s">
        <v>24</v>
      </c>
      <c r="M3760" s="15" t="s">
        <v>24</v>
      </c>
      <c r="N3760" s="15" t="s">
        <v>24</v>
      </c>
      <c r="O3760" s="15" t="s">
        <v>24</v>
      </c>
      <c r="P3760" s="15" t="s">
        <v>25</v>
      </c>
      <c r="Q3760" s="15" t="s">
        <v>24</v>
      </c>
      <c r="R3760" s="15" t="s">
        <v>19</v>
      </c>
      <c r="S3760" s="18" t="n">
        <v>49.55</v>
      </c>
      <c r="T3760" s="15" t="n">
        <v>49.55</v>
      </c>
      <c r="U3760" s="15" t="s">
        <v>24</v>
      </c>
      <c r="V3760" s="18" t="n">
        <f aca="false">IF(ISNUMBER(T3760),T3760,0)</f>
        <v>49.55</v>
      </c>
      <c r="W3760" s="15" t="n">
        <f aca="false">IF(U3760="Yes",1,0)</f>
        <v>0</v>
      </c>
      <c r="X3760" s="15" t="str">
        <f aca="false">IF(F3760&lt;=12,"0-12 months",IF(F3760&lt;=24,"13-24 months",IF(F3760&lt;=48,"25-48 months","49-72 months")))</f>
        <v>0-12 months</v>
      </c>
      <c r="Y3760" s="15" t="str">
        <f aca="false">IF(C3760=1,"Yes","No")</f>
        <v>No</v>
      </c>
      <c r="Z3760" s="15" t="n">
        <f aca="false">COUNTIF(J3760:O3760,"Yes")</f>
        <v>1</v>
      </c>
      <c r="AA3760" s="18" t="n">
        <f aca="false">S3760*W3760</f>
        <v>0</v>
      </c>
      <c r="AB3760" s="15" t="n">
        <f aca="false">(P3760="Month-to-month")+(I3760="Fiber optic")+(R3760="Electronic check")+(F3760&lt;=12)+(M3760="No")+(J3760="No")</f>
        <v>3</v>
      </c>
      <c r="AC3760" s="15" t="str">
        <f aca="false">IF(AB3760&gt;=5,"High",IF(AB3760&gt;=3,"Medium","Low"))</f>
        <v>Medium</v>
      </c>
    </row>
    <row r="3761" customFormat="false" ht="15" hidden="false" customHeight="false" outlineLevel="0" collapsed="false">
      <c r="A3761" s="15" t="s">
        <v>3858</v>
      </c>
      <c r="B3761" s="15" t="s">
        <v>98</v>
      </c>
      <c r="C3761" s="15" t="n">
        <v>0</v>
      </c>
      <c r="D3761" s="15" t="s">
        <v>24</v>
      </c>
      <c r="E3761" s="15" t="s">
        <v>24</v>
      </c>
      <c r="F3761" s="15" t="n">
        <v>7</v>
      </c>
      <c r="G3761" s="15" t="s">
        <v>26</v>
      </c>
      <c r="H3761" s="15" t="s">
        <v>26</v>
      </c>
      <c r="I3761" s="15" t="s">
        <v>102</v>
      </c>
      <c r="J3761" s="15" t="s">
        <v>24</v>
      </c>
      <c r="K3761" s="15" t="s">
        <v>24</v>
      </c>
      <c r="L3761" s="15" t="s">
        <v>26</v>
      </c>
      <c r="M3761" s="15" t="s">
        <v>24</v>
      </c>
      <c r="N3761" s="15" t="s">
        <v>26</v>
      </c>
      <c r="O3761" s="15" t="s">
        <v>24</v>
      </c>
      <c r="P3761" s="15" t="s">
        <v>25</v>
      </c>
      <c r="Q3761" s="15" t="s">
        <v>26</v>
      </c>
      <c r="R3761" s="15" t="s">
        <v>21</v>
      </c>
      <c r="S3761" s="18" t="n">
        <v>89.35</v>
      </c>
      <c r="T3761" s="15" t="n">
        <v>631.85</v>
      </c>
      <c r="U3761" s="15" t="s">
        <v>26</v>
      </c>
      <c r="V3761" s="18" t="n">
        <f aca="false">IF(ISNUMBER(T3761),T3761,0)</f>
        <v>631.85</v>
      </c>
      <c r="W3761" s="15" t="n">
        <f aca="false">IF(U3761="Yes",1,0)</f>
        <v>1</v>
      </c>
      <c r="X3761" s="15" t="str">
        <f aca="false">IF(F3761&lt;=12,"0-12 months",IF(F3761&lt;=24,"13-24 months",IF(F3761&lt;=48,"25-48 months","49-72 months")))</f>
        <v>0-12 months</v>
      </c>
      <c r="Y3761" s="15" t="str">
        <f aca="false">IF(C3761=1,"Yes","No")</f>
        <v>No</v>
      </c>
      <c r="Z3761" s="15" t="n">
        <f aca="false">COUNTIF(J3761:O3761,"Yes")</f>
        <v>2</v>
      </c>
      <c r="AA3761" s="18" t="n">
        <f aca="false">S3761*W3761</f>
        <v>89.35</v>
      </c>
      <c r="AB3761" s="15" t="n">
        <f aca="false">(P3761="Month-to-month")+(I3761="Fiber optic")+(R3761="Electronic check")+(F3761&lt;=12)+(M3761="No")+(J3761="No")</f>
        <v>5</v>
      </c>
      <c r="AC3761" s="15" t="str">
        <f aca="false">IF(AB3761&gt;=5,"High",IF(AB3761&gt;=3,"Medium","Low"))</f>
        <v>High</v>
      </c>
    </row>
    <row r="3762" customFormat="false" ht="15" hidden="false" customHeight="false" outlineLevel="0" collapsed="false">
      <c r="A3762" s="15" t="s">
        <v>3859</v>
      </c>
      <c r="B3762" s="15" t="s">
        <v>98</v>
      </c>
      <c r="C3762" s="15" t="n">
        <v>0</v>
      </c>
      <c r="D3762" s="15" t="s">
        <v>24</v>
      </c>
      <c r="E3762" s="15" t="s">
        <v>24</v>
      </c>
      <c r="F3762" s="15" t="n">
        <v>3</v>
      </c>
      <c r="G3762" s="15" t="s">
        <v>26</v>
      </c>
      <c r="H3762" s="15" t="s">
        <v>24</v>
      </c>
      <c r="I3762" s="15" t="s">
        <v>102</v>
      </c>
      <c r="J3762" s="15" t="s">
        <v>24</v>
      </c>
      <c r="K3762" s="15" t="s">
        <v>24</v>
      </c>
      <c r="L3762" s="15" t="s">
        <v>26</v>
      </c>
      <c r="M3762" s="15" t="s">
        <v>24</v>
      </c>
      <c r="N3762" s="15" t="s">
        <v>24</v>
      </c>
      <c r="O3762" s="15" t="s">
        <v>24</v>
      </c>
      <c r="P3762" s="15" t="s">
        <v>25</v>
      </c>
      <c r="Q3762" s="15" t="s">
        <v>26</v>
      </c>
      <c r="R3762" s="15" t="s">
        <v>21</v>
      </c>
      <c r="S3762" s="18" t="n">
        <v>73.6</v>
      </c>
      <c r="T3762" s="15" t="n">
        <v>232.5</v>
      </c>
      <c r="U3762" s="15" t="s">
        <v>24</v>
      </c>
      <c r="V3762" s="18" t="n">
        <f aca="false">IF(ISNUMBER(T3762),T3762,0)</f>
        <v>232.5</v>
      </c>
      <c r="W3762" s="15" t="n">
        <f aca="false">IF(U3762="Yes",1,0)</f>
        <v>0</v>
      </c>
      <c r="X3762" s="15" t="str">
        <f aca="false">IF(F3762&lt;=12,"0-12 months",IF(F3762&lt;=24,"13-24 months",IF(F3762&lt;=48,"25-48 months","49-72 months")))</f>
        <v>0-12 months</v>
      </c>
      <c r="Y3762" s="15" t="str">
        <f aca="false">IF(C3762=1,"Yes","No")</f>
        <v>No</v>
      </c>
      <c r="Z3762" s="15" t="n">
        <f aca="false">COUNTIF(J3762:O3762,"Yes")</f>
        <v>1</v>
      </c>
      <c r="AA3762" s="18" t="n">
        <f aca="false">S3762*W3762</f>
        <v>0</v>
      </c>
      <c r="AB3762" s="15" t="n">
        <f aca="false">(P3762="Month-to-month")+(I3762="Fiber optic")+(R3762="Electronic check")+(F3762&lt;=12)+(M3762="No")+(J3762="No")</f>
        <v>5</v>
      </c>
      <c r="AC3762" s="15" t="str">
        <f aca="false">IF(AB3762&gt;=5,"High",IF(AB3762&gt;=3,"Medium","Low"))</f>
        <v>High</v>
      </c>
    </row>
    <row r="3763" customFormat="false" ht="15" hidden="false" customHeight="false" outlineLevel="0" collapsed="false">
      <c r="A3763" s="15" t="s">
        <v>3860</v>
      </c>
      <c r="B3763" s="15" t="s">
        <v>94</v>
      </c>
      <c r="C3763" s="15" t="n">
        <v>0</v>
      </c>
      <c r="D3763" s="15" t="s">
        <v>26</v>
      </c>
      <c r="E3763" s="15" t="s">
        <v>24</v>
      </c>
      <c r="F3763" s="15" t="n">
        <v>72</v>
      </c>
      <c r="G3763" s="15" t="s">
        <v>26</v>
      </c>
      <c r="H3763" s="15" t="s">
        <v>26</v>
      </c>
      <c r="I3763" s="15" t="s">
        <v>96</v>
      </c>
      <c r="J3763" s="15" t="s">
        <v>26</v>
      </c>
      <c r="K3763" s="15" t="s">
        <v>26</v>
      </c>
      <c r="L3763" s="15" t="s">
        <v>26</v>
      </c>
      <c r="M3763" s="15" t="s">
        <v>24</v>
      </c>
      <c r="N3763" s="15" t="s">
        <v>26</v>
      </c>
      <c r="O3763" s="15" t="s">
        <v>26</v>
      </c>
      <c r="P3763" s="15" t="s">
        <v>29</v>
      </c>
      <c r="Q3763" s="15" t="s">
        <v>26</v>
      </c>
      <c r="R3763" s="15" t="s">
        <v>21</v>
      </c>
      <c r="S3763" s="18" t="n">
        <v>82.65</v>
      </c>
      <c r="T3763" s="15" t="n">
        <v>5919.35</v>
      </c>
      <c r="U3763" s="15" t="s">
        <v>24</v>
      </c>
      <c r="V3763" s="18" t="n">
        <f aca="false">IF(ISNUMBER(T3763),T3763,0)</f>
        <v>5919.35</v>
      </c>
      <c r="W3763" s="15" t="n">
        <f aca="false">IF(U3763="Yes",1,0)</f>
        <v>0</v>
      </c>
      <c r="X3763" s="15" t="str">
        <f aca="false">IF(F3763&lt;=12,"0-12 months",IF(F3763&lt;=24,"13-24 months",IF(F3763&lt;=48,"25-48 months","49-72 months")))</f>
        <v>49-72 months</v>
      </c>
      <c r="Y3763" s="15" t="str">
        <f aca="false">IF(C3763=1,"Yes","No")</f>
        <v>No</v>
      </c>
      <c r="Z3763" s="15" t="n">
        <f aca="false">COUNTIF(J3763:O3763,"Yes")</f>
        <v>5</v>
      </c>
      <c r="AA3763" s="18" t="n">
        <f aca="false">S3763*W3763</f>
        <v>0</v>
      </c>
      <c r="AB3763" s="15" t="n">
        <f aca="false">(P3763="Month-to-month")+(I3763="Fiber optic")+(R3763="Electronic check")+(F3763&lt;=12)+(M3763="No")+(J3763="No")</f>
        <v>1</v>
      </c>
      <c r="AC3763" s="15" t="str">
        <f aca="false">IF(AB3763&gt;=5,"High",IF(AB3763&gt;=3,"Medium","Low"))</f>
        <v>Low</v>
      </c>
    </row>
    <row r="3764" customFormat="false" ht="15" hidden="false" customHeight="false" outlineLevel="0" collapsed="false">
      <c r="A3764" s="15" t="s">
        <v>3861</v>
      </c>
      <c r="B3764" s="15" t="s">
        <v>98</v>
      </c>
      <c r="C3764" s="15" t="n">
        <v>0</v>
      </c>
      <c r="D3764" s="15" t="s">
        <v>24</v>
      </c>
      <c r="E3764" s="15" t="s">
        <v>24</v>
      </c>
      <c r="F3764" s="15" t="n">
        <v>15</v>
      </c>
      <c r="G3764" s="15" t="s">
        <v>26</v>
      </c>
      <c r="H3764" s="15" t="s">
        <v>26</v>
      </c>
      <c r="I3764" s="15" t="s">
        <v>96</v>
      </c>
      <c r="J3764" s="15" t="s">
        <v>24</v>
      </c>
      <c r="K3764" s="15" t="s">
        <v>24</v>
      </c>
      <c r="L3764" s="15" t="s">
        <v>24</v>
      </c>
      <c r="M3764" s="15" t="s">
        <v>24</v>
      </c>
      <c r="N3764" s="15" t="s">
        <v>24</v>
      </c>
      <c r="O3764" s="15" t="s">
        <v>24</v>
      </c>
      <c r="P3764" s="15" t="s">
        <v>25</v>
      </c>
      <c r="Q3764" s="15" t="s">
        <v>26</v>
      </c>
      <c r="R3764" s="15" t="s">
        <v>15</v>
      </c>
      <c r="S3764" s="18" t="n">
        <v>49</v>
      </c>
      <c r="T3764" s="15" t="n">
        <v>749.25</v>
      </c>
      <c r="U3764" s="15" t="s">
        <v>24</v>
      </c>
      <c r="V3764" s="18" t="n">
        <f aca="false">IF(ISNUMBER(T3764),T3764,0)</f>
        <v>749.25</v>
      </c>
      <c r="W3764" s="15" t="n">
        <f aca="false">IF(U3764="Yes",1,0)</f>
        <v>0</v>
      </c>
      <c r="X3764" s="15" t="str">
        <f aca="false">IF(F3764&lt;=12,"0-12 months",IF(F3764&lt;=24,"13-24 months",IF(F3764&lt;=48,"25-48 months","49-72 months")))</f>
        <v>13-24 months</v>
      </c>
      <c r="Y3764" s="15" t="str">
        <f aca="false">IF(C3764=1,"Yes","No")</f>
        <v>No</v>
      </c>
      <c r="Z3764" s="15" t="n">
        <f aca="false">COUNTIF(J3764:O3764,"Yes")</f>
        <v>0</v>
      </c>
      <c r="AA3764" s="18" t="n">
        <f aca="false">S3764*W3764</f>
        <v>0</v>
      </c>
      <c r="AB3764" s="15" t="n">
        <f aca="false">(P3764="Month-to-month")+(I3764="Fiber optic")+(R3764="Electronic check")+(F3764&lt;=12)+(M3764="No")+(J3764="No")</f>
        <v>4</v>
      </c>
      <c r="AC3764" s="15" t="str">
        <f aca="false">IF(AB3764&gt;=5,"High",IF(AB3764&gt;=3,"Medium","Low"))</f>
        <v>Medium</v>
      </c>
    </row>
    <row r="3765" customFormat="false" ht="15" hidden="false" customHeight="false" outlineLevel="0" collapsed="false">
      <c r="A3765" s="15" t="s">
        <v>3862</v>
      </c>
      <c r="B3765" s="15" t="s">
        <v>98</v>
      </c>
      <c r="C3765" s="15" t="n">
        <v>0</v>
      </c>
      <c r="D3765" s="15" t="s">
        <v>26</v>
      </c>
      <c r="E3765" s="15" t="s">
        <v>24</v>
      </c>
      <c r="F3765" s="15" t="n">
        <v>4</v>
      </c>
      <c r="G3765" s="15" t="s">
        <v>26</v>
      </c>
      <c r="H3765" s="15" t="s">
        <v>24</v>
      </c>
      <c r="I3765" s="15" t="s">
        <v>102</v>
      </c>
      <c r="J3765" s="15" t="s">
        <v>24</v>
      </c>
      <c r="K3765" s="15" t="s">
        <v>24</v>
      </c>
      <c r="L3765" s="15" t="s">
        <v>24</v>
      </c>
      <c r="M3765" s="15" t="s">
        <v>24</v>
      </c>
      <c r="N3765" s="15" t="s">
        <v>26</v>
      </c>
      <c r="O3765" s="15" t="s">
        <v>24</v>
      </c>
      <c r="P3765" s="15" t="s">
        <v>25</v>
      </c>
      <c r="Q3765" s="15" t="s">
        <v>26</v>
      </c>
      <c r="R3765" s="15" t="s">
        <v>15</v>
      </c>
      <c r="S3765" s="18" t="n">
        <v>80.35</v>
      </c>
      <c r="T3765" s="15" t="n">
        <v>307.4</v>
      </c>
      <c r="U3765" s="15" t="s">
        <v>26</v>
      </c>
      <c r="V3765" s="18" t="n">
        <f aca="false">IF(ISNUMBER(T3765),T3765,0)</f>
        <v>307.4</v>
      </c>
      <c r="W3765" s="15" t="n">
        <f aca="false">IF(U3765="Yes",1,0)</f>
        <v>1</v>
      </c>
      <c r="X3765" s="15" t="str">
        <f aca="false">IF(F3765&lt;=12,"0-12 months",IF(F3765&lt;=24,"13-24 months",IF(F3765&lt;=48,"25-48 months","49-72 months")))</f>
        <v>0-12 months</v>
      </c>
      <c r="Y3765" s="15" t="str">
        <f aca="false">IF(C3765=1,"Yes","No")</f>
        <v>No</v>
      </c>
      <c r="Z3765" s="15" t="n">
        <f aca="false">COUNTIF(J3765:O3765,"Yes")</f>
        <v>1</v>
      </c>
      <c r="AA3765" s="18" t="n">
        <f aca="false">S3765*W3765</f>
        <v>80.35</v>
      </c>
      <c r="AB3765" s="15" t="n">
        <f aca="false">(P3765="Month-to-month")+(I3765="Fiber optic")+(R3765="Electronic check")+(F3765&lt;=12)+(M3765="No")+(J3765="No")</f>
        <v>6</v>
      </c>
      <c r="AC3765" s="15" t="str">
        <f aca="false">IF(AB3765&gt;=5,"High",IF(AB3765&gt;=3,"Medium","Low"))</f>
        <v>High</v>
      </c>
    </row>
    <row r="3766" customFormat="false" ht="15" hidden="false" customHeight="false" outlineLevel="0" collapsed="false">
      <c r="A3766" s="15" t="s">
        <v>3863</v>
      </c>
      <c r="B3766" s="15" t="s">
        <v>94</v>
      </c>
      <c r="C3766" s="15" t="n">
        <v>0</v>
      </c>
      <c r="D3766" s="15" t="s">
        <v>24</v>
      </c>
      <c r="E3766" s="15" t="s">
        <v>24</v>
      </c>
      <c r="F3766" s="15" t="n">
        <v>11</v>
      </c>
      <c r="G3766" s="15" t="s">
        <v>26</v>
      </c>
      <c r="H3766" s="15" t="s">
        <v>26</v>
      </c>
      <c r="I3766" s="15" t="s">
        <v>24</v>
      </c>
      <c r="J3766" s="15" t="s">
        <v>28</v>
      </c>
      <c r="K3766" s="15" t="s">
        <v>28</v>
      </c>
      <c r="L3766" s="15" t="s">
        <v>28</v>
      </c>
      <c r="M3766" s="15" t="s">
        <v>28</v>
      </c>
      <c r="N3766" s="15" t="s">
        <v>28</v>
      </c>
      <c r="O3766" s="15" t="s">
        <v>28</v>
      </c>
      <c r="P3766" s="15" t="s">
        <v>27</v>
      </c>
      <c r="Q3766" s="15" t="s">
        <v>24</v>
      </c>
      <c r="R3766" s="15" t="s">
        <v>15</v>
      </c>
      <c r="S3766" s="18" t="n">
        <v>25.2</v>
      </c>
      <c r="T3766" s="15" t="n">
        <v>245.15</v>
      </c>
      <c r="U3766" s="15" t="s">
        <v>24</v>
      </c>
      <c r="V3766" s="18" t="n">
        <f aca="false">IF(ISNUMBER(T3766),T3766,0)</f>
        <v>245.15</v>
      </c>
      <c r="W3766" s="15" t="n">
        <f aca="false">IF(U3766="Yes",1,0)</f>
        <v>0</v>
      </c>
      <c r="X3766" s="15" t="str">
        <f aca="false">IF(F3766&lt;=12,"0-12 months",IF(F3766&lt;=24,"13-24 months",IF(F3766&lt;=48,"25-48 months","49-72 months")))</f>
        <v>0-12 months</v>
      </c>
      <c r="Y3766" s="15" t="str">
        <f aca="false">IF(C3766=1,"Yes","No")</f>
        <v>No</v>
      </c>
      <c r="Z3766" s="15" t="n">
        <f aca="false">COUNTIF(J3766:O3766,"Yes")</f>
        <v>0</v>
      </c>
      <c r="AA3766" s="18" t="n">
        <f aca="false">S3766*W3766</f>
        <v>0</v>
      </c>
      <c r="AB3766" s="15" t="n">
        <f aca="false">(P3766="Month-to-month")+(I3766="Fiber optic")+(R3766="Electronic check")+(F3766&lt;=12)+(M3766="No")+(J3766="No")</f>
        <v>2</v>
      </c>
      <c r="AC3766" s="15" t="str">
        <f aca="false">IF(AB3766&gt;=5,"High",IF(AB3766&gt;=3,"Medium","Low"))</f>
        <v>Low</v>
      </c>
    </row>
    <row r="3767" customFormat="false" ht="15" hidden="false" customHeight="false" outlineLevel="0" collapsed="false">
      <c r="A3767" s="15" t="s">
        <v>3864</v>
      </c>
      <c r="B3767" s="15" t="s">
        <v>94</v>
      </c>
      <c r="C3767" s="15" t="n">
        <v>0</v>
      </c>
      <c r="D3767" s="15" t="s">
        <v>24</v>
      </c>
      <c r="E3767" s="15" t="s">
        <v>24</v>
      </c>
      <c r="F3767" s="15" t="n">
        <v>5</v>
      </c>
      <c r="G3767" s="15" t="s">
        <v>26</v>
      </c>
      <c r="H3767" s="15" t="s">
        <v>26</v>
      </c>
      <c r="I3767" s="15" t="s">
        <v>24</v>
      </c>
      <c r="J3767" s="15" t="s">
        <v>28</v>
      </c>
      <c r="K3767" s="15" t="s">
        <v>28</v>
      </c>
      <c r="L3767" s="15" t="s">
        <v>28</v>
      </c>
      <c r="M3767" s="15" t="s">
        <v>28</v>
      </c>
      <c r="N3767" s="15" t="s">
        <v>28</v>
      </c>
      <c r="O3767" s="15" t="s">
        <v>28</v>
      </c>
      <c r="P3767" s="15" t="s">
        <v>25</v>
      </c>
      <c r="Q3767" s="15" t="s">
        <v>24</v>
      </c>
      <c r="R3767" s="15" t="s">
        <v>17</v>
      </c>
      <c r="S3767" s="18" t="n">
        <v>25.45</v>
      </c>
      <c r="T3767" s="15" t="n">
        <v>134.75</v>
      </c>
      <c r="U3767" s="15" t="s">
        <v>24</v>
      </c>
      <c r="V3767" s="18" t="n">
        <f aca="false">IF(ISNUMBER(T3767),T3767,0)</f>
        <v>134.75</v>
      </c>
      <c r="W3767" s="15" t="n">
        <f aca="false">IF(U3767="Yes",1,0)</f>
        <v>0</v>
      </c>
      <c r="X3767" s="15" t="str">
        <f aca="false">IF(F3767&lt;=12,"0-12 months",IF(F3767&lt;=24,"13-24 months",IF(F3767&lt;=48,"25-48 months","49-72 months")))</f>
        <v>0-12 months</v>
      </c>
      <c r="Y3767" s="15" t="str">
        <f aca="false">IF(C3767=1,"Yes","No")</f>
        <v>No</v>
      </c>
      <c r="Z3767" s="15" t="n">
        <f aca="false">COUNTIF(J3767:O3767,"Yes")</f>
        <v>0</v>
      </c>
      <c r="AA3767" s="18" t="n">
        <f aca="false">S3767*W3767</f>
        <v>0</v>
      </c>
      <c r="AB3767" s="15" t="n">
        <f aca="false">(P3767="Month-to-month")+(I3767="Fiber optic")+(R3767="Electronic check")+(F3767&lt;=12)+(M3767="No")+(J3767="No")</f>
        <v>2</v>
      </c>
      <c r="AC3767" s="15" t="str">
        <f aca="false">IF(AB3767&gt;=5,"High",IF(AB3767&gt;=3,"Medium","Low"))</f>
        <v>Low</v>
      </c>
    </row>
    <row r="3768" customFormat="false" ht="15" hidden="false" customHeight="false" outlineLevel="0" collapsed="false">
      <c r="A3768" s="15" t="s">
        <v>3865</v>
      </c>
      <c r="B3768" s="15" t="s">
        <v>94</v>
      </c>
      <c r="C3768" s="15" t="n">
        <v>1</v>
      </c>
      <c r="D3768" s="15" t="s">
        <v>24</v>
      </c>
      <c r="E3768" s="15" t="s">
        <v>24</v>
      </c>
      <c r="F3768" s="15" t="n">
        <v>1</v>
      </c>
      <c r="G3768" s="15" t="s">
        <v>26</v>
      </c>
      <c r="H3768" s="15" t="s">
        <v>24</v>
      </c>
      <c r="I3768" s="15" t="s">
        <v>96</v>
      </c>
      <c r="J3768" s="15" t="s">
        <v>26</v>
      </c>
      <c r="K3768" s="15" t="s">
        <v>24</v>
      </c>
      <c r="L3768" s="15" t="s">
        <v>26</v>
      </c>
      <c r="M3768" s="15" t="s">
        <v>24</v>
      </c>
      <c r="N3768" s="15" t="s">
        <v>24</v>
      </c>
      <c r="O3768" s="15" t="s">
        <v>24</v>
      </c>
      <c r="P3768" s="15" t="s">
        <v>25</v>
      </c>
      <c r="Q3768" s="15" t="s">
        <v>26</v>
      </c>
      <c r="R3768" s="15" t="s">
        <v>15</v>
      </c>
      <c r="S3768" s="18" t="n">
        <v>55.8</v>
      </c>
      <c r="T3768" s="15" t="n">
        <v>55.8</v>
      </c>
      <c r="U3768" s="15" t="s">
        <v>26</v>
      </c>
      <c r="V3768" s="18" t="n">
        <f aca="false">IF(ISNUMBER(T3768),T3768,0)</f>
        <v>55.8</v>
      </c>
      <c r="W3768" s="15" t="n">
        <f aca="false">IF(U3768="Yes",1,0)</f>
        <v>1</v>
      </c>
      <c r="X3768" s="15" t="str">
        <f aca="false">IF(F3768&lt;=12,"0-12 months",IF(F3768&lt;=24,"13-24 months",IF(F3768&lt;=48,"25-48 months","49-72 months")))</f>
        <v>0-12 months</v>
      </c>
      <c r="Y3768" s="15" t="str">
        <f aca="false">IF(C3768=1,"Yes","No")</f>
        <v>Yes</v>
      </c>
      <c r="Z3768" s="15" t="n">
        <f aca="false">COUNTIF(J3768:O3768,"Yes")</f>
        <v>2</v>
      </c>
      <c r="AA3768" s="18" t="n">
        <f aca="false">S3768*W3768</f>
        <v>55.8</v>
      </c>
      <c r="AB3768" s="15" t="n">
        <f aca="false">(P3768="Month-to-month")+(I3768="Fiber optic")+(R3768="Electronic check")+(F3768&lt;=12)+(M3768="No")+(J3768="No")</f>
        <v>4</v>
      </c>
      <c r="AC3768" s="15" t="str">
        <f aca="false">IF(AB3768&gt;=5,"High",IF(AB3768&gt;=3,"Medium","Low"))</f>
        <v>Medium</v>
      </c>
    </row>
    <row r="3769" customFormat="false" ht="15" hidden="false" customHeight="false" outlineLevel="0" collapsed="false">
      <c r="A3769" s="15" t="s">
        <v>3866</v>
      </c>
      <c r="B3769" s="15" t="s">
        <v>98</v>
      </c>
      <c r="C3769" s="15" t="n">
        <v>0</v>
      </c>
      <c r="D3769" s="15" t="s">
        <v>26</v>
      </c>
      <c r="E3769" s="15" t="s">
        <v>24</v>
      </c>
      <c r="F3769" s="15" t="n">
        <v>72</v>
      </c>
      <c r="G3769" s="15" t="s">
        <v>26</v>
      </c>
      <c r="H3769" s="15" t="s">
        <v>26</v>
      </c>
      <c r="I3769" s="15" t="s">
        <v>102</v>
      </c>
      <c r="J3769" s="15" t="s">
        <v>26</v>
      </c>
      <c r="K3769" s="15" t="s">
        <v>24</v>
      </c>
      <c r="L3769" s="15" t="s">
        <v>26</v>
      </c>
      <c r="M3769" s="15" t="s">
        <v>26</v>
      </c>
      <c r="N3769" s="15" t="s">
        <v>26</v>
      </c>
      <c r="O3769" s="15" t="s">
        <v>26</v>
      </c>
      <c r="P3769" s="15" t="s">
        <v>29</v>
      </c>
      <c r="Q3769" s="15" t="s">
        <v>26</v>
      </c>
      <c r="R3769" s="15" t="s">
        <v>21</v>
      </c>
      <c r="S3769" s="18" t="n">
        <v>110.9</v>
      </c>
      <c r="T3769" s="15" t="n">
        <v>8240.85</v>
      </c>
      <c r="U3769" s="15" t="s">
        <v>24</v>
      </c>
      <c r="V3769" s="18" t="n">
        <f aca="false">IF(ISNUMBER(T3769),T3769,0)</f>
        <v>8240.85</v>
      </c>
      <c r="W3769" s="15" t="n">
        <f aca="false">IF(U3769="Yes",1,0)</f>
        <v>0</v>
      </c>
      <c r="X3769" s="15" t="str">
        <f aca="false">IF(F3769&lt;=12,"0-12 months",IF(F3769&lt;=24,"13-24 months",IF(F3769&lt;=48,"25-48 months","49-72 months")))</f>
        <v>49-72 months</v>
      </c>
      <c r="Y3769" s="15" t="str">
        <f aca="false">IF(C3769=1,"Yes","No")</f>
        <v>No</v>
      </c>
      <c r="Z3769" s="15" t="n">
        <f aca="false">COUNTIF(J3769:O3769,"Yes")</f>
        <v>5</v>
      </c>
      <c r="AA3769" s="18" t="n">
        <f aca="false">S3769*W3769</f>
        <v>0</v>
      </c>
      <c r="AB3769" s="15" t="n">
        <f aca="false">(P3769="Month-to-month")+(I3769="Fiber optic")+(R3769="Electronic check")+(F3769&lt;=12)+(M3769="No")+(J3769="No")</f>
        <v>1</v>
      </c>
      <c r="AC3769" s="15" t="str">
        <f aca="false">IF(AB3769&gt;=5,"High",IF(AB3769&gt;=3,"Medium","Low"))</f>
        <v>Low</v>
      </c>
    </row>
    <row r="3770" customFormat="false" ht="15" hidden="false" customHeight="false" outlineLevel="0" collapsed="false">
      <c r="A3770" s="15" t="s">
        <v>3867</v>
      </c>
      <c r="B3770" s="15" t="s">
        <v>94</v>
      </c>
      <c r="C3770" s="15" t="n">
        <v>0</v>
      </c>
      <c r="D3770" s="15" t="s">
        <v>26</v>
      </c>
      <c r="E3770" s="15" t="s">
        <v>24</v>
      </c>
      <c r="F3770" s="15" t="n">
        <v>55</v>
      </c>
      <c r="G3770" s="15" t="s">
        <v>26</v>
      </c>
      <c r="H3770" s="15" t="s">
        <v>26</v>
      </c>
      <c r="I3770" s="15" t="s">
        <v>102</v>
      </c>
      <c r="J3770" s="15" t="s">
        <v>24</v>
      </c>
      <c r="K3770" s="15" t="s">
        <v>26</v>
      </c>
      <c r="L3770" s="15" t="s">
        <v>24</v>
      </c>
      <c r="M3770" s="15" t="s">
        <v>24</v>
      </c>
      <c r="N3770" s="15" t="s">
        <v>24</v>
      </c>
      <c r="O3770" s="15" t="s">
        <v>24</v>
      </c>
      <c r="P3770" s="15" t="s">
        <v>25</v>
      </c>
      <c r="Q3770" s="15" t="s">
        <v>26</v>
      </c>
      <c r="R3770" s="15" t="s">
        <v>21</v>
      </c>
      <c r="S3770" s="18" t="n">
        <v>77.75</v>
      </c>
      <c r="T3770" s="15" t="n">
        <v>4266.4</v>
      </c>
      <c r="U3770" s="15" t="s">
        <v>24</v>
      </c>
      <c r="V3770" s="18" t="n">
        <f aca="false">IF(ISNUMBER(T3770),T3770,0)</f>
        <v>4266.4</v>
      </c>
      <c r="W3770" s="15" t="n">
        <f aca="false">IF(U3770="Yes",1,0)</f>
        <v>0</v>
      </c>
      <c r="X3770" s="15" t="str">
        <f aca="false">IF(F3770&lt;=12,"0-12 months",IF(F3770&lt;=24,"13-24 months",IF(F3770&lt;=48,"25-48 months","49-72 months")))</f>
        <v>49-72 months</v>
      </c>
      <c r="Y3770" s="15" t="str">
        <f aca="false">IF(C3770=1,"Yes","No")</f>
        <v>No</v>
      </c>
      <c r="Z3770" s="15" t="n">
        <f aca="false">COUNTIF(J3770:O3770,"Yes")</f>
        <v>1</v>
      </c>
      <c r="AA3770" s="18" t="n">
        <f aca="false">S3770*W3770</f>
        <v>0</v>
      </c>
      <c r="AB3770" s="15" t="n">
        <f aca="false">(P3770="Month-to-month")+(I3770="Fiber optic")+(R3770="Electronic check")+(F3770&lt;=12)+(M3770="No")+(J3770="No")</f>
        <v>4</v>
      </c>
      <c r="AC3770" s="15" t="str">
        <f aca="false">IF(AB3770&gt;=5,"High",IF(AB3770&gt;=3,"Medium","Low"))</f>
        <v>Medium</v>
      </c>
    </row>
    <row r="3771" customFormat="false" ht="15" hidden="false" customHeight="false" outlineLevel="0" collapsed="false">
      <c r="A3771" s="15" t="s">
        <v>3868</v>
      </c>
      <c r="B3771" s="15" t="s">
        <v>94</v>
      </c>
      <c r="C3771" s="15" t="n">
        <v>0</v>
      </c>
      <c r="D3771" s="15" t="s">
        <v>26</v>
      </c>
      <c r="E3771" s="15" t="s">
        <v>26</v>
      </c>
      <c r="F3771" s="15" t="n">
        <v>40</v>
      </c>
      <c r="G3771" s="15" t="s">
        <v>26</v>
      </c>
      <c r="H3771" s="15" t="s">
        <v>26</v>
      </c>
      <c r="I3771" s="15" t="s">
        <v>24</v>
      </c>
      <c r="J3771" s="15" t="s">
        <v>28</v>
      </c>
      <c r="K3771" s="15" t="s">
        <v>28</v>
      </c>
      <c r="L3771" s="15" t="s">
        <v>28</v>
      </c>
      <c r="M3771" s="15" t="s">
        <v>28</v>
      </c>
      <c r="N3771" s="15" t="s">
        <v>28</v>
      </c>
      <c r="O3771" s="15" t="s">
        <v>28</v>
      </c>
      <c r="P3771" s="15" t="s">
        <v>25</v>
      </c>
      <c r="Q3771" s="15" t="s">
        <v>26</v>
      </c>
      <c r="R3771" s="15" t="s">
        <v>15</v>
      </c>
      <c r="S3771" s="18" t="n">
        <v>26.2</v>
      </c>
      <c r="T3771" s="15" t="n">
        <v>1077.5</v>
      </c>
      <c r="U3771" s="15" t="s">
        <v>24</v>
      </c>
      <c r="V3771" s="18" t="n">
        <f aca="false">IF(ISNUMBER(T3771),T3771,0)</f>
        <v>1077.5</v>
      </c>
      <c r="W3771" s="15" t="n">
        <f aca="false">IF(U3771="Yes",1,0)</f>
        <v>0</v>
      </c>
      <c r="X3771" s="15" t="str">
        <f aca="false">IF(F3771&lt;=12,"0-12 months",IF(F3771&lt;=24,"13-24 months",IF(F3771&lt;=48,"25-48 months","49-72 months")))</f>
        <v>25-48 months</v>
      </c>
      <c r="Y3771" s="15" t="str">
        <f aca="false">IF(C3771=1,"Yes","No")</f>
        <v>No</v>
      </c>
      <c r="Z3771" s="15" t="n">
        <f aca="false">COUNTIF(J3771:O3771,"Yes")</f>
        <v>0</v>
      </c>
      <c r="AA3771" s="18" t="n">
        <f aca="false">S3771*W3771</f>
        <v>0</v>
      </c>
      <c r="AB3771" s="15" t="n">
        <f aca="false">(P3771="Month-to-month")+(I3771="Fiber optic")+(R3771="Electronic check")+(F3771&lt;=12)+(M3771="No")+(J3771="No")</f>
        <v>2</v>
      </c>
      <c r="AC3771" s="15" t="str">
        <f aca="false">IF(AB3771&gt;=5,"High",IF(AB3771&gt;=3,"Medium","Low"))</f>
        <v>Low</v>
      </c>
    </row>
    <row r="3772" customFormat="false" ht="15" hidden="false" customHeight="false" outlineLevel="0" collapsed="false">
      <c r="A3772" s="15" t="s">
        <v>3869</v>
      </c>
      <c r="B3772" s="15" t="s">
        <v>94</v>
      </c>
      <c r="C3772" s="15" t="n">
        <v>0</v>
      </c>
      <c r="D3772" s="15" t="s">
        <v>26</v>
      </c>
      <c r="E3772" s="15" t="s">
        <v>24</v>
      </c>
      <c r="F3772" s="15" t="n">
        <v>57</v>
      </c>
      <c r="G3772" s="15" t="s">
        <v>26</v>
      </c>
      <c r="H3772" s="15" t="s">
        <v>24</v>
      </c>
      <c r="I3772" s="15" t="s">
        <v>24</v>
      </c>
      <c r="J3772" s="15" t="s">
        <v>28</v>
      </c>
      <c r="K3772" s="15" t="s">
        <v>28</v>
      </c>
      <c r="L3772" s="15" t="s">
        <v>28</v>
      </c>
      <c r="M3772" s="15" t="s">
        <v>28</v>
      </c>
      <c r="N3772" s="15" t="s">
        <v>28</v>
      </c>
      <c r="O3772" s="15" t="s">
        <v>28</v>
      </c>
      <c r="P3772" s="15" t="s">
        <v>29</v>
      </c>
      <c r="Q3772" s="15" t="s">
        <v>24</v>
      </c>
      <c r="R3772" s="15" t="s">
        <v>19</v>
      </c>
      <c r="S3772" s="18" t="n">
        <v>19.9</v>
      </c>
      <c r="T3772" s="15" t="n">
        <v>1115.6</v>
      </c>
      <c r="U3772" s="15" t="s">
        <v>24</v>
      </c>
      <c r="V3772" s="18" t="n">
        <f aca="false">IF(ISNUMBER(T3772),T3772,0)</f>
        <v>1115.6</v>
      </c>
      <c r="W3772" s="15" t="n">
        <f aca="false">IF(U3772="Yes",1,0)</f>
        <v>0</v>
      </c>
      <c r="X3772" s="15" t="str">
        <f aca="false">IF(F3772&lt;=12,"0-12 months",IF(F3772&lt;=24,"13-24 months",IF(F3772&lt;=48,"25-48 months","49-72 months")))</f>
        <v>49-72 months</v>
      </c>
      <c r="Y3772" s="15" t="str">
        <f aca="false">IF(C3772=1,"Yes","No")</f>
        <v>No</v>
      </c>
      <c r="Z3772" s="15" t="n">
        <f aca="false">COUNTIF(J3772:O3772,"Yes")</f>
        <v>0</v>
      </c>
      <c r="AA3772" s="18" t="n">
        <f aca="false">S3772*W3772</f>
        <v>0</v>
      </c>
      <c r="AB3772" s="15" t="n">
        <f aca="false">(P3772="Month-to-month")+(I3772="Fiber optic")+(R3772="Electronic check")+(F3772&lt;=12)+(M3772="No")+(J3772="No")</f>
        <v>0</v>
      </c>
      <c r="AC3772" s="15" t="str">
        <f aca="false">IF(AB3772&gt;=5,"High",IF(AB3772&gt;=3,"Medium","Low"))</f>
        <v>Low</v>
      </c>
    </row>
    <row r="3773" customFormat="false" ht="15" hidden="false" customHeight="false" outlineLevel="0" collapsed="false">
      <c r="A3773" s="15" t="s">
        <v>3870</v>
      </c>
      <c r="B3773" s="15" t="s">
        <v>98</v>
      </c>
      <c r="C3773" s="15" t="n">
        <v>0</v>
      </c>
      <c r="D3773" s="15" t="s">
        <v>24</v>
      </c>
      <c r="E3773" s="15" t="s">
        <v>24</v>
      </c>
      <c r="F3773" s="15" t="n">
        <v>1</v>
      </c>
      <c r="G3773" s="15" t="s">
        <v>26</v>
      </c>
      <c r="H3773" s="15" t="s">
        <v>24</v>
      </c>
      <c r="I3773" s="15" t="s">
        <v>102</v>
      </c>
      <c r="J3773" s="15" t="s">
        <v>24</v>
      </c>
      <c r="K3773" s="15" t="s">
        <v>24</v>
      </c>
      <c r="L3773" s="15" t="s">
        <v>24</v>
      </c>
      <c r="M3773" s="15" t="s">
        <v>24</v>
      </c>
      <c r="N3773" s="15" t="s">
        <v>26</v>
      </c>
      <c r="O3773" s="15" t="s">
        <v>24</v>
      </c>
      <c r="P3773" s="15" t="s">
        <v>25</v>
      </c>
      <c r="Q3773" s="15" t="s">
        <v>26</v>
      </c>
      <c r="R3773" s="15" t="s">
        <v>15</v>
      </c>
      <c r="S3773" s="18" t="n">
        <v>79.05</v>
      </c>
      <c r="T3773" s="15" t="n">
        <v>79.05</v>
      </c>
      <c r="U3773" s="15" t="s">
        <v>26</v>
      </c>
      <c r="V3773" s="18" t="n">
        <f aca="false">IF(ISNUMBER(T3773),T3773,0)</f>
        <v>79.05</v>
      </c>
      <c r="W3773" s="15" t="n">
        <f aca="false">IF(U3773="Yes",1,0)</f>
        <v>1</v>
      </c>
      <c r="X3773" s="15" t="str">
        <f aca="false">IF(F3773&lt;=12,"0-12 months",IF(F3773&lt;=24,"13-24 months",IF(F3773&lt;=48,"25-48 months","49-72 months")))</f>
        <v>0-12 months</v>
      </c>
      <c r="Y3773" s="15" t="str">
        <f aca="false">IF(C3773=1,"Yes","No")</f>
        <v>No</v>
      </c>
      <c r="Z3773" s="15" t="n">
        <f aca="false">COUNTIF(J3773:O3773,"Yes")</f>
        <v>1</v>
      </c>
      <c r="AA3773" s="18" t="n">
        <f aca="false">S3773*W3773</f>
        <v>79.05</v>
      </c>
      <c r="AB3773" s="15" t="n">
        <f aca="false">(P3773="Month-to-month")+(I3773="Fiber optic")+(R3773="Electronic check")+(F3773&lt;=12)+(M3773="No")+(J3773="No")</f>
        <v>6</v>
      </c>
      <c r="AC3773" s="15" t="str">
        <f aca="false">IF(AB3773&gt;=5,"High",IF(AB3773&gt;=3,"Medium","Low"))</f>
        <v>High</v>
      </c>
    </row>
    <row r="3774" customFormat="false" ht="15" hidden="false" customHeight="false" outlineLevel="0" collapsed="false">
      <c r="A3774" s="15" t="s">
        <v>3871</v>
      </c>
      <c r="B3774" s="15" t="s">
        <v>98</v>
      </c>
      <c r="C3774" s="15" t="n">
        <v>0</v>
      </c>
      <c r="D3774" s="15" t="s">
        <v>26</v>
      </c>
      <c r="E3774" s="15" t="s">
        <v>24</v>
      </c>
      <c r="F3774" s="15" t="n">
        <v>1</v>
      </c>
      <c r="G3774" s="15" t="s">
        <v>26</v>
      </c>
      <c r="H3774" s="15" t="s">
        <v>24</v>
      </c>
      <c r="I3774" s="15" t="s">
        <v>102</v>
      </c>
      <c r="J3774" s="15" t="s">
        <v>26</v>
      </c>
      <c r="K3774" s="15" t="s">
        <v>24</v>
      </c>
      <c r="L3774" s="15" t="s">
        <v>24</v>
      </c>
      <c r="M3774" s="15" t="s">
        <v>24</v>
      </c>
      <c r="N3774" s="15" t="s">
        <v>26</v>
      </c>
      <c r="O3774" s="15" t="s">
        <v>26</v>
      </c>
      <c r="P3774" s="15" t="s">
        <v>25</v>
      </c>
      <c r="Q3774" s="15" t="s">
        <v>26</v>
      </c>
      <c r="R3774" s="15" t="s">
        <v>15</v>
      </c>
      <c r="S3774" s="18" t="n">
        <v>95</v>
      </c>
      <c r="T3774" s="15" t="n">
        <v>95</v>
      </c>
      <c r="U3774" s="15" t="s">
        <v>26</v>
      </c>
      <c r="V3774" s="18" t="n">
        <f aca="false">IF(ISNUMBER(T3774),T3774,0)</f>
        <v>95</v>
      </c>
      <c r="W3774" s="15" t="n">
        <f aca="false">IF(U3774="Yes",1,0)</f>
        <v>1</v>
      </c>
      <c r="X3774" s="15" t="str">
        <f aca="false">IF(F3774&lt;=12,"0-12 months",IF(F3774&lt;=24,"13-24 months",IF(F3774&lt;=48,"25-48 months","49-72 months")))</f>
        <v>0-12 months</v>
      </c>
      <c r="Y3774" s="15" t="str">
        <f aca="false">IF(C3774=1,"Yes","No")</f>
        <v>No</v>
      </c>
      <c r="Z3774" s="15" t="n">
        <f aca="false">COUNTIF(J3774:O3774,"Yes")</f>
        <v>3</v>
      </c>
      <c r="AA3774" s="18" t="n">
        <f aca="false">S3774*W3774</f>
        <v>95</v>
      </c>
      <c r="AB3774" s="15" t="n">
        <f aca="false">(P3774="Month-to-month")+(I3774="Fiber optic")+(R3774="Electronic check")+(F3774&lt;=12)+(M3774="No")+(J3774="No")</f>
        <v>5</v>
      </c>
      <c r="AC3774" s="15" t="str">
        <f aca="false">IF(AB3774&gt;=5,"High",IF(AB3774&gt;=3,"Medium","Low"))</f>
        <v>High</v>
      </c>
    </row>
    <row r="3775" customFormat="false" ht="15" hidden="false" customHeight="false" outlineLevel="0" collapsed="false">
      <c r="A3775" s="15" t="s">
        <v>3872</v>
      </c>
      <c r="B3775" s="15" t="s">
        <v>94</v>
      </c>
      <c r="C3775" s="15" t="n">
        <v>0</v>
      </c>
      <c r="D3775" s="15" t="s">
        <v>24</v>
      </c>
      <c r="E3775" s="15" t="s">
        <v>24</v>
      </c>
      <c r="F3775" s="15" t="n">
        <v>1</v>
      </c>
      <c r="G3775" s="15" t="s">
        <v>24</v>
      </c>
      <c r="H3775" s="15" t="s">
        <v>95</v>
      </c>
      <c r="I3775" s="15" t="s">
        <v>96</v>
      </c>
      <c r="J3775" s="15" t="s">
        <v>24</v>
      </c>
      <c r="K3775" s="15" t="s">
        <v>24</v>
      </c>
      <c r="L3775" s="15" t="s">
        <v>24</v>
      </c>
      <c r="M3775" s="15" t="s">
        <v>24</v>
      </c>
      <c r="N3775" s="15" t="s">
        <v>24</v>
      </c>
      <c r="O3775" s="15" t="s">
        <v>24</v>
      </c>
      <c r="P3775" s="15" t="s">
        <v>25</v>
      </c>
      <c r="Q3775" s="15" t="s">
        <v>24</v>
      </c>
      <c r="R3775" s="15" t="s">
        <v>17</v>
      </c>
      <c r="S3775" s="18" t="n">
        <v>25.2</v>
      </c>
      <c r="T3775" s="15" t="n">
        <v>25.2</v>
      </c>
      <c r="U3775" s="15" t="s">
        <v>26</v>
      </c>
      <c r="V3775" s="18" t="n">
        <f aca="false">IF(ISNUMBER(T3775),T3775,0)</f>
        <v>25.2</v>
      </c>
      <c r="W3775" s="15" t="n">
        <f aca="false">IF(U3775="Yes",1,0)</f>
        <v>1</v>
      </c>
      <c r="X3775" s="15" t="str">
        <f aca="false">IF(F3775&lt;=12,"0-12 months",IF(F3775&lt;=24,"13-24 months",IF(F3775&lt;=48,"25-48 months","49-72 months")))</f>
        <v>0-12 months</v>
      </c>
      <c r="Y3775" s="15" t="str">
        <f aca="false">IF(C3775=1,"Yes","No")</f>
        <v>No</v>
      </c>
      <c r="Z3775" s="15" t="n">
        <f aca="false">COUNTIF(J3775:O3775,"Yes")</f>
        <v>0</v>
      </c>
      <c r="AA3775" s="18" t="n">
        <f aca="false">S3775*W3775</f>
        <v>25.2</v>
      </c>
      <c r="AB3775" s="15" t="n">
        <f aca="false">(P3775="Month-to-month")+(I3775="Fiber optic")+(R3775="Electronic check")+(F3775&lt;=12)+(M3775="No")+(J3775="No")</f>
        <v>4</v>
      </c>
      <c r="AC3775" s="15" t="str">
        <f aca="false">IF(AB3775&gt;=5,"High",IF(AB3775&gt;=3,"Medium","Low"))</f>
        <v>Medium</v>
      </c>
    </row>
    <row r="3776" customFormat="false" ht="15" hidden="false" customHeight="false" outlineLevel="0" collapsed="false">
      <c r="A3776" s="15" t="s">
        <v>3873</v>
      </c>
      <c r="B3776" s="15" t="s">
        <v>98</v>
      </c>
      <c r="C3776" s="15" t="n">
        <v>1</v>
      </c>
      <c r="D3776" s="15" t="s">
        <v>26</v>
      </c>
      <c r="E3776" s="15" t="s">
        <v>26</v>
      </c>
      <c r="F3776" s="15" t="n">
        <v>52</v>
      </c>
      <c r="G3776" s="15" t="s">
        <v>26</v>
      </c>
      <c r="H3776" s="15" t="s">
        <v>26</v>
      </c>
      <c r="I3776" s="15" t="s">
        <v>96</v>
      </c>
      <c r="J3776" s="15" t="s">
        <v>24</v>
      </c>
      <c r="K3776" s="15" t="s">
        <v>26</v>
      </c>
      <c r="L3776" s="15" t="s">
        <v>26</v>
      </c>
      <c r="M3776" s="15" t="s">
        <v>24</v>
      </c>
      <c r="N3776" s="15" t="s">
        <v>26</v>
      </c>
      <c r="O3776" s="15" t="s">
        <v>26</v>
      </c>
      <c r="P3776" s="15" t="s">
        <v>27</v>
      </c>
      <c r="Q3776" s="15" t="s">
        <v>26</v>
      </c>
      <c r="R3776" s="15" t="s">
        <v>15</v>
      </c>
      <c r="S3776" s="18" t="n">
        <v>80.85</v>
      </c>
      <c r="T3776" s="15" t="n">
        <v>4079.55</v>
      </c>
      <c r="U3776" s="15" t="s">
        <v>24</v>
      </c>
      <c r="V3776" s="18" t="n">
        <f aca="false">IF(ISNUMBER(T3776),T3776,0)</f>
        <v>4079.55</v>
      </c>
      <c r="W3776" s="15" t="n">
        <f aca="false">IF(U3776="Yes",1,0)</f>
        <v>0</v>
      </c>
      <c r="X3776" s="15" t="str">
        <f aca="false">IF(F3776&lt;=12,"0-12 months",IF(F3776&lt;=24,"13-24 months",IF(F3776&lt;=48,"25-48 months","49-72 months")))</f>
        <v>49-72 months</v>
      </c>
      <c r="Y3776" s="15" t="str">
        <f aca="false">IF(C3776=1,"Yes","No")</f>
        <v>Yes</v>
      </c>
      <c r="Z3776" s="15" t="n">
        <f aca="false">COUNTIF(J3776:O3776,"Yes")</f>
        <v>4</v>
      </c>
      <c r="AA3776" s="18" t="n">
        <f aca="false">S3776*W3776</f>
        <v>0</v>
      </c>
      <c r="AB3776" s="15" t="n">
        <f aca="false">(P3776="Month-to-month")+(I3776="Fiber optic")+(R3776="Electronic check")+(F3776&lt;=12)+(M3776="No")+(J3776="No")</f>
        <v>3</v>
      </c>
      <c r="AC3776" s="15" t="str">
        <f aca="false">IF(AB3776&gt;=5,"High",IF(AB3776&gt;=3,"Medium","Low"))</f>
        <v>Medium</v>
      </c>
    </row>
    <row r="3777" customFormat="false" ht="15" hidden="false" customHeight="false" outlineLevel="0" collapsed="false">
      <c r="A3777" s="15" t="s">
        <v>3874</v>
      </c>
      <c r="B3777" s="15" t="s">
        <v>98</v>
      </c>
      <c r="C3777" s="15" t="n">
        <v>1</v>
      </c>
      <c r="D3777" s="15" t="s">
        <v>24</v>
      </c>
      <c r="E3777" s="15" t="s">
        <v>24</v>
      </c>
      <c r="F3777" s="15" t="n">
        <v>41</v>
      </c>
      <c r="G3777" s="15" t="s">
        <v>26</v>
      </c>
      <c r="H3777" s="15" t="s">
        <v>26</v>
      </c>
      <c r="I3777" s="15" t="s">
        <v>102</v>
      </c>
      <c r="J3777" s="15" t="s">
        <v>24</v>
      </c>
      <c r="K3777" s="15" t="s">
        <v>24</v>
      </c>
      <c r="L3777" s="15" t="s">
        <v>26</v>
      </c>
      <c r="M3777" s="15" t="s">
        <v>24</v>
      </c>
      <c r="N3777" s="15" t="s">
        <v>26</v>
      </c>
      <c r="O3777" s="15" t="s">
        <v>26</v>
      </c>
      <c r="P3777" s="15" t="s">
        <v>25</v>
      </c>
      <c r="Q3777" s="15" t="s">
        <v>26</v>
      </c>
      <c r="R3777" s="15" t="s">
        <v>15</v>
      </c>
      <c r="S3777" s="18" t="n">
        <v>98.4</v>
      </c>
      <c r="T3777" s="15" t="n">
        <v>4187.75</v>
      </c>
      <c r="U3777" s="15" t="s">
        <v>26</v>
      </c>
      <c r="V3777" s="18" t="n">
        <f aca="false">IF(ISNUMBER(T3777),T3777,0)</f>
        <v>4187.75</v>
      </c>
      <c r="W3777" s="15" t="n">
        <f aca="false">IF(U3777="Yes",1,0)</f>
        <v>1</v>
      </c>
      <c r="X3777" s="15" t="str">
        <f aca="false">IF(F3777&lt;=12,"0-12 months",IF(F3777&lt;=24,"13-24 months",IF(F3777&lt;=48,"25-48 months","49-72 months")))</f>
        <v>25-48 months</v>
      </c>
      <c r="Y3777" s="15" t="str">
        <f aca="false">IF(C3777=1,"Yes","No")</f>
        <v>Yes</v>
      </c>
      <c r="Z3777" s="15" t="n">
        <f aca="false">COUNTIF(J3777:O3777,"Yes")</f>
        <v>3</v>
      </c>
      <c r="AA3777" s="18" t="n">
        <f aca="false">S3777*W3777</f>
        <v>98.4</v>
      </c>
      <c r="AB3777" s="15" t="n">
        <f aca="false">(P3777="Month-to-month")+(I3777="Fiber optic")+(R3777="Electronic check")+(F3777&lt;=12)+(M3777="No")+(J3777="No")</f>
        <v>5</v>
      </c>
      <c r="AC3777" s="15" t="str">
        <f aca="false">IF(AB3777&gt;=5,"High",IF(AB3777&gt;=3,"Medium","Low"))</f>
        <v>High</v>
      </c>
    </row>
    <row r="3778" customFormat="false" ht="15" hidden="false" customHeight="false" outlineLevel="0" collapsed="false">
      <c r="A3778" s="15" t="s">
        <v>3875</v>
      </c>
      <c r="B3778" s="15" t="s">
        <v>98</v>
      </c>
      <c r="C3778" s="15" t="n">
        <v>0</v>
      </c>
      <c r="D3778" s="15" t="s">
        <v>26</v>
      </c>
      <c r="E3778" s="15" t="s">
        <v>24</v>
      </c>
      <c r="F3778" s="15" t="n">
        <v>43</v>
      </c>
      <c r="G3778" s="15" t="s">
        <v>26</v>
      </c>
      <c r="H3778" s="15" t="s">
        <v>24</v>
      </c>
      <c r="I3778" s="15" t="s">
        <v>96</v>
      </c>
      <c r="J3778" s="15" t="s">
        <v>24</v>
      </c>
      <c r="K3778" s="15" t="s">
        <v>24</v>
      </c>
      <c r="L3778" s="15" t="s">
        <v>24</v>
      </c>
      <c r="M3778" s="15" t="s">
        <v>24</v>
      </c>
      <c r="N3778" s="15" t="s">
        <v>26</v>
      </c>
      <c r="O3778" s="15" t="s">
        <v>24</v>
      </c>
      <c r="P3778" s="15" t="s">
        <v>27</v>
      </c>
      <c r="Q3778" s="15" t="s">
        <v>26</v>
      </c>
      <c r="R3778" s="15" t="s">
        <v>17</v>
      </c>
      <c r="S3778" s="18" t="n">
        <v>56.35</v>
      </c>
      <c r="T3778" s="15" t="n">
        <v>2391.15</v>
      </c>
      <c r="U3778" s="15" t="s">
        <v>24</v>
      </c>
      <c r="V3778" s="18" t="n">
        <f aca="false">IF(ISNUMBER(T3778),T3778,0)</f>
        <v>2391.15</v>
      </c>
      <c r="W3778" s="15" t="n">
        <f aca="false">IF(U3778="Yes",1,0)</f>
        <v>0</v>
      </c>
      <c r="X3778" s="15" t="str">
        <f aca="false">IF(F3778&lt;=12,"0-12 months",IF(F3778&lt;=24,"13-24 months",IF(F3778&lt;=48,"25-48 months","49-72 months")))</f>
        <v>25-48 months</v>
      </c>
      <c r="Y3778" s="15" t="str">
        <f aca="false">IF(C3778=1,"Yes","No")</f>
        <v>No</v>
      </c>
      <c r="Z3778" s="15" t="n">
        <f aca="false">COUNTIF(J3778:O3778,"Yes")</f>
        <v>1</v>
      </c>
      <c r="AA3778" s="18" t="n">
        <f aca="false">S3778*W3778</f>
        <v>0</v>
      </c>
      <c r="AB3778" s="15" t="n">
        <f aca="false">(P3778="Month-to-month")+(I3778="Fiber optic")+(R3778="Electronic check")+(F3778&lt;=12)+(M3778="No")+(J3778="No")</f>
        <v>2</v>
      </c>
      <c r="AC3778" s="15" t="str">
        <f aca="false">IF(AB3778&gt;=5,"High",IF(AB3778&gt;=3,"Medium","Low"))</f>
        <v>Low</v>
      </c>
    </row>
    <row r="3779" customFormat="false" ht="15" hidden="false" customHeight="false" outlineLevel="0" collapsed="false">
      <c r="A3779" s="15" t="s">
        <v>3876</v>
      </c>
      <c r="B3779" s="15" t="s">
        <v>94</v>
      </c>
      <c r="C3779" s="15" t="n">
        <v>0</v>
      </c>
      <c r="D3779" s="15" t="s">
        <v>26</v>
      </c>
      <c r="E3779" s="15" t="s">
        <v>26</v>
      </c>
      <c r="F3779" s="15" t="n">
        <v>47</v>
      </c>
      <c r="G3779" s="15" t="s">
        <v>26</v>
      </c>
      <c r="H3779" s="15" t="s">
        <v>24</v>
      </c>
      <c r="I3779" s="15" t="s">
        <v>24</v>
      </c>
      <c r="J3779" s="15" t="s">
        <v>28</v>
      </c>
      <c r="K3779" s="15" t="s">
        <v>28</v>
      </c>
      <c r="L3779" s="15" t="s">
        <v>28</v>
      </c>
      <c r="M3779" s="15" t="s">
        <v>28</v>
      </c>
      <c r="N3779" s="15" t="s">
        <v>28</v>
      </c>
      <c r="O3779" s="15" t="s">
        <v>28</v>
      </c>
      <c r="P3779" s="15" t="s">
        <v>29</v>
      </c>
      <c r="Q3779" s="15" t="s">
        <v>24</v>
      </c>
      <c r="R3779" s="15" t="s">
        <v>19</v>
      </c>
      <c r="S3779" s="18" t="n">
        <v>19.3</v>
      </c>
      <c r="T3779" s="15" t="n">
        <v>890.5</v>
      </c>
      <c r="U3779" s="15" t="s">
        <v>24</v>
      </c>
      <c r="V3779" s="18" t="n">
        <f aca="false">IF(ISNUMBER(T3779),T3779,0)</f>
        <v>890.5</v>
      </c>
      <c r="W3779" s="15" t="n">
        <f aca="false">IF(U3779="Yes",1,0)</f>
        <v>0</v>
      </c>
      <c r="X3779" s="15" t="str">
        <f aca="false">IF(F3779&lt;=12,"0-12 months",IF(F3779&lt;=24,"13-24 months",IF(F3779&lt;=48,"25-48 months","49-72 months")))</f>
        <v>25-48 months</v>
      </c>
      <c r="Y3779" s="15" t="str">
        <f aca="false">IF(C3779=1,"Yes","No")</f>
        <v>No</v>
      </c>
      <c r="Z3779" s="15" t="n">
        <f aca="false">COUNTIF(J3779:O3779,"Yes")</f>
        <v>0</v>
      </c>
      <c r="AA3779" s="18" t="n">
        <f aca="false">S3779*W3779</f>
        <v>0</v>
      </c>
      <c r="AB3779" s="15" t="n">
        <f aca="false">(P3779="Month-to-month")+(I3779="Fiber optic")+(R3779="Electronic check")+(F3779&lt;=12)+(M3779="No")+(J3779="No")</f>
        <v>0</v>
      </c>
      <c r="AC3779" s="15" t="str">
        <f aca="false">IF(AB3779&gt;=5,"High",IF(AB3779&gt;=3,"Medium","Low"))</f>
        <v>Low</v>
      </c>
    </row>
    <row r="3780" customFormat="false" ht="15" hidden="false" customHeight="false" outlineLevel="0" collapsed="false">
      <c r="A3780" s="15" t="s">
        <v>3877</v>
      </c>
      <c r="B3780" s="15" t="s">
        <v>98</v>
      </c>
      <c r="C3780" s="15" t="n">
        <v>0</v>
      </c>
      <c r="D3780" s="15" t="s">
        <v>24</v>
      </c>
      <c r="E3780" s="15" t="s">
        <v>24</v>
      </c>
      <c r="F3780" s="15" t="n">
        <v>3</v>
      </c>
      <c r="G3780" s="15" t="s">
        <v>26</v>
      </c>
      <c r="H3780" s="15" t="s">
        <v>26</v>
      </c>
      <c r="I3780" s="15" t="s">
        <v>96</v>
      </c>
      <c r="J3780" s="15" t="s">
        <v>24</v>
      </c>
      <c r="K3780" s="15" t="s">
        <v>24</v>
      </c>
      <c r="L3780" s="15" t="s">
        <v>24</v>
      </c>
      <c r="M3780" s="15" t="s">
        <v>24</v>
      </c>
      <c r="N3780" s="15" t="s">
        <v>24</v>
      </c>
      <c r="O3780" s="15" t="s">
        <v>24</v>
      </c>
      <c r="P3780" s="15" t="s">
        <v>25</v>
      </c>
      <c r="Q3780" s="15" t="s">
        <v>24</v>
      </c>
      <c r="R3780" s="15" t="s">
        <v>19</v>
      </c>
      <c r="S3780" s="18" t="n">
        <v>50.4</v>
      </c>
      <c r="T3780" s="15" t="n">
        <v>137.25</v>
      </c>
      <c r="U3780" s="15" t="s">
        <v>24</v>
      </c>
      <c r="V3780" s="18" t="n">
        <f aca="false">IF(ISNUMBER(T3780),T3780,0)</f>
        <v>137.25</v>
      </c>
      <c r="W3780" s="15" t="n">
        <f aca="false">IF(U3780="Yes",1,0)</f>
        <v>0</v>
      </c>
      <c r="X3780" s="15" t="str">
        <f aca="false">IF(F3780&lt;=12,"0-12 months",IF(F3780&lt;=24,"13-24 months",IF(F3780&lt;=48,"25-48 months","49-72 months")))</f>
        <v>0-12 months</v>
      </c>
      <c r="Y3780" s="15" t="str">
        <f aca="false">IF(C3780=1,"Yes","No")</f>
        <v>No</v>
      </c>
      <c r="Z3780" s="15" t="n">
        <f aca="false">COUNTIF(J3780:O3780,"Yes")</f>
        <v>0</v>
      </c>
      <c r="AA3780" s="18" t="n">
        <f aca="false">S3780*W3780</f>
        <v>0</v>
      </c>
      <c r="AB3780" s="15" t="n">
        <f aca="false">(P3780="Month-to-month")+(I3780="Fiber optic")+(R3780="Electronic check")+(F3780&lt;=12)+(M3780="No")+(J3780="No")</f>
        <v>4</v>
      </c>
      <c r="AC3780" s="15" t="str">
        <f aca="false">IF(AB3780&gt;=5,"High",IF(AB3780&gt;=3,"Medium","Low"))</f>
        <v>Medium</v>
      </c>
    </row>
    <row r="3781" customFormat="false" ht="15" hidden="false" customHeight="false" outlineLevel="0" collapsed="false">
      <c r="A3781" s="15" t="s">
        <v>3878</v>
      </c>
      <c r="B3781" s="15" t="s">
        <v>98</v>
      </c>
      <c r="C3781" s="15" t="n">
        <v>1</v>
      </c>
      <c r="D3781" s="15" t="s">
        <v>26</v>
      </c>
      <c r="E3781" s="15" t="s">
        <v>26</v>
      </c>
      <c r="F3781" s="15" t="n">
        <v>66</v>
      </c>
      <c r="G3781" s="15" t="s">
        <v>26</v>
      </c>
      <c r="H3781" s="15" t="s">
        <v>26</v>
      </c>
      <c r="I3781" s="15" t="s">
        <v>96</v>
      </c>
      <c r="J3781" s="15" t="s">
        <v>26</v>
      </c>
      <c r="K3781" s="15" t="s">
        <v>26</v>
      </c>
      <c r="L3781" s="15" t="s">
        <v>26</v>
      </c>
      <c r="M3781" s="15" t="s">
        <v>26</v>
      </c>
      <c r="N3781" s="15" t="s">
        <v>26</v>
      </c>
      <c r="O3781" s="15" t="s">
        <v>24</v>
      </c>
      <c r="P3781" s="15" t="s">
        <v>29</v>
      </c>
      <c r="Q3781" s="15" t="s">
        <v>24</v>
      </c>
      <c r="R3781" s="15" t="s">
        <v>21</v>
      </c>
      <c r="S3781" s="18" t="n">
        <v>79.4</v>
      </c>
      <c r="T3781" s="15" t="n">
        <v>5154.6</v>
      </c>
      <c r="U3781" s="15" t="s">
        <v>26</v>
      </c>
      <c r="V3781" s="18" t="n">
        <f aca="false">IF(ISNUMBER(T3781),T3781,0)</f>
        <v>5154.6</v>
      </c>
      <c r="W3781" s="15" t="n">
        <f aca="false">IF(U3781="Yes",1,0)</f>
        <v>1</v>
      </c>
      <c r="X3781" s="15" t="str">
        <f aca="false">IF(F3781&lt;=12,"0-12 months",IF(F3781&lt;=24,"13-24 months",IF(F3781&lt;=48,"25-48 months","49-72 months")))</f>
        <v>49-72 months</v>
      </c>
      <c r="Y3781" s="15" t="str">
        <f aca="false">IF(C3781=1,"Yes","No")</f>
        <v>Yes</v>
      </c>
      <c r="Z3781" s="15" t="n">
        <f aca="false">COUNTIF(J3781:O3781,"Yes")</f>
        <v>5</v>
      </c>
      <c r="AA3781" s="18" t="n">
        <f aca="false">S3781*W3781</f>
        <v>79.4</v>
      </c>
      <c r="AB3781" s="15" t="n">
        <f aca="false">(P3781="Month-to-month")+(I3781="Fiber optic")+(R3781="Electronic check")+(F3781&lt;=12)+(M3781="No")+(J3781="No")</f>
        <v>0</v>
      </c>
      <c r="AC3781" s="15" t="str">
        <f aca="false">IF(AB3781&gt;=5,"High",IF(AB3781&gt;=3,"Medium","Low"))</f>
        <v>Low</v>
      </c>
    </row>
    <row r="3782" customFormat="false" ht="15" hidden="false" customHeight="false" outlineLevel="0" collapsed="false">
      <c r="A3782" s="15" t="s">
        <v>3879</v>
      </c>
      <c r="B3782" s="15" t="s">
        <v>98</v>
      </c>
      <c r="C3782" s="15" t="n">
        <v>0</v>
      </c>
      <c r="D3782" s="15" t="s">
        <v>26</v>
      </c>
      <c r="E3782" s="15" t="s">
        <v>26</v>
      </c>
      <c r="F3782" s="15" t="n">
        <v>55</v>
      </c>
      <c r="G3782" s="15" t="s">
        <v>26</v>
      </c>
      <c r="H3782" s="15" t="s">
        <v>24</v>
      </c>
      <c r="I3782" s="15" t="s">
        <v>96</v>
      </c>
      <c r="J3782" s="15" t="s">
        <v>24</v>
      </c>
      <c r="K3782" s="15" t="s">
        <v>24</v>
      </c>
      <c r="L3782" s="15" t="s">
        <v>26</v>
      </c>
      <c r="M3782" s="15" t="s">
        <v>26</v>
      </c>
      <c r="N3782" s="15" t="s">
        <v>24</v>
      </c>
      <c r="O3782" s="15" t="s">
        <v>24</v>
      </c>
      <c r="P3782" s="15" t="s">
        <v>29</v>
      </c>
      <c r="Q3782" s="15" t="s">
        <v>26</v>
      </c>
      <c r="R3782" s="15" t="s">
        <v>21</v>
      </c>
      <c r="S3782" s="18" t="n">
        <v>55.25</v>
      </c>
      <c r="T3782" s="15" t="n">
        <v>3119.9</v>
      </c>
      <c r="U3782" s="15" t="s">
        <v>24</v>
      </c>
      <c r="V3782" s="18" t="n">
        <f aca="false">IF(ISNUMBER(T3782),T3782,0)</f>
        <v>3119.9</v>
      </c>
      <c r="W3782" s="15" t="n">
        <f aca="false">IF(U3782="Yes",1,0)</f>
        <v>0</v>
      </c>
      <c r="X3782" s="15" t="str">
        <f aca="false">IF(F3782&lt;=12,"0-12 months",IF(F3782&lt;=24,"13-24 months",IF(F3782&lt;=48,"25-48 months","49-72 months")))</f>
        <v>49-72 months</v>
      </c>
      <c r="Y3782" s="15" t="str">
        <f aca="false">IF(C3782=1,"Yes","No")</f>
        <v>No</v>
      </c>
      <c r="Z3782" s="15" t="n">
        <f aca="false">COUNTIF(J3782:O3782,"Yes")</f>
        <v>2</v>
      </c>
      <c r="AA3782" s="18" t="n">
        <f aca="false">S3782*W3782</f>
        <v>0</v>
      </c>
      <c r="AB3782" s="15" t="n">
        <f aca="false">(P3782="Month-to-month")+(I3782="Fiber optic")+(R3782="Electronic check")+(F3782&lt;=12)+(M3782="No")+(J3782="No")</f>
        <v>1</v>
      </c>
      <c r="AC3782" s="15" t="str">
        <f aca="false">IF(AB3782&gt;=5,"High",IF(AB3782&gt;=3,"Medium","Low"))</f>
        <v>Low</v>
      </c>
    </row>
    <row r="3783" customFormat="false" ht="15" hidden="false" customHeight="false" outlineLevel="0" collapsed="false">
      <c r="A3783" s="15" t="s">
        <v>3880</v>
      </c>
      <c r="B3783" s="15" t="s">
        <v>98</v>
      </c>
      <c r="C3783" s="15" t="n">
        <v>0</v>
      </c>
      <c r="D3783" s="15" t="s">
        <v>24</v>
      </c>
      <c r="E3783" s="15" t="s">
        <v>24</v>
      </c>
      <c r="F3783" s="15" t="n">
        <v>29</v>
      </c>
      <c r="G3783" s="15" t="s">
        <v>26</v>
      </c>
      <c r="H3783" s="15" t="s">
        <v>24</v>
      </c>
      <c r="I3783" s="15" t="s">
        <v>24</v>
      </c>
      <c r="J3783" s="15" t="s">
        <v>28</v>
      </c>
      <c r="K3783" s="15" t="s">
        <v>28</v>
      </c>
      <c r="L3783" s="15" t="s">
        <v>28</v>
      </c>
      <c r="M3783" s="15" t="s">
        <v>28</v>
      </c>
      <c r="N3783" s="15" t="s">
        <v>28</v>
      </c>
      <c r="O3783" s="15" t="s">
        <v>28</v>
      </c>
      <c r="P3783" s="15" t="s">
        <v>27</v>
      </c>
      <c r="Q3783" s="15" t="s">
        <v>24</v>
      </c>
      <c r="R3783" s="15" t="s">
        <v>17</v>
      </c>
      <c r="S3783" s="18" t="n">
        <v>19.1</v>
      </c>
      <c r="T3783" s="15" t="n">
        <v>529.5</v>
      </c>
      <c r="U3783" s="15" t="s">
        <v>24</v>
      </c>
      <c r="V3783" s="18" t="n">
        <f aca="false">IF(ISNUMBER(T3783),T3783,0)</f>
        <v>529.5</v>
      </c>
      <c r="W3783" s="15" t="n">
        <f aca="false">IF(U3783="Yes",1,0)</f>
        <v>0</v>
      </c>
      <c r="X3783" s="15" t="str">
        <f aca="false">IF(F3783&lt;=12,"0-12 months",IF(F3783&lt;=24,"13-24 months",IF(F3783&lt;=48,"25-48 months","49-72 months")))</f>
        <v>25-48 months</v>
      </c>
      <c r="Y3783" s="15" t="str">
        <f aca="false">IF(C3783=1,"Yes","No")</f>
        <v>No</v>
      </c>
      <c r="Z3783" s="15" t="n">
        <f aca="false">COUNTIF(J3783:O3783,"Yes")</f>
        <v>0</v>
      </c>
      <c r="AA3783" s="18" t="n">
        <f aca="false">S3783*W3783</f>
        <v>0</v>
      </c>
      <c r="AB3783" s="15" t="n">
        <f aca="false">(P3783="Month-to-month")+(I3783="Fiber optic")+(R3783="Electronic check")+(F3783&lt;=12)+(M3783="No")+(J3783="No")</f>
        <v>0</v>
      </c>
      <c r="AC3783" s="15" t="str">
        <f aca="false">IF(AB3783&gt;=5,"High",IF(AB3783&gt;=3,"Medium","Low"))</f>
        <v>Low</v>
      </c>
    </row>
    <row r="3784" customFormat="false" ht="15" hidden="false" customHeight="false" outlineLevel="0" collapsed="false">
      <c r="A3784" s="15" t="s">
        <v>3881</v>
      </c>
      <c r="B3784" s="15" t="s">
        <v>94</v>
      </c>
      <c r="C3784" s="15" t="n">
        <v>0</v>
      </c>
      <c r="D3784" s="15" t="s">
        <v>24</v>
      </c>
      <c r="E3784" s="15" t="s">
        <v>26</v>
      </c>
      <c r="F3784" s="15" t="n">
        <v>12</v>
      </c>
      <c r="G3784" s="15" t="s">
        <v>26</v>
      </c>
      <c r="H3784" s="15" t="s">
        <v>26</v>
      </c>
      <c r="I3784" s="15" t="s">
        <v>102</v>
      </c>
      <c r="J3784" s="15" t="s">
        <v>24</v>
      </c>
      <c r="K3784" s="15" t="s">
        <v>24</v>
      </c>
      <c r="L3784" s="15" t="s">
        <v>24</v>
      </c>
      <c r="M3784" s="15" t="s">
        <v>24</v>
      </c>
      <c r="N3784" s="15" t="s">
        <v>26</v>
      </c>
      <c r="O3784" s="15" t="s">
        <v>24</v>
      </c>
      <c r="P3784" s="15" t="s">
        <v>25</v>
      </c>
      <c r="Q3784" s="15" t="s">
        <v>26</v>
      </c>
      <c r="R3784" s="15" t="s">
        <v>15</v>
      </c>
      <c r="S3784" s="18" t="n">
        <v>84.05</v>
      </c>
      <c r="T3784" s="15" t="n">
        <v>966.55</v>
      </c>
      <c r="U3784" s="15" t="s">
        <v>24</v>
      </c>
      <c r="V3784" s="18" t="n">
        <f aca="false">IF(ISNUMBER(T3784),T3784,0)</f>
        <v>966.55</v>
      </c>
      <c r="W3784" s="15" t="n">
        <f aca="false">IF(U3784="Yes",1,0)</f>
        <v>0</v>
      </c>
      <c r="X3784" s="15" t="str">
        <f aca="false">IF(F3784&lt;=12,"0-12 months",IF(F3784&lt;=24,"13-24 months",IF(F3784&lt;=48,"25-48 months","49-72 months")))</f>
        <v>0-12 months</v>
      </c>
      <c r="Y3784" s="15" t="str">
        <f aca="false">IF(C3784=1,"Yes","No")</f>
        <v>No</v>
      </c>
      <c r="Z3784" s="15" t="n">
        <f aca="false">COUNTIF(J3784:O3784,"Yes")</f>
        <v>1</v>
      </c>
      <c r="AA3784" s="18" t="n">
        <f aca="false">S3784*W3784</f>
        <v>0</v>
      </c>
      <c r="AB3784" s="15" t="n">
        <f aca="false">(P3784="Month-to-month")+(I3784="Fiber optic")+(R3784="Electronic check")+(F3784&lt;=12)+(M3784="No")+(J3784="No")</f>
        <v>6</v>
      </c>
      <c r="AC3784" s="15" t="str">
        <f aca="false">IF(AB3784&gt;=5,"High",IF(AB3784&gt;=3,"Medium","Low"))</f>
        <v>High</v>
      </c>
    </row>
    <row r="3785" customFormat="false" ht="15" hidden="false" customHeight="false" outlineLevel="0" collapsed="false">
      <c r="A3785" s="15" t="s">
        <v>3882</v>
      </c>
      <c r="B3785" s="15" t="s">
        <v>94</v>
      </c>
      <c r="C3785" s="15" t="n">
        <v>0</v>
      </c>
      <c r="D3785" s="15" t="s">
        <v>26</v>
      </c>
      <c r="E3785" s="15" t="s">
        <v>24</v>
      </c>
      <c r="F3785" s="15" t="n">
        <v>66</v>
      </c>
      <c r="G3785" s="15" t="s">
        <v>26</v>
      </c>
      <c r="H3785" s="15" t="s">
        <v>26</v>
      </c>
      <c r="I3785" s="15" t="s">
        <v>102</v>
      </c>
      <c r="J3785" s="15" t="s">
        <v>24</v>
      </c>
      <c r="K3785" s="15" t="s">
        <v>26</v>
      </c>
      <c r="L3785" s="15" t="s">
        <v>26</v>
      </c>
      <c r="M3785" s="15" t="s">
        <v>24</v>
      </c>
      <c r="N3785" s="15" t="s">
        <v>26</v>
      </c>
      <c r="O3785" s="15" t="s">
        <v>26</v>
      </c>
      <c r="P3785" s="15" t="s">
        <v>25</v>
      </c>
      <c r="Q3785" s="15" t="s">
        <v>26</v>
      </c>
      <c r="R3785" s="15" t="s">
        <v>15</v>
      </c>
      <c r="S3785" s="18" t="n">
        <v>105.2</v>
      </c>
      <c r="T3785" s="15" t="n">
        <v>6936.85</v>
      </c>
      <c r="U3785" s="15" t="s">
        <v>24</v>
      </c>
      <c r="V3785" s="18" t="n">
        <f aca="false">IF(ISNUMBER(T3785),T3785,0)</f>
        <v>6936.85</v>
      </c>
      <c r="W3785" s="15" t="n">
        <f aca="false">IF(U3785="Yes",1,0)</f>
        <v>0</v>
      </c>
      <c r="X3785" s="15" t="str">
        <f aca="false">IF(F3785&lt;=12,"0-12 months",IF(F3785&lt;=24,"13-24 months",IF(F3785&lt;=48,"25-48 months","49-72 months")))</f>
        <v>49-72 months</v>
      </c>
      <c r="Y3785" s="15" t="str">
        <f aca="false">IF(C3785=1,"Yes","No")</f>
        <v>No</v>
      </c>
      <c r="Z3785" s="15" t="n">
        <f aca="false">COUNTIF(J3785:O3785,"Yes")</f>
        <v>4</v>
      </c>
      <c r="AA3785" s="18" t="n">
        <f aca="false">S3785*W3785</f>
        <v>0</v>
      </c>
      <c r="AB3785" s="15" t="n">
        <f aca="false">(P3785="Month-to-month")+(I3785="Fiber optic")+(R3785="Electronic check")+(F3785&lt;=12)+(M3785="No")+(J3785="No")</f>
        <v>5</v>
      </c>
      <c r="AC3785" s="15" t="str">
        <f aca="false">IF(AB3785&gt;=5,"High",IF(AB3785&gt;=3,"Medium","Low"))</f>
        <v>High</v>
      </c>
    </row>
    <row r="3786" customFormat="false" ht="15" hidden="false" customHeight="false" outlineLevel="0" collapsed="false">
      <c r="A3786" s="15" t="s">
        <v>3883</v>
      </c>
      <c r="B3786" s="15" t="s">
        <v>98</v>
      </c>
      <c r="C3786" s="15" t="n">
        <v>1</v>
      </c>
      <c r="D3786" s="15" t="s">
        <v>24</v>
      </c>
      <c r="E3786" s="15" t="s">
        <v>24</v>
      </c>
      <c r="F3786" s="15" t="n">
        <v>35</v>
      </c>
      <c r="G3786" s="15" t="s">
        <v>26</v>
      </c>
      <c r="H3786" s="15" t="s">
        <v>26</v>
      </c>
      <c r="I3786" s="15" t="s">
        <v>102</v>
      </c>
      <c r="J3786" s="15" t="s">
        <v>24</v>
      </c>
      <c r="K3786" s="15" t="s">
        <v>24</v>
      </c>
      <c r="L3786" s="15" t="s">
        <v>26</v>
      </c>
      <c r="M3786" s="15" t="s">
        <v>24</v>
      </c>
      <c r="N3786" s="15" t="s">
        <v>26</v>
      </c>
      <c r="O3786" s="15" t="s">
        <v>26</v>
      </c>
      <c r="P3786" s="15" t="s">
        <v>25</v>
      </c>
      <c r="Q3786" s="15" t="s">
        <v>26</v>
      </c>
      <c r="R3786" s="15" t="s">
        <v>15</v>
      </c>
      <c r="S3786" s="18" t="n">
        <v>101.4</v>
      </c>
      <c r="T3786" s="15" t="n">
        <v>3496.3</v>
      </c>
      <c r="U3786" s="15" t="s">
        <v>26</v>
      </c>
      <c r="V3786" s="18" t="n">
        <f aca="false">IF(ISNUMBER(T3786),T3786,0)</f>
        <v>3496.3</v>
      </c>
      <c r="W3786" s="15" t="n">
        <f aca="false">IF(U3786="Yes",1,0)</f>
        <v>1</v>
      </c>
      <c r="X3786" s="15" t="str">
        <f aca="false">IF(F3786&lt;=12,"0-12 months",IF(F3786&lt;=24,"13-24 months",IF(F3786&lt;=48,"25-48 months","49-72 months")))</f>
        <v>25-48 months</v>
      </c>
      <c r="Y3786" s="15" t="str">
        <f aca="false">IF(C3786=1,"Yes","No")</f>
        <v>Yes</v>
      </c>
      <c r="Z3786" s="15" t="n">
        <f aca="false">COUNTIF(J3786:O3786,"Yes")</f>
        <v>3</v>
      </c>
      <c r="AA3786" s="18" t="n">
        <f aca="false">S3786*W3786</f>
        <v>101.4</v>
      </c>
      <c r="AB3786" s="15" t="n">
        <f aca="false">(P3786="Month-to-month")+(I3786="Fiber optic")+(R3786="Electronic check")+(F3786&lt;=12)+(M3786="No")+(J3786="No")</f>
        <v>5</v>
      </c>
      <c r="AC3786" s="15" t="str">
        <f aca="false">IF(AB3786&gt;=5,"High",IF(AB3786&gt;=3,"Medium","Low"))</f>
        <v>High</v>
      </c>
    </row>
    <row r="3787" customFormat="false" ht="15" hidden="false" customHeight="false" outlineLevel="0" collapsed="false">
      <c r="A3787" s="15" t="s">
        <v>3884</v>
      </c>
      <c r="B3787" s="15" t="s">
        <v>98</v>
      </c>
      <c r="C3787" s="15" t="n">
        <v>1</v>
      </c>
      <c r="D3787" s="15" t="s">
        <v>26</v>
      </c>
      <c r="E3787" s="15" t="s">
        <v>24</v>
      </c>
      <c r="F3787" s="15" t="n">
        <v>10</v>
      </c>
      <c r="G3787" s="15" t="s">
        <v>26</v>
      </c>
      <c r="H3787" s="15" t="s">
        <v>26</v>
      </c>
      <c r="I3787" s="15" t="s">
        <v>102</v>
      </c>
      <c r="J3787" s="15" t="s">
        <v>24</v>
      </c>
      <c r="K3787" s="15" t="s">
        <v>24</v>
      </c>
      <c r="L3787" s="15" t="s">
        <v>26</v>
      </c>
      <c r="M3787" s="15" t="s">
        <v>24</v>
      </c>
      <c r="N3787" s="15" t="s">
        <v>24</v>
      </c>
      <c r="O3787" s="15" t="s">
        <v>26</v>
      </c>
      <c r="P3787" s="15" t="s">
        <v>25</v>
      </c>
      <c r="Q3787" s="15" t="s">
        <v>26</v>
      </c>
      <c r="R3787" s="15" t="s">
        <v>15</v>
      </c>
      <c r="S3787" s="18" t="n">
        <v>89.8</v>
      </c>
      <c r="T3787" s="15" t="n">
        <v>914.3</v>
      </c>
      <c r="U3787" s="15" t="s">
        <v>26</v>
      </c>
      <c r="V3787" s="18" t="n">
        <f aca="false">IF(ISNUMBER(T3787),T3787,0)</f>
        <v>914.3</v>
      </c>
      <c r="W3787" s="15" t="n">
        <f aca="false">IF(U3787="Yes",1,0)</f>
        <v>1</v>
      </c>
      <c r="X3787" s="15" t="str">
        <f aca="false">IF(F3787&lt;=12,"0-12 months",IF(F3787&lt;=24,"13-24 months",IF(F3787&lt;=48,"25-48 months","49-72 months")))</f>
        <v>0-12 months</v>
      </c>
      <c r="Y3787" s="15" t="str">
        <f aca="false">IF(C3787=1,"Yes","No")</f>
        <v>Yes</v>
      </c>
      <c r="Z3787" s="15" t="n">
        <f aca="false">COUNTIF(J3787:O3787,"Yes")</f>
        <v>2</v>
      </c>
      <c r="AA3787" s="18" t="n">
        <f aca="false">S3787*W3787</f>
        <v>89.8</v>
      </c>
      <c r="AB3787" s="15" t="n">
        <f aca="false">(P3787="Month-to-month")+(I3787="Fiber optic")+(R3787="Electronic check")+(F3787&lt;=12)+(M3787="No")+(J3787="No")</f>
        <v>6</v>
      </c>
      <c r="AC3787" s="15" t="str">
        <f aca="false">IF(AB3787&gt;=5,"High",IF(AB3787&gt;=3,"Medium","Low"))</f>
        <v>High</v>
      </c>
    </row>
    <row r="3788" customFormat="false" ht="15" hidden="false" customHeight="false" outlineLevel="0" collapsed="false">
      <c r="A3788" s="15" t="s">
        <v>3885</v>
      </c>
      <c r="B3788" s="15" t="s">
        <v>98</v>
      </c>
      <c r="C3788" s="15" t="n">
        <v>0</v>
      </c>
      <c r="D3788" s="15" t="s">
        <v>26</v>
      </c>
      <c r="E3788" s="15" t="s">
        <v>26</v>
      </c>
      <c r="F3788" s="15" t="n">
        <v>27</v>
      </c>
      <c r="G3788" s="15" t="s">
        <v>26</v>
      </c>
      <c r="H3788" s="15" t="s">
        <v>26</v>
      </c>
      <c r="I3788" s="15" t="s">
        <v>102</v>
      </c>
      <c r="J3788" s="15" t="s">
        <v>24</v>
      </c>
      <c r="K3788" s="15" t="s">
        <v>24</v>
      </c>
      <c r="L3788" s="15" t="s">
        <v>24</v>
      </c>
      <c r="M3788" s="15" t="s">
        <v>24</v>
      </c>
      <c r="N3788" s="15" t="s">
        <v>24</v>
      </c>
      <c r="O3788" s="15" t="s">
        <v>24</v>
      </c>
      <c r="P3788" s="15" t="s">
        <v>25</v>
      </c>
      <c r="Q3788" s="15" t="s">
        <v>26</v>
      </c>
      <c r="R3788" s="15" t="s">
        <v>19</v>
      </c>
      <c r="S3788" s="18" t="n">
        <v>75.75</v>
      </c>
      <c r="T3788" s="15" t="n">
        <v>1929</v>
      </c>
      <c r="U3788" s="15" t="s">
        <v>24</v>
      </c>
      <c r="V3788" s="18" t="n">
        <f aca="false">IF(ISNUMBER(T3788),T3788,0)</f>
        <v>1929</v>
      </c>
      <c r="W3788" s="15" t="n">
        <f aca="false">IF(U3788="Yes",1,0)</f>
        <v>0</v>
      </c>
      <c r="X3788" s="15" t="str">
        <f aca="false">IF(F3788&lt;=12,"0-12 months",IF(F3788&lt;=24,"13-24 months",IF(F3788&lt;=48,"25-48 months","49-72 months")))</f>
        <v>25-48 months</v>
      </c>
      <c r="Y3788" s="15" t="str">
        <f aca="false">IF(C3788=1,"Yes","No")</f>
        <v>No</v>
      </c>
      <c r="Z3788" s="15" t="n">
        <f aca="false">COUNTIF(J3788:O3788,"Yes")</f>
        <v>0</v>
      </c>
      <c r="AA3788" s="18" t="n">
        <f aca="false">S3788*W3788</f>
        <v>0</v>
      </c>
      <c r="AB3788" s="15" t="n">
        <f aca="false">(P3788="Month-to-month")+(I3788="Fiber optic")+(R3788="Electronic check")+(F3788&lt;=12)+(M3788="No")+(J3788="No")</f>
        <v>4</v>
      </c>
      <c r="AC3788" s="15" t="str">
        <f aca="false">IF(AB3788&gt;=5,"High",IF(AB3788&gt;=3,"Medium","Low"))</f>
        <v>Medium</v>
      </c>
    </row>
    <row r="3789" customFormat="false" ht="15" hidden="false" customHeight="false" outlineLevel="0" collapsed="false">
      <c r="A3789" s="15" t="s">
        <v>3886</v>
      </c>
      <c r="B3789" s="15" t="s">
        <v>94</v>
      </c>
      <c r="C3789" s="15" t="n">
        <v>0</v>
      </c>
      <c r="D3789" s="15" t="s">
        <v>24</v>
      </c>
      <c r="E3789" s="15" t="s">
        <v>24</v>
      </c>
      <c r="F3789" s="15" t="n">
        <v>58</v>
      </c>
      <c r="G3789" s="15" t="s">
        <v>26</v>
      </c>
      <c r="H3789" s="15" t="s">
        <v>24</v>
      </c>
      <c r="I3789" s="15" t="s">
        <v>102</v>
      </c>
      <c r="J3789" s="15" t="s">
        <v>24</v>
      </c>
      <c r="K3789" s="15" t="s">
        <v>24</v>
      </c>
      <c r="L3789" s="15" t="s">
        <v>24</v>
      </c>
      <c r="M3789" s="15" t="s">
        <v>26</v>
      </c>
      <c r="N3789" s="15" t="s">
        <v>26</v>
      </c>
      <c r="O3789" s="15" t="s">
        <v>26</v>
      </c>
      <c r="P3789" s="15" t="s">
        <v>25</v>
      </c>
      <c r="Q3789" s="15" t="s">
        <v>26</v>
      </c>
      <c r="R3789" s="15" t="s">
        <v>15</v>
      </c>
      <c r="S3789" s="18" t="n">
        <v>95.3</v>
      </c>
      <c r="T3789" s="15" t="n">
        <v>5817.7</v>
      </c>
      <c r="U3789" s="15" t="s">
        <v>24</v>
      </c>
      <c r="V3789" s="18" t="n">
        <f aca="false">IF(ISNUMBER(T3789),T3789,0)</f>
        <v>5817.7</v>
      </c>
      <c r="W3789" s="15" t="n">
        <f aca="false">IF(U3789="Yes",1,0)</f>
        <v>0</v>
      </c>
      <c r="X3789" s="15" t="str">
        <f aca="false">IF(F3789&lt;=12,"0-12 months",IF(F3789&lt;=24,"13-24 months",IF(F3789&lt;=48,"25-48 months","49-72 months")))</f>
        <v>49-72 months</v>
      </c>
      <c r="Y3789" s="15" t="str">
        <f aca="false">IF(C3789=1,"Yes","No")</f>
        <v>No</v>
      </c>
      <c r="Z3789" s="15" t="n">
        <f aca="false">COUNTIF(J3789:O3789,"Yes")</f>
        <v>3</v>
      </c>
      <c r="AA3789" s="18" t="n">
        <f aca="false">S3789*W3789</f>
        <v>0</v>
      </c>
      <c r="AB3789" s="15" t="n">
        <f aca="false">(P3789="Month-to-month")+(I3789="Fiber optic")+(R3789="Electronic check")+(F3789&lt;=12)+(M3789="No")+(J3789="No")</f>
        <v>4</v>
      </c>
      <c r="AC3789" s="15" t="str">
        <f aca="false">IF(AB3789&gt;=5,"High",IF(AB3789&gt;=3,"Medium","Low"))</f>
        <v>Medium</v>
      </c>
    </row>
    <row r="3790" customFormat="false" ht="15" hidden="false" customHeight="false" outlineLevel="0" collapsed="false">
      <c r="A3790" s="15" t="s">
        <v>3887</v>
      </c>
      <c r="B3790" s="15" t="s">
        <v>98</v>
      </c>
      <c r="C3790" s="15" t="n">
        <v>0</v>
      </c>
      <c r="D3790" s="15" t="s">
        <v>26</v>
      </c>
      <c r="E3790" s="15" t="s">
        <v>24</v>
      </c>
      <c r="F3790" s="15" t="n">
        <v>54</v>
      </c>
      <c r="G3790" s="15" t="s">
        <v>26</v>
      </c>
      <c r="H3790" s="15" t="s">
        <v>24</v>
      </c>
      <c r="I3790" s="15" t="s">
        <v>102</v>
      </c>
      <c r="J3790" s="15" t="s">
        <v>26</v>
      </c>
      <c r="K3790" s="15" t="s">
        <v>26</v>
      </c>
      <c r="L3790" s="15" t="s">
        <v>26</v>
      </c>
      <c r="M3790" s="15" t="s">
        <v>26</v>
      </c>
      <c r="N3790" s="15" t="s">
        <v>26</v>
      </c>
      <c r="O3790" s="15" t="s">
        <v>26</v>
      </c>
      <c r="P3790" s="15" t="s">
        <v>29</v>
      </c>
      <c r="Q3790" s="15" t="s">
        <v>24</v>
      </c>
      <c r="R3790" s="15" t="s">
        <v>19</v>
      </c>
      <c r="S3790" s="18" t="n">
        <v>109.75</v>
      </c>
      <c r="T3790" s="15" t="n">
        <v>6110.2</v>
      </c>
      <c r="U3790" s="15" t="s">
        <v>26</v>
      </c>
      <c r="V3790" s="18" t="n">
        <f aca="false">IF(ISNUMBER(T3790),T3790,0)</f>
        <v>6110.2</v>
      </c>
      <c r="W3790" s="15" t="n">
        <f aca="false">IF(U3790="Yes",1,0)</f>
        <v>1</v>
      </c>
      <c r="X3790" s="15" t="str">
        <f aca="false">IF(F3790&lt;=12,"0-12 months",IF(F3790&lt;=24,"13-24 months",IF(F3790&lt;=48,"25-48 months","49-72 months")))</f>
        <v>49-72 months</v>
      </c>
      <c r="Y3790" s="15" t="str">
        <f aca="false">IF(C3790=1,"Yes","No")</f>
        <v>No</v>
      </c>
      <c r="Z3790" s="15" t="n">
        <f aca="false">COUNTIF(J3790:O3790,"Yes")</f>
        <v>6</v>
      </c>
      <c r="AA3790" s="18" t="n">
        <f aca="false">S3790*W3790</f>
        <v>109.75</v>
      </c>
      <c r="AB3790" s="15" t="n">
        <f aca="false">(P3790="Month-to-month")+(I3790="Fiber optic")+(R3790="Electronic check")+(F3790&lt;=12)+(M3790="No")+(J3790="No")</f>
        <v>1</v>
      </c>
      <c r="AC3790" s="15" t="str">
        <f aca="false">IF(AB3790&gt;=5,"High",IF(AB3790&gt;=3,"Medium","Low"))</f>
        <v>Low</v>
      </c>
    </row>
    <row r="3791" customFormat="false" ht="15" hidden="false" customHeight="false" outlineLevel="0" collapsed="false">
      <c r="A3791" s="15" t="s">
        <v>3888</v>
      </c>
      <c r="B3791" s="15" t="s">
        <v>98</v>
      </c>
      <c r="C3791" s="15" t="n">
        <v>0</v>
      </c>
      <c r="D3791" s="15" t="s">
        <v>24</v>
      </c>
      <c r="E3791" s="15" t="s">
        <v>24</v>
      </c>
      <c r="F3791" s="15" t="n">
        <v>9</v>
      </c>
      <c r="G3791" s="15" t="s">
        <v>26</v>
      </c>
      <c r="H3791" s="15" t="s">
        <v>24</v>
      </c>
      <c r="I3791" s="15" t="s">
        <v>24</v>
      </c>
      <c r="J3791" s="15" t="s">
        <v>28</v>
      </c>
      <c r="K3791" s="15" t="s">
        <v>28</v>
      </c>
      <c r="L3791" s="15" t="s">
        <v>28</v>
      </c>
      <c r="M3791" s="15" t="s">
        <v>28</v>
      </c>
      <c r="N3791" s="15" t="s">
        <v>28</v>
      </c>
      <c r="O3791" s="15" t="s">
        <v>28</v>
      </c>
      <c r="P3791" s="15" t="s">
        <v>25</v>
      </c>
      <c r="Q3791" s="15" t="s">
        <v>24</v>
      </c>
      <c r="R3791" s="15" t="s">
        <v>17</v>
      </c>
      <c r="S3791" s="18" t="n">
        <v>19.85</v>
      </c>
      <c r="T3791" s="15" t="n">
        <v>178.8</v>
      </c>
      <c r="U3791" s="15" t="s">
        <v>24</v>
      </c>
      <c r="V3791" s="18" t="n">
        <f aca="false">IF(ISNUMBER(T3791),T3791,0)</f>
        <v>178.8</v>
      </c>
      <c r="W3791" s="15" t="n">
        <f aca="false">IF(U3791="Yes",1,0)</f>
        <v>0</v>
      </c>
      <c r="X3791" s="15" t="str">
        <f aca="false">IF(F3791&lt;=12,"0-12 months",IF(F3791&lt;=24,"13-24 months",IF(F3791&lt;=48,"25-48 months","49-72 months")))</f>
        <v>0-12 months</v>
      </c>
      <c r="Y3791" s="15" t="str">
        <f aca="false">IF(C3791=1,"Yes","No")</f>
        <v>No</v>
      </c>
      <c r="Z3791" s="15" t="n">
        <f aca="false">COUNTIF(J3791:O3791,"Yes")</f>
        <v>0</v>
      </c>
      <c r="AA3791" s="18" t="n">
        <f aca="false">S3791*W3791</f>
        <v>0</v>
      </c>
      <c r="AB3791" s="15" t="n">
        <f aca="false">(P3791="Month-to-month")+(I3791="Fiber optic")+(R3791="Electronic check")+(F3791&lt;=12)+(M3791="No")+(J3791="No")</f>
        <v>2</v>
      </c>
      <c r="AC3791" s="15" t="str">
        <f aca="false">IF(AB3791&gt;=5,"High",IF(AB3791&gt;=3,"Medium","Low"))</f>
        <v>Low</v>
      </c>
    </row>
    <row r="3792" customFormat="false" ht="15" hidden="false" customHeight="false" outlineLevel="0" collapsed="false">
      <c r="A3792" s="15" t="s">
        <v>3889</v>
      </c>
      <c r="B3792" s="15" t="s">
        <v>98</v>
      </c>
      <c r="C3792" s="15" t="n">
        <v>0</v>
      </c>
      <c r="D3792" s="15" t="s">
        <v>24</v>
      </c>
      <c r="E3792" s="15" t="s">
        <v>24</v>
      </c>
      <c r="F3792" s="15" t="n">
        <v>2</v>
      </c>
      <c r="G3792" s="15" t="s">
        <v>26</v>
      </c>
      <c r="H3792" s="15" t="s">
        <v>24</v>
      </c>
      <c r="I3792" s="15" t="s">
        <v>24</v>
      </c>
      <c r="J3792" s="15" t="s">
        <v>28</v>
      </c>
      <c r="K3792" s="15" t="s">
        <v>28</v>
      </c>
      <c r="L3792" s="15" t="s">
        <v>28</v>
      </c>
      <c r="M3792" s="15" t="s">
        <v>28</v>
      </c>
      <c r="N3792" s="15" t="s">
        <v>28</v>
      </c>
      <c r="O3792" s="15" t="s">
        <v>28</v>
      </c>
      <c r="P3792" s="15" t="s">
        <v>27</v>
      </c>
      <c r="Q3792" s="15" t="s">
        <v>24</v>
      </c>
      <c r="R3792" s="15" t="s">
        <v>21</v>
      </c>
      <c r="S3792" s="18" t="n">
        <v>19.3</v>
      </c>
      <c r="T3792" s="15" t="n">
        <v>28.3</v>
      </c>
      <c r="U3792" s="15" t="s">
        <v>26</v>
      </c>
      <c r="V3792" s="18" t="n">
        <f aca="false">IF(ISNUMBER(T3792),T3792,0)</f>
        <v>28.3</v>
      </c>
      <c r="W3792" s="15" t="n">
        <f aca="false">IF(U3792="Yes",1,0)</f>
        <v>1</v>
      </c>
      <c r="X3792" s="15" t="str">
        <f aca="false">IF(F3792&lt;=12,"0-12 months",IF(F3792&lt;=24,"13-24 months",IF(F3792&lt;=48,"25-48 months","49-72 months")))</f>
        <v>0-12 months</v>
      </c>
      <c r="Y3792" s="15" t="str">
        <f aca="false">IF(C3792=1,"Yes","No")</f>
        <v>No</v>
      </c>
      <c r="Z3792" s="15" t="n">
        <f aca="false">COUNTIF(J3792:O3792,"Yes")</f>
        <v>0</v>
      </c>
      <c r="AA3792" s="18" t="n">
        <f aca="false">S3792*W3792</f>
        <v>19.3</v>
      </c>
      <c r="AB3792" s="15" t="n">
        <f aca="false">(P3792="Month-to-month")+(I3792="Fiber optic")+(R3792="Electronic check")+(F3792&lt;=12)+(M3792="No")+(J3792="No")</f>
        <v>1</v>
      </c>
      <c r="AC3792" s="15" t="str">
        <f aca="false">IF(AB3792&gt;=5,"High",IF(AB3792&gt;=3,"Medium","Low"))</f>
        <v>Low</v>
      </c>
    </row>
    <row r="3793" customFormat="false" ht="15" hidden="false" customHeight="false" outlineLevel="0" collapsed="false">
      <c r="A3793" s="15" t="s">
        <v>3890</v>
      </c>
      <c r="B3793" s="15" t="s">
        <v>98</v>
      </c>
      <c r="C3793" s="15" t="n">
        <v>0</v>
      </c>
      <c r="D3793" s="15" t="s">
        <v>24</v>
      </c>
      <c r="E3793" s="15" t="s">
        <v>24</v>
      </c>
      <c r="F3793" s="15" t="n">
        <v>6</v>
      </c>
      <c r="G3793" s="15" t="s">
        <v>26</v>
      </c>
      <c r="H3793" s="15" t="s">
        <v>24</v>
      </c>
      <c r="I3793" s="15" t="s">
        <v>102</v>
      </c>
      <c r="J3793" s="15" t="s">
        <v>24</v>
      </c>
      <c r="K3793" s="15" t="s">
        <v>24</v>
      </c>
      <c r="L3793" s="15" t="s">
        <v>24</v>
      </c>
      <c r="M3793" s="15" t="s">
        <v>24</v>
      </c>
      <c r="N3793" s="15" t="s">
        <v>24</v>
      </c>
      <c r="O3793" s="15" t="s">
        <v>24</v>
      </c>
      <c r="P3793" s="15" t="s">
        <v>25</v>
      </c>
      <c r="Q3793" s="15" t="s">
        <v>26</v>
      </c>
      <c r="R3793" s="15" t="s">
        <v>15</v>
      </c>
      <c r="S3793" s="18" t="n">
        <v>69.1</v>
      </c>
      <c r="T3793" s="15" t="n">
        <v>435</v>
      </c>
      <c r="U3793" s="15" t="s">
        <v>24</v>
      </c>
      <c r="V3793" s="18" t="n">
        <f aca="false">IF(ISNUMBER(T3793),T3793,0)</f>
        <v>435</v>
      </c>
      <c r="W3793" s="15" t="n">
        <f aca="false">IF(U3793="Yes",1,0)</f>
        <v>0</v>
      </c>
      <c r="X3793" s="15" t="str">
        <f aca="false">IF(F3793&lt;=12,"0-12 months",IF(F3793&lt;=24,"13-24 months",IF(F3793&lt;=48,"25-48 months","49-72 months")))</f>
        <v>0-12 months</v>
      </c>
      <c r="Y3793" s="15" t="str">
        <f aca="false">IF(C3793=1,"Yes","No")</f>
        <v>No</v>
      </c>
      <c r="Z3793" s="15" t="n">
        <f aca="false">COUNTIF(J3793:O3793,"Yes")</f>
        <v>0</v>
      </c>
      <c r="AA3793" s="18" t="n">
        <f aca="false">S3793*W3793</f>
        <v>0</v>
      </c>
      <c r="AB3793" s="15" t="n">
        <f aca="false">(P3793="Month-to-month")+(I3793="Fiber optic")+(R3793="Electronic check")+(F3793&lt;=12)+(M3793="No")+(J3793="No")</f>
        <v>6</v>
      </c>
      <c r="AC3793" s="15" t="str">
        <f aca="false">IF(AB3793&gt;=5,"High",IF(AB3793&gt;=3,"Medium","Low"))</f>
        <v>High</v>
      </c>
    </row>
    <row r="3794" customFormat="false" ht="15" hidden="false" customHeight="false" outlineLevel="0" collapsed="false">
      <c r="A3794" s="15" t="s">
        <v>3891</v>
      </c>
      <c r="B3794" s="15" t="s">
        <v>94</v>
      </c>
      <c r="C3794" s="15" t="n">
        <v>1</v>
      </c>
      <c r="D3794" s="15" t="s">
        <v>24</v>
      </c>
      <c r="E3794" s="15" t="s">
        <v>24</v>
      </c>
      <c r="F3794" s="15" t="n">
        <v>26</v>
      </c>
      <c r="G3794" s="15" t="s">
        <v>26</v>
      </c>
      <c r="H3794" s="15" t="s">
        <v>24</v>
      </c>
      <c r="I3794" s="15" t="s">
        <v>102</v>
      </c>
      <c r="J3794" s="15" t="s">
        <v>24</v>
      </c>
      <c r="K3794" s="15" t="s">
        <v>24</v>
      </c>
      <c r="L3794" s="15" t="s">
        <v>24</v>
      </c>
      <c r="M3794" s="15" t="s">
        <v>24</v>
      </c>
      <c r="N3794" s="15" t="s">
        <v>26</v>
      </c>
      <c r="O3794" s="15" t="s">
        <v>26</v>
      </c>
      <c r="P3794" s="15" t="s">
        <v>25</v>
      </c>
      <c r="Q3794" s="15" t="s">
        <v>26</v>
      </c>
      <c r="R3794" s="15" t="s">
        <v>15</v>
      </c>
      <c r="S3794" s="18" t="n">
        <v>91.25</v>
      </c>
      <c r="T3794" s="15" t="n">
        <v>2351.8</v>
      </c>
      <c r="U3794" s="15" t="s">
        <v>26</v>
      </c>
      <c r="V3794" s="18" t="n">
        <f aca="false">IF(ISNUMBER(T3794),T3794,0)</f>
        <v>2351.8</v>
      </c>
      <c r="W3794" s="15" t="n">
        <f aca="false">IF(U3794="Yes",1,0)</f>
        <v>1</v>
      </c>
      <c r="X3794" s="15" t="str">
        <f aca="false">IF(F3794&lt;=12,"0-12 months",IF(F3794&lt;=24,"13-24 months",IF(F3794&lt;=48,"25-48 months","49-72 months")))</f>
        <v>25-48 months</v>
      </c>
      <c r="Y3794" s="15" t="str">
        <f aca="false">IF(C3794=1,"Yes","No")</f>
        <v>Yes</v>
      </c>
      <c r="Z3794" s="15" t="n">
        <f aca="false">COUNTIF(J3794:O3794,"Yes")</f>
        <v>2</v>
      </c>
      <c r="AA3794" s="18" t="n">
        <f aca="false">S3794*W3794</f>
        <v>91.25</v>
      </c>
      <c r="AB3794" s="15" t="n">
        <f aca="false">(P3794="Month-to-month")+(I3794="Fiber optic")+(R3794="Electronic check")+(F3794&lt;=12)+(M3794="No")+(J3794="No")</f>
        <v>5</v>
      </c>
      <c r="AC3794" s="15" t="str">
        <f aca="false">IF(AB3794&gt;=5,"High",IF(AB3794&gt;=3,"Medium","Low"))</f>
        <v>High</v>
      </c>
    </row>
    <row r="3795" customFormat="false" ht="15" hidden="false" customHeight="false" outlineLevel="0" collapsed="false">
      <c r="A3795" s="15" t="s">
        <v>3892</v>
      </c>
      <c r="B3795" s="15" t="s">
        <v>94</v>
      </c>
      <c r="C3795" s="15" t="n">
        <v>0</v>
      </c>
      <c r="D3795" s="15" t="s">
        <v>24</v>
      </c>
      <c r="E3795" s="15" t="s">
        <v>24</v>
      </c>
      <c r="F3795" s="15" t="n">
        <v>9</v>
      </c>
      <c r="G3795" s="15" t="s">
        <v>26</v>
      </c>
      <c r="H3795" s="15" t="s">
        <v>24</v>
      </c>
      <c r="I3795" s="15" t="s">
        <v>24</v>
      </c>
      <c r="J3795" s="15" t="s">
        <v>28</v>
      </c>
      <c r="K3795" s="15" t="s">
        <v>28</v>
      </c>
      <c r="L3795" s="15" t="s">
        <v>28</v>
      </c>
      <c r="M3795" s="15" t="s">
        <v>28</v>
      </c>
      <c r="N3795" s="15" t="s">
        <v>28</v>
      </c>
      <c r="O3795" s="15" t="s">
        <v>28</v>
      </c>
      <c r="P3795" s="15" t="s">
        <v>25</v>
      </c>
      <c r="Q3795" s="15" t="s">
        <v>24</v>
      </c>
      <c r="R3795" s="15" t="s">
        <v>17</v>
      </c>
      <c r="S3795" s="18" t="n">
        <v>20.25</v>
      </c>
      <c r="T3795" s="15" t="n">
        <v>186.15</v>
      </c>
      <c r="U3795" s="15" t="s">
        <v>24</v>
      </c>
      <c r="V3795" s="18" t="n">
        <f aca="false">IF(ISNUMBER(T3795),T3795,0)</f>
        <v>186.15</v>
      </c>
      <c r="W3795" s="15" t="n">
        <f aca="false">IF(U3795="Yes",1,0)</f>
        <v>0</v>
      </c>
      <c r="X3795" s="15" t="str">
        <f aca="false">IF(F3795&lt;=12,"0-12 months",IF(F3795&lt;=24,"13-24 months",IF(F3795&lt;=48,"25-48 months","49-72 months")))</f>
        <v>0-12 months</v>
      </c>
      <c r="Y3795" s="15" t="str">
        <f aca="false">IF(C3795=1,"Yes","No")</f>
        <v>No</v>
      </c>
      <c r="Z3795" s="15" t="n">
        <f aca="false">COUNTIF(J3795:O3795,"Yes")</f>
        <v>0</v>
      </c>
      <c r="AA3795" s="18" t="n">
        <f aca="false">S3795*W3795</f>
        <v>0</v>
      </c>
      <c r="AB3795" s="15" t="n">
        <f aca="false">(P3795="Month-to-month")+(I3795="Fiber optic")+(R3795="Electronic check")+(F3795&lt;=12)+(M3795="No")+(J3795="No")</f>
        <v>2</v>
      </c>
      <c r="AC3795" s="15" t="str">
        <f aca="false">IF(AB3795&gt;=5,"High",IF(AB3795&gt;=3,"Medium","Low"))</f>
        <v>Low</v>
      </c>
    </row>
    <row r="3796" customFormat="false" ht="15" hidden="false" customHeight="false" outlineLevel="0" collapsed="false">
      <c r="A3796" s="15" t="s">
        <v>3893</v>
      </c>
      <c r="B3796" s="15" t="s">
        <v>98</v>
      </c>
      <c r="C3796" s="15" t="n">
        <v>0</v>
      </c>
      <c r="D3796" s="15" t="s">
        <v>26</v>
      </c>
      <c r="E3796" s="15" t="s">
        <v>24</v>
      </c>
      <c r="F3796" s="15" t="n">
        <v>8</v>
      </c>
      <c r="G3796" s="15" t="s">
        <v>26</v>
      </c>
      <c r="H3796" s="15" t="s">
        <v>24</v>
      </c>
      <c r="I3796" s="15" t="s">
        <v>96</v>
      </c>
      <c r="J3796" s="15" t="s">
        <v>24</v>
      </c>
      <c r="K3796" s="15" t="s">
        <v>26</v>
      </c>
      <c r="L3796" s="15" t="s">
        <v>26</v>
      </c>
      <c r="M3796" s="15" t="s">
        <v>24</v>
      </c>
      <c r="N3796" s="15" t="s">
        <v>24</v>
      </c>
      <c r="O3796" s="15" t="s">
        <v>24</v>
      </c>
      <c r="P3796" s="15" t="s">
        <v>25</v>
      </c>
      <c r="Q3796" s="15" t="s">
        <v>26</v>
      </c>
      <c r="R3796" s="15" t="s">
        <v>17</v>
      </c>
      <c r="S3796" s="18" t="n">
        <v>54.75</v>
      </c>
      <c r="T3796" s="15" t="n">
        <v>445.85</v>
      </c>
      <c r="U3796" s="15" t="s">
        <v>24</v>
      </c>
      <c r="V3796" s="18" t="n">
        <f aca="false">IF(ISNUMBER(T3796),T3796,0)</f>
        <v>445.85</v>
      </c>
      <c r="W3796" s="15" t="n">
        <f aca="false">IF(U3796="Yes",1,0)</f>
        <v>0</v>
      </c>
      <c r="X3796" s="15" t="str">
        <f aca="false">IF(F3796&lt;=12,"0-12 months",IF(F3796&lt;=24,"13-24 months",IF(F3796&lt;=48,"25-48 months","49-72 months")))</f>
        <v>0-12 months</v>
      </c>
      <c r="Y3796" s="15" t="str">
        <f aca="false">IF(C3796=1,"Yes","No")</f>
        <v>No</v>
      </c>
      <c r="Z3796" s="15" t="n">
        <f aca="false">COUNTIF(J3796:O3796,"Yes")</f>
        <v>2</v>
      </c>
      <c r="AA3796" s="18" t="n">
        <f aca="false">S3796*W3796</f>
        <v>0</v>
      </c>
      <c r="AB3796" s="15" t="n">
        <f aca="false">(P3796="Month-to-month")+(I3796="Fiber optic")+(R3796="Electronic check")+(F3796&lt;=12)+(M3796="No")+(J3796="No")</f>
        <v>4</v>
      </c>
      <c r="AC3796" s="15" t="str">
        <f aca="false">IF(AB3796&gt;=5,"High",IF(AB3796&gt;=3,"Medium","Low"))</f>
        <v>Medium</v>
      </c>
    </row>
    <row r="3797" customFormat="false" ht="15" hidden="false" customHeight="false" outlineLevel="0" collapsed="false">
      <c r="A3797" s="15" t="s">
        <v>3894</v>
      </c>
      <c r="B3797" s="15" t="s">
        <v>98</v>
      </c>
      <c r="C3797" s="15" t="n">
        <v>0</v>
      </c>
      <c r="D3797" s="15" t="s">
        <v>24</v>
      </c>
      <c r="E3797" s="15" t="s">
        <v>24</v>
      </c>
      <c r="F3797" s="15" t="n">
        <v>12</v>
      </c>
      <c r="G3797" s="15" t="s">
        <v>26</v>
      </c>
      <c r="H3797" s="15" t="s">
        <v>24</v>
      </c>
      <c r="I3797" s="15" t="s">
        <v>102</v>
      </c>
      <c r="J3797" s="15" t="s">
        <v>24</v>
      </c>
      <c r="K3797" s="15" t="s">
        <v>24</v>
      </c>
      <c r="L3797" s="15" t="s">
        <v>24</v>
      </c>
      <c r="M3797" s="15" t="s">
        <v>24</v>
      </c>
      <c r="N3797" s="15" t="s">
        <v>26</v>
      </c>
      <c r="O3797" s="15" t="s">
        <v>24</v>
      </c>
      <c r="P3797" s="15" t="s">
        <v>25</v>
      </c>
      <c r="Q3797" s="15" t="s">
        <v>26</v>
      </c>
      <c r="R3797" s="15" t="s">
        <v>15</v>
      </c>
      <c r="S3797" s="18" t="n">
        <v>81.45</v>
      </c>
      <c r="T3797" s="15" t="n">
        <v>912</v>
      </c>
      <c r="U3797" s="15" t="s">
        <v>24</v>
      </c>
      <c r="V3797" s="18" t="n">
        <f aca="false">IF(ISNUMBER(T3797),T3797,0)</f>
        <v>912</v>
      </c>
      <c r="W3797" s="15" t="n">
        <f aca="false">IF(U3797="Yes",1,0)</f>
        <v>0</v>
      </c>
      <c r="X3797" s="15" t="str">
        <f aca="false">IF(F3797&lt;=12,"0-12 months",IF(F3797&lt;=24,"13-24 months",IF(F3797&lt;=48,"25-48 months","49-72 months")))</f>
        <v>0-12 months</v>
      </c>
      <c r="Y3797" s="15" t="str">
        <f aca="false">IF(C3797=1,"Yes","No")</f>
        <v>No</v>
      </c>
      <c r="Z3797" s="15" t="n">
        <f aca="false">COUNTIF(J3797:O3797,"Yes")</f>
        <v>1</v>
      </c>
      <c r="AA3797" s="18" t="n">
        <f aca="false">S3797*W3797</f>
        <v>0</v>
      </c>
      <c r="AB3797" s="15" t="n">
        <f aca="false">(P3797="Month-to-month")+(I3797="Fiber optic")+(R3797="Electronic check")+(F3797&lt;=12)+(M3797="No")+(J3797="No")</f>
        <v>6</v>
      </c>
      <c r="AC3797" s="15" t="str">
        <f aca="false">IF(AB3797&gt;=5,"High",IF(AB3797&gt;=3,"Medium","Low"))</f>
        <v>High</v>
      </c>
    </row>
    <row r="3798" customFormat="false" ht="15" hidden="false" customHeight="false" outlineLevel="0" collapsed="false">
      <c r="A3798" s="15" t="s">
        <v>3895</v>
      </c>
      <c r="B3798" s="15" t="s">
        <v>94</v>
      </c>
      <c r="C3798" s="15" t="n">
        <v>0</v>
      </c>
      <c r="D3798" s="15" t="s">
        <v>24</v>
      </c>
      <c r="E3798" s="15" t="s">
        <v>24</v>
      </c>
      <c r="F3798" s="15" t="n">
        <v>15</v>
      </c>
      <c r="G3798" s="15" t="s">
        <v>26</v>
      </c>
      <c r="H3798" s="15" t="s">
        <v>26</v>
      </c>
      <c r="I3798" s="15" t="s">
        <v>96</v>
      </c>
      <c r="J3798" s="15" t="s">
        <v>24</v>
      </c>
      <c r="K3798" s="15" t="s">
        <v>24</v>
      </c>
      <c r="L3798" s="15" t="s">
        <v>24</v>
      </c>
      <c r="M3798" s="15" t="s">
        <v>24</v>
      </c>
      <c r="N3798" s="15" t="s">
        <v>24</v>
      </c>
      <c r="O3798" s="15" t="s">
        <v>24</v>
      </c>
      <c r="P3798" s="15" t="s">
        <v>25</v>
      </c>
      <c r="Q3798" s="15" t="s">
        <v>26</v>
      </c>
      <c r="R3798" s="15" t="s">
        <v>15</v>
      </c>
      <c r="S3798" s="18" t="n">
        <v>49.1</v>
      </c>
      <c r="T3798" s="15" t="n">
        <v>679.55</v>
      </c>
      <c r="U3798" s="15" t="s">
        <v>26</v>
      </c>
      <c r="V3798" s="18" t="n">
        <f aca="false">IF(ISNUMBER(T3798),T3798,0)</f>
        <v>679.55</v>
      </c>
      <c r="W3798" s="15" t="n">
        <f aca="false">IF(U3798="Yes",1,0)</f>
        <v>1</v>
      </c>
      <c r="X3798" s="15" t="str">
        <f aca="false">IF(F3798&lt;=12,"0-12 months",IF(F3798&lt;=24,"13-24 months",IF(F3798&lt;=48,"25-48 months","49-72 months")))</f>
        <v>13-24 months</v>
      </c>
      <c r="Y3798" s="15" t="str">
        <f aca="false">IF(C3798=1,"Yes","No")</f>
        <v>No</v>
      </c>
      <c r="Z3798" s="15" t="n">
        <f aca="false">COUNTIF(J3798:O3798,"Yes")</f>
        <v>0</v>
      </c>
      <c r="AA3798" s="18" t="n">
        <f aca="false">S3798*W3798</f>
        <v>49.1</v>
      </c>
      <c r="AB3798" s="15" t="n">
        <f aca="false">(P3798="Month-to-month")+(I3798="Fiber optic")+(R3798="Electronic check")+(F3798&lt;=12)+(M3798="No")+(J3798="No")</f>
        <v>4</v>
      </c>
      <c r="AC3798" s="15" t="str">
        <f aca="false">IF(AB3798&gt;=5,"High",IF(AB3798&gt;=3,"Medium","Low"))</f>
        <v>Medium</v>
      </c>
    </row>
    <row r="3799" customFormat="false" ht="15" hidden="false" customHeight="false" outlineLevel="0" collapsed="false">
      <c r="A3799" s="15" t="s">
        <v>3896</v>
      </c>
      <c r="B3799" s="15" t="s">
        <v>98</v>
      </c>
      <c r="C3799" s="15" t="n">
        <v>0</v>
      </c>
      <c r="D3799" s="15" t="s">
        <v>26</v>
      </c>
      <c r="E3799" s="15" t="s">
        <v>24</v>
      </c>
      <c r="F3799" s="15" t="n">
        <v>43</v>
      </c>
      <c r="G3799" s="15" t="s">
        <v>26</v>
      </c>
      <c r="H3799" s="15" t="s">
        <v>26</v>
      </c>
      <c r="I3799" s="15" t="s">
        <v>96</v>
      </c>
      <c r="J3799" s="15" t="s">
        <v>26</v>
      </c>
      <c r="K3799" s="15" t="s">
        <v>24</v>
      </c>
      <c r="L3799" s="15" t="s">
        <v>26</v>
      </c>
      <c r="M3799" s="15" t="s">
        <v>24</v>
      </c>
      <c r="N3799" s="15" t="s">
        <v>26</v>
      </c>
      <c r="O3799" s="15" t="s">
        <v>26</v>
      </c>
      <c r="P3799" s="15" t="s">
        <v>27</v>
      </c>
      <c r="Q3799" s="15" t="s">
        <v>26</v>
      </c>
      <c r="R3799" s="15" t="s">
        <v>15</v>
      </c>
      <c r="S3799" s="18" t="n">
        <v>80.2</v>
      </c>
      <c r="T3799" s="15" t="n">
        <v>3581.6</v>
      </c>
      <c r="U3799" s="15" t="s">
        <v>24</v>
      </c>
      <c r="V3799" s="18" t="n">
        <f aca="false">IF(ISNUMBER(T3799),T3799,0)</f>
        <v>3581.6</v>
      </c>
      <c r="W3799" s="15" t="n">
        <f aca="false">IF(U3799="Yes",1,0)</f>
        <v>0</v>
      </c>
      <c r="X3799" s="15" t="str">
        <f aca="false">IF(F3799&lt;=12,"0-12 months",IF(F3799&lt;=24,"13-24 months",IF(F3799&lt;=48,"25-48 months","49-72 months")))</f>
        <v>25-48 months</v>
      </c>
      <c r="Y3799" s="15" t="str">
        <f aca="false">IF(C3799=1,"Yes","No")</f>
        <v>No</v>
      </c>
      <c r="Z3799" s="15" t="n">
        <f aca="false">COUNTIF(J3799:O3799,"Yes")</f>
        <v>4</v>
      </c>
      <c r="AA3799" s="18" t="n">
        <f aca="false">S3799*W3799</f>
        <v>0</v>
      </c>
      <c r="AB3799" s="15" t="n">
        <f aca="false">(P3799="Month-to-month")+(I3799="Fiber optic")+(R3799="Electronic check")+(F3799&lt;=12)+(M3799="No")+(J3799="No")</f>
        <v>2</v>
      </c>
      <c r="AC3799" s="15" t="str">
        <f aca="false">IF(AB3799&gt;=5,"High",IF(AB3799&gt;=3,"Medium","Low"))</f>
        <v>Low</v>
      </c>
    </row>
    <row r="3800" customFormat="false" ht="15" hidden="false" customHeight="false" outlineLevel="0" collapsed="false">
      <c r="A3800" s="15" t="s">
        <v>3897</v>
      </c>
      <c r="B3800" s="15" t="s">
        <v>98</v>
      </c>
      <c r="C3800" s="15" t="n">
        <v>0</v>
      </c>
      <c r="D3800" s="15" t="s">
        <v>24</v>
      </c>
      <c r="E3800" s="15" t="s">
        <v>24</v>
      </c>
      <c r="F3800" s="15" t="n">
        <v>42</v>
      </c>
      <c r="G3800" s="15" t="s">
        <v>26</v>
      </c>
      <c r="H3800" s="15" t="s">
        <v>26</v>
      </c>
      <c r="I3800" s="15" t="s">
        <v>102</v>
      </c>
      <c r="J3800" s="15" t="s">
        <v>24</v>
      </c>
      <c r="K3800" s="15" t="s">
        <v>24</v>
      </c>
      <c r="L3800" s="15" t="s">
        <v>24</v>
      </c>
      <c r="M3800" s="15" t="s">
        <v>26</v>
      </c>
      <c r="N3800" s="15" t="s">
        <v>26</v>
      </c>
      <c r="O3800" s="15" t="s">
        <v>26</v>
      </c>
      <c r="P3800" s="15" t="s">
        <v>25</v>
      </c>
      <c r="Q3800" s="15" t="s">
        <v>26</v>
      </c>
      <c r="R3800" s="15" t="s">
        <v>15</v>
      </c>
      <c r="S3800" s="18" t="n">
        <v>100.3</v>
      </c>
      <c r="T3800" s="15" t="n">
        <v>4222.95</v>
      </c>
      <c r="U3800" s="15" t="s">
        <v>24</v>
      </c>
      <c r="V3800" s="18" t="n">
        <f aca="false">IF(ISNUMBER(T3800),T3800,0)</f>
        <v>4222.95</v>
      </c>
      <c r="W3800" s="15" t="n">
        <f aca="false">IF(U3800="Yes",1,0)</f>
        <v>0</v>
      </c>
      <c r="X3800" s="15" t="str">
        <f aca="false">IF(F3800&lt;=12,"0-12 months",IF(F3800&lt;=24,"13-24 months",IF(F3800&lt;=48,"25-48 months","49-72 months")))</f>
        <v>25-48 months</v>
      </c>
      <c r="Y3800" s="15" t="str">
        <f aca="false">IF(C3800=1,"Yes","No")</f>
        <v>No</v>
      </c>
      <c r="Z3800" s="15" t="n">
        <f aca="false">COUNTIF(J3800:O3800,"Yes")</f>
        <v>3</v>
      </c>
      <c r="AA3800" s="18" t="n">
        <f aca="false">S3800*W3800</f>
        <v>0</v>
      </c>
      <c r="AB3800" s="15" t="n">
        <f aca="false">(P3800="Month-to-month")+(I3800="Fiber optic")+(R3800="Electronic check")+(F3800&lt;=12)+(M3800="No")+(J3800="No")</f>
        <v>4</v>
      </c>
      <c r="AC3800" s="15" t="str">
        <f aca="false">IF(AB3800&gt;=5,"High",IF(AB3800&gt;=3,"Medium","Low"))</f>
        <v>Medium</v>
      </c>
    </row>
    <row r="3801" customFormat="false" ht="15" hidden="false" customHeight="false" outlineLevel="0" collapsed="false">
      <c r="A3801" s="15" t="s">
        <v>3898</v>
      </c>
      <c r="B3801" s="15" t="s">
        <v>94</v>
      </c>
      <c r="C3801" s="15" t="n">
        <v>0</v>
      </c>
      <c r="D3801" s="15" t="s">
        <v>24</v>
      </c>
      <c r="E3801" s="15" t="s">
        <v>24</v>
      </c>
      <c r="F3801" s="15" t="n">
        <v>31</v>
      </c>
      <c r="G3801" s="15" t="s">
        <v>26</v>
      </c>
      <c r="H3801" s="15" t="s">
        <v>26</v>
      </c>
      <c r="I3801" s="15" t="s">
        <v>96</v>
      </c>
      <c r="J3801" s="15" t="s">
        <v>26</v>
      </c>
      <c r="K3801" s="15" t="s">
        <v>24</v>
      </c>
      <c r="L3801" s="15" t="s">
        <v>26</v>
      </c>
      <c r="M3801" s="15" t="s">
        <v>26</v>
      </c>
      <c r="N3801" s="15" t="s">
        <v>24</v>
      </c>
      <c r="O3801" s="15" t="s">
        <v>24</v>
      </c>
      <c r="P3801" s="15" t="s">
        <v>25</v>
      </c>
      <c r="Q3801" s="15" t="s">
        <v>24</v>
      </c>
      <c r="R3801" s="15" t="s">
        <v>21</v>
      </c>
      <c r="S3801" s="18" t="n">
        <v>65.25</v>
      </c>
      <c r="T3801" s="15" t="n">
        <v>1994.3</v>
      </c>
      <c r="U3801" s="15" t="s">
        <v>26</v>
      </c>
      <c r="V3801" s="18" t="n">
        <f aca="false">IF(ISNUMBER(T3801),T3801,0)</f>
        <v>1994.3</v>
      </c>
      <c r="W3801" s="15" t="n">
        <f aca="false">IF(U3801="Yes",1,0)</f>
        <v>1</v>
      </c>
      <c r="X3801" s="15" t="str">
        <f aca="false">IF(F3801&lt;=12,"0-12 months",IF(F3801&lt;=24,"13-24 months",IF(F3801&lt;=48,"25-48 months","49-72 months")))</f>
        <v>25-48 months</v>
      </c>
      <c r="Y3801" s="15" t="str">
        <f aca="false">IF(C3801=1,"Yes","No")</f>
        <v>No</v>
      </c>
      <c r="Z3801" s="15" t="n">
        <f aca="false">COUNTIF(J3801:O3801,"Yes")</f>
        <v>3</v>
      </c>
      <c r="AA3801" s="18" t="n">
        <f aca="false">S3801*W3801</f>
        <v>65.25</v>
      </c>
      <c r="AB3801" s="15" t="n">
        <f aca="false">(P3801="Month-to-month")+(I3801="Fiber optic")+(R3801="Electronic check")+(F3801&lt;=12)+(M3801="No")+(J3801="No")</f>
        <v>1</v>
      </c>
      <c r="AC3801" s="15" t="str">
        <f aca="false">IF(AB3801&gt;=5,"High",IF(AB3801&gt;=3,"Medium","Low"))</f>
        <v>Low</v>
      </c>
    </row>
    <row r="3802" customFormat="false" ht="15" hidden="false" customHeight="false" outlineLevel="0" collapsed="false">
      <c r="A3802" s="15" t="s">
        <v>3899</v>
      </c>
      <c r="B3802" s="15" t="s">
        <v>94</v>
      </c>
      <c r="C3802" s="15" t="n">
        <v>0</v>
      </c>
      <c r="D3802" s="15" t="s">
        <v>24</v>
      </c>
      <c r="E3802" s="15" t="s">
        <v>26</v>
      </c>
      <c r="F3802" s="15" t="n">
        <v>66</v>
      </c>
      <c r="G3802" s="15" t="s">
        <v>26</v>
      </c>
      <c r="H3802" s="15" t="s">
        <v>26</v>
      </c>
      <c r="I3802" s="15" t="s">
        <v>102</v>
      </c>
      <c r="J3802" s="15" t="s">
        <v>26</v>
      </c>
      <c r="K3802" s="15" t="s">
        <v>24</v>
      </c>
      <c r="L3802" s="15" t="s">
        <v>26</v>
      </c>
      <c r="M3802" s="15" t="s">
        <v>26</v>
      </c>
      <c r="N3802" s="15" t="s">
        <v>24</v>
      </c>
      <c r="O3802" s="15" t="s">
        <v>24</v>
      </c>
      <c r="P3802" s="15" t="s">
        <v>29</v>
      </c>
      <c r="Q3802" s="15" t="s">
        <v>26</v>
      </c>
      <c r="R3802" s="15" t="s">
        <v>21</v>
      </c>
      <c r="S3802" s="18" t="n">
        <v>90.95</v>
      </c>
      <c r="T3802" s="15" t="n">
        <v>5930.05</v>
      </c>
      <c r="U3802" s="15" t="s">
        <v>24</v>
      </c>
      <c r="V3802" s="18" t="n">
        <f aca="false">IF(ISNUMBER(T3802),T3802,0)</f>
        <v>5930.05</v>
      </c>
      <c r="W3802" s="15" t="n">
        <f aca="false">IF(U3802="Yes",1,0)</f>
        <v>0</v>
      </c>
      <c r="X3802" s="15" t="str">
        <f aca="false">IF(F3802&lt;=12,"0-12 months",IF(F3802&lt;=24,"13-24 months",IF(F3802&lt;=48,"25-48 months","49-72 months")))</f>
        <v>49-72 months</v>
      </c>
      <c r="Y3802" s="15" t="str">
        <f aca="false">IF(C3802=1,"Yes","No")</f>
        <v>No</v>
      </c>
      <c r="Z3802" s="15" t="n">
        <f aca="false">COUNTIF(J3802:O3802,"Yes")</f>
        <v>3</v>
      </c>
      <c r="AA3802" s="18" t="n">
        <f aca="false">S3802*W3802</f>
        <v>0</v>
      </c>
      <c r="AB3802" s="15" t="n">
        <f aca="false">(P3802="Month-to-month")+(I3802="Fiber optic")+(R3802="Electronic check")+(F3802&lt;=12)+(M3802="No")+(J3802="No")</f>
        <v>1</v>
      </c>
      <c r="AC3802" s="15" t="str">
        <f aca="false">IF(AB3802&gt;=5,"High",IF(AB3802&gt;=3,"Medium","Low"))</f>
        <v>Low</v>
      </c>
    </row>
    <row r="3803" customFormat="false" ht="15" hidden="false" customHeight="false" outlineLevel="0" collapsed="false">
      <c r="A3803" s="15" t="s">
        <v>3900</v>
      </c>
      <c r="B3803" s="15" t="s">
        <v>94</v>
      </c>
      <c r="C3803" s="15" t="n">
        <v>1</v>
      </c>
      <c r="D3803" s="15" t="s">
        <v>24</v>
      </c>
      <c r="E3803" s="15" t="s">
        <v>24</v>
      </c>
      <c r="F3803" s="15" t="n">
        <v>18</v>
      </c>
      <c r="G3803" s="15" t="s">
        <v>26</v>
      </c>
      <c r="H3803" s="15" t="s">
        <v>26</v>
      </c>
      <c r="I3803" s="15" t="s">
        <v>102</v>
      </c>
      <c r="J3803" s="15" t="s">
        <v>24</v>
      </c>
      <c r="K3803" s="15" t="s">
        <v>26</v>
      </c>
      <c r="L3803" s="15" t="s">
        <v>24</v>
      </c>
      <c r="M3803" s="15" t="s">
        <v>26</v>
      </c>
      <c r="N3803" s="15" t="s">
        <v>24</v>
      </c>
      <c r="O3803" s="15" t="s">
        <v>24</v>
      </c>
      <c r="P3803" s="15" t="s">
        <v>25</v>
      </c>
      <c r="Q3803" s="15" t="s">
        <v>26</v>
      </c>
      <c r="R3803" s="15" t="s">
        <v>15</v>
      </c>
      <c r="S3803" s="18" t="n">
        <v>85.45</v>
      </c>
      <c r="T3803" s="15" t="n">
        <v>1505.85</v>
      </c>
      <c r="U3803" s="15" t="s">
        <v>26</v>
      </c>
      <c r="V3803" s="18" t="n">
        <f aca="false">IF(ISNUMBER(T3803),T3803,0)</f>
        <v>1505.85</v>
      </c>
      <c r="W3803" s="15" t="n">
        <f aca="false">IF(U3803="Yes",1,0)</f>
        <v>1</v>
      </c>
      <c r="X3803" s="15" t="str">
        <f aca="false">IF(F3803&lt;=12,"0-12 months",IF(F3803&lt;=24,"13-24 months",IF(F3803&lt;=48,"25-48 months","49-72 months")))</f>
        <v>13-24 months</v>
      </c>
      <c r="Y3803" s="15" t="str">
        <f aca="false">IF(C3803=1,"Yes","No")</f>
        <v>Yes</v>
      </c>
      <c r="Z3803" s="15" t="n">
        <f aca="false">COUNTIF(J3803:O3803,"Yes")</f>
        <v>2</v>
      </c>
      <c r="AA3803" s="18" t="n">
        <f aca="false">S3803*W3803</f>
        <v>85.45</v>
      </c>
      <c r="AB3803" s="15" t="n">
        <f aca="false">(P3803="Month-to-month")+(I3803="Fiber optic")+(R3803="Electronic check")+(F3803&lt;=12)+(M3803="No")+(J3803="No")</f>
        <v>4</v>
      </c>
      <c r="AC3803" s="15" t="str">
        <f aca="false">IF(AB3803&gt;=5,"High",IF(AB3803&gt;=3,"Medium","Low"))</f>
        <v>Medium</v>
      </c>
    </row>
    <row r="3804" customFormat="false" ht="15" hidden="false" customHeight="false" outlineLevel="0" collapsed="false">
      <c r="A3804" s="15" t="s">
        <v>3901</v>
      </c>
      <c r="B3804" s="15" t="s">
        <v>98</v>
      </c>
      <c r="C3804" s="15" t="n">
        <v>0</v>
      </c>
      <c r="D3804" s="15" t="s">
        <v>24</v>
      </c>
      <c r="E3804" s="15" t="s">
        <v>24</v>
      </c>
      <c r="F3804" s="15" t="n">
        <v>1</v>
      </c>
      <c r="G3804" s="15" t="s">
        <v>26</v>
      </c>
      <c r="H3804" s="15" t="s">
        <v>24</v>
      </c>
      <c r="I3804" s="15" t="s">
        <v>24</v>
      </c>
      <c r="J3804" s="15" t="s">
        <v>28</v>
      </c>
      <c r="K3804" s="15" t="s">
        <v>28</v>
      </c>
      <c r="L3804" s="15" t="s">
        <v>28</v>
      </c>
      <c r="M3804" s="15" t="s">
        <v>28</v>
      </c>
      <c r="N3804" s="15" t="s">
        <v>28</v>
      </c>
      <c r="O3804" s="15" t="s">
        <v>28</v>
      </c>
      <c r="P3804" s="15" t="s">
        <v>25</v>
      </c>
      <c r="Q3804" s="15" t="s">
        <v>24</v>
      </c>
      <c r="R3804" s="15" t="s">
        <v>17</v>
      </c>
      <c r="S3804" s="18" t="n">
        <v>20</v>
      </c>
      <c r="T3804" s="15" t="n">
        <v>20</v>
      </c>
      <c r="U3804" s="15" t="s">
        <v>24</v>
      </c>
      <c r="V3804" s="18" t="n">
        <f aca="false">IF(ISNUMBER(T3804),T3804,0)</f>
        <v>20</v>
      </c>
      <c r="W3804" s="15" t="n">
        <f aca="false">IF(U3804="Yes",1,0)</f>
        <v>0</v>
      </c>
      <c r="X3804" s="15" t="str">
        <f aca="false">IF(F3804&lt;=12,"0-12 months",IF(F3804&lt;=24,"13-24 months",IF(F3804&lt;=48,"25-48 months","49-72 months")))</f>
        <v>0-12 months</v>
      </c>
      <c r="Y3804" s="15" t="str">
        <f aca="false">IF(C3804=1,"Yes","No")</f>
        <v>No</v>
      </c>
      <c r="Z3804" s="15" t="n">
        <f aca="false">COUNTIF(J3804:O3804,"Yes")</f>
        <v>0</v>
      </c>
      <c r="AA3804" s="18" t="n">
        <f aca="false">S3804*W3804</f>
        <v>0</v>
      </c>
      <c r="AB3804" s="15" t="n">
        <f aca="false">(P3804="Month-to-month")+(I3804="Fiber optic")+(R3804="Electronic check")+(F3804&lt;=12)+(M3804="No")+(J3804="No")</f>
        <v>2</v>
      </c>
      <c r="AC3804" s="15" t="str">
        <f aca="false">IF(AB3804&gt;=5,"High",IF(AB3804&gt;=3,"Medium","Low"))</f>
        <v>Low</v>
      </c>
    </row>
    <row r="3805" customFormat="false" ht="15" hidden="false" customHeight="false" outlineLevel="0" collapsed="false">
      <c r="A3805" s="15" t="s">
        <v>3902</v>
      </c>
      <c r="B3805" s="15" t="s">
        <v>98</v>
      </c>
      <c r="C3805" s="15" t="n">
        <v>0</v>
      </c>
      <c r="D3805" s="15" t="s">
        <v>26</v>
      </c>
      <c r="E3805" s="15" t="s">
        <v>24</v>
      </c>
      <c r="F3805" s="15" t="n">
        <v>61</v>
      </c>
      <c r="G3805" s="15" t="s">
        <v>26</v>
      </c>
      <c r="H3805" s="15" t="s">
        <v>26</v>
      </c>
      <c r="I3805" s="15" t="s">
        <v>102</v>
      </c>
      <c r="J3805" s="15" t="s">
        <v>24</v>
      </c>
      <c r="K3805" s="15" t="s">
        <v>26</v>
      </c>
      <c r="L3805" s="15" t="s">
        <v>24</v>
      </c>
      <c r="M3805" s="15" t="s">
        <v>26</v>
      </c>
      <c r="N3805" s="15" t="s">
        <v>26</v>
      </c>
      <c r="O3805" s="15" t="s">
        <v>24</v>
      </c>
      <c r="P3805" s="15" t="s">
        <v>29</v>
      </c>
      <c r="Q3805" s="15" t="s">
        <v>26</v>
      </c>
      <c r="R3805" s="15" t="s">
        <v>15</v>
      </c>
      <c r="S3805" s="18" t="n">
        <v>94.1</v>
      </c>
      <c r="T3805" s="15" t="n">
        <v>5638.3</v>
      </c>
      <c r="U3805" s="15" t="s">
        <v>26</v>
      </c>
      <c r="V3805" s="18" t="n">
        <f aca="false">IF(ISNUMBER(T3805),T3805,0)</f>
        <v>5638.3</v>
      </c>
      <c r="W3805" s="15" t="n">
        <f aca="false">IF(U3805="Yes",1,0)</f>
        <v>1</v>
      </c>
      <c r="X3805" s="15" t="str">
        <f aca="false">IF(F3805&lt;=12,"0-12 months",IF(F3805&lt;=24,"13-24 months",IF(F3805&lt;=48,"25-48 months","49-72 months")))</f>
        <v>49-72 months</v>
      </c>
      <c r="Y3805" s="15" t="str">
        <f aca="false">IF(C3805=1,"Yes","No")</f>
        <v>No</v>
      </c>
      <c r="Z3805" s="15" t="n">
        <f aca="false">COUNTIF(J3805:O3805,"Yes")</f>
        <v>3</v>
      </c>
      <c r="AA3805" s="18" t="n">
        <f aca="false">S3805*W3805</f>
        <v>94.1</v>
      </c>
      <c r="AB3805" s="15" t="n">
        <f aca="false">(P3805="Month-to-month")+(I3805="Fiber optic")+(R3805="Electronic check")+(F3805&lt;=12)+(M3805="No")+(J3805="No")</f>
        <v>3</v>
      </c>
      <c r="AC3805" s="15" t="str">
        <f aca="false">IF(AB3805&gt;=5,"High",IF(AB3805&gt;=3,"Medium","Low"))</f>
        <v>Medium</v>
      </c>
    </row>
    <row r="3806" customFormat="false" ht="15" hidden="false" customHeight="false" outlineLevel="0" collapsed="false">
      <c r="A3806" s="15" t="s">
        <v>3903</v>
      </c>
      <c r="B3806" s="15" t="s">
        <v>98</v>
      </c>
      <c r="C3806" s="15" t="n">
        <v>0</v>
      </c>
      <c r="D3806" s="15" t="s">
        <v>24</v>
      </c>
      <c r="E3806" s="15" t="s">
        <v>24</v>
      </c>
      <c r="F3806" s="15" t="n">
        <v>10</v>
      </c>
      <c r="G3806" s="15" t="s">
        <v>26</v>
      </c>
      <c r="H3806" s="15" t="s">
        <v>26</v>
      </c>
      <c r="I3806" s="15" t="s">
        <v>102</v>
      </c>
      <c r="J3806" s="15" t="s">
        <v>24</v>
      </c>
      <c r="K3806" s="15" t="s">
        <v>26</v>
      </c>
      <c r="L3806" s="15" t="s">
        <v>24</v>
      </c>
      <c r="M3806" s="15" t="s">
        <v>24</v>
      </c>
      <c r="N3806" s="15" t="s">
        <v>24</v>
      </c>
      <c r="O3806" s="15" t="s">
        <v>24</v>
      </c>
      <c r="P3806" s="15" t="s">
        <v>25</v>
      </c>
      <c r="Q3806" s="15" t="s">
        <v>24</v>
      </c>
      <c r="R3806" s="15" t="s">
        <v>15</v>
      </c>
      <c r="S3806" s="18" t="n">
        <v>79.85</v>
      </c>
      <c r="T3806" s="15" t="n">
        <v>797.25</v>
      </c>
      <c r="U3806" s="15" t="s">
        <v>24</v>
      </c>
      <c r="V3806" s="18" t="n">
        <f aca="false">IF(ISNUMBER(T3806),T3806,0)</f>
        <v>797.25</v>
      </c>
      <c r="W3806" s="15" t="n">
        <f aca="false">IF(U3806="Yes",1,0)</f>
        <v>0</v>
      </c>
      <c r="X3806" s="15" t="str">
        <f aca="false">IF(F3806&lt;=12,"0-12 months",IF(F3806&lt;=24,"13-24 months",IF(F3806&lt;=48,"25-48 months","49-72 months")))</f>
        <v>0-12 months</v>
      </c>
      <c r="Y3806" s="15" t="str">
        <f aca="false">IF(C3806=1,"Yes","No")</f>
        <v>No</v>
      </c>
      <c r="Z3806" s="15" t="n">
        <f aca="false">COUNTIF(J3806:O3806,"Yes")</f>
        <v>1</v>
      </c>
      <c r="AA3806" s="18" t="n">
        <f aca="false">S3806*W3806</f>
        <v>0</v>
      </c>
      <c r="AB3806" s="15" t="n">
        <f aca="false">(P3806="Month-to-month")+(I3806="Fiber optic")+(R3806="Electronic check")+(F3806&lt;=12)+(M3806="No")+(J3806="No")</f>
        <v>6</v>
      </c>
      <c r="AC3806" s="15" t="str">
        <f aca="false">IF(AB3806&gt;=5,"High",IF(AB3806&gt;=3,"Medium","Low"))</f>
        <v>High</v>
      </c>
    </row>
    <row r="3807" customFormat="false" ht="15" hidden="false" customHeight="false" outlineLevel="0" collapsed="false">
      <c r="A3807" s="15" t="s">
        <v>3904</v>
      </c>
      <c r="B3807" s="15" t="s">
        <v>98</v>
      </c>
      <c r="C3807" s="15" t="n">
        <v>1</v>
      </c>
      <c r="D3807" s="15" t="s">
        <v>24</v>
      </c>
      <c r="E3807" s="15" t="s">
        <v>24</v>
      </c>
      <c r="F3807" s="15" t="n">
        <v>1</v>
      </c>
      <c r="G3807" s="15" t="s">
        <v>26</v>
      </c>
      <c r="H3807" s="15" t="s">
        <v>24</v>
      </c>
      <c r="I3807" s="15" t="s">
        <v>102</v>
      </c>
      <c r="J3807" s="15" t="s">
        <v>24</v>
      </c>
      <c r="K3807" s="15" t="s">
        <v>24</v>
      </c>
      <c r="L3807" s="15" t="s">
        <v>24</v>
      </c>
      <c r="M3807" s="15" t="s">
        <v>24</v>
      </c>
      <c r="N3807" s="15" t="s">
        <v>24</v>
      </c>
      <c r="O3807" s="15" t="s">
        <v>24</v>
      </c>
      <c r="P3807" s="15" t="s">
        <v>25</v>
      </c>
      <c r="Q3807" s="15" t="s">
        <v>26</v>
      </c>
      <c r="R3807" s="15" t="s">
        <v>15</v>
      </c>
      <c r="S3807" s="18" t="n">
        <v>71.65</v>
      </c>
      <c r="T3807" s="15" t="n">
        <v>71.65</v>
      </c>
      <c r="U3807" s="15" t="s">
        <v>26</v>
      </c>
      <c r="V3807" s="18" t="n">
        <f aca="false">IF(ISNUMBER(T3807),T3807,0)</f>
        <v>71.65</v>
      </c>
      <c r="W3807" s="15" t="n">
        <f aca="false">IF(U3807="Yes",1,0)</f>
        <v>1</v>
      </c>
      <c r="X3807" s="15" t="str">
        <f aca="false">IF(F3807&lt;=12,"0-12 months",IF(F3807&lt;=24,"13-24 months",IF(F3807&lt;=48,"25-48 months","49-72 months")))</f>
        <v>0-12 months</v>
      </c>
      <c r="Y3807" s="15" t="str">
        <f aca="false">IF(C3807=1,"Yes","No")</f>
        <v>Yes</v>
      </c>
      <c r="Z3807" s="15" t="n">
        <f aca="false">COUNTIF(J3807:O3807,"Yes")</f>
        <v>0</v>
      </c>
      <c r="AA3807" s="18" t="n">
        <f aca="false">S3807*W3807</f>
        <v>71.65</v>
      </c>
      <c r="AB3807" s="15" t="n">
        <f aca="false">(P3807="Month-to-month")+(I3807="Fiber optic")+(R3807="Electronic check")+(F3807&lt;=12)+(M3807="No")+(J3807="No")</f>
        <v>6</v>
      </c>
      <c r="AC3807" s="15" t="str">
        <f aca="false">IF(AB3807&gt;=5,"High",IF(AB3807&gt;=3,"Medium","Low"))</f>
        <v>High</v>
      </c>
    </row>
    <row r="3808" customFormat="false" ht="15" hidden="false" customHeight="false" outlineLevel="0" collapsed="false">
      <c r="A3808" s="15" t="s">
        <v>3905</v>
      </c>
      <c r="B3808" s="15" t="s">
        <v>94</v>
      </c>
      <c r="C3808" s="15" t="n">
        <v>1</v>
      </c>
      <c r="D3808" s="15" t="s">
        <v>24</v>
      </c>
      <c r="E3808" s="15" t="s">
        <v>24</v>
      </c>
      <c r="F3808" s="15" t="n">
        <v>18</v>
      </c>
      <c r="G3808" s="15" t="s">
        <v>26</v>
      </c>
      <c r="H3808" s="15" t="s">
        <v>24</v>
      </c>
      <c r="I3808" s="15" t="s">
        <v>102</v>
      </c>
      <c r="J3808" s="15" t="s">
        <v>24</v>
      </c>
      <c r="K3808" s="15" t="s">
        <v>26</v>
      </c>
      <c r="L3808" s="15" t="s">
        <v>24</v>
      </c>
      <c r="M3808" s="15" t="s">
        <v>24</v>
      </c>
      <c r="N3808" s="15" t="s">
        <v>24</v>
      </c>
      <c r="O3808" s="15" t="s">
        <v>24</v>
      </c>
      <c r="P3808" s="15" t="s">
        <v>25</v>
      </c>
      <c r="Q3808" s="15" t="s">
        <v>26</v>
      </c>
      <c r="R3808" s="15" t="s">
        <v>15</v>
      </c>
      <c r="S3808" s="18" t="n">
        <v>73.55</v>
      </c>
      <c r="T3808" s="15" t="n">
        <v>1359.45</v>
      </c>
      <c r="U3808" s="15" t="s">
        <v>24</v>
      </c>
      <c r="V3808" s="18" t="n">
        <f aca="false">IF(ISNUMBER(T3808),T3808,0)</f>
        <v>1359.45</v>
      </c>
      <c r="W3808" s="15" t="n">
        <f aca="false">IF(U3808="Yes",1,0)</f>
        <v>0</v>
      </c>
      <c r="X3808" s="15" t="str">
        <f aca="false">IF(F3808&lt;=12,"0-12 months",IF(F3808&lt;=24,"13-24 months",IF(F3808&lt;=48,"25-48 months","49-72 months")))</f>
        <v>13-24 months</v>
      </c>
      <c r="Y3808" s="15" t="str">
        <f aca="false">IF(C3808=1,"Yes","No")</f>
        <v>Yes</v>
      </c>
      <c r="Z3808" s="15" t="n">
        <f aca="false">COUNTIF(J3808:O3808,"Yes")</f>
        <v>1</v>
      </c>
      <c r="AA3808" s="18" t="n">
        <f aca="false">S3808*W3808</f>
        <v>0</v>
      </c>
      <c r="AB3808" s="15" t="n">
        <f aca="false">(P3808="Month-to-month")+(I3808="Fiber optic")+(R3808="Electronic check")+(F3808&lt;=12)+(M3808="No")+(J3808="No")</f>
        <v>5</v>
      </c>
      <c r="AC3808" s="15" t="str">
        <f aca="false">IF(AB3808&gt;=5,"High",IF(AB3808&gt;=3,"Medium","Low"))</f>
        <v>High</v>
      </c>
    </row>
    <row r="3809" customFormat="false" ht="15" hidden="false" customHeight="false" outlineLevel="0" collapsed="false">
      <c r="A3809" s="15" t="s">
        <v>3906</v>
      </c>
      <c r="B3809" s="15" t="s">
        <v>98</v>
      </c>
      <c r="C3809" s="15" t="n">
        <v>0</v>
      </c>
      <c r="D3809" s="15" t="s">
        <v>26</v>
      </c>
      <c r="E3809" s="15" t="s">
        <v>24</v>
      </c>
      <c r="F3809" s="15" t="n">
        <v>24</v>
      </c>
      <c r="G3809" s="15" t="s">
        <v>26</v>
      </c>
      <c r="H3809" s="15" t="s">
        <v>26</v>
      </c>
      <c r="I3809" s="15" t="s">
        <v>102</v>
      </c>
      <c r="J3809" s="15" t="s">
        <v>24</v>
      </c>
      <c r="K3809" s="15" t="s">
        <v>26</v>
      </c>
      <c r="L3809" s="15" t="s">
        <v>26</v>
      </c>
      <c r="M3809" s="15" t="s">
        <v>24</v>
      </c>
      <c r="N3809" s="15" t="s">
        <v>26</v>
      </c>
      <c r="O3809" s="15" t="s">
        <v>26</v>
      </c>
      <c r="P3809" s="15" t="s">
        <v>25</v>
      </c>
      <c r="Q3809" s="15" t="s">
        <v>26</v>
      </c>
      <c r="R3809" s="15" t="s">
        <v>15</v>
      </c>
      <c r="S3809" s="18" t="n">
        <v>104.65</v>
      </c>
      <c r="T3809" s="15" t="n">
        <v>2542.45</v>
      </c>
      <c r="U3809" s="15" t="s">
        <v>26</v>
      </c>
      <c r="V3809" s="18" t="n">
        <f aca="false">IF(ISNUMBER(T3809),T3809,0)</f>
        <v>2542.45</v>
      </c>
      <c r="W3809" s="15" t="n">
        <f aca="false">IF(U3809="Yes",1,0)</f>
        <v>1</v>
      </c>
      <c r="X3809" s="15" t="str">
        <f aca="false">IF(F3809&lt;=12,"0-12 months",IF(F3809&lt;=24,"13-24 months",IF(F3809&lt;=48,"25-48 months","49-72 months")))</f>
        <v>13-24 months</v>
      </c>
      <c r="Y3809" s="15" t="str">
        <f aca="false">IF(C3809=1,"Yes","No")</f>
        <v>No</v>
      </c>
      <c r="Z3809" s="15" t="n">
        <f aca="false">COUNTIF(J3809:O3809,"Yes")</f>
        <v>4</v>
      </c>
      <c r="AA3809" s="18" t="n">
        <f aca="false">S3809*W3809</f>
        <v>104.65</v>
      </c>
      <c r="AB3809" s="15" t="n">
        <f aca="false">(P3809="Month-to-month")+(I3809="Fiber optic")+(R3809="Electronic check")+(F3809&lt;=12)+(M3809="No")+(J3809="No")</f>
        <v>5</v>
      </c>
      <c r="AC3809" s="15" t="str">
        <f aca="false">IF(AB3809&gt;=5,"High",IF(AB3809&gt;=3,"Medium","Low"))</f>
        <v>High</v>
      </c>
    </row>
    <row r="3810" customFormat="false" ht="15" hidden="false" customHeight="false" outlineLevel="0" collapsed="false">
      <c r="A3810" s="15" t="s">
        <v>3907</v>
      </c>
      <c r="B3810" s="15" t="s">
        <v>94</v>
      </c>
      <c r="C3810" s="15" t="n">
        <v>0</v>
      </c>
      <c r="D3810" s="15" t="s">
        <v>26</v>
      </c>
      <c r="E3810" s="15" t="s">
        <v>26</v>
      </c>
      <c r="F3810" s="15" t="n">
        <v>3</v>
      </c>
      <c r="G3810" s="15" t="s">
        <v>26</v>
      </c>
      <c r="H3810" s="15" t="s">
        <v>24</v>
      </c>
      <c r="I3810" s="15" t="s">
        <v>24</v>
      </c>
      <c r="J3810" s="15" t="s">
        <v>28</v>
      </c>
      <c r="K3810" s="15" t="s">
        <v>28</v>
      </c>
      <c r="L3810" s="15" t="s">
        <v>28</v>
      </c>
      <c r="M3810" s="15" t="s">
        <v>28</v>
      </c>
      <c r="N3810" s="15" t="s">
        <v>28</v>
      </c>
      <c r="O3810" s="15" t="s">
        <v>28</v>
      </c>
      <c r="P3810" s="15" t="s">
        <v>25</v>
      </c>
      <c r="Q3810" s="15" t="s">
        <v>24</v>
      </c>
      <c r="R3810" s="15" t="s">
        <v>17</v>
      </c>
      <c r="S3810" s="18" t="n">
        <v>19.3</v>
      </c>
      <c r="T3810" s="15" t="n">
        <v>54.7</v>
      </c>
      <c r="U3810" s="15" t="s">
        <v>24</v>
      </c>
      <c r="V3810" s="18" t="n">
        <f aca="false">IF(ISNUMBER(T3810),T3810,0)</f>
        <v>54.7</v>
      </c>
      <c r="W3810" s="15" t="n">
        <f aca="false">IF(U3810="Yes",1,0)</f>
        <v>0</v>
      </c>
      <c r="X3810" s="15" t="str">
        <f aca="false">IF(F3810&lt;=12,"0-12 months",IF(F3810&lt;=24,"13-24 months",IF(F3810&lt;=48,"25-48 months","49-72 months")))</f>
        <v>0-12 months</v>
      </c>
      <c r="Y3810" s="15" t="str">
        <f aca="false">IF(C3810=1,"Yes","No")</f>
        <v>No</v>
      </c>
      <c r="Z3810" s="15" t="n">
        <f aca="false">COUNTIF(J3810:O3810,"Yes")</f>
        <v>0</v>
      </c>
      <c r="AA3810" s="18" t="n">
        <f aca="false">S3810*W3810</f>
        <v>0</v>
      </c>
      <c r="AB3810" s="15" t="n">
        <f aca="false">(P3810="Month-to-month")+(I3810="Fiber optic")+(R3810="Electronic check")+(F3810&lt;=12)+(M3810="No")+(J3810="No")</f>
        <v>2</v>
      </c>
      <c r="AC3810" s="15" t="str">
        <f aca="false">IF(AB3810&gt;=5,"High",IF(AB3810&gt;=3,"Medium","Low"))</f>
        <v>Low</v>
      </c>
    </row>
    <row r="3811" customFormat="false" ht="15" hidden="false" customHeight="false" outlineLevel="0" collapsed="false">
      <c r="A3811" s="15" t="s">
        <v>3908</v>
      </c>
      <c r="B3811" s="15" t="s">
        <v>98</v>
      </c>
      <c r="C3811" s="15" t="n">
        <v>0</v>
      </c>
      <c r="D3811" s="15" t="s">
        <v>24</v>
      </c>
      <c r="E3811" s="15" t="s">
        <v>24</v>
      </c>
      <c r="F3811" s="15" t="n">
        <v>50</v>
      </c>
      <c r="G3811" s="15" t="s">
        <v>26</v>
      </c>
      <c r="H3811" s="15" t="s">
        <v>24</v>
      </c>
      <c r="I3811" s="15" t="s">
        <v>24</v>
      </c>
      <c r="J3811" s="15" t="s">
        <v>28</v>
      </c>
      <c r="K3811" s="15" t="s">
        <v>28</v>
      </c>
      <c r="L3811" s="15" t="s">
        <v>28</v>
      </c>
      <c r="M3811" s="15" t="s">
        <v>28</v>
      </c>
      <c r="N3811" s="15" t="s">
        <v>28</v>
      </c>
      <c r="O3811" s="15" t="s">
        <v>28</v>
      </c>
      <c r="P3811" s="15" t="s">
        <v>27</v>
      </c>
      <c r="Q3811" s="15" t="s">
        <v>24</v>
      </c>
      <c r="R3811" s="15" t="s">
        <v>21</v>
      </c>
      <c r="S3811" s="18" t="n">
        <v>20.15</v>
      </c>
      <c r="T3811" s="15" t="n">
        <v>989.05</v>
      </c>
      <c r="U3811" s="15" t="s">
        <v>24</v>
      </c>
      <c r="V3811" s="18" t="n">
        <f aca="false">IF(ISNUMBER(T3811),T3811,0)</f>
        <v>989.05</v>
      </c>
      <c r="W3811" s="15" t="n">
        <f aca="false">IF(U3811="Yes",1,0)</f>
        <v>0</v>
      </c>
      <c r="X3811" s="15" t="str">
        <f aca="false">IF(F3811&lt;=12,"0-12 months",IF(F3811&lt;=24,"13-24 months",IF(F3811&lt;=48,"25-48 months","49-72 months")))</f>
        <v>49-72 months</v>
      </c>
      <c r="Y3811" s="15" t="str">
        <f aca="false">IF(C3811=1,"Yes","No")</f>
        <v>No</v>
      </c>
      <c r="Z3811" s="15" t="n">
        <f aca="false">COUNTIF(J3811:O3811,"Yes")</f>
        <v>0</v>
      </c>
      <c r="AA3811" s="18" t="n">
        <f aca="false">S3811*W3811</f>
        <v>0</v>
      </c>
      <c r="AB3811" s="15" t="n">
        <f aca="false">(P3811="Month-to-month")+(I3811="Fiber optic")+(R3811="Electronic check")+(F3811&lt;=12)+(M3811="No")+(J3811="No")</f>
        <v>0</v>
      </c>
      <c r="AC3811" s="15" t="str">
        <f aca="false">IF(AB3811&gt;=5,"High",IF(AB3811&gt;=3,"Medium","Low"))</f>
        <v>Low</v>
      </c>
    </row>
    <row r="3812" customFormat="false" ht="15" hidden="false" customHeight="false" outlineLevel="0" collapsed="false">
      <c r="A3812" s="15" t="s">
        <v>3909</v>
      </c>
      <c r="B3812" s="15" t="s">
        <v>98</v>
      </c>
      <c r="C3812" s="15" t="n">
        <v>0</v>
      </c>
      <c r="D3812" s="15" t="s">
        <v>26</v>
      </c>
      <c r="E3812" s="15" t="s">
        <v>26</v>
      </c>
      <c r="F3812" s="15" t="n">
        <v>1</v>
      </c>
      <c r="G3812" s="15" t="s">
        <v>26</v>
      </c>
      <c r="H3812" s="15" t="s">
        <v>24</v>
      </c>
      <c r="I3812" s="15" t="s">
        <v>96</v>
      </c>
      <c r="J3812" s="15" t="s">
        <v>24</v>
      </c>
      <c r="K3812" s="15" t="s">
        <v>24</v>
      </c>
      <c r="L3812" s="15" t="s">
        <v>24</v>
      </c>
      <c r="M3812" s="15" t="s">
        <v>24</v>
      </c>
      <c r="N3812" s="15" t="s">
        <v>24</v>
      </c>
      <c r="O3812" s="15" t="s">
        <v>24</v>
      </c>
      <c r="P3812" s="15" t="s">
        <v>25</v>
      </c>
      <c r="Q3812" s="15" t="s">
        <v>24</v>
      </c>
      <c r="R3812" s="15" t="s">
        <v>15</v>
      </c>
      <c r="S3812" s="18" t="n">
        <v>44.55</v>
      </c>
      <c r="T3812" s="15" t="n">
        <v>44.55</v>
      </c>
      <c r="U3812" s="15" t="s">
        <v>24</v>
      </c>
      <c r="V3812" s="18" t="n">
        <f aca="false">IF(ISNUMBER(T3812),T3812,0)</f>
        <v>44.55</v>
      </c>
      <c r="W3812" s="15" t="n">
        <f aca="false">IF(U3812="Yes",1,0)</f>
        <v>0</v>
      </c>
      <c r="X3812" s="15" t="str">
        <f aca="false">IF(F3812&lt;=12,"0-12 months",IF(F3812&lt;=24,"13-24 months",IF(F3812&lt;=48,"25-48 months","49-72 months")))</f>
        <v>0-12 months</v>
      </c>
      <c r="Y3812" s="15" t="str">
        <f aca="false">IF(C3812=1,"Yes","No")</f>
        <v>No</v>
      </c>
      <c r="Z3812" s="15" t="n">
        <f aca="false">COUNTIF(J3812:O3812,"Yes")</f>
        <v>0</v>
      </c>
      <c r="AA3812" s="18" t="n">
        <f aca="false">S3812*W3812</f>
        <v>0</v>
      </c>
      <c r="AB3812" s="15" t="n">
        <f aca="false">(P3812="Month-to-month")+(I3812="Fiber optic")+(R3812="Electronic check")+(F3812&lt;=12)+(M3812="No")+(J3812="No")</f>
        <v>5</v>
      </c>
      <c r="AC3812" s="15" t="str">
        <f aca="false">IF(AB3812&gt;=5,"High",IF(AB3812&gt;=3,"Medium","Low"))</f>
        <v>High</v>
      </c>
    </row>
    <row r="3813" customFormat="false" ht="15" hidden="false" customHeight="false" outlineLevel="0" collapsed="false">
      <c r="A3813" s="15" t="s">
        <v>3910</v>
      </c>
      <c r="B3813" s="15" t="s">
        <v>98</v>
      </c>
      <c r="C3813" s="15" t="n">
        <v>0</v>
      </c>
      <c r="D3813" s="15" t="s">
        <v>24</v>
      </c>
      <c r="E3813" s="15" t="s">
        <v>24</v>
      </c>
      <c r="F3813" s="15" t="n">
        <v>2</v>
      </c>
      <c r="G3813" s="15" t="s">
        <v>26</v>
      </c>
      <c r="H3813" s="15" t="s">
        <v>24</v>
      </c>
      <c r="I3813" s="15" t="s">
        <v>96</v>
      </c>
      <c r="J3813" s="15" t="s">
        <v>26</v>
      </c>
      <c r="K3813" s="15" t="s">
        <v>24</v>
      </c>
      <c r="L3813" s="15" t="s">
        <v>24</v>
      </c>
      <c r="M3813" s="15" t="s">
        <v>26</v>
      </c>
      <c r="N3813" s="15" t="s">
        <v>24</v>
      </c>
      <c r="O3813" s="15" t="s">
        <v>24</v>
      </c>
      <c r="P3813" s="15" t="s">
        <v>25</v>
      </c>
      <c r="Q3813" s="15" t="s">
        <v>26</v>
      </c>
      <c r="R3813" s="15" t="s">
        <v>17</v>
      </c>
      <c r="S3813" s="18" t="n">
        <v>54.45</v>
      </c>
      <c r="T3813" s="15" t="n">
        <v>87.3</v>
      </c>
      <c r="U3813" s="15" t="s">
        <v>24</v>
      </c>
      <c r="V3813" s="18" t="n">
        <f aca="false">IF(ISNUMBER(T3813),T3813,0)</f>
        <v>87.3</v>
      </c>
      <c r="W3813" s="15" t="n">
        <f aca="false">IF(U3813="Yes",1,0)</f>
        <v>0</v>
      </c>
      <c r="X3813" s="15" t="str">
        <f aca="false">IF(F3813&lt;=12,"0-12 months",IF(F3813&lt;=24,"13-24 months",IF(F3813&lt;=48,"25-48 months","49-72 months")))</f>
        <v>0-12 months</v>
      </c>
      <c r="Y3813" s="15" t="str">
        <f aca="false">IF(C3813=1,"Yes","No")</f>
        <v>No</v>
      </c>
      <c r="Z3813" s="15" t="n">
        <f aca="false">COUNTIF(J3813:O3813,"Yes")</f>
        <v>2</v>
      </c>
      <c r="AA3813" s="18" t="n">
        <f aca="false">S3813*W3813</f>
        <v>0</v>
      </c>
      <c r="AB3813" s="15" t="n">
        <f aca="false">(P3813="Month-to-month")+(I3813="Fiber optic")+(R3813="Electronic check")+(F3813&lt;=12)+(M3813="No")+(J3813="No")</f>
        <v>2</v>
      </c>
      <c r="AC3813" s="15" t="str">
        <f aca="false">IF(AB3813&gt;=5,"High",IF(AB3813&gt;=3,"Medium","Low"))</f>
        <v>Low</v>
      </c>
    </row>
    <row r="3814" customFormat="false" ht="15" hidden="false" customHeight="false" outlineLevel="0" collapsed="false">
      <c r="A3814" s="15" t="s">
        <v>3911</v>
      </c>
      <c r="B3814" s="15" t="s">
        <v>98</v>
      </c>
      <c r="C3814" s="15" t="n">
        <v>0</v>
      </c>
      <c r="D3814" s="15" t="s">
        <v>24</v>
      </c>
      <c r="E3814" s="15" t="s">
        <v>24</v>
      </c>
      <c r="F3814" s="15" t="n">
        <v>17</v>
      </c>
      <c r="G3814" s="15" t="s">
        <v>26</v>
      </c>
      <c r="H3814" s="15" t="s">
        <v>24</v>
      </c>
      <c r="I3814" s="15" t="s">
        <v>24</v>
      </c>
      <c r="J3814" s="15" t="s">
        <v>28</v>
      </c>
      <c r="K3814" s="15" t="s">
        <v>28</v>
      </c>
      <c r="L3814" s="15" t="s">
        <v>28</v>
      </c>
      <c r="M3814" s="15" t="s">
        <v>28</v>
      </c>
      <c r="N3814" s="15" t="s">
        <v>28</v>
      </c>
      <c r="O3814" s="15" t="s">
        <v>28</v>
      </c>
      <c r="P3814" s="15" t="s">
        <v>27</v>
      </c>
      <c r="Q3814" s="15" t="s">
        <v>26</v>
      </c>
      <c r="R3814" s="15" t="s">
        <v>19</v>
      </c>
      <c r="S3814" s="18" t="n">
        <v>19.65</v>
      </c>
      <c r="T3814" s="15" t="n">
        <v>351.55</v>
      </c>
      <c r="U3814" s="15" t="s">
        <v>24</v>
      </c>
      <c r="V3814" s="18" t="n">
        <f aca="false">IF(ISNUMBER(T3814),T3814,0)</f>
        <v>351.55</v>
      </c>
      <c r="W3814" s="15" t="n">
        <f aca="false">IF(U3814="Yes",1,0)</f>
        <v>0</v>
      </c>
      <c r="X3814" s="15" t="str">
        <f aca="false">IF(F3814&lt;=12,"0-12 months",IF(F3814&lt;=24,"13-24 months",IF(F3814&lt;=48,"25-48 months","49-72 months")))</f>
        <v>13-24 months</v>
      </c>
      <c r="Y3814" s="15" t="str">
        <f aca="false">IF(C3814=1,"Yes","No")</f>
        <v>No</v>
      </c>
      <c r="Z3814" s="15" t="n">
        <f aca="false">COUNTIF(J3814:O3814,"Yes")</f>
        <v>0</v>
      </c>
      <c r="AA3814" s="18" t="n">
        <f aca="false">S3814*W3814</f>
        <v>0</v>
      </c>
      <c r="AB3814" s="15" t="n">
        <f aca="false">(P3814="Month-to-month")+(I3814="Fiber optic")+(R3814="Electronic check")+(F3814&lt;=12)+(M3814="No")+(J3814="No")</f>
        <v>0</v>
      </c>
      <c r="AC3814" s="15" t="str">
        <f aca="false">IF(AB3814&gt;=5,"High",IF(AB3814&gt;=3,"Medium","Low"))</f>
        <v>Low</v>
      </c>
    </row>
    <row r="3815" customFormat="false" ht="15" hidden="false" customHeight="false" outlineLevel="0" collapsed="false">
      <c r="A3815" s="15" t="s">
        <v>3912</v>
      </c>
      <c r="B3815" s="15" t="s">
        <v>98</v>
      </c>
      <c r="C3815" s="15" t="n">
        <v>0</v>
      </c>
      <c r="D3815" s="15" t="s">
        <v>26</v>
      </c>
      <c r="E3815" s="15" t="s">
        <v>26</v>
      </c>
      <c r="F3815" s="15" t="n">
        <v>69</v>
      </c>
      <c r="G3815" s="15" t="s">
        <v>26</v>
      </c>
      <c r="H3815" s="15" t="s">
        <v>26</v>
      </c>
      <c r="I3815" s="15" t="s">
        <v>102</v>
      </c>
      <c r="J3815" s="15" t="s">
        <v>24</v>
      </c>
      <c r="K3815" s="15" t="s">
        <v>26</v>
      </c>
      <c r="L3815" s="15" t="s">
        <v>26</v>
      </c>
      <c r="M3815" s="15" t="s">
        <v>24</v>
      </c>
      <c r="N3815" s="15" t="s">
        <v>26</v>
      </c>
      <c r="O3815" s="15" t="s">
        <v>26</v>
      </c>
      <c r="P3815" s="15" t="s">
        <v>29</v>
      </c>
      <c r="Q3815" s="15" t="s">
        <v>26</v>
      </c>
      <c r="R3815" s="15" t="s">
        <v>15</v>
      </c>
      <c r="S3815" s="18" t="n">
        <v>105</v>
      </c>
      <c r="T3815" s="15" t="n">
        <v>7297.75</v>
      </c>
      <c r="U3815" s="15" t="s">
        <v>24</v>
      </c>
      <c r="V3815" s="18" t="n">
        <f aca="false">IF(ISNUMBER(T3815),T3815,0)</f>
        <v>7297.75</v>
      </c>
      <c r="W3815" s="15" t="n">
        <f aca="false">IF(U3815="Yes",1,0)</f>
        <v>0</v>
      </c>
      <c r="X3815" s="15" t="str">
        <f aca="false">IF(F3815&lt;=12,"0-12 months",IF(F3815&lt;=24,"13-24 months",IF(F3815&lt;=48,"25-48 months","49-72 months")))</f>
        <v>49-72 months</v>
      </c>
      <c r="Y3815" s="15" t="str">
        <f aca="false">IF(C3815=1,"Yes","No")</f>
        <v>No</v>
      </c>
      <c r="Z3815" s="15" t="n">
        <f aca="false">COUNTIF(J3815:O3815,"Yes")</f>
        <v>4</v>
      </c>
      <c r="AA3815" s="18" t="n">
        <f aca="false">S3815*W3815</f>
        <v>0</v>
      </c>
      <c r="AB3815" s="15" t="n">
        <f aca="false">(P3815="Month-to-month")+(I3815="Fiber optic")+(R3815="Electronic check")+(F3815&lt;=12)+(M3815="No")+(J3815="No")</f>
        <v>4</v>
      </c>
      <c r="AC3815" s="15" t="str">
        <f aca="false">IF(AB3815&gt;=5,"High",IF(AB3815&gt;=3,"Medium","Low"))</f>
        <v>Medium</v>
      </c>
    </row>
    <row r="3816" customFormat="false" ht="15" hidden="false" customHeight="false" outlineLevel="0" collapsed="false">
      <c r="A3816" s="15" t="s">
        <v>3913</v>
      </c>
      <c r="B3816" s="15" t="s">
        <v>98</v>
      </c>
      <c r="C3816" s="15" t="n">
        <v>0</v>
      </c>
      <c r="D3816" s="15" t="s">
        <v>26</v>
      </c>
      <c r="E3816" s="15" t="s">
        <v>24</v>
      </c>
      <c r="F3816" s="15" t="n">
        <v>72</v>
      </c>
      <c r="G3816" s="15" t="s">
        <v>26</v>
      </c>
      <c r="H3816" s="15" t="s">
        <v>26</v>
      </c>
      <c r="I3816" s="15" t="s">
        <v>96</v>
      </c>
      <c r="J3816" s="15" t="s">
        <v>26</v>
      </c>
      <c r="K3816" s="15" t="s">
        <v>26</v>
      </c>
      <c r="L3816" s="15" t="s">
        <v>26</v>
      </c>
      <c r="M3816" s="15" t="s">
        <v>26</v>
      </c>
      <c r="N3816" s="15" t="s">
        <v>26</v>
      </c>
      <c r="O3816" s="15" t="s">
        <v>26</v>
      </c>
      <c r="P3816" s="15" t="s">
        <v>29</v>
      </c>
      <c r="Q3816" s="15" t="s">
        <v>26</v>
      </c>
      <c r="R3816" s="15" t="s">
        <v>21</v>
      </c>
      <c r="S3816" s="18" t="n">
        <v>88.7</v>
      </c>
      <c r="T3816" s="15" t="n">
        <v>6301.7</v>
      </c>
      <c r="U3816" s="15" t="s">
        <v>24</v>
      </c>
      <c r="V3816" s="18" t="n">
        <f aca="false">IF(ISNUMBER(T3816),T3816,0)</f>
        <v>6301.7</v>
      </c>
      <c r="W3816" s="15" t="n">
        <f aca="false">IF(U3816="Yes",1,0)</f>
        <v>0</v>
      </c>
      <c r="X3816" s="15" t="str">
        <f aca="false">IF(F3816&lt;=12,"0-12 months",IF(F3816&lt;=24,"13-24 months",IF(F3816&lt;=48,"25-48 months","49-72 months")))</f>
        <v>49-72 months</v>
      </c>
      <c r="Y3816" s="15" t="str">
        <f aca="false">IF(C3816=1,"Yes","No")</f>
        <v>No</v>
      </c>
      <c r="Z3816" s="15" t="n">
        <f aca="false">COUNTIF(J3816:O3816,"Yes")</f>
        <v>6</v>
      </c>
      <c r="AA3816" s="18" t="n">
        <f aca="false">S3816*W3816</f>
        <v>0</v>
      </c>
      <c r="AB3816" s="15" t="n">
        <f aca="false">(P3816="Month-to-month")+(I3816="Fiber optic")+(R3816="Electronic check")+(F3816&lt;=12)+(M3816="No")+(J3816="No")</f>
        <v>0</v>
      </c>
      <c r="AC3816" s="15" t="str">
        <f aca="false">IF(AB3816&gt;=5,"High",IF(AB3816&gt;=3,"Medium","Low"))</f>
        <v>Low</v>
      </c>
    </row>
    <row r="3817" customFormat="false" ht="15" hidden="false" customHeight="false" outlineLevel="0" collapsed="false">
      <c r="A3817" s="15" t="s">
        <v>3914</v>
      </c>
      <c r="B3817" s="15" t="s">
        <v>94</v>
      </c>
      <c r="C3817" s="15" t="n">
        <v>0</v>
      </c>
      <c r="D3817" s="15" t="s">
        <v>24</v>
      </c>
      <c r="E3817" s="15" t="s">
        <v>24</v>
      </c>
      <c r="F3817" s="15" t="n">
        <v>3</v>
      </c>
      <c r="G3817" s="15" t="s">
        <v>26</v>
      </c>
      <c r="H3817" s="15" t="s">
        <v>26</v>
      </c>
      <c r="I3817" s="15" t="s">
        <v>102</v>
      </c>
      <c r="J3817" s="15" t="s">
        <v>24</v>
      </c>
      <c r="K3817" s="15" t="s">
        <v>24</v>
      </c>
      <c r="L3817" s="15" t="s">
        <v>24</v>
      </c>
      <c r="M3817" s="15" t="s">
        <v>24</v>
      </c>
      <c r="N3817" s="15" t="s">
        <v>24</v>
      </c>
      <c r="O3817" s="15" t="s">
        <v>24</v>
      </c>
      <c r="P3817" s="15" t="s">
        <v>25</v>
      </c>
      <c r="Q3817" s="15" t="s">
        <v>26</v>
      </c>
      <c r="R3817" s="15" t="s">
        <v>15</v>
      </c>
      <c r="S3817" s="18" t="n">
        <v>74.25</v>
      </c>
      <c r="T3817" s="15" t="n">
        <v>210.3</v>
      </c>
      <c r="U3817" s="15" t="s">
        <v>26</v>
      </c>
      <c r="V3817" s="18" t="n">
        <f aca="false">IF(ISNUMBER(T3817),T3817,0)</f>
        <v>210.3</v>
      </c>
      <c r="W3817" s="15" t="n">
        <f aca="false">IF(U3817="Yes",1,0)</f>
        <v>1</v>
      </c>
      <c r="X3817" s="15" t="str">
        <f aca="false">IF(F3817&lt;=12,"0-12 months",IF(F3817&lt;=24,"13-24 months",IF(F3817&lt;=48,"25-48 months","49-72 months")))</f>
        <v>0-12 months</v>
      </c>
      <c r="Y3817" s="15" t="str">
        <f aca="false">IF(C3817=1,"Yes","No")</f>
        <v>No</v>
      </c>
      <c r="Z3817" s="15" t="n">
        <f aca="false">COUNTIF(J3817:O3817,"Yes")</f>
        <v>0</v>
      </c>
      <c r="AA3817" s="18" t="n">
        <f aca="false">S3817*W3817</f>
        <v>74.25</v>
      </c>
      <c r="AB3817" s="15" t="n">
        <f aca="false">(P3817="Month-to-month")+(I3817="Fiber optic")+(R3817="Electronic check")+(F3817&lt;=12)+(M3817="No")+(J3817="No")</f>
        <v>6</v>
      </c>
      <c r="AC3817" s="15" t="str">
        <f aca="false">IF(AB3817&gt;=5,"High",IF(AB3817&gt;=3,"Medium","Low"))</f>
        <v>High</v>
      </c>
    </row>
    <row r="3818" customFormat="false" ht="15" hidden="false" customHeight="false" outlineLevel="0" collapsed="false">
      <c r="A3818" s="15" t="s">
        <v>3915</v>
      </c>
      <c r="B3818" s="15" t="s">
        <v>98</v>
      </c>
      <c r="C3818" s="15" t="n">
        <v>1</v>
      </c>
      <c r="D3818" s="15" t="s">
        <v>26</v>
      </c>
      <c r="E3818" s="15" t="s">
        <v>26</v>
      </c>
      <c r="F3818" s="15" t="n">
        <v>50</v>
      </c>
      <c r="G3818" s="15" t="s">
        <v>26</v>
      </c>
      <c r="H3818" s="15" t="s">
        <v>26</v>
      </c>
      <c r="I3818" s="15" t="s">
        <v>96</v>
      </c>
      <c r="J3818" s="15" t="s">
        <v>26</v>
      </c>
      <c r="K3818" s="15" t="s">
        <v>26</v>
      </c>
      <c r="L3818" s="15" t="s">
        <v>26</v>
      </c>
      <c r="M3818" s="15" t="s">
        <v>24</v>
      </c>
      <c r="N3818" s="15" t="s">
        <v>24</v>
      </c>
      <c r="O3818" s="15" t="s">
        <v>26</v>
      </c>
      <c r="P3818" s="15" t="s">
        <v>29</v>
      </c>
      <c r="Q3818" s="15" t="s">
        <v>26</v>
      </c>
      <c r="R3818" s="15" t="s">
        <v>19</v>
      </c>
      <c r="S3818" s="18" t="n">
        <v>75.15</v>
      </c>
      <c r="T3818" s="15" t="n">
        <v>3822.45</v>
      </c>
      <c r="U3818" s="15" t="s">
        <v>24</v>
      </c>
      <c r="V3818" s="18" t="n">
        <f aca="false">IF(ISNUMBER(T3818),T3818,0)</f>
        <v>3822.45</v>
      </c>
      <c r="W3818" s="15" t="n">
        <f aca="false">IF(U3818="Yes",1,0)</f>
        <v>0</v>
      </c>
      <c r="X3818" s="15" t="str">
        <f aca="false">IF(F3818&lt;=12,"0-12 months",IF(F3818&lt;=24,"13-24 months",IF(F3818&lt;=48,"25-48 months","49-72 months")))</f>
        <v>49-72 months</v>
      </c>
      <c r="Y3818" s="15" t="str">
        <f aca="false">IF(C3818=1,"Yes","No")</f>
        <v>Yes</v>
      </c>
      <c r="Z3818" s="15" t="n">
        <f aca="false">COUNTIF(J3818:O3818,"Yes")</f>
        <v>4</v>
      </c>
      <c r="AA3818" s="18" t="n">
        <f aca="false">S3818*W3818</f>
        <v>0</v>
      </c>
      <c r="AB3818" s="15" t="n">
        <f aca="false">(P3818="Month-to-month")+(I3818="Fiber optic")+(R3818="Electronic check")+(F3818&lt;=12)+(M3818="No")+(J3818="No")</f>
        <v>1</v>
      </c>
      <c r="AC3818" s="15" t="str">
        <f aca="false">IF(AB3818&gt;=5,"High",IF(AB3818&gt;=3,"Medium","Low"))</f>
        <v>Low</v>
      </c>
    </row>
    <row r="3819" customFormat="false" ht="15" hidden="false" customHeight="false" outlineLevel="0" collapsed="false">
      <c r="A3819" s="15" t="s">
        <v>3916</v>
      </c>
      <c r="B3819" s="15" t="s">
        <v>94</v>
      </c>
      <c r="C3819" s="15" t="n">
        <v>0</v>
      </c>
      <c r="D3819" s="15" t="s">
        <v>24</v>
      </c>
      <c r="E3819" s="15" t="s">
        <v>24</v>
      </c>
      <c r="F3819" s="15" t="n">
        <v>53</v>
      </c>
      <c r="G3819" s="15" t="s">
        <v>26</v>
      </c>
      <c r="H3819" s="15" t="s">
        <v>24</v>
      </c>
      <c r="I3819" s="15" t="s">
        <v>24</v>
      </c>
      <c r="J3819" s="15" t="s">
        <v>28</v>
      </c>
      <c r="K3819" s="15" t="s">
        <v>28</v>
      </c>
      <c r="L3819" s="15" t="s">
        <v>28</v>
      </c>
      <c r="M3819" s="15" t="s">
        <v>28</v>
      </c>
      <c r="N3819" s="15" t="s">
        <v>28</v>
      </c>
      <c r="O3819" s="15" t="s">
        <v>28</v>
      </c>
      <c r="P3819" s="15" t="s">
        <v>29</v>
      </c>
      <c r="Q3819" s="15" t="s">
        <v>24</v>
      </c>
      <c r="R3819" s="15" t="s">
        <v>17</v>
      </c>
      <c r="S3819" s="18" t="n">
        <v>20.25</v>
      </c>
      <c r="T3819" s="15" t="n">
        <v>1048.45</v>
      </c>
      <c r="U3819" s="15" t="s">
        <v>24</v>
      </c>
      <c r="V3819" s="18" t="n">
        <f aca="false">IF(ISNUMBER(T3819),T3819,0)</f>
        <v>1048.45</v>
      </c>
      <c r="W3819" s="15" t="n">
        <f aca="false">IF(U3819="Yes",1,0)</f>
        <v>0</v>
      </c>
      <c r="X3819" s="15" t="str">
        <f aca="false">IF(F3819&lt;=12,"0-12 months",IF(F3819&lt;=24,"13-24 months",IF(F3819&lt;=48,"25-48 months","49-72 months")))</f>
        <v>49-72 months</v>
      </c>
      <c r="Y3819" s="15" t="str">
        <f aca="false">IF(C3819=1,"Yes","No")</f>
        <v>No</v>
      </c>
      <c r="Z3819" s="15" t="n">
        <f aca="false">COUNTIF(J3819:O3819,"Yes")</f>
        <v>0</v>
      </c>
      <c r="AA3819" s="18" t="n">
        <f aca="false">S3819*W3819</f>
        <v>0</v>
      </c>
      <c r="AB3819" s="15" t="n">
        <f aca="false">(P3819="Month-to-month")+(I3819="Fiber optic")+(R3819="Electronic check")+(F3819&lt;=12)+(M3819="No")+(J3819="No")</f>
        <v>0</v>
      </c>
      <c r="AC3819" s="15" t="str">
        <f aca="false">IF(AB3819&gt;=5,"High",IF(AB3819&gt;=3,"Medium","Low"))</f>
        <v>Low</v>
      </c>
    </row>
    <row r="3820" customFormat="false" ht="15" hidden="false" customHeight="false" outlineLevel="0" collapsed="false">
      <c r="A3820" s="15" t="s">
        <v>3917</v>
      </c>
      <c r="B3820" s="15" t="s">
        <v>94</v>
      </c>
      <c r="C3820" s="15" t="n">
        <v>0</v>
      </c>
      <c r="D3820" s="15" t="s">
        <v>26</v>
      </c>
      <c r="E3820" s="15" t="s">
        <v>24</v>
      </c>
      <c r="F3820" s="15" t="n">
        <v>58</v>
      </c>
      <c r="G3820" s="15" t="s">
        <v>26</v>
      </c>
      <c r="H3820" s="15" t="s">
        <v>26</v>
      </c>
      <c r="I3820" s="15" t="s">
        <v>102</v>
      </c>
      <c r="J3820" s="15" t="s">
        <v>26</v>
      </c>
      <c r="K3820" s="15" t="s">
        <v>26</v>
      </c>
      <c r="L3820" s="15" t="s">
        <v>24</v>
      </c>
      <c r="M3820" s="15" t="s">
        <v>26</v>
      </c>
      <c r="N3820" s="15" t="s">
        <v>26</v>
      </c>
      <c r="O3820" s="15" t="s">
        <v>26</v>
      </c>
      <c r="P3820" s="15" t="s">
        <v>29</v>
      </c>
      <c r="Q3820" s="15" t="s">
        <v>26</v>
      </c>
      <c r="R3820" s="15" t="s">
        <v>21</v>
      </c>
      <c r="S3820" s="18" t="n">
        <v>109.1</v>
      </c>
      <c r="T3820" s="15" t="n">
        <v>6393.65</v>
      </c>
      <c r="U3820" s="15" t="s">
        <v>24</v>
      </c>
      <c r="V3820" s="18" t="n">
        <f aca="false">IF(ISNUMBER(T3820),T3820,0)</f>
        <v>6393.65</v>
      </c>
      <c r="W3820" s="15" t="n">
        <f aca="false">IF(U3820="Yes",1,0)</f>
        <v>0</v>
      </c>
      <c r="X3820" s="15" t="str">
        <f aca="false">IF(F3820&lt;=12,"0-12 months",IF(F3820&lt;=24,"13-24 months",IF(F3820&lt;=48,"25-48 months","49-72 months")))</f>
        <v>49-72 months</v>
      </c>
      <c r="Y3820" s="15" t="str">
        <f aca="false">IF(C3820=1,"Yes","No")</f>
        <v>No</v>
      </c>
      <c r="Z3820" s="15" t="n">
        <f aca="false">COUNTIF(J3820:O3820,"Yes")</f>
        <v>5</v>
      </c>
      <c r="AA3820" s="18" t="n">
        <f aca="false">S3820*W3820</f>
        <v>0</v>
      </c>
      <c r="AB3820" s="15" t="n">
        <f aca="false">(P3820="Month-to-month")+(I3820="Fiber optic")+(R3820="Electronic check")+(F3820&lt;=12)+(M3820="No")+(J3820="No")</f>
        <v>1</v>
      </c>
      <c r="AC3820" s="15" t="str">
        <f aca="false">IF(AB3820&gt;=5,"High",IF(AB3820&gt;=3,"Medium","Low"))</f>
        <v>Low</v>
      </c>
    </row>
    <row r="3821" customFormat="false" ht="15" hidden="false" customHeight="false" outlineLevel="0" collapsed="false">
      <c r="A3821" s="15" t="s">
        <v>3918</v>
      </c>
      <c r="B3821" s="15" t="s">
        <v>98</v>
      </c>
      <c r="C3821" s="15" t="n">
        <v>0</v>
      </c>
      <c r="D3821" s="15" t="s">
        <v>24</v>
      </c>
      <c r="E3821" s="15" t="s">
        <v>24</v>
      </c>
      <c r="F3821" s="15" t="n">
        <v>46</v>
      </c>
      <c r="G3821" s="15" t="s">
        <v>24</v>
      </c>
      <c r="H3821" s="15" t="s">
        <v>95</v>
      </c>
      <c r="I3821" s="15" t="s">
        <v>96</v>
      </c>
      <c r="J3821" s="15" t="s">
        <v>26</v>
      </c>
      <c r="K3821" s="15" t="s">
        <v>24</v>
      </c>
      <c r="L3821" s="15" t="s">
        <v>24</v>
      </c>
      <c r="M3821" s="15" t="s">
        <v>24</v>
      </c>
      <c r="N3821" s="15" t="s">
        <v>24</v>
      </c>
      <c r="O3821" s="15" t="s">
        <v>24</v>
      </c>
      <c r="P3821" s="15" t="s">
        <v>27</v>
      </c>
      <c r="Q3821" s="15" t="s">
        <v>26</v>
      </c>
      <c r="R3821" s="15" t="s">
        <v>19</v>
      </c>
      <c r="S3821" s="18" t="n">
        <v>30.75</v>
      </c>
      <c r="T3821" s="15" t="n">
        <v>1489.3</v>
      </c>
      <c r="U3821" s="15" t="s">
        <v>24</v>
      </c>
      <c r="V3821" s="18" t="n">
        <f aca="false">IF(ISNUMBER(T3821),T3821,0)</f>
        <v>1489.3</v>
      </c>
      <c r="W3821" s="15" t="n">
        <f aca="false">IF(U3821="Yes",1,0)</f>
        <v>0</v>
      </c>
      <c r="X3821" s="15" t="str">
        <f aca="false">IF(F3821&lt;=12,"0-12 months",IF(F3821&lt;=24,"13-24 months",IF(F3821&lt;=48,"25-48 months","49-72 months")))</f>
        <v>25-48 months</v>
      </c>
      <c r="Y3821" s="15" t="str">
        <f aca="false">IF(C3821=1,"Yes","No")</f>
        <v>No</v>
      </c>
      <c r="Z3821" s="15" t="n">
        <f aca="false">COUNTIF(J3821:O3821,"Yes")</f>
        <v>1</v>
      </c>
      <c r="AA3821" s="18" t="n">
        <f aca="false">S3821*W3821</f>
        <v>0</v>
      </c>
      <c r="AB3821" s="15" t="n">
        <f aca="false">(P3821="Month-to-month")+(I3821="Fiber optic")+(R3821="Electronic check")+(F3821&lt;=12)+(M3821="No")+(J3821="No")</f>
        <v>1</v>
      </c>
      <c r="AC3821" s="15" t="str">
        <f aca="false">IF(AB3821&gt;=5,"High",IF(AB3821&gt;=3,"Medium","Low"))</f>
        <v>Low</v>
      </c>
    </row>
    <row r="3822" customFormat="false" ht="15" hidden="false" customHeight="false" outlineLevel="0" collapsed="false">
      <c r="A3822" s="15" t="s">
        <v>3919</v>
      </c>
      <c r="B3822" s="15" t="s">
        <v>98</v>
      </c>
      <c r="C3822" s="15" t="n">
        <v>1</v>
      </c>
      <c r="D3822" s="15" t="s">
        <v>26</v>
      </c>
      <c r="E3822" s="15" t="s">
        <v>24</v>
      </c>
      <c r="F3822" s="15" t="n">
        <v>72</v>
      </c>
      <c r="G3822" s="15" t="s">
        <v>26</v>
      </c>
      <c r="H3822" s="15" t="s">
        <v>26</v>
      </c>
      <c r="I3822" s="15" t="s">
        <v>102</v>
      </c>
      <c r="J3822" s="15" t="s">
        <v>26</v>
      </c>
      <c r="K3822" s="15" t="s">
        <v>26</v>
      </c>
      <c r="L3822" s="15" t="s">
        <v>26</v>
      </c>
      <c r="M3822" s="15" t="s">
        <v>26</v>
      </c>
      <c r="N3822" s="15" t="s">
        <v>26</v>
      </c>
      <c r="O3822" s="15" t="s">
        <v>26</v>
      </c>
      <c r="P3822" s="15" t="s">
        <v>25</v>
      </c>
      <c r="Q3822" s="15" t="s">
        <v>26</v>
      </c>
      <c r="R3822" s="15" t="s">
        <v>21</v>
      </c>
      <c r="S3822" s="18" t="n">
        <v>112.9</v>
      </c>
      <c r="T3822" s="15" t="n">
        <v>8061.5</v>
      </c>
      <c r="U3822" s="15" t="s">
        <v>24</v>
      </c>
      <c r="V3822" s="18" t="n">
        <f aca="false">IF(ISNUMBER(T3822),T3822,0)</f>
        <v>8061.5</v>
      </c>
      <c r="W3822" s="15" t="n">
        <f aca="false">IF(U3822="Yes",1,0)</f>
        <v>0</v>
      </c>
      <c r="X3822" s="15" t="str">
        <f aca="false">IF(F3822&lt;=12,"0-12 months",IF(F3822&lt;=24,"13-24 months",IF(F3822&lt;=48,"25-48 months","49-72 months")))</f>
        <v>49-72 months</v>
      </c>
      <c r="Y3822" s="15" t="str">
        <f aca="false">IF(C3822=1,"Yes","No")</f>
        <v>Yes</v>
      </c>
      <c r="Z3822" s="15" t="n">
        <f aca="false">COUNTIF(J3822:O3822,"Yes")</f>
        <v>6</v>
      </c>
      <c r="AA3822" s="18" t="n">
        <f aca="false">S3822*W3822</f>
        <v>0</v>
      </c>
      <c r="AB3822" s="15" t="n">
        <f aca="false">(P3822="Month-to-month")+(I3822="Fiber optic")+(R3822="Electronic check")+(F3822&lt;=12)+(M3822="No")+(J3822="No")</f>
        <v>2</v>
      </c>
      <c r="AC3822" s="15" t="str">
        <f aca="false">IF(AB3822&gt;=5,"High",IF(AB3822&gt;=3,"Medium","Low"))</f>
        <v>Low</v>
      </c>
    </row>
    <row r="3823" customFormat="false" ht="15" hidden="false" customHeight="false" outlineLevel="0" collapsed="false">
      <c r="A3823" s="15" t="s">
        <v>3920</v>
      </c>
      <c r="B3823" s="15" t="s">
        <v>94</v>
      </c>
      <c r="C3823" s="15" t="n">
        <v>1</v>
      </c>
      <c r="D3823" s="15" t="s">
        <v>24</v>
      </c>
      <c r="E3823" s="15" t="s">
        <v>24</v>
      </c>
      <c r="F3823" s="15" t="n">
        <v>1</v>
      </c>
      <c r="G3823" s="15" t="s">
        <v>26</v>
      </c>
      <c r="H3823" s="15" t="s">
        <v>26</v>
      </c>
      <c r="I3823" s="15" t="s">
        <v>102</v>
      </c>
      <c r="J3823" s="15" t="s">
        <v>24</v>
      </c>
      <c r="K3823" s="15" t="s">
        <v>24</v>
      </c>
      <c r="L3823" s="15" t="s">
        <v>24</v>
      </c>
      <c r="M3823" s="15" t="s">
        <v>24</v>
      </c>
      <c r="N3823" s="15" t="s">
        <v>24</v>
      </c>
      <c r="O3823" s="15" t="s">
        <v>24</v>
      </c>
      <c r="P3823" s="15" t="s">
        <v>25</v>
      </c>
      <c r="Q3823" s="15" t="s">
        <v>26</v>
      </c>
      <c r="R3823" s="15" t="s">
        <v>15</v>
      </c>
      <c r="S3823" s="18" t="n">
        <v>74.2</v>
      </c>
      <c r="T3823" s="15" t="n">
        <v>74.2</v>
      </c>
      <c r="U3823" s="15" t="s">
        <v>26</v>
      </c>
      <c r="V3823" s="18" t="n">
        <f aca="false">IF(ISNUMBER(T3823),T3823,0)</f>
        <v>74.2</v>
      </c>
      <c r="W3823" s="15" t="n">
        <f aca="false">IF(U3823="Yes",1,0)</f>
        <v>1</v>
      </c>
      <c r="X3823" s="15" t="str">
        <f aca="false">IF(F3823&lt;=12,"0-12 months",IF(F3823&lt;=24,"13-24 months",IF(F3823&lt;=48,"25-48 months","49-72 months")))</f>
        <v>0-12 months</v>
      </c>
      <c r="Y3823" s="15" t="str">
        <f aca="false">IF(C3823=1,"Yes","No")</f>
        <v>Yes</v>
      </c>
      <c r="Z3823" s="15" t="n">
        <f aca="false">COUNTIF(J3823:O3823,"Yes")</f>
        <v>0</v>
      </c>
      <c r="AA3823" s="18" t="n">
        <f aca="false">S3823*W3823</f>
        <v>74.2</v>
      </c>
      <c r="AB3823" s="15" t="n">
        <f aca="false">(P3823="Month-to-month")+(I3823="Fiber optic")+(R3823="Electronic check")+(F3823&lt;=12)+(M3823="No")+(J3823="No")</f>
        <v>6</v>
      </c>
      <c r="AC3823" s="15" t="str">
        <f aca="false">IF(AB3823&gt;=5,"High",IF(AB3823&gt;=3,"Medium","Low"))</f>
        <v>High</v>
      </c>
    </row>
    <row r="3824" customFormat="false" ht="15" hidden="false" customHeight="false" outlineLevel="0" collapsed="false">
      <c r="A3824" s="15" t="s">
        <v>3921</v>
      </c>
      <c r="B3824" s="15" t="s">
        <v>94</v>
      </c>
      <c r="C3824" s="15" t="n">
        <v>0</v>
      </c>
      <c r="D3824" s="15" t="s">
        <v>26</v>
      </c>
      <c r="E3824" s="15" t="s">
        <v>26</v>
      </c>
      <c r="F3824" s="15" t="n">
        <v>6</v>
      </c>
      <c r="G3824" s="15" t="s">
        <v>26</v>
      </c>
      <c r="H3824" s="15" t="s">
        <v>26</v>
      </c>
      <c r="I3824" s="15" t="s">
        <v>102</v>
      </c>
      <c r="J3824" s="15" t="s">
        <v>24</v>
      </c>
      <c r="K3824" s="15" t="s">
        <v>26</v>
      </c>
      <c r="L3824" s="15" t="s">
        <v>26</v>
      </c>
      <c r="M3824" s="15" t="s">
        <v>24</v>
      </c>
      <c r="N3824" s="15" t="s">
        <v>26</v>
      </c>
      <c r="O3824" s="15" t="s">
        <v>24</v>
      </c>
      <c r="P3824" s="15" t="s">
        <v>25</v>
      </c>
      <c r="Q3824" s="15" t="s">
        <v>26</v>
      </c>
      <c r="R3824" s="15" t="s">
        <v>17</v>
      </c>
      <c r="S3824" s="18" t="n">
        <v>94.05</v>
      </c>
      <c r="T3824" s="15" t="n">
        <v>518.75</v>
      </c>
      <c r="U3824" s="15" t="s">
        <v>24</v>
      </c>
      <c r="V3824" s="18" t="n">
        <f aca="false">IF(ISNUMBER(T3824),T3824,0)</f>
        <v>518.75</v>
      </c>
      <c r="W3824" s="15" t="n">
        <f aca="false">IF(U3824="Yes",1,0)</f>
        <v>0</v>
      </c>
      <c r="X3824" s="15" t="str">
        <f aca="false">IF(F3824&lt;=12,"0-12 months",IF(F3824&lt;=24,"13-24 months",IF(F3824&lt;=48,"25-48 months","49-72 months")))</f>
        <v>0-12 months</v>
      </c>
      <c r="Y3824" s="15" t="str">
        <f aca="false">IF(C3824=1,"Yes","No")</f>
        <v>No</v>
      </c>
      <c r="Z3824" s="15" t="n">
        <f aca="false">COUNTIF(J3824:O3824,"Yes")</f>
        <v>3</v>
      </c>
      <c r="AA3824" s="18" t="n">
        <f aca="false">S3824*W3824</f>
        <v>0</v>
      </c>
      <c r="AB3824" s="15" t="n">
        <f aca="false">(P3824="Month-to-month")+(I3824="Fiber optic")+(R3824="Electronic check")+(F3824&lt;=12)+(M3824="No")+(J3824="No")</f>
        <v>5</v>
      </c>
      <c r="AC3824" s="15" t="str">
        <f aca="false">IF(AB3824&gt;=5,"High",IF(AB3824&gt;=3,"Medium","Low"))</f>
        <v>High</v>
      </c>
    </row>
    <row r="3825" customFormat="false" ht="15" hidden="false" customHeight="false" outlineLevel="0" collapsed="false">
      <c r="A3825" s="15" t="s">
        <v>3922</v>
      </c>
      <c r="B3825" s="15" t="s">
        <v>98</v>
      </c>
      <c r="C3825" s="15" t="n">
        <v>0</v>
      </c>
      <c r="D3825" s="15" t="s">
        <v>26</v>
      </c>
      <c r="E3825" s="15" t="s">
        <v>24</v>
      </c>
      <c r="F3825" s="15" t="n">
        <v>72</v>
      </c>
      <c r="G3825" s="15" t="s">
        <v>26</v>
      </c>
      <c r="H3825" s="15" t="s">
        <v>26</v>
      </c>
      <c r="I3825" s="15" t="s">
        <v>96</v>
      </c>
      <c r="J3825" s="15" t="s">
        <v>26</v>
      </c>
      <c r="K3825" s="15" t="s">
        <v>26</v>
      </c>
      <c r="L3825" s="15" t="s">
        <v>26</v>
      </c>
      <c r="M3825" s="15" t="s">
        <v>26</v>
      </c>
      <c r="N3825" s="15" t="s">
        <v>24</v>
      </c>
      <c r="O3825" s="15" t="s">
        <v>26</v>
      </c>
      <c r="P3825" s="15" t="s">
        <v>29</v>
      </c>
      <c r="Q3825" s="15" t="s">
        <v>24</v>
      </c>
      <c r="R3825" s="15" t="s">
        <v>19</v>
      </c>
      <c r="S3825" s="18" t="n">
        <v>78.85</v>
      </c>
      <c r="T3825" s="15" t="n">
        <v>5763.15</v>
      </c>
      <c r="U3825" s="15" t="s">
        <v>24</v>
      </c>
      <c r="V3825" s="18" t="n">
        <f aca="false">IF(ISNUMBER(T3825),T3825,0)</f>
        <v>5763.15</v>
      </c>
      <c r="W3825" s="15" t="n">
        <f aca="false">IF(U3825="Yes",1,0)</f>
        <v>0</v>
      </c>
      <c r="X3825" s="15" t="str">
        <f aca="false">IF(F3825&lt;=12,"0-12 months",IF(F3825&lt;=24,"13-24 months",IF(F3825&lt;=48,"25-48 months","49-72 months")))</f>
        <v>49-72 months</v>
      </c>
      <c r="Y3825" s="15" t="str">
        <f aca="false">IF(C3825=1,"Yes","No")</f>
        <v>No</v>
      </c>
      <c r="Z3825" s="15" t="n">
        <f aca="false">COUNTIF(J3825:O3825,"Yes")</f>
        <v>5</v>
      </c>
      <c r="AA3825" s="18" t="n">
        <f aca="false">S3825*W3825</f>
        <v>0</v>
      </c>
      <c r="AB3825" s="15" t="n">
        <f aca="false">(P3825="Month-to-month")+(I3825="Fiber optic")+(R3825="Electronic check")+(F3825&lt;=12)+(M3825="No")+(J3825="No")</f>
        <v>0</v>
      </c>
      <c r="AC3825" s="15" t="str">
        <f aca="false">IF(AB3825&gt;=5,"High",IF(AB3825&gt;=3,"Medium","Low"))</f>
        <v>Low</v>
      </c>
    </row>
    <row r="3826" customFormat="false" ht="15" hidden="false" customHeight="false" outlineLevel="0" collapsed="false">
      <c r="A3826" s="15" t="s">
        <v>3923</v>
      </c>
      <c r="B3826" s="15" t="s">
        <v>98</v>
      </c>
      <c r="C3826" s="15" t="n">
        <v>0</v>
      </c>
      <c r="D3826" s="15" t="s">
        <v>24</v>
      </c>
      <c r="E3826" s="15" t="s">
        <v>24</v>
      </c>
      <c r="F3826" s="15" t="n">
        <v>4</v>
      </c>
      <c r="G3826" s="15" t="s">
        <v>26</v>
      </c>
      <c r="H3826" s="15" t="s">
        <v>24</v>
      </c>
      <c r="I3826" s="15" t="s">
        <v>96</v>
      </c>
      <c r="J3826" s="15" t="s">
        <v>24</v>
      </c>
      <c r="K3826" s="15" t="s">
        <v>24</v>
      </c>
      <c r="L3826" s="15" t="s">
        <v>24</v>
      </c>
      <c r="M3826" s="15" t="s">
        <v>24</v>
      </c>
      <c r="N3826" s="15" t="s">
        <v>24</v>
      </c>
      <c r="O3826" s="15" t="s">
        <v>26</v>
      </c>
      <c r="P3826" s="15" t="s">
        <v>25</v>
      </c>
      <c r="Q3826" s="15" t="s">
        <v>26</v>
      </c>
      <c r="R3826" s="15" t="s">
        <v>17</v>
      </c>
      <c r="S3826" s="18" t="n">
        <v>55.3</v>
      </c>
      <c r="T3826" s="15" t="n">
        <v>238.5</v>
      </c>
      <c r="U3826" s="15" t="s">
        <v>24</v>
      </c>
      <c r="V3826" s="18" t="n">
        <f aca="false">IF(ISNUMBER(T3826),T3826,0)</f>
        <v>238.5</v>
      </c>
      <c r="W3826" s="15" t="n">
        <f aca="false">IF(U3826="Yes",1,0)</f>
        <v>0</v>
      </c>
      <c r="X3826" s="15" t="str">
        <f aca="false">IF(F3826&lt;=12,"0-12 months",IF(F3826&lt;=24,"13-24 months",IF(F3826&lt;=48,"25-48 months","49-72 months")))</f>
        <v>0-12 months</v>
      </c>
      <c r="Y3826" s="15" t="str">
        <f aca="false">IF(C3826=1,"Yes","No")</f>
        <v>No</v>
      </c>
      <c r="Z3826" s="15" t="n">
        <f aca="false">COUNTIF(J3826:O3826,"Yes")</f>
        <v>1</v>
      </c>
      <c r="AA3826" s="18" t="n">
        <f aca="false">S3826*W3826</f>
        <v>0</v>
      </c>
      <c r="AB3826" s="15" t="n">
        <f aca="false">(P3826="Month-to-month")+(I3826="Fiber optic")+(R3826="Electronic check")+(F3826&lt;=12)+(M3826="No")+(J3826="No")</f>
        <v>4</v>
      </c>
      <c r="AC3826" s="15" t="str">
        <f aca="false">IF(AB3826&gt;=5,"High",IF(AB3826&gt;=3,"Medium","Low"))</f>
        <v>Medium</v>
      </c>
    </row>
    <row r="3827" customFormat="false" ht="15" hidden="false" customHeight="false" outlineLevel="0" collapsed="false">
      <c r="A3827" s="15" t="s">
        <v>3924</v>
      </c>
      <c r="B3827" s="15" t="s">
        <v>94</v>
      </c>
      <c r="C3827" s="15" t="n">
        <v>0</v>
      </c>
      <c r="D3827" s="15" t="s">
        <v>26</v>
      </c>
      <c r="E3827" s="15" t="s">
        <v>26</v>
      </c>
      <c r="F3827" s="15" t="n">
        <v>52</v>
      </c>
      <c r="G3827" s="15" t="s">
        <v>26</v>
      </c>
      <c r="H3827" s="15" t="s">
        <v>24</v>
      </c>
      <c r="I3827" s="15" t="s">
        <v>24</v>
      </c>
      <c r="J3827" s="15" t="s">
        <v>28</v>
      </c>
      <c r="K3827" s="15" t="s">
        <v>28</v>
      </c>
      <c r="L3827" s="15" t="s">
        <v>28</v>
      </c>
      <c r="M3827" s="15" t="s">
        <v>28</v>
      </c>
      <c r="N3827" s="15" t="s">
        <v>28</v>
      </c>
      <c r="O3827" s="15" t="s">
        <v>28</v>
      </c>
      <c r="P3827" s="15" t="s">
        <v>29</v>
      </c>
      <c r="Q3827" s="15" t="s">
        <v>24</v>
      </c>
      <c r="R3827" s="15" t="s">
        <v>17</v>
      </c>
      <c r="S3827" s="18" t="n">
        <v>19.35</v>
      </c>
      <c r="T3827" s="15" t="n">
        <v>1031.7</v>
      </c>
      <c r="U3827" s="15" t="s">
        <v>24</v>
      </c>
      <c r="V3827" s="18" t="n">
        <f aca="false">IF(ISNUMBER(T3827),T3827,0)</f>
        <v>1031.7</v>
      </c>
      <c r="W3827" s="15" t="n">
        <f aca="false">IF(U3827="Yes",1,0)</f>
        <v>0</v>
      </c>
      <c r="X3827" s="15" t="str">
        <f aca="false">IF(F3827&lt;=12,"0-12 months",IF(F3827&lt;=24,"13-24 months",IF(F3827&lt;=48,"25-48 months","49-72 months")))</f>
        <v>49-72 months</v>
      </c>
      <c r="Y3827" s="15" t="str">
        <f aca="false">IF(C3827=1,"Yes","No")</f>
        <v>No</v>
      </c>
      <c r="Z3827" s="15" t="n">
        <f aca="false">COUNTIF(J3827:O3827,"Yes")</f>
        <v>0</v>
      </c>
      <c r="AA3827" s="18" t="n">
        <f aca="false">S3827*W3827</f>
        <v>0</v>
      </c>
      <c r="AB3827" s="15" t="n">
        <f aca="false">(P3827="Month-to-month")+(I3827="Fiber optic")+(R3827="Electronic check")+(F3827&lt;=12)+(M3827="No")+(J3827="No")</f>
        <v>0</v>
      </c>
      <c r="AC3827" s="15" t="str">
        <f aca="false">IF(AB3827&gt;=5,"High",IF(AB3827&gt;=3,"Medium","Low"))</f>
        <v>Low</v>
      </c>
    </row>
    <row r="3828" customFormat="false" ht="15" hidden="false" customHeight="false" outlineLevel="0" collapsed="false">
      <c r="A3828" s="15" t="s">
        <v>3925</v>
      </c>
      <c r="B3828" s="15" t="s">
        <v>98</v>
      </c>
      <c r="C3828" s="15" t="n">
        <v>0</v>
      </c>
      <c r="D3828" s="15" t="s">
        <v>26</v>
      </c>
      <c r="E3828" s="15" t="s">
        <v>26</v>
      </c>
      <c r="F3828" s="15" t="n">
        <v>0</v>
      </c>
      <c r="G3828" s="15" t="s">
        <v>26</v>
      </c>
      <c r="H3828" s="15" t="s">
        <v>26</v>
      </c>
      <c r="I3828" s="15" t="s">
        <v>24</v>
      </c>
      <c r="J3828" s="15" t="s">
        <v>28</v>
      </c>
      <c r="K3828" s="15" t="s">
        <v>28</v>
      </c>
      <c r="L3828" s="15" t="s">
        <v>28</v>
      </c>
      <c r="M3828" s="15" t="s">
        <v>28</v>
      </c>
      <c r="N3828" s="15" t="s">
        <v>28</v>
      </c>
      <c r="O3828" s="15" t="s">
        <v>28</v>
      </c>
      <c r="P3828" s="15" t="s">
        <v>29</v>
      </c>
      <c r="Q3828" s="15" t="s">
        <v>24</v>
      </c>
      <c r="R3828" s="15" t="s">
        <v>17</v>
      </c>
      <c r="S3828" s="18" t="n">
        <v>25.35</v>
      </c>
      <c r="T3828" s="15" t="s">
        <v>587</v>
      </c>
      <c r="U3828" s="15" t="s">
        <v>24</v>
      </c>
      <c r="V3828" s="18" t="n">
        <f aca="false">IF(ISNUMBER(T3828),T3828,0)</f>
        <v>0</v>
      </c>
      <c r="W3828" s="15" t="n">
        <f aca="false">IF(U3828="Yes",1,0)</f>
        <v>0</v>
      </c>
      <c r="X3828" s="15" t="str">
        <f aca="false">IF(F3828&lt;=12,"0-12 months",IF(F3828&lt;=24,"13-24 months",IF(F3828&lt;=48,"25-48 months","49-72 months")))</f>
        <v>0-12 months</v>
      </c>
      <c r="Y3828" s="15" t="str">
        <f aca="false">IF(C3828=1,"Yes","No")</f>
        <v>No</v>
      </c>
      <c r="Z3828" s="15" t="n">
        <f aca="false">COUNTIF(J3828:O3828,"Yes")</f>
        <v>0</v>
      </c>
      <c r="AA3828" s="18" t="n">
        <f aca="false">S3828*W3828</f>
        <v>0</v>
      </c>
      <c r="AB3828" s="15" t="n">
        <f aca="false">(P3828="Month-to-month")+(I3828="Fiber optic")+(R3828="Electronic check")+(F3828&lt;=12)+(M3828="No")+(J3828="No")</f>
        <v>1</v>
      </c>
      <c r="AC3828" s="15" t="str">
        <f aca="false">IF(AB3828&gt;=5,"High",IF(AB3828&gt;=3,"Medium","Low"))</f>
        <v>Low</v>
      </c>
    </row>
    <row r="3829" customFormat="false" ht="15" hidden="false" customHeight="false" outlineLevel="0" collapsed="false">
      <c r="A3829" s="15" t="s">
        <v>3926</v>
      </c>
      <c r="B3829" s="15" t="s">
        <v>94</v>
      </c>
      <c r="C3829" s="15" t="n">
        <v>0</v>
      </c>
      <c r="D3829" s="15" t="s">
        <v>24</v>
      </c>
      <c r="E3829" s="15" t="s">
        <v>24</v>
      </c>
      <c r="F3829" s="15" t="n">
        <v>2</v>
      </c>
      <c r="G3829" s="15" t="s">
        <v>26</v>
      </c>
      <c r="H3829" s="15" t="s">
        <v>24</v>
      </c>
      <c r="I3829" s="15" t="s">
        <v>24</v>
      </c>
      <c r="J3829" s="15" t="s">
        <v>28</v>
      </c>
      <c r="K3829" s="15" t="s">
        <v>28</v>
      </c>
      <c r="L3829" s="15" t="s">
        <v>28</v>
      </c>
      <c r="M3829" s="15" t="s">
        <v>28</v>
      </c>
      <c r="N3829" s="15" t="s">
        <v>28</v>
      </c>
      <c r="O3829" s="15" t="s">
        <v>28</v>
      </c>
      <c r="P3829" s="15" t="s">
        <v>27</v>
      </c>
      <c r="Q3829" s="15" t="s">
        <v>24</v>
      </c>
      <c r="R3829" s="15" t="s">
        <v>17</v>
      </c>
      <c r="S3829" s="18" t="n">
        <v>20.45</v>
      </c>
      <c r="T3829" s="15" t="n">
        <v>34.8</v>
      </c>
      <c r="U3829" s="15" t="s">
        <v>24</v>
      </c>
      <c r="V3829" s="18" t="n">
        <f aca="false">IF(ISNUMBER(T3829),T3829,0)</f>
        <v>34.8</v>
      </c>
      <c r="W3829" s="15" t="n">
        <f aca="false">IF(U3829="Yes",1,0)</f>
        <v>0</v>
      </c>
      <c r="X3829" s="15" t="str">
        <f aca="false">IF(F3829&lt;=12,"0-12 months",IF(F3829&lt;=24,"13-24 months",IF(F3829&lt;=48,"25-48 months","49-72 months")))</f>
        <v>0-12 months</v>
      </c>
      <c r="Y3829" s="15" t="str">
        <f aca="false">IF(C3829=1,"Yes","No")</f>
        <v>No</v>
      </c>
      <c r="Z3829" s="15" t="n">
        <f aca="false">COUNTIF(J3829:O3829,"Yes")</f>
        <v>0</v>
      </c>
      <c r="AA3829" s="18" t="n">
        <f aca="false">S3829*W3829</f>
        <v>0</v>
      </c>
      <c r="AB3829" s="15" t="n">
        <f aca="false">(P3829="Month-to-month")+(I3829="Fiber optic")+(R3829="Electronic check")+(F3829&lt;=12)+(M3829="No")+(J3829="No")</f>
        <v>1</v>
      </c>
      <c r="AC3829" s="15" t="str">
        <f aca="false">IF(AB3829&gt;=5,"High",IF(AB3829&gt;=3,"Medium","Low"))</f>
        <v>Low</v>
      </c>
    </row>
    <row r="3830" customFormat="false" ht="15" hidden="false" customHeight="false" outlineLevel="0" collapsed="false">
      <c r="A3830" s="15" t="s">
        <v>3927</v>
      </c>
      <c r="B3830" s="15" t="s">
        <v>94</v>
      </c>
      <c r="C3830" s="15" t="n">
        <v>0</v>
      </c>
      <c r="D3830" s="15" t="s">
        <v>26</v>
      </c>
      <c r="E3830" s="15" t="s">
        <v>24</v>
      </c>
      <c r="F3830" s="15" t="n">
        <v>65</v>
      </c>
      <c r="G3830" s="15" t="s">
        <v>26</v>
      </c>
      <c r="H3830" s="15" t="s">
        <v>24</v>
      </c>
      <c r="I3830" s="15" t="s">
        <v>24</v>
      </c>
      <c r="J3830" s="15" t="s">
        <v>28</v>
      </c>
      <c r="K3830" s="15" t="s">
        <v>28</v>
      </c>
      <c r="L3830" s="15" t="s">
        <v>28</v>
      </c>
      <c r="M3830" s="15" t="s">
        <v>28</v>
      </c>
      <c r="N3830" s="15" t="s">
        <v>28</v>
      </c>
      <c r="O3830" s="15" t="s">
        <v>28</v>
      </c>
      <c r="P3830" s="15" t="s">
        <v>29</v>
      </c>
      <c r="Q3830" s="15" t="s">
        <v>24</v>
      </c>
      <c r="R3830" s="15" t="s">
        <v>19</v>
      </c>
      <c r="S3830" s="18" t="n">
        <v>19.35</v>
      </c>
      <c r="T3830" s="15" t="n">
        <v>1319.95</v>
      </c>
      <c r="U3830" s="15" t="s">
        <v>24</v>
      </c>
      <c r="V3830" s="18" t="n">
        <f aca="false">IF(ISNUMBER(T3830),T3830,0)</f>
        <v>1319.95</v>
      </c>
      <c r="W3830" s="15" t="n">
        <f aca="false">IF(U3830="Yes",1,0)</f>
        <v>0</v>
      </c>
      <c r="X3830" s="15" t="str">
        <f aca="false">IF(F3830&lt;=12,"0-12 months",IF(F3830&lt;=24,"13-24 months",IF(F3830&lt;=48,"25-48 months","49-72 months")))</f>
        <v>49-72 months</v>
      </c>
      <c r="Y3830" s="15" t="str">
        <f aca="false">IF(C3830=1,"Yes","No")</f>
        <v>No</v>
      </c>
      <c r="Z3830" s="15" t="n">
        <f aca="false">COUNTIF(J3830:O3830,"Yes")</f>
        <v>0</v>
      </c>
      <c r="AA3830" s="18" t="n">
        <f aca="false">S3830*W3830</f>
        <v>0</v>
      </c>
      <c r="AB3830" s="15" t="n">
        <f aca="false">(P3830="Month-to-month")+(I3830="Fiber optic")+(R3830="Electronic check")+(F3830&lt;=12)+(M3830="No")+(J3830="No")</f>
        <v>0</v>
      </c>
      <c r="AC3830" s="15" t="str">
        <f aca="false">IF(AB3830&gt;=5,"High",IF(AB3830&gt;=3,"Medium","Low"))</f>
        <v>Low</v>
      </c>
    </row>
    <row r="3831" customFormat="false" ht="15" hidden="false" customHeight="false" outlineLevel="0" collapsed="false">
      <c r="A3831" s="15" t="s">
        <v>3928</v>
      </c>
      <c r="B3831" s="15" t="s">
        <v>98</v>
      </c>
      <c r="C3831" s="15" t="n">
        <v>1</v>
      </c>
      <c r="D3831" s="15" t="s">
        <v>26</v>
      </c>
      <c r="E3831" s="15" t="s">
        <v>24</v>
      </c>
      <c r="F3831" s="15" t="n">
        <v>43</v>
      </c>
      <c r="G3831" s="15" t="s">
        <v>26</v>
      </c>
      <c r="H3831" s="15" t="s">
        <v>26</v>
      </c>
      <c r="I3831" s="15" t="s">
        <v>102</v>
      </c>
      <c r="J3831" s="15" t="s">
        <v>24</v>
      </c>
      <c r="K3831" s="15" t="s">
        <v>26</v>
      </c>
      <c r="L3831" s="15" t="s">
        <v>24</v>
      </c>
      <c r="M3831" s="15" t="s">
        <v>24</v>
      </c>
      <c r="N3831" s="15" t="s">
        <v>26</v>
      </c>
      <c r="O3831" s="15" t="s">
        <v>26</v>
      </c>
      <c r="P3831" s="15" t="s">
        <v>25</v>
      </c>
      <c r="Q3831" s="15" t="s">
        <v>26</v>
      </c>
      <c r="R3831" s="15" t="s">
        <v>15</v>
      </c>
      <c r="S3831" s="18" t="n">
        <v>101</v>
      </c>
      <c r="T3831" s="15" t="n">
        <v>4388.4</v>
      </c>
      <c r="U3831" s="15" t="s">
        <v>26</v>
      </c>
      <c r="V3831" s="18" t="n">
        <f aca="false">IF(ISNUMBER(T3831),T3831,0)</f>
        <v>4388.4</v>
      </c>
      <c r="W3831" s="15" t="n">
        <f aca="false">IF(U3831="Yes",1,0)</f>
        <v>1</v>
      </c>
      <c r="X3831" s="15" t="str">
        <f aca="false">IF(F3831&lt;=12,"0-12 months",IF(F3831&lt;=24,"13-24 months",IF(F3831&lt;=48,"25-48 months","49-72 months")))</f>
        <v>25-48 months</v>
      </c>
      <c r="Y3831" s="15" t="str">
        <f aca="false">IF(C3831=1,"Yes","No")</f>
        <v>Yes</v>
      </c>
      <c r="Z3831" s="15" t="n">
        <f aca="false">COUNTIF(J3831:O3831,"Yes")</f>
        <v>3</v>
      </c>
      <c r="AA3831" s="18" t="n">
        <f aca="false">S3831*W3831</f>
        <v>101</v>
      </c>
      <c r="AB3831" s="15" t="n">
        <f aca="false">(P3831="Month-to-month")+(I3831="Fiber optic")+(R3831="Electronic check")+(F3831&lt;=12)+(M3831="No")+(J3831="No")</f>
        <v>5</v>
      </c>
      <c r="AC3831" s="15" t="str">
        <f aca="false">IF(AB3831&gt;=5,"High",IF(AB3831&gt;=3,"Medium","Low"))</f>
        <v>High</v>
      </c>
    </row>
    <row r="3832" customFormat="false" ht="15" hidden="false" customHeight="false" outlineLevel="0" collapsed="false">
      <c r="A3832" s="15" t="s">
        <v>3929</v>
      </c>
      <c r="B3832" s="15" t="s">
        <v>98</v>
      </c>
      <c r="C3832" s="15" t="n">
        <v>0</v>
      </c>
      <c r="D3832" s="15" t="s">
        <v>26</v>
      </c>
      <c r="E3832" s="15" t="s">
        <v>24</v>
      </c>
      <c r="F3832" s="15" t="n">
        <v>4</v>
      </c>
      <c r="G3832" s="15" t="s">
        <v>26</v>
      </c>
      <c r="H3832" s="15" t="s">
        <v>26</v>
      </c>
      <c r="I3832" s="15" t="s">
        <v>102</v>
      </c>
      <c r="J3832" s="15" t="s">
        <v>24</v>
      </c>
      <c r="K3832" s="15" t="s">
        <v>26</v>
      </c>
      <c r="L3832" s="15" t="s">
        <v>24</v>
      </c>
      <c r="M3832" s="15" t="s">
        <v>24</v>
      </c>
      <c r="N3832" s="15" t="s">
        <v>26</v>
      </c>
      <c r="O3832" s="15" t="s">
        <v>26</v>
      </c>
      <c r="P3832" s="15" t="s">
        <v>25</v>
      </c>
      <c r="Q3832" s="15" t="s">
        <v>26</v>
      </c>
      <c r="R3832" s="15" t="s">
        <v>15</v>
      </c>
      <c r="S3832" s="18" t="n">
        <v>100.2</v>
      </c>
      <c r="T3832" s="15" t="n">
        <v>420.2</v>
      </c>
      <c r="U3832" s="15" t="s">
        <v>26</v>
      </c>
      <c r="V3832" s="18" t="n">
        <f aca="false">IF(ISNUMBER(T3832),T3832,0)</f>
        <v>420.2</v>
      </c>
      <c r="W3832" s="15" t="n">
        <f aca="false">IF(U3832="Yes",1,0)</f>
        <v>1</v>
      </c>
      <c r="X3832" s="15" t="str">
        <f aca="false">IF(F3832&lt;=12,"0-12 months",IF(F3832&lt;=24,"13-24 months",IF(F3832&lt;=48,"25-48 months","49-72 months")))</f>
        <v>0-12 months</v>
      </c>
      <c r="Y3832" s="15" t="str">
        <f aca="false">IF(C3832=1,"Yes","No")</f>
        <v>No</v>
      </c>
      <c r="Z3832" s="15" t="n">
        <f aca="false">COUNTIF(J3832:O3832,"Yes")</f>
        <v>3</v>
      </c>
      <c r="AA3832" s="18" t="n">
        <f aca="false">S3832*W3832</f>
        <v>100.2</v>
      </c>
      <c r="AB3832" s="15" t="n">
        <f aca="false">(P3832="Month-to-month")+(I3832="Fiber optic")+(R3832="Electronic check")+(F3832&lt;=12)+(M3832="No")+(J3832="No")</f>
        <v>6</v>
      </c>
      <c r="AC3832" s="15" t="str">
        <f aca="false">IF(AB3832&gt;=5,"High",IF(AB3832&gt;=3,"Medium","Low"))</f>
        <v>High</v>
      </c>
    </row>
    <row r="3833" customFormat="false" ht="15" hidden="false" customHeight="false" outlineLevel="0" collapsed="false">
      <c r="A3833" s="15" t="s">
        <v>3930</v>
      </c>
      <c r="B3833" s="15" t="s">
        <v>98</v>
      </c>
      <c r="C3833" s="15" t="n">
        <v>1</v>
      </c>
      <c r="D3833" s="15" t="s">
        <v>26</v>
      </c>
      <c r="E3833" s="15" t="s">
        <v>24</v>
      </c>
      <c r="F3833" s="15" t="n">
        <v>25</v>
      </c>
      <c r="G3833" s="15" t="s">
        <v>26</v>
      </c>
      <c r="H3833" s="15" t="s">
        <v>26</v>
      </c>
      <c r="I3833" s="15" t="s">
        <v>102</v>
      </c>
      <c r="J3833" s="15" t="s">
        <v>26</v>
      </c>
      <c r="K3833" s="15" t="s">
        <v>24</v>
      </c>
      <c r="L3833" s="15" t="s">
        <v>24</v>
      </c>
      <c r="M3833" s="15" t="s">
        <v>24</v>
      </c>
      <c r="N3833" s="15" t="s">
        <v>24</v>
      </c>
      <c r="O3833" s="15" t="s">
        <v>26</v>
      </c>
      <c r="P3833" s="15" t="s">
        <v>27</v>
      </c>
      <c r="Q3833" s="15" t="s">
        <v>26</v>
      </c>
      <c r="R3833" s="15" t="s">
        <v>15</v>
      </c>
      <c r="S3833" s="18" t="n">
        <v>89.05</v>
      </c>
      <c r="T3833" s="15" t="n">
        <v>2177.45</v>
      </c>
      <c r="U3833" s="15" t="s">
        <v>26</v>
      </c>
      <c r="V3833" s="18" t="n">
        <f aca="false">IF(ISNUMBER(T3833),T3833,0)</f>
        <v>2177.45</v>
      </c>
      <c r="W3833" s="15" t="n">
        <f aca="false">IF(U3833="Yes",1,0)</f>
        <v>1</v>
      </c>
      <c r="X3833" s="15" t="str">
        <f aca="false">IF(F3833&lt;=12,"0-12 months",IF(F3833&lt;=24,"13-24 months",IF(F3833&lt;=48,"25-48 months","49-72 months")))</f>
        <v>25-48 months</v>
      </c>
      <c r="Y3833" s="15" t="str">
        <f aca="false">IF(C3833=1,"Yes","No")</f>
        <v>Yes</v>
      </c>
      <c r="Z3833" s="15" t="n">
        <f aca="false">COUNTIF(J3833:O3833,"Yes")</f>
        <v>2</v>
      </c>
      <c r="AA3833" s="18" t="n">
        <f aca="false">S3833*W3833</f>
        <v>89.05</v>
      </c>
      <c r="AB3833" s="15" t="n">
        <f aca="false">(P3833="Month-to-month")+(I3833="Fiber optic")+(R3833="Electronic check")+(F3833&lt;=12)+(M3833="No")+(J3833="No")</f>
        <v>3</v>
      </c>
      <c r="AC3833" s="15" t="str">
        <f aca="false">IF(AB3833&gt;=5,"High",IF(AB3833&gt;=3,"Medium","Low"))</f>
        <v>Medium</v>
      </c>
    </row>
    <row r="3834" customFormat="false" ht="15" hidden="false" customHeight="false" outlineLevel="0" collapsed="false">
      <c r="A3834" s="15" t="s">
        <v>3931</v>
      </c>
      <c r="B3834" s="15" t="s">
        <v>94</v>
      </c>
      <c r="C3834" s="15" t="n">
        <v>0</v>
      </c>
      <c r="D3834" s="15" t="s">
        <v>26</v>
      </c>
      <c r="E3834" s="15" t="s">
        <v>24</v>
      </c>
      <c r="F3834" s="15" t="n">
        <v>51</v>
      </c>
      <c r="G3834" s="15" t="s">
        <v>26</v>
      </c>
      <c r="H3834" s="15" t="s">
        <v>26</v>
      </c>
      <c r="I3834" s="15" t="s">
        <v>96</v>
      </c>
      <c r="J3834" s="15" t="s">
        <v>24</v>
      </c>
      <c r="K3834" s="15" t="s">
        <v>26</v>
      </c>
      <c r="L3834" s="15" t="s">
        <v>24</v>
      </c>
      <c r="M3834" s="15" t="s">
        <v>26</v>
      </c>
      <c r="N3834" s="15" t="s">
        <v>26</v>
      </c>
      <c r="O3834" s="15" t="s">
        <v>26</v>
      </c>
      <c r="P3834" s="15" t="s">
        <v>27</v>
      </c>
      <c r="Q3834" s="15" t="s">
        <v>26</v>
      </c>
      <c r="R3834" s="15" t="s">
        <v>21</v>
      </c>
      <c r="S3834" s="18" t="n">
        <v>78.65</v>
      </c>
      <c r="T3834" s="15" t="n">
        <v>3950.85</v>
      </c>
      <c r="U3834" s="15" t="s">
        <v>24</v>
      </c>
      <c r="V3834" s="18" t="n">
        <f aca="false">IF(ISNUMBER(T3834),T3834,0)</f>
        <v>3950.85</v>
      </c>
      <c r="W3834" s="15" t="n">
        <f aca="false">IF(U3834="Yes",1,0)</f>
        <v>0</v>
      </c>
      <c r="X3834" s="15" t="str">
        <f aca="false">IF(F3834&lt;=12,"0-12 months",IF(F3834&lt;=24,"13-24 months",IF(F3834&lt;=48,"25-48 months","49-72 months")))</f>
        <v>49-72 months</v>
      </c>
      <c r="Y3834" s="15" t="str">
        <f aca="false">IF(C3834=1,"Yes","No")</f>
        <v>No</v>
      </c>
      <c r="Z3834" s="15" t="n">
        <f aca="false">COUNTIF(J3834:O3834,"Yes")</f>
        <v>4</v>
      </c>
      <c r="AA3834" s="18" t="n">
        <f aca="false">S3834*W3834</f>
        <v>0</v>
      </c>
      <c r="AB3834" s="15" t="n">
        <f aca="false">(P3834="Month-to-month")+(I3834="Fiber optic")+(R3834="Electronic check")+(F3834&lt;=12)+(M3834="No")+(J3834="No")</f>
        <v>1</v>
      </c>
      <c r="AC3834" s="15" t="str">
        <f aca="false">IF(AB3834&gt;=5,"High",IF(AB3834&gt;=3,"Medium","Low"))</f>
        <v>Low</v>
      </c>
    </row>
    <row r="3835" customFormat="false" ht="15" hidden="false" customHeight="false" outlineLevel="0" collapsed="false">
      <c r="A3835" s="15" t="s">
        <v>3932</v>
      </c>
      <c r="B3835" s="15" t="s">
        <v>98</v>
      </c>
      <c r="C3835" s="15" t="n">
        <v>0</v>
      </c>
      <c r="D3835" s="15" t="s">
        <v>24</v>
      </c>
      <c r="E3835" s="15" t="s">
        <v>24</v>
      </c>
      <c r="F3835" s="15" t="n">
        <v>12</v>
      </c>
      <c r="G3835" s="15" t="s">
        <v>26</v>
      </c>
      <c r="H3835" s="15" t="s">
        <v>26</v>
      </c>
      <c r="I3835" s="15" t="s">
        <v>96</v>
      </c>
      <c r="J3835" s="15" t="s">
        <v>24</v>
      </c>
      <c r="K3835" s="15" t="s">
        <v>24</v>
      </c>
      <c r="L3835" s="15" t="s">
        <v>26</v>
      </c>
      <c r="M3835" s="15" t="s">
        <v>24</v>
      </c>
      <c r="N3835" s="15" t="s">
        <v>26</v>
      </c>
      <c r="O3835" s="15" t="s">
        <v>26</v>
      </c>
      <c r="P3835" s="15" t="s">
        <v>25</v>
      </c>
      <c r="Q3835" s="15" t="s">
        <v>24</v>
      </c>
      <c r="R3835" s="15" t="s">
        <v>19</v>
      </c>
      <c r="S3835" s="18" t="n">
        <v>74.75</v>
      </c>
      <c r="T3835" s="15" t="n">
        <v>827.05</v>
      </c>
      <c r="U3835" s="15" t="s">
        <v>24</v>
      </c>
      <c r="V3835" s="18" t="n">
        <f aca="false">IF(ISNUMBER(T3835),T3835,0)</f>
        <v>827.05</v>
      </c>
      <c r="W3835" s="15" t="n">
        <f aca="false">IF(U3835="Yes",1,0)</f>
        <v>0</v>
      </c>
      <c r="X3835" s="15" t="str">
        <f aca="false">IF(F3835&lt;=12,"0-12 months",IF(F3835&lt;=24,"13-24 months",IF(F3835&lt;=48,"25-48 months","49-72 months")))</f>
        <v>0-12 months</v>
      </c>
      <c r="Y3835" s="15" t="str">
        <f aca="false">IF(C3835=1,"Yes","No")</f>
        <v>No</v>
      </c>
      <c r="Z3835" s="15" t="n">
        <f aca="false">COUNTIF(J3835:O3835,"Yes")</f>
        <v>3</v>
      </c>
      <c r="AA3835" s="18" t="n">
        <f aca="false">S3835*W3835</f>
        <v>0</v>
      </c>
      <c r="AB3835" s="15" t="n">
        <f aca="false">(P3835="Month-to-month")+(I3835="Fiber optic")+(R3835="Electronic check")+(F3835&lt;=12)+(M3835="No")+(J3835="No")</f>
        <v>4</v>
      </c>
      <c r="AC3835" s="15" t="str">
        <f aca="false">IF(AB3835&gt;=5,"High",IF(AB3835&gt;=3,"Medium","Low"))</f>
        <v>Medium</v>
      </c>
    </row>
    <row r="3836" customFormat="false" ht="15" hidden="false" customHeight="false" outlineLevel="0" collapsed="false">
      <c r="A3836" s="15" t="s">
        <v>3933</v>
      </c>
      <c r="B3836" s="15" t="s">
        <v>94</v>
      </c>
      <c r="C3836" s="15" t="n">
        <v>0</v>
      </c>
      <c r="D3836" s="15" t="s">
        <v>26</v>
      </c>
      <c r="E3836" s="15" t="s">
        <v>26</v>
      </c>
      <c r="F3836" s="15" t="n">
        <v>57</v>
      </c>
      <c r="G3836" s="15" t="s">
        <v>26</v>
      </c>
      <c r="H3836" s="15" t="s">
        <v>24</v>
      </c>
      <c r="I3836" s="15" t="s">
        <v>96</v>
      </c>
      <c r="J3836" s="15" t="s">
        <v>26</v>
      </c>
      <c r="K3836" s="15" t="s">
        <v>24</v>
      </c>
      <c r="L3836" s="15" t="s">
        <v>24</v>
      </c>
      <c r="M3836" s="15" t="s">
        <v>24</v>
      </c>
      <c r="N3836" s="15" t="s">
        <v>26</v>
      </c>
      <c r="O3836" s="15" t="s">
        <v>26</v>
      </c>
      <c r="P3836" s="15" t="s">
        <v>27</v>
      </c>
      <c r="Q3836" s="15" t="s">
        <v>26</v>
      </c>
      <c r="R3836" s="15" t="s">
        <v>19</v>
      </c>
      <c r="S3836" s="18" t="n">
        <v>70.1</v>
      </c>
      <c r="T3836" s="15" t="n">
        <v>3913.3</v>
      </c>
      <c r="U3836" s="15" t="s">
        <v>26</v>
      </c>
      <c r="V3836" s="18" t="n">
        <f aca="false">IF(ISNUMBER(T3836),T3836,0)</f>
        <v>3913.3</v>
      </c>
      <c r="W3836" s="15" t="n">
        <f aca="false">IF(U3836="Yes",1,0)</f>
        <v>1</v>
      </c>
      <c r="X3836" s="15" t="str">
        <f aca="false">IF(F3836&lt;=12,"0-12 months",IF(F3836&lt;=24,"13-24 months",IF(F3836&lt;=48,"25-48 months","49-72 months")))</f>
        <v>49-72 months</v>
      </c>
      <c r="Y3836" s="15" t="str">
        <f aca="false">IF(C3836=1,"Yes","No")</f>
        <v>No</v>
      </c>
      <c r="Z3836" s="15" t="n">
        <f aca="false">COUNTIF(J3836:O3836,"Yes")</f>
        <v>3</v>
      </c>
      <c r="AA3836" s="18" t="n">
        <f aca="false">S3836*W3836</f>
        <v>70.1</v>
      </c>
      <c r="AB3836" s="15" t="n">
        <f aca="false">(P3836="Month-to-month")+(I3836="Fiber optic")+(R3836="Electronic check")+(F3836&lt;=12)+(M3836="No")+(J3836="No")</f>
        <v>1</v>
      </c>
      <c r="AC3836" s="15" t="str">
        <f aca="false">IF(AB3836&gt;=5,"High",IF(AB3836&gt;=3,"Medium","Low"))</f>
        <v>Low</v>
      </c>
    </row>
    <row r="3837" customFormat="false" ht="15" hidden="false" customHeight="false" outlineLevel="0" collapsed="false">
      <c r="A3837" s="15" t="s">
        <v>3934</v>
      </c>
      <c r="B3837" s="15" t="s">
        <v>94</v>
      </c>
      <c r="C3837" s="15" t="n">
        <v>0</v>
      </c>
      <c r="D3837" s="15" t="s">
        <v>26</v>
      </c>
      <c r="E3837" s="15" t="s">
        <v>26</v>
      </c>
      <c r="F3837" s="15" t="n">
        <v>24</v>
      </c>
      <c r="G3837" s="15" t="s">
        <v>26</v>
      </c>
      <c r="H3837" s="15" t="s">
        <v>24</v>
      </c>
      <c r="I3837" s="15" t="s">
        <v>24</v>
      </c>
      <c r="J3837" s="15" t="s">
        <v>28</v>
      </c>
      <c r="K3837" s="15" t="s">
        <v>28</v>
      </c>
      <c r="L3837" s="15" t="s">
        <v>28</v>
      </c>
      <c r="M3837" s="15" t="s">
        <v>28</v>
      </c>
      <c r="N3837" s="15" t="s">
        <v>28</v>
      </c>
      <c r="O3837" s="15" t="s">
        <v>28</v>
      </c>
      <c r="P3837" s="15" t="s">
        <v>27</v>
      </c>
      <c r="Q3837" s="15" t="s">
        <v>24</v>
      </c>
      <c r="R3837" s="15" t="s">
        <v>17</v>
      </c>
      <c r="S3837" s="18" t="n">
        <v>19.9</v>
      </c>
      <c r="T3837" s="15" t="n">
        <v>533.5</v>
      </c>
      <c r="U3837" s="15" t="s">
        <v>24</v>
      </c>
      <c r="V3837" s="18" t="n">
        <f aca="false">IF(ISNUMBER(T3837),T3837,0)</f>
        <v>533.5</v>
      </c>
      <c r="W3837" s="15" t="n">
        <f aca="false">IF(U3837="Yes",1,0)</f>
        <v>0</v>
      </c>
      <c r="X3837" s="15" t="str">
        <f aca="false">IF(F3837&lt;=12,"0-12 months",IF(F3837&lt;=24,"13-24 months",IF(F3837&lt;=48,"25-48 months","49-72 months")))</f>
        <v>13-24 months</v>
      </c>
      <c r="Y3837" s="15" t="str">
        <f aca="false">IF(C3837=1,"Yes","No")</f>
        <v>No</v>
      </c>
      <c r="Z3837" s="15" t="n">
        <f aca="false">COUNTIF(J3837:O3837,"Yes")</f>
        <v>0</v>
      </c>
      <c r="AA3837" s="18" t="n">
        <f aca="false">S3837*W3837</f>
        <v>0</v>
      </c>
      <c r="AB3837" s="15" t="n">
        <f aca="false">(P3837="Month-to-month")+(I3837="Fiber optic")+(R3837="Electronic check")+(F3837&lt;=12)+(M3837="No")+(J3837="No")</f>
        <v>0</v>
      </c>
      <c r="AC3837" s="15" t="str">
        <f aca="false">IF(AB3837&gt;=5,"High",IF(AB3837&gt;=3,"Medium","Low"))</f>
        <v>Low</v>
      </c>
    </row>
    <row r="3838" customFormat="false" ht="15" hidden="false" customHeight="false" outlineLevel="0" collapsed="false">
      <c r="A3838" s="15" t="s">
        <v>3935</v>
      </c>
      <c r="B3838" s="15" t="s">
        <v>94</v>
      </c>
      <c r="C3838" s="15" t="n">
        <v>0</v>
      </c>
      <c r="D3838" s="15" t="s">
        <v>26</v>
      </c>
      <c r="E3838" s="15" t="s">
        <v>24</v>
      </c>
      <c r="F3838" s="15" t="n">
        <v>64</v>
      </c>
      <c r="G3838" s="15" t="s">
        <v>26</v>
      </c>
      <c r="H3838" s="15" t="s">
        <v>26</v>
      </c>
      <c r="I3838" s="15" t="s">
        <v>96</v>
      </c>
      <c r="J3838" s="15" t="s">
        <v>24</v>
      </c>
      <c r="K3838" s="15" t="s">
        <v>24</v>
      </c>
      <c r="L3838" s="15" t="s">
        <v>26</v>
      </c>
      <c r="M3838" s="15" t="s">
        <v>26</v>
      </c>
      <c r="N3838" s="15" t="s">
        <v>24</v>
      </c>
      <c r="O3838" s="15" t="s">
        <v>24</v>
      </c>
      <c r="P3838" s="15" t="s">
        <v>27</v>
      </c>
      <c r="Q3838" s="15" t="s">
        <v>24</v>
      </c>
      <c r="R3838" s="15" t="s">
        <v>19</v>
      </c>
      <c r="S3838" s="18" t="n">
        <v>58.35</v>
      </c>
      <c r="T3838" s="15" t="n">
        <v>3756.45</v>
      </c>
      <c r="U3838" s="15" t="s">
        <v>24</v>
      </c>
      <c r="V3838" s="18" t="n">
        <f aca="false">IF(ISNUMBER(T3838),T3838,0)</f>
        <v>3756.45</v>
      </c>
      <c r="W3838" s="15" t="n">
        <f aca="false">IF(U3838="Yes",1,0)</f>
        <v>0</v>
      </c>
      <c r="X3838" s="15" t="str">
        <f aca="false">IF(F3838&lt;=12,"0-12 months",IF(F3838&lt;=24,"13-24 months",IF(F3838&lt;=48,"25-48 months","49-72 months")))</f>
        <v>49-72 months</v>
      </c>
      <c r="Y3838" s="15" t="str">
        <f aca="false">IF(C3838=1,"Yes","No")</f>
        <v>No</v>
      </c>
      <c r="Z3838" s="15" t="n">
        <f aca="false">COUNTIF(J3838:O3838,"Yes")</f>
        <v>2</v>
      </c>
      <c r="AA3838" s="18" t="n">
        <f aca="false">S3838*W3838</f>
        <v>0</v>
      </c>
      <c r="AB3838" s="15" t="n">
        <f aca="false">(P3838="Month-to-month")+(I3838="Fiber optic")+(R3838="Electronic check")+(F3838&lt;=12)+(M3838="No")+(J3838="No")</f>
        <v>1</v>
      </c>
      <c r="AC3838" s="15" t="str">
        <f aca="false">IF(AB3838&gt;=5,"High",IF(AB3838&gt;=3,"Medium","Low"))</f>
        <v>Low</v>
      </c>
    </row>
    <row r="3839" customFormat="false" ht="15" hidden="false" customHeight="false" outlineLevel="0" collapsed="false">
      <c r="A3839" s="15" t="s">
        <v>3936</v>
      </c>
      <c r="B3839" s="15" t="s">
        <v>94</v>
      </c>
      <c r="C3839" s="15" t="n">
        <v>0</v>
      </c>
      <c r="D3839" s="15" t="s">
        <v>24</v>
      </c>
      <c r="E3839" s="15" t="s">
        <v>24</v>
      </c>
      <c r="F3839" s="15" t="n">
        <v>4</v>
      </c>
      <c r="G3839" s="15" t="s">
        <v>26</v>
      </c>
      <c r="H3839" s="15" t="s">
        <v>24</v>
      </c>
      <c r="I3839" s="15" t="s">
        <v>102</v>
      </c>
      <c r="J3839" s="15" t="s">
        <v>24</v>
      </c>
      <c r="K3839" s="15" t="s">
        <v>26</v>
      </c>
      <c r="L3839" s="15" t="s">
        <v>26</v>
      </c>
      <c r="M3839" s="15" t="s">
        <v>26</v>
      </c>
      <c r="N3839" s="15" t="s">
        <v>26</v>
      </c>
      <c r="O3839" s="15" t="s">
        <v>26</v>
      </c>
      <c r="P3839" s="15" t="s">
        <v>27</v>
      </c>
      <c r="Q3839" s="15" t="s">
        <v>26</v>
      </c>
      <c r="R3839" s="15" t="s">
        <v>15</v>
      </c>
      <c r="S3839" s="18" t="n">
        <v>105.65</v>
      </c>
      <c r="T3839" s="15" t="n">
        <v>443.9</v>
      </c>
      <c r="U3839" s="15" t="s">
        <v>26</v>
      </c>
      <c r="V3839" s="18" t="n">
        <f aca="false">IF(ISNUMBER(T3839),T3839,0)</f>
        <v>443.9</v>
      </c>
      <c r="W3839" s="15" t="n">
        <f aca="false">IF(U3839="Yes",1,0)</f>
        <v>1</v>
      </c>
      <c r="X3839" s="15" t="str">
        <f aca="false">IF(F3839&lt;=12,"0-12 months",IF(F3839&lt;=24,"13-24 months",IF(F3839&lt;=48,"25-48 months","49-72 months")))</f>
        <v>0-12 months</v>
      </c>
      <c r="Y3839" s="15" t="str">
        <f aca="false">IF(C3839=1,"Yes","No")</f>
        <v>No</v>
      </c>
      <c r="Z3839" s="15" t="n">
        <f aca="false">COUNTIF(J3839:O3839,"Yes")</f>
        <v>5</v>
      </c>
      <c r="AA3839" s="18" t="n">
        <f aca="false">S3839*W3839</f>
        <v>105.65</v>
      </c>
      <c r="AB3839" s="15" t="n">
        <f aca="false">(P3839="Month-to-month")+(I3839="Fiber optic")+(R3839="Electronic check")+(F3839&lt;=12)+(M3839="No")+(J3839="No")</f>
        <v>4</v>
      </c>
      <c r="AC3839" s="15" t="str">
        <f aca="false">IF(AB3839&gt;=5,"High",IF(AB3839&gt;=3,"Medium","Low"))</f>
        <v>Medium</v>
      </c>
    </row>
    <row r="3840" customFormat="false" ht="15" hidden="false" customHeight="false" outlineLevel="0" collapsed="false">
      <c r="A3840" s="15" t="s">
        <v>3937</v>
      </c>
      <c r="B3840" s="15" t="s">
        <v>94</v>
      </c>
      <c r="C3840" s="15" t="n">
        <v>0</v>
      </c>
      <c r="D3840" s="15" t="s">
        <v>24</v>
      </c>
      <c r="E3840" s="15" t="s">
        <v>24</v>
      </c>
      <c r="F3840" s="15" t="n">
        <v>26</v>
      </c>
      <c r="G3840" s="15" t="s">
        <v>26</v>
      </c>
      <c r="H3840" s="15" t="s">
        <v>26</v>
      </c>
      <c r="I3840" s="15" t="s">
        <v>102</v>
      </c>
      <c r="J3840" s="15" t="s">
        <v>24</v>
      </c>
      <c r="K3840" s="15" t="s">
        <v>24</v>
      </c>
      <c r="L3840" s="15" t="s">
        <v>26</v>
      </c>
      <c r="M3840" s="15" t="s">
        <v>24</v>
      </c>
      <c r="N3840" s="15" t="s">
        <v>26</v>
      </c>
      <c r="O3840" s="15" t="s">
        <v>26</v>
      </c>
      <c r="P3840" s="15" t="s">
        <v>25</v>
      </c>
      <c r="Q3840" s="15" t="s">
        <v>26</v>
      </c>
      <c r="R3840" s="15" t="s">
        <v>19</v>
      </c>
      <c r="S3840" s="18" t="n">
        <v>100.5</v>
      </c>
      <c r="T3840" s="15" t="n">
        <v>2599.95</v>
      </c>
      <c r="U3840" s="15" t="s">
        <v>24</v>
      </c>
      <c r="V3840" s="18" t="n">
        <f aca="false">IF(ISNUMBER(T3840),T3840,0)</f>
        <v>2599.95</v>
      </c>
      <c r="W3840" s="15" t="n">
        <f aca="false">IF(U3840="Yes",1,0)</f>
        <v>0</v>
      </c>
      <c r="X3840" s="15" t="str">
        <f aca="false">IF(F3840&lt;=12,"0-12 months",IF(F3840&lt;=24,"13-24 months",IF(F3840&lt;=48,"25-48 months","49-72 months")))</f>
        <v>25-48 months</v>
      </c>
      <c r="Y3840" s="15" t="str">
        <f aca="false">IF(C3840=1,"Yes","No")</f>
        <v>No</v>
      </c>
      <c r="Z3840" s="15" t="n">
        <f aca="false">COUNTIF(J3840:O3840,"Yes")</f>
        <v>3</v>
      </c>
      <c r="AA3840" s="18" t="n">
        <f aca="false">S3840*W3840</f>
        <v>0</v>
      </c>
      <c r="AB3840" s="15" t="n">
        <f aca="false">(P3840="Month-to-month")+(I3840="Fiber optic")+(R3840="Electronic check")+(F3840&lt;=12)+(M3840="No")+(J3840="No")</f>
        <v>4</v>
      </c>
      <c r="AC3840" s="15" t="str">
        <f aca="false">IF(AB3840&gt;=5,"High",IF(AB3840&gt;=3,"Medium","Low"))</f>
        <v>Medium</v>
      </c>
    </row>
    <row r="3841" customFormat="false" ht="15" hidden="false" customHeight="false" outlineLevel="0" collapsed="false">
      <c r="A3841" s="15" t="s">
        <v>3938</v>
      </c>
      <c r="B3841" s="15" t="s">
        <v>94</v>
      </c>
      <c r="C3841" s="15" t="n">
        <v>0</v>
      </c>
      <c r="D3841" s="15" t="s">
        <v>26</v>
      </c>
      <c r="E3841" s="15" t="s">
        <v>26</v>
      </c>
      <c r="F3841" s="15" t="n">
        <v>15</v>
      </c>
      <c r="G3841" s="15" t="s">
        <v>26</v>
      </c>
      <c r="H3841" s="15" t="s">
        <v>24</v>
      </c>
      <c r="I3841" s="15" t="s">
        <v>24</v>
      </c>
      <c r="J3841" s="15" t="s">
        <v>28</v>
      </c>
      <c r="K3841" s="15" t="s">
        <v>28</v>
      </c>
      <c r="L3841" s="15" t="s">
        <v>28</v>
      </c>
      <c r="M3841" s="15" t="s">
        <v>28</v>
      </c>
      <c r="N3841" s="15" t="s">
        <v>28</v>
      </c>
      <c r="O3841" s="15" t="s">
        <v>28</v>
      </c>
      <c r="P3841" s="15" t="s">
        <v>25</v>
      </c>
      <c r="Q3841" s="15" t="s">
        <v>24</v>
      </c>
      <c r="R3841" s="15" t="s">
        <v>17</v>
      </c>
      <c r="S3841" s="18" t="n">
        <v>20.05</v>
      </c>
      <c r="T3841" s="15" t="n">
        <v>284.3</v>
      </c>
      <c r="U3841" s="15" t="s">
        <v>24</v>
      </c>
      <c r="V3841" s="18" t="n">
        <f aca="false">IF(ISNUMBER(T3841),T3841,0)</f>
        <v>284.3</v>
      </c>
      <c r="W3841" s="15" t="n">
        <f aca="false">IF(U3841="Yes",1,0)</f>
        <v>0</v>
      </c>
      <c r="X3841" s="15" t="str">
        <f aca="false">IF(F3841&lt;=12,"0-12 months",IF(F3841&lt;=24,"13-24 months",IF(F3841&lt;=48,"25-48 months","49-72 months")))</f>
        <v>13-24 months</v>
      </c>
      <c r="Y3841" s="15" t="str">
        <f aca="false">IF(C3841=1,"Yes","No")</f>
        <v>No</v>
      </c>
      <c r="Z3841" s="15" t="n">
        <f aca="false">COUNTIF(J3841:O3841,"Yes")</f>
        <v>0</v>
      </c>
      <c r="AA3841" s="18" t="n">
        <f aca="false">S3841*W3841</f>
        <v>0</v>
      </c>
      <c r="AB3841" s="15" t="n">
        <f aca="false">(P3841="Month-to-month")+(I3841="Fiber optic")+(R3841="Electronic check")+(F3841&lt;=12)+(M3841="No")+(J3841="No")</f>
        <v>1</v>
      </c>
      <c r="AC3841" s="15" t="str">
        <f aca="false">IF(AB3841&gt;=5,"High",IF(AB3841&gt;=3,"Medium","Low"))</f>
        <v>Low</v>
      </c>
    </row>
    <row r="3842" customFormat="false" ht="15" hidden="false" customHeight="false" outlineLevel="0" collapsed="false">
      <c r="A3842" s="15" t="s">
        <v>3939</v>
      </c>
      <c r="B3842" s="15" t="s">
        <v>98</v>
      </c>
      <c r="C3842" s="15" t="n">
        <v>1</v>
      </c>
      <c r="D3842" s="15" t="s">
        <v>26</v>
      </c>
      <c r="E3842" s="15" t="s">
        <v>24</v>
      </c>
      <c r="F3842" s="15" t="n">
        <v>64</v>
      </c>
      <c r="G3842" s="15" t="s">
        <v>26</v>
      </c>
      <c r="H3842" s="15" t="s">
        <v>26</v>
      </c>
      <c r="I3842" s="15" t="s">
        <v>24</v>
      </c>
      <c r="J3842" s="15" t="s">
        <v>28</v>
      </c>
      <c r="K3842" s="15" t="s">
        <v>28</v>
      </c>
      <c r="L3842" s="15" t="s">
        <v>28</v>
      </c>
      <c r="M3842" s="15" t="s">
        <v>28</v>
      </c>
      <c r="N3842" s="15" t="s">
        <v>28</v>
      </c>
      <c r="O3842" s="15" t="s">
        <v>28</v>
      </c>
      <c r="P3842" s="15" t="s">
        <v>29</v>
      </c>
      <c r="Q3842" s="15" t="s">
        <v>24</v>
      </c>
      <c r="R3842" s="15" t="s">
        <v>21</v>
      </c>
      <c r="S3842" s="18" t="n">
        <v>25.65</v>
      </c>
      <c r="T3842" s="15" t="n">
        <v>1740.8</v>
      </c>
      <c r="U3842" s="15" t="s">
        <v>24</v>
      </c>
      <c r="V3842" s="18" t="n">
        <f aca="false">IF(ISNUMBER(T3842),T3842,0)</f>
        <v>1740.8</v>
      </c>
      <c r="W3842" s="15" t="n">
        <f aca="false">IF(U3842="Yes",1,0)</f>
        <v>0</v>
      </c>
      <c r="X3842" s="15" t="str">
        <f aca="false">IF(F3842&lt;=12,"0-12 months",IF(F3842&lt;=24,"13-24 months",IF(F3842&lt;=48,"25-48 months","49-72 months")))</f>
        <v>49-72 months</v>
      </c>
      <c r="Y3842" s="15" t="str">
        <f aca="false">IF(C3842=1,"Yes","No")</f>
        <v>Yes</v>
      </c>
      <c r="Z3842" s="15" t="n">
        <f aca="false">COUNTIF(J3842:O3842,"Yes")</f>
        <v>0</v>
      </c>
      <c r="AA3842" s="18" t="n">
        <f aca="false">S3842*W3842</f>
        <v>0</v>
      </c>
      <c r="AB3842" s="15" t="n">
        <f aca="false">(P3842="Month-to-month")+(I3842="Fiber optic")+(R3842="Electronic check")+(F3842&lt;=12)+(M3842="No")+(J3842="No")</f>
        <v>0</v>
      </c>
      <c r="AC3842" s="15" t="str">
        <f aca="false">IF(AB3842&gt;=5,"High",IF(AB3842&gt;=3,"Medium","Low"))</f>
        <v>Low</v>
      </c>
    </row>
    <row r="3843" customFormat="false" ht="15" hidden="false" customHeight="false" outlineLevel="0" collapsed="false">
      <c r="A3843" s="15" t="s">
        <v>3940</v>
      </c>
      <c r="B3843" s="15" t="s">
        <v>98</v>
      </c>
      <c r="C3843" s="15" t="n">
        <v>1</v>
      </c>
      <c r="D3843" s="15" t="s">
        <v>26</v>
      </c>
      <c r="E3843" s="15" t="s">
        <v>24</v>
      </c>
      <c r="F3843" s="15" t="n">
        <v>36</v>
      </c>
      <c r="G3843" s="15" t="s">
        <v>26</v>
      </c>
      <c r="H3843" s="15" t="s">
        <v>26</v>
      </c>
      <c r="I3843" s="15" t="s">
        <v>102</v>
      </c>
      <c r="J3843" s="15" t="s">
        <v>24</v>
      </c>
      <c r="K3843" s="15" t="s">
        <v>26</v>
      </c>
      <c r="L3843" s="15" t="s">
        <v>24</v>
      </c>
      <c r="M3843" s="15" t="s">
        <v>24</v>
      </c>
      <c r="N3843" s="15" t="s">
        <v>26</v>
      </c>
      <c r="O3843" s="15" t="s">
        <v>26</v>
      </c>
      <c r="P3843" s="15" t="s">
        <v>25</v>
      </c>
      <c r="Q3843" s="15" t="s">
        <v>26</v>
      </c>
      <c r="R3843" s="15" t="s">
        <v>15</v>
      </c>
      <c r="S3843" s="18" t="n">
        <v>96.5</v>
      </c>
      <c r="T3843" s="15" t="n">
        <v>3436.1</v>
      </c>
      <c r="U3843" s="15" t="s">
        <v>26</v>
      </c>
      <c r="V3843" s="18" t="n">
        <f aca="false">IF(ISNUMBER(T3843),T3843,0)</f>
        <v>3436.1</v>
      </c>
      <c r="W3843" s="15" t="n">
        <f aca="false">IF(U3843="Yes",1,0)</f>
        <v>1</v>
      </c>
      <c r="X3843" s="15" t="str">
        <f aca="false">IF(F3843&lt;=12,"0-12 months",IF(F3843&lt;=24,"13-24 months",IF(F3843&lt;=48,"25-48 months","49-72 months")))</f>
        <v>25-48 months</v>
      </c>
      <c r="Y3843" s="15" t="str">
        <f aca="false">IF(C3843=1,"Yes","No")</f>
        <v>Yes</v>
      </c>
      <c r="Z3843" s="15" t="n">
        <f aca="false">COUNTIF(J3843:O3843,"Yes")</f>
        <v>3</v>
      </c>
      <c r="AA3843" s="18" t="n">
        <f aca="false">S3843*W3843</f>
        <v>96.5</v>
      </c>
      <c r="AB3843" s="15" t="n">
        <f aca="false">(P3843="Month-to-month")+(I3843="Fiber optic")+(R3843="Electronic check")+(F3843&lt;=12)+(M3843="No")+(J3843="No")</f>
        <v>5</v>
      </c>
      <c r="AC3843" s="15" t="str">
        <f aca="false">IF(AB3843&gt;=5,"High",IF(AB3843&gt;=3,"Medium","Low"))</f>
        <v>High</v>
      </c>
    </row>
    <row r="3844" customFormat="false" ht="15" hidden="false" customHeight="false" outlineLevel="0" collapsed="false">
      <c r="A3844" s="15" t="s">
        <v>3941</v>
      </c>
      <c r="B3844" s="15" t="s">
        <v>94</v>
      </c>
      <c r="C3844" s="15" t="n">
        <v>0</v>
      </c>
      <c r="D3844" s="15" t="s">
        <v>26</v>
      </c>
      <c r="E3844" s="15" t="s">
        <v>24</v>
      </c>
      <c r="F3844" s="15" t="n">
        <v>27</v>
      </c>
      <c r="G3844" s="15" t="s">
        <v>26</v>
      </c>
      <c r="H3844" s="15" t="s">
        <v>26</v>
      </c>
      <c r="I3844" s="15" t="s">
        <v>102</v>
      </c>
      <c r="J3844" s="15" t="s">
        <v>24</v>
      </c>
      <c r="K3844" s="15" t="s">
        <v>24</v>
      </c>
      <c r="L3844" s="15" t="s">
        <v>24</v>
      </c>
      <c r="M3844" s="15" t="s">
        <v>24</v>
      </c>
      <c r="N3844" s="15" t="s">
        <v>26</v>
      </c>
      <c r="O3844" s="15" t="s">
        <v>26</v>
      </c>
      <c r="P3844" s="15" t="s">
        <v>25</v>
      </c>
      <c r="Q3844" s="15" t="s">
        <v>24</v>
      </c>
      <c r="R3844" s="15" t="s">
        <v>21</v>
      </c>
      <c r="S3844" s="18" t="n">
        <v>95</v>
      </c>
      <c r="T3844" s="15" t="n">
        <v>2462.55</v>
      </c>
      <c r="U3844" s="15" t="s">
        <v>24</v>
      </c>
      <c r="V3844" s="18" t="n">
        <f aca="false">IF(ISNUMBER(T3844),T3844,0)</f>
        <v>2462.55</v>
      </c>
      <c r="W3844" s="15" t="n">
        <f aca="false">IF(U3844="Yes",1,0)</f>
        <v>0</v>
      </c>
      <c r="X3844" s="15" t="str">
        <f aca="false">IF(F3844&lt;=12,"0-12 months",IF(F3844&lt;=24,"13-24 months",IF(F3844&lt;=48,"25-48 months","49-72 months")))</f>
        <v>25-48 months</v>
      </c>
      <c r="Y3844" s="15" t="str">
        <f aca="false">IF(C3844=1,"Yes","No")</f>
        <v>No</v>
      </c>
      <c r="Z3844" s="15" t="n">
        <f aca="false">COUNTIF(J3844:O3844,"Yes")</f>
        <v>2</v>
      </c>
      <c r="AA3844" s="18" t="n">
        <f aca="false">S3844*W3844</f>
        <v>0</v>
      </c>
      <c r="AB3844" s="15" t="n">
        <f aca="false">(P3844="Month-to-month")+(I3844="Fiber optic")+(R3844="Electronic check")+(F3844&lt;=12)+(M3844="No")+(J3844="No")</f>
        <v>4</v>
      </c>
      <c r="AC3844" s="15" t="str">
        <f aca="false">IF(AB3844&gt;=5,"High",IF(AB3844&gt;=3,"Medium","Low"))</f>
        <v>Medium</v>
      </c>
    </row>
    <row r="3845" customFormat="false" ht="15" hidden="false" customHeight="false" outlineLevel="0" collapsed="false">
      <c r="A3845" s="15" t="s">
        <v>3942</v>
      </c>
      <c r="B3845" s="15" t="s">
        <v>98</v>
      </c>
      <c r="C3845" s="15" t="n">
        <v>1</v>
      </c>
      <c r="D3845" s="15" t="s">
        <v>26</v>
      </c>
      <c r="E3845" s="15" t="s">
        <v>24</v>
      </c>
      <c r="F3845" s="15" t="n">
        <v>1</v>
      </c>
      <c r="G3845" s="15" t="s">
        <v>26</v>
      </c>
      <c r="H3845" s="15" t="s">
        <v>24</v>
      </c>
      <c r="I3845" s="15" t="s">
        <v>102</v>
      </c>
      <c r="J3845" s="15" t="s">
        <v>24</v>
      </c>
      <c r="K3845" s="15" t="s">
        <v>24</v>
      </c>
      <c r="L3845" s="15" t="s">
        <v>24</v>
      </c>
      <c r="M3845" s="15" t="s">
        <v>24</v>
      </c>
      <c r="N3845" s="15" t="s">
        <v>24</v>
      </c>
      <c r="O3845" s="15" t="s">
        <v>24</v>
      </c>
      <c r="P3845" s="15" t="s">
        <v>25</v>
      </c>
      <c r="Q3845" s="15" t="s">
        <v>24</v>
      </c>
      <c r="R3845" s="15" t="s">
        <v>17</v>
      </c>
      <c r="S3845" s="18" t="n">
        <v>70.85</v>
      </c>
      <c r="T3845" s="15" t="n">
        <v>70.85</v>
      </c>
      <c r="U3845" s="15" t="s">
        <v>26</v>
      </c>
      <c r="V3845" s="18" t="n">
        <f aca="false">IF(ISNUMBER(T3845),T3845,0)</f>
        <v>70.85</v>
      </c>
      <c r="W3845" s="15" t="n">
        <f aca="false">IF(U3845="Yes",1,0)</f>
        <v>1</v>
      </c>
      <c r="X3845" s="15" t="str">
        <f aca="false">IF(F3845&lt;=12,"0-12 months",IF(F3845&lt;=24,"13-24 months",IF(F3845&lt;=48,"25-48 months","49-72 months")))</f>
        <v>0-12 months</v>
      </c>
      <c r="Y3845" s="15" t="str">
        <f aca="false">IF(C3845=1,"Yes","No")</f>
        <v>Yes</v>
      </c>
      <c r="Z3845" s="15" t="n">
        <f aca="false">COUNTIF(J3845:O3845,"Yes")</f>
        <v>0</v>
      </c>
      <c r="AA3845" s="18" t="n">
        <f aca="false">S3845*W3845</f>
        <v>70.85</v>
      </c>
      <c r="AB3845" s="15" t="n">
        <f aca="false">(P3845="Month-to-month")+(I3845="Fiber optic")+(R3845="Electronic check")+(F3845&lt;=12)+(M3845="No")+(J3845="No")</f>
        <v>5</v>
      </c>
      <c r="AC3845" s="15" t="str">
        <f aca="false">IF(AB3845&gt;=5,"High",IF(AB3845&gt;=3,"Medium","Low"))</f>
        <v>High</v>
      </c>
    </row>
    <row r="3846" customFormat="false" ht="15" hidden="false" customHeight="false" outlineLevel="0" collapsed="false">
      <c r="A3846" s="15" t="s">
        <v>3943</v>
      </c>
      <c r="B3846" s="15" t="s">
        <v>94</v>
      </c>
      <c r="C3846" s="15" t="n">
        <v>0</v>
      </c>
      <c r="D3846" s="15" t="s">
        <v>24</v>
      </c>
      <c r="E3846" s="15" t="s">
        <v>24</v>
      </c>
      <c r="F3846" s="15" t="n">
        <v>35</v>
      </c>
      <c r="G3846" s="15" t="s">
        <v>26</v>
      </c>
      <c r="H3846" s="15" t="s">
        <v>26</v>
      </c>
      <c r="I3846" s="15" t="s">
        <v>96</v>
      </c>
      <c r="J3846" s="15" t="s">
        <v>26</v>
      </c>
      <c r="K3846" s="15" t="s">
        <v>24</v>
      </c>
      <c r="L3846" s="15" t="s">
        <v>26</v>
      </c>
      <c r="M3846" s="15" t="s">
        <v>26</v>
      </c>
      <c r="N3846" s="15" t="s">
        <v>26</v>
      </c>
      <c r="O3846" s="15" t="s">
        <v>26</v>
      </c>
      <c r="P3846" s="15" t="s">
        <v>27</v>
      </c>
      <c r="Q3846" s="15" t="s">
        <v>26</v>
      </c>
      <c r="R3846" s="15" t="s">
        <v>21</v>
      </c>
      <c r="S3846" s="18" t="n">
        <v>85.95</v>
      </c>
      <c r="T3846" s="15" t="n">
        <v>3110.1</v>
      </c>
      <c r="U3846" s="15" t="s">
        <v>26</v>
      </c>
      <c r="V3846" s="18" t="n">
        <f aca="false">IF(ISNUMBER(T3846),T3846,0)</f>
        <v>3110.1</v>
      </c>
      <c r="W3846" s="15" t="n">
        <f aca="false">IF(U3846="Yes",1,0)</f>
        <v>1</v>
      </c>
      <c r="X3846" s="15" t="str">
        <f aca="false">IF(F3846&lt;=12,"0-12 months",IF(F3846&lt;=24,"13-24 months",IF(F3846&lt;=48,"25-48 months","49-72 months")))</f>
        <v>25-48 months</v>
      </c>
      <c r="Y3846" s="15" t="str">
        <f aca="false">IF(C3846=1,"Yes","No")</f>
        <v>No</v>
      </c>
      <c r="Z3846" s="15" t="n">
        <f aca="false">COUNTIF(J3846:O3846,"Yes")</f>
        <v>5</v>
      </c>
      <c r="AA3846" s="18" t="n">
        <f aca="false">S3846*W3846</f>
        <v>85.95</v>
      </c>
      <c r="AB3846" s="15" t="n">
        <f aca="false">(P3846="Month-to-month")+(I3846="Fiber optic")+(R3846="Electronic check")+(F3846&lt;=12)+(M3846="No")+(J3846="No")</f>
        <v>0</v>
      </c>
      <c r="AC3846" s="15" t="str">
        <f aca="false">IF(AB3846&gt;=5,"High",IF(AB3846&gt;=3,"Medium","Low"))</f>
        <v>Low</v>
      </c>
    </row>
    <row r="3847" customFormat="false" ht="15" hidden="false" customHeight="false" outlineLevel="0" collapsed="false">
      <c r="A3847" s="15" t="s">
        <v>3944</v>
      </c>
      <c r="B3847" s="15" t="s">
        <v>98</v>
      </c>
      <c r="C3847" s="15" t="n">
        <v>0</v>
      </c>
      <c r="D3847" s="15" t="s">
        <v>24</v>
      </c>
      <c r="E3847" s="15" t="s">
        <v>24</v>
      </c>
      <c r="F3847" s="15" t="n">
        <v>4</v>
      </c>
      <c r="G3847" s="15" t="s">
        <v>26</v>
      </c>
      <c r="H3847" s="15" t="s">
        <v>24</v>
      </c>
      <c r="I3847" s="15" t="s">
        <v>102</v>
      </c>
      <c r="J3847" s="15" t="s">
        <v>24</v>
      </c>
      <c r="K3847" s="15" t="s">
        <v>24</v>
      </c>
      <c r="L3847" s="15" t="s">
        <v>26</v>
      </c>
      <c r="M3847" s="15" t="s">
        <v>24</v>
      </c>
      <c r="N3847" s="15" t="s">
        <v>24</v>
      </c>
      <c r="O3847" s="15" t="s">
        <v>24</v>
      </c>
      <c r="P3847" s="15" t="s">
        <v>25</v>
      </c>
      <c r="Q3847" s="15" t="s">
        <v>26</v>
      </c>
      <c r="R3847" s="15" t="s">
        <v>15</v>
      </c>
      <c r="S3847" s="18" t="n">
        <v>73.9</v>
      </c>
      <c r="T3847" s="15" t="n">
        <v>280.85</v>
      </c>
      <c r="U3847" s="15" t="s">
        <v>26</v>
      </c>
      <c r="V3847" s="18" t="n">
        <f aca="false">IF(ISNUMBER(T3847),T3847,0)</f>
        <v>280.85</v>
      </c>
      <c r="W3847" s="15" t="n">
        <f aca="false">IF(U3847="Yes",1,0)</f>
        <v>1</v>
      </c>
      <c r="X3847" s="15" t="str">
        <f aca="false">IF(F3847&lt;=12,"0-12 months",IF(F3847&lt;=24,"13-24 months",IF(F3847&lt;=48,"25-48 months","49-72 months")))</f>
        <v>0-12 months</v>
      </c>
      <c r="Y3847" s="15" t="str">
        <f aca="false">IF(C3847=1,"Yes","No")</f>
        <v>No</v>
      </c>
      <c r="Z3847" s="15" t="n">
        <f aca="false">COUNTIF(J3847:O3847,"Yes")</f>
        <v>1</v>
      </c>
      <c r="AA3847" s="18" t="n">
        <f aca="false">S3847*W3847</f>
        <v>73.9</v>
      </c>
      <c r="AB3847" s="15" t="n">
        <f aca="false">(P3847="Month-to-month")+(I3847="Fiber optic")+(R3847="Electronic check")+(F3847&lt;=12)+(M3847="No")+(J3847="No")</f>
        <v>6</v>
      </c>
      <c r="AC3847" s="15" t="str">
        <f aca="false">IF(AB3847&gt;=5,"High",IF(AB3847&gt;=3,"Medium","Low"))</f>
        <v>High</v>
      </c>
    </row>
    <row r="3848" customFormat="false" ht="15" hidden="false" customHeight="false" outlineLevel="0" collapsed="false">
      <c r="A3848" s="15" t="s">
        <v>3945</v>
      </c>
      <c r="B3848" s="15" t="s">
        <v>94</v>
      </c>
      <c r="C3848" s="15" t="n">
        <v>0</v>
      </c>
      <c r="D3848" s="15" t="s">
        <v>26</v>
      </c>
      <c r="E3848" s="15" t="s">
        <v>26</v>
      </c>
      <c r="F3848" s="15" t="n">
        <v>8</v>
      </c>
      <c r="G3848" s="15" t="s">
        <v>26</v>
      </c>
      <c r="H3848" s="15" t="s">
        <v>24</v>
      </c>
      <c r="I3848" s="15" t="s">
        <v>96</v>
      </c>
      <c r="J3848" s="15" t="s">
        <v>24</v>
      </c>
      <c r="K3848" s="15" t="s">
        <v>24</v>
      </c>
      <c r="L3848" s="15" t="s">
        <v>24</v>
      </c>
      <c r="M3848" s="15" t="s">
        <v>24</v>
      </c>
      <c r="N3848" s="15" t="s">
        <v>24</v>
      </c>
      <c r="O3848" s="15" t="s">
        <v>24</v>
      </c>
      <c r="P3848" s="15" t="s">
        <v>25</v>
      </c>
      <c r="Q3848" s="15" t="s">
        <v>26</v>
      </c>
      <c r="R3848" s="15" t="s">
        <v>15</v>
      </c>
      <c r="S3848" s="18" t="n">
        <v>45.45</v>
      </c>
      <c r="T3848" s="15" t="n">
        <v>411.75</v>
      </c>
      <c r="U3848" s="15" t="s">
        <v>24</v>
      </c>
      <c r="V3848" s="18" t="n">
        <f aca="false">IF(ISNUMBER(T3848),T3848,0)</f>
        <v>411.75</v>
      </c>
      <c r="W3848" s="15" t="n">
        <f aca="false">IF(U3848="Yes",1,0)</f>
        <v>0</v>
      </c>
      <c r="X3848" s="15" t="str">
        <f aca="false">IF(F3848&lt;=12,"0-12 months",IF(F3848&lt;=24,"13-24 months",IF(F3848&lt;=48,"25-48 months","49-72 months")))</f>
        <v>0-12 months</v>
      </c>
      <c r="Y3848" s="15" t="str">
        <f aca="false">IF(C3848=1,"Yes","No")</f>
        <v>No</v>
      </c>
      <c r="Z3848" s="15" t="n">
        <f aca="false">COUNTIF(J3848:O3848,"Yes")</f>
        <v>0</v>
      </c>
      <c r="AA3848" s="18" t="n">
        <f aca="false">S3848*W3848</f>
        <v>0</v>
      </c>
      <c r="AB3848" s="15" t="n">
        <f aca="false">(P3848="Month-to-month")+(I3848="Fiber optic")+(R3848="Electronic check")+(F3848&lt;=12)+(M3848="No")+(J3848="No")</f>
        <v>5</v>
      </c>
      <c r="AC3848" s="15" t="str">
        <f aca="false">IF(AB3848&gt;=5,"High",IF(AB3848&gt;=3,"Medium","Low"))</f>
        <v>High</v>
      </c>
    </row>
    <row r="3849" customFormat="false" ht="15" hidden="false" customHeight="false" outlineLevel="0" collapsed="false">
      <c r="A3849" s="15" t="s">
        <v>3946</v>
      </c>
      <c r="B3849" s="15" t="s">
        <v>98</v>
      </c>
      <c r="C3849" s="15" t="n">
        <v>0</v>
      </c>
      <c r="D3849" s="15" t="s">
        <v>24</v>
      </c>
      <c r="E3849" s="15" t="s">
        <v>24</v>
      </c>
      <c r="F3849" s="15" t="n">
        <v>10</v>
      </c>
      <c r="G3849" s="15" t="s">
        <v>26</v>
      </c>
      <c r="H3849" s="15" t="s">
        <v>24</v>
      </c>
      <c r="I3849" s="15" t="s">
        <v>24</v>
      </c>
      <c r="J3849" s="15" t="s">
        <v>28</v>
      </c>
      <c r="K3849" s="15" t="s">
        <v>28</v>
      </c>
      <c r="L3849" s="15" t="s">
        <v>28</v>
      </c>
      <c r="M3849" s="15" t="s">
        <v>28</v>
      </c>
      <c r="N3849" s="15" t="s">
        <v>28</v>
      </c>
      <c r="O3849" s="15" t="s">
        <v>28</v>
      </c>
      <c r="P3849" s="15" t="s">
        <v>25</v>
      </c>
      <c r="Q3849" s="15" t="s">
        <v>26</v>
      </c>
      <c r="R3849" s="15" t="s">
        <v>21</v>
      </c>
      <c r="S3849" s="18" t="n">
        <v>20</v>
      </c>
      <c r="T3849" s="15" t="n">
        <v>198.6</v>
      </c>
      <c r="U3849" s="15" t="s">
        <v>24</v>
      </c>
      <c r="V3849" s="18" t="n">
        <f aca="false">IF(ISNUMBER(T3849),T3849,0)</f>
        <v>198.6</v>
      </c>
      <c r="W3849" s="15" t="n">
        <f aca="false">IF(U3849="Yes",1,0)</f>
        <v>0</v>
      </c>
      <c r="X3849" s="15" t="str">
        <f aca="false">IF(F3849&lt;=12,"0-12 months",IF(F3849&lt;=24,"13-24 months",IF(F3849&lt;=48,"25-48 months","49-72 months")))</f>
        <v>0-12 months</v>
      </c>
      <c r="Y3849" s="15" t="str">
        <f aca="false">IF(C3849=1,"Yes","No")</f>
        <v>No</v>
      </c>
      <c r="Z3849" s="15" t="n">
        <f aca="false">COUNTIF(J3849:O3849,"Yes")</f>
        <v>0</v>
      </c>
      <c r="AA3849" s="18" t="n">
        <f aca="false">S3849*W3849</f>
        <v>0</v>
      </c>
      <c r="AB3849" s="15" t="n">
        <f aca="false">(P3849="Month-to-month")+(I3849="Fiber optic")+(R3849="Electronic check")+(F3849&lt;=12)+(M3849="No")+(J3849="No")</f>
        <v>2</v>
      </c>
      <c r="AC3849" s="15" t="str">
        <f aca="false">IF(AB3849&gt;=5,"High",IF(AB3849&gt;=3,"Medium","Low"))</f>
        <v>Low</v>
      </c>
    </row>
    <row r="3850" customFormat="false" ht="15" hidden="false" customHeight="false" outlineLevel="0" collapsed="false">
      <c r="A3850" s="15" t="s">
        <v>3947</v>
      </c>
      <c r="B3850" s="15" t="s">
        <v>94</v>
      </c>
      <c r="C3850" s="15" t="n">
        <v>0</v>
      </c>
      <c r="D3850" s="15" t="s">
        <v>24</v>
      </c>
      <c r="E3850" s="15" t="s">
        <v>24</v>
      </c>
      <c r="F3850" s="15" t="n">
        <v>2</v>
      </c>
      <c r="G3850" s="15" t="s">
        <v>26</v>
      </c>
      <c r="H3850" s="15" t="s">
        <v>24</v>
      </c>
      <c r="I3850" s="15" t="s">
        <v>96</v>
      </c>
      <c r="J3850" s="15" t="s">
        <v>24</v>
      </c>
      <c r="K3850" s="15" t="s">
        <v>26</v>
      </c>
      <c r="L3850" s="15" t="s">
        <v>24</v>
      </c>
      <c r="M3850" s="15" t="s">
        <v>24</v>
      </c>
      <c r="N3850" s="15" t="s">
        <v>24</v>
      </c>
      <c r="O3850" s="15" t="s">
        <v>24</v>
      </c>
      <c r="P3850" s="15" t="s">
        <v>25</v>
      </c>
      <c r="Q3850" s="15" t="s">
        <v>24</v>
      </c>
      <c r="R3850" s="15" t="s">
        <v>17</v>
      </c>
      <c r="S3850" s="18" t="n">
        <v>49.2</v>
      </c>
      <c r="T3850" s="15" t="n">
        <v>103.7</v>
      </c>
      <c r="U3850" s="15" t="s">
        <v>24</v>
      </c>
      <c r="V3850" s="18" t="n">
        <f aca="false">IF(ISNUMBER(T3850),T3850,0)</f>
        <v>103.7</v>
      </c>
      <c r="W3850" s="15" t="n">
        <f aca="false">IF(U3850="Yes",1,0)</f>
        <v>0</v>
      </c>
      <c r="X3850" s="15" t="str">
        <f aca="false">IF(F3850&lt;=12,"0-12 months",IF(F3850&lt;=24,"13-24 months",IF(F3850&lt;=48,"25-48 months","49-72 months")))</f>
        <v>0-12 months</v>
      </c>
      <c r="Y3850" s="15" t="str">
        <f aca="false">IF(C3850=1,"Yes","No")</f>
        <v>No</v>
      </c>
      <c r="Z3850" s="15" t="n">
        <f aca="false">COUNTIF(J3850:O3850,"Yes")</f>
        <v>1</v>
      </c>
      <c r="AA3850" s="18" t="n">
        <f aca="false">S3850*W3850</f>
        <v>0</v>
      </c>
      <c r="AB3850" s="15" t="n">
        <f aca="false">(P3850="Month-to-month")+(I3850="Fiber optic")+(R3850="Electronic check")+(F3850&lt;=12)+(M3850="No")+(J3850="No")</f>
        <v>4</v>
      </c>
      <c r="AC3850" s="15" t="str">
        <f aca="false">IF(AB3850&gt;=5,"High",IF(AB3850&gt;=3,"Medium","Low"))</f>
        <v>Medium</v>
      </c>
    </row>
    <row r="3851" customFormat="false" ht="15" hidden="false" customHeight="false" outlineLevel="0" collapsed="false">
      <c r="A3851" s="15" t="s">
        <v>3948</v>
      </c>
      <c r="B3851" s="15" t="s">
        <v>94</v>
      </c>
      <c r="C3851" s="15" t="n">
        <v>0</v>
      </c>
      <c r="D3851" s="15" t="s">
        <v>26</v>
      </c>
      <c r="E3851" s="15" t="s">
        <v>24</v>
      </c>
      <c r="F3851" s="15" t="n">
        <v>58</v>
      </c>
      <c r="G3851" s="15" t="s">
        <v>26</v>
      </c>
      <c r="H3851" s="15" t="s">
        <v>26</v>
      </c>
      <c r="I3851" s="15" t="s">
        <v>102</v>
      </c>
      <c r="J3851" s="15" t="s">
        <v>26</v>
      </c>
      <c r="K3851" s="15" t="s">
        <v>26</v>
      </c>
      <c r="L3851" s="15" t="s">
        <v>26</v>
      </c>
      <c r="M3851" s="15" t="s">
        <v>24</v>
      </c>
      <c r="N3851" s="15" t="s">
        <v>26</v>
      </c>
      <c r="O3851" s="15" t="s">
        <v>26</v>
      </c>
      <c r="P3851" s="15" t="s">
        <v>29</v>
      </c>
      <c r="Q3851" s="15" t="s">
        <v>26</v>
      </c>
      <c r="R3851" s="15" t="s">
        <v>19</v>
      </c>
      <c r="S3851" s="18" t="n">
        <v>109.45</v>
      </c>
      <c r="T3851" s="15" t="n">
        <v>6144.55</v>
      </c>
      <c r="U3851" s="15" t="s">
        <v>26</v>
      </c>
      <c r="V3851" s="18" t="n">
        <f aca="false">IF(ISNUMBER(T3851),T3851,0)</f>
        <v>6144.55</v>
      </c>
      <c r="W3851" s="15" t="n">
        <f aca="false">IF(U3851="Yes",1,0)</f>
        <v>1</v>
      </c>
      <c r="X3851" s="15" t="str">
        <f aca="false">IF(F3851&lt;=12,"0-12 months",IF(F3851&lt;=24,"13-24 months",IF(F3851&lt;=48,"25-48 months","49-72 months")))</f>
        <v>49-72 months</v>
      </c>
      <c r="Y3851" s="15" t="str">
        <f aca="false">IF(C3851=1,"Yes","No")</f>
        <v>No</v>
      </c>
      <c r="Z3851" s="15" t="n">
        <f aca="false">COUNTIF(J3851:O3851,"Yes")</f>
        <v>5</v>
      </c>
      <c r="AA3851" s="18" t="n">
        <f aca="false">S3851*W3851</f>
        <v>109.45</v>
      </c>
      <c r="AB3851" s="15" t="n">
        <f aca="false">(P3851="Month-to-month")+(I3851="Fiber optic")+(R3851="Electronic check")+(F3851&lt;=12)+(M3851="No")+(J3851="No")</f>
        <v>2</v>
      </c>
      <c r="AC3851" s="15" t="str">
        <f aca="false">IF(AB3851&gt;=5,"High",IF(AB3851&gt;=3,"Medium","Low"))</f>
        <v>Low</v>
      </c>
    </row>
    <row r="3852" customFormat="false" ht="15" hidden="false" customHeight="false" outlineLevel="0" collapsed="false">
      <c r="A3852" s="15" t="s">
        <v>3949</v>
      </c>
      <c r="B3852" s="15" t="s">
        <v>98</v>
      </c>
      <c r="C3852" s="15" t="n">
        <v>0</v>
      </c>
      <c r="D3852" s="15" t="s">
        <v>26</v>
      </c>
      <c r="E3852" s="15" t="s">
        <v>24</v>
      </c>
      <c r="F3852" s="15" t="n">
        <v>51</v>
      </c>
      <c r="G3852" s="15" t="s">
        <v>26</v>
      </c>
      <c r="H3852" s="15" t="s">
        <v>24</v>
      </c>
      <c r="I3852" s="15" t="s">
        <v>96</v>
      </c>
      <c r="J3852" s="15" t="s">
        <v>26</v>
      </c>
      <c r="K3852" s="15" t="s">
        <v>26</v>
      </c>
      <c r="L3852" s="15" t="s">
        <v>26</v>
      </c>
      <c r="M3852" s="15" t="s">
        <v>26</v>
      </c>
      <c r="N3852" s="15" t="s">
        <v>26</v>
      </c>
      <c r="O3852" s="15" t="s">
        <v>26</v>
      </c>
      <c r="P3852" s="15" t="s">
        <v>29</v>
      </c>
      <c r="Q3852" s="15" t="s">
        <v>26</v>
      </c>
      <c r="R3852" s="15" t="s">
        <v>21</v>
      </c>
      <c r="S3852" s="18" t="n">
        <v>83.25</v>
      </c>
      <c r="T3852" s="15" t="n">
        <v>4089.45</v>
      </c>
      <c r="U3852" s="15" t="s">
        <v>24</v>
      </c>
      <c r="V3852" s="18" t="n">
        <f aca="false">IF(ISNUMBER(T3852),T3852,0)</f>
        <v>4089.45</v>
      </c>
      <c r="W3852" s="15" t="n">
        <f aca="false">IF(U3852="Yes",1,0)</f>
        <v>0</v>
      </c>
      <c r="X3852" s="15" t="str">
        <f aca="false">IF(F3852&lt;=12,"0-12 months",IF(F3852&lt;=24,"13-24 months",IF(F3852&lt;=48,"25-48 months","49-72 months")))</f>
        <v>49-72 months</v>
      </c>
      <c r="Y3852" s="15" t="str">
        <f aca="false">IF(C3852=1,"Yes","No")</f>
        <v>No</v>
      </c>
      <c r="Z3852" s="15" t="n">
        <f aca="false">COUNTIF(J3852:O3852,"Yes")</f>
        <v>6</v>
      </c>
      <c r="AA3852" s="18" t="n">
        <f aca="false">S3852*W3852</f>
        <v>0</v>
      </c>
      <c r="AB3852" s="15" t="n">
        <f aca="false">(P3852="Month-to-month")+(I3852="Fiber optic")+(R3852="Electronic check")+(F3852&lt;=12)+(M3852="No")+(J3852="No")</f>
        <v>0</v>
      </c>
      <c r="AC3852" s="15" t="str">
        <f aca="false">IF(AB3852&gt;=5,"High",IF(AB3852&gt;=3,"Medium","Low"))</f>
        <v>Low</v>
      </c>
    </row>
    <row r="3853" customFormat="false" ht="15" hidden="false" customHeight="false" outlineLevel="0" collapsed="false">
      <c r="A3853" s="15" t="s">
        <v>3950</v>
      </c>
      <c r="B3853" s="15" t="s">
        <v>94</v>
      </c>
      <c r="C3853" s="15" t="n">
        <v>0</v>
      </c>
      <c r="D3853" s="15" t="s">
        <v>26</v>
      </c>
      <c r="E3853" s="15" t="s">
        <v>26</v>
      </c>
      <c r="F3853" s="15" t="n">
        <v>46</v>
      </c>
      <c r="G3853" s="15" t="s">
        <v>26</v>
      </c>
      <c r="H3853" s="15" t="s">
        <v>24</v>
      </c>
      <c r="I3853" s="15" t="s">
        <v>24</v>
      </c>
      <c r="J3853" s="15" t="s">
        <v>28</v>
      </c>
      <c r="K3853" s="15" t="s">
        <v>28</v>
      </c>
      <c r="L3853" s="15" t="s">
        <v>28</v>
      </c>
      <c r="M3853" s="15" t="s">
        <v>28</v>
      </c>
      <c r="N3853" s="15" t="s">
        <v>28</v>
      </c>
      <c r="O3853" s="15" t="s">
        <v>28</v>
      </c>
      <c r="P3853" s="15" t="s">
        <v>29</v>
      </c>
      <c r="Q3853" s="15" t="s">
        <v>26</v>
      </c>
      <c r="R3853" s="15" t="s">
        <v>17</v>
      </c>
      <c r="S3853" s="18" t="n">
        <v>19.25</v>
      </c>
      <c r="T3853" s="15" t="n">
        <v>864.2</v>
      </c>
      <c r="U3853" s="15" t="s">
        <v>24</v>
      </c>
      <c r="V3853" s="18" t="n">
        <f aca="false">IF(ISNUMBER(T3853),T3853,0)</f>
        <v>864.2</v>
      </c>
      <c r="W3853" s="15" t="n">
        <f aca="false">IF(U3853="Yes",1,0)</f>
        <v>0</v>
      </c>
      <c r="X3853" s="15" t="str">
        <f aca="false">IF(F3853&lt;=12,"0-12 months",IF(F3853&lt;=24,"13-24 months",IF(F3853&lt;=48,"25-48 months","49-72 months")))</f>
        <v>25-48 months</v>
      </c>
      <c r="Y3853" s="15" t="str">
        <f aca="false">IF(C3853=1,"Yes","No")</f>
        <v>No</v>
      </c>
      <c r="Z3853" s="15" t="n">
        <f aca="false">COUNTIF(J3853:O3853,"Yes")</f>
        <v>0</v>
      </c>
      <c r="AA3853" s="18" t="n">
        <f aca="false">S3853*W3853</f>
        <v>0</v>
      </c>
      <c r="AB3853" s="15" t="n">
        <f aca="false">(P3853="Month-to-month")+(I3853="Fiber optic")+(R3853="Electronic check")+(F3853&lt;=12)+(M3853="No")+(J3853="No")</f>
        <v>0</v>
      </c>
      <c r="AC3853" s="15" t="str">
        <f aca="false">IF(AB3853&gt;=5,"High",IF(AB3853&gt;=3,"Medium","Low"))</f>
        <v>Low</v>
      </c>
    </row>
    <row r="3854" customFormat="false" ht="15" hidden="false" customHeight="false" outlineLevel="0" collapsed="false">
      <c r="A3854" s="15" t="s">
        <v>3951</v>
      </c>
      <c r="B3854" s="15" t="s">
        <v>98</v>
      </c>
      <c r="C3854" s="15" t="n">
        <v>0</v>
      </c>
      <c r="D3854" s="15" t="s">
        <v>24</v>
      </c>
      <c r="E3854" s="15" t="s">
        <v>24</v>
      </c>
      <c r="F3854" s="15" t="n">
        <v>1</v>
      </c>
      <c r="G3854" s="15" t="s">
        <v>26</v>
      </c>
      <c r="H3854" s="15" t="s">
        <v>24</v>
      </c>
      <c r="I3854" s="15" t="s">
        <v>24</v>
      </c>
      <c r="J3854" s="15" t="s">
        <v>28</v>
      </c>
      <c r="K3854" s="15" t="s">
        <v>28</v>
      </c>
      <c r="L3854" s="15" t="s">
        <v>28</v>
      </c>
      <c r="M3854" s="15" t="s">
        <v>28</v>
      </c>
      <c r="N3854" s="15" t="s">
        <v>28</v>
      </c>
      <c r="O3854" s="15" t="s">
        <v>28</v>
      </c>
      <c r="P3854" s="15" t="s">
        <v>25</v>
      </c>
      <c r="Q3854" s="15" t="s">
        <v>26</v>
      </c>
      <c r="R3854" s="15" t="s">
        <v>19</v>
      </c>
      <c r="S3854" s="18" t="n">
        <v>19.65</v>
      </c>
      <c r="T3854" s="15" t="n">
        <v>19.65</v>
      </c>
      <c r="U3854" s="15" t="s">
        <v>24</v>
      </c>
      <c r="V3854" s="18" t="n">
        <f aca="false">IF(ISNUMBER(T3854),T3854,0)</f>
        <v>19.65</v>
      </c>
      <c r="W3854" s="15" t="n">
        <f aca="false">IF(U3854="Yes",1,0)</f>
        <v>0</v>
      </c>
      <c r="X3854" s="15" t="str">
        <f aca="false">IF(F3854&lt;=12,"0-12 months",IF(F3854&lt;=24,"13-24 months",IF(F3854&lt;=48,"25-48 months","49-72 months")))</f>
        <v>0-12 months</v>
      </c>
      <c r="Y3854" s="15" t="str">
        <f aca="false">IF(C3854=1,"Yes","No")</f>
        <v>No</v>
      </c>
      <c r="Z3854" s="15" t="n">
        <f aca="false">COUNTIF(J3854:O3854,"Yes")</f>
        <v>0</v>
      </c>
      <c r="AA3854" s="18" t="n">
        <f aca="false">S3854*W3854</f>
        <v>0</v>
      </c>
      <c r="AB3854" s="15" t="n">
        <f aca="false">(P3854="Month-to-month")+(I3854="Fiber optic")+(R3854="Electronic check")+(F3854&lt;=12)+(M3854="No")+(J3854="No")</f>
        <v>2</v>
      </c>
      <c r="AC3854" s="15" t="str">
        <f aca="false">IF(AB3854&gt;=5,"High",IF(AB3854&gt;=3,"Medium","Low"))</f>
        <v>Low</v>
      </c>
    </row>
    <row r="3855" customFormat="false" ht="15" hidden="false" customHeight="false" outlineLevel="0" collapsed="false">
      <c r="A3855" s="15" t="s">
        <v>3952</v>
      </c>
      <c r="B3855" s="15" t="s">
        <v>98</v>
      </c>
      <c r="C3855" s="15" t="n">
        <v>0</v>
      </c>
      <c r="D3855" s="15" t="s">
        <v>24</v>
      </c>
      <c r="E3855" s="15" t="s">
        <v>24</v>
      </c>
      <c r="F3855" s="15" t="n">
        <v>46</v>
      </c>
      <c r="G3855" s="15" t="s">
        <v>26</v>
      </c>
      <c r="H3855" s="15" t="s">
        <v>26</v>
      </c>
      <c r="I3855" s="15" t="s">
        <v>102</v>
      </c>
      <c r="J3855" s="15" t="s">
        <v>24</v>
      </c>
      <c r="K3855" s="15" t="s">
        <v>24</v>
      </c>
      <c r="L3855" s="15" t="s">
        <v>24</v>
      </c>
      <c r="M3855" s="15" t="s">
        <v>24</v>
      </c>
      <c r="N3855" s="15" t="s">
        <v>24</v>
      </c>
      <c r="O3855" s="15" t="s">
        <v>24</v>
      </c>
      <c r="P3855" s="15" t="s">
        <v>25</v>
      </c>
      <c r="Q3855" s="15" t="s">
        <v>24</v>
      </c>
      <c r="R3855" s="15" t="s">
        <v>19</v>
      </c>
      <c r="S3855" s="18" t="n">
        <v>72.8</v>
      </c>
      <c r="T3855" s="15" t="n">
        <v>3249.4</v>
      </c>
      <c r="U3855" s="15" t="s">
        <v>24</v>
      </c>
      <c r="V3855" s="18" t="n">
        <f aca="false">IF(ISNUMBER(T3855),T3855,0)</f>
        <v>3249.4</v>
      </c>
      <c r="W3855" s="15" t="n">
        <f aca="false">IF(U3855="Yes",1,0)</f>
        <v>0</v>
      </c>
      <c r="X3855" s="15" t="str">
        <f aca="false">IF(F3855&lt;=12,"0-12 months",IF(F3855&lt;=24,"13-24 months",IF(F3855&lt;=48,"25-48 months","49-72 months")))</f>
        <v>25-48 months</v>
      </c>
      <c r="Y3855" s="15" t="str">
        <f aca="false">IF(C3855=1,"Yes","No")</f>
        <v>No</v>
      </c>
      <c r="Z3855" s="15" t="n">
        <f aca="false">COUNTIF(J3855:O3855,"Yes")</f>
        <v>0</v>
      </c>
      <c r="AA3855" s="18" t="n">
        <f aca="false">S3855*W3855</f>
        <v>0</v>
      </c>
      <c r="AB3855" s="15" t="n">
        <f aca="false">(P3855="Month-to-month")+(I3855="Fiber optic")+(R3855="Electronic check")+(F3855&lt;=12)+(M3855="No")+(J3855="No")</f>
        <v>4</v>
      </c>
      <c r="AC3855" s="15" t="str">
        <f aca="false">IF(AB3855&gt;=5,"High",IF(AB3855&gt;=3,"Medium","Low"))</f>
        <v>Medium</v>
      </c>
    </row>
    <row r="3856" customFormat="false" ht="15" hidden="false" customHeight="false" outlineLevel="0" collapsed="false">
      <c r="A3856" s="15" t="s">
        <v>3953</v>
      </c>
      <c r="B3856" s="15" t="s">
        <v>94</v>
      </c>
      <c r="C3856" s="15" t="n">
        <v>0</v>
      </c>
      <c r="D3856" s="15" t="s">
        <v>26</v>
      </c>
      <c r="E3856" s="15" t="s">
        <v>24</v>
      </c>
      <c r="F3856" s="15" t="n">
        <v>50</v>
      </c>
      <c r="G3856" s="15" t="s">
        <v>26</v>
      </c>
      <c r="H3856" s="15" t="s">
        <v>26</v>
      </c>
      <c r="I3856" s="15" t="s">
        <v>102</v>
      </c>
      <c r="J3856" s="15" t="s">
        <v>26</v>
      </c>
      <c r="K3856" s="15" t="s">
        <v>26</v>
      </c>
      <c r="L3856" s="15" t="s">
        <v>24</v>
      </c>
      <c r="M3856" s="15" t="s">
        <v>26</v>
      </c>
      <c r="N3856" s="15" t="s">
        <v>26</v>
      </c>
      <c r="O3856" s="15" t="s">
        <v>26</v>
      </c>
      <c r="P3856" s="15" t="s">
        <v>25</v>
      </c>
      <c r="Q3856" s="15" t="s">
        <v>26</v>
      </c>
      <c r="R3856" s="15" t="s">
        <v>19</v>
      </c>
      <c r="S3856" s="18" t="n">
        <v>109.65</v>
      </c>
      <c r="T3856" s="15" t="n">
        <v>5405.8</v>
      </c>
      <c r="U3856" s="15" t="s">
        <v>24</v>
      </c>
      <c r="V3856" s="18" t="n">
        <f aca="false">IF(ISNUMBER(T3856),T3856,0)</f>
        <v>5405.8</v>
      </c>
      <c r="W3856" s="15" t="n">
        <f aca="false">IF(U3856="Yes",1,0)</f>
        <v>0</v>
      </c>
      <c r="X3856" s="15" t="str">
        <f aca="false">IF(F3856&lt;=12,"0-12 months",IF(F3856&lt;=24,"13-24 months",IF(F3856&lt;=48,"25-48 months","49-72 months")))</f>
        <v>49-72 months</v>
      </c>
      <c r="Y3856" s="15" t="str">
        <f aca="false">IF(C3856=1,"Yes","No")</f>
        <v>No</v>
      </c>
      <c r="Z3856" s="15" t="n">
        <f aca="false">COUNTIF(J3856:O3856,"Yes")</f>
        <v>5</v>
      </c>
      <c r="AA3856" s="18" t="n">
        <f aca="false">S3856*W3856</f>
        <v>0</v>
      </c>
      <c r="AB3856" s="15" t="n">
        <f aca="false">(P3856="Month-to-month")+(I3856="Fiber optic")+(R3856="Electronic check")+(F3856&lt;=12)+(M3856="No")+(J3856="No")</f>
        <v>2</v>
      </c>
      <c r="AC3856" s="15" t="str">
        <f aca="false">IF(AB3856&gt;=5,"High",IF(AB3856&gt;=3,"Medium","Low"))</f>
        <v>Low</v>
      </c>
    </row>
    <row r="3857" customFormat="false" ht="15" hidden="false" customHeight="false" outlineLevel="0" collapsed="false">
      <c r="A3857" s="15" t="s">
        <v>3954</v>
      </c>
      <c r="B3857" s="15" t="s">
        <v>98</v>
      </c>
      <c r="C3857" s="15" t="n">
        <v>0</v>
      </c>
      <c r="D3857" s="15" t="s">
        <v>26</v>
      </c>
      <c r="E3857" s="15" t="s">
        <v>26</v>
      </c>
      <c r="F3857" s="15" t="n">
        <v>53</v>
      </c>
      <c r="G3857" s="15" t="s">
        <v>26</v>
      </c>
      <c r="H3857" s="15" t="s">
        <v>24</v>
      </c>
      <c r="I3857" s="15" t="s">
        <v>96</v>
      </c>
      <c r="J3857" s="15" t="s">
        <v>24</v>
      </c>
      <c r="K3857" s="15" t="s">
        <v>26</v>
      </c>
      <c r="L3857" s="15" t="s">
        <v>24</v>
      </c>
      <c r="M3857" s="15" t="s">
        <v>26</v>
      </c>
      <c r="N3857" s="15" t="s">
        <v>26</v>
      </c>
      <c r="O3857" s="15" t="s">
        <v>24</v>
      </c>
      <c r="P3857" s="15" t="s">
        <v>25</v>
      </c>
      <c r="Q3857" s="15" t="s">
        <v>24</v>
      </c>
      <c r="R3857" s="15" t="s">
        <v>21</v>
      </c>
      <c r="S3857" s="18" t="n">
        <v>65</v>
      </c>
      <c r="T3857" s="15" t="n">
        <v>3363.8</v>
      </c>
      <c r="U3857" s="15" t="s">
        <v>24</v>
      </c>
      <c r="V3857" s="18" t="n">
        <f aca="false">IF(ISNUMBER(T3857),T3857,0)</f>
        <v>3363.8</v>
      </c>
      <c r="W3857" s="15" t="n">
        <f aca="false">IF(U3857="Yes",1,0)</f>
        <v>0</v>
      </c>
      <c r="X3857" s="15" t="str">
        <f aca="false">IF(F3857&lt;=12,"0-12 months",IF(F3857&lt;=24,"13-24 months",IF(F3857&lt;=48,"25-48 months","49-72 months")))</f>
        <v>49-72 months</v>
      </c>
      <c r="Y3857" s="15" t="str">
        <f aca="false">IF(C3857=1,"Yes","No")</f>
        <v>No</v>
      </c>
      <c r="Z3857" s="15" t="n">
        <f aca="false">COUNTIF(J3857:O3857,"Yes")</f>
        <v>3</v>
      </c>
      <c r="AA3857" s="18" t="n">
        <f aca="false">S3857*W3857</f>
        <v>0</v>
      </c>
      <c r="AB3857" s="15" t="n">
        <f aca="false">(P3857="Month-to-month")+(I3857="Fiber optic")+(R3857="Electronic check")+(F3857&lt;=12)+(M3857="No")+(J3857="No")</f>
        <v>2</v>
      </c>
      <c r="AC3857" s="15" t="str">
        <f aca="false">IF(AB3857&gt;=5,"High",IF(AB3857&gt;=3,"Medium","Low"))</f>
        <v>Low</v>
      </c>
    </row>
    <row r="3858" customFormat="false" ht="15" hidden="false" customHeight="false" outlineLevel="0" collapsed="false">
      <c r="A3858" s="15" t="s">
        <v>3955</v>
      </c>
      <c r="B3858" s="15" t="s">
        <v>98</v>
      </c>
      <c r="C3858" s="15" t="n">
        <v>0</v>
      </c>
      <c r="D3858" s="15" t="s">
        <v>26</v>
      </c>
      <c r="E3858" s="15" t="s">
        <v>24</v>
      </c>
      <c r="F3858" s="15" t="n">
        <v>61</v>
      </c>
      <c r="G3858" s="15" t="s">
        <v>26</v>
      </c>
      <c r="H3858" s="15" t="s">
        <v>26</v>
      </c>
      <c r="I3858" s="15" t="s">
        <v>102</v>
      </c>
      <c r="J3858" s="15" t="s">
        <v>24</v>
      </c>
      <c r="K3858" s="15" t="s">
        <v>26</v>
      </c>
      <c r="L3858" s="15" t="s">
        <v>26</v>
      </c>
      <c r="M3858" s="15" t="s">
        <v>26</v>
      </c>
      <c r="N3858" s="15" t="s">
        <v>26</v>
      </c>
      <c r="O3858" s="15" t="s">
        <v>26</v>
      </c>
      <c r="P3858" s="15" t="s">
        <v>25</v>
      </c>
      <c r="Q3858" s="15" t="s">
        <v>26</v>
      </c>
      <c r="R3858" s="15" t="s">
        <v>15</v>
      </c>
      <c r="S3858" s="18" t="n">
        <v>114.1</v>
      </c>
      <c r="T3858" s="15" t="n">
        <v>7132.15</v>
      </c>
      <c r="U3858" s="15" t="s">
        <v>24</v>
      </c>
      <c r="V3858" s="18" t="n">
        <f aca="false">IF(ISNUMBER(T3858),T3858,0)</f>
        <v>7132.15</v>
      </c>
      <c r="W3858" s="15" t="n">
        <f aca="false">IF(U3858="Yes",1,0)</f>
        <v>0</v>
      </c>
      <c r="X3858" s="15" t="str">
        <f aca="false">IF(F3858&lt;=12,"0-12 months",IF(F3858&lt;=24,"13-24 months",IF(F3858&lt;=48,"25-48 months","49-72 months")))</f>
        <v>49-72 months</v>
      </c>
      <c r="Y3858" s="15" t="str">
        <f aca="false">IF(C3858=1,"Yes","No")</f>
        <v>No</v>
      </c>
      <c r="Z3858" s="15" t="n">
        <f aca="false">COUNTIF(J3858:O3858,"Yes")</f>
        <v>5</v>
      </c>
      <c r="AA3858" s="18" t="n">
        <f aca="false">S3858*W3858</f>
        <v>0</v>
      </c>
      <c r="AB3858" s="15" t="n">
        <f aca="false">(P3858="Month-to-month")+(I3858="Fiber optic")+(R3858="Electronic check")+(F3858&lt;=12)+(M3858="No")+(J3858="No")</f>
        <v>4</v>
      </c>
      <c r="AC3858" s="15" t="str">
        <f aca="false">IF(AB3858&gt;=5,"High",IF(AB3858&gt;=3,"Medium","Low"))</f>
        <v>Medium</v>
      </c>
    </row>
    <row r="3859" customFormat="false" ht="15" hidden="false" customHeight="false" outlineLevel="0" collapsed="false">
      <c r="A3859" s="15" t="s">
        <v>3956</v>
      </c>
      <c r="B3859" s="15" t="s">
        <v>98</v>
      </c>
      <c r="C3859" s="15" t="n">
        <v>0</v>
      </c>
      <c r="D3859" s="15" t="s">
        <v>24</v>
      </c>
      <c r="E3859" s="15" t="s">
        <v>24</v>
      </c>
      <c r="F3859" s="15" t="n">
        <v>5</v>
      </c>
      <c r="G3859" s="15" t="s">
        <v>26</v>
      </c>
      <c r="H3859" s="15" t="s">
        <v>24</v>
      </c>
      <c r="I3859" s="15" t="s">
        <v>24</v>
      </c>
      <c r="J3859" s="15" t="s">
        <v>28</v>
      </c>
      <c r="K3859" s="15" t="s">
        <v>28</v>
      </c>
      <c r="L3859" s="15" t="s">
        <v>28</v>
      </c>
      <c r="M3859" s="15" t="s">
        <v>28</v>
      </c>
      <c r="N3859" s="15" t="s">
        <v>28</v>
      </c>
      <c r="O3859" s="15" t="s">
        <v>28</v>
      </c>
      <c r="P3859" s="15" t="s">
        <v>25</v>
      </c>
      <c r="Q3859" s="15" t="s">
        <v>24</v>
      </c>
      <c r="R3859" s="15" t="s">
        <v>19</v>
      </c>
      <c r="S3859" s="18" t="n">
        <v>20.65</v>
      </c>
      <c r="T3859" s="15" t="n">
        <v>93.55</v>
      </c>
      <c r="U3859" s="15" t="s">
        <v>24</v>
      </c>
      <c r="V3859" s="18" t="n">
        <f aca="false">IF(ISNUMBER(T3859),T3859,0)</f>
        <v>93.55</v>
      </c>
      <c r="W3859" s="15" t="n">
        <f aca="false">IF(U3859="Yes",1,0)</f>
        <v>0</v>
      </c>
      <c r="X3859" s="15" t="str">
        <f aca="false">IF(F3859&lt;=12,"0-12 months",IF(F3859&lt;=24,"13-24 months",IF(F3859&lt;=48,"25-48 months","49-72 months")))</f>
        <v>0-12 months</v>
      </c>
      <c r="Y3859" s="15" t="str">
        <f aca="false">IF(C3859=1,"Yes","No")</f>
        <v>No</v>
      </c>
      <c r="Z3859" s="15" t="n">
        <f aca="false">COUNTIF(J3859:O3859,"Yes")</f>
        <v>0</v>
      </c>
      <c r="AA3859" s="18" t="n">
        <f aca="false">S3859*W3859</f>
        <v>0</v>
      </c>
      <c r="AB3859" s="15" t="n">
        <f aca="false">(P3859="Month-to-month")+(I3859="Fiber optic")+(R3859="Electronic check")+(F3859&lt;=12)+(M3859="No")+(J3859="No")</f>
        <v>2</v>
      </c>
      <c r="AC3859" s="15" t="str">
        <f aca="false">IF(AB3859&gt;=5,"High",IF(AB3859&gt;=3,"Medium","Low"))</f>
        <v>Low</v>
      </c>
    </row>
    <row r="3860" customFormat="false" ht="15" hidden="false" customHeight="false" outlineLevel="0" collapsed="false">
      <c r="A3860" s="15" t="s">
        <v>3957</v>
      </c>
      <c r="B3860" s="15" t="s">
        <v>98</v>
      </c>
      <c r="C3860" s="15" t="n">
        <v>0</v>
      </c>
      <c r="D3860" s="15" t="s">
        <v>24</v>
      </c>
      <c r="E3860" s="15" t="s">
        <v>24</v>
      </c>
      <c r="F3860" s="15" t="n">
        <v>47</v>
      </c>
      <c r="G3860" s="15" t="s">
        <v>26</v>
      </c>
      <c r="H3860" s="15" t="s">
        <v>24</v>
      </c>
      <c r="I3860" s="15" t="s">
        <v>96</v>
      </c>
      <c r="J3860" s="15" t="s">
        <v>26</v>
      </c>
      <c r="K3860" s="15" t="s">
        <v>26</v>
      </c>
      <c r="L3860" s="15" t="s">
        <v>26</v>
      </c>
      <c r="M3860" s="15" t="s">
        <v>26</v>
      </c>
      <c r="N3860" s="15" t="s">
        <v>26</v>
      </c>
      <c r="O3860" s="15" t="s">
        <v>26</v>
      </c>
      <c r="P3860" s="15" t="s">
        <v>27</v>
      </c>
      <c r="Q3860" s="15" t="s">
        <v>26</v>
      </c>
      <c r="R3860" s="15" t="s">
        <v>19</v>
      </c>
      <c r="S3860" s="18" t="n">
        <v>86.95</v>
      </c>
      <c r="T3860" s="15" t="n">
        <v>4138.9</v>
      </c>
      <c r="U3860" s="15" t="s">
        <v>24</v>
      </c>
      <c r="V3860" s="18" t="n">
        <f aca="false">IF(ISNUMBER(T3860),T3860,0)</f>
        <v>4138.9</v>
      </c>
      <c r="W3860" s="15" t="n">
        <f aca="false">IF(U3860="Yes",1,0)</f>
        <v>0</v>
      </c>
      <c r="X3860" s="15" t="str">
        <f aca="false">IF(F3860&lt;=12,"0-12 months",IF(F3860&lt;=24,"13-24 months",IF(F3860&lt;=48,"25-48 months","49-72 months")))</f>
        <v>25-48 months</v>
      </c>
      <c r="Y3860" s="15" t="str">
        <f aca="false">IF(C3860=1,"Yes","No")</f>
        <v>No</v>
      </c>
      <c r="Z3860" s="15" t="n">
        <f aca="false">COUNTIF(J3860:O3860,"Yes")</f>
        <v>6</v>
      </c>
      <c r="AA3860" s="18" t="n">
        <f aca="false">S3860*W3860</f>
        <v>0</v>
      </c>
      <c r="AB3860" s="15" t="n">
        <f aca="false">(P3860="Month-to-month")+(I3860="Fiber optic")+(R3860="Electronic check")+(F3860&lt;=12)+(M3860="No")+(J3860="No")</f>
        <v>0</v>
      </c>
      <c r="AC3860" s="15" t="str">
        <f aca="false">IF(AB3860&gt;=5,"High",IF(AB3860&gt;=3,"Medium","Low"))</f>
        <v>Low</v>
      </c>
    </row>
    <row r="3861" customFormat="false" ht="15" hidden="false" customHeight="false" outlineLevel="0" collapsed="false">
      <c r="A3861" s="15" t="s">
        <v>3958</v>
      </c>
      <c r="B3861" s="15" t="s">
        <v>94</v>
      </c>
      <c r="C3861" s="15" t="n">
        <v>0</v>
      </c>
      <c r="D3861" s="15" t="s">
        <v>24</v>
      </c>
      <c r="E3861" s="15" t="s">
        <v>24</v>
      </c>
      <c r="F3861" s="15" t="n">
        <v>54</v>
      </c>
      <c r="G3861" s="15" t="s">
        <v>26</v>
      </c>
      <c r="H3861" s="15" t="s">
        <v>26</v>
      </c>
      <c r="I3861" s="15" t="s">
        <v>102</v>
      </c>
      <c r="J3861" s="15" t="s">
        <v>24</v>
      </c>
      <c r="K3861" s="15" t="s">
        <v>26</v>
      </c>
      <c r="L3861" s="15" t="s">
        <v>26</v>
      </c>
      <c r="M3861" s="15" t="s">
        <v>24</v>
      </c>
      <c r="N3861" s="15" t="s">
        <v>26</v>
      </c>
      <c r="O3861" s="15" t="s">
        <v>24</v>
      </c>
      <c r="P3861" s="15" t="s">
        <v>27</v>
      </c>
      <c r="Q3861" s="15" t="s">
        <v>26</v>
      </c>
      <c r="R3861" s="15" t="s">
        <v>19</v>
      </c>
      <c r="S3861" s="18" t="n">
        <v>94.75</v>
      </c>
      <c r="T3861" s="15" t="n">
        <v>5121.75</v>
      </c>
      <c r="U3861" s="15" t="s">
        <v>24</v>
      </c>
      <c r="V3861" s="18" t="n">
        <f aca="false">IF(ISNUMBER(T3861),T3861,0)</f>
        <v>5121.75</v>
      </c>
      <c r="W3861" s="15" t="n">
        <f aca="false">IF(U3861="Yes",1,0)</f>
        <v>0</v>
      </c>
      <c r="X3861" s="15" t="str">
        <f aca="false">IF(F3861&lt;=12,"0-12 months",IF(F3861&lt;=24,"13-24 months",IF(F3861&lt;=48,"25-48 months","49-72 months")))</f>
        <v>49-72 months</v>
      </c>
      <c r="Y3861" s="15" t="str">
        <f aca="false">IF(C3861=1,"Yes","No")</f>
        <v>No</v>
      </c>
      <c r="Z3861" s="15" t="n">
        <f aca="false">COUNTIF(J3861:O3861,"Yes")</f>
        <v>3</v>
      </c>
      <c r="AA3861" s="18" t="n">
        <f aca="false">S3861*W3861</f>
        <v>0</v>
      </c>
      <c r="AB3861" s="15" t="n">
        <f aca="false">(P3861="Month-to-month")+(I3861="Fiber optic")+(R3861="Electronic check")+(F3861&lt;=12)+(M3861="No")+(J3861="No")</f>
        <v>3</v>
      </c>
      <c r="AC3861" s="15" t="str">
        <f aca="false">IF(AB3861&gt;=5,"High",IF(AB3861&gt;=3,"Medium","Low"))</f>
        <v>Medium</v>
      </c>
    </row>
    <row r="3862" customFormat="false" ht="15" hidden="false" customHeight="false" outlineLevel="0" collapsed="false">
      <c r="A3862" s="15" t="s">
        <v>3959</v>
      </c>
      <c r="B3862" s="15" t="s">
        <v>98</v>
      </c>
      <c r="C3862" s="15" t="n">
        <v>0</v>
      </c>
      <c r="D3862" s="15" t="s">
        <v>24</v>
      </c>
      <c r="E3862" s="15" t="s">
        <v>26</v>
      </c>
      <c r="F3862" s="15" t="n">
        <v>19</v>
      </c>
      <c r="G3862" s="15" t="s">
        <v>24</v>
      </c>
      <c r="H3862" s="15" t="s">
        <v>95</v>
      </c>
      <c r="I3862" s="15" t="s">
        <v>96</v>
      </c>
      <c r="J3862" s="15" t="s">
        <v>24</v>
      </c>
      <c r="K3862" s="15" t="s">
        <v>24</v>
      </c>
      <c r="L3862" s="15" t="s">
        <v>24</v>
      </c>
      <c r="M3862" s="15" t="s">
        <v>24</v>
      </c>
      <c r="N3862" s="15" t="s">
        <v>24</v>
      </c>
      <c r="O3862" s="15" t="s">
        <v>24</v>
      </c>
      <c r="P3862" s="15" t="s">
        <v>25</v>
      </c>
      <c r="Q3862" s="15" t="s">
        <v>26</v>
      </c>
      <c r="R3862" s="15" t="s">
        <v>21</v>
      </c>
      <c r="S3862" s="18" t="n">
        <v>25.35</v>
      </c>
      <c r="T3862" s="15" t="n">
        <v>566.1</v>
      </c>
      <c r="U3862" s="15" t="s">
        <v>24</v>
      </c>
      <c r="V3862" s="18" t="n">
        <f aca="false">IF(ISNUMBER(T3862),T3862,0)</f>
        <v>566.1</v>
      </c>
      <c r="W3862" s="15" t="n">
        <f aca="false">IF(U3862="Yes",1,0)</f>
        <v>0</v>
      </c>
      <c r="X3862" s="15" t="str">
        <f aca="false">IF(F3862&lt;=12,"0-12 months",IF(F3862&lt;=24,"13-24 months",IF(F3862&lt;=48,"25-48 months","49-72 months")))</f>
        <v>13-24 months</v>
      </c>
      <c r="Y3862" s="15" t="str">
        <f aca="false">IF(C3862=1,"Yes","No")</f>
        <v>No</v>
      </c>
      <c r="Z3862" s="15" t="n">
        <f aca="false">COUNTIF(J3862:O3862,"Yes")</f>
        <v>0</v>
      </c>
      <c r="AA3862" s="18" t="n">
        <f aca="false">S3862*W3862</f>
        <v>0</v>
      </c>
      <c r="AB3862" s="15" t="n">
        <f aca="false">(P3862="Month-to-month")+(I3862="Fiber optic")+(R3862="Electronic check")+(F3862&lt;=12)+(M3862="No")+(J3862="No")</f>
        <v>3</v>
      </c>
      <c r="AC3862" s="15" t="str">
        <f aca="false">IF(AB3862&gt;=5,"High",IF(AB3862&gt;=3,"Medium","Low"))</f>
        <v>Medium</v>
      </c>
    </row>
    <row r="3863" customFormat="false" ht="15" hidden="false" customHeight="false" outlineLevel="0" collapsed="false">
      <c r="A3863" s="15" t="s">
        <v>3960</v>
      </c>
      <c r="B3863" s="15" t="s">
        <v>94</v>
      </c>
      <c r="C3863" s="15" t="n">
        <v>0</v>
      </c>
      <c r="D3863" s="15" t="s">
        <v>24</v>
      </c>
      <c r="E3863" s="15" t="s">
        <v>26</v>
      </c>
      <c r="F3863" s="15" t="n">
        <v>26</v>
      </c>
      <c r="G3863" s="15" t="s">
        <v>26</v>
      </c>
      <c r="H3863" s="15" t="s">
        <v>24</v>
      </c>
      <c r="I3863" s="15" t="s">
        <v>102</v>
      </c>
      <c r="J3863" s="15" t="s">
        <v>24</v>
      </c>
      <c r="K3863" s="15" t="s">
        <v>26</v>
      </c>
      <c r="L3863" s="15" t="s">
        <v>26</v>
      </c>
      <c r="M3863" s="15" t="s">
        <v>26</v>
      </c>
      <c r="N3863" s="15" t="s">
        <v>26</v>
      </c>
      <c r="O3863" s="15" t="s">
        <v>26</v>
      </c>
      <c r="P3863" s="15" t="s">
        <v>29</v>
      </c>
      <c r="Q3863" s="15" t="s">
        <v>26</v>
      </c>
      <c r="R3863" s="15" t="s">
        <v>15</v>
      </c>
      <c r="S3863" s="18" t="n">
        <v>105.45</v>
      </c>
      <c r="T3863" s="15" t="n">
        <v>2715.3</v>
      </c>
      <c r="U3863" s="15" t="s">
        <v>24</v>
      </c>
      <c r="V3863" s="18" t="n">
        <f aca="false">IF(ISNUMBER(T3863),T3863,0)</f>
        <v>2715.3</v>
      </c>
      <c r="W3863" s="15" t="n">
        <f aca="false">IF(U3863="Yes",1,0)</f>
        <v>0</v>
      </c>
      <c r="X3863" s="15" t="str">
        <f aca="false">IF(F3863&lt;=12,"0-12 months",IF(F3863&lt;=24,"13-24 months",IF(F3863&lt;=48,"25-48 months","49-72 months")))</f>
        <v>25-48 months</v>
      </c>
      <c r="Y3863" s="15" t="str">
        <f aca="false">IF(C3863=1,"Yes","No")</f>
        <v>No</v>
      </c>
      <c r="Z3863" s="15" t="n">
        <f aca="false">COUNTIF(J3863:O3863,"Yes")</f>
        <v>5</v>
      </c>
      <c r="AA3863" s="18" t="n">
        <f aca="false">S3863*W3863</f>
        <v>0</v>
      </c>
      <c r="AB3863" s="15" t="n">
        <f aca="false">(P3863="Month-to-month")+(I3863="Fiber optic")+(R3863="Electronic check")+(F3863&lt;=12)+(M3863="No")+(J3863="No")</f>
        <v>3</v>
      </c>
      <c r="AC3863" s="15" t="str">
        <f aca="false">IF(AB3863&gt;=5,"High",IF(AB3863&gt;=3,"Medium","Low"))</f>
        <v>Medium</v>
      </c>
    </row>
    <row r="3864" customFormat="false" ht="15" hidden="false" customHeight="false" outlineLevel="0" collapsed="false">
      <c r="A3864" s="15" t="s">
        <v>3961</v>
      </c>
      <c r="B3864" s="15" t="s">
        <v>98</v>
      </c>
      <c r="C3864" s="15" t="n">
        <v>0</v>
      </c>
      <c r="D3864" s="15" t="s">
        <v>26</v>
      </c>
      <c r="E3864" s="15" t="s">
        <v>26</v>
      </c>
      <c r="F3864" s="15" t="n">
        <v>70</v>
      </c>
      <c r="G3864" s="15" t="s">
        <v>26</v>
      </c>
      <c r="H3864" s="15" t="s">
        <v>26</v>
      </c>
      <c r="I3864" s="15" t="s">
        <v>24</v>
      </c>
      <c r="J3864" s="15" t="s">
        <v>28</v>
      </c>
      <c r="K3864" s="15" t="s">
        <v>28</v>
      </c>
      <c r="L3864" s="15" t="s">
        <v>28</v>
      </c>
      <c r="M3864" s="15" t="s">
        <v>28</v>
      </c>
      <c r="N3864" s="15" t="s">
        <v>28</v>
      </c>
      <c r="O3864" s="15" t="s">
        <v>28</v>
      </c>
      <c r="P3864" s="15" t="s">
        <v>29</v>
      </c>
      <c r="Q3864" s="15" t="s">
        <v>24</v>
      </c>
      <c r="R3864" s="15" t="s">
        <v>17</v>
      </c>
      <c r="S3864" s="18" t="n">
        <v>25.4</v>
      </c>
      <c r="T3864" s="15" t="n">
        <v>1782.05</v>
      </c>
      <c r="U3864" s="15" t="s">
        <v>24</v>
      </c>
      <c r="V3864" s="18" t="n">
        <f aca="false">IF(ISNUMBER(T3864),T3864,0)</f>
        <v>1782.05</v>
      </c>
      <c r="W3864" s="15" t="n">
        <f aca="false">IF(U3864="Yes",1,0)</f>
        <v>0</v>
      </c>
      <c r="X3864" s="15" t="str">
        <f aca="false">IF(F3864&lt;=12,"0-12 months",IF(F3864&lt;=24,"13-24 months",IF(F3864&lt;=48,"25-48 months","49-72 months")))</f>
        <v>49-72 months</v>
      </c>
      <c r="Y3864" s="15" t="str">
        <f aca="false">IF(C3864=1,"Yes","No")</f>
        <v>No</v>
      </c>
      <c r="Z3864" s="15" t="n">
        <f aca="false">COUNTIF(J3864:O3864,"Yes")</f>
        <v>0</v>
      </c>
      <c r="AA3864" s="18" t="n">
        <f aca="false">S3864*W3864</f>
        <v>0</v>
      </c>
      <c r="AB3864" s="15" t="n">
        <f aca="false">(P3864="Month-to-month")+(I3864="Fiber optic")+(R3864="Electronic check")+(F3864&lt;=12)+(M3864="No")+(J3864="No")</f>
        <v>0</v>
      </c>
      <c r="AC3864" s="15" t="str">
        <f aca="false">IF(AB3864&gt;=5,"High",IF(AB3864&gt;=3,"Medium","Low"))</f>
        <v>Low</v>
      </c>
    </row>
    <row r="3865" customFormat="false" ht="15" hidden="false" customHeight="false" outlineLevel="0" collapsed="false">
      <c r="A3865" s="15" t="s">
        <v>3962</v>
      </c>
      <c r="B3865" s="15" t="s">
        <v>98</v>
      </c>
      <c r="C3865" s="15" t="n">
        <v>0</v>
      </c>
      <c r="D3865" s="15" t="s">
        <v>26</v>
      </c>
      <c r="E3865" s="15" t="s">
        <v>24</v>
      </c>
      <c r="F3865" s="15" t="n">
        <v>17</v>
      </c>
      <c r="G3865" s="15" t="s">
        <v>26</v>
      </c>
      <c r="H3865" s="15" t="s">
        <v>26</v>
      </c>
      <c r="I3865" s="15" t="s">
        <v>102</v>
      </c>
      <c r="J3865" s="15" t="s">
        <v>24</v>
      </c>
      <c r="K3865" s="15" t="s">
        <v>26</v>
      </c>
      <c r="L3865" s="15" t="s">
        <v>26</v>
      </c>
      <c r="M3865" s="15" t="s">
        <v>24</v>
      </c>
      <c r="N3865" s="15" t="s">
        <v>26</v>
      </c>
      <c r="O3865" s="15" t="s">
        <v>26</v>
      </c>
      <c r="P3865" s="15" t="s">
        <v>25</v>
      </c>
      <c r="Q3865" s="15" t="s">
        <v>26</v>
      </c>
      <c r="R3865" s="15" t="s">
        <v>15</v>
      </c>
      <c r="S3865" s="18" t="n">
        <v>102.55</v>
      </c>
      <c r="T3865" s="15" t="n">
        <v>1742.5</v>
      </c>
      <c r="U3865" s="15" t="s">
        <v>24</v>
      </c>
      <c r="V3865" s="18" t="n">
        <f aca="false">IF(ISNUMBER(T3865),T3865,0)</f>
        <v>1742.5</v>
      </c>
      <c r="W3865" s="15" t="n">
        <f aca="false">IF(U3865="Yes",1,0)</f>
        <v>0</v>
      </c>
      <c r="X3865" s="15" t="str">
        <f aca="false">IF(F3865&lt;=12,"0-12 months",IF(F3865&lt;=24,"13-24 months",IF(F3865&lt;=48,"25-48 months","49-72 months")))</f>
        <v>13-24 months</v>
      </c>
      <c r="Y3865" s="15" t="str">
        <f aca="false">IF(C3865=1,"Yes","No")</f>
        <v>No</v>
      </c>
      <c r="Z3865" s="15" t="n">
        <f aca="false">COUNTIF(J3865:O3865,"Yes")</f>
        <v>4</v>
      </c>
      <c r="AA3865" s="18" t="n">
        <f aca="false">S3865*W3865</f>
        <v>0</v>
      </c>
      <c r="AB3865" s="15" t="n">
        <f aca="false">(P3865="Month-to-month")+(I3865="Fiber optic")+(R3865="Electronic check")+(F3865&lt;=12)+(M3865="No")+(J3865="No")</f>
        <v>5</v>
      </c>
      <c r="AC3865" s="15" t="str">
        <f aca="false">IF(AB3865&gt;=5,"High",IF(AB3865&gt;=3,"Medium","Low"))</f>
        <v>High</v>
      </c>
    </row>
    <row r="3866" customFormat="false" ht="15" hidden="false" customHeight="false" outlineLevel="0" collapsed="false">
      <c r="A3866" s="15" t="s">
        <v>3963</v>
      </c>
      <c r="B3866" s="15" t="s">
        <v>94</v>
      </c>
      <c r="C3866" s="15" t="n">
        <v>0</v>
      </c>
      <c r="D3866" s="15" t="s">
        <v>24</v>
      </c>
      <c r="E3866" s="15" t="s">
        <v>24</v>
      </c>
      <c r="F3866" s="15" t="n">
        <v>30</v>
      </c>
      <c r="G3866" s="15" t="s">
        <v>26</v>
      </c>
      <c r="H3866" s="15" t="s">
        <v>26</v>
      </c>
      <c r="I3866" s="15" t="s">
        <v>102</v>
      </c>
      <c r="J3866" s="15" t="s">
        <v>24</v>
      </c>
      <c r="K3866" s="15" t="s">
        <v>26</v>
      </c>
      <c r="L3866" s="15" t="s">
        <v>24</v>
      </c>
      <c r="M3866" s="15" t="s">
        <v>24</v>
      </c>
      <c r="N3866" s="15" t="s">
        <v>26</v>
      </c>
      <c r="O3866" s="15" t="s">
        <v>26</v>
      </c>
      <c r="P3866" s="15" t="s">
        <v>25</v>
      </c>
      <c r="Q3866" s="15" t="s">
        <v>26</v>
      </c>
      <c r="R3866" s="15" t="s">
        <v>15</v>
      </c>
      <c r="S3866" s="18" t="n">
        <v>100.2</v>
      </c>
      <c r="T3866" s="15" t="n">
        <v>2983.8</v>
      </c>
      <c r="U3866" s="15" t="s">
        <v>26</v>
      </c>
      <c r="V3866" s="18" t="n">
        <f aca="false">IF(ISNUMBER(T3866),T3866,0)</f>
        <v>2983.8</v>
      </c>
      <c r="W3866" s="15" t="n">
        <f aca="false">IF(U3866="Yes",1,0)</f>
        <v>1</v>
      </c>
      <c r="X3866" s="15" t="str">
        <f aca="false">IF(F3866&lt;=12,"0-12 months",IF(F3866&lt;=24,"13-24 months",IF(F3866&lt;=48,"25-48 months","49-72 months")))</f>
        <v>25-48 months</v>
      </c>
      <c r="Y3866" s="15" t="str">
        <f aca="false">IF(C3866=1,"Yes","No")</f>
        <v>No</v>
      </c>
      <c r="Z3866" s="15" t="n">
        <f aca="false">COUNTIF(J3866:O3866,"Yes")</f>
        <v>3</v>
      </c>
      <c r="AA3866" s="18" t="n">
        <f aca="false">S3866*W3866</f>
        <v>100.2</v>
      </c>
      <c r="AB3866" s="15" t="n">
        <f aca="false">(P3866="Month-to-month")+(I3866="Fiber optic")+(R3866="Electronic check")+(F3866&lt;=12)+(M3866="No")+(J3866="No")</f>
        <v>5</v>
      </c>
      <c r="AC3866" s="15" t="str">
        <f aca="false">IF(AB3866&gt;=5,"High",IF(AB3866&gt;=3,"Medium","Low"))</f>
        <v>High</v>
      </c>
    </row>
    <row r="3867" customFormat="false" ht="15" hidden="false" customHeight="false" outlineLevel="0" collapsed="false">
      <c r="A3867" s="15" t="s">
        <v>3964</v>
      </c>
      <c r="B3867" s="15" t="s">
        <v>94</v>
      </c>
      <c r="C3867" s="15" t="n">
        <v>0</v>
      </c>
      <c r="D3867" s="15" t="s">
        <v>24</v>
      </c>
      <c r="E3867" s="15" t="s">
        <v>26</v>
      </c>
      <c r="F3867" s="15" t="n">
        <v>1</v>
      </c>
      <c r="G3867" s="15" t="s">
        <v>26</v>
      </c>
      <c r="H3867" s="15" t="s">
        <v>26</v>
      </c>
      <c r="I3867" s="15" t="s">
        <v>24</v>
      </c>
      <c r="J3867" s="15" t="s">
        <v>28</v>
      </c>
      <c r="K3867" s="15" t="s">
        <v>28</v>
      </c>
      <c r="L3867" s="15" t="s">
        <v>28</v>
      </c>
      <c r="M3867" s="15" t="s">
        <v>28</v>
      </c>
      <c r="N3867" s="15" t="s">
        <v>28</v>
      </c>
      <c r="O3867" s="15" t="s">
        <v>28</v>
      </c>
      <c r="P3867" s="15" t="s">
        <v>25</v>
      </c>
      <c r="Q3867" s="15" t="s">
        <v>24</v>
      </c>
      <c r="R3867" s="15" t="s">
        <v>17</v>
      </c>
      <c r="S3867" s="18" t="n">
        <v>24</v>
      </c>
      <c r="T3867" s="15" t="n">
        <v>24</v>
      </c>
      <c r="U3867" s="15" t="s">
        <v>24</v>
      </c>
      <c r="V3867" s="18" t="n">
        <f aca="false">IF(ISNUMBER(T3867),T3867,0)</f>
        <v>24</v>
      </c>
      <c r="W3867" s="15" t="n">
        <f aca="false">IF(U3867="Yes",1,0)</f>
        <v>0</v>
      </c>
      <c r="X3867" s="15" t="str">
        <f aca="false">IF(F3867&lt;=12,"0-12 months",IF(F3867&lt;=24,"13-24 months",IF(F3867&lt;=48,"25-48 months","49-72 months")))</f>
        <v>0-12 months</v>
      </c>
      <c r="Y3867" s="15" t="str">
        <f aca="false">IF(C3867=1,"Yes","No")</f>
        <v>No</v>
      </c>
      <c r="Z3867" s="15" t="n">
        <f aca="false">COUNTIF(J3867:O3867,"Yes")</f>
        <v>0</v>
      </c>
      <c r="AA3867" s="18" t="n">
        <f aca="false">S3867*W3867</f>
        <v>0</v>
      </c>
      <c r="AB3867" s="15" t="n">
        <f aca="false">(P3867="Month-to-month")+(I3867="Fiber optic")+(R3867="Electronic check")+(F3867&lt;=12)+(M3867="No")+(J3867="No")</f>
        <v>2</v>
      </c>
      <c r="AC3867" s="15" t="str">
        <f aca="false">IF(AB3867&gt;=5,"High",IF(AB3867&gt;=3,"Medium","Low"))</f>
        <v>Low</v>
      </c>
    </row>
    <row r="3868" customFormat="false" ht="15" hidden="false" customHeight="false" outlineLevel="0" collapsed="false">
      <c r="A3868" s="15" t="s">
        <v>3965</v>
      </c>
      <c r="B3868" s="15" t="s">
        <v>94</v>
      </c>
      <c r="C3868" s="15" t="n">
        <v>0</v>
      </c>
      <c r="D3868" s="15" t="s">
        <v>26</v>
      </c>
      <c r="E3868" s="15" t="s">
        <v>26</v>
      </c>
      <c r="F3868" s="15" t="n">
        <v>19</v>
      </c>
      <c r="G3868" s="15" t="s">
        <v>26</v>
      </c>
      <c r="H3868" s="15" t="s">
        <v>26</v>
      </c>
      <c r="I3868" s="15" t="s">
        <v>24</v>
      </c>
      <c r="J3868" s="15" t="s">
        <v>28</v>
      </c>
      <c r="K3868" s="15" t="s">
        <v>28</v>
      </c>
      <c r="L3868" s="15" t="s">
        <v>28</v>
      </c>
      <c r="M3868" s="15" t="s">
        <v>28</v>
      </c>
      <c r="N3868" s="15" t="s">
        <v>28</v>
      </c>
      <c r="O3868" s="15" t="s">
        <v>28</v>
      </c>
      <c r="P3868" s="15" t="s">
        <v>29</v>
      </c>
      <c r="Q3868" s="15" t="s">
        <v>24</v>
      </c>
      <c r="R3868" s="15" t="s">
        <v>17</v>
      </c>
      <c r="S3868" s="18" t="n">
        <v>25.6</v>
      </c>
      <c r="T3868" s="15" t="n">
        <v>485.9</v>
      </c>
      <c r="U3868" s="15" t="s">
        <v>24</v>
      </c>
      <c r="V3868" s="18" t="n">
        <f aca="false">IF(ISNUMBER(T3868),T3868,0)</f>
        <v>485.9</v>
      </c>
      <c r="W3868" s="15" t="n">
        <f aca="false">IF(U3868="Yes",1,0)</f>
        <v>0</v>
      </c>
      <c r="X3868" s="15" t="str">
        <f aca="false">IF(F3868&lt;=12,"0-12 months",IF(F3868&lt;=24,"13-24 months",IF(F3868&lt;=48,"25-48 months","49-72 months")))</f>
        <v>13-24 months</v>
      </c>
      <c r="Y3868" s="15" t="str">
        <f aca="false">IF(C3868=1,"Yes","No")</f>
        <v>No</v>
      </c>
      <c r="Z3868" s="15" t="n">
        <f aca="false">COUNTIF(J3868:O3868,"Yes")</f>
        <v>0</v>
      </c>
      <c r="AA3868" s="18" t="n">
        <f aca="false">S3868*W3868</f>
        <v>0</v>
      </c>
      <c r="AB3868" s="15" t="n">
        <f aca="false">(P3868="Month-to-month")+(I3868="Fiber optic")+(R3868="Electronic check")+(F3868&lt;=12)+(M3868="No")+(J3868="No")</f>
        <v>0</v>
      </c>
      <c r="AC3868" s="15" t="str">
        <f aca="false">IF(AB3868&gt;=5,"High",IF(AB3868&gt;=3,"Medium","Low"))</f>
        <v>Low</v>
      </c>
    </row>
    <row r="3869" customFormat="false" ht="15" hidden="false" customHeight="false" outlineLevel="0" collapsed="false">
      <c r="A3869" s="15" t="s">
        <v>3966</v>
      </c>
      <c r="B3869" s="15" t="s">
        <v>94</v>
      </c>
      <c r="C3869" s="15" t="n">
        <v>0</v>
      </c>
      <c r="D3869" s="15" t="s">
        <v>26</v>
      </c>
      <c r="E3869" s="15" t="s">
        <v>24</v>
      </c>
      <c r="F3869" s="15" t="n">
        <v>26</v>
      </c>
      <c r="G3869" s="15" t="s">
        <v>26</v>
      </c>
      <c r="H3869" s="15" t="s">
        <v>24</v>
      </c>
      <c r="I3869" s="15" t="s">
        <v>96</v>
      </c>
      <c r="J3869" s="15" t="s">
        <v>24</v>
      </c>
      <c r="K3869" s="15" t="s">
        <v>26</v>
      </c>
      <c r="L3869" s="15" t="s">
        <v>26</v>
      </c>
      <c r="M3869" s="15" t="s">
        <v>24</v>
      </c>
      <c r="N3869" s="15" t="s">
        <v>26</v>
      </c>
      <c r="O3869" s="15" t="s">
        <v>26</v>
      </c>
      <c r="P3869" s="15" t="s">
        <v>29</v>
      </c>
      <c r="Q3869" s="15" t="s">
        <v>26</v>
      </c>
      <c r="R3869" s="15" t="s">
        <v>21</v>
      </c>
      <c r="S3869" s="18" t="n">
        <v>73.5</v>
      </c>
      <c r="T3869" s="15" t="n">
        <v>1905.7</v>
      </c>
      <c r="U3869" s="15" t="s">
        <v>24</v>
      </c>
      <c r="V3869" s="18" t="n">
        <f aca="false">IF(ISNUMBER(T3869),T3869,0)</f>
        <v>1905.7</v>
      </c>
      <c r="W3869" s="15" t="n">
        <f aca="false">IF(U3869="Yes",1,0)</f>
        <v>0</v>
      </c>
      <c r="X3869" s="15" t="str">
        <f aca="false">IF(F3869&lt;=12,"0-12 months",IF(F3869&lt;=24,"13-24 months",IF(F3869&lt;=48,"25-48 months","49-72 months")))</f>
        <v>25-48 months</v>
      </c>
      <c r="Y3869" s="15" t="str">
        <f aca="false">IF(C3869=1,"Yes","No")</f>
        <v>No</v>
      </c>
      <c r="Z3869" s="15" t="n">
        <f aca="false">COUNTIF(J3869:O3869,"Yes")</f>
        <v>4</v>
      </c>
      <c r="AA3869" s="18" t="n">
        <f aca="false">S3869*W3869</f>
        <v>0</v>
      </c>
      <c r="AB3869" s="15" t="n">
        <f aca="false">(P3869="Month-to-month")+(I3869="Fiber optic")+(R3869="Electronic check")+(F3869&lt;=12)+(M3869="No")+(J3869="No")</f>
        <v>2</v>
      </c>
      <c r="AC3869" s="15" t="str">
        <f aca="false">IF(AB3869&gt;=5,"High",IF(AB3869&gt;=3,"Medium","Low"))</f>
        <v>Low</v>
      </c>
    </row>
    <row r="3870" customFormat="false" ht="15" hidden="false" customHeight="false" outlineLevel="0" collapsed="false">
      <c r="A3870" s="15" t="s">
        <v>3967</v>
      </c>
      <c r="B3870" s="15" t="s">
        <v>94</v>
      </c>
      <c r="C3870" s="15" t="n">
        <v>0</v>
      </c>
      <c r="D3870" s="15" t="s">
        <v>26</v>
      </c>
      <c r="E3870" s="15" t="s">
        <v>26</v>
      </c>
      <c r="F3870" s="15" t="n">
        <v>21</v>
      </c>
      <c r="G3870" s="15" t="s">
        <v>26</v>
      </c>
      <c r="H3870" s="15" t="s">
        <v>24</v>
      </c>
      <c r="I3870" s="15" t="s">
        <v>102</v>
      </c>
      <c r="J3870" s="15" t="s">
        <v>24</v>
      </c>
      <c r="K3870" s="15" t="s">
        <v>26</v>
      </c>
      <c r="L3870" s="15" t="s">
        <v>24</v>
      </c>
      <c r="M3870" s="15" t="s">
        <v>24</v>
      </c>
      <c r="N3870" s="15" t="s">
        <v>24</v>
      </c>
      <c r="O3870" s="15" t="s">
        <v>24</v>
      </c>
      <c r="P3870" s="15" t="s">
        <v>25</v>
      </c>
      <c r="Q3870" s="15" t="s">
        <v>26</v>
      </c>
      <c r="R3870" s="15" t="s">
        <v>19</v>
      </c>
      <c r="S3870" s="18" t="n">
        <v>74.05</v>
      </c>
      <c r="T3870" s="15" t="n">
        <v>1565.7</v>
      </c>
      <c r="U3870" s="15" t="s">
        <v>26</v>
      </c>
      <c r="V3870" s="18" t="n">
        <f aca="false">IF(ISNUMBER(T3870),T3870,0)</f>
        <v>1565.7</v>
      </c>
      <c r="W3870" s="15" t="n">
        <f aca="false">IF(U3870="Yes",1,0)</f>
        <v>1</v>
      </c>
      <c r="X3870" s="15" t="str">
        <f aca="false">IF(F3870&lt;=12,"0-12 months",IF(F3870&lt;=24,"13-24 months",IF(F3870&lt;=48,"25-48 months","49-72 months")))</f>
        <v>13-24 months</v>
      </c>
      <c r="Y3870" s="15" t="str">
        <f aca="false">IF(C3870=1,"Yes","No")</f>
        <v>No</v>
      </c>
      <c r="Z3870" s="15" t="n">
        <f aca="false">COUNTIF(J3870:O3870,"Yes")</f>
        <v>1</v>
      </c>
      <c r="AA3870" s="18" t="n">
        <f aca="false">S3870*W3870</f>
        <v>74.05</v>
      </c>
      <c r="AB3870" s="15" t="n">
        <f aca="false">(P3870="Month-to-month")+(I3870="Fiber optic")+(R3870="Electronic check")+(F3870&lt;=12)+(M3870="No")+(J3870="No")</f>
        <v>4</v>
      </c>
      <c r="AC3870" s="15" t="str">
        <f aca="false">IF(AB3870&gt;=5,"High",IF(AB3870&gt;=3,"Medium","Low"))</f>
        <v>Medium</v>
      </c>
    </row>
    <row r="3871" customFormat="false" ht="15" hidden="false" customHeight="false" outlineLevel="0" collapsed="false">
      <c r="A3871" s="15" t="s">
        <v>3968</v>
      </c>
      <c r="B3871" s="15" t="s">
        <v>98</v>
      </c>
      <c r="C3871" s="15" t="n">
        <v>0</v>
      </c>
      <c r="D3871" s="15" t="s">
        <v>26</v>
      </c>
      <c r="E3871" s="15" t="s">
        <v>24</v>
      </c>
      <c r="F3871" s="15" t="n">
        <v>50</v>
      </c>
      <c r="G3871" s="15" t="s">
        <v>26</v>
      </c>
      <c r="H3871" s="15" t="s">
        <v>26</v>
      </c>
      <c r="I3871" s="15" t="s">
        <v>102</v>
      </c>
      <c r="J3871" s="15" t="s">
        <v>24</v>
      </c>
      <c r="K3871" s="15" t="s">
        <v>26</v>
      </c>
      <c r="L3871" s="15" t="s">
        <v>24</v>
      </c>
      <c r="M3871" s="15" t="s">
        <v>24</v>
      </c>
      <c r="N3871" s="15" t="s">
        <v>26</v>
      </c>
      <c r="O3871" s="15" t="s">
        <v>26</v>
      </c>
      <c r="P3871" s="15" t="s">
        <v>27</v>
      </c>
      <c r="Q3871" s="15" t="s">
        <v>26</v>
      </c>
      <c r="R3871" s="15" t="s">
        <v>15</v>
      </c>
      <c r="S3871" s="18" t="n">
        <v>98.25</v>
      </c>
      <c r="T3871" s="15" t="n">
        <v>4858.7</v>
      </c>
      <c r="U3871" s="15" t="s">
        <v>24</v>
      </c>
      <c r="V3871" s="18" t="n">
        <f aca="false">IF(ISNUMBER(T3871),T3871,0)</f>
        <v>4858.7</v>
      </c>
      <c r="W3871" s="15" t="n">
        <f aca="false">IF(U3871="Yes",1,0)</f>
        <v>0</v>
      </c>
      <c r="X3871" s="15" t="str">
        <f aca="false">IF(F3871&lt;=12,"0-12 months",IF(F3871&lt;=24,"13-24 months",IF(F3871&lt;=48,"25-48 months","49-72 months")))</f>
        <v>49-72 months</v>
      </c>
      <c r="Y3871" s="15" t="str">
        <f aca="false">IF(C3871=1,"Yes","No")</f>
        <v>No</v>
      </c>
      <c r="Z3871" s="15" t="n">
        <f aca="false">COUNTIF(J3871:O3871,"Yes")</f>
        <v>3</v>
      </c>
      <c r="AA3871" s="18" t="n">
        <f aca="false">S3871*W3871</f>
        <v>0</v>
      </c>
      <c r="AB3871" s="15" t="n">
        <f aca="false">(P3871="Month-to-month")+(I3871="Fiber optic")+(R3871="Electronic check")+(F3871&lt;=12)+(M3871="No")+(J3871="No")</f>
        <v>4</v>
      </c>
      <c r="AC3871" s="15" t="str">
        <f aca="false">IF(AB3871&gt;=5,"High",IF(AB3871&gt;=3,"Medium","Low"))</f>
        <v>Medium</v>
      </c>
    </row>
    <row r="3872" customFormat="false" ht="15" hidden="false" customHeight="false" outlineLevel="0" collapsed="false">
      <c r="A3872" s="15" t="s">
        <v>3969</v>
      </c>
      <c r="B3872" s="15" t="s">
        <v>94</v>
      </c>
      <c r="C3872" s="15" t="n">
        <v>0</v>
      </c>
      <c r="D3872" s="15" t="s">
        <v>26</v>
      </c>
      <c r="E3872" s="15" t="s">
        <v>24</v>
      </c>
      <c r="F3872" s="15" t="n">
        <v>68</v>
      </c>
      <c r="G3872" s="15" t="s">
        <v>24</v>
      </c>
      <c r="H3872" s="15" t="s">
        <v>95</v>
      </c>
      <c r="I3872" s="15" t="s">
        <v>96</v>
      </c>
      <c r="J3872" s="15" t="s">
        <v>26</v>
      </c>
      <c r="K3872" s="15" t="s">
        <v>24</v>
      </c>
      <c r="L3872" s="15" t="s">
        <v>26</v>
      </c>
      <c r="M3872" s="15" t="s">
        <v>24</v>
      </c>
      <c r="N3872" s="15" t="s">
        <v>26</v>
      </c>
      <c r="O3872" s="15" t="s">
        <v>26</v>
      </c>
      <c r="P3872" s="15" t="s">
        <v>27</v>
      </c>
      <c r="Q3872" s="15" t="s">
        <v>26</v>
      </c>
      <c r="R3872" s="15" t="s">
        <v>15</v>
      </c>
      <c r="S3872" s="18" t="n">
        <v>54.4</v>
      </c>
      <c r="T3872" s="15" t="n">
        <v>3723.65</v>
      </c>
      <c r="U3872" s="15" t="s">
        <v>24</v>
      </c>
      <c r="V3872" s="18" t="n">
        <f aca="false">IF(ISNUMBER(T3872),T3872,0)</f>
        <v>3723.65</v>
      </c>
      <c r="W3872" s="15" t="n">
        <f aca="false">IF(U3872="Yes",1,0)</f>
        <v>0</v>
      </c>
      <c r="X3872" s="15" t="str">
        <f aca="false">IF(F3872&lt;=12,"0-12 months",IF(F3872&lt;=24,"13-24 months",IF(F3872&lt;=48,"25-48 months","49-72 months")))</f>
        <v>49-72 months</v>
      </c>
      <c r="Y3872" s="15" t="str">
        <f aca="false">IF(C3872=1,"Yes","No")</f>
        <v>No</v>
      </c>
      <c r="Z3872" s="15" t="n">
        <f aca="false">COUNTIF(J3872:O3872,"Yes")</f>
        <v>4</v>
      </c>
      <c r="AA3872" s="18" t="n">
        <f aca="false">S3872*W3872</f>
        <v>0</v>
      </c>
      <c r="AB3872" s="15" t="n">
        <f aca="false">(P3872="Month-to-month")+(I3872="Fiber optic")+(R3872="Electronic check")+(F3872&lt;=12)+(M3872="No")+(J3872="No")</f>
        <v>2</v>
      </c>
      <c r="AC3872" s="15" t="str">
        <f aca="false">IF(AB3872&gt;=5,"High",IF(AB3872&gt;=3,"Medium","Low"))</f>
        <v>Low</v>
      </c>
    </row>
    <row r="3873" customFormat="false" ht="15" hidden="false" customHeight="false" outlineLevel="0" collapsed="false">
      <c r="A3873" s="15" t="s">
        <v>3970</v>
      </c>
      <c r="B3873" s="15" t="s">
        <v>98</v>
      </c>
      <c r="C3873" s="15" t="n">
        <v>0</v>
      </c>
      <c r="D3873" s="15" t="s">
        <v>24</v>
      </c>
      <c r="E3873" s="15" t="s">
        <v>24</v>
      </c>
      <c r="F3873" s="15" t="n">
        <v>3</v>
      </c>
      <c r="G3873" s="15" t="s">
        <v>26</v>
      </c>
      <c r="H3873" s="15" t="s">
        <v>26</v>
      </c>
      <c r="I3873" s="15" t="s">
        <v>102</v>
      </c>
      <c r="J3873" s="15" t="s">
        <v>24</v>
      </c>
      <c r="K3873" s="15" t="s">
        <v>24</v>
      </c>
      <c r="L3873" s="15" t="s">
        <v>26</v>
      </c>
      <c r="M3873" s="15" t="s">
        <v>24</v>
      </c>
      <c r="N3873" s="15" t="s">
        <v>26</v>
      </c>
      <c r="O3873" s="15" t="s">
        <v>26</v>
      </c>
      <c r="P3873" s="15" t="s">
        <v>25</v>
      </c>
      <c r="Q3873" s="15" t="s">
        <v>26</v>
      </c>
      <c r="R3873" s="15" t="s">
        <v>19</v>
      </c>
      <c r="S3873" s="18" t="n">
        <v>101.55</v>
      </c>
      <c r="T3873" s="15" t="n">
        <v>298.35</v>
      </c>
      <c r="U3873" s="15" t="s">
        <v>26</v>
      </c>
      <c r="V3873" s="18" t="n">
        <f aca="false">IF(ISNUMBER(T3873),T3873,0)</f>
        <v>298.35</v>
      </c>
      <c r="W3873" s="15" t="n">
        <f aca="false">IF(U3873="Yes",1,0)</f>
        <v>1</v>
      </c>
      <c r="X3873" s="15" t="str">
        <f aca="false">IF(F3873&lt;=12,"0-12 months",IF(F3873&lt;=24,"13-24 months",IF(F3873&lt;=48,"25-48 months","49-72 months")))</f>
        <v>0-12 months</v>
      </c>
      <c r="Y3873" s="15" t="str">
        <f aca="false">IF(C3873=1,"Yes","No")</f>
        <v>No</v>
      </c>
      <c r="Z3873" s="15" t="n">
        <f aca="false">COUNTIF(J3873:O3873,"Yes")</f>
        <v>3</v>
      </c>
      <c r="AA3873" s="18" t="n">
        <f aca="false">S3873*W3873</f>
        <v>101.55</v>
      </c>
      <c r="AB3873" s="15" t="n">
        <f aca="false">(P3873="Month-to-month")+(I3873="Fiber optic")+(R3873="Electronic check")+(F3873&lt;=12)+(M3873="No")+(J3873="No")</f>
        <v>5</v>
      </c>
      <c r="AC3873" s="15" t="str">
        <f aca="false">IF(AB3873&gt;=5,"High",IF(AB3873&gt;=3,"Medium","Low"))</f>
        <v>High</v>
      </c>
    </row>
    <row r="3874" customFormat="false" ht="15" hidden="false" customHeight="false" outlineLevel="0" collapsed="false">
      <c r="A3874" s="15" t="s">
        <v>3971</v>
      </c>
      <c r="B3874" s="15" t="s">
        <v>98</v>
      </c>
      <c r="C3874" s="15" t="n">
        <v>0</v>
      </c>
      <c r="D3874" s="15" t="s">
        <v>26</v>
      </c>
      <c r="E3874" s="15" t="s">
        <v>26</v>
      </c>
      <c r="F3874" s="15" t="n">
        <v>9</v>
      </c>
      <c r="G3874" s="15" t="s">
        <v>26</v>
      </c>
      <c r="H3874" s="15" t="s">
        <v>24</v>
      </c>
      <c r="I3874" s="15" t="s">
        <v>102</v>
      </c>
      <c r="J3874" s="15" t="s">
        <v>24</v>
      </c>
      <c r="K3874" s="15" t="s">
        <v>24</v>
      </c>
      <c r="L3874" s="15" t="s">
        <v>26</v>
      </c>
      <c r="M3874" s="15" t="s">
        <v>26</v>
      </c>
      <c r="N3874" s="15" t="s">
        <v>26</v>
      </c>
      <c r="O3874" s="15" t="s">
        <v>26</v>
      </c>
      <c r="P3874" s="15" t="s">
        <v>25</v>
      </c>
      <c r="Q3874" s="15" t="s">
        <v>24</v>
      </c>
      <c r="R3874" s="15" t="s">
        <v>15</v>
      </c>
      <c r="S3874" s="18" t="n">
        <v>103.1</v>
      </c>
      <c r="T3874" s="15" t="n">
        <v>970.45</v>
      </c>
      <c r="U3874" s="15" t="s">
        <v>24</v>
      </c>
      <c r="V3874" s="18" t="n">
        <f aca="false">IF(ISNUMBER(T3874),T3874,0)</f>
        <v>970.45</v>
      </c>
      <c r="W3874" s="15" t="n">
        <f aca="false">IF(U3874="Yes",1,0)</f>
        <v>0</v>
      </c>
      <c r="X3874" s="15" t="str">
        <f aca="false">IF(F3874&lt;=12,"0-12 months",IF(F3874&lt;=24,"13-24 months",IF(F3874&lt;=48,"25-48 months","49-72 months")))</f>
        <v>0-12 months</v>
      </c>
      <c r="Y3874" s="15" t="str">
        <f aca="false">IF(C3874=1,"Yes","No")</f>
        <v>No</v>
      </c>
      <c r="Z3874" s="15" t="n">
        <f aca="false">COUNTIF(J3874:O3874,"Yes")</f>
        <v>4</v>
      </c>
      <c r="AA3874" s="18" t="n">
        <f aca="false">S3874*W3874</f>
        <v>0</v>
      </c>
      <c r="AB3874" s="15" t="n">
        <f aca="false">(P3874="Month-to-month")+(I3874="Fiber optic")+(R3874="Electronic check")+(F3874&lt;=12)+(M3874="No")+(J3874="No")</f>
        <v>5</v>
      </c>
      <c r="AC3874" s="15" t="str">
        <f aca="false">IF(AB3874&gt;=5,"High",IF(AB3874&gt;=3,"Medium","Low"))</f>
        <v>High</v>
      </c>
    </row>
    <row r="3875" customFormat="false" ht="15" hidden="false" customHeight="false" outlineLevel="0" collapsed="false">
      <c r="A3875" s="15" t="s">
        <v>3972</v>
      </c>
      <c r="B3875" s="15" t="s">
        <v>94</v>
      </c>
      <c r="C3875" s="15" t="n">
        <v>0</v>
      </c>
      <c r="D3875" s="15" t="s">
        <v>26</v>
      </c>
      <c r="E3875" s="15" t="s">
        <v>26</v>
      </c>
      <c r="F3875" s="15" t="n">
        <v>51</v>
      </c>
      <c r="G3875" s="15" t="s">
        <v>24</v>
      </c>
      <c r="H3875" s="15" t="s">
        <v>95</v>
      </c>
      <c r="I3875" s="15" t="s">
        <v>96</v>
      </c>
      <c r="J3875" s="15" t="s">
        <v>26</v>
      </c>
      <c r="K3875" s="15" t="s">
        <v>24</v>
      </c>
      <c r="L3875" s="15" t="s">
        <v>24</v>
      </c>
      <c r="M3875" s="15" t="s">
        <v>26</v>
      </c>
      <c r="N3875" s="15" t="s">
        <v>24</v>
      </c>
      <c r="O3875" s="15" t="s">
        <v>24</v>
      </c>
      <c r="P3875" s="15" t="s">
        <v>29</v>
      </c>
      <c r="Q3875" s="15" t="s">
        <v>24</v>
      </c>
      <c r="R3875" s="15" t="s">
        <v>19</v>
      </c>
      <c r="S3875" s="18" t="n">
        <v>34.2</v>
      </c>
      <c r="T3875" s="15" t="n">
        <v>1782</v>
      </c>
      <c r="U3875" s="15" t="s">
        <v>24</v>
      </c>
      <c r="V3875" s="18" t="n">
        <f aca="false">IF(ISNUMBER(T3875),T3875,0)</f>
        <v>1782</v>
      </c>
      <c r="W3875" s="15" t="n">
        <f aca="false">IF(U3875="Yes",1,0)</f>
        <v>0</v>
      </c>
      <c r="X3875" s="15" t="str">
        <f aca="false">IF(F3875&lt;=12,"0-12 months",IF(F3875&lt;=24,"13-24 months",IF(F3875&lt;=48,"25-48 months","49-72 months")))</f>
        <v>49-72 months</v>
      </c>
      <c r="Y3875" s="15" t="str">
        <f aca="false">IF(C3875=1,"Yes","No")</f>
        <v>No</v>
      </c>
      <c r="Z3875" s="15" t="n">
        <f aca="false">COUNTIF(J3875:O3875,"Yes")</f>
        <v>2</v>
      </c>
      <c r="AA3875" s="18" t="n">
        <f aca="false">S3875*W3875</f>
        <v>0</v>
      </c>
      <c r="AB3875" s="15" t="n">
        <f aca="false">(P3875="Month-to-month")+(I3875="Fiber optic")+(R3875="Electronic check")+(F3875&lt;=12)+(M3875="No")+(J3875="No")</f>
        <v>0</v>
      </c>
      <c r="AC3875" s="15" t="str">
        <f aca="false">IF(AB3875&gt;=5,"High",IF(AB3875&gt;=3,"Medium","Low"))</f>
        <v>Low</v>
      </c>
    </row>
    <row r="3876" customFormat="false" ht="15" hidden="false" customHeight="false" outlineLevel="0" collapsed="false">
      <c r="A3876" s="15" t="s">
        <v>3973</v>
      </c>
      <c r="B3876" s="15" t="s">
        <v>94</v>
      </c>
      <c r="C3876" s="15" t="n">
        <v>0</v>
      </c>
      <c r="D3876" s="15" t="s">
        <v>24</v>
      </c>
      <c r="E3876" s="15" t="s">
        <v>24</v>
      </c>
      <c r="F3876" s="15" t="n">
        <v>9</v>
      </c>
      <c r="G3876" s="15" t="s">
        <v>26</v>
      </c>
      <c r="H3876" s="15" t="s">
        <v>24</v>
      </c>
      <c r="I3876" s="15" t="s">
        <v>96</v>
      </c>
      <c r="J3876" s="15" t="s">
        <v>24</v>
      </c>
      <c r="K3876" s="15" t="s">
        <v>24</v>
      </c>
      <c r="L3876" s="15" t="s">
        <v>24</v>
      </c>
      <c r="M3876" s="15" t="s">
        <v>24</v>
      </c>
      <c r="N3876" s="15" t="s">
        <v>24</v>
      </c>
      <c r="O3876" s="15" t="s">
        <v>24</v>
      </c>
      <c r="P3876" s="15" t="s">
        <v>25</v>
      </c>
      <c r="Q3876" s="15" t="s">
        <v>26</v>
      </c>
      <c r="R3876" s="15" t="s">
        <v>15</v>
      </c>
      <c r="S3876" s="18" t="n">
        <v>43.75</v>
      </c>
      <c r="T3876" s="15" t="n">
        <v>405.7</v>
      </c>
      <c r="U3876" s="15" t="s">
        <v>24</v>
      </c>
      <c r="V3876" s="18" t="n">
        <f aca="false">IF(ISNUMBER(T3876),T3876,0)</f>
        <v>405.7</v>
      </c>
      <c r="W3876" s="15" t="n">
        <f aca="false">IF(U3876="Yes",1,0)</f>
        <v>0</v>
      </c>
      <c r="X3876" s="15" t="str">
        <f aca="false">IF(F3876&lt;=12,"0-12 months",IF(F3876&lt;=24,"13-24 months",IF(F3876&lt;=48,"25-48 months","49-72 months")))</f>
        <v>0-12 months</v>
      </c>
      <c r="Y3876" s="15" t="str">
        <f aca="false">IF(C3876=1,"Yes","No")</f>
        <v>No</v>
      </c>
      <c r="Z3876" s="15" t="n">
        <f aca="false">COUNTIF(J3876:O3876,"Yes")</f>
        <v>0</v>
      </c>
      <c r="AA3876" s="18" t="n">
        <f aca="false">S3876*W3876</f>
        <v>0</v>
      </c>
      <c r="AB3876" s="15" t="n">
        <f aca="false">(P3876="Month-to-month")+(I3876="Fiber optic")+(R3876="Electronic check")+(F3876&lt;=12)+(M3876="No")+(J3876="No")</f>
        <v>5</v>
      </c>
      <c r="AC3876" s="15" t="str">
        <f aca="false">IF(AB3876&gt;=5,"High",IF(AB3876&gt;=3,"Medium","Low"))</f>
        <v>High</v>
      </c>
    </row>
    <row r="3877" customFormat="false" ht="15" hidden="false" customHeight="false" outlineLevel="0" collapsed="false">
      <c r="A3877" s="15" t="s">
        <v>3974</v>
      </c>
      <c r="B3877" s="15" t="s">
        <v>98</v>
      </c>
      <c r="C3877" s="15" t="n">
        <v>1</v>
      </c>
      <c r="D3877" s="15" t="s">
        <v>26</v>
      </c>
      <c r="E3877" s="15" t="s">
        <v>26</v>
      </c>
      <c r="F3877" s="15" t="n">
        <v>41</v>
      </c>
      <c r="G3877" s="15" t="s">
        <v>26</v>
      </c>
      <c r="H3877" s="15" t="s">
        <v>26</v>
      </c>
      <c r="I3877" s="15" t="s">
        <v>102</v>
      </c>
      <c r="J3877" s="15" t="s">
        <v>24</v>
      </c>
      <c r="K3877" s="15" t="s">
        <v>26</v>
      </c>
      <c r="L3877" s="15" t="s">
        <v>26</v>
      </c>
      <c r="M3877" s="15" t="s">
        <v>26</v>
      </c>
      <c r="N3877" s="15" t="s">
        <v>26</v>
      </c>
      <c r="O3877" s="15" t="s">
        <v>26</v>
      </c>
      <c r="P3877" s="15" t="s">
        <v>27</v>
      </c>
      <c r="Q3877" s="15" t="s">
        <v>26</v>
      </c>
      <c r="R3877" s="15" t="s">
        <v>15</v>
      </c>
      <c r="S3877" s="18" t="n">
        <v>111.95</v>
      </c>
      <c r="T3877" s="15" t="n">
        <v>4534.9</v>
      </c>
      <c r="U3877" s="15" t="s">
        <v>26</v>
      </c>
      <c r="V3877" s="18" t="n">
        <f aca="false">IF(ISNUMBER(T3877),T3877,0)</f>
        <v>4534.9</v>
      </c>
      <c r="W3877" s="15" t="n">
        <f aca="false">IF(U3877="Yes",1,0)</f>
        <v>1</v>
      </c>
      <c r="X3877" s="15" t="str">
        <f aca="false">IF(F3877&lt;=12,"0-12 months",IF(F3877&lt;=24,"13-24 months",IF(F3877&lt;=48,"25-48 months","49-72 months")))</f>
        <v>25-48 months</v>
      </c>
      <c r="Y3877" s="15" t="str">
        <f aca="false">IF(C3877=1,"Yes","No")</f>
        <v>Yes</v>
      </c>
      <c r="Z3877" s="15" t="n">
        <f aca="false">COUNTIF(J3877:O3877,"Yes")</f>
        <v>5</v>
      </c>
      <c r="AA3877" s="18" t="n">
        <f aca="false">S3877*W3877</f>
        <v>111.95</v>
      </c>
      <c r="AB3877" s="15" t="n">
        <f aca="false">(P3877="Month-to-month")+(I3877="Fiber optic")+(R3877="Electronic check")+(F3877&lt;=12)+(M3877="No")+(J3877="No")</f>
        <v>3</v>
      </c>
      <c r="AC3877" s="15" t="str">
        <f aca="false">IF(AB3877&gt;=5,"High",IF(AB3877&gt;=3,"Medium","Low"))</f>
        <v>Medium</v>
      </c>
    </row>
    <row r="3878" customFormat="false" ht="15" hidden="false" customHeight="false" outlineLevel="0" collapsed="false">
      <c r="A3878" s="15" t="s">
        <v>3975</v>
      </c>
      <c r="B3878" s="15" t="s">
        <v>98</v>
      </c>
      <c r="C3878" s="15" t="n">
        <v>0</v>
      </c>
      <c r="D3878" s="15" t="s">
        <v>24</v>
      </c>
      <c r="E3878" s="15" t="s">
        <v>24</v>
      </c>
      <c r="F3878" s="15" t="n">
        <v>22</v>
      </c>
      <c r="G3878" s="15" t="s">
        <v>26</v>
      </c>
      <c r="H3878" s="15" t="s">
        <v>26</v>
      </c>
      <c r="I3878" s="15" t="s">
        <v>102</v>
      </c>
      <c r="J3878" s="15" t="s">
        <v>24</v>
      </c>
      <c r="K3878" s="15" t="s">
        <v>26</v>
      </c>
      <c r="L3878" s="15" t="s">
        <v>24</v>
      </c>
      <c r="M3878" s="15" t="s">
        <v>24</v>
      </c>
      <c r="N3878" s="15" t="s">
        <v>26</v>
      </c>
      <c r="O3878" s="15" t="s">
        <v>26</v>
      </c>
      <c r="P3878" s="15" t="s">
        <v>25</v>
      </c>
      <c r="Q3878" s="15" t="s">
        <v>26</v>
      </c>
      <c r="R3878" s="15" t="s">
        <v>15</v>
      </c>
      <c r="S3878" s="18" t="n">
        <v>100.65</v>
      </c>
      <c r="T3878" s="15" t="n">
        <v>2415.95</v>
      </c>
      <c r="U3878" s="15" t="s">
        <v>24</v>
      </c>
      <c r="V3878" s="18" t="n">
        <f aca="false">IF(ISNUMBER(T3878),T3878,0)</f>
        <v>2415.95</v>
      </c>
      <c r="W3878" s="15" t="n">
        <f aca="false">IF(U3878="Yes",1,0)</f>
        <v>0</v>
      </c>
      <c r="X3878" s="15" t="str">
        <f aca="false">IF(F3878&lt;=12,"0-12 months",IF(F3878&lt;=24,"13-24 months",IF(F3878&lt;=48,"25-48 months","49-72 months")))</f>
        <v>13-24 months</v>
      </c>
      <c r="Y3878" s="15" t="str">
        <f aca="false">IF(C3878=1,"Yes","No")</f>
        <v>No</v>
      </c>
      <c r="Z3878" s="15" t="n">
        <f aca="false">COUNTIF(J3878:O3878,"Yes")</f>
        <v>3</v>
      </c>
      <c r="AA3878" s="18" t="n">
        <f aca="false">S3878*W3878</f>
        <v>0</v>
      </c>
      <c r="AB3878" s="15" t="n">
        <f aca="false">(P3878="Month-to-month")+(I3878="Fiber optic")+(R3878="Electronic check")+(F3878&lt;=12)+(M3878="No")+(J3878="No")</f>
        <v>5</v>
      </c>
      <c r="AC3878" s="15" t="str">
        <f aca="false">IF(AB3878&gt;=5,"High",IF(AB3878&gt;=3,"Medium","Low"))</f>
        <v>High</v>
      </c>
    </row>
    <row r="3879" customFormat="false" ht="15" hidden="false" customHeight="false" outlineLevel="0" collapsed="false">
      <c r="A3879" s="15" t="s">
        <v>3976</v>
      </c>
      <c r="B3879" s="15" t="s">
        <v>94</v>
      </c>
      <c r="C3879" s="15" t="n">
        <v>0</v>
      </c>
      <c r="D3879" s="15" t="s">
        <v>26</v>
      </c>
      <c r="E3879" s="15" t="s">
        <v>26</v>
      </c>
      <c r="F3879" s="15" t="n">
        <v>21</v>
      </c>
      <c r="G3879" s="15" t="s">
        <v>24</v>
      </c>
      <c r="H3879" s="15" t="s">
        <v>95</v>
      </c>
      <c r="I3879" s="15" t="s">
        <v>96</v>
      </c>
      <c r="J3879" s="15" t="s">
        <v>26</v>
      </c>
      <c r="K3879" s="15" t="s">
        <v>24</v>
      </c>
      <c r="L3879" s="15" t="s">
        <v>26</v>
      </c>
      <c r="M3879" s="15" t="s">
        <v>24</v>
      </c>
      <c r="N3879" s="15" t="s">
        <v>26</v>
      </c>
      <c r="O3879" s="15" t="s">
        <v>26</v>
      </c>
      <c r="P3879" s="15" t="s">
        <v>27</v>
      </c>
      <c r="Q3879" s="15" t="s">
        <v>26</v>
      </c>
      <c r="R3879" s="15" t="s">
        <v>15</v>
      </c>
      <c r="S3879" s="18" t="n">
        <v>55.95</v>
      </c>
      <c r="T3879" s="15" t="n">
        <v>1157.05</v>
      </c>
      <c r="U3879" s="15" t="s">
        <v>26</v>
      </c>
      <c r="V3879" s="18" t="n">
        <f aca="false">IF(ISNUMBER(T3879),T3879,0)</f>
        <v>1157.05</v>
      </c>
      <c r="W3879" s="15" t="n">
        <f aca="false">IF(U3879="Yes",1,0)</f>
        <v>1</v>
      </c>
      <c r="X3879" s="15" t="str">
        <f aca="false">IF(F3879&lt;=12,"0-12 months",IF(F3879&lt;=24,"13-24 months",IF(F3879&lt;=48,"25-48 months","49-72 months")))</f>
        <v>13-24 months</v>
      </c>
      <c r="Y3879" s="15" t="str">
        <f aca="false">IF(C3879=1,"Yes","No")</f>
        <v>No</v>
      </c>
      <c r="Z3879" s="15" t="n">
        <f aca="false">COUNTIF(J3879:O3879,"Yes")</f>
        <v>4</v>
      </c>
      <c r="AA3879" s="18" t="n">
        <f aca="false">S3879*W3879</f>
        <v>55.95</v>
      </c>
      <c r="AB3879" s="15" t="n">
        <f aca="false">(P3879="Month-to-month")+(I3879="Fiber optic")+(R3879="Electronic check")+(F3879&lt;=12)+(M3879="No")+(J3879="No")</f>
        <v>2</v>
      </c>
      <c r="AC3879" s="15" t="str">
        <f aca="false">IF(AB3879&gt;=5,"High",IF(AB3879&gt;=3,"Medium","Low"))</f>
        <v>Low</v>
      </c>
    </row>
    <row r="3880" customFormat="false" ht="15" hidden="false" customHeight="false" outlineLevel="0" collapsed="false">
      <c r="A3880" s="15" t="s">
        <v>3977</v>
      </c>
      <c r="B3880" s="15" t="s">
        <v>98</v>
      </c>
      <c r="C3880" s="15" t="n">
        <v>0</v>
      </c>
      <c r="D3880" s="15" t="s">
        <v>26</v>
      </c>
      <c r="E3880" s="15" t="s">
        <v>26</v>
      </c>
      <c r="F3880" s="15" t="n">
        <v>71</v>
      </c>
      <c r="G3880" s="15" t="s">
        <v>26</v>
      </c>
      <c r="H3880" s="15" t="s">
        <v>26</v>
      </c>
      <c r="I3880" s="15" t="s">
        <v>102</v>
      </c>
      <c r="J3880" s="15" t="s">
        <v>26</v>
      </c>
      <c r="K3880" s="15" t="s">
        <v>26</v>
      </c>
      <c r="L3880" s="15" t="s">
        <v>26</v>
      </c>
      <c r="M3880" s="15" t="s">
        <v>26</v>
      </c>
      <c r="N3880" s="15" t="s">
        <v>26</v>
      </c>
      <c r="O3880" s="15" t="s">
        <v>26</v>
      </c>
      <c r="P3880" s="15" t="s">
        <v>29</v>
      </c>
      <c r="Q3880" s="15" t="s">
        <v>26</v>
      </c>
      <c r="R3880" s="15" t="s">
        <v>19</v>
      </c>
      <c r="S3880" s="18" t="n">
        <v>116.05</v>
      </c>
      <c r="T3880" s="15" t="n">
        <v>8297.5</v>
      </c>
      <c r="U3880" s="15" t="s">
        <v>24</v>
      </c>
      <c r="V3880" s="18" t="n">
        <f aca="false">IF(ISNUMBER(T3880),T3880,0)</f>
        <v>8297.5</v>
      </c>
      <c r="W3880" s="15" t="n">
        <f aca="false">IF(U3880="Yes",1,0)</f>
        <v>0</v>
      </c>
      <c r="X3880" s="15" t="str">
        <f aca="false">IF(F3880&lt;=12,"0-12 months",IF(F3880&lt;=24,"13-24 months",IF(F3880&lt;=48,"25-48 months","49-72 months")))</f>
        <v>49-72 months</v>
      </c>
      <c r="Y3880" s="15" t="str">
        <f aca="false">IF(C3880=1,"Yes","No")</f>
        <v>No</v>
      </c>
      <c r="Z3880" s="15" t="n">
        <f aca="false">COUNTIF(J3880:O3880,"Yes")</f>
        <v>6</v>
      </c>
      <c r="AA3880" s="18" t="n">
        <f aca="false">S3880*W3880</f>
        <v>0</v>
      </c>
      <c r="AB3880" s="15" t="n">
        <f aca="false">(P3880="Month-to-month")+(I3880="Fiber optic")+(R3880="Electronic check")+(F3880&lt;=12)+(M3880="No")+(J3880="No")</f>
        <v>1</v>
      </c>
      <c r="AC3880" s="15" t="str">
        <f aca="false">IF(AB3880&gt;=5,"High",IF(AB3880&gt;=3,"Medium","Low"))</f>
        <v>Low</v>
      </c>
    </row>
    <row r="3881" customFormat="false" ht="15" hidden="false" customHeight="false" outlineLevel="0" collapsed="false">
      <c r="A3881" s="15" t="s">
        <v>3978</v>
      </c>
      <c r="B3881" s="15" t="s">
        <v>98</v>
      </c>
      <c r="C3881" s="15" t="n">
        <v>0</v>
      </c>
      <c r="D3881" s="15" t="s">
        <v>24</v>
      </c>
      <c r="E3881" s="15" t="s">
        <v>24</v>
      </c>
      <c r="F3881" s="15" t="n">
        <v>1</v>
      </c>
      <c r="G3881" s="15" t="s">
        <v>26</v>
      </c>
      <c r="H3881" s="15" t="s">
        <v>24</v>
      </c>
      <c r="I3881" s="15" t="s">
        <v>96</v>
      </c>
      <c r="J3881" s="15" t="s">
        <v>24</v>
      </c>
      <c r="K3881" s="15" t="s">
        <v>24</v>
      </c>
      <c r="L3881" s="15" t="s">
        <v>24</v>
      </c>
      <c r="M3881" s="15" t="s">
        <v>24</v>
      </c>
      <c r="N3881" s="15" t="s">
        <v>24</v>
      </c>
      <c r="O3881" s="15" t="s">
        <v>24</v>
      </c>
      <c r="P3881" s="15" t="s">
        <v>25</v>
      </c>
      <c r="Q3881" s="15" t="s">
        <v>24</v>
      </c>
      <c r="R3881" s="15" t="s">
        <v>15</v>
      </c>
      <c r="S3881" s="18" t="n">
        <v>45.75</v>
      </c>
      <c r="T3881" s="15" t="n">
        <v>45.75</v>
      </c>
      <c r="U3881" s="15" t="s">
        <v>26</v>
      </c>
      <c r="V3881" s="18" t="n">
        <f aca="false">IF(ISNUMBER(T3881),T3881,0)</f>
        <v>45.75</v>
      </c>
      <c r="W3881" s="15" t="n">
        <f aca="false">IF(U3881="Yes",1,0)</f>
        <v>1</v>
      </c>
      <c r="X3881" s="15" t="str">
        <f aca="false">IF(F3881&lt;=12,"0-12 months",IF(F3881&lt;=24,"13-24 months",IF(F3881&lt;=48,"25-48 months","49-72 months")))</f>
        <v>0-12 months</v>
      </c>
      <c r="Y3881" s="15" t="str">
        <f aca="false">IF(C3881=1,"Yes","No")</f>
        <v>No</v>
      </c>
      <c r="Z3881" s="15" t="n">
        <f aca="false">COUNTIF(J3881:O3881,"Yes")</f>
        <v>0</v>
      </c>
      <c r="AA3881" s="18" t="n">
        <f aca="false">S3881*W3881</f>
        <v>45.75</v>
      </c>
      <c r="AB3881" s="15" t="n">
        <f aca="false">(P3881="Month-to-month")+(I3881="Fiber optic")+(R3881="Electronic check")+(F3881&lt;=12)+(M3881="No")+(J3881="No")</f>
        <v>5</v>
      </c>
      <c r="AC3881" s="15" t="str">
        <f aca="false">IF(AB3881&gt;=5,"High",IF(AB3881&gt;=3,"Medium","Low"))</f>
        <v>High</v>
      </c>
    </row>
    <row r="3882" customFormat="false" ht="15" hidden="false" customHeight="false" outlineLevel="0" collapsed="false">
      <c r="A3882" s="15" t="s">
        <v>3979</v>
      </c>
      <c r="B3882" s="15" t="s">
        <v>98</v>
      </c>
      <c r="C3882" s="15" t="n">
        <v>0</v>
      </c>
      <c r="D3882" s="15" t="s">
        <v>26</v>
      </c>
      <c r="E3882" s="15" t="s">
        <v>26</v>
      </c>
      <c r="F3882" s="15" t="n">
        <v>26</v>
      </c>
      <c r="G3882" s="15" t="s">
        <v>26</v>
      </c>
      <c r="H3882" s="15" t="s">
        <v>26</v>
      </c>
      <c r="I3882" s="15" t="s">
        <v>96</v>
      </c>
      <c r="J3882" s="15" t="s">
        <v>24</v>
      </c>
      <c r="K3882" s="15" t="s">
        <v>24</v>
      </c>
      <c r="L3882" s="15" t="s">
        <v>26</v>
      </c>
      <c r="M3882" s="15" t="s">
        <v>26</v>
      </c>
      <c r="N3882" s="15" t="s">
        <v>26</v>
      </c>
      <c r="O3882" s="15" t="s">
        <v>26</v>
      </c>
      <c r="P3882" s="15" t="s">
        <v>27</v>
      </c>
      <c r="Q3882" s="15" t="s">
        <v>26</v>
      </c>
      <c r="R3882" s="15" t="s">
        <v>21</v>
      </c>
      <c r="S3882" s="18" t="n">
        <v>82</v>
      </c>
      <c r="T3882" s="15" t="n">
        <v>2083.1</v>
      </c>
      <c r="U3882" s="15" t="s">
        <v>24</v>
      </c>
      <c r="V3882" s="18" t="n">
        <f aca="false">IF(ISNUMBER(T3882),T3882,0)</f>
        <v>2083.1</v>
      </c>
      <c r="W3882" s="15" t="n">
        <f aca="false">IF(U3882="Yes",1,0)</f>
        <v>0</v>
      </c>
      <c r="X3882" s="15" t="str">
        <f aca="false">IF(F3882&lt;=12,"0-12 months",IF(F3882&lt;=24,"13-24 months",IF(F3882&lt;=48,"25-48 months","49-72 months")))</f>
        <v>25-48 months</v>
      </c>
      <c r="Y3882" s="15" t="str">
        <f aca="false">IF(C3882=1,"Yes","No")</f>
        <v>No</v>
      </c>
      <c r="Z3882" s="15" t="n">
        <f aca="false">COUNTIF(J3882:O3882,"Yes")</f>
        <v>4</v>
      </c>
      <c r="AA3882" s="18" t="n">
        <f aca="false">S3882*W3882</f>
        <v>0</v>
      </c>
      <c r="AB3882" s="15" t="n">
        <f aca="false">(P3882="Month-to-month")+(I3882="Fiber optic")+(R3882="Electronic check")+(F3882&lt;=12)+(M3882="No")+(J3882="No")</f>
        <v>1</v>
      </c>
      <c r="AC3882" s="15" t="str">
        <f aca="false">IF(AB3882&gt;=5,"High",IF(AB3882&gt;=3,"Medium","Low"))</f>
        <v>Low</v>
      </c>
    </row>
    <row r="3883" customFormat="false" ht="15" hidden="false" customHeight="false" outlineLevel="0" collapsed="false">
      <c r="A3883" s="15" t="s">
        <v>3980</v>
      </c>
      <c r="B3883" s="15" t="s">
        <v>98</v>
      </c>
      <c r="C3883" s="15" t="n">
        <v>0</v>
      </c>
      <c r="D3883" s="15" t="s">
        <v>26</v>
      </c>
      <c r="E3883" s="15" t="s">
        <v>24</v>
      </c>
      <c r="F3883" s="15" t="n">
        <v>71</v>
      </c>
      <c r="G3883" s="15" t="s">
        <v>26</v>
      </c>
      <c r="H3883" s="15" t="s">
        <v>26</v>
      </c>
      <c r="I3883" s="15" t="s">
        <v>96</v>
      </c>
      <c r="J3883" s="15" t="s">
        <v>26</v>
      </c>
      <c r="K3883" s="15" t="s">
        <v>26</v>
      </c>
      <c r="L3883" s="15" t="s">
        <v>24</v>
      </c>
      <c r="M3883" s="15" t="s">
        <v>26</v>
      </c>
      <c r="N3883" s="15" t="s">
        <v>24</v>
      </c>
      <c r="O3883" s="15" t="s">
        <v>24</v>
      </c>
      <c r="P3883" s="15" t="s">
        <v>29</v>
      </c>
      <c r="Q3883" s="15" t="s">
        <v>24</v>
      </c>
      <c r="R3883" s="15" t="s">
        <v>19</v>
      </c>
      <c r="S3883" s="18" t="n">
        <v>65.15</v>
      </c>
      <c r="T3883" s="15" t="n">
        <v>4681.75</v>
      </c>
      <c r="U3883" s="15" t="s">
        <v>24</v>
      </c>
      <c r="V3883" s="18" t="n">
        <f aca="false">IF(ISNUMBER(T3883),T3883,0)</f>
        <v>4681.75</v>
      </c>
      <c r="W3883" s="15" t="n">
        <f aca="false">IF(U3883="Yes",1,0)</f>
        <v>0</v>
      </c>
      <c r="X3883" s="15" t="str">
        <f aca="false">IF(F3883&lt;=12,"0-12 months",IF(F3883&lt;=24,"13-24 months",IF(F3883&lt;=48,"25-48 months","49-72 months")))</f>
        <v>49-72 months</v>
      </c>
      <c r="Y3883" s="15" t="str">
        <f aca="false">IF(C3883=1,"Yes","No")</f>
        <v>No</v>
      </c>
      <c r="Z3883" s="15" t="n">
        <f aca="false">COUNTIF(J3883:O3883,"Yes")</f>
        <v>3</v>
      </c>
      <c r="AA3883" s="18" t="n">
        <f aca="false">S3883*W3883</f>
        <v>0</v>
      </c>
      <c r="AB3883" s="15" t="n">
        <f aca="false">(P3883="Month-to-month")+(I3883="Fiber optic")+(R3883="Electronic check")+(F3883&lt;=12)+(M3883="No")+(J3883="No")</f>
        <v>0</v>
      </c>
      <c r="AC3883" s="15" t="str">
        <f aca="false">IF(AB3883&gt;=5,"High",IF(AB3883&gt;=3,"Medium","Low"))</f>
        <v>Low</v>
      </c>
    </row>
    <row r="3884" customFormat="false" ht="15" hidden="false" customHeight="false" outlineLevel="0" collapsed="false">
      <c r="A3884" s="15" t="s">
        <v>3981</v>
      </c>
      <c r="B3884" s="15" t="s">
        <v>98</v>
      </c>
      <c r="C3884" s="15" t="n">
        <v>0</v>
      </c>
      <c r="D3884" s="15" t="s">
        <v>24</v>
      </c>
      <c r="E3884" s="15" t="s">
        <v>24</v>
      </c>
      <c r="F3884" s="15" t="n">
        <v>4</v>
      </c>
      <c r="G3884" s="15" t="s">
        <v>26</v>
      </c>
      <c r="H3884" s="15" t="s">
        <v>24</v>
      </c>
      <c r="I3884" s="15" t="s">
        <v>96</v>
      </c>
      <c r="J3884" s="15" t="s">
        <v>24</v>
      </c>
      <c r="K3884" s="15" t="s">
        <v>24</v>
      </c>
      <c r="L3884" s="15" t="s">
        <v>24</v>
      </c>
      <c r="M3884" s="15" t="s">
        <v>24</v>
      </c>
      <c r="N3884" s="15" t="s">
        <v>24</v>
      </c>
      <c r="O3884" s="15" t="s">
        <v>24</v>
      </c>
      <c r="P3884" s="15" t="s">
        <v>25</v>
      </c>
      <c r="Q3884" s="15" t="s">
        <v>26</v>
      </c>
      <c r="R3884" s="15" t="s">
        <v>21</v>
      </c>
      <c r="S3884" s="18" t="n">
        <v>44.8</v>
      </c>
      <c r="T3884" s="15" t="n">
        <v>176.2</v>
      </c>
      <c r="U3884" s="15" t="s">
        <v>24</v>
      </c>
      <c r="V3884" s="18" t="n">
        <f aca="false">IF(ISNUMBER(T3884),T3884,0)</f>
        <v>176.2</v>
      </c>
      <c r="W3884" s="15" t="n">
        <f aca="false">IF(U3884="Yes",1,0)</f>
        <v>0</v>
      </c>
      <c r="X3884" s="15" t="str">
        <f aca="false">IF(F3884&lt;=12,"0-12 months",IF(F3884&lt;=24,"13-24 months",IF(F3884&lt;=48,"25-48 months","49-72 months")))</f>
        <v>0-12 months</v>
      </c>
      <c r="Y3884" s="15" t="str">
        <f aca="false">IF(C3884=1,"Yes","No")</f>
        <v>No</v>
      </c>
      <c r="Z3884" s="15" t="n">
        <f aca="false">COUNTIF(J3884:O3884,"Yes")</f>
        <v>0</v>
      </c>
      <c r="AA3884" s="18" t="n">
        <f aca="false">S3884*W3884</f>
        <v>0</v>
      </c>
      <c r="AB3884" s="15" t="n">
        <f aca="false">(P3884="Month-to-month")+(I3884="Fiber optic")+(R3884="Electronic check")+(F3884&lt;=12)+(M3884="No")+(J3884="No")</f>
        <v>4</v>
      </c>
      <c r="AC3884" s="15" t="str">
        <f aca="false">IF(AB3884&gt;=5,"High",IF(AB3884&gt;=3,"Medium","Low"))</f>
        <v>Medium</v>
      </c>
    </row>
    <row r="3885" customFormat="false" ht="15" hidden="false" customHeight="false" outlineLevel="0" collapsed="false">
      <c r="A3885" s="15" t="s">
        <v>3982</v>
      </c>
      <c r="B3885" s="15" t="s">
        <v>94</v>
      </c>
      <c r="C3885" s="15" t="n">
        <v>0</v>
      </c>
      <c r="D3885" s="15" t="s">
        <v>24</v>
      </c>
      <c r="E3885" s="15" t="s">
        <v>24</v>
      </c>
      <c r="F3885" s="15" t="n">
        <v>12</v>
      </c>
      <c r="G3885" s="15" t="s">
        <v>26</v>
      </c>
      <c r="H3885" s="15" t="s">
        <v>26</v>
      </c>
      <c r="I3885" s="15" t="s">
        <v>102</v>
      </c>
      <c r="J3885" s="15" t="s">
        <v>26</v>
      </c>
      <c r="K3885" s="15" t="s">
        <v>24</v>
      </c>
      <c r="L3885" s="15" t="s">
        <v>24</v>
      </c>
      <c r="M3885" s="15" t="s">
        <v>24</v>
      </c>
      <c r="N3885" s="15" t="s">
        <v>24</v>
      </c>
      <c r="O3885" s="15" t="s">
        <v>24</v>
      </c>
      <c r="P3885" s="15" t="s">
        <v>25</v>
      </c>
      <c r="Q3885" s="15" t="s">
        <v>26</v>
      </c>
      <c r="R3885" s="15" t="s">
        <v>15</v>
      </c>
      <c r="S3885" s="18" t="n">
        <v>79.8</v>
      </c>
      <c r="T3885" s="15" t="n">
        <v>1001.2</v>
      </c>
      <c r="U3885" s="15" t="s">
        <v>24</v>
      </c>
      <c r="V3885" s="18" t="n">
        <f aca="false">IF(ISNUMBER(T3885),T3885,0)</f>
        <v>1001.2</v>
      </c>
      <c r="W3885" s="15" t="n">
        <f aca="false">IF(U3885="Yes",1,0)</f>
        <v>0</v>
      </c>
      <c r="X3885" s="15" t="str">
        <f aca="false">IF(F3885&lt;=12,"0-12 months",IF(F3885&lt;=24,"13-24 months",IF(F3885&lt;=48,"25-48 months","49-72 months")))</f>
        <v>0-12 months</v>
      </c>
      <c r="Y3885" s="15" t="str">
        <f aca="false">IF(C3885=1,"Yes","No")</f>
        <v>No</v>
      </c>
      <c r="Z3885" s="15" t="n">
        <f aca="false">COUNTIF(J3885:O3885,"Yes")</f>
        <v>1</v>
      </c>
      <c r="AA3885" s="18" t="n">
        <f aca="false">S3885*W3885</f>
        <v>0</v>
      </c>
      <c r="AB3885" s="15" t="n">
        <f aca="false">(P3885="Month-to-month")+(I3885="Fiber optic")+(R3885="Electronic check")+(F3885&lt;=12)+(M3885="No")+(J3885="No")</f>
        <v>5</v>
      </c>
      <c r="AC3885" s="15" t="str">
        <f aca="false">IF(AB3885&gt;=5,"High",IF(AB3885&gt;=3,"Medium","Low"))</f>
        <v>High</v>
      </c>
    </row>
    <row r="3886" customFormat="false" ht="15" hidden="false" customHeight="false" outlineLevel="0" collapsed="false">
      <c r="A3886" s="15" t="s">
        <v>3983</v>
      </c>
      <c r="B3886" s="15" t="s">
        <v>94</v>
      </c>
      <c r="C3886" s="15" t="n">
        <v>0</v>
      </c>
      <c r="D3886" s="15" t="s">
        <v>26</v>
      </c>
      <c r="E3886" s="15" t="s">
        <v>24</v>
      </c>
      <c r="F3886" s="15" t="n">
        <v>18</v>
      </c>
      <c r="G3886" s="15" t="s">
        <v>26</v>
      </c>
      <c r="H3886" s="15" t="s">
        <v>26</v>
      </c>
      <c r="I3886" s="15" t="s">
        <v>102</v>
      </c>
      <c r="J3886" s="15" t="s">
        <v>24</v>
      </c>
      <c r="K3886" s="15" t="s">
        <v>24</v>
      </c>
      <c r="L3886" s="15" t="s">
        <v>24</v>
      </c>
      <c r="M3886" s="15" t="s">
        <v>26</v>
      </c>
      <c r="N3886" s="15" t="s">
        <v>26</v>
      </c>
      <c r="O3886" s="15" t="s">
        <v>24</v>
      </c>
      <c r="P3886" s="15" t="s">
        <v>25</v>
      </c>
      <c r="Q3886" s="15" t="s">
        <v>26</v>
      </c>
      <c r="R3886" s="15" t="s">
        <v>15</v>
      </c>
      <c r="S3886" s="18" t="n">
        <v>88.85</v>
      </c>
      <c r="T3886" s="15" t="n">
        <v>1594.75</v>
      </c>
      <c r="U3886" s="15" t="s">
        <v>24</v>
      </c>
      <c r="V3886" s="18" t="n">
        <f aca="false">IF(ISNUMBER(T3886),T3886,0)</f>
        <v>1594.75</v>
      </c>
      <c r="W3886" s="15" t="n">
        <f aca="false">IF(U3886="Yes",1,0)</f>
        <v>0</v>
      </c>
      <c r="X3886" s="15" t="str">
        <f aca="false">IF(F3886&lt;=12,"0-12 months",IF(F3886&lt;=24,"13-24 months",IF(F3886&lt;=48,"25-48 months","49-72 months")))</f>
        <v>13-24 months</v>
      </c>
      <c r="Y3886" s="15" t="str">
        <f aca="false">IF(C3886=1,"Yes","No")</f>
        <v>No</v>
      </c>
      <c r="Z3886" s="15" t="n">
        <f aca="false">COUNTIF(J3886:O3886,"Yes")</f>
        <v>2</v>
      </c>
      <c r="AA3886" s="18" t="n">
        <f aca="false">S3886*W3886</f>
        <v>0</v>
      </c>
      <c r="AB3886" s="15" t="n">
        <f aca="false">(P3886="Month-to-month")+(I3886="Fiber optic")+(R3886="Electronic check")+(F3886&lt;=12)+(M3886="No")+(J3886="No")</f>
        <v>4</v>
      </c>
      <c r="AC3886" s="15" t="str">
        <f aca="false">IF(AB3886&gt;=5,"High",IF(AB3886&gt;=3,"Medium","Low"))</f>
        <v>Medium</v>
      </c>
    </row>
    <row r="3887" customFormat="false" ht="15" hidden="false" customHeight="false" outlineLevel="0" collapsed="false">
      <c r="A3887" s="15" t="s">
        <v>3984</v>
      </c>
      <c r="B3887" s="15" t="s">
        <v>94</v>
      </c>
      <c r="C3887" s="15" t="n">
        <v>0</v>
      </c>
      <c r="D3887" s="15" t="s">
        <v>24</v>
      </c>
      <c r="E3887" s="15" t="s">
        <v>24</v>
      </c>
      <c r="F3887" s="15" t="n">
        <v>3</v>
      </c>
      <c r="G3887" s="15" t="s">
        <v>26</v>
      </c>
      <c r="H3887" s="15" t="s">
        <v>26</v>
      </c>
      <c r="I3887" s="15" t="s">
        <v>102</v>
      </c>
      <c r="J3887" s="15" t="s">
        <v>24</v>
      </c>
      <c r="K3887" s="15" t="s">
        <v>24</v>
      </c>
      <c r="L3887" s="15" t="s">
        <v>24</v>
      </c>
      <c r="M3887" s="15" t="s">
        <v>24</v>
      </c>
      <c r="N3887" s="15" t="s">
        <v>24</v>
      </c>
      <c r="O3887" s="15" t="s">
        <v>24</v>
      </c>
      <c r="P3887" s="15" t="s">
        <v>25</v>
      </c>
      <c r="Q3887" s="15" t="s">
        <v>26</v>
      </c>
      <c r="R3887" s="15" t="s">
        <v>15</v>
      </c>
      <c r="S3887" s="18" t="n">
        <v>74.95</v>
      </c>
      <c r="T3887" s="15" t="n">
        <v>212.4</v>
      </c>
      <c r="U3887" s="15" t="s">
        <v>24</v>
      </c>
      <c r="V3887" s="18" t="n">
        <f aca="false">IF(ISNUMBER(T3887),T3887,0)</f>
        <v>212.4</v>
      </c>
      <c r="W3887" s="15" t="n">
        <f aca="false">IF(U3887="Yes",1,0)</f>
        <v>0</v>
      </c>
      <c r="X3887" s="15" t="str">
        <f aca="false">IF(F3887&lt;=12,"0-12 months",IF(F3887&lt;=24,"13-24 months",IF(F3887&lt;=48,"25-48 months","49-72 months")))</f>
        <v>0-12 months</v>
      </c>
      <c r="Y3887" s="15" t="str">
        <f aca="false">IF(C3887=1,"Yes","No")</f>
        <v>No</v>
      </c>
      <c r="Z3887" s="15" t="n">
        <f aca="false">COUNTIF(J3887:O3887,"Yes")</f>
        <v>0</v>
      </c>
      <c r="AA3887" s="18" t="n">
        <f aca="false">S3887*W3887</f>
        <v>0</v>
      </c>
      <c r="AB3887" s="15" t="n">
        <f aca="false">(P3887="Month-to-month")+(I3887="Fiber optic")+(R3887="Electronic check")+(F3887&lt;=12)+(M3887="No")+(J3887="No")</f>
        <v>6</v>
      </c>
      <c r="AC3887" s="15" t="str">
        <f aca="false">IF(AB3887&gt;=5,"High",IF(AB3887&gt;=3,"Medium","Low"))</f>
        <v>High</v>
      </c>
    </row>
    <row r="3888" customFormat="false" ht="15" hidden="false" customHeight="false" outlineLevel="0" collapsed="false">
      <c r="A3888" s="15" t="s">
        <v>3985</v>
      </c>
      <c r="B3888" s="15" t="s">
        <v>94</v>
      </c>
      <c r="C3888" s="15" t="n">
        <v>1</v>
      </c>
      <c r="D3888" s="15" t="s">
        <v>26</v>
      </c>
      <c r="E3888" s="15" t="s">
        <v>24</v>
      </c>
      <c r="F3888" s="15" t="n">
        <v>72</v>
      </c>
      <c r="G3888" s="15" t="s">
        <v>26</v>
      </c>
      <c r="H3888" s="15" t="s">
        <v>26</v>
      </c>
      <c r="I3888" s="15" t="s">
        <v>102</v>
      </c>
      <c r="J3888" s="15" t="s">
        <v>26</v>
      </c>
      <c r="K3888" s="15" t="s">
        <v>26</v>
      </c>
      <c r="L3888" s="15" t="s">
        <v>24</v>
      </c>
      <c r="M3888" s="15" t="s">
        <v>24</v>
      </c>
      <c r="N3888" s="15" t="s">
        <v>26</v>
      </c>
      <c r="O3888" s="15" t="s">
        <v>26</v>
      </c>
      <c r="P3888" s="15" t="s">
        <v>27</v>
      </c>
      <c r="Q3888" s="15" t="s">
        <v>26</v>
      </c>
      <c r="R3888" s="15" t="s">
        <v>19</v>
      </c>
      <c r="S3888" s="18" t="n">
        <v>106.85</v>
      </c>
      <c r="T3888" s="15" t="n">
        <v>7677.4</v>
      </c>
      <c r="U3888" s="15" t="s">
        <v>24</v>
      </c>
      <c r="V3888" s="18" t="n">
        <f aca="false">IF(ISNUMBER(T3888),T3888,0)</f>
        <v>7677.4</v>
      </c>
      <c r="W3888" s="15" t="n">
        <f aca="false">IF(U3888="Yes",1,0)</f>
        <v>0</v>
      </c>
      <c r="X3888" s="15" t="str">
        <f aca="false">IF(F3888&lt;=12,"0-12 months",IF(F3888&lt;=24,"13-24 months",IF(F3888&lt;=48,"25-48 months","49-72 months")))</f>
        <v>49-72 months</v>
      </c>
      <c r="Y3888" s="15" t="str">
        <f aca="false">IF(C3888=1,"Yes","No")</f>
        <v>Yes</v>
      </c>
      <c r="Z3888" s="15" t="n">
        <f aca="false">COUNTIF(J3888:O3888,"Yes")</f>
        <v>4</v>
      </c>
      <c r="AA3888" s="18" t="n">
        <f aca="false">S3888*W3888</f>
        <v>0</v>
      </c>
      <c r="AB3888" s="15" t="n">
        <f aca="false">(P3888="Month-to-month")+(I3888="Fiber optic")+(R3888="Electronic check")+(F3888&lt;=12)+(M3888="No")+(J3888="No")</f>
        <v>2</v>
      </c>
      <c r="AC3888" s="15" t="str">
        <f aca="false">IF(AB3888&gt;=5,"High",IF(AB3888&gt;=3,"Medium","Low"))</f>
        <v>Low</v>
      </c>
    </row>
    <row r="3889" customFormat="false" ht="15" hidden="false" customHeight="false" outlineLevel="0" collapsed="false">
      <c r="A3889" s="15" t="s">
        <v>3986</v>
      </c>
      <c r="B3889" s="15" t="s">
        <v>98</v>
      </c>
      <c r="C3889" s="15" t="n">
        <v>0</v>
      </c>
      <c r="D3889" s="15" t="s">
        <v>24</v>
      </c>
      <c r="E3889" s="15" t="s">
        <v>24</v>
      </c>
      <c r="F3889" s="15" t="n">
        <v>11</v>
      </c>
      <c r="G3889" s="15" t="s">
        <v>26</v>
      </c>
      <c r="H3889" s="15" t="s">
        <v>24</v>
      </c>
      <c r="I3889" s="15" t="s">
        <v>102</v>
      </c>
      <c r="J3889" s="15" t="s">
        <v>24</v>
      </c>
      <c r="K3889" s="15" t="s">
        <v>26</v>
      </c>
      <c r="L3889" s="15" t="s">
        <v>24</v>
      </c>
      <c r="M3889" s="15" t="s">
        <v>24</v>
      </c>
      <c r="N3889" s="15" t="s">
        <v>24</v>
      </c>
      <c r="O3889" s="15" t="s">
        <v>24</v>
      </c>
      <c r="P3889" s="15" t="s">
        <v>25</v>
      </c>
      <c r="Q3889" s="15" t="s">
        <v>24</v>
      </c>
      <c r="R3889" s="15" t="s">
        <v>15</v>
      </c>
      <c r="S3889" s="18" t="n">
        <v>74.95</v>
      </c>
      <c r="T3889" s="15" t="n">
        <v>815.5</v>
      </c>
      <c r="U3889" s="15" t="s">
        <v>26</v>
      </c>
      <c r="V3889" s="18" t="n">
        <f aca="false">IF(ISNUMBER(T3889),T3889,0)</f>
        <v>815.5</v>
      </c>
      <c r="W3889" s="15" t="n">
        <f aca="false">IF(U3889="Yes",1,0)</f>
        <v>1</v>
      </c>
      <c r="X3889" s="15" t="str">
        <f aca="false">IF(F3889&lt;=12,"0-12 months",IF(F3889&lt;=24,"13-24 months",IF(F3889&lt;=48,"25-48 months","49-72 months")))</f>
        <v>0-12 months</v>
      </c>
      <c r="Y3889" s="15" t="str">
        <f aca="false">IF(C3889=1,"Yes","No")</f>
        <v>No</v>
      </c>
      <c r="Z3889" s="15" t="n">
        <f aca="false">COUNTIF(J3889:O3889,"Yes")</f>
        <v>1</v>
      </c>
      <c r="AA3889" s="18" t="n">
        <f aca="false">S3889*W3889</f>
        <v>74.95</v>
      </c>
      <c r="AB3889" s="15" t="n">
        <f aca="false">(P3889="Month-to-month")+(I3889="Fiber optic")+(R3889="Electronic check")+(F3889&lt;=12)+(M3889="No")+(J3889="No")</f>
        <v>6</v>
      </c>
      <c r="AC3889" s="15" t="str">
        <f aca="false">IF(AB3889&gt;=5,"High",IF(AB3889&gt;=3,"Medium","Low"))</f>
        <v>High</v>
      </c>
    </row>
    <row r="3890" customFormat="false" ht="15" hidden="false" customHeight="false" outlineLevel="0" collapsed="false">
      <c r="A3890" s="15" t="s">
        <v>3987</v>
      </c>
      <c r="B3890" s="15" t="s">
        <v>94</v>
      </c>
      <c r="C3890" s="15" t="n">
        <v>0</v>
      </c>
      <c r="D3890" s="15" t="s">
        <v>24</v>
      </c>
      <c r="E3890" s="15" t="s">
        <v>24</v>
      </c>
      <c r="F3890" s="15" t="n">
        <v>1</v>
      </c>
      <c r="G3890" s="15" t="s">
        <v>26</v>
      </c>
      <c r="H3890" s="15" t="s">
        <v>24</v>
      </c>
      <c r="I3890" s="15" t="s">
        <v>102</v>
      </c>
      <c r="J3890" s="15" t="s">
        <v>24</v>
      </c>
      <c r="K3890" s="15" t="s">
        <v>24</v>
      </c>
      <c r="L3890" s="15" t="s">
        <v>24</v>
      </c>
      <c r="M3890" s="15" t="s">
        <v>24</v>
      </c>
      <c r="N3890" s="15" t="s">
        <v>24</v>
      </c>
      <c r="O3890" s="15" t="s">
        <v>26</v>
      </c>
      <c r="P3890" s="15" t="s">
        <v>25</v>
      </c>
      <c r="Q3890" s="15" t="s">
        <v>24</v>
      </c>
      <c r="R3890" s="15" t="s">
        <v>21</v>
      </c>
      <c r="S3890" s="18" t="n">
        <v>80.15</v>
      </c>
      <c r="T3890" s="15" t="n">
        <v>80.15</v>
      </c>
      <c r="U3890" s="15" t="s">
        <v>26</v>
      </c>
      <c r="V3890" s="18" t="n">
        <f aca="false">IF(ISNUMBER(T3890),T3890,0)</f>
        <v>80.15</v>
      </c>
      <c r="W3890" s="15" t="n">
        <f aca="false">IF(U3890="Yes",1,0)</f>
        <v>1</v>
      </c>
      <c r="X3890" s="15" t="str">
        <f aca="false">IF(F3890&lt;=12,"0-12 months",IF(F3890&lt;=24,"13-24 months",IF(F3890&lt;=48,"25-48 months","49-72 months")))</f>
        <v>0-12 months</v>
      </c>
      <c r="Y3890" s="15" t="str">
        <f aca="false">IF(C3890=1,"Yes","No")</f>
        <v>No</v>
      </c>
      <c r="Z3890" s="15" t="n">
        <f aca="false">COUNTIF(J3890:O3890,"Yes")</f>
        <v>1</v>
      </c>
      <c r="AA3890" s="18" t="n">
        <f aca="false">S3890*W3890</f>
        <v>80.15</v>
      </c>
      <c r="AB3890" s="15" t="n">
        <f aca="false">(P3890="Month-to-month")+(I3890="Fiber optic")+(R3890="Electronic check")+(F3890&lt;=12)+(M3890="No")+(J3890="No")</f>
        <v>5</v>
      </c>
      <c r="AC3890" s="15" t="str">
        <f aca="false">IF(AB3890&gt;=5,"High",IF(AB3890&gt;=3,"Medium","Low"))</f>
        <v>High</v>
      </c>
    </row>
    <row r="3891" customFormat="false" ht="15" hidden="false" customHeight="false" outlineLevel="0" collapsed="false">
      <c r="A3891" s="15" t="s">
        <v>3988</v>
      </c>
      <c r="B3891" s="15" t="s">
        <v>98</v>
      </c>
      <c r="C3891" s="15" t="n">
        <v>0</v>
      </c>
      <c r="D3891" s="15" t="s">
        <v>24</v>
      </c>
      <c r="E3891" s="15" t="s">
        <v>24</v>
      </c>
      <c r="F3891" s="15" t="n">
        <v>13</v>
      </c>
      <c r="G3891" s="15" t="s">
        <v>26</v>
      </c>
      <c r="H3891" s="15" t="s">
        <v>24</v>
      </c>
      <c r="I3891" s="15" t="s">
        <v>24</v>
      </c>
      <c r="J3891" s="15" t="s">
        <v>28</v>
      </c>
      <c r="K3891" s="15" t="s">
        <v>28</v>
      </c>
      <c r="L3891" s="15" t="s">
        <v>28</v>
      </c>
      <c r="M3891" s="15" t="s">
        <v>28</v>
      </c>
      <c r="N3891" s="15" t="s">
        <v>28</v>
      </c>
      <c r="O3891" s="15" t="s">
        <v>28</v>
      </c>
      <c r="P3891" s="15" t="s">
        <v>27</v>
      </c>
      <c r="Q3891" s="15" t="s">
        <v>24</v>
      </c>
      <c r="R3891" s="15" t="s">
        <v>21</v>
      </c>
      <c r="S3891" s="18" t="n">
        <v>19.3</v>
      </c>
      <c r="T3891" s="15" t="n">
        <v>259.65</v>
      </c>
      <c r="U3891" s="15" t="s">
        <v>24</v>
      </c>
      <c r="V3891" s="18" t="n">
        <f aca="false">IF(ISNUMBER(T3891),T3891,0)</f>
        <v>259.65</v>
      </c>
      <c r="W3891" s="15" t="n">
        <f aca="false">IF(U3891="Yes",1,0)</f>
        <v>0</v>
      </c>
      <c r="X3891" s="15" t="str">
        <f aca="false">IF(F3891&lt;=12,"0-12 months",IF(F3891&lt;=24,"13-24 months",IF(F3891&lt;=48,"25-48 months","49-72 months")))</f>
        <v>13-24 months</v>
      </c>
      <c r="Y3891" s="15" t="str">
        <f aca="false">IF(C3891=1,"Yes","No")</f>
        <v>No</v>
      </c>
      <c r="Z3891" s="15" t="n">
        <f aca="false">COUNTIF(J3891:O3891,"Yes")</f>
        <v>0</v>
      </c>
      <c r="AA3891" s="18" t="n">
        <f aca="false">S3891*W3891</f>
        <v>0</v>
      </c>
      <c r="AB3891" s="15" t="n">
        <f aca="false">(P3891="Month-to-month")+(I3891="Fiber optic")+(R3891="Electronic check")+(F3891&lt;=12)+(M3891="No")+(J3891="No")</f>
        <v>0</v>
      </c>
      <c r="AC3891" s="15" t="str">
        <f aca="false">IF(AB3891&gt;=5,"High",IF(AB3891&gt;=3,"Medium","Low"))</f>
        <v>Low</v>
      </c>
    </row>
    <row r="3892" customFormat="false" ht="15" hidden="false" customHeight="false" outlineLevel="0" collapsed="false">
      <c r="A3892" s="15" t="s">
        <v>3989</v>
      </c>
      <c r="B3892" s="15" t="s">
        <v>94</v>
      </c>
      <c r="C3892" s="15" t="n">
        <v>0</v>
      </c>
      <c r="D3892" s="15" t="s">
        <v>26</v>
      </c>
      <c r="E3892" s="15" t="s">
        <v>24</v>
      </c>
      <c r="F3892" s="15" t="n">
        <v>72</v>
      </c>
      <c r="G3892" s="15" t="s">
        <v>26</v>
      </c>
      <c r="H3892" s="15" t="s">
        <v>26</v>
      </c>
      <c r="I3892" s="15" t="s">
        <v>102</v>
      </c>
      <c r="J3892" s="15" t="s">
        <v>24</v>
      </c>
      <c r="K3892" s="15" t="s">
        <v>26</v>
      </c>
      <c r="L3892" s="15" t="s">
        <v>26</v>
      </c>
      <c r="M3892" s="15" t="s">
        <v>26</v>
      </c>
      <c r="N3892" s="15" t="s">
        <v>26</v>
      </c>
      <c r="O3892" s="15" t="s">
        <v>26</v>
      </c>
      <c r="P3892" s="15" t="s">
        <v>27</v>
      </c>
      <c r="Q3892" s="15" t="s">
        <v>26</v>
      </c>
      <c r="R3892" s="15" t="s">
        <v>15</v>
      </c>
      <c r="S3892" s="18" t="n">
        <v>109.25</v>
      </c>
      <c r="T3892" s="15" t="n">
        <v>8109.8</v>
      </c>
      <c r="U3892" s="15" t="s">
        <v>26</v>
      </c>
      <c r="V3892" s="18" t="n">
        <f aca="false">IF(ISNUMBER(T3892),T3892,0)</f>
        <v>8109.8</v>
      </c>
      <c r="W3892" s="15" t="n">
        <f aca="false">IF(U3892="Yes",1,0)</f>
        <v>1</v>
      </c>
      <c r="X3892" s="15" t="str">
        <f aca="false">IF(F3892&lt;=12,"0-12 months",IF(F3892&lt;=24,"13-24 months",IF(F3892&lt;=48,"25-48 months","49-72 months")))</f>
        <v>49-72 months</v>
      </c>
      <c r="Y3892" s="15" t="str">
        <f aca="false">IF(C3892=1,"Yes","No")</f>
        <v>No</v>
      </c>
      <c r="Z3892" s="15" t="n">
        <f aca="false">COUNTIF(J3892:O3892,"Yes")</f>
        <v>5</v>
      </c>
      <c r="AA3892" s="18" t="n">
        <f aca="false">S3892*W3892</f>
        <v>109.25</v>
      </c>
      <c r="AB3892" s="15" t="n">
        <f aca="false">(P3892="Month-to-month")+(I3892="Fiber optic")+(R3892="Electronic check")+(F3892&lt;=12)+(M3892="No")+(J3892="No")</f>
        <v>3</v>
      </c>
      <c r="AC3892" s="15" t="str">
        <f aca="false">IF(AB3892&gt;=5,"High",IF(AB3892&gt;=3,"Medium","Low"))</f>
        <v>Medium</v>
      </c>
    </row>
    <row r="3893" customFormat="false" ht="15" hidden="false" customHeight="false" outlineLevel="0" collapsed="false">
      <c r="A3893" s="15" t="s">
        <v>3990</v>
      </c>
      <c r="B3893" s="15" t="s">
        <v>98</v>
      </c>
      <c r="C3893" s="15" t="n">
        <v>0</v>
      </c>
      <c r="D3893" s="15" t="s">
        <v>26</v>
      </c>
      <c r="E3893" s="15" t="s">
        <v>24</v>
      </c>
      <c r="F3893" s="15" t="n">
        <v>42</v>
      </c>
      <c r="G3893" s="15" t="s">
        <v>26</v>
      </c>
      <c r="H3893" s="15" t="s">
        <v>26</v>
      </c>
      <c r="I3893" s="15" t="s">
        <v>96</v>
      </c>
      <c r="J3893" s="15" t="s">
        <v>26</v>
      </c>
      <c r="K3893" s="15" t="s">
        <v>24</v>
      </c>
      <c r="L3893" s="15" t="s">
        <v>24</v>
      </c>
      <c r="M3893" s="15" t="s">
        <v>24</v>
      </c>
      <c r="N3893" s="15" t="s">
        <v>24</v>
      </c>
      <c r="O3893" s="15" t="s">
        <v>24</v>
      </c>
      <c r="P3893" s="15" t="s">
        <v>27</v>
      </c>
      <c r="Q3893" s="15" t="s">
        <v>24</v>
      </c>
      <c r="R3893" s="15" t="s">
        <v>21</v>
      </c>
      <c r="S3893" s="18" t="n">
        <v>56.1</v>
      </c>
      <c r="T3893" s="15" t="n">
        <v>2386.85</v>
      </c>
      <c r="U3893" s="15" t="s">
        <v>24</v>
      </c>
      <c r="V3893" s="18" t="n">
        <f aca="false">IF(ISNUMBER(T3893),T3893,0)</f>
        <v>2386.85</v>
      </c>
      <c r="W3893" s="15" t="n">
        <f aca="false">IF(U3893="Yes",1,0)</f>
        <v>0</v>
      </c>
      <c r="X3893" s="15" t="str">
        <f aca="false">IF(F3893&lt;=12,"0-12 months",IF(F3893&lt;=24,"13-24 months",IF(F3893&lt;=48,"25-48 months","49-72 months")))</f>
        <v>25-48 months</v>
      </c>
      <c r="Y3893" s="15" t="str">
        <f aca="false">IF(C3893=1,"Yes","No")</f>
        <v>No</v>
      </c>
      <c r="Z3893" s="15" t="n">
        <f aca="false">COUNTIF(J3893:O3893,"Yes")</f>
        <v>1</v>
      </c>
      <c r="AA3893" s="18" t="n">
        <f aca="false">S3893*W3893</f>
        <v>0</v>
      </c>
      <c r="AB3893" s="15" t="n">
        <f aca="false">(P3893="Month-to-month")+(I3893="Fiber optic")+(R3893="Electronic check")+(F3893&lt;=12)+(M3893="No")+(J3893="No")</f>
        <v>1</v>
      </c>
      <c r="AC3893" s="15" t="str">
        <f aca="false">IF(AB3893&gt;=5,"High",IF(AB3893&gt;=3,"Medium","Low"))</f>
        <v>Low</v>
      </c>
    </row>
    <row r="3894" customFormat="false" ht="15" hidden="false" customHeight="false" outlineLevel="0" collapsed="false">
      <c r="A3894" s="15" t="s">
        <v>3991</v>
      </c>
      <c r="B3894" s="15" t="s">
        <v>94</v>
      </c>
      <c r="C3894" s="15" t="n">
        <v>0</v>
      </c>
      <c r="D3894" s="15" t="s">
        <v>24</v>
      </c>
      <c r="E3894" s="15" t="s">
        <v>24</v>
      </c>
      <c r="F3894" s="15" t="n">
        <v>17</v>
      </c>
      <c r="G3894" s="15" t="s">
        <v>26</v>
      </c>
      <c r="H3894" s="15" t="s">
        <v>24</v>
      </c>
      <c r="I3894" s="15" t="s">
        <v>24</v>
      </c>
      <c r="J3894" s="15" t="s">
        <v>28</v>
      </c>
      <c r="K3894" s="15" t="s">
        <v>28</v>
      </c>
      <c r="L3894" s="15" t="s">
        <v>28</v>
      </c>
      <c r="M3894" s="15" t="s">
        <v>28</v>
      </c>
      <c r="N3894" s="15" t="s">
        <v>28</v>
      </c>
      <c r="O3894" s="15" t="s">
        <v>28</v>
      </c>
      <c r="P3894" s="15" t="s">
        <v>25</v>
      </c>
      <c r="Q3894" s="15" t="s">
        <v>24</v>
      </c>
      <c r="R3894" s="15" t="s">
        <v>21</v>
      </c>
      <c r="S3894" s="18" t="n">
        <v>19.7</v>
      </c>
      <c r="T3894" s="15" t="n">
        <v>340.35</v>
      </c>
      <c r="U3894" s="15" t="s">
        <v>24</v>
      </c>
      <c r="V3894" s="18" t="n">
        <f aca="false">IF(ISNUMBER(T3894),T3894,0)</f>
        <v>340.35</v>
      </c>
      <c r="W3894" s="15" t="n">
        <f aca="false">IF(U3894="Yes",1,0)</f>
        <v>0</v>
      </c>
      <c r="X3894" s="15" t="str">
        <f aca="false">IF(F3894&lt;=12,"0-12 months",IF(F3894&lt;=24,"13-24 months",IF(F3894&lt;=48,"25-48 months","49-72 months")))</f>
        <v>13-24 months</v>
      </c>
      <c r="Y3894" s="15" t="str">
        <f aca="false">IF(C3894=1,"Yes","No")</f>
        <v>No</v>
      </c>
      <c r="Z3894" s="15" t="n">
        <f aca="false">COUNTIF(J3894:O3894,"Yes")</f>
        <v>0</v>
      </c>
      <c r="AA3894" s="18" t="n">
        <f aca="false">S3894*W3894</f>
        <v>0</v>
      </c>
      <c r="AB3894" s="15" t="n">
        <f aca="false">(P3894="Month-to-month")+(I3894="Fiber optic")+(R3894="Electronic check")+(F3894&lt;=12)+(M3894="No")+(J3894="No")</f>
        <v>1</v>
      </c>
      <c r="AC3894" s="15" t="str">
        <f aca="false">IF(AB3894&gt;=5,"High",IF(AB3894&gt;=3,"Medium","Low"))</f>
        <v>Low</v>
      </c>
    </row>
    <row r="3895" customFormat="false" ht="15" hidden="false" customHeight="false" outlineLevel="0" collapsed="false">
      <c r="A3895" s="15" t="s">
        <v>3992</v>
      </c>
      <c r="B3895" s="15" t="s">
        <v>94</v>
      </c>
      <c r="C3895" s="15" t="n">
        <v>1</v>
      </c>
      <c r="D3895" s="15" t="s">
        <v>24</v>
      </c>
      <c r="E3895" s="15" t="s">
        <v>24</v>
      </c>
      <c r="F3895" s="15" t="n">
        <v>7</v>
      </c>
      <c r="G3895" s="15" t="s">
        <v>26</v>
      </c>
      <c r="H3895" s="15" t="s">
        <v>24</v>
      </c>
      <c r="I3895" s="15" t="s">
        <v>96</v>
      </c>
      <c r="J3895" s="15" t="s">
        <v>24</v>
      </c>
      <c r="K3895" s="15" t="s">
        <v>26</v>
      </c>
      <c r="L3895" s="15" t="s">
        <v>24</v>
      </c>
      <c r="M3895" s="15" t="s">
        <v>24</v>
      </c>
      <c r="N3895" s="15" t="s">
        <v>24</v>
      </c>
      <c r="O3895" s="15" t="s">
        <v>24</v>
      </c>
      <c r="P3895" s="15" t="s">
        <v>25</v>
      </c>
      <c r="Q3895" s="15" t="s">
        <v>26</v>
      </c>
      <c r="R3895" s="15" t="s">
        <v>17</v>
      </c>
      <c r="S3895" s="18" t="n">
        <v>51.3</v>
      </c>
      <c r="T3895" s="15" t="n">
        <v>419.35</v>
      </c>
      <c r="U3895" s="15" t="s">
        <v>24</v>
      </c>
      <c r="V3895" s="18" t="n">
        <f aca="false">IF(ISNUMBER(T3895),T3895,0)</f>
        <v>419.35</v>
      </c>
      <c r="W3895" s="15" t="n">
        <f aca="false">IF(U3895="Yes",1,0)</f>
        <v>0</v>
      </c>
      <c r="X3895" s="15" t="str">
        <f aca="false">IF(F3895&lt;=12,"0-12 months",IF(F3895&lt;=24,"13-24 months",IF(F3895&lt;=48,"25-48 months","49-72 months")))</f>
        <v>0-12 months</v>
      </c>
      <c r="Y3895" s="15" t="str">
        <f aca="false">IF(C3895=1,"Yes","No")</f>
        <v>Yes</v>
      </c>
      <c r="Z3895" s="15" t="n">
        <f aca="false">COUNTIF(J3895:O3895,"Yes")</f>
        <v>1</v>
      </c>
      <c r="AA3895" s="18" t="n">
        <f aca="false">S3895*W3895</f>
        <v>0</v>
      </c>
      <c r="AB3895" s="15" t="n">
        <f aca="false">(P3895="Month-to-month")+(I3895="Fiber optic")+(R3895="Electronic check")+(F3895&lt;=12)+(M3895="No")+(J3895="No")</f>
        <v>4</v>
      </c>
      <c r="AC3895" s="15" t="str">
        <f aca="false">IF(AB3895&gt;=5,"High",IF(AB3895&gt;=3,"Medium","Low"))</f>
        <v>Medium</v>
      </c>
    </row>
    <row r="3896" customFormat="false" ht="15" hidden="false" customHeight="false" outlineLevel="0" collapsed="false">
      <c r="A3896" s="15" t="s">
        <v>3993</v>
      </c>
      <c r="B3896" s="15" t="s">
        <v>94</v>
      </c>
      <c r="C3896" s="15" t="n">
        <v>0</v>
      </c>
      <c r="D3896" s="15" t="s">
        <v>26</v>
      </c>
      <c r="E3896" s="15" t="s">
        <v>24</v>
      </c>
      <c r="F3896" s="15" t="n">
        <v>68</v>
      </c>
      <c r="G3896" s="15" t="s">
        <v>26</v>
      </c>
      <c r="H3896" s="15" t="s">
        <v>26</v>
      </c>
      <c r="I3896" s="15" t="s">
        <v>102</v>
      </c>
      <c r="J3896" s="15" t="s">
        <v>26</v>
      </c>
      <c r="K3896" s="15" t="s">
        <v>26</v>
      </c>
      <c r="L3896" s="15" t="s">
        <v>26</v>
      </c>
      <c r="M3896" s="15" t="s">
        <v>26</v>
      </c>
      <c r="N3896" s="15" t="s">
        <v>26</v>
      </c>
      <c r="O3896" s="15" t="s">
        <v>26</v>
      </c>
      <c r="P3896" s="15" t="s">
        <v>29</v>
      </c>
      <c r="Q3896" s="15" t="s">
        <v>24</v>
      </c>
      <c r="R3896" s="15" t="s">
        <v>17</v>
      </c>
      <c r="S3896" s="18" t="n">
        <v>118.6</v>
      </c>
      <c r="T3896" s="15" t="n">
        <v>7990.05</v>
      </c>
      <c r="U3896" s="15" t="s">
        <v>24</v>
      </c>
      <c r="V3896" s="18" t="n">
        <f aca="false">IF(ISNUMBER(T3896),T3896,0)</f>
        <v>7990.05</v>
      </c>
      <c r="W3896" s="15" t="n">
        <f aca="false">IF(U3896="Yes",1,0)</f>
        <v>0</v>
      </c>
      <c r="X3896" s="15" t="str">
        <f aca="false">IF(F3896&lt;=12,"0-12 months",IF(F3896&lt;=24,"13-24 months",IF(F3896&lt;=48,"25-48 months","49-72 months")))</f>
        <v>49-72 months</v>
      </c>
      <c r="Y3896" s="15" t="str">
        <f aca="false">IF(C3896=1,"Yes","No")</f>
        <v>No</v>
      </c>
      <c r="Z3896" s="15" t="n">
        <f aca="false">COUNTIF(J3896:O3896,"Yes")</f>
        <v>6</v>
      </c>
      <c r="AA3896" s="18" t="n">
        <f aca="false">S3896*W3896</f>
        <v>0</v>
      </c>
      <c r="AB3896" s="15" t="n">
        <f aca="false">(P3896="Month-to-month")+(I3896="Fiber optic")+(R3896="Electronic check")+(F3896&lt;=12)+(M3896="No")+(J3896="No")</f>
        <v>1</v>
      </c>
      <c r="AC3896" s="15" t="str">
        <f aca="false">IF(AB3896&gt;=5,"High",IF(AB3896&gt;=3,"Medium","Low"))</f>
        <v>Low</v>
      </c>
    </row>
    <row r="3897" customFormat="false" ht="15" hidden="false" customHeight="false" outlineLevel="0" collapsed="false">
      <c r="A3897" s="15" t="s">
        <v>3994</v>
      </c>
      <c r="B3897" s="15" t="s">
        <v>98</v>
      </c>
      <c r="C3897" s="15" t="n">
        <v>0</v>
      </c>
      <c r="D3897" s="15" t="s">
        <v>26</v>
      </c>
      <c r="E3897" s="15" t="s">
        <v>26</v>
      </c>
      <c r="F3897" s="15" t="n">
        <v>56</v>
      </c>
      <c r="G3897" s="15" t="s">
        <v>26</v>
      </c>
      <c r="H3897" s="15" t="s">
        <v>26</v>
      </c>
      <c r="I3897" s="15" t="s">
        <v>24</v>
      </c>
      <c r="J3897" s="15" t="s">
        <v>28</v>
      </c>
      <c r="K3897" s="15" t="s">
        <v>28</v>
      </c>
      <c r="L3897" s="15" t="s">
        <v>28</v>
      </c>
      <c r="M3897" s="15" t="s">
        <v>28</v>
      </c>
      <c r="N3897" s="15" t="s">
        <v>28</v>
      </c>
      <c r="O3897" s="15" t="s">
        <v>28</v>
      </c>
      <c r="P3897" s="15" t="s">
        <v>29</v>
      </c>
      <c r="Q3897" s="15" t="s">
        <v>24</v>
      </c>
      <c r="R3897" s="15" t="s">
        <v>19</v>
      </c>
      <c r="S3897" s="18" t="n">
        <v>24.15</v>
      </c>
      <c r="T3897" s="15" t="n">
        <v>1402.25</v>
      </c>
      <c r="U3897" s="15" t="s">
        <v>24</v>
      </c>
      <c r="V3897" s="18" t="n">
        <f aca="false">IF(ISNUMBER(T3897),T3897,0)</f>
        <v>1402.25</v>
      </c>
      <c r="W3897" s="15" t="n">
        <f aca="false">IF(U3897="Yes",1,0)</f>
        <v>0</v>
      </c>
      <c r="X3897" s="15" t="str">
        <f aca="false">IF(F3897&lt;=12,"0-12 months",IF(F3897&lt;=24,"13-24 months",IF(F3897&lt;=48,"25-48 months","49-72 months")))</f>
        <v>49-72 months</v>
      </c>
      <c r="Y3897" s="15" t="str">
        <f aca="false">IF(C3897=1,"Yes","No")</f>
        <v>No</v>
      </c>
      <c r="Z3897" s="15" t="n">
        <f aca="false">COUNTIF(J3897:O3897,"Yes")</f>
        <v>0</v>
      </c>
      <c r="AA3897" s="18" t="n">
        <f aca="false">S3897*W3897</f>
        <v>0</v>
      </c>
      <c r="AB3897" s="15" t="n">
        <f aca="false">(P3897="Month-to-month")+(I3897="Fiber optic")+(R3897="Electronic check")+(F3897&lt;=12)+(M3897="No")+(J3897="No")</f>
        <v>0</v>
      </c>
      <c r="AC3897" s="15" t="str">
        <f aca="false">IF(AB3897&gt;=5,"High",IF(AB3897&gt;=3,"Medium","Low"))</f>
        <v>Low</v>
      </c>
    </row>
    <row r="3898" customFormat="false" ht="15" hidden="false" customHeight="false" outlineLevel="0" collapsed="false">
      <c r="A3898" s="15" t="s">
        <v>3995</v>
      </c>
      <c r="B3898" s="15" t="s">
        <v>94</v>
      </c>
      <c r="C3898" s="15" t="n">
        <v>0</v>
      </c>
      <c r="D3898" s="15" t="s">
        <v>26</v>
      </c>
      <c r="E3898" s="15" t="s">
        <v>26</v>
      </c>
      <c r="F3898" s="15" t="n">
        <v>38</v>
      </c>
      <c r="G3898" s="15" t="s">
        <v>26</v>
      </c>
      <c r="H3898" s="15" t="s">
        <v>24</v>
      </c>
      <c r="I3898" s="15" t="s">
        <v>24</v>
      </c>
      <c r="J3898" s="15" t="s">
        <v>28</v>
      </c>
      <c r="K3898" s="15" t="s">
        <v>28</v>
      </c>
      <c r="L3898" s="15" t="s">
        <v>28</v>
      </c>
      <c r="M3898" s="15" t="s">
        <v>28</v>
      </c>
      <c r="N3898" s="15" t="s">
        <v>28</v>
      </c>
      <c r="O3898" s="15" t="s">
        <v>28</v>
      </c>
      <c r="P3898" s="15" t="s">
        <v>27</v>
      </c>
      <c r="Q3898" s="15" t="s">
        <v>24</v>
      </c>
      <c r="R3898" s="15" t="s">
        <v>17</v>
      </c>
      <c r="S3898" s="18" t="n">
        <v>20.3</v>
      </c>
      <c r="T3898" s="15" t="n">
        <v>749.35</v>
      </c>
      <c r="U3898" s="15" t="s">
        <v>24</v>
      </c>
      <c r="V3898" s="18" t="n">
        <f aca="false">IF(ISNUMBER(T3898),T3898,0)</f>
        <v>749.35</v>
      </c>
      <c r="W3898" s="15" t="n">
        <f aca="false">IF(U3898="Yes",1,0)</f>
        <v>0</v>
      </c>
      <c r="X3898" s="15" t="str">
        <f aca="false">IF(F3898&lt;=12,"0-12 months",IF(F3898&lt;=24,"13-24 months",IF(F3898&lt;=48,"25-48 months","49-72 months")))</f>
        <v>25-48 months</v>
      </c>
      <c r="Y3898" s="15" t="str">
        <f aca="false">IF(C3898=1,"Yes","No")</f>
        <v>No</v>
      </c>
      <c r="Z3898" s="15" t="n">
        <f aca="false">COUNTIF(J3898:O3898,"Yes")</f>
        <v>0</v>
      </c>
      <c r="AA3898" s="18" t="n">
        <f aca="false">S3898*W3898</f>
        <v>0</v>
      </c>
      <c r="AB3898" s="15" t="n">
        <f aca="false">(P3898="Month-to-month")+(I3898="Fiber optic")+(R3898="Electronic check")+(F3898&lt;=12)+(M3898="No")+(J3898="No")</f>
        <v>0</v>
      </c>
      <c r="AC3898" s="15" t="str">
        <f aca="false">IF(AB3898&gt;=5,"High",IF(AB3898&gt;=3,"Medium","Low"))</f>
        <v>Low</v>
      </c>
    </row>
    <row r="3899" customFormat="false" ht="15" hidden="false" customHeight="false" outlineLevel="0" collapsed="false">
      <c r="A3899" s="15" t="s">
        <v>3996</v>
      </c>
      <c r="B3899" s="15" t="s">
        <v>94</v>
      </c>
      <c r="C3899" s="15" t="n">
        <v>0</v>
      </c>
      <c r="D3899" s="15" t="s">
        <v>26</v>
      </c>
      <c r="E3899" s="15" t="s">
        <v>26</v>
      </c>
      <c r="F3899" s="15" t="n">
        <v>72</v>
      </c>
      <c r="G3899" s="15" t="s">
        <v>26</v>
      </c>
      <c r="H3899" s="15" t="s">
        <v>26</v>
      </c>
      <c r="I3899" s="15" t="s">
        <v>102</v>
      </c>
      <c r="J3899" s="15" t="s">
        <v>26</v>
      </c>
      <c r="K3899" s="15" t="s">
        <v>26</v>
      </c>
      <c r="L3899" s="15" t="s">
        <v>26</v>
      </c>
      <c r="M3899" s="15" t="s">
        <v>26</v>
      </c>
      <c r="N3899" s="15" t="s">
        <v>26</v>
      </c>
      <c r="O3899" s="15" t="s">
        <v>26</v>
      </c>
      <c r="P3899" s="15" t="s">
        <v>29</v>
      </c>
      <c r="Q3899" s="15" t="s">
        <v>26</v>
      </c>
      <c r="R3899" s="15" t="s">
        <v>15</v>
      </c>
      <c r="S3899" s="18" t="n">
        <v>115.5</v>
      </c>
      <c r="T3899" s="15" t="n">
        <v>8425.15</v>
      </c>
      <c r="U3899" s="15" t="s">
        <v>24</v>
      </c>
      <c r="V3899" s="18" t="n">
        <f aca="false">IF(ISNUMBER(T3899),T3899,0)</f>
        <v>8425.15</v>
      </c>
      <c r="W3899" s="15" t="n">
        <f aca="false">IF(U3899="Yes",1,0)</f>
        <v>0</v>
      </c>
      <c r="X3899" s="15" t="str">
        <f aca="false">IF(F3899&lt;=12,"0-12 months",IF(F3899&lt;=24,"13-24 months",IF(F3899&lt;=48,"25-48 months","49-72 months")))</f>
        <v>49-72 months</v>
      </c>
      <c r="Y3899" s="15" t="str">
        <f aca="false">IF(C3899=1,"Yes","No")</f>
        <v>No</v>
      </c>
      <c r="Z3899" s="15" t="n">
        <f aca="false">COUNTIF(J3899:O3899,"Yes")</f>
        <v>6</v>
      </c>
      <c r="AA3899" s="18" t="n">
        <f aca="false">S3899*W3899</f>
        <v>0</v>
      </c>
      <c r="AB3899" s="15" t="n">
        <f aca="false">(P3899="Month-to-month")+(I3899="Fiber optic")+(R3899="Electronic check")+(F3899&lt;=12)+(M3899="No")+(J3899="No")</f>
        <v>2</v>
      </c>
      <c r="AC3899" s="15" t="str">
        <f aca="false">IF(AB3899&gt;=5,"High",IF(AB3899&gt;=3,"Medium","Low"))</f>
        <v>Low</v>
      </c>
    </row>
    <row r="3900" customFormat="false" ht="15" hidden="false" customHeight="false" outlineLevel="0" collapsed="false">
      <c r="A3900" s="15" t="s">
        <v>3997</v>
      </c>
      <c r="B3900" s="15" t="s">
        <v>94</v>
      </c>
      <c r="C3900" s="15" t="n">
        <v>0</v>
      </c>
      <c r="D3900" s="15" t="s">
        <v>24</v>
      </c>
      <c r="E3900" s="15" t="s">
        <v>24</v>
      </c>
      <c r="F3900" s="15" t="n">
        <v>48</v>
      </c>
      <c r="G3900" s="15" t="s">
        <v>26</v>
      </c>
      <c r="H3900" s="15" t="s">
        <v>26</v>
      </c>
      <c r="I3900" s="15" t="s">
        <v>24</v>
      </c>
      <c r="J3900" s="15" t="s">
        <v>28</v>
      </c>
      <c r="K3900" s="15" t="s">
        <v>28</v>
      </c>
      <c r="L3900" s="15" t="s">
        <v>28</v>
      </c>
      <c r="M3900" s="15" t="s">
        <v>28</v>
      </c>
      <c r="N3900" s="15" t="s">
        <v>28</v>
      </c>
      <c r="O3900" s="15" t="s">
        <v>28</v>
      </c>
      <c r="P3900" s="15" t="s">
        <v>27</v>
      </c>
      <c r="Q3900" s="15" t="s">
        <v>24</v>
      </c>
      <c r="R3900" s="15" t="s">
        <v>21</v>
      </c>
      <c r="S3900" s="18" t="n">
        <v>25.05</v>
      </c>
      <c r="T3900" s="15" t="n">
        <v>1171.5</v>
      </c>
      <c r="U3900" s="15" t="s">
        <v>24</v>
      </c>
      <c r="V3900" s="18" t="n">
        <f aca="false">IF(ISNUMBER(T3900),T3900,0)</f>
        <v>1171.5</v>
      </c>
      <c r="W3900" s="15" t="n">
        <f aca="false">IF(U3900="Yes",1,0)</f>
        <v>0</v>
      </c>
      <c r="X3900" s="15" t="str">
        <f aca="false">IF(F3900&lt;=12,"0-12 months",IF(F3900&lt;=24,"13-24 months",IF(F3900&lt;=48,"25-48 months","49-72 months")))</f>
        <v>25-48 months</v>
      </c>
      <c r="Y3900" s="15" t="str">
        <f aca="false">IF(C3900=1,"Yes","No")</f>
        <v>No</v>
      </c>
      <c r="Z3900" s="15" t="n">
        <f aca="false">COUNTIF(J3900:O3900,"Yes")</f>
        <v>0</v>
      </c>
      <c r="AA3900" s="18" t="n">
        <f aca="false">S3900*W3900</f>
        <v>0</v>
      </c>
      <c r="AB3900" s="15" t="n">
        <f aca="false">(P3900="Month-to-month")+(I3900="Fiber optic")+(R3900="Electronic check")+(F3900&lt;=12)+(M3900="No")+(J3900="No")</f>
        <v>0</v>
      </c>
      <c r="AC3900" s="15" t="str">
        <f aca="false">IF(AB3900&gt;=5,"High",IF(AB3900&gt;=3,"Medium","Low"))</f>
        <v>Low</v>
      </c>
    </row>
    <row r="3901" customFormat="false" ht="15" hidden="false" customHeight="false" outlineLevel="0" collapsed="false">
      <c r="A3901" s="15" t="s">
        <v>3998</v>
      </c>
      <c r="B3901" s="15" t="s">
        <v>94</v>
      </c>
      <c r="C3901" s="15" t="n">
        <v>1</v>
      </c>
      <c r="D3901" s="15" t="s">
        <v>26</v>
      </c>
      <c r="E3901" s="15" t="s">
        <v>24</v>
      </c>
      <c r="F3901" s="15" t="n">
        <v>52</v>
      </c>
      <c r="G3901" s="15" t="s">
        <v>26</v>
      </c>
      <c r="H3901" s="15" t="s">
        <v>26</v>
      </c>
      <c r="I3901" s="15" t="s">
        <v>102</v>
      </c>
      <c r="J3901" s="15" t="s">
        <v>26</v>
      </c>
      <c r="K3901" s="15" t="s">
        <v>26</v>
      </c>
      <c r="L3901" s="15" t="s">
        <v>26</v>
      </c>
      <c r="M3901" s="15" t="s">
        <v>24</v>
      </c>
      <c r="N3901" s="15" t="s">
        <v>26</v>
      </c>
      <c r="O3901" s="15" t="s">
        <v>26</v>
      </c>
      <c r="P3901" s="15" t="s">
        <v>25</v>
      </c>
      <c r="Q3901" s="15" t="s">
        <v>26</v>
      </c>
      <c r="R3901" s="15" t="s">
        <v>15</v>
      </c>
      <c r="S3901" s="18" t="n">
        <v>109.1</v>
      </c>
      <c r="T3901" s="15" t="n">
        <v>5647.95</v>
      </c>
      <c r="U3901" s="15" t="s">
        <v>24</v>
      </c>
      <c r="V3901" s="18" t="n">
        <f aca="false">IF(ISNUMBER(T3901),T3901,0)</f>
        <v>5647.95</v>
      </c>
      <c r="W3901" s="15" t="n">
        <f aca="false">IF(U3901="Yes",1,0)</f>
        <v>0</v>
      </c>
      <c r="X3901" s="15" t="str">
        <f aca="false">IF(F3901&lt;=12,"0-12 months",IF(F3901&lt;=24,"13-24 months",IF(F3901&lt;=48,"25-48 months","49-72 months")))</f>
        <v>49-72 months</v>
      </c>
      <c r="Y3901" s="15" t="str">
        <f aca="false">IF(C3901=1,"Yes","No")</f>
        <v>Yes</v>
      </c>
      <c r="Z3901" s="15" t="n">
        <f aca="false">COUNTIF(J3901:O3901,"Yes")</f>
        <v>5</v>
      </c>
      <c r="AA3901" s="18" t="n">
        <f aca="false">S3901*W3901</f>
        <v>0</v>
      </c>
      <c r="AB3901" s="15" t="n">
        <f aca="false">(P3901="Month-to-month")+(I3901="Fiber optic")+(R3901="Electronic check")+(F3901&lt;=12)+(M3901="No")+(J3901="No")</f>
        <v>4</v>
      </c>
      <c r="AC3901" s="15" t="str">
        <f aca="false">IF(AB3901&gt;=5,"High",IF(AB3901&gt;=3,"Medium","Low"))</f>
        <v>Medium</v>
      </c>
    </row>
    <row r="3902" customFormat="false" ht="15" hidden="false" customHeight="false" outlineLevel="0" collapsed="false">
      <c r="A3902" s="15" t="s">
        <v>3999</v>
      </c>
      <c r="B3902" s="15" t="s">
        <v>94</v>
      </c>
      <c r="C3902" s="15" t="n">
        <v>0</v>
      </c>
      <c r="D3902" s="15" t="s">
        <v>26</v>
      </c>
      <c r="E3902" s="15" t="s">
        <v>26</v>
      </c>
      <c r="F3902" s="15" t="n">
        <v>35</v>
      </c>
      <c r="G3902" s="15" t="s">
        <v>26</v>
      </c>
      <c r="H3902" s="15" t="s">
        <v>24</v>
      </c>
      <c r="I3902" s="15" t="s">
        <v>24</v>
      </c>
      <c r="J3902" s="15" t="s">
        <v>28</v>
      </c>
      <c r="K3902" s="15" t="s">
        <v>28</v>
      </c>
      <c r="L3902" s="15" t="s">
        <v>28</v>
      </c>
      <c r="M3902" s="15" t="s">
        <v>28</v>
      </c>
      <c r="N3902" s="15" t="s">
        <v>28</v>
      </c>
      <c r="O3902" s="15" t="s">
        <v>28</v>
      </c>
      <c r="P3902" s="15" t="s">
        <v>27</v>
      </c>
      <c r="Q3902" s="15" t="s">
        <v>24</v>
      </c>
      <c r="R3902" s="15" t="s">
        <v>17</v>
      </c>
      <c r="S3902" s="18" t="n">
        <v>19.65</v>
      </c>
      <c r="T3902" s="15" t="n">
        <v>708.8</v>
      </c>
      <c r="U3902" s="15" t="s">
        <v>24</v>
      </c>
      <c r="V3902" s="18" t="n">
        <f aca="false">IF(ISNUMBER(T3902),T3902,0)</f>
        <v>708.8</v>
      </c>
      <c r="W3902" s="15" t="n">
        <f aca="false">IF(U3902="Yes",1,0)</f>
        <v>0</v>
      </c>
      <c r="X3902" s="15" t="str">
        <f aca="false">IF(F3902&lt;=12,"0-12 months",IF(F3902&lt;=24,"13-24 months",IF(F3902&lt;=48,"25-48 months","49-72 months")))</f>
        <v>25-48 months</v>
      </c>
      <c r="Y3902" s="15" t="str">
        <f aca="false">IF(C3902=1,"Yes","No")</f>
        <v>No</v>
      </c>
      <c r="Z3902" s="15" t="n">
        <f aca="false">COUNTIF(J3902:O3902,"Yes")</f>
        <v>0</v>
      </c>
      <c r="AA3902" s="18" t="n">
        <f aca="false">S3902*W3902</f>
        <v>0</v>
      </c>
      <c r="AB3902" s="15" t="n">
        <f aca="false">(P3902="Month-to-month")+(I3902="Fiber optic")+(R3902="Electronic check")+(F3902&lt;=12)+(M3902="No")+(J3902="No")</f>
        <v>0</v>
      </c>
      <c r="AC3902" s="15" t="str">
        <f aca="false">IF(AB3902&gt;=5,"High",IF(AB3902&gt;=3,"Medium","Low"))</f>
        <v>Low</v>
      </c>
    </row>
    <row r="3903" customFormat="false" ht="15" hidden="false" customHeight="false" outlineLevel="0" collapsed="false">
      <c r="A3903" s="15" t="s">
        <v>4000</v>
      </c>
      <c r="B3903" s="15" t="s">
        <v>98</v>
      </c>
      <c r="C3903" s="15" t="n">
        <v>0</v>
      </c>
      <c r="D3903" s="15" t="s">
        <v>26</v>
      </c>
      <c r="E3903" s="15" t="s">
        <v>24</v>
      </c>
      <c r="F3903" s="15" t="n">
        <v>67</v>
      </c>
      <c r="G3903" s="15" t="s">
        <v>26</v>
      </c>
      <c r="H3903" s="15" t="s">
        <v>26</v>
      </c>
      <c r="I3903" s="15" t="s">
        <v>102</v>
      </c>
      <c r="J3903" s="15" t="s">
        <v>24</v>
      </c>
      <c r="K3903" s="15" t="s">
        <v>26</v>
      </c>
      <c r="L3903" s="15" t="s">
        <v>26</v>
      </c>
      <c r="M3903" s="15" t="s">
        <v>26</v>
      </c>
      <c r="N3903" s="15" t="s">
        <v>26</v>
      </c>
      <c r="O3903" s="15" t="s">
        <v>26</v>
      </c>
      <c r="P3903" s="15" t="s">
        <v>29</v>
      </c>
      <c r="Q3903" s="15" t="s">
        <v>26</v>
      </c>
      <c r="R3903" s="15" t="s">
        <v>19</v>
      </c>
      <c r="S3903" s="18" t="n">
        <v>111.3</v>
      </c>
      <c r="T3903" s="15" t="n">
        <v>7567.2</v>
      </c>
      <c r="U3903" s="15" t="s">
        <v>24</v>
      </c>
      <c r="V3903" s="18" t="n">
        <f aca="false">IF(ISNUMBER(T3903),T3903,0)</f>
        <v>7567.2</v>
      </c>
      <c r="W3903" s="15" t="n">
        <f aca="false">IF(U3903="Yes",1,0)</f>
        <v>0</v>
      </c>
      <c r="X3903" s="15" t="str">
        <f aca="false">IF(F3903&lt;=12,"0-12 months",IF(F3903&lt;=24,"13-24 months",IF(F3903&lt;=48,"25-48 months","49-72 months")))</f>
        <v>49-72 months</v>
      </c>
      <c r="Y3903" s="15" t="str">
        <f aca="false">IF(C3903=1,"Yes","No")</f>
        <v>No</v>
      </c>
      <c r="Z3903" s="15" t="n">
        <f aca="false">COUNTIF(J3903:O3903,"Yes")</f>
        <v>5</v>
      </c>
      <c r="AA3903" s="18" t="n">
        <f aca="false">S3903*W3903</f>
        <v>0</v>
      </c>
      <c r="AB3903" s="15" t="n">
        <f aca="false">(P3903="Month-to-month")+(I3903="Fiber optic")+(R3903="Electronic check")+(F3903&lt;=12)+(M3903="No")+(J3903="No")</f>
        <v>2</v>
      </c>
      <c r="AC3903" s="15" t="str">
        <f aca="false">IF(AB3903&gt;=5,"High",IF(AB3903&gt;=3,"Medium","Low"))</f>
        <v>Low</v>
      </c>
    </row>
    <row r="3904" customFormat="false" ht="15" hidden="false" customHeight="false" outlineLevel="0" collapsed="false">
      <c r="A3904" s="15" t="s">
        <v>4001</v>
      </c>
      <c r="B3904" s="15" t="s">
        <v>94</v>
      </c>
      <c r="C3904" s="15" t="n">
        <v>0</v>
      </c>
      <c r="D3904" s="15" t="s">
        <v>24</v>
      </c>
      <c r="E3904" s="15" t="s">
        <v>24</v>
      </c>
      <c r="F3904" s="15" t="n">
        <v>1</v>
      </c>
      <c r="G3904" s="15" t="s">
        <v>24</v>
      </c>
      <c r="H3904" s="15" t="s">
        <v>95</v>
      </c>
      <c r="I3904" s="15" t="s">
        <v>96</v>
      </c>
      <c r="J3904" s="15" t="s">
        <v>26</v>
      </c>
      <c r="K3904" s="15" t="s">
        <v>24</v>
      </c>
      <c r="L3904" s="15" t="s">
        <v>24</v>
      </c>
      <c r="M3904" s="15" t="s">
        <v>24</v>
      </c>
      <c r="N3904" s="15" t="s">
        <v>24</v>
      </c>
      <c r="O3904" s="15" t="s">
        <v>24</v>
      </c>
      <c r="P3904" s="15" t="s">
        <v>25</v>
      </c>
      <c r="Q3904" s="15" t="s">
        <v>24</v>
      </c>
      <c r="R3904" s="15" t="s">
        <v>17</v>
      </c>
      <c r="S3904" s="18" t="n">
        <v>29.9</v>
      </c>
      <c r="T3904" s="15" t="n">
        <v>29.9</v>
      </c>
      <c r="U3904" s="15" t="s">
        <v>24</v>
      </c>
      <c r="V3904" s="18" t="n">
        <f aca="false">IF(ISNUMBER(T3904),T3904,0)</f>
        <v>29.9</v>
      </c>
      <c r="W3904" s="15" t="n">
        <f aca="false">IF(U3904="Yes",1,0)</f>
        <v>0</v>
      </c>
      <c r="X3904" s="15" t="str">
        <f aca="false">IF(F3904&lt;=12,"0-12 months",IF(F3904&lt;=24,"13-24 months",IF(F3904&lt;=48,"25-48 months","49-72 months")))</f>
        <v>0-12 months</v>
      </c>
      <c r="Y3904" s="15" t="str">
        <f aca="false">IF(C3904=1,"Yes","No")</f>
        <v>No</v>
      </c>
      <c r="Z3904" s="15" t="n">
        <f aca="false">COUNTIF(J3904:O3904,"Yes")</f>
        <v>1</v>
      </c>
      <c r="AA3904" s="18" t="n">
        <f aca="false">S3904*W3904</f>
        <v>0</v>
      </c>
      <c r="AB3904" s="15" t="n">
        <f aca="false">(P3904="Month-to-month")+(I3904="Fiber optic")+(R3904="Electronic check")+(F3904&lt;=12)+(M3904="No")+(J3904="No")</f>
        <v>3</v>
      </c>
      <c r="AC3904" s="15" t="str">
        <f aca="false">IF(AB3904&gt;=5,"High",IF(AB3904&gt;=3,"Medium","Low"))</f>
        <v>Medium</v>
      </c>
    </row>
    <row r="3905" customFormat="false" ht="15" hidden="false" customHeight="false" outlineLevel="0" collapsed="false">
      <c r="A3905" s="15" t="s">
        <v>4002</v>
      </c>
      <c r="B3905" s="15" t="s">
        <v>98</v>
      </c>
      <c r="C3905" s="15" t="n">
        <v>0</v>
      </c>
      <c r="D3905" s="15" t="s">
        <v>24</v>
      </c>
      <c r="E3905" s="15" t="s">
        <v>24</v>
      </c>
      <c r="F3905" s="15" t="n">
        <v>53</v>
      </c>
      <c r="G3905" s="15" t="s">
        <v>26</v>
      </c>
      <c r="H3905" s="15" t="s">
        <v>24</v>
      </c>
      <c r="I3905" s="15" t="s">
        <v>102</v>
      </c>
      <c r="J3905" s="15" t="s">
        <v>24</v>
      </c>
      <c r="K3905" s="15" t="s">
        <v>26</v>
      </c>
      <c r="L3905" s="15" t="s">
        <v>24</v>
      </c>
      <c r="M3905" s="15" t="s">
        <v>26</v>
      </c>
      <c r="N3905" s="15" t="s">
        <v>24</v>
      </c>
      <c r="O3905" s="15" t="s">
        <v>24</v>
      </c>
      <c r="P3905" s="15" t="s">
        <v>25</v>
      </c>
      <c r="Q3905" s="15" t="s">
        <v>26</v>
      </c>
      <c r="R3905" s="15" t="s">
        <v>17</v>
      </c>
      <c r="S3905" s="18" t="n">
        <v>80.6</v>
      </c>
      <c r="T3905" s="15" t="n">
        <v>4348.1</v>
      </c>
      <c r="U3905" s="15" t="s">
        <v>24</v>
      </c>
      <c r="V3905" s="18" t="n">
        <f aca="false">IF(ISNUMBER(T3905),T3905,0)</f>
        <v>4348.1</v>
      </c>
      <c r="W3905" s="15" t="n">
        <f aca="false">IF(U3905="Yes",1,0)</f>
        <v>0</v>
      </c>
      <c r="X3905" s="15" t="str">
        <f aca="false">IF(F3905&lt;=12,"0-12 months",IF(F3905&lt;=24,"13-24 months",IF(F3905&lt;=48,"25-48 months","49-72 months")))</f>
        <v>49-72 months</v>
      </c>
      <c r="Y3905" s="15" t="str">
        <f aca="false">IF(C3905=1,"Yes","No")</f>
        <v>No</v>
      </c>
      <c r="Z3905" s="15" t="n">
        <f aca="false">COUNTIF(J3905:O3905,"Yes")</f>
        <v>2</v>
      </c>
      <c r="AA3905" s="18" t="n">
        <f aca="false">S3905*W3905</f>
        <v>0</v>
      </c>
      <c r="AB3905" s="15" t="n">
        <f aca="false">(P3905="Month-to-month")+(I3905="Fiber optic")+(R3905="Electronic check")+(F3905&lt;=12)+(M3905="No")+(J3905="No")</f>
        <v>3</v>
      </c>
      <c r="AC3905" s="15" t="str">
        <f aca="false">IF(AB3905&gt;=5,"High",IF(AB3905&gt;=3,"Medium","Low"))</f>
        <v>Medium</v>
      </c>
    </row>
    <row r="3906" customFormat="false" ht="15" hidden="false" customHeight="false" outlineLevel="0" collapsed="false">
      <c r="A3906" s="15" t="s">
        <v>4003</v>
      </c>
      <c r="B3906" s="15" t="s">
        <v>98</v>
      </c>
      <c r="C3906" s="15" t="n">
        <v>0</v>
      </c>
      <c r="D3906" s="15" t="s">
        <v>26</v>
      </c>
      <c r="E3906" s="15" t="s">
        <v>26</v>
      </c>
      <c r="F3906" s="15" t="n">
        <v>34</v>
      </c>
      <c r="G3906" s="15" t="s">
        <v>26</v>
      </c>
      <c r="H3906" s="15" t="s">
        <v>24</v>
      </c>
      <c r="I3906" s="15" t="s">
        <v>24</v>
      </c>
      <c r="J3906" s="15" t="s">
        <v>28</v>
      </c>
      <c r="K3906" s="15" t="s">
        <v>28</v>
      </c>
      <c r="L3906" s="15" t="s">
        <v>28</v>
      </c>
      <c r="M3906" s="15" t="s">
        <v>28</v>
      </c>
      <c r="N3906" s="15" t="s">
        <v>28</v>
      </c>
      <c r="O3906" s="15" t="s">
        <v>28</v>
      </c>
      <c r="P3906" s="15" t="s">
        <v>25</v>
      </c>
      <c r="Q3906" s="15" t="s">
        <v>24</v>
      </c>
      <c r="R3906" s="15" t="s">
        <v>17</v>
      </c>
      <c r="S3906" s="18" t="n">
        <v>20.8</v>
      </c>
      <c r="T3906" s="15" t="n">
        <v>635.9</v>
      </c>
      <c r="U3906" s="15" t="s">
        <v>24</v>
      </c>
      <c r="V3906" s="18" t="n">
        <f aca="false">IF(ISNUMBER(T3906),T3906,0)</f>
        <v>635.9</v>
      </c>
      <c r="W3906" s="15" t="n">
        <f aca="false">IF(U3906="Yes",1,0)</f>
        <v>0</v>
      </c>
      <c r="X3906" s="15" t="str">
        <f aca="false">IF(F3906&lt;=12,"0-12 months",IF(F3906&lt;=24,"13-24 months",IF(F3906&lt;=48,"25-48 months","49-72 months")))</f>
        <v>25-48 months</v>
      </c>
      <c r="Y3906" s="15" t="str">
        <f aca="false">IF(C3906=1,"Yes","No")</f>
        <v>No</v>
      </c>
      <c r="Z3906" s="15" t="n">
        <f aca="false">COUNTIF(J3906:O3906,"Yes")</f>
        <v>0</v>
      </c>
      <c r="AA3906" s="18" t="n">
        <f aca="false">S3906*W3906</f>
        <v>0</v>
      </c>
      <c r="AB3906" s="15" t="n">
        <f aca="false">(P3906="Month-to-month")+(I3906="Fiber optic")+(R3906="Electronic check")+(F3906&lt;=12)+(M3906="No")+(J3906="No")</f>
        <v>1</v>
      </c>
      <c r="AC3906" s="15" t="str">
        <f aca="false">IF(AB3906&gt;=5,"High",IF(AB3906&gt;=3,"Medium","Low"))</f>
        <v>Low</v>
      </c>
    </row>
    <row r="3907" customFormat="false" ht="15" hidden="false" customHeight="false" outlineLevel="0" collapsed="false">
      <c r="A3907" s="15" t="s">
        <v>4004</v>
      </c>
      <c r="B3907" s="15" t="s">
        <v>94</v>
      </c>
      <c r="C3907" s="15" t="n">
        <v>0</v>
      </c>
      <c r="D3907" s="15" t="s">
        <v>24</v>
      </c>
      <c r="E3907" s="15" t="s">
        <v>24</v>
      </c>
      <c r="F3907" s="15" t="n">
        <v>3</v>
      </c>
      <c r="G3907" s="15" t="s">
        <v>24</v>
      </c>
      <c r="H3907" s="15" t="s">
        <v>95</v>
      </c>
      <c r="I3907" s="15" t="s">
        <v>96</v>
      </c>
      <c r="J3907" s="15" t="s">
        <v>24</v>
      </c>
      <c r="K3907" s="15" t="s">
        <v>24</v>
      </c>
      <c r="L3907" s="15" t="s">
        <v>24</v>
      </c>
      <c r="M3907" s="15" t="s">
        <v>24</v>
      </c>
      <c r="N3907" s="15" t="s">
        <v>26</v>
      </c>
      <c r="O3907" s="15" t="s">
        <v>24</v>
      </c>
      <c r="P3907" s="15" t="s">
        <v>25</v>
      </c>
      <c r="Q3907" s="15" t="s">
        <v>24</v>
      </c>
      <c r="R3907" s="15" t="s">
        <v>21</v>
      </c>
      <c r="S3907" s="18" t="n">
        <v>35.2</v>
      </c>
      <c r="T3907" s="15" t="n">
        <v>108.95</v>
      </c>
      <c r="U3907" s="15" t="s">
        <v>26</v>
      </c>
      <c r="V3907" s="18" t="n">
        <f aca="false">IF(ISNUMBER(T3907),T3907,0)</f>
        <v>108.95</v>
      </c>
      <c r="W3907" s="15" t="n">
        <f aca="false">IF(U3907="Yes",1,0)</f>
        <v>1</v>
      </c>
      <c r="X3907" s="15" t="str">
        <f aca="false">IF(F3907&lt;=12,"0-12 months",IF(F3907&lt;=24,"13-24 months",IF(F3907&lt;=48,"25-48 months","49-72 months")))</f>
        <v>0-12 months</v>
      </c>
      <c r="Y3907" s="15" t="str">
        <f aca="false">IF(C3907=1,"Yes","No")</f>
        <v>No</v>
      </c>
      <c r="Z3907" s="15" t="n">
        <f aca="false">COUNTIF(J3907:O3907,"Yes")</f>
        <v>1</v>
      </c>
      <c r="AA3907" s="18" t="n">
        <f aca="false">S3907*W3907</f>
        <v>35.2</v>
      </c>
      <c r="AB3907" s="15" t="n">
        <f aca="false">(P3907="Month-to-month")+(I3907="Fiber optic")+(R3907="Electronic check")+(F3907&lt;=12)+(M3907="No")+(J3907="No")</f>
        <v>4</v>
      </c>
      <c r="AC3907" s="15" t="str">
        <f aca="false">IF(AB3907&gt;=5,"High",IF(AB3907&gt;=3,"Medium","Low"))</f>
        <v>Medium</v>
      </c>
    </row>
    <row r="3908" customFormat="false" ht="15" hidden="false" customHeight="false" outlineLevel="0" collapsed="false">
      <c r="A3908" s="15" t="s">
        <v>4005</v>
      </c>
      <c r="B3908" s="15" t="s">
        <v>94</v>
      </c>
      <c r="C3908" s="15" t="n">
        <v>0</v>
      </c>
      <c r="D3908" s="15" t="s">
        <v>26</v>
      </c>
      <c r="E3908" s="15" t="s">
        <v>24</v>
      </c>
      <c r="F3908" s="15" t="n">
        <v>1</v>
      </c>
      <c r="G3908" s="15" t="s">
        <v>26</v>
      </c>
      <c r="H3908" s="15" t="s">
        <v>24</v>
      </c>
      <c r="I3908" s="15" t="s">
        <v>102</v>
      </c>
      <c r="J3908" s="15" t="s">
        <v>24</v>
      </c>
      <c r="K3908" s="15" t="s">
        <v>24</v>
      </c>
      <c r="L3908" s="15" t="s">
        <v>24</v>
      </c>
      <c r="M3908" s="15" t="s">
        <v>24</v>
      </c>
      <c r="N3908" s="15" t="s">
        <v>26</v>
      </c>
      <c r="O3908" s="15" t="s">
        <v>24</v>
      </c>
      <c r="P3908" s="15" t="s">
        <v>25</v>
      </c>
      <c r="Q3908" s="15" t="s">
        <v>24</v>
      </c>
      <c r="R3908" s="15" t="s">
        <v>15</v>
      </c>
      <c r="S3908" s="18" t="n">
        <v>78.8</v>
      </c>
      <c r="T3908" s="15" t="n">
        <v>78.8</v>
      </c>
      <c r="U3908" s="15" t="s">
        <v>26</v>
      </c>
      <c r="V3908" s="18" t="n">
        <f aca="false">IF(ISNUMBER(T3908),T3908,0)</f>
        <v>78.8</v>
      </c>
      <c r="W3908" s="15" t="n">
        <f aca="false">IF(U3908="Yes",1,0)</f>
        <v>1</v>
      </c>
      <c r="X3908" s="15" t="str">
        <f aca="false">IF(F3908&lt;=12,"0-12 months",IF(F3908&lt;=24,"13-24 months",IF(F3908&lt;=48,"25-48 months","49-72 months")))</f>
        <v>0-12 months</v>
      </c>
      <c r="Y3908" s="15" t="str">
        <f aca="false">IF(C3908=1,"Yes","No")</f>
        <v>No</v>
      </c>
      <c r="Z3908" s="15" t="n">
        <f aca="false">COUNTIF(J3908:O3908,"Yes")</f>
        <v>1</v>
      </c>
      <c r="AA3908" s="18" t="n">
        <f aca="false">S3908*W3908</f>
        <v>78.8</v>
      </c>
      <c r="AB3908" s="15" t="n">
        <f aca="false">(P3908="Month-to-month")+(I3908="Fiber optic")+(R3908="Electronic check")+(F3908&lt;=12)+(M3908="No")+(J3908="No")</f>
        <v>6</v>
      </c>
      <c r="AC3908" s="15" t="str">
        <f aca="false">IF(AB3908&gt;=5,"High",IF(AB3908&gt;=3,"Medium","Low"))</f>
        <v>High</v>
      </c>
    </row>
    <row r="3909" customFormat="false" ht="15" hidden="false" customHeight="false" outlineLevel="0" collapsed="false">
      <c r="A3909" s="15" t="s">
        <v>4006</v>
      </c>
      <c r="B3909" s="15" t="s">
        <v>98</v>
      </c>
      <c r="C3909" s="15" t="n">
        <v>0</v>
      </c>
      <c r="D3909" s="15" t="s">
        <v>24</v>
      </c>
      <c r="E3909" s="15" t="s">
        <v>24</v>
      </c>
      <c r="F3909" s="15" t="n">
        <v>19</v>
      </c>
      <c r="G3909" s="15" t="s">
        <v>26</v>
      </c>
      <c r="H3909" s="15" t="s">
        <v>24</v>
      </c>
      <c r="I3909" s="15" t="s">
        <v>102</v>
      </c>
      <c r="J3909" s="15" t="s">
        <v>24</v>
      </c>
      <c r="K3909" s="15" t="s">
        <v>24</v>
      </c>
      <c r="L3909" s="15" t="s">
        <v>26</v>
      </c>
      <c r="M3909" s="15" t="s">
        <v>26</v>
      </c>
      <c r="N3909" s="15" t="s">
        <v>26</v>
      </c>
      <c r="O3909" s="15" t="s">
        <v>24</v>
      </c>
      <c r="P3909" s="15" t="s">
        <v>25</v>
      </c>
      <c r="Q3909" s="15" t="s">
        <v>24</v>
      </c>
      <c r="R3909" s="15" t="s">
        <v>17</v>
      </c>
      <c r="S3909" s="18" t="n">
        <v>89.95</v>
      </c>
      <c r="T3909" s="15" t="n">
        <v>1682.4</v>
      </c>
      <c r="U3909" s="15" t="s">
        <v>24</v>
      </c>
      <c r="V3909" s="18" t="n">
        <f aca="false">IF(ISNUMBER(T3909),T3909,0)</f>
        <v>1682.4</v>
      </c>
      <c r="W3909" s="15" t="n">
        <f aca="false">IF(U3909="Yes",1,0)</f>
        <v>0</v>
      </c>
      <c r="X3909" s="15" t="str">
        <f aca="false">IF(F3909&lt;=12,"0-12 months",IF(F3909&lt;=24,"13-24 months",IF(F3909&lt;=48,"25-48 months","49-72 months")))</f>
        <v>13-24 months</v>
      </c>
      <c r="Y3909" s="15" t="str">
        <f aca="false">IF(C3909=1,"Yes","No")</f>
        <v>No</v>
      </c>
      <c r="Z3909" s="15" t="n">
        <f aca="false">COUNTIF(J3909:O3909,"Yes")</f>
        <v>3</v>
      </c>
      <c r="AA3909" s="18" t="n">
        <f aca="false">S3909*W3909</f>
        <v>0</v>
      </c>
      <c r="AB3909" s="15" t="n">
        <f aca="false">(P3909="Month-to-month")+(I3909="Fiber optic")+(R3909="Electronic check")+(F3909&lt;=12)+(M3909="No")+(J3909="No")</f>
        <v>3</v>
      </c>
      <c r="AC3909" s="15" t="str">
        <f aca="false">IF(AB3909&gt;=5,"High",IF(AB3909&gt;=3,"Medium","Low"))</f>
        <v>Medium</v>
      </c>
    </row>
    <row r="3910" customFormat="false" ht="15" hidden="false" customHeight="false" outlineLevel="0" collapsed="false">
      <c r="A3910" s="15" t="s">
        <v>4007</v>
      </c>
      <c r="B3910" s="15" t="s">
        <v>94</v>
      </c>
      <c r="C3910" s="15" t="n">
        <v>1</v>
      </c>
      <c r="D3910" s="15" t="s">
        <v>26</v>
      </c>
      <c r="E3910" s="15" t="s">
        <v>24</v>
      </c>
      <c r="F3910" s="15" t="n">
        <v>60</v>
      </c>
      <c r="G3910" s="15" t="s">
        <v>26</v>
      </c>
      <c r="H3910" s="15" t="s">
        <v>26</v>
      </c>
      <c r="I3910" s="15" t="s">
        <v>102</v>
      </c>
      <c r="J3910" s="15" t="s">
        <v>26</v>
      </c>
      <c r="K3910" s="15" t="s">
        <v>26</v>
      </c>
      <c r="L3910" s="15" t="s">
        <v>26</v>
      </c>
      <c r="M3910" s="15" t="s">
        <v>26</v>
      </c>
      <c r="N3910" s="15" t="s">
        <v>26</v>
      </c>
      <c r="O3910" s="15" t="s">
        <v>26</v>
      </c>
      <c r="P3910" s="15" t="s">
        <v>29</v>
      </c>
      <c r="Q3910" s="15" t="s">
        <v>26</v>
      </c>
      <c r="R3910" s="15" t="s">
        <v>19</v>
      </c>
      <c r="S3910" s="18" t="n">
        <v>116.05</v>
      </c>
      <c r="T3910" s="15" t="n">
        <v>6925.9</v>
      </c>
      <c r="U3910" s="15" t="s">
        <v>24</v>
      </c>
      <c r="V3910" s="18" t="n">
        <f aca="false">IF(ISNUMBER(T3910),T3910,0)</f>
        <v>6925.9</v>
      </c>
      <c r="W3910" s="15" t="n">
        <f aca="false">IF(U3910="Yes",1,0)</f>
        <v>0</v>
      </c>
      <c r="X3910" s="15" t="str">
        <f aca="false">IF(F3910&lt;=12,"0-12 months",IF(F3910&lt;=24,"13-24 months",IF(F3910&lt;=48,"25-48 months","49-72 months")))</f>
        <v>49-72 months</v>
      </c>
      <c r="Y3910" s="15" t="str">
        <f aca="false">IF(C3910=1,"Yes","No")</f>
        <v>Yes</v>
      </c>
      <c r="Z3910" s="15" t="n">
        <f aca="false">COUNTIF(J3910:O3910,"Yes")</f>
        <v>6</v>
      </c>
      <c r="AA3910" s="18" t="n">
        <f aca="false">S3910*W3910</f>
        <v>0</v>
      </c>
      <c r="AB3910" s="15" t="n">
        <f aca="false">(P3910="Month-to-month")+(I3910="Fiber optic")+(R3910="Electronic check")+(F3910&lt;=12)+(M3910="No")+(J3910="No")</f>
        <v>1</v>
      </c>
      <c r="AC3910" s="15" t="str">
        <f aca="false">IF(AB3910&gt;=5,"High",IF(AB3910&gt;=3,"Medium","Low"))</f>
        <v>Low</v>
      </c>
    </row>
    <row r="3911" customFormat="false" ht="15" hidden="false" customHeight="false" outlineLevel="0" collapsed="false">
      <c r="A3911" s="15" t="s">
        <v>4008</v>
      </c>
      <c r="B3911" s="15" t="s">
        <v>98</v>
      </c>
      <c r="C3911" s="15" t="n">
        <v>0</v>
      </c>
      <c r="D3911" s="15" t="s">
        <v>24</v>
      </c>
      <c r="E3911" s="15" t="s">
        <v>24</v>
      </c>
      <c r="F3911" s="15" t="n">
        <v>11</v>
      </c>
      <c r="G3911" s="15" t="s">
        <v>26</v>
      </c>
      <c r="H3911" s="15" t="s">
        <v>24</v>
      </c>
      <c r="I3911" s="15" t="s">
        <v>24</v>
      </c>
      <c r="J3911" s="15" t="s">
        <v>28</v>
      </c>
      <c r="K3911" s="15" t="s">
        <v>28</v>
      </c>
      <c r="L3911" s="15" t="s">
        <v>28</v>
      </c>
      <c r="M3911" s="15" t="s">
        <v>28</v>
      </c>
      <c r="N3911" s="15" t="s">
        <v>28</v>
      </c>
      <c r="O3911" s="15" t="s">
        <v>28</v>
      </c>
      <c r="P3911" s="15" t="s">
        <v>29</v>
      </c>
      <c r="Q3911" s="15" t="s">
        <v>24</v>
      </c>
      <c r="R3911" s="15" t="s">
        <v>21</v>
      </c>
      <c r="S3911" s="18" t="n">
        <v>19.55</v>
      </c>
      <c r="T3911" s="15" t="n">
        <v>223.15</v>
      </c>
      <c r="U3911" s="15" t="s">
        <v>24</v>
      </c>
      <c r="V3911" s="18" t="n">
        <f aca="false">IF(ISNUMBER(T3911),T3911,0)</f>
        <v>223.15</v>
      </c>
      <c r="W3911" s="15" t="n">
        <f aca="false">IF(U3911="Yes",1,0)</f>
        <v>0</v>
      </c>
      <c r="X3911" s="15" t="str">
        <f aca="false">IF(F3911&lt;=12,"0-12 months",IF(F3911&lt;=24,"13-24 months",IF(F3911&lt;=48,"25-48 months","49-72 months")))</f>
        <v>0-12 months</v>
      </c>
      <c r="Y3911" s="15" t="str">
        <f aca="false">IF(C3911=1,"Yes","No")</f>
        <v>No</v>
      </c>
      <c r="Z3911" s="15" t="n">
        <f aca="false">COUNTIF(J3911:O3911,"Yes")</f>
        <v>0</v>
      </c>
      <c r="AA3911" s="18" t="n">
        <f aca="false">S3911*W3911</f>
        <v>0</v>
      </c>
      <c r="AB3911" s="15" t="n">
        <f aca="false">(P3911="Month-to-month")+(I3911="Fiber optic")+(R3911="Electronic check")+(F3911&lt;=12)+(M3911="No")+(J3911="No")</f>
        <v>1</v>
      </c>
      <c r="AC3911" s="15" t="str">
        <f aca="false">IF(AB3911&gt;=5,"High",IF(AB3911&gt;=3,"Medium","Low"))</f>
        <v>Low</v>
      </c>
    </row>
    <row r="3912" customFormat="false" ht="15" hidden="false" customHeight="false" outlineLevel="0" collapsed="false">
      <c r="A3912" s="15" t="s">
        <v>4009</v>
      </c>
      <c r="B3912" s="15" t="s">
        <v>94</v>
      </c>
      <c r="C3912" s="15" t="n">
        <v>0</v>
      </c>
      <c r="D3912" s="15" t="s">
        <v>24</v>
      </c>
      <c r="E3912" s="15" t="s">
        <v>24</v>
      </c>
      <c r="F3912" s="15" t="n">
        <v>47</v>
      </c>
      <c r="G3912" s="15" t="s">
        <v>26</v>
      </c>
      <c r="H3912" s="15" t="s">
        <v>26</v>
      </c>
      <c r="I3912" s="15" t="s">
        <v>102</v>
      </c>
      <c r="J3912" s="15" t="s">
        <v>24</v>
      </c>
      <c r="K3912" s="15" t="s">
        <v>26</v>
      </c>
      <c r="L3912" s="15" t="s">
        <v>26</v>
      </c>
      <c r="M3912" s="15" t="s">
        <v>24</v>
      </c>
      <c r="N3912" s="15" t="s">
        <v>26</v>
      </c>
      <c r="O3912" s="15" t="s">
        <v>26</v>
      </c>
      <c r="P3912" s="15" t="s">
        <v>25</v>
      </c>
      <c r="Q3912" s="15" t="s">
        <v>26</v>
      </c>
      <c r="R3912" s="15" t="s">
        <v>15</v>
      </c>
      <c r="S3912" s="18" t="n">
        <v>106.4</v>
      </c>
      <c r="T3912" s="15" t="n">
        <v>5127.95</v>
      </c>
      <c r="U3912" s="15" t="s">
        <v>26</v>
      </c>
      <c r="V3912" s="18" t="n">
        <f aca="false">IF(ISNUMBER(T3912),T3912,0)</f>
        <v>5127.95</v>
      </c>
      <c r="W3912" s="15" t="n">
        <f aca="false">IF(U3912="Yes",1,0)</f>
        <v>1</v>
      </c>
      <c r="X3912" s="15" t="str">
        <f aca="false">IF(F3912&lt;=12,"0-12 months",IF(F3912&lt;=24,"13-24 months",IF(F3912&lt;=48,"25-48 months","49-72 months")))</f>
        <v>25-48 months</v>
      </c>
      <c r="Y3912" s="15" t="str">
        <f aca="false">IF(C3912=1,"Yes","No")</f>
        <v>No</v>
      </c>
      <c r="Z3912" s="15" t="n">
        <f aca="false">COUNTIF(J3912:O3912,"Yes")</f>
        <v>4</v>
      </c>
      <c r="AA3912" s="18" t="n">
        <f aca="false">S3912*W3912</f>
        <v>106.4</v>
      </c>
      <c r="AB3912" s="15" t="n">
        <f aca="false">(P3912="Month-to-month")+(I3912="Fiber optic")+(R3912="Electronic check")+(F3912&lt;=12)+(M3912="No")+(J3912="No")</f>
        <v>5</v>
      </c>
      <c r="AC3912" s="15" t="str">
        <f aca="false">IF(AB3912&gt;=5,"High",IF(AB3912&gt;=3,"Medium","Low"))</f>
        <v>High</v>
      </c>
    </row>
    <row r="3913" customFormat="false" ht="15" hidden="false" customHeight="false" outlineLevel="0" collapsed="false">
      <c r="A3913" s="15" t="s">
        <v>4010</v>
      </c>
      <c r="B3913" s="15" t="s">
        <v>98</v>
      </c>
      <c r="C3913" s="15" t="n">
        <v>0</v>
      </c>
      <c r="D3913" s="15" t="s">
        <v>24</v>
      </c>
      <c r="E3913" s="15" t="s">
        <v>24</v>
      </c>
      <c r="F3913" s="15" t="n">
        <v>18</v>
      </c>
      <c r="G3913" s="15" t="s">
        <v>26</v>
      </c>
      <c r="H3913" s="15" t="s">
        <v>24</v>
      </c>
      <c r="I3913" s="15" t="s">
        <v>96</v>
      </c>
      <c r="J3913" s="15" t="s">
        <v>26</v>
      </c>
      <c r="K3913" s="15" t="s">
        <v>24</v>
      </c>
      <c r="L3913" s="15" t="s">
        <v>24</v>
      </c>
      <c r="M3913" s="15" t="s">
        <v>24</v>
      </c>
      <c r="N3913" s="15" t="s">
        <v>24</v>
      </c>
      <c r="O3913" s="15" t="s">
        <v>24</v>
      </c>
      <c r="P3913" s="15" t="s">
        <v>25</v>
      </c>
      <c r="Q3913" s="15" t="s">
        <v>24</v>
      </c>
      <c r="R3913" s="15" t="s">
        <v>15</v>
      </c>
      <c r="S3913" s="18" t="n">
        <v>49.4</v>
      </c>
      <c r="T3913" s="15" t="n">
        <v>874.8</v>
      </c>
      <c r="U3913" s="15" t="s">
        <v>26</v>
      </c>
      <c r="V3913" s="18" t="n">
        <f aca="false">IF(ISNUMBER(T3913),T3913,0)</f>
        <v>874.8</v>
      </c>
      <c r="W3913" s="15" t="n">
        <f aca="false">IF(U3913="Yes",1,0)</f>
        <v>1</v>
      </c>
      <c r="X3913" s="15" t="str">
        <f aca="false">IF(F3913&lt;=12,"0-12 months",IF(F3913&lt;=24,"13-24 months",IF(F3913&lt;=48,"25-48 months","49-72 months")))</f>
        <v>13-24 months</v>
      </c>
      <c r="Y3913" s="15" t="str">
        <f aca="false">IF(C3913=1,"Yes","No")</f>
        <v>No</v>
      </c>
      <c r="Z3913" s="15" t="n">
        <f aca="false">COUNTIF(J3913:O3913,"Yes")</f>
        <v>1</v>
      </c>
      <c r="AA3913" s="18" t="n">
        <f aca="false">S3913*W3913</f>
        <v>49.4</v>
      </c>
      <c r="AB3913" s="15" t="n">
        <f aca="false">(P3913="Month-to-month")+(I3913="Fiber optic")+(R3913="Electronic check")+(F3913&lt;=12)+(M3913="No")+(J3913="No")</f>
        <v>3</v>
      </c>
      <c r="AC3913" s="15" t="str">
        <f aca="false">IF(AB3913&gt;=5,"High",IF(AB3913&gt;=3,"Medium","Low"))</f>
        <v>Medium</v>
      </c>
    </row>
    <row r="3914" customFormat="false" ht="15" hidden="false" customHeight="false" outlineLevel="0" collapsed="false">
      <c r="A3914" s="15" t="s">
        <v>4011</v>
      </c>
      <c r="B3914" s="15" t="s">
        <v>94</v>
      </c>
      <c r="C3914" s="15" t="n">
        <v>0</v>
      </c>
      <c r="D3914" s="15" t="s">
        <v>26</v>
      </c>
      <c r="E3914" s="15" t="s">
        <v>26</v>
      </c>
      <c r="F3914" s="15" t="n">
        <v>60</v>
      </c>
      <c r="G3914" s="15" t="s">
        <v>26</v>
      </c>
      <c r="H3914" s="15" t="s">
        <v>26</v>
      </c>
      <c r="I3914" s="15" t="s">
        <v>102</v>
      </c>
      <c r="J3914" s="15" t="s">
        <v>26</v>
      </c>
      <c r="K3914" s="15" t="s">
        <v>26</v>
      </c>
      <c r="L3914" s="15" t="s">
        <v>26</v>
      </c>
      <c r="M3914" s="15" t="s">
        <v>26</v>
      </c>
      <c r="N3914" s="15" t="s">
        <v>26</v>
      </c>
      <c r="O3914" s="15" t="s">
        <v>26</v>
      </c>
      <c r="P3914" s="15" t="s">
        <v>29</v>
      </c>
      <c r="Q3914" s="15" t="s">
        <v>24</v>
      </c>
      <c r="R3914" s="15" t="s">
        <v>21</v>
      </c>
      <c r="S3914" s="18" t="n">
        <v>115.25</v>
      </c>
      <c r="T3914" s="15" t="n">
        <v>6758.45</v>
      </c>
      <c r="U3914" s="15" t="s">
        <v>24</v>
      </c>
      <c r="V3914" s="18" t="n">
        <f aca="false">IF(ISNUMBER(T3914),T3914,0)</f>
        <v>6758.45</v>
      </c>
      <c r="W3914" s="15" t="n">
        <f aca="false">IF(U3914="Yes",1,0)</f>
        <v>0</v>
      </c>
      <c r="X3914" s="15" t="str">
        <f aca="false">IF(F3914&lt;=12,"0-12 months",IF(F3914&lt;=24,"13-24 months",IF(F3914&lt;=48,"25-48 months","49-72 months")))</f>
        <v>49-72 months</v>
      </c>
      <c r="Y3914" s="15" t="str">
        <f aca="false">IF(C3914=1,"Yes","No")</f>
        <v>No</v>
      </c>
      <c r="Z3914" s="15" t="n">
        <f aca="false">COUNTIF(J3914:O3914,"Yes")</f>
        <v>6</v>
      </c>
      <c r="AA3914" s="18" t="n">
        <f aca="false">S3914*W3914</f>
        <v>0</v>
      </c>
      <c r="AB3914" s="15" t="n">
        <f aca="false">(P3914="Month-to-month")+(I3914="Fiber optic")+(R3914="Electronic check")+(F3914&lt;=12)+(M3914="No")+(J3914="No")</f>
        <v>1</v>
      </c>
      <c r="AC3914" s="15" t="str">
        <f aca="false">IF(AB3914&gt;=5,"High",IF(AB3914&gt;=3,"Medium","Low"))</f>
        <v>Low</v>
      </c>
    </row>
    <row r="3915" customFormat="false" ht="15" hidden="false" customHeight="false" outlineLevel="0" collapsed="false">
      <c r="A3915" s="15" t="s">
        <v>4012</v>
      </c>
      <c r="B3915" s="15" t="s">
        <v>98</v>
      </c>
      <c r="C3915" s="15" t="n">
        <v>0</v>
      </c>
      <c r="D3915" s="15" t="s">
        <v>26</v>
      </c>
      <c r="E3915" s="15" t="s">
        <v>24</v>
      </c>
      <c r="F3915" s="15" t="n">
        <v>72</v>
      </c>
      <c r="G3915" s="15" t="s">
        <v>26</v>
      </c>
      <c r="H3915" s="15" t="s">
        <v>26</v>
      </c>
      <c r="I3915" s="15" t="s">
        <v>24</v>
      </c>
      <c r="J3915" s="15" t="s">
        <v>28</v>
      </c>
      <c r="K3915" s="15" t="s">
        <v>28</v>
      </c>
      <c r="L3915" s="15" t="s">
        <v>28</v>
      </c>
      <c r="M3915" s="15" t="s">
        <v>28</v>
      </c>
      <c r="N3915" s="15" t="s">
        <v>28</v>
      </c>
      <c r="O3915" s="15" t="s">
        <v>28</v>
      </c>
      <c r="P3915" s="15" t="s">
        <v>29</v>
      </c>
      <c r="Q3915" s="15" t="s">
        <v>24</v>
      </c>
      <c r="R3915" s="15" t="s">
        <v>21</v>
      </c>
      <c r="S3915" s="18" t="n">
        <v>24.8</v>
      </c>
      <c r="T3915" s="15" t="n">
        <v>1874.3</v>
      </c>
      <c r="U3915" s="15" t="s">
        <v>24</v>
      </c>
      <c r="V3915" s="18" t="n">
        <f aca="false">IF(ISNUMBER(T3915),T3915,0)</f>
        <v>1874.3</v>
      </c>
      <c r="W3915" s="15" t="n">
        <f aca="false">IF(U3915="Yes",1,0)</f>
        <v>0</v>
      </c>
      <c r="X3915" s="15" t="str">
        <f aca="false">IF(F3915&lt;=12,"0-12 months",IF(F3915&lt;=24,"13-24 months",IF(F3915&lt;=48,"25-48 months","49-72 months")))</f>
        <v>49-72 months</v>
      </c>
      <c r="Y3915" s="15" t="str">
        <f aca="false">IF(C3915=1,"Yes","No")</f>
        <v>No</v>
      </c>
      <c r="Z3915" s="15" t="n">
        <f aca="false">COUNTIF(J3915:O3915,"Yes")</f>
        <v>0</v>
      </c>
      <c r="AA3915" s="18" t="n">
        <f aca="false">S3915*W3915</f>
        <v>0</v>
      </c>
      <c r="AB3915" s="15" t="n">
        <f aca="false">(P3915="Month-to-month")+(I3915="Fiber optic")+(R3915="Electronic check")+(F3915&lt;=12)+(M3915="No")+(J3915="No")</f>
        <v>0</v>
      </c>
      <c r="AC3915" s="15" t="str">
        <f aca="false">IF(AB3915&gt;=5,"High",IF(AB3915&gt;=3,"Medium","Low"))</f>
        <v>Low</v>
      </c>
    </row>
    <row r="3916" customFormat="false" ht="15" hidden="false" customHeight="false" outlineLevel="0" collapsed="false">
      <c r="A3916" s="15" t="s">
        <v>4013</v>
      </c>
      <c r="B3916" s="15" t="s">
        <v>98</v>
      </c>
      <c r="C3916" s="15" t="n">
        <v>0</v>
      </c>
      <c r="D3916" s="15" t="s">
        <v>24</v>
      </c>
      <c r="E3916" s="15" t="s">
        <v>24</v>
      </c>
      <c r="F3916" s="15" t="n">
        <v>39</v>
      </c>
      <c r="G3916" s="15" t="s">
        <v>26</v>
      </c>
      <c r="H3916" s="15" t="s">
        <v>24</v>
      </c>
      <c r="I3916" s="15" t="s">
        <v>24</v>
      </c>
      <c r="J3916" s="15" t="s">
        <v>28</v>
      </c>
      <c r="K3916" s="15" t="s">
        <v>28</v>
      </c>
      <c r="L3916" s="15" t="s">
        <v>28</v>
      </c>
      <c r="M3916" s="15" t="s">
        <v>28</v>
      </c>
      <c r="N3916" s="15" t="s">
        <v>28</v>
      </c>
      <c r="O3916" s="15" t="s">
        <v>28</v>
      </c>
      <c r="P3916" s="15" t="s">
        <v>27</v>
      </c>
      <c r="Q3916" s="15" t="s">
        <v>24</v>
      </c>
      <c r="R3916" s="15" t="s">
        <v>17</v>
      </c>
      <c r="S3916" s="18" t="n">
        <v>19.9</v>
      </c>
      <c r="T3916" s="15" t="n">
        <v>791.15</v>
      </c>
      <c r="U3916" s="15" t="s">
        <v>24</v>
      </c>
      <c r="V3916" s="18" t="n">
        <f aca="false">IF(ISNUMBER(T3916),T3916,0)</f>
        <v>791.15</v>
      </c>
      <c r="W3916" s="15" t="n">
        <f aca="false">IF(U3916="Yes",1,0)</f>
        <v>0</v>
      </c>
      <c r="X3916" s="15" t="str">
        <f aca="false">IF(F3916&lt;=12,"0-12 months",IF(F3916&lt;=24,"13-24 months",IF(F3916&lt;=48,"25-48 months","49-72 months")))</f>
        <v>25-48 months</v>
      </c>
      <c r="Y3916" s="15" t="str">
        <f aca="false">IF(C3916=1,"Yes","No")</f>
        <v>No</v>
      </c>
      <c r="Z3916" s="15" t="n">
        <f aca="false">COUNTIF(J3916:O3916,"Yes")</f>
        <v>0</v>
      </c>
      <c r="AA3916" s="18" t="n">
        <f aca="false">S3916*W3916</f>
        <v>0</v>
      </c>
      <c r="AB3916" s="15" t="n">
        <f aca="false">(P3916="Month-to-month")+(I3916="Fiber optic")+(R3916="Electronic check")+(F3916&lt;=12)+(M3916="No")+(J3916="No")</f>
        <v>0</v>
      </c>
      <c r="AC3916" s="15" t="str">
        <f aca="false">IF(AB3916&gt;=5,"High",IF(AB3916&gt;=3,"Medium","Low"))</f>
        <v>Low</v>
      </c>
    </row>
    <row r="3917" customFormat="false" ht="15" hidden="false" customHeight="false" outlineLevel="0" collapsed="false">
      <c r="A3917" s="15" t="s">
        <v>4014</v>
      </c>
      <c r="B3917" s="15" t="s">
        <v>94</v>
      </c>
      <c r="C3917" s="15" t="n">
        <v>0</v>
      </c>
      <c r="D3917" s="15" t="s">
        <v>26</v>
      </c>
      <c r="E3917" s="15" t="s">
        <v>24</v>
      </c>
      <c r="F3917" s="15" t="n">
        <v>59</v>
      </c>
      <c r="G3917" s="15" t="s">
        <v>26</v>
      </c>
      <c r="H3917" s="15" t="s">
        <v>24</v>
      </c>
      <c r="I3917" s="15" t="s">
        <v>102</v>
      </c>
      <c r="J3917" s="15" t="s">
        <v>26</v>
      </c>
      <c r="K3917" s="15" t="s">
        <v>24</v>
      </c>
      <c r="L3917" s="15" t="s">
        <v>26</v>
      </c>
      <c r="M3917" s="15" t="s">
        <v>24</v>
      </c>
      <c r="N3917" s="15" t="s">
        <v>24</v>
      </c>
      <c r="O3917" s="15" t="s">
        <v>24</v>
      </c>
      <c r="P3917" s="15" t="s">
        <v>27</v>
      </c>
      <c r="Q3917" s="15" t="s">
        <v>26</v>
      </c>
      <c r="R3917" s="15" t="s">
        <v>21</v>
      </c>
      <c r="S3917" s="18" t="n">
        <v>81.25</v>
      </c>
      <c r="T3917" s="15" t="n">
        <v>4639.45</v>
      </c>
      <c r="U3917" s="15" t="s">
        <v>24</v>
      </c>
      <c r="V3917" s="18" t="n">
        <f aca="false">IF(ISNUMBER(T3917),T3917,0)</f>
        <v>4639.45</v>
      </c>
      <c r="W3917" s="15" t="n">
        <f aca="false">IF(U3917="Yes",1,0)</f>
        <v>0</v>
      </c>
      <c r="X3917" s="15" t="str">
        <f aca="false">IF(F3917&lt;=12,"0-12 months",IF(F3917&lt;=24,"13-24 months",IF(F3917&lt;=48,"25-48 months","49-72 months")))</f>
        <v>49-72 months</v>
      </c>
      <c r="Y3917" s="15" t="str">
        <f aca="false">IF(C3917=1,"Yes","No")</f>
        <v>No</v>
      </c>
      <c r="Z3917" s="15" t="n">
        <f aca="false">COUNTIF(J3917:O3917,"Yes")</f>
        <v>2</v>
      </c>
      <c r="AA3917" s="18" t="n">
        <f aca="false">S3917*W3917</f>
        <v>0</v>
      </c>
      <c r="AB3917" s="15" t="n">
        <f aca="false">(P3917="Month-to-month")+(I3917="Fiber optic")+(R3917="Electronic check")+(F3917&lt;=12)+(M3917="No")+(J3917="No")</f>
        <v>2</v>
      </c>
      <c r="AC3917" s="15" t="str">
        <f aca="false">IF(AB3917&gt;=5,"High",IF(AB3917&gt;=3,"Medium","Low"))</f>
        <v>Low</v>
      </c>
    </row>
    <row r="3918" customFormat="false" ht="15" hidden="false" customHeight="false" outlineLevel="0" collapsed="false">
      <c r="A3918" s="15" t="s">
        <v>4015</v>
      </c>
      <c r="B3918" s="15" t="s">
        <v>98</v>
      </c>
      <c r="C3918" s="15" t="n">
        <v>0</v>
      </c>
      <c r="D3918" s="15" t="s">
        <v>26</v>
      </c>
      <c r="E3918" s="15" t="s">
        <v>26</v>
      </c>
      <c r="F3918" s="15" t="n">
        <v>2</v>
      </c>
      <c r="G3918" s="15" t="s">
        <v>26</v>
      </c>
      <c r="H3918" s="15" t="s">
        <v>24</v>
      </c>
      <c r="I3918" s="15" t="s">
        <v>102</v>
      </c>
      <c r="J3918" s="15" t="s">
        <v>24</v>
      </c>
      <c r="K3918" s="15" t="s">
        <v>24</v>
      </c>
      <c r="L3918" s="15" t="s">
        <v>24</v>
      </c>
      <c r="M3918" s="15" t="s">
        <v>24</v>
      </c>
      <c r="N3918" s="15" t="s">
        <v>24</v>
      </c>
      <c r="O3918" s="15" t="s">
        <v>24</v>
      </c>
      <c r="P3918" s="15" t="s">
        <v>25</v>
      </c>
      <c r="Q3918" s="15" t="s">
        <v>24</v>
      </c>
      <c r="R3918" s="15" t="s">
        <v>17</v>
      </c>
      <c r="S3918" s="18" t="n">
        <v>69.95</v>
      </c>
      <c r="T3918" s="15" t="n">
        <v>143.9</v>
      </c>
      <c r="U3918" s="15" t="s">
        <v>24</v>
      </c>
      <c r="V3918" s="18" t="n">
        <f aca="false">IF(ISNUMBER(T3918),T3918,0)</f>
        <v>143.9</v>
      </c>
      <c r="W3918" s="15" t="n">
        <f aca="false">IF(U3918="Yes",1,0)</f>
        <v>0</v>
      </c>
      <c r="X3918" s="15" t="str">
        <f aca="false">IF(F3918&lt;=12,"0-12 months",IF(F3918&lt;=24,"13-24 months",IF(F3918&lt;=48,"25-48 months","49-72 months")))</f>
        <v>0-12 months</v>
      </c>
      <c r="Y3918" s="15" t="str">
        <f aca="false">IF(C3918=1,"Yes","No")</f>
        <v>No</v>
      </c>
      <c r="Z3918" s="15" t="n">
        <f aca="false">COUNTIF(J3918:O3918,"Yes")</f>
        <v>0</v>
      </c>
      <c r="AA3918" s="18" t="n">
        <f aca="false">S3918*W3918</f>
        <v>0</v>
      </c>
      <c r="AB3918" s="15" t="n">
        <f aca="false">(P3918="Month-to-month")+(I3918="Fiber optic")+(R3918="Electronic check")+(F3918&lt;=12)+(M3918="No")+(J3918="No")</f>
        <v>5</v>
      </c>
      <c r="AC3918" s="15" t="str">
        <f aca="false">IF(AB3918&gt;=5,"High",IF(AB3918&gt;=3,"Medium","Low"))</f>
        <v>High</v>
      </c>
    </row>
    <row r="3919" customFormat="false" ht="15" hidden="false" customHeight="false" outlineLevel="0" collapsed="false">
      <c r="A3919" s="15" t="s">
        <v>4016</v>
      </c>
      <c r="B3919" s="15" t="s">
        <v>98</v>
      </c>
      <c r="C3919" s="15" t="n">
        <v>1</v>
      </c>
      <c r="D3919" s="15" t="s">
        <v>24</v>
      </c>
      <c r="E3919" s="15" t="s">
        <v>24</v>
      </c>
      <c r="F3919" s="15" t="n">
        <v>1</v>
      </c>
      <c r="G3919" s="15" t="s">
        <v>26</v>
      </c>
      <c r="H3919" s="15" t="s">
        <v>24</v>
      </c>
      <c r="I3919" s="15" t="s">
        <v>102</v>
      </c>
      <c r="J3919" s="15" t="s">
        <v>24</v>
      </c>
      <c r="K3919" s="15" t="s">
        <v>24</v>
      </c>
      <c r="L3919" s="15" t="s">
        <v>24</v>
      </c>
      <c r="M3919" s="15" t="s">
        <v>24</v>
      </c>
      <c r="N3919" s="15" t="s">
        <v>24</v>
      </c>
      <c r="O3919" s="15" t="s">
        <v>24</v>
      </c>
      <c r="P3919" s="15" t="s">
        <v>25</v>
      </c>
      <c r="Q3919" s="15" t="s">
        <v>24</v>
      </c>
      <c r="R3919" s="15" t="s">
        <v>15</v>
      </c>
      <c r="S3919" s="18" t="n">
        <v>69.1</v>
      </c>
      <c r="T3919" s="15" t="n">
        <v>69.1</v>
      </c>
      <c r="U3919" s="15" t="s">
        <v>26</v>
      </c>
      <c r="V3919" s="18" t="n">
        <f aca="false">IF(ISNUMBER(T3919),T3919,0)</f>
        <v>69.1</v>
      </c>
      <c r="W3919" s="15" t="n">
        <f aca="false">IF(U3919="Yes",1,0)</f>
        <v>1</v>
      </c>
      <c r="X3919" s="15" t="str">
        <f aca="false">IF(F3919&lt;=12,"0-12 months",IF(F3919&lt;=24,"13-24 months",IF(F3919&lt;=48,"25-48 months","49-72 months")))</f>
        <v>0-12 months</v>
      </c>
      <c r="Y3919" s="15" t="str">
        <f aca="false">IF(C3919=1,"Yes","No")</f>
        <v>Yes</v>
      </c>
      <c r="Z3919" s="15" t="n">
        <f aca="false">COUNTIF(J3919:O3919,"Yes")</f>
        <v>0</v>
      </c>
      <c r="AA3919" s="18" t="n">
        <f aca="false">S3919*W3919</f>
        <v>69.1</v>
      </c>
      <c r="AB3919" s="15" t="n">
        <f aca="false">(P3919="Month-to-month")+(I3919="Fiber optic")+(R3919="Electronic check")+(F3919&lt;=12)+(M3919="No")+(J3919="No")</f>
        <v>6</v>
      </c>
      <c r="AC3919" s="15" t="str">
        <f aca="false">IF(AB3919&gt;=5,"High",IF(AB3919&gt;=3,"Medium","Low"))</f>
        <v>High</v>
      </c>
    </row>
    <row r="3920" customFormat="false" ht="15" hidden="false" customHeight="false" outlineLevel="0" collapsed="false">
      <c r="A3920" s="15" t="s">
        <v>4017</v>
      </c>
      <c r="B3920" s="15" t="s">
        <v>98</v>
      </c>
      <c r="C3920" s="15" t="n">
        <v>0</v>
      </c>
      <c r="D3920" s="15" t="s">
        <v>26</v>
      </c>
      <c r="E3920" s="15" t="s">
        <v>26</v>
      </c>
      <c r="F3920" s="15" t="n">
        <v>20</v>
      </c>
      <c r="G3920" s="15" t="s">
        <v>26</v>
      </c>
      <c r="H3920" s="15" t="s">
        <v>24</v>
      </c>
      <c r="I3920" s="15" t="s">
        <v>102</v>
      </c>
      <c r="J3920" s="15" t="s">
        <v>24</v>
      </c>
      <c r="K3920" s="15" t="s">
        <v>24</v>
      </c>
      <c r="L3920" s="15" t="s">
        <v>24</v>
      </c>
      <c r="M3920" s="15" t="s">
        <v>24</v>
      </c>
      <c r="N3920" s="15" t="s">
        <v>26</v>
      </c>
      <c r="O3920" s="15" t="s">
        <v>26</v>
      </c>
      <c r="P3920" s="15" t="s">
        <v>25</v>
      </c>
      <c r="Q3920" s="15" t="s">
        <v>26</v>
      </c>
      <c r="R3920" s="15" t="s">
        <v>15</v>
      </c>
      <c r="S3920" s="18" t="n">
        <v>90.2</v>
      </c>
      <c r="T3920" s="15" t="n">
        <v>1776.55</v>
      </c>
      <c r="U3920" s="15" t="s">
        <v>26</v>
      </c>
      <c r="V3920" s="18" t="n">
        <f aca="false">IF(ISNUMBER(T3920),T3920,0)</f>
        <v>1776.55</v>
      </c>
      <c r="W3920" s="15" t="n">
        <f aca="false">IF(U3920="Yes",1,0)</f>
        <v>1</v>
      </c>
      <c r="X3920" s="15" t="str">
        <f aca="false">IF(F3920&lt;=12,"0-12 months",IF(F3920&lt;=24,"13-24 months",IF(F3920&lt;=48,"25-48 months","49-72 months")))</f>
        <v>13-24 months</v>
      </c>
      <c r="Y3920" s="15" t="str">
        <f aca="false">IF(C3920=1,"Yes","No")</f>
        <v>No</v>
      </c>
      <c r="Z3920" s="15" t="n">
        <f aca="false">COUNTIF(J3920:O3920,"Yes")</f>
        <v>2</v>
      </c>
      <c r="AA3920" s="18" t="n">
        <f aca="false">S3920*W3920</f>
        <v>90.2</v>
      </c>
      <c r="AB3920" s="15" t="n">
        <f aca="false">(P3920="Month-to-month")+(I3920="Fiber optic")+(R3920="Electronic check")+(F3920&lt;=12)+(M3920="No")+(J3920="No")</f>
        <v>5</v>
      </c>
      <c r="AC3920" s="15" t="str">
        <f aca="false">IF(AB3920&gt;=5,"High",IF(AB3920&gt;=3,"Medium","Low"))</f>
        <v>High</v>
      </c>
    </row>
    <row r="3921" customFormat="false" ht="15" hidden="false" customHeight="false" outlineLevel="0" collapsed="false">
      <c r="A3921" s="15" t="s">
        <v>4018</v>
      </c>
      <c r="B3921" s="15" t="s">
        <v>94</v>
      </c>
      <c r="C3921" s="15" t="n">
        <v>0</v>
      </c>
      <c r="D3921" s="15" t="s">
        <v>24</v>
      </c>
      <c r="E3921" s="15" t="s">
        <v>24</v>
      </c>
      <c r="F3921" s="15" t="n">
        <v>6</v>
      </c>
      <c r="G3921" s="15" t="s">
        <v>26</v>
      </c>
      <c r="H3921" s="15" t="s">
        <v>26</v>
      </c>
      <c r="I3921" s="15" t="s">
        <v>102</v>
      </c>
      <c r="J3921" s="15" t="s">
        <v>24</v>
      </c>
      <c r="K3921" s="15" t="s">
        <v>24</v>
      </c>
      <c r="L3921" s="15" t="s">
        <v>24</v>
      </c>
      <c r="M3921" s="15" t="s">
        <v>24</v>
      </c>
      <c r="N3921" s="15" t="s">
        <v>26</v>
      </c>
      <c r="O3921" s="15" t="s">
        <v>26</v>
      </c>
      <c r="P3921" s="15" t="s">
        <v>25</v>
      </c>
      <c r="Q3921" s="15" t="s">
        <v>26</v>
      </c>
      <c r="R3921" s="15" t="s">
        <v>19</v>
      </c>
      <c r="S3921" s="18" t="n">
        <v>93.55</v>
      </c>
      <c r="T3921" s="15" t="n">
        <v>536.4</v>
      </c>
      <c r="U3921" s="15" t="s">
        <v>26</v>
      </c>
      <c r="V3921" s="18" t="n">
        <f aca="false">IF(ISNUMBER(T3921),T3921,0)</f>
        <v>536.4</v>
      </c>
      <c r="W3921" s="15" t="n">
        <f aca="false">IF(U3921="Yes",1,0)</f>
        <v>1</v>
      </c>
      <c r="X3921" s="15" t="str">
        <f aca="false">IF(F3921&lt;=12,"0-12 months",IF(F3921&lt;=24,"13-24 months",IF(F3921&lt;=48,"25-48 months","49-72 months")))</f>
        <v>0-12 months</v>
      </c>
      <c r="Y3921" s="15" t="str">
        <f aca="false">IF(C3921=1,"Yes","No")</f>
        <v>No</v>
      </c>
      <c r="Z3921" s="15" t="n">
        <f aca="false">COUNTIF(J3921:O3921,"Yes")</f>
        <v>2</v>
      </c>
      <c r="AA3921" s="18" t="n">
        <f aca="false">S3921*W3921</f>
        <v>93.55</v>
      </c>
      <c r="AB3921" s="15" t="n">
        <f aca="false">(P3921="Month-to-month")+(I3921="Fiber optic")+(R3921="Electronic check")+(F3921&lt;=12)+(M3921="No")+(J3921="No")</f>
        <v>5</v>
      </c>
      <c r="AC3921" s="15" t="str">
        <f aca="false">IF(AB3921&gt;=5,"High",IF(AB3921&gt;=3,"Medium","Low"))</f>
        <v>High</v>
      </c>
    </row>
    <row r="3922" customFormat="false" ht="15" hidden="false" customHeight="false" outlineLevel="0" collapsed="false">
      <c r="A3922" s="15" t="s">
        <v>4019</v>
      </c>
      <c r="B3922" s="15" t="s">
        <v>98</v>
      </c>
      <c r="C3922" s="15" t="n">
        <v>0</v>
      </c>
      <c r="D3922" s="15" t="s">
        <v>24</v>
      </c>
      <c r="E3922" s="15" t="s">
        <v>24</v>
      </c>
      <c r="F3922" s="15" t="n">
        <v>71</v>
      </c>
      <c r="G3922" s="15" t="s">
        <v>26</v>
      </c>
      <c r="H3922" s="15" t="s">
        <v>26</v>
      </c>
      <c r="I3922" s="15" t="s">
        <v>102</v>
      </c>
      <c r="J3922" s="15" t="s">
        <v>24</v>
      </c>
      <c r="K3922" s="15" t="s">
        <v>24</v>
      </c>
      <c r="L3922" s="15" t="s">
        <v>26</v>
      </c>
      <c r="M3922" s="15" t="s">
        <v>26</v>
      </c>
      <c r="N3922" s="15" t="s">
        <v>24</v>
      </c>
      <c r="O3922" s="15" t="s">
        <v>24</v>
      </c>
      <c r="P3922" s="15" t="s">
        <v>29</v>
      </c>
      <c r="Q3922" s="15" t="s">
        <v>26</v>
      </c>
      <c r="R3922" s="15" t="s">
        <v>21</v>
      </c>
      <c r="S3922" s="18" t="n">
        <v>86.4</v>
      </c>
      <c r="T3922" s="15" t="n">
        <v>6172</v>
      </c>
      <c r="U3922" s="15" t="s">
        <v>24</v>
      </c>
      <c r="V3922" s="18" t="n">
        <f aca="false">IF(ISNUMBER(T3922),T3922,0)</f>
        <v>6172</v>
      </c>
      <c r="W3922" s="15" t="n">
        <f aca="false">IF(U3922="Yes",1,0)</f>
        <v>0</v>
      </c>
      <c r="X3922" s="15" t="str">
        <f aca="false">IF(F3922&lt;=12,"0-12 months",IF(F3922&lt;=24,"13-24 months",IF(F3922&lt;=48,"25-48 months","49-72 months")))</f>
        <v>49-72 months</v>
      </c>
      <c r="Y3922" s="15" t="str">
        <f aca="false">IF(C3922=1,"Yes","No")</f>
        <v>No</v>
      </c>
      <c r="Z3922" s="15" t="n">
        <f aca="false">COUNTIF(J3922:O3922,"Yes")</f>
        <v>2</v>
      </c>
      <c r="AA3922" s="18" t="n">
        <f aca="false">S3922*W3922</f>
        <v>0</v>
      </c>
      <c r="AB3922" s="15" t="n">
        <f aca="false">(P3922="Month-to-month")+(I3922="Fiber optic")+(R3922="Electronic check")+(F3922&lt;=12)+(M3922="No")+(J3922="No")</f>
        <v>2</v>
      </c>
      <c r="AC3922" s="15" t="str">
        <f aca="false">IF(AB3922&gt;=5,"High",IF(AB3922&gt;=3,"Medium","Low"))</f>
        <v>Low</v>
      </c>
    </row>
    <row r="3923" customFormat="false" ht="15" hidden="false" customHeight="false" outlineLevel="0" collapsed="false">
      <c r="A3923" s="15" t="s">
        <v>4020</v>
      </c>
      <c r="B3923" s="15" t="s">
        <v>94</v>
      </c>
      <c r="C3923" s="15" t="n">
        <v>0</v>
      </c>
      <c r="D3923" s="15" t="s">
        <v>26</v>
      </c>
      <c r="E3923" s="15" t="s">
        <v>24</v>
      </c>
      <c r="F3923" s="15" t="n">
        <v>24</v>
      </c>
      <c r="G3923" s="15" t="s">
        <v>26</v>
      </c>
      <c r="H3923" s="15" t="s">
        <v>26</v>
      </c>
      <c r="I3923" s="15" t="s">
        <v>96</v>
      </c>
      <c r="J3923" s="15" t="s">
        <v>26</v>
      </c>
      <c r="K3923" s="15" t="s">
        <v>26</v>
      </c>
      <c r="L3923" s="15" t="s">
        <v>26</v>
      </c>
      <c r="M3923" s="15" t="s">
        <v>24</v>
      </c>
      <c r="N3923" s="15" t="s">
        <v>24</v>
      </c>
      <c r="O3923" s="15" t="s">
        <v>24</v>
      </c>
      <c r="P3923" s="15" t="s">
        <v>25</v>
      </c>
      <c r="Q3923" s="15" t="s">
        <v>24</v>
      </c>
      <c r="R3923" s="15" t="s">
        <v>17</v>
      </c>
      <c r="S3923" s="18" t="n">
        <v>66.3</v>
      </c>
      <c r="T3923" s="15" t="n">
        <v>1559.45</v>
      </c>
      <c r="U3923" s="15" t="s">
        <v>24</v>
      </c>
      <c r="V3923" s="18" t="n">
        <f aca="false">IF(ISNUMBER(T3923),T3923,0)</f>
        <v>1559.45</v>
      </c>
      <c r="W3923" s="15" t="n">
        <f aca="false">IF(U3923="Yes",1,0)</f>
        <v>0</v>
      </c>
      <c r="X3923" s="15" t="str">
        <f aca="false">IF(F3923&lt;=12,"0-12 months",IF(F3923&lt;=24,"13-24 months",IF(F3923&lt;=48,"25-48 months","49-72 months")))</f>
        <v>13-24 months</v>
      </c>
      <c r="Y3923" s="15" t="str">
        <f aca="false">IF(C3923=1,"Yes","No")</f>
        <v>No</v>
      </c>
      <c r="Z3923" s="15" t="n">
        <f aca="false">COUNTIF(J3923:O3923,"Yes")</f>
        <v>3</v>
      </c>
      <c r="AA3923" s="18" t="n">
        <f aca="false">S3923*W3923</f>
        <v>0</v>
      </c>
      <c r="AB3923" s="15" t="n">
        <f aca="false">(P3923="Month-to-month")+(I3923="Fiber optic")+(R3923="Electronic check")+(F3923&lt;=12)+(M3923="No")+(J3923="No")</f>
        <v>2</v>
      </c>
      <c r="AC3923" s="15" t="str">
        <f aca="false">IF(AB3923&gt;=5,"High",IF(AB3923&gt;=3,"Medium","Low"))</f>
        <v>Low</v>
      </c>
    </row>
    <row r="3924" customFormat="false" ht="15" hidden="false" customHeight="false" outlineLevel="0" collapsed="false">
      <c r="A3924" s="15" t="s">
        <v>4021</v>
      </c>
      <c r="B3924" s="15" t="s">
        <v>98</v>
      </c>
      <c r="C3924" s="15" t="n">
        <v>1</v>
      </c>
      <c r="D3924" s="15" t="s">
        <v>26</v>
      </c>
      <c r="E3924" s="15" t="s">
        <v>24</v>
      </c>
      <c r="F3924" s="15" t="n">
        <v>67</v>
      </c>
      <c r="G3924" s="15" t="s">
        <v>26</v>
      </c>
      <c r="H3924" s="15" t="s">
        <v>26</v>
      </c>
      <c r="I3924" s="15" t="s">
        <v>102</v>
      </c>
      <c r="J3924" s="15" t="s">
        <v>24</v>
      </c>
      <c r="K3924" s="15" t="s">
        <v>24</v>
      </c>
      <c r="L3924" s="15" t="s">
        <v>24</v>
      </c>
      <c r="M3924" s="15" t="s">
        <v>24</v>
      </c>
      <c r="N3924" s="15" t="s">
        <v>26</v>
      </c>
      <c r="O3924" s="15" t="s">
        <v>26</v>
      </c>
      <c r="P3924" s="15" t="s">
        <v>25</v>
      </c>
      <c r="Q3924" s="15" t="s">
        <v>26</v>
      </c>
      <c r="R3924" s="15" t="s">
        <v>21</v>
      </c>
      <c r="S3924" s="18" t="n">
        <v>94.65</v>
      </c>
      <c r="T3924" s="15" t="n">
        <v>6079</v>
      </c>
      <c r="U3924" s="15" t="s">
        <v>24</v>
      </c>
      <c r="V3924" s="18" t="n">
        <f aca="false">IF(ISNUMBER(T3924),T3924,0)</f>
        <v>6079</v>
      </c>
      <c r="W3924" s="15" t="n">
        <f aca="false">IF(U3924="Yes",1,0)</f>
        <v>0</v>
      </c>
      <c r="X3924" s="15" t="str">
        <f aca="false">IF(F3924&lt;=12,"0-12 months",IF(F3924&lt;=24,"13-24 months",IF(F3924&lt;=48,"25-48 months","49-72 months")))</f>
        <v>49-72 months</v>
      </c>
      <c r="Y3924" s="15" t="str">
        <f aca="false">IF(C3924=1,"Yes","No")</f>
        <v>Yes</v>
      </c>
      <c r="Z3924" s="15" t="n">
        <f aca="false">COUNTIF(J3924:O3924,"Yes")</f>
        <v>2</v>
      </c>
      <c r="AA3924" s="18" t="n">
        <f aca="false">S3924*W3924</f>
        <v>0</v>
      </c>
      <c r="AB3924" s="15" t="n">
        <f aca="false">(P3924="Month-to-month")+(I3924="Fiber optic")+(R3924="Electronic check")+(F3924&lt;=12)+(M3924="No")+(J3924="No")</f>
        <v>4</v>
      </c>
      <c r="AC3924" s="15" t="str">
        <f aca="false">IF(AB3924&gt;=5,"High",IF(AB3924&gt;=3,"Medium","Low"))</f>
        <v>Medium</v>
      </c>
    </row>
    <row r="3925" customFormat="false" ht="15" hidden="false" customHeight="false" outlineLevel="0" collapsed="false">
      <c r="A3925" s="15" t="s">
        <v>4022</v>
      </c>
      <c r="B3925" s="15" t="s">
        <v>98</v>
      </c>
      <c r="C3925" s="15" t="n">
        <v>0</v>
      </c>
      <c r="D3925" s="15" t="s">
        <v>24</v>
      </c>
      <c r="E3925" s="15" t="s">
        <v>24</v>
      </c>
      <c r="F3925" s="15" t="n">
        <v>1</v>
      </c>
      <c r="G3925" s="15" t="s">
        <v>26</v>
      </c>
      <c r="H3925" s="15" t="s">
        <v>24</v>
      </c>
      <c r="I3925" s="15" t="s">
        <v>102</v>
      </c>
      <c r="J3925" s="15" t="s">
        <v>24</v>
      </c>
      <c r="K3925" s="15" t="s">
        <v>24</v>
      </c>
      <c r="L3925" s="15" t="s">
        <v>24</v>
      </c>
      <c r="M3925" s="15" t="s">
        <v>24</v>
      </c>
      <c r="N3925" s="15" t="s">
        <v>24</v>
      </c>
      <c r="O3925" s="15" t="s">
        <v>26</v>
      </c>
      <c r="P3925" s="15" t="s">
        <v>25</v>
      </c>
      <c r="Q3925" s="15" t="s">
        <v>26</v>
      </c>
      <c r="R3925" s="15" t="s">
        <v>17</v>
      </c>
      <c r="S3925" s="18" t="n">
        <v>80.85</v>
      </c>
      <c r="T3925" s="15" t="n">
        <v>80.85</v>
      </c>
      <c r="U3925" s="15" t="s">
        <v>26</v>
      </c>
      <c r="V3925" s="18" t="n">
        <f aca="false">IF(ISNUMBER(T3925),T3925,0)</f>
        <v>80.85</v>
      </c>
      <c r="W3925" s="15" t="n">
        <f aca="false">IF(U3925="Yes",1,0)</f>
        <v>1</v>
      </c>
      <c r="X3925" s="15" t="str">
        <f aca="false">IF(F3925&lt;=12,"0-12 months",IF(F3925&lt;=24,"13-24 months",IF(F3925&lt;=48,"25-48 months","49-72 months")))</f>
        <v>0-12 months</v>
      </c>
      <c r="Y3925" s="15" t="str">
        <f aca="false">IF(C3925=1,"Yes","No")</f>
        <v>No</v>
      </c>
      <c r="Z3925" s="15" t="n">
        <f aca="false">COUNTIF(J3925:O3925,"Yes")</f>
        <v>1</v>
      </c>
      <c r="AA3925" s="18" t="n">
        <f aca="false">S3925*W3925</f>
        <v>80.85</v>
      </c>
      <c r="AB3925" s="15" t="n">
        <f aca="false">(P3925="Month-to-month")+(I3925="Fiber optic")+(R3925="Electronic check")+(F3925&lt;=12)+(M3925="No")+(J3925="No")</f>
        <v>5</v>
      </c>
      <c r="AC3925" s="15" t="str">
        <f aca="false">IF(AB3925&gt;=5,"High",IF(AB3925&gt;=3,"Medium","Low"))</f>
        <v>High</v>
      </c>
    </row>
    <row r="3926" customFormat="false" ht="15" hidden="false" customHeight="false" outlineLevel="0" collapsed="false">
      <c r="A3926" s="15" t="s">
        <v>4023</v>
      </c>
      <c r="B3926" s="15" t="s">
        <v>94</v>
      </c>
      <c r="C3926" s="15" t="n">
        <v>0</v>
      </c>
      <c r="D3926" s="15" t="s">
        <v>26</v>
      </c>
      <c r="E3926" s="15" t="s">
        <v>26</v>
      </c>
      <c r="F3926" s="15" t="n">
        <v>48</v>
      </c>
      <c r="G3926" s="15" t="s">
        <v>26</v>
      </c>
      <c r="H3926" s="15" t="s">
        <v>26</v>
      </c>
      <c r="I3926" s="15" t="s">
        <v>102</v>
      </c>
      <c r="J3926" s="15" t="s">
        <v>24</v>
      </c>
      <c r="K3926" s="15" t="s">
        <v>24</v>
      </c>
      <c r="L3926" s="15" t="s">
        <v>24</v>
      </c>
      <c r="M3926" s="15" t="s">
        <v>24</v>
      </c>
      <c r="N3926" s="15" t="s">
        <v>24</v>
      </c>
      <c r="O3926" s="15" t="s">
        <v>26</v>
      </c>
      <c r="P3926" s="15" t="s">
        <v>27</v>
      </c>
      <c r="Q3926" s="15" t="s">
        <v>26</v>
      </c>
      <c r="R3926" s="15" t="s">
        <v>17</v>
      </c>
      <c r="S3926" s="18" t="n">
        <v>82.05</v>
      </c>
      <c r="T3926" s="15" t="n">
        <v>4029.95</v>
      </c>
      <c r="U3926" s="15" t="s">
        <v>26</v>
      </c>
      <c r="V3926" s="18" t="n">
        <f aca="false">IF(ISNUMBER(T3926),T3926,0)</f>
        <v>4029.95</v>
      </c>
      <c r="W3926" s="15" t="n">
        <f aca="false">IF(U3926="Yes",1,0)</f>
        <v>1</v>
      </c>
      <c r="X3926" s="15" t="str">
        <f aca="false">IF(F3926&lt;=12,"0-12 months",IF(F3926&lt;=24,"13-24 months",IF(F3926&lt;=48,"25-48 months","49-72 months")))</f>
        <v>25-48 months</v>
      </c>
      <c r="Y3926" s="15" t="str">
        <f aca="false">IF(C3926=1,"Yes","No")</f>
        <v>No</v>
      </c>
      <c r="Z3926" s="15" t="n">
        <f aca="false">COUNTIF(J3926:O3926,"Yes")</f>
        <v>1</v>
      </c>
      <c r="AA3926" s="18" t="n">
        <f aca="false">S3926*W3926</f>
        <v>82.05</v>
      </c>
      <c r="AB3926" s="15" t="n">
        <f aca="false">(P3926="Month-to-month")+(I3926="Fiber optic")+(R3926="Electronic check")+(F3926&lt;=12)+(M3926="No")+(J3926="No")</f>
        <v>3</v>
      </c>
      <c r="AC3926" s="15" t="str">
        <f aca="false">IF(AB3926&gt;=5,"High",IF(AB3926&gt;=3,"Medium","Low"))</f>
        <v>Medium</v>
      </c>
    </row>
    <row r="3927" customFormat="false" ht="15" hidden="false" customHeight="false" outlineLevel="0" collapsed="false">
      <c r="A3927" s="15" t="s">
        <v>4024</v>
      </c>
      <c r="B3927" s="15" t="s">
        <v>94</v>
      </c>
      <c r="C3927" s="15" t="n">
        <v>0</v>
      </c>
      <c r="D3927" s="15" t="s">
        <v>26</v>
      </c>
      <c r="E3927" s="15" t="s">
        <v>24</v>
      </c>
      <c r="F3927" s="15" t="n">
        <v>37</v>
      </c>
      <c r="G3927" s="15" t="s">
        <v>26</v>
      </c>
      <c r="H3927" s="15" t="s">
        <v>26</v>
      </c>
      <c r="I3927" s="15" t="s">
        <v>96</v>
      </c>
      <c r="J3927" s="15" t="s">
        <v>24</v>
      </c>
      <c r="K3927" s="15" t="s">
        <v>26</v>
      </c>
      <c r="L3927" s="15" t="s">
        <v>24</v>
      </c>
      <c r="M3927" s="15" t="s">
        <v>26</v>
      </c>
      <c r="N3927" s="15" t="s">
        <v>24</v>
      </c>
      <c r="O3927" s="15" t="s">
        <v>26</v>
      </c>
      <c r="P3927" s="15" t="s">
        <v>27</v>
      </c>
      <c r="Q3927" s="15" t="s">
        <v>24</v>
      </c>
      <c r="R3927" s="15" t="s">
        <v>17</v>
      </c>
      <c r="S3927" s="18" t="n">
        <v>72.1</v>
      </c>
      <c r="T3927" s="15" t="n">
        <v>2658.4</v>
      </c>
      <c r="U3927" s="15" t="s">
        <v>24</v>
      </c>
      <c r="V3927" s="18" t="n">
        <f aca="false">IF(ISNUMBER(T3927),T3927,0)</f>
        <v>2658.4</v>
      </c>
      <c r="W3927" s="15" t="n">
        <f aca="false">IF(U3927="Yes",1,0)</f>
        <v>0</v>
      </c>
      <c r="X3927" s="15" t="str">
        <f aca="false">IF(F3927&lt;=12,"0-12 months",IF(F3927&lt;=24,"13-24 months",IF(F3927&lt;=48,"25-48 months","49-72 months")))</f>
        <v>25-48 months</v>
      </c>
      <c r="Y3927" s="15" t="str">
        <f aca="false">IF(C3927=1,"Yes","No")</f>
        <v>No</v>
      </c>
      <c r="Z3927" s="15" t="n">
        <f aca="false">COUNTIF(J3927:O3927,"Yes")</f>
        <v>3</v>
      </c>
      <c r="AA3927" s="18" t="n">
        <f aca="false">S3927*W3927</f>
        <v>0</v>
      </c>
      <c r="AB3927" s="15" t="n">
        <f aca="false">(P3927="Month-to-month")+(I3927="Fiber optic")+(R3927="Electronic check")+(F3927&lt;=12)+(M3927="No")+(J3927="No")</f>
        <v>1</v>
      </c>
      <c r="AC3927" s="15" t="str">
        <f aca="false">IF(AB3927&gt;=5,"High",IF(AB3927&gt;=3,"Medium","Low"))</f>
        <v>Low</v>
      </c>
    </row>
    <row r="3928" customFormat="false" ht="15" hidden="false" customHeight="false" outlineLevel="0" collapsed="false">
      <c r="A3928" s="15" t="s">
        <v>4025</v>
      </c>
      <c r="B3928" s="15" t="s">
        <v>98</v>
      </c>
      <c r="C3928" s="15" t="n">
        <v>0</v>
      </c>
      <c r="D3928" s="15" t="s">
        <v>24</v>
      </c>
      <c r="E3928" s="15" t="s">
        <v>24</v>
      </c>
      <c r="F3928" s="15" t="n">
        <v>11</v>
      </c>
      <c r="G3928" s="15" t="s">
        <v>24</v>
      </c>
      <c r="H3928" s="15" t="s">
        <v>95</v>
      </c>
      <c r="I3928" s="15" t="s">
        <v>96</v>
      </c>
      <c r="J3928" s="15" t="s">
        <v>24</v>
      </c>
      <c r="K3928" s="15" t="s">
        <v>26</v>
      </c>
      <c r="L3928" s="15" t="s">
        <v>26</v>
      </c>
      <c r="M3928" s="15" t="s">
        <v>24</v>
      </c>
      <c r="N3928" s="15" t="s">
        <v>24</v>
      </c>
      <c r="O3928" s="15" t="s">
        <v>24</v>
      </c>
      <c r="P3928" s="15" t="s">
        <v>25</v>
      </c>
      <c r="Q3928" s="15" t="s">
        <v>24</v>
      </c>
      <c r="R3928" s="15" t="s">
        <v>17</v>
      </c>
      <c r="S3928" s="18" t="n">
        <v>34.7</v>
      </c>
      <c r="T3928" s="15" t="n">
        <v>383.55</v>
      </c>
      <c r="U3928" s="15" t="s">
        <v>24</v>
      </c>
      <c r="V3928" s="18" t="n">
        <f aca="false">IF(ISNUMBER(T3928),T3928,0)</f>
        <v>383.55</v>
      </c>
      <c r="W3928" s="15" t="n">
        <f aca="false">IF(U3928="Yes",1,0)</f>
        <v>0</v>
      </c>
      <c r="X3928" s="15" t="str">
        <f aca="false">IF(F3928&lt;=12,"0-12 months",IF(F3928&lt;=24,"13-24 months",IF(F3928&lt;=48,"25-48 months","49-72 months")))</f>
        <v>0-12 months</v>
      </c>
      <c r="Y3928" s="15" t="str">
        <f aca="false">IF(C3928=1,"Yes","No")</f>
        <v>No</v>
      </c>
      <c r="Z3928" s="15" t="n">
        <f aca="false">COUNTIF(J3928:O3928,"Yes")</f>
        <v>2</v>
      </c>
      <c r="AA3928" s="18" t="n">
        <f aca="false">S3928*W3928</f>
        <v>0</v>
      </c>
      <c r="AB3928" s="15" t="n">
        <f aca="false">(P3928="Month-to-month")+(I3928="Fiber optic")+(R3928="Electronic check")+(F3928&lt;=12)+(M3928="No")+(J3928="No")</f>
        <v>4</v>
      </c>
      <c r="AC3928" s="15" t="str">
        <f aca="false">IF(AB3928&gt;=5,"High",IF(AB3928&gt;=3,"Medium","Low"))</f>
        <v>Medium</v>
      </c>
    </row>
    <row r="3929" customFormat="false" ht="15" hidden="false" customHeight="false" outlineLevel="0" collapsed="false">
      <c r="A3929" s="15" t="s">
        <v>4026</v>
      </c>
      <c r="B3929" s="15" t="s">
        <v>98</v>
      </c>
      <c r="C3929" s="15" t="n">
        <v>0</v>
      </c>
      <c r="D3929" s="15" t="s">
        <v>26</v>
      </c>
      <c r="E3929" s="15" t="s">
        <v>24</v>
      </c>
      <c r="F3929" s="15" t="n">
        <v>3</v>
      </c>
      <c r="G3929" s="15" t="s">
        <v>26</v>
      </c>
      <c r="H3929" s="15" t="s">
        <v>24</v>
      </c>
      <c r="I3929" s="15" t="s">
        <v>24</v>
      </c>
      <c r="J3929" s="15" t="s">
        <v>28</v>
      </c>
      <c r="K3929" s="15" t="s">
        <v>28</v>
      </c>
      <c r="L3929" s="15" t="s">
        <v>28</v>
      </c>
      <c r="M3929" s="15" t="s">
        <v>28</v>
      </c>
      <c r="N3929" s="15" t="s">
        <v>28</v>
      </c>
      <c r="O3929" s="15" t="s">
        <v>28</v>
      </c>
      <c r="P3929" s="15" t="s">
        <v>25</v>
      </c>
      <c r="Q3929" s="15" t="s">
        <v>26</v>
      </c>
      <c r="R3929" s="15" t="s">
        <v>21</v>
      </c>
      <c r="S3929" s="18" t="n">
        <v>20.55</v>
      </c>
      <c r="T3929" s="15" t="n">
        <v>51.15</v>
      </c>
      <c r="U3929" s="15" t="s">
        <v>26</v>
      </c>
      <c r="V3929" s="18" t="n">
        <f aca="false">IF(ISNUMBER(T3929),T3929,0)</f>
        <v>51.15</v>
      </c>
      <c r="W3929" s="15" t="n">
        <f aca="false">IF(U3929="Yes",1,0)</f>
        <v>1</v>
      </c>
      <c r="X3929" s="15" t="str">
        <f aca="false">IF(F3929&lt;=12,"0-12 months",IF(F3929&lt;=24,"13-24 months",IF(F3929&lt;=48,"25-48 months","49-72 months")))</f>
        <v>0-12 months</v>
      </c>
      <c r="Y3929" s="15" t="str">
        <f aca="false">IF(C3929=1,"Yes","No")</f>
        <v>No</v>
      </c>
      <c r="Z3929" s="15" t="n">
        <f aca="false">COUNTIF(J3929:O3929,"Yes")</f>
        <v>0</v>
      </c>
      <c r="AA3929" s="18" t="n">
        <f aca="false">S3929*W3929</f>
        <v>20.55</v>
      </c>
      <c r="AB3929" s="15" t="n">
        <f aca="false">(P3929="Month-to-month")+(I3929="Fiber optic")+(R3929="Electronic check")+(F3929&lt;=12)+(M3929="No")+(J3929="No")</f>
        <v>2</v>
      </c>
      <c r="AC3929" s="15" t="str">
        <f aca="false">IF(AB3929&gt;=5,"High",IF(AB3929&gt;=3,"Medium","Low"))</f>
        <v>Low</v>
      </c>
    </row>
    <row r="3930" customFormat="false" ht="15" hidden="false" customHeight="false" outlineLevel="0" collapsed="false">
      <c r="A3930" s="15" t="s">
        <v>4027</v>
      </c>
      <c r="B3930" s="15" t="s">
        <v>94</v>
      </c>
      <c r="C3930" s="15" t="n">
        <v>0</v>
      </c>
      <c r="D3930" s="15" t="s">
        <v>26</v>
      </c>
      <c r="E3930" s="15" t="s">
        <v>24</v>
      </c>
      <c r="F3930" s="15" t="n">
        <v>18</v>
      </c>
      <c r="G3930" s="15" t="s">
        <v>26</v>
      </c>
      <c r="H3930" s="15" t="s">
        <v>24</v>
      </c>
      <c r="I3930" s="15" t="s">
        <v>102</v>
      </c>
      <c r="J3930" s="15" t="s">
        <v>24</v>
      </c>
      <c r="K3930" s="15" t="s">
        <v>24</v>
      </c>
      <c r="L3930" s="15" t="s">
        <v>26</v>
      </c>
      <c r="M3930" s="15" t="s">
        <v>24</v>
      </c>
      <c r="N3930" s="15" t="s">
        <v>26</v>
      </c>
      <c r="O3930" s="15" t="s">
        <v>26</v>
      </c>
      <c r="P3930" s="15" t="s">
        <v>25</v>
      </c>
      <c r="Q3930" s="15" t="s">
        <v>26</v>
      </c>
      <c r="R3930" s="15" t="s">
        <v>21</v>
      </c>
      <c r="S3930" s="18" t="n">
        <v>95.95</v>
      </c>
      <c r="T3930" s="15" t="n">
        <v>1745.5</v>
      </c>
      <c r="U3930" s="15" t="s">
        <v>24</v>
      </c>
      <c r="V3930" s="18" t="n">
        <f aca="false">IF(ISNUMBER(T3930),T3930,0)</f>
        <v>1745.5</v>
      </c>
      <c r="W3930" s="15" t="n">
        <f aca="false">IF(U3930="Yes",1,0)</f>
        <v>0</v>
      </c>
      <c r="X3930" s="15" t="str">
        <f aca="false">IF(F3930&lt;=12,"0-12 months",IF(F3930&lt;=24,"13-24 months",IF(F3930&lt;=48,"25-48 months","49-72 months")))</f>
        <v>13-24 months</v>
      </c>
      <c r="Y3930" s="15" t="str">
        <f aca="false">IF(C3930=1,"Yes","No")</f>
        <v>No</v>
      </c>
      <c r="Z3930" s="15" t="n">
        <f aca="false">COUNTIF(J3930:O3930,"Yes")</f>
        <v>3</v>
      </c>
      <c r="AA3930" s="18" t="n">
        <f aca="false">S3930*W3930</f>
        <v>0</v>
      </c>
      <c r="AB3930" s="15" t="n">
        <f aca="false">(P3930="Month-to-month")+(I3930="Fiber optic")+(R3930="Electronic check")+(F3930&lt;=12)+(M3930="No")+(J3930="No")</f>
        <v>4</v>
      </c>
      <c r="AC3930" s="15" t="str">
        <f aca="false">IF(AB3930&gt;=5,"High",IF(AB3930&gt;=3,"Medium","Low"))</f>
        <v>Medium</v>
      </c>
    </row>
    <row r="3931" customFormat="false" ht="15" hidden="false" customHeight="false" outlineLevel="0" collapsed="false">
      <c r="A3931" s="15" t="s">
        <v>4028</v>
      </c>
      <c r="B3931" s="15" t="s">
        <v>98</v>
      </c>
      <c r="C3931" s="15" t="n">
        <v>0</v>
      </c>
      <c r="D3931" s="15" t="s">
        <v>26</v>
      </c>
      <c r="E3931" s="15" t="s">
        <v>26</v>
      </c>
      <c r="F3931" s="15" t="n">
        <v>50</v>
      </c>
      <c r="G3931" s="15" t="s">
        <v>26</v>
      </c>
      <c r="H3931" s="15" t="s">
        <v>24</v>
      </c>
      <c r="I3931" s="15" t="s">
        <v>96</v>
      </c>
      <c r="J3931" s="15" t="s">
        <v>24</v>
      </c>
      <c r="K3931" s="15" t="s">
        <v>24</v>
      </c>
      <c r="L3931" s="15" t="s">
        <v>24</v>
      </c>
      <c r="M3931" s="15" t="s">
        <v>24</v>
      </c>
      <c r="N3931" s="15" t="s">
        <v>24</v>
      </c>
      <c r="O3931" s="15" t="s">
        <v>24</v>
      </c>
      <c r="P3931" s="15" t="s">
        <v>27</v>
      </c>
      <c r="Q3931" s="15" t="s">
        <v>26</v>
      </c>
      <c r="R3931" s="15" t="s">
        <v>19</v>
      </c>
      <c r="S3931" s="18" t="n">
        <v>44.8</v>
      </c>
      <c r="T3931" s="15" t="n">
        <v>2230.85</v>
      </c>
      <c r="U3931" s="15" t="s">
        <v>24</v>
      </c>
      <c r="V3931" s="18" t="n">
        <f aca="false">IF(ISNUMBER(T3931),T3931,0)</f>
        <v>2230.85</v>
      </c>
      <c r="W3931" s="15" t="n">
        <f aca="false">IF(U3931="Yes",1,0)</f>
        <v>0</v>
      </c>
      <c r="X3931" s="15" t="str">
        <f aca="false">IF(F3931&lt;=12,"0-12 months",IF(F3931&lt;=24,"13-24 months",IF(F3931&lt;=48,"25-48 months","49-72 months")))</f>
        <v>49-72 months</v>
      </c>
      <c r="Y3931" s="15" t="str">
        <f aca="false">IF(C3931=1,"Yes","No")</f>
        <v>No</v>
      </c>
      <c r="Z3931" s="15" t="n">
        <f aca="false">COUNTIF(J3931:O3931,"Yes")</f>
        <v>0</v>
      </c>
      <c r="AA3931" s="18" t="n">
        <f aca="false">S3931*W3931</f>
        <v>0</v>
      </c>
      <c r="AB3931" s="15" t="n">
        <f aca="false">(P3931="Month-to-month")+(I3931="Fiber optic")+(R3931="Electronic check")+(F3931&lt;=12)+(M3931="No")+(J3931="No")</f>
        <v>2</v>
      </c>
      <c r="AC3931" s="15" t="str">
        <f aca="false">IF(AB3931&gt;=5,"High",IF(AB3931&gt;=3,"Medium","Low"))</f>
        <v>Low</v>
      </c>
    </row>
    <row r="3932" customFormat="false" ht="15" hidden="false" customHeight="false" outlineLevel="0" collapsed="false">
      <c r="A3932" s="15" t="s">
        <v>4029</v>
      </c>
      <c r="B3932" s="15" t="s">
        <v>94</v>
      </c>
      <c r="C3932" s="15" t="n">
        <v>0</v>
      </c>
      <c r="D3932" s="15" t="s">
        <v>26</v>
      </c>
      <c r="E3932" s="15" t="s">
        <v>26</v>
      </c>
      <c r="F3932" s="15" t="n">
        <v>67</v>
      </c>
      <c r="G3932" s="15" t="s">
        <v>26</v>
      </c>
      <c r="H3932" s="15" t="s">
        <v>26</v>
      </c>
      <c r="I3932" s="15" t="s">
        <v>102</v>
      </c>
      <c r="J3932" s="15" t="s">
        <v>26</v>
      </c>
      <c r="K3932" s="15" t="s">
        <v>24</v>
      </c>
      <c r="L3932" s="15" t="s">
        <v>26</v>
      </c>
      <c r="M3932" s="15" t="s">
        <v>26</v>
      </c>
      <c r="N3932" s="15" t="s">
        <v>26</v>
      </c>
      <c r="O3932" s="15" t="s">
        <v>26</v>
      </c>
      <c r="P3932" s="15" t="s">
        <v>27</v>
      </c>
      <c r="Q3932" s="15" t="s">
        <v>26</v>
      </c>
      <c r="R3932" s="15" t="s">
        <v>15</v>
      </c>
      <c r="S3932" s="18" t="n">
        <v>109.4</v>
      </c>
      <c r="T3932" s="15" t="n">
        <v>7281.6</v>
      </c>
      <c r="U3932" s="15" t="s">
        <v>24</v>
      </c>
      <c r="V3932" s="18" t="n">
        <f aca="false">IF(ISNUMBER(T3932),T3932,0)</f>
        <v>7281.6</v>
      </c>
      <c r="W3932" s="15" t="n">
        <f aca="false">IF(U3932="Yes",1,0)</f>
        <v>0</v>
      </c>
      <c r="X3932" s="15" t="str">
        <f aca="false">IF(F3932&lt;=12,"0-12 months",IF(F3932&lt;=24,"13-24 months",IF(F3932&lt;=48,"25-48 months","49-72 months")))</f>
        <v>49-72 months</v>
      </c>
      <c r="Y3932" s="15" t="str">
        <f aca="false">IF(C3932=1,"Yes","No")</f>
        <v>No</v>
      </c>
      <c r="Z3932" s="15" t="n">
        <f aca="false">COUNTIF(J3932:O3932,"Yes")</f>
        <v>5</v>
      </c>
      <c r="AA3932" s="18" t="n">
        <f aca="false">S3932*W3932</f>
        <v>0</v>
      </c>
      <c r="AB3932" s="15" t="n">
        <f aca="false">(P3932="Month-to-month")+(I3932="Fiber optic")+(R3932="Electronic check")+(F3932&lt;=12)+(M3932="No")+(J3932="No")</f>
        <v>2</v>
      </c>
      <c r="AC3932" s="15" t="str">
        <f aca="false">IF(AB3932&gt;=5,"High",IF(AB3932&gt;=3,"Medium","Low"))</f>
        <v>Low</v>
      </c>
    </row>
    <row r="3933" customFormat="false" ht="15" hidden="false" customHeight="false" outlineLevel="0" collapsed="false">
      <c r="A3933" s="15" t="s">
        <v>4030</v>
      </c>
      <c r="B3933" s="15" t="s">
        <v>94</v>
      </c>
      <c r="C3933" s="15" t="n">
        <v>0</v>
      </c>
      <c r="D3933" s="15" t="s">
        <v>26</v>
      </c>
      <c r="E3933" s="15" t="s">
        <v>24</v>
      </c>
      <c r="F3933" s="15" t="n">
        <v>25</v>
      </c>
      <c r="G3933" s="15" t="s">
        <v>26</v>
      </c>
      <c r="H3933" s="15" t="s">
        <v>24</v>
      </c>
      <c r="I3933" s="15" t="s">
        <v>96</v>
      </c>
      <c r="J3933" s="15" t="s">
        <v>26</v>
      </c>
      <c r="K3933" s="15" t="s">
        <v>26</v>
      </c>
      <c r="L3933" s="15" t="s">
        <v>24</v>
      </c>
      <c r="M3933" s="15" t="s">
        <v>26</v>
      </c>
      <c r="N3933" s="15" t="s">
        <v>24</v>
      </c>
      <c r="O3933" s="15" t="s">
        <v>26</v>
      </c>
      <c r="P3933" s="15" t="s">
        <v>25</v>
      </c>
      <c r="Q3933" s="15" t="s">
        <v>26</v>
      </c>
      <c r="R3933" s="15" t="s">
        <v>17</v>
      </c>
      <c r="S3933" s="18" t="n">
        <v>71.05</v>
      </c>
      <c r="T3933" s="15" t="n">
        <v>1837.7</v>
      </c>
      <c r="U3933" s="15" t="s">
        <v>24</v>
      </c>
      <c r="V3933" s="18" t="n">
        <f aca="false">IF(ISNUMBER(T3933),T3933,0)</f>
        <v>1837.7</v>
      </c>
      <c r="W3933" s="15" t="n">
        <f aca="false">IF(U3933="Yes",1,0)</f>
        <v>0</v>
      </c>
      <c r="X3933" s="15" t="str">
        <f aca="false">IF(F3933&lt;=12,"0-12 months",IF(F3933&lt;=24,"13-24 months",IF(F3933&lt;=48,"25-48 months","49-72 months")))</f>
        <v>25-48 months</v>
      </c>
      <c r="Y3933" s="15" t="str">
        <f aca="false">IF(C3933=1,"Yes","No")</f>
        <v>No</v>
      </c>
      <c r="Z3933" s="15" t="n">
        <f aca="false">COUNTIF(J3933:O3933,"Yes")</f>
        <v>4</v>
      </c>
      <c r="AA3933" s="18" t="n">
        <f aca="false">S3933*W3933</f>
        <v>0</v>
      </c>
      <c r="AB3933" s="15" t="n">
        <f aca="false">(P3933="Month-to-month")+(I3933="Fiber optic")+(R3933="Electronic check")+(F3933&lt;=12)+(M3933="No")+(J3933="No")</f>
        <v>1</v>
      </c>
      <c r="AC3933" s="15" t="str">
        <f aca="false">IF(AB3933&gt;=5,"High",IF(AB3933&gt;=3,"Medium","Low"))</f>
        <v>Low</v>
      </c>
    </row>
    <row r="3934" customFormat="false" ht="15" hidden="false" customHeight="false" outlineLevel="0" collapsed="false">
      <c r="A3934" s="15" t="s">
        <v>4031</v>
      </c>
      <c r="B3934" s="15" t="s">
        <v>94</v>
      </c>
      <c r="C3934" s="15" t="n">
        <v>1</v>
      </c>
      <c r="D3934" s="15" t="s">
        <v>24</v>
      </c>
      <c r="E3934" s="15" t="s">
        <v>24</v>
      </c>
      <c r="F3934" s="15" t="n">
        <v>2</v>
      </c>
      <c r="G3934" s="15" t="s">
        <v>26</v>
      </c>
      <c r="H3934" s="15" t="s">
        <v>26</v>
      </c>
      <c r="I3934" s="15" t="s">
        <v>102</v>
      </c>
      <c r="J3934" s="15" t="s">
        <v>24</v>
      </c>
      <c r="K3934" s="15" t="s">
        <v>24</v>
      </c>
      <c r="L3934" s="15" t="s">
        <v>26</v>
      </c>
      <c r="M3934" s="15" t="s">
        <v>24</v>
      </c>
      <c r="N3934" s="15" t="s">
        <v>24</v>
      </c>
      <c r="O3934" s="15" t="s">
        <v>24</v>
      </c>
      <c r="P3934" s="15" t="s">
        <v>25</v>
      </c>
      <c r="Q3934" s="15" t="s">
        <v>26</v>
      </c>
      <c r="R3934" s="15" t="s">
        <v>15</v>
      </c>
      <c r="S3934" s="18" t="n">
        <v>78.55</v>
      </c>
      <c r="T3934" s="15" t="n">
        <v>149.55</v>
      </c>
      <c r="U3934" s="15" t="s">
        <v>26</v>
      </c>
      <c r="V3934" s="18" t="n">
        <f aca="false">IF(ISNUMBER(T3934),T3934,0)</f>
        <v>149.55</v>
      </c>
      <c r="W3934" s="15" t="n">
        <f aca="false">IF(U3934="Yes",1,0)</f>
        <v>1</v>
      </c>
      <c r="X3934" s="15" t="str">
        <f aca="false">IF(F3934&lt;=12,"0-12 months",IF(F3934&lt;=24,"13-24 months",IF(F3934&lt;=48,"25-48 months","49-72 months")))</f>
        <v>0-12 months</v>
      </c>
      <c r="Y3934" s="15" t="str">
        <f aca="false">IF(C3934=1,"Yes","No")</f>
        <v>Yes</v>
      </c>
      <c r="Z3934" s="15" t="n">
        <f aca="false">COUNTIF(J3934:O3934,"Yes")</f>
        <v>1</v>
      </c>
      <c r="AA3934" s="18" t="n">
        <f aca="false">S3934*W3934</f>
        <v>78.55</v>
      </c>
      <c r="AB3934" s="15" t="n">
        <f aca="false">(P3934="Month-to-month")+(I3934="Fiber optic")+(R3934="Electronic check")+(F3934&lt;=12)+(M3934="No")+(J3934="No")</f>
        <v>6</v>
      </c>
      <c r="AC3934" s="15" t="str">
        <f aca="false">IF(AB3934&gt;=5,"High",IF(AB3934&gt;=3,"Medium","Low"))</f>
        <v>High</v>
      </c>
    </row>
    <row r="3935" customFormat="false" ht="15" hidden="false" customHeight="false" outlineLevel="0" collapsed="false">
      <c r="A3935" s="15" t="s">
        <v>4032</v>
      </c>
      <c r="B3935" s="15" t="s">
        <v>98</v>
      </c>
      <c r="C3935" s="15" t="n">
        <v>0</v>
      </c>
      <c r="D3935" s="15" t="s">
        <v>24</v>
      </c>
      <c r="E3935" s="15" t="s">
        <v>24</v>
      </c>
      <c r="F3935" s="15" t="n">
        <v>9</v>
      </c>
      <c r="G3935" s="15" t="s">
        <v>26</v>
      </c>
      <c r="H3935" s="15" t="s">
        <v>24</v>
      </c>
      <c r="I3935" s="15" t="s">
        <v>24</v>
      </c>
      <c r="J3935" s="15" t="s">
        <v>28</v>
      </c>
      <c r="K3935" s="15" t="s">
        <v>28</v>
      </c>
      <c r="L3935" s="15" t="s">
        <v>28</v>
      </c>
      <c r="M3935" s="15" t="s">
        <v>28</v>
      </c>
      <c r="N3935" s="15" t="s">
        <v>28</v>
      </c>
      <c r="O3935" s="15" t="s">
        <v>28</v>
      </c>
      <c r="P3935" s="15" t="s">
        <v>25</v>
      </c>
      <c r="Q3935" s="15" t="s">
        <v>24</v>
      </c>
      <c r="R3935" s="15" t="s">
        <v>21</v>
      </c>
      <c r="S3935" s="18" t="n">
        <v>19.7</v>
      </c>
      <c r="T3935" s="15" t="n">
        <v>180.7</v>
      </c>
      <c r="U3935" s="15" t="s">
        <v>24</v>
      </c>
      <c r="V3935" s="18" t="n">
        <f aca="false">IF(ISNUMBER(T3935),T3935,0)</f>
        <v>180.7</v>
      </c>
      <c r="W3935" s="15" t="n">
        <f aca="false">IF(U3935="Yes",1,0)</f>
        <v>0</v>
      </c>
      <c r="X3935" s="15" t="str">
        <f aca="false">IF(F3935&lt;=12,"0-12 months",IF(F3935&lt;=24,"13-24 months",IF(F3935&lt;=48,"25-48 months","49-72 months")))</f>
        <v>0-12 months</v>
      </c>
      <c r="Y3935" s="15" t="str">
        <f aca="false">IF(C3935=1,"Yes","No")</f>
        <v>No</v>
      </c>
      <c r="Z3935" s="15" t="n">
        <f aca="false">COUNTIF(J3935:O3935,"Yes")</f>
        <v>0</v>
      </c>
      <c r="AA3935" s="18" t="n">
        <f aca="false">S3935*W3935</f>
        <v>0</v>
      </c>
      <c r="AB3935" s="15" t="n">
        <f aca="false">(P3935="Month-to-month")+(I3935="Fiber optic")+(R3935="Electronic check")+(F3935&lt;=12)+(M3935="No")+(J3935="No")</f>
        <v>2</v>
      </c>
      <c r="AC3935" s="15" t="str">
        <f aca="false">IF(AB3935&gt;=5,"High",IF(AB3935&gt;=3,"Medium","Low"))</f>
        <v>Low</v>
      </c>
    </row>
    <row r="3936" customFormat="false" ht="15" hidden="false" customHeight="false" outlineLevel="0" collapsed="false">
      <c r="A3936" s="15" t="s">
        <v>4033</v>
      </c>
      <c r="B3936" s="15" t="s">
        <v>94</v>
      </c>
      <c r="C3936" s="15" t="n">
        <v>0</v>
      </c>
      <c r="D3936" s="15" t="s">
        <v>24</v>
      </c>
      <c r="E3936" s="15" t="s">
        <v>26</v>
      </c>
      <c r="F3936" s="15" t="n">
        <v>10</v>
      </c>
      <c r="G3936" s="15" t="s">
        <v>24</v>
      </c>
      <c r="H3936" s="15" t="s">
        <v>95</v>
      </c>
      <c r="I3936" s="15" t="s">
        <v>96</v>
      </c>
      <c r="J3936" s="15" t="s">
        <v>26</v>
      </c>
      <c r="K3936" s="15" t="s">
        <v>26</v>
      </c>
      <c r="L3936" s="15" t="s">
        <v>24</v>
      </c>
      <c r="M3936" s="15" t="s">
        <v>26</v>
      </c>
      <c r="N3936" s="15" t="s">
        <v>24</v>
      </c>
      <c r="O3936" s="15" t="s">
        <v>24</v>
      </c>
      <c r="P3936" s="15" t="s">
        <v>27</v>
      </c>
      <c r="Q3936" s="15" t="s">
        <v>24</v>
      </c>
      <c r="R3936" s="15" t="s">
        <v>17</v>
      </c>
      <c r="S3936" s="18" t="n">
        <v>40.25</v>
      </c>
      <c r="T3936" s="15" t="n">
        <v>411.45</v>
      </c>
      <c r="U3936" s="15" t="s">
        <v>24</v>
      </c>
      <c r="V3936" s="18" t="n">
        <f aca="false">IF(ISNUMBER(T3936),T3936,0)</f>
        <v>411.45</v>
      </c>
      <c r="W3936" s="15" t="n">
        <f aca="false">IF(U3936="Yes",1,0)</f>
        <v>0</v>
      </c>
      <c r="X3936" s="15" t="str">
        <f aca="false">IF(F3936&lt;=12,"0-12 months",IF(F3936&lt;=24,"13-24 months",IF(F3936&lt;=48,"25-48 months","49-72 months")))</f>
        <v>0-12 months</v>
      </c>
      <c r="Y3936" s="15" t="str">
        <f aca="false">IF(C3936=1,"Yes","No")</f>
        <v>No</v>
      </c>
      <c r="Z3936" s="15" t="n">
        <f aca="false">COUNTIF(J3936:O3936,"Yes")</f>
        <v>3</v>
      </c>
      <c r="AA3936" s="18" t="n">
        <f aca="false">S3936*W3936</f>
        <v>0</v>
      </c>
      <c r="AB3936" s="15" t="n">
        <f aca="false">(P3936="Month-to-month")+(I3936="Fiber optic")+(R3936="Electronic check")+(F3936&lt;=12)+(M3936="No")+(J3936="No")</f>
        <v>1</v>
      </c>
      <c r="AC3936" s="15" t="str">
        <f aca="false">IF(AB3936&gt;=5,"High",IF(AB3936&gt;=3,"Medium","Low"))</f>
        <v>Low</v>
      </c>
    </row>
    <row r="3937" customFormat="false" ht="15" hidden="false" customHeight="false" outlineLevel="0" collapsed="false">
      <c r="A3937" s="15" t="s">
        <v>4034</v>
      </c>
      <c r="B3937" s="15" t="s">
        <v>94</v>
      </c>
      <c r="C3937" s="15" t="n">
        <v>0</v>
      </c>
      <c r="D3937" s="15" t="s">
        <v>26</v>
      </c>
      <c r="E3937" s="15" t="s">
        <v>24</v>
      </c>
      <c r="F3937" s="15" t="n">
        <v>70</v>
      </c>
      <c r="G3937" s="15" t="s">
        <v>26</v>
      </c>
      <c r="H3937" s="15" t="s">
        <v>24</v>
      </c>
      <c r="I3937" s="15" t="s">
        <v>24</v>
      </c>
      <c r="J3937" s="15" t="s">
        <v>28</v>
      </c>
      <c r="K3937" s="15" t="s">
        <v>28</v>
      </c>
      <c r="L3937" s="15" t="s">
        <v>28</v>
      </c>
      <c r="M3937" s="15" t="s">
        <v>28</v>
      </c>
      <c r="N3937" s="15" t="s">
        <v>28</v>
      </c>
      <c r="O3937" s="15" t="s">
        <v>28</v>
      </c>
      <c r="P3937" s="15" t="s">
        <v>29</v>
      </c>
      <c r="Q3937" s="15" t="s">
        <v>24</v>
      </c>
      <c r="R3937" s="15" t="s">
        <v>21</v>
      </c>
      <c r="S3937" s="18" t="n">
        <v>19.85</v>
      </c>
      <c r="T3937" s="15" t="n">
        <v>1328.35</v>
      </c>
      <c r="U3937" s="15" t="s">
        <v>24</v>
      </c>
      <c r="V3937" s="18" t="n">
        <f aca="false">IF(ISNUMBER(T3937),T3937,0)</f>
        <v>1328.35</v>
      </c>
      <c r="W3937" s="15" t="n">
        <f aca="false">IF(U3937="Yes",1,0)</f>
        <v>0</v>
      </c>
      <c r="X3937" s="15" t="str">
        <f aca="false">IF(F3937&lt;=12,"0-12 months",IF(F3937&lt;=24,"13-24 months",IF(F3937&lt;=48,"25-48 months","49-72 months")))</f>
        <v>49-72 months</v>
      </c>
      <c r="Y3937" s="15" t="str">
        <f aca="false">IF(C3937=1,"Yes","No")</f>
        <v>No</v>
      </c>
      <c r="Z3937" s="15" t="n">
        <f aca="false">COUNTIF(J3937:O3937,"Yes")</f>
        <v>0</v>
      </c>
      <c r="AA3937" s="18" t="n">
        <f aca="false">S3937*W3937</f>
        <v>0</v>
      </c>
      <c r="AB3937" s="15" t="n">
        <f aca="false">(P3937="Month-to-month")+(I3937="Fiber optic")+(R3937="Electronic check")+(F3937&lt;=12)+(M3937="No")+(J3937="No")</f>
        <v>0</v>
      </c>
      <c r="AC3937" s="15" t="str">
        <f aca="false">IF(AB3937&gt;=5,"High",IF(AB3937&gt;=3,"Medium","Low"))</f>
        <v>Low</v>
      </c>
    </row>
    <row r="3938" customFormat="false" ht="15" hidden="false" customHeight="false" outlineLevel="0" collapsed="false">
      <c r="A3938" s="15" t="s">
        <v>4035</v>
      </c>
      <c r="B3938" s="15" t="s">
        <v>98</v>
      </c>
      <c r="C3938" s="15" t="n">
        <v>0</v>
      </c>
      <c r="D3938" s="15" t="s">
        <v>24</v>
      </c>
      <c r="E3938" s="15" t="s">
        <v>24</v>
      </c>
      <c r="F3938" s="15" t="n">
        <v>9</v>
      </c>
      <c r="G3938" s="15" t="s">
        <v>26</v>
      </c>
      <c r="H3938" s="15" t="s">
        <v>24</v>
      </c>
      <c r="I3938" s="15" t="s">
        <v>96</v>
      </c>
      <c r="J3938" s="15" t="s">
        <v>26</v>
      </c>
      <c r="K3938" s="15" t="s">
        <v>24</v>
      </c>
      <c r="L3938" s="15" t="s">
        <v>26</v>
      </c>
      <c r="M3938" s="15" t="s">
        <v>26</v>
      </c>
      <c r="N3938" s="15" t="s">
        <v>24</v>
      </c>
      <c r="O3938" s="15" t="s">
        <v>26</v>
      </c>
      <c r="P3938" s="15" t="s">
        <v>25</v>
      </c>
      <c r="Q3938" s="15" t="s">
        <v>26</v>
      </c>
      <c r="R3938" s="15" t="s">
        <v>19</v>
      </c>
      <c r="S3938" s="18" t="n">
        <v>68.25</v>
      </c>
      <c r="T3938" s="15" t="n">
        <v>576.95</v>
      </c>
      <c r="U3938" s="15" t="s">
        <v>24</v>
      </c>
      <c r="V3938" s="18" t="n">
        <f aca="false">IF(ISNUMBER(T3938),T3938,0)</f>
        <v>576.95</v>
      </c>
      <c r="W3938" s="15" t="n">
        <f aca="false">IF(U3938="Yes",1,0)</f>
        <v>0</v>
      </c>
      <c r="X3938" s="15" t="str">
        <f aca="false">IF(F3938&lt;=12,"0-12 months",IF(F3938&lt;=24,"13-24 months",IF(F3938&lt;=48,"25-48 months","49-72 months")))</f>
        <v>0-12 months</v>
      </c>
      <c r="Y3938" s="15" t="str">
        <f aca="false">IF(C3938=1,"Yes","No")</f>
        <v>No</v>
      </c>
      <c r="Z3938" s="15" t="n">
        <f aca="false">COUNTIF(J3938:O3938,"Yes")</f>
        <v>4</v>
      </c>
      <c r="AA3938" s="18" t="n">
        <f aca="false">S3938*W3938</f>
        <v>0</v>
      </c>
      <c r="AB3938" s="15" t="n">
        <f aca="false">(P3938="Month-to-month")+(I3938="Fiber optic")+(R3938="Electronic check")+(F3938&lt;=12)+(M3938="No")+(J3938="No")</f>
        <v>2</v>
      </c>
      <c r="AC3938" s="15" t="str">
        <f aca="false">IF(AB3938&gt;=5,"High",IF(AB3938&gt;=3,"Medium","Low"))</f>
        <v>Low</v>
      </c>
    </row>
    <row r="3939" customFormat="false" ht="15" hidden="false" customHeight="false" outlineLevel="0" collapsed="false">
      <c r="A3939" s="15" t="s">
        <v>4036</v>
      </c>
      <c r="B3939" s="15" t="s">
        <v>94</v>
      </c>
      <c r="C3939" s="15" t="n">
        <v>0</v>
      </c>
      <c r="D3939" s="15" t="s">
        <v>24</v>
      </c>
      <c r="E3939" s="15" t="s">
        <v>24</v>
      </c>
      <c r="F3939" s="15" t="n">
        <v>4</v>
      </c>
      <c r="G3939" s="15" t="s">
        <v>26</v>
      </c>
      <c r="H3939" s="15" t="s">
        <v>24</v>
      </c>
      <c r="I3939" s="15" t="s">
        <v>24</v>
      </c>
      <c r="J3939" s="15" t="s">
        <v>28</v>
      </c>
      <c r="K3939" s="15" t="s">
        <v>28</v>
      </c>
      <c r="L3939" s="15" t="s">
        <v>28</v>
      </c>
      <c r="M3939" s="15" t="s">
        <v>28</v>
      </c>
      <c r="N3939" s="15" t="s">
        <v>28</v>
      </c>
      <c r="O3939" s="15" t="s">
        <v>28</v>
      </c>
      <c r="P3939" s="15" t="s">
        <v>25</v>
      </c>
      <c r="Q3939" s="15" t="s">
        <v>26</v>
      </c>
      <c r="R3939" s="15" t="s">
        <v>21</v>
      </c>
      <c r="S3939" s="18" t="n">
        <v>20.15</v>
      </c>
      <c r="T3939" s="15" t="n">
        <v>68.45</v>
      </c>
      <c r="U3939" s="15" t="s">
        <v>24</v>
      </c>
      <c r="V3939" s="18" t="n">
        <f aca="false">IF(ISNUMBER(T3939),T3939,0)</f>
        <v>68.45</v>
      </c>
      <c r="W3939" s="15" t="n">
        <f aca="false">IF(U3939="Yes",1,0)</f>
        <v>0</v>
      </c>
      <c r="X3939" s="15" t="str">
        <f aca="false">IF(F3939&lt;=12,"0-12 months",IF(F3939&lt;=24,"13-24 months",IF(F3939&lt;=48,"25-48 months","49-72 months")))</f>
        <v>0-12 months</v>
      </c>
      <c r="Y3939" s="15" t="str">
        <f aca="false">IF(C3939=1,"Yes","No")</f>
        <v>No</v>
      </c>
      <c r="Z3939" s="15" t="n">
        <f aca="false">COUNTIF(J3939:O3939,"Yes")</f>
        <v>0</v>
      </c>
      <c r="AA3939" s="18" t="n">
        <f aca="false">S3939*W3939</f>
        <v>0</v>
      </c>
      <c r="AB3939" s="15" t="n">
        <f aca="false">(P3939="Month-to-month")+(I3939="Fiber optic")+(R3939="Electronic check")+(F3939&lt;=12)+(M3939="No")+(J3939="No")</f>
        <v>2</v>
      </c>
      <c r="AC3939" s="15" t="str">
        <f aca="false">IF(AB3939&gt;=5,"High",IF(AB3939&gt;=3,"Medium","Low"))</f>
        <v>Low</v>
      </c>
    </row>
    <row r="3940" customFormat="false" ht="15" hidden="false" customHeight="false" outlineLevel="0" collapsed="false">
      <c r="A3940" s="15" t="s">
        <v>4037</v>
      </c>
      <c r="B3940" s="15" t="s">
        <v>94</v>
      </c>
      <c r="C3940" s="15" t="n">
        <v>0</v>
      </c>
      <c r="D3940" s="15" t="s">
        <v>24</v>
      </c>
      <c r="E3940" s="15" t="s">
        <v>24</v>
      </c>
      <c r="F3940" s="15" t="n">
        <v>2</v>
      </c>
      <c r="G3940" s="15" t="s">
        <v>26</v>
      </c>
      <c r="H3940" s="15" t="s">
        <v>24</v>
      </c>
      <c r="I3940" s="15" t="s">
        <v>96</v>
      </c>
      <c r="J3940" s="15" t="s">
        <v>26</v>
      </c>
      <c r="K3940" s="15" t="s">
        <v>24</v>
      </c>
      <c r="L3940" s="15" t="s">
        <v>24</v>
      </c>
      <c r="M3940" s="15" t="s">
        <v>24</v>
      </c>
      <c r="N3940" s="15" t="s">
        <v>24</v>
      </c>
      <c r="O3940" s="15" t="s">
        <v>24</v>
      </c>
      <c r="P3940" s="15" t="s">
        <v>25</v>
      </c>
      <c r="Q3940" s="15" t="s">
        <v>24</v>
      </c>
      <c r="R3940" s="15" t="s">
        <v>17</v>
      </c>
      <c r="S3940" s="18" t="n">
        <v>50.95</v>
      </c>
      <c r="T3940" s="15" t="n">
        <v>123.05</v>
      </c>
      <c r="U3940" s="15" t="s">
        <v>24</v>
      </c>
      <c r="V3940" s="18" t="n">
        <f aca="false">IF(ISNUMBER(T3940),T3940,0)</f>
        <v>123.05</v>
      </c>
      <c r="W3940" s="15" t="n">
        <f aca="false">IF(U3940="Yes",1,0)</f>
        <v>0</v>
      </c>
      <c r="X3940" s="15" t="str">
        <f aca="false">IF(F3940&lt;=12,"0-12 months",IF(F3940&lt;=24,"13-24 months",IF(F3940&lt;=48,"25-48 months","49-72 months")))</f>
        <v>0-12 months</v>
      </c>
      <c r="Y3940" s="15" t="str">
        <f aca="false">IF(C3940=1,"Yes","No")</f>
        <v>No</v>
      </c>
      <c r="Z3940" s="15" t="n">
        <f aca="false">COUNTIF(J3940:O3940,"Yes")</f>
        <v>1</v>
      </c>
      <c r="AA3940" s="18" t="n">
        <f aca="false">S3940*W3940</f>
        <v>0</v>
      </c>
      <c r="AB3940" s="15" t="n">
        <f aca="false">(P3940="Month-to-month")+(I3940="Fiber optic")+(R3940="Electronic check")+(F3940&lt;=12)+(M3940="No")+(J3940="No")</f>
        <v>3</v>
      </c>
      <c r="AC3940" s="15" t="str">
        <f aca="false">IF(AB3940&gt;=5,"High",IF(AB3940&gt;=3,"Medium","Low"))</f>
        <v>Medium</v>
      </c>
    </row>
    <row r="3941" customFormat="false" ht="15" hidden="false" customHeight="false" outlineLevel="0" collapsed="false">
      <c r="A3941" s="15" t="s">
        <v>4038</v>
      </c>
      <c r="B3941" s="15" t="s">
        <v>94</v>
      </c>
      <c r="C3941" s="15" t="n">
        <v>0</v>
      </c>
      <c r="D3941" s="15" t="s">
        <v>24</v>
      </c>
      <c r="E3941" s="15" t="s">
        <v>26</v>
      </c>
      <c r="F3941" s="15" t="n">
        <v>1</v>
      </c>
      <c r="G3941" s="15" t="s">
        <v>26</v>
      </c>
      <c r="H3941" s="15" t="s">
        <v>24</v>
      </c>
      <c r="I3941" s="15" t="s">
        <v>102</v>
      </c>
      <c r="J3941" s="15" t="s">
        <v>24</v>
      </c>
      <c r="K3941" s="15" t="s">
        <v>24</v>
      </c>
      <c r="L3941" s="15" t="s">
        <v>24</v>
      </c>
      <c r="M3941" s="15" t="s">
        <v>24</v>
      </c>
      <c r="N3941" s="15" t="s">
        <v>24</v>
      </c>
      <c r="O3941" s="15" t="s">
        <v>26</v>
      </c>
      <c r="P3941" s="15" t="s">
        <v>25</v>
      </c>
      <c r="Q3941" s="15" t="s">
        <v>24</v>
      </c>
      <c r="R3941" s="15" t="s">
        <v>15</v>
      </c>
      <c r="S3941" s="18" t="n">
        <v>78.65</v>
      </c>
      <c r="T3941" s="15" t="n">
        <v>78.65</v>
      </c>
      <c r="U3941" s="15" t="s">
        <v>26</v>
      </c>
      <c r="V3941" s="18" t="n">
        <f aca="false">IF(ISNUMBER(T3941),T3941,0)</f>
        <v>78.65</v>
      </c>
      <c r="W3941" s="15" t="n">
        <f aca="false">IF(U3941="Yes",1,0)</f>
        <v>1</v>
      </c>
      <c r="X3941" s="15" t="str">
        <f aca="false">IF(F3941&lt;=12,"0-12 months",IF(F3941&lt;=24,"13-24 months",IF(F3941&lt;=48,"25-48 months","49-72 months")))</f>
        <v>0-12 months</v>
      </c>
      <c r="Y3941" s="15" t="str">
        <f aca="false">IF(C3941=1,"Yes","No")</f>
        <v>No</v>
      </c>
      <c r="Z3941" s="15" t="n">
        <f aca="false">COUNTIF(J3941:O3941,"Yes")</f>
        <v>1</v>
      </c>
      <c r="AA3941" s="18" t="n">
        <f aca="false">S3941*W3941</f>
        <v>78.65</v>
      </c>
      <c r="AB3941" s="15" t="n">
        <f aca="false">(P3941="Month-to-month")+(I3941="Fiber optic")+(R3941="Electronic check")+(F3941&lt;=12)+(M3941="No")+(J3941="No")</f>
        <v>6</v>
      </c>
      <c r="AC3941" s="15" t="str">
        <f aca="false">IF(AB3941&gt;=5,"High",IF(AB3941&gt;=3,"Medium","Low"))</f>
        <v>High</v>
      </c>
    </row>
    <row r="3942" customFormat="false" ht="15" hidden="false" customHeight="false" outlineLevel="0" collapsed="false">
      <c r="A3942" s="15" t="s">
        <v>4039</v>
      </c>
      <c r="B3942" s="15" t="s">
        <v>98</v>
      </c>
      <c r="C3942" s="15" t="n">
        <v>0</v>
      </c>
      <c r="D3942" s="15" t="s">
        <v>24</v>
      </c>
      <c r="E3942" s="15" t="s">
        <v>24</v>
      </c>
      <c r="F3942" s="15" t="n">
        <v>19</v>
      </c>
      <c r="G3942" s="15" t="s">
        <v>24</v>
      </c>
      <c r="H3942" s="15" t="s">
        <v>95</v>
      </c>
      <c r="I3942" s="15" t="s">
        <v>96</v>
      </c>
      <c r="J3942" s="15" t="s">
        <v>24</v>
      </c>
      <c r="K3942" s="15" t="s">
        <v>24</v>
      </c>
      <c r="L3942" s="15" t="s">
        <v>24</v>
      </c>
      <c r="M3942" s="15" t="s">
        <v>24</v>
      </c>
      <c r="N3942" s="15" t="s">
        <v>24</v>
      </c>
      <c r="O3942" s="15" t="s">
        <v>24</v>
      </c>
      <c r="P3942" s="15" t="s">
        <v>25</v>
      </c>
      <c r="Q3942" s="15" t="s">
        <v>26</v>
      </c>
      <c r="R3942" s="15" t="s">
        <v>19</v>
      </c>
      <c r="S3942" s="18" t="n">
        <v>25.15</v>
      </c>
      <c r="T3942" s="15" t="n">
        <v>468.35</v>
      </c>
      <c r="U3942" s="15" t="s">
        <v>24</v>
      </c>
      <c r="V3942" s="18" t="n">
        <f aca="false">IF(ISNUMBER(T3942),T3942,0)</f>
        <v>468.35</v>
      </c>
      <c r="W3942" s="15" t="n">
        <f aca="false">IF(U3942="Yes",1,0)</f>
        <v>0</v>
      </c>
      <c r="X3942" s="15" t="str">
        <f aca="false">IF(F3942&lt;=12,"0-12 months",IF(F3942&lt;=24,"13-24 months",IF(F3942&lt;=48,"25-48 months","49-72 months")))</f>
        <v>13-24 months</v>
      </c>
      <c r="Y3942" s="15" t="str">
        <f aca="false">IF(C3942=1,"Yes","No")</f>
        <v>No</v>
      </c>
      <c r="Z3942" s="15" t="n">
        <f aca="false">COUNTIF(J3942:O3942,"Yes")</f>
        <v>0</v>
      </c>
      <c r="AA3942" s="18" t="n">
        <f aca="false">S3942*W3942</f>
        <v>0</v>
      </c>
      <c r="AB3942" s="15" t="n">
        <f aca="false">(P3942="Month-to-month")+(I3942="Fiber optic")+(R3942="Electronic check")+(F3942&lt;=12)+(M3942="No")+(J3942="No")</f>
        <v>3</v>
      </c>
      <c r="AC3942" s="15" t="str">
        <f aca="false">IF(AB3942&gt;=5,"High",IF(AB3942&gt;=3,"Medium","Low"))</f>
        <v>Medium</v>
      </c>
    </row>
    <row r="3943" customFormat="false" ht="15" hidden="false" customHeight="false" outlineLevel="0" collapsed="false">
      <c r="A3943" s="15" t="s">
        <v>4040</v>
      </c>
      <c r="B3943" s="15" t="s">
        <v>98</v>
      </c>
      <c r="C3943" s="15" t="n">
        <v>0</v>
      </c>
      <c r="D3943" s="15" t="s">
        <v>26</v>
      </c>
      <c r="E3943" s="15" t="s">
        <v>26</v>
      </c>
      <c r="F3943" s="15" t="n">
        <v>7</v>
      </c>
      <c r="G3943" s="15" t="s">
        <v>26</v>
      </c>
      <c r="H3943" s="15" t="s">
        <v>24</v>
      </c>
      <c r="I3943" s="15" t="s">
        <v>24</v>
      </c>
      <c r="J3943" s="15" t="s">
        <v>28</v>
      </c>
      <c r="K3943" s="15" t="s">
        <v>28</v>
      </c>
      <c r="L3943" s="15" t="s">
        <v>28</v>
      </c>
      <c r="M3943" s="15" t="s">
        <v>28</v>
      </c>
      <c r="N3943" s="15" t="s">
        <v>28</v>
      </c>
      <c r="O3943" s="15" t="s">
        <v>28</v>
      </c>
      <c r="P3943" s="15" t="s">
        <v>25</v>
      </c>
      <c r="Q3943" s="15" t="s">
        <v>26</v>
      </c>
      <c r="R3943" s="15" t="s">
        <v>19</v>
      </c>
      <c r="S3943" s="18" t="n">
        <v>20.25</v>
      </c>
      <c r="T3943" s="15" t="n">
        <v>174.7</v>
      </c>
      <c r="U3943" s="15" t="s">
        <v>24</v>
      </c>
      <c r="V3943" s="18" t="n">
        <f aca="false">IF(ISNUMBER(T3943),T3943,0)</f>
        <v>174.7</v>
      </c>
      <c r="W3943" s="15" t="n">
        <f aca="false">IF(U3943="Yes",1,0)</f>
        <v>0</v>
      </c>
      <c r="X3943" s="15" t="str">
        <f aca="false">IF(F3943&lt;=12,"0-12 months",IF(F3943&lt;=24,"13-24 months",IF(F3943&lt;=48,"25-48 months","49-72 months")))</f>
        <v>0-12 months</v>
      </c>
      <c r="Y3943" s="15" t="str">
        <f aca="false">IF(C3943=1,"Yes","No")</f>
        <v>No</v>
      </c>
      <c r="Z3943" s="15" t="n">
        <f aca="false">COUNTIF(J3943:O3943,"Yes")</f>
        <v>0</v>
      </c>
      <c r="AA3943" s="18" t="n">
        <f aca="false">S3943*W3943</f>
        <v>0</v>
      </c>
      <c r="AB3943" s="15" t="n">
        <f aca="false">(P3943="Month-to-month")+(I3943="Fiber optic")+(R3943="Electronic check")+(F3943&lt;=12)+(M3943="No")+(J3943="No")</f>
        <v>2</v>
      </c>
      <c r="AC3943" s="15" t="str">
        <f aca="false">IF(AB3943&gt;=5,"High",IF(AB3943&gt;=3,"Medium","Low"))</f>
        <v>Low</v>
      </c>
    </row>
    <row r="3944" customFormat="false" ht="15" hidden="false" customHeight="false" outlineLevel="0" collapsed="false">
      <c r="A3944" s="15" t="s">
        <v>4041</v>
      </c>
      <c r="B3944" s="15" t="s">
        <v>98</v>
      </c>
      <c r="C3944" s="15" t="n">
        <v>0</v>
      </c>
      <c r="D3944" s="15" t="s">
        <v>24</v>
      </c>
      <c r="E3944" s="15" t="s">
        <v>24</v>
      </c>
      <c r="F3944" s="15" t="n">
        <v>1</v>
      </c>
      <c r="G3944" s="15" t="s">
        <v>26</v>
      </c>
      <c r="H3944" s="15" t="s">
        <v>24</v>
      </c>
      <c r="I3944" s="15" t="s">
        <v>96</v>
      </c>
      <c r="J3944" s="15" t="s">
        <v>24</v>
      </c>
      <c r="K3944" s="15" t="s">
        <v>24</v>
      </c>
      <c r="L3944" s="15" t="s">
        <v>24</v>
      </c>
      <c r="M3944" s="15" t="s">
        <v>24</v>
      </c>
      <c r="N3944" s="15" t="s">
        <v>24</v>
      </c>
      <c r="O3944" s="15" t="s">
        <v>24</v>
      </c>
      <c r="P3944" s="15" t="s">
        <v>25</v>
      </c>
      <c r="Q3944" s="15" t="s">
        <v>26</v>
      </c>
      <c r="R3944" s="15" t="s">
        <v>15</v>
      </c>
      <c r="S3944" s="18" t="n">
        <v>42.9</v>
      </c>
      <c r="T3944" s="15" t="n">
        <v>42.9</v>
      </c>
      <c r="U3944" s="15" t="s">
        <v>26</v>
      </c>
      <c r="V3944" s="18" t="n">
        <f aca="false">IF(ISNUMBER(T3944),T3944,0)</f>
        <v>42.9</v>
      </c>
      <c r="W3944" s="15" t="n">
        <f aca="false">IF(U3944="Yes",1,0)</f>
        <v>1</v>
      </c>
      <c r="X3944" s="15" t="str">
        <f aca="false">IF(F3944&lt;=12,"0-12 months",IF(F3944&lt;=24,"13-24 months",IF(F3944&lt;=48,"25-48 months","49-72 months")))</f>
        <v>0-12 months</v>
      </c>
      <c r="Y3944" s="15" t="str">
        <f aca="false">IF(C3944=1,"Yes","No")</f>
        <v>No</v>
      </c>
      <c r="Z3944" s="15" t="n">
        <f aca="false">COUNTIF(J3944:O3944,"Yes")</f>
        <v>0</v>
      </c>
      <c r="AA3944" s="18" t="n">
        <f aca="false">S3944*W3944</f>
        <v>42.9</v>
      </c>
      <c r="AB3944" s="15" t="n">
        <f aca="false">(P3944="Month-to-month")+(I3944="Fiber optic")+(R3944="Electronic check")+(F3944&lt;=12)+(M3944="No")+(J3944="No")</f>
        <v>5</v>
      </c>
      <c r="AC3944" s="15" t="str">
        <f aca="false">IF(AB3944&gt;=5,"High",IF(AB3944&gt;=3,"Medium","Low"))</f>
        <v>High</v>
      </c>
    </row>
    <row r="3945" customFormat="false" ht="15" hidden="false" customHeight="false" outlineLevel="0" collapsed="false">
      <c r="A3945" s="15" t="s">
        <v>4042</v>
      </c>
      <c r="B3945" s="15" t="s">
        <v>98</v>
      </c>
      <c r="C3945" s="15" t="n">
        <v>1</v>
      </c>
      <c r="D3945" s="15" t="s">
        <v>24</v>
      </c>
      <c r="E3945" s="15" t="s">
        <v>24</v>
      </c>
      <c r="F3945" s="15" t="n">
        <v>1</v>
      </c>
      <c r="G3945" s="15" t="s">
        <v>26</v>
      </c>
      <c r="H3945" s="15" t="s">
        <v>24</v>
      </c>
      <c r="I3945" s="15" t="s">
        <v>96</v>
      </c>
      <c r="J3945" s="15" t="s">
        <v>24</v>
      </c>
      <c r="K3945" s="15" t="s">
        <v>24</v>
      </c>
      <c r="L3945" s="15" t="s">
        <v>24</v>
      </c>
      <c r="M3945" s="15" t="s">
        <v>24</v>
      </c>
      <c r="N3945" s="15" t="s">
        <v>24</v>
      </c>
      <c r="O3945" s="15" t="s">
        <v>24</v>
      </c>
      <c r="P3945" s="15" t="s">
        <v>25</v>
      </c>
      <c r="Q3945" s="15" t="s">
        <v>24</v>
      </c>
      <c r="R3945" s="15" t="s">
        <v>15</v>
      </c>
      <c r="S3945" s="18" t="n">
        <v>44</v>
      </c>
      <c r="T3945" s="15" t="n">
        <v>44</v>
      </c>
      <c r="U3945" s="15" t="s">
        <v>24</v>
      </c>
      <c r="V3945" s="18" t="n">
        <f aca="false">IF(ISNUMBER(T3945),T3945,0)</f>
        <v>44</v>
      </c>
      <c r="W3945" s="15" t="n">
        <f aca="false">IF(U3945="Yes",1,0)</f>
        <v>0</v>
      </c>
      <c r="X3945" s="15" t="str">
        <f aca="false">IF(F3945&lt;=12,"0-12 months",IF(F3945&lt;=24,"13-24 months",IF(F3945&lt;=48,"25-48 months","49-72 months")))</f>
        <v>0-12 months</v>
      </c>
      <c r="Y3945" s="15" t="str">
        <f aca="false">IF(C3945=1,"Yes","No")</f>
        <v>Yes</v>
      </c>
      <c r="Z3945" s="15" t="n">
        <f aca="false">COUNTIF(J3945:O3945,"Yes")</f>
        <v>0</v>
      </c>
      <c r="AA3945" s="18" t="n">
        <f aca="false">S3945*W3945</f>
        <v>0</v>
      </c>
      <c r="AB3945" s="15" t="n">
        <f aca="false">(P3945="Month-to-month")+(I3945="Fiber optic")+(R3945="Electronic check")+(F3945&lt;=12)+(M3945="No")+(J3945="No")</f>
        <v>5</v>
      </c>
      <c r="AC3945" s="15" t="str">
        <f aca="false">IF(AB3945&gt;=5,"High",IF(AB3945&gt;=3,"Medium","Low"))</f>
        <v>High</v>
      </c>
    </row>
    <row r="3946" customFormat="false" ht="15" hidden="false" customHeight="false" outlineLevel="0" collapsed="false">
      <c r="A3946" s="15" t="s">
        <v>4043</v>
      </c>
      <c r="B3946" s="15" t="s">
        <v>94</v>
      </c>
      <c r="C3946" s="15" t="n">
        <v>0</v>
      </c>
      <c r="D3946" s="15" t="s">
        <v>26</v>
      </c>
      <c r="E3946" s="15" t="s">
        <v>26</v>
      </c>
      <c r="F3946" s="15" t="n">
        <v>9</v>
      </c>
      <c r="G3946" s="15" t="s">
        <v>26</v>
      </c>
      <c r="H3946" s="15" t="s">
        <v>24</v>
      </c>
      <c r="I3946" s="15" t="s">
        <v>24</v>
      </c>
      <c r="J3946" s="15" t="s">
        <v>28</v>
      </c>
      <c r="K3946" s="15" t="s">
        <v>28</v>
      </c>
      <c r="L3946" s="15" t="s">
        <v>28</v>
      </c>
      <c r="M3946" s="15" t="s">
        <v>28</v>
      </c>
      <c r="N3946" s="15" t="s">
        <v>28</v>
      </c>
      <c r="O3946" s="15" t="s">
        <v>28</v>
      </c>
      <c r="P3946" s="15" t="s">
        <v>27</v>
      </c>
      <c r="Q3946" s="15" t="s">
        <v>24</v>
      </c>
      <c r="R3946" s="15" t="s">
        <v>17</v>
      </c>
      <c r="S3946" s="18" t="n">
        <v>20.25</v>
      </c>
      <c r="T3946" s="15" t="n">
        <v>172.35</v>
      </c>
      <c r="U3946" s="15" t="s">
        <v>24</v>
      </c>
      <c r="V3946" s="18" t="n">
        <f aca="false">IF(ISNUMBER(T3946),T3946,0)</f>
        <v>172.35</v>
      </c>
      <c r="W3946" s="15" t="n">
        <f aca="false">IF(U3946="Yes",1,0)</f>
        <v>0</v>
      </c>
      <c r="X3946" s="15" t="str">
        <f aca="false">IF(F3946&lt;=12,"0-12 months",IF(F3946&lt;=24,"13-24 months",IF(F3946&lt;=48,"25-48 months","49-72 months")))</f>
        <v>0-12 months</v>
      </c>
      <c r="Y3946" s="15" t="str">
        <f aca="false">IF(C3946=1,"Yes","No")</f>
        <v>No</v>
      </c>
      <c r="Z3946" s="15" t="n">
        <f aca="false">COUNTIF(J3946:O3946,"Yes")</f>
        <v>0</v>
      </c>
      <c r="AA3946" s="18" t="n">
        <f aca="false">S3946*W3946</f>
        <v>0</v>
      </c>
      <c r="AB3946" s="15" t="n">
        <f aca="false">(P3946="Month-to-month")+(I3946="Fiber optic")+(R3946="Electronic check")+(F3946&lt;=12)+(M3946="No")+(J3946="No")</f>
        <v>1</v>
      </c>
      <c r="AC3946" s="15" t="str">
        <f aca="false">IF(AB3946&gt;=5,"High",IF(AB3946&gt;=3,"Medium","Low"))</f>
        <v>Low</v>
      </c>
    </row>
    <row r="3947" customFormat="false" ht="15" hidden="false" customHeight="false" outlineLevel="0" collapsed="false">
      <c r="A3947" s="15" t="s">
        <v>4044</v>
      </c>
      <c r="B3947" s="15" t="s">
        <v>94</v>
      </c>
      <c r="C3947" s="15" t="n">
        <v>0</v>
      </c>
      <c r="D3947" s="15" t="s">
        <v>24</v>
      </c>
      <c r="E3947" s="15" t="s">
        <v>24</v>
      </c>
      <c r="F3947" s="15" t="n">
        <v>3</v>
      </c>
      <c r="G3947" s="15" t="s">
        <v>24</v>
      </c>
      <c r="H3947" s="15" t="s">
        <v>95</v>
      </c>
      <c r="I3947" s="15" t="s">
        <v>96</v>
      </c>
      <c r="J3947" s="15" t="s">
        <v>26</v>
      </c>
      <c r="K3947" s="15" t="s">
        <v>24</v>
      </c>
      <c r="L3947" s="15" t="s">
        <v>24</v>
      </c>
      <c r="M3947" s="15" t="s">
        <v>26</v>
      </c>
      <c r="N3947" s="15" t="s">
        <v>24</v>
      </c>
      <c r="O3947" s="15" t="s">
        <v>24</v>
      </c>
      <c r="P3947" s="15" t="s">
        <v>25</v>
      </c>
      <c r="Q3947" s="15" t="s">
        <v>24</v>
      </c>
      <c r="R3947" s="15" t="s">
        <v>17</v>
      </c>
      <c r="S3947" s="18" t="n">
        <v>34.25</v>
      </c>
      <c r="T3947" s="15" t="n">
        <v>139.35</v>
      </c>
      <c r="U3947" s="15" t="s">
        <v>26</v>
      </c>
      <c r="V3947" s="18" t="n">
        <f aca="false">IF(ISNUMBER(T3947),T3947,0)</f>
        <v>139.35</v>
      </c>
      <c r="W3947" s="15" t="n">
        <f aca="false">IF(U3947="Yes",1,0)</f>
        <v>1</v>
      </c>
      <c r="X3947" s="15" t="str">
        <f aca="false">IF(F3947&lt;=12,"0-12 months",IF(F3947&lt;=24,"13-24 months",IF(F3947&lt;=48,"25-48 months","49-72 months")))</f>
        <v>0-12 months</v>
      </c>
      <c r="Y3947" s="15" t="str">
        <f aca="false">IF(C3947=1,"Yes","No")</f>
        <v>No</v>
      </c>
      <c r="Z3947" s="15" t="n">
        <f aca="false">COUNTIF(J3947:O3947,"Yes")</f>
        <v>2</v>
      </c>
      <c r="AA3947" s="18" t="n">
        <f aca="false">S3947*W3947</f>
        <v>34.25</v>
      </c>
      <c r="AB3947" s="15" t="n">
        <f aca="false">(P3947="Month-to-month")+(I3947="Fiber optic")+(R3947="Electronic check")+(F3947&lt;=12)+(M3947="No")+(J3947="No")</f>
        <v>2</v>
      </c>
      <c r="AC3947" s="15" t="str">
        <f aca="false">IF(AB3947&gt;=5,"High",IF(AB3947&gt;=3,"Medium","Low"))</f>
        <v>Low</v>
      </c>
    </row>
    <row r="3948" customFormat="false" ht="15" hidden="false" customHeight="false" outlineLevel="0" collapsed="false">
      <c r="A3948" s="15" t="s">
        <v>4045</v>
      </c>
      <c r="B3948" s="15" t="s">
        <v>94</v>
      </c>
      <c r="C3948" s="15" t="n">
        <v>0</v>
      </c>
      <c r="D3948" s="15" t="s">
        <v>24</v>
      </c>
      <c r="E3948" s="15" t="s">
        <v>24</v>
      </c>
      <c r="F3948" s="15" t="n">
        <v>9</v>
      </c>
      <c r="G3948" s="15" t="s">
        <v>24</v>
      </c>
      <c r="H3948" s="15" t="s">
        <v>95</v>
      </c>
      <c r="I3948" s="15" t="s">
        <v>96</v>
      </c>
      <c r="J3948" s="15" t="s">
        <v>26</v>
      </c>
      <c r="K3948" s="15" t="s">
        <v>24</v>
      </c>
      <c r="L3948" s="15" t="s">
        <v>26</v>
      </c>
      <c r="M3948" s="15" t="s">
        <v>26</v>
      </c>
      <c r="N3948" s="15" t="s">
        <v>26</v>
      </c>
      <c r="O3948" s="15" t="s">
        <v>26</v>
      </c>
      <c r="P3948" s="15" t="s">
        <v>25</v>
      </c>
      <c r="Q3948" s="15" t="s">
        <v>24</v>
      </c>
      <c r="R3948" s="15" t="s">
        <v>17</v>
      </c>
      <c r="S3948" s="18" t="n">
        <v>58.5</v>
      </c>
      <c r="T3948" s="15" t="n">
        <v>539.85</v>
      </c>
      <c r="U3948" s="15" t="s">
        <v>26</v>
      </c>
      <c r="V3948" s="18" t="n">
        <f aca="false">IF(ISNUMBER(T3948),T3948,0)</f>
        <v>539.85</v>
      </c>
      <c r="W3948" s="15" t="n">
        <f aca="false">IF(U3948="Yes",1,0)</f>
        <v>1</v>
      </c>
      <c r="X3948" s="15" t="str">
        <f aca="false">IF(F3948&lt;=12,"0-12 months",IF(F3948&lt;=24,"13-24 months",IF(F3948&lt;=48,"25-48 months","49-72 months")))</f>
        <v>0-12 months</v>
      </c>
      <c r="Y3948" s="15" t="str">
        <f aca="false">IF(C3948=1,"Yes","No")</f>
        <v>No</v>
      </c>
      <c r="Z3948" s="15" t="n">
        <f aca="false">COUNTIF(J3948:O3948,"Yes")</f>
        <v>5</v>
      </c>
      <c r="AA3948" s="18" t="n">
        <f aca="false">S3948*W3948</f>
        <v>58.5</v>
      </c>
      <c r="AB3948" s="15" t="n">
        <f aca="false">(P3948="Month-to-month")+(I3948="Fiber optic")+(R3948="Electronic check")+(F3948&lt;=12)+(M3948="No")+(J3948="No")</f>
        <v>2</v>
      </c>
      <c r="AC3948" s="15" t="str">
        <f aca="false">IF(AB3948&gt;=5,"High",IF(AB3948&gt;=3,"Medium","Low"))</f>
        <v>Low</v>
      </c>
    </row>
    <row r="3949" customFormat="false" ht="15" hidden="false" customHeight="false" outlineLevel="0" collapsed="false">
      <c r="A3949" s="15" t="s">
        <v>4046</v>
      </c>
      <c r="B3949" s="15" t="s">
        <v>94</v>
      </c>
      <c r="C3949" s="15" t="n">
        <v>0</v>
      </c>
      <c r="D3949" s="15" t="s">
        <v>24</v>
      </c>
      <c r="E3949" s="15" t="s">
        <v>24</v>
      </c>
      <c r="F3949" s="15" t="n">
        <v>5</v>
      </c>
      <c r="G3949" s="15" t="s">
        <v>26</v>
      </c>
      <c r="H3949" s="15" t="s">
        <v>24</v>
      </c>
      <c r="I3949" s="15" t="s">
        <v>96</v>
      </c>
      <c r="J3949" s="15" t="s">
        <v>26</v>
      </c>
      <c r="K3949" s="15" t="s">
        <v>24</v>
      </c>
      <c r="L3949" s="15" t="s">
        <v>26</v>
      </c>
      <c r="M3949" s="15" t="s">
        <v>24</v>
      </c>
      <c r="N3949" s="15" t="s">
        <v>24</v>
      </c>
      <c r="O3949" s="15" t="s">
        <v>24</v>
      </c>
      <c r="P3949" s="15" t="s">
        <v>25</v>
      </c>
      <c r="Q3949" s="15" t="s">
        <v>24</v>
      </c>
      <c r="R3949" s="15" t="s">
        <v>21</v>
      </c>
      <c r="S3949" s="18" t="n">
        <v>55.8</v>
      </c>
      <c r="T3949" s="15" t="n">
        <v>300.4</v>
      </c>
      <c r="U3949" s="15" t="s">
        <v>24</v>
      </c>
      <c r="V3949" s="18" t="n">
        <f aca="false">IF(ISNUMBER(T3949),T3949,0)</f>
        <v>300.4</v>
      </c>
      <c r="W3949" s="15" t="n">
        <f aca="false">IF(U3949="Yes",1,0)</f>
        <v>0</v>
      </c>
      <c r="X3949" s="15" t="str">
        <f aca="false">IF(F3949&lt;=12,"0-12 months",IF(F3949&lt;=24,"13-24 months",IF(F3949&lt;=48,"25-48 months","49-72 months")))</f>
        <v>0-12 months</v>
      </c>
      <c r="Y3949" s="15" t="str">
        <f aca="false">IF(C3949=1,"Yes","No")</f>
        <v>No</v>
      </c>
      <c r="Z3949" s="15" t="n">
        <f aca="false">COUNTIF(J3949:O3949,"Yes")</f>
        <v>2</v>
      </c>
      <c r="AA3949" s="18" t="n">
        <f aca="false">S3949*W3949</f>
        <v>0</v>
      </c>
      <c r="AB3949" s="15" t="n">
        <f aca="false">(P3949="Month-to-month")+(I3949="Fiber optic")+(R3949="Electronic check")+(F3949&lt;=12)+(M3949="No")+(J3949="No")</f>
        <v>3</v>
      </c>
      <c r="AC3949" s="15" t="str">
        <f aca="false">IF(AB3949&gt;=5,"High",IF(AB3949&gt;=3,"Medium","Low"))</f>
        <v>Medium</v>
      </c>
    </row>
    <row r="3950" customFormat="false" ht="15" hidden="false" customHeight="false" outlineLevel="0" collapsed="false">
      <c r="A3950" s="15" t="s">
        <v>4047</v>
      </c>
      <c r="B3950" s="15" t="s">
        <v>94</v>
      </c>
      <c r="C3950" s="15" t="n">
        <v>0</v>
      </c>
      <c r="D3950" s="15" t="s">
        <v>26</v>
      </c>
      <c r="E3950" s="15" t="s">
        <v>26</v>
      </c>
      <c r="F3950" s="15" t="n">
        <v>56</v>
      </c>
      <c r="G3950" s="15" t="s">
        <v>26</v>
      </c>
      <c r="H3950" s="15" t="s">
        <v>24</v>
      </c>
      <c r="I3950" s="15" t="s">
        <v>102</v>
      </c>
      <c r="J3950" s="15" t="s">
        <v>24</v>
      </c>
      <c r="K3950" s="15" t="s">
        <v>24</v>
      </c>
      <c r="L3950" s="15" t="s">
        <v>24</v>
      </c>
      <c r="M3950" s="15" t="s">
        <v>24</v>
      </c>
      <c r="N3950" s="15" t="s">
        <v>26</v>
      </c>
      <c r="O3950" s="15" t="s">
        <v>26</v>
      </c>
      <c r="P3950" s="15" t="s">
        <v>27</v>
      </c>
      <c r="Q3950" s="15" t="s">
        <v>24</v>
      </c>
      <c r="R3950" s="15" t="s">
        <v>19</v>
      </c>
      <c r="S3950" s="18" t="n">
        <v>88.9</v>
      </c>
      <c r="T3950" s="15" t="n">
        <v>4968</v>
      </c>
      <c r="U3950" s="15" t="s">
        <v>24</v>
      </c>
      <c r="V3950" s="18" t="n">
        <f aca="false">IF(ISNUMBER(T3950),T3950,0)</f>
        <v>4968</v>
      </c>
      <c r="W3950" s="15" t="n">
        <f aca="false">IF(U3950="Yes",1,0)</f>
        <v>0</v>
      </c>
      <c r="X3950" s="15" t="str">
        <f aca="false">IF(F3950&lt;=12,"0-12 months",IF(F3950&lt;=24,"13-24 months",IF(F3950&lt;=48,"25-48 months","49-72 months")))</f>
        <v>49-72 months</v>
      </c>
      <c r="Y3950" s="15" t="str">
        <f aca="false">IF(C3950=1,"Yes","No")</f>
        <v>No</v>
      </c>
      <c r="Z3950" s="15" t="n">
        <f aca="false">COUNTIF(J3950:O3950,"Yes")</f>
        <v>2</v>
      </c>
      <c r="AA3950" s="18" t="n">
        <f aca="false">S3950*W3950</f>
        <v>0</v>
      </c>
      <c r="AB3950" s="15" t="n">
        <f aca="false">(P3950="Month-to-month")+(I3950="Fiber optic")+(R3950="Electronic check")+(F3950&lt;=12)+(M3950="No")+(J3950="No")</f>
        <v>3</v>
      </c>
      <c r="AC3950" s="15" t="str">
        <f aca="false">IF(AB3950&gt;=5,"High",IF(AB3950&gt;=3,"Medium","Low"))</f>
        <v>Medium</v>
      </c>
    </row>
    <row r="3951" customFormat="false" ht="15" hidden="false" customHeight="false" outlineLevel="0" collapsed="false">
      <c r="A3951" s="15" t="s">
        <v>4048</v>
      </c>
      <c r="B3951" s="15" t="s">
        <v>94</v>
      </c>
      <c r="C3951" s="15" t="n">
        <v>0</v>
      </c>
      <c r="D3951" s="15" t="s">
        <v>24</v>
      </c>
      <c r="E3951" s="15" t="s">
        <v>26</v>
      </c>
      <c r="F3951" s="15" t="n">
        <v>18</v>
      </c>
      <c r="G3951" s="15" t="s">
        <v>26</v>
      </c>
      <c r="H3951" s="15" t="s">
        <v>26</v>
      </c>
      <c r="I3951" s="15" t="s">
        <v>96</v>
      </c>
      <c r="J3951" s="15" t="s">
        <v>26</v>
      </c>
      <c r="K3951" s="15" t="s">
        <v>24</v>
      </c>
      <c r="L3951" s="15" t="s">
        <v>24</v>
      </c>
      <c r="M3951" s="15" t="s">
        <v>24</v>
      </c>
      <c r="N3951" s="15" t="s">
        <v>24</v>
      </c>
      <c r="O3951" s="15" t="s">
        <v>24</v>
      </c>
      <c r="P3951" s="15" t="s">
        <v>25</v>
      </c>
      <c r="Q3951" s="15" t="s">
        <v>24</v>
      </c>
      <c r="R3951" s="15" t="s">
        <v>17</v>
      </c>
      <c r="S3951" s="18" t="n">
        <v>57.65</v>
      </c>
      <c r="T3951" s="15" t="n">
        <v>992.7</v>
      </c>
      <c r="U3951" s="15" t="s">
        <v>24</v>
      </c>
      <c r="V3951" s="18" t="n">
        <f aca="false">IF(ISNUMBER(T3951),T3951,0)</f>
        <v>992.7</v>
      </c>
      <c r="W3951" s="15" t="n">
        <f aca="false">IF(U3951="Yes",1,0)</f>
        <v>0</v>
      </c>
      <c r="X3951" s="15" t="str">
        <f aca="false">IF(F3951&lt;=12,"0-12 months",IF(F3951&lt;=24,"13-24 months",IF(F3951&lt;=48,"25-48 months","49-72 months")))</f>
        <v>13-24 months</v>
      </c>
      <c r="Y3951" s="15" t="str">
        <f aca="false">IF(C3951=1,"Yes","No")</f>
        <v>No</v>
      </c>
      <c r="Z3951" s="15" t="n">
        <f aca="false">COUNTIF(J3951:O3951,"Yes")</f>
        <v>1</v>
      </c>
      <c r="AA3951" s="18" t="n">
        <f aca="false">S3951*W3951</f>
        <v>0</v>
      </c>
      <c r="AB3951" s="15" t="n">
        <f aca="false">(P3951="Month-to-month")+(I3951="Fiber optic")+(R3951="Electronic check")+(F3951&lt;=12)+(M3951="No")+(J3951="No")</f>
        <v>2</v>
      </c>
      <c r="AC3951" s="15" t="str">
        <f aca="false">IF(AB3951&gt;=5,"High",IF(AB3951&gt;=3,"Medium","Low"))</f>
        <v>Low</v>
      </c>
    </row>
    <row r="3952" customFormat="false" ht="15" hidden="false" customHeight="false" outlineLevel="0" collapsed="false">
      <c r="A3952" s="15" t="s">
        <v>4049</v>
      </c>
      <c r="B3952" s="15" t="s">
        <v>98</v>
      </c>
      <c r="C3952" s="15" t="n">
        <v>1</v>
      </c>
      <c r="D3952" s="15" t="s">
        <v>24</v>
      </c>
      <c r="E3952" s="15" t="s">
        <v>24</v>
      </c>
      <c r="F3952" s="15" t="n">
        <v>49</v>
      </c>
      <c r="G3952" s="15" t="s">
        <v>26</v>
      </c>
      <c r="H3952" s="15" t="s">
        <v>26</v>
      </c>
      <c r="I3952" s="15" t="s">
        <v>102</v>
      </c>
      <c r="J3952" s="15" t="s">
        <v>24</v>
      </c>
      <c r="K3952" s="15" t="s">
        <v>24</v>
      </c>
      <c r="L3952" s="15" t="s">
        <v>24</v>
      </c>
      <c r="M3952" s="15" t="s">
        <v>24</v>
      </c>
      <c r="N3952" s="15" t="s">
        <v>26</v>
      </c>
      <c r="O3952" s="15" t="s">
        <v>26</v>
      </c>
      <c r="P3952" s="15" t="s">
        <v>25</v>
      </c>
      <c r="Q3952" s="15" t="s">
        <v>26</v>
      </c>
      <c r="R3952" s="15" t="s">
        <v>15</v>
      </c>
      <c r="S3952" s="18" t="n">
        <v>96.2</v>
      </c>
      <c r="T3952" s="15" t="n">
        <v>4718.25</v>
      </c>
      <c r="U3952" s="15" t="s">
        <v>26</v>
      </c>
      <c r="V3952" s="18" t="n">
        <f aca="false">IF(ISNUMBER(T3952),T3952,0)</f>
        <v>4718.25</v>
      </c>
      <c r="W3952" s="15" t="n">
        <f aca="false">IF(U3952="Yes",1,0)</f>
        <v>1</v>
      </c>
      <c r="X3952" s="15" t="str">
        <f aca="false">IF(F3952&lt;=12,"0-12 months",IF(F3952&lt;=24,"13-24 months",IF(F3952&lt;=48,"25-48 months","49-72 months")))</f>
        <v>49-72 months</v>
      </c>
      <c r="Y3952" s="15" t="str">
        <f aca="false">IF(C3952=1,"Yes","No")</f>
        <v>Yes</v>
      </c>
      <c r="Z3952" s="15" t="n">
        <f aca="false">COUNTIF(J3952:O3952,"Yes")</f>
        <v>2</v>
      </c>
      <c r="AA3952" s="18" t="n">
        <f aca="false">S3952*W3952</f>
        <v>96.2</v>
      </c>
      <c r="AB3952" s="15" t="n">
        <f aca="false">(P3952="Month-to-month")+(I3952="Fiber optic")+(R3952="Electronic check")+(F3952&lt;=12)+(M3952="No")+(J3952="No")</f>
        <v>5</v>
      </c>
      <c r="AC3952" s="15" t="str">
        <f aca="false">IF(AB3952&gt;=5,"High",IF(AB3952&gt;=3,"Medium","Low"))</f>
        <v>High</v>
      </c>
    </row>
    <row r="3953" customFormat="false" ht="15" hidden="false" customHeight="false" outlineLevel="0" collapsed="false">
      <c r="A3953" s="15" t="s">
        <v>4050</v>
      </c>
      <c r="B3953" s="15" t="s">
        <v>98</v>
      </c>
      <c r="C3953" s="15" t="n">
        <v>0</v>
      </c>
      <c r="D3953" s="15" t="s">
        <v>26</v>
      </c>
      <c r="E3953" s="15" t="s">
        <v>24</v>
      </c>
      <c r="F3953" s="15" t="n">
        <v>70</v>
      </c>
      <c r="G3953" s="15" t="s">
        <v>26</v>
      </c>
      <c r="H3953" s="15" t="s">
        <v>26</v>
      </c>
      <c r="I3953" s="15" t="s">
        <v>96</v>
      </c>
      <c r="J3953" s="15" t="s">
        <v>26</v>
      </c>
      <c r="K3953" s="15" t="s">
        <v>26</v>
      </c>
      <c r="L3953" s="15" t="s">
        <v>26</v>
      </c>
      <c r="M3953" s="15" t="s">
        <v>26</v>
      </c>
      <c r="N3953" s="15" t="s">
        <v>26</v>
      </c>
      <c r="O3953" s="15" t="s">
        <v>24</v>
      </c>
      <c r="P3953" s="15" t="s">
        <v>29</v>
      </c>
      <c r="Q3953" s="15" t="s">
        <v>24</v>
      </c>
      <c r="R3953" s="15" t="s">
        <v>17</v>
      </c>
      <c r="S3953" s="18" t="n">
        <v>79.15</v>
      </c>
      <c r="T3953" s="15" t="n">
        <v>5536.5</v>
      </c>
      <c r="U3953" s="15" t="s">
        <v>24</v>
      </c>
      <c r="V3953" s="18" t="n">
        <f aca="false">IF(ISNUMBER(T3953),T3953,0)</f>
        <v>5536.5</v>
      </c>
      <c r="W3953" s="15" t="n">
        <f aca="false">IF(U3953="Yes",1,0)</f>
        <v>0</v>
      </c>
      <c r="X3953" s="15" t="str">
        <f aca="false">IF(F3953&lt;=12,"0-12 months",IF(F3953&lt;=24,"13-24 months",IF(F3953&lt;=48,"25-48 months","49-72 months")))</f>
        <v>49-72 months</v>
      </c>
      <c r="Y3953" s="15" t="str">
        <f aca="false">IF(C3953=1,"Yes","No")</f>
        <v>No</v>
      </c>
      <c r="Z3953" s="15" t="n">
        <f aca="false">COUNTIF(J3953:O3953,"Yes")</f>
        <v>5</v>
      </c>
      <c r="AA3953" s="18" t="n">
        <f aca="false">S3953*W3953</f>
        <v>0</v>
      </c>
      <c r="AB3953" s="15" t="n">
        <f aca="false">(P3953="Month-to-month")+(I3953="Fiber optic")+(R3953="Electronic check")+(F3953&lt;=12)+(M3953="No")+(J3953="No")</f>
        <v>0</v>
      </c>
      <c r="AC3953" s="15" t="str">
        <f aca="false">IF(AB3953&gt;=5,"High",IF(AB3953&gt;=3,"Medium","Low"))</f>
        <v>Low</v>
      </c>
    </row>
    <row r="3954" customFormat="false" ht="15" hidden="false" customHeight="false" outlineLevel="0" collapsed="false">
      <c r="A3954" s="15" t="s">
        <v>4051</v>
      </c>
      <c r="B3954" s="15" t="s">
        <v>94</v>
      </c>
      <c r="C3954" s="15" t="n">
        <v>0</v>
      </c>
      <c r="D3954" s="15" t="s">
        <v>24</v>
      </c>
      <c r="E3954" s="15" t="s">
        <v>24</v>
      </c>
      <c r="F3954" s="15" t="n">
        <v>72</v>
      </c>
      <c r="G3954" s="15" t="s">
        <v>26</v>
      </c>
      <c r="H3954" s="15" t="s">
        <v>26</v>
      </c>
      <c r="I3954" s="15" t="s">
        <v>102</v>
      </c>
      <c r="J3954" s="15" t="s">
        <v>24</v>
      </c>
      <c r="K3954" s="15" t="s">
        <v>26</v>
      </c>
      <c r="L3954" s="15" t="s">
        <v>26</v>
      </c>
      <c r="M3954" s="15" t="s">
        <v>26</v>
      </c>
      <c r="N3954" s="15" t="s">
        <v>26</v>
      </c>
      <c r="O3954" s="15" t="s">
        <v>26</v>
      </c>
      <c r="P3954" s="15" t="s">
        <v>29</v>
      </c>
      <c r="Q3954" s="15" t="s">
        <v>26</v>
      </c>
      <c r="R3954" s="15" t="s">
        <v>21</v>
      </c>
      <c r="S3954" s="18" t="n">
        <v>108.05</v>
      </c>
      <c r="T3954" s="15" t="n">
        <v>7806.6</v>
      </c>
      <c r="U3954" s="15" t="s">
        <v>24</v>
      </c>
      <c r="V3954" s="18" t="n">
        <f aca="false">IF(ISNUMBER(T3954),T3954,0)</f>
        <v>7806.6</v>
      </c>
      <c r="W3954" s="15" t="n">
        <f aca="false">IF(U3954="Yes",1,0)</f>
        <v>0</v>
      </c>
      <c r="X3954" s="15" t="str">
        <f aca="false">IF(F3954&lt;=12,"0-12 months",IF(F3954&lt;=24,"13-24 months",IF(F3954&lt;=48,"25-48 months","49-72 months")))</f>
        <v>49-72 months</v>
      </c>
      <c r="Y3954" s="15" t="str">
        <f aca="false">IF(C3954=1,"Yes","No")</f>
        <v>No</v>
      </c>
      <c r="Z3954" s="15" t="n">
        <f aca="false">COUNTIF(J3954:O3954,"Yes")</f>
        <v>5</v>
      </c>
      <c r="AA3954" s="18" t="n">
        <f aca="false">S3954*W3954</f>
        <v>0</v>
      </c>
      <c r="AB3954" s="15" t="n">
        <f aca="false">(P3954="Month-to-month")+(I3954="Fiber optic")+(R3954="Electronic check")+(F3954&lt;=12)+(M3954="No")+(J3954="No")</f>
        <v>2</v>
      </c>
      <c r="AC3954" s="15" t="str">
        <f aca="false">IF(AB3954&gt;=5,"High",IF(AB3954&gt;=3,"Medium","Low"))</f>
        <v>Low</v>
      </c>
    </row>
    <row r="3955" customFormat="false" ht="15" hidden="false" customHeight="false" outlineLevel="0" collapsed="false">
      <c r="A3955" s="15" t="s">
        <v>4052</v>
      </c>
      <c r="B3955" s="15" t="s">
        <v>94</v>
      </c>
      <c r="C3955" s="15" t="n">
        <v>1</v>
      </c>
      <c r="D3955" s="15" t="s">
        <v>24</v>
      </c>
      <c r="E3955" s="15" t="s">
        <v>24</v>
      </c>
      <c r="F3955" s="15" t="n">
        <v>6</v>
      </c>
      <c r="G3955" s="15" t="s">
        <v>26</v>
      </c>
      <c r="H3955" s="15" t="s">
        <v>24</v>
      </c>
      <c r="I3955" s="15" t="s">
        <v>102</v>
      </c>
      <c r="J3955" s="15" t="s">
        <v>24</v>
      </c>
      <c r="K3955" s="15" t="s">
        <v>24</v>
      </c>
      <c r="L3955" s="15" t="s">
        <v>26</v>
      </c>
      <c r="M3955" s="15" t="s">
        <v>24</v>
      </c>
      <c r="N3955" s="15" t="s">
        <v>24</v>
      </c>
      <c r="O3955" s="15" t="s">
        <v>24</v>
      </c>
      <c r="P3955" s="15" t="s">
        <v>25</v>
      </c>
      <c r="Q3955" s="15" t="s">
        <v>24</v>
      </c>
      <c r="R3955" s="15" t="s">
        <v>15</v>
      </c>
      <c r="S3955" s="18" t="n">
        <v>74.4</v>
      </c>
      <c r="T3955" s="15" t="n">
        <v>434.1</v>
      </c>
      <c r="U3955" s="15" t="s">
        <v>26</v>
      </c>
      <c r="V3955" s="18" t="n">
        <f aca="false">IF(ISNUMBER(T3955),T3955,0)</f>
        <v>434.1</v>
      </c>
      <c r="W3955" s="15" t="n">
        <f aca="false">IF(U3955="Yes",1,0)</f>
        <v>1</v>
      </c>
      <c r="X3955" s="15" t="str">
        <f aca="false">IF(F3955&lt;=12,"0-12 months",IF(F3955&lt;=24,"13-24 months",IF(F3955&lt;=48,"25-48 months","49-72 months")))</f>
        <v>0-12 months</v>
      </c>
      <c r="Y3955" s="15" t="str">
        <f aca="false">IF(C3955=1,"Yes","No")</f>
        <v>Yes</v>
      </c>
      <c r="Z3955" s="15" t="n">
        <f aca="false">COUNTIF(J3955:O3955,"Yes")</f>
        <v>1</v>
      </c>
      <c r="AA3955" s="18" t="n">
        <f aca="false">S3955*W3955</f>
        <v>74.4</v>
      </c>
      <c r="AB3955" s="15" t="n">
        <f aca="false">(P3955="Month-to-month")+(I3955="Fiber optic")+(R3955="Electronic check")+(F3955&lt;=12)+(M3955="No")+(J3955="No")</f>
        <v>6</v>
      </c>
      <c r="AC3955" s="15" t="str">
        <f aca="false">IF(AB3955&gt;=5,"High",IF(AB3955&gt;=3,"Medium","Low"))</f>
        <v>High</v>
      </c>
    </row>
    <row r="3956" customFormat="false" ht="15" hidden="false" customHeight="false" outlineLevel="0" collapsed="false">
      <c r="A3956" s="15" t="s">
        <v>4053</v>
      </c>
      <c r="B3956" s="15" t="s">
        <v>98</v>
      </c>
      <c r="C3956" s="15" t="n">
        <v>1</v>
      </c>
      <c r="D3956" s="15" t="s">
        <v>26</v>
      </c>
      <c r="E3956" s="15" t="s">
        <v>24</v>
      </c>
      <c r="F3956" s="15" t="n">
        <v>17</v>
      </c>
      <c r="G3956" s="15" t="s">
        <v>26</v>
      </c>
      <c r="H3956" s="15" t="s">
        <v>26</v>
      </c>
      <c r="I3956" s="15" t="s">
        <v>102</v>
      </c>
      <c r="J3956" s="15" t="s">
        <v>24</v>
      </c>
      <c r="K3956" s="15" t="s">
        <v>24</v>
      </c>
      <c r="L3956" s="15" t="s">
        <v>24</v>
      </c>
      <c r="M3956" s="15" t="s">
        <v>24</v>
      </c>
      <c r="N3956" s="15" t="s">
        <v>26</v>
      </c>
      <c r="O3956" s="15" t="s">
        <v>26</v>
      </c>
      <c r="P3956" s="15" t="s">
        <v>25</v>
      </c>
      <c r="Q3956" s="15" t="s">
        <v>26</v>
      </c>
      <c r="R3956" s="15" t="s">
        <v>15</v>
      </c>
      <c r="S3956" s="18" t="n">
        <v>94.8</v>
      </c>
      <c r="T3956" s="15" t="n">
        <v>1563.9</v>
      </c>
      <c r="U3956" s="15" t="s">
        <v>24</v>
      </c>
      <c r="V3956" s="18" t="n">
        <f aca="false">IF(ISNUMBER(T3956),T3956,0)</f>
        <v>1563.9</v>
      </c>
      <c r="W3956" s="15" t="n">
        <f aca="false">IF(U3956="Yes",1,0)</f>
        <v>0</v>
      </c>
      <c r="X3956" s="15" t="str">
        <f aca="false">IF(F3956&lt;=12,"0-12 months",IF(F3956&lt;=24,"13-24 months",IF(F3956&lt;=48,"25-48 months","49-72 months")))</f>
        <v>13-24 months</v>
      </c>
      <c r="Y3956" s="15" t="str">
        <f aca="false">IF(C3956=1,"Yes","No")</f>
        <v>Yes</v>
      </c>
      <c r="Z3956" s="15" t="n">
        <f aca="false">COUNTIF(J3956:O3956,"Yes")</f>
        <v>2</v>
      </c>
      <c r="AA3956" s="18" t="n">
        <f aca="false">S3956*W3956</f>
        <v>0</v>
      </c>
      <c r="AB3956" s="15" t="n">
        <f aca="false">(P3956="Month-to-month")+(I3956="Fiber optic")+(R3956="Electronic check")+(F3956&lt;=12)+(M3956="No")+(J3956="No")</f>
        <v>5</v>
      </c>
      <c r="AC3956" s="15" t="str">
        <f aca="false">IF(AB3956&gt;=5,"High",IF(AB3956&gt;=3,"Medium","Low"))</f>
        <v>High</v>
      </c>
    </row>
    <row r="3957" customFormat="false" ht="15" hidden="false" customHeight="false" outlineLevel="0" collapsed="false">
      <c r="A3957" s="15" t="s">
        <v>4054</v>
      </c>
      <c r="B3957" s="15" t="s">
        <v>98</v>
      </c>
      <c r="C3957" s="15" t="n">
        <v>0</v>
      </c>
      <c r="D3957" s="15" t="s">
        <v>26</v>
      </c>
      <c r="E3957" s="15" t="s">
        <v>24</v>
      </c>
      <c r="F3957" s="15" t="n">
        <v>29</v>
      </c>
      <c r="G3957" s="15" t="s">
        <v>24</v>
      </c>
      <c r="H3957" s="15" t="s">
        <v>95</v>
      </c>
      <c r="I3957" s="15" t="s">
        <v>96</v>
      </c>
      <c r="J3957" s="15" t="s">
        <v>24</v>
      </c>
      <c r="K3957" s="15" t="s">
        <v>24</v>
      </c>
      <c r="L3957" s="15" t="s">
        <v>24</v>
      </c>
      <c r="M3957" s="15" t="s">
        <v>24</v>
      </c>
      <c r="N3957" s="15" t="s">
        <v>26</v>
      </c>
      <c r="O3957" s="15" t="s">
        <v>26</v>
      </c>
      <c r="P3957" s="15" t="s">
        <v>25</v>
      </c>
      <c r="Q3957" s="15" t="s">
        <v>26</v>
      </c>
      <c r="R3957" s="15" t="s">
        <v>15</v>
      </c>
      <c r="S3957" s="18" t="n">
        <v>45.9</v>
      </c>
      <c r="T3957" s="15" t="n">
        <v>1332.4</v>
      </c>
      <c r="U3957" s="15" t="s">
        <v>24</v>
      </c>
      <c r="V3957" s="18" t="n">
        <f aca="false">IF(ISNUMBER(T3957),T3957,0)</f>
        <v>1332.4</v>
      </c>
      <c r="W3957" s="15" t="n">
        <f aca="false">IF(U3957="Yes",1,0)</f>
        <v>0</v>
      </c>
      <c r="X3957" s="15" t="str">
        <f aca="false">IF(F3957&lt;=12,"0-12 months",IF(F3957&lt;=24,"13-24 months",IF(F3957&lt;=48,"25-48 months","49-72 months")))</f>
        <v>25-48 months</v>
      </c>
      <c r="Y3957" s="15" t="str">
        <f aca="false">IF(C3957=1,"Yes","No")</f>
        <v>No</v>
      </c>
      <c r="Z3957" s="15" t="n">
        <f aca="false">COUNTIF(J3957:O3957,"Yes")</f>
        <v>2</v>
      </c>
      <c r="AA3957" s="18" t="n">
        <f aca="false">S3957*W3957</f>
        <v>0</v>
      </c>
      <c r="AB3957" s="15" t="n">
        <f aca="false">(P3957="Month-to-month")+(I3957="Fiber optic")+(R3957="Electronic check")+(F3957&lt;=12)+(M3957="No")+(J3957="No")</f>
        <v>4</v>
      </c>
      <c r="AC3957" s="15" t="str">
        <f aca="false">IF(AB3957&gt;=5,"High",IF(AB3957&gt;=3,"Medium","Low"))</f>
        <v>Medium</v>
      </c>
    </row>
    <row r="3958" customFormat="false" ht="15" hidden="false" customHeight="false" outlineLevel="0" collapsed="false">
      <c r="A3958" s="15" t="s">
        <v>4055</v>
      </c>
      <c r="B3958" s="15" t="s">
        <v>94</v>
      </c>
      <c r="C3958" s="15" t="n">
        <v>0</v>
      </c>
      <c r="D3958" s="15" t="s">
        <v>26</v>
      </c>
      <c r="E3958" s="15" t="s">
        <v>24</v>
      </c>
      <c r="F3958" s="15" t="n">
        <v>6</v>
      </c>
      <c r="G3958" s="15" t="s">
        <v>26</v>
      </c>
      <c r="H3958" s="15" t="s">
        <v>26</v>
      </c>
      <c r="I3958" s="15" t="s">
        <v>102</v>
      </c>
      <c r="J3958" s="15" t="s">
        <v>24</v>
      </c>
      <c r="K3958" s="15" t="s">
        <v>26</v>
      </c>
      <c r="L3958" s="15" t="s">
        <v>26</v>
      </c>
      <c r="M3958" s="15" t="s">
        <v>24</v>
      </c>
      <c r="N3958" s="15" t="s">
        <v>26</v>
      </c>
      <c r="O3958" s="15" t="s">
        <v>26</v>
      </c>
      <c r="P3958" s="15" t="s">
        <v>25</v>
      </c>
      <c r="Q3958" s="15" t="s">
        <v>26</v>
      </c>
      <c r="R3958" s="15" t="s">
        <v>15</v>
      </c>
      <c r="S3958" s="18" t="n">
        <v>105.3</v>
      </c>
      <c r="T3958" s="15" t="n">
        <v>545.2</v>
      </c>
      <c r="U3958" s="15" t="s">
        <v>26</v>
      </c>
      <c r="V3958" s="18" t="n">
        <f aca="false">IF(ISNUMBER(T3958),T3958,0)</f>
        <v>545.2</v>
      </c>
      <c r="W3958" s="15" t="n">
        <f aca="false">IF(U3958="Yes",1,0)</f>
        <v>1</v>
      </c>
      <c r="X3958" s="15" t="str">
        <f aca="false">IF(F3958&lt;=12,"0-12 months",IF(F3958&lt;=24,"13-24 months",IF(F3958&lt;=48,"25-48 months","49-72 months")))</f>
        <v>0-12 months</v>
      </c>
      <c r="Y3958" s="15" t="str">
        <f aca="false">IF(C3958=1,"Yes","No")</f>
        <v>No</v>
      </c>
      <c r="Z3958" s="15" t="n">
        <f aca="false">COUNTIF(J3958:O3958,"Yes")</f>
        <v>4</v>
      </c>
      <c r="AA3958" s="18" t="n">
        <f aca="false">S3958*W3958</f>
        <v>105.3</v>
      </c>
      <c r="AB3958" s="15" t="n">
        <f aca="false">(P3958="Month-to-month")+(I3958="Fiber optic")+(R3958="Electronic check")+(F3958&lt;=12)+(M3958="No")+(J3958="No")</f>
        <v>6</v>
      </c>
      <c r="AC3958" s="15" t="str">
        <f aca="false">IF(AB3958&gt;=5,"High",IF(AB3958&gt;=3,"Medium","Low"))</f>
        <v>High</v>
      </c>
    </row>
    <row r="3959" customFormat="false" ht="15" hidden="false" customHeight="false" outlineLevel="0" collapsed="false">
      <c r="A3959" s="15" t="s">
        <v>4056</v>
      </c>
      <c r="B3959" s="15" t="s">
        <v>98</v>
      </c>
      <c r="C3959" s="15" t="n">
        <v>0</v>
      </c>
      <c r="D3959" s="15" t="s">
        <v>26</v>
      </c>
      <c r="E3959" s="15" t="s">
        <v>24</v>
      </c>
      <c r="F3959" s="15" t="n">
        <v>63</v>
      </c>
      <c r="G3959" s="15" t="s">
        <v>26</v>
      </c>
      <c r="H3959" s="15" t="s">
        <v>26</v>
      </c>
      <c r="I3959" s="15" t="s">
        <v>102</v>
      </c>
      <c r="J3959" s="15" t="s">
        <v>24</v>
      </c>
      <c r="K3959" s="15" t="s">
        <v>24</v>
      </c>
      <c r="L3959" s="15" t="s">
        <v>26</v>
      </c>
      <c r="M3959" s="15" t="s">
        <v>24</v>
      </c>
      <c r="N3959" s="15" t="s">
        <v>26</v>
      </c>
      <c r="O3959" s="15" t="s">
        <v>26</v>
      </c>
      <c r="P3959" s="15" t="s">
        <v>29</v>
      </c>
      <c r="Q3959" s="15" t="s">
        <v>24</v>
      </c>
      <c r="R3959" s="15" t="s">
        <v>15</v>
      </c>
      <c r="S3959" s="18" t="n">
        <v>102.6</v>
      </c>
      <c r="T3959" s="15" t="n">
        <v>6296.75</v>
      </c>
      <c r="U3959" s="15" t="s">
        <v>24</v>
      </c>
      <c r="V3959" s="18" t="n">
        <f aca="false">IF(ISNUMBER(T3959),T3959,0)</f>
        <v>6296.75</v>
      </c>
      <c r="W3959" s="15" t="n">
        <f aca="false">IF(U3959="Yes",1,0)</f>
        <v>0</v>
      </c>
      <c r="X3959" s="15" t="str">
        <f aca="false">IF(F3959&lt;=12,"0-12 months",IF(F3959&lt;=24,"13-24 months",IF(F3959&lt;=48,"25-48 months","49-72 months")))</f>
        <v>49-72 months</v>
      </c>
      <c r="Y3959" s="15" t="str">
        <f aca="false">IF(C3959=1,"Yes","No")</f>
        <v>No</v>
      </c>
      <c r="Z3959" s="15" t="n">
        <f aca="false">COUNTIF(J3959:O3959,"Yes")</f>
        <v>3</v>
      </c>
      <c r="AA3959" s="18" t="n">
        <f aca="false">S3959*W3959</f>
        <v>0</v>
      </c>
      <c r="AB3959" s="15" t="n">
        <f aca="false">(P3959="Month-to-month")+(I3959="Fiber optic")+(R3959="Electronic check")+(F3959&lt;=12)+(M3959="No")+(J3959="No")</f>
        <v>4</v>
      </c>
      <c r="AC3959" s="15" t="str">
        <f aca="false">IF(AB3959&gt;=5,"High",IF(AB3959&gt;=3,"Medium","Low"))</f>
        <v>Medium</v>
      </c>
    </row>
    <row r="3960" customFormat="false" ht="15" hidden="false" customHeight="false" outlineLevel="0" collapsed="false">
      <c r="A3960" s="15" t="s">
        <v>4057</v>
      </c>
      <c r="B3960" s="15" t="s">
        <v>98</v>
      </c>
      <c r="C3960" s="15" t="n">
        <v>0</v>
      </c>
      <c r="D3960" s="15" t="s">
        <v>26</v>
      </c>
      <c r="E3960" s="15" t="s">
        <v>24</v>
      </c>
      <c r="F3960" s="15" t="n">
        <v>16</v>
      </c>
      <c r="G3960" s="15" t="s">
        <v>26</v>
      </c>
      <c r="H3960" s="15" t="s">
        <v>26</v>
      </c>
      <c r="I3960" s="15" t="s">
        <v>102</v>
      </c>
      <c r="J3960" s="15" t="s">
        <v>24</v>
      </c>
      <c r="K3960" s="15" t="s">
        <v>24</v>
      </c>
      <c r="L3960" s="15" t="s">
        <v>24</v>
      </c>
      <c r="M3960" s="15" t="s">
        <v>24</v>
      </c>
      <c r="N3960" s="15" t="s">
        <v>24</v>
      </c>
      <c r="O3960" s="15" t="s">
        <v>24</v>
      </c>
      <c r="P3960" s="15" t="s">
        <v>25</v>
      </c>
      <c r="Q3960" s="15" t="s">
        <v>26</v>
      </c>
      <c r="R3960" s="15" t="s">
        <v>19</v>
      </c>
      <c r="S3960" s="18" t="n">
        <v>73.85</v>
      </c>
      <c r="T3960" s="15" t="n">
        <v>1284.2</v>
      </c>
      <c r="U3960" s="15" t="s">
        <v>26</v>
      </c>
      <c r="V3960" s="18" t="n">
        <f aca="false">IF(ISNUMBER(T3960),T3960,0)</f>
        <v>1284.2</v>
      </c>
      <c r="W3960" s="15" t="n">
        <f aca="false">IF(U3960="Yes",1,0)</f>
        <v>1</v>
      </c>
      <c r="X3960" s="15" t="str">
        <f aca="false">IF(F3960&lt;=12,"0-12 months",IF(F3960&lt;=24,"13-24 months",IF(F3960&lt;=48,"25-48 months","49-72 months")))</f>
        <v>13-24 months</v>
      </c>
      <c r="Y3960" s="15" t="str">
        <f aca="false">IF(C3960=1,"Yes","No")</f>
        <v>No</v>
      </c>
      <c r="Z3960" s="15" t="n">
        <f aca="false">COUNTIF(J3960:O3960,"Yes")</f>
        <v>0</v>
      </c>
      <c r="AA3960" s="18" t="n">
        <f aca="false">S3960*W3960</f>
        <v>73.85</v>
      </c>
      <c r="AB3960" s="15" t="n">
        <f aca="false">(P3960="Month-to-month")+(I3960="Fiber optic")+(R3960="Electronic check")+(F3960&lt;=12)+(M3960="No")+(J3960="No")</f>
        <v>4</v>
      </c>
      <c r="AC3960" s="15" t="str">
        <f aca="false">IF(AB3960&gt;=5,"High",IF(AB3960&gt;=3,"Medium","Low"))</f>
        <v>Medium</v>
      </c>
    </row>
    <row r="3961" customFormat="false" ht="15" hidden="false" customHeight="false" outlineLevel="0" collapsed="false">
      <c r="A3961" s="15" t="s">
        <v>4058</v>
      </c>
      <c r="B3961" s="15" t="s">
        <v>98</v>
      </c>
      <c r="C3961" s="15" t="n">
        <v>0</v>
      </c>
      <c r="D3961" s="15" t="s">
        <v>24</v>
      </c>
      <c r="E3961" s="15" t="s">
        <v>24</v>
      </c>
      <c r="F3961" s="15" t="n">
        <v>59</v>
      </c>
      <c r="G3961" s="15" t="s">
        <v>26</v>
      </c>
      <c r="H3961" s="15" t="s">
        <v>24</v>
      </c>
      <c r="I3961" s="15" t="s">
        <v>96</v>
      </c>
      <c r="J3961" s="15" t="s">
        <v>24</v>
      </c>
      <c r="K3961" s="15" t="s">
        <v>24</v>
      </c>
      <c r="L3961" s="15" t="s">
        <v>26</v>
      </c>
      <c r="M3961" s="15" t="s">
        <v>24</v>
      </c>
      <c r="N3961" s="15" t="s">
        <v>24</v>
      </c>
      <c r="O3961" s="15" t="s">
        <v>26</v>
      </c>
      <c r="P3961" s="15" t="s">
        <v>27</v>
      </c>
      <c r="Q3961" s="15" t="s">
        <v>26</v>
      </c>
      <c r="R3961" s="15" t="s">
        <v>19</v>
      </c>
      <c r="S3961" s="18" t="n">
        <v>61.35</v>
      </c>
      <c r="T3961" s="15" t="n">
        <v>3645.5</v>
      </c>
      <c r="U3961" s="15" t="s">
        <v>24</v>
      </c>
      <c r="V3961" s="18" t="n">
        <f aca="false">IF(ISNUMBER(T3961),T3961,0)</f>
        <v>3645.5</v>
      </c>
      <c r="W3961" s="15" t="n">
        <f aca="false">IF(U3961="Yes",1,0)</f>
        <v>0</v>
      </c>
      <c r="X3961" s="15" t="str">
        <f aca="false">IF(F3961&lt;=12,"0-12 months",IF(F3961&lt;=24,"13-24 months",IF(F3961&lt;=48,"25-48 months","49-72 months")))</f>
        <v>49-72 months</v>
      </c>
      <c r="Y3961" s="15" t="str">
        <f aca="false">IF(C3961=1,"Yes","No")</f>
        <v>No</v>
      </c>
      <c r="Z3961" s="15" t="n">
        <f aca="false">COUNTIF(J3961:O3961,"Yes")</f>
        <v>2</v>
      </c>
      <c r="AA3961" s="18" t="n">
        <f aca="false">S3961*W3961</f>
        <v>0</v>
      </c>
      <c r="AB3961" s="15" t="n">
        <f aca="false">(P3961="Month-to-month")+(I3961="Fiber optic")+(R3961="Electronic check")+(F3961&lt;=12)+(M3961="No")+(J3961="No")</f>
        <v>2</v>
      </c>
      <c r="AC3961" s="15" t="str">
        <f aca="false">IF(AB3961&gt;=5,"High",IF(AB3961&gt;=3,"Medium","Low"))</f>
        <v>Low</v>
      </c>
    </row>
    <row r="3962" customFormat="false" ht="15" hidden="false" customHeight="false" outlineLevel="0" collapsed="false">
      <c r="A3962" s="15" t="s">
        <v>4059</v>
      </c>
      <c r="B3962" s="15" t="s">
        <v>94</v>
      </c>
      <c r="C3962" s="15" t="n">
        <v>0</v>
      </c>
      <c r="D3962" s="15" t="s">
        <v>24</v>
      </c>
      <c r="E3962" s="15" t="s">
        <v>24</v>
      </c>
      <c r="F3962" s="15" t="n">
        <v>3</v>
      </c>
      <c r="G3962" s="15" t="s">
        <v>26</v>
      </c>
      <c r="H3962" s="15" t="s">
        <v>24</v>
      </c>
      <c r="I3962" s="15" t="s">
        <v>96</v>
      </c>
      <c r="J3962" s="15" t="s">
        <v>24</v>
      </c>
      <c r="K3962" s="15" t="s">
        <v>24</v>
      </c>
      <c r="L3962" s="15" t="s">
        <v>26</v>
      </c>
      <c r="M3962" s="15" t="s">
        <v>24</v>
      </c>
      <c r="N3962" s="15" t="s">
        <v>26</v>
      </c>
      <c r="O3962" s="15" t="s">
        <v>24</v>
      </c>
      <c r="P3962" s="15" t="s">
        <v>25</v>
      </c>
      <c r="Q3962" s="15" t="s">
        <v>24</v>
      </c>
      <c r="R3962" s="15" t="s">
        <v>15</v>
      </c>
      <c r="S3962" s="18" t="n">
        <v>57.55</v>
      </c>
      <c r="T3962" s="15" t="n">
        <v>161.45</v>
      </c>
      <c r="U3962" s="15" t="s">
        <v>24</v>
      </c>
      <c r="V3962" s="18" t="n">
        <f aca="false">IF(ISNUMBER(T3962),T3962,0)</f>
        <v>161.45</v>
      </c>
      <c r="W3962" s="15" t="n">
        <f aca="false">IF(U3962="Yes",1,0)</f>
        <v>0</v>
      </c>
      <c r="X3962" s="15" t="str">
        <f aca="false">IF(F3962&lt;=12,"0-12 months",IF(F3962&lt;=24,"13-24 months",IF(F3962&lt;=48,"25-48 months","49-72 months")))</f>
        <v>0-12 months</v>
      </c>
      <c r="Y3962" s="15" t="str">
        <f aca="false">IF(C3962=1,"Yes","No")</f>
        <v>No</v>
      </c>
      <c r="Z3962" s="15" t="n">
        <f aca="false">COUNTIF(J3962:O3962,"Yes")</f>
        <v>2</v>
      </c>
      <c r="AA3962" s="18" t="n">
        <f aca="false">S3962*W3962</f>
        <v>0</v>
      </c>
      <c r="AB3962" s="15" t="n">
        <f aca="false">(P3962="Month-to-month")+(I3962="Fiber optic")+(R3962="Electronic check")+(F3962&lt;=12)+(M3962="No")+(J3962="No")</f>
        <v>5</v>
      </c>
      <c r="AC3962" s="15" t="str">
        <f aca="false">IF(AB3962&gt;=5,"High",IF(AB3962&gt;=3,"Medium","Low"))</f>
        <v>High</v>
      </c>
    </row>
    <row r="3963" customFormat="false" ht="15" hidden="false" customHeight="false" outlineLevel="0" collapsed="false">
      <c r="A3963" s="15" t="s">
        <v>4060</v>
      </c>
      <c r="B3963" s="15" t="s">
        <v>94</v>
      </c>
      <c r="C3963" s="15" t="n">
        <v>0</v>
      </c>
      <c r="D3963" s="15" t="s">
        <v>24</v>
      </c>
      <c r="E3963" s="15" t="s">
        <v>24</v>
      </c>
      <c r="F3963" s="15" t="n">
        <v>8</v>
      </c>
      <c r="G3963" s="15" t="s">
        <v>24</v>
      </c>
      <c r="H3963" s="15" t="s">
        <v>95</v>
      </c>
      <c r="I3963" s="15" t="s">
        <v>96</v>
      </c>
      <c r="J3963" s="15" t="s">
        <v>24</v>
      </c>
      <c r="K3963" s="15" t="s">
        <v>26</v>
      </c>
      <c r="L3963" s="15" t="s">
        <v>24</v>
      </c>
      <c r="M3963" s="15" t="s">
        <v>24</v>
      </c>
      <c r="N3963" s="15" t="s">
        <v>24</v>
      </c>
      <c r="O3963" s="15" t="s">
        <v>24</v>
      </c>
      <c r="P3963" s="15" t="s">
        <v>25</v>
      </c>
      <c r="Q3963" s="15" t="s">
        <v>26</v>
      </c>
      <c r="R3963" s="15" t="s">
        <v>17</v>
      </c>
      <c r="S3963" s="18" t="n">
        <v>29.25</v>
      </c>
      <c r="T3963" s="15" t="n">
        <v>226.95</v>
      </c>
      <c r="U3963" s="15" t="s">
        <v>24</v>
      </c>
      <c r="V3963" s="18" t="n">
        <f aca="false">IF(ISNUMBER(T3963),T3963,0)</f>
        <v>226.95</v>
      </c>
      <c r="W3963" s="15" t="n">
        <f aca="false">IF(U3963="Yes",1,0)</f>
        <v>0</v>
      </c>
      <c r="X3963" s="15" t="str">
        <f aca="false">IF(F3963&lt;=12,"0-12 months",IF(F3963&lt;=24,"13-24 months",IF(F3963&lt;=48,"25-48 months","49-72 months")))</f>
        <v>0-12 months</v>
      </c>
      <c r="Y3963" s="15" t="str">
        <f aca="false">IF(C3963=1,"Yes","No")</f>
        <v>No</v>
      </c>
      <c r="Z3963" s="15" t="n">
        <f aca="false">COUNTIF(J3963:O3963,"Yes")</f>
        <v>1</v>
      </c>
      <c r="AA3963" s="18" t="n">
        <f aca="false">S3963*W3963</f>
        <v>0</v>
      </c>
      <c r="AB3963" s="15" t="n">
        <f aca="false">(P3963="Month-to-month")+(I3963="Fiber optic")+(R3963="Electronic check")+(F3963&lt;=12)+(M3963="No")+(J3963="No")</f>
        <v>4</v>
      </c>
      <c r="AC3963" s="15" t="str">
        <f aca="false">IF(AB3963&gt;=5,"High",IF(AB3963&gt;=3,"Medium","Low"))</f>
        <v>Medium</v>
      </c>
    </row>
    <row r="3964" customFormat="false" ht="15" hidden="false" customHeight="false" outlineLevel="0" collapsed="false">
      <c r="A3964" s="15" t="s">
        <v>4061</v>
      </c>
      <c r="B3964" s="15" t="s">
        <v>94</v>
      </c>
      <c r="C3964" s="15" t="n">
        <v>1</v>
      </c>
      <c r="D3964" s="15" t="s">
        <v>26</v>
      </c>
      <c r="E3964" s="15" t="s">
        <v>24</v>
      </c>
      <c r="F3964" s="15" t="n">
        <v>7</v>
      </c>
      <c r="G3964" s="15" t="s">
        <v>26</v>
      </c>
      <c r="H3964" s="15" t="s">
        <v>26</v>
      </c>
      <c r="I3964" s="15" t="s">
        <v>102</v>
      </c>
      <c r="J3964" s="15" t="s">
        <v>24</v>
      </c>
      <c r="K3964" s="15" t="s">
        <v>24</v>
      </c>
      <c r="L3964" s="15" t="s">
        <v>24</v>
      </c>
      <c r="M3964" s="15" t="s">
        <v>24</v>
      </c>
      <c r="N3964" s="15" t="s">
        <v>24</v>
      </c>
      <c r="O3964" s="15" t="s">
        <v>26</v>
      </c>
      <c r="P3964" s="15" t="s">
        <v>25</v>
      </c>
      <c r="Q3964" s="15" t="s">
        <v>26</v>
      </c>
      <c r="R3964" s="15" t="s">
        <v>15</v>
      </c>
      <c r="S3964" s="18" t="n">
        <v>84.55</v>
      </c>
      <c r="T3964" s="15" t="n">
        <v>646.85</v>
      </c>
      <c r="U3964" s="15" t="s">
        <v>26</v>
      </c>
      <c r="V3964" s="18" t="n">
        <f aca="false">IF(ISNUMBER(T3964),T3964,0)</f>
        <v>646.85</v>
      </c>
      <c r="W3964" s="15" t="n">
        <f aca="false">IF(U3964="Yes",1,0)</f>
        <v>1</v>
      </c>
      <c r="X3964" s="15" t="str">
        <f aca="false">IF(F3964&lt;=12,"0-12 months",IF(F3964&lt;=24,"13-24 months",IF(F3964&lt;=48,"25-48 months","49-72 months")))</f>
        <v>0-12 months</v>
      </c>
      <c r="Y3964" s="15" t="str">
        <f aca="false">IF(C3964=1,"Yes","No")</f>
        <v>Yes</v>
      </c>
      <c r="Z3964" s="15" t="n">
        <f aca="false">COUNTIF(J3964:O3964,"Yes")</f>
        <v>1</v>
      </c>
      <c r="AA3964" s="18" t="n">
        <f aca="false">S3964*W3964</f>
        <v>84.55</v>
      </c>
      <c r="AB3964" s="15" t="n">
        <f aca="false">(P3964="Month-to-month")+(I3964="Fiber optic")+(R3964="Electronic check")+(F3964&lt;=12)+(M3964="No")+(J3964="No")</f>
        <v>6</v>
      </c>
      <c r="AC3964" s="15" t="str">
        <f aca="false">IF(AB3964&gt;=5,"High",IF(AB3964&gt;=3,"Medium","Low"))</f>
        <v>High</v>
      </c>
    </row>
    <row r="3965" customFormat="false" ht="15" hidden="false" customHeight="false" outlineLevel="0" collapsed="false">
      <c r="A3965" s="15" t="s">
        <v>4062</v>
      </c>
      <c r="B3965" s="15" t="s">
        <v>94</v>
      </c>
      <c r="C3965" s="15" t="n">
        <v>0</v>
      </c>
      <c r="D3965" s="15" t="s">
        <v>24</v>
      </c>
      <c r="E3965" s="15" t="s">
        <v>24</v>
      </c>
      <c r="F3965" s="15" t="n">
        <v>68</v>
      </c>
      <c r="G3965" s="15" t="s">
        <v>26</v>
      </c>
      <c r="H3965" s="15" t="s">
        <v>24</v>
      </c>
      <c r="I3965" s="15" t="s">
        <v>24</v>
      </c>
      <c r="J3965" s="15" t="s">
        <v>28</v>
      </c>
      <c r="K3965" s="15" t="s">
        <v>28</v>
      </c>
      <c r="L3965" s="15" t="s">
        <v>28</v>
      </c>
      <c r="M3965" s="15" t="s">
        <v>28</v>
      </c>
      <c r="N3965" s="15" t="s">
        <v>28</v>
      </c>
      <c r="O3965" s="15" t="s">
        <v>28</v>
      </c>
      <c r="P3965" s="15" t="s">
        <v>29</v>
      </c>
      <c r="Q3965" s="15" t="s">
        <v>24</v>
      </c>
      <c r="R3965" s="15" t="s">
        <v>21</v>
      </c>
      <c r="S3965" s="18" t="n">
        <v>19.6</v>
      </c>
      <c r="T3965" s="15" t="n">
        <v>1441.65</v>
      </c>
      <c r="U3965" s="15" t="s">
        <v>24</v>
      </c>
      <c r="V3965" s="18" t="n">
        <f aca="false">IF(ISNUMBER(T3965),T3965,0)</f>
        <v>1441.65</v>
      </c>
      <c r="W3965" s="15" t="n">
        <f aca="false">IF(U3965="Yes",1,0)</f>
        <v>0</v>
      </c>
      <c r="X3965" s="15" t="str">
        <f aca="false">IF(F3965&lt;=12,"0-12 months",IF(F3965&lt;=24,"13-24 months",IF(F3965&lt;=48,"25-48 months","49-72 months")))</f>
        <v>49-72 months</v>
      </c>
      <c r="Y3965" s="15" t="str">
        <f aca="false">IF(C3965=1,"Yes","No")</f>
        <v>No</v>
      </c>
      <c r="Z3965" s="15" t="n">
        <f aca="false">COUNTIF(J3965:O3965,"Yes")</f>
        <v>0</v>
      </c>
      <c r="AA3965" s="18" t="n">
        <f aca="false">S3965*W3965</f>
        <v>0</v>
      </c>
      <c r="AB3965" s="15" t="n">
        <f aca="false">(P3965="Month-to-month")+(I3965="Fiber optic")+(R3965="Electronic check")+(F3965&lt;=12)+(M3965="No")+(J3965="No")</f>
        <v>0</v>
      </c>
      <c r="AC3965" s="15" t="str">
        <f aca="false">IF(AB3965&gt;=5,"High",IF(AB3965&gt;=3,"Medium","Low"))</f>
        <v>Low</v>
      </c>
    </row>
    <row r="3966" customFormat="false" ht="15" hidden="false" customHeight="false" outlineLevel="0" collapsed="false">
      <c r="A3966" s="15" t="s">
        <v>4063</v>
      </c>
      <c r="B3966" s="15" t="s">
        <v>94</v>
      </c>
      <c r="C3966" s="15" t="n">
        <v>0</v>
      </c>
      <c r="D3966" s="15" t="s">
        <v>26</v>
      </c>
      <c r="E3966" s="15" t="s">
        <v>26</v>
      </c>
      <c r="F3966" s="15" t="n">
        <v>68</v>
      </c>
      <c r="G3966" s="15" t="s">
        <v>26</v>
      </c>
      <c r="H3966" s="15" t="s">
        <v>26</v>
      </c>
      <c r="I3966" s="15" t="s">
        <v>102</v>
      </c>
      <c r="J3966" s="15" t="s">
        <v>26</v>
      </c>
      <c r="K3966" s="15" t="s">
        <v>24</v>
      </c>
      <c r="L3966" s="15" t="s">
        <v>26</v>
      </c>
      <c r="M3966" s="15" t="s">
        <v>26</v>
      </c>
      <c r="N3966" s="15" t="s">
        <v>26</v>
      </c>
      <c r="O3966" s="15" t="s">
        <v>26</v>
      </c>
      <c r="P3966" s="15" t="s">
        <v>29</v>
      </c>
      <c r="Q3966" s="15" t="s">
        <v>24</v>
      </c>
      <c r="R3966" s="15" t="s">
        <v>21</v>
      </c>
      <c r="S3966" s="18" t="n">
        <v>111.75</v>
      </c>
      <c r="T3966" s="15" t="n">
        <v>7511.3</v>
      </c>
      <c r="U3966" s="15" t="s">
        <v>24</v>
      </c>
      <c r="V3966" s="18" t="n">
        <f aca="false">IF(ISNUMBER(T3966),T3966,0)</f>
        <v>7511.3</v>
      </c>
      <c r="W3966" s="15" t="n">
        <f aca="false">IF(U3966="Yes",1,0)</f>
        <v>0</v>
      </c>
      <c r="X3966" s="15" t="str">
        <f aca="false">IF(F3966&lt;=12,"0-12 months",IF(F3966&lt;=24,"13-24 months",IF(F3966&lt;=48,"25-48 months","49-72 months")))</f>
        <v>49-72 months</v>
      </c>
      <c r="Y3966" s="15" t="str">
        <f aca="false">IF(C3966=1,"Yes","No")</f>
        <v>No</v>
      </c>
      <c r="Z3966" s="15" t="n">
        <f aca="false">COUNTIF(J3966:O3966,"Yes")</f>
        <v>5</v>
      </c>
      <c r="AA3966" s="18" t="n">
        <f aca="false">S3966*W3966</f>
        <v>0</v>
      </c>
      <c r="AB3966" s="15" t="n">
        <f aca="false">(P3966="Month-to-month")+(I3966="Fiber optic")+(R3966="Electronic check")+(F3966&lt;=12)+(M3966="No")+(J3966="No")</f>
        <v>1</v>
      </c>
      <c r="AC3966" s="15" t="str">
        <f aca="false">IF(AB3966&gt;=5,"High",IF(AB3966&gt;=3,"Medium","Low"))</f>
        <v>Low</v>
      </c>
    </row>
    <row r="3967" customFormat="false" ht="15" hidden="false" customHeight="false" outlineLevel="0" collapsed="false">
      <c r="A3967" s="15" t="s">
        <v>4064</v>
      </c>
      <c r="B3967" s="15" t="s">
        <v>94</v>
      </c>
      <c r="C3967" s="15" t="n">
        <v>1</v>
      </c>
      <c r="D3967" s="15" t="s">
        <v>26</v>
      </c>
      <c r="E3967" s="15" t="s">
        <v>24</v>
      </c>
      <c r="F3967" s="15" t="n">
        <v>52</v>
      </c>
      <c r="G3967" s="15" t="s">
        <v>26</v>
      </c>
      <c r="H3967" s="15" t="s">
        <v>26</v>
      </c>
      <c r="I3967" s="15" t="s">
        <v>102</v>
      </c>
      <c r="J3967" s="15" t="s">
        <v>24</v>
      </c>
      <c r="K3967" s="15" t="s">
        <v>26</v>
      </c>
      <c r="L3967" s="15" t="s">
        <v>26</v>
      </c>
      <c r="M3967" s="15" t="s">
        <v>24</v>
      </c>
      <c r="N3967" s="15" t="s">
        <v>26</v>
      </c>
      <c r="O3967" s="15" t="s">
        <v>26</v>
      </c>
      <c r="P3967" s="15" t="s">
        <v>27</v>
      </c>
      <c r="Q3967" s="15" t="s">
        <v>26</v>
      </c>
      <c r="R3967" s="15" t="s">
        <v>15</v>
      </c>
      <c r="S3967" s="18" t="n">
        <v>106.5</v>
      </c>
      <c r="T3967" s="15" t="n">
        <v>5621.85</v>
      </c>
      <c r="U3967" s="15" t="s">
        <v>24</v>
      </c>
      <c r="V3967" s="18" t="n">
        <f aca="false">IF(ISNUMBER(T3967),T3967,0)</f>
        <v>5621.85</v>
      </c>
      <c r="W3967" s="15" t="n">
        <f aca="false">IF(U3967="Yes",1,0)</f>
        <v>0</v>
      </c>
      <c r="X3967" s="15" t="str">
        <f aca="false">IF(F3967&lt;=12,"0-12 months",IF(F3967&lt;=24,"13-24 months",IF(F3967&lt;=48,"25-48 months","49-72 months")))</f>
        <v>49-72 months</v>
      </c>
      <c r="Y3967" s="15" t="str">
        <f aca="false">IF(C3967=1,"Yes","No")</f>
        <v>Yes</v>
      </c>
      <c r="Z3967" s="15" t="n">
        <f aca="false">COUNTIF(J3967:O3967,"Yes")</f>
        <v>4</v>
      </c>
      <c r="AA3967" s="18" t="n">
        <f aca="false">S3967*W3967</f>
        <v>0</v>
      </c>
      <c r="AB3967" s="15" t="n">
        <f aca="false">(P3967="Month-to-month")+(I3967="Fiber optic")+(R3967="Electronic check")+(F3967&lt;=12)+(M3967="No")+(J3967="No")</f>
        <v>4</v>
      </c>
      <c r="AC3967" s="15" t="str">
        <f aca="false">IF(AB3967&gt;=5,"High",IF(AB3967&gt;=3,"Medium","Low"))</f>
        <v>Medium</v>
      </c>
    </row>
    <row r="3968" customFormat="false" ht="15" hidden="false" customHeight="false" outlineLevel="0" collapsed="false">
      <c r="A3968" s="15" t="s">
        <v>4065</v>
      </c>
      <c r="B3968" s="15" t="s">
        <v>98</v>
      </c>
      <c r="C3968" s="15" t="n">
        <v>0</v>
      </c>
      <c r="D3968" s="15" t="s">
        <v>26</v>
      </c>
      <c r="E3968" s="15" t="s">
        <v>26</v>
      </c>
      <c r="F3968" s="15" t="n">
        <v>72</v>
      </c>
      <c r="G3968" s="15" t="s">
        <v>26</v>
      </c>
      <c r="H3968" s="15" t="s">
        <v>26</v>
      </c>
      <c r="I3968" s="15" t="s">
        <v>102</v>
      </c>
      <c r="J3968" s="15" t="s">
        <v>26</v>
      </c>
      <c r="K3968" s="15" t="s">
        <v>26</v>
      </c>
      <c r="L3968" s="15" t="s">
        <v>24</v>
      </c>
      <c r="M3968" s="15" t="s">
        <v>26</v>
      </c>
      <c r="N3968" s="15" t="s">
        <v>26</v>
      </c>
      <c r="O3968" s="15" t="s">
        <v>26</v>
      </c>
      <c r="P3968" s="15" t="s">
        <v>29</v>
      </c>
      <c r="Q3968" s="15" t="s">
        <v>26</v>
      </c>
      <c r="R3968" s="15" t="s">
        <v>21</v>
      </c>
      <c r="S3968" s="18" t="n">
        <v>107.7</v>
      </c>
      <c r="T3968" s="15" t="n">
        <v>7919.8</v>
      </c>
      <c r="U3968" s="15" t="s">
        <v>24</v>
      </c>
      <c r="V3968" s="18" t="n">
        <f aca="false">IF(ISNUMBER(T3968),T3968,0)</f>
        <v>7919.8</v>
      </c>
      <c r="W3968" s="15" t="n">
        <f aca="false">IF(U3968="Yes",1,0)</f>
        <v>0</v>
      </c>
      <c r="X3968" s="15" t="str">
        <f aca="false">IF(F3968&lt;=12,"0-12 months",IF(F3968&lt;=24,"13-24 months",IF(F3968&lt;=48,"25-48 months","49-72 months")))</f>
        <v>49-72 months</v>
      </c>
      <c r="Y3968" s="15" t="str">
        <f aca="false">IF(C3968=1,"Yes","No")</f>
        <v>No</v>
      </c>
      <c r="Z3968" s="15" t="n">
        <f aca="false">COUNTIF(J3968:O3968,"Yes")</f>
        <v>5</v>
      </c>
      <c r="AA3968" s="18" t="n">
        <f aca="false">S3968*W3968</f>
        <v>0</v>
      </c>
      <c r="AB3968" s="15" t="n">
        <f aca="false">(P3968="Month-to-month")+(I3968="Fiber optic")+(R3968="Electronic check")+(F3968&lt;=12)+(M3968="No")+(J3968="No")</f>
        <v>1</v>
      </c>
      <c r="AC3968" s="15" t="str">
        <f aca="false">IF(AB3968&gt;=5,"High",IF(AB3968&gt;=3,"Medium","Low"))</f>
        <v>Low</v>
      </c>
    </row>
    <row r="3969" customFormat="false" ht="15" hidden="false" customHeight="false" outlineLevel="0" collapsed="false">
      <c r="A3969" s="15" t="s">
        <v>4066</v>
      </c>
      <c r="B3969" s="15" t="s">
        <v>94</v>
      </c>
      <c r="C3969" s="15" t="n">
        <v>0</v>
      </c>
      <c r="D3969" s="15" t="s">
        <v>26</v>
      </c>
      <c r="E3969" s="15" t="s">
        <v>24</v>
      </c>
      <c r="F3969" s="15" t="n">
        <v>32</v>
      </c>
      <c r="G3969" s="15" t="s">
        <v>26</v>
      </c>
      <c r="H3969" s="15" t="s">
        <v>24</v>
      </c>
      <c r="I3969" s="15" t="s">
        <v>24</v>
      </c>
      <c r="J3969" s="15" t="s">
        <v>28</v>
      </c>
      <c r="K3969" s="15" t="s">
        <v>28</v>
      </c>
      <c r="L3969" s="15" t="s">
        <v>28</v>
      </c>
      <c r="M3969" s="15" t="s">
        <v>28</v>
      </c>
      <c r="N3969" s="15" t="s">
        <v>28</v>
      </c>
      <c r="O3969" s="15" t="s">
        <v>28</v>
      </c>
      <c r="P3969" s="15" t="s">
        <v>27</v>
      </c>
      <c r="Q3969" s="15" t="s">
        <v>24</v>
      </c>
      <c r="R3969" s="15" t="s">
        <v>17</v>
      </c>
      <c r="S3969" s="18" t="n">
        <v>19.3</v>
      </c>
      <c r="T3969" s="15" t="n">
        <v>593.2</v>
      </c>
      <c r="U3969" s="15" t="s">
        <v>24</v>
      </c>
      <c r="V3969" s="18" t="n">
        <f aca="false">IF(ISNUMBER(T3969),T3969,0)</f>
        <v>593.2</v>
      </c>
      <c r="W3969" s="15" t="n">
        <f aca="false">IF(U3969="Yes",1,0)</f>
        <v>0</v>
      </c>
      <c r="X3969" s="15" t="str">
        <f aca="false">IF(F3969&lt;=12,"0-12 months",IF(F3969&lt;=24,"13-24 months",IF(F3969&lt;=48,"25-48 months","49-72 months")))</f>
        <v>25-48 months</v>
      </c>
      <c r="Y3969" s="15" t="str">
        <f aca="false">IF(C3969=1,"Yes","No")</f>
        <v>No</v>
      </c>
      <c r="Z3969" s="15" t="n">
        <f aca="false">COUNTIF(J3969:O3969,"Yes")</f>
        <v>0</v>
      </c>
      <c r="AA3969" s="18" t="n">
        <f aca="false">S3969*W3969</f>
        <v>0</v>
      </c>
      <c r="AB3969" s="15" t="n">
        <f aca="false">(P3969="Month-to-month")+(I3969="Fiber optic")+(R3969="Electronic check")+(F3969&lt;=12)+(M3969="No")+(J3969="No")</f>
        <v>0</v>
      </c>
      <c r="AC3969" s="15" t="str">
        <f aca="false">IF(AB3969&gt;=5,"High",IF(AB3969&gt;=3,"Medium","Low"))</f>
        <v>Low</v>
      </c>
    </row>
    <row r="3970" customFormat="false" ht="15" hidden="false" customHeight="false" outlineLevel="0" collapsed="false">
      <c r="A3970" s="15" t="s">
        <v>4067</v>
      </c>
      <c r="B3970" s="15" t="s">
        <v>94</v>
      </c>
      <c r="C3970" s="15" t="n">
        <v>0</v>
      </c>
      <c r="D3970" s="15" t="s">
        <v>26</v>
      </c>
      <c r="E3970" s="15" t="s">
        <v>24</v>
      </c>
      <c r="F3970" s="15" t="n">
        <v>72</v>
      </c>
      <c r="G3970" s="15" t="s">
        <v>26</v>
      </c>
      <c r="H3970" s="15" t="s">
        <v>24</v>
      </c>
      <c r="I3970" s="15" t="s">
        <v>24</v>
      </c>
      <c r="J3970" s="15" t="s">
        <v>28</v>
      </c>
      <c r="K3970" s="15" t="s">
        <v>28</v>
      </c>
      <c r="L3970" s="15" t="s">
        <v>28</v>
      </c>
      <c r="M3970" s="15" t="s">
        <v>28</v>
      </c>
      <c r="N3970" s="15" t="s">
        <v>28</v>
      </c>
      <c r="O3970" s="15" t="s">
        <v>28</v>
      </c>
      <c r="P3970" s="15" t="s">
        <v>29</v>
      </c>
      <c r="Q3970" s="15" t="s">
        <v>24</v>
      </c>
      <c r="R3970" s="15" t="s">
        <v>19</v>
      </c>
      <c r="S3970" s="18" t="n">
        <v>20.05</v>
      </c>
      <c r="T3970" s="15" t="n">
        <v>1423.65</v>
      </c>
      <c r="U3970" s="15" t="s">
        <v>24</v>
      </c>
      <c r="V3970" s="18" t="n">
        <f aca="false">IF(ISNUMBER(T3970),T3970,0)</f>
        <v>1423.65</v>
      </c>
      <c r="W3970" s="15" t="n">
        <f aca="false">IF(U3970="Yes",1,0)</f>
        <v>0</v>
      </c>
      <c r="X3970" s="15" t="str">
        <f aca="false">IF(F3970&lt;=12,"0-12 months",IF(F3970&lt;=24,"13-24 months",IF(F3970&lt;=48,"25-48 months","49-72 months")))</f>
        <v>49-72 months</v>
      </c>
      <c r="Y3970" s="15" t="str">
        <f aca="false">IF(C3970=1,"Yes","No")</f>
        <v>No</v>
      </c>
      <c r="Z3970" s="15" t="n">
        <f aca="false">COUNTIF(J3970:O3970,"Yes")</f>
        <v>0</v>
      </c>
      <c r="AA3970" s="18" t="n">
        <f aca="false">S3970*W3970</f>
        <v>0</v>
      </c>
      <c r="AB3970" s="15" t="n">
        <f aca="false">(P3970="Month-to-month")+(I3970="Fiber optic")+(R3970="Electronic check")+(F3970&lt;=12)+(M3970="No")+(J3970="No")</f>
        <v>0</v>
      </c>
      <c r="AC3970" s="15" t="str">
        <f aca="false">IF(AB3970&gt;=5,"High",IF(AB3970&gt;=3,"Medium","Low"))</f>
        <v>Low</v>
      </c>
    </row>
    <row r="3971" customFormat="false" ht="15" hidden="false" customHeight="false" outlineLevel="0" collapsed="false">
      <c r="A3971" s="15" t="s">
        <v>4068</v>
      </c>
      <c r="B3971" s="15" t="s">
        <v>98</v>
      </c>
      <c r="C3971" s="15" t="n">
        <v>0</v>
      </c>
      <c r="D3971" s="15" t="s">
        <v>26</v>
      </c>
      <c r="E3971" s="15" t="s">
        <v>26</v>
      </c>
      <c r="F3971" s="15" t="n">
        <v>1</v>
      </c>
      <c r="G3971" s="15" t="s">
        <v>26</v>
      </c>
      <c r="H3971" s="15" t="s">
        <v>24</v>
      </c>
      <c r="I3971" s="15" t="s">
        <v>102</v>
      </c>
      <c r="J3971" s="15" t="s">
        <v>24</v>
      </c>
      <c r="K3971" s="15" t="s">
        <v>24</v>
      </c>
      <c r="L3971" s="15" t="s">
        <v>24</v>
      </c>
      <c r="M3971" s="15" t="s">
        <v>24</v>
      </c>
      <c r="N3971" s="15" t="s">
        <v>24</v>
      </c>
      <c r="O3971" s="15" t="s">
        <v>24</v>
      </c>
      <c r="P3971" s="15" t="s">
        <v>25</v>
      </c>
      <c r="Q3971" s="15" t="s">
        <v>26</v>
      </c>
      <c r="R3971" s="15" t="s">
        <v>21</v>
      </c>
      <c r="S3971" s="18" t="n">
        <v>69.95</v>
      </c>
      <c r="T3971" s="15" t="n">
        <v>69.95</v>
      </c>
      <c r="U3971" s="15" t="s">
        <v>24</v>
      </c>
      <c r="V3971" s="18" t="n">
        <f aca="false">IF(ISNUMBER(T3971),T3971,0)</f>
        <v>69.95</v>
      </c>
      <c r="W3971" s="15" t="n">
        <f aca="false">IF(U3971="Yes",1,0)</f>
        <v>0</v>
      </c>
      <c r="X3971" s="15" t="str">
        <f aca="false">IF(F3971&lt;=12,"0-12 months",IF(F3971&lt;=24,"13-24 months",IF(F3971&lt;=48,"25-48 months","49-72 months")))</f>
        <v>0-12 months</v>
      </c>
      <c r="Y3971" s="15" t="str">
        <f aca="false">IF(C3971=1,"Yes","No")</f>
        <v>No</v>
      </c>
      <c r="Z3971" s="15" t="n">
        <f aca="false">COUNTIF(J3971:O3971,"Yes")</f>
        <v>0</v>
      </c>
      <c r="AA3971" s="18" t="n">
        <f aca="false">S3971*W3971</f>
        <v>0</v>
      </c>
      <c r="AB3971" s="15" t="n">
        <f aca="false">(P3971="Month-to-month")+(I3971="Fiber optic")+(R3971="Electronic check")+(F3971&lt;=12)+(M3971="No")+(J3971="No")</f>
        <v>5</v>
      </c>
      <c r="AC3971" s="15" t="str">
        <f aca="false">IF(AB3971&gt;=5,"High",IF(AB3971&gt;=3,"Medium","Low"))</f>
        <v>High</v>
      </c>
    </row>
    <row r="3972" customFormat="false" ht="15" hidden="false" customHeight="false" outlineLevel="0" collapsed="false">
      <c r="A3972" s="15" t="s">
        <v>4069</v>
      </c>
      <c r="B3972" s="15" t="s">
        <v>98</v>
      </c>
      <c r="C3972" s="15" t="n">
        <v>0</v>
      </c>
      <c r="D3972" s="15" t="s">
        <v>26</v>
      </c>
      <c r="E3972" s="15" t="s">
        <v>26</v>
      </c>
      <c r="F3972" s="15" t="n">
        <v>42</v>
      </c>
      <c r="G3972" s="15" t="s">
        <v>26</v>
      </c>
      <c r="H3972" s="15" t="s">
        <v>24</v>
      </c>
      <c r="I3972" s="15" t="s">
        <v>96</v>
      </c>
      <c r="J3972" s="15" t="s">
        <v>26</v>
      </c>
      <c r="K3972" s="15" t="s">
        <v>24</v>
      </c>
      <c r="L3972" s="15" t="s">
        <v>24</v>
      </c>
      <c r="M3972" s="15" t="s">
        <v>26</v>
      </c>
      <c r="N3972" s="15" t="s">
        <v>24</v>
      </c>
      <c r="O3972" s="15" t="s">
        <v>26</v>
      </c>
      <c r="P3972" s="15" t="s">
        <v>27</v>
      </c>
      <c r="Q3972" s="15" t="s">
        <v>24</v>
      </c>
      <c r="R3972" s="15" t="s">
        <v>21</v>
      </c>
      <c r="S3972" s="18" t="n">
        <v>63.7</v>
      </c>
      <c r="T3972" s="15" t="n">
        <v>2763.35</v>
      </c>
      <c r="U3972" s="15" t="s">
        <v>24</v>
      </c>
      <c r="V3972" s="18" t="n">
        <f aca="false">IF(ISNUMBER(T3972),T3972,0)</f>
        <v>2763.35</v>
      </c>
      <c r="W3972" s="15" t="n">
        <f aca="false">IF(U3972="Yes",1,0)</f>
        <v>0</v>
      </c>
      <c r="X3972" s="15" t="str">
        <f aca="false">IF(F3972&lt;=12,"0-12 months",IF(F3972&lt;=24,"13-24 months",IF(F3972&lt;=48,"25-48 months","49-72 months")))</f>
        <v>25-48 months</v>
      </c>
      <c r="Y3972" s="15" t="str">
        <f aca="false">IF(C3972=1,"Yes","No")</f>
        <v>No</v>
      </c>
      <c r="Z3972" s="15" t="n">
        <f aca="false">COUNTIF(J3972:O3972,"Yes")</f>
        <v>3</v>
      </c>
      <c r="AA3972" s="18" t="n">
        <f aca="false">S3972*W3972</f>
        <v>0</v>
      </c>
      <c r="AB3972" s="15" t="n">
        <f aca="false">(P3972="Month-to-month")+(I3972="Fiber optic")+(R3972="Electronic check")+(F3972&lt;=12)+(M3972="No")+(J3972="No")</f>
        <v>0</v>
      </c>
      <c r="AC3972" s="15" t="str">
        <f aca="false">IF(AB3972&gt;=5,"High",IF(AB3972&gt;=3,"Medium","Low"))</f>
        <v>Low</v>
      </c>
    </row>
    <row r="3973" customFormat="false" ht="15" hidden="false" customHeight="false" outlineLevel="0" collapsed="false">
      <c r="A3973" s="15" t="s">
        <v>4070</v>
      </c>
      <c r="B3973" s="15" t="s">
        <v>94</v>
      </c>
      <c r="C3973" s="15" t="n">
        <v>0</v>
      </c>
      <c r="D3973" s="15" t="s">
        <v>24</v>
      </c>
      <c r="E3973" s="15" t="s">
        <v>24</v>
      </c>
      <c r="F3973" s="15" t="n">
        <v>25</v>
      </c>
      <c r="G3973" s="15" t="s">
        <v>26</v>
      </c>
      <c r="H3973" s="15" t="s">
        <v>26</v>
      </c>
      <c r="I3973" s="15" t="s">
        <v>24</v>
      </c>
      <c r="J3973" s="15" t="s">
        <v>28</v>
      </c>
      <c r="K3973" s="15" t="s">
        <v>28</v>
      </c>
      <c r="L3973" s="15" t="s">
        <v>28</v>
      </c>
      <c r="M3973" s="15" t="s">
        <v>28</v>
      </c>
      <c r="N3973" s="15" t="s">
        <v>28</v>
      </c>
      <c r="O3973" s="15" t="s">
        <v>28</v>
      </c>
      <c r="P3973" s="15" t="s">
        <v>29</v>
      </c>
      <c r="Q3973" s="15" t="s">
        <v>24</v>
      </c>
      <c r="R3973" s="15" t="s">
        <v>21</v>
      </c>
      <c r="S3973" s="18" t="n">
        <v>24.75</v>
      </c>
      <c r="T3973" s="15" t="n">
        <v>692.1</v>
      </c>
      <c r="U3973" s="15" t="s">
        <v>26</v>
      </c>
      <c r="V3973" s="18" t="n">
        <f aca="false">IF(ISNUMBER(T3973),T3973,0)</f>
        <v>692.1</v>
      </c>
      <c r="W3973" s="15" t="n">
        <f aca="false">IF(U3973="Yes",1,0)</f>
        <v>1</v>
      </c>
      <c r="X3973" s="15" t="str">
        <f aca="false">IF(F3973&lt;=12,"0-12 months",IF(F3973&lt;=24,"13-24 months",IF(F3973&lt;=48,"25-48 months","49-72 months")))</f>
        <v>25-48 months</v>
      </c>
      <c r="Y3973" s="15" t="str">
        <f aca="false">IF(C3973=1,"Yes","No")</f>
        <v>No</v>
      </c>
      <c r="Z3973" s="15" t="n">
        <f aca="false">COUNTIF(J3973:O3973,"Yes")</f>
        <v>0</v>
      </c>
      <c r="AA3973" s="18" t="n">
        <f aca="false">S3973*W3973</f>
        <v>24.75</v>
      </c>
      <c r="AB3973" s="15" t="n">
        <f aca="false">(P3973="Month-to-month")+(I3973="Fiber optic")+(R3973="Electronic check")+(F3973&lt;=12)+(M3973="No")+(J3973="No")</f>
        <v>0</v>
      </c>
      <c r="AC3973" s="15" t="str">
        <f aca="false">IF(AB3973&gt;=5,"High",IF(AB3973&gt;=3,"Medium","Low"))</f>
        <v>Low</v>
      </c>
    </row>
    <row r="3974" customFormat="false" ht="15" hidden="false" customHeight="false" outlineLevel="0" collapsed="false">
      <c r="A3974" s="15" t="s">
        <v>4071</v>
      </c>
      <c r="B3974" s="15" t="s">
        <v>98</v>
      </c>
      <c r="C3974" s="15" t="n">
        <v>0</v>
      </c>
      <c r="D3974" s="15" t="s">
        <v>24</v>
      </c>
      <c r="E3974" s="15" t="s">
        <v>24</v>
      </c>
      <c r="F3974" s="15" t="n">
        <v>45</v>
      </c>
      <c r="G3974" s="15" t="s">
        <v>26</v>
      </c>
      <c r="H3974" s="15" t="s">
        <v>24</v>
      </c>
      <c r="I3974" s="15" t="s">
        <v>96</v>
      </c>
      <c r="J3974" s="15" t="s">
        <v>26</v>
      </c>
      <c r="K3974" s="15" t="s">
        <v>24</v>
      </c>
      <c r="L3974" s="15" t="s">
        <v>24</v>
      </c>
      <c r="M3974" s="15" t="s">
        <v>24</v>
      </c>
      <c r="N3974" s="15" t="s">
        <v>24</v>
      </c>
      <c r="O3974" s="15" t="s">
        <v>24</v>
      </c>
      <c r="P3974" s="15" t="s">
        <v>25</v>
      </c>
      <c r="Q3974" s="15" t="s">
        <v>26</v>
      </c>
      <c r="R3974" s="15" t="s">
        <v>19</v>
      </c>
      <c r="S3974" s="18" t="n">
        <v>50.9</v>
      </c>
      <c r="T3974" s="15" t="n">
        <v>2298.55</v>
      </c>
      <c r="U3974" s="15" t="s">
        <v>24</v>
      </c>
      <c r="V3974" s="18" t="n">
        <f aca="false">IF(ISNUMBER(T3974),T3974,0)</f>
        <v>2298.55</v>
      </c>
      <c r="W3974" s="15" t="n">
        <f aca="false">IF(U3974="Yes",1,0)</f>
        <v>0</v>
      </c>
      <c r="X3974" s="15" t="str">
        <f aca="false">IF(F3974&lt;=12,"0-12 months",IF(F3974&lt;=24,"13-24 months",IF(F3974&lt;=48,"25-48 months","49-72 months")))</f>
        <v>25-48 months</v>
      </c>
      <c r="Y3974" s="15" t="str">
        <f aca="false">IF(C3974=1,"Yes","No")</f>
        <v>No</v>
      </c>
      <c r="Z3974" s="15" t="n">
        <f aca="false">COUNTIF(J3974:O3974,"Yes")</f>
        <v>1</v>
      </c>
      <c r="AA3974" s="18" t="n">
        <f aca="false">S3974*W3974</f>
        <v>0</v>
      </c>
      <c r="AB3974" s="15" t="n">
        <f aca="false">(P3974="Month-to-month")+(I3974="Fiber optic")+(R3974="Electronic check")+(F3974&lt;=12)+(M3974="No")+(J3974="No")</f>
        <v>2</v>
      </c>
      <c r="AC3974" s="15" t="str">
        <f aca="false">IF(AB3974&gt;=5,"High",IF(AB3974&gt;=3,"Medium","Low"))</f>
        <v>Low</v>
      </c>
    </row>
    <row r="3975" customFormat="false" ht="15" hidden="false" customHeight="false" outlineLevel="0" collapsed="false">
      <c r="A3975" s="15" t="s">
        <v>4072</v>
      </c>
      <c r="B3975" s="15" t="s">
        <v>94</v>
      </c>
      <c r="C3975" s="15" t="n">
        <v>0</v>
      </c>
      <c r="D3975" s="15" t="s">
        <v>26</v>
      </c>
      <c r="E3975" s="15" t="s">
        <v>26</v>
      </c>
      <c r="F3975" s="15" t="n">
        <v>43</v>
      </c>
      <c r="G3975" s="15" t="s">
        <v>24</v>
      </c>
      <c r="H3975" s="15" t="s">
        <v>95</v>
      </c>
      <c r="I3975" s="15" t="s">
        <v>96</v>
      </c>
      <c r="J3975" s="15" t="s">
        <v>26</v>
      </c>
      <c r="K3975" s="15" t="s">
        <v>24</v>
      </c>
      <c r="L3975" s="15" t="s">
        <v>26</v>
      </c>
      <c r="M3975" s="15" t="s">
        <v>26</v>
      </c>
      <c r="N3975" s="15" t="s">
        <v>26</v>
      </c>
      <c r="O3975" s="15" t="s">
        <v>26</v>
      </c>
      <c r="P3975" s="15" t="s">
        <v>27</v>
      </c>
      <c r="Q3975" s="15" t="s">
        <v>26</v>
      </c>
      <c r="R3975" s="15" t="s">
        <v>21</v>
      </c>
      <c r="S3975" s="18" t="n">
        <v>60.4</v>
      </c>
      <c r="T3975" s="15" t="n">
        <v>2640.55</v>
      </c>
      <c r="U3975" s="15" t="s">
        <v>24</v>
      </c>
      <c r="V3975" s="18" t="n">
        <f aca="false">IF(ISNUMBER(T3975),T3975,0)</f>
        <v>2640.55</v>
      </c>
      <c r="W3975" s="15" t="n">
        <f aca="false">IF(U3975="Yes",1,0)</f>
        <v>0</v>
      </c>
      <c r="X3975" s="15" t="str">
        <f aca="false">IF(F3975&lt;=12,"0-12 months",IF(F3975&lt;=24,"13-24 months",IF(F3975&lt;=48,"25-48 months","49-72 months")))</f>
        <v>25-48 months</v>
      </c>
      <c r="Y3975" s="15" t="str">
        <f aca="false">IF(C3975=1,"Yes","No")</f>
        <v>No</v>
      </c>
      <c r="Z3975" s="15" t="n">
        <f aca="false">COUNTIF(J3975:O3975,"Yes")</f>
        <v>5</v>
      </c>
      <c r="AA3975" s="18" t="n">
        <f aca="false">S3975*W3975</f>
        <v>0</v>
      </c>
      <c r="AB3975" s="15" t="n">
        <f aca="false">(P3975="Month-to-month")+(I3975="Fiber optic")+(R3975="Electronic check")+(F3975&lt;=12)+(M3975="No")+(J3975="No")</f>
        <v>0</v>
      </c>
      <c r="AC3975" s="15" t="str">
        <f aca="false">IF(AB3975&gt;=5,"High",IF(AB3975&gt;=3,"Medium","Low"))</f>
        <v>Low</v>
      </c>
    </row>
    <row r="3976" customFormat="false" ht="15" hidden="false" customHeight="false" outlineLevel="0" collapsed="false">
      <c r="A3976" s="15" t="s">
        <v>4073</v>
      </c>
      <c r="B3976" s="15" t="s">
        <v>98</v>
      </c>
      <c r="C3976" s="15" t="n">
        <v>0</v>
      </c>
      <c r="D3976" s="15" t="s">
        <v>26</v>
      </c>
      <c r="E3976" s="15" t="s">
        <v>24</v>
      </c>
      <c r="F3976" s="15" t="n">
        <v>37</v>
      </c>
      <c r="G3976" s="15" t="s">
        <v>26</v>
      </c>
      <c r="H3976" s="15" t="s">
        <v>26</v>
      </c>
      <c r="I3976" s="15" t="s">
        <v>96</v>
      </c>
      <c r="J3976" s="15" t="s">
        <v>26</v>
      </c>
      <c r="K3976" s="15" t="s">
        <v>24</v>
      </c>
      <c r="L3976" s="15" t="s">
        <v>26</v>
      </c>
      <c r="M3976" s="15" t="s">
        <v>24</v>
      </c>
      <c r="N3976" s="15" t="s">
        <v>26</v>
      </c>
      <c r="O3976" s="15" t="s">
        <v>26</v>
      </c>
      <c r="P3976" s="15" t="s">
        <v>27</v>
      </c>
      <c r="Q3976" s="15" t="s">
        <v>24</v>
      </c>
      <c r="R3976" s="15" t="s">
        <v>17</v>
      </c>
      <c r="S3976" s="18" t="n">
        <v>79.25</v>
      </c>
      <c r="T3976" s="15" t="n">
        <v>2911.8</v>
      </c>
      <c r="U3976" s="15" t="s">
        <v>24</v>
      </c>
      <c r="V3976" s="18" t="n">
        <f aca="false">IF(ISNUMBER(T3976),T3976,0)</f>
        <v>2911.8</v>
      </c>
      <c r="W3976" s="15" t="n">
        <f aca="false">IF(U3976="Yes",1,0)</f>
        <v>0</v>
      </c>
      <c r="X3976" s="15" t="str">
        <f aca="false">IF(F3976&lt;=12,"0-12 months",IF(F3976&lt;=24,"13-24 months",IF(F3976&lt;=48,"25-48 months","49-72 months")))</f>
        <v>25-48 months</v>
      </c>
      <c r="Y3976" s="15" t="str">
        <f aca="false">IF(C3976=1,"Yes","No")</f>
        <v>No</v>
      </c>
      <c r="Z3976" s="15" t="n">
        <f aca="false">COUNTIF(J3976:O3976,"Yes")</f>
        <v>4</v>
      </c>
      <c r="AA3976" s="18" t="n">
        <f aca="false">S3976*W3976</f>
        <v>0</v>
      </c>
      <c r="AB3976" s="15" t="n">
        <f aca="false">(P3976="Month-to-month")+(I3976="Fiber optic")+(R3976="Electronic check")+(F3976&lt;=12)+(M3976="No")+(J3976="No")</f>
        <v>1</v>
      </c>
      <c r="AC3976" s="15" t="str">
        <f aca="false">IF(AB3976&gt;=5,"High",IF(AB3976&gt;=3,"Medium","Low"))</f>
        <v>Low</v>
      </c>
    </row>
    <row r="3977" customFormat="false" ht="15" hidden="false" customHeight="false" outlineLevel="0" collapsed="false">
      <c r="A3977" s="15" t="s">
        <v>4074</v>
      </c>
      <c r="B3977" s="15" t="s">
        <v>94</v>
      </c>
      <c r="C3977" s="15" t="n">
        <v>1</v>
      </c>
      <c r="D3977" s="15" t="s">
        <v>24</v>
      </c>
      <c r="E3977" s="15" t="s">
        <v>24</v>
      </c>
      <c r="F3977" s="15" t="n">
        <v>20</v>
      </c>
      <c r="G3977" s="15" t="s">
        <v>26</v>
      </c>
      <c r="H3977" s="15" t="s">
        <v>26</v>
      </c>
      <c r="I3977" s="15" t="s">
        <v>102</v>
      </c>
      <c r="J3977" s="15" t="s">
        <v>24</v>
      </c>
      <c r="K3977" s="15" t="s">
        <v>24</v>
      </c>
      <c r="L3977" s="15" t="s">
        <v>24</v>
      </c>
      <c r="M3977" s="15" t="s">
        <v>24</v>
      </c>
      <c r="N3977" s="15" t="s">
        <v>24</v>
      </c>
      <c r="O3977" s="15" t="s">
        <v>26</v>
      </c>
      <c r="P3977" s="15" t="s">
        <v>25</v>
      </c>
      <c r="Q3977" s="15" t="s">
        <v>26</v>
      </c>
      <c r="R3977" s="15" t="s">
        <v>21</v>
      </c>
      <c r="S3977" s="18" t="n">
        <v>85.8</v>
      </c>
      <c r="T3977" s="15" t="n">
        <v>1727.5</v>
      </c>
      <c r="U3977" s="15" t="s">
        <v>26</v>
      </c>
      <c r="V3977" s="18" t="n">
        <f aca="false">IF(ISNUMBER(T3977),T3977,0)</f>
        <v>1727.5</v>
      </c>
      <c r="W3977" s="15" t="n">
        <f aca="false">IF(U3977="Yes",1,0)</f>
        <v>1</v>
      </c>
      <c r="X3977" s="15" t="str">
        <f aca="false">IF(F3977&lt;=12,"0-12 months",IF(F3977&lt;=24,"13-24 months",IF(F3977&lt;=48,"25-48 months","49-72 months")))</f>
        <v>13-24 months</v>
      </c>
      <c r="Y3977" s="15" t="str">
        <f aca="false">IF(C3977=1,"Yes","No")</f>
        <v>Yes</v>
      </c>
      <c r="Z3977" s="15" t="n">
        <f aca="false">COUNTIF(J3977:O3977,"Yes")</f>
        <v>1</v>
      </c>
      <c r="AA3977" s="18" t="n">
        <f aca="false">S3977*W3977</f>
        <v>85.8</v>
      </c>
      <c r="AB3977" s="15" t="n">
        <f aca="false">(P3977="Month-to-month")+(I3977="Fiber optic")+(R3977="Electronic check")+(F3977&lt;=12)+(M3977="No")+(J3977="No")</f>
        <v>4</v>
      </c>
      <c r="AC3977" s="15" t="str">
        <f aca="false">IF(AB3977&gt;=5,"High",IF(AB3977&gt;=3,"Medium","Low"))</f>
        <v>Medium</v>
      </c>
    </row>
    <row r="3978" customFormat="false" ht="15" hidden="false" customHeight="false" outlineLevel="0" collapsed="false">
      <c r="A3978" s="15" t="s">
        <v>4075</v>
      </c>
      <c r="B3978" s="15" t="s">
        <v>94</v>
      </c>
      <c r="C3978" s="15" t="n">
        <v>0</v>
      </c>
      <c r="D3978" s="15" t="s">
        <v>24</v>
      </c>
      <c r="E3978" s="15" t="s">
        <v>24</v>
      </c>
      <c r="F3978" s="15" t="n">
        <v>4</v>
      </c>
      <c r="G3978" s="15" t="s">
        <v>24</v>
      </c>
      <c r="H3978" s="15" t="s">
        <v>95</v>
      </c>
      <c r="I3978" s="15" t="s">
        <v>96</v>
      </c>
      <c r="J3978" s="15" t="s">
        <v>24</v>
      </c>
      <c r="K3978" s="15" t="s">
        <v>24</v>
      </c>
      <c r="L3978" s="15" t="s">
        <v>24</v>
      </c>
      <c r="M3978" s="15" t="s">
        <v>24</v>
      </c>
      <c r="N3978" s="15" t="s">
        <v>24</v>
      </c>
      <c r="O3978" s="15" t="s">
        <v>24</v>
      </c>
      <c r="P3978" s="15" t="s">
        <v>25</v>
      </c>
      <c r="Q3978" s="15" t="s">
        <v>26</v>
      </c>
      <c r="R3978" s="15" t="s">
        <v>15</v>
      </c>
      <c r="S3978" s="18" t="n">
        <v>24.45</v>
      </c>
      <c r="T3978" s="15" t="n">
        <v>86.6</v>
      </c>
      <c r="U3978" s="15" t="s">
        <v>26</v>
      </c>
      <c r="V3978" s="18" t="n">
        <f aca="false">IF(ISNUMBER(T3978),T3978,0)</f>
        <v>86.6</v>
      </c>
      <c r="W3978" s="15" t="n">
        <f aca="false">IF(U3978="Yes",1,0)</f>
        <v>1</v>
      </c>
      <c r="X3978" s="15" t="str">
        <f aca="false">IF(F3978&lt;=12,"0-12 months",IF(F3978&lt;=24,"13-24 months",IF(F3978&lt;=48,"25-48 months","49-72 months")))</f>
        <v>0-12 months</v>
      </c>
      <c r="Y3978" s="15" t="str">
        <f aca="false">IF(C3978=1,"Yes","No")</f>
        <v>No</v>
      </c>
      <c r="Z3978" s="15" t="n">
        <f aca="false">COUNTIF(J3978:O3978,"Yes")</f>
        <v>0</v>
      </c>
      <c r="AA3978" s="18" t="n">
        <f aca="false">S3978*W3978</f>
        <v>24.45</v>
      </c>
      <c r="AB3978" s="15" t="n">
        <f aca="false">(P3978="Month-to-month")+(I3978="Fiber optic")+(R3978="Electronic check")+(F3978&lt;=12)+(M3978="No")+(J3978="No")</f>
        <v>5</v>
      </c>
      <c r="AC3978" s="15" t="str">
        <f aca="false">IF(AB3978&gt;=5,"High",IF(AB3978&gt;=3,"Medium","Low"))</f>
        <v>High</v>
      </c>
    </row>
    <row r="3979" customFormat="false" ht="15" hidden="false" customHeight="false" outlineLevel="0" collapsed="false">
      <c r="A3979" s="15" t="s">
        <v>4076</v>
      </c>
      <c r="B3979" s="15" t="s">
        <v>98</v>
      </c>
      <c r="C3979" s="15" t="n">
        <v>0</v>
      </c>
      <c r="D3979" s="15" t="s">
        <v>26</v>
      </c>
      <c r="E3979" s="15" t="s">
        <v>24</v>
      </c>
      <c r="F3979" s="15" t="n">
        <v>63</v>
      </c>
      <c r="G3979" s="15" t="s">
        <v>26</v>
      </c>
      <c r="H3979" s="15" t="s">
        <v>24</v>
      </c>
      <c r="I3979" s="15" t="s">
        <v>102</v>
      </c>
      <c r="J3979" s="15" t="s">
        <v>26</v>
      </c>
      <c r="K3979" s="15" t="s">
        <v>26</v>
      </c>
      <c r="L3979" s="15" t="s">
        <v>26</v>
      </c>
      <c r="M3979" s="15" t="s">
        <v>26</v>
      </c>
      <c r="N3979" s="15" t="s">
        <v>26</v>
      </c>
      <c r="O3979" s="15" t="s">
        <v>26</v>
      </c>
      <c r="P3979" s="15" t="s">
        <v>29</v>
      </c>
      <c r="Q3979" s="15" t="s">
        <v>26</v>
      </c>
      <c r="R3979" s="15" t="s">
        <v>21</v>
      </c>
      <c r="S3979" s="18" t="n">
        <v>110.1</v>
      </c>
      <c r="T3979" s="15" t="n">
        <v>6705.7</v>
      </c>
      <c r="U3979" s="15" t="s">
        <v>24</v>
      </c>
      <c r="V3979" s="18" t="n">
        <f aca="false">IF(ISNUMBER(T3979),T3979,0)</f>
        <v>6705.7</v>
      </c>
      <c r="W3979" s="15" t="n">
        <f aca="false">IF(U3979="Yes",1,0)</f>
        <v>0</v>
      </c>
      <c r="X3979" s="15" t="str">
        <f aca="false">IF(F3979&lt;=12,"0-12 months",IF(F3979&lt;=24,"13-24 months",IF(F3979&lt;=48,"25-48 months","49-72 months")))</f>
        <v>49-72 months</v>
      </c>
      <c r="Y3979" s="15" t="str">
        <f aca="false">IF(C3979=1,"Yes","No")</f>
        <v>No</v>
      </c>
      <c r="Z3979" s="15" t="n">
        <f aca="false">COUNTIF(J3979:O3979,"Yes")</f>
        <v>6</v>
      </c>
      <c r="AA3979" s="18" t="n">
        <f aca="false">S3979*W3979</f>
        <v>0</v>
      </c>
      <c r="AB3979" s="15" t="n">
        <f aca="false">(P3979="Month-to-month")+(I3979="Fiber optic")+(R3979="Electronic check")+(F3979&lt;=12)+(M3979="No")+(J3979="No")</f>
        <v>1</v>
      </c>
      <c r="AC3979" s="15" t="str">
        <f aca="false">IF(AB3979&gt;=5,"High",IF(AB3979&gt;=3,"Medium","Low"))</f>
        <v>Low</v>
      </c>
    </row>
    <row r="3980" customFormat="false" ht="15" hidden="false" customHeight="false" outlineLevel="0" collapsed="false">
      <c r="A3980" s="15" t="s">
        <v>4077</v>
      </c>
      <c r="B3980" s="15" t="s">
        <v>98</v>
      </c>
      <c r="C3980" s="15" t="n">
        <v>0</v>
      </c>
      <c r="D3980" s="15" t="s">
        <v>24</v>
      </c>
      <c r="E3980" s="15" t="s">
        <v>24</v>
      </c>
      <c r="F3980" s="15" t="n">
        <v>3</v>
      </c>
      <c r="G3980" s="15" t="s">
        <v>26</v>
      </c>
      <c r="H3980" s="15" t="s">
        <v>24</v>
      </c>
      <c r="I3980" s="15" t="s">
        <v>102</v>
      </c>
      <c r="J3980" s="15" t="s">
        <v>24</v>
      </c>
      <c r="K3980" s="15" t="s">
        <v>24</v>
      </c>
      <c r="L3980" s="15" t="s">
        <v>24</v>
      </c>
      <c r="M3980" s="15" t="s">
        <v>24</v>
      </c>
      <c r="N3980" s="15" t="s">
        <v>26</v>
      </c>
      <c r="O3980" s="15" t="s">
        <v>26</v>
      </c>
      <c r="P3980" s="15" t="s">
        <v>25</v>
      </c>
      <c r="Q3980" s="15" t="s">
        <v>24</v>
      </c>
      <c r="R3980" s="15" t="s">
        <v>17</v>
      </c>
      <c r="S3980" s="18" t="n">
        <v>90.7</v>
      </c>
      <c r="T3980" s="15" t="n">
        <v>237.65</v>
      </c>
      <c r="U3980" s="15" t="s">
        <v>24</v>
      </c>
      <c r="V3980" s="18" t="n">
        <f aca="false">IF(ISNUMBER(T3980),T3980,0)</f>
        <v>237.65</v>
      </c>
      <c r="W3980" s="15" t="n">
        <f aca="false">IF(U3980="Yes",1,0)</f>
        <v>0</v>
      </c>
      <c r="X3980" s="15" t="str">
        <f aca="false">IF(F3980&lt;=12,"0-12 months",IF(F3980&lt;=24,"13-24 months",IF(F3980&lt;=48,"25-48 months","49-72 months")))</f>
        <v>0-12 months</v>
      </c>
      <c r="Y3980" s="15" t="str">
        <f aca="false">IF(C3980=1,"Yes","No")</f>
        <v>No</v>
      </c>
      <c r="Z3980" s="15" t="n">
        <f aca="false">COUNTIF(J3980:O3980,"Yes")</f>
        <v>2</v>
      </c>
      <c r="AA3980" s="18" t="n">
        <f aca="false">S3980*W3980</f>
        <v>0</v>
      </c>
      <c r="AB3980" s="15" t="n">
        <f aca="false">(P3980="Month-to-month")+(I3980="Fiber optic")+(R3980="Electronic check")+(F3980&lt;=12)+(M3980="No")+(J3980="No")</f>
        <v>5</v>
      </c>
      <c r="AC3980" s="15" t="str">
        <f aca="false">IF(AB3980&gt;=5,"High",IF(AB3980&gt;=3,"Medium","Low"))</f>
        <v>High</v>
      </c>
    </row>
    <row r="3981" customFormat="false" ht="15" hidden="false" customHeight="false" outlineLevel="0" collapsed="false">
      <c r="A3981" s="15" t="s">
        <v>4078</v>
      </c>
      <c r="B3981" s="15" t="s">
        <v>98</v>
      </c>
      <c r="C3981" s="15" t="n">
        <v>0</v>
      </c>
      <c r="D3981" s="15" t="s">
        <v>26</v>
      </c>
      <c r="E3981" s="15" t="s">
        <v>26</v>
      </c>
      <c r="F3981" s="15" t="n">
        <v>66</v>
      </c>
      <c r="G3981" s="15" t="s">
        <v>26</v>
      </c>
      <c r="H3981" s="15" t="s">
        <v>26</v>
      </c>
      <c r="I3981" s="15" t="s">
        <v>24</v>
      </c>
      <c r="J3981" s="15" t="s">
        <v>28</v>
      </c>
      <c r="K3981" s="15" t="s">
        <v>28</v>
      </c>
      <c r="L3981" s="15" t="s">
        <v>28</v>
      </c>
      <c r="M3981" s="15" t="s">
        <v>28</v>
      </c>
      <c r="N3981" s="15" t="s">
        <v>28</v>
      </c>
      <c r="O3981" s="15" t="s">
        <v>28</v>
      </c>
      <c r="P3981" s="15" t="s">
        <v>29</v>
      </c>
      <c r="Q3981" s="15" t="s">
        <v>26</v>
      </c>
      <c r="R3981" s="15" t="s">
        <v>21</v>
      </c>
      <c r="S3981" s="18" t="n">
        <v>25.3</v>
      </c>
      <c r="T3981" s="15" t="n">
        <v>1672.35</v>
      </c>
      <c r="U3981" s="15" t="s">
        <v>24</v>
      </c>
      <c r="V3981" s="18" t="n">
        <f aca="false">IF(ISNUMBER(T3981),T3981,0)</f>
        <v>1672.35</v>
      </c>
      <c r="W3981" s="15" t="n">
        <f aca="false">IF(U3981="Yes",1,0)</f>
        <v>0</v>
      </c>
      <c r="X3981" s="15" t="str">
        <f aca="false">IF(F3981&lt;=12,"0-12 months",IF(F3981&lt;=24,"13-24 months",IF(F3981&lt;=48,"25-48 months","49-72 months")))</f>
        <v>49-72 months</v>
      </c>
      <c r="Y3981" s="15" t="str">
        <f aca="false">IF(C3981=1,"Yes","No")</f>
        <v>No</v>
      </c>
      <c r="Z3981" s="15" t="n">
        <f aca="false">COUNTIF(J3981:O3981,"Yes")</f>
        <v>0</v>
      </c>
      <c r="AA3981" s="18" t="n">
        <f aca="false">S3981*W3981</f>
        <v>0</v>
      </c>
      <c r="AB3981" s="15" t="n">
        <f aca="false">(P3981="Month-to-month")+(I3981="Fiber optic")+(R3981="Electronic check")+(F3981&lt;=12)+(M3981="No")+(J3981="No")</f>
        <v>0</v>
      </c>
      <c r="AC3981" s="15" t="str">
        <f aca="false">IF(AB3981&gt;=5,"High",IF(AB3981&gt;=3,"Medium","Low"))</f>
        <v>Low</v>
      </c>
    </row>
    <row r="3982" customFormat="false" ht="15" hidden="false" customHeight="false" outlineLevel="0" collapsed="false">
      <c r="A3982" s="15" t="s">
        <v>4079</v>
      </c>
      <c r="B3982" s="15" t="s">
        <v>98</v>
      </c>
      <c r="C3982" s="15" t="n">
        <v>0</v>
      </c>
      <c r="D3982" s="15" t="s">
        <v>24</v>
      </c>
      <c r="E3982" s="15" t="s">
        <v>24</v>
      </c>
      <c r="F3982" s="15" t="n">
        <v>28</v>
      </c>
      <c r="G3982" s="15" t="s">
        <v>26</v>
      </c>
      <c r="H3982" s="15" t="s">
        <v>26</v>
      </c>
      <c r="I3982" s="15" t="s">
        <v>102</v>
      </c>
      <c r="J3982" s="15" t="s">
        <v>24</v>
      </c>
      <c r="K3982" s="15" t="s">
        <v>26</v>
      </c>
      <c r="L3982" s="15" t="s">
        <v>26</v>
      </c>
      <c r="M3982" s="15" t="s">
        <v>24</v>
      </c>
      <c r="N3982" s="15" t="s">
        <v>26</v>
      </c>
      <c r="O3982" s="15" t="s">
        <v>26</v>
      </c>
      <c r="P3982" s="15" t="s">
        <v>25</v>
      </c>
      <c r="Q3982" s="15" t="s">
        <v>26</v>
      </c>
      <c r="R3982" s="15" t="s">
        <v>15</v>
      </c>
      <c r="S3982" s="18" t="n">
        <v>105.7</v>
      </c>
      <c r="T3982" s="15" t="n">
        <v>2979.5</v>
      </c>
      <c r="U3982" s="15" t="s">
        <v>26</v>
      </c>
      <c r="V3982" s="18" t="n">
        <f aca="false">IF(ISNUMBER(T3982),T3982,0)</f>
        <v>2979.5</v>
      </c>
      <c r="W3982" s="15" t="n">
        <f aca="false">IF(U3982="Yes",1,0)</f>
        <v>1</v>
      </c>
      <c r="X3982" s="15" t="str">
        <f aca="false">IF(F3982&lt;=12,"0-12 months",IF(F3982&lt;=24,"13-24 months",IF(F3982&lt;=48,"25-48 months","49-72 months")))</f>
        <v>25-48 months</v>
      </c>
      <c r="Y3982" s="15" t="str">
        <f aca="false">IF(C3982=1,"Yes","No")</f>
        <v>No</v>
      </c>
      <c r="Z3982" s="15" t="n">
        <f aca="false">COUNTIF(J3982:O3982,"Yes")</f>
        <v>4</v>
      </c>
      <c r="AA3982" s="18" t="n">
        <f aca="false">S3982*W3982</f>
        <v>105.7</v>
      </c>
      <c r="AB3982" s="15" t="n">
        <f aca="false">(P3982="Month-to-month")+(I3982="Fiber optic")+(R3982="Electronic check")+(F3982&lt;=12)+(M3982="No")+(J3982="No")</f>
        <v>5</v>
      </c>
      <c r="AC3982" s="15" t="str">
        <f aca="false">IF(AB3982&gt;=5,"High",IF(AB3982&gt;=3,"Medium","Low"))</f>
        <v>High</v>
      </c>
    </row>
    <row r="3983" customFormat="false" ht="15" hidden="false" customHeight="false" outlineLevel="0" collapsed="false">
      <c r="A3983" s="15" t="s">
        <v>4080</v>
      </c>
      <c r="B3983" s="15" t="s">
        <v>94</v>
      </c>
      <c r="C3983" s="15" t="n">
        <v>1</v>
      </c>
      <c r="D3983" s="15" t="s">
        <v>24</v>
      </c>
      <c r="E3983" s="15" t="s">
        <v>24</v>
      </c>
      <c r="F3983" s="15" t="n">
        <v>8</v>
      </c>
      <c r="G3983" s="15" t="s">
        <v>26</v>
      </c>
      <c r="H3983" s="15" t="s">
        <v>26</v>
      </c>
      <c r="I3983" s="15" t="s">
        <v>102</v>
      </c>
      <c r="J3983" s="15" t="s">
        <v>24</v>
      </c>
      <c r="K3983" s="15" t="s">
        <v>24</v>
      </c>
      <c r="L3983" s="15" t="s">
        <v>24</v>
      </c>
      <c r="M3983" s="15" t="s">
        <v>24</v>
      </c>
      <c r="N3983" s="15" t="s">
        <v>24</v>
      </c>
      <c r="O3983" s="15" t="s">
        <v>26</v>
      </c>
      <c r="P3983" s="15" t="s">
        <v>25</v>
      </c>
      <c r="Q3983" s="15" t="s">
        <v>24</v>
      </c>
      <c r="R3983" s="15" t="s">
        <v>15</v>
      </c>
      <c r="S3983" s="18" t="n">
        <v>85.2</v>
      </c>
      <c r="T3983" s="15" t="n">
        <v>695.75</v>
      </c>
      <c r="U3983" s="15" t="s">
        <v>24</v>
      </c>
      <c r="V3983" s="18" t="n">
        <f aca="false">IF(ISNUMBER(T3983),T3983,0)</f>
        <v>695.75</v>
      </c>
      <c r="W3983" s="15" t="n">
        <f aca="false">IF(U3983="Yes",1,0)</f>
        <v>0</v>
      </c>
      <c r="X3983" s="15" t="str">
        <f aca="false">IF(F3983&lt;=12,"0-12 months",IF(F3983&lt;=24,"13-24 months",IF(F3983&lt;=48,"25-48 months","49-72 months")))</f>
        <v>0-12 months</v>
      </c>
      <c r="Y3983" s="15" t="str">
        <f aca="false">IF(C3983=1,"Yes","No")</f>
        <v>Yes</v>
      </c>
      <c r="Z3983" s="15" t="n">
        <f aca="false">COUNTIF(J3983:O3983,"Yes")</f>
        <v>1</v>
      </c>
      <c r="AA3983" s="18" t="n">
        <f aca="false">S3983*W3983</f>
        <v>0</v>
      </c>
      <c r="AB3983" s="15" t="n">
        <f aca="false">(P3983="Month-to-month")+(I3983="Fiber optic")+(R3983="Electronic check")+(F3983&lt;=12)+(M3983="No")+(J3983="No")</f>
        <v>6</v>
      </c>
      <c r="AC3983" s="15" t="str">
        <f aca="false">IF(AB3983&gt;=5,"High",IF(AB3983&gt;=3,"Medium","Low"))</f>
        <v>High</v>
      </c>
    </row>
    <row r="3984" customFormat="false" ht="15" hidden="false" customHeight="false" outlineLevel="0" collapsed="false">
      <c r="A3984" s="15" t="s">
        <v>4081</v>
      </c>
      <c r="B3984" s="15" t="s">
        <v>98</v>
      </c>
      <c r="C3984" s="15" t="n">
        <v>0</v>
      </c>
      <c r="D3984" s="15" t="s">
        <v>24</v>
      </c>
      <c r="E3984" s="15" t="s">
        <v>26</v>
      </c>
      <c r="F3984" s="15" t="n">
        <v>71</v>
      </c>
      <c r="G3984" s="15" t="s">
        <v>26</v>
      </c>
      <c r="H3984" s="15" t="s">
        <v>26</v>
      </c>
      <c r="I3984" s="15" t="s">
        <v>24</v>
      </c>
      <c r="J3984" s="15" t="s">
        <v>28</v>
      </c>
      <c r="K3984" s="15" t="s">
        <v>28</v>
      </c>
      <c r="L3984" s="15" t="s">
        <v>28</v>
      </c>
      <c r="M3984" s="15" t="s">
        <v>28</v>
      </c>
      <c r="N3984" s="15" t="s">
        <v>28</v>
      </c>
      <c r="O3984" s="15" t="s">
        <v>28</v>
      </c>
      <c r="P3984" s="15" t="s">
        <v>29</v>
      </c>
      <c r="Q3984" s="15" t="s">
        <v>24</v>
      </c>
      <c r="R3984" s="15" t="s">
        <v>17</v>
      </c>
      <c r="S3984" s="18" t="n">
        <v>24.35</v>
      </c>
      <c r="T3984" s="15" t="n">
        <v>1654.6</v>
      </c>
      <c r="U3984" s="15" t="s">
        <v>24</v>
      </c>
      <c r="V3984" s="18" t="n">
        <f aca="false">IF(ISNUMBER(T3984),T3984,0)</f>
        <v>1654.6</v>
      </c>
      <c r="W3984" s="15" t="n">
        <f aca="false">IF(U3984="Yes",1,0)</f>
        <v>0</v>
      </c>
      <c r="X3984" s="15" t="str">
        <f aca="false">IF(F3984&lt;=12,"0-12 months",IF(F3984&lt;=24,"13-24 months",IF(F3984&lt;=48,"25-48 months","49-72 months")))</f>
        <v>49-72 months</v>
      </c>
      <c r="Y3984" s="15" t="str">
        <f aca="false">IF(C3984=1,"Yes","No")</f>
        <v>No</v>
      </c>
      <c r="Z3984" s="15" t="n">
        <f aca="false">COUNTIF(J3984:O3984,"Yes")</f>
        <v>0</v>
      </c>
      <c r="AA3984" s="18" t="n">
        <f aca="false">S3984*W3984</f>
        <v>0</v>
      </c>
      <c r="AB3984" s="15" t="n">
        <f aca="false">(P3984="Month-to-month")+(I3984="Fiber optic")+(R3984="Electronic check")+(F3984&lt;=12)+(M3984="No")+(J3984="No")</f>
        <v>0</v>
      </c>
      <c r="AC3984" s="15" t="str">
        <f aca="false">IF(AB3984&gt;=5,"High",IF(AB3984&gt;=3,"Medium","Low"))</f>
        <v>Low</v>
      </c>
    </row>
    <row r="3985" customFormat="false" ht="15" hidden="false" customHeight="false" outlineLevel="0" collapsed="false">
      <c r="A3985" s="15" t="s">
        <v>4082</v>
      </c>
      <c r="B3985" s="15" t="s">
        <v>98</v>
      </c>
      <c r="C3985" s="15" t="n">
        <v>0</v>
      </c>
      <c r="D3985" s="15" t="s">
        <v>24</v>
      </c>
      <c r="E3985" s="15" t="s">
        <v>24</v>
      </c>
      <c r="F3985" s="15" t="n">
        <v>1</v>
      </c>
      <c r="G3985" s="15" t="s">
        <v>24</v>
      </c>
      <c r="H3985" s="15" t="s">
        <v>95</v>
      </c>
      <c r="I3985" s="15" t="s">
        <v>96</v>
      </c>
      <c r="J3985" s="15" t="s">
        <v>24</v>
      </c>
      <c r="K3985" s="15" t="s">
        <v>24</v>
      </c>
      <c r="L3985" s="15" t="s">
        <v>24</v>
      </c>
      <c r="M3985" s="15" t="s">
        <v>24</v>
      </c>
      <c r="N3985" s="15" t="s">
        <v>24</v>
      </c>
      <c r="O3985" s="15" t="s">
        <v>24</v>
      </c>
      <c r="P3985" s="15" t="s">
        <v>25</v>
      </c>
      <c r="Q3985" s="15" t="s">
        <v>26</v>
      </c>
      <c r="R3985" s="15" t="s">
        <v>15</v>
      </c>
      <c r="S3985" s="18" t="n">
        <v>24.25</v>
      </c>
      <c r="T3985" s="15" t="n">
        <v>24.25</v>
      </c>
      <c r="U3985" s="15" t="s">
        <v>26</v>
      </c>
      <c r="V3985" s="18" t="n">
        <f aca="false">IF(ISNUMBER(T3985),T3985,0)</f>
        <v>24.25</v>
      </c>
      <c r="W3985" s="15" t="n">
        <f aca="false">IF(U3985="Yes",1,0)</f>
        <v>1</v>
      </c>
      <c r="X3985" s="15" t="str">
        <f aca="false">IF(F3985&lt;=12,"0-12 months",IF(F3985&lt;=24,"13-24 months",IF(F3985&lt;=48,"25-48 months","49-72 months")))</f>
        <v>0-12 months</v>
      </c>
      <c r="Y3985" s="15" t="str">
        <f aca="false">IF(C3985=1,"Yes","No")</f>
        <v>No</v>
      </c>
      <c r="Z3985" s="15" t="n">
        <f aca="false">COUNTIF(J3985:O3985,"Yes")</f>
        <v>0</v>
      </c>
      <c r="AA3985" s="18" t="n">
        <f aca="false">S3985*W3985</f>
        <v>24.25</v>
      </c>
      <c r="AB3985" s="15" t="n">
        <f aca="false">(P3985="Month-to-month")+(I3985="Fiber optic")+(R3985="Electronic check")+(F3985&lt;=12)+(M3985="No")+(J3985="No")</f>
        <v>5</v>
      </c>
      <c r="AC3985" s="15" t="str">
        <f aca="false">IF(AB3985&gt;=5,"High",IF(AB3985&gt;=3,"Medium","Low"))</f>
        <v>High</v>
      </c>
    </row>
    <row r="3986" customFormat="false" ht="15" hidden="false" customHeight="false" outlineLevel="0" collapsed="false">
      <c r="A3986" s="15" t="s">
        <v>4083</v>
      </c>
      <c r="B3986" s="15" t="s">
        <v>94</v>
      </c>
      <c r="C3986" s="15" t="n">
        <v>0</v>
      </c>
      <c r="D3986" s="15" t="s">
        <v>26</v>
      </c>
      <c r="E3986" s="15" t="s">
        <v>26</v>
      </c>
      <c r="F3986" s="15" t="n">
        <v>72</v>
      </c>
      <c r="G3986" s="15" t="s">
        <v>26</v>
      </c>
      <c r="H3986" s="15" t="s">
        <v>26</v>
      </c>
      <c r="I3986" s="15" t="s">
        <v>24</v>
      </c>
      <c r="J3986" s="15" t="s">
        <v>28</v>
      </c>
      <c r="K3986" s="15" t="s">
        <v>28</v>
      </c>
      <c r="L3986" s="15" t="s">
        <v>28</v>
      </c>
      <c r="M3986" s="15" t="s">
        <v>28</v>
      </c>
      <c r="N3986" s="15" t="s">
        <v>28</v>
      </c>
      <c r="O3986" s="15" t="s">
        <v>28</v>
      </c>
      <c r="P3986" s="15" t="s">
        <v>29</v>
      </c>
      <c r="Q3986" s="15" t="s">
        <v>24</v>
      </c>
      <c r="R3986" s="15" t="s">
        <v>19</v>
      </c>
      <c r="S3986" s="18" t="n">
        <v>25.1</v>
      </c>
      <c r="T3986" s="15" t="n">
        <v>1857.85</v>
      </c>
      <c r="U3986" s="15" t="s">
        <v>24</v>
      </c>
      <c r="V3986" s="18" t="n">
        <f aca="false">IF(ISNUMBER(T3986),T3986,0)</f>
        <v>1857.85</v>
      </c>
      <c r="W3986" s="15" t="n">
        <f aca="false">IF(U3986="Yes",1,0)</f>
        <v>0</v>
      </c>
      <c r="X3986" s="15" t="str">
        <f aca="false">IF(F3986&lt;=12,"0-12 months",IF(F3986&lt;=24,"13-24 months",IF(F3986&lt;=48,"25-48 months","49-72 months")))</f>
        <v>49-72 months</v>
      </c>
      <c r="Y3986" s="15" t="str">
        <f aca="false">IF(C3986=1,"Yes","No")</f>
        <v>No</v>
      </c>
      <c r="Z3986" s="15" t="n">
        <f aca="false">COUNTIF(J3986:O3986,"Yes")</f>
        <v>0</v>
      </c>
      <c r="AA3986" s="18" t="n">
        <f aca="false">S3986*W3986</f>
        <v>0</v>
      </c>
      <c r="AB3986" s="15" t="n">
        <f aca="false">(P3986="Month-to-month")+(I3986="Fiber optic")+(R3986="Electronic check")+(F3986&lt;=12)+(M3986="No")+(J3986="No")</f>
        <v>0</v>
      </c>
      <c r="AC3986" s="15" t="str">
        <f aca="false">IF(AB3986&gt;=5,"High",IF(AB3986&gt;=3,"Medium","Low"))</f>
        <v>Low</v>
      </c>
    </row>
    <row r="3987" customFormat="false" ht="15" hidden="false" customHeight="false" outlineLevel="0" collapsed="false">
      <c r="A3987" s="15" t="s">
        <v>4084</v>
      </c>
      <c r="B3987" s="15" t="s">
        <v>98</v>
      </c>
      <c r="C3987" s="15" t="n">
        <v>1</v>
      </c>
      <c r="D3987" s="15" t="s">
        <v>26</v>
      </c>
      <c r="E3987" s="15" t="s">
        <v>24</v>
      </c>
      <c r="F3987" s="15" t="n">
        <v>16</v>
      </c>
      <c r="G3987" s="15" t="s">
        <v>26</v>
      </c>
      <c r="H3987" s="15" t="s">
        <v>24</v>
      </c>
      <c r="I3987" s="15" t="s">
        <v>96</v>
      </c>
      <c r="J3987" s="15" t="s">
        <v>26</v>
      </c>
      <c r="K3987" s="15" t="s">
        <v>26</v>
      </c>
      <c r="L3987" s="15" t="s">
        <v>24</v>
      </c>
      <c r="M3987" s="15" t="s">
        <v>24</v>
      </c>
      <c r="N3987" s="15" t="s">
        <v>24</v>
      </c>
      <c r="O3987" s="15" t="s">
        <v>24</v>
      </c>
      <c r="P3987" s="15" t="s">
        <v>25</v>
      </c>
      <c r="Q3987" s="15" t="s">
        <v>26</v>
      </c>
      <c r="R3987" s="15" t="s">
        <v>19</v>
      </c>
      <c r="S3987" s="18" t="n">
        <v>54.55</v>
      </c>
      <c r="T3987" s="15" t="n">
        <v>825.1</v>
      </c>
      <c r="U3987" s="15" t="s">
        <v>24</v>
      </c>
      <c r="V3987" s="18" t="n">
        <f aca="false">IF(ISNUMBER(T3987),T3987,0)</f>
        <v>825.1</v>
      </c>
      <c r="W3987" s="15" t="n">
        <f aca="false">IF(U3987="Yes",1,0)</f>
        <v>0</v>
      </c>
      <c r="X3987" s="15" t="str">
        <f aca="false">IF(F3987&lt;=12,"0-12 months",IF(F3987&lt;=24,"13-24 months",IF(F3987&lt;=48,"25-48 months","49-72 months")))</f>
        <v>13-24 months</v>
      </c>
      <c r="Y3987" s="15" t="str">
        <f aca="false">IF(C3987=1,"Yes","No")</f>
        <v>Yes</v>
      </c>
      <c r="Z3987" s="15" t="n">
        <f aca="false">COUNTIF(J3987:O3987,"Yes")</f>
        <v>2</v>
      </c>
      <c r="AA3987" s="18" t="n">
        <f aca="false">S3987*W3987</f>
        <v>0</v>
      </c>
      <c r="AB3987" s="15" t="n">
        <f aca="false">(P3987="Month-to-month")+(I3987="Fiber optic")+(R3987="Electronic check")+(F3987&lt;=12)+(M3987="No")+(J3987="No")</f>
        <v>2</v>
      </c>
      <c r="AC3987" s="15" t="str">
        <f aca="false">IF(AB3987&gt;=5,"High",IF(AB3987&gt;=3,"Medium","Low"))</f>
        <v>Low</v>
      </c>
    </row>
    <row r="3988" customFormat="false" ht="15" hidden="false" customHeight="false" outlineLevel="0" collapsed="false">
      <c r="A3988" s="15" t="s">
        <v>4085</v>
      </c>
      <c r="B3988" s="15" t="s">
        <v>98</v>
      </c>
      <c r="C3988" s="15" t="n">
        <v>0</v>
      </c>
      <c r="D3988" s="15" t="s">
        <v>26</v>
      </c>
      <c r="E3988" s="15" t="s">
        <v>24</v>
      </c>
      <c r="F3988" s="15" t="n">
        <v>66</v>
      </c>
      <c r="G3988" s="15" t="s">
        <v>26</v>
      </c>
      <c r="H3988" s="15" t="s">
        <v>26</v>
      </c>
      <c r="I3988" s="15" t="s">
        <v>102</v>
      </c>
      <c r="J3988" s="15" t="s">
        <v>26</v>
      </c>
      <c r="K3988" s="15" t="s">
        <v>26</v>
      </c>
      <c r="L3988" s="15" t="s">
        <v>26</v>
      </c>
      <c r="M3988" s="15" t="s">
        <v>26</v>
      </c>
      <c r="N3988" s="15" t="s">
        <v>24</v>
      </c>
      <c r="O3988" s="15" t="s">
        <v>24</v>
      </c>
      <c r="P3988" s="15" t="s">
        <v>29</v>
      </c>
      <c r="Q3988" s="15" t="s">
        <v>24</v>
      </c>
      <c r="R3988" s="15" t="s">
        <v>17</v>
      </c>
      <c r="S3988" s="18" t="n">
        <v>96.6</v>
      </c>
      <c r="T3988" s="15" t="n">
        <v>6424.25</v>
      </c>
      <c r="U3988" s="15" t="s">
        <v>24</v>
      </c>
      <c r="V3988" s="18" t="n">
        <f aca="false">IF(ISNUMBER(T3988),T3988,0)</f>
        <v>6424.25</v>
      </c>
      <c r="W3988" s="15" t="n">
        <f aca="false">IF(U3988="Yes",1,0)</f>
        <v>0</v>
      </c>
      <c r="X3988" s="15" t="str">
        <f aca="false">IF(F3988&lt;=12,"0-12 months",IF(F3988&lt;=24,"13-24 months",IF(F3988&lt;=48,"25-48 months","49-72 months")))</f>
        <v>49-72 months</v>
      </c>
      <c r="Y3988" s="15" t="str">
        <f aca="false">IF(C3988=1,"Yes","No")</f>
        <v>No</v>
      </c>
      <c r="Z3988" s="15" t="n">
        <f aca="false">COUNTIF(J3988:O3988,"Yes")</f>
        <v>4</v>
      </c>
      <c r="AA3988" s="18" t="n">
        <f aca="false">S3988*W3988</f>
        <v>0</v>
      </c>
      <c r="AB3988" s="15" t="n">
        <f aca="false">(P3988="Month-to-month")+(I3988="Fiber optic")+(R3988="Electronic check")+(F3988&lt;=12)+(M3988="No")+(J3988="No")</f>
        <v>1</v>
      </c>
      <c r="AC3988" s="15" t="str">
        <f aca="false">IF(AB3988&gt;=5,"High",IF(AB3988&gt;=3,"Medium","Low"))</f>
        <v>Low</v>
      </c>
    </row>
    <row r="3989" customFormat="false" ht="15" hidden="false" customHeight="false" outlineLevel="0" collapsed="false">
      <c r="A3989" s="15" t="s">
        <v>4086</v>
      </c>
      <c r="B3989" s="15" t="s">
        <v>94</v>
      </c>
      <c r="C3989" s="15" t="n">
        <v>0</v>
      </c>
      <c r="D3989" s="15" t="s">
        <v>24</v>
      </c>
      <c r="E3989" s="15" t="s">
        <v>24</v>
      </c>
      <c r="F3989" s="15" t="n">
        <v>11</v>
      </c>
      <c r="G3989" s="15" t="s">
        <v>26</v>
      </c>
      <c r="H3989" s="15" t="s">
        <v>26</v>
      </c>
      <c r="I3989" s="15" t="s">
        <v>102</v>
      </c>
      <c r="J3989" s="15" t="s">
        <v>24</v>
      </c>
      <c r="K3989" s="15" t="s">
        <v>24</v>
      </c>
      <c r="L3989" s="15" t="s">
        <v>24</v>
      </c>
      <c r="M3989" s="15" t="s">
        <v>24</v>
      </c>
      <c r="N3989" s="15" t="s">
        <v>24</v>
      </c>
      <c r="O3989" s="15" t="s">
        <v>24</v>
      </c>
      <c r="P3989" s="15" t="s">
        <v>25</v>
      </c>
      <c r="Q3989" s="15" t="s">
        <v>26</v>
      </c>
      <c r="R3989" s="15" t="s">
        <v>15</v>
      </c>
      <c r="S3989" s="18" t="n">
        <v>76.5</v>
      </c>
      <c r="T3989" s="15" t="n">
        <v>837.95</v>
      </c>
      <c r="U3989" s="15" t="s">
        <v>26</v>
      </c>
      <c r="V3989" s="18" t="n">
        <f aca="false">IF(ISNUMBER(T3989),T3989,0)</f>
        <v>837.95</v>
      </c>
      <c r="W3989" s="15" t="n">
        <f aca="false">IF(U3989="Yes",1,0)</f>
        <v>1</v>
      </c>
      <c r="X3989" s="15" t="str">
        <f aca="false">IF(F3989&lt;=12,"0-12 months",IF(F3989&lt;=24,"13-24 months",IF(F3989&lt;=48,"25-48 months","49-72 months")))</f>
        <v>0-12 months</v>
      </c>
      <c r="Y3989" s="15" t="str">
        <f aca="false">IF(C3989=1,"Yes","No")</f>
        <v>No</v>
      </c>
      <c r="Z3989" s="15" t="n">
        <f aca="false">COUNTIF(J3989:O3989,"Yes")</f>
        <v>0</v>
      </c>
      <c r="AA3989" s="18" t="n">
        <f aca="false">S3989*W3989</f>
        <v>76.5</v>
      </c>
      <c r="AB3989" s="15" t="n">
        <f aca="false">(P3989="Month-to-month")+(I3989="Fiber optic")+(R3989="Electronic check")+(F3989&lt;=12)+(M3989="No")+(J3989="No")</f>
        <v>6</v>
      </c>
      <c r="AC3989" s="15" t="str">
        <f aca="false">IF(AB3989&gt;=5,"High",IF(AB3989&gt;=3,"Medium","Low"))</f>
        <v>High</v>
      </c>
    </row>
    <row r="3990" customFormat="false" ht="15" hidden="false" customHeight="false" outlineLevel="0" collapsed="false">
      <c r="A3990" s="15" t="s">
        <v>4087</v>
      </c>
      <c r="B3990" s="15" t="s">
        <v>98</v>
      </c>
      <c r="C3990" s="15" t="n">
        <v>0</v>
      </c>
      <c r="D3990" s="15" t="s">
        <v>24</v>
      </c>
      <c r="E3990" s="15" t="s">
        <v>24</v>
      </c>
      <c r="F3990" s="15" t="n">
        <v>51</v>
      </c>
      <c r="G3990" s="15" t="s">
        <v>26</v>
      </c>
      <c r="H3990" s="15" t="s">
        <v>26</v>
      </c>
      <c r="I3990" s="15" t="s">
        <v>96</v>
      </c>
      <c r="J3990" s="15" t="s">
        <v>26</v>
      </c>
      <c r="K3990" s="15" t="s">
        <v>26</v>
      </c>
      <c r="L3990" s="15" t="s">
        <v>26</v>
      </c>
      <c r="M3990" s="15" t="s">
        <v>26</v>
      </c>
      <c r="N3990" s="15" t="s">
        <v>26</v>
      </c>
      <c r="O3990" s="15" t="s">
        <v>24</v>
      </c>
      <c r="P3990" s="15" t="s">
        <v>27</v>
      </c>
      <c r="Q3990" s="15" t="s">
        <v>26</v>
      </c>
      <c r="R3990" s="15" t="s">
        <v>21</v>
      </c>
      <c r="S3990" s="18" t="n">
        <v>81.15</v>
      </c>
      <c r="T3990" s="15" t="n">
        <v>4126.2</v>
      </c>
      <c r="U3990" s="15" t="s">
        <v>24</v>
      </c>
      <c r="V3990" s="18" t="n">
        <f aca="false">IF(ISNUMBER(T3990),T3990,0)</f>
        <v>4126.2</v>
      </c>
      <c r="W3990" s="15" t="n">
        <f aca="false">IF(U3990="Yes",1,0)</f>
        <v>0</v>
      </c>
      <c r="X3990" s="15" t="str">
        <f aca="false">IF(F3990&lt;=12,"0-12 months",IF(F3990&lt;=24,"13-24 months",IF(F3990&lt;=48,"25-48 months","49-72 months")))</f>
        <v>49-72 months</v>
      </c>
      <c r="Y3990" s="15" t="str">
        <f aca="false">IF(C3990=1,"Yes","No")</f>
        <v>No</v>
      </c>
      <c r="Z3990" s="15" t="n">
        <f aca="false">COUNTIF(J3990:O3990,"Yes")</f>
        <v>5</v>
      </c>
      <c r="AA3990" s="18" t="n">
        <f aca="false">S3990*W3990</f>
        <v>0</v>
      </c>
      <c r="AB3990" s="15" t="n">
        <f aca="false">(P3990="Month-to-month")+(I3990="Fiber optic")+(R3990="Electronic check")+(F3990&lt;=12)+(M3990="No")+(J3990="No")</f>
        <v>0</v>
      </c>
      <c r="AC3990" s="15" t="str">
        <f aca="false">IF(AB3990&gt;=5,"High",IF(AB3990&gt;=3,"Medium","Low"))</f>
        <v>Low</v>
      </c>
    </row>
    <row r="3991" customFormat="false" ht="15" hidden="false" customHeight="false" outlineLevel="0" collapsed="false">
      <c r="A3991" s="15" t="s">
        <v>4088</v>
      </c>
      <c r="B3991" s="15" t="s">
        <v>94</v>
      </c>
      <c r="C3991" s="15" t="n">
        <v>0</v>
      </c>
      <c r="D3991" s="15" t="s">
        <v>24</v>
      </c>
      <c r="E3991" s="15" t="s">
        <v>26</v>
      </c>
      <c r="F3991" s="15" t="n">
        <v>8</v>
      </c>
      <c r="G3991" s="15" t="s">
        <v>24</v>
      </c>
      <c r="H3991" s="15" t="s">
        <v>95</v>
      </c>
      <c r="I3991" s="15" t="s">
        <v>96</v>
      </c>
      <c r="J3991" s="15" t="s">
        <v>26</v>
      </c>
      <c r="K3991" s="15" t="s">
        <v>24</v>
      </c>
      <c r="L3991" s="15" t="s">
        <v>24</v>
      </c>
      <c r="M3991" s="15" t="s">
        <v>24</v>
      </c>
      <c r="N3991" s="15" t="s">
        <v>24</v>
      </c>
      <c r="O3991" s="15" t="s">
        <v>26</v>
      </c>
      <c r="P3991" s="15" t="s">
        <v>25</v>
      </c>
      <c r="Q3991" s="15" t="s">
        <v>26</v>
      </c>
      <c r="R3991" s="15" t="s">
        <v>15</v>
      </c>
      <c r="S3991" s="18" t="n">
        <v>38.5</v>
      </c>
      <c r="T3991" s="15" t="n">
        <v>330.8</v>
      </c>
      <c r="U3991" s="15" t="s">
        <v>24</v>
      </c>
      <c r="V3991" s="18" t="n">
        <f aca="false">IF(ISNUMBER(T3991),T3991,0)</f>
        <v>330.8</v>
      </c>
      <c r="W3991" s="15" t="n">
        <f aca="false">IF(U3991="Yes",1,0)</f>
        <v>0</v>
      </c>
      <c r="X3991" s="15" t="str">
        <f aca="false">IF(F3991&lt;=12,"0-12 months",IF(F3991&lt;=24,"13-24 months",IF(F3991&lt;=48,"25-48 months","49-72 months")))</f>
        <v>0-12 months</v>
      </c>
      <c r="Y3991" s="15" t="str">
        <f aca="false">IF(C3991=1,"Yes","No")</f>
        <v>No</v>
      </c>
      <c r="Z3991" s="15" t="n">
        <f aca="false">COUNTIF(J3991:O3991,"Yes")</f>
        <v>2</v>
      </c>
      <c r="AA3991" s="18" t="n">
        <f aca="false">S3991*W3991</f>
        <v>0</v>
      </c>
      <c r="AB3991" s="15" t="n">
        <f aca="false">(P3991="Month-to-month")+(I3991="Fiber optic")+(R3991="Electronic check")+(F3991&lt;=12)+(M3991="No")+(J3991="No")</f>
        <v>4</v>
      </c>
      <c r="AC3991" s="15" t="str">
        <f aca="false">IF(AB3991&gt;=5,"High",IF(AB3991&gt;=3,"Medium","Low"))</f>
        <v>Medium</v>
      </c>
    </row>
    <row r="3992" customFormat="false" ht="15" hidden="false" customHeight="false" outlineLevel="0" collapsed="false">
      <c r="A3992" s="15" t="s">
        <v>4089</v>
      </c>
      <c r="B3992" s="15" t="s">
        <v>98</v>
      </c>
      <c r="C3992" s="15" t="n">
        <v>0</v>
      </c>
      <c r="D3992" s="15" t="s">
        <v>24</v>
      </c>
      <c r="E3992" s="15" t="s">
        <v>24</v>
      </c>
      <c r="F3992" s="15" t="n">
        <v>14</v>
      </c>
      <c r="G3992" s="15" t="s">
        <v>26</v>
      </c>
      <c r="H3992" s="15" t="s">
        <v>24</v>
      </c>
      <c r="I3992" s="15" t="s">
        <v>102</v>
      </c>
      <c r="J3992" s="15" t="s">
        <v>24</v>
      </c>
      <c r="K3992" s="15" t="s">
        <v>24</v>
      </c>
      <c r="L3992" s="15" t="s">
        <v>24</v>
      </c>
      <c r="M3992" s="15" t="s">
        <v>24</v>
      </c>
      <c r="N3992" s="15" t="s">
        <v>26</v>
      </c>
      <c r="O3992" s="15" t="s">
        <v>26</v>
      </c>
      <c r="P3992" s="15" t="s">
        <v>25</v>
      </c>
      <c r="Q3992" s="15" t="s">
        <v>26</v>
      </c>
      <c r="R3992" s="15" t="s">
        <v>15</v>
      </c>
      <c r="S3992" s="18" t="n">
        <v>92.9</v>
      </c>
      <c r="T3992" s="15" t="n">
        <v>1337.45</v>
      </c>
      <c r="U3992" s="15" t="s">
        <v>24</v>
      </c>
      <c r="V3992" s="18" t="n">
        <f aca="false">IF(ISNUMBER(T3992),T3992,0)</f>
        <v>1337.45</v>
      </c>
      <c r="W3992" s="15" t="n">
        <f aca="false">IF(U3992="Yes",1,0)</f>
        <v>0</v>
      </c>
      <c r="X3992" s="15" t="str">
        <f aca="false">IF(F3992&lt;=12,"0-12 months",IF(F3992&lt;=24,"13-24 months",IF(F3992&lt;=48,"25-48 months","49-72 months")))</f>
        <v>13-24 months</v>
      </c>
      <c r="Y3992" s="15" t="str">
        <f aca="false">IF(C3992=1,"Yes","No")</f>
        <v>No</v>
      </c>
      <c r="Z3992" s="15" t="n">
        <f aca="false">COUNTIF(J3992:O3992,"Yes")</f>
        <v>2</v>
      </c>
      <c r="AA3992" s="18" t="n">
        <f aca="false">S3992*W3992</f>
        <v>0</v>
      </c>
      <c r="AB3992" s="15" t="n">
        <f aca="false">(P3992="Month-to-month")+(I3992="Fiber optic")+(R3992="Electronic check")+(F3992&lt;=12)+(M3992="No")+(J3992="No")</f>
        <v>5</v>
      </c>
      <c r="AC3992" s="15" t="str">
        <f aca="false">IF(AB3992&gt;=5,"High",IF(AB3992&gt;=3,"Medium","Low"))</f>
        <v>High</v>
      </c>
    </row>
    <row r="3993" customFormat="false" ht="15" hidden="false" customHeight="false" outlineLevel="0" collapsed="false">
      <c r="A3993" s="15" t="s">
        <v>4090</v>
      </c>
      <c r="B3993" s="15" t="s">
        <v>94</v>
      </c>
      <c r="C3993" s="15" t="n">
        <v>0</v>
      </c>
      <c r="D3993" s="15" t="s">
        <v>24</v>
      </c>
      <c r="E3993" s="15" t="s">
        <v>24</v>
      </c>
      <c r="F3993" s="15" t="n">
        <v>4</v>
      </c>
      <c r="G3993" s="15" t="s">
        <v>26</v>
      </c>
      <c r="H3993" s="15" t="s">
        <v>26</v>
      </c>
      <c r="I3993" s="15" t="s">
        <v>102</v>
      </c>
      <c r="J3993" s="15" t="s">
        <v>24</v>
      </c>
      <c r="K3993" s="15" t="s">
        <v>26</v>
      </c>
      <c r="L3993" s="15" t="s">
        <v>24</v>
      </c>
      <c r="M3993" s="15" t="s">
        <v>26</v>
      </c>
      <c r="N3993" s="15" t="s">
        <v>24</v>
      </c>
      <c r="O3993" s="15" t="s">
        <v>26</v>
      </c>
      <c r="P3993" s="15" t="s">
        <v>25</v>
      </c>
      <c r="Q3993" s="15" t="s">
        <v>26</v>
      </c>
      <c r="R3993" s="15" t="s">
        <v>15</v>
      </c>
      <c r="S3993" s="18" t="n">
        <v>93.5</v>
      </c>
      <c r="T3993" s="15" t="n">
        <v>362.2</v>
      </c>
      <c r="U3993" s="15" t="s">
        <v>26</v>
      </c>
      <c r="V3993" s="18" t="n">
        <f aca="false">IF(ISNUMBER(T3993),T3993,0)</f>
        <v>362.2</v>
      </c>
      <c r="W3993" s="15" t="n">
        <f aca="false">IF(U3993="Yes",1,0)</f>
        <v>1</v>
      </c>
      <c r="X3993" s="15" t="str">
        <f aca="false">IF(F3993&lt;=12,"0-12 months",IF(F3993&lt;=24,"13-24 months",IF(F3993&lt;=48,"25-48 months","49-72 months")))</f>
        <v>0-12 months</v>
      </c>
      <c r="Y3993" s="15" t="str">
        <f aca="false">IF(C3993=1,"Yes","No")</f>
        <v>No</v>
      </c>
      <c r="Z3993" s="15" t="n">
        <f aca="false">COUNTIF(J3993:O3993,"Yes")</f>
        <v>3</v>
      </c>
      <c r="AA3993" s="18" t="n">
        <f aca="false">S3993*W3993</f>
        <v>93.5</v>
      </c>
      <c r="AB3993" s="15" t="n">
        <f aca="false">(P3993="Month-to-month")+(I3993="Fiber optic")+(R3993="Electronic check")+(F3993&lt;=12)+(M3993="No")+(J3993="No")</f>
        <v>5</v>
      </c>
      <c r="AC3993" s="15" t="str">
        <f aca="false">IF(AB3993&gt;=5,"High",IF(AB3993&gt;=3,"Medium","Low"))</f>
        <v>High</v>
      </c>
    </row>
    <row r="3994" customFormat="false" ht="15" hidden="false" customHeight="false" outlineLevel="0" collapsed="false">
      <c r="A3994" s="15" t="s">
        <v>4091</v>
      </c>
      <c r="B3994" s="15" t="s">
        <v>94</v>
      </c>
      <c r="C3994" s="15" t="n">
        <v>0</v>
      </c>
      <c r="D3994" s="15" t="s">
        <v>24</v>
      </c>
      <c r="E3994" s="15" t="s">
        <v>24</v>
      </c>
      <c r="F3994" s="15" t="n">
        <v>70</v>
      </c>
      <c r="G3994" s="15" t="s">
        <v>26</v>
      </c>
      <c r="H3994" s="15" t="s">
        <v>26</v>
      </c>
      <c r="I3994" s="15" t="s">
        <v>96</v>
      </c>
      <c r="J3994" s="15" t="s">
        <v>26</v>
      </c>
      <c r="K3994" s="15" t="s">
        <v>26</v>
      </c>
      <c r="L3994" s="15" t="s">
        <v>26</v>
      </c>
      <c r="M3994" s="15" t="s">
        <v>24</v>
      </c>
      <c r="N3994" s="15" t="s">
        <v>26</v>
      </c>
      <c r="O3994" s="15" t="s">
        <v>26</v>
      </c>
      <c r="P3994" s="15" t="s">
        <v>29</v>
      </c>
      <c r="Q3994" s="15" t="s">
        <v>24</v>
      </c>
      <c r="R3994" s="15" t="s">
        <v>17</v>
      </c>
      <c r="S3994" s="18" t="n">
        <v>84.7</v>
      </c>
      <c r="T3994" s="15" t="n">
        <v>5991.05</v>
      </c>
      <c r="U3994" s="15" t="s">
        <v>24</v>
      </c>
      <c r="V3994" s="18" t="n">
        <f aca="false">IF(ISNUMBER(T3994),T3994,0)</f>
        <v>5991.05</v>
      </c>
      <c r="W3994" s="15" t="n">
        <f aca="false">IF(U3994="Yes",1,0)</f>
        <v>0</v>
      </c>
      <c r="X3994" s="15" t="str">
        <f aca="false">IF(F3994&lt;=12,"0-12 months",IF(F3994&lt;=24,"13-24 months",IF(F3994&lt;=48,"25-48 months","49-72 months")))</f>
        <v>49-72 months</v>
      </c>
      <c r="Y3994" s="15" t="str">
        <f aca="false">IF(C3994=1,"Yes","No")</f>
        <v>No</v>
      </c>
      <c r="Z3994" s="15" t="n">
        <f aca="false">COUNTIF(J3994:O3994,"Yes")</f>
        <v>5</v>
      </c>
      <c r="AA3994" s="18" t="n">
        <f aca="false">S3994*W3994</f>
        <v>0</v>
      </c>
      <c r="AB3994" s="15" t="n">
        <f aca="false">(P3994="Month-to-month")+(I3994="Fiber optic")+(R3994="Electronic check")+(F3994&lt;=12)+(M3994="No")+(J3994="No")</f>
        <v>1</v>
      </c>
      <c r="AC3994" s="15" t="str">
        <f aca="false">IF(AB3994&gt;=5,"High",IF(AB3994&gt;=3,"Medium","Low"))</f>
        <v>Low</v>
      </c>
    </row>
    <row r="3995" customFormat="false" ht="15" hidden="false" customHeight="false" outlineLevel="0" collapsed="false">
      <c r="A3995" s="15" t="s">
        <v>4092</v>
      </c>
      <c r="B3995" s="15" t="s">
        <v>94</v>
      </c>
      <c r="C3995" s="15" t="n">
        <v>0</v>
      </c>
      <c r="D3995" s="15" t="s">
        <v>24</v>
      </c>
      <c r="E3995" s="15" t="s">
        <v>26</v>
      </c>
      <c r="F3995" s="15" t="n">
        <v>70</v>
      </c>
      <c r="G3995" s="15" t="s">
        <v>26</v>
      </c>
      <c r="H3995" s="15" t="s">
        <v>26</v>
      </c>
      <c r="I3995" s="15" t="s">
        <v>96</v>
      </c>
      <c r="J3995" s="15" t="s">
        <v>26</v>
      </c>
      <c r="K3995" s="15" t="s">
        <v>26</v>
      </c>
      <c r="L3995" s="15" t="s">
        <v>24</v>
      </c>
      <c r="M3995" s="15" t="s">
        <v>26</v>
      </c>
      <c r="N3995" s="15" t="s">
        <v>24</v>
      </c>
      <c r="O3995" s="15" t="s">
        <v>24</v>
      </c>
      <c r="P3995" s="15" t="s">
        <v>29</v>
      </c>
      <c r="Q3995" s="15" t="s">
        <v>24</v>
      </c>
      <c r="R3995" s="15" t="s">
        <v>15</v>
      </c>
      <c r="S3995" s="18" t="n">
        <v>66</v>
      </c>
      <c r="T3995" s="15" t="n">
        <v>4891.5</v>
      </c>
      <c r="U3995" s="15" t="s">
        <v>24</v>
      </c>
      <c r="V3995" s="18" t="n">
        <f aca="false">IF(ISNUMBER(T3995),T3995,0)</f>
        <v>4891.5</v>
      </c>
      <c r="W3995" s="15" t="n">
        <f aca="false">IF(U3995="Yes",1,0)</f>
        <v>0</v>
      </c>
      <c r="X3995" s="15" t="str">
        <f aca="false">IF(F3995&lt;=12,"0-12 months",IF(F3995&lt;=24,"13-24 months",IF(F3995&lt;=48,"25-48 months","49-72 months")))</f>
        <v>49-72 months</v>
      </c>
      <c r="Y3995" s="15" t="str">
        <f aca="false">IF(C3995=1,"Yes","No")</f>
        <v>No</v>
      </c>
      <c r="Z3995" s="15" t="n">
        <f aca="false">COUNTIF(J3995:O3995,"Yes")</f>
        <v>3</v>
      </c>
      <c r="AA3995" s="18" t="n">
        <f aca="false">S3995*W3995</f>
        <v>0</v>
      </c>
      <c r="AB3995" s="15" t="n">
        <f aca="false">(P3995="Month-to-month")+(I3995="Fiber optic")+(R3995="Electronic check")+(F3995&lt;=12)+(M3995="No")+(J3995="No")</f>
        <v>1</v>
      </c>
      <c r="AC3995" s="15" t="str">
        <f aca="false">IF(AB3995&gt;=5,"High",IF(AB3995&gt;=3,"Medium","Low"))</f>
        <v>Low</v>
      </c>
    </row>
    <row r="3996" customFormat="false" ht="15" hidden="false" customHeight="false" outlineLevel="0" collapsed="false">
      <c r="A3996" s="15" t="s">
        <v>4093</v>
      </c>
      <c r="B3996" s="15" t="s">
        <v>94</v>
      </c>
      <c r="C3996" s="15" t="n">
        <v>1</v>
      </c>
      <c r="D3996" s="15" t="s">
        <v>26</v>
      </c>
      <c r="E3996" s="15" t="s">
        <v>24</v>
      </c>
      <c r="F3996" s="15" t="n">
        <v>54</v>
      </c>
      <c r="G3996" s="15" t="s">
        <v>26</v>
      </c>
      <c r="H3996" s="15" t="s">
        <v>26</v>
      </c>
      <c r="I3996" s="15" t="s">
        <v>102</v>
      </c>
      <c r="J3996" s="15" t="s">
        <v>24</v>
      </c>
      <c r="K3996" s="15" t="s">
        <v>26</v>
      </c>
      <c r="L3996" s="15" t="s">
        <v>24</v>
      </c>
      <c r="M3996" s="15" t="s">
        <v>24</v>
      </c>
      <c r="N3996" s="15" t="s">
        <v>26</v>
      </c>
      <c r="O3996" s="15" t="s">
        <v>26</v>
      </c>
      <c r="P3996" s="15" t="s">
        <v>27</v>
      </c>
      <c r="Q3996" s="15" t="s">
        <v>26</v>
      </c>
      <c r="R3996" s="15" t="s">
        <v>21</v>
      </c>
      <c r="S3996" s="18" t="n">
        <v>101.5</v>
      </c>
      <c r="T3996" s="15" t="n">
        <v>5373.1</v>
      </c>
      <c r="U3996" s="15" t="s">
        <v>26</v>
      </c>
      <c r="V3996" s="18" t="n">
        <f aca="false">IF(ISNUMBER(T3996),T3996,0)</f>
        <v>5373.1</v>
      </c>
      <c r="W3996" s="15" t="n">
        <f aca="false">IF(U3996="Yes",1,0)</f>
        <v>1</v>
      </c>
      <c r="X3996" s="15" t="str">
        <f aca="false">IF(F3996&lt;=12,"0-12 months",IF(F3996&lt;=24,"13-24 months",IF(F3996&lt;=48,"25-48 months","49-72 months")))</f>
        <v>49-72 months</v>
      </c>
      <c r="Y3996" s="15" t="str">
        <f aca="false">IF(C3996=1,"Yes","No")</f>
        <v>Yes</v>
      </c>
      <c r="Z3996" s="15" t="n">
        <f aca="false">COUNTIF(J3996:O3996,"Yes")</f>
        <v>3</v>
      </c>
      <c r="AA3996" s="18" t="n">
        <f aca="false">S3996*W3996</f>
        <v>101.5</v>
      </c>
      <c r="AB3996" s="15" t="n">
        <f aca="false">(P3996="Month-to-month")+(I3996="Fiber optic")+(R3996="Electronic check")+(F3996&lt;=12)+(M3996="No")+(J3996="No")</f>
        <v>3</v>
      </c>
      <c r="AC3996" s="15" t="str">
        <f aca="false">IF(AB3996&gt;=5,"High",IF(AB3996&gt;=3,"Medium","Low"))</f>
        <v>Medium</v>
      </c>
    </row>
    <row r="3997" customFormat="false" ht="15" hidden="false" customHeight="false" outlineLevel="0" collapsed="false">
      <c r="A3997" s="15" t="s">
        <v>4094</v>
      </c>
      <c r="B3997" s="15" t="s">
        <v>98</v>
      </c>
      <c r="C3997" s="15" t="n">
        <v>0</v>
      </c>
      <c r="D3997" s="15" t="s">
        <v>24</v>
      </c>
      <c r="E3997" s="15" t="s">
        <v>26</v>
      </c>
      <c r="F3997" s="15" t="n">
        <v>28</v>
      </c>
      <c r="G3997" s="15" t="s">
        <v>26</v>
      </c>
      <c r="H3997" s="15" t="s">
        <v>24</v>
      </c>
      <c r="I3997" s="15" t="s">
        <v>102</v>
      </c>
      <c r="J3997" s="15" t="s">
        <v>26</v>
      </c>
      <c r="K3997" s="15" t="s">
        <v>24</v>
      </c>
      <c r="L3997" s="15" t="s">
        <v>24</v>
      </c>
      <c r="M3997" s="15" t="s">
        <v>24</v>
      </c>
      <c r="N3997" s="15" t="s">
        <v>24</v>
      </c>
      <c r="O3997" s="15" t="s">
        <v>24</v>
      </c>
      <c r="P3997" s="15" t="s">
        <v>25</v>
      </c>
      <c r="Q3997" s="15" t="s">
        <v>26</v>
      </c>
      <c r="R3997" s="15" t="s">
        <v>19</v>
      </c>
      <c r="S3997" s="18" t="n">
        <v>74.9</v>
      </c>
      <c r="T3997" s="15" t="n">
        <v>2068.55</v>
      </c>
      <c r="U3997" s="15" t="s">
        <v>26</v>
      </c>
      <c r="V3997" s="18" t="n">
        <f aca="false">IF(ISNUMBER(T3997),T3997,0)</f>
        <v>2068.55</v>
      </c>
      <c r="W3997" s="15" t="n">
        <f aca="false">IF(U3997="Yes",1,0)</f>
        <v>1</v>
      </c>
      <c r="X3997" s="15" t="str">
        <f aca="false">IF(F3997&lt;=12,"0-12 months",IF(F3997&lt;=24,"13-24 months",IF(F3997&lt;=48,"25-48 months","49-72 months")))</f>
        <v>25-48 months</v>
      </c>
      <c r="Y3997" s="15" t="str">
        <f aca="false">IF(C3997=1,"Yes","No")</f>
        <v>No</v>
      </c>
      <c r="Z3997" s="15" t="n">
        <f aca="false">COUNTIF(J3997:O3997,"Yes")</f>
        <v>1</v>
      </c>
      <c r="AA3997" s="18" t="n">
        <f aca="false">S3997*W3997</f>
        <v>74.9</v>
      </c>
      <c r="AB3997" s="15" t="n">
        <f aca="false">(P3997="Month-to-month")+(I3997="Fiber optic")+(R3997="Electronic check")+(F3997&lt;=12)+(M3997="No")+(J3997="No")</f>
        <v>3</v>
      </c>
      <c r="AC3997" s="15" t="str">
        <f aca="false">IF(AB3997&gt;=5,"High",IF(AB3997&gt;=3,"Medium","Low"))</f>
        <v>Medium</v>
      </c>
    </row>
    <row r="3998" customFormat="false" ht="15" hidden="false" customHeight="false" outlineLevel="0" collapsed="false">
      <c r="A3998" s="15" t="s">
        <v>4095</v>
      </c>
      <c r="B3998" s="15" t="s">
        <v>98</v>
      </c>
      <c r="C3998" s="15" t="n">
        <v>0</v>
      </c>
      <c r="D3998" s="15" t="s">
        <v>24</v>
      </c>
      <c r="E3998" s="15" t="s">
        <v>24</v>
      </c>
      <c r="F3998" s="15" t="n">
        <v>24</v>
      </c>
      <c r="G3998" s="15" t="s">
        <v>26</v>
      </c>
      <c r="H3998" s="15" t="s">
        <v>24</v>
      </c>
      <c r="I3998" s="15" t="s">
        <v>24</v>
      </c>
      <c r="J3998" s="15" t="s">
        <v>28</v>
      </c>
      <c r="K3998" s="15" t="s">
        <v>28</v>
      </c>
      <c r="L3998" s="15" t="s">
        <v>28</v>
      </c>
      <c r="M3998" s="15" t="s">
        <v>28</v>
      </c>
      <c r="N3998" s="15" t="s">
        <v>28</v>
      </c>
      <c r="O3998" s="15" t="s">
        <v>28</v>
      </c>
      <c r="P3998" s="15" t="s">
        <v>29</v>
      </c>
      <c r="Q3998" s="15" t="s">
        <v>24</v>
      </c>
      <c r="R3998" s="15" t="s">
        <v>17</v>
      </c>
      <c r="S3998" s="18" t="n">
        <v>20.75</v>
      </c>
      <c r="T3998" s="15" t="n">
        <v>487.05</v>
      </c>
      <c r="U3998" s="15" t="s">
        <v>24</v>
      </c>
      <c r="V3998" s="18" t="n">
        <f aca="false">IF(ISNUMBER(T3998),T3998,0)</f>
        <v>487.05</v>
      </c>
      <c r="W3998" s="15" t="n">
        <f aca="false">IF(U3998="Yes",1,0)</f>
        <v>0</v>
      </c>
      <c r="X3998" s="15" t="str">
        <f aca="false">IF(F3998&lt;=12,"0-12 months",IF(F3998&lt;=24,"13-24 months",IF(F3998&lt;=48,"25-48 months","49-72 months")))</f>
        <v>13-24 months</v>
      </c>
      <c r="Y3998" s="15" t="str">
        <f aca="false">IF(C3998=1,"Yes","No")</f>
        <v>No</v>
      </c>
      <c r="Z3998" s="15" t="n">
        <f aca="false">COUNTIF(J3998:O3998,"Yes")</f>
        <v>0</v>
      </c>
      <c r="AA3998" s="18" t="n">
        <f aca="false">S3998*W3998</f>
        <v>0</v>
      </c>
      <c r="AB3998" s="15" t="n">
        <f aca="false">(P3998="Month-to-month")+(I3998="Fiber optic")+(R3998="Electronic check")+(F3998&lt;=12)+(M3998="No")+(J3998="No")</f>
        <v>0</v>
      </c>
      <c r="AC3998" s="15" t="str">
        <f aca="false">IF(AB3998&gt;=5,"High",IF(AB3998&gt;=3,"Medium","Low"))</f>
        <v>Low</v>
      </c>
    </row>
    <row r="3999" customFormat="false" ht="15" hidden="false" customHeight="false" outlineLevel="0" collapsed="false">
      <c r="A3999" s="15" t="s">
        <v>4096</v>
      </c>
      <c r="B3999" s="15" t="s">
        <v>94</v>
      </c>
      <c r="C3999" s="15" t="n">
        <v>0</v>
      </c>
      <c r="D3999" s="15" t="s">
        <v>26</v>
      </c>
      <c r="E3999" s="15" t="s">
        <v>24</v>
      </c>
      <c r="F3999" s="15" t="n">
        <v>69</v>
      </c>
      <c r="G3999" s="15" t="s">
        <v>26</v>
      </c>
      <c r="H3999" s="15" t="s">
        <v>24</v>
      </c>
      <c r="I3999" s="15" t="s">
        <v>96</v>
      </c>
      <c r="J3999" s="15" t="s">
        <v>24</v>
      </c>
      <c r="K3999" s="15" t="s">
        <v>26</v>
      </c>
      <c r="L3999" s="15" t="s">
        <v>24</v>
      </c>
      <c r="M3999" s="15" t="s">
        <v>24</v>
      </c>
      <c r="N3999" s="15" t="s">
        <v>24</v>
      </c>
      <c r="O3999" s="15" t="s">
        <v>26</v>
      </c>
      <c r="P3999" s="15" t="s">
        <v>29</v>
      </c>
      <c r="Q3999" s="15" t="s">
        <v>26</v>
      </c>
      <c r="R3999" s="15" t="s">
        <v>21</v>
      </c>
      <c r="S3999" s="18" t="n">
        <v>61.45</v>
      </c>
      <c r="T3999" s="15" t="n">
        <v>4131.2</v>
      </c>
      <c r="U3999" s="15" t="s">
        <v>24</v>
      </c>
      <c r="V3999" s="18" t="n">
        <f aca="false">IF(ISNUMBER(T3999),T3999,0)</f>
        <v>4131.2</v>
      </c>
      <c r="W3999" s="15" t="n">
        <f aca="false">IF(U3999="Yes",1,0)</f>
        <v>0</v>
      </c>
      <c r="X3999" s="15" t="str">
        <f aca="false">IF(F3999&lt;=12,"0-12 months",IF(F3999&lt;=24,"13-24 months",IF(F3999&lt;=48,"25-48 months","49-72 months")))</f>
        <v>49-72 months</v>
      </c>
      <c r="Y3999" s="15" t="str">
        <f aca="false">IF(C3999=1,"Yes","No")</f>
        <v>No</v>
      </c>
      <c r="Z3999" s="15" t="n">
        <f aca="false">COUNTIF(J3999:O3999,"Yes")</f>
        <v>2</v>
      </c>
      <c r="AA3999" s="18" t="n">
        <f aca="false">S3999*W3999</f>
        <v>0</v>
      </c>
      <c r="AB3999" s="15" t="n">
        <f aca="false">(P3999="Month-to-month")+(I3999="Fiber optic")+(R3999="Electronic check")+(F3999&lt;=12)+(M3999="No")+(J3999="No")</f>
        <v>2</v>
      </c>
      <c r="AC3999" s="15" t="str">
        <f aca="false">IF(AB3999&gt;=5,"High",IF(AB3999&gt;=3,"Medium","Low"))</f>
        <v>Low</v>
      </c>
    </row>
    <row r="4000" customFormat="false" ht="15" hidden="false" customHeight="false" outlineLevel="0" collapsed="false">
      <c r="A4000" s="15" t="s">
        <v>4097</v>
      </c>
      <c r="B4000" s="15" t="s">
        <v>98</v>
      </c>
      <c r="C4000" s="15" t="n">
        <v>0</v>
      </c>
      <c r="D4000" s="15" t="s">
        <v>26</v>
      </c>
      <c r="E4000" s="15" t="s">
        <v>26</v>
      </c>
      <c r="F4000" s="15" t="n">
        <v>42</v>
      </c>
      <c r="G4000" s="15" t="s">
        <v>26</v>
      </c>
      <c r="H4000" s="15" t="s">
        <v>24</v>
      </c>
      <c r="I4000" s="15" t="s">
        <v>96</v>
      </c>
      <c r="J4000" s="15" t="s">
        <v>26</v>
      </c>
      <c r="K4000" s="15" t="s">
        <v>26</v>
      </c>
      <c r="L4000" s="15" t="s">
        <v>24</v>
      </c>
      <c r="M4000" s="15" t="s">
        <v>24</v>
      </c>
      <c r="N4000" s="15" t="s">
        <v>24</v>
      </c>
      <c r="O4000" s="15" t="s">
        <v>24</v>
      </c>
      <c r="P4000" s="15" t="s">
        <v>25</v>
      </c>
      <c r="Q4000" s="15" t="s">
        <v>24</v>
      </c>
      <c r="R4000" s="15" t="s">
        <v>17</v>
      </c>
      <c r="S4000" s="18" t="n">
        <v>54.5</v>
      </c>
      <c r="T4000" s="15" t="n">
        <v>2301.15</v>
      </c>
      <c r="U4000" s="15" t="s">
        <v>24</v>
      </c>
      <c r="V4000" s="18" t="n">
        <f aca="false">IF(ISNUMBER(T4000),T4000,0)</f>
        <v>2301.15</v>
      </c>
      <c r="W4000" s="15" t="n">
        <f aca="false">IF(U4000="Yes",1,0)</f>
        <v>0</v>
      </c>
      <c r="X4000" s="15" t="str">
        <f aca="false">IF(F4000&lt;=12,"0-12 months",IF(F4000&lt;=24,"13-24 months",IF(F4000&lt;=48,"25-48 months","49-72 months")))</f>
        <v>25-48 months</v>
      </c>
      <c r="Y4000" s="15" t="str">
        <f aca="false">IF(C4000=1,"Yes","No")</f>
        <v>No</v>
      </c>
      <c r="Z4000" s="15" t="n">
        <f aca="false">COUNTIF(J4000:O4000,"Yes")</f>
        <v>2</v>
      </c>
      <c r="AA4000" s="18" t="n">
        <f aca="false">S4000*W4000</f>
        <v>0</v>
      </c>
      <c r="AB4000" s="15" t="n">
        <f aca="false">(P4000="Month-to-month")+(I4000="Fiber optic")+(R4000="Electronic check")+(F4000&lt;=12)+(M4000="No")+(J4000="No")</f>
        <v>2</v>
      </c>
      <c r="AC4000" s="15" t="str">
        <f aca="false">IF(AB4000&gt;=5,"High",IF(AB4000&gt;=3,"Medium","Low"))</f>
        <v>Low</v>
      </c>
    </row>
    <row r="4001" customFormat="false" ht="15" hidden="false" customHeight="false" outlineLevel="0" collapsed="false">
      <c r="A4001" s="15" t="s">
        <v>4098</v>
      </c>
      <c r="B4001" s="15" t="s">
        <v>94</v>
      </c>
      <c r="C4001" s="15" t="n">
        <v>1</v>
      </c>
      <c r="D4001" s="15" t="s">
        <v>24</v>
      </c>
      <c r="E4001" s="15" t="s">
        <v>24</v>
      </c>
      <c r="F4001" s="15" t="n">
        <v>2</v>
      </c>
      <c r="G4001" s="15" t="s">
        <v>26</v>
      </c>
      <c r="H4001" s="15" t="s">
        <v>24</v>
      </c>
      <c r="I4001" s="15" t="s">
        <v>102</v>
      </c>
      <c r="J4001" s="15" t="s">
        <v>24</v>
      </c>
      <c r="K4001" s="15" t="s">
        <v>24</v>
      </c>
      <c r="L4001" s="15" t="s">
        <v>24</v>
      </c>
      <c r="M4001" s="15" t="s">
        <v>24</v>
      </c>
      <c r="N4001" s="15" t="s">
        <v>24</v>
      </c>
      <c r="O4001" s="15" t="s">
        <v>24</v>
      </c>
      <c r="P4001" s="15" t="s">
        <v>25</v>
      </c>
      <c r="Q4001" s="15" t="s">
        <v>26</v>
      </c>
      <c r="R4001" s="15" t="s">
        <v>15</v>
      </c>
      <c r="S4001" s="18" t="n">
        <v>69.6</v>
      </c>
      <c r="T4001" s="15" t="n">
        <v>131.65</v>
      </c>
      <c r="U4001" s="15" t="s">
        <v>26</v>
      </c>
      <c r="V4001" s="18" t="n">
        <f aca="false">IF(ISNUMBER(T4001),T4001,0)</f>
        <v>131.65</v>
      </c>
      <c r="W4001" s="15" t="n">
        <f aca="false">IF(U4001="Yes",1,0)</f>
        <v>1</v>
      </c>
      <c r="X4001" s="15" t="str">
        <f aca="false">IF(F4001&lt;=12,"0-12 months",IF(F4001&lt;=24,"13-24 months",IF(F4001&lt;=48,"25-48 months","49-72 months")))</f>
        <v>0-12 months</v>
      </c>
      <c r="Y4001" s="15" t="str">
        <f aca="false">IF(C4001=1,"Yes","No")</f>
        <v>Yes</v>
      </c>
      <c r="Z4001" s="15" t="n">
        <f aca="false">COUNTIF(J4001:O4001,"Yes")</f>
        <v>0</v>
      </c>
      <c r="AA4001" s="18" t="n">
        <f aca="false">S4001*W4001</f>
        <v>69.6</v>
      </c>
      <c r="AB4001" s="15" t="n">
        <f aca="false">(P4001="Month-to-month")+(I4001="Fiber optic")+(R4001="Electronic check")+(F4001&lt;=12)+(M4001="No")+(J4001="No")</f>
        <v>6</v>
      </c>
      <c r="AC4001" s="15" t="str">
        <f aca="false">IF(AB4001&gt;=5,"High",IF(AB4001&gt;=3,"Medium","Low"))</f>
        <v>High</v>
      </c>
    </row>
    <row r="4002" customFormat="false" ht="15" hidden="false" customHeight="false" outlineLevel="0" collapsed="false">
      <c r="A4002" s="15" t="s">
        <v>4099</v>
      </c>
      <c r="B4002" s="15" t="s">
        <v>94</v>
      </c>
      <c r="C4002" s="15" t="n">
        <v>1</v>
      </c>
      <c r="D4002" s="15" t="s">
        <v>24</v>
      </c>
      <c r="E4002" s="15" t="s">
        <v>24</v>
      </c>
      <c r="F4002" s="15" t="n">
        <v>39</v>
      </c>
      <c r="G4002" s="15" t="s">
        <v>26</v>
      </c>
      <c r="H4002" s="15" t="s">
        <v>26</v>
      </c>
      <c r="I4002" s="15" t="s">
        <v>102</v>
      </c>
      <c r="J4002" s="15" t="s">
        <v>24</v>
      </c>
      <c r="K4002" s="15" t="s">
        <v>24</v>
      </c>
      <c r="L4002" s="15" t="s">
        <v>26</v>
      </c>
      <c r="M4002" s="15" t="s">
        <v>24</v>
      </c>
      <c r="N4002" s="15" t="s">
        <v>26</v>
      </c>
      <c r="O4002" s="15" t="s">
        <v>26</v>
      </c>
      <c r="P4002" s="15" t="s">
        <v>25</v>
      </c>
      <c r="Q4002" s="15" t="s">
        <v>26</v>
      </c>
      <c r="R4002" s="15" t="s">
        <v>15</v>
      </c>
      <c r="S4002" s="18" t="n">
        <v>99.75</v>
      </c>
      <c r="T4002" s="15" t="n">
        <v>4036</v>
      </c>
      <c r="U4002" s="15" t="s">
        <v>24</v>
      </c>
      <c r="V4002" s="18" t="n">
        <f aca="false">IF(ISNUMBER(T4002),T4002,0)</f>
        <v>4036</v>
      </c>
      <c r="W4002" s="15" t="n">
        <f aca="false">IF(U4002="Yes",1,0)</f>
        <v>0</v>
      </c>
      <c r="X4002" s="15" t="str">
        <f aca="false">IF(F4002&lt;=12,"0-12 months",IF(F4002&lt;=24,"13-24 months",IF(F4002&lt;=48,"25-48 months","49-72 months")))</f>
        <v>25-48 months</v>
      </c>
      <c r="Y4002" s="15" t="str">
        <f aca="false">IF(C4002=1,"Yes","No")</f>
        <v>Yes</v>
      </c>
      <c r="Z4002" s="15" t="n">
        <f aca="false">COUNTIF(J4002:O4002,"Yes")</f>
        <v>3</v>
      </c>
      <c r="AA4002" s="18" t="n">
        <f aca="false">S4002*W4002</f>
        <v>0</v>
      </c>
      <c r="AB4002" s="15" t="n">
        <f aca="false">(P4002="Month-to-month")+(I4002="Fiber optic")+(R4002="Electronic check")+(F4002&lt;=12)+(M4002="No")+(J4002="No")</f>
        <v>5</v>
      </c>
      <c r="AC4002" s="15" t="str">
        <f aca="false">IF(AB4002&gt;=5,"High",IF(AB4002&gt;=3,"Medium","Low"))</f>
        <v>High</v>
      </c>
    </row>
    <row r="4003" customFormat="false" ht="15" hidden="false" customHeight="false" outlineLevel="0" collapsed="false">
      <c r="A4003" s="15" t="s">
        <v>4100</v>
      </c>
      <c r="B4003" s="15" t="s">
        <v>98</v>
      </c>
      <c r="C4003" s="15" t="n">
        <v>0</v>
      </c>
      <c r="D4003" s="15" t="s">
        <v>26</v>
      </c>
      <c r="E4003" s="15" t="s">
        <v>26</v>
      </c>
      <c r="F4003" s="15" t="n">
        <v>45</v>
      </c>
      <c r="G4003" s="15" t="s">
        <v>26</v>
      </c>
      <c r="H4003" s="15" t="s">
        <v>26</v>
      </c>
      <c r="I4003" s="15" t="s">
        <v>102</v>
      </c>
      <c r="J4003" s="15" t="s">
        <v>24</v>
      </c>
      <c r="K4003" s="15" t="s">
        <v>26</v>
      </c>
      <c r="L4003" s="15" t="s">
        <v>26</v>
      </c>
      <c r="M4003" s="15" t="s">
        <v>26</v>
      </c>
      <c r="N4003" s="15" t="s">
        <v>26</v>
      </c>
      <c r="O4003" s="15" t="s">
        <v>26</v>
      </c>
      <c r="P4003" s="15" t="s">
        <v>29</v>
      </c>
      <c r="Q4003" s="15" t="s">
        <v>26</v>
      </c>
      <c r="R4003" s="15" t="s">
        <v>19</v>
      </c>
      <c r="S4003" s="18" t="n">
        <v>109.75</v>
      </c>
      <c r="T4003" s="15" t="n">
        <v>4900.65</v>
      </c>
      <c r="U4003" s="15" t="s">
        <v>24</v>
      </c>
      <c r="V4003" s="18" t="n">
        <f aca="false">IF(ISNUMBER(T4003),T4003,0)</f>
        <v>4900.65</v>
      </c>
      <c r="W4003" s="15" t="n">
        <f aca="false">IF(U4003="Yes",1,0)</f>
        <v>0</v>
      </c>
      <c r="X4003" s="15" t="str">
        <f aca="false">IF(F4003&lt;=12,"0-12 months",IF(F4003&lt;=24,"13-24 months",IF(F4003&lt;=48,"25-48 months","49-72 months")))</f>
        <v>25-48 months</v>
      </c>
      <c r="Y4003" s="15" t="str">
        <f aca="false">IF(C4003=1,"Yes","No")</f>
        <v>No</v>
      </c>
      <c r="Z4003" s="15" t="n">
        <f aca="false">COUNTIF(J4003:O4003,"Yes")</f>
        <v>5</v>
      </c>
      <c r="AA4003" s="18" t="n">
        <f aca="false">S4003*W4003</f>
        <v>0</v>
      </c>
      <c r="AB4003" s="15" t="n">
        <f aca="false">(P4003="Month-to-month")+(I4003="Fiber optic")+(R4003="Electronic check")+(F4003&lt;=12)+(M4003="No")+(J4003="No")</f>
        <v>2</v>
      </c>
      <c r="AC4003" s="15" t="str">
        <f aca="false">IF(AB4003&gt;=5,"High",IF(AB4003&gt;=3,"Medium","Low"))</f>
        <v>Low</v>
      </c>
    </row>
    <row r="4004" customFormat="false" ht="15" hidden="false" customHeight="false" outlineLevel="0" collapsed="false">
      <c r="A4004" s="15" t="s">
        <v>4101</v>
      </c>
      <c r="B4004" s="15" t="s">
        <v>98</v>
      </c>
      <c r="C4004" s="15" t="n">
        <v>0</v>
      </c>
      <c r="D4004" s="15" t="s">
        <v>26</v>
      </c>
      <c r="E4004" s="15" t="s">
        <v>26</v>
      </c>
      <c r="F4004" s="15" t="n">
        <v>72</v>
      </c>
      <c r="G4004" s="15" t="s">
        <v>26</v>
      </c>
      <c r="H4004" s="15" t="s">
        <v>26</v>
      </c>
      <c r="I4004" s="15" t="s">
        <v>96</v>
      </c>
      <c r="J4004" s="15" t="s">
        <v>26</v>
      </c>
      <c r="K4004" s="15" t="s">
        <v>26</v>
      </c>
      <c r="L4004" s="15" t="s">
        <v>26</v>
      </c>
      <c r="M4004" s="15" t="s">
        <v>26</v>
      </c>
      <c r="N4004" s="15" t="s">
        <v>26</v>
      </c>
      <c r="O4004" s="15" t="s">
        <v>24</v>
      </c>
      <c r="P4004" s="15" t="s">
        <v>29</v>
      </c>
      <c r="Q4004" s="15" t="s">
        <v>26</v>
      </c>
      <c r="R4004" s="15" t="s">
        <v>19</v>
      </c>
      <c r="S4004" s="18" t="n">
        <v>80.85</v>
      </c>
      <c r="T4004" s="15" t="n">
        <v>5727.45</v>
      </c>
      <c r="U4004" s="15" t="s">
        <v>24</v>
      </c>
      <c r="V4004" s="18" t="n">
        <f aca="false">IF(ISNUMBER(T4004),T4004,0)</f>
        <v>5727.45</v>
      </c>
      <c r="W4004" s="15" t="n">
        <f aca="false">IF(U4004="Yes",1,0)</f>
        <v>0</v>
      </c>
      <c r="X4004" s="15" t="str">
        <f aca="false">IF(F4004&lt;=12,"0-12 months",IF(F4004&lt;=24,"13-24 months",IF(F4004&lt;=48,"25-48 months","49-72 months")))</f>
        <v>49-72 months</v>
      </c>
      <c r="Y4004" s="15" t="str">
        <f aca="false">IF(C4004=1,"Yes","No")</f>
        <v>No</v>
      </c>
      <c r="Z4004" s="15" t="n">
        <f aca="false">COUNTIF(J4004:O4004,"Yes")</f>
        <v>5</v>
      </c>
      <c r="AA4004" s="18" t="n">
        <f aca="false">S4004*W4004</f>
        <v>0</v>
      </c>
      <c r="AB4004" s="15" t="n">
        <f aca="false">(P4004="Month-to-month")+(I4004="Fiber optic")+(R4004="Electronic check")+(F4004&lt;=12)+(M4004="No")+(J4004="No")</f>
        <v>0</v>
      </c>
      <c r="AC4004" s="15" t="str">
        <f aca="false">IF(AB4004&gt;=5,"High",IF(AB4004&gt;=3,"Medium","Low"))</f>
        <v>Low</v>
      </c>
    </row>
    <row r="4005" customFormat="false" ht="15" hidden="false" customHeight="false" outlineLevel="0" collapsed="false">
      <c r="A4005" s="15" t="s">
        <v>4102</v>
      </c>
      <c r="B4005" s="15" t="s">
        <v>94</v>
      </c>
      <c r="C4005" s="15" t="n">
        <v>0</v>
      </c>
      <c r="D4005" s="15" t="s">
        <v>24</v>
      </c>
      <c r="E4005" s="15" t="s">
        <v>24</v>
      </c>
      <c r="F4005" s="15" t="n">
        <v>38</v>
      </c>
      <c r="G4005" s="15" t="s">
        <v>26</v>
      </c>
      <c r="H4005" s="15" t="s">
        <v>24</v>
      </c>
      <c r="I4005" s="15" t="s">
        <v>24</v>
      </c>
      <c r="J4005" s="15" t="s">
        <v>28</v>
      </c>
      <c r="K4005" s="15" t="s">
        <v>28</v>
      </c>
      <c r="L4005" s="15" t="s">
        <v>28</v>
      </c>
      <c r="M4005" s="15" t="s">
        <v>28</v>
      </c>
      <c r="N4005" s="15" t="s">
        <v>28</v>
      </c>
      <c r="O4005" s="15" t="s">
        <v>28</v>
      </c>
      <c r="P4005" s="15" t="s">
        <v>29</v>
      </c>
      <c r="Q4005" s="15" t="s">
        <v>24</v>
      </c>
      <c r="R4005" s="15" t="s">
        <v>17</v>
      </c>
      <c r="S4005" s="18" t="n">
        <v>20.3</v>
      </c>
      <c r="T4005" s="15" t="n">
        <v>743.05</v>
      </c>
      <c r="U4005" s="15" t="s">
        <v>24</v>
      </c>
      <c r="V4005" s="18" t="n">
        <f aca="false">IF(ISNUMBER(T4005),T4005,0)</f>
        <v>743.05</v>
      </c>
      <c r="W4005" s="15" t="n">
        <f aca="false">IF(U4005="Yes",1,0)</f>
        <v>0</v>
      </c>
      <c r="X4005" s="15" t="str">
        <f aca="false">IF(F4005&lt;=12,"0-12 months",IF(F4005&lt;=24,"13-24 months",IF(F4005&lt;=48,"25-48 months","49-72 months")))</f>
        <v>25-48 months</v>
      </c>
      <c r="Y4005" s="15" t="str">
        <f aca="false">IF(C4005=1,"Yes","No")</f>
        <v>No</v>
      </c>
      <c r="Z4005" s="15" t="n">
        <f aca="false">COUNTIF(J4005:O4005,"Yes")</f>
        <v>0</v>
      </c>
      <c r="AA4005" s="18" t="n">
        <f aca="false">S4005*W4005</f>
        <v>0</v>
      </c>
      <c r="AB4005" s="15" t="n">
        <f aca="false">(P4005="Month-to-month")+(I4005="Fiber optic")+(R4005="Electronic check")+(F4005&lt;=12)+(M4005="No")+(J4005="No")</f>
        <v>0</v>
      </c>
      <c r="AC4005" s="15" t="str">
        <f aca="false">IF(AB4005&gt;=5,"High",IF(AB4005&gt;=3,"Medium","Low"))</f>
        <v>Low</v>
      </c>
    </row>
    <row r="4006" customFormat="false" ht="15" hidden="false" customHeight="false" outlineLevel="0" collapsed="false">
      <c r="A4006" s="15" t="s">
        <v>4103</v>
      </c>
      <c r="B4006" s="15" t="s">
        <v>98</v>
      </c>
      <c r="C4006" s="15" t="n">
        <v>0</v>
      </c>
      <c r="D4006" s="15" t="s">
        <v>26</v>
      </c>
      <c r="E4006" s="15" t="s">
        <v>24</v>
      </c>
      <c r="F4006" s="15" t="n">
        <v>72</v>
      </c>
      <c r="G4006" s="15" t="s">
        <v>26</v>
      </c>
      <c r="H4006" s="15" t="s">
        <v>26</v>
      </c>
      <c r="I4006" s="15" t="s">
        <v>96</v>
      </c>
      <c r="J4006" s="15" t="s">
        <v>26</v>
      </c>
      <c r="K4006" s="15" t="s">
        <v>26</v>
      </c>
      <c r="L4006" s="15" t="s">
        <v>26</v>
      </c>
      <c r="M4006" s="15" t="s">
        <v>26</v>
      </c>
      <c r="N4006" s="15" t="s">
        <v>24</v>
      </c>
      <c r="O4006" s="15" t="s">
        <v>24</v>
      </c>
      <c r="P4006" s="15" t="s">
        <v>29</v>
      </c>
      <c r="Q4006" s="15" t="s">
        <v>26</v>
      </c>
      <c r="R4006" s="15" t="s">
        <v>19</v>
      </c>
      <c r="S4006" s="18" t="n">
        <v>67.8</v>
      </c>
      <c r="T4006" s="15" t="n">
        <v>4804.65</v>
      </c>
      <c r="U4006" s="15" t="s">
        <v>24</v>
      </c>
      <c r="V4006" s="18" t="n">
        <f aca="false">IF(ISNUMBER(T4006),T4006,0)</f>
        <v>4804.65</v>
      </c>
      <c r="W4006" s="15" t="n">
        <f aca="false">IF(U4006="Yes",1,0)</f>
        <v>0</v>
      </c>
      <c r="X4006" s="15" t="str">
        <f aca="false">IF(F4006&lt;=12,"0-12 months",IF(F4006&lt;=24,"13-24 months",IF(F4006&lt;=48,"25-48 months","49-72 months")))</f>
        <v>49-72 months</v>
      </c>
      <c r="Y4006" s="15" t="str">
        <f aca="false">IF(C4006=1,"Yes","No")</f>
        <v>No</v>
      </c>
      <c r="Z4006" s="15" t="n">
        <f aca="false">COUNTIF(J4006:O4006,"Yes")</f>
        <v>4</v>
      </c>
      <c r="AA4006" s="18" t="n">
        <f aca="false">S4006*W4006</f>
        <v>0</v>
      </c>
      <c r="AB4006" s="15" t="n">
        <f aca="false">(P4006="Month-to-month")+(I4006="Fiber optic")+(R4006="Electronic check")+(F4006&lt;=12)+(M4006="No")+(J4006="No")</f>
        <v>0</v>
      </c>
      <c r="AC4006" s="15" t="str">
        <f aca="false">IF(AB4006&gt;=5,"High",IF(AB4006&gt;=3,"Medium","Low"))</f>
        <v>Low</v>
      </c>
    </row>
    <row r="4007" customFormat="false" ht="15" hidden="false" customHeight="false" outlineLevel="0" collapsed="false">
      <c r="A4007" s="15" t="s">
        <v>4104</v>
      </c>
      <c r="B4007" s="15" t="s">
        <v>98</v>
      </c>
      <c r="C4007" s="15" t="n">
        <v>0</v>
      </c>
      <c r="D4007" s="15" t="s">
        <v>24</v>
      </c>
      <c r="E4007" s="15" t="s">
        <v>24</v>
      </c>
      <c r="F4007" s="15" t="n">
        <v>1</v>
      </c>
      <c r="G4007" s="15" t="s">
        <v>26</v>
      </c>
      <c r="H4007" s="15" t="s">
        <v>26</v>
      </c>
      <c r="I4007" s="15" t="s">
        <v>24</v>
      </c>
      <c r="J4007" s="15" t="s">
        <v>28</v>
      </c>
      <c r="K4007" s="15" t="s">
        <v>28</v>
      </c>
      <c r="L4007" s="15" t="s">
        <v>28</v>
      </c>
      <c r="M4007" s="15" t="s">
        <v>28</v>
      </c>
      <c r="N4007" s="15" t="s">
        <v>28</v>
      </c>
      <c r="O4007" s="15" t="s">
        <v>28</v>
      </c>
      <c r="P4007" s="15" t="s">
        <v>25</v>
      </c>
      <c r="Q4007" s="15" t="s">
        <v>26</v>
      </c>
      <c r="R4007" s="15" t="s">
        <v>17</v>
      </c>
      <c r="S4007" s="18" t="n">
        <v>24.05</v>
      </c>
      <c r="T4007" s="15" t="n">
        <v>24.05</v>
      </c>
      <c r="U4007" s="15" t="s">
        <v>26</v>
      </c>
      <c r="V4007" s="18" t="n">
        <f aca="false">IF(ISNUMBER(T4007),T4007,0)</f>
        <v>24.05</v>
      </c>
      <c r="W4007" s="15" t="n">
        <f aca="false">IF(U4007="Yes",1,0)</f>
        <v>1</v>
      </c>
      <c r="X4007" s="15" t="str">
        <f aca="false">IF(F4007&lt;=12,"0-12 months",IF(F4007&lt;=24,"13-24 months",IF(F4007&lt;=48,"25-48 months","49-72 months")))</f>
        <v>0-12 months</v>
      </c>
      <c r="Y4007" s="15" t="str">
        <f aca="false">IF(C4007=1,"Yes","No")</f>
        <v>No</v>
      </c>
      <c r="Z4007" s="15" t="n">
        <f aca="false">COUNTIF(J4007:O4007,"Yes")</f>
        <v>0</v>
      </c>
      <c r="AA4007" s="18" t="n">
        <f aca="false">S4007*W4007</f>
        <v>24.05</v>
      </c>
      <c r="AB4007" s="15" t="n">
        <f aca="false">(P4007="Month-to-month")+(I4007="Fiber optic")+(R4007="Electronic check")+(F4007&lt;=12)+(M4007="No")+(J4007="No")</f>
        <v>2</v>
      </c>
      <c r="AC4007" s="15" t="str">
        <f aca="false">IF(AB4007&gt;=5,"High",IF(AB4007&gt;=3,"Medium","Low"))</f>
        <v>Low</v>
      </c>
    </row>
    <row r="4008" customFormat="false" ht="15" hidden="false" customHeight="false" outlineLevel="0" collapsed="false">
      <c r="A4008" s="15" t="s">
        <v>4105</v>
      </c>
      <c r="B4008" s="15" t="s">
        <v>98</v>
      </c>
      <c r="C4008" s="15" t="n">
        <v>0</v>
      </c>
      <c r="D4008" s="15" t="s">
        <v>26</v>
      </c>
      <c r="E4008" s="15" t="s">
        <v>26</v>
      </c>
      <c r="F4008" s="15" t="n">
        <v>72</v>
      </c>
      <c r="G4008" s="15" t="s">
        <v>26</v>
      </c>
      <c r="H4008" s="15" t="s">
        <v>24</v>
      </c>
      <c r="I4008" s="15" t="s">
        <v>24</v>
      </c>
      <c r="J4008" s="15" t="s">
        <v>28</v>
      </c>
      <c r="K4008" s="15" t="s">
        <v>28</v>
      </c>
      <c r="L4008" s="15" t="s">
        <v>28</v>
      </c>
      <c r="M4008" s="15" t="s">
        <v>28</v>
      </c>
      <c r="N4008" s="15" t="s">
        <v>28</v>
      </c>
      <c r="O4008" s="15" t="s">
        <v>28</v>
      </c>
      <c r="P4008" s="15" t="s">
        <v>29</v>
      </c>
      <c r="Q4008" s="15" t="s">
        <v>26</v>
      </c>
      <c r="R4008" s="15" t="s">
        <v>21</v>
      </c>
      <c r="S4008" s="18" t="n">
        <v>19.8</v>
      </c>
      <c r="T4008" s="15" t="n">
        <v>1414.65</v>
      </c>
      <c r="U4008" s="15" t="s">
        <v>24</v>
      </c>
      <c r="V4008" s="18" t="n">
        <f aca="false">IF(ISNUMBER(T4008),T4008,0)</f>
        <v>1414.65</v>
      </c>
      <c r="W4008" s="15" t="n">
        <f aca="false">IF(U4008="Yes",1,0)</f>
        <v>0</v>
      </c>
      <c r="X4008" s="15" t="str">
        <f aca="false">IF(F4008&lt;=12,"0-12 months",IF(F4008&lt;=24,"13-24 months",IF(F4008&lt;=48,"25-48 months","49-72 months")))</f>
        <v>49-72 months</v>
      </c>
      <c r="Y4008" s="15" t="str">
        <f aca="false">IF(C4008=1,"Yes","No")</f>
        <v>No</v>
      </c>
      <c r="Z4008" s="15" t="n">
        <f aca="false">COUNTIF(J4008:O4008,"Yes")</f>
        <v>0</v>
      </c>
      <c r="AA4008" s="18" t="n">
        <f aca="false">S4008*W4008</f>
        <v>0</v>
      </c>
      <c r="AB4008" s="15" t="n">
        <f aca="false">(P4008="Month-to-month")+(I4008="Fiber optic")+(R4008="Electronic check")+(F4008&lt;=12)+(M4008="No")+(J4008="No")</f>
        <v>0</v>
      </c>
      <c r="AC4008" s="15" t="str">
        <f aca="false">IF(AB4008&gt;=5,"High",IF(AB4008&gt;=3,"Medium","Low"))</f>
        <v>Low</v>
      </c>
    </row>
    <row r="4009" customFormat="false" ht="15" hidden="false" customHeight="false" outlineLevel="0" collapsed="false">
      <c r="A4009" s="15" t="s">
        <v>4106</v>
      </c>
      <c r="B4009" s="15" t="s">
        <v>98</v>
      </c>
      <c r="C4009" s="15" t="n">
        <v>0</v>
      </c>
      <c r="D4009" s="15" t="s">
        <v>26</v>
      </c>
      <c r="E4009" s="15" t="s">
        <v>24</v>
      </c>
      <c r="F4009" s="15" t="n">
        <v>55</v>
      </c>
      <c r="G4009" s="15" t="s">
        <v>26</v>
      </c>
      <c r="H4009" s="15" t="s">
        <v>26</v>
      </c>
      <c r="I4009" s="15" t="s">
        <v>24</v>
      </c>
      <c r="J4009" s="15" t="s">
        <v>28</v>
      </c>
      <c r="K4009" s="15" t="s">
        <v>28</v>
      </c>
      <c r="L4009" s="15" t="s">
        <v>28</v>
      </c>
      <c r="M4009" s="15" t="s">
        <v>28</v>
      </c>
      <c r="N4009" s="15" t="s">
        <v>28</v>
      </c>
      <c r="O4009" s="15" t="s">
        <v>28</v>
      </c>
      <c r="P4009" s="15" t="s">
        <v>29</v>
      </c>
      <c r="Q4009" s="15" t="s">
        <v>24</v>
      </c>
      <c r="R4009" s="15" t="s">
        <v>19</v>
      </c>
      <c r="S4009" s="18" t="n">
        <v>25.7</v>
      </c>
      <c r="T4009" s="15" t="n">
        <v>1443.65</v>
      </c>
      <c r="U4009" s="15" t="s">
        <v>24</v>
      </c>
      <c r="V4009" s="18" t="n">
        <f aca="false">IF(ISNUMBER(T4009),T4009,0)</f>
        <v>1443.65</v>
      </c>
      <c r="W4009" s="15" t="n">
        <f aca="false">IF(U4009="Yes",1,0)</f>
        <v>0</v>
      </c>
      <c r="X4009" s="15" t="str">
        <f aca="false">IF(F4009&lt;=12,"0-12 months",IF(F4009&lt;=24,"13-24 months",IF(F4009&lt;=48,"25-48 months","49-72 months")))</f>
        <v>49-72 months</v>
      </c>
      <c r="Y4009" s="15" t="str">
        <f aca="false">IF(C4009=1,"Yes","No")</f>
        <v>No</v>
      </c>
      <c r="Z4009" s="15" t="n">
        <f aca="false">COUNTIF(J4009:O4009,"Yes")</f>
        <v>0</v>
      </c>
      <c r="AA4009" s="18" t="n">
        <f aca="false">S4009*W4009</f>
        <v>0</v>
      </c>
      <c r="AB4009" s="15" t="n">
        <f aca="false">(P4009="Month-to-month")+(I4009="Fiber optic")+(R4009="Electronic check")+(F4009&lt;=12)+(M4009="No")+(J4009="No")</f>
        <v>0</v>
      </c>
      <c r="AC4009" s="15" t="str">
        <f aca="false">IF(AB4009&gt;=5,"High",IF(AB4009&gt;=3,"Medium","Low"))</f>
        <v>Low</v>
      </c>
    </row>
    <row r="4010" customFormat="false" ht="15" hidden="false" customHeight="false" outlineLevel="0" collapsed="false">
      <c r="A4010" s="15" t="s">
        <v>4107</v>
      </c>
      <c r="B4010" s="15" t="s">
        <v>94</v>
      </c>
      <c r="C4010" s="15" t="n">
        <v>0</v>
      </c>
      <c r="D4010" s="15" t="s">
        <v>26</v>
      </c>
      <c r="E4010" s="15" t="s">
        <v>26</v>
      </c>
      <c r="F4010" s="15" t="n">
        <v>51</v>
      </c>
      <c r="G4010" s="15" t="s">
        <v>24</v>
      </c>
      <c r="H4010" s="15" t="s">
        <v>95</v>
      </c>
      <c r="I4010" s="15" t="s">
        <v>96</v>
      </c>
      <c r="J4010" s="15" t="s">
        <v>24</v>
      </c>
      <c r="K4010" s="15" t="s">
        <v>24</v>
      </c>
      <c r="L4010" s="15" t="s">
        <v>26</v>
      </c>
      <c r="M4010" s="15" t="s">
        <v>26</v>
      </c>
      <c r="N4010" s="15" t="s">
        <v>26</v>
      </c>
      <c r="O4010" s="15" t="s">
        <v>26</v>
      </c>
      <c r="P4010" s="15" t="s">
        <v>27</v>
      </c>
      <c r="Q4010" s="15" t="s">
        <v>26</v>
      </c>
      <c r="R4010" s="15" t="s">
        <v>15</v>
      </c>
      <c r="S4010" s="18" t="n">
        <v>56.15</v>
      </c>
      <c r="T4010" s="15" t="n">
        <v>2898.95</v>
      </c>
      <c r="U4010" s="15" t="s">
        <v>24</v>
      </c>
      <c r="V4010" s="18" t="n">
        <f aca="false">IF(ISNUMBER(T4010),T4010,0)</f>
        <v>2898.95</v>
      </c>
      <c r="W4010" s="15" t="n">
        <f aca="false">IF(U4010="Yes",1,0)</f>
        <v>0</v>
      </c>
      <c r="X4010" s="15" t="str">
        <f aca="false">IF(F4010&lt;=12,"0-12 months",IF(F4010&lt;=24,"13-24 months",IF(F4010&lt;=48,"25-48 months","49-72 months")))</f>
        <v>49-72 months</v>
      </c>
      <c r="Y4010" s="15" t="str">
        <f aca="false">IF(C4010=1,"Yes","No")</f>
        <v>No</v>
      </c>
      <c r="Z4010" s="15" t="n">
        <f aca="false">COUNTIF(J4010:O4010,"Yes")</f>
        <v>4</v>
      </c>
      <c r="AA4010" s="18" t="n">
        <f aca="false">S4010*W4010</f>
        <v>0</v>
      </c>
      <c r="AB4010" s="15" t="n">
        <f aca="false">(P4010="Month-to-month")+(I4010="Fiber optic")+(R4010="Electronic check")+(F4010&lt;=12)+(M4010="No")+(J4010="No")</f>
        <v>2</v>
      </c>
      <c r="AC4010" s="15" t="str">
        <f aca="false">IF(AB4010&gt;=5,"High",IF(AB4010&gt;=3,"Medium","Low"))</f>
        <v>Low</v>
      </c>
    </row>
    <row r="4011" customFormat="false" ht="15" hidden="false" customHeight="false" outlineLevel="0" collapsed="false">
      <c r="A4011" s="15" t="s">
        <v>4108</v>
      </c>
      <c r="B4011" s="15" t="s">
        <v>98</v>
      </c>
      <c r="C4011" s="15" t="n">
        <v>0</v>
      </c>
      <c r="D4011" s="15" t="s">
        <v>24</v>
      </c>
      <c r="E4011" s="15" t="s">
        <v>24</v>
      </c>
      <c r="F4011" s="15" t="n">
        <v>63</v>
      </c>
      <c r="G4011" s="15" t="s">
        <v>26</v>
      </c>
      <c r="H4011" s="15" t="s">
        <v>24</v>
      </c>
      <c r="I4011" s="15" t="s">
        <v>96</v>
      </c>
      <c r="J4011" s="15" t="s">
        <v>26</v>
      </c>
      <c r="K4011" s="15" t="s">
        <v>26</v>
      </c>
      <c r="L4011" s="15" t="s">
        <v>26</v>
      </c>
      <c r="M4011" s="15" t="s">
        <v>26</v>
      </c>
      <c r="N4011" s="15" t="s">
        <v>26</v>
      </c>
      <c r="O4011" s="15" t="s">
        <v>26</v>
      </c>
      <c r="P4011" s="15" t="s">
        <v>29</v>
      </c>
      <c r="Q4011" s="15" t="s">
        <v>26</v>
      </c>
      <c r="R4011" s="15" t="s">
        <v>19</v>
      </c>
      <c r="S4011" s="18" t="n">
        <v>86.7</v>
      </c>
      <c r="T4011" s="15" t="n">
        <v>5309.5</v>
      </c>
      <c r="U4011" s="15" t="s">
        <v>24</v>
      </c>
      <c r="V4011" s="18" t="n">
        <f aca="false">IF(ISNUMBER(T4011),T4011,0)</f>
        <v>5309.5</v>
      </c>
      <c r="W4011" s="15" t="n">
        <f aca="false">IF(U4011="Yes",1,0)</f>
        <v>0</v>
      </c>
      <c r="X4011" s="15" t="str">
        <f aca="false">IF(F4011&lt;=12,"0-12 months",IF(F4011&lt;=24,"13-24 months",IF(F4011&lt;=48,"25-48 months","49-72 months")))</f>
        <v>49-72 months</v>
      </c>
      <c r="Y4011" s="15" t="str">
        <f aca="false">IF(C4011=1,"Yes","No")</f>
        <v>No</v>
      </c>
      <c r="Z4011" s="15" t="n">
        <f aca="false">COUNTIF(J4011:O4011,"Yes")</f>
        <v>6</v>
      </c>
      <c r="AA4011" s="18" t="n">
        <f aca="false">S4011*W4011</f>
        <v>0</v>
      </c>
      <c r="AB4011" s="15" t="n">
        <f aca="false">(P4011="Month-to-month")+(I4011="Fiber optic")+(R4011="Electronic check")+(F4011&lt;=12)+(M4011="No")+(J4011="No")</f>
        <v>0</v>
      </c>
      <c r="AC4011" s="15" t="str">
        <f aca="false">IF(AB4011&gt;=5,"High",IF(AB4011&gt;=3,"Medium","Low"))</f>
        <v>Low</v>
      </c>
    </row>
    <row r="4012" customFormat="false" ht="15" hidden="false" customHeight="false" outlineLevel="0" collapsed="false">
      <c r="A4012" s="15" t="s">
        <v>4109</v>
      </c>
      <c r="B4012" s="15" t="s">
        <v>94</v>
      </c>
      <c r="C4012" s="15" t="n">
        <v>0</v>
      </c>
      <c r="D4012" s="15" t="s">
        <v>24</v>
      </c>
      <c r="E4012" s="15" t="s">
        <v>24</v>
      </c>
      <c r="F4012" s="15" t="n">
        <v>1</v>
      </c>
      <c r="G4012" s="15" t="s">
        <v>26</v>
      </c>
      <c r="H4012" s="15" t="s">
        <v>24</v>
      </c>
      <c r="I4012" s="15" t="s">
        <v>24</v>
      </c>
      <c r="J4012" s="15" t="s">
        <v>28</v>
      </c>
      <c r="K4012" s="15" t="s">
        <v>28</v>
      </c>
      <c r="L4012" s="15" t="s">
        <v>28</v>
      </c>
      <c r="M4012" s="15" t="s">
        <v>28</v>
      </c>
      <c r="N4012" s="15" t="s">
        <v>28</v>
      </c>
      <c r="O4012" s="15" t="s">
        <v>28</v>
      </c>
      <c r="P4012" s="15" t="s">
        <v>25</v>
      </c>
      <c r="Q4012" s="15" t="s">
        <v>24</v>
      </c>
      <c r="R4012" s="15" t="s">
        <v>17</v>
      </c>
      <c r="S4012" s="18" t="n">
        <v>20.4</v>
      </c>
      <c r="T4012" s="15" t="n">
        <v>20.4</v>
      </c>
      <c r="U4012" s="15" t="s">
        <v>24</v>
      </c>
      <c r="V4012" s="18" t="n">
        <f aca="false">IF(ISNUMBER(T4012),T4012,0)</f>
        <v>20.4</v>
      </c>
      <c r="W4012" s="15" t="n">
        <f aca="false">IF(U4012="Yes",1,0)</f>
        <v>0</v>
      </c>
      <c r="X4012" s="15" t="str">
        <f aca="false">IF(F4012&lt;=12,"0-12 months",IF(F4012&lt;=24,"13-24 months",IF(F4012&lt;=48,"25-48 months","49-72 months")))</f>
        <v>0-12 months</v>
      </c>
      <c r="Y4012" s="15" t="str">
        <f aca="false">IF(C4012=1,"Yes","No")</f>
        <v>No</v>
      </c>
      <c r="Z4012" s="15" t="n">
        <f aca="false">COUNTIF(J4012:O4012,"Yes")</f>
        <v>0</v>
      </c>
      <c r="AA4012" s="18" t="n">
        <f aca="false">S4012*W4012</f>
        <v>0</v>
      </c>
      <c r="AB4012" s="15" t="n">
        <f aca="false">(P4012="Month-to-month")+(I4012="Fiber optic")+(R4012="Electronic check")+(F4012&lt;=12)+(M4012="No")+(J4012="No")</f>
        <v>2</v>
      </c>
      <c r="AC4012" s="15" t="str">
        <f aca="false">IF(AB4012&gt;=5,"High",IF(AB4012&gt;=3,"Medium","Low"))</f>
        <v>Low</v>
      </c>
    </row>
    <row r="4013" customFormat="false" ht="15" hidden="false" customHeight="false" outlineLevel="0" collapsed="false">
      <c r="A4013" s="15" t="s">
        <v>4110</v>
      </c>
      <c r="B4013" s="15" t="s">
        <v>94</v>
      </c>
      <c r="C4013" s="15" t="n">
        <v>0</v>
      </c>
      <c r="D4013" s="15" t="s">
        <v>26</v>
      </c>
      <c r="E4013" s="15" t="s">
        <v>26</v>
      </c>
      <c r="F4013" s="15" t="n">
        <v>23</v>
      </c>
      <c r="G4013" s="15" t="s">
        <v>26</v>
      </c>
      <c r="H4013" s="15" t="s">
        <v>24</v>
      </c>
      <c r="I4013" s="15" t="s">
        <v>24</v>
      </c>
      <c r="J4013" s="15" t="s">
        <v>28</v>
      </c>
      <c r="K4013" s="15" t="s">
        <v>28</v>
      </c>
      <c r="L4013" s="15" t="s">
        <v>28</v>
      </c>
      <c r="M4013" s="15" t="s">
        <v>28</v>
      </c>
      <c r="N4013" s="15" t="s">
        <v>28</v>
      </c>
      <c r="O4013" s="15" t="s">
        <v>28</v>
      </c>
      <c r="P4013" s="15" t="s">
        <v>29</v>
      </c>
      <c r="Q4013" s="15" t="s">
        <v>26</v>
      </c>
      <c r="R4013" s="15" t="s">
        <v>17</v>
      </c>
      <c r="S4013" s="18" t="n">
        <v>19.65</v>
      </c>
      <c r="T4013" s="15" t="n">
        <v>451.55</v>
      </c>
      <c r="U4013" s="15" t="s">
        <v>24</v>
      </c>
      <c r="V4013" s="18" t="n">
        <f aca="false">IF(ISNUMBER(T4013),T4013,0)</f>
        <v>451.55</v>
      </c>
      <c r="W4013" s="15" t="n">
        <f aca="false">IF(U4013="Yes",1,0)</f>
        <v>0</v>
      </c>
      <c r="X4013" s="15" t="str">
        <f aca="false">IF(F4013&lt;=12,"0-12 months",IF(F4013&lt;=24,"13-24 months",IF(F4013&lt;=48,"25-48 months","49-72 months")))</f>
        <v>13-24 months</v>
      </c>
      <c r="Y4013" s="15" t="str">
        <f aca="false">IF(C4013=1,"Yes","No")</f>
        <v>No</v>
      </c>
      <c r="Z4013" s="15" t="n">
        <f aca="false">COUNTIF(J4013:O4013,"Yes")</f>
        <v>0</v>
      </c>
      <c r="AA4013" s="18" t="n">
        <f aca="false">S4013*W4013</f>
        <v>0</v>
      </c>
      <c r="AB4013" s="15" t="n">
        <f aca="false">(P4013="Month-to-month")+(I4013="Fiber optic")+(R4013="Electronic check")+(F4013&lt;=12)+(M4013="No")+(J4013="No")</f>
        <v>0</v>
      </c>
      <c r="AC4013" s="15" t="str">
        <f aca="false">IF(AB4013&gt;=5,"High",IF(AB4013&gt;=3,"Medium","Low"))</f>
        <v>Low</v>
      </c>
    </row>
    <row r="4014" customFormat="false" ht="15" hidden="false" customHeight="false" outlineLevel="0" collapsed="false">
      <c r="A4014" s="15" t="s">
        <v>4111</v>
      </c>
      <c r="B4014" s="15" t="s">
        <v>94</v>
      </c>
      <c r="C4014" s="15" t="n">
        <v>0</v>
      </c>
      <c r="D4014" s="15" t="s">
        <v>24</v>
      </c>
      <c r="E4014" s="15" t="s">
        <v>24</v>
      </c>
      <c r="F4014" s="15" t="n">
        <v>1</v>
      </c>
      <c r="G4014" s="15" t="s">
        <v>26</v>
      </c>
      <c r="H4014" s="15" t="s">
        <v>24</v>
      </c>
      <c r="I4014" s="15" t="s">
        <v>96</v>
      </c>
      <c r="J4014" s="15" t="s">
        <v>24</v>
      </c>
      <c r="K4014" s="15" t="s">
        <v>26</v>
      </c>
      <c r="L4014" s="15" t="s">
        <v>24</v>
      </c>
      <c r="M4014" s="15" t="s">
        <v>24</v>
      </c>
      <c r="N4014" s="15" t="s">
        <v>24</v>
      </c>
      <c r="O4014" s="15" t="s">
        <v>24</v>
      </c>
      <c r="P4014" s="15" t="s">
        <v>25</v>
      </c>
      <c r="Q4014" s="15" t="s">
        <v>24</v>
      </c>
      <c r="R4014" s="15" t="s">
        <v>15</v>
      </c>
      <c r="S4014" s="18" t="n">
        <v>50.55</v>
      </c>
      <c r="T4014" s="15" t="n">
        <v>50.55</v>
      </c>
      <c r="U4014" s="15" t="s">
        <v>26</v>
      </c>
      <c r="V4014" s="18" t="n">
        <f aca="false">IF(ISNUMBER(T4014),T4014,0)</f>
        <v>50.55</v>
      </c>
      <c r="W4014" s="15" t="n">
        <f aca="false">IF(U4014="Yes",1,0)</f>
        <v>1</v>
      </c>
      <c r="X4014" s="15" t="str">
        <f aca="false">IF(F4014&lt;=12,"0-12 months",IF(F4014&lt;=24,"13-24 months",IF(F4014&lt;=48,"25-48 months","49-72 months")))</f>
        <v>0-12 months</v>
      </c>
      <c r="Y4014" s="15" t="str">
        <f aca="false">IF(C4014=1,"Yes","No")</f>
        <v>No</v>
      </c>
      <c r="Z4014" s="15" t="n">
        <f aca="false">COUNTIF(J4014:O4014,"Yes")</f>
        <v>1</v>
      </c>
      <c r="AA4014" s="18" t="n">
        <f aca="false">S4014*W4014</f>
        <v>50.55</v>
      </c>
      <c r="AB4014" s="15" t="n">
        <f aca="false">(P4014="Month-to-month")+(I4014="Fiber optic")+(R4014="Electronic check")+(F4014&lt;=12)+(M4014="No")+(J4014="No")</f>
        <v>5</v>
      </c>
      <c r="AC4014" s="15" t="str">
        <f aca="false">IF(AB4014&gt;=5,"High",IF(AB4014&gt;=3,"Medium","Low"))</f>
        <v>High</v>
      </c>
    </row>
    <row r="4015" customFormat="false" ht="15" hidden="false" customHeight="false" outlineLevel="0" collapsed="false">
      <c r="A4015" s="15" t="s">
        <v>4112</v>
      </c>
      <c r="B4015" s="15" t="s">
        <v>94</v>
      </c>
      <c r="C4015" s="15" t="n">
        <v>0</v>
      </c>
      <c r="D4015" s="15" t="s">
        <v>24</v>
      </c>
      <c r="E4015" s="15" t="s">
        <v>24</v>
      </c>
      <c r="F4015" s="15" t="n">
        <v>2</v>
      </c>
      <c r="G4015" s="15" t="s">
        <v>26</v>
      </c>
      <c r="H4015" s="15" t="s">
        <v>26</v>
      </c>
      <c r="I4015" s="15" t="s">
        <v>96</v>
      </c>
      <c r="J4015" s="15" t="s">
        <v>24</v>
      </c>
      <c r="K4015" s="15" t="s">
        <v>24</v>
      </c>
      <c r="L4015" s="15" t="s">
        <v>24</v>
      </c>
      <c r="M4015" s="15" t="s">
        <v>26</v>
      </c>
      <c r="N4015" s="15" t="s">
        <v>24</v>
      </c>
      <c r="O4015" s="15" t="s">
        <v>24</v>
      </c>
      <c r="P4015" s="15" t="s">
        <v>25</v>
      </c>
      <c r="Q4015" s="15" t="s">
        <v>26</v>
      </c>
      <c r="R4015" s="15" t="s">
        <v>17</v>
      </c>
      <c r="S4015" s="18" t="n">
        <v>54.35</v>
      </c>
      <c r="T4015" s="15" t="n">
        <v>117.05</v>
      </c>
      <c r="U4015" s="15" t="s">
        <v>24</v>
      </c>
      <c r="V4015" s="18" t="n">
        <f aca="false">IF(ISNUMBER(T4015),T4015,0)</f>
        <v>117.05</v>
      </c>
      <c r="W4015" s="15" t="n">
        <f aca="false">IF(U4015="Yes",1,0)</f>
        <v>0</v>
      </c>
      <c r="X4015" s="15" t="str">
        <f aca="false">IF(F4015&lt;=12,"0-12 months",IF(F4015&lt;=24,"13-24 months",IF(F4015&lt;=48,"25-48 months","49-72 months")))</f>
        <v>0-12 months</v>
      </c>
      <c r="Y4015" s="15" t="str">
        <f aca="false">IF(C4015=1,"Yes","No")</f>
        <v>No</v>
      </c>
      <c r="Z4015" s="15" t="n">
        <f aca="false">COUNTIF(J4015:O4015,"Yes")</f>
        <v>1</v>
      </c>
      <c r="AA4015" s="18" t="n">
        <f aca="false">S4015*W4015</f>
        <v>0</v>
      </c>
      <c r="AB4015" s="15" t="n">
        <f aca="false">(P4015="Month-to-month")+(I4015="Fiber optic")+(R4015="Electronic check")+(F4015&lt;=12)+(M4015="No")+(J4015="No")</f>
        <v>3</v>
      </c>
      <c r="AC4015" s="15" t="str">
        <f aca="false">IF(AB4015&gt;=5,"High",IF(AB4015&gt;=3,"Medium","Low"))</f>
        <v>Medium</v>
      </c>
    </row>
    <row r="4016" customFormat="false" ht="15" hidden="false" customHeight="false" outlineLevel="0" collapsed="false">
      <c r="A4016" s="15" t="s">
        <v>4113</v>
      </c>
      <c r="B4016" s="15" t="s">
        <v>94</v>
      </c>
      <c r="C4016" s="15" t="n">
        <v>1</v>
      </c>
      <c r="D4016" s="15" t="s">
        <v>24</v>
      </c>
      <c r="E4016" s="15" t="s">
        <v>24</v>
      </c>
      <c r="F4016" s="15" t="n">
        <v>52</v>
      </c>
      <c r="G4016" s="15" t="s">
        <v>26</v>
      </c>
      <c r="H4016" s="15" t="s">
        <v>26</v>
      </c>
      <c r="I4016" s="15" t="s">
        <v>102</v>
      </c>
      <c r="J4016" s="15" t="s">
        <v>26</v>
      </c>
      <c r="K4016" s="15" t="s">
        <v>26</v>
      </c>
      <c r="L4016" s="15" t="s">
        <v>26</v>
      </c>
      <c r="M4016" s="15" t="s">
        <v>24</v>
      </c>
      <c r="N4016" s="15" t="s">
        <v>26</v>
      </c>
      <c r="O4016" s="15" t="s">
        <v>26</v>
      </c>
      <c r="P4016" s="15" t="s">
        <v>25</v>
      </c>
      <c r="Q4016" s="15" t="s">
        <v>24</v>
      </c>
      <c r="R4016" s="15" t="s">
        <v>21</v>
      </c>
      <c r="S4016" s="18" t="n">
        <v>108.1</v>
      </c>
      <c r="T4016" s="15" t="n">
        <v>5839.3</v>
      </c>
      <c r="U4016" s="15" t="s">
        <v>24</v>
      </c>
      <c r="V4016" s="18" t="n">
        <f aca="false">IF(ISNUMBER(T4016),T4016,0)</f>
        <v>5839.3</v>
      </c>
      <c r="W4016" s="15" t="n">
        <f aca="false">IF(U4016="Yes",1,0)</f>
        <v>0</v>
      </c>
      <c r="X4016" s="15" t="str">
        <f aca="false">IF(F4016&lt;=12,"0-12 months",IF(F4016&lt;=24,"13-24 months",IF(F4016&lt;=48,"25-48 months","49-72 months")))</f>
        <v>49-72 months</v>
      </c>
      <c r="Y4016" s="15" t="str">
        <f aca="false">IF(C4016=1,"Yes","No")</f>
        <v>Yes</v>
      </c>
      <c r="Z4016" s="15" t="n">
        <f aca="false">COUNTIF(J4016:O4016,"Yes")</f>
        <v>5</v>
      </c>
      <c r="AA4016" s="18" t="n">
        <f aca="false">S4016*W4016</f>
        <v>0</v>
      </c>
      <c r="AB4016" s="15" t="n">
        <f aca="false">(P4016="Month-to-month")+(I4016="Fiber optic")+(R4016="Electronic check")+(F4016&lt;=12)+(M4016="No")+(J4016="No")</f>
        <v>3</v>
      </c>
      <c r="AC4016" s="15" t="str">
        <f aca="false">IF(AB4016&gt;=5,"High",IF(AB4016&gt;=3,"Medium","Low"))</f>
        <v>Medium</v>
      </c>
    </row>
    <row r="4017" customFormat="false" ht="15" hidden="false" customHeight="false" outlineLevel="0" collapsed="false">
      <c r="A4017" s="15" t="s">
        <v>4114</v>
      </c>
      <c r="B4017" s="15" t="s">
        <v>94</v>
      </c>
      <c r="C4017" s="15" t="n">
        <v>0</v>
      </c>
      <c r="D4017" s="15" t="s">
        <v>24</v>
      </c>
      <c r="E4017" s="15" t="s">
        <v>24</v>
      </c>
      <c r="F4017" s="15" t="n">
        <v>36</v>
      </c>
      <c r="G4017" s="15" t="s">
        <v>26</v>
      </c>
      <c r="H4017" s="15" t="s">
        <v>26</v>
      </c>
      <c r="I4017" s="15" t="s">
        <v>96</v>
      </c>
      <c r="J4017" s="15" t="s">
        <v>26</v>
      </c>
      <c r="K4017" s="15" t="s">
        <v>24</v>
      </c>
      <c r="L4017" s="15" t="s">
        <v>24</v>
      </c>
      <c r="M4017" s="15" t="s">
        <v>24</v>
      </c>
      <c r="N4017" s="15" t="s">
        <v>24</v>
      </c>
      <c r="O4017" s="15" t="s">
        <v>24</v>
      </c>
      <c r="P4017" s="15" t="s">
        <v>27</v>
      </c>
      <c r="Q4017" s="15" t="s">
        <v>24</v>
      </c>
      <c r="R4017" s="15" t="s">
        <v>17</v>
      </c>
      <c r="S4017" s="18" t="n">
        <v>54.45</v>
      </c>
      <c r="T4017" s="15" t="n">
        <v>1893.5</v>
      </c>
      <c r="U4017" s="15" t="s">
        <v>24</v>
      </c>
      <c r="V4017" s="18" t="n">
        <f aca="false">IF(ISNUMBER(T4017),T4017,0)</f>
        <v>1893.5</v>
      </c>
      <c r="W4017" s="15" t="n">
        <f aca="false">IF(U4017="Yes",1,0)</f>
        <v>0</v>
      </c>
      <c r="X4017" s="15" t="str">
        <f aca="false">IF(F4017&lt;=12,"0-12 months",IF(F4017&lt;=24,"13-24 months",IF(F4017&lt;=48,"25-48 months","49-72 months")))</f>
        <v>25-48 months</v>
      </c>
      <c r="Y4017" s="15" t="str">
        <f aca="false">IF(C4017=1,"Yes","No")</f>
        <v>No</v>
      </c>
      <c r="Z4017" s="15" t="n">
        <f aca="false">COUNTIF(J4017:O4017,"Yes")</f>
        <v>1</v>
      </c>
      <c r="AA4017" s="18" t="n">
        <f aca="false">S4017*W4017</f>
        <v>0</v>
      </c>
      <c r="AB4017" s="15" t="n">
        <f aca="false">(P4017="Month-to-month")+(I4017="Fiber optic")+(R4017="Electronic check")+(F4017&lt;=12)+(M4017="No")+(J4017="No")</f>
        <v>1</v>
      </c>
      <c r="AC4017" s="15" t="str">
        <f aca="false">IF(AB4017&gt;=5,"High",IF(AB4017&gt;=3,"Medium","Low"))</f>
        <v>Low</v>
      </c>
    </row>
    <row r="4018" customFormat="false" ht="15" hidden="false" customHeight="false" outlineLevel="0" collapsed="false">
      <c r="A4018" s="15" t="s">
        <v>4115</v>
      </c>
      <c r="B4018" s="15" t="s">
        <v>94</v>
      </c>
      <c r="C4018" s="15" t="n">
        <v>0</v>
      </c>
      <c r="D4018" s="15" t="s">
        <v>24</v>
      </c>
      <c r="E4018" s="15" t="s">
        <v>24</v>
      </c>
      <c r="F4018" s="15" t="n">
        <v>1</v>
      </c>
      <c r="G4018" s="15" t="s">
        <v>26</v>
      </c>
      <c r="H4018" s="15" t="s">
        <v>24</v>
      </c>
      <c r="I4018" s="15" t="s">
        <v>96</v>
      </c>
      <c r="J4018" s="15" t="s">
        <v>24</v>
      </c>
      <c r="K4018" s="15" t="s">
        <v>24</v>
      </c>
      <c r="L4018" s="15" t="s">
        <v>24</v>
      </c>
      <c r="M4018" s="15" t="s">
        <v>24</v>
      </c>
      <c r="N4018" s="15" t="s">
        <v>24</v>
      </c>
      <c r="O4018" s="15" t="s">
        <v>24</v>
      </c>
      <c r="P4018" s="15" t="s">
        <v>25</v>
      </c>
      <c r="Q4018" s="15" t="s">
        <v>24</v>
      </c>
      <c r="R4018" s="15" t="s">
        <v>17</v>
      </c>
      <c r="S4018" s="18" t="n">
        <v>45.35</v>
      </c>
      <c r="T4018" s="15" t="n">
        <v>45.35</v>
      </c>
      <c r="U4018" s="15" t="s">
        <v>24</v>
      </c>
      <c r="V4018" s="18" t="n">
        <f aca="false">IF(ISNUMBER(T4018),T4018,0)</f>
        <v>45.35</v>
      </c>
      <c r="W4018" s="15" t="n">
        <f aca="false">IF(U4018="Yes",1,0)</f>
        <v>0</v>
      </c>
      <c r="X4018" s="15" t="str">
        <f aca="false">IF(F4018&lt;=12,"0-12 months",IF(F4018&lt;=24,"13-24 months",IF(F4018&lt;=48,"25-48 months","49-72 months")))</f>
        <v>0-12 months</v>
      </c>
      <c r="Y4018" s="15" t="str">
        <f aca="false">IF(C4018=1,"Yes","No")</f>
        <v>No</v>
      </c>
      <c r="Z4018" s="15" t="n">
        <f aca="false">COUNTIF(J4018:O4018,"Yes")</f>
        <v>0</v>
      </c>
      <c r="AA4018" s="18" t="n">
        <f aca="false">S4018*W4018</f>
        <v>0</v>
      </c>
      <c r="AB4018" s="15" t="n">
        <f aca="false">(P4018="Month-to-month")+(I4018="Fiber optic")+(R4018="Electronic check")+(F4018&lt;=12)+(M4018="No")+(J4018="No")</f>
        <v>4</v>
      </c>
      <c r="AC4018" s="15" t="str">
        <f aca="false">IF(AB4018&gt;=5,"High",IF(AB4018&gt;=3,"Medium","Low"))</f>
        <v>Medium</v>
      </c>
    </row>
    <row r="4019" customFormat="false" ht="15" hidden="false" customHeight="false" outlineLevel="0" collapsed="false">
      <c r="A4019" s="15" t="s">
        <v>4116</v>
      </c>
      <c r="B4019" s="15" t="s">
        <v>94</v>
      </c>
      <c r="C4019" s="15" t="n">
        <v>0</v>
      </c>
      <c r="D4019" s="15" t="s">
        <v>24</v>
      </c>
      <c r="E4019" s="15" t="s">
        <v>24</v>
      </c>
      <c r="F4019" s="15" t="n">
        <v>28</v>
      </c>
      <c r="G4019" s="15" t="s">
        <v>26</v>
      </c>
      <c r="H4019" s="15" t="s">
        <v>26</v>
      </c>
      <c r="I4019" s="15" t="s">
        <v>96</v>
      </c>
      <c r="J4019" s="15" t="s">
        <v>26</v>
      </c>
      <c r="K4019" s="15" t="s">
        <v>24</v>
      </c>
      <c r="L4019" s="15" t="s">
        <v>26</v>
      </c>
      <c r="M4019" s="15" t="s">
        <v>24</v>
      </c>
      <c r="N4019" s="15" t="s">
        <v>24</v>
      </c>
      <c r="O4019" s="15" t="s">
        <v>24</v>
      </c>
      <c r="P4019" s="15" t="s">
        <v>27</v>
      </c>
      <c r="Q4019" s="15" t="s">
        <v>24</v>
      </c>
      <c r="R4019" s="15" t="s">
        <v>17</v>
      </c>
      <c r="S4019" s="18" t="n">
        <v>59</v>
      </c>
      <c r="T4019" s="15" t="n">
        <v>1654.45</v>
      </c>
      <c r="U4019" s="15" t="s">
        <v>24</v>
      </c>
      <c r="V4019" s="18" t="n">
        <f aca="false">IF(ISNUMBER(T4019),T4019,0)</f>
        <v>1654.45</v>
      </c>
      <c r="W4019" s="15" t="n">
        <f aca="false">IF(U4019="Yes",1,0)</f>
        <v>0</v>
      </c>
      <c r="X4019" s="15" t="str">
        <f aca="false">IF(F4019&lt;=12,"0-12 months",IF(F4019&lt;=24,"13-24 months",IF(F4019&lt;=48,"25-48 months","49-72 months")))</f>
        <v>25-48 months</v>
      </c>
      <c r="Y4019" s="15" t="str">
        <f aca="false">IF(C4019=1,"Yes","No")</f>
        <v>No</v>
      </c>
      <c r="Z4019" s="15" t="n">
        <f aca="false">COUNTIF(J4019:O4019,"Yes")</f>
        <v>2</v>
      </c>
      <c r="AA4019" s="18" t="n">
        <f aca="false">S4019*W4019</f>
        <v>0</v>
      </c>
      <c r="AB4019" s="15" t="n">
        <f aca="false">(P4019="Month-to-month")+(I4019="Fiber optic")+(R4019="Electronic check")+(F4019&lt;=12)+(M4019="No")+(J4019="No")</f>
        <v>1</v>
      </c>
      <c r="AC4019" s="15" t="str">
        <f aca="false">IF(AB4019&gt;=5,"High",IF(AB4019&gt;=3,"Medium","Low"))</f>
        <v>Low</v>
      </c>
    </row>
    <row r="4020" customFormat="false" ht="15" hidden="false" customHeight="false" outlineLevel="0" collapsed="false">
      <c r="A4020" s="15" t="s">
        <v>4117</v>
      </c>
      <c r="B4020" s="15" t="s">
        <v>94</v>
      </c>
      <c r="C4020" s="15" t="n">
        <v>0</v>
      </c>
      <c r="D4020" s="15" t="s">
        <v>26</v>
      </c>
      <c r="E4020" s="15" t="s">
        <v>26</v>
      </c>
      <c r="F4020" s="15" t="n">
        <v>7</v>
      </c>
      <c r="G4020" s="15" t="s">
        <v>26</v>
      </c>
      <c r="H4020" s="15" t="s">
        <v>24</v>
      </c>
      <c r="I4020" s="15" t="s">
        <v>96</v>
      </c>
      <c r="J4020" s="15" t="s">
        <v>26</v>
      </c>
      <c r="K4020" s="15" t="s">
        <v>26</v>
      </c>
      <c r="L4020" s="15" t="s">
        <v>26</v>
      </c>
      <c r="M4020" s="15" t="s">
        <v>24</v>
      </c>
      <c r="N4020" s="15" t="s">
        <v>26</v>
      </c>
      <c r="O4020" s="15" t="s">
        <v>24</v>
      </c>
      <c r="P4020" s="15" t="s">
        <v>27</v>
      </c>
      <c r="Q4020" s="15" t="s">
        <v>24</v>
      </c>
      <c r="R4020" s="15" t="s">
        <v>15</v>
      </c>
      <c r="S4020" s="18" t="n">
        <v>69.45</v>
      </c>
      <c r="T4020" s="15" t="n">
        <v>477.05</v>
      </c>
      <c r="U4020" s="15" t="s">
        <v>24</v>
      </c>
      <c r="V4020" s="18" t="n">
        <f aca="false">IF(ISNUMBER(T4020),T4020,0)</f>
        <v>477.05</v>
      </c>
      <c r="W4020" s="15" t="n">
        <f aca="false">IF(U4020="Yes",1,0)</f>
        <v>0</v>
      </c>
      <c r="X4020" s="15" t="str">
        <f aca="false">IF(F4020&lt;=12,"0-12 months",IF(F4020&lt;=24,"13-24 months",IF(F4020&lt;=48,"25-48 months","49-72 months")))</f>
        <v>0-12 months</v>
      </c>
      <c r="Y4020" s="15" t="str">
        <f aca="false">IF(C4020=1,"Yes","No")</f>
        <v>No</v>
      </c>
      <c r="Z4020" s="15" t="n">
        <f aca="false">COUNTIF(J4020:O4020,"Yes")</f>
        <v>4</v>
      </c>
      <c r="AA4020" s="18" t="n">
        <f aca="false">S4020*W4020</f>
        <v>0</v>
      </c>
      <c r="AB4020" s="15" t="n">
        <f aca="false">(P4020="Month-to-month")+(I4020="Fiber optic")+(R4020="Electronic check")+(F4020&lt;=12)+(M4020="No")+(J4020="No")</f>
        <v>3</v>
      </c>
      <c r="AC4020" s="15" t="str">
        <f aca="false">IF(AB4020&gt;=5,"High",IF(AB4020&gt;=3,"Medium","Low"))</f>
        <v>Medium</v>
      </c>
    </row>
    <row r="4021" customFormat="false" ht="15" hidden="false" customHeight="false" outlineLevel="0" collapsed="false">
      <c r="A4021" s="15" t="s">
        <v>4118</v>
      </c>
      <c r="B4021" s="15" t="s">
        <v>98</v>
      </c>
      <c r="C4021" s="15" t="n">
        <v>0</v>
      </c>
      <c r="D4021" s="15" t="s">
        <v>24</v>
      </c>
      <c r="E4021" s="15" t="s">
        <v>24</v>
      </c>
      <c r="F4021" s="15" t="n">
        <v>14</v>
      </c>
      <c r="G4021" s="15" t="s">
        <v>26</v>
      </c>
      <c r="H4021" s="15" t="s">
        <v>26</v>
      </c>
      <c r="I4021" s="15" t="s">
        <v>102</v>
      </c>
      <c r="J4021" s="15" t="s">
        <v>24</v>
      </c>
      <c r="K4021" s="15" t="s">
        <v>26</v>
      </c>
      <c r="L4021" s="15" t="s">
        <v>24</v>
      </c>
      <c r="M4021" s="15" t="s">
        <v>24</v>
      </c>
      <c r="N4021" s="15" t="s">
        <v>26</v>
      </c>
      <c r="O4021" s="15" t="s">
        <v>26</v>
      </c>
      <c r="P4021" s="15" t="s">
        <v>25</v>
      </c>
      <c r="Q4021" s="15" t="s">
        <v>26</v>
      </c>
      <c r="R4021" s="15" t="s">
        <v>15</v>
      </c>
      <c r="S4021" s="18" t="n">
        <v>100.55</v>
      </c>
      <c r="T4021" s="15" t="n">
        <v>1415.55</v>
      </c>
      <c r="U4021" s="15" t="s">
        <v>26</v>
      </c>
      <c r="V4021" s="18" t="n">
        <f aca="false">IF(ISNUMBER(T4021),T4021,0)</f>
        <v>1415.55</v>
      </c>
      <c r="W4021" s="15" t="n">
        <f aca="false">IF(U4021="Yes",1,0)</f>
        <v>1</v>
      </c>
      <c r="X4021" s="15" t="str">
        <f aca="false">IF(F4021&lt;=12,"0-12 months",IF(F4021&lt;=24,"13-24 months",IF(F4021&lt;=48,"25-48 months","49-72 months")))</f>
        <v>13-24 months</v>
      </c>
      <c r="Y4021" s="15" t="str">
        <f aca="false">IF(C4021=1,"Yes","No")</f>
        <v>No</v>
      </c>
      <c r="Z4021" s="15" t="n">
        <f aca="false">COUNTIF(J4021:O4021,"Yes")</f>
        <v>3</v>
      </c>
      <c r="AA4021" s="18" t="n">
        <f aca="false">S4021*W4021</f>
        <v>100.55</v>
      </c>
      <c r="AB4021" s="15" t="n">
        <f aca="false">(P4021="Month-to-month")+(I4021="Fiber optic")+(R4021="Electronic check")+(F4021&lt;=12)+(M4021="No")+(J4021="No")</f>
        <v>5</v>
      </c>
      <c r="AC4021" s="15" t="str">
        <f aca="false">IF(AB4021&gt;=5,"High",IF(AB4021&gt;=3,"Medium","Low"))</f>
        <v>High</v>
      </c>
    </row>
    <row r="4022" customFormat="false" ht="15" hidden="false" customHeight="false" outlineLevel="0" collapsed="false">
      <c r="A4022" s="15" t="s">
        <v>4119</v>
      </c>
      <c r="B4022" s="15" t="s">
        <v>98</v>
      </c>
      <c r="C4022" s="15" t="n">
        <v>1</v>
      </c>
      <c r="D4022" s="15" t="s">
        <v>26</v>
      </c>
      <c r="E4022" s="15" t="s">
        <v>24</v>
      </c>
      <c r="F4022" s="15" t="n">
        <v>72</v>
      </c>
      <c r="G4022" s="15" t="s">
        <v>24</v>
      </c>
      <c r="H4022" s="15" t="s">
        <v>95</v>
      </c>
      <c r="I4022" s="15" t="s">
        <v>96</v>
      </c>
      <c r="J4022" s="15" t="s">
        <v>26</v>
      </c>
      <c r="K4022" s="15" t="s">
        <v>26</v>
      </c>
      <c r="L4022" s="15" t="s">
        <v>26</v>
      </c>
      <c r="M4022" s="15" t="s">
        <v>26</v>
      </c>
      <c r="N4022" s="15" t="s">
        <v>26</v>
      </c>
      <c r="O4022" s="15" t="s">
        <v>26</v>
      </c>
      <c r="P4022" s="15" t="s">
        <v>29</v>
      </c>
      <c r="Q4022" s="15" t="s">
        <v>26</v>
      </c>
      <c r="R4022" s="15" t="s">
        <v>21</v>
      </c>
      <c r="S4022" s="18" t="n">
        <v>64.95</v>
      </c>
      <c r="T4022" s="15" t="n">
        <v>4546</v>
      </c>
      <c r="U4022" s="15" t="s">
        <v>24</v>
      </c>
      <c r="V4022" s="18" t="n">
        <f aca="false">IF(ISNUMBER(T4022),T4022,0)</f>
        <v>4546</v>
      </c>
      <c r="W4022" s="15" t="n">
        <f aca="false">IF(U4022="Yes",1,0)</f>
        <v>0</v>
      </c>
      <c r="X4022" s="15" t="str">
        <f aca="false">IF(F4022&lt;=12,"0-12 months",IF(F4022&lt;=24,"13-24 months",IF(F4022&lt;=48,"25-48 months","49-72 months")))</f>
        <v>49-72 months</v>
      </c>
      <c r="Y4022" s="15" t="str">
        <f aca="false">IF(C4022=1,"Yes","No")</f>
        <v>Yes</v>
      </c>
      <c r="Z4022" s="15" t="n">
        <f aca="false">COUNTIF(J4022:O4022,"Yes")</f>
        <v>6</v>
      </c>
      <c r="AA4022" s="18" t="n">
        <f aca="false">S4022*W4022</f>
        <v>0</v>
      </c>
      <c r="AB4022" s="15" t="n">
        <f aca="false">(P4022="Month-to-month")+(I4022="Fiber optic")+(R4022="Electronic check")+(F4022&lt;=12)+(M4022="No")+(J4022="No")</f>
        <v>0</v>
      </c>
      <c r="AC4022" s="15" t="str">
        <f aca="false">IF(AB4022&gt;=5,"High",IF(AB4022&gt;=3,"Medium","Low"))</f>
        <v>Low</v>
      </c>
    </row>
    <row r="4023" customFormat="false" ht="15" hidden="false" customHeight="false" outlineLevel="0" collapsed="false">
      <c r="A4023" s="15" t="s">
        <v>4120</v>
      </c>
      <c r="B4023" s="15" t="s">
        <v>94</v>
      </c>
      <c r="C4023" s="15" t="n">
        <v>0</v>
      </c>
      <c r="D4023" s="15" t="s">
        <v>26</v>
      </c>
      <c r="E4023" s="15" t="s">
        <v>26</v>
      </c>
      <c r="F4023" s="15" t="n">
        <v>1</v>
      </c>
      <c r="G4023" s="15" t="s">
        <v>26</v>
      </c>
      <c r="H4023" s="15" t="s">
        <v>24</v>
      </c>
      <c r="I4023" s="15" t="s">
        <v>24</v>
      </c>
      <c r="J4023" s="15" t="s">
        <v>28</v>
      </c>
      <c r="K4023" s="15" t="s">
        <v>28</v>
      </c>
      <c r="L4023" s="15" t="s">
        <v>28</v>
      </c>
      <c r="M4023" s="15" t="s">
        <v>28</v>
      </c>
      <c r="N4023" s="15" t="s">
        <v>28</v>
      </c>
      <c r="O4023" s="15" t="s">
        <v>28</v>
      </c>
      <c r="P4023" s="15" t="s">
        <v>25</v>
      </c>
      <c r="Q4023" s="15" t="s">
        <v>26</v>
      </c>
      <c r="R4023" s="15" t="s">
        <v>17</v>
      </c>
      <c r="S4023" s="18" t="n">
        <v>20.5</v>
      </c>
      <c r="T4023" s="15" t="n">
        <v>20.5</v>
      </c>
      <c r="U4023" s="15" t="s">
        <v>26</v>
      </c>
      <c r="V4023" s="18" t="n">
        <f aca="false">IF(ISNUMBER(T4023),T4023,0)</f>
        <v>20.5</v>
      </c>
      <c r="W4023" s="15" t="n">
        <f aca="false">IF(U4023="Yes",1,0)</f>
        <v>1</v>
      </c>
      <c r="X4023" s="15" t="str">
        <f aca="false">IF(F4023&lt;=12,"0-12 months",IF(F4023&lt;=24,"13-24 months",IF(F4023&lt;=48,"25-48 months","49-72 months")))</f>
        <v>0-12 months</v>
      </c>
      <c r="Y4023" s="15" t="str">
        <f aca="false">IF(C4023=1,"Yes","No")</f>
        <v>No</v>
      </c>
      <c r="Z4023" s="15" t="n">
        <f aca="false">COUNTIF(J4023:O4023,"Yes")</f>
        <v>0</v>
      </c>
      <c r="AA4023" s="18" t="n">
        <f aca="false">S4023*W4023</f>
        <v>20.5</v>
      </c>
      <c r="AB4023" s="15" t="n">
        <f aca="false">(P4023="Month-to-month")+(I4023="Fiber optic")+(R4023="Electronic check")+(F4023&lt;=12)+(M4023="No")+(J4023="No")</f>
        <v>2</v>
      </c>
      <c r="AC4023" s="15" t="str">
        <f aca="false">IF(AB4023&gt;=5,"High",IF(AB4023&gt;=3,"Medium","Low"))</f>
        <v>Low</v>
      </c>
    </row>
    <row r="4024" customFormat="false" ht="15" hidden="false" customHeight="false" outlineLevel="0" collapsed="false">
      <c r="A4024" s="15" t="s">
        <v>4121</v>
      </c>
      <c r="B4024" s="15" t="s">
        <v>94</v>
      </c>
      <c r="C4024" s="15" t="n">
        <v>0</v>
      </c>
      <c r="D4024" s="15" t="s">
        <v>24</v>
      </c>
      <c r="E4024" s="15" t="s">
        <v>24</v>
      </c>
      <c r="F4024" s="15" t="n">
        <v>10</v>
      </c>
      <c r="G4024" s="15" t="s">
        <v>26</v>
      </c>
      <c r="H4024" s="15" t="s">
        <v>24</v>
      </c>
      <c r="I4024" s="15" t="s">
        <v>24</v>
      </c>
      <c r="J4024" s="15" t="s">
        <v>28</v>
      </c>
      <c r="K4024" s="15" t="s">
        <v>28</v>
      </c>
      <c r="L4024" s="15" t="s">
        <v>28</v>
      </c>
      <c r="M4024" s="15" t="s">
        <v>28</v>
      </c>
      <c r="N4024" s="15" t="s">
        <v>28</v>
      </c>
      <c r="O4024" s="15" t="s">
        <v>28</v>
      </c>
      <c r="P4024" s="15" t="s">
        <v>25</v>
      </c>
      <c r="Q4024" s="15" t="s">
        <v>24</v>
      </c>
      <c r="R4024" s="15" t="s">
        <v>17</v>
      </c>
      <c r="S4024" s="18" t="n">
        <v>18.85</v>
      </c>
      <c r="T4024" s="15" t="n">
        <v>163.2</v>
      </c>
      <c r="U4024" s="15" t="s">
        <v>24</v>
      </c>
      <c r="V4024" s="18" t="n">
        <f aca="false">IF(ISNUMBER(T4024),T4024,0)</f>
        <v>163.2</v>
      </c>
      <c r="W4024" s="15" t="n">
        <f aca="false">IF(U4024="Yes",1,0)</f>
        <v>0</v>
      </c>
      <c r="X4024" s="15" t="str">
        <f aca="false">IF(F4024&lt;=12,"0-12 months",IF(F4024&lt;=24,"13-24 months",IF(F4024&lt;=48,"25-48 months","49-72 months")))</f>
        <v>0-12 months</v>
      </c>
      <c r="Y4024" s="15" t="str">
        <f aca="false">IF(C4024=1,"Yes","No")</f>
        <v>No</v>
      </c>
      <c r="Z4024" s="15" t="n">
        <f aca="false">COUNTIF(J4024:O4024,"Yes")</f>
        <v>0</v>
      </c>
      <c r="AA4024" s="18" t="n">
        <f aca="false">S4024*W4024</f>
        <v>0</v>
      </c>
      <c r="AB4024" s="15" t="n">
        <f aca="false">(P4024="Month-to-month")+(I4024="Fiber optic")+(R4024="Electronic check")+(F4024&lt;=12)+(M4024="No")+(J4024="No")</f>
        <v>2</v>
      </c>
      <c r="AC4024" s="15" t="str">
        <f aca="false">IF(AB4024&gt;=5,"High",IF(AB4024&gt;=3,"Medium","Low"))</f>
        <v>Low</v>
      </c>
    </row>
    <row r="4025" customFormat="false" ht="15" hidden="false" customHeight="false" outlineLevel="0" collapsed="false">
      <c r="A4025" s="15" t="s">
        <v>4122</v>
      </c>
      <c r="B4025" s="15" t="s">
        <v>98</v>
      </c>
      <c r="C4025" s="15" t="n">
        <v>0</v>
      </c>
      <c r="D4025" s="15" t="s">
        <v>24</v>
      </c>
      <c r="E4025" s="15" t="s">
        <v>24</v>
      </c>
      <c r="F4025" s="15" t="n">
        <v>42</v>
      </c>
      <c r="G4025" s="15" t="s">
        <v>26</v>
      </c>
      <c r="H4025" s="15" t="s">
        <v>24</v>
      </c>
      <c r="I4025" s="15" t="s">
        <v>24</v>
      </c>
      <c r="J4025" s="15" t="s">
        <v>28</v>
      </c>
      <c r="K4025" s="15" t="s">
        <v>28</v>
      </c>
      <c r="L4025" s="15" t="s">
        <v>28</v>
      </c>
      <c r="M4025" s="15" t="s">
        <v>28</v>
      </c>
      <c r="N4025" s="15" t="s">
        <v>28</v>
      </c>
      <c r="O4025" s="15" t="s">
        <v>28</v>
      </c>
      <c r="P4025" s="15" t="s">
        <v>27</v>
      </c>
      <c r="Q4025" s="15" t="s">
        <v>24</v>
      </c>
      <c r="R4025" s="15" t="s">
        <v>19</v>
      </c>
      <c r="S4025" s="18" t="n">
        <v>19.8</v>
      </c>
      <c r="T4025" s="15" t="n">
        <v>849.9</v>
      </c>
      <c r="U4025" s="15" t="s">
        <v>24</v>
      </c>
      <c r="V4025" s="18" t="n">
        <f aca="false">IF(ISNUMBER(T4025),T4025,0)</f>
        <v>849.9</v>
      </c>
      <c r="W4025" s="15" t="n">
        <f aca="false">IF(U4025="Yes",1,0)</f>
        <v>0</v>
      </c>
      <c r="X4025" s="15" t="str">
        <f aca="false">IF(F4025&lt;=12,"0-12 months",IF(F4025&lt;=24,"13-24 months",IF(F4025&lt;=48,"25-48 months","49-72 months")))</f>
        <v>25-48 months</v>
      </c>
      <c r="Y4025" s="15" t="str">
        <f aca="false">IF(C4025=1,"Yes","No")</f>
        <v>No</v>
      </c>
      <c r="Z4025" s="15" t="n">
        <f aca="false">COUNTIF(J4025:O4025,"Yes")</f>
        <v>0</v>
      </c>
      <c r="AA4025" s="18" t="n">
        <f aca="false">S4025*W4025</f>
        <v>0</v>
      </c>
      <c r="AB4025" s="15" t="n">
        <f aca="false">(P4025="Month-to-month")+(I4025="Fiber optic")+(R4025="Electronic check")+(F4025&lt;=12)+(M4025="No")+(J4025="No")</f>
        <v>0</v>
      </c>
      <c r="AC4025" s="15" t="str">
        <f aca="false">IF(AB4025&gt;=5,"High",IF(AB4025&gt;=3,"Medium","Low"))</f>
        <v>Low</v>
      </c>
    </row>
    <row r="4026" customFormat="false" ht="15" hidden="false" customHeight="false" outlineLevel="0" collapsed="false">
      <c r="A4026" s="15" t="s">
        <v>4123</v>
      </c>
      <c r="B4026" s="15" t="s">
        <v>94</v>
      </c>
      <c r="C4026" s="15" t="n">
        <v>0</v>
      </c>
      <c r="D4026" s="15" t="s">
        <v>24</v>
      </c>
      <c r="E4026" s="15" t="s">
        <v>24</v>
      </c>
      <c r="F4026" s="15" t="n">
        <v>7</v>
      </c>
      <c r="G4026" s="15" t="s">
        <v>24</v>
      </c>
      <c r="H4026" s="15" t="s">
        <v>95</v>
      </c>
      <c r="I4026" s="15" t="s">
        <v>96</v>
      </c>
      <c r="J4026" s="15" t="s">
        <v>24</v>
      </c>
      <c r="K4026" s="15" t="s">
        <v>24</v>
      </c>
      <c r="L4026" s="15" t="s">
        <v>24</v>
      </c>
      <c r="M4026" s="15" t="s">
        <v>24</v>
      </c>
      <c r="N4026" s="15" t="s">
        <v>24</v>
      </c>
      <c r="O4026" s="15" t="s">
        <v>24</v>
      </c>
      <c r="P4026" s="15" t="s">
        <v>25</v>
      </c>
      <c r="Q4026" s="15" t="s">
        <v>24</v>
      </c>
      <c r="R4026" s="15" t="s">
        <v>19</v>
      </c>
      <c r="S4026" s="18" t="n">
        <v>25.05</v>
      </c>
      <c r="T4026" s="15" t="n">
        <v>189.95</v>
      </c>
      <c r="U4026" s="15" t="s">
        <v>24</v>
      </c>
      <c r="V4026" s="18" t="n">
        <f aca="false">IF(ISNUMBER(T4026),T4026,0)</f>
        <v>189.95</v>
      </c>
      <c r="W4026" s="15" t="n">
        <f aca="false">IF(U4026="Yes",1,0)</f>
        <v>0</v>
      </c>
      <c r="X4026" s="15" t="str">
        <f aca="false">IF(F4026&lt;=12,"0-12 months",IF(F4026&lt;=24,"13-24 months",IF(F4026&lt;=48,"25-48 months","49-72 months")))</f>
        <v>0-12 months</v>
      </c>
      <c r="Y4026" s="15" t="str">
        <f aca="false">IF(C4026=1,"Yes","No")</f>
        <v>No</v>
      </c>
      <c r="Z4026" s="15" t="n">
        <f aca="false">COUNTIF(J4026:O4026,"Yes")</f>
        <v>0</v>
      </c>
      <c r="AA4026" s="18" t="n">
        <f aca="false">S4026*W4026</f>
        <v>0</v>
      </c>
      <c r="AB4026" s="15" t="n">
        <f aca="false">(P4026="Month-to-month")+(I4026="Fiber optic")+(R4026="Electronic check")+(F4026&lt;=12)+(M4026="No")+(J4026="No")</f>
        <v>4</v>
      </c>
      <c r="AC4026" s="15" t="str">
        <f aca="false">IF(AB4026&gt;=5,"High",IF(AB4026&gt;=3,"Medium","Low"))</f>
        <v>Medium</v>
      </c>
    </row>
    <row r="4027" customFormat="false" ht="15" hidden="false" customHeight="false" outlineLevel="0" collapsed="false">
      <c r="A4027" s="15" t="s">
        <v>4124</v>
      </c>
      <c r="B4027" s="15" t="s">
        <v>98</v>
      </c>
      <c r="C4027" s="15" t="n">
        <v>0</v>
      </c>
      <c r="D4027" s="15" t="s">
        <v>24</v>
      </c>
      <c r="E4027" s="15" t="s">
        <v>24</v>
      </c>
      <c r="F4027" s="15" t="n">
        <v>4</v>
      </c>
      <c r="G4027" s="15" t="s">
        <v>26</v>
      </c>
      <c r="H4027" s="15" t="s">
        <v>24</v>
      </c>
      <c r="I4027" s="15" t="s">
        <v>102</v>
      </c>
      <c r="J4027" s="15" t="s">
        <v>24</v>
      </c>
      <c r="K4027" s="15" t="s">
        <v>24</v>
      </c>
      <c r="L4027" s="15" t="s">
        <v>26</v>
      </c>
      <c r="M4027" s="15" t="s">
        <v>24</v>
      </c>
      <c r="N4027" s="15" t="s">
        <v>24</v>
      </c>
      <c r="O4027" s="15" t="s">
        <v>24</v>
      </c>
      <c r="P4027" s="15" t="s">
        <v>25</v>
      </c>
      <c r="Q4027" s="15" t="s">
        <v>26</v>
      </c>
      <c r="R4027" s="15" t="s">
        <v>19</v>
      </c>
      <c r="S4027" s="18" t="n">
        <v>74.8</v>
      </c>
      <c r="T4027" s="15" t="n">
        <v>321.9</v>
      </c>
      <c r="U4027" s="15" t="s">
        <v>26</v>
      </c>
      <c r="V4027" s="18" t="n">
        <f aca="false">IF(ISNUMBER(T4027),T4027,0)</f>
        <v>321.9</v>
      </c>
      <c r="W4027" s="15" t="n">
        <f aca="false">IF(U4027="Yes",1,0)</f>
        <v>1</v>
      </c>
      <c r="X4027" s="15" t="str">
        <f aca="false">IF(F4027&lt;=12,"0-12 months",IF(F4027&lt;=24,"13-24 months",IF(F4027&lt;=48,"25-48 months","49-72 months")))</f>
        <v>0-12 months</v>
      </c>
      <c r="Y4027" s="15" t="str">
        <f aca="false">IF(C4027=1,"Yes","No")</f>
        <v>No</v>
      </c>
      <c r="Z4027" s="15" t="n">
        <f aca="false">COUNTIF(J4027:O4027,"Yes")</f>
        <v>1</v>
      </c>
      <c r="AA4027" s="18" t="n">
        <f aca="false">S4027*W4027</f>
        <v>74.8</v>
      </c>
      <c r="AB4027" s="15" t="n">
        <f aca="false">(P4027="Month-to-month")+(I4027="Fiber optic")+(R4027="Electronic check")+(F4027&lt;=12)+(M4027="No")+(J4027="No")</f>
        <v>5</v>
      </c>
      <c r="AC4027" s="15" t="str">
        <f aca="false">IF(AB4027&gt;=5,"High",IF(AB4027&gt;=3,"Medium","Low"))</f>
        <v>High</v>
      </c>
    </row>
    <row r="4028" customFormat="false" ht="15" hidden="false" customHeight="false" outlineLevel="0" collapsed="false">
      <c r="A4028" s="15" t="s">
        <v>4125</v>
      </c>
      <c r="B4028" s="15" t="s">
        <v>98</v>
      </c>
      <c r="C4028" s="15" t="n">
        <v>0</v>
      </c>
      <c r="D4028" s="15" t="s">
        <v>26</v>
      </c>
      <c r="E4028" s="15" t="s">
        <v>26</v>
      </c>
      <c r="F4028" s="15" t="n">
        <v>72</v>
      </c>
      <c r="G4028" s="15" t="s">
        <v>26</v>
      </c>
      <c r="H4028" s="15" t="s">
        <v>26</v>
      </c>
      <c r="I4028" s="15" t="s">
        <v>102</v>
      </c>
      <c r="J4028" s="15" t="s">
        <v>26</v>
      </c>
      <c r="K4028" s="15" t="s">
        <v>26</v>
      </c>
      <c r="L4028" s="15" t="s">
        <v>26</v>
      </c>
      <c r="M4028" s="15" t="s">
        <v>26</v>
      </c>
      <c r="N4028" s="15" t="s">
        <v>26</v>
      </c>
      <c r="O4028" s="15" t="s">
        <v>26</v>
      </c>
      <c r="P4028" s="15" t="s">
        <v>29</v>
      </c>
      <c r="Q4028" s="15" t="s">
        <v>26</v>
      </c>
      <c r="R4028" s="15" t="s">
        <v>21</v>
      </c>
      <c r="S4028" s="18" t="n">
        <v>114.3</v>
      </c>
      <c r="T4028" s="15" t="n">
        <v>8058.55</v>
      </c>
      <c r="U4028" s="15" t="s">
        <v>24</v>
      </c>
      <c r="V4028" s="18" t="n">
        <f aca="false">IF(ISNUMBER(T4028),T4028,0)</f>
        <v>8058.55</v>
      </c>
      <c r="W4028" s="15" t="n">
        <f aca="false">IF(U4028="Yes",1,0)</f>
        <v>0</v>
      </c>
      <c r="X4028" s="15" t="str">
        <f aca="false">IF(F4028&lt;=12,"0-12 months",IF(F4028&lt;=24,"13-24 months",IF(F4028&lt;=48,"25-48 months","49-72 months")))</f>
        <v>49-72 months</v>
      </c>
      <c r="Y4028" s="15" t="str">
        <f aca="false">IF(C4028=1,"Yes","No")</f>
        <v>No</v>
      </c>
      <c r="Z4028" s="15" t="n">
        <f aca="false">COUNTIF(J4028:O4028,"Yes")</f>
        <v>6</v>
      </c>
      <c r="AA4028" s="18" t="n">
        <f aca="false">S4028*W4028</f>
        <v>0</v>
      </c>
      <c r="AB4028" s="15" t="n">
        <f aca="false">(P4028="Month-to-month")+(I4028="Fiber optic")+(R4028="Electronic check")+(F4028&lt;=12)+(M4028="No")+(J4028="No")</f>
        <v>1</v>
      </c>
      <c r="AC4028" s="15" t="str">
        <f aca="false">IF(AB4028&gt;=5,"High",IF(AB4028&gt;=3,"Medium","Low"))</f>
        <v>Low</v>
      </c>
    </row>
    <row r="4029" customFormat="false" ht="15" hidden="false" customHeight="false" outlineLevel="0" collapsed="false">
      <c r="A4029" s="15" t="s">
        <v>4126</v>
      </c>
      <c r="B4029" s="15" t="s">
        <v>94</v>
      </c>
      <c r="C4029" s="15" t="n">
        <v>0</v>
      </c>
      <c r="D4029" s="15" t="s">
        <v>26</v>
      </c>
      <c r="E4029" s="15" t="s">
        <v>24</v>
      </c>
      <c r="F4029" s="15" t="n">
        <v>20</v>
      </c>
      <c r="G4029" s="15" t="s">
        <v>24</v>
      </c>
      <c r="H4029" s="15" t="s">
        <v>95</v>
      </c>
      <c r="I4029" s="15" t="s">
        <v>96</v>
      </c>
      <c r="J4029" s="15" t="s">
        <v>24</v>
      </c>
      <c r="K4029" s="15" t="s">
        <v>24</v>
      </c>
      <c r="L4029" s="15" t="s">
        <v>24</v>
      </c>
      <c r="M4029" s="15" t="s">
        <v>24</v>
      </c>
      <c r="N4029" s="15" t="s">
        <v>24</v>
      </c>
      <c r="O4029" s="15" t="s">
        <v>24</v>
      </c>
      <c r="P4029" s="15" t="s">
        <v>25</v>
      </c>
      <c r="Q4029" s="15" t="s">
        <v>26</v>
      </c>
      <c r="R4029" s="15" t="s">
        <v>15</v>
      </c>
      <c r="S4029" s="18" t="n">
        <v>24.45</v>
      </c>
      <c r="T4029" s="15" t="n">
        <v>482.8</v>
      </c>
      <c r="U4029" s="15" t="s">
        <v>26</v>
      </c>
      <c r="V4029" s="18" t="n">
        <f aca="false">IF(ISNUMBER(T4029),T4029,0)</f>
        <v>482.8</v>
      </c>
      <c r="W4029" s="15" t="n">
        <f aca="false">IF(U4029="Yes",1,0)</f>
        <v>1</v>
      </c>
      <c r="X4029" s="15" t="str">
        <f aca="false">IF(F4029&lt;=12,"0-12 months",IF(F4029&lt;=24,"13-24 months",IF(F4029&lt;=48,"25-48 months","49-72 months")))</f>
        <v>13-24 months</v>
      </c>
      <c r="Y4029" s="15" t="str">
        <f aca="false">IF(C4029=1,"Yes","No")</f>
        <v>No</v>
      </c>
      <c r="Z4029" s="15" t="n">
        <f aca="false">COUNTIF(J4029:O4029,"Yes")</f>
        <v>0</v>
      </c>
      <c r="AA4029" s="18" t="n">
        <f aca="false">S4029*W4029</f>
        <v>24.45</v>
      </c>
      <c r="AB4029" s="15" t="n">
        <f aca="false">(P4029="Month-to-month")+(I4029="Fiber optic")+(R4029="Electronic check")+(F4029&lt;=12)+(M4029="No")+(J4029="No")</f>
        <v>4</v>
      </c>
      <c r="AC4029" s="15" t="str">
        <f aca="false">IF(AB4029&gt;=5,"High",IF(AB4029&gt;=3,"Medium","Low"))</f>
        <v>Medium</v>
      </c>
    </row>
    <row r="4030" customFormat="false" ht="15" hidden="false" customHeight="false" outlineLevel="0" collapsed="false">
      <c r="A4030" s="15" t="s">
        <v>4127</v>
      </c>
      <c r="B4030" s="15" t="s">
        <v>98</v>
      </c>
      <c r="C4030" s="15" t="n">
        <v>0</v>
      </c>
      <c r="D4030" s="15" t="s">
        <v>24</v>
      </c>
      <c r="E4030" s="15" t="s">
        <v>24</v>
      </c>
      <c r="F4030" s="15" t="n">
        <v>63</v>
      </c>
      <c r="G4030" s="15" t="s">
        <v>26</v>
      </c>
      <c r="H4030" s="15" t="s">
        <v>24</v>
      </c>
      <c r="I4030" s="15" t="s">
        <v>102</v>
      </c>
      <c r="J4030" s="15" t="s">
        <v>26</v>
      </c>
      <c r="K4030" s="15" t="s">
        <v>26</v>
      </c>
      <c r="L4030" s="15" t="s">
        <v>26</v>
      </c>
      <c r="M4030" s="15" t="s">
        <v>26</v>
      </c>
      <c r="N4030" s="15" t="s">
        <v>26</v>
      </c>
      <c r="O4030" s="15" t="s">
        <v>26</v>
      </c>
      <c r="P4030" s="15" t="s">
        <v>29</v>
      </c>
      <c r="Q4030" s="15" t="s">
        <v>24</v>
      </c>
      <c r="R4030" s="15" t="s">
        <v>21</v>
      </c>
      <c r="S4030" s="18" t="n">
        <v>109.2</v>
      </c>
      <c r="T4030" s="15" t="n">
        <v>7049.75</v>
      </c>
      <c r="U4030" s="15" t="s">
        <v>24</v>
      </c>
      <c r="V4030" s="18" t="n">
        <f aca="false">IF(ISNUMBER(T4030),T4030,0)</f>
        <v>7049.75</v>
      </c>
      <c r="W4030" s="15" t="n">
        <f aca="false">IF(U4030="Yes",1,0)</f>
        <v>0</v>
      </c>
      <c r="X4030" s="15" t="str">
        <f aca="false">IF(F4030&lt;=12,"0-12 months",IF(F4030&lt;=24,"13-24 months",IF(F4030&lt;=48,"25-48 months","49-72 months")))</f>
        <v>49-72 months</v>
      </c>
      <c r="Y4030" s="15" t="str">
        <f aca="false">IF(C4030=1,"Yes","No")</f>
        <v>No</v>
      </c>
      <c r="Z4030" s="15" t="n">
        <f aca="false">COUNTIF(J4030:O4030,"Yes")</f>
        <v>6</v>
      </c>
      <c r="AA4030" s="18" t="n">
        <f aca="false">S4030*W4030</f>
        <v>0</v>
      </c>
      <c r="AB4030" s="15" t="n">
        <f aca="false">(P4030="Month-to-month")+(I4030="Fiber optic")+(R4030="Electronic check")+(F4030&lt;=12)+(M4030="No")+(J4030="No")</f>
        <v>1</v>
      </c>
      <c r="AC4030" s="15" t="str">
        <f aca="false">IF(AB4030&gt;=5,"High",IF(AB4030&gt;=3,"Medium","Low"))</f>
        <v>Low</v>
      </c>
    </row>
    <row r="4031" customFormat="false" ht="15" hidden="false" customHeight="false" outlineLevel="0" collapsed="false">
      <c r="A4031" s="15" t="s">
        <v>4128</v>
      </c>
      <c r="B4031" s="15" t="s">
        <v>94</v>
      </c>
      <c r="C4031" s="15" t="n">
        <v>0</v>
      </c>
      <c r="D4031" s="15" t="s">
        <v>24</v>
      </c>
      <c r="E4031" s="15" t="s">
        <v>24</v>
      </c>
      <c r="F4031" s="15" t="n">
        <v>56</v>
      </c>
      <c r="G4031" s="15" t="s">
        <v>24</v>
      </c>
      <c r="H4031" s="15" t="s">
        <v>95</v>
      </c>
      <c r="I4031" s="15" t="s">
        <v>96</v>
      </c>
      <c r="J4031" s="15" t="s">
        <v>26</v>
      </c>
      <c r="K4031" s="15" t="s">
        <v>26</v>
      </c>
      <c r="L4031" s="15" t="s">
        <v>26</v>
      </c>
      <c r="M4031" s="15" t="s">
        <v>26</v>
      </c>
      <c r="N4031" s="15" t="s">
        <v>24</v>
      </c>
      <c r="O4031" s="15" t="s">
        <v>24</v>
      </c>
      <c r="P4031" s="15" t="s">
        <v>29</v>
      </c>
      <c r="Q4031" s="15" t="s">
        <v>24</v>
      </c>
      <c r="R4031" s="15" t="s">
        <v>19</v>
      </c>
      <c r="S4031" s="18" t="n">
        <v>45.05</v>
      </c>
      <c r="T4031" s="15" t="n">
        <v>2560.1</v>
      </c>
      <c r="U4031" s="15" t="s">
        <v>24</v>
      </c>
      <c r="V4031" s="18" t="n">
        <f aca="false">IF(ISNUMBER(T4031),T4031,0)</f>
        <v>2560.1</v>
      </c>
      <c r="W4031" s="15" t="n">
        <f aca="false">IF(U4031="Yes",1,0)</f>
        <v>0</v>
      </c>
      <c r="X4031" s="15" t="str">
        <f aca="false">IF(F4031&lt;=12,"0-12 months",IF(F4031&lt;=24,"13-24 months",IF(F4031&lt;=48,"25-48 months","49-72 months")))</f>
        <v>49-72 months</v>
      </c>
      <c r="Y4031" s="15" t="str">
        <f aca="false">IF(C4031=1,"Yes","No")</f>
        <v>No</v>
      </c>
      <c r="Z4031" s="15" t="n">
        <f aca="false">COUNTIF(J4031:O4031,"Yes")</f>
        <v>4</v>
      </c>
      <c r="AA4031" s="18" t="n">
        <f aca="false">S4031*W4031</f>
        <v>0</v>
      </c>
      <c r="AB4031" s="15" t="n">
        <f aca="false">(P4031="Month-to-month")+(I4031="Fiber optic")+(R4031="Electronic check")+(F4031&lt;=12)+(M4031="No")+(J4031="No")</f>
        <v>0</v>
      </c>
      <c r="AC4031" s="15" t="str">
        <f aca="false">IF(AB4031&gt;=5,"High",IF(AB4031&gt;=3,"Medium","Low"))</f>
        <v>Low</v>
      </c>
    </row>
    <row r="4032" customFormat="false" ht="15" hidden="false" customHeight="false" outlineLevel="0" collapsed="false">
      <c r="A4032" s="15" t="s">
        <v>4129</v>
      </c>
      <c r="B4032" s="15" t="s">
        <v>94</v>
      </c>
      <c r="C4032" s="15" t="n">
        <v>0</v>
      </c>
      <c r="D4032" s="15" t="s">
        <v>24</v>
      </c>
      <c r="E4032" s="15" t="s">
        <v>26</v>
      </c>
      <c r="F4032" s="15" t="n">
        <v>5</v>
      </c>
      <c r="G4032" s="15" t="s">
        <v>26</v>
      </c>
      <c r="H4032" s="15" t="s">
        <v>24</v>
      </c>
      <c r="I4032" s="15" t="s">
        <v>96</v>
      </c>
      <c r="J4032" s="15" t="s">
        <v>24</v>
      </c>
      <c r="K4032" s="15" t="s">
        <v>24</v>
      </c>
      <c r="L4032" s="15" t="s">
        <v>24</v>
      </c>
      <c r="M4032" s="15" t="s">
        <v>26</v>
      </c>
      <c r="N4032" s="15" t="s">
        <v>24</v>
      </c>
      <c r="O4032" s="15" t="s">
        <v>24</v>
      </c>
      <c r="P4032" s="15" t="s">
        <v>25</v>
      </c>
      <c r="Q4032" s="15" t="s">
        <v>26</v>
      </c>
      <c r="R4032" s="15" t="s">
        <v>17</v>
      </c>
      <c r="S4032" s="18" t="n">
        <v>51</v>
      </c>
      <c r="T4032" s="15" t="n">
        <v>286.8</v>
      </c>
      <c r="U4032" s="15" t="s">
        <v>24</v>
      </c>
      <c r="V4032" s="18" t="n">
        <f aca="false">IF(ISNUMBER(T4032),T4032,0)</f>
        <v>286.8</v>
      </c>
      <c r="W4032" s="15" t="n">
        <f aca="false">IF(U4032="Yes",1,0)</f>
        <v>0</v>
      </c>
      <c r="X4032" s="15" t="str">
        <f aca="false">IF(F4032&lt;=12,"0-12 months",IF(F4032&lt;=24,"13-24 months",IF(F4032&lt;=48,"25-48 months","49-72 months")))</f>
        <v>0-12 months</v>
      </c>
      <c r="Y4032" s="15" t="str">
        <f aca="false">IF(C4032=1,"Yes","No")</f>
        <v>No</v>
      </c>
      <c r="Z4032" s="15" t="n">
        <f aca="false">COUNTIF(J4032:O4032,"Yes")</f>
        <v>1</v>
      </c>
      <c r="AA4032" s="18" t="n">
        <f aca="false">S4032*W4032</f>
        <v>0</v>
      </c>
      <c r="AB4032" s="15" t="n">
        <f aca="false">(P4032="Month-to-month")+(I4032="Fiber optic")+(R4032="Electronic check")+(F4032&lt;=12)+(M4032="No")+(J4032="No")</f>
        <v>3</v>
      </c>
      <c r="AC4032" s="15" t="str">
        <f aca="false">IF(AB4032&gt;=5,"High",IF(AB4032&gt;=3,"Medium","Low"))</f>
        <v>Medium</v>
      </c>
    </row>
    <row r="4033" customFormat="false" ht="15" hidden="false" customHeight="false" outlineLevel="0" collapsed="false">
      <c r="A4033" s="15" t="s">
        <v>4130</v>
      </c>
      <c r="B4033" s="15" t="s">
        <v>94</v>
      </c>
      <c r="C4033" s="15" t="n">
        <v>0</v>
      </c>
      <c r="D4033" s="15" t="s">
        <v>26</v>
      </c>
      <c r="E4033" s="15" t="s">
        <v>24</v>
      </c>
      <c r="F4033" s="15" t="n">
        <v>72</v>
      </c>
      <c r="G4033" s="15" t="s">
        <v>26</v>
      </c>
      <c r="H4033" s="15" t="s">
        <v>26</v>
      </c>
      <c r="I4033" s="15" t="s">
        <v>102</v>
      </c>
      <c r="J4033" s="15" t="s">
        <v>24</v>
      </c>
      <c r="K4033" s="15" t="s">
        <v>26</v>
      </c>
      <c r="L4033" s="15" t="s">
        <v>26</v>
      </c>
      <c r="M4033" s="15" t="s">
        <v>26</v>
      </c>
      <c r="N4033" s="15" t="s">
        <v>26</v>
      </c>
      <c r="O4033" s="15" t="s">
        <v>26</v>
      </c>
      <c r="P4033" s="15" t="s">
        <v>29</v>
      </c>
      <c r="Q4033" s="15" t="s">
        <v>26</v>
      </c>
      <c r="R4033" s="15" t="s">
        <v>19</v>
      </c>
      <c r="S4033" s="18" t="n">
        <v>110.45</v>
      </c>
      <c r="T4033" s="15" t="n">
        <v>7982.5</v>
      </c>
      <c r="U4033" s="15" t="s">
        <v>24</v>
      </c>
      <c r="V4033" s="18" t="n">
        <f aca="false">IF(ISNUMBER(T4033),T4033,0)</f>
        <v>7982.5</v>
      </c>
      <c r="W4033" s="15" t="n">
        <f aca="false">IF(U4033="Yes",1,0)</f>
        <v>0</v>
      </c>
      <c r="X4033" s="15" t="str">
        <f aca="false">IF(F4033&lt;=12,"0-12 months",IF(F4033&lt;=24,"13-24 months",IF(F4033&lt;=48,"25-48 months","49-72 months")))</f>
        <v>49-72 months</v>
      </c>
      <c r="Y4033" s="15" t="str">
        <f aca="false">IF(C4033=1,"Yes","No")</f>
        <v>No</v>
      </c>
      <c r="Z4033" s="15" t="n">
        <f aca="false">COUNTIF(J4033:O4033,"Yes")</f>
        <v>5</v>
      </c>
      <c r="AA4033" s="18" t="n">
        <f aca="false">S4033*W4033</f>
        <v>0</v>
      </c>
      <c r="AB4033" s="15" t="n">
        <f aca="false">(P4033="Month-to-month")+(I4033="Fiber optic")+(R4033="Electronic check")+(F4033&lt;=12)+(M4033="No")+(J4033="No")</f>
        <v>2</v>
      </c>
      <c r="AC4033" s="15" t="str">
        <f aca="false">IF(AB4033&gt;=5,"High",IF(AB4033&gt;=3,"Medium","Low"))</f>
        <v>Low</v>
      </c>
    </row>
    <row r="4034" customFormat="false" ht="15" hidden="false" customHeight="false" outlineLevel="0" collapsed="false">
      <c r="A4034" s="15" t="s">
        <v>4131</v>
      </c>
      <c r="B4034" s="15" t="s">
        <v>98</v>
      </c>
      <c r="C4034" s="15" t="n">
        <v>1</v>
      </c>
      <c r="D4034" s="15" t="s">
        <v>26</v>
      </c>
      <c r="E4034" s="15" t="s">
        <v>26</v>
      </c>
      <c r="F4034" s="15" t="n">
        <v>68</v>
      </c>
      <c r="G4034" s="15" t="s">
        <v>26</v>
      </c>
      <c r="H4034" s="15" t="s">
        <v>26</v>
      </c>
      <c r="I4034" s="15" t="s">
        <v>102</v>
      </c>
      <c r="J4034" s="15" t="s">
        <v>24</v>
      </c>
      <c r="K4034" s="15" t="s">
        <v>26</v>
      </c>
      <c r="L4034" s="15" t="s">
        <v>26</v>
      </c>
      <c r="M4034" s="15" t="s">
        <v>24</v>
      </c>
      <c r="N4034" s="15" t="s">
        <v>24</v>
      </c>
      <c r="O4034" s="15" t="s">
        <v>24</v>
      </c>
      <c r="P4034" s="15" t="s">
        <v>25</v>
      </c>
      <c r="Q4034" s="15" t="s">
        <v>26</v>
      </c>
      <c r="R4034" s="15" t="s">
        <v>15</v>
      </c>
      <c r="S4034" s="18" t="n">
        <v>84.65</v>
      </c>
      <c r="T4034" s="15" t="n">
        <v>5683.6</v>
      </c>
      <c r="U4034" s="15" t="s">
        <v>24</v>
      </c>
      <c r="V4034" s="18" t="n">
        <f aca="false">IF(ISNUMBER(T4034),T4034,0)</f>
        <v>5683.6</v>
      </c>
      <c r="W4034" s="15" t="n">
        <f aca="false">IF(U4034="Yes",1,0)</f>
        <v>0</v>
      </c>
      <c r="X4034" s="15" t="str">
        <f aca="false">IF(F4034&lt;=12,"0-12 months",IF(F4034&lt;=24,"13-24 months",IF(F4034&lt;=48,"25-48 months","49-72 months")))</f>
        <v>49-72 months</v>
      </c>
      <c r="Y4034" s="15" t="str">
        <f aca="false">IF(C4034=1,"Yes","No")</f>
        <v>Yes</v>
      </c>
      <c r="Z4034" s="15" t="n">
        <f aca="false">COUNTIF(J4034:O4034,"Yes")</f>
        <v>2</v>
      </c>
      <c r="AA4034" s="18" t="n">
        <f aca="false">S4034*W4034</f>
        <v>0</v>
      </c>
      <c r="AB4034" s="15" t="n">
        <f aca="false">(P4034="Month-to-month")+(I4034="Fiber optic")+(R4034="Electronic check")+(F4034&lt;=12)+(M4034="No")+(J4034="No")</f>
        <v>5</v>
      </c>
      <c r="AC4034" s="15" t="str">
        <f aca="false">IF(AB4034&gt;=5,"High",IF(AB4034&gt;=3,"Medium","Low"))</f>
        <v>High</v>
      </c>
    </row>
    <row r="4035" customFormat="false" ht="15" hidden="false" customHeight="false" outlineLevel="0" collapsed="false">
      <c r="A4035" s="15" t="s">
        <v>4132</v>
      </c>
      <c r="B4035" s="15" t="s">
        <v>98</v>
      </c>
      <c r="C4035" s="15" t="n">
        <v>0</v>
      </c>
      <c r="D4035" s="15" t="s">
        <v>26</v>
      </c>
      <c r="E4035" s="15" t="s">
        <v>26</v>
      </c>
      <c r="F4035" s="15" t="n">
        <v>67</v>
      </c>
      <c r="G4035" s="15" t="s">
        <v>26</v>
      </c>
      <c r="H4035" s="15" t="s">
        <v>24</v>
      </c>
      <c r="I4035" s="15" t="s">
        <v>96</v>
      </c>
      <c r="J4035" s="15" t="s">
        <v>26</v>
      </c>
      <c r="K4035" s="15" t="s">
        <v>26</v>
      </c>
      <c r="L4035" s="15" t="s">
        <v>24</v>
      </c>
      <c r="M4035" s="15" t="s">
        <v>26</v>
      </c>
      <c r="N4035" s="15" t="s">
        <v>24</v>
      </c>
      <c r="O4035" s="15" t="s">
        <v>24</v>
      </c>
      <c r="P4035" s="15" t="s">
        <v>27</v>
      </c>
      <c r="Q4035" s="15" t="s">
        <v>24</v>
      </c>
      <c r="R4035" s="15" t="s">
        <v>17</v>
      </c>
      <c r="S4035" s="18" t="n">
        <v>60.05</v>
      </c>
      <c r="T4035" s="15" t="n">
        <v>3994.05</v>
      </c>
      <c r="U4035" s="15" t="s">
        <v>24</v>
      </c>
      <c r="V4035" s="18" t="n">
        <f aca="false">IF(ISNUMBER(T4035),T4035,0)</f>
        <v>3994.05</v>
      </c>
      <c r="W4035" s="15" t="n">
        <f aca="false">IF(U4035="Yes",1,0)</f>
        <v>0</v>
      </c>
      <c r="X4035" s="15" t="str">
        <f aca="false">IF(F4035&lt;=12,"0-12 months",IF(F4035&lt;=24,"13-24 months",IF(F4035&lt;=48,"25-48 months","49-72 months")))</f>
        <v>49-72 months</v>
      </c>
      <c r="Y4035" s="15" t="str">
        <f aca="false">IF(C4035=1,"Yes","No")</f>
        <v>No</v>
      </c>
      <c r="Z4035" s="15" t="n">
        <f aca="false">COUNTIF(J4035:O4035,"Yes")</f>
        <v>3</v>
      </c>
      <c r="AA4035" s="18" t="n">
        <f aca="false">S4035*W4035</f>
        <v>0</v>
      </c>
      <c r="AB4035" s="15" t="n">
        <f aca="false">(P4035="Month-to-month")+(I4035="Fiber optic")+(R4035="Electronic check")+(F4035&lt;=12)+(M4035="No")+(J4035="No")</f>
        <v>0</v>
      </c>
      <c r="AC4035" s="15" t="str">
        <f aca="false">IF(AB4035&gt;=5,"High",IF(AB4035&gt;=3,"Medium","Low"))</f>
        <v>Low</v>
      </c>
    </row>
    <row r="4036" customFormat="false" ht="15" hidden="false" customHeight="false" outlineLevel="0" collapsed="false">
      <c r="A4036" s="15" t="s">
        <v>4133</v>
      </c>
      <c r="B4036" s="15" t="s">
        <v>98</v>
      </c>
      <c r="C4036" s="15" t="n">
        <v>0</v>
      </c>
      <c r="D4036" s="15" t="s">
        <v>26</v>
      </c>
      <c r="E4036" s="15" t="s">
        <v>26</v>
      </c>
      <c r="F4036" s="15" t="n">
        <v>8</v>
      </c>
      <c r="G4036" s="15" t="s">
        <v>26</v>
      </c>
      <c r="H4036" s="15" t="s">
        <v>24</v>
      </c>
      <c r="I4036" s="15" t="s">
        <v>96</v>
      </c>
      <c r="J4036" s="15" t="s">
        <v>24</v>
      </c>
      <c r="K4036" s="15" t="s">
        <v>24</v>
      </c>
      <c r="L4036" s="15" t="s">
        <v>24</v>
      </c>
      <c r="M4036" s="15" t="s">
        <v>24</v>
      </c>
      <c r="N4036" s="15" t="s">
        <v>24</v>
      </c>
      <c r="O4036" s="15" t="s">
        <v>24</v>
      </c>
      <c r="P4036" s="15" t="s">
        <v>25</v>
      </c>
      <c r="Q4036" s="15" t="s">
        <v>24</v>
      </c>
      <c r="R4036" s="15" t="s">
        <v>19</v>
      </c>
      <c r="S4036" s="18" t="n">
        <v>44.65</v>
      </c>
      <c r="T4036" s="15" t="n">
        <v>369.15</v>
      </c>
      <c r="U4036" s="15" t="s">
        <v>24</v>
      </c>
      <c r="V4036" s="18" t="n">
        <f aca="false">IF(ISNUMBER(T4036),T4036,0)</f>
        <v>369.15</v>
      </c>
      <c r="W4036" s="15" t="n">
        <f aca="false">IF(U4036="Yes",1,0)</f>
        <v>0</v>
      </c>
      <c r="X4036" s="15" t="str">
        <f aca="false">IF(F4036&lt;=12,"0-12 months",IF(F4036&lt;=24,"13-24 months",IF(F4036&lt;=48,"25-48 months","49-72 months")))</f>
        <v>0-12 months</v>
      </c>
      <c r="Y4036" s="15" t="str">
        <f aca="false">IF(C4036=1,"Yes","No")</f>
        <v>No</v>
      </c>
      <c r="Z4036" s="15" t="n">
        <f aca="false">COUNTIF(J4036:O4036,"Yes")</f>
        <v>0</v>
      </c>
      <c r="AA4036" s="18" t="n">
        <f aca="false">S4036*W4036</f>
        <v>0</v>
      </c>
      <c r="AB4036" s="15" t="n">
        <f aca="false">(P4036="Month-to-month")+(I4036="Fiber optic")+(R4036="Electronic check")+(F4036&lt;=12)+(M4036="No")+(J4036="No")</f>
        <v>4</v>
      </c>
      <c r="AC4036" s="15" t="str">
        <f aca="false">IF(AB4036&gt;=5,"High",IF(AB4036&gt;=3,"Medium","Low"))</f>
        <v>Medium</v>
      </c>
    </row>
    <row r="4037" customFormat="false" ht="15" hidden="false" customHeight="false" outlineLevel="0" collapsed="false">
      <c r="A4037" s="15" t="s">
        <v>4134</v>
      </c>
      <c r="B4037" s="15" t="s">
        <v>98</v>
      </c>
      <c r="C4037" s="15" t="n">
        <v>0</v>
      </c>
      <c r="D4037" s="15" t="s">
        <v>26</v>
      </c>
      <c r="E4037" s="15" t="s">
        <v>26</v>
      </c>
      <c r="F4037" s="15" t="n">
        <v>52</v>
      </c>
      <c r="G4037" s="15" t="s">
        <v>26</v>
      </c>
      <c r="H4037" s="15" t="s">
        <v>26</v>
      </c>
      <c r="I4037" s="15" t="s">
        <v>102</v>
      </c>
      <c r="J4037" s="15" t="s">
        <v>24</v>
      </c>
      <c r="K4037" s="15" t="s">
        <v>26</v>
      </c>
      <c r="L4037" s="15" t="s">
        <v>24</v>
      </c>
      <c r="M4037" s="15" t="s">
        <v>26</v>
      </c>
      <c r="N4037" s="15" t="s">
        <v>24</v>
      </c>
      <c r="O4037" s="15" t="s">
        <v>26</v>
      </c>
      <c r="P4037" s="15" t="s">
        <v>25</v>
      </c>
      <c r="Q4037" s="15" t="s">
        <v>26</v>
      </c>
      <c r="R4037" s="15" t="s">
        <v>19</v>
      </c>
      <c r="S4037" s="18" t="n">
        <v>93.25</v>
      </c>
      <c r="T4037" s="15" t="n">
        <v>4631.7</v>
      </c>
      <c r="U4037" s="15" t="s">
        <v>24</v>
      </c>
      <c r="V4037" s="18" t="n">
        <f aca="false">IF(ISNUMBER(T4037),T4037,0)</f>
        <v>4631.7</v>
      </c>
      <c r="W4037" s="15" t="n">
        <f aca="false">IF(U4037="Yes",1,0)</f>
        <v>0</v>
      </c>
      <c r="X4037" s="15" t="str">
        <f aca="false">IF(F4037&lt;=12,"0-12 months",IF(F4037&lt;=24,"13-24 months",IF(F4037&lt;=48,"25-48 months","49-72 months")))</f>
        <v>49-72 months</v>
      </c>
      <c r="Y4037" s="15" t="str">
        <f aca="false">IF(C4037=1,"Yes","No")</f>
        <v>No</v>
      </c>
      <c r="Z4037" s="15" t="n">
        <f aca="false">COUNTIF(J4037:O4037,"Yes")</f>
        <v>3</v>
      </c>
      <c r="AA4037" s="18" t="n">
        <f aca="false">S4037*W4037</f>
        <v>0</v>
      </c>
      <c r="AB4037" s="15" t="n">
        <f aca="false">(P4037="Month-to-month")+(I4037="Fiber optic")+(R4037="Electronic check")+(F4037&lt;=12)+(M4037="No")+(J4037="No")</f>
        <v>3</v>
      </c>
      <c r="AC4037" s="15" t="str">
        <f aca="false">IF(AB4037&gt;=5,"High",IF(AB4037&gt;=3,"Medium","Low"))</f>
        <v>Medium</v>
      </c>
    </row>
    <row r="4038" customFormat="false" ht="15" hidden="false" customHeight="false" outlineLevel="0" collapsed="false">
      <c r="A4038" s="15" t="s">
        <v>4135</v>
      </c>
      <c r="B4038" s="15" t="s">
        <v>94</v>
      </c>
      <c r="C4038" s="15" t="n">
        <v>0</v>
      </c>
      <c r="D4038" s="15" t="s">
        <v>26</v>
      </c>
      <c r="E4038" s="15" t="s">
        <v>26</v>
      </c>
      <c r="F4038" s="15" t="n">
        <v>18</v>
      </c>
      <c r="G4038" s="15" t="s">
        <v>26</v>
      </c>
      <c r="H4038" s="15" t="s">
        <v>24</v>
      </c>
      <c r="I4038" s="15" t="s">
        <v>24</v>
      </c>
      <c r="J4038" s="15" t="s">
        <v>28</v>
      </c>
      <c r="K4038" s="15" t="s">
        <v>28</v>
      </c>
      <c r="L4038" s="15" t="s">
        <v>28</v>
      </c>
      <c r="M4038" s="15" t="s">
        <v>28</v>
      </c>
      <c r="N4038" s="15" t="s">
        <v>28</v>
      </c>
      <c r="O4038" s="15" t="s">
        <v>28</v>
      </c>
      <c r="P4038" s="15" t="s">
        <v>25</v>
      </c>
      <c r="Q4038" s="15" t="s">
        <v>26</v>
      </c>
      <c r="R4038" s="15" t="s">
        <v>17</v>
      </c>
      <c r="S4038" s="18" t="n">
        <v>20.25</v>
      </c>
      <c r="T4038" s="15" t="n">
        <v>401.95</v>
      </c>
      <c r="U4038" s="15" t="s">
        <v>24</v>
      </c>
      <c r="V4038" s="18" t="n">
        <f aca="false">IF(ISNUMBER(T4038),T4038,0)</f>
        <v>401.95</v>
      </c>
      <c r="W4038" s="15" t="n">
        <f aca="false">IF(U4038="Yes",1,0)</f>
        <v>0</v>
      </c>
      <c r="X4038" s="15" t="str">
        <f aca="false">IF(F4038&lt;=12,"0-12 months",IF(F4038&lt;=24,"13-24 months",IF(F4038&lt;=48,"25-48 months","49-72 months")))</f>
        <v>13-24 months</v>
      </c>
      <c r="Y4038" s="15" t="str">
        <f aca="false">IF(C4038=1,"Yes","No")</f>
        <v>No</v>
      </c>
      <c r="Z4038" s="15" t="n">
        <f aca="false">COUNTIF(J4038:O4038,"Yes")</f>
        <v>0</v>
      </c>
      <c r="AA4038" s="18" t="n">
        <f aca="false">S4038*W4038</f>
        <v>0</v>
      </c>
      <c r="AB4038" s="15" t="n">
        <f aca="false">(P4038="Month-to-month")+(I4038="Fiber optic")+(R4038="Electronic check")+(F4038&lt;=12)+(M4038="No")+(J4038="No")</f>
        <v>1</v>
      </c>
      <c r="AC4038" s="15" t="str">
        <f aca="false">IF(AB4038&gt;=5,"High",IF(AB4038&gt;=3,"Medium","Low"))</f>
        <v>Low</v>
      </c>
    </row>
    <row r="4039" customFormat="false" ht="15" hidden="false" customHeight="false" outlineLevel="0" collapsed="false">
      <c r="A4039" s="15" t="s">
        <v>4136</v>
      </c>
      <c r="B4039" s="15" t="s">
        <v>94</v>
      </c>
      <c r="C4039" s="15" t="n">
        <v>0</v>
      </c>
      <c r="D4039" s="15" t="s">
        <v>26</v>
      </c>
      <c r="E4039" s="15" t="s">
        <v>26</v>
      </c>
      <c r="F4039" s="15" t="n">
        <v>59</v>
      </c>
      <c r="G4039" s="15" t="s">
        <v>26</v>
      </c>
      <c r="H4039" s="15" t="s">
        <v>26</v>
      </c>
      <c r="I4039" s="15" t="s">
        <v>24</v>
      </c>
      <c r="J4039" s="15" t="s">
        <v>28</v>
      </c>
      <c r="K4039" s="15" t="s">
        <v>28</v>
      </c>
      <c r="L4039" s="15" t="s">
        <v>28</v>
      </c>
      <c r="M4039" s="15" t="s">
        <v>28</v>
      </c>
      <c r="N4039" s="15" t="s">
        <v>28</v>
      </c>
      <c r="O4039" s="15" t="s">
        <v>28</v>
      </c>
      <c r="P4039" s="15" t="s">
        <v>29</v>
      </c>
      <c r="Q4039" s="15" t="s">
        <v>24</v>
      </c>
      <c r="R4039" s="15" t="s">
        <v>17</v>
      </c>
      <c r="S4039" s="18" t="n">
        <v>25.45</v>
      </c>
      <c r="T4039" s="15" t="n">
        <v>1534.05</v>
      </c>
      <c r="U4039" s="15" t="s">
        <v>24</v>
      </c>
      <c r="V4039" s="18" t="n">
        <f aca="false">IF(ISNUMBER(T4039),T4039,0)</f>
        <v>1534.05</v>
      </c>
      <c r="W4039" s="15" t="n">
        <f aca="false">IF(U4039="Yes",1,0)</f>
        <v>0</v>
      </c>
      <c r="X4039" s="15" t="str">
        <f aca="false">IF(F4039&lt;=12,"0-12 months",IF(F4039&lt;=24,"13-24 months",IF(F4039&lt;=48,"25-48 months","49-72 months")))</f>
        <v>49-72 months</v>
      </c>
      <c r="Y4039" s="15" t="str">
        <f aca="false">IF(C4039=1,"Yes","No")</f>
        <v>No</v>
      </c>
      <c r="Z4039" s="15" t="n">
        <f aca="false">COUNTIF(J4039:O4039,"Yes")</f>
        <v>0</v>
      </c>
      <c r="AA4039" s="18" t="n">
        <f aca="false">S4039*W4039</f>
        <v>0</v>
      </c>
      <c r="AB4039" s="15" t="n">
        <f aca="false">(P4039="Month-to-month")+(I4039="Fiber optic")+(R4039="Electronic check")+(F4039&lt;=12)+(M4039="No")+(J4039="No")</f>
        <v>0</v>
      </c>
      <c r="AC4039" s="15" t="str">
        <f aca="false">IF(AB4039&gt;=5,"High",IF(AB4039&gt;=3,"Medium","Low"))</f>
        <v>Low</v>
      </c>
    </row>
    <row r="4040" customFormat="false" ht="15" hidden="false" customHeight="false" outlineLevel="0" collapsed="false">
      <c r="A4040" s="15" t="s">
        <v>4137</v>
      </c>
      <c r="B4040" s="15" t="s">
        <v>94</v>
      </c>
      <c r="C4040" s="15" t="n">
        <v>0</v>
      </c>
      <c r="D4040" s="15" t="s">
        <v>24</v>
      </c>
      <c r="E4040" s="15" t="s">
        <v>24</v>
      </c>
      <c r="F4040" s="15" t="n">
        <v>60</v>
      </c>
      <c r="G4040" s="15" t="s">
        <v>26</v>
      </c>
      <c r="H4040" s="15" t="s">
        <v>24</v>
      </c>
      <c r="I4040" s="15" t="s">
        <v>24</v>
      </c>
      <c r="J4040" s="15" t="s">
        <v>28</v>
      </c>
      <c r="K4040" s="15" t="s">
        <v>28</v>
      </c>
      <c r="L4040" s="15" t="s">
        <v>28</v>
      </c>
      <c r="M4040" s="15" t="s">
        <v>28</v>
      </c>
      <c r="N4040" s="15" t="s">
        <v>28</v>
      </c>
      <c r="O4040" s="15" t="s">
        <v>28</v>
      </c>
      <c r="P4040" s="15" t="s">
        <v>29</v>
      </c>
      <c r="Q4040" s="15" t="s">
        <v>24</v>
      </c>
      <c r="R4040" s="15" t="s">
        <v>17</v>
      </c>
      <c r="S4040" s="18" t="n">
        <v>20.6</v>
      </c>
      <c r="T4040" s="15" t="n">
        <v>1093</v>
      </c>
      <c r="U4040" s="15" t="s">
        <v>24</v>
      </c>
      <c r="V4040" s="18" t="n">
        <f aca="false">IF(ISNUMBER(T4040),T4040,0)</f>
        <v>1093</v>
      </c>
      <c r="W4040" s="15" t="n">
        <f aca="false">IF(U4040="Yes",1,0)</f>
        <v>0</v>
      </c>
      <c r="X4040" s="15" t="str">
        <f aca="false">IF(F4040&lt;=12,"0-12 months",IF(F4040&lt;=24,"13-24 months",IF(F4040&lt;=48,"25-48 months","49-72 months")))</f>
        <v>49-72 months</v>
      </c>
      <c r="Y4040" s="15" t="str">
        <f aca="false">IF(C4040=1,"Yes","No")</f>
        <v>No</v>
      </c>
      <c r="Z4040" s="15" t="n">
        <f aca="false">COUNTIF(J4040:O4040,"Yes")</f>
        <v>0</v>
      </c>
      <c r="AA4040" s="18" t="n">
        <f aca="false">S4040*W4040</f>
        <v>0</v>
      </c>
      <c r="AB4040" s="15" t="n">
        <f aca="false">(P4040="Month-to-month")+(I4040="Fiber optic")+(R4040="Electronic check")+(F4040&lt;=12)+(M4040="No")+(J4040="No")</f>
        <v>0</v>
      </c>
      <c r="AC4040" s="15" t="str">
        <f aca="false">IF(AB4040&gt;=5,"High",IF(AB4040&gt;=3,"Medium","Low"))</f>
        <v>Low</v>
      </c>
    </row>
    <row r="4041" customFormat="false" ht="15" hidden="false" customHeight="false" outlineLevel="0" collapsed="false">
      <c r="A4041" s="15" t="s">
        <v>4138</v>
      </c>
      <c r="B4041" s="15" t="s">
        <v>98</v>
      </c>
      <c r="C4041" s="15" t="n">
        <v>0</v>
      </c>
      <c r="D4041" s="15" t="s">
        <v>24</v>
      </c>
      <c r="E4041" s="15" t="s">
        <v>24</v>
      </c>
      <c r="F4041" s="15" t="n">
        <v>7</v>
      </c>
      <c r="G4041" s="15" t="s">
        <v>26</v>
      </c>
      <c r="H4041" s="15" t="s">
        <v>26</v>
      </c>
      <c r="I4041" s="15" t="s">
        <v>102</v>
      </c>
      <c r="J4041" s="15" t="s">
        <v>24</v>
      </c>
      <c r="K4041" s="15" t="s">
        <v>24</v>
      </c>
      <c r="L4041" s="15" t="s">
        <v>24</v>
      </c>
      <c r="M4041" s="15" t="s">
        <v>24</v>
      </c>
      <c r="N4041" s="15" t="s">
        <v>26</v>
      </c>
      <c r="O4041" s="15" t="s">
        <v>26</v>
      </c>
      <c r="P4041" s="15" t="s">
        <v>25</v>
      </c>
      <c r="Q4041" s="15" t="s">
        <v>26</v>
      </c>
      <c r="R4041" s="15" t="s">
        <v>15</v>
      </c>
      <c r="S4041" s="18" t="n">
        <v>94.1</v>
      </c>
      <c r="T4041" s="15" t="n">
        <v>701.3</v>
      </c>
      <c r="U4041" s="15" t="s">
        <v>24</v>
      </c>
      <c r="V4041" s="18" t="n">
        <f aca="false">IF(ISNUMBER(T4041),T4041,0)</f>
        <v>701.3</v>
      </c>
      <c r="W4041" s="15" t="n">
        <f aca="false">IF(U4041="Yes",1,0)</f>
        <v>0</v>
      </c>
      <c r="X4041" s="15" t="str">
        <f aca="false">IF(F4041&lt;=12,"0-12 months",IF(F4041&lt;=24,"13-24 months",IF(F4041&lt;=48,"25-48 months","49-72 months")))</f>
        <v>0-12 months</v>
      </c>
      <c r="Y4041" s="15" t="str">
        <f aca="false">IF(C4041=1,"Yes","No")</f>
        <v>No</v>
      </c>
      <c r="Z4041" s="15" t="n">
        <f aca="false">COUNTIF(J4041:O4041,"Yes")</f>
        <v>2</v>
      </c>
      <c r="AA4041" s="18" t="n">
        <f aca="false">S4041*W4041</f>
        <v>0</v>
      </c>
      <c r="AB4041" s="15" t="n">
        <f aca="false">(P4041="Month-to-month")+(I4041="Fiber optic")+(R4041="Electronic check")+(F4041&lt;=12)+(M4041="No")+(J4041="No")</f>
        <v>6</v>
      </c>
      <c r="AC4041" s="15" t="str">
        <f aca="false">IF(AB4041&gt;=5,"High",IF(AB4041&gt;=3,"Medium","Low"))</f>
        <v>High</v>
      </c>
    </row>
    <row r="4042" customFormat="false" ht="15" hidden="false" customHeight="false" outlineLevel="0" collapsed="false">
      <c r="A4042" s="15" t="s">
        <v>4139</v>
      </c>
      <c r="B4042" s="15" t="s">
        <v>98</v>
      </c>
      <c r="C4042" s="15" t="n">
        <v>0</v>
      </c>
      <c r="D4042" s="15" t="s">
        <v>26</v>
      </c>
      <c r="E4042" s="15" t="s">
        <v>26</v>
      </c>
      <c r="F4042" s="15" t="n">
        <v>59</v>
      </c>
      <c r="G4042" s="15" t="s">
        <v>24</v>
      </c>
      <c r="H4042" s="15" t="s">
        <v>95</v>
      </c>
      <c r="I4042" s="15" t="s">
        <v>96</v>
      </c>
      <c r="J4042" s="15" t="s">
        <v>26</v>
      </c>
      <c r="K4042" s="15" t="s">
        <v>24</v>
      </c>
      <c r="L4042" s="15" t="s">
        <v>26</v>
      </c>
      <c r="M4042" s="15" t="s">
        <v>24</v>
      </c>
      <c r="N4042" s="15" t="s">
        <v>24</v>
      </c>
      <c r="O4042" s="15" t="s">
        <v>24</v>
      </c>
      <c r="P4042" s="15" t="s">
        <v>27</v>
      </c>
      <c r="Q4042" s="15" t="s">
        <v>24</v>
      </c>
      <c r="R4042" s="15" t="s">
        <v>17</v>
      </c>
      <c r="S4042" s="18" t="n">
        <v>34.8</v>
      </c>
      <c r="T4042" s="15" t="n">
        <v>1980.3</v>
      </c>
      <c r="U4042" s="15" t="s">
        <v>24</v>
      </c>
      <c r="V4042" s="18" t="n">
        <f aca="false">IF(ISNUMBER(T4042),T4042,0)</f>
        <v>1980.3</v>
      </c>
      <c r="W4042" s="15" t="n">
        <f aca="false">IF(U4042="Yes",1,0)</f>
        <v>0</v>
      </c>
      <c r="X4042" s="15" t="str">
        <f aca="false">IF(F4042&lt;=12,"0-12 months",IF(F4042&lt;=24,"13-24 months",IF(F4042&lt;=48,"25-48 months","49-72 months")))</f>
        <v>49-72 months</v>
      </c>
      <c r="Y4042" s="15" t="str">
        <f aca="false">IF(C4042=1,"Yes","No")</f>
        <v>No</v>
      </c>
      <c r="Z4042" s="15" t="n">
        <f aca="false">COUNTIF(J4042:O4042,"Yes")</f>
        <v>2</v>
      </c>
      <c r="AA4042" s="18" t="n">
        <f aca="false">S4042*W4042</f>
        <v>0</v>
      </c>
      <c r="AB4042" s="15" t="n">
        <f aca="false">(P4042="Month-to-month")+(I4042="Fiber optic")+(R4042="Electronic check")+(F4042&lt;=12)+(M4042="No")+(J4042="No")</f>
        <v>1</v>
      </c>
      <c r="AC4042" s="15" t="str">
        <f aca="false">IF(AB4042&gt;=5,"High",IF(AB4042&gt;=3,"Medium","Low"))</f>
        <v>Low</v>
      </c>
    </row>
    <row r="4043" customFormat="false" ht="15" hidden="false" customHeight="false" outlineLevel="0" collapsed="false">
      <c r="A4043" s="15" t="s">
        <v>4140</v>
      </c>
      <c r="B4043" s="15" t="s">
        <v>98</v>
      </c>
      <c r="C4043" s="15" t="n">
        <v>0</v>
      </c>
      <c r="D4043" s="15" t="s">
        <v>24</v>
      </c>
      <c r="E4043" s="15" t="s">
        <v>24</v>
      </c>
      <c r="F4043" s="15" t="n">
        <v>46</v>
      </c>
      <c r="G4043" s="15" t="s">
        <v>24</v>
      </c>
      <c r="H4043" s="15" t="s">
        <v>95</v>
      </c>
      <c r="I4043" s="15" t="s">
        <v>96</v>
      </c>
      <c r="J4043" s="15" t="s">
        <v>26</v>
      </c>
      <c r="K4043" s="15" t="s">
        <v>24</v>
      </c>
      <c r="L4043" s="15" t="s">
        <v>26</v>
      </c>
      <c r="M4043" s="15" t="s">
        <v>26</v>
      </c>
      <c r="N4043" s="15" t="s">
        <v>26</v>
      </c>
      <c r="O4043" s="15" t="s">
        <v>26</v>
      </c>
      <c r="P4043" s="15" t="s">
        <v>29</v>
      </c>
      <c r="Q4043" s="15" t="s">
        <v>26</v>
      </c>
      <c r="R4043" s="15" t="s">
        <v>19</v>
      </c>
      <c r="S4043" s="18" t="n">
        <v>60.75</v>
      </c>
      <c r="T4043" s="15" t="n">
        <v>2893.4</v>
      </c>
      <c r="U4043" s="15" t="s">
        <v>24</v>
      </c>
      <c r="V4043" s="18" t="n">
        <f aca="false">IF(ISNUMBER(T4043),T4043,0)</f>
        <v>2893.4</v>
      </c>
      <c r="W4043" s="15" t="n">
        <f aca="false">IF(U4043="Yes",1,0)</f>
        <v>0</v>
      </c>
      <c r="X4043" s="15" t="str">
        <f aca="false">IF(F4043&lt;=12,"0-12 months",IF(F4043&lt;=24,"13-24 months",IF(F4043&lt;=48,"25-48 months","49-72 months")))</f>
        <v>25-48 months</v>
      </c>
      <c r="Y4043" s="15" t="str">
        <f aca="false">IF(C4043=1,"Yes","No")</f>
        <v>No</v>
      </c>
      <c r="Z4043" s="15" t="n">
        <f aca="false">COUNTIF(J4043:O4043,"Yes")</f>
        <v>5</v>
      </c>
      <c r="AA4043" s="18" t="n">
        <f aca="false">S4043*W4043</f>
        <v>0</v>
      </c>
      <c r="AB4043" s="15" t="n">
        <f aca="false">(P4043="Month-to-month")+(I4043="Fiber optic")+(R4043="Electronic check")+(F4043&lt;=12)+(M4043="No")+(J4043="No")</f>
        <v>0</v>
      </c>
      <c r="AC4043" s="15" t="str">
        <f aca="false">IF(AB4043&gt;=5,"High",IF(AB4043&gt;=3,"Medium","Low"))</f>
        <v>Low</v>
      </c>
    </row>
    <row r="4044" customFormat="false" ht="15" hidden="false" customHeight="false" outlineLevel="0" collapsed="false">
      <c r="A4044" s="15" t="s">
        <v>4141</v>
      </c>
      <c r="B4044" s="15" t="s">
        <v>98</v>
      </c>
      <c r="C4044" s="15" t="n">
        <v>0</v>
      </c>
      <c r="D4044" s="15" t="s">
        <v>24</v>
      </c>
      <c r="E4044" s="15" t="s">
        <v>24</v>
      </c>
      <c r="F4044" s="15" t="n">
        <v>5</v>
      </c>
      <c r="G4044" s="15" t="s">
        <v>26</v>
      </c>
      <c r="H4044" s="15" t="s">
        <v>24</v>
      </c>
      <c r="I4044" s="15" t="s">
        <v>96</v>
      </c>
      <c r="J4044" s="15" t="s">
        <v>24</v>
      </c>
      <c r="K4044" s="15" t="s">
        <v>26</v>
      </c>
      <c r="L4044" s="15" t="s">
        <v>24</v>
      </c>
      <c r="M4044" s="15" t="s">
        <v>24</v>
      </c>
      <c r="N4044" s="15" t="s">
        <v>24</v>
      </c>
      <c r="O4044" s="15" t="s">
        <v>24</v>
      </c>
      <c r="P4044" s="15" t="s">
        <v>25</v>
      </c>
      <c r="Q4044" s="15" t="s">
        <v>26</v>
      </c>
      <c r="R4044" s="15" t="s">
        <v>15</v>
      </c>
      <c r="S4044" s="18" t="n">
        <v>51.35</v>
      </c>
      <c r="T4044" s="15" t="n">
        <v>262.3</v>
      </c>
      <c r="U4044" s="15" t="s">
        <v>24</v>
      </c>
      <c r="V4044" s="18" t="n">
        <f aca="false">IF(ISNUMBER(T4044),T4044,0)</f>
        <v>262.3</v>
      </c>
      <c r="W4044" s="15" t="n">
        <f aca="false">IF(U4044="Yes",1,0)</f>
        <v>0</v>
      </c>
      <c r="X4044" s="15" t="str">
        <f aca="false">IF(F4044&lt;=12,"0-12 months",IF(F4044&lt;=24,"13-24 months",IF(F4044&lt;=48,"25-48 months","49-72 months")))</f>
        <v>0-12 months</v>
      </c>
      <c r="Y4044" s="15" t="str">
        <f aca="false">IF(C4044=1,"Yes","No")</f>
        <v>No</v>
      </c>
      <c r="Z4044" s="15" t="n">
        <f aca="false">COUNTIF(J4044:O4044,"Yes")</f>
        <v>1</v>
      </c>
      <c r="AA4044" s="18" t="n">
        <f aca="false">S4044*W4044</f>
        <v>0</v>
      </c>
      <c r="AB4044" s="15" t="n">
        <f aca="false">(P4044="Month-to-month")+(I4044="Fiber optic")+(R4044="Electronic check")+(F4044&lt;=12)+(M4044="No")+(J4044="No")</f>
        <v>5</v>
      </c>
      <c r="AC4044" s="15" t="str">
        <f aca="false">IF(AB4044&gt;=5,"High",IF(AB4044&gt;=3,"Medium","Low"))</f>
        <v>High</v>
      </c>
    </row>
    <row r="4045" customFormat="false" ht="15" hidden="false" customHeight="false" outlineLevel="0" collapsed="false">
      <c r="A4045" s="15" t="s">
        <v>4142</v>
      </c>
      <c r="B4045" s="15" t="s">
        <v>98</v>
      </c>
      <c r="C4045" s="15" t="n">
        <v>1</v>
      </c>
      <c r="D4045" s="15" t="s">
        <v>26</v>
      </c>
      <c r="E4045" s="15" t="s">
        <v>24</v>
      </c>
      <c r="F4045" s="15" t="n">
        <v>59</v>
      </c>
      <c r="G4045" s="15" t="s">
        <v>24</v>
      </c>
      <c r="H4045" s="15" t="s">
        <v>95</v>
      </c>
      <c r="I4045" s="15" t="s">
        <v>96</v>
      </c>
      <c r="J4045" s="15" t="s">
        <v>26</v>
      </c>
      <c r="K4045" s="15" t="s">
        <v>24</v>
      </c>
      <c r="L4045" s="15" t="s">
        <v>26</v>
      </c>
      <c r="M4045" s="15" t="s">
        <v>26</v>
      </c>
      <c r="N4045" s="15" t="s">
        <v>26</v>
      </c>
      <c r="O4045" s="15" t="s">
        <v>26</v>
      </c>
      <c r="P4045" s="15" t="s">
        <v>29</v>
      </c>
      <c r="Q4045" s="15" t="s">
        <v>26</v>
      </c>
      <c r="R4045" s="15" t="s">
        <v>21</v>
      </c>
      <c r="S4045" s="18" t="n">
        <v>64.05</v>
      </c>
      <c r="T4045" s="15" t="n">
        <v>3886.85</v>
      </c>
      <c r="U4045" s="15" t="s">
        <v>24</v>
      </c>
      <c r="V4045" s="18" t="n">
        <f aca="false">IF(ISNUMBER(T4045),T4045,0)</f>
        <v>3886.85</v>
      </c>
      <c r="W4045" s="15" t="n">
        <f aca="false">IF(U4045="Yes",1,0)</f>
        <v>0</v>
      </c>
      <c r="X4045" s="15" t="str">
        <f aca="false">IF(F4045&lt;=12,"0-12 months",IF(F4045&lt;=24,"13-24 months",IF(F4045&lt;=48,"25-48 months","49-72 months")))</f>
        <v>49-72 months</v>
      </c>
      <c r="Y4045" s="15" t="str">
        <f aca="false">IF(C4045=1,"Yes","No")</f>
        <v>Yes</v>
      </c>
      <c r="Z4045" s="15" t="n">
        <f aca="false">COUNTIF(J4045:O4045,"Yes")</f>
        <v>5</v>
      </c>
      <c r="AA4045" s="18" t="n">
        <f aca="false">S4045*W4045</f>
        <v>0</v>
      </c>
      <c r="AB4045" s="15" t="n">
        <f aca="false">(P4045="Month-to-month")+(I4045="Fiber optic")+(R4045="Electronic check")+(F4045&lt;=12)+(M4045="No")+(J4045="No")</f>
        <v>0</v>
      </c>
      <c r="AC4045" s="15" t="str">
        <f aca="false">IF(AB4045&gt;=5,"High",IF(AB4045&gt;=3,"Medium","Low"))</f>
        <v>Low</v>
      </c>
    </row>
    <row r="4046" customFormat="false" ht="15" hidden="false" customHeight="false" outlineLevel="0" collapsed="false">
      <c r="A4046" s="15" t="s">
        <v>4143</v>
      </c>
      <c r="B4046" s="15" t="s">
        <v>94</v>
      </c>
      <c r="C4046" s="15" t="n">
        <v>0</v>
      </c>
      <c r="D4046" s="15" t="s">
        <v>26</v>
      </c>
      <c r="E4046" s="15" t="s">
        <v>24</v>
      </c>
      <c r="F4046" s="15" t="n">
        <v>70</v>
      </c>
      <c r="G4046" s="15" t="s">
        <v>26</v>
      </c>
      <c r="H4046" s="15" t="s">
        <v>26</v>
      </c>
      <c r="I4046" s="15" t="s">
        <v>96</v>
      </c>
      <c r="J4046" s="15" t="s">
        <v>24</v>
      </c>
      <c r="K4046" s="15" t="s">
        <v>26</v>
      </c>
      <c r="L4046" s="15" t="s">
        <v>26</v>
      </c>
      <c r="M4046" s="15" t="s">
        <v>26</v>
      </c>
      <c r="N4046" s="15" t="s">
        <v>26</v>
      </c>
      <c r="O4046" s="15" t="s">
        <v>26</v>
      </c>
      <c r="P4046" s="15" t="s">
        <v>29</v>
      </c>
      <c r="Q4046" s="15" t="s">
        <v>26</v>
      </c>
      <c r="R4046" s="15" t="s">
        <v>19</v>
      </c>
      <c r="S4046" s="18" t="n">
        <v>84.8</v>
      </c>
      <c r="T4046" s="15" t="n">
        <v>5917.55</v>
      </c>
      <c r="U4046" s="15" t="s">
        <v>24</v>
      </c>
      <c r="V4046" s="18" t="n">
        <f aca="false">IF(ISNUMBER(T4046),T4046,0)</f>
        <v>5917.55</v>
      </c>
      <c r="W4046" s="15" t="n">
        <f aca="false">IF(U4046="Yes",1,0)</f>
        <v>0</v>
      </c>
      <c r="X4046" s="15" t="str">
        <f aca="false">IF(F4046&lt;=12,"0-12 months",IF(F4046&lt;=24,"13-24 months",IF(F4046&lt;=48,"25-48 months","49-72 months")))</f>
        <v>49-72 months</v>
      </c>
      <c r="Y4046" s="15" t="str">
        <f aca="false">IF(C4046=1,"Yes","No")</f>
        <v>No</v>
      </c>
      <c r="Z4046" s="15" t="n">
        <f aca="false">COUNTIF(J4046:O4046,"Yes")</f>
        <v>5</v>
      </c>
      <c r="AA4046" s="18" t="n">
        <f aca="false">S4046*W4046</f>
        <v>0</v>
      </c>
      <c r="AB4046" s="15" t="n">
        <f aca="false">(P4046="Month-to-month")+(I4046="Fiber optic")+(R4046="Electronic check")+(F4046&lt;=12)+(M4046="No")+(J4046="No")</f>
        <v>1</v>
      </c>
      <c r="AC4046" s="15" t="str">
        <f aca="false">IF(AB4046&gt;=5,"High",IF(AB4046&gt;=3,"Medium","Low"))</f>
        <v>Low</v>
      </c>
    </row>
    <row r="4047" customFormat="false" ht="15" hidden="false" customHeight="false" outlineLevel="0" collapsed="false">
      <c r="A4047" s="15" t="s">
        <v>4144</v>
      </c>
      <c r="B4047" s="15" t="s">
        <v>94</v>
      </c>
      <c r="C4047" s="15" t="n">
        <v>0</v>
      </c>
      <c r="D4047" s="15" t="s">
        <v>24</v>
      </c>
      <c r="E4047" s="15" t="s">
        <v>24</v>
      </c>
      <c r="F4047" s="15" t="n">
        <v>14</v>
      </c>
      <c r="G4047" s="15" t="s">
        <v>26</v>
      </c>
      <c r="H4047" s="15" t="s">
        <v>24</v>
      </c>
      <c r="I4047" s="15" t="s">
        <v>102</v>
      </c>
      <c r="J4047" s="15" t="s">
        <v>24</v>
      </c>
      <c r="K4047" s="15" t="s">
        <v>24</v>
      </c>
      <c r="L4047" s="15" t="s">
        <v>24</v>
      </c>
      <c r="M4047" s="15" t="s">
        <v>24</v>
      </c>
      <c r="N4047" s="15" t="s">
        <v>24</v>
      </c>
      <c r="O4047" s="15" t="s">
        <v>24</v>
      </c>
      <c r="P4047" s="15" t="s">
        <v>25</v>
      </c>
      <c r="Q4047" s="15" t="s">
        <v>26</v>
      </c>
      <c r="R4047" s="15" t="s">
        <v>21</v>
      </c>
      <c r="S4047" s="18" t="n">
        <v>71</v>
      </c>
      <c r="T4047" s="15" t="n">
        <v>914</v>
      </c>
      <c r="U4047" s="15" t="s">
        <v>26</v>
      </c>
      <c r="V4047" s="18" t="n">
        <f aca="false">IF(ISNUMBER(T4047),T4047,0)</f>
        <v>914</v>
      </c>
      <c r="W4047" s="15" t="n">
        <f aca="false">IF(U4047="Yes",1,0)</f>
        <v>1</v>
      </c>
      <c r="X4047" s="15" t="str">
        <f aca="false">IF(F4047&lt;=12,"0-12 months",IF(F4047&lt;=24,"13-24 months",IF(F4047&lt;=48,"25-48 months","49-72 months")))</f>
        <v>13-24 months</v>
      </c>
      <c r="Y4047" s="15" t="str">
        <f aca="false">IF(C4047=1,"Yes","No")</f>
        <v>No</v>
      </c>
      <c r="Z4047" s="15" t="n">
        <f aca="false">COUNTIF(J4047:O4047,"Yes")</f>
        <v>0</v>
      </c>
      <c r="AA4047" s="18" t="n">
        <f aca="false">S4047*W4047</f>
        <v>71</v>
      </c>
      <c r="AB4047" s="15" t="n">
        <f aca="false">(P4047="Month-to-month")+(I4047="Fiber optic")+(R4047="Electronic check")+(F4047&lt;=12)+(M4047="No")+(J4047="No")</f>
        <v>4</v>
      </c>
      <c r="AC4047" s="15" t="str">
        <f aca="false">IF(AB4047&gt;=5,"High",IF(AB4047&gt;=3,"Medium","Low"))</f>
        <v>Medium</v>
      </c>
    </row>
    <row r="4048" customFormat="false" ht="15" hidden="false" customHeight="false" outlineLevel="0" collapsed="false">
      <c r="A4048" s="15" t="s">
        <v>4145</v>
      </c>
      <c r="B4048" s="15" t="s">
        <v>94</v>
      </c>
      <c r="C4048" s="15" t="n">
        <v>0</v>
      </c>
      <c r="D4048" s="15" t="s">
        <v>24</v>
      </c>
      <c r="E4048" s="15" t="s">
        <v>24</v>
      </c>
      <c r="F4048" s="15" t="n">
        <v>44</v>
      </c>
      <c r="G4048" s="15" t="s">
        <v>26</v>
      </c>
      <c r="H4048" s="15" t="s">
        <v>26</v>
      </c>
      <c r="I4048" s="15" t="s">
        <v>96</v>
      </c>
      <c r="J4048" s="15" t="s">
        <v>24</v>
      </c>
      <c r="K4048" s="15" t="s">
        <v>24</v>
      </c>
      <c r="L4048" s="15" t="s">
        <v>24</v>
      </c>
      <c r="M4048" s="15" t="s">
        <v>24</v>
      </c>
      <c r="N4048" s="15" t="s">
        <v>24</v>
      </c>
      <c r="O4048" s="15" t="s">
        <v>24</v>
      </c>
      <c r="P4048" s="15" t="s">
        <v>25</v>
      </c>
      <c r="Q4048" s="15" t="s">
        <v>26</v>
      </c>
      <c r="R4048" s="15" t="s">
        <v>17</v>
      </c>
      <c r="S4048" s="18" t="n">
        <v>50.15</v>
      </c>
      <c r="T4048" s="15" t="n">
        <v>2139.1</v>
      </c>
      <c r="U4048" s="15" t="s">
        <v>24</v>
      </c>
      <c r="V4048" s="18" t="n">
        <f aca="false">IF(ISNUMBER(T4048),T4048,0)</f>
        <v>2139.1</v>
      </c>
      <c r="W4048" s="15" t="n">
        <f aca="false">IF(U4048="Yes",1,0)</f>
        <v>0</v>
      </c>
      <c r="X4048" s="15" t="str">
        <f aca="false">IF(F4048&lt;=12,"0-12 months",IF(F4048&lt;=24,"13-24 months",IF(F4048&lt;=48,"25-48 months","49-72 months")))</f>
        <v>25-48 months</v>
      </c>
      <c r="Y4048" s="15" t="str">
        <f aca="false">IF(C4048=1,"Yes","No")</f>
        <v>No</v>
      </c>
      <c r="Z4048" s="15" t="n">
        <f aca="false">COUNTIF(J4048:O4048,"Yes")</f>
        <v>0</v>
      </c>
      <c r="AA4048" s="18" t="n">
        <f aca="false">S4048*W4048</f>
        <v>0</v>
      </c>
      <c r="AB4048" s="15" t="n">
        <f aca="false">(P4048="Month-to-month")+(I4048="Fiber optic")+(R4048="Electronic check")+(F4048&lt;=12)+(M4048="No")+(J4048="No")</f>
        <v>3</v>
      </c>
      <c r="AC4048" s="15" t="str">
        <f aca="false">IF(AB4048&gt;=5,"High",IF(AB4048&gt;=3,"Medium","Low"))</f>
        <v>Medium</v>
      </c>
    </row>
    <row r="4049" customFormat="false" ht="15" hidden="false" customHeight="false" outlineLevel="0" collapsed="false">
      <c r="A4049" s="15" t="s">
        <v>4146</v>
      </c>
      <c r="B4049" s="15" t="s">
        <v>94</v>
      </c>
      <c r="C4049" s="15" t="n">
        <v>0</v>
      </c>
      <c r="D4049" s="15" t="s">
        <v>26</v>
      </c>
      <c r="E4049" s="15" t="s">
        <v>24</v>
      </c>
      <c r="F4049" s="15" t="n">
        <v>64</v>
      </c>
      <c r="G4049" s="15" t="s">
        <v>26</v>
      </c>
      <c r="H4049" s="15" t="s">
        <v>26</v>
      </c>
      <c r="I4049" s="15" t="s">
        <v>102</v>
      </c>
      <c r="J4049" s="15" t="s">
        <v>26</v>
      </c>
      <c r="K4049" s="15" t="s">
        <v>24</v>
      </c>
      <c r="L4049" s="15" t="s">
        <v>26</v>
      </c>
      <c r="M4049" s="15" t="s">
        <v>24</v>
      </c>
      <c r="N4049" s="15" t="s">
        <v>26</v>
      </c>
      <c r="O4049" s="15" t="s">
        <v>24</v>
      </c>
      <c r="P4049" s="15" t="s">
        <v>29</v>
      </c>
      <c r="Q4049" s="15" t="s">
        <v>26</v>
      </c>
      <c r="R4049" s="15" t="s">
        <v>21</v>
      </c>
      <c r="S4049" s="18" t="n">
        <v>94.6</v>
      </c>
      <c r="T4049" s="15" t="n">
        <v>5948.7</v>
      </c>
      <c r="U4049" s="15" t="s">
        <v>24</v>
      </c>
      <c r="V4049" s="18" t="n">
        <f aca="false">IF(ISNUMBER(T4049),T4049,0)</f>
        <v>5948.7</v>
      </c>
      <c r="W4049" s="15" t="n">
        <f aca="false">IF(U4049="Yes",1,0)</f>
        <v>0</v>
      </c>
      <c r="X4049" s="15" t="str">
        <f aca="false">IF(F4049&lt;=12,"0-12 months",IF(F4049&lt;=24,"13-24 months",IF(F4049&lt;=48,"25-48 months","49-72 months")))</f>
        <v>49-72 months</v>
      </c>
      <c r="Y4049" s="15" t="str">
        <f aca="false">IF(C4049=1,"Yes","No")</f>
        <v>No</v>
      </c>
      <c r="Z4049" s="15" t="n">
        <f aca="false">COUNTIF(J4049:O4049,"Yes")</f>
        <v>3</v>
      </c>
      <c r="AA4049" s="18" t="n">
        <f aca="false">S4049*W4049</f>
        <v>0</v>
      </c>
      <c r="AB4049" s="15" t="n">
        <f aca="false">(P4049="Month-to-month")+(I4049="Fiber optic")+(R4049="Electronic check")+(F4049&lt;=12)+(M4049="No")+(J4049="No")</f>
        <v>2</v>
      </c>
      <c r="AC4049" s="15" t="str">
        <f aca="false">IF(AB4049&gt;=5,"High",IF(AB4049&gt;=3,"Medium","Low"))</f>
        <v>Low</v>
      </c>
    </row>
    <row r="4050" customFormat="false" ht="15" hidden="false" customHeight="false" outlineLevel="0" collapsed="false">
      <c r="A4050" s="15" t="s">
        <v>4147</v>
      </c>
      <c r="B4050" s="15" t="s">
        <v>94</v>
      </c>
      <c r="C4050" s="15" t="n">
        <v>0</v>
      </c>
      <c r="D4050" s="15" t="s">
        <v>26</v>
      </c>
      <c r="E4050" s="15" t="s">
        <v>26</v>
      </c>
      <c r="F4050" s="15" t="n">
        <v>58</v>
      </c>
      <c r="G4050" s="15" t="s">
        <v>24</v>
      </c>
      <c r="H4050" s="15" t="s">
        <v>95</v>
      </c>
      <c r="I4050" s="15" t="s">
        <v>96</v>
      </c>
      <c r="J4050" s="15" t="s">
        <v>26</v>
      </c>
      <c r="K4050" s="15" t="s">
        <v>24</v>
      </c>
      <c r="L4050" s="15" t="s">
        <v>26</v>
      </c>
      <c r="M4050" s="15" t="s">
        <v>26</v>
      </c>
      <c r="N4050" s="15" t="s">
        <v>26</v>
      </c>
      <c r="O4050" s="15" t="s">
        <v>26</v>
      </c>
      <c r="P4050" s="15" t="s">
        <v>29</v>
      </c>
      <c r="Q4050" s="15" t="s">
        <v>24</v>
      </c>
      <c r="R4050" s="15" t="s">
        <v>17</v>
      </c>
      <c r="S4050" s="18" t="n">
        <v>59.75</v>
      </c>
      <c r="T4050" s="15" t="n">
        <v>3624.35</v>
      </c>
      <c r="U4050" s="15" t="s">
        <v>24</v>
      </c>
      <c r="V4050" s="18" t="n">
        <f aca="false">IF(ISNUMBER(T4050),T4050,0)</f>
        <v>3624.35</v>
      </c>
      <c r="W4050" s="15" t="n">
        <f aca="false">IF(U4050="Yes",1,0)</f>
        <v>0</v>
      </c>
      <c r="X4050" s="15" t="str">
        <f aca="false">IF(F4050&lt;=12,"0-12 months",IF(F4050&lt;=24,"13-24 months",IF(F4050&lt;=48,"25-48 months","49-72 months")))</f>
        <v>49-72 months</v>
      </c>
      <c r="Y4050" s="15" t="str">
        <f aca="false">IF(C4050=1,"Yes","No")</f>
        <v>No</v>
      </c>
      <c r="Z4050" s="15" t="n">
        <f aca="false">COUNTIF(J4050:O4050,"Yes")</f>
        <v>5</v>
      </c>
      <c r="AA4050" s="18" t="n">
        <f aca="false">S4050*W4050</f>
        <v>0</v>
      </c>
      <c r="AB4050" s="15" t="n">
        <f aca="false">(P4050="Month-to-month")+(I4050="Fiber optic")+(R4050="Electronic check")+(F4050&lt;=12)+(M4050="No")+(J4050="No")</f>
        <v>0</v>
      </c>
      <c r="AC4050" s="15" t="str">
        <f aca="false">IF(AB4050&gt;=5,"High",IF(AB4050&gt;=3,"Medium","Low"))</f>
        <v>Low</v>
      </c>
    </row>
    <row r="4051" customFormat="false" ht="15" hidden="false" customHeight="false" outlineLevel="0" collapsed="false">
      <c r="A4051" s="15" t="s">
        <v>4148</v>
      </c>
      <c r="B4051" s="15" t="s">
        <v>94</v>
      </c>
      <c r="C4051" s="15" t="n">
        <v>1</v>
      </c>
      <c r="D4051" s="15" t="s">
        <v>26</v>
      </c>
      <c r="E4051" s="15" t="s">
        <v>24</v>
      </c>
      <c r="F4051" s="15" t="n">
        <v>46</v>
      </c>
      <c r="G4051" s="15" t="s">
        <v>26</v>
      </c>
      <c r="H4051" s="15" t="s">
        <v>26</v>
      </c>
      <c r="I4051" s="15" t="s">
        <v>102</v>
      </c>
      <c r="J4051" s="15" t="s">
        <v>24</v>
      </c>
      <c r="K4051" s="15" t="s">
        <v>24</v>
      </c>
      <c r="L4051" s="15" t="s">
        <v>24</v>
      </c>
      <c r="M4051" s="15" t="s">
        <v>26</v>
      </c>
      <c r="N4051" s="15" t="s">
        <v>26</v>
      </c>
      <c r="O4051" s="15" t="s">
        <v>26</v>
      </c>
      <c r="P4051" s="15" t="s">
        <v>27</v>
      </c>
      <c r="Q4051" s="15" t="s">
        <v>24</v>
      </c>
      <c r="R4051" s="15" t="s">
        <v>15</v>
      </c>
      <c r="S4051" s="18" t="n">
        <v>100.25</v>
      </c>
      <c r="T4051" s="15" t="n">
        <v>4753.85</v>
      </c>
      <c r="U4051" s="15" t="s">
        <v>24</v>
      </c>
      <c r="V4051" s="18" t="n">
        <f aca="false">IF(ISNUMBER(T4051),T4051,0)</f>
        <v>4753.85</v>
      </c>
      <c r="W4051" s="15" t="n">
        <f aca="false">IF(U4051="Yes",1,0)</f>
        <v>0</v>
      </c>
      <c r="X4051" s="15" t="str">
        <f aca="false">IF(F4051&lt;=12,"0-12 months",IF(F4051&lt;=24,"13-24 months",IF(F4051&lt;=48,"25-48 months","49-72 months")))</f>
        <v>25-48 months</v>
      </c>
      <c r="Y4051" s="15" t="str">
        <f aca="false">IF(C4051=1,"Yes","No")</f>
        <v>Yes</v>
      </c>
      <c r="Z4051" s="15" t="n">
        <f aca="false">COUNTIF(J4051:O4051,"Yes")</f>
        <v>3</v>
      </c>
      <c r="AA4051" s="18" t="n">
        <f aca="false">S4051*W4051</f>
        <v>0</v>
      </c>
      <c r="AB4051" s="15" t="n">
        <f aca="false">(P4051="Month-to-month")+(I4051="Fiber optic")+(R4051="Electronic check")+(F4051&lt;=12)+(M4051="No")+(J4051="No")</f>
        <v>3</v>
      </c>
      <c r="AC4051" s="15" t="str">
        <f aca="false">IF(AB4051&gt;=5,"High",IF(AB4051&gt;=3,"Medium","Low"))</f>
        <v>Medium</v>
      </c>
    </row>
    <row r="4052" customFormat="false" ht="15" hidden="false" customHeight="false" outlineLevel="0" collapsed="false">
      <c r="A4052" s="15" t="s">
        <v>4149</v>
      </c>
      <c r="B4052" s="15" t="s">
        <v>98</v>
      </c>
      <c r="C4052" s="15" t="n">
        <v>1</v>
      </c>
      <c r="D4052" s="15" t="s">
        <v>26</v>
      </c>
      <c r="E4052" s="15" t="s">
        <v>24</v>
      </c>
      <c r="F4052" s="15" t="n">
        <v>58</v>
      </c>
      <c r="G4052" s="15" t="s">
        <v>26</v>
      </c>
      <c r="H4052" s="15" t="s">
        <v>26</v>
      </c>
      <c r="I4052" s="15" t="s">
        <v>102</v>
      </c>
      <c r="J4052" s="15" t="s">
        <v>24</v>
      </c>
      <c r="K4052" s="15" t="s">
        <v>26</v>
      </c>
      <c r="L4052" s="15" t="s">
        <v>24</v>
      </c>
      <c r="M4052" s="15" t="s">
        <v>24</v>
      </c>
      <c r="N4052" s="15" t="s">
        <v>26</v>
      </c>
      <c r="O4052" s="15" t="s">
        <v>26</v>
      </c>
      <c r="P4052" s="15" t="s">
        <v>25</v>
      </c>
      <c r="Q4052" s="15" t="s">
        <v>26</v>
      </c>
      <c r="R4052" s="15" t="s">
        <v>15</v>
      </c>
      <c r="S4052" s="18" t="n">
        <v>98.9</v>
      </c>
      <c r="T4052" s="15" t="n">
        <v>5780.7</v>
      </c>
      <c r="U4052" s="15" t="s">
        <v>24</v>
      </c>
      <c r="V4052" s="18" t="n">
        <f aca="false">IF(ISNUMBER(T4052),T4052,0)</f>
        <v>5780.7</v>
      </c>
      <c r="W4052" s="15" t="n">
        <f aca="false">IF(U4052="Yes",1,0)</f>
        <v>0</v>
      </c>
      <c r="X4052" s="15" t="str">
        <f aca="false">IF(F4052&lt;=12,"0-12 months",IF(F4052&lt;=24,"13-24 months",IF(F4052&lt;=48,"25-48 months","49-72 months")))</f>
        <v>49-72 months</v>
      </c>
      <c r="Y4052" s="15" t="str">
        <f aca="false">IF(C4052=1,"Yes","No")</f>
        <v>Yes</v>
      </c>
      <c r="Z4052" s="15" t="n">
        <f aca="false">COUNTIF(J4052:O4052,"Yes")</f>
        <v>3</v>
      </c>
      <c r="AA4052" s="18" t="n">
        <f aca="false">S4052*W4052</f>
        <v>0</v>
      </c>
      <c r="AB4052" s="15" t="n">
        <f aca="false">(P4052="Month-to-month")+(I4052="Fiber optic")+(R4052="Electronic check")+(F4052&lt;=12)+(M4052="No")+(J4052="No")</f>
        <v>5</v>
      </c>
      <c r="AC4052" s="15" t="str">
        <f aca="false">IF(AB4052&gt;=5,"High",IF(AB4052&gt;=3,"Medium","Low"))</f>
        <v>High</v>
      </c>
    </row>
    <row r="4053" customFormat="false" ht="15" hidden="false" customHeight="false" outlineLevel="0" collapsed="false">
      <c r="A4053" s="15" t="s">
        <v>4150</v>
      </c>
      <c r="B4053" s="15" t="s">
        <v>94</v>
      </c>
      <c r="C4053" s="15" t="n">
        <v>0</v>
      </c>
      <c r="D4053" s="15" t="s">
        <v>26</v>
      </c>
      <c r="E4053" s="15" t="s">
        <v>24</v>
      </c>
      <c r="F4053" s="15" t="n">
        <v>72</v>
      </c>
      <c r="G4053" s="15" t="s">
        <v>26</v>
      </c>
      <c r="H4053" s="15" t="s">
        <v>26</v>
      </c>
      <c r="I4053" s="15" t="s">
        <v>102</v>
      </c>
      <c r="J4053" s="15" t="s">
        <v>24</v>
      </c>
      <c r="K4053" s="15" t="s">
        <v>26</v>
      </c>
      <c r="L4053" s="15" t="s">
        <v>24</v>
      </c>
      <c r="M4053" s="15" t="s">
        <v>24</v>
      </c>
      <c r="N4053" s="15" t="s">
        <v>26</v>
      </c>
      <c r="O4053" s="15" t="s">
        <v>26</v>
      </c>
      <c r="P4053" s="15" t="s">
        <v>29</v>
      </c>
      <c r="Q4053" s="15" t="s">
        <v>26</v>
      </c>
      <c r="R4053" s="15" t="s">
        <v>21</v>
      </c>
      <c r="S4053" s="18" t="n">
        <v>97.7</v>
      </c>
      <c r="T4053" s="15" t="n">
        <v>6869.7</v>
      </c>
      <c r="U4053" s="15" t="s">
        <v>24</v>
      </c>
      <c r="V4053" s="18" t="n">
        <f aca="false">IF(ISNUMBER(T4053),T4053,0)</f>
        <v>6869.7</v>
      </c>
      <c r="W4053" s="15" t="n">
        <f aca="false">IF(U4053="Yes",1,0)</f>
        <v>0</v>
      </c>
      <c r="X4053" s="15" t="str">
        <f aca="false">IF(F4053&lt;=12,"0-12 months",IF(F4053&lt;=24,"13-24 months",IF(F4053&lt;=48,"25-48 months","49-72 months")))</f>
        <v>49-72 months</v>
      </c>
      <c r="Y4053" s="15" t="str">
        <f aca="false">IF(C4053=1,"Yes","No")</f>
        <v>No</v>
      </c>
      <c r="Z4053" s="15" t="n">
        <f aca="false">COUNTIF(J4053:O4053,"Yes")</f>
        <v>3</v>
      </c>
      <c r="AA4053" s="18" t="n">
        <f aca="false">S4053*W4053</f>
        <v>0</v>
      </c>
      <c r="AB4053" s="15" t="n">
        <f aca="false">(P4053="Month-to-month")+(I4053="Fiber optic")+(R4053="Electronic check")+(F4053&lt;=12)+(M4053="No")+(J4053="No")</f>
        <v>3</v>
      </c>
      <c r="AC4053" s="15" t="str">
        <f aca="false">IF(AB4053&gt;=5,"High",IF(AB4053&gt;=3,"Medium","Low"))</f>
        <v>Medium</v>
      </c>
    </row>
    <row r="4054" customFormat="false" ht="15" hidden="false" customHeight="false" outlineLevel="0" collapsed="false">
      <c r="A4054" s="15" t="s">
        <v>4151</v>
      </c>
      <c r="B4054" s="15" t="s">
        <v>94</v>
      </c>
      <c r="C4054" s="15" t="n">
        <v>1</v>
      </c>
      <c r="D4054" s="15" t="s">
        <v>24</v>
      </c>
      <c r="E4054" s="15" t="s">
        <v>24</v>
      </c>
      <c r="F4054" s="15" t="n">
        <v>30</v>
      </c>
      <c r="G4054" s="15" t="s">
        <v>24</v>
      </c>
      <c r="H4054" s="15" t="s">
        <v>95</v>
      </c>
      <c r="I4054" s="15" t="s">
        <v>96</v>
      </c>
      <c r="J4054" s="15" t="s">
        <v>24</v>
      </c>
      <c r="K4054" s="15" t="s">
        <v>24</v>
      </c>
      <c r="L4054" s="15" t="s">
        <v>26</v>
      </c>
      <c r="M4054" s="15" t="s">
        <v>24</v>
      </c>
      <c r="N4054" s="15" t="s">
        <v>26</v>
      </c>
      <c r="O4054" s="15" t="s">
        <v>24</v>
      </c>
      <c r="P4054" s="15" t="s">
        <v>25</v>
      </c>
      <c r="Q4054" s="15" t="s">
        <v>26</v>
      </c>
      <c r="R4054" s="15" t="s">
        <v>15</v>
      </c>
      <c r="S4054" s="18" t="n">
        <v>40.3</v>
      </c>
      <c r="T4054" s="15" t="n">
        <v>1172.95</v>
      </c>
      <c r="U4054" s="15" t="s">
        <v>26</v>
      </c>
      <c r="V4054" s="18" t="n">
        <f aca="false">IF(ISNUMBER(T4054),T4054,0)</f>
        <v>1172.95</v>
      </c>
      <c r="W4054" s="15" t="n">
        <f aca="false">IF(U4054="Yes",1,0)</f>
        <v>1</v>
      </c>
      <c r="X4054" s="15" t="str">
        <f aca="false">IF(F4054&lt;=12,"0-12 months",IF(F4054&lt;=24,"13-24 months",IF(F4054&lt;=48,"25-48 months","49-72 months")))</f>
        <v>25-48 months</v>
      </c>
      <c r="Y4054" s="15" t="str">
        <f aca="false">IF(C4054=1,"Yes","No")</f>
        <v>Yes</v>
      </c>
      <c r="Z4054" s="15" t="n">
        <f aca="false">COUNTIF(J4054:O4054,"Yes")</f>
        <v>2</v>
      </c>
      <c r="AA4054" s="18" t="n">
        <f aca="false">S4054*W4054</f>
        <v>40.3</v>
      </c>
      <c r="AB4054" s="15" t="n">
        <f aca="false">(P4054="Month-to-month")+(I4054="Fiber optic")+(R4054="Electronic check")+(F4054&lt;=12)+(M4054="No")+(J4054="No")</f>
        <v>4</v>
      </c>
      <c r="AC4054" s="15" t="str">
        <f aca="false">IF(AB4054&gt;=5,"High",IF(AB4054&gt;=3,"Medium","Low"))</f>
        <v>Medium</v>
      </c>
    </row>
    <row r="4055" customFormat="false" ht="15" hidden="false" customHeight="false" outlineLevel="0" collapsed="false">
      <c r="A4055" s="15" t="s">
        <v>4152</v>
      </c>
      <c r="B4055" s="15" t="s">
        <v>98</v>
      </c>
      <c r="C4055" s="15" t="n">
        <v>1</v>
      </c>
      <c r="D4055" s="15" t="s">
        <v>24</v>
      </c>
      <c r="E4055" s="15" t="s">
        <v>24</v>
      </c>
      <c r="F4055" s="15" t="n">
        <v>11</v>
      </c>
      <c r="G4055" s="15" t="s">
        <v>26</v>
      </c>
      <c r="H4055" s="15" t="s">
        <v>26</v>
      </c>
      <c r="I4055" s="15" t="s">
        <v>96</v>
      </c>
      <c r="J4055" s="15" t="s">
        <v>26</v>
      </c>
      <c r="K4055" s="15" t="s">
        <v>26</v>
      </c>
      <c r="L4055" s="15" t="s">
        <v>24</v>
      </c>
      <c r="M4055" s="15" t="s">
        <v>24</v>
      </c>
      <c r="N4055" s="15" t="s">
        <v>24</v>
      </c>
      <c r="O4055" s="15" t="s">
        <v>24</v>
      </c>
      <c r="P4055" s="15" t="s">
        <v>25</v>
      </c>
      <c r="Q4055" s="15" t="s">
        <v>24</v>
      </c>
      <c r="R4055" s="15" t="s">
        <v>19</v>
      </c>
      <c r="S4055" s="18" t="n">
        <v>60.25</v>
      </c>
      <c r="T4055" s="15" t="n">
        <v>662.95</v>
      </c>
      <c r="U4055" s="15" t="s">
        <v>24</v>
      </c>
      <c r="V4055" s="18" t="n">
        <f aca="false">IF(ISNUMBER(T4055),T4055,0)</f>
        <v>662.95</v>
      </c>
      <c r="W4055" s="15" t="n">
        <f aca="false">IF(U4055="Yes",1,0)</f>
        <v>0</v>
      </c>
      <c r="X4055" s="15" t="str">
        <f aca="false">IF(F4055&lt;=12,"0-12 months",IF(F4055&lt;=24,"13-24 months",IF(F4055&lt;=48,"25-48 months","49-72 months")))</f>
        <v>0-12 months</v>
      </c>
      <c r="Y4055" s="15" t="str">
        <f aca="false">IF(C4055=1,"Yes","No")</f>
        <v>Yes</v>
      </c>
      <c r="Z4055" s="15" t="n">
        <f aca="false">COUNTIF(J4055:O4055,"Yes")</f>
        <v>2</v>
      </c>
      <c r="AA4055" s="18" t="n">
        <f aca="false">S4055*W4055</f>
        <v>0</v>
      </c>
      <c r="AB4055" s="15" t="n">
        <f aca="false">(P4055="Month-to-month")+(I4055="Fiber optic")+(R4055="Electronic check")+(F4055&lt;=12)+(M4055="No")+(J4055="No")</f>
        <v>3</v>
      </c>
      <c r="AC4055" s="15" t="str">
        <f aca="false">IF(AB4055&gt;=5,"High",IF(AB4055&gt;=3,"Medium","Low"))</f>
        <v>Medium</v>
      </c>
    </row>
    <row r="4056" customFormat="false" ht="15" hidden="false" customHeight="false" outlineLevel="0" collapsed="false">
      <c r="A4056" s="15" t="s">
        <v>4153</v>
      </c>
      <c r="B4056" s="15" t="s">
        <v>94</v>
      </c>
      <c r="C4056" s="15" t="n">
        <v>1</v>
      </c>
      <c r="D4056" s="15" t="s">
        <v>24</v>
      </c>
      <c r="E4056" s="15" t="s">
        <v>24</v>
      </c>
      <c r="F4056" s="15" t="n">
        <v>34</v>
      </c>
      <c r="G4056" s="15" t="s">
        <v>24</v>
      </c>
      <c r="H4056" s="15" t="s">
        <v>95</v>
      </c>
      <c r="I4056" s="15" t="s">
        <v>96</v>
      </c>
      <c r="J4056" s="15" t="s">
        <v>24</v>
      </c>
      <c r="K4056" s="15" t="s">
        <v>26</v>
      </c>
      <c r="L4056" s="15" t="s">
        <v>26</v>
      </c>
      <c r="M4056" s="15" t="s">
        <v>24</v>
      </c>
      <c r="N4056" s="15" t="s">
        <v>26</v>
      </c>
      <c r="O4056" s="15" t="s">
        <v>26</v>
      </c>
      <c r="P4056" s="15" t="s">
        <v>25</v>
      </c>
      <c r="Q4056" s="15" t="s">
        <v>26</v>
      </c>
      <c r="R4056" s="15" t="s">
        <v>15</v>
      </c>
      <c r="S4056" s="18" t="n">
        <v>56.25</v>
      </c>
      <c r="T4056" s="15" t="n">
        <v>1765.95</v>
      </c>
      <c r="U4056" s="15" t="s">
        <v>24</v>
      </c>
      <c r="V4056" s="18" t="n">
        <f aca="false">IF(ISNUMBER(T4056),T4056,0)</f>
        <v>1765.95</v>
      </c>
      <c r="W4056" s="15" t="n">
        <f aca="false">IF(U4056="Yes",1,0)</f>
        <v>0</v>
      </c>
      <c r="X4056" s="15" t="str">
        <f aca="false">IF(F4056&lt;=12,"0-12 months",IF(F4056&lt;=24,"13-24 months",IF(F4056&lt;=48,"25-48 months","49-72 months")))</f>
        <v>25-48 months</v>
      </c>
      <c r="Y4056" s="15" t="str">
        <f aca="false">IF(C4056=1,"Yes","No")</f>
        <v>Yes</v>
      </c>
      <c r="Z4056" s="15" t="n">
        <f aca="false">COUNTIF(J4056:O4056,"Yes")</f>
        <v>4</v>
      </c>
      <c r="AA4056" s="18" t="n">
        <f aca="false">S4056*W4056</f>
        <v>0</v>
      </c>
      <c r="AB4056" s="15" t="n">
        <f aca="false">(P4056="Month-to-month")+(I4056="Fiber optic")+(R4056="Electronic check")+(F4056&lt;=12)+(M4056="No")+(J4056="No")</f>
        <v>4</v>
      </c>
      <c r="AC4056" s="15" t="str">
        <f aca="false">IF(AB4056&gt;=5,"High",IF(AB4056&gt;=3,"Medium","Low"))</f>
        <v>Medium</v>
      </c>
    </row>
    <row r="4057" customFormat="false" ht="15" hidden="false" customHeight="false" outlineLevel="0" collapsed="false">
      <c r="A4057" s="15" t="s">
        <v>4154</v>
      </c>
      <c r="B4057" s="15" t="s">
        <v>98</v>
      </c>
      <c r="C4057" s="15" t="n">
        <v>0</v>
      </c>
      <c r="D4057" s="15" t="s">
        <v>24</v>
      </c>
      <c r="E4057" s="15" t="s">
        <v>24</v>
      </c>
      <c r="F4057" s="15" t="n">
        <v>54</v>
      </c>
      <c r="G4057" s="15" t="s">
        <v>24</v>
      </c>
      <c r="H4057" s="15" t="s">
        <v>95</v>
      </c>
      <c r="I4057" s="15" t="s">
        <v>96</v>
      </c>
      <c r="J4057" s="15" t="s">
        <v>26</v>
      </c>
      <c r="K4057" s="15" t="s">
        <v>26</v>
      </c>
      <c r="L4057" s="15" t="s">
        <v>24</v>
      </c>
      <c r="M4057" s="15" t="s">
        <v>24</v>
      </c>
      <c r="N4057" s="15" t="s">
        <v>24</v>
      </c>
      <c r="O4057" s="15" t="s">
        <v>26</v>
      </c>
      <c r="P4057" s="15" t="s">
        <v>29</v>
      </c>
      <c r="Q4057" s="15" t="s">
        <v>24</v>
      </c>
      <c r="R4057" s="15" t="s">
        <v>19</v>
      </c>
      <c r="S4057" s="18" t="n">
        <v>46.2</v>
      </c>
      <c r="T4057" s="15" t="n">
        <v>2431.95</v>
      </c>
      <c r="U4057" s="15" t="s">
        <v>24</v>
      </c>
      <c r="V4057" s="18" t="n">
        <f aca="false">IF(ISNUMBER(T4057),T4057,0)</f>
        <v>2431.95</v>
      </c>
      <c r="W4057" s="15" t="n">
        <f aca="false">IF(U4057="Yes",1,0)</f>
        <v>0</v>
      </c>
      <c r="X4057" s="15" t="str">
        <f aca="false">IF(F4057&lt;=12,"0-12 months",IF(F4057&lt;=24,"13-24 months",IF(F4057&lt;=48,"25-48 months","49-72 months")))</f>
        <v>49-72 months</v>
      </c>
      <c r="Y4057" s="15" t="str">
        <f aca="false">IF(C4057=1,"Yes","No")</f>
        <v>No</v>
      </c>
      <c r="Z4057" s="15" t="n">
        <f aca="false">COUNTIF(J4057:O4057,"Yes")</f>
        <v>3</v>
      </c>
      <c r="AA4057" s="18" t="n">
        <f aca="false">S4057*W4057</f>
        <v>0</v>
      </c>
      <c r="AB4057" s="15" t="n">
        <f aca="false">(P4057="Month-to-month")+(I4057="Fiber optic")+(R4057="Electronic check")+(F4057&lt;=12)+(M4057="No")+(J4057="No")</f>
        <v>1</v>
      </c>
      <c r="AC4057" s="15" t="str">
        <f aca="false">IF(AB4057&gt;=5,"High",IF(AB4057&gt;=3,"Medium","Low"))</f>
        <v>Low</v>
      </c>
    </row>
    <row r="4058" customFormat="false" ht="15" hidden="false" customHeight="false" outlineLevel="0" collapsed="false">
      <c r="A4058" s="15" t="s">
        <v>4155</v>
      </c>
      <c r="B4058" s="15" t="s">
        <v>94</v>
      </c>
      <c r="C4058" s="15" t="n">
        <v>0</v>
      </c>
      <c r="D4058" s="15" t="s">
        <v>24</v>
      </c>
      <c r="E4058" s="15" t="s">
        <v>24</v>
      </c>
      <c r="F4058" s="15" t="n">
        <v>3</v>
      </c>
      <c r="G4058" s="15" t="s">
        <v>24</v>
      </c>
      <c r="H4058" s="15" t="s">
        <v>95</v>
      </c>
      <c r="I4058" s="15" t="s">
        <v>96</v>
      </c>
      <c r="J4058" s="15" t="s">
        <v>24</v>
      </c>
      <c r="K4058" s="15" t="s">
        <v>26</v>
      </c>
      <c r="L4058" s="15" t="s">
        <v>24</v>
      </c>
      <c r="M4058" s="15" t="s">
        <v>24</v>
      </c>
      <c r="N4058" s="15" t="s">
        <v>26</v>
      </c>
      <c r="O4058" s="15" t="s">
        <v>26</v>
      </c>
      <c r="P4058" s="15" t="s">
        <v>25</v>
      </c>
      <c r="Q4058" s="15" t="s">
        <v>26</v>
      </c>
      <c r="R4058" s="15" t="s">
        <v>15</v>
      </c>
      <c r="S4058" s="18" t="n">
        <v>50.6</v>
      </c>
      <c r="T4058" s="15" t="n">
        <v>155.35</v>
      </c>
      <c r="U4058" s="15" t="s">
        <v>26</v>
      </c>
      <c r="V4058" s="18" t="n">
        <f aca="false">IF(ISNUMBER(T4058),T4058,0)</f>
        <v>155.35</v>
      </c>
      <c r="W4058" s="15" t="n">
        <f aca="false">IF(U4058="Yes",1,0)</f>
        <v>1</v>
      </c>
      <c r="X4058" s="15" t="str">
        <f aca="false">IF(F4058&lt;=12,"0-12 months",IF(F4058&lt;=24,"13-24 months",IF(F4058&lt;=48,"25-48 months","49-72 months")))</f>
        <v>0-12 months</v>
      </c>
      <c r="Y4058" s="15" t="str">
        <f aca="false">IF(C4058=1,"Yes","No")</f>
        <v>No</v>
      </c>
      <c r="Z4058" s="15" t="n">
        <f aca="false">COUNTIF(J4058:O4058,"Yes")</f>
        <v>3</v>
      </c>
      <c r="AA4058" s="18" t="n">
        <f aca="false">S4058*W4058</f>
        <v>50.6</v>
      </c>
      <c r="AB4058" s="15" t="n">
        <f aca="false">(P4058="Month-to-month")+(I4058="Fiber optic")+(R4058="Electronic check")+(F4058&lt;=12)+(M4058="No")+(J4058="No")</f>
        <v>5</v>
      </c>
      <c r="AC4058" s="15" t="str">
        <f aca="false">IF(AB4058&gt;=5,"High",IF(AB4058&gt;=3,"Medium","Low"))</f>
        <v>High</v>
      </c>
    </row>
    <row r="4059" customFormat="false" ht="15" hidden="false" customHeight="false" outlineLevel="0" collapsed="false">
      <c r="A4059" s="15" t="s">
        <v>4156</v>
      </c>
      <c r="B4059" s="15" t="s">
        <v>94</v>
      </c>
      <c r="C4059" s="15" t="n">
        <v>0</v>
      </c>
      <c r="D4059" s="15" t="s">
        <v>26</v>
      </c>
      <c r="E4059" s="15" t="s">
        <v>26</v>
      </c>
      <c r="F4059" s="15" t="n">
        <v>72</v>
      </c>
      <c r="G4059" s="15" t="s">
        <v>26</v>
      </c>
      <c r="H4059" s="15" t="s">
        <v>26</v>
      </c>
      <c r="I4059" s="15" t="s">
        <v>24</v>
      </c>
      <c r="J4059" s="15" t="s">
        <v>28</v>
      </c>
      <c r="K4059" s="15" t="s">
        <v>28</v>
      </c>
      <c r="L4059" s="15" t="s">
        <v>28</v>
      </c>
      <c r="M4059" s="15" t="s">
        <v>28</v>
      </c>
      <c r="N4059" s="15" t="s">
        <v>28</v>
      </c>
      <c r="O4059" s="15" t="s">
        <v>28</v>
      </c>
      <c r="P4059" s="15" t="s">
        <v>29</v>
      </c>
      <c r="Q4059" s="15" t="s">
        <v>24</v>
      </c>
      <c r="R4059" s="15" t="s">
        <v>17</v>
      </c>
      <c r="S4059" s="18" t="n">
        <v>24.9</v>
      </c>
      <c r="T4059" s="15" t="n">
        <v>1859.2</v>
      </c>
      <c r="U4059" s="15" t="s">
        <v>24</v>
      </c>
      <c r="V4059" s="18" t="n">
        <f aca="false">IF(ISNUMBER(T4059),T4059,0)</f>
        <v>1859.2</v>
      </c>
      <c r="W4059" s="15" t="n">
        <f aca="false">IF(U4059="Yes",1,0)</f>
        <v>0</v>
      </c>
      <c r="X4059" s="15" t="str">
        <f aca="false">IF(F4059&lt;=12,"0-12 months",IF(F4059&lt;=24,"13-24 months",IF(F4059&lt;=48,"25-48 months","49-72 months")))</f>
        <v>49-72 months</v>
      </c>
      <c r="Y4059" s="15" t="str">
        <f aca="false">IF(C4059=1,"Yes","No")</f>
        <v>No</v>
      </c>
      <c r="Z4059" s="15" t="n">
        <f aca="false">COUNTIF(J4059:O4059,"Yes")</f>
        <v>0</v>
      </c>
      <c r="AA4059" s="18" t="n">
        <f aca="false">S4059*W4059</f>
        <v>0</v>
      </c>
      <c r="AB4059" s="15" t="n">
        <f aca="false">(P4059="Month-to-month")+(I4059="Fiber optic")+(R4059="Electronic check")+(F4059&lt;=12)+(M4059="No")+(J4059="No")</f>
        <v>0</v>
      </c>
      <c r="AC4059" s="15" t="str">
        <f aca="false">IF(AB4059&gt;=5,"High",IF(AB4059&gt;=3,"Medium","Low"))</f>
        <v>Low</v>
      </c>
    </row>
    <row r="4060" customFormat="false" ht="15" hidden="false" customHeight="false" outlineLevel="0" collapsed="false">
      <c r="A4060" s="15" t="s">
        <v>4157</v>
      </c>
      <c r="B4060" s="15" t="s">
        <v>94</v>
      </c>
      <c r="C4060" s="15" t="n">
        <v>0</v>
      </c>
      <c r="D4060" s="15" t="s">
        <v>26</v>
      </c>
      <c r="E4060" s="15" t="s">
        <v>26</v>
      </c>
      <c r="F4060" s="15" t="n">
        <v>40</v>
      </c>
      <c r="G4060" s="15" t="s">
        <v>26</v>
      </c>
      <c r="H4060" s="15" t="s">
        <v>26</v>
      </c>
      <c r="I4060" s="15" t="s">
        <v>102</v>
      </c>
      <c r="J4060" s="15" t="s">
        <v>24</v>
      </c>
      <c r="K4060" s="15" t="s">
        <v>24</v>
      </c>
      <c r="L4060" s="15" t="s">
        <v>26</v>
      </c>
      <c r="M4060" s="15" t="s">
        <v>26</v>
      </c>
      <c r="N4060" s="15" t="s">
        <v>24</v>
      </c>
      <c r="O4060" s="15" t="s">
        <v>24</v>
      </c>
      <c r="P4060" s="15" t="s">
        <v>25</v>
      </c>
      <c r="Q4060" s="15" t="s">
        <v>26</v>
      </c>
      <c r="R4060" s="15" t="s">
        <v>15</v>
      </c>
      <c r="S4060" s="18" t="n">
        <v>84.85</v>
      </c>
      <c r="T4060" s="15" t="n">
        <v>3303.05</v>
      </c>
      <c r="U4060" s="15" t="s">
        <v>26</v>
      </c>
      <c r="V4060" s="18" t="n">
        <f aca="false">IF(ISNUMBER(T4060),T4060,0)</f>
        <v>3303.05</v>
      </c>
      <c r="W4060" s="15" t="n">
        <f aca="false">IF(U4060="Yes",1,0)</f>
        <v>1</v>
      </c>
      <c r="X4060" s="15" t="str">
        <f aca="false">IF(F4060&lt;=12,"0-12 months",IF(F4060&lt;=24,"13-24 months",IF(F4060&lt;=48,"25-48 months","49-72 months")))</f>
        <v>25-48 months</v>
      </c>
      <c r="Y4060" s="15" t="str">
        <f aca="false">IF(C4060=1,"Yes","No")</f>
        <v>No</v>
      </c>
      <c r="Z4060" s="15" t="n">
        <f aca="false">COUNTIF(J4060:O4060,"Yes")</f>
        <v>2</v>
      </c>
      <c r="AA4060" s="18" t="n">
        <f aca="false">S4060*W4060</f>
        <v>84.85</v>
      </c>
      <c r="AB4060" s="15" t="n">
        <f aca="false">(P4060="Month-to-month")+(I4060="Fiber optic")+(R4060="Electronic check")+(F4060&lt;=12)+(M4060="No")+(J4060="No")</f>
        <v>4</v>
      </c>
      <c r="AC4060" s="15" t="str">
        <f aca="false">IF(AB4060&gt;=5,"High",IF(AB4060&gt;=3,"Medium","Low"))</f>
        <v>Medium</v>
      </c>
    </row>
    <row r="4061" customFormat="false" ht="15" hidden="false" customHeight="false" outlineLevel="0" collapsed="false">
      <c r="A4061" s="15" t="s">
        <v>4158</v>
      </c>
      <c r="B4061" s="15" t="s">
        <v>94</v>
      </c>
      <c r="C4061" s="15" t="n">
        <v>0</v>
      </c>
      <c r="D4061" s="15" t="s">
        <v>26</v>
      </c>
      <c r="E4061" s="15" t="s">
        <v>26</v>
      </c>
      <c r="F4061" s="15" t="n">
        <v>2</v>
      </c>
      <c r="G4061" s="15" t="s">
        <v>26</v>
      </c>
      <c r="H4061" s="15" t="s">
        <v>24</v>
      </c>
      <c r="I4061" s="15" t="s">
        <v>96</v>
      </c>
      <c r="J4061" s="15" t="s">
        <v>24</v>
      </c>
      <c r="K4061" s="15" t="s">
        <v>24</v>
      </c>
      <c r="L4061" s="15" t="s">
        <v>24</v>
      </c>
      <c r="M4061" s="15" t="s">
        <v>24</v>
      </c>
      <c r="N4061" s="15" t="s">
        <v>26</v>
      </c>
      <c r="O4061" s="15" t="s">
        <v>26</v>
      </c>
      <c r="P4061" s="15" t="s">
        <v>25</v>
      </c>
      <c r="Q4061" s="15" t="s">
        <v>24</v>
      </c>
      <c r="R4061" s="15" t="s">
        <v>17</v>
      </c>
      <c r="S4061" s="18" t="n">
        <v>65.7</v>
      </c>
      <c r="T4061" s="15" t="n">
        <v>134.35</v>
      </c>
      <c r="U4061" s="15" t="s">
        <v>26</v>
      </c>
      <c r="V4061" s="18" t="n">
        <f aca="false">IF(ISNUMBER(T4061),T4061,0)</f>
        <v>134.35</v>
      </c>
      <c r="W4061" s="15" t="n">
        <f aca="false">IF(U4061="Yes",1,0)</f>
        <v>1</v>
      </c>
      <c r="X4061" s="15" t="str">
        <f aca="false">IF(F4061&lt;=12,"0-12 months",IF(F4061&lt;=24,"13-24 months",IF(F4061&lt;=48,"25-48 months","49-72 months")))</f>
        <v>0-12 months</v>
      </c>
      <c r="Y4061" s="15" t="str">
        <f aca="false">IF(C4061=1,"Yes","No")</f>
        <v>No</v>
      </c>
      <c r="Z4061" s="15" t="n">
        <f aca="false">COUNTIF(J4061:O4061,"Yes")</f>
        <v>2</v>
      </c>
      <c r="AA4061" s="18" t="n">
        <f aca="false">S4061*W4061</f>
        <v>65.7</v>
      </c>
      <c r="AB4061" s="15" t="n">
        <f aca="false">(P4061="Month-to-month")+(I4061="Fiber optic")+(R4061="Electronic check")+(F4061&lt;=12)+(M4061="No")+(J4061="No")</f>
        <v>4</v>
      </c>
      <c r="AC4061" s="15" t="str">
        <f aca="false">IF(AB4061&gt;=5,"High",IF(AB4061&gt;=3,"Medium","Low"))</f>
        <v>Medium</v>
      </c>
    </row>
    <row r="4062" customFormat="false" ht="15" hidden="false" customHeight="false" outlineLevel="0" collapsed="false">
      <c r="A4062" s="15" t="s">
        <v>4159</v>
      </c>
      <c r="B4062" s="15" t="s">
        <v>98</v>
      </c>
      <c r="C4062" s="15" t="n">
        <v>0</v>
      </c>
      <c r="D4062" s="15" t="s">
        <v>26</v>
      </c>
      <c r="E4062" s="15" t="s">
        <v>26</v>
      </c>
      <c r="F4062" s="15" t="n">
        <v>54</v>
      </c>
      <c r="G4062" s="15" t="s">
        <v>26</v>
      </c>
      <c r="H4062" s="15" t="s">
        <v>26</v>
      </c>
      <c r="I4062" s="15" t="s">
        <v>96</v>
      </c>
      <c r="J4062" s="15" t="s">
        <v>24</v>
      </c>
      <c r="K4062" s="15" t="s">
        <v>24</v>
      </c>
      <c r="L4062" s="15" t="s">
        <v>26</v>
      </c>
      <c r="M4062" s="15" t="s">
        <v>24</v>
      </c>
      <c r="N4062" s="15" t="s">
        <v>24</v>
      </c>
      <c r="O4062" s="15" t="s">
        <v>26</v>
      </c>
      <c r="P4062" s="15" t="s">
        <v>29</v>
      </c>
      <c r="Q4062" s="15" t="s">
        <v>24</v>
      </c>
      <c r="R4062" s="15" t="s">
        <v>21</v>
      </c>
      <c r="S4062" s="18" t="n">
        <v>63.35</v>
      </c>
      <c r="T4062" s="15" t="n">
        <v>3409.1</v>
      </c>
      <c r="U4062" s="15" t="s">
        <v>24</v>
      </c>
      <c r="V4062" s="18" t="n">
        <f aca="false">IF(ISNUMBER(T4062),T4062,0)</f>
        <v>3409.1</v>
      </c>
      <c r="W4062" s="15" t="n">
        <f aca="false">IF(U4062="Yes",1,0)</f>
        <v>0</v>
      </c>
      <c r="X4062" s="15" t="str">
        <f aca="false">IF(F4062&lt;=12,"0-12 months",IF(F4062&lt;=24,"13-24 months",IF(F4062&lt;=48,"25-48 months","49-72 months")))</f>
        <v>49-72 months</v>
      </c>
      <c r="Y4062" s="15" t="str">
        <f aca="false">IF(C4062=1,"Yes","No")</f>
        <v>No</v>
      </c>
      <c r="Z4062" s="15" t="n">
        <f aca="false">COUNTIF(J4062:O4062,"Yes")</f>
        <v>2</v>
      </c>
      <c r="AA4062" s="18" t="n">
        <f aca="false">S4062*W4062</f>
        <v>0</v>
      </c>
      <c r="AB4062" s="15" t="n">
        <f aca="false">(P4062="Month-to-month")+(I4062="Fiber optic")+(R4062="Electronic check")+(F4062&lt;=12)+(M4062="No")+(J4062="No")</f>
        <v>2</v>
      </c>
      <c r="AC4062" s="15" t="str">
        <f aca="false">IF(AB4062&gt;=5,"High",IF(AB4062&gt;=3,"Medium","Low"))</f>
        <v>Low</v>
      </c>
    </row>
    <row r="4063" customFormat="false" ht="15" hidden="false" customHeight="false" outlineLevel="0" collapsed="false">
      <c r="A4063" s="15" t="s">
        <v>4160</v>
      </c>
      <c r="B4063" s="15" t="s">
        <v>94</v>
      </c>
      <c r="C4063" s="15" t="n">
        <v>0</v>
      </c>
      <c r="D4063" s="15" t="s">
        <v>24</v>
      </c>
      <c r="E4063" s="15" t="s">
        <v>24</v>
      </c>
      <c r="F4063" s="15" t="n">
        <v>14</v>
      </c>
      <c r="G4063" s="15" t="s">
        <v>26</v>
      </c>
      <c r="H4063" s="15" t="s">
        <v>24</v>
      </c>
      <c r="I4063" s="15" t="s">
        <v>96</v>
      </c>
      <c r="J4063" s="15" t="s">
        <v>26</v>
      </c>
      <c r="K4063" s="15" t="s">
        <v>24</v>
      </c>
      <c r="L4063" s="15" t="s">
        <v>24</v>
      </c>
      <c r="M4063" s="15" t="s">
        <v>24</v>
      </c>
      <c r="N4063" s="15" t="s">
        <v>24</v>
      </c>
      <c r="O4063" s="15" t="s">
        <v>24</v>
      </c>
      <c r="P4063" s="15" t="s">
        <v>25</v>
      </c>
      <c r="Q4063" s="15" t="s">
        <v>24</v>
      </c>
      <c r="R4063" s="15" t="s">
        <v>19</v>
      </c>
      <c r="S4063" s="18" t="n">
        <v>50.1</v>
      </c>
      <c r="T4063" s="15" t="n">
        <v>709.5</v>
      </c>
      <c r="U4063" s="15" t="s">
        <v>24</v>
      </c>
      <c r="V4063" s="18" t="n">
        <f aca="false">IF(ISNUMBER(T4063),T4063,0)</f>
        <v>709.5</v>
      </c>
      <c r="W4063" s="15" t="n">
        <f aca="false">IF(U4063="Yes",1,0)</f>
        <v>0</v>
      </c>
      <c r="X4063" s="15" t="str">
        <f aca="false">IF(F4063&lt;=12,"0-12 months",IF(F4063&lt;=24,"13-24 months",IF(F4063&lt;=48,"25-48 months","49-72 months")))</f>
        <v>13-24 months</v>
      </c>
      <c r="Y4063" s="15" t="str">
        <f aca="false">IF(C4063=1,"Yes","No")</f>
        <v>No</v>
      </c>
      <c r="Z4063" s="15" t="n">
        <f aca="false">COUNTIF(J4063:O4063,"Yes")</f>
        <v>1</v>
      </c>
      <c r="AA4063" s="18" t="n">
        <f aca="false">S4063*W4063</f>
        <v>0</v>
      </c>
      <c r="AB4063" s="15" t="n">
        <f aca="false">(P4063="Month-to-month")+(I4063="Fiber optic")+(R4063="Electronic check")+(F4063&lt;=12)+(M4063="No")+(J4063="No")</f>
        <v>2</v>
      </c>
      <c r="AC4063" s="15" t="str">
        <f aca="false">IF(AB4063&gt;=5,"High",IF(AB4063&gt;=3,"Medium","Low"))</f>
        <v>Low</v>
      </c>
    </row>
    <row r="4064" customFormat="false" ht="15" hidden="false" customHeight="false" outlineLevel="0" collapsed="false">
      <c r="A4064" s="15" t="s">
        <v>4161</v>
      </c>
      <c r="B4064" s="15" t="s">
        <v>94</v>
      </c>
      <c r="C4064" s="15" t="n">
        <v>0</v>
      </c>
      <c r="D4064" s="15" t="s">
        <v>24</v>
      </c>
      <c r="E4064" s="15" t="s">
        <v>24</v>
      </c>
      <c r="F4064" s="15" t="n">
        <v>1</v>
      </c>
      <c r="G4064" s="15" t="s">
        <v>26</v>
      </c>
      <c r="H4064" s="15" t="s">
        <v>24</v>
      </c>
      <c r="I4064" s="15" t="s">
        <v>102</v>
      </c>
      <c r="J4064" s="15" t="s">
        <v>24</v>
      </c>
      <c r="K4064" s="15" t="s">
        <v>24</v>
      </c>
      <c r="L4064" s="15" t="s">
        <v>24</v>
      </c>
      <c r="M4064" s="15" t="s">
        <v>24</v>
      </c>
      <c r="N4064" s="15" t="s">
        <v>24</v>
      </c>
      <c r="O4064" s="15" t="s">
        <v>24</v>
      </c>
      <c r="P4064" s="15" t="s">
        <v>25</v>
      </c>
      <c r="Q4064" s="15" t="s">
        <v>24</v>
      </c>
      <c r="R4064" s="15" t="s">
        <v>15</v>
      </c>
      <c r="S4064" s="18" t="n">
        <v>70.5</v>
      </c>
      <c r="T4064" s="15" t="n">
        <v>70.5</v>
      </c>
      <c r="U4064" s="15" t="s">
        <v>26</v>
      </c>
      <c r="V4064" s="18" t="n">
        <f aca="false">IF(ISNUMBER(T4064),T4064,0)</f>
        <v>70.5</v>
      </c>
      <c r="W4064" s="15" t="n">
        <f aca="false">IF(U4064="Yes",1,0)</f>
        <v>1</v>
      </c>
      <c r="X4064" s="15" t="str">
        <f aca="false">IF(F4064&lt;=12,"0-12 months",IF(F4064&lt;=24,"13-24 months",IF(F4064&lt;=48,"25-48 months","49-72 months")))</f>
        <v>0-12 months</v>
      </c>
      <c r="Y4064" s="15" t="str">
        <f aca="false">IF(C4064=1,"Yes","No")</f>
        <v>No</v>
      </c>
      <c r="Z4064" s="15" t="n">
        <f aca="false">COUNTIF(J4064:O4064,"Yes")</f>
        <v>0</v>
      </c>
      <c r="AA4064" s="18" t="n">
        <f aca="false">S4064*W4064</f>
        <v>70.5</v>
      </c>
      <c r="AB4064" s="15" t="n">
        <f aca="false">(P4064="Month-to-month")+(I4064="Fiber optic")+(R4064="Electronic check")+(F4064&lt;=12)+(M4064="No")+(J4064="No")</f>
        <v>6</v>
      </c>
      <c r="AC4064" s="15" t="str">
        <f aca="false">IF(AB4064&gt;=5,"High",IF(AB4064&gt;=3,"Medium","Low"))</f>
        <v>High</v>
      </c>
    </row>
    <row r="4065" customFormat="false" ht="15" hidden="false" customHeight="false" outlineLevel="0" collapsed="false">
      <c r="A4065" s="15" t="s">
        <v>4162</v>
      </c>
      <c r="B4065" s="15" t="s">
        <v>94</v>
      </c>
      <c r="C4065" s="15" t="n">
        <v>0</v>
      </c>
      <c r="D4065" s="15" t="s">
        <v>24</v>
      </c>
      <c r="E4065" s="15" t="s">
        <v>24</v>
      </c>
      <c r="F4065" s="15" t="n">
        <v>10</v>
      </c>
      <c r="G4065" s="15" t="s">
        <v>26</v>
      </c>
      <c r="H4065" s="15" t="s">
        <v>26</v>
      </c>
      <c r="I4065" s="15" t="s">
        <v>102</v>
      </c>
      <c r="J4065" s="15" t="s">
        <v>24</v>
      </c>
      <c r="K4065" s="15" t="s">
        <v>26</v>
      </c>
      <c r="L4065" s="15" t="s">
        <v>26</v>
      </c>
      <c r="M4065" s="15" t="s">
        <v>24</v>
      </c>
      <c r="N4065" s="15" t="s">
        <v>24</v>
      </c>
      <c r="O4065" s="15" t="s">
        <v>26</v>
      </c>
      <c r="P4065" s="15" t="s">
        <v>25</v>
      </c>
      <c r="Q4065" s="15" t="s">
        <v>26</v>
      </c>
      <c r="R4065" s="15" t="s">
        <v>15</v>
      </c>
      <c r="S4065" s="18" t="n">
        <v>94.85</v>
      </c>
      <c r="T4065" s="15" t="n">
        <v>953.45</v>
      </c>
      <c r="U4065" s="15" t="s">
        <v>26</v>
      </c>
      <c r="V4065" s="18" t="n">
        <f aca="false">IF(ISNUMBER(T4065),T4065,0)</f>
        <v>953.45</v>
      </c>
      <c r="W4065" s="15" t="n">
        <f aca="false">IF(U4065="Yes",1,0)</f>
        <v>1</v>
      </c>
      <c r="X4065" s="15" t="str">
        <f aca="false">IF(F4065&lt;=12,"0-12 months",IF(F4065&lt;=24,"13-24 months",IF(F4065&lt;=48,"25-48 months","49-72 months")))</f>
        <v>0-12 months</v>
      </c>
      <c r="Y4065" s="15" t="str">
        <f aca="false">IF(C4065=1,"Yes","No")</f>
        <v>No</v>
      </c>
      <c r="Z4065" s="15" t="n">
        <f aca="false">COUNTIF(J4065:O4065,"Yes")</f>
        <v>3</v>
      </c>
      <c r="AA4065" s="18" t="n">
        <f aca="false">S4065*W4065</f>
        <v>94.85</v>
      </c>
      <c r="AB4065" s="15" t="n">
        <f aca="false">(P4065="Month-to-month")+(I4065="Fiber optic")+(R4065="Electronic check")+(F4065&lt;=12)+(M4065="No")+(J4065="No")</f>
        <v>6</v>
      </c>
      <c r="AC4065" s="15" t="str">
        <f aca="false">IF(AB4065&gt;=5,"High",IF(AB4065&gt;=3,"Medium","Low"))</f>
        <v>High</v>
      </c>
    </row>
    <row r="4066" customFormat="false" ht="15" hidden="false" customHeight="false" outlineLevel="0" collapsed="false">
      <c r="A4066" s="15" t="s">
        <v>4163</v>
      </c>
      <c r="B4066" s="15" t="s">
        <v>94</v>
      </c>
      <c r="C4066" s="15" t="n">
        <v>0</v>
      </c>
      <c r="D4066" s="15" t="s">
        <v>24</v>
      </c>
      <c r="E4066" s="15" t="s">
        <v>24</v>
      </c>
      <c r="F4066" s="15" t="n">
        <v>1</v>
      </c>
      <c r="G4066" s="15" t="s">
        <v>26</v>
      </c>
      <c r="H4066" s="15" t="s">
        <v>24</v>
      </c>
      <c r="I4066" s="15" t="s">
        <v>96</v>
      </c>
      <c r="J4066" s="15" t="s">
        <v>26</v>
      </c>
      <c r="K4066" s="15" t="s">
        <v>24</v>
      </c>
      <c r="L4066" s="15" t="s">
        <v>24</v>
      </c>
      <c r="M4066" s="15" t="s">
        <v>24</v>
      </c>
      <c r="N4066" s="15" t="s">
        <v>24</v>
      </c>
      <c r="O4066" s="15" t="s">
        <v>24</v>
      </c>
      <c r="P4066" s="15" t="s">
        <v>25</v>
      </c>
      <c r="Q4066" s="15" t="s">
        <v>24</v>
      </c>
      <c r="R4066" s="15" t="s">
        <v>15</v>
      </c>
      <c r="S4066" s="18" t="n">
        <v>50.15</v>
      </c>
      <c r="T4066" s="15" t="n">
        <v>50.15</v>
      </c>
      <c r="U4066" s="15" t="s">
        <v>24</v>
      </c>
      <c r="V4066" s="18" t="n">
        <f aca="false">IF(ISNUMBER(T4066),T4066,0)</f>
        <v>50.15</v>
      </c>
      <c r="W4066" s="15" t="n">
        <f aca="false">IF(U4066="Yes",1,0)</f>
        <v>0</v>
      </c>
      <c r="X4066" s="15" t="str">
        <f aca="false">IF(F4066&lt;=12,"0-12 months",IF(F4066&lt;=24,"13-24 months",IF(F4066&lt;=48,"25-48 months","49-72 months")))</f>
        <v>0-12 months</v>
      </c>
      <c r="Y4066" s="15" t="str">
        <f aca="false">IF(C4066=1,"Yes","No")</f>
        <v>No</v>
      </c>
      <c r="Z4066" s="15" t="n">
        <f aca="false">COUNTIF(J4066:O4066,"Yes")</f>
        <v>1</v>
      </c>
      <c r="AA4066" s="18" t="n">
        <f aca="false">S4066*W4066</f>
        <v>0</v>
      </c>
      <c r="AB4066" s="15" t="n">
        <f aca="false">(P4066="Month-to-month")+(I4066="Fiber optic")+(R4066="Electronic check")+(F4066&lt;=12)+(M4066="No")+(J4066="No")</f>
        <v>4</v>
      </c>
      <c r="AC4066" s="15" t="str">
        <f aca="false">IF(AB4066&gt;=5,"High",IF(AB4066&gt;=3,"Medium","Low"))</f>
        <v>Medium</v>
      </c>
    </row>
    <row r="4067" customFormat="false" ht="15" hidden="false" customHeight="false" outlineLevel="0" collapsed="false">
      <c r="A4067" s="15" t="s">
        <v>4164</v>
      </c>
      <c r="B4067" s="15" t="s">
        <v>98</v>
      </c>
      <c r="C4067" s="15" t="n">
        <v>0</v>
      </c>
      <c r="D4067" s="15" t="s">
        <v>24</v>
      </c>
      <c r="E4067" s="15" t="s">
        <v>24</v>
      </c>
      <c r="F4067" s="15" t="n">
        <v>1</v>
      </c>
      <c r="G4067" s="15" t="s">
        <v>26</v>
      </c>
      <c r="H4067" s="15" t="s">
        <v>24</v>
      </c>
      <c r="I4067" s="15" t="s">
        <v>24</v>
      </c>
      <c r="J4067" s="15" t="s">
        <v>28</v>
      </c>
      <c r="K4067" s="15" t="s">
        <v>28</v>
      </c>
      <c r="L4067" s="15" t="s">
        <v>28</v>
      </c>
      <c r="M4067" s="15" t="s">
        <v>28</v>
      </c>
      <c r="N4067" s="15" t="s">
        <v>28</v>
      </c>
      <c r="O4067" s="15" t="s">
        <v>28</v>
      </c>
      <c r="P4067" s="15" t="s">
        <v>25</v>
      </c>
      <c r="Q4067" s="15" t="s">
        <v>24</v>
      </c>
      <c r="R4067" s="15" t="s">
        <v>17</v>
      </c>
      <c r="S4067" s="18" t="n">
        <v>19.75</v>
      </c>
      <c r="T4067" s="15" t="n">
        <v>19.75</v>
      </c>
      <c r="U4067" s="15" t="s">
        <v>26</v>
      </c>
      <c r="V4067" s="18" t="n">
        <f aca="false">IF(ISNUMBER(T4067),T4067,0)</f>
        <v>19.75</v>
      </c>
      <c r="W4067" s="15" t="n">
        <f aca="false">IF(U4067="Yes",1,0)</f>
        <v>1</v>
      </c>
      <c r="X4067" s="15" t="str">
        <f aca="false">IF(F4067&lt;=12,"0-12 months",IF(F4067&lt;=24,"13-24 months",IF(F4067&lt;=48,"25-48 months","49-72 months")))</f>
        <v>0-12 months</v>
      </c>
      <c r="Y4067" s="15" t="str">
        <f aca="false">IF(C4067=1,"Yes","No")</f>
        <v>No</v>
      </c>
      <c r="Z4067" s="15" t="n">
        <f aca="false">COUNTIF(J4067:O4067,"Yes")</f>
        <v>0</v>
      </c>
      <c r="AA4067" s="18" t="n">
        <f aca="false">S4067*W4067</f>
        <v>19.75</v>
      </c>
      <c r="AB4067" s="15" t="n">
        <f aca="false">(P4067="Month-to-month")+(I4067="Fiber optic")+(R4067="Electronic check")+(F4067&lt;=12)+(M4067="No")+(J4067="No")</f>
        <v>2</v>
      </c>
      <c r="AC4067" s="15" t="str">
        <f aca="false">IF(AB4067&gt;=5,"High",IF(AB4067&gt;=3,"Medium","Low"))</f>
        <v>Low</v>
      </c>
    </row>
    <row r="4068" customFormat="false" ht="15" hidden="false" customHeight="false" outlineLevel="0" collapsed="false">
      <c r="A4068" s="15" t="s">
        <v>4165</v>
      </c>
      <c r="B4068" s="15" t="s">
        <v>98</v>
      </c>
      <c r="C4068" s="15" t="n">
        <v>0</v>
      </c>
      <c r="D4068" s="15" t="s">
        <v>24</v>
      </c>
      <c r="E4068" s="15" t="s">
        <v>24</v>
      </c>
      <c r="F4068" s="15" t="n">
        <v>56</v>
      </c>
      <c r="G4068" s="15" t="s">
        <v>26</v>
      </c>
      <c r="H4068" s="15" t="s">
        <v>26</v>
      </c>
      <c r="I4068" s="15" t="s">
        <v>96</v>
      </c>
      <c r="J4068" s="15" t="s">
        <v>26</v>
      </c>
      <c r="K4068" s="15" t="s">
        <v>26</v>
      </c>
      <c r="L4068" s="15" t="s">
        <v>24</v>
      </c>
      <c r="M4068" s="15" t="s">
        <v>26</v>
      </c>
      <c r="N4068" s="15" t="s">
        <v>24</v>
      </c>
      <c r="O4068" s="15" t="s">
        <v>24</v>
      </c>
      <c r="P4068" s="15" t="s">
        <v>27</v>
      </c>
      <c r="Q4068" s="15" t="s">
        <v>26</v>
      </c>
      <c r="R4068" s="15" t="s">
        <v>19</v>
      </c>
      <c r="S4068" s="18" t="n">
        <v>64.65</v>
      </c>
      <c r="T4068" s="15" t="n">
        <v>3665.55</v>
      </c>
      <c r="U4068" s="15" t="s">
        <v>24</v>
      </c>
      <c r="V4068" s="18" t="n">
        <f aca="false">IF(ISNUMBER(T4068),T4068,0)</f>
        <v>3665.55</v>
      </c>
      <c r="W4068" s="15" t="n">
        <f aca="false">IF(U4068="Yes",1,0)</f>
        <v>0</v>
      </c>
      <c r="X4068" s="15" t="str">
        <f aca="false">IF(F4068&lt;=12,"0-12 months",IF(F4068&lt;=24,"13-24 months",IF(F4068&lt;=48,"25-48 months","49-72 months")))</f>
        <v>49-72 months</v>
      </c>
      <c r="Y4068" s="15" t="str">
        <f aca="false">IF(C4068=1,"Yes","No")</f>
        <v>No</v>
      </c>
      <c r="Z4068" s="15" t="n">
        <f aca="false">COUNTIF(J4068:O4068,"Yes")</f>
        <v>3</v>
      </c>
      <c r="AA4068" s="18" t="n">
        <f aca="false">S4068*W4068</f>
        <v>0</v>
      </c>
      <c r="AB4068" s="15" t="n">
        <f aca="false">(P4068="Month-to-month")+(I4068="Fiber optic")+(R4068="Electronic check")+(F4068&lt;=12)+(M4068="No")+(J4068="No")</f>
        <v>0</v>
      </c>
      <c r="AC4068" s="15" t="str">
        <f aca="false">IF(AB4068&gt;=5,"High",IF(AB4068&gt;=3,"Medium","Low"))</f>
        <v>Low</v>
      </c>
    </row>
    <row r="4069" customFormat="false" ht="15" hidden="false" customHeight="false" outlineLevel="0" collapsed="false">
      <c r="A4069" s="15" t="s">
        <v>4166</v>
      </c>
      <c r="B4069" s="15" t="s">
        <v>94</v>
      </c>
      <c r="C4069" s="15" t="n">
        <v>0</v>
      </c>
      <c r="D4069" s="15" t="s">
        <v>26</v>
      </c>
      <c r="E4069" s="15" t="s">
        <v>24</v>
      </c>
      <c r="F4069" s="15" t="n">
        <v>68</v>
      </c>
      <c r="G4069" s="15" t="s">
        <v>26</v>
      </c>
      <c r="H4069" s="15" t="s">
        <v>24</v>
      </c>
      <c r="I4069" s="15" t="s">
        <v>96</v>
      </c>
      <c r="J4069" s="15" t="s">
        <v>26</v>
      </c>
      <c r="K4069" s="15" t="s">
        <v>26</v>
      </c>
      <c r="L4069" s="15" t="s">
        <v>24</v>
      </c>
      <c r="M4069" s="15" t="s">
        <v>26</v>
      </c>
      <c r="N4069" s="15" t="s">
        <v>26</v>
      </c>
      <c r="O4069" s="15" t="s">
        <v>26</v>
      </c>
      <c r="P4069" s="15" t="s">
        <v>29</v>
      </c>
      <c r="Q4069" s="15" t="s">
        <v>26</v>
      </c>
      <c r="R4069" s="15" t="s">
        <v>19</v>
      </c>
      <c r="S4069" s="18" t="n">
        <v>79.6</v>
      </c>
      <c r="T4069" s="15" t="n">
        <v>5515.8</v>
      </c>
      <c r="U4069" s="15" t="s">
        <v>24</v>
      </c>
      <c r="V4069" s="18" t="n">
        <f aca="false">IF(ISNUMBER(T4069),T4069,0)</f>
        <v>5515.8</v>
      </c>
      <c r="W4069" s="15" t="n">
        <f aca="false">IF(U4069="Yes",1,0)</f>
        <v>0</v>
      </c>
      <c r="X4069" s="15" t="str">
        <f aca="false">IF(F4069&lt;=12,"0-12 months",IF(F4069&lt;=24,"13-24 months",IF(F4069&lt;=48,"25-48 months","49-72 months")))</f>
        <v>49-72 months</v>
      </c>
      <c r="Y4069" s="15" t="str">
        <f aca="false">IF(C4069=1,"Yes","No")</f>
        <v>No</v>
      </c>
      <c r="Z4069" s="15" t="n">
        <f aca="false">COUNTIF(J4069:O4069,"Yes")</f>
        <v>5</v>
      </c>
      <c r="AA4069" s="18" t="n">
        <f aca="false">S4069*W4069</f>
        <v>0</v>
      </c>
      <c r="AB4069" s="15" t="n">
        <f aca="false">(P4069="Month-to-month")+(I4069="Fiber optic")+(R4069="Electronic check")+(F4069&lt;=12)+(M4069="No")+(J4069="No")</f>
        <v>0</v>
      </c>
      <c r="AC4069" s="15" t="str">
        <f aca="false">IF(AB4069&gt;=5,"High",IF(AB4069&gt;=3,"Medium","Low"))</f>
        <v>Low</v>
      </c>
    </row>
    <row r="4070" customFormat="false" ht="15" hidden="false" customHeight="false" outlineLevel="0" collapsed="false">
      <c r="A4070" s="15" t="s">
        <v>4167</v>
      </c>
      <c r="B4070" s="15" t="s">
        <v>94</v>
      </c>
      <c r="C4070" s="15" t="n">
        <v>0</v>
      </c>
      <c r="D4070" s="15" t="s">
        <v>26</v>
      </c>
      <c r="E4070" s="15" t="s">
        <v>26</v>
      </c>
      <c r="F4070" s="15" t="n">
        <v>14</v>
      </c>
      <c r="G4070" s="15" t="s">
        <v>26</v>
      </c>
      <c r="H4070" s="15" t="s">
        <v>24</v>
      </c>
      <c r="I4070" s="15" t="s">
        <v>24</v>
      </c>
      <c r="J4070" s="15" t="s">
        <v>28</v>
      </c>
      <c r="K4070" s="15" t="s">
        <v>28</v>
      </c>
      <c r="L4070" s="15" t="s">
        <v>28</v>
      </c>
      <c r="M4070" s="15" t="s">
        <v>28</v>
      </c>
      <c r="N4070" s="15" t="s">
        <v>28</v>
      </c>
      <c r="O4070" s="15" t="s">
        <v>28</v>
      </c>
      <c r="P4070" s="15" t="s">
        <v>27</v>
      </c>
      <c r="Q4070" s="15" t="s">
        <v>26</v>
      </c>
      <c r="R4070" s="15" t="s">
        <v>17</v>
      </c>
      <c r="S4070" s="18" t="n">
        <v>19.5</v>
      </c>
      <c r="T4070" s="15" t="n">
        <v>272</v>
      </c>
      <c r="U4070" s="15" t="s">
        <v>24</v>
      </c>
      <c r="V4070" s="18" t="n">
        <f aca="false">IF(ISNUMBER(T4070),T4070,0)</f>
        <v>272</v>
      </c>
      <c r="W4070" s="15" t="n">
        <f aca="false">IF(U4070="Yes",1,0)</f>
        <v>0</v>
      </c>
      <c r="X4070" s="15" t="str">
        <f aca="false">IF(F4070&lt;=12,"0-12 months",IF(F4070&lt;=24,"13-24 months",IF(F4070&lt;=48,"25-48 months","49-72 months")))</f>
        <v>13-24 months</v>
      </c>
      <c r="Y4070" s="15" t="str">
        <f aca="false">IF(C4070=1,"Yes","No")</f>
        <v>No</v>
      </c>
      <c r="Z4070" s="15" t="n">
        <f aca="false">COUNTIF(J4070:O4070,"Yes")</f>
        <v>0</v>
      </c>
      <c r="AA4070" s="18" t="n">
        <f aca="false">S4070*W4070</f>
        <v>0</v>
      </c>
      <c r="AB4070" s="15" t="n">
        <f aca="false">(P4070="Month-to-month")+(I4070="Fiber optic")+(R4070="Electronic check")+(F4070&lt;=12)+(M4070="No")+(J4070="No")</f>
        <v>0</v>
      </c>
      <c r="AC4070" s="15" t="str">
        <f aca="false">IF(AB4070&gt;=5,"High",IF(AB4070&gt;=3,"Medium","Low"))</f>
        <v>Low</v>
      </c>
    </row>
    <row r="4071" customFormat="false" ht="15" hidden="false" customHeight="false" outlineLevel="0" collapsed="false">
      <c r="A4071" s="15" t="s">
        <v>4168</v>
      </c>
      <c r="B4071" s="15" t="s">
        <v>98</v>
      </c>
      <c r="C4071" s="15" t="n">
        <v>0</v>
      </c>
      <c r="D4071" s="15" t="s">
        <v>26</v>
      </c>
      <c r="E4071" s="15" t="s">
        <v>26</v>
      </c>
      <c r="F4071" s="15" t="n">
        <v>68</v>
      </c>
      <c r="G4071" s="15" t="s">
        <v>26</v>
      </c>
      <c r="H4071" s="15" t="s">
        <v>24</v>
      </c>
      <c r="I4071" s="15" t="s">
        <v>102</v>
      </c>
      <c r="J4071" s="15" t="s">
        <v>26</v>
      </c>
      <c r="K4071" s="15" t="s">
        <v>24</v>
      </c>
      <c r="L4071" s="15" t="s">
        <v>24</v>
      </c>
      <c r="M4071" s="15" t="s">
        <v>26</v>
      </c>
      <c r="N4071" s="15" t="s">
        <v>26</v>
      </c>
      <c r="O4071" s="15" t="s">
        <v>26</v>
      </c>
      <c r="P4071" s="15" t="s">
        <v>29</v>
      </c>
      <c r="Q4071" s="15" t="s">
        <v>26</v>
      </c>
      <c r="R4071" s="15" t="s">
        <v>15</v>
      </c>
      <c r="S4071" s="18" t="n">
        <v>99.55</v>
      </c>
      <c r="T4071" s="15" t="n">
        <v>6668</v>
      </c>
      <c r="U4071" s="15" t="s">
        <v>24</v>
      </c>
      <c r="V4071" s="18" t="n">
        <f aca="false">IF(ISNUMBER(T4071),T4071,0)</f>
        <v>6668</v>
      </c>
      <c r="W4071" s="15" t="n">
        <f aca="false">IF(U4071="Yes",1,0)</f>
        <v>0</v>
      </c>
      <c r="X4071" s="15" t="str">
        <f aca="false">IF(F4071&lt;=12,"0-12 months",IF(F4071&lt;=24,"13-24 months",IF(F4071&lt;=48,"25-48 months","49-72 months")))</f>
        <v>49-72 months</v>
      </c>
      <c r="Y4071" s="15" t="str">
        <f aca="false">IF(C4071=1,"Yes","No")</f>
        <v>No</v>
      </c>
      <c r="Z4071" s="15" t="n">
        <f aca="false">COUNTIF(J4071:O4071,"Yes")</f>
        <v>4</v>
      </c>
      <c r="AA4071" s="18" t="n">
        <f aca="false">S4071*W4071</f>
        <v>0</v>
      </c>
      <c r="AB4071" s="15" t="n">
        <f aca="false">(P4071="Month-to-month")+(I4071="Fiber optic")+(R4071="Electronic check")+(F4071&lt;=12)+(M4071="No")+(J4071="No")</f>
        <v>2</v>
      </c>
      <c r="AC4071" s="15" t="str">
        <f aca="false">IF(AB4071&gt;=5,"High",IF(AB4071&gt;=3,"Medium","Low"))</f>
        <v>Low</v>
      </c>
    </row>
    <row r="4072" customFormat="false" ht="15" hidden="false" customHeight="false" outlineLevel="0" collapsed="false">
      <c r="A4072" s="15" t="s">
        <v>4169</v>
      </c>
      <c r="B4072" s="15" t="s">
        <v>98</v>
      </c>
      <c r="C4072" s="15" t="n">
        <v>1</v>
      </c>
      <c r="D4072" s="15" t="s">
        <v>26</v>
      </c>
      <c r="E4072" s="15" t="s">
        <v>24</v>
      </c>
      <c r="F4072" s="15" t="n">
        <v>55</v>
      </c>
      <c r="G4072" s="15" t="s">
        <v>26</v>
      </c>
      <c r="H4072" s="15" t="s">
        <v>26</v>
      </c>
      <c r="I4072" s="15" t="s">
        <v>102</v>
      </c>
      <c r="J4072" s="15" t="s">
        <v>24</v>
      </c>
      <c r="K4072" s="15" t="s">
        <v>24</v>
      </c>
      <c r="L4072" s="15" t="s">
        <v>24</v>
      </c>
      <c r="M4072" s="15" t="s">
        <v>24</v>
      </c>
      <c r="N4072" s="15" t="s">
        <v>24</v>
      </c>
      <c r="O4072" s="15" t="s">
        <v>24</v>
      </c>
      <c r="P4072" s="15" t="s">
        <v>25</v>
      </c>
      <c r="Q4072" s="15" t="s">
        <v>26</v>
      </c>
      <c r="R4072" s="15" t="s">
        <v>15</v>
      </c>
      <c r="S4072" s="18" t="n">
        <v>74</v>
      </c>
      <c r="T4072" s="15" t="n">
        <v>4052.4</v>
      </c>
      <c r="U4072" s="15" t="s">
        <v>24</v>
      </c>
      <c r="V4072" s="18" t="n">
        <f aca="false">IF(ISNUMBER(T4072),T4072,0)</f>
        <v>4052.4</v>
      </c>
      <c r="W4072" s="15" t="n">
        <f aca="false">IF(U4072="Yes",1,0)</f>
        <v>0</v>
      </c>
      <c r="X4072" s="15" t="str">
        <f aca="false">IF(F4072&lt;=12,"0-12 months",IF(F4072&lt;=24,"13-24 months",IF(F4072&lt;=48,"25-48 months","49-72 months")))</f>
        <v>49-72 months</v>
      </c>
      <c r="Y4072" s="15" t="str">
        <f aca="false">IF(C4072=1,"Yes","No")</f>
        <v>Yes</v>
      </c>
      <c r="Z4072" s="15" t="n">
        <f aca="false">COUNTIF(J4072:O4072,"Yes")</f>
        <v>0</v>
      </c>
      <c r="AA4072" s="18" t="n">
        <f aca="false">S4072*W4072</f>
        <v>0</v>
      </c>
      <c r="AB4072" s="15" t="n">
        <f aca="false">(P4072="Month-to-month")+(I4072="Fiber optic")+(R4072="Electronic check")+(F4072&lt;=12)+(M4072="No")+(J4072="No")</f>
        <v>5</v>
      </c>
      <c r="AC4072" s="15" t="str">
        <f aca="false">IF(AB4072&gt;=5,"High",IF(AB4072&gt;=3,"Medium","Low"))</f>
        <v>High</v>
      </c>
    </row>
    <row r="4073" customFormat="false" ht="15" hidden="false" customHeight="false" outlineLevel="0" collapsed="false">
      <c r="A4073" s="15" t="s">
        <v>4170</v>
      </c>
      <c r="B4073" s="15" t="s">
        <v>94</v>
      </c>
      <c r="C4073" s="15" t="n">
        <v>0</v>
      </c>
      <c r="D4073" s="15" t="s">
        <v>24</v>
      </c>
      <c r="E4073" s="15" t="s">
        <v>24</v>
      </c>
      <c r="F4073" s="15" t="n">
        <v>16</v>
      </c>
      <c r="G4073" s="15" t="s">
        <v>24</v>
      </c>
      <c r="H4073" s="15" t="s">
        <v>95</v>
      </c>
      <c r="I4073" s="15" t="s">
        <v>96</v>
      </c>
      <c r="J4073" s="15" t="s">
        <v>26</v>
      </c>
      <c r="K4073" s="15" t="s">
        <v>24</v>
      </c>
      <c r="L4073" s="15" t="s">
        <v>24</v>
      </c>
      <c r="M4073" s="15" t="s">
        <v>24</v>
      </c>
      <c r="N4073" s="15" t="s">
        <v>26</v>
      </c>
      <c r="O4073" s="15" t="s">
        <v>24</v>
      </c>
      <c r="P4073" s="15" t="s">
        <v>25</v>
      </c>
      <c r="Q4073" s="15" t="s">
        <v>26</v>
      </c>
      <c r="R4073" s="15" t="s">
        <v>15</v>
      </c>
      <c r="S4073" s="18" t="n">
        <v>38.9</v>
      </c>
      <c r="T4073" s="15" t="n">
        <v>664.4</v>
      </c>
      <c r="U4073" s="15" t="s">
        <v>24</v>
      </c>
      <c r="V4073" s="18" t="n">
        <f aca="false">IF(ISNUMBER(T4073),T4073,0)</f>
        <v>664.4</v>
      </c>
      <c r="W4073" s="15" t="n">
        <f aca="false">IF(U4073="Yes",1,0)</f>
        <v>0</v>
      </c>
      <c r="X4073" s="15" t="str">
        <f aca="false">IF(F4073&lt;=12,"0-12 months",IF(F4073&lt;=24,"13-24 months",IF(F4073&lt;=48,"25-48 months","49-72 months")))</f>
        <v>13-24 months</v>
      </c>
      <c r="Y4073" s="15" t="str">
        <f aca="false">IF(C4073=1,"Yes","No")</f>
        <v>No</v>
      </c>
      <c r="Z4073" s="15" t="n">
        <f aca="false">COUNTIF(J4073:O4073,"Yes")</f>
        <v>2</v>
      </c>
      <c r="AA4073" s="18" t="n">
        <f aca="false">S4073*W4073</f>
        <v>0</v>
      </c>
      <c r="AB4073" s="15" t="n">
        <f aca="false">(P4073="Month-to-month")+(I4073="Fiber optic")+(R4073="Electronic check")+(F4073&lt;=12)+(M4073="No")+(J4073="No")</f>
        <v>3</v>
      </c>
      <c r="AC4073" s="15" t="str">
        <f aca="false">IF(AB4073&gt;=5,"High",IF(AB4073&gt;=3,"Medium","Low"))</f>
        <v>Medium</v>
      </c>
    </row>
    <row r="4074" customFormat="false" ht="15" hidden="false" customHeight="false" outlineLevel="0" collapsed="false">
      <c r="A4074" s="15" t="s">
        <v>4171</v>
      </c>
      <c r="B4074" s="15" t="s">
        <v>98</v>
      </c>
      <c r="C4074" s="15" t="n">
        <v>1</v>
      </c>
      <c r="D4074" s="15" t="s">
        <v>24</v>
      </c>
      <c r="E4074" s="15" t="s">
        <v>24</v>
      </c>
      <c r="F4074" s="15" t="n">
        <v>9</v>
      </c>
      <c r="G4074" s="15" t="s">
        <v>26</v>
      </c>
      <c r="H4074" s="15" t="s">
        <v>24</v>
      </c>
      <c r="I4074" s="15" t="s">
        <v>102</v>
      </c>
      <c r="J4074" s="15" t="s">
        <v>24</v>
      </c>
      <c r="K4074" s="15" t="s">
        <v>24</v>
      </c>
      <c r="L4074" s="15" t="s">
        <v>24</v>
      </c>
      <c r="M4074" s="15" t="s">
        <v>24</v>
      </c>
      <c r="N4074" s="15" t="s">
        <v>24</v>
      </c>
      <c r="O4074" s="15" t="s">
        <v>26</v>
      </c>
      <c r="P4074" s="15" t="s">
        <v>25</v>
      </c>
      <c r="Q4074" s="15" t="s">
        <v>26</v>
      </c>
      <c r="R4074" s="15" t="s">
        <v>15</v>
      </c>
      <c r="S4074" s="18" t="n">
        <v>79.55</v>
      </c>
      <c r="T4074" s="15" t="n">
        <v>718.55</v>
      </c>
      <c r="U4074" s="15" t="s">
        <v>24</v>
      </c>
      <c r="V4074" s="18" t="n">
        <f aca="false">IF(ISNUMBER(T4074),T4074,0)</f>
        <v>718.55</v>
      </c>
      <c r="W4074" s="15" t="n">
        <f aca="false">IF(U4074="Yes",1,0)</f>
        <v>0</v>
      </c>
      <c r="X4074" s="15" t="str">
        <f aca="false">IF(F4074&lt;=12,"0-12 months",IF(F4074&lt;=24,"13-24 months",IF(F4074&lt;=48,"25-48 months","49-72 months")))</f>
        <v>0-12 months</v>
      </c>
      <c r="Y4074" s="15" t="str">
        <f aca="false">IF(C4074=1,"Yes","No")</f>
        <v>Yes</v>
      </c>
      <c r="Z4074" s="15" t="n">
        <f aca="false">COUNTIF(J4074:O4074,"Yes")</f>
        <v>1</v>
      </c>
      <c r="AA4074" s="18" t="n">
        <f aca="false">S4074*W4074</f>
        <v>0</v>
      </c>
      <c r="AB4074" s="15" t="n">
        <f aca="false">(P4074="Month-to-month")+(I4074="Fiber optic")+(R4074="Electronic check")+(F4074&lt;=12)+(M4074="No")+(J4074="No")</f>
        <v>6</v>
      </c>
      <c r="AC4074" s="15" t="str">
        <f aca="false">IF(AB4074&gt;=5,"High",IF(AB4074&gt;=3,"Medium","Low"))</f>
        <v>High</v>
      </c>
    </row>
    <row r="4075" customFormat="false" ht="15" hidden="false" customHeight="false" outlineLevel="0" collapsed="false">
      <c r="A4075" s="15" t="s">
        <v>4172</v>
      </c>
      <c r="B4075" s="15" t="s">
        <v>98</v>
      </c>
      <c r="C4075" s="15" t="n">
        <v>0</v>
      </c>
      <c r="D4075" s="15" t="s">
        <v>26</v>
      </c>
      <c r="E4075" s="15" t="s">
        <v>26</v>
      </c>
      <c r="F4075" s="15" t="n">
        <v>14</v>
      </c>
      <c r="G4075" s="15" t="s">
        <v>26</v>
      </c>
      <c r="H4075" s="15" t="s">
        <v>24</v>
      </c>
      <c r="I4075" s="15" t="s">
        <v>96</v>
      </c>
      <c r="J4075" s="15" t="s">
        <v>26</v>
      </c>
      <c r="K4075" s="15" t="s">
        <v>26</v>
      </c>
      <c r="L4075" s="15" t="s">
        <v>24</v>
      </c>
      <c r="M4075" s="15" t="s">
        <v>24</v>
      </c>
      <c r="N4075" s="15" t="s">
        <v>26</v>
      </c>
      <c r="O4075" s="15" t="s">
        <v>24</v>
      </c>
      <c r="P4075" s="15" t="s">
        <v>25</v>
      </c>
      <c r="Q4075" s="15" t="s">
        <v>26</v>
      </c>
      <c r="R4075" s="15" t="s">
        <v>15</v>
      </c>
      <c r="S4075" s="18" t="n">
        <v>65.45</v>
      </c>
      <c r="T4075" s="15" t="n">
        <v>937.6</v>
      </c>
      <c r="U4075" s="15" t="s">
        <v>26</v>
      </c>
      <c r="V4075" s="18" t="n">
        <f aca="false">IF(ISNUMBER(T4075),T4075,0)</f>
        <v>937.6</v>
      </c>
      <c r="W4075" s="15" t="n">
        <f aca="false">IF(U4075="Yes",1,0)</f>
        <v>1</v>
      </c>
      <c r="X4075" s="15" t="str">
        <f aca="false">IF(F4075&lt;=12,"0-12 months",IF(F4075&lt;=24,"13-24 months",IF(F4075&lt;=48,"25-48 months","49-72 months")))</f>
        <v>13-24 months</v>
      </c>
      <c r="Y4075" s="15" t="str">
        <f aca="false">IF(C4075=1,"Yes","No")</f>
        <v>No</v>
      </c>
      <c r="Z4075" s="15" t="n">
        <f aca="false">COUNTIF(J4075:O4075,"Yes")</f>
        <v>3</v>
      </c>
      <c r="AA4075" s="18" t="n">
        <f aca="false">S4075*W4075</f>
        <v>65.45</v>
      </c>
      <c r="AB4075" s="15" t="n">
        <f aca="false">(P4075="Month-to-month")+(I4075="Fiber optic")+(R4075="Electronic check")+(F4075&lt;=12)+(M4075="No")+(J4075="No")</f>
        <v>3</v>
      </c>
      <c r="AC4075" s="15" t="str">
        <f aca="false">IF(AB4075&gt;=5,"High",IF(AB4075&gt;=3,"Medium","Low"))</f>
        <v>Medium</v>
      </c>
    </row>
    <row r="4076" customFormat="false" ht="15" hidden="false" customHeight="false" outlineLevel="0" collapsed="false">
      <c r="A4076" s="15" t="s">
        <v>4173</v>
      </c>
      <c r="B4076" s="15" t="s">
        <v>98</v>
      </c>
      <c r="C4076" s="15" t="n">
        <v>1</v>
      </c>
      <c r="D4076" s="15" t="s">
        <v>26</v>
      </c>
      <c r="E4076" s="15" t="s">
        <v>24</v>
      </c>
      <c r="F4076" s="15" t="n">
        <v>58</v>
      </c>
      <c r="G4076" s="15" t="s">
        <v>26</v>
      </c>
      <c r="H4076" s="15" t="s">
        <v>26</v>
      </c>
      <c r="I4076" s="15" t="s">
        <v>102</v>
      </c>
      <c r="J4076" s="15" t="s">
        <v>24</v>
      </c>
      <c r="K4076" s="15" t="s">
        <v>24</v>
      </c>
      <c r="L4076" s="15" t="s">
        <v>26</v>
      </c>
      <c r="M4076" s="15" t="s">
        <v>24</v>
      </c>
      <c r="N4076" s="15" t="s">
        <v>26</v>
      </c>
      <c r="O4076" s="15" t="s">
        <v>26</v>
      </c>
      <c r="P4076" s="15" t="s">
        <v>25</v>
      </c>
      <c r="Q4076" s="15" t="s">
        <v>26</v>
      </c>
      <c r="R4076" s="15" t="s">
        <v>15</v>
      </c>
      <c r="S4076" s="18" t="n">
        <v>98.7</v>
      </c>
      <c r="T4076" s="15" t="n">
        <v>5812.6</v>
      </c>
      <c r="U4076" s="15" t="s">
        <v>26</v>
      </c>
      <c r="V4076" s="18" t="n">
        <f aca="false">IF(ISNUMBER(T4076),T4076,0)</f>
        <v>5812.6</v>
      </c>
      <c r="W4076" s="15" t="n">
        <f aca="false">IF(U4076="Yes",1,0)</f>
        <v>1</v>
      </c>
      <c r="X4076" s="15" t="str">
        <f aca="false">IF(F4076&lt;=12,"0-12 months",IF(F4076&lt;=24,"13-24 months",IF(F4076&lt;=48,"25-48 months","49-72 months")))</f>
        <v>49-72 months</v>
      </c>
      <c r="Y4076" s="15" t="str">
        <f aca="false">IF(C4076=1,"Yes","No")</f>
        <v>Yes</v>
      </c>
      <c r="Z4076" s="15" t="n">
        <f aca="false">COUNTIF(J4076:O4076,"Yes")</f>
        <v>3</v>
      </c>
      <c r="AA4076" s="18" t="n">
        <f aca="false">S4076*W4076</f>
        <v>98.7</v>
      </c>
      <c r="AB4076" s="15" t="n">
        <f aca="false">(P4076="Month-to-month")+(I4076="Fiber optic")+(R4076="Electronic check")+(F4076&lt;=12)+(M4076="No")+(J4076="No")</f>
        <v>5</v>
      </c>
      <c r="AC4076" s="15" t="str">
        <f aca="false">IF(AB4076&gt;=5,"High",IF(AB4076&gt;=3,"Medium","Low"))</f>
        <v>High</v>
      </c>
    </row>
    <row r="4077" customFormat="false" ht="15" hidden="false" customHeight="false" outlineLevel="0" collapsed="false">
      <c r="A4077" s="15" t="s">
        <v>4174</v>
      </c>
      <c r="B4077" s="15" t="s">
        <v>98</v>
      </c>
      <c r="C4077" s="15" t="n">
        <v>0</v>
      </c>
      <c r="D4077" s="15" t="s">
        <v>24</v>
      </c>
      <c r="E4077" s="15" t="s">
        <v>24</v>
      </c>
      <c r="F4077" s="15" t="n">
        <v>53</v>
      </c>
      <c r="G4077" s="15" t="s">
        <v>24</v>
      </c>
      <c r="H4077" s="15" t="s">
        <v>95</v>
      </c>
      <c r="I4077" s="15" t="s">
        <v>96</v>
      </c>
      <c r="J4077" s="15" t="s">
        <v>26</v>
      </c>
      <c r="K4077" s="15" t="s">
        <v>26</v>
      </c>
      <c r="L4077" s="15" t="s">
        <v>24</v>
      </c>
      <c r="M4077" s="15" t="s">
        <v>24</v>
      </c>
      <c r="N4077" s="15" t="s">
        <v>24</v>
      </c>
      <c r="O4077" s="15" t="s">
        <v>26</v>
      </c>
      <c r="P4077" s="15" t="s">
        <v>25</v>
      </c>
      <c r="Q4077" s="15" t="s">
        <v>26</v>
      </c>
      <c r="R4077" s="15" t="s">
        <v>19</v>
      </c>
      <c r="S4077" s="18" t="n">
        <v>46.3</v>
      </c>
      <c r="T4077" s="15" t="n">
        <v>2546.85</v>
      </c>
      <c r="U4077" s="15" t="s">
        <v>24</v>
      </c>
      <c r="V4077" s="18" t="n">
        <f aca="false">IF(ISNUMBER(T4077),T4077,0)</f>
        <v>2546.85</v>
      </c>
      <c r="W4077" s="15" t="n">
        <f aca="false">IF(U4077="Yes",1,0)</f>
        <v>0</v>
      </c>
      <c r="X4077" s="15" t="str">
        <f aca="false">IF(F4077&lt;=12,"0-12 months",IF(F4077&lt;=24,"13-24 months",IF(F4077&lt;=48,"25-48 months","49-72 months")))</f>
        <v>49-72 months</v>
      </c>
      <c r="Y4077" s="15" t="str">
        <f aca="false">IF(C4077=1,"Yes","No")</f>
        <v>No</v>
      </c>
      <c r="Z4077" s="15" t="n">
        <f aca="false">COUNTIF(J4077:O4077,"Yes")</f>
        <v>3</v>
      </c>
      <c r="AA4077" s="18" t="n">
        <f aca="false">S4077*W4077</f>
        <v>0</v>
      </c>
      <c r="AB4077" s="15" t="n">
        <f aca="false">(P4077="Month-to-month")+(I4077="Fiber optic")+(R4077="Electronic check")+(F4077&lt;=12)+(M4077="No")+(J4077="No")</f>
        <v>2</v>
      </c>
      <c r="AC4077" s="15" t="str">
        <f aca="false">IF(AB4077&gt;=5,"High",IF(AB4077&gt;=3,"Medium","Low"))</f>
        <v>Low</v>
      </c>
    </row>
    <row r="4078" customFormat="false" ht="15" hidden="false" customHeight="false" outlineLevel="0" collapsed="false">
      <c r="A4078" s="15" t="s">
        <v>4175</v>
      </c>
      <c r="B4078" s="15" t="s">
        <v>98</v>
      </c>
      <c r="C4078" s="15" t="n">
        <v>0</v>
      </c>
      <c r="D4078" s="15" t="s">
        <v>26</v>
      </c>
      <c r="E4078" s="15" t="s">
        <v>24</v>
      </c>
      <c r="F4078" s="15" t="n">
        <v>70</v>
      </c>
      <c r="G4078" s="15" t="s">
        <v>26</v>
      </c>
      <c r="H4078" s="15" t="s">
        <v>26</v>
      </c>
      <c r="I4078" s="15" t="s">
        <v>102</v>
      </c>
      <c r="J4078" s="15" t="s">
        <v>26</v>
      </c>
      <c r="K4078" s="15" t="s">
        <v>26</v>
      </c>
      <c r="L4078" s="15" t="s">
        <v>26</v>
      </c>
      <c r="M4078" s="15" t="s">
        <v>24</v>
      </c>
      <c r="N4078" s="15" t="s">
        <v>26</v>
      </c>
      <c r="O4078" s="15" t="s">
        <v>24</v>
      </c>
      <c r="P4078" s="15" t="s">
        <v>29</v>
      </c>
      <c r="Q4078" s="15" t="s">
        <v>26</v>
      </c>
      <c r="R4078" s="15" t="s">
        <v>21</v>
      </c>
      <c r="S4078" s="18" t="n">
        <v>99.35</v>
      </c>
      <c r="T4078" s="15" t="n">
        <v>6944.5</v>
      </c>
      <c r="U4078" s="15" t="s">
        <v>24</v>
      </c>
      <c r="V4078" s="18" t="n">
        <f aca="false">IF(ISNUMBER(T4078),T4078,0)</f>
        <v>6944.5</v>
      </c>
      <c r="W4078" s="15" t="n">
        <f aca="false">IF(U4078="Yes",1,0)</f>
        <v>0</v>
      </c>
      <c r="X4078" s="15" t="str">
        <f aca="false">IF(F4078&lt;=12,"0-12 months",IF(F4078&lt;=24,"13-24 months",IF(F4078&lt;=48,"25-48 months","49-72 months")))</f>
        <v>49-72 months</v>
      </c>
      <c r="Y4078" s="15" t="str">
        <f aca="false">IF(C4078=1,"Yes","No")</f>
        <v>No</v>
      </c>
      <c r="Z4078" s="15" t="n">
        <f aca="false">COUNTIF(J4078:O4078,"Yes")</f>
        <v>4</v>
      </c>
      <c r="AA4078" s="18" t="n">
        <f aca="false">S4078*W4078</f>
        <v>0</v>
      </c>
      <c r="AB4078" s="15" t="n">
        <f aca="false">(P4078="Month-to-month")+(I4078="Fiber optic")+(R4078="Electronic check")+(F4078&lt;=12)+(M4078="No")+(J4078="No")</f>
        <v>2</v>
      </c>
      <c r="AC4078" s="15" t="str">
        <f aca="false">IF(AB4078&gt;=5,"High",IF(AB4078&gt;=3,"Medium","Low"))</f>
        <v>Low</v>
      </c>
    </row>
    <row r="4079" customFormat="false" ht="15" hidden="false" customHeight="false" outlineLevel="0" collapsed="false">
      <c r="A4079" s="15" t="s">
        <v>4176</v>
      </c>
      <c r="B4079" s="15" t="s">
        <v>94</v>
      </c>
      <c r="C4079" s="15" t="n">
        <v>1</v>
      </c>
      <c r="D4079" s="15" t="s">
        <v>26</v>
      </c>
      <c r="E4079" s="15" t="s">
        <v>26</v>
      </c>
      <c r="F4079" s="15" t="n">
        <v>14</v>
      </c>
      <c r="G4079" s="15" t="s">
        <v>26</v>
      </c>
      <c r="H4079" s="15" t="s">
        <v>26</v>
      </c>
      <c r="I4079" s="15" t="s">
        <v>102</v>
      </c>
      <c r="J4079" s="15" t="s">
        <v>24</v>
      </c>
      <c r="K4079" s="15" t="s">
        <v>24</v>
      </c>
      <c r="L4079" s="15" t="s">
        <v>24</v>
      </c>
      <c r="M4079" s="15" t="s">
        <v>24</v>
      </c>
      <c r="N4079" s="15" t="s">
        <v>26</v>
      </c>
      <c r="O4079" s="15" t="s">
        <v>26</v>
      </c>
      <c r="P4079" s="15" t="s">
        <v>25</v>
      </c>
      <c r="Q4079" s="15" t="s">
        <v>26</v>
      </c>
      <c r="R4079" s="15" t="s">
        <v>15</v>
      </c>
      <c r="S4079" s="18" t="n">
        <v>95.8</v>
      </c>
      <c r="T4079" s="15" t="n">
        <v>1346.3</v>
      </c>
      <c r="U4079" s="15" t="s">
        <v>24</v>
      </c>
      <c r="V4079" s="18" t="n">
        <f aca="false">IF(ISNUMBER(T4079),T4079,0)</f>
        <v>1346.3</v>
      </c>
      <c r="W4079" s="15" t="n">
        <f aca="false">IF(U4079="Yes",1,0)</f>
        <v>0</v>
      </c>
      <c r="X4079" s="15" t="str">
        <f aca="false">IF(F4079&lt;=12,"0-12 months",IF(F4079&lt;=24,"13-24 months",IF(F4079&lt;=48,"25-48 months","49-72 months")))</f>
        <v>13-24 months</v>
      </c>
      <c r="Y4079" s="15" t="str">
        <f aca="false">IF(C4079=1,"Yes","No")</f>
        <v>Yes</v>
      </c>
      <c r="Z4079" s="15" t="n">
        <f aca="false">COUNTIF(J4079:O4079,"Yes")</f>
        <v>2</v>
      </c>
      <c r="AA4079" s="18" t="n">
        <f aca="false">S4079*W4079</f>
        <v>0</v>
      </c>
      <c r="AB4079" s="15" t="n">
        <f aca="false">(P4079="Month-to-month")+(I4079="Fiber optic")+(R4079="Electronic check")+(F4079&lt;=12)+(M4079="No")+(J4079="No")</f>
        <v>5</v>
      </c>
      <c r="AC4079" s="15" t="str">
        <f aca="false">IF(AB4079&gt;=5,"High",IF(AB4079&gt;=3,"Medium","Low"))</f>
        <v>High</v>
      </c>
    </row>
    <row r="4080" customFormat="false" ht="15" hidden="false" customHeight="false" outlineLevel="0" collapsed="false">
      <c r="A4080" s="15" t="s">
        <v>4177</v>
      </c>
      <c r="B4080" s="15" t="s">
        <v>98</v>
      </c>
      <c r="C4080" s="15" t="n">
        <v>0</v>
      </c>
      <c r="D4080" s="15" t="s">
        <v>26</v>
      </c>
      <c r="E4080" s="15" t="s">
        <v>26</v>
      </c>
      <c r="F4080" s="15" t="n">
        <v>22</v>
      </c>
      <c r="G4080" s="15" t="s">
        <v>26</v>
      </c>
      <c r="H4080" s="15" t="s">
        <v>24</v>
      </c>
      <c r="I4080" s="15" t="s">
        <v>96</v>
      </c>
      <c r="J4080" s="15" t="s">
        <v>26</v>
      </c>
      <c r="K4080" s="15" t="s">
        <v>24</v>
      </c>
      <c r="L4080" s="15" t="s">
        <v>26</v>
      </c>
      <c r="M4080" s="15" t="s">
        <v>26</v>
      </c>
      <c r="N4080" s="15" t="s">
        <v>26</v>
      </c>
      <c r="O4080" s="15" t="s">
        <v>24</v>
      </c>
      <c r="P4080" s="15" t="s">
        <v>27</v>
      </c>
      <c r="Q4080" s="15" t="s">
        <v>26</v>
      </c>
      <c r="R4080" s="15" t="s">
        <v>19</v>
      </c>
      <c r="S4080" s="18" t="n">
        <v>67.5</v>
      </c>
      <c r="T4080" s="15" t="n">
        <v>1544.05</v>
      </c>
      <c r="U4080" s="15" t="s">
        <v>26</v>
      </c>
      <c r="V4080" s="18" t="n">
        <f aca="false">IF(ISNUMBER(T4080),T4080,0)</f>
        <v>1544.05</v>
      </c>
      <c r="W4080" s="15" t="n">
        <f aca="false">IF(U4080="Yes",1,0)</f>
        <v>1</v>
      </c>
      <c r="X4080" s="15" t="str">
        <f aca="false">IF(F4080&lt;=12,"0-12 months",IF(F4080&lt;=24,"13-24 months",IF(F4080&lt;=48,"25-48 months","49-72 months")))</f>
        <v>13-24 months</v>
      </c>
      <c r="Y4080" s="15" t="str">
        <f aca="false">IF(C4080=1,"Yes","No")</f>
        <v>No</v>
      </c>
      <c r="Z4080" s="15" t="n">
        <f aca="false">COUNTIF(J4080:O4080,"Yes")</f>
        <v>4</v>
      </c>
      <c r="AA4080" s="18" t="n">
        <f aca="false">S4080*W4080</f>
        <v>67.5</v>
      </c>
      <c r="AB4080" s="15" t="n">
        <f aca="false">(P4080="Month-to-month")+(I4080="Fiber optic")+(R4080="Electronic check")+(F4080&lt;=12)+(M4080="No")+(J4080="No")</f>
        <v>0</v>
      </c>
      <c r="AC4080" s="15" t="str">
        <f aca="false">IF(AB4080&gt;=5,"High",IF(AB4080&gt;=3,"Medium","Low"))</f>
        <v>Low</v>
      </c>
    </row>
    <row r="4081" customFormat="false" ht="15" hidden="false" customHeight="false" outlineLevel="0" collapsed="false">
      <c r="A4081" s="15" t="s">
        <v>4178</v>
      </c>
      <c r="B4081" s="15" t="s">
        <v>94</v>
      </c>
      <c r="C4081" s="15" t="n">
        <v>0</v>
      </c>
      <c r="D4081" s="15" t="s">
        <v>26</v>
      </c>
      <c r="E4081" s="15" t="s">
        <v>24</v>
      </c>
      <c r="F4081" s="15" t="n">
        <v>10</v>
      </c>
      <c r="G4081" s="15" t="s">
        <v>26</v>
      </c>
      <c r="H4081" s="15" t="s">
        <v>26</v>
      </c>
      <c r="I4081" s="15" t="s">
        <v>102</v>
      </c>
      <c r="J4081" s="15" t="s">
        <v>26</v>
      </c>
      <c r="K4081" s="15" t="s">
        <v>24</v>
      </c>
      <c r="L4081" s="15" t="s">
        <v>24</v>
      </c>
      <c r="M4081" s="15" t="s">
        <v>24</v>
      </c>
      <c r="N4081" s="15" t="s">
        <v>24</v>
      </c>
      <c r="O4081" s="15" t="s">
        <v>24</v>
      </c>
      <c r="P4081" s="15" t="s">
        <v>25</v>
      </c>
      <c r="Q4081" s="15" t="s">
        <v>26</v>
      </c>
      <c r="R4081" s="15" t="s">
        <v>21</v>
      </c>
      <c r="S4081" s="18" t="n">
        <v>78.15</v>
      </c>
      <c r="T4081" s="15" t="n">
        <v>765.15</v>
      </c>
      <c r="U4081" s="15" t="s">
        <v>24</v>
      </c>
      <c r="V4081" s="18" t="n">
        <f aca="false">IF(ISNUMBER(T4081),T4081,0)</f>
        <v>765.15</v>
      </c>
      <c r="W4081" s="15" t="n">
        <f aca="false">IF(U4081="Yes",1,0)</f>
        <v>0</v>
      </c>
      <c r="X4081" s="15" t="str">
        <f aca="false">IF(F4081&lt;=12,"0-12 months",IF(F4081&lt;=24,"13-24 months",IF(F4081&lt;=48,"25-48 months","49-72 months")))</f>
        <v>0-12 months</v>
      </c>
      <c r="Y4081" s="15" t="str">
        <f aca="false">IF(C4081=1,"Yes","No")</f>
        <v>No</v>
      </c>
      <c r="Z4081" s="15" t="n">
        <f aca="false">COUNTIF(J4081:O4081,"Yes")</f>
        <v>1</v>
      </c>
      <c r="AA4081" s="18" t="n">
        <f aca="false">S4081*W4081</f>
        <v>0</v>
      </c>
      <c r="AB4081" s="15" t="n">
        <f aca="false">(P4081="Month-to-month")+(I4081="Fiber optic")+(R4081="Electronic check")+(F4081&lt;=12)+(M4081="No")+(J4081="No")</f>
        <v>4</v>
      </c>
      <c r="AC4081" s="15" t="str">
        <f aca="false">IF(AB4081&gt;=5,"High",IF(AB4081&gt;=3,"Medium","Low"))</f>
        <v>Medium</v>
      </c>
    </row>
    <row r="4082" customFormat="false" ht="15" hidden="false" customHeight="false" outlineLevel="0" collapsed="false">
      <c r="A4082" s="15" t="s">
        <v>4179</v>
      </c>
      <c r="B4082" s="15" t="s">
        <v>94</v>
      </c>
      <c r="C4082" s="15" t="n">
        <v>0</v>
      </c>
      <c r="D4082" s="15" t="s">
        <v>26</v>
      </c>
      <c r="E4082" s="15" t="s">
        <v>26</v>
      </c>
      <c r="F4082" s="15" t="n">
        <v>29</v>
      </c>
      <c r="G4082" s="15" t="s">
        <v>26</v>
      </c>
      <c r="H4082" s="15" t="s">
        <v>26</v>
      </c>
      <c r="I4082" s="15" t="s">
        <v>24</v>
      </c>
      <c r="J4082" s="15" t="s">
        <v>28</v>
      </c>
      <c r="K4082" s="15" t="s">
        <v>28</v>
      </c>
      <c r="L4082" s="15" t="s">
        <v>28</v>
      </c>
      <c r="M4082" s="15" t="s">
        <v>28</v>
      </c>
      <c r="N4082" s="15" t="s">
        <v>28</v>
      </c>
      <c r="O4082" s="15" t="s">
        <v>28</v>
      </c>
      <c r="P4082" s="15" t="s">
        <v>29</v>
      </c>
      <c r="Q4082" s="15" t="s">
        <v>24</v>
      </c>
      <c r="R4082" s="15" t="s">
        <v>17</v>
      </c>
      <c r="S4082" s="18" t="n">
        <v>26.1</v>
      </c>
      <c r="T4082" s="15" t="n">
        <v>692.55</v>
      </c>
      <c r="U4082" s="15" t="s">
        <v>24</v>
      </c>
      <c r="V4082" s="18" t="n">
        <f aca="false">IF(ISNUMBER(T4082),T4082,0)</f>
        <v>692.55</v>
      </c>
      <c r="W4082" s="15" t="n">
        <f aca="false">IF(U4082="Yes",1,0)</f>
        <v>0</v>
      </c>
      <c r="X4082" s="15" t="str">
        <f aca="false">IF(F4082&lt;=12,"0-12 months",IF(F4082&lt;=24,"13-24 months",IF(F4082&lt;=48,"25-48 months","49-72 months")))</f>
        <v>25-48 months</v>
      </c>
      <c r="Y4082" s="15" t="str">
        <f aca="false">IF(C4082=1,"Yes","No")</f>
        <v>No</v>
      </c>
      <c r="Z4082" s="15" t="n">
        <f aca="false">COUNTIF(J4082:O4082,"Yes")</f>
        <v>0</v>
      </c>
      <c r="AA4082" s="18" t="n">
        <f aca="false">S4082*W4082</f>
        <v>0</v>
      </c>
      <c r="AB4082" s="15" t="n">
        <f aca="false">(P4082="Month-to-month")+(I4082="Fiber optic")+(R4082="Electronic check")+(F4082&lt;=12)+(M4082="No")+(J4082="No")</f>
        <v>0</v>
      </c>
      <c r="AC4082" s="15" t="str">
        <f aca="false">IF(AB4082&gt;=5,"High",IF(AB4082&gt;=3,"Medium","Low"))</f>
        <v>Low</v>
      </c>
    </row>
    <row r="4083" customFormat="false" ht="15" hidden="false" customHeight="false" outlineLevel="0" collapsed="false">
      <c r="A4083" s="15" t="s">
        <v>4180</v>
      </c>
      <c r="B4083" s="15" t="s">
        <v>94</v>
      </c>
      <c r="C4083" s="15" t="n">
        <v>0</v>
      </c>
      <c r="D4083" s="15" t="s">
        <v>24</v>
      </c>
      <c r="E4083" s="15" t="s">
        <v>24</v>
      </c>
      <c r="F4083" s="15" t="n">
        <v>1</v>
      </c>
      <c r="G4083" s="15" t="s">
        <v>26</v>
      </c>
      <c r="H4083" s="15" t="s">
        <v>24</v>
      </c>
      <c r="I4083" s="15" t="s">
        <v>102</v>
      </c>
      <c r="J4083" s="15" t="s">
        <v>24</v>
      </c>
      <c r="K4083" s="15" t="s">
        <v>24</v>
      </c>
      <c r="L4083" s="15" t="s">
        <v>24</v>
      </c>
      <c r="M4083" s="15" t="s">
        <v>24</v>
      </c>
      <c r="N4083" s="15" t="s">
        <v>24</v>
      </c>
      <c r="O4083" s="15" t="s">
        <v>24</v>
      </c>
      <c r="P4083" s="15" t="s">
        <v>25</v>
      </c>
      <c r="Q4083" s="15" t="s">
        <v>26</v>
      </c>
      <c r="R4083" s="15" t="s">
        <v>15</v>
      </c>
      <c r="S4083" s="18" t="n">
        <v>69.6</v>
      </c>
      <c r="T4083" s="15" t="n">
        <v>69.6</v>
      </c>
      <c r="U4083" s="15" t="s">
        <v>26</v>
      </c>
      <c r="V4083" s="18" t="n">
        <f aca="false">IF(ISNUMBER(T4083),T4083,0)</f>
        <v>69.6</v>
      </c>
      <c r="W4083" s="15" t="n">
        <f aca="false">IF(U4083="Yes",1,0)</f>
        <v>1</v>
      </c>
      <c r="X4083" s="15" t="str">
        <f aca="false">IF(F4083&lt;=12,"0-12 months",IF(F4083&lt;=24,"13-24 months",IF(F4083&lt;=48,"25-48 months","49-72 months")))</f>
        <v>0-12 months</v>
      </c>
      <c r="Y4083" s="15" t="str">
        <f aca="false">IF(C4083=1,"Yes","No")</f>
        <v>No</v>
      </c>
      <c r="Z4083" s="15" t="n">
        <f aca="false">COUNTIF(J4083:O4083,"Yes")</f>
        <v>0</v>
      </c>
      <c r="AA4083" s="18" t="n">
        <f aca="false">S4083*W4083</f>
        <v>69.6</v>
      </c>
      <c r="AB4083" s="15" t="n">
        <f aca="false">(P4083="Month-to-month")+(I4083="Fiber optic")+(R4083="Electronic check")+(F4083&lt;=12)+(M4083="No")+(J4083="No")</f>
        <v>6</v>
      </c>
      <c r="AC4083" s="15" t="str">
        <f aca="false">IF(AB4083&gt;=5,"High",IF(AB4083&gt;=3,"Medium","Low"))</f>
        <v>High</v>
      </c>
    </row>
    <row r="4084" customFormat="false" ht="15" hidden="false" customHeight="false" outlineLevel="0" collapsed="false">
      <c r="A4084" s="15" t="s">
        <v>4181</v>
      </c>
      <c r="B4084" s="15" t="s">
        <v>98</v>
      </c>
      <c r="C4084" s="15" t="n">
        <v>0</v>
      </c>
      <c r="D4084" s="15" t="s">
        <v>26</v>
      </c>
      <c r="E4084" s="15" t="s">
        <v>24</v>
      </c>
      <c r="F4084" s="15" t="n">
        <v>49</v>
      </c>
      <c r="G4084" s="15" t="s">
        <v>26</v>
      </c>
      <c r="H4084" s="15" t="s">
        <v>26</v>
      </c>
      <c r="I4084" s="15" t="s">
        <v>96</v>
      </c>
      <c r="J4084" s="15" t="s">
        <v>26</v>
      </c>
      <c r="K4084" s="15" t="s">
        <v>24</v>
      </c>
      <c r="L4084" s="15" t="s">
        <v>26</v>
      </c>
      <c r="M4084" s="15" t="s">
        <v>26</v>
      </c>
      <c r="N4084" s="15" t="s">
        <v>26</v>
      </c>
      <c r="O4084" s="15" t="s">
        <v>26</v>
      </c>
      <c r="P4084" s="15" t="s">
        <v>27</v>
      </c>
      <c r="Q4084" s="15" t="s">
        <v>24</v>
      </c>
      <c r="R4084" s="15" t="s">
        <v>15</v>
      </c>
      <c r="S4084" s="18" t="n">
        <v>84.35</v>
      </c>
      <c r="T4084" s="15" t="n">
        <v>4059.35</v>
      </c>
      <c r="U4084" s="15" t="s">
        <v>26</v>
      </c>
      <c r="V4084" s="18" t="n">
        <f aca="false">IF(ISNUMBER(T4084),T4084,0)</f>
        <v>4059.35</v>
      </c>
      <c r="W4084" s="15" t="n">
        <f aca="false">IF(U4084="Yes",1,0)</f>
        <v>1</v>
      </c>
      <c r="X4084" s="15" t="str">
        <f aca="false">IF(F4084&lt;=12,"0-12 months",IF(F4084&lt;=24,"13-24 months",IF(F4084&lt;=48,"25-48 months","49-72 months")))</f>
        <v>49-72 months</v>
      </c>
      <c r="Y4084" s="15" t="str">
        <f aca="false">IF(C4084=1,"Yes","No")</f>
        <v>No</v>
      </c>
      <c r="Z4084" s="15" t="n">
        <f aca="false">COUNTIF(J4084:O4084,"Yes")</f>
        <v>5</v>
      </c>
      <c r="AA4084" s="18" t="n">
        <f aca="false">S4084*W4084</f>
        <v>84.35</v>
      </c>
      <c r="AB4084" s="15" t="n">
        <f aca="false">(P4084="Month-to-month")+(I4084="Fiber optic")+(R4084="Electronic check")+(F4084&lt;=12)+(M4084="No")+(J4084="No")</f>
        <v>1</v>
      </c>
      <c r="AC4084" s="15" t="str">
        <f aca="false">IF(AB4084&gt;=5,"High",IF(AB4084&gt;=3,"Medium","Low"))</f>
        <v>Low</v>
      </c>
    </row>
    <row r="4085" customFormat="false" ht="15" hidden="false" customHeight="false" outlineLevel="0" collapsed="false">
      <c r="A4085" s="15" t="s">
        <v>4182</v>
      </c>
      <c r="B4085" s="15" t="s">
        <v>94</v>
      </c>
      <c r="C4085" s="15" t="n">
        <v>1</v>
      </c>
      <c r="D4085" s="15" t="s">
        <v>26</v>
      </c>
      <c r="E4085" s="15" t="s">
        <v>24</v>
      </c>
      <c r="F4085" s="15" t="n">
        <v>68</v>
      </c>
      <c r="G4085" s="15" t="s">
        <v>26</v>
      </c>
      <c r="H4085" s="15" t="s">
        <v>26</v>
      </c>
      <c r="I4085" s="15" t="s">
        <v>102</v>
      </c>
      <c r="J4085" s="15" t="s">
        <v>24</v>
      </c>
      <c r="K4085" s="15" t="s">
        <v>26</v>
      </c>
      <c r="L4085" s="15" t="s">
        <v>24</v>
      </c>
      <c r="M4085" s="15" t="s">
        <v>24</v>
      </c>
      <c r="N4085" s="15" t="s">
        <v>26</v>
      </c>
      <c r="O4085" s="15" t="s">
        <v>26</v>
      </c>
      <c r="P4085" s="15" t="s">
        <v>25</v>
      </c>
      <c r="Q4085" s="15" t="s">
        <v>26</v>
      </c>
      <c r="R4085" s="15" t="s">
        <v>15</v>
      </c>
      <c r="S4085" s="18" t="n">
        <v>100.2</v>
      </c>
      <c r="T4085" s="15" t="n">
        <v>6851.65</v>
      </c>
      <c r="U4085" s="15" t="s">
        <v>26</v>
      </c>
      <c r="V4085" s="18" t="n">
        <f aca="false">IF(ISNUMBER(T4085),T4085,0)</f>
        <v>6851.65</v>
      </c>
      <c r="W4085" s="15" t="n">
        <f aca="false">IF(U4085="Yes",1,0)</f>
        <v>1</v>
      </c>
      <c r="X4085" s="15" t="str">
        <f aca="false">IF(F4085&lt;=12,"0-12 months",IF(F4085&lt;=24,"13-24 months",IF(F4085&lt;=48,"25-48 months","49-72 months")))</f>
        <v>49-72 months</v>
      </c>
      <c r="Y4085" s="15" t="str">
        <f aca="false">IF(C4085=1,"Yes","No")</f>
        <v>Yes</v>
      </c>
      <c r="Z4085" s="15" t="n">
        <f aca="false">COUNTIF(J4085:O4085,"Yes")</f>
        <v>3</v>
      </c>
      <c r="AA4085" s="18" t="n">
        <f aca="false">S4085*W4085</f>
        <v>100.2</v>
      </c>
      <c r="AB4085" s="15" t="n">
        <f aca="false">(P4085="Month-to-month")+(I4085="Fiber optic")+(R4085="Electronic check")+(F4085&lt;=12)+(M4085="No")+(J4085="No")</f>
        <v>5</v>
      </c>
      <c r="AC4085" s="15" t="str">
        <f aca="false">IF(AB4085&gt;=5,"High",IF(AB4085&gt;=3,"Medium","Low"))</f>
        <v>High</v>
      </c>
    </row>
    <row r="4086" customFormat="false" ht="15" hidden="false" customHeight="false" outlineLevel="0" collapsed="false">
      <c r="A4086" s="15" t="s">
        <v>4183</v>
      </c>
      <c r="B4086" s="15" t="s">
        <v>94</v>
      </c>
      <c r="C4086" s="15" t="n">
        <v>0</v>
      </c>
      <c r="D4086" s="15" t="s">
        <v>24</v>
      </c>
      <c r="E4086" s="15" t="s">
        <v>24</v>
      </c>
      <c r="F4086" s="15" t="n">
        <v>1</v>
      </c>
      <c r="G4086" s="15" t="s">
        <v>26</v>
      </c>
      <c r="H4086" s="15" t="s">
        <v>24</v>
      </c>
      <c r="I4086" s="15" t="s">
        <v>102</v>
      </c>
      <c r="J4086" s="15" t="s">
        <v>24</v>
      </c>
      <c r="K4086" s="15" t="s">
        <v>24</v>
      </c>
      <c r="L4086" s="15" t="s">
        <v>24</v>
      </c>
      <c r="M4086" s="15" t="s">
        <v>24</v>
      </c>
      <c r="N4086" s="15" t="s">
        <v>26</v>
      </c>
      <c r="O4086" s="15" t="s">
        <v>24</v>
      </c>
      <c r="P4086" s="15" t="s">
        <v>25</v>
      </c>
      <c r="Q4086" s="15" t="s">
        <v>24</v>
      </c>
      <c r="R4086" s="15" t="s">
        <v>15</v>
      </c>
      <c r="S4086" s="18" t="n">
        <v>78.05</v>
      </c>
      <c r="T4086" s="15" t="n">
        <v>78.05</v>
      </c>
      <c r="U4086" s="15" t="s">
        <v>26</v>
      </c>
      <c r="V4086" s="18" t="n">
        <f aca="false">IF(ISNUMBER(T4086),T4086,0)</f>
        <v>78.05</v>
      </c>
      <c r="W4086" s="15" t="n">
        <f aca="false">IF(U4086="Yes",1,0)</f>
        <v>1</v>
      </c>
      <c r="X4086" s="15" t="str">
        <f aca="false">IF(F4086&lt;=12,"0-12 months",IF(F4086&lt;=24,"13-24 months",IF(F4086&lt;=48,"25-48 months","49-72 months")))</f>
        <v>0-12 months</v>
      </c>
      <c r="Y4086" s="15" t="str">
        <f aca="false">IF(C4086=1,"Yes","No")</f>
        <v>No</v>
      </c>
      <c r="Z4086" s="15" t="n">
        <f aca="false">COUNTIF(J4086:O4086,"Yes")</f>
        <v>1</v>
      </c>
      <c r="AA4086" s="18" t="n">
        <f aca="false">S4086*W4086</f>
        <v>78.05</v>
      </c>
      <c r="AB4086" s="15" t="n">
        <f aca="false">(P4086="Month-to-month")+(I4086="Fiber optic")+(R4086="Electronic check")+(F4086&lt;=12)+(M4086="No")+(J4086="No")</f>
        <v>6</v>
      </c>
      <c r="AC4086" s="15" t="str">
        <f aca="false">IF(AB4086&gt;=5,"High",IF(AB4086&gt;=3,"Medium","Low"))</f>
        <v>High</v>
      </c>
    </row>
    <row r="4087" customFormat="false" ht="15" hidden="false" customHeight="false" outlineLevel="0" collapsed="false">
      <c r="A4087" s="15" t="s">
        <v>4184</v>
      </c>
      <c r="B4087" s="15" t="s">
        <v>94</v>
      </c>
      <c r="C4087" s="15" t="n">
        <v>0</v>
      </c>
      <c r="D4087" s="15" t="s">
        <v>24</v>
      </c>
      <c r="E4087" s="15" t="s">
        <v>24</v>
      </c>
      <c r="F4087" s="15" t="n">
        <v>30</v>
      </c>
      <c r="G4087" s="15" t="s">
        <v>24</v>
      </c>
      <c r="H4087" s="15" t="s">
        <v>95</v>
      </c>
      <c r="I4087" s="15" t="s">
        <v>96</v>
      </c>
      <c r="J4087" s="15" t="s">
        <v>24</v>
      </c>
      <c r="K4087" s="15" t="s">
        <v>24</v>
      </c>
      <c r="L4087" s="15" t="s">
        <v>24</v>
      </c>
      <c r="M4087" s="15" t="s">
        <v>26</v>
      </c>
      <c r="N4087" s="15" t="s">
        <v>24</v>
      </c>
      <c r="O4087" s="15" t="s">
        <v>26</v>
      </c>
      <c r="P4087" s="15" t="s">
        <v>27</v>
      </c>
      <c r="Q4087" s="15" t="s">
        <v>26</v>
      </c>
      <c r="R4087" s="15" t="s">
        <v>21</v>
      </c>
      <c r="S4087" s="18" t="n">
        <v>40.35</v>
      </c>
      <c r="T4087" s="15" t="n">
        <v>1187.05</v>
      </c>
      <c r="U4087" s="15" t="s">
        <v>24</v>
      </c>
      <c r="V4087" s="18" t="n">
        <f aca="false">IF(ISNUMBER(T4087),T4087,0)</f>
        <v>1187.05</v>
      </c>
      <c r="W4087" s="15" t="n">
        <f aca="false">IF(U4087="Yes",1,0)</f>
        <v>0</v>
      </c>
      <c r="X4087" s="15" t="str">
        <f aca="false">IF(F4087&lt;=12,"0-12 months",IF(F4087&lt;=24,"13-24 months",IF(F4087&lt;=48,"25-48 months","49-72 months")))</f>
        <v>25-48 months</v>
      </c>
      <c r="Y4087" s="15" t="str">
        <f aca="false">IF(C4087=1,"Yes","No")</f>
        <v>No</v>
      </c>
      <c r="Z4087" s="15" t="n">
        <f aca="false">COUNTIF(J4087:O4087,"Yes")</f>
        <v>2</v>
      </c>
      <c r="AA4087" s="18" t="n">
        <f aca="false">S4087*W4087</f>
        <v>0</v>
      </c>
      <c r="AB4087" s="15" t="n">
        <f aca="false">(P4087="Month-to-month")+(I4087="Fiber optic")+(R4087="Electronic check")+(F4087&lt;=12)+(M4087="No")+(J4087="No")</f>
        <v>1</v>
      </c>
      <c r="AC4087" s="15" t="str">
        <f aca="false">IF(AB4087&gt;=5,"High",IF(AB4087&gt;=3,"Medium","Low"))</f>
        <v>Low</v>
      </c>
    </row>
    <row r="4088" customFormat="false" ht="15" hidden="false" customHeight="false" outlineLevel="0" collapsed="false">
      <c r="A4088" s="15" t="s">
        <v>4185</v>
      </c>
      <c r="B4088" s="15" t="s">
        <v>94</v>
      </c>
      <c r="C4088" s="15" t="n">
        <v>0</v>
      </c>
      <c r="D4088" s="15" t="s">
        <v>26</v>
      </c>
      <c r="E4088" s="15" t="s">
        <v>24</v>
      </c>
      <c r="F4088" s="15" t="n">
        <v>72</v>
      </c>
      <c r="G4088" s="15" t="s">
        <v>26</v>
      </c>
      <c r="H4088" s="15" t="s">
        <v>26</v>
      </c>
      <c r="I4088" s="15" t="s">
        <v>96</v>
      </c>
      <c r="J4088" s="15" t="s">
        <v>26</v>
      </c>
      <c r="K4088" s="15" t="s">
        <v>26</v>
      </c>
      <c r="L4088" s="15" t="s">
        <v>26</v>
      </c>
      <c r="M4088" s="15" t="s">
        <v>26</v>
      </c>
      <c r="N4088" s="15" t="s">
        <v>26</v>
      </c>
      <c r="O4088" s="15" t="s">
        <v>24</v>
      </c>
      <c r="P4088" s="15" t="s">
        <v>29</v>
      </c>
      <c r="Q4088" s="15" t="s">
        <v>24</v>
      </c>
      <c r="R4088" s="15" t="s">
        <v>21</v>
      </c>
      <c r="S4088" s="18" t="n">
        <v>79.2</v>
      </c>
      <c r="T4088" s="15" t="n">
        <v>5401.9</v>
      </c>
      <c r="U4088" s="15" t="s">
        <v>24</v>
      </c>
      <c r="V4088" s="18" t="n">
        <f aca="false">IF(ISNUMBER(T4088),T4088,0)</f>
        <v>5401.9</v>
      </c>
      <c r="W4088" s="15" t="n">
        <f aca="false">IF(U4088="Yes",1,0)</f>
        <v>0</v>
      </c>
      <c r="X4088" s="15" t="str">
        <f aca="false">IF(F4088&lt;=12,"0-12 months",IF(F4088&lt;=24,"13-24 months",IF(F4088&lt;=48,"25-48 months","49-72 months")))</f>
        <v>49-72 months</v>
      </c>
      <c r="Y4088" s="15" t="str">
        <f aca="false">IF(C4088=1,"Yes","No")</f>
        <v>No</v>
      </c>
      <c r="Z4088" s="15" t="n">
        <f aca="false">COUNTIF(J4088:O4088,"Yes")</f>
        <v>5</v>
      </c>
      <c r="AA4088" s="18" t="n">
        <f aca="false">S4088*W4088</f>
        <v>0</v>
      </c>
      <c r="AB4088" s="15" t="n">
        <f aca="false">(P4088="Month-to-month")+(I4088="Fiber optic")+(R4088="Electronic check")+(F4088&lt;=12)+(M4088="No")+(J4088="No")</f>
        <v>0</v>
      </c>
      <c r="AC4088" s="15" t="str">
        <f aca="false">IF(AB4088&gt;=5,"High",IF(AB4088&gt;=3,"Medium","Low"))</f>
        <v>Low</v>
      </c>
    </row>
    <row r="4089" customFormat="false" ht="15" hidden="false" customHeight="false" outlineLevel="0" collapsed="false">
      <c r="A4089" s="15" t="s">
        <v>4186</v>
      </c>
      <c r="B4089" s="15" t="s">
        <v>94</v>
      </c>
      <c r="C4089" s="15" t="n">
        <v>0</v>
      </c>
      <c r="D4089" s="15" t="s">
        <v>24</v>
      </c>
      <c r="E4089" s="15" t="s">
        <v>24</v>
      </c>
      <c r="F4089" s="15" t="n">
        <v>10</v>
      </c>
      <c r="G4089" s="15" t="s">
        <v>26</v>
      </c>
      <c r="H4089" s="15" t="s">
        <v>24</v>
      </c>
      <c r="I4089" s="15" t="s">
        <v>24</v>
      </c>
      <c r="J4089" s="15" t="s">
        <v>28</v>
      </c>
      <c r="K4089" s="15" t="s">
        <v>28</v>
      </c>
      <c r="L4089" s="15" t="s">
        <v>28</v>
      </c>
      <c r="M4089" s="15" t="s">
        <v>28</v>
      </c>
      <c r="N4089" s="15" t="s">
        <v>28</v>
      </c>
      <c r="O4089" s="15" t="s">
        <v>28</v>
      </c>
      <c r="P4089" s="15" t="s">
        <v>25</v>
      </c>
      <c r="Q4089" s="15" t="s">
        <v>26</v>
      </c>
      <c r="R4089" s="15" t="s">
        <v>17</v>
      </c>
      <c r="S4089" s="18" t="n">
        <v>20.9</v>
      </c>
      <c r="T4089" s="15" t="n">
        <v>247</v>
      </c>
      <c r="U4089" s="15" t="s">
        <v>24</v>
      </c>
      <c r="V4089" s="18" t="n">
        <f aca="false">IF(ISNUMBER(T4089),T4089,0)</f>
        <v>247</v>
      </c>
      <c r="W4089" s="15" t="n">
        <f aca="false">IF(U4089="Yes",1,0)</f>
        <v>0</v>
      </c>
      <c r="X4089" s="15" t="str">
        <f aca="false">IF(F4089&lt;=12,"0-12 months",IF(F4089&lt;=24,"13-24 months",IF(F4089&lt;=48,"25-48 months","49-72 months")))</f>
        <v>0-12 months</v>
      </c>
      <c r="Y4089" s="15" t="str">
        <f aca="false">IF(C4089=1,"Yes","No")</f>
        <v>No</v>
      </c>
      <c r="Z4089" s="15" t="n">
        <f aca="false">COUNTIF(J4089:O4089,"Yes")</f>
        <v>0</v>
      </c>
      <c r="AA4089" s="18" t="n">
        <f aca="false">S4089*W4089</f>
        <v>0</v>
      </c>
      <c r="AB4089" s="15" t="n">
        <f aca="false">(P4089="Month-to-month")+(I4089="Fiber optic")+(R4089="Electronic check")+(F4089&lt;=12)+(M4089="No")+(J4089="No")</f>
        <v>2</v>
      </c>
      <c r="AC4089" s="15" t="str">
        <f aca="false">IF(AB4089&gt;=5,"High",IF(AB4089&gt;=3,"Medium","Low"))</f>
        <v>Low</v>
      </c>
    </row>
    <row r="4090" customFormat="false" ht="15" hidden="false" customHeight="false" outlineLevel="0" collapsed="false">
      <c r="A4090" s="15" t="s">
        <v>4187</v>
      </c>
      <c r="B4090" s="15" t="s">
        <v>98</v>
      </c>
      <c r="C4090" s="15" t="n">
        <v>0</v>
      </c>
      <c r="D4090" s="15" t="s">
        <v>24</v>
      </c>
      <c r="E4090" s="15" t="s">
        <v>24</v>
      </c>
      <c r="F4090" s="15" t="n">
        <v>7</v>
      </c>
      <c r="G4090" s="15" t="s">
        <v>26</v>
      </c>
      <c r="H4090" s="15" t="s">
        <v>26</v>
      </c>
      <c r="I4090" s="15" t="s">
        <v>102</v>
      </c>
      <c r="J4090" s="15" t="s">
        <v>24</v>
      </c>
      <c r="K4090" s="15" t="s">
        <v>24</v>
      </c>
      <c r="L4090" s="15" t="s">
        <v>24</v>
      </c>
      <c r="M4090" s="15" t="s">
        <v>24</v>
      </c>
      <c r="N4090" s="15" t="s">
        <v>24</v>
      </c>
      <c r="O4090" s="15" t="s">
        <v>24</v>
      </c>
      <c r="P4090" s="15" t="s">
        <v>25</v>
      </c>
      <c r="Q4090" s="15" t="s">
        <v>24</v>
      </c>
      <c r="R4090" s="15" t="s">
        <v>15</v>
      </c>
      <c r="S4090" s="18" t="n">
        <v>73.6</v>
      </c>
      <c r="T4090" s="15" t="n">
        <v>520</v>
      </c>
      <c r="U4090" s="15" t="s">
        <v>26</v>
      </c>
      <c r="V4090" s="18" t="n">
        <f aca="false">IF(ISNUMBER(T4090),T4090,0)</f>
        <v>520</v>
      </c>
      <c r="W4090" s="15" t="n">
        <f aca="false">IF(U4090="Yes",1,0)</f>
        <v>1</v>
      </c>
      <c r="X4090" s="15" t="str">
        <f aca="false">IF(F4090&lt;=12,"0-12 months",IF(F4090&lt;=24,"13-24 months",IF(F4090&lt;=48,"25-48 months","49-72 months")))</f>
        <v>0-12 months</v>
      </c>
      <c r="Y4090" s="15" t="str">
        <f aca="false">IF(C4090=1,"Yes","No")</f>
        <v>No</v>
      </c>
      <c r="Z4090" s="15" t="n">
        <f aca="false">COUNTIF(J4090:O4090,"Yes")</f>
        <v>0</v>
      </c>
      <c r="AA4090" s="18" t="n">
        <f aca="false">S4090*W4090</f>
        <v>73.6</v>
      </c>
      <c r="AB4090" s="15" t="n">
        <f aca="false">(P4090="Month-to-month")+(I4090="Fiber optic")+(R4090="Electronic check")+(F4090&lt;=12)+(M4090="No")+(J4090="No")</f>
        <v>6</v>
      </c>
      <c r="AC4090" s="15" t="str">
        <f aca="false">IF(AB4090&gt;=5,"High",IF(AB4090&gt;=3,"Medium","Low"))</f>
        <v>High</v>
      </c>
    </row>
    <row r="4091" customFormat="false" ht="15" hidden="false" customHeight="false" outlineLevel="0" collapsed="false">
      <c r="A4091" s="15" t="s">
        <v>4188</v>
      </c>
      <c r="B4091" s="15" t="s">
        <v>94</v>
      </c>
      <c r="C4091" s="15" t="n">
        <v>0</v>
      </c>
      <c r="D4091" s="15" t="s">
        <v>24</v>
      </c>
      <c r="E4091" s="15" t="s">
        <v>24</v>
      </c>
      <c r="F4091" s="15" t="n">
        <v>9</v>
      </c>
      <c r="G4091" s="15" t="s">
        <v>26</v>
      </c>
      <c r="H4091" s="15" t="s">
        <v>26</v>
      </c>
      <c r="I4091" s="15" t="s">
        <v>102</v>
      </c>
      <c r="J4091" s="15" t="s">
        <v>24</v>
      </c>
      <c r="K4091" s="15" t="s">
        <v>24</v>
      </c>
      <c r="L4091" s="15" t="s">
        <v>24</v>
      </c>
      <c r="M4091" s="15" t="s">
        <v>24</v>
      </c>
      <c r="N4091" s="15" t="s">
        <v>24</v>
      </c>
      <c r="O4091" s="15" t="s">
        <v>24</v>
      </c>
      <c r="P4091" s="15" t="s">
        <v>25</v>
      </c>
      <c r="Q4091" s="15" t="s">
        <v>26</v>
      </c>
      <c r="R4091" s="15" t="s">
        <v>15</v>
      </c>
      <c r="S4091" s="18" t="n">
        <v>74.75</v>
      </c>
      <c r="T4091" s="15" t="n">
        <v>706.6</v>
      </c>
      <c r="U4091" s="15" t="s">
        <v>26</v>
      </c>
      <c r="V4091" s="18" t="n">
        <f aca="false">IF(ISNUMBER(T4091),T4091,0)</f>
        <v>706.6</v>
      </c>
      <c r="W4091" s="15" t="n">
        <f aca="false">IF(U4091="Yes",1,0)</f>
        <v>1</v>
      </c>
      <c r="X4091" s="15" t="str">
        <f aca="false">IF(F4091&lt;=12,"0-12 months",IF(F4091&lt;=24,"13-24 months",IF(F4091&lt;=48,"25-48 months","49-72 months")))</f>
        <v>0-12 months</v>
      </c>
      <c r="Y4091" s="15" t="str">
        <f aca="false">IF(C4091=1,"Yes","No")</f>
        <v>No</v>
      </c>
      <c r="Z4091" s="15" t="n">
        <f aca="false">COUNTIF(J4091:O4091,"Yes")</f>
        <v>0</v>
      </c>
      <c r="AA4091" s="18" t="n">
        <f aca="false">S4091*W4091</f>
        <v>74.75</v>
      </c>
      <c r="AB4091" s="15" t="n">
        <f aca="false">(P4091="Month-to-month")+(I4091="Fiber optic")+(R4091="Electronic check")+(F4091&lt;=12)+(M4091="No")+(J4091="No")</f>
        <v>6</v>
      </c>
      <c r="AC4091" s="15" t="str">
        <f aca="false">IF(AB4091&gt;=5,"High",IF(AB4091&gt;=3,"Medium","Low"))</f>
        <v>High</v>
      </c>
    </row>
    <row r="4092" customFormat="false" ht="15" hidden="false" customHeight="false" outlineLevel="0" collapsed="false">
      <c r="A4092" s="15" t="s">
        <v>4189</v>
      </c>
      <c r="B4092" s="15" t="s">
        <v>94</v>
      </c>
      <c r="C4092" s="15" t="n">
        <v>0</v>
      </c>
      <c r="D4092" s="15" t="s">
        <v>24</v>
      </c>
      <c r="E4092" s="15" t="s">
        <v>26</v>
      </c>
      <c r="F4092" s="15" t="n">
        <v>1</v>
      </c>
      <c r="G4092" s="15" t="s">
        <v>26</v>
      </c>
      <c r="H4092" s="15" t="s">
        <v>24</v>
      </c>
      <c r="I4092" s="15" t="s">
        <v>96</v>
      </c>
      <c r="J4092" s="15" t="s">
        <v>26</v>
      </c>
      <c r="K4092" s="15" t="s">
        <v>24</v>
      </c>
      <c r="L4092" s="15" t="s">
        <v>24</v>
      </c>
      <c r="M4092" s="15" t="s">
        <v>24</v>
      </c>
      <c r="N4092" s="15" t="s">
        <v>24</v>
      </c>
      <c r="O4092" s="15" t="s">
        <v>24</v>
      </c>
      <c r="P4092" s="15" t="s">
        <v>25</v>
      </c>
      <c r="Q4092" s="15" t="s">
        <v>24</v>
      </c>
      <c r="R4092" s="15" t="s">
        <v>17</v>
      </c>
      <c r="S4092" s="18" t="n">
        <v>49.9</v>
      </c>
      <c r="T4092" s="15" t="n">
        <v>49.9</v>
      </c>
      <c r="U4092" s="15" t="s">
        <v>24</v>
      </c>
      <c r="V4092" s="18" t="n">
        <f aca="false">IF(ISNUMBER(T4092),T4092,0)</f>
        <v>49.9</v>
      </c>
      <c r="W4092" s="15" t="n">
        <f aca="false">IF(U4092="Yes",1,0)</f>
        <v>0</v>
      </c>
      <c r="X4092" s="15" t="str">
        <f aca="false">IF(F4092&lt;=12,"0-12 months",IF(F4092&lt;=24,"13-24 months",IF(F4092&lt;=48,"25-48 months","49-72 months")))</f>
        <v>0-12 months</v>
      </c>
      <c r="Y4092" s="15" t="str">
        <f aca="false">IF(C4092=1,"Yes","No")</f>
        <v>No</v>
      </c>
      <c r="Z4092" s="15" t="n">
        <f aca="false">COUNTIF(J4092:O4092,"Yes")</f>
        <v>1</v>
      </c>
      <c r="AA4092" s="18" t="n">
        <f aca="false">S4092*W4092</f>
        <v>0</v>
      </c>
      <c r="AB4092" s="15" t="n">
        <f aca="false">(P4092="Month-to-month")+(I4092="Fiber optic")+(R4092="Electronic check")+(F4092&lt;=12)+(M4092="No")+(J4092="No")</f>
        <v>3</v>
      </c>
      <c r="AC4092" s="15" t="str">
        <f aca="false">IF(AB4092&gt;=5,"High",IF(AB4092&gt;=3,"Medium","Low"))</f>
        <v>Medium</v>
      </c>
    </row>
    <row r="4093" customFormat="false" ht="15" hidden="false" customHeight="false" outlineLevel="0" collapsed="false">
      <c r="A4093" s="15" t="s">
        <v>4190</v>
      </c>
      <c r="B4093" s="15" t="s">
        <v>94</v>
      </c>
      <c r="C4093" s="15" t="n">
        <v>0</v>
      </c>
      <c r="D4093" s="15" t="s">
        <v>24</v>
      </c>
      <c r="E4093" s="15" t="s">
        <v>24</v>
      </c>
      <c r="F4093" s="15" t="n">
        <v>20</v>
      </c>
      <c r="G4093" s="15" t="s">
        <v>26</v>
      </c>
      <c r="H4093" s="15" t="s">
        <v>26</v>
      </c>
      <c r="I4093" s="15" t="s">
        <v>96</v>
      </c>
      <c r="J4093" s="15" t="s">
        <v>24</v>
      </c>
      <c r="K4093" s="15" t="s">
        <v>26</v>
      </c>
      <c r="L4093" s="15" t="s">
        <v>24</v>
      </c>
      <c r="M4093" s="15" t="s">
        <v>26</v>
      </c>
      <c r="N4093" s="15" t="s">
        <v>24</v>
      </c>
      <c r="O4093" s="15" t="s">
        <v>26</v>
      </c>
      <c r="P4093" s="15" t="s">
        <v>25</v>
      </c>
      <c r="Q4093" s="15" t="s">
        <v>26</v>
      </c>
      <c r="R4093" s="15" t="s">
        <v>21</v>
      </c>
      <c r="S4093" s="18" t="n">
        <v>68.9</v>
      </c>
      <c r="T4093" s="15" t="n">
        <v>1370.35</v>
      </c>
      <c r="U4093" s="15" t="s">
        <v>24</v>
      </c>
      <c r="V4093" s="18" t="n">
        <f aca="false">IF(ISNUMBER(T4093),T4093,0)</f>
        <v>1370.35</v>
      </c>
      <c r="W4093" s="15" t="n">
        <f aca="false">IF(U4093="Yes",1,0)</f>
        <v>0</v>
      </c>
      <c r="X4093" s="15" t="str">
        <f aca="false">IF(F4093&lt;=12,"0-12 months",IF(F4093&lt;=24,"13-24 months",IF(F4093&lt;=48,"25-48 months","49-72 months")))</f>
        <v>13-24 months</v>
      </c>
      <c r="Y4093" s="15" t="str">
        <f aca="false">IF(C4093=1,"Yes","No")</f>
        <v>No</v>
      </c>
      <c r="Z4093" s="15" t="n">
        <f aca="false">COUNTIF(J4093:O4093,"Yes")</f>
        <v>3</v>
      </c>
      <c r="AA4093" s="18" t="n">
        <f aca="false">S4093*W4093</f>
        <v>0</v>
      </c>
      <c r="AB4093" s="15" t="n">
        <f aca="false">(P4093="Month-to-month")+(I4093="Fiber optic")+(R4093="Electronic check")+(F4093&lt;=12)+(M4093="No")+(J4093="No")</f>
        <v>2</v>
      </c>
      <c r="AC4093" s="15" t="str">
        <f aca="false">IF(AB4093&gt;=5,"High",IF(AB4093&gt;=3,"Medium","Low"))</f>
        <v>Low</v>
      </c>
    </row>
    <row r="4094" customFormat="false" ht="15" hidden="false" customHeight="false" outlineLevel="0" collapsed="false">
      <c r="A4094" s="15" t="s">
        <v>4191</v>
      </c>
      <c r="B4094" s="15" t="s">
        <v>94</v>
      </c>
      <c r="C4094" s="15" t="n">
        <v>0</v>
      </c>
      <c r="D4094" s="15" t="s">
        <v>24</v>
      </c>
      <c r="E4094" s="15" t="s">
        <v>24</v>
      </c>
      <c r="F4094" s="15" t="n">
        <v>1</v>
      </c>
      <c r="G4094" s="15" t="s">
        <v>26</v>
      </c>
      <c r="H4094" s="15" t="s">
        <v>24</v>
      </c>
      <c r="I4094" s="15" t="s">
        <v>24</v>
      </c>
      <c r="J4094" s="15" t="s">
        <v>28</v>
      </c>
      <c r="K4094" s="15" t="s">
        <v>28</v>
      </c>
      <c r="L4094" s="15" t="s">
        <v>28</v>
      </c>
      <c r="M4094" s="15" t="s">
        <v>28</v>
      </c>
      <c r="N4094" s="15" t="s">
        <v>28</v>
      </c>
      <c r="O4094" s="15" t="s">
        <v>28</v>
      </c>
      <c r="P4094" s="15" t="s">
        <v>25</v>
      </c>
      <c r="Q4094" s="15" t="s">
        <v>26</v>
      </c>
      <c r="R4094" s="15" t="s">
        <v>17</v>
      </c>
      <c r="S4094" s="18" t="n">
        <v>20.25</v>
      </c>
      <c r="T4094" s="15" t="n">
        <v>20.25</v>
      </c>
      <c r="U4094" s="15" t="s">
        <v>24</v>
      </c>
      <c r="V4094" s="18" t="n">
        <f aca="false">IF(ISNUMBER(T4094),T4094,0)</f>
        <v>20.25</v>
      </c>
      <c r="W4094" s="15" t="n">
        <f aca="false">IF(U4094="Yes",1,0)</f>
        <v>0</v>
      </c>
      <c r="X4094" s="15" t="str">
        <f aca="false">IF(F4094&lt;=12,"0-12 months",IF(F4094&lt;=24,"13-24 months",IF(F4094&lt;=48,"25-48 months","49-72 months")))</f>
        <v>0-12 months</v>
      </c>
      <c r="Y4094" s="15" t="str">
        <f aca="false">IF(C4094=1,"Yes","No")</f>
        <v>No</v>
      </c>
      <c r="Z4094" s="15" t="n">
        <f aca="false">COUNTIF(J4094:O4094,"Yes")</f>
        <v>0</v>
      </c>
      <c r="AA4094" s="18" t="n">
        <f aca="false">S4094*W4094</f>
        <v>0</v>
      </c>
      <c r="AB4094" s="15" t="n">
        <f aca="false">(P4094="Month-to-month")+(I4094="Fiber optic")+(R4094="Electronic check")+(F4094&lt;=12)+(M4094="No")+(J4094="No")</f>
        <v>2</v>
      </c>
      <c r="AC4094" s="15" t="str">
        <f aca="false">IF(AB4094&gt;=5,"High",IF(AB4094&gt;=3,"Medium","Low"))</f>
        <v>Low</v>
      </c>
    </row>
    <row r="4095" customFormat="false" ht="15" hidden="false" customHeight="false" outlineLevel="0" collapsed="false">
      <c r="A4095" s="15" t="s">
        <v>4192</v>
      </c>
      <c r="B4095" s="15" t="s">
        <v>94</v>
      </c>
      <c r="C4095" s="15" t="n">
        <v>0</v>
      </c>
      <c r="D4095" s="15" t="s">
        <v>24</v>
      </c>
      <c r="E4095" s="15" t="s">
        <v>24</v>
      </c>
      <c r="F4095" s="15" t="n">
        <v>29</v>
      </c>
      <c r="G4095" s="15" t="s">
        <v>26</v>
      </c>
      <c r="H4095" s="15" t="s">
        <v>26</v>
      </c>
      <c r="I4095" s="15" t="s">
        <v>102</v>
      </c>
      <c r="J4095" s="15" t="s">
        <v>24</v>
      </c>
      <c r="K4095" s="15" t="s">
        <v>24</v>
      </c>
      <c r="L4095" s="15" t="s">
        <v>24</v>
      </c>
      <c r="M4095" s="15" t="s">
        <v>24</v>
      </c>
      <c r="N4095" s="15" t="s">
        <v>24</v>
      </c>
      <c r="O4095" s="15" t="s">
        <v>24</v>
      </c>
      <c r="P4095" s="15" t="s">
        <v>25</v>
      </c>
      <c r="Q4095" s="15" t="s">
        <v>26</v>
      </c>
      <c r="R4095" s="15" t="s">
        <v>21</v>
      </c>
      <c r="S4095" s="18" t="n">
        <v>76</v>
      </c>
      <c r="T4095" s="15" t="n">
        <v>2215.25</v>
      </c>
      <c r="U4095" s="15" t="s">
        <v>24</v>
      </c>
      <c r="V4095" s="18" t="n">
        <f aca="false">IF(ISNUMBER(T4095),T4095,0)</f>
        <v>2215.25</v>
      </c>
      <c r="W4095" s="15" t="n">
        <f aca="false">IF(U4095="Yes",1,0)</f>
        <v>0</v>
      </c>
      <c r="X4095" s="15" t="str">
        <f aca="false">IF(F4095&lt;=12,"0-12 months",IF(F4095&lt;=24,"13-24 months",IF(F4095&lt;=48,"25-48 months","49-72 months")))</f>
        <v>25-48 months</v>
      </c>
      <c r="Y4095" s="15" t="str">
        <f aca="false">IF(C4095=1,"Yes","No")</f>
        <v>No</v>
      </c>
      <c r="Z4095" s="15" t="n">
        <f aca="false">COUNTIF(J4095:O4095,"Yes")</f>
        <v>0</v>
      </c>
      <c r="AA4095" s="18" t="n">
        <f aca="false">S4095*W4095</f>
        <v>0</v>
      </c>
      <c r="AB4095" s="15" t="n">
        <f aca="false">(P4095="Month-to-month")+(I4095="Fiber optic")+(R4095="Electronic check")+(F4095&lt;=12)+(M4095="No")+(J4095="No")</f>
        <v>4</v>
      </c>
      <c r="AC4095" s="15" t="str">
        <f aca="false">IF(AB4095&gt;=5,"High",IF(AB4095&gt;=3,"Medium","Low"))</f>
        <v>Medium</v>
      </c>
    </row>
    <row r="4096" customFormat="false" ht="15" hidden="false" customHeight="false" outlineLevel="0" collapsed="false">
      <c r="A4096" s="15" t="s">
        <v>4193</v>
      </c>
      <c r="B4096" s="15" t="s">
        <v>98</v>
      </c>
      <c r="C4096" s="15" t="n">
        <v>0</v>
      </c>
      <c r="D4096" s="15" t="s">
        <v>24</v>
      </c>
      <c r="E4096" s="15" t="s">
        <v>24</v>
      </c>
      <c r="F4096" s="15" t="n">
        <v>1</v>
      </c>
      <c r="G4096" s="15" t="s">
        <v>26</v>
      </c>
      <c r="H4096" s="15" t="s">
        <v>24</v>
      </c>
      <c r="I4096" s="15" t="s">
        <v>102</v>
      </c>
      <c r="J4096" s="15" t="s">
        <v>24</v>
      </c>
      <c r="K4096" s="15" t="s">
        <v>24</v>
      </c>
      <c r="L4096" s="15" t="s">
        <v>24</v>
      </c>
      <c r="M4096" s="15" t="s">
        <v>26</v>
      </c>
      <c r="N4096" s="15" t="s">
        <v>24</v>
      </c>
      <c r="O4096" s="15" t="s">
        <v>24</v>
      </c>
      <c r="P4096" s="15" t="s">
        <v>25</v>
      </c>
      <c r="Q4096" s="15" t="s">
        <v>24</v>
      </c>
      <c r="R4096" s="15" t="s">
        <v>15</v>
      </c>
      <c r="S4096" s="18" t="n">
        <v>74</v>
      </c>
      <c r="T4096" s="15" t="n">
        <v>74</v>
      </c>
      <c r="U4096" s="15" t="s">
        <v>24</v>
      </c>
      <c r="V4096" s="18" t="n">
        <f aca="false">IF(ISNUMBER(T4096),T4096,0)</f>
        <v>74</v>
      </c>
      <c r="W4096" s="15" t="n">
        <f aca="false">IF(U4096="Yes",1,0)</f>
        <v>0</v>
      </c>
      <c r="X4096" s="15" t="str">
        <f aca="false">IF(F4096&lt;=12,"0-12 months",IF(F4096&lt;=24,"13-24 months",IF(F4096&lt;=48,"25-48 months","49-72 months")))</f>
        <v>0-12 months</v>
      </c>
      <c r="Y4096" s="15" t="str">
        <f aca="false">IF(C4096=1,"Yes","No")</f>
        <v>No</v>
      </c>
      <c r="Z4096" s="15" t="n">
        <f aca="false">COUNTIF(J4096:O4096,"Yes")</f>
        <v>1</v>
      </c>
      <c r="AA4096" s="18" t="n">
        <f aca="false">S4096*W4096</f>
        <v>0</v>
      </c>
      <c r="AB4096" s="15" t="n">
        <f aca="false">(P4096="Month-to-month")+(I4096="Fiber optic")+(R4096="Electronic check")+(F4096&lt;=12)+(M4096="No")+(J4096="No")</f>
        <v>5</v>
      </c>
      <c r="AC4096" s="15" t="str">
        <f aca="false">IF(AB4096&gt;=5,"High",IF(AB4096&gt;=3,"Medium","Low"))</f>
        <v>High</v>
      </c>
    </row>
    <row r="4097" customFormat="false" ht="15" hidden="false" customHeight="false" outlineLevel="0" collapsed="false">
      <c r="A4097" s="15" t="s">
        <v>4194</v>
      </c>
      <c r="B4097" s="15" t="s">
        <v>98</v>
      </c>
      <c r="C4097" s="15" t="n">
        <v>0</v>
      </c>
      <c r="D4097" s="15" t="s">
        <v>24</v>
      </c>
      <c r="E4097" s="15" t="s">
        <v>24</v>
      </c>
      <c r="F4097" s="15" t="n">
        <v>3</v>
      </c>
      <c r="G4097" s="15" t="s">
        <v>26</v>
      </c>
      <c r="H4097" s="15" t="s">
        <v>24</v>
      </c>
      <c r="I4097" s="15" t="s">
        <v>102</v>
      </c>
      <c r="J4097" s="15" t="s">
        <v>26</v>
      </c>
      <c r="K4097" s="15" t="s">
        <v>24</v>
      </c>
      <c r="L4097" s="15" t="s">
        <v>24</v>
      </c>
      <c r="M4097" s="15" t="s">
        <v>26</v>
      </c>
      <c r="N4097" s="15" t="s">
        <v>24</v>
      </c>
      <c r="O4097" s="15" t="s">
        <v>24</v>
      </c>
      <c r="P4097" s="15" t="s">
        <v>25</v>
      </c>
      <c r="Q4097" s="15" t="s">
        <v>26</v>
      </c>
      <c r="R4097" s="15" t="s">
        <v>17</v>
      </c>
      <c r="S4097" s="18" t="n">
        <v>82.3</v>
      </c>
      <c r="T4097" s="15" t="n">
        <v>214.4</v>
      </c>
      <c r="U4097" s="15" t="s">
        <v>24</v>
      </c>
      <c r="V4097" s="18" t="n">
        <f aca="false">IF(ISNUMBER(T4097),T4097,0)</f>
        <v>214.4</v>
      </c>
      <c r="W4097" s="15" t="n">
        <f aca="false">IF(U4097="Yes",1,0)</f>
        <v>0</v>
      </c>
      <c r="X4097" s="15" t="str">
        <f aca="false">IF(F4097&lt;=12,"0-12 months",IF(F4097&lt;=24,"13-24 months",IF(F4097&lt;=48,"25-48 months","49-72 months")))</f>
        <v>0-12 months</v>
      </c>
      <c r="Y4097" s="15" t="str">
        <f aca="false">IF(C4097=1,"Yes","No")</f>
        <v>No</v>
      </c>
      <c r="Z4097" s="15" t="n">
        <f aca="false">COUNTIF(J4097:O4097,"Yes")</f>
        <v>2</v>
      </c>
      <c r="AA4097" s="18" t="n">
        <f aca="false">S4097*W4097</f>
        <v>0</v>
      </c>
      <c r="AB4097" s="15" t="n">
        <f aca="false">(P4097="Month-to-month")+(I4097="Fiber optic")+(R4097="Electronic check")+(F4097&lt;=12)+(M4097="No")+(J4097="No")</f>
        <v>3</v>
      </c>
      <c r="AC4097" s="15" t="str">
        <f aca="false">IF(AB4097&gt;=5,"High",IF(AB4097&gt;=3,"Medium","Low"))</f>
        <v>Medium</v>
      </c>
    </row>
    <row r="4098" customFormat="false" ht="15" hidden="false" customHeight="false" outlineLevel="0" collapsed="false">
      <c r="A4098" s="15" t="s">
        <v>4195</v>
      </c>
      <c r="B4098" s="15" t="s">
        <v>94</v>
      </c>
      <c r="C4098" s="15" t="n">
        <v>0</v>
      </c>
      <c r="D4098" s="15" t="s">
        <v>24</v>
      </c>
      <c r="E4098" s="15" t="s">
        <v>24</v>
      </c>
      <c r="F4098" s="15" t="n">
        <v>20</v>
      </c>
      <c r="G4098" s="15" t="s">
        <v>26</v>
      </c>
      <c r="H4098" s="15" t="s">
        <v>24</v>
      </c>
      <c r="I4098" s="15" t="s">
        <v>102</v>
      </c>
      <c r="J4098" s="15" t="s">
        <v>26</v>
      </c>
      <c r="K4098" s="15" t="s">
        <v>24</v>
      </c>
      <c r="L4098" s="15" t="s">
        <v>26</v>
      </c>
      <c r="M4098" s="15" t="s">
        <v>24</v>
      </c>
      <c r="N4098" s="15" t="s">
        <v>26</v>
      </c>
      <c r="O4098" s="15" t="s">
        <v>24</v>
      </c>
      <c r="P4098" s="15" t="s">
        <v>25</v>
      </c>
      <c r="Q4098" s="15" t="s">
        <v>26</v>
      </c>
      <c r="R4098" s="15" t="s">
        <v>19</v>
      </c>
      <c r="S4098" s="18" t="n">
        <v>89.4</v>
      </c>
      <c r="T4098" s="15" t="n">
        <v>1871.15</v>
      </c>
      <c r="U4098" s="15" t="s">
        <v>24</v>
      </c>
      <c r="V4098" s="18" t="n">
        <f aca="false">IF(ISNUMBER(T4098),T4098,0)</f>
        <v>1871.15</v>
      </c>
      <c r="W4098" s="15" t="n">
        <f aca="false">IF(U4098="Yes",1,0)</f>
        <v>0</v>
      </c>
      <c r="X4098" s="15" t="str">
        <f aca="false">IF(F4098&lt;=12,"0-12 months",IF(F4098&lt;=24,"13-24 months",IF(F4098&lt;=48,"25-48 months","49-72 months")))</f>
        <v>13-24 months</v>
      </c>
      <c r="Y4098" s="15" t="str">
        <f aca="false">IF(C4098=1,"Yes","No")</f>
        <v>No</v>
      </c>
      <c r="Z4098" s="15" t="n">
        <f aca="false">COUNTIF(J4098:O4098,"Yes")</f>
        <v>3</v>
      </c>
      <c r="AA4098" s="18" t="n">
        <f aca="false">S4098*W4098</f>
        <v>0</v>
      </c>
      <c r="AB4098" s="15" t="n">
        <f aca="false">(P4098="Month-to-month")+(I4098="Fiber optic")+(R4098="Electronic check")+(F4098&lt;=12)+(M4098="No")+(J4098="No")</f>
        <v>3</v>
      </c>
      <c r="AC4098" s="15" t="str">
        <f aca="false">IF(AB4098&gt;=5,"High",IF(AB4098&gt;=3,"Medium","Low"))</f>
        <v>Medium</v>
      </c>
    </row>
    <row r="4099" customFormat="false" ht="15" hidden="false" customHeight="false" outlineLevel="0" collapsed="false">
      <c r="A4099" s="15" t="s">
        <v>4196</v>
      </c>
      <c r="B4099" s="15" t="s">
        <v>98</v>
      </c>
      <c r="C4099" s="15" t="n">
        <v>0</v>
      </c>
      <c r="D4099" s="15" t="s">
        <v>24</v>
      </c>
      <c r="E4099" s="15" t="s">
        <v>26</v>
      </c>
      <c r="F4099" s="15" t="n">
        <v>64</v>
      </c>
      <c r="G4099" s="15" t="s">
        <v>26</v>
      </c>
      <c r="H4099" s="15" t="s">
        <v>24</v>
      </c>
      <c r="I4099" s="15" t="s">
        <v>102</v>
      </c>
      <c r="J4099" s="15" t="s">
        <v>24</v>
      </c>
      <c r="K4099" s="15" t="s">
        <v>26</v>
      </c>
      <c r="L4099" s="15" t="s">
        <v>24</v>
      </c>
      <c r="M4099" s="15" t="s">
        <v>26</v>
      </c>
      <c r="N4099" s="15" t="s">
        <v>26</v>
      </c>
      <c r="O4099" s="15" t="s">
        <v>26</v>
      </c>
      <c r="P4099" s="15" t="s">
        <v>25</v>
      </c>
      <c r="Q4099" s="15" t="s">
        <v>26</v>
      </c>
      <c r="R4099" s="15" t="s">
        <v>21</v>
      </c>
      <c r="S4099" s="18" t="n">
        <v>99.15</v>
      </c>
      <c r="T4099" s="15" t="n">
        <v>6171.2</v>
      </c>
      <c r="U4099" s="15" t="s">
        <v>24</v>
      </c>
      <c r="V4099" s="18" t="n">
        <f aca="false">IF(ISNUMBER(T4099),T4099,0)</f>
        <v>6171.2</v>
      </c>
      <c r="W4099" s="15" t="n">
        <f aca="false">IF(U4099="Yes",1,0)</f>
        <v>0</v>
      </c>
      <c r="X4099" s="15" t="str">
        <f aca="false">IF(F4099&lt;=12,"0-12 months",IF(F4099&lt;=24,"13-24 months",IF(F4099&lt;=48,"25-48 months","49-72 months")))</f>
        <v>49-72 months</v>
      </c>
      <c r="Y4099" s="15" t="str">
        <f aca="false">IF(C4099=1,"Yes","No")</f>
        <v>No</v>
      </c>
      <c r="Z4099" s="15" t="n">
        <f aca="false">COUNTIF(J4099:O4099,"Yes")</f>
        <v>4</v>
      </c>
      <c r="AA4099" s="18" t="n">
        <f aca="false">S4099*W4099</f>
        <v>0</v>
      </c>
      <c r="AB4099" s="15" t="n">
        <f aca="false">(P4099="Month-to-month")+(I4099="Fiber optic")+(R4099="Electronic check")+(F4099&lt;=12)+(M4099="No")+(J4099="No")</f>
        <v>3</v>
      </c>
      <c r="AC4099" s="15" t="str">
        <f aca="false">IF(AB4099&gt;=5,"High",IF(AB4099&gt;=3,"Medium","Low"))</f>
        <v>Medium</v>
      </c>
    </row>
    <row r="4100" customFormat="false" ht="15" hidden="false" customHeight="false" outlineLevel="0" collapsed="false">
      <c r="A4100" s="15" t="s">
        <v>4197</v>
      </c>
      <c r="B4100" s="15" t="s">
        <v>98</v>
      </c>
      <c r="C4100" s="15" t="n">
        <v>0</v>
      </c>
      <c r="D4100" s="15" t="s">
        <v>24</v>
      </c>
      <c r="E4100" s="15" t="s">
        <v>24</v>
      </c>
      <c r="F4100" s="15" t="n">
        <v>1</v>
      </c>
      <c r="G4100" s="15" t="s">
        <v>26</v>
      </c>
      <c r="H4100" s="15" t="s">
        <v>24</v>
      </c>
      <c r="I4100" s="15" t="s">
        <v>24</v>
      </c>
      <c r="J4100" s="15" t="s">
        <v>28</v>
      </c>
      <c r="K4100" s="15" t="s">
        <v>28</v>
      </c>
      <c r="L4100" s="15" t="s">
        <v>28</v>
      </c>
      <c r="M4100" s="15" t="s">
        <v>28</v>
      </c>
      <c r="N4100" s="15" t="s">
        <v>28</v>
      </c>
      <c r="O4100" s="15" t="s">
        <v>28</v>
      </c>
      <c r="P4100" s="15" t="s">
        <v>25</v>
      </c>
      <c r="Q4100" s="15" t="s">
        <v>26</v>
      </c>
      <c r="R4100" s="15" t="s">
        <v>17</v>
      </c>
      <c r="S4100" s="18" t="n">
        <v>20.2</v>
      </c>
      <c r="T4100" s="15" t="n">
        <v>20.2</v>
      </c>
      <c r="U4100" s="15" t="s">
        <v>26</v>
      </c>
      <c r="V4100" s="18" t="n">
        <f aca="false">IF(ISNUMBER(T4100),T4100,0)</f>
        <v>20.2</v>
      </c>
      <c r="W4100" s="15" t="n">
        <f aca="false">IF(U4100="Yes",1,0)</f>
        <v>1</v>
      </c>
      <c r="X4100" s="15" t="str">
        <f aca="false">IF(F4100&lt;=12,"0-12 months",IF(F4100&lt;=24,"13-24 months",IF(F4100&lt;=48,"25-48 months","49-72 months")))</f>
        <v>0-12 months</v>
      </c>
      <c r="Y4100" s="15" t="str">
        <f aca="false">IF(C4100=1,"Yes","No")</f>
        <v>No</v>
      </c>
      <c r="Z4100" s="15" t="n">
        <f aca="false">COUNTIF(J4100:O4100,"Yes")</f>
        <v>0</v>
      </c>
      <c r="AA4100" s="18" t="n">
        <f aca="false">S4100*W4100</f>
        <v>20.2</v>
      </c>
      <c r="AB4100" s="15" t="n">
        <f aca="false">(P4100="Month-to-month")+(I4100="Fiber optic")+(R4100="Electronic check")+(F4100&lt;=12)+(M4100="No")+(J4100="No")</f>
        <v>2</v>
      </c>
      <c r="AC4100" s="15" t="str">
        <f aca="false">IF(AB4100&gt;=5,"High",IF(AB4100&gt;=3,"Medium","Low"))</f>
        <v>Low</v>
      </c>
    </row>
    <row r="4101" customFormat="false" ht="15" hidden="false" customHeight="false" outlineLevel="0" collapsed="false">
      <c r="A4101" s="15" t="s">
        <v>4198</v>
      </c>
      <c r="B4101" s="15" t="s">
        <v>94</v>
      </c>
      <c r="C4101" s="15" t="n">
        <v>0</v>
      </c>
      <c r="D4101" s="15" t="s">
        <v>24</v>
      </c>
      <c r="E4101" s="15" t="s">
        <v>24</v>
      </c>
      <c r="F4101" s="15" t="n">
        <v>6</v>
      </c>
      <c r="G4101" s="15" t="s">
        <v>24</v>
      </c>
      <c r="H4101" s="15" t="s">
        <v>95</v>
      </c>
      <c r="I4101" s="15" t="s">
        <v>96</v>
      </c>
      <c r="J4101" s="15" t="s">
        <v>26</v>
      </c>
      <c r="K4101" s="15" t="s">
        <v>24</v>
      </c>
      <c r="L4101" s="15" t="s">
        <v>24</v>
      </c>
      <c r="M4101" s="15" t="s">
        <v>24</v>
      </c>
      <c r="N4101" s="15" t="s">
        <v>24</v>
      </c>
      <c r="O4101" s="15" t="s">
        <v>24</v>
      </c>
      <c r="P4101" s="15" t="s">
        <v>25</v>
      </c>
      <c r="Q4101" s="15" t="s">
        <v>24</v>
      </c>
      <c r="R4101" s="15" t="s">
        <v>19</v>
      </c>
      <c r="S4101" s="18" t="n">
        <v>29.45</v>
      </c>
      <c r="T4101" s="15" t="n">
        <v>161.45</v>
      </c>
      <c r="U4101" s="15" t="s">
        <v>24</v>
      </c>
      <c r="V4101" s="18" t="n">
        <f aca="false">IF(ISNUMBER(T4101),T4101,0)</f>
        <v>161.45</v>
      </c>
      <c r="W4101" s="15" t="n">
        <f aca="false">IF(U4101="Yes",1,0)</f>
        <v>0</v>
      </c>
      <c r="X4101" s="15" t="str">
        <f aca="false">IF(F4101&lt;=12,"0-12 months",IF(F4101&lt;=24,"13-24 months",IF(F4101&lt;=48,"25-48 months","49-72 months")))</f>
        <v>0-12 months</v>
      </c>
      <c r="Y4101" s="15" t="str">
        <f aca="false">IF(C4101=1,"Yes","No")</f>
        <v>No</v>
      </c>
      <c r="Z4101" s="15" t="n">
        <f aca="false">COUNTIF(J4101:O4101,"Yes")</f>
        <v>1</v>
      </c>
      <c r="AA4101" s="18" t="n">
        <f aca="false">S4101*W4101</f>
        <v>0</v>
      </c>
      <c r="AB4101" s="15" t="n">
        <f aca="false">(P4101="Month-to-month")+(I4101="Fiber optic")+(R4101="Electronic check")+(F4101&lt;=12)+(M4101="No")+(J4101="No")</f>
        <v>3</v>
      </c>
      <c r="AC4101" s="15" t="str">
        <f aca="false">IF(AB4101&gt;=5,"High",IF(AB4101&gt;=3,"Medium","Low"))</f>
        <v>Medium</v>
      </c>
    </row>
    <row r="4102" customFormat="false" ht="15" hidden="false" customHeight="false" outlineLevel="0" collapsed="false">
      <c r="A4102" s="15" t="s">
        <v>4199</v>
      </c>
      <c r="B4102" s="15" t="s">
        <v>98</v>
      </c>
      <c r="C4102" s="15" t="n">
        <v>0</v>
      </c>
      <c r="D4102" s="15" t="s">
        <v>26</v>
      </c>
      <c r="E4102" s="15" t="s">
        <v>24</v>
      </c>
      <c r="F4102" s="15" t="n">
        <v>50</v>
      </c>
      <c r="G4102" s="15" t="s">
        <v>26</v>
      </c>
      <c r="H4102" s="15" t="s">
        <v>24</v>
      </c>
      <c r="I4102" s="15" t="s">
        <v>24</v>
      </c>
      <c r="J4102" s="15" t="s">
        <v>28</v>
      </c>
      <c r="K4102" s="15" t="s">
        <v>28</v>
      </c>
      <c r="L4102" s="15" t="s">
        <v>28</v>
      </c>
      <c r="M4102" s="15" t="s">
        <v>28</v>
      </c>
      <c r="N4102" s="15" t="s">
        <v>28</v>
      </c>
      <c r="O4102" s="15" t="s">
        <v>28</v>
      </c>
      <c r="P4102" s="15" t="s">
        <v>29</v>
      </c>
      <c r="Q4102" s="15" t="s">
        <v>24</v>
      </c>
      <c r="R4102" s="15" t="s">
        <v>15</v>
      </c>
      <c r="S4102" s="18" t="n">
        <v>19.8</v>
      </c>
      <c r="T4102" s="15" t="n">
        <v>1013.2</v>
      </c>
      <c r="U4102" s="15" t="s">
        <v>24</v>
      </c>
      <c r="V4102" s="18" t="n">
        <f aca="false">IF(ISNUMBER(T4102),T4102,0)</f>
        <v>1013.2</v>
      </c>
      <c r="W4102" s="15" t="n">
        <f aca="false">IF(U4102="Yes",1,0)</f>
        <v>0</v>
      </c>
      <c r="X4102" s="15" t="str">
        <f aca="false">IF(F4102&lt;=12,"0-12 months",IF(F4102&lt;=24,"13-24 months",IF(F4102&lt;=48,"25-48 months","49-72 months")))</f>
        <v>49-72 months</v>
      </c>
      <c r="Y4102" s="15" t="str">
        <f aca="false">IF(C4102=1,"Yes","No")</f>
        <v>No</v>
      </c>
      <c r="Z4102" s="15" t="n">
        <f aca="false">COUNTIF(J4102:O4102,"Yes")</f>
        <v>0</v>
      </c>
      <c r="AA4102" s="18" t="n">
        <f aca="false">S4102*W4102</f>
        <v>0</v>
      </c>
      <c r="AB4102" s="15" t="n">
        <f aca="false">(P4102="Month-to-month")+(I4102="Fiber optic")+(R4102="Electronic check")+(F4102&lt;=12)+(M4102="No")+(J4102="No")</f>
        <v>1</v>
      </c>
      <c r="AC4102" s="15" t="str">
        <f aca="false">IF(AB4102&gt;=5,"High",IF(AB4102&gt;=3,"Medium","Low"))</f>
        <v>Low</v>
      </c>
    </row>
    <row r="4103" customFormat="false" ht="15" hidden="false" customHeight="false" outlineLevel="0" collapsed="false">
      <c r="A4103" s="15" t="s">
        <v>4200</v>
      </c>
      <c r="B4103" s="15" t="s">
        <v>98</v>
      </c>
      <c r="C4103" s="15" t="n">
        <v>0</v>
      </c>
      <c r="D4103" s="15" t="s">
        <v>24</v>
      </c>
      <c r="E4103" s="15" t="s">
        <v>24</v>
      </c>
      <c r="F4103" s="15" t="n">
        <v>6</v>
      </c>
      <c r="G4103" s="15" t="s">
        <v>26</v>
      </c>
      <c r="H4103" s="15" t="s">
        <v>24</v>
      </c>
      <c r="I4103" s="15" t="s">
        <v>96</v>
      </c>
      <c r="J4103" s="15" t="s">
        <v>26</v>
      </c>
      <c r="K4103" s="15" t="s">
        <v>24</v>
      </c>
      <c r="L4103" s="15" t="s">
        <v>24</v>
      </c>
      <c r="M4103" s="15" t="s">
        <v>24</v>
      </c>
      <c r="N4103" s="15" t="s">
        <v>24</v>
      </c>
      <c r="O4103" s="15" t="s">
        <v>26</v>
      </c>
      <c r="P4103" s="15" t="s">
        <v>25</v>
      </c>
      <c r="Q4103" s="15" t="s">
        <v>26</v>
      </c>
      <c r="R4103" s="15" t="s">
        <v>19</v>
      </c>
      <c r="S4103" s="18" t="n">
        <v>59.15</v>
      </c>
      <c r="T4103" s="15" t="n">
        <v>336.7</v>
      </c>
      <c r="U4103" s="15" t="s">
        <v>24</v>
      </c>
      <c r="V4103" s="18" t="n">
        <f aca="false">IF(ISNUMBER(T4103),T4103,0)</f>
        <v>336.7</v>
      </c>
      <c r="W4103" s="15" t="n">
        <f aca="false">IF(U4103="Yes",1,0)</f>
        <v>0</v>
      </c>
      <c r="X4103" s="15" t="str">
        <f aca="false">IF(F4103&lt;=12,"0-12 months",IF(F4103&lt;=24,"13-24 months",IF(F4103&lt;=48,"25-48 months","49-72 months")))</f>
        <v>0-12 months</v>
      </c>
      <c r="Y4103" s="15" t="str">
        <f aca="false">IF(C4103=1,"Yes","No")</f>
        <v>No</v>
      </c>
      <c r="Z4103" s="15" t="n">
        <f aca="false">COUNTIF(J4103:O4103,"Yes")</f>
        <v>2</v>
      </c>
      <c r="AA4103" s="18" t="n">
        <f aca="false">S4103*W4103</f>
        <v>0</v>
      </c>
      <c r="AB4103" s="15" t="n">
        <f aca="false">(P4103="Month-to-month")+(I4103="Fiber optic")+(R4103="Electronic check")+(F4103&lt;=12)+(M4103="No")+(J4103="No")</f>
        <v>3</v>
      </c>
      <c r="AC4103" s="15" t="str">
        <f aca="false">IF(AB4103&gt;=5,"High",IF(AB4103&gt;=3,"Medium","Low"))</f>
        <v>Medium</v>
      </c>
    </row>
    <row r="4104" customFormat="false" ht="15" hidden="false" customHeight="false" outlineLevel="0" collapsed="false">
      <c r="A4104" s="15" t="s">
        <v>4201</v>
      </c>
      <c r="B4104" s="15" t="s">
        <v>98</v>
      </c>
      <c r="C4104" s="15" t="n">
        <v>0</v>
      </c>
      <c r="D4104" s="15" t="s">
        <v>26</v>
      </c>
      <c r="E4104" s="15" t="s">
        <v>26</v>
      </c>
      <c r="F4104" s="15" t="n">
        <v>7</v>
      </c>
      <c r="G4104" s="15" t="s">
        <v>26</v>
      </c>
      <c r="H4104" s="15" t="s">
        <v>24</v>
      </c>
      <c r="I4104" s="15" t="s">
        <v>96</v>
      </c>
      <c r="J4104" s="15" t="s">
        <v>24</v>
      </c>
      <c r="K4104" s="15" t="s">
        <v>24</v>
      </c>
      <c r="L4104" s="15" t="s">
        <v>24</v>
      </c>
      <c r="M4104" s="15" t="s">
        <v>24</v>
      </c>
      <c r="N4104" s="15" t="s">
        <v>24</v>
      </c>
      <c r="O4104" s="15" t="s">
        <v>24</v>
      </c>
      <c r="P4104" s="15" t="s">
        <v>25</v>
      </c>
      <c r="Q4104" s="15" t="s">
        <v>24</v>
      </c>
      <c r="R4104" s="15" t="s">
        <v>15</v>
      </c>
      <c r="S4104" s="18" t="n">
        <v>44.75</v>
      </c>
      <c r="T4104" s="15" t="n">
        <v>333.65</v>
      </c>
      <c r="U4104" s="15" t="s">
        <v>24</v>
      </c>
      <c r="V4104" s="18" t="n">
        <f aca="false">IF(ISNUMBER(T4104),T4104,0)</f>
        <v>333.65</v>
      </c>
      <c r="W4104" s="15" t="n">
        <f aca="false">IF(U4104="Yes",1,0)</f>
        <v>0</v>
      </c>
      <c r="X4104" s="15" t="str">
        <f aca="false">IF(F4104&lt;=12,"0-12 months",IF(F4104&lt;=24,"13-24 months",IF(F4104&lt;=48,"25-48 months","49-72 months")))</f>
        <v>0-12 months</v>
      </c>
      <c r="Y4104" s="15" t="str">
        <f aca="false">IF(C4104=1,"Yes","No")</f>
        <v>No</v>
      </c>
      <c r="Z4104" s="15" t="n">
        <f aca="false">COUNTIF(J4104:O4104,"Yes")</f>
        <v>0</v>
      </c>
      <c r="AA4104" s="18" t="n">
        <f aca="false">S4104*W4104</f>
        <v>0</v>
      </c>
      <c r="AB4104" s="15" t="n">
        <f aca="false">(P4104="Month-to-month")+(I4104="Fiber optic")+(R4104="Electronic check")+(F4104&lt;=12)+(M4104="No")+(J4104="No")</f>
        <v>5</v>
      </c>
      <c r="AC4104" s="15" t="str">
        <f aca="false">IF(AB4104&gt;=5,"High",IF(AB4104&gt;=3,"Medium","Low"))</f>
        <v>High</v>
      </c>
    </row>
    <row r="4105" customFormat="false" ht="15" hidden="false" customHeight="false" outlineLevel="0" collapsed="false">
      <c r="A4105" s="15" t="s">
        <v>4202</v>
      </c>
      <c r="B4105" s="15" t="s">
        <v>98</v>
      </c>
      <c r="C4105" s="15" t="n">
        <v>0</v>
      </c>
      <c r="D4105" s="15" t="s">
        <v>26</v>
      </c>
      <c r="E4105" s="15" t="s">
        <v>26</v>
      </c>
      <c r="F4105" s="15" t="n">
        <v>72</v>
      </c>
      <c r="G4105" s="15" t="s">
        <v>26</v>
      </c>
      <c r="H4105" s="15" t="s">
        <v>26</v>
      </c>
      <c r="I4105" s="15" t="s">
        <v>102</v>
      </c>
      <c r="J4105" s="15" t="s">
        <v>24</v>
      </c>
      <c r="K4105" s="15" t="s">
        <v>24</v>
      </c>
      <c r="L4105" s="15" t="s">
        <v>26</v>
      </c>
      <c r="M4105" s="15" t="s">
        <v>24</v>
      </c>
      <c r="N4105" s="15" t="s">
        <v>24</v>
      </c>
      <c r="O4105" s="15" t="s">
        <v>26</v>
      </c>
      <c r="P4105" s="15" t="s">
        <v>29</v>
      </c>
      <c r="Q4105" s="15" t="s">
        <v>26</v>
      </c>
      <c r="R4105" s="15" t="s">
        <v>21</v>
      </c>
      <c r="S4105" s="18" t="n">
        <v>90.8</v>
      </c>
      <c r="T4105" s="15" t="n">
        <v>6511.8</v>
      </c>
      <c r="U4105" s="15" t="s">
        <v>24</v>
      </c>
      <c r="V4105" s="18" t="n">
        <f aca="false">IF(ISNUMBER(T4105),T4105,0)</f>
        <v>6511.8</v>
      </c>
      <c r="W4105" s="15" t="n">
        <f aca="false">IF(U4105="Yes",1,0)</f>
        <v>0</v>
      </c>
      <c r="X4105" s="15" t="str">
        <f aca="false">IF(F4105&lt;=12,"0-12 months",IF(F4105&lt;=24,"13-24 months",IF(F4105&lt;=48,"25-48 months","49-72 months")))</f>
        <v>49-72 months</v>
      </c>
      <c r="Y4105" s="15" t="str">
        <f aca="false">IF(C4105=1,"Yes","No")</f>
        <v>No</v>
      </c>
      <c r="Z4105" s="15" t="n">
        <f aca="false">COUNTIF(J4105:O4105,"Yes")</f>
        <v>2</v>
      </c>
      <c r="AA4105" s="18" t="n">
        <f aca="false">S4105*W4105</f>
        <v>0</v>
      </c>
      <c r="AB4105" s="15" t="n">
        <f aca="false">(P4105="Month-to-month")+(I4105="Fiber optic")+(R4105="Electronic check")+(F4105&lt;=12)+(M4105="No")+(J4105="No")</f>
        <v>3</v>
      </c>
      <c r="AC4105" s="15" t="str">
        <f aca="false">IF(AB4105&gt;=5,"High",IF(AB4105&gt;=3,"Medium","Low"))</f>
        <v>Medium</v>
      </c>
    </row>
    <row r="4106" customFormat="false" ht="15" hidden="false" customHeight="false" outlineLevel="0" collapsed="false">
      <c r="A4106" s="15" t="s">
        <v>4203</v>
      </c>
      <c r="B4106" s="15" t="s">
        <v>98</v>
      </c>
      <c r="C4106" s="15" t="n">
        <v>0</v>
      </c>
      <c r="D4106" s="15" t="s">
        <v>26</v>
      </c>
      <c r="E4106" s="15" t="s">
        <v>24</v>
      </c>
      <c r="F4106" s="15" t="n">
        <v>8</v>
      </c>
      <c r="G4106" s="15" t="s">
        <v>26</v>
      </c>
      <c r="H4106" s="15" t="s">
        <v>24</v>
      </c>
      <c r="I4106" s="15" t="s">
        <v>96</v>
      </c>
      <c r="J4106" s="15" t="s">
        <v>24</v>
      </c>
      <c r="K4106" s="15" t="s">
        <v>26</v>
      </c>
      <c r="L4106" s="15" t="s">
        <v>24</v>
      </c>
      <c r="M4106" s="15" t="s">
        <v>24</v>
      </c>
      <c r="N4106" s="15" t="s">
        <v>24</v>
      </c>
      <c r="O4106" s="15" t="s">
        <v>24</v>
      </c>
      <c r="P4106" s="15" t="s">
        <v>25</v>
      </c>
      <c r="Q4106" s="15" t="s">
        <v>26</v>
      </c>
      <c r="R4106" s="15" t="s">
        <v>19</v>
      </c>
      <c r="S4106" s="18" t="n">
        <v>49.55</v>
      </c>
      <c r="T4106" s="15" t="n">
        <v>393.45</v>
      </c>
      <c r="U4106" s="15" t="s">
        <v>24</v>
      </c>
      <c r="V4106" s="18" t="n">
        <f aca="false">IF(ISNUMBER(T4106),T4106,0)</f>
        <v>393.45</v>
      </c>
      <c r="W4106" s="15" t="n">
        <f aca="false">IF(U4106="Yes",1,0)</f>
        <v>0</v>
      </c>
      <c r="X4106" s="15" t="str">
        <f aca="false">IF(F4106&lt;=12,"0-12 months",IF(F4106&lt;=24,"13-24 months",IF(F4106&lt;=48,"25-48 months","49-72 months")))</f>
        <v>0-12 months</v>
      </c>
      <c r="Y4106" s="15" t="str">
        <f aca="false">IF(C4106=1,"Yes","No")</f>
        <v>No</v>
      </c>
      <c r="Z4106" s="15" t="n">
        <f aca="false">COUNTIF(J4106:O4106,"Yes")</f>
        <v>1</v>
      </c>
      <c r="AA4106" s="18" t="n">
        <f aca="false">S4106*W4106</f>
        <v>0</v>
      </c>
      <c r="AB4106" s="15" t="n">
        <f aca="false">(P4106="Month-to-month")+(I4106="Fiber optic")+(R4106="Electronic check")+(F4106&lt;=12)+(M4106="No")+(J4106="No")</f>
        <v>4</v>
      </c>
      <c r="AC4106" s="15" t="str">
        <f aca="false">IF(AB4106&gt;=5,"High",IF(AB4106&gt;=3,"Medium","Low"))</f>
        <v>Medium</v>
      </c>
    </row>
    <row r="4107" customFormat="false" ht="15" hidden="false" customHeight="false" outlineLevel="0" collapsed="false">
      <c r="A4107" s="15" t="s">
        <v>4204</v>
      </c>
      <c r="B4107" s="15" t="s">
        <v>94</v>
      </c>
      <c r="C4107" s="15" t="n">
        <v>0</v>
      </c>
      <c r="D4107" s="15" t="s">
        <v>26</v>
      </c>
      <c r="E4107" s="15" t="s">
        <v>26</v>
      </c>
      <c r="F4107" s="15" t="n">
        <v>67</v>
      </c>
      <c r="G4107" s="15" t="s">
        <v>26</v>
      </c>
      <c r="H4107" s="15" t="s">
        <v>26</v>
      </c>
      <c r="I4107" s="15" t="s">
        <v>102</v>
      </c>
      <c r="J4107" s="15" t="s">
        <v>26</v>
      </c>
      <c r="K4107" s="15" t="s">
        <v>24</v>
      </c>
      <c r="L4107" s="15" t="s">
        <v>24</v>
      </c>
      <c r="M4107" s="15" t="s">
        <v>26</v>
      </c>
      <c r="N4107" s="15" t="s">
        <v>26</v>
      </c>
      <c r="O4107" s="15" t="s">
        <v>26</v>
      </c>
      <c r="P4107" s="15" t="s">
        <v>29</v>
      </c>
      <c r="Q4107" s="15" t="s">
        <v>24</v>
      </c>
      <c r="R4107" s="15" t="s">
        <v>21</v>
      </c>
      <c r="S4107" s="18" t="n">
        <v>106.7</v>
      </c>
      <c r="T4107" s="15" t="n">
        <v>7009.5</v>
      </c>
      <c r="U4107" s="15" t="s">
        <v>24</v>
      </c>
      <c r="V4107" s="18" t="n">
        <f aca="false">IF(ISNUMBER(T4107),T4107,0)</f>
        <v>7009.5</v>
      </c>
      <c r="W4107" s="15" t="n">
        <f aca="false">IF(U4107="Yes",1,0)</f>
        <v>0</v>
      </c>
      <c r="X4107" s="15" t="str">
        <f aca="false">IF(F4107&lt;=12,"0-12 months",IF(F4107&lt;=24,"13-24 months",IF(F4107&lt;=48,"25-48 months","49-72 months")))</f>
        <v>49-72 months</v>
      </c>
      <c r="Y4107" s="15" t="str">
        <f aca="false">IF(C4107=1,"Yes","No")</f>
        <v>No</v>
      </c>
      <c r="Z4107" s="15" t="n">
        <f aca="false">COUNTIF(J4107:O4107,"Yes")</f>
        <v>4</v>
      </c>
      <c r="AA4107" s="18" t="n">
        <f aca="false">S4107*W4107</f>
        <v>0</v>
      </c>
      <c r="AB4107" s="15" t="n">
        <f aca="false">(P4107="Month-to-month")+(I4107="Fiber optic")+(R4107="Electronic check")+(F4107&lt;=12)+(M4107="No")+(J4107="No")</f>
        <v>1</v>
      </c>
      <c r="AC4107" s="15" t="str">
        <f aca="false">IF(AB4107&gt;=5,"High",IF(AB4107&gt;=3,"Medium","Low"))</f>
        <v>Low</v>
      </c>
    </row>
    <row r="4108" customFormat="false" ht="15" hidden="false" customHeight="false" outlineLevel="0" collapsed="false">
      <c r="A4108" s="15" t="s">
        <v>4205</v>
      </c>
      <c r="B4108" s="15" t="s">
        <v>94</v>
      </c>
      <c r="C4108" s="15" t="n">
        <v>1</v>
      </c>
      <c r="D4108" s="15" t="s">
        <v>26</v>
      </c>
      <c r="E4108" s="15" t="s">
        <v>24</v>
      </c>
      <c r="F4108" s="15" t="n">
        <v>24</v>
      </c>
      <c r="G4108" s="15" t="s">
        <v>26</v>
      </c>
      <c r="H4108" s="15" t="s">
        <v>26</v>
      </c>
      <c r="I4108" s="15" t="s">
        <v>102</v>
      </c>
      <c r="J4108" s="15" t="s">
        <v>24</v>
      </c>
      <c r="K4108" s="15" t="s">
        <v>24</v>
      </c>
      <c r="L4108" s="15" t="s">
        <v>24</v>
      </c>
      <c r="M4108" s="15" t="s">
        <v>24</v>
      </c>
      <c r="N4108" s="15" t="s">
        <v>26</v>
      </c>
      <c r="O4108" s="15" t="s">
        <v>26</v>
      </c>
      <c r="P4108" s="15" t="s">
        <v>25</v>
      </c>
      <c r="Q4108" s="15" t="s">
        <v>26</v>
      </c>
      <c r="R4108" s="15" t="s">
        <v>15</v>
      </c>
      <c r="S4108" s="18" t="n">
        <v>93.55</v>
      </c>
      <c r="T4108" s="15" t="n">
        <v>2264.05</v>
      </c>
      <c r="U4108" s="15" t="s">
        <v>26</v>
      </c>
      <c r="V4108" s="18" t="n">
        <f aca="false">IF(ISNUMBER(T4108),T4108,0)</f>
        <v>2264.05</v>
      </c>
      <c r="W4108" s="15" t="n">
        <f aca="false">IF(U4108="Yes",1,0)</f>
        <v>1</v>
      </c>
      <c r="X4108" s="15" t="str">
        <f aca="false">IF(F4108&lt;=12,"0-12 months",IF(F4108&lt;=24,"13-24 months",IF(F4108&lt;=48,"25-48 months","49-72 months")))</f>
        <v>13-24 months</v>
      </c>
      <c r="Y4108" s="15" t="str">
        <f aca="false">IF(C4108=1,"Yes","No")</f>
        <v>Yes</v>
      </c>
      <c r="Z4108" s="15" t="n">
        <f aca="false">COUNTIF(J4108:O4108,"Yes")</f>
        <v>2</v>
      </c>
      <c r="AA4108" s="18" t="n">
        <f aca="false">S4108*W4108</f>
        <v>93.55</v>
      </c>
      <c r="AB4108" s="15" t="n">
        <f aca="false">(P4108="Month-to-month")+(I4108="Fiber optic")+(R4108="Electronic check")+(F4108&lt;=12)+(M4108="No")+(J4108="No")</f>
        <v>5</v>
      </c>
      <c r="AC4108" s="15" t="str">
        <f aca="false">IF(AB4108&gt;=5,"High",IF(AB4108&gt;=3,"Medium","Low"))</f>
        <v>High</v>
      </c>
    </row>
    <row r="4109" customFormat="false" ht="15" hidden="false" customHeight="false" outlineLevel="0" collapsed="false">
      <c r="A4109" s="15" t="s">
        <v>4206</v>
      </c>
      <c r="B4109" s="15" t="s">
        <v>94</v>
      </c>
      <c r="C4109" s="15" t="n">
        <v>0</v>
      </c>
      <c r="D4109" s="15" t="s">
        <v>26</v>
      </c>
      <c r="E4109" s="15" t="s">
        <v>24</v>
      </c>
      <c r="F4109" s="15" t="n">
        <v>72</v>
      </c>
      <c r="G4109" s="15" t="s">
        <v>26</v>
      </c>
      <c r="H4109" s="15" t="s">
        <v>26</v>
      </c>
      <c r="I4109" s="15" t="s">
        <v>102</v>
      </c>
      <c r="J4109" s="15" t="s">
        <v>26</v>
      </c>
      <c r="K4109" s="15" t="s">
        <v>26</v>
      </c>
      <c r="L4109" s="15" t="s">
        <v>24</v>
      </c>
      <c r="M4109" s="15" t="s">
        <v>24</v>
      </c>
      <c r="N4109" s="15" t="s">
        <v>24</v>
      </c>
      <c r="O4109" s="15" t="s">
        <v>26</v>
      </c>
      <c r="P4109" s="15" t="s">
        <v>29</v>
      </c>
      <c r="Q4109" s="15" t="s">
        <v>26</v>
      </c>
      <c r="R4109" s="15" t="s">
        <v>21</v>
      </c>
      <c r="S4109" s="18" t="n">
        <v>94.45</v>
      </c>
      <c r="T4109" s="15" t="n">
        <v>6921.7</v>
      </c>
      <c r="U4109" s="15" t="s">
        <v>24</v>
      </c>
      <c r="V4109" s="18" t="n">
        <f aca="false">IF(ISNUMBER(T4109),T4109,0)</f>
        <v>6921.7</v>
      </c>
      <c r="W4109" s="15" t="n">
        <f aca="false">IF(U4109="Yes",1,0)</f>
        <v>0</v>
      </c>
      <c r="X4109" s="15" t="str">
        <f aca="false">IF(F4109&lt;=12,"0-12 months",IF(F4109&lt;=24,"13-24 months",IF(F4109&lt;=48,"25-48 months","49-72 months")))</f>
        <v>49-72 months</v>
      </c>
      <c r="Y4109" s="15" t="str">
        <f aca="false">IF(C4109=1,"Yes","No")</f>
        <v>No</v>
      </c>
      <c r="Z4109" s="15" t="n">
        <f aca="false">COUNTIF(J4109:O4109,"Yes")</f>
        <v>3</v>
      </c>
      <c r="AA4109" s="18" t="n">
        <f aca="false">S4109*W4109</f>
        <v>0</v>
      </c>
      <c r="AB4109" s="15" t="n">
        <f aca="false">(P4109="Month-to-month")+(I4109="Fiber optic")+(R4109="Electronic check")+(F4109&lt;=12)+(M4109="No")+(J4109="No")</f>
        <v>2</v>
      </c>
      <c r="AC4109" s="15" t="str">
        <f aca="false">IF(AB4109&gt;=5,"High",IF(AB4109&gt;=3,"Medium","Low"))</f>
        <v>Low</v>
      </c>
    </row>
    <row r="4110" customFormat="false" ht="15" hidden="false" customHeight="false" outlineLevel="0" collapsed="false">
      <c r="A4110" s="15" t="s">
        <v>4207</v>
      </c>
      <c r="B4110" s="15" t="s">
        <v>98</v>
      </c>
      <c r="C4110" s="15" t="n">
        <v>0</v>
      </c>
      <c r="D4110" s="15" t="s">
        <v>26</v>
      </c>
      <c r="E4110" s="15" t="s">
        <v>26</v>
      </c>
      <c r="F4110" s="15" t="n">
        <v>33</v>
      </c>
      <c r="G4110" s="15" t="s">
        <v>26</v>
      </c>
      <c r="H4110" s="15" t="s">
        <v>24</v>
      </c>
      <c r="I4110" s="15" t="s">
        <v>24</v>
      </c>
      <c r="J4110" s="15" t="s">
        <v>28</v>
      </c>
      <c r="K4110" s="15" t="s">
        <v>28</v>
      </c>
      <c r="L4110" s="15" t="s">
        <v>28</v>
      </c>
      <c r="M4110" s="15" t="s">
        <v>28</v>
      </c>
      <c r="N4110" s="15" t="s">
        <v>28</v>
      </c>
      <c r="O4110" s="15" t="s">
        <v>28</v>
      </c>
      <c r="P4110" s="15" t="s">
        <v>27</v>
      </c>
      <c r="Q4110" s="15" t="s">
        <v>26</v>
      </c>
      <c r="R4110" s="15" t="s">
        <v>19</v>
      </c>
      <c r="S4110" s="18" t="n">
        <v>19.45</v>
      </c>
      <c r="T4110" s="15" t="n">
        <v>600.25</v>
      </c>
      <c r="U4110" s="15" t="s">
        <v>24</v>
      </c>
      <c r="V4110" s="18" t="n">
        <f aca="false">IF(ISNUMBER(T4110),T4110,0)</f>
        <v>600.25</v>
      </c>
      <c r="W4110" s="15" t="n">
        <f aca="false">IF(U4110="Yes",1,0)</f>
        <v>0</v>
      </c>
      <c r="X4110" s="15" t="str">
        <f aca="false">IF(F4110&lt;=12,"0-12 months",IF(F4110&lt;=24,"13-24 months",IF(F4110&lt;=48,"25-48 months","49-72 months")))</f>
        <v>25-48 months</v>
      </c>
      <c r="Y4110" s="15" t="str">
        <f aca="false">IF(C4110=1,"Yes","No")</f>
        <v>No</v>
      </c>
      <c r="Z4110" s="15" t="n">
        <f aca="false">COUNTIF(J4110:O4110,"Yes")</f>
        <v>0</v>
      </c>
      <c r="AA4110" s="18" t="n">
        <f aca="false">S4110*W4110</f>
        <v>0</v>
      </c>
      <c r="AB4110" s="15" t="n">
        <f aca="false">(P4110="Month-to-month")+(I4110="Fiber optic")+(R4110="Electronic check")+(F4110&lt;=12)+(M4110="No")+(J4110="No")</f>
        <v>0</v>
      </c>
      <c r="AC4110" s="15" t="str">
        <f aca="false">IF(AB4110&gt;=5,"High",IF(AB4110&gt;=3,"Medium","Low"))</f>
        <v>Low</v>
      </c>
    </row>
    <row r="4111" customFormat="false" ht="15" hidden="false" customHeight="false" outlineLevel="0" collapsed="false">
      <c r="A4111" s="15" t="s">
        <v>4208</v>
      </c>
      <c r="B4111" s="15" t="s">
        <v>98</v>
      </c>
      <c r="C4111" s="15" t="n">
        <v>0</v>
      </c>
      <c r="D4111" s="15" t="s">
        <v>24</v>
      </c>
      <c r="E4111" s="15" t="s">
        <v>24</v>
      </c>
      <c r="F4111" s="15" t="n">
        <v>2</v>
      </c>
      <c r="G4111" s="15" t="s">
        <v>24</v>
      </c>
      <c r="H4111" s="15" t="s">
        <v>95</v>
      </c>
      <c r="I4111" s="15" t="s">
        <v>96</v>
      </c>
      <c r="J4111" s="15" t="s">
        <v>24</v>
      </c>
      <c r="K4111" s="15" t="s">
        <v>24</v>
      </c>
      <c r="L4111" s="15" t="s">
        <v>24</v>
      </c>
      <c r="M4111" s="15" t="s">
        <v>24</v>
      </c>
      <c r="N4111" s="15" t="s">
        <v>24</v>
      </c>
      <c r="O4111" s="15" t="s">
        <v>24</v>
      </c>
      <c r="P4111" s="15" t="s">
        <v>25</v>
      </c>
      <c r="Q4111" s="15" t="s">
        <v>26</v>
      </c>
      <c r="R4111" s="15" t="s">
        <v>15</v>
      </c>
      <c r="S4111" s="18" t="n">
        <v>25.05</v>
      </c>
      <c r="T4111" s="15" t="n">
        <v>56.35</v>
      </c>
      <c r="U4111" s="15" t="s">
        <v>26</v>
      </c>
      <c r="V4111" s="18" t="n">
        <f aca="false">IF(ISNUMBER(T4111),T4111,0)</f>
        <v>56.35</v>
      </c>
      <c r="W4111" s="15" t="n">
        <f aca="false">IF(U4111="Yes",1,0)</f>
        <v>1</v>
      </c>
      <c r="X4111" s="15" t="str">
        <f aca="false">IF(F4111&lt;=12,"0-12 months",IF(F4111&lt;=24,"13-24 months",IF(F4111&lt;=48,"25-48 months","49-72 months")))</f>
        <v>0-12 months</v>
      </c>
      <c r="Y4111" s="15" t="str">
        <f aca="false">IF(C4111=1,"Yes","No")</f>
        <v>No</v>
      </c>
      <c r="Z4111" s="15" t="n">
        <f aca="false">COUNTIF(J4111:O4111,"Yes")</f>
        <v>0</v>
      </c>
      <c r="AA4111" s="18" t="n">
        <f aca="false">S4111*W4111</f>
        <v>25.05</v>
      </c>
      <c r="AB4111" s="15" t="n">
        <f aca="false">(P4111="Month-to-month")+(I4111="Fiber optic")+(R4111="Electronic check")+(F4111&lt;=12)+(M4111="No")+(J4111="No")</f>
        <v>5</v>
      </c>
      <c r="AC4111" s="15" t="str">
        <f aca="false">IF(AB4111&gt;=5,"High",IF(AB4111&gt;=3,"Medium","Low"))</f>
        <v>High</v>
      </c>
    </row>
    <row r="4112" customFormat="false" ht="15" hidden="false" customHeight="false" outlineLevel="0" collapsed="false">
      <c r="A4112" s="15" t="s">
        <v>4209</v>
      </c>
      <c r="B4112" s="15" t="s">
        <v>98</v>
      </c>
      <c r="C4112" s="15" t="n">
        <v>0</v>
      </c>
      <c r="D4112" s="15" t="s">
        <v>26</v>
      </c>
      <c r="E4112" s="15" t="s">
        <v>24</v>
      </c>
      <c r="F4112" s="15" t="n">
        <v>70</v>
      </c>
      <c r="G4112" s="15" t="s">
        <v>26</v>
      </c>
      <c r="H4112" s="15" t="s">
        <v>24</v>
      </c>
      <c r="I4112" s="15" t="s">
        <v>96</v>
      </c>
      <c r="J4112" s="15" t="s">
        <v>26</v>
      </c>
      <c r="K4112" s="15" t="s">
        <v>26</v>
      </c>
      <c r="L4112" s="15" t="s">
        <v>24</v>
      </c>
      <c r="M4112" s="15" t="s">
        <v>26</v>
      </c>
      <c r="N4112" s="15" t="s">
        <v>24</v>
      </c>
      <c r="O4112" s="15" t="s">
        <v>26</v>
      </c>
      <c r="P4112" s="15" t="s">
        <v>29</v>
      </c>
      <c r="Q4112" s="15" t="s">
        <v>24</v>
      </c>
      <c r="R4112" s="15" t="s">
        <v>17</v>
      </c>
      <c r="S4112" s="18" t="n">
        <v>67.95</v>
      </c>
      <c r="T4112" s="15" t="n">
        <v>4664.15</v>
      </c>
      <c r="U4112" s="15" t="s">
        <v>24</v>
      </c>
      <c r="V4112" s="18" t="n">
        <f aca="false">IF(ISNUMBER(T4112),T4112,0)</f>
        <v>4664.15</v>
      </c>
      <c r="W4112" s="15" t="n">
        <f aca="false">IF(U4112="Yes",1,0)</f>
        <v>0</v>
      </c>
      <c r="X4112" s="15" t="str">
        <f aca="false">IF(F4112&lt;=12,"0-12 months",IF(F4112&lt;=24,"13-24 months",IF(F4112&lt;=48,"25-48 months","49-72 months")))</f>
        <v>49-72 months</v>
      </c>
      <c r="Y4112" s="15" t="str">
        <f aca="false">IF(C4112=1,"Yes","No")</f>
        <v>No</v>
      </c>
      <c r="Z4112" s="15" t="n">
        <f aca="false">COUNTIF(J4112:O4112,"Yes")</f>
        <v>4</v>
      </c>
      <c r="AA4112" s="18" t="n">
        <f aca="false">S4112*W4112</f>
        <v>0</v>
      </c>
      <c r="AB4112" s="15" t="n">
        <f aca="false">(P4112="Month-to-month")+(I4112="Fiber optic")+(R4112="Electronic check")+(F4112&lt;=12)+(M4112="No")+(J4112="No")</f>
        <v>0</v>
      </c>
      <c r="AC4112" s="15" t="str">
        <f aca="false">IF(AB4112&gt;=5,"High",IF(AB4112&gt;=3,"Medium","Low"))</f>
        <v>Low</v>
      </c>
    </row>
    <row r="4113" customFormat="false" ht="15" hidden="false" customHeight="false" outlineLevel="0" collapsed="false">
      <c r="A4113" s="15" t="s">
        <v>4210</v>
      </c>
      <c r="B4113" s="15" t="s">
        <v>94</v>
      </c>
      <c r="C4113" s="15" t="n">
        <v>0</v>
      </c>
      <c r="D4113" s="15" t="s">
        <v>24</v>
      </c>
      <c r="E4113" s="15" t="s">
        <v>24</v>
      </c>
      <c r="F4113" s="15" t="n">
        <v>22</v>
      </c>
      <c r="G4113" s="15" t="s">
        <v>26</v>
      </c>
      <c r="H4113" s="15" t="s">
        <v>24</v>
      </c>
      <c r="I4113" s="15" t="s">
        <v>96</v>
      </c>
      <c r="J4113" s="15" t="s">
        <v>24</v>
      </c>
      <c r="K4113" s="15" t="s">
        <v>26</v>
      </c>
      <c r="L4113" s="15" t="s">
        <v>26</v>
      </c>
      <c r="M4113" s="15" t="s">
        <v>24</v>
      </c>
      <c r="N4113" s="15" t="s">
        <v>26</v>
      </c>
      <c r="O4113" s="15" t="s">
        <v>24</v>
      </c>
      <c r="P4113" s="15" t="s">
        <v>27</v>
      </c>
      <c r="Q4113" s="15" t="s">
        <v>24</v>
      </c>
      <c r="R4113" s="15" t="s">
        <v>19</v>
      </c>
      <c r="S4113" s="18" t="n">
        <v>65.25</v>
      </c>
      <c r="T4113" s="15" t="n">
        <v>1441.8</v>
      </c>
      <c r="U4113" s="15" t="s">
        <v>24</v>
      </c>
      <c r="V4113" s="18" t="n">
        <f aca="false">IF(ISNUMBER(T4113),T4113,0)</f>
        <v>1441.8</v>
      </c>
      <c r="W4113" s="15" t="n">
        <f aca="false">IF(U4113="Yes",1,0)</f>
        <v>0</v>
      </c>
      <c r="X4113" s="15" t="str">
        <f aca="false">IF(F4113&lt;=12,"0-12 months",IF(F4113&lt;=24,"13-24 months",IF(F4113&lt;=48,"25-48 months","49-72 months")))</f>
        <v>13-24 months</v>
      </c>
      <c r="Y4113" s="15" t="str">
        <f aca="false">IF(C4113=1,"Yes","No")</f>
        <v>No</v>
      </c>
      <c r="Z4113" s="15" t="n">
        <f aca="false">COUNTIF(J4113:O4113,"Yes")</f>
        <v>3</v>
      </c>
      <c r="AA4113" s="18" t="n">
        <f aca="false">S4113*W4113</f>
        <v>0</v>
      </c>
      <c r="AB4113" s="15" t="n">
        <f aca="false">(P4113="Month-to-month")+(I4113="Fiber optic")+(R4113="Electronic check")+(F4113&lt;=12)+(M4113="No")+(J4113="No")</f>
        <v>2</v>
      </c>
      <c r="AC4113" s="15" t="str">
        <f aca="false">IF(AB4113&gt;=5,"High",IF(AB4113&gt;=3,"Medium","Low"))</f>
        <v>Low</v>
      </c>
    </row>
    <row r="4114" customFormat="false" ht="15" hidden="false" customHeight="false" outlineLevel="0" collapsed="false">
      <c r="A4114" s="15" t="s">
        <v>4211</v>
      </c>
      <c r="B4114" s="15" t="s">
        <v>94</v>
      </c>
      <c r="C4114" s="15" t="n">
        <v>0</v>
      </c>
      <c r="D4114" s="15" t="s">
        <v>24</v>
      </c>
      <c r="E4114" s="15" t="s">
        <v>24</v>
      </c>
      <c r="F4114" s="15" t="n">
        <v>59</v>
      </c>
      <c r="G4114" s="15" t="s">
        <v>26</v>
      </c>
      <c r="H4114" s="15" t="s">
        <v>26</v>
      </c>
      <c r="I4114" s="15" t="s">
        <v>102</v>
      </c>
      <c r="J4114" s="15" t="s">
        <v>26</v>
      </c>
      <c r="K4114" s="15" t="s">
        <v>26</v>
      </c>
      <c r="L4114" s="15" t="s">
        <v>26</v>
      </c>
      <c r="M4114" s="15" t="s">
        <v>24</v>
      </c>
      <c r="N4114" s="15" t="s">
        <v>24</v>
      </c>
      <c r="O4114" s="15" t="s">
        <v>26</v>
      </c>
      <c r="P4114" s="15" t="s">
        <v>25</v>
      </c>
      <c r="Q4114" s="15" t="s">
        <v>26</v>
      </c>
      <c r="R4114" s="15" t="s">
        <v>19</v>
      </c>
      <c r="S4114" s="18" t="n">
        <v>99.45</v>
      </c>
      <c r="T4114" s="15" t="n">
        <v>5623.7</v>
      </c>
      <c r="U4114" s="15" t="s">
        <v>24</v>
      </c>
      <c r="V4114" s="18" t="n">
        <f aca="false">IF(ISNUMBER(T4114),T4114,0)</f>
        <v>5623.7</v>
      </c>
      <c r="W4114" s="15" t="n">
        <f aca="false">IF(U4114="Yes",1,0)</f>
        <v>0</v>
      </c>
      <c r="X4114" s="15" t="str">
        <f aca="false">IF(F4114&lt;=12,"0-12 months",IF(F4114&lt;=24,"13-24 months",IF(F4114&lt;=48,"25-48 months","49-72 months")))</f>
        <v>49-72 months</v>
      </c>
      <c r="Y4114" s="15" t="str">
        <f aca="false">IF(C4114=1,"Yes","No")</f>
        <v>No</v>
      </c>
      <c r="Z4114" s="15" t="n">
        <f aca="false">COUNTIF(J4114:O4114,"Yes")</f>
        <v>4</v>
      </c>
      <c r="AA4114" s="18" t="n">
        <f aca="false">S4114*W4114</f>
        <v>0</v>
      </c>
      <c r="AB4114" s="15" t="n">
        <f aca="false">(P4114="Month-to-month")+(I4114="Fiber optic")+(R4114="Electronic check")+(F4114&lt;=12)+(M4114="No")+(J4114="No")</f>
        <v>3</v>
      </c>
      <c r="AC4114" s="15" t="str">
        <f aca="false">IF(AB4114&gt;=5,"High",IF(AB4114&gt;=3,"Medium","Low"))</f>
        <v>Medium</v>
      </c>
    </row>
    <row r="4115" customFormat="false" ht="15" hidden="false" customHeight="false" outlineLevel="0" collapsed="false">
      <c r="A4115" s="15" t="s">
        <v>4212</v>
      </c>
      <c r="B4115" s="15" t="s">
        <v>98</v>
      </c>
      <c r="C4115" s="15" t="n">
        <v>0</v>
      </c>
      <c r="D4115" s="15" t="s">
        <v>24</v>
      </c>
      <c r="E4115" s="15" t="s">
        <v>24</v>
      </c>
      <c r="F4115" s="15" t="n">
        <v>36</v>
      </c>
      <c r="G4115" s="15" t="s">
        <v>26</v>
      </c>
      <c r="H4115" s="15" t="s">
        <v>24</v>
      </c>
      <c r="I4115" s="15" t="s">
        <v>24</v>
      </c>
      <c r="J4115" s="15" t="s">
        <v>28</v>
      </c>
      <c r="K4115" s="15" t="s">
        <v>28</v>
      </c>
      <c r="L4115" s="15" t="s">
        <v>28</v>
      </c>
      <c r="M4115" s="15" t="s">
        <v>28</v>
      </c>
      <c r="N4115" s="15" t="s">
        <v>28</v>
      </c>
      <c r="O4115" s="15" t="s">
        <v>28</v>
      </c>
      <c r="P4115" s="15" t="s">
        <v>27</v>
      </c>
      <c r="Q4115" s="15" t="s">
        <v>26</v>
      </c>
      <c r="R4115" s="15" t="s">
        <v>21</v>
      </c>
      <c r="S4115" s="18" t="n">
        <v>20.35</v>
      </c>
      <c r="T4115" s="15" t="n">
        <v>695.85</v>
      </c>
      <c r="U4115" s="15" t="s">
        <v>24</v>
      </c>
      <c r="V4115" s="18" t="n">
        <f aca="false">IF(ISNUMBER(T4115),T4115,0)</f>
        <v>695.85</v>
      </c>
      <c r="W4115" s="15" t="n">
        <f aca="false">IF(U4115="Yes",1,0)</f>
        <v>0</v>
      </c>
      <c r="X4115" s="15" t="str">
        <f aca="false">IF(F4115&lt;=12,"0-12 months",IF(F4115&lt;=24,"13-24 months",IF(F4115&lt;=48,"25-48 months","49-72 months")))</f>
        <v>25-48 months</v>
      </c>
      <c r="Y4115" s="15" t="str">
        <f aca="false">IF(C4115=1,"Yes","No")</f>
        <v>No</v>
      </c>
      <c r="Z4115" s="15" t="n">
        <f aca="false">COUNTIF(J4115:O4115,"Yes")</f>
        <v>0</v>
      </c>
      <c r="AA4115" s="18" t="n">
        <f aca="false">S4115*W4115</f>
        <v>0</v>
      </c>
      <c r="AB4115" s="15" t="n">
        <f aca="false">(P4115="Month-to-month")+(I4115="Fiber optic")+(R4115="Electronic check")+(F4115&lt;=12)+(M4115="No")+(J4115="No")</f>
        <v>0</v>
      </c>
      <c r="AC4115" s="15" t="str">
        <f aca="false">IF(AB4115&gt;=5,"High",IF(AB4115&gt;=3,"Medium","Low"))</f>
        <v>Low</v>
      </c>
    </row>
    <row r="4116" customFormat="false" ht="15" hidden="false" customHeight="false" outlineLevel="0" collapsed="false">
      <c r="A4116" s="15" t="s">
        <v>4213</v>
      </c>
      <c r="B4116" s="15" t="s">
        <v>94</v>
      </c>
      <c r="C4116" s="15" t="n">
        <v>0</v>
      </c>
      <c r="D4116" s="15" t="s">
        <v>26</v>
      </c>
      <c r="E4116" s="15" t="s">
        <v>26</v>
      </c>
      <c r="F4116" s="15" t="n">
        <v>51</v>
      </c>
      <c r="G4116" s="15" t="s">
        <v>26</v>
      </c>
      <c r="H4116" s="15" t="s">
        <v>24</v>
      </c>
      <c r="I4116" s="15" t="s">
        <v>24</v>
      </c>
      <c r="J4116" s="15" t="s">
        <v>28</v>
      </c>
      <c r="K4116" s="15" t="s">
        <v>28</v>
      </c>
      <c r="L4116" s="15" t="s">
        <v>28</v>
      </c>
      <c r="M4116" s="15" t="s">
        <v>28</v>
      </c>
      <c r="N4116" s="15" t="s">
        <v>28</v>
      </c>
      <c r="O4116" s="15" t="s">
        <v>28</v>
      </c>
      <c r="P4116" s="15" t="s">
        <v>29</v>
      </c>
      <c r="Q4116" s="15" t="s">
        <v>24</v>
      </c>
      <c r="R4116" s="15" t="s">
        <v>17</v>
      </c>
      <c r="S4116" s="18" t="n">
        <v>19.95</v>
      </c>
      <c r="T4116" s="15" t="n">
        <v>1028.75</v>
      </c>
      <c r="U4116" s="15" t="s">
        <v>24</v>
      </c>
      <c r="V4116" s="18" t="n">
        <f aca="false">IF(ISNUMBER(T4116),T4116,0)</f>
        <v>1028.75</v>
      </c>
      <c r="W4116" s="15" t="n">
        <f aca="false">IF(U4116="Yes",1,0)</f>
        <v>0</v>
      </c>
      <c r="X4116" s="15" t="str">
        <f aca="false">IF(F4116&lt;=12,"0-12 months",IF(F4116&lt;=24,"13-24 months",IF(F4116&lt;=48,"25-48 months","49-72 months")))</f>
        <v>49-72 months</v>
      </c>
      <c r="Y4116" s="15" t="str">
        <f aca="false">IF(C4116=1,"Yes","No")</f>
        <v>No</v>
      </c>
      <c r="Z4116" s="15" t="n">
        <f aca="false">COUNTIF(J4116:O4116,"Yes")</f>
        <v>0</v>
      </c>
      <c r="AA4116" s="18" t="n">
        <f aca="false">S4116*W4116</f>
        <v>0</v>
      </c>
      <c r="AB4116" s="15" t="n">
        <f aca="false">(P4116="Month-to-month")+(I4116="Fiber optic")+(R4116="Electronic check")+(F4116&lt;=12)+(M4116="No")+(J4116="No")</f>
        <v>0</v>
      </c>
      <c r="AC4116" s="15" t="str">
        <f aca="false">IF(AB4116&gt;=5,"High",IF(AB4116&gt;=3,"Medium","Low"))</f>
        <v>Low</v>
      </c>
    </row>
    <row r="4117" customFormat="false" ht="15" hidden="false" customHeight="false" outlineLevel="0" collapsed="false">
      <c r="A4117" s="15" t="s">
        <v>4214</v>
      </c>
      <c r="B4117" s="15" t="s">
        <v>98</v>
      </c>
      <c r="C4117" s="15" t="n">
        <v>0</v>
      </c>
      <c r="D4117" s="15" t="s">
        <v>26</v>
      </c>
      <c r="E4117" s="15" t="s">
        <v>24</v>
      </c>
      <c r="F4117" s="15" t="n">
        <v>53</v>
      </c>
      <c r="G4117" s="15" t="s">
        <v>26</v>
      </c>
      <c r="H4117" s="15" t="s">
        <v>26</v>
      </c>
      <c r="I4117" s="15" t="s">
        <v>96</v>
      </c>
      <c r="J4117" s="15" t="s">
        <v>26</v>
      </c>
      <c r="K4117" s="15" t="s">
        <v>24</v>
      </c>
      <c r="L4117" s="15" t="s">
        <v>26</v>
      </c>
      <c r="M4117" s="15" t="s">
        <v>26</v>
      </c>
      <c r="N4117" s="15" t="s">
        <v>26</v>
      </c>
      <c r="O4117" s="15" t="s">
        <v>24</v>
      </c>
      <c r="P4117" s="15" t="s">
        <v>27</v>
      </c>
      <c r="Q4117" s="15" t="s">
        <v>24</v>
      </c>
      <c r="R4117" s="15" t="s">
        <v>19</v>
      </c>
      <c r="S4117" s="18" t="n">
        <v>77.4</v>
      </c>
      <c r="T4117" s="15" t="n">
        <v>4155.95</v>
      </c>
      <c r="U4117" s="15" t="s">
        <v>24</v>
      </c>
      <c r="V4117" s="18" t="n">
        <f aca="false">IF(ISNUMBER(T4117),T4117,0)</f>
        <v>4155.95</v>
      </c>
      <c r="W4117" s="15" t="n">
        <f aca="false">IF(U4117="Yes",1,0)</f>
        <v>0</v>
      </c>
      <c r="X4117" s="15" t="str">
        <f aca="false">IF(F4117&lt;=12,"0-12 months",IF(F4117&lt;=24,"13-24 months",IF(F4117&lt;=48,"25-48 months","49-72 months")))</f>
        <v>49-72 months</v>
      </c>
      <c r="Y4117" s="15" t="str">
        <f aca="false">IF(C4117=1,"Yes","No")</f>
        <v>No</v>
      </c>
      <c r="Z4117" s="15" t="n">
        <f aca="false">COUNTIF(J4117:O4117,"Yes")</f>
        <v>4</v>
      </c>
      <c r="AA4117" s="18" t="n">
        <f aca="false">S4117*W4117</f>
        <v>0</v>
      </c>
      <c r="AB4117" s="15" t="n">
        <f aca="false">(P4117="Month-to-month")+(I4117="Fiber optic")+(R4117="Electronic check")+(F4117&lt;=12)+(M4117="No")+(J4117="No")</f>
        <v>0</v>
      </c>
      <c r="AC4117" s="15" t="str">
        <f aca="false">IF(AB4117&gt;=5,"High",IF(AB4117&gt;=3,"Medium","Low"))</f>
        <v>Low</v>
      </c>
    </row>
    <row r="4118" customFormat="false" ht="15" hidden="false" customHeight="false" outlineLevel="0" collapsed="false">
      <c r="A4118" s="15" t="s">
        <v>4215</v>
      </c>
      <c r="B4118" s="15" t="s">
        <v>94</v>
      </c>
      <c r="C4118" s="15" t="n">
        <v>0</v>
      </c>
      <c r="D4118" s="15" t="s">
        <v>26</v>
      </c>
      <c r="E4118" s="15" t="s">
        <v>26</v>
      </c>
      <c r="F4118" s="15" t="n">
        <v>20</v>
      </c>
      <c r="G4118" s="15" t="s">
        <v>26</v>
      </c>
      <c r="H4118" s="15" t="s">
        <v>24</v>
      </c>
      <c r="I4118" s="15" t="s">
        <v>24</v>
      </c>
      <c r="J4118" s="15" t="s">
        <v>28</v>
      </c>
      <c r="K4118" s="15" t="s">
        <v>28</v>
      </c>
      <c r="L4118" s="15" t="s">
        <v>28</v>
      </c>
      <c r="M4118" s="15" t="s">
        <v>28</v>
      </c>
      <c r="N4118" s="15" t="s">
        <v>28</v>
      </c>
      <c r="O4118" s="15" t="s">
        <v>28</v>
      </c>
      <c r="P4118" s="15" t="s">
        <v>27</v>
      </c>
      <c r="Q4118" s="15" t="s">
        <v>24</v>
      </c>
      <c r="R4118" s="15" t="s">
        <v>19</v>
      </c>
      <c r="S4118" s="18" t="n">
        <v>19.7</v>
      </c>
      <c r="T4118" s="15" t="n">
        <v>395.6</v>
      </c>
      <c r="U4118" s="15" t="s">
        <v>24</v>
      </c>
      <c r="V4118" s="18" t="n">
        <f aca="false">IF(ISNUMBER(T4118),T4118,0)</f>
        <v>395.6</v>
      </c>
      <c r="W4118" s="15" t="n">
        <f aca="false">IF(U4118="Yes",1,0)</f>
        <v>0</v>
      </c>
      <c r="X4118" s="15" t="str">
        <f aca="false">IF(F4118&lt;=12,"0-12 months",IF(F4118&lt;=24,"13-24 months",IF(F4118&lt;=48,"25-48 months","49-72 months")))</f>
        <v>13-24 months</v>
      </c>
      <c r="Y4118" s="15" t="str">
        <f aca="false">IF(C4118=1,"Yes","No")</f>
        <v>No</v>
      </c>
      <c r="Z4118" s="15" t="n">
        <f aca="false">COUNTIF(J4118:O4118,"Yes")</f>
        <v>0</v>
      </c>
      <c r="AA4118" s="18" t="n">
        <f aca="false">S4118*W4118</f>
        <v>0</v>
      </c>
      <c r="AB4118" s="15" t="n">
        <f aca="false">(P4118="Month-to-month")+(I4118="Fiber optic")+(R4118="Electronic check")+(F4118&lt;=12)+(M4118="No")+(J4118="No")</f>
        <v>0</v>
      </c>
      <c r="AC4118" s="15" t="str">
        <f aca="false">IF(AB4118&gt;=5,"High",IF(AB4118&gt;=3,"Medium","Low"))</f>
        <v>Low</v>
      </c>
    </row>
    <row r="4119" customFormat="false" ht="15" hidden="false" customHeight="false" outlineLevel="0" collapsed="false">
      <c r="A4119" s="15" t="s">
        <v>4216</v>
      </c>
      <c r="B4119" s="15" t="s">
        <v>98</v>
      </c>
      <c r="C4119" s="15" t="n">
        <v>0</v>
      </c>
      <c r="D4119" s="15" t="s">
        <v>26</v>
      </c>
      <c r="E4119" s="15" t="s">
        <v>24</v>
      </c>
      <c r="F4119" s="15" t="n">
        <v>63</v>
      </c>
      <c r="G4119" s="15" t="s">
        <v>26</v>
      </c>
      <c r="H4119" s="15" t="s">
        <v>24</v>
      </c>
      <c r="I4119" s="15" t="s">
        <v>102</v>
      </c>
      <c r="J4119" s="15" t="s">
        <v>26</v>
      </c>
      <c r="K4119" s="15" t="s">
        <v>24</v>
      </c>
      <c r="L4119" s="15" t="s">
        <v>26</v>
      </c>
      <c r="M4119" s="15" t="s">
        <v>24</v>
      </c>
      <c r="N4119" s="15" t="s">
        <v>26</v>
      </c>
      <c r="O4119" s="15" t="s">
        <v>26</v>
      </c>
      <c r="P4119" s="15" t="s">
        <v>29</v>
      </c>
      <c r="Q4119" s="15" t="s">
        <v>24</v>
      </c>
      <c r="R4119" s="15" t="s">
        <v>21</v>
      </c>
      <c r="S4119" s="18" t="n">
        <v>99.7</v>
      </c>
      <c r="T4119" s="15" t="n">
        <v>6330.4</v>
      </c>
      <c r="U4119" s="15" t="s">
        <v>24</v>
      </c>
      <c r="V4119" s="18" t="n">
        <f aca="false">IF(ISNUMBER(T4119),T4119,0)</f>
        <v>6330.4</v>
      </c>
      <c r="W4119" s="15" t="n">
        <f aca="false">IF(U4119="Yes",1,0)</f>
        <v>0</v>
      </c>
      <c r="X4119" s="15" t="str">
        <f aca="false">IF(F4119&lt;=12,"0-12 months",IF(F4119&lt;=24,"13-24 months",IF(F4119&lt;=48,"25-48 months","49-72 months")))</f>
        <v>49-72 months</v>
      </c>
      <c r="Y4119" s="15" t="str">
        <f aca="false">IF(C4119=1,"Yes","No")</f>
        <v>No</v>
      </c>
      <c r="Z4119" s="15" t="n">
        <f aca="false">COUNTIF(J4119:O4119,"Yes")</f>
        <v>4</v>
      </c>
      <c r="AA4119" s="18" t="n">
        <f aca="false">S4119*W4119</f>
        <v>0</v>
      </c>
      <c r="AB4119" s="15" t="n">
        <f aca="false">(P4119="Month-to-month")+(I4119="Fiber optic")+(R4119="Electronic check")+(F4119&lt;=12)+(M4119="No")+(J4119="No")</f>
        <v>2</v>
      </c>
      <c r="AC4119" s="15" t="str">
        <f aca="false">IF(AB4119&gt;=5,"High",IF(AB4119&gt;=3,"Medium","Low"))</f>
        <v>Low</v>
      </c>
    </row>
    <row r="4120" customFormat="false" ht="15" hidden="false" customHeight="false" outlineLevel="0" collapsed="false">
      <c r="A4120" s="15" t="s">
        <v>4217</v>
      </c>
      <c r="B4120" s="15" t="s">
        <v>94</v>
      </c>
      <c r="C4120" s="15" t="n">
        <v>0</v>
      </c>
      <c r="D4120" s="15" t="s">
        <v>24</v>
      </c>
      <c r="E4120" s="15" t="s">
        <v>24</v>
      </c>
      <c r="F4120" s="15" t="n">
        <v>40</v>
      </c>
      <c r="G4120" s="15" t="s">
        <v>26</v>
      </c>
      <c r="H4120" s="15" t="s">
        <v>24</v>
      </c>
      <c r="I4120" s="15" t="s">
        <v>102</v>
      </c>
      <c r="J4120" s="15" t="s">
        <v>24</v>
      </c>
      <c r="K4120" s="15" t="s">
        <v>26</v>
      </c>
      <c r="L4120" s="15" t="s">
        <v>24</v>
      </c>
      <c r="M4120" s="15" t="s">
        <v>24</v>
      </c>
      <c r="N4120" s="15" t="s">
        <v>24</v>
      </c>
      <c r="O4120" s="15" t="s">
        <v>24</v>
      </c>
      <c r="P4120" s="15" t="s">
        <v>25</v>
      </c>
      <c r="Q4120" s="15" t="s">
        <v>24</v>
      </c>
      <c r="R4120" s="15" t="s">
        <v>21</v>
      </c>
      <c r="S4120" s="18" t="n">
        <v>74.8</v>
      </c>
      <c r="T4120" s="15" t="n">
        <v>2971.7</v>
      </c>
      <c r="U4120" s="15" t="s">
        <v>24</v>
      </c>
      <c r="V4120" s="18" t="n">
        <f aca="false">IF(ISNUMBER(T4120),T4120,0)</f>
        <v>2971.7</v>
      </c>
      <c r="W4120" s="15" t="n">
        <f aca="false">IF(U4120="Yes",1,0)</f>
        <v>0</v>
      </c>
      <c r="X4120" s="15" t="str">
        <f aca="false">IF(F4120&lt;=12,"0-12 months",IF(F4120&lt;=24,"13-24 months",IF(F4120&lt;=48,"25-48 months","49-72 months")))</f>
        <v>25-48 months</v>
      </c>
      <c r="Y4120" s="15" t="str">
        <f aca="false">IF(C4120=1,"Yes","No")</f>
        <v>No</v>
      </c>
      <c r="Z4120" s="15" t="n">
        <f aca="false">COUNTIF(J4120:O4120,"Yes")</f>
        <v>1</v>
      </c>
      <c r="AA4120" s="18" t="n">
        <f aca="false">S4120*W4120</f>
        <v>0</v>
      </c>
      <c r="AB4120" s="15" t="n">
        <f aca="false">(P4120="Month-to-month")+(I4120="Fiber optic")+(R4120="Electronic check")+(F4120&lt;=12)+(M4120="No")+(J4120="No")</f>
        <v>4</v>
      </c>
      <c r="AC4120" s="15" t="str">
        <f aca="false">IF(AB4120&gt;=5,"High",IF(AB4120&gt;=3,"Medium","Low"))</f>
        <v>Medium</v>
      </c>
    </row>
    <row r="4121" customFormat="false" ht="15" hidden="false" customHeight="false" outlineLevel="0" collapsed="false">
      <c r="A4121" s="15" t="s">
        <v>4218</v>
      </c>
      <c r="B4121" s="15" t="s">
        <v>98</v>
      </c>
      <c r="C4121" s="15" t="n">
        <v>0</v>
      </c>
      <c r="D4121" s="15" t="s">
        <v>24</v>
      </c>
      <c r="E4121" s="15" t="s">
        <v>24</v>
      </c>
      <c r="F4121" s="15" t="n">
        <v>35</v>
      </c>
      <c r="G4121" s="15" t="s">
        <v>26</v>
      </c>
      <c r="H4121" s="15" t="s">
        <v>24</v>
      </c>
      <c r="I4121" s="15" t="s">
        <v>24</v>
      </c>
      <c r="J4121" s="15" t="s">
        <v>28</v>
      </c>
      <c r="K4121" s="15" t="s">
        <v>28</v>
      </c>
      <c r="L4121" s="15" t="s">
        <v>28</v>
      </c>
      <c r="M4121" s="15" t="s">
        <v>28</v>
      </c>
      <c r="N4121" s="15" t="s">
        <v>28</v>
      </c>
      <c r="O4121" s="15" t="s">
        <v>28</v>
      </c>
      <c r="P4121" s="15" t="s">
        <v>27</v>
      </c>
      <c r="Q4121" s="15" t="s">
        <v>26</v>
      </c>
      <c r="R4121" s="15" t="s">
        <v>17</v>
      </c>
      <c r="S4121" s="18" t="n">
        <v>19.15</v>
      </c>
      <c r="T4121" s="15" t="n">
        <v>638</v>
      </c>
      <c r="U4121" s="15" t="s">
        <v>24</v>
      </c>
      <c r="V4121" s="18" t="n">
        <f aca="false">IF(ISNUMBER(T4121),T4121,0)</f>
        <v>638</v>
      </c>
      <c r="W4121" s="15" t="n">
        <f aca="false">IF(U4121="Yes",1,0)</f>
        <v>0</v>
      </c>
      <c r="X4121" s="15" t="str">
        <f aca="false">IF(F4121&lt;=12,"0-12 months",IF(F4121&lt;=24,"13-24 months",IF(F4121&lt;=48,"25-48 months","49-72 months")))</f>
        <v>25-48 months</v>
      </c>
      <c r="Y4121" s="15" t="str">
        <f aca="false">IF(C4121=1,"Yes","No")</f>
        <v>No</v>
      </c>
      <c r="Z4121" s="15" t="n">
        <f aca="false">COUNTIF(J4121:O4121,"Yes")</f>
        <v>0</v>
      </c>
      <c r="AA4121" s="18" t="n">
        <f aca="false">S4121*W4121</f>
        <v>0</v>
      </c>
      <c r="AB4121" s="15" t="n">
        <f aca="false">(P4121="Month-to-month")+(I4121="Fiber optic")+(R4121="Electronic check")+(F4121&lt;=12)+(M4121="No")+(J4121="No")</f>
        <v>0</v>
      </c>
      <c r="AC4121" s="15" t="str">
        <f aca="false">IF(AB4121&gt;=5,"High",IF(AB4121&gt;=3,"Medium","Low"))</f>
        <v>Low</v>
      </c>
    </row>
    <row r="4122" customFormat="false" ht="15" hidden="false" customHeight="false" outlineLevel="0" collapsed="false">
      <c r="A4122" s="15" t="s">
        <v>4219</v>
      </c>
      <c r="B4122" s="15" t="s">
        <v>98</v>
      </c>
      <c r="C4122" s="15" t="n">
        <v>0</v>
      </c>
      <c r="D4122" s="15" t="s">
        <v>26</v>
      </c>
      <c r="E4122" s="15" t="s">
        <v>26</v>
      </c>
      <c r="F4122" s="15" t="n">
        <v>26</v>
      </c>
      <c r="G4122" s="15" t="s">
        <v>26</v>
      </c>
      <c r="H4122" s="15" t="s">
        <v>24</v>
      </c>
      <c r="I4122" s="15" t="s">
        <v>102</v>
      </c>
      <c r="J4122" s="15" t="s">
        <v>24</v>
      </c>
      <c r="K4122" s="15" t="s">
        <v>24</v>
      </c>
      <c r="L4122" s="15" t="s">
        <v>24</v>
      </c>
      <c r="M4122" s="15" t="s">
        <v>24</v>
      </c>
      <c r="N4122" s="15" t="s">
        <v>24</v>
      </c>
      <c r="O4122" s="15" t="s">
        <v>26</v>
      </c>
      <c r="P4122" s="15" t="s">
        <v>27</v>
      </c>
      <c r="Q4122" s="15" t="s">
        <v>24</v>
      </c>
      <c r="R4122" s="15" t="s">
        <v>19</v>
      </c>
      <c r="S4122" s="18" t="n">
        <v>78.95</v>
      </c>
      <c r="T4122" s="15" t="n">
        <v>2034.25</v>
      </c>
      <c r="U4122" s="15" t="s">
        <v>24</v>
      </c>
      <c r="V4122" s="18" t="n">
        <f aca="false">IF(ISNUMBER(T4122),T4122,0)</f>
        <v>2034.25</v>
      </c>
      <c r="W4122" s="15" t="n">
        <f aca="false">IF(U4122="Yes",1,0)</f>
        <v>0</v>
      </c>
      <c r="X4122" s="15" t="str">
        <f aca="false">IF(F4122&lt;=12,"0-12 months",IF(F4122&lt;=24,"13-24 months",IF(F4122&lt;=48,"25-48 months","49-72 months")))</f>
        <v>25-48 months</v>
      </c>
      <c r="Y4122" s="15" t="str">
        <f aca="false">IF(C4122=1,"Yes","No")</f>
        <v>No</v>
      </c>
      <c r="Z4122" s="15" t="n">
        <f aca="false">COUNTIF(J4122:O4122,"Yes")</f>
        <v>1</v>
      </c>
      <c r="AA4122" s="18" t="n">
        <f aca="false">S4122*W4122</f>
        <v>0</v>
      </c>
      <c r="AB4122" s="15" t="n">
        <f aca="false">(P4122="Month-to-month")+(I4122="Fiber optic")+(R4122="Electronic check")+(F4122&lt;=12)+(M4122="No")+(J4122="No")</f>
        <v>3</v>
      </c>
      <c r="AC4122" s="15" t="str">
        <f aca="false">IF(AB4122&gt;=5,"High",IF(AB4122&gt;=3,"Medium","Low"))</f>
        <v>Medium</v>
      </c>
    </row>
    <row r="4123" customFormat="false" ht="15" hidden="false" customHeight="false" outlineLevel="0" collapsed="false">
      <c r="A4123" s="15" t="s">
        <v>4220</v>
      </c>
      <c r="B4123" s="15" t="s">
        <v>98</v>
      </c>
      <c r="C4123" s="15" t="n">
        <v>1</v>
      </c>
      <c r="D4123" s="15" t="s">
        <v>26</v>
      </c>
      <c r="E4123" s="15" t="s">
        <v>24</v>
      </c>
      <c r="F4123" s="15" t="n">
        <v>27</v>
      </c>
      <c r="G4123" s="15" t="s">
        <v>26</v>
      </c>
      <c r="H4123" s="15" t="s">
        <v>26</v>
      </c>
      <c r="I4123" s="15" t="s">
        <v>102</v>
      </c>
      <c r="J4123" s="15" t="s">
        <v>24</v>
      </c>
      <c r="K4123" s="15" t="s">
        <v>26</v>
      </c>
      <c r="L4123" s="15" t="s">
        <v>26</v>
      </c>
      <c r="M4123" s="15" t="s">
        <v>24</v>
      </c>
      <c r="N4123" s="15" t="s">
        <v>24</v>
      </c>
      <c r="O4123" s="15" t="s">
        <v>26</v>
      </c>
      <c r="P4123" s="15" t="s">
        <v>25</v>
      </c>
      <c r="Q4123" s="15" t="s">
        <v>26</v>
      </c>
      <c r="R4123" s="15" t="s">
        <v>15</v>
      </c>
      <c r="S4123" s="18" t="n">
        <v>95.55</v>
      </c>
      <c r="T4123" s="15" t="n">
        <v>2510.2</v>
      </c>
      <c r="U4123" s="15" t="s">
        <v>26</v>
      </c>
      <c r="V4123" s="18" t="n">
        <f aca="false">IF(ISNUMBER(T4123),T4123,0)</f>
        <v>2510.2</v>
      </c>
      <c r="W4123" s="15" t="n">
        <f aca="false">IF(U4123="Yes",1,0)</f>
        <v>1</v>
      </c>
      <c r="X4123" s="15" t="str">
        <f aca="false">IF(F4123&lt;=12,"0-12 months",IF(F4123&lt;=24,"13-24 months",IF(F4123&lt;=48,"25-48 months","49-72 months")))</f>
        <v>25-48 months</v>
      </c>
      <c r="Y4123" s="15" t="str">
        <f aca="false">IF(C4123=1,"Yes","No")</f>
        <v>Yes</v>
      </c>
      <c r="Z4123" s="15" t="n">
        <f aca="false">COUNTIF(J4123:O4123,"Yes")</f>
        <v>3</v>
      </c>
      <c r="AA4123" s="18" t="n">
        <f aca="false">S4123*W4123</f>
        <v>95.55</v>
      </c>
      <c r="AB4123" s="15" t="n">
        <f aca="false">(P4123="Month-to-month")+(I4123="Fiber optic")+(R4123="Electronic check")+(F4123&lt;=12)+(M4123="No")+(J4123="No")</f>
        <v>5</v>
      </c>
      <c r="AC4123" s="15" t="str">
        <f aca="false">IF(AB4123&gt;=5,"High",IF(AB4123&gt;=3,"Medium","Low"))</f>
        <v>High</v>
      </c>
    </row>
    <row r="4124" customFormat="false" ht="15" hidden="false" customHeight="false" outlineLevel="0" collapsed="false">
      <c r="A4124" s="15" t="s">
        <v>4221</v>
      </c>
      <c r="B4124" s="15" t="s">
        <v>98</v>
      </c>
      <c r="C4124" s="15" t="n">
        <v>0</v>
      </c>
      <c r="D4124" s="15" t="s">
        <v>24</v>
      </c>
      <c r="E4124" s="15" t="s">
        <v>26</v>
      </c>
      <c r="F4124" s="15" t="n">
        <v>53</v>
      </c>
      <c r="G4124" s="15" t="s">
        <v>26</v>
      </c>
      <c r="H4124" s="15" t="s">
        <v>24</v>
      </c>
      <c r="I4124" s="15" t="s">
        <v>96</v>
      </c>
      <c r="J4124" s="15" t="s">
        <v>26</v>
      </c>
      <c r="K4124" s="15" t="s">
        <v>26</v>
      </c>
      <c r="L4124" s="15" t="s">
        <v>24</v>
      </c>
      <c r="M4124" s="15" t="s">
        <v>26</v>
      </c>
      <c r="N4124" s="15" t="s">
        <v>24</v>
      </c>
      <c r="O4124" s="15" t="s">
        <v>24</v>
      </c>
      <c r="P4124" s="15" t="s">
        <v>27</v>
      </c>
      <c r="Q4124" s="15" t="s">
        <v>24</v>
      </c>
      <c r="R4124" s="15" t="s">
        <v>21</v>
      </c>
      <c r="S4124" s="18" t="n">
        <v>62.85</v>
      </c>
      <c r="T4124" s="15" t="n">
        <v>3419.5</v>
      </c>
      <c r="U4124" s="15" t="s">
        <v>24</v>
      </c>
      <c r="V4124" s="18" t="n">
        <f aca="false">IF(ISNUMBER(T4124),T4124,0)</f>
        <v>3419.5</v>
      </c>
      <c r="W4124" s="15" t="n">
        <f aca="false">IF(U4124="Yes",1,0)</f>
        <v>0</v>
      </c>
      <c r="X4124" s="15" t="str">
        <f aca="false">IF(F4124&lt;=12,"0-12 months",IF(F4124&lt;=24,"13-24 months",IF(F4124&lt;=48,"25-48 months","49-72 months")))</f>
        <v>49-72 months</v>
      </c>
      <c r="Y4124" s="15" t="str">
        <f aca="false">IF(C4124=1,"Yes","No")</f>
        <v>No</v>
      </c>
      <c r="Z4124" s="15" t="n">
        <f aca="false">COUNTIF(J4124:O4124,"Yes")</f>
        <v>3</v>
      </c>
      <c r="AA4124" s="18" t="n">
        <f aca="false">S4124*W4124</f>
        <v>0</v>
      </c>
      <c r="AB4124" s="15" t="n">
        <f aca="false">(P4124="Month-to-month")+(I4124="Fiber optic")+(R4124="Electronic check")+(F4124&lt;=12)+(M4124="No")+(J4124="No")</f>
        <v>0</v>
      </c>
      <c r="AC4124" s="15" t="str">
        <f aca="false">IF(AB4124&gt;=5,"High",IF(AB4124&gt;=3,"Medium","Low"))</f>
        <v>Low</v>
      </c>
    </row>
    <row r="4125" customFormat="false" ht="15" hidden="false" customHeight="false" outlineLevel="0" collapsed="false">
      <c r="A4125" s="15" t="s">
        <v>4222</v>
      </c>
      <c r="B4125" s="15" t="s">
        <v>98</v>
      </c>
      <c r="C4125" s="15" t="n">
        <v>1</v>
      </c>
      <c r="D4125" s="15" t="s">
        <v>26</v>
      </c>
      <c r="E4125" s="15" t="s">
        <v>24</v>
      </c>
      <c r="F4125" s="15" t="n">
        <v>34</v>
      </c>
      <c r="G4125" s="15" t="s">
        <v>26</v>
      </c>
      <c r="H4125" s="15" t="s">
        <v>24</v>
      </c>
      <c r="I4125" s="15" t="s">
        <v>102</v>
      </c>
      <c r="J4125" s="15" t="s">
        <v>24</v>
      </c>
      <c r="K4125" s="15" t="s">
        <v>24</v>
      </c>
      <c r="L4125" s="15" t="s">
        <v>24</v>
      </c>
      <c r="M4125" s="15" t="s">
        <v>24</v>
      </c>
      <c r="N4125" s="15" t="s">
        <v>24</v>
      </c>
      <c r="O4125" s="15" t="s">
        <v>24</v>
      </c>
      <c r="P4125" s="15" t="s">
        <v>25</v>
      </c>
      <c r="Q4125" s="15" t="s">
        <v>24</v>
      </c>
      <c r="R4125" s="15" t="s">
        <v>21</v>
      </c>
      <c r="S4125" s="18" t="n">
        <v>71.55</v>
      </c>
      <c r="T4125" s="15" t="n">
        <v>2427.35</v>
      </c>
      <c r="U4125" s="15" t="s">
        <v>24</v>
      </c>
      <c r="V4125" s="18" t="n">
        <f aca="false">IF(ISNUMBER(T4125),T4125,0)</f>
        <v>2427.35</v>
      </c>
      <c r="W4125" s="15" t="n">
        <f aca="false">IF(U4125="Yes",1,0)</f>
        <v>0</v>
      </c>
      <c r="X4125" s="15" t="str">
        <f aca="false">IF(F4125&lt;=12,"0-12 months",IF(F4125&lt;=24,"13-24 months",IF(F4125&lt;=48,"25-48 months","49-72 months")))</f>
        <v>25-48 months</v>
      </c>
      <c r="Y4125" s="15" t="str">
        <f aca="false">IF(C4125=1,"Yes","No")</f>
        <v>Yes</v>
      </c>
      <c r="Z4125" s="15" t="n">
        <f aca="false">COUNTIF(J4125:O4125,"Yes")</f>
        <v>0</v>
      </c>
      <c r="AA4125" s="18" t="n">
        <f aca="false">S4125*W4125</f>
        <v>0</v>
      </c>
      <c r="AB4125" s="15" t="n">
        <f aca="false">(P4125="Month-to-month")+(I4125="Fiber optic")+(R4125="Electronic check")+(F4125&lt;=12)+(M4125="No")+(J4125="No")</f>
        <v>4</v>
      </c>
      <c r="AC4125" s="15" t="str">
        <f aca="false">IF(AB4125&gt;=5,"High",IF(AB4125&gt;=3,"Medium","Low"))</f>
        <v>Medium</v>
      </c>
    </row>
    <row r="4126" customFormat="false" ht="15" hidden="false" customHeight="false" outlineLevel="0" collapsed="false">
      <c r="A4126" s="15" t="s">
        <v>4223</v>
      </c>
      <c r="B4126" s="15" t="s">
        <v>94</v>
      </c>
      <c r="C4126" s="15" t="n">
        <v>1</v>
      </c>
      <c r="D4126" s="15" t="s">
        <v>26</v>
      </c>
      <c r="E4126" s="15" t="s">
        <v>24</v>
      </c>
      <c r="F4126" s="15" t="n">
        <v>19</v>
      </c>
      <c r="G4126" s="15" t="s">
        <v>26</v>
      </c>
      <c r="H4126" s="15" t="s">
        <v>26</v>
      </c>
      <c r="I4126" s="15" t="s">
        <v>102</v>
      </c>
      <c r="J4126" s="15" t="s">
        <v>24</v>
      </c>
      <c r="K4126" s="15" t="s">
        <v>24</v>
      </c>
      <c r="L4126" s="15" t="s">
        <v>24</v>
      </c>
      <c r="M4126" s="15" t="s">
        <v>24</v>
      </c>
      <c r="N4126" s="15" t="s">
        <v>26</v>
      </c>
      <c r="O4126" s="15" t="s">
        <v>26</v>
      </c>
      <c r="P4126" s="15" t="s">
        <v>25</v>
      </c>
      <c r="Q4126" s="15" t="s">
        <v>26</v>
      </c>
      <c r="R4126" s="15" t="s">
        <v>15</v>
      </c>
      <c r="S4126" s="18" t="n">
        <v>94.95</v>
      </c>
      <c r="T4126" s="15" t="n">
        <v>1760.25</v>
      </c>
      <c r="U4126" s="15" t="s">
        <v>24</v>
      </c>
      <c r="V4126" s="18" t="n">
        <f aca="false">IF(ISNUMBER(T4126),T4126,0)</f>
        <v>1760.25</v>
      </c>
      <c r="W4126" s="15" t="n">
        <f aca="false">IF(U4126="Yes",1,0)</f>
        <v>0</v>
      </c>
      <c r="X4126" s="15" t="str">
        <f aca="false">IF(F4126&lt;=12,"0-12 months",IF(F4126&lt;=24,"13-24 months",IF(F4126&lt;=48,"25-48 months","49-72 months")))</f>
        <v>13-24 months</v>
      </c>
      <c r="Y4126" s="15" t="str">
        <f aca="false">IF(C4126=1,"Yes","No")</f>
        <v>Yes</v>
      </c>
      <c r="Z4126" s="15" t="n">
        <f aca="false">COUNTIF(J4126:O4126,"Yes")</f>
        <v>2</v>
      </c>
      <c r="AA4126" s="18" t="n">
        <f aca="false">S4126*W4126</f>
        <v>0</v>
      </c>
      <c r="AB4126" s="15" t="n">
        <f aca="false">(P4126="Month-to-month")+(I4126="Fiber optic")+(R4126="Electronic check")+(F4126&lt;=12)+(M4126="No")+(J4126="No")</f>
        <v>5</v>
      </c>
      <c r="AC4126" s="15" t="str">
        <f aca="false">IF(AB4126&gt;=5,"High",IF(AB4126&gt;=3,"Medium","Low"))</f>
        <v>High</v>
      </c>
    </row>
    <row r="4127" customFormat="false" ht="15" hidden="false" customHeight="false" outlineLevel="0" collapsed="false">
      <c r="A4127" s="15" t="s">
        <v>4224</v>
      </c>
      <c r="B4127" s="15" t="s">
        <v>98</v>
      </c>
      <c r="C4127" s="15" t="n">
        <v>0</v>
      </c>
      <c r="D4127" s="15" t="s">
        <v>26</v>
      </c>
      <c r="E4127" s="15" t="s">
        <v>24</v>
      </c>
      <c r="F4127" s="15" t="n">
        <v>43</v>
      </c>
      <c r="G4127" s="15" t="s">
        <v>26</v>
      </c>
      <c r="H4127" s="15" t="s">
        <v>24</v>
      </c>
      <c r="I4127" s="15" t="s">
        <v>102</v>
      </c>
      <c r="J4127" s="15" t="s">
        <v>26</v>
      </c>
      <c r="K4127" s="15" t="s">
        <v>26</v>
      </c>
      <c r="L4127" s="15" t="s">
        <v>26</v>
      </c>
      <c r="M4127" s="15" t="s">
        <v>24</v>
      </c>
      <c r="N4127" s="15" t="s">
        <v>24</v>
      </c>
      <c r="O4127" s="15" t="s">
        <v>24</v>
      </c>
      <c r="P4127" s="15" t="s">
        <v>25</v>
      </c>
      <c r="Q4127" s="15" t="s">
        <v>26</v>
      </c>
      <c r="R4127" s="15" t="s">
        <v>21</v>
      </c>
      <c r="S4127" s="18" t="n">
        <v>86.1</v>
      </c>
      <c r="T4127" s="15" t="n">
        <v>3551.65</v>
      </c>
      <c r="U4127" s="15" t="s">
        <v>24</v>
      </c>
      <c r="V4127" s="18" t="n">
        <f aca="false">IF(ISNUMBER(T4127),T4127,0)</f>
        <v>3551.65</v>
      </c>
      <c r="W4127" s="15" t="n">
        <f aca="false">IF(U4127="Yes",1,0)</f>
        <v>0</v>
      </c>
      <c r="X4127" s="15" t="str">
        <f aca="false">IF(F4127&lt;=12,"0-12 months",IF(F4127&lt;=24,"13-24 months",IF(F4127&lt;=48,"25-48 months","49-72 months")))</f>
        <v>25-48 months</v>
      </c>
      <c r="Y4127" s="15" t="str">
        <f aca="false">IF(C4127=1,"Yes","No")</f>
        <v>No</v>
      </c>
      <c r="Z4127" s="15" t="n">
        <f aca="false">COUNTIF(J4127:O4127,"Yes")</f>
        <v>3</v>
      </c>
      <c r="AA4127" s="18" t="n">
        <f aca="false">S4127*W4127</f>
        <v>0</v>
      </c>
      <c r="AB4127" s="15" t="n">
        <f aca="false">(P4127="Month-to-month")+(I4127="Fiber optic")+(R4127="Electronic check")+(F4127&lt;=12)+(M4127="No")+(J4127="No")</f>
        <v>3</v>
      </c>
      <c r="AC4127" s="15" t="str">
        <f aca="false">IF(AB4127&gt;=5,"High",IF(AB4127&gt;=3,"Medium","Low"))</f>
        <v>Medium</v>
      </c>
    </row>
    <row r="4128" customFormat="false" ht="15" hidden="false" customHeight="false" outlineLevel="0" collapsed="false">
      <c r="A4128" s="15" t="s">
        <v>4225</v>
      </c>
      <c r="B4128" s="15" t="s">
        <v>98</v>
      </c>
      <c r="C4128" s="15" t="n">
        <v>0</v>
      </c>
      <c r="D4128" s="15" t="s">
        <v>26</v>
      </c>
      <c r="E4128" s="15" t="s">
        <v>26</v>
      </c>
      <c r="F4128" s="15" t="n">
        <v>6</v>
      </c>
      <c r="G4128" s="15" t="s">
        <v>26</v>
      </c>
      <c r="H4128" s="15" t="s">
        <v>24</v>
      </c>
      <c r="I4128" s="15" t="s">
        <v>24</v>
      </c>
      <c r="J4128" s="15" t="s">
        <v>28</v>
      </c>
      <c r="K4128" s="15" t="s">
        <v>28</v>
      </c>
      <c r="L4128" s="15" t="s">
        <v>28</v>
      </c>
      <c r="M4128" s="15" t="s">
        <v>28</v>
      </c>
      <c r="N4128" s="15" t="s">
        <v>28</v>
      </c>
      <c r="O4128" s="15" t="s">
        <v>28</v>
      </c>
      <c r="P4128" s="15" t="s">
        <v>25</v>
      </c>
      <c r="Q4128" s="15" t="s">
        <v>24</v>
      </c>
      <c r="R4128" s="15" t="s">
        <v>17</v>
      </c>
      <c r="S4128" s="18" t="n">
        <v>19.55</v>
      </c>
      <c r="T4128" s="15" t="n">
        <v>122.9</v>
      </c>
      <c r="U4128" s="15" t="s">
        <v>24</v>
      </c>
      <c r="V4128" s="18" t="n">
        <f aca="false">IF(ISNUMBER(T4128),T4128,0)</f>
        <v>122.9</v>
      </c>
      <c r="W4128" s="15" t="n">
        <f aca="false">IF(U4128="Yes",1,0)</f>
        <v>0</v>
      </c>
      <c r="X4128" s="15" t="str">
        <f aca="false">IF(F4128&lt;=12,"0-12 months",IF(F4128&lt;=24,"13-24 months",IF(F4128&lt;=48,"25-48 months","49-72 months")))</f>
        <v>0-12 months</v>
      </c>
      <c r="Y4128" s="15" t="str">
        <f aca="false">IF(C4128=1,"Yes","No")</f>
        <v>No</v>
      </c>
      <c r="Z4128" s="15" t="n">
        <f aca="false">COUNTIF(J4128:O4128,"Yes")</f>
        <v>0</v>
      </c>
      <c r="AA4128" s="18" t="n">
        <f aca="false">S4128*W4128</f>
        <v>0</v>
      </c>
      <c r="AB4128" s="15" t="n">
        <f aca="false">(P4128="Month-to-month")+(I4128="Fiber optic")+(R4128="Electronic check")+(F4128&lt;=12)+(M4128="No")+(J4128="No")</f>
        <v>2</v>
      </c>
      <c r="AC4128" s="15" t="str">
        <f aca="false">IF(AB4128&gt;=5,"High",IF(AB4128&gt;=3,"Medium","Low"))</f>
        <v>Low</v>
      </c>
    </row>
    <row r="4129" customFormat="false" ht="15" hidden="false" customHeight="false" outlineLevel="0" collapsed="false">
      <c r="A4129" s="15" t="s">
        <v>4226</v>
      </c>
      <c r="B4129" s="15" t="s">
        <v>98</v>
      </c>
      <c r="C4129" s="15" t="n">
        <v>0</v>
      </c>
      <c r="D4129" s="15" t="s">
        <v>24</v>
      </c>
      <c r="E4129" s="15" t="s">
        <v>26</v>
      </c>
      <c r="F4129" s="15" t="n">
        <v>56</v>
      </c>
      <c r="G4129" s="15" t="s">
        <v>26</v>
      </c>
      <c r="H4129" s="15" t="s">
        <v>26</v>
      </c>
      <c r="I4129" s="15" t="s">
        <v>24</v>
      </c>
      <c r="J4129" s="15" t="s">
        <v>28</v>
      </c>
      <c r="K4129" s="15" t="s">
        <v>28</v>
      </c>
      <c r="L4129" s="15" t="s">
        <v>28</v>
      </c>
      <c r="M4129" s="15" t="s">
        <v>28</v>
      </c>
      <c r="N4129" s="15" t="s">
        <v>28</v>
      </c>
      <c r="O4129" s="15" t="s">
        <v>28</v>
      </c>
      <c r="P4129" s="15" t="s">
        <v>29</v>
      </c>
      <c r="Q4129" s="15" t="s">
        <v>26</v>
      </c>
      <c r="R4129" s="15" t="s">
        <v>17</v>
      </c>
      <c r="S4129" s="18" t="n">
        <v>24.8</v>
      </c>
      <c r="T4129" s="15" t="n">
        <v>1424.2</v>
      </c>
      <c r="U4129" s="15" t="s">
        <v>24</v>
      </c>
      <c r="V4129" s="18" t="n">
        <f aca="false">IF(ISNUMBER(T4129),T4129,0)</f>
        <v>1424.2</v>
      </c>
      <c r="W4129" s="15" t="n">
        <f aca="false">IF(U4129="Yes",1,0)</f>
        <v>0</v>
      </c>
      <c r="X4129" s="15" t="str">
        <f aca="false">IF(F4129&lt;=12,"0-12 months",IF(F4129&lt;=24,"13-24 months",IF(F4129&lt;=48,"25-48 months","49-72 months")))</f>
        <v>49-72 months</v>
      </c>
      <c r="Y4129" s="15" t="str">
        <f aca="false">IF(C4129=1,"Yes","No")</f>
        <v>No</v>
      </c>
      <c r="Z4129" s="15" t="n">
        <f aca="false">COUNTIF(J4129:O4129,"Yes")</f>
        <v>0</v>
      </c>
      <c r="AA4129" s="18" t="n">
        <f aca="false">S4129*W4129</f>
        <v>0</v>
      </c>
      <c r="AB4129" s="15" t="n">
        <f aca="false">(P4129="Month-to-month")+(I4129="Fiber optic")+(R4129="Electronic check")+(F4129&lt;=12)+(M4129="No")+(J4129="No")</f>
        <v>0</v>
      </c>
      <c r="AC4129" s="15" t="str">
        <f aca="false">IF(AB4129&gt;=5,"High",IF(AB4129&gt;=3,"Medium","Low"))</f>
        <v>Low</v>
      </c>
    </row>
    <row r="4130" customFormat="false" ht="15" hidden="false" customHeight="false" outlineLevel="0" collapsed="false">
      <c r="A4130" s="15" t="s">
        <v>4227</v>
      </c>
      <c r="B4130" s="15" t="s">
        <v>98</v>
      </c>
      <c r="C4130" s="15" t="n">
        <v>0</v>
      </c>
      <c r="D4130" s="15" t="s">
        <v>24</v>
      </c>
      <c r="E4130" s="15" t="s">
        <v>24</v>
      </c>
      <c r="F4130" s="15" t="n">
        <v>57</v>
      </c>
      <c r="G4130" s="15" t="s">
        <v>24</v>
      </c>
      <c r="H4130" s="15" t="s">
        <v>95</v>
      </c>
      <c r="I4130" s="15" t="s">
        <v>96</v>
      </c>
      <c r="J4130" s="15" t="s">
        <v>24</v>
      </c>
      <c r="K4130" s="15" t="s">
        <v>26</v>
      </c>
      <c r="L4130" s="15" t="s">
        <v>24</v>
      </c>
      <c r="M4130" s="15" t="s">
        <v>24</v>
      </c>
      <c r="N4130" s="15" t="s">
        <v>26</v>
      </c>
      <c r="O4130" s="15" t="s">
        <v>24</v>
      </c>
      <c r="P4130" s="15" t="s">
        <v>25</v>
      </c>
      <c r="Q4130" s="15" t="s">
        <v>26</v>
      </c>
      <c r="R4130" s="15" t="s">
        <v>15</v>
      </c>
      <c r="S4130" s="18" t="n">
        <v>39.3</v>
      </c>
      <c r="T4130" s="15" t="n">
        <v>2111.45</v>
      </c>
      <c r="U4130" s="15" t="s">
        <v>26</v>
      </c>
      <c r="V4130" s="18" t="n">
        <f aca="false">IF(ISNUMBER(T4130),T4130,0)</f>
        <v>2111.45</v>
      </c>
      <c r="W4130" s="15" t="n">
        <f aca="false">IF(U4130="Yes",1,0)</f>
        <v>1</v>
      </c>
      <c r="X4130" s="15" t="str">
        <f aca="false">IF(F4130&lt;=12,"0-12 months",IF(F4130&lt;=24,"13-24 months",IF(F4130&lt;=48,"25-48 months","49-72 months")))</f>
        <v>49-72 months</v>
      </c>
      <c r="Y4130" s="15" t="str">
        <f aca="false">IF(C4130=1,"Yes","No")</f>
        <v>No</v>
      </c>
      <c r="Z4130" s="15" t="n">
        <f aca="false">COUNTIF(J4130:O4130,"Yes")</f>
        <v>2</v>
      </c>
      <c r="AA4130" s="18" t="n">
        <f aca="false">S4130*W4130</f>
        <v>39.3</v>
      </c>
      <c r="AB4130" s="15" t="n">
        <f aca="false">(P4130="Month-to-month")+(I4130="Fiber optic")+(R4130="Electronic check")+(F4130&lt;=12)+(M4130="No")+(J4130="No")</f>
        <v>4</v>
      </c>
      <c r="AC4130" s="15" t="str">
        <f aca="false">IF(AB4130&gt;=5,"High",IF(AB4130&gt;=3,"Medium","Low"))</f>
        <v>Medium</v>
      </c>
    </row>
    <row r="4131" customFormat="false" ht="15" hidden="false" customHeight="false" outlineLevel="0" collapsed="false">
      <c r="A4131" s="15" t="s">
        <v>4228</v>
      </c>
      <c r="B4131" s="15" t="s">
        <v>98</v>
      </c>
      <c r="C4131" s="15" t="n">
        <v>0</v>
      </c>
      <c r="D4131" s="15" t="s">
        <v>26</v>
      </c>
      <c r="E4131" s="15" t="s">
        <v>26</v>
      </c>
      <c r="F4131" s="15" t="n">
        <v>34</v>
      </c>
      <c r="G4131" s="15" t="s">
        <v>26</v>
      </c>
      <c r="H4131" s="15" t="s">
        <v>24</v>
      </c>
      <c r="I4131" s="15" t="s">
        <v>102</v>
      </c>
      <c r="J4131" s="15" t="s">
        <v>24</v>
      </c>
      <c r="K4131" s="15" t="s">
        <v>24</v>
      </c>
      <c r="L4131" s="15" t="s">
        <v>26</v>
      </c>
      <c r="M4131" s="15" t="s">
        <v>24</v>
      </c>
      <c r="N4131" s="15" t="s">
        <v>26</v>
      </c>
      <c r="O4131" s="15" t="s">
        <v>24</v>
      </c>
      <c r="P4131" s="15" t="s">
        <v>25</v>
      </c>
      <c r="Q4131" s="15" t="s">
        <v>26</v>
      </c>
      <c r="R4131" s="15" t="s">
        <v>17</v>
      </c>
      <c r="S4131" s="18" t="n">
        <v>84.05</v>
      </c>
      <c r="T4131" s="15" t="n">
        <v>2909.95</v>
      </c>
      <c r="U4131" s="15" t="s">
        <v>24</v>
      </c>
      <c r="V4131" s="18" t="n">
        <f aca="false">IF(ISNUMBER(T4131),T4131,0)</f>
        <v>2909.95</v>
      </c>
      <c r="W4131" s="15" t="n">
        <f aca="false">IF(U4131="Yes",1,0)</f>
        <v>0</v>
      </c>
      <c r="X4131" s="15" t="str">
        <f aca="false">IF(F4131&lt;=12,"0-12 months",IF(F4131&lt;=24,"13-24 months",IF(F4131&lt;=48,"25-48 months","49-72 months")))</f>
        <v>25-48 months</v>
      </c>
      <c r="Y4131" s="15" t="str">
        <f aca="false">IF(C4131=1,"Yes","No")</f>
        <v>No</v>
      </c>
      <c r="Z4131" s="15" t="n">
        <f aca="false">COUNTIF(J4131:O4131,"Yes")</f>
        <v>2</v>
      </c>
      <c r="AA4131" s="18" t="n">
        <f aca="false">S4131*W4131</f>
        <v>0</v>
      </c>
      <c r="AB4131" s="15" t="n">
        <f aca="false">(P4131="Month-to-month")+(I4131="Fiber optic")+(R4131="Electronic check")+(F4131&lt;=12)+(M4131="No")+(J4131="No")</f>
        <v>4</v>
      </c>
      <c r="AC4131" s="15" t="str">
        <f aca="false">IF(AB4131&gt;=5,"High",IF(AB4131&gt;=3,"Medium","Low"))</f>
        <v>Medium</v>
      </c>
    </row>
    <row r="4132" customFormat="false" ht="15" hidden="false" customHeight="false" outlineLevel="0" collapsed="false">
      <c r="A4132" s="15" t="s">
        <v>4229</v>
      </c>
      <c r="B4132" s="15" t="s">
        <v>94</v>
      </c>
      <c r="C4132" s="15" t="n">
        <v>0</v>
      </c>
      <c r="D4132" s="15" t="s">
        <v>24</v>
      </c>
      <c r="E4132" s="15" t="s">
        <v>24</v>
      </c>
      <c r="F4132" s="15" t="n">
        <v>10</v>
      </c>
      <c r="G4132" s="15" t="s">
        <v>24</v>
      </c>
      <c r="H4132" s="15" t="s">
        <v>95</v>
      </c>
      <c r="I4132" s="15" t="s">
        <v>96</v>
      </c>
      <c r="J4132" s="15" t="s">
        <v>24</v>
      </c>
      <c r="K4132" s="15" t="s">
        <v>26</v>
      </c>
      <c r="L4132" s="15" t="s">
        <v>24</v>
      </c>
      <c r="M4132" s="15" t="s">
        <v>26</v>
      </c>
      <c r="N4132" s="15" t="s">
        <v>24</v>
      </c>
      <c r="O4132" s="15" t="s">
        <v>24</v>
      </c>
      <c r="P4132" s="15" t="s">
        <v>25</v>
      </c>
      <c r="Q4132" s="15" t="s">
        <v>24</v>
      </c>
      <c r="R4132" s="15" t="s">
        <v>15</v>
      </c>
      <c r="S4132" s="18" t="n">
        <v>36.25</v>
      </c>
      <c r="T4132" s="15" t="n">
        <v>374</v>
      </c>
      <c r="U4132" s="15" t="s">
        <v>24</v>
      </c>
      <c r="V4132" s="18" t="n">
        <f aca="false">IF(ISNUMBER(T4132),T4132,0)</f>
        <v>374</v>
      </c>
      <c r="W4132" s="15" t="n">
        <f aca="false">IF(U4132="Yes",1,0)</f>
        <v>0</v>
      </c>
      <c r="X4132" s="15" t="str">
        <f aca="false">IF(F4132&lt;=12,"0-12 months",IF(F4132&lt;=24,"13-24 months",IF(F4132&lt;=48,"25-48 months","49-72 months")))</f>
        <v>0-12 months</v>
      </c>
      <c r="Y4132" s="15" t="str">
        <f aca="false">IF(C4132=1,"Yes","No")</f>
        <v>No</v>
      </c>
      <c r="Z4132" s="15" t="n">
        <f aca="false">COUNTIF(J4132:O4132,"Yes")</f>
        <v>2</v>
      </c>
      <c r="AA4132" s="18" t="n">
        <f aca="false">S4132*W4132</f>
        <v>0</v>
      </c>
      <c r="AB4132" s="15" t="n">
        <f aca="false">(P4132="Month-to-month")+(I4132="Fiber optic")+(R4132="Electronic check")+(F4132&lt;=12)+(M4132="No")+(J4132="No")</f>
        <v>4</v>
      </c>
      <c r="AC4132" s="15" t="str">
        <f aca="false">IF(AB4132&gt;=5,"High",IF(AB4132&gt;=3,"Medium","Low"))</f>
        <v>Medium</v>
      </c>
    </row>
    <row r="4133" customFormat="false" ht="15" hidden="false" customHeight="false" outlineLevel="0" collapsed="false">
      <c r="A4133" s="15" t="s">
        <v>4230</v>
      </c>
      <c r="B4133" s="15" t="s">
        <v>94</v>
      </c>
      <c r="C4133" s="15" t="n">
        <v>0</v>
      </c>
      <c r="D4133" s="15" t="s">
        <v>24</v>
      </c>
      <c r="E4133" s="15" t="s">
        <v>24</v>
      </c>
      <c r="F4133" s="15" t="n">
        <v>1</v>
      </c>
      <c r="G4133" s="15" t="s">
        <v>26</v>
      </c>
      <c r="H4133" s="15" t="s">
        <v>24</v>
      </c>
      <c r="I4133" s="15" t="s">
        <v>24</v>
      </c>
      <c r="J4133" s="15" t="s">
        <v>28</v>
      </c>
      <c r="K4133" s="15" t="s">
        <v>28</v>
      </c>
      <c r="L4133" s="15" t="s">
        <v>28</v>
      </c>
      <c r="M4133" s="15" t="s">
        <v>28</v>
      </c>
      <c r="N4133" s="15" t="s">
        <v>28</v>
      </c>
      <c r="O4133" s="15" t="s">
        <v>28</v>
      </c>
      <c r="P4133" s="15" t="s">
        <v>25</v>
      </c>
      <c r="Q4133" s="15" t="s">
        <v>26</v>
      </c>
      <c r="R4133" s="15" t="s">
        <v>17</v>
      </c>
      <c r="S4133" s="18" t="n">
        <v>20.25</v>
      </c>
      <c r="T4133" s="15" t="n">
        <v>20.25</v>
      </c>
      <c r="U4133" s="15" t="s">
        <v>26</v>
      </c>
      <c r="V4133" s="18" t="n">
        <f aca="false">IF(ISNUMBER(T4133),T4133,0)</f>
        <v>20.25</v>
      </c>
      <c r="W4133" s="15" t="n">
        <f aca="false">IF(U4133="Yes",1,0)</f>
        <v>1</v>
      </c>
      <c r="X4133" s="15" t="str">
        <f aca="false">IF(F4133&lt;=12,"0-12 months",IF(F4133&lt;=24,"13-24 months",IF(F4133&lt;=48,"25-48 months","49-72 months")))</f>
        <v>0-12 months</v>
      </c>
      <c r="Y4133" s="15" t="str">
        <f aca="false">IF(C4133=1,"Yes","No")</f>
        <v>No</v>
      </c>
      <c r="Z4133" s="15" t="n">
        <f aca="false">COUNTIF(J4133:O4133,"Yes")</f>
        <v>0</v>
      </c>
      <c r="AA4133" s="18" t="n">
        <f aca="false">S4133*W4133</f>
        <v>20.25</v>
      </c>
      <c r="AB4133" s="15" t="n">
        <f aca="false">(P4133="Month-to-month")+(I4133="Fiber optic")+(R4133="Electronic check")+(F4133&lt;=12)+(M4133="No")+(J4133="No")</f>
        <v>2</v>
      </c>
      <c r="AC4133" s="15" t="str">
        <f aca="false">IF(AB4133&gt;=5,"High",IF(AB4133&gt;=3,"Medium","Low"))</f>
        <v>Low</v>
      </c>
    </row>
    <row r="4134" customFormat="false" ht="15" hidden="false" customHeight="false" outlineLevel="0" collapsed="false">
      <c r="A4134" s="15" t="s">
        <v>4231</v>
      </c>
      <c r="B4134" s="15" t="s">
        <v>94</v>
      </c>
      <c r="C4134" s="15" t="n">
        <v>0</v>
      </c>
      <c r="D4134" s="15" t="s">
        <v>24</v>
      </c>
      <c r="E4134" s="15" t="s">
        <v>24</v>
      </c>
      <c r="F4134" s="15" t="n">
        <v>13</v>
      </c>
      <c r="G4134" s="15" t="s">
        <v>24</v>
      </c>
      <c r="H4134" s="15" t="s">
        <v>95</v>
      </c>
      <c r="I4134" s="15" t="s">
        <v>96</v>
      </c>
      <c r="J4134" s="15" t="s">
        <v>24</v>
      </c>
      <c r="K4134" s="15" t="s">
        <v>24</v>
      </c>
      <c r="L4134" s="15" t="s">
        <v>24</v>
      </c>
      <c r="M4134" s="15" t="s">
        <v>24</v>
      </c>
      <c r="N4134" s="15" t="s">
        <v>24</v>
      </c>
      <c r="O4134" s="15" t="s">
        <v>24</v>
      </c>
      <c r="P4134" s="15" t="s">
        <v>25</v>
      </c>
      <c r="Q4134" s="15" t="s">
        <v>26</v>
      </c>
      <c r="R4134" s="15" t="s">
        <v>15</v>
      </c>
      <c r="S4134" s="18" t="n">
        <v>23.9</v>
      </c>
      <c r="T4134" s="15" t="n">
        <v>300.8</v>
      </c>
      <c r="U4134" s="15" t="s">
        <v>26</v>
      </c>
      <c r="V4134" s="18" t="n">
        <f aca="false">IF(ISNUMBER(T4134),T4134,0)</f>
        <v>300.8</v>
      </c>
      <c r="W4134" s="15" t="n">
        <f aca="false">IF(U4134="Yes",1,0)</f>
        <v>1</v>
      </c>
      <c r="X4134" s="15" t="str">
        <f aca="false">IF(F4134&lt;=12,"0-12 months",IF(F4134&lt;=24,"13-24 months",IF(F4134&lt;=48,"25-48 months","49-72 months")))</f>
        <v>13-24 months</v>
      </c>
      <c r="Y4134" s="15" t="str">
        <f aca="false">IF(C4134=1,"Yes","No")</f>
        <v>No</v>
      </c>
      <c r="Z4134" s="15" t="n">
        <f aca="false">COUNTIF(J4134:O4134,"Yes")</f>
        <v>0</v>
      </c>
      <c r="AA4134" s="18" t="n">
        <f aca="false">S4134*W4134</f>
        <v>23.9</v>
      </c>
      <c r="AB4134" s="15" t="n">
        <f aca="false">(P4134="Month-to-month")+(I4134="Fiber optic")+(R4134="Electronic check")+(F4134&lt;=12)+(M4134="No")+(J4134="No")</f>
        <v>4</v>
      </c>
      <c r="AC4134" s="15" t="str">
        <f aca="false">IF(AB4134&gt;=5,"High",IF(AB4134&gt;=3,"Medium","Low"))</f>
        <v>Medium</v>
      </c>
    </row>
    <row r="4135" customFormat="false" ht="15" hidden="false" customHeight="false" outlineLevel="0" collapsed="false">
      <c r="A4135" s="15" t="s">
        <v>4232</v>
      </c>
      <c r="B4135" s="15" t="s">
        <v>98</v>
      </c>
      <c r="C4135" s="15" t="n">
        <v>0</v>
      </c>
      <c r="D4135" s="15" t="s">
        <v>24</v>
      </c>
      <c r="E4135" s="15" t="s">
        <v>24</v>
      </c>
      <c r="F4135" s="15" t="n">
        <v>56</v>
      </c>
      <c r="G4135" s="15" t="s">
        <v>26</v>
      </c>
      <c r="H4135" s="15" t="s">
        <v>26</v>
      </c>
      <c r="I4135" s="15" t="s">
        <v>102</v>
      </c>
      <c r="J4135" s="15" t="s">
        <v>24</v>
      </c>
      <c r="K4135" s="15" t="s">
        <v>26</v>
      </c>
      <c r="L4135" s="15" t="s">
        <v>24</v>
      </c>
      <c r="M4135" s="15" t="s">
        <v>24</v>
      </c>
      <c r="N4135" s="15" t="s">
        <v>26</v>
      </c>
      <c r="O4135" s="15" t="s">
        <v>26</v>
      </c>
      <c r="P4135" s="15" t="s">
        <v>25</v>
      </c>
      <c r="Q4135" s="15" t="s">
        <v>24</v>
      </c>
      <c r="R4135" s="15" t="s">
        <v>15</v>
      </c>
      <c r="S4135" s="18" t="n">
        <v>98.6</v>
      </c>
      <c r="T4135" s="15" t="n">
        <v>5581.05</v>
      </c>
      <c r="U4135" s="15" t="s">
        <v>24</v>
      </c>
      <c r="V4135" s="18" t="n">
        <f aca="false">IF(ISNUMBER(T4135),T4135,0)</f>
        <v>5581.05</v>
      </c>
      <c r="W4135" s="15" t="n">
        <f aca="false">IF(U4135="Yes",1,0)</f>
        <v>0</v>
      </c>
      <c r="X4135" s="15" t="str">
        <f aca="false">IF(F4135&lt;=12,"0-12 months",IF(F4135&lt;=24,"13-24 months",IF(F4135&lt;=48,"25-48 months","49-72 months")))</f>
        <v>49-72 months</v>
      </c>
      <c r="Y4135" s="15" t="str">
        <f aca="false">IF(C4135=1,"Yes","No")</f>
        <v>No</v>
      </c>
      <c r="Z4135" s="15" t="n">
        <f aca="false">COUNTIF(J4135:O4135,"Yes")</f>
        <v>3</v>
      </c>
      <c r="AA4135" s="18" t="n">
        <f aca="false">S4135*W4135</f>
        <v>0</v>
      </c>
      <c r="AB4135" s="15" t="n">
        <f aca="false">(P4135="Month-to-month")+(I4135="Fiber optic")+(R4135="Electronic check")+(F4135&lt;=12)+(M4135="No")+(J4135="No")</f>
        <v>5</v>
      </c>
      <c r="AC4135" s="15" t="str">
        <f aca="false">IF(AB4135&gt;=5,"High",IF(AB4135&gt;=3,"Medium","Low"))</f>
        <v>High</v>
      </c>
    </row>
    <row r="4136" customFormat="false" ht="15" hidden="false" customHeight="false" outlineLevel="0" collapsed="false">
      <c r="A4136" s="15" t="s">
        <v>4233</v>
      </c>
      <c r="B4136" s="15" t="s">
        <v>94</v>
      </c>
      <c r="C4136" s="15" t="n">
        <v>0</v>
      </c>
      <c r="D4136" s="15" t="s">
        <v>26</v>
      </c>
      <c r="E4136" s="15" t="s">
        <v>24</v>
      </c>
      <c r="F4136" s="15" t="n">
        <v>55</v>
      </c>
      <c r="G4136" s="15" t="s">
        <v>26</v>
      </c>
      <c r="H4136" s="15" t="s">
        <v>26</v>
      </c>
      <c r="I4136" s="15" t="s">
        <v>102</v>
      </c>
      <c r="J4136" s="15" t="s">
        <v>24</v>
      </c>
      <c r="K4136" s="15" t="s">
        <v>26</v>
      </c>
      <c r="L4136" s="15" t="s">
        <v>26</v>
      </c>
      <c r="M4136" s="15" t="s">
        <v>24</v>
      </c>
      <c r="N4136" s="15" t="s">
        <v>26</v>
      </c>
      <c r="O4136" s="15" t="s">
        <v>26</v>
      </c>
      <c r="P4136" s="15" t="s">
        <v>25</v>
      </c>
      <c r="Q4136" s="15" t="s">
        <v>26</v>
      </c>
      <c r="R4136" s="15" t="s">
        <v>21</v>
      </c>
      <c r="S4136" s="18" t="n">
        <v>103.65</v>
      </c>
      <c r="T4136" s="15" t="n">
        <v>5676.65</v>
      </c>
      <c r="U4136" s="15" t="s">
        <v>24</v>
      </c>
      <c r="V4136" s="18" t="n">
        <f aca="false">IF(ISNUMBER(T4136),T4136,0)</f>
        <v>5676.65</v>
      </c>
      <c r="W4136" s="15" t="n">
        <f aca="false">IF(U4136="Yes",1,0)</f>
        <v>0</v>
      </c>
      <c r="X4136" s="15" t="str">
        <f aca="false">IF(F4136&lt;=12,"0-12 months",IF(F4136&lt;=24,"13-24 months",IF(F4136&lt;=48,"25-48 months","49-72 months")))</f>
        <v>49-72 months</v>
      </c>
      <c r="Y4136" s="15" t="str">
        <f aca="false">IF(C4136=1,"Yes","No")</f>
        <v>No</v>
      </c>
      <c r="Z4136" s="15" t="n">
        <f aca="false">COUNTIF(J4136:O4136,"Yes")</f>
        <v>4</v>
      </c>
      <c r="AA4136" s="18" t="n">
        <f aca="false">S4136*W4136</f>
        <v>0</v>
      </c>
      <c r="AB4136" s="15" t="n">
        <f aca="false">(P4136="Month-to-month")+(I4136="Fiber optic")+(R4136="Electronic check")+(F4136&lt;=12)+(M4136="No")+(J4136="No")</f>
        <v>4</v>
      </c>
      <c r="AC4136" s="15" t="str">
        <f aca="false">IF(AB4136&gt;=5,"High",IF(AB4136&gt;=3,"Medium","Low"))</f>
        <v>Medium</v>
      </c>
    </row>
    <row r="4137" customFormat="false" ht="15" hidden="false" customHeight="false" outlineLevel="0" collapsed="false">
      <c r="A4137" s="15" t="s">
        <v>4234</v>
      </c>
      <c r="B4137" s="15" t="s">
        <v>94</v>
      </c>
      <c r="C4137" s="15" t="n">
        <v>0</v>
      </c>
      <c r="D4137" s="15" t="s">
        <v>26</v>
      </c>
      <c r="E4137" s="15" t="s">
        <v>26</v>
      </c>
      <c r="F4137" s="15" t="n">
        <v>36</v>
      </c>
      <c r="G4137" s="15" t="s">
        <v>26</v>
      </c>
      <c r="H4137" s="15" t="s">
        <v>26</v>
      </c>
      <c r="I4137" s="15" t="s">
        <v>96</v>
      </c>
      <c r="J4137" s="15" t="s">
        <v>26</v>
      </c>
      <c r="K4137" s="15" t="s">
        <v>26</v>
      </c>
      <c r="L4137" s="15" t="s">
        <v>26</v>
      </c>
      <c r="M4137" s="15" t="s">
        <v>26</v>
      </c>
      <c r="N4137" s="15" t="s">
        <v>26</v>
      </c>
      <c r="O4137" s="15" t="s">
        <v>26</v>
      </c>
      <c r="P4137" s="15" t="s">
        <v>29</v>
      </c>
      <c r="Q4137" s="15" t="s">
        <v>26</v>
      </c>
      <c r="R4137" s="15" t="s">
        <v>21</v>
      </c>
      <c r="S4137" s="18" t="n">
        <v>92.9</v>
      </c>
      <c r="T4137" s="15" t="n">
        <v>3379.25</v>
      </c>
      <c r="U4137" s="15" t="s">
        <v>24</v>
      </c>
      <c r="V4137" s="18" t="n">
        <f aca="false">IF(ISNUMBER(T4137),T4137,0)</f>
        <v>3379.25</v>
      </c>
      <c r="W4137" s="15" t="n">
        <f aca="false">IF(U4137="Yes",1,0)</f>
        <v>0</v>
      </c>
      <c r="X4137" s="15" t="str">
        <f aca="false">IF(F4137&lt;=12,"0-12 months",IF(F4137&lt;=24,"13-24 months",IF(F4137&lt;=48,"25-48 months","49-72 months")))</f>
        <v>25-48 months</v>
      </c>
      <c r="Y4137" s="15" t="str">
        <f aca="false">IF(C4137=1,"Yes","No")</f>
        <v>No</v>
      </c>
      <c r="Z4137" s="15" t="n">
        <f aca="false">COUNTIF(J4137:O4137,"Yes")</f>
        <v>6</v>
      </c>
      <c r="AA4137" s="18" t="n">
        <f aca="false">S4137*W4137</f>
        <v>0</v>
      </c>
      <c r="AB4137" s="15" t="n">
        <f aca="false">(P4137="Month-to-month")+(I4137="Fiber optic")+(R4137="Electronic check")+(F4137&lt;=12)+(M4137="No")+(J4137="No")</f>
        <v>0</v>
      </c>
      <c r="AC4137" s="15" t="str">
        <f aca="false">IF(AB4137&gt;=5,"High",IF(AB4137&gt;=3,"Medium","Low"))</f>
        <v>Low</v>
      </c>
    </row>
    <row r="4138" customFormat="false" ht="15" hidden="false" customHeight="false" outlineLevel="0" collapsed="false">
      <c r="A4138" s="15" t="s">
        <v>4235</v>
      </c>
      <c r="B4138" s="15" t="s">
        <v>98</v>
      </c>
      <c r="C4138" s="15" t="n">
        <v>0</v>
      </c>
      <c r="D4138" s="15" t="s">
        <v>26</v>
      </c>
      <c r="E4138" s="15" t="s">
        <v>24</v>
      </c>
      <c r="F4138" s="15" t="n">
        <v>47</v>
      </c>
      <c r="G4138" s="15" t="s">
        <v>26</v>
      </c>
      <c r="H4138" s="15" t="s">
        <v>24</v>
      </c>
      <c r="I4138" s="15" t="s">
        <v>24</v>
      </c>
      <c r="J4138" s="15" t="s">
        <v>28</v>
      </c>
      <c r="K4138" s="15" t="s">
        <v>28</v>
      </c>
      <c r="L4138" s="15" t="s">
        <v>28</v>
      </c>
      <c r="M4138" s="15" t="s">
        <v>28</v>
      </c>
      <c r="N4138" s="15" t="s">
        <v>28</v>
      </c>
      <c r="O4138" s="15" t="s">
        <v>28</v>
      </c>
      <c r="P4138" s="15" t="s">
        <v>27</v>
      </c>
      <c r="Q4138" s="15" t="s">
        <v>24</v>
      </c>
      <c r="R4138" s="15" t="s">
        <v>19</v>
      </c>
      <c r="S4138" s="18" t="n">
        <v>19.9</v>
      </c>
      <c r="T4138" s="15" t="n">
        <v>942.95</v>
      </c>
      <c r="U4138" s="15" t="s">
        <v>24</v>
      </c>
      <c r="V4138" s="18" t="n">
        <f aca="false">IF(ISNUMBER(T4138),T4138,0)</f>
        <v>942.95</v>
      </c>
      <c r="W4138" s="15" t="n">
        <f aca="false">IF(U4138="Yes",1,0)</f>
        <v>0</v>
      </c>
      <c r="X4138" s="15" t="str">
        <f aca="false">IF(F4138&lt;=12,"0-12 months",IF(F4138&lt;=24,"13-24 months",IF(F4138&lt;=48,"25-48 months","49-72 months")))</f>
        <v>25-48 months</v>
      </c>
      <c r="Y4138" s="15" t="str">
        <f aca="false">IF(C4138=1,"Yes","No")</f>
        <v>No</v>
      </c>
      <c r="Z4138" s="15" t="n">
        <f aca="false">COUNTIF(J4138:O4138,"Yes")</f>
        <v>0</v>
      </c>
      <c r="AA4138" s="18" t="n">
        <f aca="false">S4138*W4138</f>
        <v>0</v>
      </c>
      <c r="AB4138" s="15" t="n">
        <f aca="false">(P4138="Month-to-month")+(I4138="Fiber optic")+(R4138="Electronic check")+(F4138&lt;=12)+(M4138="No")+(J4138="No")</f>
        <v>0</v>
      </c>
      <c r="AC4138" s="15" t="str">
        <f aca="false">IF(AB4138&gt;=5,"High",IF(AB4138&gt;=3,"Medium","Low"))</f>
        <v>Low</v>
      </c>
    </row>
    <row r="4139" customFormat="false" ht="15" hidden="false" customHeight="false" outlineLevel="0" collapsed="false">
      <c r="A4139" s="15" t="s">
        <v>4236</v>
      </c>
      <c r="B4139" s="15" t="s">
        <v>94</v>
      </c>
      <c r="C4139" s="15" t="n">
        <v>0</v>
      </c>
      <c r="D4139" s="15" t="s">
        <v>26</v>
      </c>
      <c r="E4139" s="15" t="s">
        <v>26</v>
      </c>
      <c r="F4139" s="15" t="n">
        <v>12</v>
      </c>
      <c r="G4139" s="15" t="s">
        <v>26</v>
      </c>
      <c r="H4139" s="15" t="s">
        <v>24</v>
      </c>
      <c r="I4139" s="15" t="s">
        <v>24</v>
      </c>
      <c r="J4139" s="15" t="s">
        <v>28</v>
      </c>
      <c r="K4139" s="15" t="s">
        <v>28</v>
      </c>
      <c r="L4139" s="15" t="s">
        <v>28</v>
      </c>
      <c r="M4139" s="15" t="s">
        <v>28</v>
      </c>
      <c r="N4139" s="15" t="s">
        <v>28</v>
      </c>
      <c r="O4139" s="15" t="s">
        <v>28</v>
      </c>
      <c r="P4139" s="15" t="s">
        <v>25</v>
      </c>
      <c r="Q4139" s="15" t="s">
        <v>26</v>
      </c>
      <c r="R4139" s="15" t="s">
        <v>21</v>
      </c>
      <c r="S4139" s="18" t="n">
        <v>20.1</v>
      </c>
      <c r="T4139" s="15" t="n">
        <v>232.4</v>
      </c>
      <c r="U4139" s="15" t="s">
        <v>24</v>
      </c>
      <c r="V4139" s="18" t="n">
        <f aca="false">IF(ISNUMBER(T4139),T4139,0)</f>
        <v>232.4</v>
      </c>
      <c r="W4139" s="15" t="n">
        <f aca="false">IF(U4139="Yes",1,0)</f>
        <v>0</v>
      </c>
      <c r="X4139" s="15" t="str">
        <f aca="false">IF(F4139&lt;=12,"0-12 months",IF(F4139&lt;=24,"13-24 months",IF(F4139&lt;=48,"25-48 months","49-72 months")))</f>
        <v>0-12 months</v>
      </c>
      <c r="Y4139" s="15" t="str">
        <f aca="false">IF(C4139=1,"Yes","No")</f>
        <v>No</v>
      </c>
      <c r="Z4139" s="15" t="n">
        <f aca="false">COUNTIF(J4139:O4139,"Yes")</f>
        <v>0</v>
      </c>
      <c r="AA4139" s="18" t="n">
        <f aca="false">S4139*W4139</f>
        <v>0</v>
      </c>
      <c r="AB4139" s="15" t="n">
        <f aca="false">(P4139="Month-to-month")+(I4139="Fiber optic")+(R4139="Electronic check")+(F4139&lt;=12)+(M4139="No")+(J4139="No")</f>
        <v>2</v>
      </c>
      <c r="AC4139" s="15" t="str">
        <f aca="false">IF(AB4139&gt;=5,"High",IF(AB4139&gt;=3,"Medium","Low"))</f>
        <v>Low</v>
      </c>
    </row>
    <row r="4140" customFormat="false" ht="15" hidden="false" customHeight="false" outlineLevel="0" collapsed="false">
      <c r="A4140" s="15" t="s">
        <v>4237</v>
      </c>
      <c r="B4140" s="15" t="s">
        <v>94</v>
      </c>
      <c r="C4140" s="15" t="n">
        <v>0</v>
      </c>
      <c r="D4140" s="15" t="s">
        <v>24</v>
      </c>
      <c r="E4140" s="15" t="s">
        <v>24</v>
      </c>
      <c r="F4140" s="15" t="n">
        <v>1</v>
      </c>
      <c r="G4140" s="15" t="s">
        <v>26</v>
      </c>
      <c r="H4140" s="15" t="s">
        <v>24</v>
      </c>
      <c r="I4140" s="15" t="s">
        <v>102</v>
      </c>
      <c r="J4140" s="15" t="s">
        <v>24</v>
      </c>
      <c r="K4140" s="15" t="s">
        <v>24</v>
      </c>
      <c r="L4140" s="15" t="s">
        <v>26</v>
      </c>
      <c r="M4140" s="15" t="s">
        <v>24</v>
      </c>
      <c r="N4140" s="15" t="s">
        <v>26</v>
      </c>
      <c r="O4140" s="15" t="s">
        <v>24</v>
      </c>
      <c r="P4140" s="15" t="s">
        <v>25</v>
      </c>
      <c r="Q4140" s="15" t="s">
        <v>26</v>
      </c>
      <c r="R4140" s="15" t="s">
        <v>15</v>
      </c>
      <c r="S4140" s="18" t="n">
        <v>85.45</v>
      </c>
      <c r="T4140" s="15" t="n">
        <v>85.45</v>
      </c>
      <c r="U4140" s="15" t="s">
        <v>26</v>
      </c>
      <c r="V4140" s="18" t="n">
        <f aca="false">IF(ISNUMBER(T4140),T4140,0)</f>
        <v>85.45</v>
      </c>
      <c r="W4140" s="15" t="n">
        <f aca="false">IF(U4140="Yes",1,0)</f>
        <v>1</v>
      </c>
      <c r="X4140" s="15" t="str">
        <f aca="false">IF(F4140&lt;=12,"0-12 months",IF(F4140&lt;=24,"13-24 months",IF(F4140&lt;=48,"25-48 months","49-72 months")))</f>
        <v>0-12 months</v>
      </c>
      <c r="Y4140" s="15" t="str">
        <f aca="false">IF(C4140=1,"Yes","No")</f>
        <v>No</v>
      </c>
      <c r="Z4140" s="15" t="n">
        <f aca="false">COUNTIF(J4140:O4140,"Yes")</f>
        <v>2</v>
      </c>
      <c r="AA4140" s="18" t="n">
        <f aca="false">S4140*W4140</f>
        <v>85.45</v>
      </c>
      <c r="AB4140" s="15" t="n">
        <f aca="false">(P4140="Month-to-month")+(I4140="Fiber optic")+(R4140="Electronic check")+(F4140&lt;=12)+(M4140="No")+(J4140="No")</f>
        <v>6</v>
      </c>
      <c r="AC4140" s="15" t="str">
        <f aca="false">IF(AB4140&gt;=5,"High",IF(AB4140&gt;=3,"Medium","Low"))</f>
        <v>High</v>
      </c>
    </row>
    <row r="4141" customFormat="false" ht="15" hidden="false" customHeight="false" outlineLevel="0" collapsed="false">
      <c r="A4141" s="15" t="s">
        <v>4238</v>
      </c>
      <c r="B4141" s="15" t="s">
        <v>98</v>
      </c>
      <c r="C4141" s="15" t="n">
        <v>1</v>
      </c>
      <c r="D4141" s="15" t="s">
        <v>24</v>
      </c>
      <c r="E4141" s="15" t="s">
        <v>24</v>
      </c>
      <c r="F4141" s="15" t="n">
        <v>24</v>
      </c>
      <c r="G4141" s="15" t="s">
        <v>26</v>
      </c>
      <c r="H4141" s="15" t="s">
        <v>26</v>
      </c>
      <c r="I4141" s="15" t="s">
        <v>102</v>
      </c>
      <c r="J4141" s="15" t="s">
        <v>24</v>
      </c>
      <c r="K4141" s="15" t="s">
        <v>26</v>
      </c>
      <c r="L4141" s="15" t="s">
        <v>24</v>
      </c>
      <c r="M4141" s="15" t="s">
        <v>24</v>
      </c>
      <c r="N4141" s="15" t="s">
        <v>24</v>
      </c>
      <c r="O4141" s="15" t="s">
        <v>24</v>
      </c>
      <c r="P4141" s="15" t="s">
        <v>25</v>
      </c>
      <c r="Q4141" s="15" t="s">
        <v>26</v>
      </c>
      <c r="R4141" s="15" t="s">
        <v>15</v>
      </c>
      <c r="S4141" s="18" t="n">
        <v>80.5</v>
      </c>
      <c r="T4141" s="15" t="n">
        <v>2088.45</v>
      </c>
      <c r="U4141" s="15" t="s">
        <v>24</v>
      </c>
      <c r="V4141" s="18" t="n">
        <f aca="false">IF(ISNUMBER(T4141),T4141,0)</f>
        <v>2088.45</v>
      </c>
      <c r="W4141" s="15" t="n">
        <f aca="false">IF(U4141="Yes",1,0)</f>
        <v>0</v>
      </c>
      <c r="X4141" s="15" t="str">
        <f aca="false">IF(F4141&lt;=12,"0-12 months",IF(F4141&lt;=24,"13-24 months",IF(F4141&lt;=48,"25-48 months","49-72 months")))</f>
        <v>13-24 months</v>
      </c>
      <c r="Y4141" s="15" t="str">
        <f aca="false">IF(C4141=1,"Yes","No")</f>
        <v>Yes</v>
      </c>
      <c r="Z4141" s="15" t="n">
        <f aca="false">COUNTIF(J4141:O4141,"Yes")</f>
        <v>1</v>
      </c>
      <c r="AA4141" s="18" t="n">
        <f aca="false">S4141*W4141</f>
        <v>0</v>
      </c>
      <c r="AB4141" s="15" t="n">
        <f aca="false">(P4141="Month-to-month")+(I4141="Fiber optic")+(R4141="Electronic check")+(F4141&lt;=12)+(M4141="No")+(J4141="No")</f>
        <v>5</v>
      </c>
      <c r="AC4141" s="15" t="str">
        <f aca="false">IF(AB4141&gt;=5,"High",IF(AB4141&gt;=3,"Medium","Low"))</f>
        <v>High</v>
      </c>
    </row>
    <row r="4142" customFormat="false" ht="15" hidden="false" customHeight="false" outlineLevel="0" collapsed="false">
      <c r="A4142" s="15" t="s">
        <v>4239</v>
      </c>
      <c r="B4142" s="15" t="s">
        <v>94</v>
      </c>
      <c r="C4142" s="15" t="n">
        <v>0</v>
      </c>
      <c r="D4142" s="15" t="s">
        <v>24</v>
      </c>
      <c r="E4142" s="15" t="s">
        <v>24</v>
      </c>
      <c r="F4142" s="15" t="n">
        <v>63</v>
      </c>
      <c r="G4142" s="15" t="s">
        <v>26</v>
      </c>
      <c r="H4142" s="15" t="s">
        <v>26</v>
      </c>
      <c r="I4142" s="15" t="s">
        <v>102</v>
      </c>
      <c r="J4142" s="15" t="s">
        <v>24</v>
      </c>
      <c r="K4142" s="15" t="s">
        <v>26</v>
      </c>
      <c r="L4142" s="15" t="s">
        <v>24</v>
      </c>
      <c r="M4142" s="15" t="s">
        <v>24</v>
      </c>
      <c r="N4142" s="15" t="s">
        <v>26</v>
      </c>
      <c r="O4142" s="15" t="s">
        <v>26</v>
      </c>
      <c r="P4142" s="15" t="s">
        <v>27</v>
      </c>
      <c r="Q4142" s="15" t="s">
        <v>24</v>
      </c>
      <c r="R4142" s="15" t="s">
        <v>19</v>
      </c>
      <c r="S4142" s="18" t="n">
        <v>99.9</v>
      </c>
      <c r="T4142" s="15" t="n">
        <v>6137</v>
      </c>
      <c r="U4142" s="15" t="s">
        <v>26</v>
      </c>
      <c r="V4142" s="18" t="n">
        <f aca="false">IF(ISNUMBER(T4142),T4142,0)</f>
        <v>6137</v>
      </c>
      <c r="W4142" s="15" t="n">
        <f aca="false">IF(U4142="Yes",1,0)</f>
        <v>1</v>
      </c>
      <c r="X4142" s="15" t="str">
        <f aca="false">IF(F4142&lt;=12,"0-12 months",IF(F4142&lt;=24,"13-24 months",IF(F4142&lt;=48,"25-48 months","49-72 months")))</f>
        <v>49-72 months</v>
      </c>
      <c r="Y4142" s="15" t="str">
        <f aca="false">IF(C4142=1,"Yes","No")</f>
        <v>No</v>
      </c>
      <c r="Z4142" s="15" t="n">
        <f aca="false">COUNTIF(J4142:O4142,"Yes")</f>
        <v>3</v>
      </c>
      <c r="AA4142" s="18" t="n">
        <f aca="false">S4142*W4142</f>
        <v>99.9</v>
      </c>
      <c r="AB4142" s="15" t="n">
        <f aca="false">(P4142="Month-to-month")+(I4142="Fiber optic")+(R4142="Electronic check")+(F4142&lt;=12)+(M4142="No")+(J4142="No")</f>
        <v>3</v>
      </c>
      <c r="AC4142" s="15" t="str">
        <f aca="false">IF(AB4142&gt;=5,"High",IF(AB4142&gt;=3,"Medium","Low"))</f>
        <v>Medium</v>
      </c>
    </row>
    <row r="4143" customFormat="false" ht="15" hidden="false" customHeight="false" outlineLevel="0" collapsed="false">
      <c r="A4143" s="15" t="s">
        <v>4240</v>
      </c>
      <c r="B4143" s="15" t="s">
        <v>94</v>
      </c>
      <c r="C4143" s="15" t="n">
        <v>1</v>
      </c>
      <c r="D4143" s="15" t="s">
        <v>24</v>
      </c>
      <c r="E4143" s="15" t="s">
        <v>24</v>
      </c>
      <c r="F4143" s="15" t="n">
        <v>35</v>
      </c>
      <c r="G4143" s="15" t="s">
        <v>24</v>
      </c>
      <c r="H4143" s="15" t="s">
        <v>95</v>
      </c>
      <c r="I4143" s="15" t="s">
        <v>96</v>
      </c>
      <c r="J4143" s="15" t="s">
        <v>24</v>
      </c>
      <c r="K4143" s="15" t="s">
        <v>24</v>
      </c>
      <c r="L4143" s="15" t="s">
        <v>26</v>
      </c>
      <c r="M4143" s="15" t="s">
        <v>24</v>
      </c>
      <c r="N4143" s="15" t="s">
        <v>26</v>
      </c>
      <c r="O4143" s="15" t="s">
        <v>24</v>
      </c>
      <c r="P4143" s="15" t="s">
        <v>25</v>
      </c>
      <c r="Q4143" s="15" t="s">
        <v>26</v>
      </c>
      <c r="R4143" s="15" t="s">
        <v>15</v>
      </c>
      <c r="S4143" s="18" t="n">
        <v>39.85</v>
      </c>
      <c r="T4143" s="15" t="n">
        <v>1434.6</v>
      </c>
      <c r="U4143" s="15" t="s">
        <v>24</v>
      </c>
      <c r="V4143" s="18" t="n">
        <f aca="false">IF(ISNUMBER(T4143),T4143,0)</f>
        <v>1434.6</v>
      </c>
      <c r="W4143" s="15" t="n">
        <f aca="false">IF(U4143="Yes",1,0)</f>
        <v>0</v>
      </c>
      <c r="X4143" s="15" t="str">
        <f aca="false">IF(F4143&lt;=12,"0-12 months",IF(F4143&lt;=24,"13-24 months",IF(F4143&lt;=48,"25-48 months","49-72 months")))</f>
        <v>25-48 months</v>
      </c>
      <c r="Y4143" s="15" t="str">
        <f aca="false">IF(C4143=1,"Yes","No")</f>
        <v>Yes</v>
      </c>
      <c r="Z4143" s="15" t="n">
        <f aca="false">COUNTIF(J4143:O4143,"Yes")</f>
        <v>2</v>
      </c>
      <c r="AA4143" s="18" t="n">
        <f aca="false">S4143*W4143</f>
        <v>0</v>
      </c>
      <c r="AB4143" s="15" t="n">
        <f aca="false">(P4143="Month-to-month")+(I4143="Fiber optic")+(R4143="Electronic check")+(F4143&lt;=12)+(M4143="No")+(J4143="No")</f>
        <v>4</v>
      </c>
      <c r="AC4143" s="15" t="str">
        <f aca="false">IF(AB4143&gt;=5,"High",IF(AB4143&gt;=3,"Medium","Low"))</f>
        <v>Medium</v>
      </c>
    </row>
    <row r="4144" customFormat="false" ht="15" hidden="false" customHeight="false" outlineLevel="0" collapsed="false">
      <c r="A4144" s="15" t="s">
        <v>4241</v>
      </c>
      <c r="B4144" s="15" t="s">
        <v>94</v>
      </c>
      <c r="C4144" s="15" t="n">
        <v>0</v>
      </c>
      <c r="D4144" s="15" t="s">
        <v>24</v>
      </c>
      <c r="E4144" s="15" t="s">
        <v>24</v>
      </c>
      <c r="F4144" s="15" t="n">
        <v>67</v>
      </c>
      <c r="G4144" s="15" t="s">
        <v>26</v>
      </c>
      <c r="H4144" s="15" t="s">
        <v>24</v>
      </c>
      <c r="I4144" s="15" t="s">
        <v>96</v>
      </c>
      <c r="J4144" s="15" t="s">
        <v>26</v>
      </c>
      <c r="K4144" s="15" t="s">
        <v>26</v>
      </c>
      <c r="L4144" s="15" t="s">
        <v>24</v>
      </c>
      <c r="M4144" s="15" t="s">
        <v>26</v>
      </c>
      <c r="N4144" s="15" t="s">
        <v>24</v>
      </c>
      <c r="O4144" s="15" t="s">
        <v>24</v>
      </c>
      <c r="P4144" s="15" t="s">
        <v>27</v>
      </c>
      <c r="Q4144" s="15" t="s">
        <v>24</v>
      </c>
      <c r="R4144" s="15" t="s">
        <v>21</v>
      </c>
      <c r="S4144" s="18" t="n">
        <v>60.5</v>
      </c>
      <c r="T4144" s="15" t="n">
        <v>3870</v>
      </c>
      <c r="U4144" s="15" t="s">
        <v>24</v>
      </c>
      <c r="V4144" s="18" t="n">
        <f aca="false">IF(ISNUMBER(T4144),T4144,0)</f>
        <v>3870</v>
      </c>
      <c r="W4144" s="15" t="n">
        <f aca="false">IF(U4144="Yes",1,0)</f>
        <v>0</v>
      </c>
      <c r="X4144" s="15" t="str">
        <f aca="false">IF(F4144&lt;=12,"0-12 months",IF(F4144&lt;=24,"13-24 months",IF(F4144&lt;=48,"25-48 months","49-72 months")))</f>
        <v>49-72 months</v>
      </c>
      <c r="Y4144" s="15" t="str">
        <f aca="false">IF(C4144=1,"Yes","No")</f>
        <v>No</v>
      </c>
      <c r="Z4144" s="15" t="n">
        <f aca="false">COUNTIF(J4144:O4144,"Yes")</f>
        <v>3</v>
      </c>
      <c r="AA4144" s="18" t="n">
        <f aca="false">S4144*W4144</f>
        <v>0</v>
      </c>
      <c r="AB4144" s="15" t="n">
        <f aca="false">(P4144="Month-to-month")+(I4144="Fiber optic")+(R4144="Electronic check")+(F4144&lt;=12)+(M4144="No")+(J4144="No")</f>
        <v>0</v>
      </c>
      <c r="AC4144" s="15" t="str">
        <f aca="false">IF(AB4144&gt;=5,"High",IF(AB4144&gt;=3,"Medium","Low"))</f>
        <v>Low</v>
      </c>
    </row>
    <row r="4145" customFormat="false" ht="15" hidden="false" customHeight="false" outlineLevel="0" collapsed="false">
      <c r="A4145" s="15" t="s">
        <v>4242</v>
      </c>
      <c r="B4145" s="15" t="s">
        <v>98</v>
      </c>
      <c r="C4145" s="15" t="n">
        <v>0</v>
      </c>
      <c r="D4145" s="15" t="s">
        <v>24</v>
      </c>
      <c r="E4145" s="15" t="s">
        <v>24</v>
      </c>
      <c r="F4145" s="15" t="n">
        <v>25</v>
      </c>
      <c r="G4145" s="15" t="s">
        <v>26</v>
      </c>
      <c r="H4145" s="15" t="s">
        <v>26</v>
      </c>
      <c r="I4145" s="15" t="s">
        <v>102</v>
      </c>
      <c r="J4145" s="15" t="s">
        <v>24</v>
      </c>
      <c r="K4145" s="15" t="s">
        <v>24</v>
      </c>
      <c r="L4145" s="15" t="s">
        <v>24</v>
      </c>
      <c r="M4145" s="15" t="s">
        <v>24</v>
      </c>
      <c r="N4145" s="15" t="s">
        <v>24</v>
      </c>
      <c r="O4145" s="15" t="s">
        <v>26</v>
      </c>
      <c r="P4145" s="15" t="s">
        <v>25</v>
      </c>
      <c r="Q4145" s="15" t="s">
        <v>26</v>
      </c>
      <c r="R4145" s="15" t="s">
        <v>15</v>
      </c>
      <c r="S4145" s="18" t="n">
        <v>84.8</v>
      </c>
      <c r="T4145" s="15" t="n">
        <v>2043.45</v>
      </c>
      <c r="U4145" s="15" t="s">
        <v>26</v>
      </c>
      <c r="V4145" s="18" t="n">
        <f aca="false">IF(ISNUMBER(T4145),T4145,0)</f>
        <v>2043.45</v>
      </c>
      <c r="W4145" s="15" t="n">
        <f aca="false">IF(U4145="Yes",1,0)</f>
        <v>1</v>
      </c>
      <c r="X4145" s="15" t="str">
        <f aca="false">IF(F4145&lt;=12,"0-12 months",IF(F4145&lt;=24,"13-24 months",IF(F4145&lt;=48,"25-48 months","49-72 months")))</f>
        <v>25-48 months</v>
      </c>
      <c r="Y4145" s="15" t="str">
        <f aca="false">IF(C4145=1,"Yes","No")</f>
        <v>No</v>
      </c>
      <c r="Z4145" s="15" t="n">
        <f aca="false">COUNTIF(J4145:O4145,"Yes")</f>
        <v>1</v>
      </c>
      <c r="AA4145" s="18" t="n">
        <f aca="false">S4145*W4145</f>
        <v>84.8</v>
      </c>
      <c r="AB4145" s="15" t="n">
        <f aca="false">(P4145="Month-to-month")+(I4145="Fiber optic")+(R4145="Electronic check")+(F4145&lt;=12)+(M4145="No")+(J4145="No")</f>
        <v>5</v>
      </c>
      <c r="AC4145" s="15" t="str">
        <f aca="false">IF(AB4145&gt;=5,"High",IF(AB4145&gt;=3,"Medium","Low"))</f>
        <v>High</v>
      </c>
    </row>
    <row r="4146" customFormat="false" ht="15" hidden="false" customHeight="false" outlineLevel="0" collapsed="false">
      <c r="A4146" s="15" t="s">
        <v>4243</v>
      </c>
      <c r="B4146" s="15" t="s">
        <v>98</v>
      </c>
      <c r="C4146" s="15" t="n">
        <v>0</v>
      </c>
      <c r="D4146" s="15" t="s">
        <v>24</v>
      </c>
      <c r="E4146" s="15" t="s">
        <v>24</v>
      </c>
      <c r="F4146" s="15" t="n">
        <v>21</v>
      </c>
      <c r="G4146" s="15" t="s">
        <v>26</v>
      </c>
      <c r="H4146" s="15" t="s">
        <v>26</v>
      </c>
      <c r="I4146" s="15" t="s">
        <v>102</v>
      </c>
      <c r="J4146" s="15" t="s">
        <v>26</v>
      </c>
      <c r="K4146" s="15" t="s">
        <v>24</v>
      </c>
      <c r="L4146" s="15" t="s">
        <v>26</v>
      </c>
      <c r="M4146" s="15" t="s">
        <v>24</v>
      </c>
      <c r="N4146" s="15" t="s">
        <v>26</v>
      </c>
      <c r="O4146" s="15" t="s">
        <v>26</v>
      </c>
      <c r="P4146" s="15" t="s">
        <v>25</v>
      </c>
      <c r="Q4146" s="15" t="s">
        <v>24</v>
      </c>
      <c r="R4146" s="15" t="s">
        <v>17</v>
      </c>
      <c r="S4146" s="18" t="n">
        <v>103.85</v>
      </c>
      <c r="T4146" s="15" t="n">
        <v>2215</v>
      </c>
      <c r="U4146" s="15" t="s">
        <v>24</v>
      </c>
      <c r="V4146" s="18" t="n">
        <f aca="false">IF(ISNUMBER(T4146),T4146,0)</f>
        <v>2215</v>
      </c>
      <c r="W4146" s="15" t="n">
        <f aca="false">IF(U4146="Yes",1,0)</f>
        <v>0</v>
      </c>
      <c r="X4146" s="15" t="str">
        <f aca="false">IF(F4146&lt;=12,"0-12 months",IF(F4146&lt;=24,"13-24 months",IF(F4146&lt;=48,"25-48 months","49-72 months")))</f>
        <v>13-24 months</v>
      </c>
      <c r="Y4146" s="15" t="str">
        <f aca="false">IF(C4146=1,"Yes","No")</f>
        <v>No</v>
      </c>
      <c r="Z4146" s="15" t="n">
        <f aca="false">COUNTIF(J4146:O4146,"Yes")</f>
        <v>4</v>
      </c>
      <c r="AA4146" s="18" t="n">
        <f aca="false">S4146*W4146</f>
        <v>0</v>
      </c>
      <c r="AB4146" s="15" t="n">
        <f aca="false">(P4146="Month-to-month")+(I4146="Fiber optic")+(R4146="Electronic check")+(F4146&lt;=12)+(M4146="No")+(J4146="No")</f>
        <v>3</v>
      </c>
      <c r="AC4146" s="15" t="str">
        <f aca="false">IF(AB4146&gt;=5,"High",IF(AB4146&gt;=3,"Medium","Low"))</f>
        <v>Medium</v>
      </c>
    </row>
    <row r="4147" customFormat="false" ht="15" hidden="false" customHeight="false" outlineLevel="0" collapsed="false">
      <c r="A4147" s="15" t="s">
        <v>4244</v>
      </c>
      <c r="B4147" s="15" t="s">
        <v>94</v>
      </c>
      <c r="C4147" s="15" t="n">
        <v>0</v>
      </c>
      <c r="D4147" s="15" t="s">
        <v>24</v>
      </c>
      <c r="E4147" s="15" t="s">
        <v>24</v>
      </c>
      <c r="F4147" s="15" t="n">
        <v>13</v>
      </c>
      <c r="G4147" s="15" t="s">
        <v>26</v>
      </c>
      <c r="H4147" s="15" t="s">
        <v>24</v>
      </c>
      <c r="I4147" s="15" t="s">
        <v>96</v>
      </c>
      <c r="J4147" s="15" t="s">
        <v>26</v>
      </c>
      <c r="K4147" s="15" t="s">
        <v>26</v>
      </c>
      <c r="L4147" s="15" t="s">
        <v>24</v>
      </c>
      <c r="M4147" s="15" t="s">
        <v>26</v>
      </c>
      <c r="N4147" s="15" t="s">
        <v>24</v>
      </c>
      <c r="O4147" s="15" t="s">
        <v>26</v>
      </c>
      <c r="P4147" s="15" t="s">
        <v>25</v>
      </c>
      <c r="Q4147" s="15" t="s">
        <v>24</v>
      </c>
      <c r="R4147" s="15" t="s">
        <v>19</v>
      </c>
      <c r="S4147" s="18" t="n">
        <v>67.8</v>
      </c>
      <c r="T4147" s="15" t="n">
        <v>842.25</v>
      </c>
      <c r="U4147" s="15" t="s">
        <v>24</v>
      </c>
      <c r="V4147" s="18" t="n">
        <f aca="false">IF(ISNUMBER(T4147),T4147,0)</f>
        <v>842.25</v>
      </c>
      <c r="W4147" s="15" t="n">
        <f aca="false">IF(U4147="Yes",1,0)</f>
        <v>0</v>
      </c>
      <c r="X4147" s="15" t="str">
        <f aca="false">IF(F4147&lt;=12,"0-12 months",IF(F4147&lt;=24,"13-24 months",IF(F4147&lt;=48,"25-48 months","49-72 months")))</f>
        <v>13-24 months</v>
      </c>
      <c r="Y4147" s="15" t="str">
        <f aca="false">IF(C4147=1,"Yes","No")</f>
        <v>No</v>
      </c>
      <c r="Z4147" s="15" t="n">
        <f aca="false">COUNTIF(J4147:O4147,"Yes")</f>
        <v>4</v>
      </c>
      <c r="AA4147" s="18" t="n">
        <f aca="false">S4147*W4147</f>
        <v>0</v>
      </c>
      <c r="AB4147" s="15" t="n">
        <f aca="false">(P4147="Month-to-month")+(I4147="Fiber optic")+(R4147="Electronic check")+(F4147&lt;=12)+(M4147="No")+(J4147="No")</f>
        <v>1</v>
      </c>
      <c r="AC4147" s="15" t="str">
        <f aca="false">IF(AB4147&gt;=5,"High",IF(AB4147&gt;=3,"Medium","Low"))</f>
        <v>Low</v>
      </c>
    </row>
    <row r="4148" customFormat="false" ht="15" hidden="false" customHeight="false" outlineLevel="0" collapsed="false">
      <c r="A4148" s="15" t="s">
        <v>4245</v>
      </c>
      <c r="B4148" s="15" t="s">
        <v>98</v>
      </c>
      <c r="C4148" s="15" t="n">
        <v>0</v>
      </c>
      <c r="D4148" s="15" t="s">
        <v>26</v>
      </c>
      <c r="E4148" s="15" t="s">
        <v>24</v>
      </c>
      <c r="F4148" s="15" t="n">
        <v>35</v>
      </c>
      <c r="G4148" s="15" t="s">
        <v>26</v>
      </c>
      <c r="H4148" s="15" t="s">
        <v>26</v>
      </c>
      <c r="I4148" s="15" t="s">
        <v>102</v>
      </c>
      <c r="J4148" s="15" t="s">
        <v>24</v>
      </c>
      <c r="K4148" s="15" t="s">
        <v>24</v>
      </c>
      <c r="L4148" s="15" t="s">
        <v>24</v>
      </c>
      <c r="M4148" s="15" t="s">
        <v>24</v>
      </c>
      <c r="N4148" s="15" t="s">
        <v>24</v>
      </c>
      <c r="O4148" s="15" t="s">
        <v>24</v>
      </c>
      <c r="P4148" s="15" t="s">
        <v>25</v>
      </c>
      <c r="Q4148" s="15" t="s">
        <v>26</v>
      </c>
      <c r="R4148" s="15" t="s">
        <v>15</v>
      </c>
      <c r="S4148" s="18" t="n">
        <v>75.2</v>
      </c>
      <c r="T4148" s="15" t="n">
        <v>2576.2</v>
      </c>
      <c r="U4148" s="15" t="s">
        <v>26</v>
      </c>
      <c r="V4148" s="18" t="n">
        <f aca="false">IF(ISNUMBER(T4148),T4148,0)</f>
        <v>2576.2</v>
      </c>
      <c r="W4148" s="15" t="n">
        <f aca="false">IF(U4148="Yes",1,0)</f>
        <v>1</v>
      </c>
      <c r="X4148" s="15" t="str">
        <f aca="false">IF(F4148&lt;=12,"0-12 months",IF(F4148&lt;=24,"13-24 months",IF(F4148&lt;=48,"25-48 months","49-72 months")))</f>
        <v>25-48 months</v>
      </c>
      <c r="Y4148" s="15" t="str">
        <f aca="false">IF(C4148=1,"Yes","No")</f>
        <v>No</v>
      </c>
      <c r="Z4148" s="15" t="n">
        <f aca="false">COUNTIF(J4148:O4148,"Yes")</f>
        <v>0</v>
      </c>
      <c r="AA4148" s="18" t="n">
        <f aca="false">S4148*W4148</f>
        <v>75.2</v>
      </c>
      <c r="AB4148" s="15" t="n">
        <f aca="false">(P4148="Month-to-month")+(I4148="Fiber optic")+(R4148="Electronic check")+(F4148&lt;=12)+(M4148="No")+(J4148="No")</f>
        <v>5</v>
      </c>
      <c r="AC4148" s="15" t="str">
        <f aca="false">IF(AB4148&gt;=5,"High",IF(AB4148&gt;=3,"Medium","Low"))</f>
        <v>High</v>
      </c>
    </row>
    <row r="4149" customFormat="false" ht="15" hidden="false" customHeight="false" outlineLevel="0" collapsed="false">
      <c r="A4149" s="15" t="s">
        <v>4246</v>
      </c>
      <c r="B4149" s="15" t="s">
        <v>98</v>
      </c>
      <c r="C4149" s="15" t="n">
        <v>1</v>
      </c>
      <c r="D4149" s="15" t="s">
        <v>26</v>
      </c>
      <c r="E4149" s="15" t="s">
        <v>24</v>
      </c>
      <c r="F4149" s="15" t="n">
        <v>71</v>
      </c>
      <c r="G4149" s="15" t="s">
        <v>26</v>
      </c>
      <c r="H4149" s="15" t="s">
        <v>26</v>
      </c>
      <c r="I4149" s="15" t="s">
        <v>24</v>
      </c>
      <c r="J4149" s="15" t="s">
        <v>28</v>
      </c>
      <c r="K4149" s="15" t="s">
        <v>28</v>
      </c>
      <c r="L4149" s="15" t="s">
        <v>28</v>
      </c>
      <c r="M4149" s="15" t="s">
        <v>28</v>
      </c>
      <c r="N4149" s="15" t="s">
        <v>28</v>
      </c>
      <c r="O4149" s="15" t="s">
        <v>28</v>
      </c>
      <c r="P4149" s="15" t="s">
        <v>29</v>
      </c>
      <c r="Q4149" s="15" t="s">
        <v>24</v>
      </c>
      <c r="R4149" s="15" t="s">
        <v>19</v>
      </c>
      <c r="S4149" s="18" t="n">
        <v>24.85</v>
      </c>
      <c r="T4149" s="15" t="n">
        <v>1901</v>
      </c>
      <c r="U4149" s="15" t="s">
        <v>24</v>
      </c>
      <c r="V4149" s="18" t="n">
        <f aca="false">IF(ISNUMBER(T4149),T4149,0)</f>
        <v>1901</v>
      </c>
      <c r="W4149" s="15" t="n">
        <f aca="false">IF(U4149="Yes",1,0)</f>
        <v>0</v>
      </c>
      <c r="X4149" s="15" t="str">
        <f aca="false">IF(F4149&lt;=12,"0-12 months",IF(F4149&lt;=24,"13-24 months",IF(F4149&lt;=48,"25-48 months","49-72 months")))</f>
        <v>49-72 months</v>
      </c>
      <c r="Y4149" s="15" t="str">
        <f aca="false">IF(C4149=1,"Yes","No")</f>
        <v>Yes</v>
      </c>
      <c r="Z4149" s="15" t="n">
        <f aca="false">COUNTIF(J4149:O4149,"Yes")</f>
        <v>0</v>
      </c>
      <c r="AA4149" s="18" t="n">
        <f aca="false">S4149*W4149</f>
        <v>0</v>
      </c>
      <c r="AB4149" s="15" t="n">
        <f aca="false">(P4149="Month-to-month")+(I4149="Fiber optic")+(R4149="Electronic check")+(F4149&lt;=12)+(M4149="No")+(J4149="No")</f>
        <v>0</v>
      </c>
      <c r="AC4149" s="15" t="str">
        <f aca="false">IF(AB4149&gt;=5,"High",IF(AB4149&gt;=3,"Medium","Low"))</f>
        <v>Low</v>
      </c>
    </row>
    <row r="4150" customFormat="false" ht="15" hidden="false" customHeight="false" outlineLevel="0" collapsed="false">
      <c r="A4150" s="15" t="s">
        <v>4247</v>
      </c>
      <c r="B4150" s="15" t="s">
        <v>94</v>
      </c>
      <c r="C4150" s="15" t="n">
        <v>0</v>
      </c>
      <c r="D4150" s="15" t="s">
        <v>24</v>
      </c>
      <c r="E4150" s="15" t="s">
        <v>24</v>
      </c>
      <c r="F4150" s="15" t="n">
        <v>29</v>
      </c>
      <c r="G4150" s="15" t="s">
        <v>26</v>
      </c>
      <c r="H4150" s="15" t="s">
        <v>24</v>
      </c>
      <c r="I4150" s="15" t="s">
        <v>24</v>
      </c>
      <c r="J4150" s="15" t="s">
        <v>28</v>
      </c>
      <c r="K4150" s="15" t="s">
        <v>28</v>
      </c>
      <c r="L4150" s="15" t="s">
        <v>28</v>
      </c>
      <c r="M4150" s="15" t="s">
        <v>28</v>
      </c>
      <c r="N4150" s="15" t="s">
        <v>28</v>
      </c>
      <c r="O4150" s="15" t="s">
        <v>28</v>
      </c>
      <c r="P4150" s="15" t="s">
        <v>25</v>
      </c>
      <c r="Q4150" s="15" t="s">
        <v>24</v>
      </c>
      <c r="R4150" s="15" t="s">
        <v>21</v>
      </c>
      <c r="S4150" s="18" t="n">
        <v>19.35</v>
      </c>
      <c r="T4150" s="15" t="n">
        <v>601.6</v>
      </c>
      <c r="U4150" s="15" t="s">
        <v>24</v>
      </c>
      <c r="V4150" s="18" t="n">
        <f aca="false">IF(ISNUMBER(T4150),T4150,0)</f>
        <v>601.6</v>
      </c>
      <c r="W4150" s="15" t="n">
        <f aca="false">IF(U4150="Yes",1,0)</f>
        <v>0</v>
      </c>
      <c r="X4150" s="15" t="str">
        <f aca="false">IF(F4150&lt;=12,"0-12 months",IF(F4150&lt;=24,"13-24 months",IF(F4150&lt;=48,"25-48 months","49-72 months")))</f>
        <v>25-48 months</v>
      </c>
      <c r="Y4150" s="15" t="str">
        <f aca="false">IF(C4150=1,"Yes","No")</f>
        <v>No</v>
      </c>
      <c r="Z4150" s="15" t="n">
        <f aca="false">COUNTIF(J4150:O4150,"Yes")</f>
        <v>0</v>
      </c>
      <c r="AA4150" s="18" t="n">
        <f aca="false">S4150*W4150</f>
        <v>0</v>
      </c>
      <c r="AB4150" s="15" t="n">
        <f aca="false">(P4150="Month-to-month")+(I4150="Fiber optic")+(R4150="Electronic check")+(F4150&lt;=12)+(M4150="No")+(J4150="No")</f>
        <v>1</v>
      </c>
      <c r="AC4150" s="15" t="str">
        <f aca="false">IF(AB4150&gt;=5,"High",IF(AB4150&gt;=3,"Medium","Low"))</f>
        <v>Low</v>
      </c>
    </row>
    <row r="4151" customFormat="false" ht="15" hidden="false" customHeight="false" outlineLevel="0" collapsed="false">
      <c r="A4151" s="15" t="s">
        <v>4248</v>
      </c>
      <c r="B4151" s="15" t="s">
        <v>98</v>
      </c>
      <c r="C4151" s="15" t="n">
        <v>0</v>
      </c>
      <c r="D4151" s="15" t="s">
        <v>26</v>
      </c>
      <c r="E4151" s="15" t="s">
        <v>24</v>
      </c>
      <c r="F4151" s="15" t="n">
        <v>71</v>
      </c>
      <c r="G4151" s="15" t="s">
        <v>24</v>
      </c>
      <c r="H4151" s="15" t="s">
        <v>95</v>
      </c>
      <c r="I4151" s="15" t="s">
        <v>96</v>
      </c>
      <c r="J4151" s="15" t="s">
        <v>24</v>
      </c>
      <c r="K4151" s="15" t="s">
        <v>26</v>
      </c>
      <c r="L4151" s="15" t="s">
        <v>24</v>
      </c>
      <c r="M4151" s="15" t="s">
        <v>24</v>
      </c>
      <c r="N4151" s="15" t="s">
        <v>26</v>
      </c>
      <c r="O4151" s="15" t="s">
        <v>26</v>
      </c>
      <c r="P4151" s="15" t="s">
        <v>29</v>
      </c>
      <c r="Q4151" s="15" t="s">
        <v>24</v>
      </c>
      <c r="R4151" s="15" t="s">
        <v>15</v>
      </c>
      <c r="S4151" s="18" t="n">
        <v>49.35</v>
      </c>
      <c r="T4151" s="15" t="n">
        <v>3515.25</v>
      </c>
      <c r="U4151" s="15" t="s">
        <v>26</v>
      </c>
      <c r="V4151" s="18" t="n">
        <f aca="false">IF(ISNUMBER(T4151),T4151,0)</f>
        <v>3515.25</v>
      </c>
      <c r="W4151" s="15" t="n">
        <f aca="false">IF(U4151="Yes",1,0)</f>
        <v>1</v>
      </c>
      <c r="X4151" s="15" t="str">
        <f aca="false">IF(F4151&lt;=12,"0-12 months",IF(F4151&lt;=24,"13-24 months",IF(F4151&lt;=48,"25-48 months","49-72 months")))</f>
        <v>49-72 months</v>
      </c>
      <c r="Y4151" s="15" t="str">
        <f aca="false">IF(C4151=1,"Yes","No")</f>
        <v>No</v>
      </c>
      <c r="Z4151" s="15" t="n">
        <f aca="false">COUNTIF(J4151:O4151,"Yes")</f>
        <v>3</v>
      </c>
      <c r="AA4151" s="18" t="n">
        <f aca="false">S4151*W4151</f>
        <v>49.35</v>
      </c>
      <c r="AB4151" s="15" t="n">
        <f aca="false">(P4151="Month-to-month")+(I4151="Fiber optic")+(R4151="Electronic check")+(F4151&lt;=12)+(M4151="No")+(J4151="No")</f>
        <v>3</v>
      </c>
      <c r="AC4151" s="15" t="str">
        <f aca="false">IF(AB4151&gt;=5,"High",IF(AB4151&gt;=3,"Medium","Low"))</f>
        <v>Medium</v>
      </c>
    </row>
    <row r="4152" customFormat="false" ht="15" hidden="false" customHeight="false" outlineLevel="0" collapsed="false">
      <c r="A4152" s="15" t="s">
        <v>4249</v>
      </c>
      <c r="B4152" s="15" t="s">
        <v>98</v>
      </c>
      <c r="C4152" s="15" t="n">
        <v>1</v>
      </c>
      <c r="D4152" s="15" t="s">
        <v>26</v>
      </c>
      <c r="E4152" s="15" t="s">
        <v>24</v>
      </c>
      <c r="F4152" s="15" t="n">
        <v>7</v>
      </c>
      <c r="G4152" s="15" t="s">
        <v>26</v>
      </c>
      <c r="H4152" s="15" t="s">
        <v>24</v>
      </c>
      <c r="I4152" s="15" t="s">
        <v>102</v>
      </c>
      <c r="J4152" s="15" t="s">
        <v>24</v>
      </c>
      <c r="K4152" s="15" t="s">
        <v>24</v>
      </c>
      <c r="L4152" s="15" t="s">
        <v>24</v>
      </c>
      <c r="M4152" s="15" t="s">
        <v>24</v>
      </c>
      <c r="N4152" s="15" t="s">
        <v>26</v>
      </c>
      <c r="O4152" s="15" t="s">
        <v>26</v>
      </c>
      <c r="P4152" s="15" t="s">
        <v>25</v>
      </c>
      <c r="Q4152" s="15" t="s">
        <v>26</v>
      </c>
      <c r="R4152" s="15" t="s">
        <v>15</v>
      </c>
      <c r="S4152" s="18" t="n">
        <v>89</v>
      </c>
      <c r="T4152" s="15" t="n">
        <v>605.45</v>
      </c>
      <c r="U4152" s="15" t="s">
        <v>24</v>
      </c>
      <c r="V4152" s="18" t="n">
        <f aca="false">IF(ISNUMBER(T4152),T4152,0)</f>
        <v>605.45</v>
      </c>
      <c r="W4152" s="15" t="n">
        <f aca="false">IF(U4152="Yes",1,0)</f>
        <v>0</v>
      </c>
      <c r="X4152" s="15" t="str">
        <f aca="false">IF(F4152&lt;=12,"0-12 months",IF(F4152&lt;=24,"13-24 months",IF(F4152&lt;=48,"25-48 months","49-72 months")))</f>
        <v>0-12 months</v>
      </c>
      <c r="Y4152" s="15" t="str">
        <f aca="false">IF(C4152=1,"Yes","No")</f>
        <v>Yes</v>
      </c>
      <c r="Z4152" s="15" t="n">
        <f aca="false">COUNTIF(J4152:O4152,"Yes")</f>
        <v>2</v>
      </c>
      <c r="AA4152" s="18" t="n">
        <f aca="false">S4152*W4152</f>
        <v>0</v>
      </c>
      <c r="AB4152" s="15" t="n">
        <f aca="false">(P4152="Month-to-month")+(I4152="Fiber optic")+(R4152="Electronic check")+(F4152&lt;=12)+(M4152="No")+(J4152="No")</f>
        <v>6</v>
      </c>
      <c r="AC4152" s="15" t="str">
        <f aca="false">IF(AB4152&gt;=5,"High",IF(AB4152&gt;=3,"Medium","Low"))</f>
        <v>High</v>
      </c>
    </row>
    <row r="4153" customFormat="false" ht="15" hidden="false" customHeight="false" outlineLevel="0" collapsed="false">
      <c r="A4153" s="15" t="s">
        <v>4250</v>
      </c>
      <c r="B4153" s="15" t="s">
        <v>94</v>
      </c>
      <c r="C4153" s="15" t="n">
        <v>1</v>
      </c>
      <c r="D4153" s="15" t="s">
        <v>24</v>
      </c>
      <c r="E4153" s="15" t="s">
        <v>24</v>
      </c>
      <c r="F4153" s="15" t="n">
        <v>57</v>
      </c>
      <c r="G4153" s="15" t="s">
        <v>24</v>
      </c>
      <c r="H4153" s="15" t="s">
        <v>95</v>
      </c>
      <c r="I4153" s="15" t="s">
        <v>96</v>
      </c>
      <c r="J4153" s="15" t="s">
        <v>24</v>
      </c>
      <c r="K4153" s="15" t="s">
        <v>26</v>
      </c>
      <c r="L4153" s="15" t="s">
        <v>26</v>
      </c>
      <c r="M4153" s="15" t="s">
        <v>24</v>
      </c>
      <c r="N4153" s="15" t="s">
        <v>26</v>
      </c>
      <c r="O4153" s="15" t="s">
        <v>26</v>
      </c>
      <c r="P4153" s="15" t="s">
        <v>25</v>
      </c>
      <c r="Q4153" s="15" t="s">
        <v>26</v>
      </c>
      <c r="R4153" s="15" t="s">
        <v>15</v>
      </c>
      <c r="S4153" s="18" t="n">
        <v>55</v>
      </c>
      <c r="T4153" s="15" t="n">
        <v>3094.05</v>
      </c>
      <c r="U4153" s="15" t="s">
        <v>24</v>
      </c>
      <c r="V4153" s="18" t="n">
        <f aca="false">IF(ISNUMBER(T4153),T4153,0)</f>
        <v>3094.05</v>
      </c>
      <c r="W4153" s="15" t="n">
        <f aca="false">IF(U4153="Yes",1,0)</f>
        <v>0</v>
      </c>
      <c r="X4153" s="15" t="str">
        <f aca="false">IF(F4153&lt;=12,"0-12 months",IF(F4153&lt;=24,"13-24 months",IF(F4153&lt;=48,"25-48 months","49-72 months")))</f>
        <v>49-72 months</v>
      </c>
      <c r="Y4153" s="15" t="str">
        <f aca="false">IF(C4153=1,"Yes","No")</f>
        <v>Yes</v>
      </c>
      <c r="Z4153" s="15" t="n">
        <f aca="false">COUNTIF(J4153:O4153,"Yes")</f>
        <v>4</v>
      </c>
      <c r="AA4153" s="18" t="n">
        <f aca="false">S4153*W4153</f>
        <v>0</v>
      </c>
      <c r="AB4153" s="15" t="n">
        <f aca="false">(P4153="Month-to-month")+(I4153="Fiber optic")+(R4153="Electronic check")+(F4153&lt;=12)+(M4153="No")+(J4153="No")</f>
        <v>4</v>
      </c>
      <c r="AC4153" s="15" t="str">
        <f aca="false">IF(AB4153&gt;=5,"High",IF(AB4153&gt;=3,"Medium","Low"))</f>
        <v>Medium</v>
      </c>
    </row>
    <row r="4154" customFormat="false" ht="15" hidden="false" customHeight="false" outlineLevel="0" collapsed="false">
      <c r="A4154" s="15" t="s">
        <v>4251</v>
      </c>
      <c r="B4154" s="15" t="s">
        <v>98</v>
      </c>
      <c r="C4154" s="15" t="n">
        <v>0</v>
      </c>
      <c r="D4154" s="15" t="s">
        <v>26</v>
      </c>
      <c r="E4154" s="15" t="s">
        <v>24</v>
      </c>
      <c r="F4154" s="15" t="n">
        <v>65</v>
      </c>
      <c r="G4154" s="15" t="s">
        <v>26</v>
      </c>
      <c r="H4154" s="15" t="s">
        <v>26</v>
      </c>
      <c r="I4154" s="15" t="s">
        <v>96</v>
      </c>
      <c r="J4154" s="15" t="s">
        <v>26</v>
      </c>
      <c r="K4154" s="15" t="s">
        <v>24</v>
      </c>
      <c r="L4154" s="15" t="s">
        <v>26</v>
      </c>
      <c r="M4154" s="15" t="s">
        <v>26</v>
      </c>
      <c r="N4154" s="15" t="s">
        <v>24</v>
      </c>
      <c r="O4154" s="15" t="s">
        <v>26</v>
      </c>
      <c r="P4154" s="15" t="s">
        <v>29</v>
      </c>
      <c r="Q4154" s="15" t="s">
        <v>24</v>
      </c>
      <c r="R4154" s="15" t="s">
        <v>19</v>
      </c>
      <c r="S4154" s="18" t="n">
        <v>76.15</v>
      </c>
      <c r="T4154" s="15" t="n">
        <v>4929.55</v>
      </c>
      <c r="U4154" s="15" t="s">
        <v>24</v>
      </c>
      <c r="V4154" s="18" t="n">
        <f aca="false">IF(ISNUMBER(T4154),T4154,0)</f>
        <v>4929.55</v>
      </c>
      <c r="W4154" s="15" t="n">
        <f aca="false">IF(U4154="Yes",1,0)</f>
        <v>0</v>
      </c>
      <c r="X4154" s="15" t="str">
        <f aca="false">IF(F4154&lt;=12,"0-12 months",IF(F4154&lt;=24,"13-24 months",IF(F4154&lt;=48,"25-48 months","49-72 months")))</f>
        <v>49-72 months</v>
      </c>
      <c r="Y4154" s="15" t="str">
        <f aca="false">IF(C4154=1,"Yes","No")</f>
        <v>No</v>
      </c>
      <c r="Z4154" s="15" t="n">
        <f aca="false">COUNTIF(J4154:O4154,"Yes")</f>
        <v>4</v>
      </c>
      <c r="AA4154" s="18" t="n">
        <f aca="false">S4154*W4154</f>
        <v>0</v>
      </c>
      <c r="AB4154" s="15" t="n">
        <f aca="false">(P4154="Month-to-month")+(I4154="Fiber optic")+(R4154="Electronic check")+(F4154&lt;=12)+(M4154="No")+(J4154="No")</f>
        <v>0</v>
      </c>
      <c r="AC4154" s="15" t="str">
        <f aca="false">IF(AB4154&gt;=5,"High",IF(AB4154&gt;=3,"Medium","Low"))</f>
        <v>Low</v>
      </c>
    </row>
    <row r="4155" customFormat="false" ht="15" hidden="false" customHeight="false" outlineLevel="0" collapsed="false">
      <c r="A4155" s="15" t="s">
        <v>4252</v>
      </c>
      <c r="B4155" s="15" t="s">
        <v>98</v>
      </c>
      <c r="C4155" s="15" t="n">
        <v>0</v>
      </c>
      <c r="D4155" s="15" t="s">
        <v>24</v>
      </c>
      <c r="E4155" s="15" t="s">
        <v>24</v>
      </c>
      <c r="F4155" s="15" t="n">
        <v>27</v>
      </c>
      <c r="G4155" s="15" t="s">
        <v>26</v>
      </c>
      <c r="H4155" s="15" t="s">
        <v>24</v>
      </c>
      <c r="I4155" s="15" t="s">
        <v>24</v>
      </c>
      <c r="J4155" s="15" t="s">
        <v>28</v>
      </c>
      <c r="K4155" s="15" t="s">
        <v>28</v>
      </c>
      <c r="L4155" s="15" t="s">
        <v>28</v>
      </c>
      <c r="M4155" s="15" t="s">
        <v>28</v>
      </c>
      <c r="N4155" s="15" t="s">
        <v>28</v>
      </c>
      <c r="O4155" s="15" t="s">
        <v>28</v>
      </c>
      <c r="P4155" s="15" t="s">
        <v>27</v>
      </c>
      <c r="Q4155" s="15" t="s">
        <v>24</v>
      </c>
      <c r="R4155" s="15" t="s">
        <v>17</v>
      </c>
      <c r="S4155" s="18" t="n">
        <v>20.3</v>
      </c>
      <c r="T4155" s="15" t="n">
        <v>595.05</v>
      </c>
      <c r="U4155" s="15" t="s">
        <v>24</v>
      </c>
      <c r="V4155" s="18" t="n">
        <f aca="false">IF(ISNUMBER(T4155),T4155,0)</f>
        <v>595.05</v>
      </c>
      <c r="W4155" s="15" t="n">
        <f aca="false">IF(U4155="Yes",1,0)</f>
        <v>0</v>
      </c>
      <c r="X4155" s="15" t="str">
        <f aca="false">IF(F4155&lt;=12,"0-12 months",IF(F4155&lt;=24,"13-24 months",IF(F4155&lt;=48,"25-48 months","49-72 months")))</f>
        <v>25-48 months</v>
      </c>
      <c r="Y4155" s="15" t="str">
        <f aca="false">IF(C4155=1,"Yes","No")</f>
        <v>No</v>
      </c>
      <c r="Z4155" s="15" t="n">
        <f aca="false">COUNTIF(J4155:O4155,"Yes")</f>
        <v>0</v>
      </c>
      <c r="AA4155" s="18" t="n">
        <f aca="false">S4155*W4155</f>
        <v>0</v>
      </c>
      <c r="AB4155" s="15" t="n">
        <f aca="false">(P4155="Month-to-month")+(I4155="Fiber optic")+(R4155="Electronic check")+(F4155&lt;=12)+(M4155="No")+(J4155="No")</f>
        <v>0</v>
      </c>
      <c r="AC4155" s="15" t="str">
        <f aca="false">IF(AB4155&gt;=5,"High",IF(AB4155&gt;=3,"Medium","Low"))</f>
        <v>Low</v>
      </c>
    </row>
    <row r="4156" customFormat="false" ht="15" hidden="false" customHeight="false" outlineLevel="0" collapsed="false">
      <c r="A4156" s="15" t="s">
        <v>4253</v>
      </c>
      <c r="B4156" s="15" t="s">
        <v>98</v>
      </c>
      <c r="C4156" s="15" t="n">
        <v>0</v>
      </c>
      <c r="D4156" s="15" t="s">
        <v>24</v>
      </c>
      <c r="E4156" s="15" t="s">
        <v>24</v>
      </c>
      <c r="F4156" s="15" t="n">
        <v>6</v>
      </c>
      <c r="G4156" s="15" t="s">
        <v>26</v>
      </c>
      <c r="H4156" s="15" t="s">
        <v>26</v>
      </c>
      <c r="I4156" s="15" t="s">
        <v>102</v>
      </c>
      <c r="J4156" s="15" t="s">
        <v>24</v>
      </c>
      <c r="K4156" s="15" t="s">
        <v>24</v>
      </c>
      <c r="L4156" s="15" t="s">
        <v>24</v>
      </c>
      <c r="M4156" s="15" t="s">
        <v>24</v>
      </c>
      <c r="N4156" s="15" t="s">
        <v>24</v>
      </c>
      <c r="O4156" s="15" t="s">
        <v>24</v>
      </c>
      <c r="P4156" s="15" t="s">
        <v>25</v>
      </c>
      <c r="Q4156" s="15" t="s">
        <v>26</v>
      </c>
      <c r="R4156" s="15" t="s">
        <v>15</v>
      </c>
      <c r="S4156" s="18" t="n">
        <v>74.9</v>
      </c>
      <c r="T4156" s="15" t="n">
        <v>469.8</v>
      </c>
      <c r="U4156" s="15" t="s">
        <v>26</v>
      </c>
      <c r="V4156" s="18" t="n">
        <f aca="false">IF(ISNUMBER(T4156),T4156,0)</f>
        <v>469.8</v>
      </c>
      <c r="W4156" s="15" t="n">
        <f aca="false">IF(U4156="Yes",1,0)</f>
        <v>1</v>
      </c>
      <c r="X4156" s="15" t="str">
        <f aca="false">IF(F4156&lt;=12,"0-12 months",IF(F4156&lt;=24,"13-24 months",IF(F4156&lt;=48,"25-48 months","49-72 months")))</f>
        <v>0-12 months</v>
      </c>
      <c r="Y4156" s="15" t="str">
        <f aca="false">IF(C4156=1,"Yes","No")</f>
        <v>No</v>
      </c>
      <c r="Z4156" s="15" t="n">
        <f aca="false">COUNTIF(J4156:O4156,"Yes")</f>
        <v>0</v>
      </c>
      <c r="AA4156" s="18" t="n">
        <f aca="false">S4156*W4156</f>
        <v>74.9</v>
      </c>
      <c r="AB4156" s="15" t="n">
        <f aca="false">(P4156="Month-to-month")+(I4156="Fiber optic")+(R4156="Electronic check")+(F4156&lt;=12)+(M4156="No")+(J4156="No")</f>
        <v>6</v>
      </c>
      <c r="AC4156" s="15" t="str">
        <f aca="false">IF(AB4156&gt;=5,"High",IF(AB4156&gt;=3,"Medium","Low"))</f>
        <v>High</v>
      </c>
    </row>
    <row r="4157" customFormat="false" ht="15" hidden="false" customHeight="false" outlineLevel="0" collapsed="false">
      <c r="A4157" s="15" t="s">
        <v>4254</v>
      </c>
      <c r="B4157" s="15" t="s">
        <v>94</v>
      </c>
      <c r="C4157" s="15" t="n">
        <v>1</v>
      </c>
      <c r="D4157" s="15" t="s">
        <v>24</v>
      </c>
      <c r="E4157" s="15" t="s">
        <v>24</v>
      </c>
      <c r="F4157" s="15" t="n">
        <v>72</v>
      </c>
      <c r="G4157" s="15" t="s">
        <v>26</v>
      </c>
      <c r="H4157" s="15" t="s">
        <v>26</v>
      </c>
      <c r="I4157" s="15" t="s">
        <v>102</v>
      </c>
      <c r="J4157" s="15" t="s">
        <v>26</v>
      </c>
      <c r="K4157" s="15" t="s">
        <v>26</v>
      </c>
      <c r="L4157" s="15" t="s">
        <v>26</v>
      </c>
      <c r="M4157" s="15" t="s">
        <v>26</v>
      </c>
      <c r="N4157" s="15" t="s">
        <v>26</v>
      </c>
      <c r="O4157" s="15" t="s">
        <v>26</v>
      </c>
      <c r="P4157" s="15" t="s">
        <v>29</v>
      </c>
      <c r="Q4157" s="15" t="s">
        <v>26</v>
      </c>
      <c r="R4157" s="15" t="s">
        <v>21</v>
      </c>
      <c r="S4157" s="18" t="n">
        <v>117.35</v>
      </c>
      <c r="T4157" s="15" t="n">
        <v>8436.25</v>
      </c>
      <c r="U4157" s="15" t="s">
        <v>24</v>
      </c>
      <c r="V4157" s="18" t="n">
        <f aca="false">IF(ISNUMBER(T4157),T4157,0)</f>
        <v>8436.25</v>
      </c>
      <c r="W4157" s="15" t="n">
        <f aca="false">IF(U4157="Yes",1,0)</f>
        <v>0</v>
      </c>
      <c r="X4157" s="15" t="str">
        <f aca="false">IF(F4157&lt;=12,"0-12 months",IF(F4157&lt;=24,"13-24 months",IF(F4157&lt;=48,"25-48 months","49-72 months")))</f>
        <v>49-72 months</v>
      </c>
      <c r="Y4157" s="15" t="str">
        <f aca="false">IF(C4157=1,"Yes","No")</f>
        <v>Yes</v>
      </c>
      <c r="Z4157" s="15" t="n">
        <f aca="false">COUNTIF(J4157:O4157,"Yes")</f>
        <v>6</v>
      </c>
      <c r="AA4157" s="18" t="n">
        <f aca="false">S4157*W4157</f>
        <v>0</v>
      </c>
      <c r="AB4157" s="15" t="n">
        <f aca="false">(P4157="Month-to-month")+(I4157="Fiber optic")+(R4157="Electronic check")+(F4157&lt;=12)+(M4157="No")+(J4157="No")</f>
        <v>1</v>
      </c>
      <c r="AC4157" s="15" t="str">
        <f aca="false">IF(AB4157&gt;=5,"High",IF(AB4157&gt;=3,"Medium","Low"))</f>
        <v>Low</v>
      </c>
    </row>
    <row r="4158" customFormat="false" ht="15" hidden="false" customHeight="false" outlineLevel="0" collapsed="false">
      <c r="A4158" s="15" t="s">
        <v>4255</v>
      </c>
      <c r="B4158" s="15" t="s">
        <v>98</v>
      </c>
      <c r="C4158" s="15" t="n">
        <v>0</v>
      </c>
      <c r="D4158" s="15" t="s">
        <v>24</v>
      </c>
      <c r="E4158" s="15" t="s">
        <v>24</v>
      </c>
      <c r="F4158" s="15" t="n">
        <v>1</v>
      </c>
      <c r="G4158" s="15" t="s">
        <v>26</v>
      </c>
      <c r="H4158" s="15" t="s">
        <v>24</v>
      </c>
      <c r="I4158" s="15" t="s">
        <v>24</v>
      </c>
      <c r="J4158" s="15" t="s">
        <v>28</v>
      </c>
      <c r="K4158" s="15" t="s">
        <v>28</v>
      </c>
      <c r="L4158" s="15" t="s">
        <v>28</v>
      </c>
      <c r="M4158" s="15" t="s">
        <v>28</v>
      </c>
      <c r="N4158" s="15" t="s">
        <v>28</v>
      </c>
      <c r="O4158" s="15" t="s">
        <v>28</v>
      </c>
      <c r="P4158" s="15" t="s">
        <v>25</v>
      </c>
      <c r="Q4158" s="15" t="s">
        <v>26</v>
      </c>
      <c r="R4158" s="15" t="s">
        <v>17</v>
      </c>
      <c r="S4158" s="18" t="n">
        <v>19.75</v>
      </c>
      <c r="T4158" s="15" t="n">
        <v>19.75</v>
      </c>
      <c r="U4158" s="15" t="s">
        <v>24</v>
      </c>
      <c r="V4158" s="18" t="n">
        <f aca="false">IF(ISNUMBER(T4158),T4158,0)</f>
        <v>19.75</v>
      </c>
      <c r="W4158" s="15" t="n">
        <f aca="false">IF(U4158="Yes",1,0)</f>
        <v>0</v>
      </c>
      <c r="X4158" s="15" t="str">
        <f aca="false">IF(F4158&lt;=12,"0-12 months",IF(F4158&lt;=24,"13-24 months",IF(F4158&lt;=48,"25-48 months","49-72 months")))</f>
        <v>0-12 months</v>
      </c>
      <c r="Y4158" s="15" t="str">
        <f aca="false">IF(C4158=1,"Yes","No")</f>
        <v>No</v>
      </c>
      <c r="Z4158" s="15" t="n">
        <f aca="false">COUNTIF(J4158:O4158,"Yes")</f>
        <v>0</v>
      </c>
      <c r="AA4158" s="18" t="n">
        <f aca="false">S4158*W4158</f>
        <v>0</v>
      </c>
      <c r="AB4158" s="15" t="n">
        <f aca="false">(P4158="Month-to-month")+(I4158="Fiber optic")+(R4158="Electronic check")+(F4158&lt;=12)+(M4158="No")+(J4158="No")</f>
        <v>2</v>
      </c>
      <c r="AC4158" s="15" t="str">
        <f aca="false">IF(AB4158&gt;=5,"High",IF(AB4158&gt;=3,"Medium","Low"))</f>
        <v>Low</v>
      </c>
    </row>
    <row r="4159" customFormat="false" ht="15" hidden="false" customHeight="false" outlineLevel="0" collapsed="false">
      <c r="A4159" s="15" t="s">
        <v>4256</v>
      </c>
      <c r="B4159" s="15" t="s">
        <v>98</v>
      </c>
      <c r="C4159" s="15" t="n">
        <v>0</v>
      </c>
      <c r="D4159" s="15" t="s">
        <v>24</v>
      </c>
      <c r="E4159" s="15" t="s">
        <v>24</v>
      </c>
      <c r="F4159" s="15" t="n">
        <v>11</v>
      </c>
      <c r="G4159" s="15" t="s">
        <v>26</v>
      </c>
      <c r="H4159" s="15" t="s">
        <v>24</v>
      </c>
      <c r="I4159" s="15" t="s">
        <v>96</v>
      </c>
      <c r="J4159" s="15" t="s">
        <v>24</v>
      </c>
      <c r="K4159" s="15" t="s">
        <v>24</v>
      </c>
      <c r="L4159" s="15" t="s">
        <v>24</v>
      </c>
      <c r="M4159" s="15" t="s">
        <v>24</v>
      </c>
      <c r="N4159" s="15" t="s">
        <v>24</v>
      </c>
      <c r="O4159" s="15" t="s">
        <v>24</v>
      </c>
      <c r="P4159" s="15" t="s">
        <v>25</v>
      </c>
      <c r="Q4159" s="15" t="s">
        <v>24</v>
      </c>
      <c r="R4159" s="15" t="s">
        <v>21</v>
      </c>
      <c r="S4159" s="18" t="n">
        <v>45.2</v>
      </c>
      <c r="T4159" s="15" t="n">
        <v>492</v>
      </c>
      <c r="U4159" s="15" t="s">
        <v>24</v>
      </c>
      <c r="V4159" s="18" t="n">
        <f aca="false">IF(ISNUMBER(T4159),T4159,0)</f>
        <v>492</v>
      </c>
      <c r="W4159" s="15" t="n">
        <f aca="false">IF(U4159="Yes",1,0)</f>
        <v>0</v>
      </c>
      <c r="X4159" s="15" t="str">
        <f aca="false">IF(F4159&lt;=12,"0-12 months",IF(F4159&lt;=24,"13-24 months",IF(F4159&lt;=48,"25-48 months","49-72 months")))</f>
        <v>0-12 months</v>
      </c>
      <c r="Y4159" s="15" t="str">
        <f aca="false">IF(C4159=1,"Yes","No")</f>
        <v>No</v>
      </c>
      <c r="Z4159" s="15" t="n">
        <f aca="false">COUNTIF(J4159:O4159,"Yes")</f>
        <v>0</v>
      </c>
      <c r="AA4159" s="18" t="n">
        <f aca="false">S4159*W4159</f>
        <v>0</v>
      </c>
      <c r="AB4159" s="15" t="n">
        <f aca="false">(P4159="Month-to-month")+(I4159="Fiber optic")+(R4159="Electronic check")+(F4159&lt;=12)+(M4159="No")+(J4159="No")</f>
        <v>4</v>
      </c>
      <c r="AC4159" s="15" t="str">
        <f aca="false">IF(AB4159&gt;=5,"High",IF(AB4159&gt;=3,"Medium","Low"))</f>
        <v>Medium</v>
      </c>
    </row>
    <row r="4160" customFormat="false" ht="15" hidden="false" customHeight="false" outlineLevel="0" collapsed="false">
      <c r="A4160" s="15" t="s">
        <v>4257</v>
      </c>
      <c r="B4160" s="15" t="s">
        <v>98</v>
      </c>
      <c r="C4160" s="15" t="n">
        <v>0</v>
      </c>
      <c r="D4160" s="15" t="s">
        <v>26</v>
      </c>
      <c r="E4160" s="15" t="s">
        <v>26</v>
      </c>
      <c r="F4160" s="15" t="n">
        <v>39</v>
      </c>
      <c r="G4160" s="15" t="s">
        <v>26</v>
      </c>
      <c r="H4160" s="15" t="s">
        <v>26</v>
      </c>
      <c r="I4160" s="15" t="s">
        <v>24</v>
      </c>
      <c r="J4160" s="15" t="s">
        <v>28</v>
      </c>
      <c r="K4160" s="15" t="s">
        <v>28</v>
      </c>
      <c r="L4160" s="15" t="s">
        <v>28</v>
      </c>
      <c r="M4160" s="15" t="s">
        <v>28</v>
      </c>
      <c r="N4160" s="15" t="s">
        <v>28</v>
      </c>
      <c r="O4160" s="15" t="s">
        <v>28</v>
      </c>
      <c r="P4160" s="15" t="s">
        <v>29</v>
      </c>
      <c r="Q4160" s="15" t="s">
        <v>24</v>
      </c>
      <c r="R4160" s="15" t="s">
        <v>17</v>
      </c>
      <c r="S4160" s="18" t="n">
        <v>25.2</v>
      </c>
      <c r="T4160" s="15" t="n">
        <v>987.95</v>
      </c>
      <c r="U4160" s="15" t="s">
        <v>24</v>
      </c>
      <c r="V4160" s="18" t="n">
        <f aca="false">IF(ISNUMBER(T4160),T4160,0)</f>
        <v>987.95</v>
      </c>
      <c r="W4160" s="15" t="n">
        <f aca="false">IF(U4160="Yes",1,0)</f>
        <v>0</v>
      </c>
      <c r="X4160" s="15" t="str">
        <f aca="false">IF(F4160&lt;=12,"0-12 months",IF(F4160&lt;=24,"13-24 months",IF(F4160&lt;=48,"25-48 months","49-72 months")))</f>
        <v>25-48 months</v>
      </c>
      <c r="Y4160" s="15" t="str">
        <f aca="false">IF(C4160=1,"Yes","No")</f>
        <v>No</v>
      </c>
      <c r="Z4160" s="15" t="n">
        <f aca="false">COUNTIF(J4160:O4160,"Yes")</f>
        <v>0</v>
      </c>
      <c r="AA4160" s="18" t="n">
        <f aca="false">S4160*W4160</f>
        <v>0</v>
      </c>
      <c r="AB4160" s="15" t="n">
        <f aca="false">(P4160="Month-to-month")+(I4160="Fiber optic")+(R4160="Electronic check")+(F4160&lt;=12)+(M4160="No")+(J4160="No")</f>
        <v>0</v>
      </c>
      <c r="AC4160" s="15" t="str">
        <f aca="false">IF(AB4160&gt;=5,"High",IF(AB4160&gt;=3,"Medium","Low"))</f>
        <v>Low</v>
      </c>
    </row>
    <row r="4161" customFormat="false" ht="15" hidden="false" customHeight="false" outlineLevel="0" collapsed="false">
      <c r="A4161" s="15" t="s">
        <v>4258</v>
      </c>
      <c r="B4161" s="15" t="s">
        <v>94</v>
      </c>
      <c r="C4161" s="15" t="n">
        <v>1</v>
      </c>
      <c r="D4161" s="15" t="s">
        <v>24</v>
      </c>
      <c r="E4161" s="15" t="s">
        <v>24</v>
      </c>
      <c r="F4161" s="15" t="n">
        <v>59</v>
      </c>
      <c r="G4161" s="15" t="s">
        <v>26</v>
      </c>
      <c r="H4161" s="15" t="s">
        <v>26</v>
      </c>
      <c r="I4161" s="15" t="s">
        <v>102</v>
      </c>
      <c r="J4161" s="15" t="s">
        <v>26</v>
      </c>
      <c r="K4161" s="15" t="s">
        <v>26</v>
      </c>
      <c r="L4161" s="15" t="s">
        <v>26</v>
      </c>
      <c r="M4161" s="15" t="s">
        <v>24</v>
      </c>
      <c r="N4161" s="15" t="s">
        <v>24</v>
      </c>
      <c r="O4161" s="15" t="s">
        <v>24</v>
      </c>
      <c r="P4161" s="15" t="s">
        <v>25</v>
      </c>
      <c r="Q4161" s="15" t="s">
        <v>26</v>
      </c>
      <c r="R4161" s="15" t="s">
        <v>15</v>
      </c>
      <c r="S4161" s="18" t="n">
        <v>89.75</v>
      </c>
      <c r="T4161" s="15" t="n">
        <v>5496.9</v>
      </c>
      <c r="U4161" s="15" t="s">
        <v>24</v>
      </c>
      <c r="V4161" s="18" t="n">
        <f aca="false">IF(ISNUMBER(T4161),T4161,0)</f>
        <v>5496.9</v>
      </c>
      <c r="W4161" s="15" t="n">
        <f aca="false">IF(U4161="Yes",1,0)</f>
        <v>0</v>
      </c>
      <c r="X4161" s="15" t="str">
        <f aca="false">IF(F4161&lt;=12,"0-12 months",IF(F4161&lt;=24,"13-24 months",IF(F4161&lt;=48,"25-48 months","49-72 months")))</f>
        <v>49-72 months</v>
      </c>
      <c r="Y4161" s="15" t="str">
        <f aca="false">IF(C4161=1,"Yes","No")</f>
        <v>Yes</v>
      </c>
      <c r="Z4161" s="15" t="n">
        <f aca="false">COUNTIF(J4161:O4161,"Yes")</f>
        <v>3</v>
      </c>
      <c r="AA4161" s="18" t="n">
        <f aca="false">S4161*W4161</f>
        <v>0</v>
      </c>
      <c r="AB4161" s="15" t="n">
        <f aca="false">(P4161="Month-to-month")+(I4161="Fiber optic")+(R4161="Electronic check")+(F4161&lt;=12)+(M4161="No")+(J4161="No")</f>
        <v>4</v>
      </c>
      <c r="AC4161" s="15" t="str">
        <f aca="false">IF(AB4161&gt;=5,"High",IF(AB4161&gt;=3,"Medium","Low"))</f>
        <v>Medium</v>
      </c>
    </row>
    <row r="4162" customFormat="false" ht="15" hidden="false" customHeight="false" outlineLevel="0" collapsed="false">
      <c r="A4162" s="15" t="s">
        <v>4259</v>
      </c>
      <c r="B4162" s="15" t="s">
        <v>98</v>
      </c>
      <c r="C4162" s="15" t="n">
        <v>0</v>
      </c>
      <c r="D4162" s="15" t="s">
        <v>24</v>
      </c>
      <c r="E4162" s="15" t="s">
        <v>24</v>
      </c>
      <c r="F4162" s="15" t="n">
        <v>26</v>
      </c>
      <c r="G4162" s="15" t="s">
        <v>26</v>
      </c>
      <c r="H4162" s="15" t="s">
        <v>24</v>
      </c>
      <c r="I4162" s="15" t="s">
        <v>96</v>
      </c>
      <c r="J4162" s="15" t="s">
        <v>26</v>
      </c>
      <c r="K4162" s="15" t="s">
        <v>24</v>
      </c>
      <c r="L4162" s="15" t="s">
        <v>24</v>
      </c>
      <c r="M4162" s="15" t="s">
        <v>26</v>
      </c>
      <c r="N4162" s="15" t="s">
        <v>26</v>
      </c>
      <c r="O4162" s="15" t="s">
        <v>26</v>
      </c>
      <c r="P4162" s="15" t="s">
        <v>27</v>
      </c>
      <c r="Q4162" s="15" t="s">
        <v>24</v>
      </c>
      <c r="R4162" s="15" t="s">
        <v>19</v>
      </c>
      <c r="S4162" s="18" t="n">
        <v>75</v>
      </c>
      <c r="T4162" s="15" t="n">
        <v>1908.35</v>
      </c>
      <c r="U4162" s="15" t="s">
        <v>24</v>
      </c>
      <c r="V4162" s="18" t="n">
        <f aca="false">IF(ISNUMBER(T4162),T4162,0)</f>
        <v>1908.35</v>
      </c>
      <c r="W4162" s="15" t="n">
        <f aca="false">IF(U4162="Yes",1,0)</f>
        <v>0</v>
      </c>
      <c r="X4162" s="15" t="str">
        <f aca="false">IF(F4162&lt;=12,"0-12 months",IF(F4162&lt;=24,"13-24 months",IF(F4162&lt;=48,"25-48 months","49-72 months")))</f>
        <v>25-48 months</v>
      </c>
      <c r="Y4162" s="15" t="str">
        <f aca="false">IF(C4162=1,"Yes","No")</f>
        <v>No</v>
      </c>
      <c r="Z4162" s="15" t="n">
        <f aca="false">COUNTIF(J4162:O4162,"Yes")</f>
        <v>4</v>
      </c>
      <c r="AA4162" s="18" t="n">
        <f aca="false">S4162*W4162</f>
        <v>0</v>
      </c>
      <c r="AB4162" s="15" t="n">
        <f aca="false">(P4162="Month-to-month")+(I4162="Fiber optic")+(R4162="Electronic check")+(F4162&lt;=12)+(M4162="No")+(J4162="No")</f>
        <v>0</v>
      </c>
      <c r="AC4162" s="15" t="str">
        <f aca="false">IF(AB4162&gt;=5,"High",IF(AB4162&gt;=3,"Medium","Low"))</f>
        <v>Low</v>
      </c>
    </row>
    <row r="4163" customFormat="false" ht="15" hidden="false" customHeight="false" outlineLevel="0" collapsed="false">
      <c r="A4163" s="15" t="s">
        <v>4260</v>
      </c>
      <c r="B4163" s="15" t="s">
        <v>98</v>
      </c>
      <c r="C4163" s="15" t="n">
        <v>1</v>
      </c>
      <c r="D4163" s="15" t="s">
        <v>24</v>
      </c>
      <c r="E4163" s="15" t="s">
        <v>24</v>
      </c>
      <c r="F4163" s="15" t="n">
        <v>2</v>
      </c>
      <c r="G4163" s="15" t="s">
        <v>26</v>
      </c>
      <c r="H4163" s="15" t="s">
        <v>24</v>
      </c>
      <c r="I4163" s="15" t="s">
        <v>96</v>
      </c>
      <c r="J4163" s="15" t="s">
        <v>24</v>
      </c>
      <c r="K4163" s="15" t="s">
        <v>24</v>
      </c>
      <c r="L4163" s="15" t="s">
        <v>26</v>
      </c>
      <c r="M4163" s="15" t="s">
        <v>24</v>
      </c>
      <c r="N4163" s="15" t="s">
        <v>24</v>
      </c>
      <c r="O4163" s="15" t="s">
        <v>24</v>
      </c>
      <c r="P4163" s="15" t="s">
        <v>25</v>
      </c>
      <c r="Q4163" s="15" t="s">
        <v>24</v>
      </c>
      <c r="R4163" s="15" t="s">
        <v>17</v>
      </c>
      <c r="S4163" s="18" t="n">
        <v>49.95</v>
      </c>
      <c r="T4163" s="15" t="n">
        <v>107.1</v>
      </c>
      <c r="U4163" s="15" t="s">
        <v>24</v>
      </c>
      <c r="V4163" s="18" t="n">
        <f aca="false">IF(ISNUMBER(T4163),T4163,0)</f>
        <v>107.1</v>
      </c>
      <c r="W4163" s="15" t="n">
        <f aca="false">IF(U4163="Yes",1,0)</f>
        <v>0</v>
      </c>
      <c r="X4163" s="15" t="str">
        <f aca="false">IF(F4163&lt;=12,"0-12 months",IF(F4163&lt;=24,"13-24 months",IF(F4163&lt;=48,"25-48 months","49-72 months")))</f>
        <v>0-12 months</v>
      </c>
      <c r="Y4163" s="15" t="str">
        <f aca="false">IF(C4163=1,"Yes","No")</f>
        <v>Yes</v>
      </c>
      <c r="Z4163" s="15" t="n">
        <f aca="false">COUNTIF(J4163:O4163,"Yes")</f>
        <v>1</v>
      </c>
      <c r="AA4163" s="18" t="n">
        <f aca="false">S4163*W4163</f>
        <v>0</v>
      </c>
      <c r="AB4163" s="15" t="n">
        <f aca="false">(P4163="Month-to-month")+(I4163="Fiber optic")+(R4163="Electronic check")+(F4163&lt;=12)+(M4163="No")+(J4163="No")</f>
        <v>4</v>
      </c>
      <c r="AC4163" s="15" t="str">
        <f aca="false">IF(AB4163&gt;=5,"High",IF(AB4163&gt;=3,"Medium","Low"))</f>
        <v>Medium</v>
      </c>
    </row>
    <row r="4164" customFormat="false" ht="15" hidden="false" customHeight="false" outlineLevel="0" collapsed="false">
      <c r="A4164" s="15" t="s">
        <v>4261</v>
      </c>
      <c r="B4164" s="15" t="s">
        <v>94</v>
      </c>
      <c r="C4164" s="15" t="n">
        <v>0</v>
      </c>
      <c r="D4164" s="15" t="s">
        <v>26</v>
      </c>
      <c r="E4164" s="15" t="s">
        <v>26</v>
      </c>
      <c r="F4164" s="15" t="n">
        <v>72</v>
      </c>
      <c r="G4164" s="15" t="s">
        <v>24</v>
      </c>
      <c r="H4164" s="15" t="s">
        <v>95</v>
      </c>
      <c r="I4164" s="15" t="s">
        <v>96</v>
      </c>
      <c r="J4164" s="15" t="s">
        <v>26</v>
      </c>
      <c r="K4164" s="15" t="s">
        <v>26</v>
      </c>
      <c r="L4164" s="15" t="s">
        <v>26</v>
      </c>
      <c r="M4164" s="15" t="s">
        <v>26</v>
      </c>
      <c r="N4164" s="15" t="s">
        <v>26</v>
      </c>
      <c r="O4164" s="15" t="s">
        <v>26</v>
      </c>
      <c r="P4164" s="15" t="s">
        <v>29</v>
      </c>
      <c r="Q4164" s="15" t="s">
        <v>24</v>
      </c>
      <c r="R4164" s="15" t="s">
        <v>19</v>
      </c>
      <c r="S4164" s="18" t="n">
        <v>65.7</v>
      </c>
      <c r="T4164" s="15" t="n">
        <v>4575.35</v>
      </c>
      <c r="U4164" s="15" t="s">
        <v>24</v>
      </c>
      <c r="V4164" s="18" t="n">
        <f aca="false">IF(ISNUMBER(T4164),T4164,0)</f>
        <v>4575.35</v>
      </c>
      <c r="W4164" s="15" t="n">
        <f aca="false">IF(U4164="Yes",1,0)</f>
        <v>0</v>
      </c>
      <c r="X4164" s="15" t="str">
        <f aca="false">IF(F4164&lt;=12,"0-12 months",IF(F4164&lt;=24,"13-24 months",IF(F4164&lt;=48,"25-48 months","49-72 months")))</f>
        <v>49-72 months</v>
      </c>
      <c r="Y4164" s="15" t="str">
        <f aca="false">IF(C4164=1,"Yes","No")</f>
        <v>No</v>
      </c>
      <c r="Z4164" s="15" t="n">
        <f aca="false">COUNTIF(J4164:O4164,"Yes")</f>
        <v>6</v>
      </c>
      <c r="AA4164" s="18" t="n">
        <f aca="false">S4164*W4164</f>
        <v>0</v>
      </c>
      <c r="AB4164" s="15" t="n">
        <f aca="false">(P4164="Month-to-month")+(I4164="Fiber optic")+(R4164="Electronic check")+(F4164&lt;=12)+(M4164="No")+(J4164="No")</f>
        <v>0</v>
      </c>
      <c r="AC4164" s="15" t="str">
        <f aca="false">IF(AB4164&gt;=5,"High",IF(AB4164&gt;=3,"Medium","Low"))</f>
        <v>Low</v>
      </c>
    </row>
    <row r="4165" customFormat="false" ht="15" hidden="false" customHeight="false" outlineLevel="0" collapsed="false">
      <c r="A4165" s="15" t="s">
        <v>4262</v>
      </c>
      <c r="B4165" s="15" t="s">
        <v>98</v>
      </c>
      <c r="C4165" s="15" t="n">
        <v>0</v>
      </c>
      <c r="D4165" s="15" t="s">
        <v>26</v>
      </c>
      <c r="E4165" s="15" t="s">
        <v>24</v>
      </c>
      <c r="F4165" s="15" t="n">
        <v>65</v>
      </c>
      <c r="G4165" s="15" t="s">
        <v>26</v>
      </c>
      <c r="H4165" s="15" t="s">
        <v>26</v>
      </c>
      <c r="I4165" s="15" t="s">
        <v>96</v>
      </c>
      <c r="J4165" s="15" t="s">
        <v>26</v>
      </c>
      <c r="K4165" s="15" t="s">
        <v>26</v>
      </c>
      <c r="L4165" s="15" t="s">
        <v>26</v>
      </c>
      <c r="M4165" s="15" t="s">
        <v>24</v>
      </c>
      <c r="N4165" s="15" t="s">
        <v>24</v>
      </c>
      <c r="O4165" s="15" t="s">
        <v>24</v>
      </c>
      <c r="P4165" s="15" t="s">
        <v>27</v>
      </c>
      <c r="Q4165" s="15" t="s">
        <v>24</v>
      </c>
      <c r="R4165" s="15" t="s">
        <v>21</v>
      </c>
      <c r="S4165" s="18" t="n">
        <v>67.05</v>
      </c>
      <c r="T4165" s="15" t="n">
        <v>4309.55</v>
      </c>
      <c r="U4165" s="15" t="s">
        <v>24</v>
      </c>
      <c r="V4165" s="18" t="n">
        <f aca="false">IF(ISNUMBER(T4165),T4165,0)</f>
        <v>4309.55</v>
      </c>
      <c r="W4165" s="15" t="n">
        <f aca="false">IF(U4165="Yes",1,0)</f>
        <v>0</v>
      </c>
      <c r="X4165" s="15" t="str">
        <f aca="false">IF(F4165&lt;=12,"0-12 months",IF(F4165&lt;=24,"13-24 months",IF(F4165&lt;=48,"25-48 months","49-72 months")))</f>
        <v>49-72 months</v>
      </c>
      <c r="Y4165" s="15" t="str">
        <f aca="false">IF(C4165=1,"Yes","No")</f>
        <v>No</v>
      </c>
      <c r="Z4165" s="15" t="n">
        <f aca="false">COUNTIF(J4165:O4165,"Yes")</f>
        <v>3</v>
      </c>
      <c r="AA4165" s="18" t="n">
        <f aca="false">S4165*W4165</f>
        <v>0</v>
      </c>
      <c r="AB4165" s="15" t="n">
        <f aca="false">(P4165="Month-to-month")+(I4165="Fiber optic")+(R4165="Electronic check")+(F4165&lt;=12)+(M4165="No")+(J4165="No")</f>
        <v>1</v>
      </c>
      <c r="AC4165" s="15" t="str">
        <f aca="false">IF(AB4165&gt;=5,"High",IF(AB4165&gt;=3,"Medium","Low"))</f>
        <v>Low</v>
      </c>
    </row>
    <row r="4166" customFormat="false" ht="15" hidden="false" customHeight="false" outlineLevel="0" collapsed="false">
      <c r="A4166" s="15" t="s">
        <v>4263</v>
      </c>
      <c r="B4166" s="15" t="s">
        <v>98</v>
      </c>
      <c r="C4166" s="15" t="n">
        <v>0</v>
      </c>
      <c r="D4166" s="15" t="s">
        <v>26</v>
      </c>
      <c r="E4166" s="15" t="s">
        <v>26</v>
      </c>
      <c r="F4166" s="15" t="n">
        <v>72</v>
      </c>
      <c r="G4166" s="15" t="s">
        <v>26</v>
      </c>
      <c r="H4166" s="15" t="s">
        <v>26</v>
      </c>
      <c r="I4166" s="15" t="s">
        <v>102</v>
      </c>
      <c r="J4166" s="15" t="s">
        <v>24</v>
      </c>
      <c r="K4166" s="15" t="s">
        <v>26</v>
      </c>
      <c r="L4166" s="15" t="s">
        <v>26</v>
      </c>
      <c r="M4166" s="15" t="s">
        <v>26</v>
      </c>
      <c r="N4166" s="15" t="s">
        <v>26</v>
      </c>
      <c r="O4166" s="15" t="s">
        <v>26</v>
      </c>
      <c r="P4166" s="15" t="s">
        <v>29</v>
      </c>
      <c r="Q4166" s="15" t="s">
        <v>24</v>
      </c>
      <c r="R4166" s="15" t="s">
        <v>21</v>
      </c>
      <c r="S4166" s="18" t="n">
        <v>110.9</v>
      </c>
      <c r="T4166" s="15" t="n">
        <v>7922.75</v>
      </c>
      <c r="U4166" s="15" t="s">
        <v>24</v>
      </c>
      <c r="V4166" s="18" t="n">
        <f aca="false">IF(ISNUMBER(T4166),T4166,0)</f>
        <v>7922.75</v>
      </c>
      <c r="W4166" s="15" t="n">
        <f aca="false">IF(U4166="Yes",1,0)</f>
        <v>0</v>
      </c>
      <c r="X4166" s="15" t="str">
        <f aca="false">IF(F4166&lt;=12,"0-12 months",IF(F4166&lt;=24,"13-24 months",IF(F4166&lt;=48,"25-48 months","49-72 months")))</f>
        <v>49-72 months</v>
      </c>
      <c r="Y4166" s="15" t="str">
        <f aca="false">IF(C4166=1,"Yes","No")</f>
        <v>No</v>
      </c>
      <c r="Z4166" s="15" t="n">
        <f aca="false">COUNTIF(J4166:O4166,"Yes")</f>
        <v>5</v>
      </c>
      <c r="AA4166" s="18" t="n">
        <f aca="false">S4166*W4166</f>
        <v>0</v>
      </c>
      <c r="AB4166" s="15" t="n">
        <f aca="false">(P4166="Month-to-month")+(I4166="Fiber optic")+(R4166="Electronic check")+(F4166&lt;=12)+(M4166="No")+(J4166="No")</f>
        <v>2</v>
      </c>
      <c r="AC4166" s="15" t="str">
        <f aca="false">IF(AB4166&gt;=5,"High",IF(AB4166&gt;=3,"Medium","Low"))</f>
        <v>Low</v>
      </c>
    </row>
    <row r="4167" customFormat="false" ht="15" hidden="false" customHeight="false" outlineLevel="0" collapsed="false">
      <c r="A4167" s="15" t="s">
        <v>4264</v>
      </c>
      <c r="B4167" s="15" t="s">
        <v>98</v>
      </c>
      <c r="C4167" s="15" t="n">
        <v>0</v>
      </c>
      <c r="D4167" s="15" t="s">
        <v>24</v>
      </c>
      <c r="E4167" s="15" t="s">
        <v>24</v>
      </c>
      <c r="F4167" s="15" t="n">
        <v>6</v>
      </c>
      <c r="G4167" s="15" t="s">
        <v>26</v>
      </c>
      <c r="H4167" s="15" t="s">
        <v>26</v>
      </c>
      <c r="I4167" s="15" t="s">
        <v>102</v>
      </c>
      <c r="J4167" s="15" t="s">
        <v>24</v>
      </c>
      <c r="K4167" s="15" t="s">
        <v>24</v>
      </c>
      <c r="L4167" s="15" t="s">
        <v>24</v>
      </c>
      <c r="M4167" s="15" t="s">
        <v>26</v>
      </c>
      <c r="N4167" s="15" t="s">
        <v>24</v>
      </c>
      <c r="O4167" s="15" t="s">
        <v>26</v>
      </c>
      <c r="P4167" s="15" t="s">
        <v>25</v>
      </c>
      <c r="Q4167" s="15" t="s">
        <v>26</v>
      </c>
      <c r="R4167" s="15" t="s">
        <v>19</v>
      </c>
      <c r="S4167" s="18" t="n">
        <v>87.95</v>
      </c>
      <c r="T4167" s="15" t="n">
        <v>522.35</v>
      </c>
      <c r="U4167" s="15" t="s">
        <v>24</v>
      </c>
      <c r="V4167" s="18" t="n">
        <f aca="false">IF(ISNUMBER(T4167),T4167,0)</f>
        <v>522.35</v>
      </c>
      <c r="W4167" s="15" t="n">
        <f aca="false">IF(U4167="Yes",1,0)</f>
        <v>0</v>
      </c>
      <c r="X4167" s="15" t="str">
        <f aca="false">IF(F4167&lt;=12,"0-12 months",IF(F4167&lt;=24,"13-24 months",IF(F4167&lt;=48,"25-48 months","49-72 months")))</f>
        <v>0-12 months</v>
      </c>
      <c r="Y4167" s="15" t="str">
        <f aca="false">IF(C4167=1,"Yes","No")</f>
        <v>No</v>
      </c>
      <c r="Z4167" s="15" t="n">
        <f aca="false">COUNTIF(J4167:O4167,"Yes")</f>
        <v>2</v>
      </c>
      <c r="AA4167" s="18" t="n">
        <f aca="false">S4167*W4167</f>
        <v>0</v>
      </c>
      <c r="AB4167" s="15" t="n">
        <f aca="false">(P4167="Month-to-month")+(I4167="Fiber optic")+(R4167="Electronic check")+(F4167&lt;=12)+(M4167="No")+(J4167="No")</f>
        <v>4</v>
      </c>
      <c r="AC4167" s="15" t="str">
        <f aca="false">IF(AB4167&gt;=5,"High",IF(AB4167&gt;=3,"Medium","Low"))</f>
        <v>Medium</v>
      </c>
    </row>
    <row r="4168" customFormat="false" ht="15" hidden="false" customHeight="false" outlineLevel="0" collapsed="false">
      <c r="A4168" s="15" t="s">
        <v>4265</v>
      </c>
      <c r="B4168" s="15" t="s">
        <v>98</v>
      </c>
      <c r="C4168" s="15" t="n">
        <v>1</v>
      </c>
      <c r="D4168" s="15" t="s">
        <v>24</v>
      </c>
      <c r="E4168" s="15" t="s">
        <v>24</v>
      </c>
      <c r="F4168" s="15" t="n">
        <v>32</v>
      </c>
      <c r="G4168" s="15" t="s">
        <v>26</v>
      </c>
      <c r="H4168" s="15" t="s">
        <v>24</v>
      </c>
      <c r="I4168" s="15" t="s">
        <v>24</v>
      </c>
      <c r="J4168" s="15" t="s">
        <v>28</v>
      </c>
      <c r="K4168" s="15" t="s">
        <v>28</v>
      </c>
      <c r="L4168" s="15" t="s">
        <v>28</v>
      </c>
      <c r="M4168" s="15" t="s">
        <v>28</v>
      </c>
      <c r="N4168" s="15" t="s">
        <v>28</v>
      </c>
      <c r="O4168" s="15" t="s">
        <v>28</v>
      </c>
      <c r="P4168" s="15" t="s">
        <v>27</v>
      </c>
      <c r="Q4168" s="15" t="s">
        <v>24</v>
      </c>
      <c r="R4168" s="15" t="s">
        <v>21</v>
      </c>
      <c r="S4168" s="18" t="n">
        <v>19.8</v>
      </c>
      <c r="T4168" s="15" t="n">
        <v>587.7</v>
      </c>
      <c r="U4168" s="15" t="s">
        <v>24</v>
      </c>
      <c r="V4168" s="18" t="n">
        <f aca="false">IF(ISNUMBER(T4168),T4168,0)</f>
        <v>587.7</v>
      </c>
      <c r="W4168" s="15" t="n">
        <f aca="false">IF(U4168="Yes",1,0)</f>
        <v>0</v>
      </c>
      <c r="X4168" s="15" t="str">
        <f aca="false">IF(F4168&lt;=12,"0-12 months",IF(F4168&lt;=24,"13-24 months",IF(F4168&lt;=48,"25-48 months","49-72 months")))</f>
        <v>25-48 months</v>
      </c>
      <c r="Y4168" s="15" t="str">
        <f aca="false">IF(C4168=1,"Yes","No")</f>
        <v>Yes</v>
      </c>
      <c r="Z4168" s="15" t="n">
        <f aca="false">COUNTIF(J4168:O4168,"Yes")</f>
        <v>0</v>
      </c>
      <c r="AA4168" s="18" t="n">
        <f aca="false">S4168*W4168</f>
        <v>0</v>
      </c>
      <c r="AB4168" s="15" t="n">
        <f aca="false">(P4168="Month-to-month")+(I4168="Fiber optic")+(R4168="Electronic check")+(F4168&lt;=12)+(M4168="No")+(J4168="No")</f>
        <v>0</v>
      </c>
      <c r="AC4168" s="15" t="str">
        <f aca="false">IF(AB4168&gt;=5,"High",IF(AB4168&gt;=3,"Medium","Low"))</f>
        <v>Low</v>
      </c>
    </row>
    <row r="4169" customFormat="false" ht="15" hidden="false" customHeight="false" outlineLevel="0" collapsed="false">
      <c r="A4169" s="15" t="s">
        <v>4266</v>
      </c>
      <c r="B4169" s="15" t="s">
        <v>94</v>
      </c>
      <c r="C4169" s="15" t="n">
        <v>0</v>
      </c>
      <c r="D4169" s="15" t="s">
        <v>26</v>
      </c>
      <c r="E4169" s="15" t="s">
        <v>24</v>
      </c>
      <c r="F4169" s="15" t="n">
        <v>50</v>
      </c>
      <c r="G4169" s="15" t="s">
        <v>26</v>
      </c>
      <c r="H4169" s="15" t="s">
        <v>26</v>
      </c>
      <c r="I4169" s="15" t="s">
        <v>96</v>
      </c>
      <c r="J4169" s="15" t="s">
        <v>24</v>
      </c>
      <c r="K4169" s="15" t="s">
        <v>24</v>
      </c>
      <c r="L4169" s="15" t="s">
        <v>26</v>
      </c>
      <c r="M4169" s="15" t="s">
        <v>24</v>
      </c>
      <c r="N4169" s="15" t="s">
        <v>26</v>
      </c>
      <c r="O4169" s="15" t="s">
        <v>26</v>
      </c>
      <c r="P4169" s="15" t="s">
        <v>27</v>
      </c>
      <c r="Q4169" s="15" t="s">
        <v>24</v>
      </c>
      <c r="R4169" s="15" t="s">
        <v>19</v>
      </c>
      <c r="S4169" s="18" t="n">
        <v>75.7</v>
      </c>
      <c r="T4169" s="15" t="n">
        <v>3876.2</v>
      </c>
      <c r="U4169" s="15" t="s">
        <v>24</v>
      </c>
      <c r="V4169" s="18" t="n">
        <f aca="false">IF(ISNUMBER(T4169),T4169,0)</f>
        <v>3876.2</v>
      </c>
      <c r="W4169" s="15" t="n">
        <f aca="false">IF(U4169="Yes",1,0)</f>
        <v>0</v>
      </c>
      <c r="X4169" s="15" t="str">
        <f aca="false">IF(F4169&lt;=12,"0-12 months",IF(F4169&lt;=24,"13-24 months",IF(F4169&lt;=48,"25-48 months","49-72 months")))</f>
        <v>49-72 months</v>
      </c>
      <c r="Y4169" s="15" t="str">
        <f aca="false">IF(C4169=1,"Yes","No")</f>
        <v>No</v>
      </c>
      <c r="Z4169" s="15" t="n">
        <f aca="false">COUNTIF(J4169:O4169,"Yes")</f>
        <v>3</v>
      </c>
      <c r="AA4169" s="18" t="n">
        <f aca="false">S4169*W4169</f>
        <v>0</v>
      </c>
      <c r="AB4169" s="15" t="n">
        <f aca="false">(P4169="Month-to-month")+(I4169="Fiber optic")+(R4169="Electronic check")+(F4169&lt;=12)+(M4169="No")+(J4169="No")</f>
        <v>2</v>
      </c>
      <c r="AC4169" s="15" t="str">
        <f aca="false">IF(AB4169&gt;=5,"High",IF(AB4169&gt;=3,"Medium","Low"))</f>
        <v>Low</v>
      </c>
    </row>
    <row r="4170" customFormat="false" ht="15" hidden="false" customHeight="false" outlineLevel="0" collapsed="false">
      <c r="A4170" s="15" t="s">
        <v>4267</v>
      </c>
      <c r="B4170" s="15" t="s">
        <v>98</v>
      </c>
      <c r="C4170" s="15" t="n">
        <v>0</v>
      </c>
      <c r="D4170" s="15" t="s">
        <v>26</v>
      </c>
      <c r="E4170" s="15" t="s">
        <v>24</v>
      </c>
      <c r="F4170" s="15" t="n">
        <v>61</v>
      </c>
      <c r="G4170" s="15" t="s">
        <v>24</v>
      </c>
      <c r="H4170" s="15" t="s">
        <v>95</v>
      </c>
      <c r="I4170" s="15" t="s">
        <v>96</v>
      </c>
      <c r="J4170" s="15" t="s">
        <v>26</v>
      </c>
      <c r="K4170" s="15" t="s">
        <v>24</v>
      </c>
      <c r="L4170" s="15" t="s">
        <v>26</v>
      </c>
      <c r="M4170" s="15" t="s">
        <v>26</v>
      </c>
      <c r="N4170" s="15" t="s">
        <v>26</v>
      </c>
      <c r="O4170" s="15" t="s">
        <v>26</v>
      </c>
      <c r="P4170" s="15" t="s">
        <v>29</v>
      </c>
      <c r="Q4170" s="15" t="s">
        <v>26</v>
      </c>
      <c r="R4170" s="15" t="s">
        <v>17</v>
      </c>
      <c r="S4170" s="18" t="n">
        <v>62.15</v>
      </c>
      <c r="T4170" s="15" t="n">
        <v>3778.85</v>
      </c>
      <c r="U4170" s="15" t="s">
        <v>24</v>
      </c>
      <c r="V4170" s="18" t="n">
        <f aca="false">IF(ISNUMBER(T4170),T4170,0)</f>
        <v>3778.85</v>
      </c>
      <c r="W4170" s="15" t="n">
        <f aca="false">IF(U4170="Yes",1,0)</f>
        <v>0</v>
      </c>
      <c r="X4170" s="15" t="str">
        <f aca="false">IF(F4170&lt;=12,"0-12 months",IF(F4170&lt;=24,"13-24 months",IF(F4170&lt;=48,"25-48 months","49-72 months")))</f>
        <v>49-72 months</v>
      </c>
      <c r="Y4170" s="15" t="str">
        <f aca="false">IF(C4170=1,"Yes","No")</f>
        <v>No</v>
      </c>
      <c r="Z4170" s="15" t="n">
        <f aca="false">COUNTIF(J4170:O4170,"Yes")</f>
        <v>5</v>
      </c>
      <c r="AA4170" s="18" t="n">
        <f aca="false">S4170*W4170</f>
        <v>0</v>
      </c>
      <c r="AB4170" s="15" t="n">
        <f aca="false">(P4170="Month-to-month")+(I4170="Fiber optic")+(R4170="Electronic check")+(F4170&lt;=12)+(M4170="No")+(J4170="No")</f>
        <v>0</v>
      </c>
      <c r="AC4170" s="15" t="str">
        <f aca="false">IF(AB4170&gt;=5,"High",IF(AB4170&gt;=3,"Medium","Low"))</f>
        <v>Low</v>
      </c>
    </row>
    <row r="4171" customFormat="false" ht="15" hidden="false" customHeight="false" outlineLevel="0" collapsed="false">
      <c r="A4171" s="15" t="s">
        <v>4268</v>
      </c>
      <c r="B4171" s="15" t="s">
        <v>94</v>
      </c>
      <c r="C4171" s="15" t="n">
        <v>0</v>
      </c>
      <c r="D4171" s="15" t="s">
        <v>24</v>
      </c>
      <c r="E4171" s="15" t="s">
        <v>24</v>
      </c>
      <c r="F4171" s="15" t="n">
        <v>15</v>
      </c>
      <c r="G4171" s="15" t="s">
        <v>26</v>
      </c>
      <c r="H4171" s="15" t="s">
        <v>24</v>
      </c>
      <c r="I4171" s="15" t="s">
        <v>102</v>
      </c>
      <c r="J4171" s="15" t="s">
        <v>24</v>
      </c>
      <c r="K4171" s="15" t="s">
        <v>26</v>
      </c>
      <c r="L4171" s="15" t="s">
        <v>26</v>
      </c>
      <c r="M4171" s="15" t="s">
        <v>24</v>
      </c>
      <c r="N4171" s="15" t="s">
        <v>26</v>
      </c>
      <c r="O4171" s="15" t="s">
        <v>26</v>
      </c>
      <c r="P4171" s="15" t="s">
        <v>25</v>
      </c>
      <c r="Q4171" s="15" t="s">
        <v>26</v>
      </c>
      <c r="R4171" s="15" t="s">
        <v>15</v>
      </c>
      <c r="S4171" s="18" t="n">
        <v>101.25</v>
      </c>
      <c r="T4171" s="15" t="n">
        <v>1457.25</v>
      </c>
      <c r="U4171" s="15" t="s">
        <v>26</v>
      </c>
      <c r="V4171" s="18" t="n">
        <f aca="false">IF(ISNUMBER(T4171),T4171,0)</f>
        <v>1457.25</v>
      </c>
      <c r="W4171" s="15" t="n">
        <f aca="false">IF(U4171="Yes",1,0)</f>
        <v>1</v>
      </c>
      <c r="X4171" s="15" t="str">
        <f aca="false">IF(F4171&lt;=12,"0-12 months",IF(F4171&lt;=24,"13-24 months",IF(F4171&lt;=48,"25-48 months","49-72 months")))</f>
        <v>13-24 months</v>
      </c>
      <c r="Y4171" s="15" t="str">
        <f aca="false">IF(C4171=1,"Yes","No")</f>
        <v>No</v>
      </c>
      <c r="Z4171" s="15" t="n">
        <f aca="false">COUNTIF(J4171:O4171,"Yes")</f>
        <v>4</v>
      </c>
      <c r="AA4171" s="18" t="n">
        <f aca="false">S4171*W4171</f>
        <v>101.25</v>
      </c>
      <c r="AB4171" s="15" t="n">
        <f aca="false">(P4171="Month-to-month")+(I4171="Fiber optic")+(R4171="Electronic check")+(F4171&lt;=12)+(M4171="No")+(J4171="No")</f>
        <v>5</v>
      </c>
      <c r="AC4171" s="15" t="str">
        <f aca="false">IF(AB4171&gt;=5,"High",IF(AB4171&gt;=3,"Medium","Low"))</f>
        <v>High</v>
      </c>
    </row>
    <row r="4172" customFormat="false" ht="15" hidden="false" customHeight="false" outlineLevel="0" collapsed="false">
      <c r="A4172" s="15" t="s">
        <v>4269</v>
      </c>
      <c r="B4172" s="15" t="s">
        <v>98</v>
      </c>
      <c r="C4172" s="15" t="n">
        <v>0</v>
      </c>
      <c r="D4172" s="15" t="s">
        <v>26</v>
      </c>
      <c r="E4172" s="15" t="s">
        <v>24</v>
      </c>
      <c r="F4172" s="15" t="n">
        <v>72</v>
      </c>
      <c r="G4172" s="15" t="s">
        <v>26</v>
      </c>
      <c r="H4172" s="15" t="s">
        <v>26</v>
      </c>
      <c r="I4172" s="15" t="s">
        <v>102</v>
      </c>
      <c r="J4172" s="15" t="s">
        <v>26</v>
      </c>
      <c r="K4172" s="15" t="s">
        <v>26</v>
      </c>
      <c r="L4172" s="15" t="s">
        <v>26</v>
      </c>
      <c r="M4172" s="15" t="s">
        <v>26</v>
      </c>
      <c r="N4172" s="15" t="s">
        <v>26</v>
      </c>
      <c r="O4172" s="15" t="s">
        <v>26</v>
      </c>
      <c r="P4172" s="15" t="s">
        <v>29</v>
      </c>
      <c r="Q4172" s="15" t="s">
        <v>24</v>
      </c>
      <c r="R4172" s="15" t="s">
        <v>19</v>
      </c>
      <c r="S4172" s="18" t="n">
        <v>115.15</v>
      </c>
      <c r="T4172" s="15" t="n">
        <v>8349.45</v>
      </c>
      <c r="U4172" s="15" t="s">
        <v>24</v>
      </c>
      <c r="V4172" s="18" t="n">
        <f aca="false">IF(ISNUMBER(T4172),T4172,0)</f>
        <v>8349.45</v>
      </c>
      <c r="W4172" s="15" t="n">
        <f aca="false">IF(U4172="Yes",1,0)</f>
        <v>0</v>
      </c>
      <c r="X4172" s="15" t="str">
        <f aca="false">IF(F4172&lt;=12,"0-12 months",IF(F4172&lt;=24,"13-24 months",IF(F4172&lt;=48,"25-48 months","49-72 months")))</f>
        <v>49-72 months</v>
      </c>
      <c r="Y4172" s="15" t="str">
        <f aca="false">IF(C4172=1,"Yes","No")</f>
        <v>No</v>
      </c>
      <c r="Z4172" s="15" t="n">
        <f aca="false">COUNTIF(J4172:O4172,"Yes")</f>
        <v>6</v>
      </c>
      <c r="AA4172" s="18" t="n">
        <f aca="false">S4172*W4172</f>
        <v>0</v>
      </c>
      <c r="AB4172" s="15" t="n">
        <f aca="false">(P4172="Month-to-month")+(I4172="Fiber optic")+(R4172="Electronic check")+(F4172&lt;=12)+(M4172="No")+(J4172="No")</f>
        <v>1</v>
      </c>
      <c r="AC4172" s="15" t="str">
        <f aca="false">IF(AB4172&gt;=5,"High",IF(AB4172&gt;=3,"Medium","Low"))</f>
        <v>Low</v>
      </c>
    </row>
    <row r="4173" customFormat="false" ht="15" hidden="false" customHeight="false" outlineLevel="0" collapsed="false">
      <c r="A4173" s="15" t="s">
        <v>4270</v>
      </c>
      <c r="B4173" s="15" t="s">
        <v>98</v>
      </c>
      <c r="C4173" s="15" t="n">
        <v>0</v>
      </c>
      <c r="D4173" s="15" t="s">
        <v>24</v>
      </c>
      <c r="E4173" s="15" t="s">
        <v>24</v>
      </c>
      <c r="F4173" s="15" t="n">
        <v>9</v>
      </c>
      <c r="G4173" s="15" t="s">
        <v>26</v>
      </c>
      <c r="H4173" s="15" t="s">
        <v>24</v>
      </c>
      <c r="I4173" s="15" t="s">
        <v>24</v>
      </c>
      <c r="J4173" s="15" t="s">
        <v>28</v>
      </c>
      <c r="K4173" s="15" t="s">
        <v>28</v>
      </c>
      <c r="L4173" s="15" t="s">
        <v>28</v>
      </c>
      <c r="M4173" s="15" t="s">
        <v>28</v>
      </c>
      <c r="N4173" s="15" t="s">
        <v>28</v>
      </c>
      <c r="O4173" s="15" t="s">
        <v>28</v>
      </c>
      <c r="P4173" s="15" t="s">
        <v>25</v>
      </c>
      <c r="Q4173" s="15" t="s">
        <v>26</v>
      </c>
      <c r="R4173" s="15" t="s">
        <v>17</v>
      </c>
      <c r="S4173" s="18" t="n">
        <v>18.95</v>
      </c>
      <c r="T4173" s="15" t="n">
        <v>185.6</v>
      </c>
      <c r="U4173" s="15" t="s">
        <v>26</v>
      </c>
      <c r="V4173" s="18" t="n">
        <f aca="false">IF(ISNUMBER(T4173),T4173,0)</f>
        <v>185.6</v>
      </c>
      <c r="W4173" s="15" t="n">
        <f aca="false">IF(U4173="Yes",1,0)</f>
        <v>1</v>
      </c>
      <c r="X4173" s="15" t="str">
        <f aca="false">IF(F4173&lt;=12,"0-12 months",IF(F4173&lt;=24,"13-24 months",IF(F4173&lt;=48,"25-48 months","49-72 months")))</f>
        <v>0-12 months</v>
      </c>
      <c r="Y4173" s="15" t="str">
        <f aca="false">IF(C4173=1,"Yes","No")</f>
        <v>No</v>
      </c>
      <c r="Z4173" s="15" t="n">
        <f aca="false">COUNTIF(J4173:O4173,"Yes")</f>
        <v>0</v>
      </c>
      <c r="AA4173" s="18" t="n">
        <f aca="false">S4173*W4173</f>
        <v>18.95</v>
      </c>
      <c r="AB4173" s="15" t="n">
        <f aca="false">(P4173="Month-to-month")+(I4173="Fiber optic")+(R4173="Electronic check")+(F4173&lt;=12)+(M4173="No")+(J4173="No")</f>
        <v>2</v>
      </c>
      <c r="AC4173" s="15" t="str">
        <f aca="false">IF(AB4173&gt;=5,"High",IF(AB4173&gt;=3,"Medium","Low"))</f>
        <v>Low</v>
      </c>
    </row>
    <row r="4174" customFormat="false" ht="15" hidden="false" customHeight="false" outlineLevel="0" collapsed="false">
      <c r="A4174" s="15" t="s">
        <v>4271</v>
      </c>
      <c r="B4174" s="15" t="s">
        <v>94</v>
      </c>
      <c r="C4174" s="15" t="n">
        <v>0</v>
      </c>
      <c r="D4174" s="15" t="s">
        <v>24</v>
      </c>
      <c r="E4174" s="15" t="s">
        <v>24</v>
      </c>
      <c r="F4174" s="15" t="n">
        <v>1</v>
      </c>
      <c r="G4174" s="15" t="s">
        <v>26</v>
      </c>
      <c r="H4174" s="15" t="s">
        <v>24</v>
      </c>
      <c r="I4174" s="15" t="s">
        <v>24</v>
      </c>
      <c r="J4174" s="15" t="s">
        <v>28</v>
      </c>
      <c r="K4174" s="15" t="s">
        <v>28</v>
      </c>
      <c r="L4174" s="15" t="s">
        <v>28</v>
      </c>
      <c r="M4174" s="15" t="s">
        <v>28</v>
      </c>
      <c r="N4174" s="15" t="s">
        <v>28</v>
      </c>
      <c r="O4174" s="15" t="s">
        <v>28</v>
      </c>
      <c r="P4174" s="15" t="s">
        <v>25</v>
      </c>
      <c r="Q4174" s="15" t="s">
        <v>24</v>
      </c>
      <c r="R4174" s="15" t="s">
        <v>17</v>
      </c>
      <c r="S4174" s="18" t="n">
        <v>19.5</v>
      </c>
      <c r="T4174" s="15" t="n">
        <v>19.5</v>
      </c>
      <c r="U4174" s="15" t="s">
        <v>24</v>
      </c>
      <c r="V4174" s="18" t="n">
        <f aca="false">IF(ISNUMBER(T4174),T4174,0)</f>
        <v>19.5</v>
      </c>
      <c r="W4174" s="15" t="n">
        <f aca="false">IF(U4174="Yes",1,0)</f>
        <v>0</v>
      </c>
      <c r="X4174" s="15" t="str">
        <f aca="false">IF(F4174&lt;=12,"0-12 months",IF(F4174&lt;=24,"13-24 months",IF(F4174&lt;=48,"25-48 months","49-72 months")))</f>
        <v>0-12 months</v>
      </c>
      <c r="Y4174" s="15" t="str">
        <f aca="false">IF(C4174=1,"Yes","No")</f>
        <v>No</v>
      </c>
      <c r="Z4174" s="15" t="n">
        <f aca="false">COUNTIF(J4174:O4174,"Yes")</f>
        <v>0</v>
      </c>
      <c r="AA4174" s="18" t="n">
        <f aca="false">S4174*W4174</f>
        <v>0</v>
      </c>
      <c r="AB4174" s="15" t="n">
        <f aca="false">(P4174="Month-to-month")+(I4174="Fiber optic")+(R4174="Electronic check")+(F4174&lt;=12)+(M4174="No")+(J4174="No")</f>
        <v>2</v>
      </c>
      <c r="AC4174" s="15" t="str">
        <f aca="false">IF(AB4174&gt;=5,"High",IF(AB4174&gt;=3,"Medium","Low"))</f>
        <v>Low</v>
      </c>
    </row>
    <row r="4175" customFormat="false" ht="15" hidden="false" customHeight="false" outlineLevel="0" collapsed="false">
      <c r="A4175" s="15" t="s">
        <v>4272</v>
      </c>
      <c r="B4175" s="15" t="s">
        <v>94</v>
      </c>
      <c r="C4175" s="15" t="n">
        <v>0</v>
      </c>
      <c r="D4175" s="15" t="s">
        <v>24</v>
      </c>
      <c r="E4175" s="15" t="s">
        <v>24</v>
      </c>
      <c r="F4175" s="15" t="n">
        <v>12</v>
      </c>
      <c r="G4175" s="15" t="s">
        <v>26</v>
      </c>
      <c r="H4175" s="15" t="s">
        <v>26</v>
      </c>
      <c r="I4175" s="15" t="s">
        <v>102</v>
      </c>
      <c r="J4175" s="15" t="s">
        <v>24</v>
      </c>
      <c r="K4175" s="15" t="s">
        <v>24</v>
      </c>
      <c r="L4175" s="15" t="s">
        <v>24</v>
      </c>
      <c r="M4175" s="15" t="s">
        <v>24</v>
      </c>
      <c r="N4175" s="15" t="s">
        <v>24</v>
      </c>
      <c r="O4175" s="15" t="s">
        <v>26</v>
      </c>
      <c r="P4175" s="15" t="s">
        <v>25</v>
      </c>
      <c r="Q4175" s="15" t="s">
        <v>26</v>
      </c>
      <c r="R4175" s="15" t="s">
        <v>15</v>
      </c>
      <c r="S4175" s="18" t="n">
        <v>86.55</v>
      </c>
      <c r="T4175" s="15" t="n">
        <v>1066.9</v>
      </c>
      <c r="U4175" s="15" t="s">
        <v>24</v>
      </c>
      <c r="V4175" s="18" t="n">
        <f aca="false">IF(ISNUMBER(T4175),T4175,0)</f>
        <v>1066.9</v>
      </c>
      <c r="W4175" s="15" t="n">
        <f aca="false">IF(U4175="Yes",1,0)</f>
        <v>0</v>
      </c>
      <c r="X4175" s="15" t="str">
        <f aca="false">IF(F4175&lt;=12,"0-12 months",IF(F4175&lt;=24,"13-24 months",IF(F4175&lt;=48,"25-48 months","49-72 months")))</f>
        <v>0-12 months</v>
      </c>
      <c r="Y4175" s="15" t="str">
        <f aca="false">IF(C4175=1,"Yes","No")</f>
        <v>No</v>
      </c>
      <c r="Z4175" s="15" t="n">
        <f aca="false">COUNTIF(J4175:O4175,"Yes")</f>
        <v>1</v>
      </c>
      <c r="AA4175" s="18" t="n">
        <f aca="false">S4175*W4175</f>
        <v>0</v>
      </c>
      <c r="AB4175" s="15" t="n">
        <f aca="false">(P4175="Month-to-month")+(I4175="Fiber optic")+(R4175="Electronic check")+(F4175&lt;=12)+(M4175="No")+(J4175="No")</f>
        <v>6</v>
      </c>
      <c r="AC4175" s="15" t="str">
        <f aca="false">IF(AB4175&gt;=5,"High",IF(AB4175&gt;=3,"Medium","Low"))</f>
        <v>High</v>
      </c>
    </row>
    <row r="4176" customFormat="false" ht="15" hidden="false" customHeight="false" outlineLevel="0" collapsed="false">
      <c r="A4176" s="15" t="s">
        <v>4273</v>
      </c>
      <c r="B4176" s="15" t="s">
        <v>94</v>
      </c>
      <c r="C4176" s="15" t="n">
        <v>0</v>
      </c>
      <c r="D4176" s="15" t="s">
        <v>24</v>
      </c>
      <c r="E4176" s="15" t="s">
        <v>24</v>
      </c>
      <c r="F4176" s="15" t="n">
        <v>37</v>
      </c>
      <c r="G4176" s="15" t="s">
        <v>24</v>
      </c>
      <c r="H4176" s="15" t="s">
        <v>95</v>
      </c>
      <c r="I4176" s="15" t="s">
        <v>96</v>
      </c>
      <c r="J4176" s="15" t="s">
        <v>24</v>
      </c>
      <c r="K4176" s="15" t="s">
        <v>24</v>
      </c>
      <c r="L4176" s="15" t="s">
        <v>24</v>
      </c>
      <c r="M4176" s="15" t="s">
        <v>26</v>
      </c>
      <c r="N4176" s="15" t="s">
        <v>24</v>
      </c>
      <c r="O4176" s="15" t="s">
        <v>24</v>
      </c>
      <c r="P4176" s="15" t="s">
        <v>25</v>
      </c>
      <c r="Q4176" s="15" t="s">
        <v>24</v>
      </c>
      <c r="R4176" s="15" t="s">
        <v>21</v>
      </c>
      <c r="S4176" s="18" t="n">
        <v>28.6</v>
      </c>
      <c r="T4176" s="15" t="n">
        <v>973.55</v>
      </c>
      <c r="U4176" s="15" t="s">
        <v>26</v>
      </c>
      <c r="V4176" s="18" t="n">
        <f aca="false">IF(ISNUMBER(T4176),T4176,0)</f>
        <v>973.55</v>
      </c>
      <c r="W4176" s="15" t="n">
        <f aca="false">IF(U4176="Yes",1,0)</f>
        <v>1</v>
      </c>
      <c r="X4176" s="15" t="str">
        <f aca="false">IF(F4176&lt;=12,"0-12 months",IF(F4176&lt;=24,"13-24 months",IF(F4176&lt;=48,"25-48 months","49-72 months")))</f>
        <v>25-48 months</v>
      </c>
      <c r="Y4176" s="15" t="str">
        <f aca="false">IF(C4176=1,"Yes","No")</f>
        <v>No</v>
      </c>
      <c r="Z4176" s="15" t="n">
        <f aca="false">COUNTIF(J4176:O4176,"Yes")</f>
        <v>1</v>
      </c>
      <c r="AA4176" s="18" t="n">
        <f aca="false">S4176*W4176</f>
        <v>28.6</v>
      </c>
      <c r="AB4176" s="15" t="n">
        <f aca="false">(P4176="Month-to-month")+(I4176="Fiber optic")+(R4176="Electronic check")+(F4176&lt;=12)+(M4176="No")+(J4176="No")</f>
        <v>2</v>
      </c>
      <c r="AC4176" s="15" t="str">
        <f aca="false">IF(AB4176&gt;=5,"High",IF(AB4176&gt;=3,"Medium","Low"))</f>
        <v>Low</v>
      </c>
    </row>
    <row r="4177" customFormat="false" ht="15" hidden="false" customHeight="false" outlineLevel="0" collapsed="false">
      <c r="A4177" s="15" t="s">
        <v>4274</v>
      </c>
      <c r="B4177" s="15" t="s">
        <v>98</v>
      </c>
      <c r="C4177" s="15" t="n">
        <v>0</v>
      </c>
      <c r="D4177" s="15" t="s">
        <v>26</v>
      </c>
      <c r="E4177" s="15" t="s">
        <v>26</v>
      </c>
      <c r="F4177" s="15" t="n">
        <v>61</v>
      </c>
      <c r="G4177" s="15" t="s">
        <v>26</v>
      </c>
      <c r="H4177" s="15" t="s">
        <v>24</v>
      </c>
      <c r="I4177" s="15" t="s">
        <v>24</v>
      </c>
      <c r="J4177" s="15" t="s">
        <v>28</v>
      </c>
      <c r="K4177" s="15" t="s">
        <v>28</v>
      </c>
      <c r="L4177" s="15" t="s">
        <v>28</v>
      </c>
      <c r="M4177" s="15" t="s">
        <v>28</v>
      </c>
      <c r="N4177" s="15" t="s">
        <v>28</v>
      </c>
      <c r="O4177" s="15" t="s">
        <v>28</v>
      </c>
      <c r="P4177" s="15" t="s">
        <v>27</v>
      </c>
      <c r="Q4177" s="15" t="s">
        <v>24</v>
      </c>
      <c r="R4177" s="15" t="s">
        <v>17</v>
      </c>
      <c r="S4177" s="18" t="n">
        <v>20.4</v>
      </c>
      <c r="T4177" s="15" t="n">
        <v>1226.45</v>
      </c>
      <c r="U4177" s="15" t="s">
        <v>24</v>
      </c>
      <c r="V4177" s="18" t="n">
        <f aca="false">IF(ISNUMBER(T4177),T4177,0)</f>
        <v>1226.45</v>
      </c>
      <c r="W4177" s="15" t="n">
        <f aca="false">IF(U4177="Yes",1,0)</f>
        <v>0</v>
      </c>
      <c r="X4177" s="15" t="str">
        <f aca="false">IF(F4177&lt;=12,"0-12 months",IF(F4177&lt;=24,"13-24 months",IF(F4177&lt;=48,"25-48 months","49-72 months")))</f>
        <v>49-72 months</v>
      </c>
      <c r="Y4177" s="15" t="str">
        <f aca="false">IF(C4177=1,"Yes","No")</f>
        <v>No</v>
      </c>
      <c r="Z4177" s="15" t="n">
        <f aca="false">COUNTIF(J4177:O4177,"Yes")</f>
        <v>0</v>
      </c>
      <c r="AA4177" s="18" t="n">
        <f aca="false">S4177*W4177</f>
        <v>0</v>
      </c>
      <c r="AB4177" s="15" t="n">
        <f aca="false">(P4177="Month-to-month")+(I4177="Fiber optic")+(R4177="Electronic check")+(F4177&lt;=12)+(M4177="No")+(J4177="No")</f>
        <v>0</v>
      </c>
      <c r="AC4177" s="15" t="str">
        <f aca="false">IF(AB4177&gt;=5,"High",IF(AB4177&gt;=3,"Medium","Low"))</f>
        <v>Low</v>
      </c>
    </row>
    <row r="4178" customFormat="false" ht="15" hidden="false" customHeight="false" outlineLevel="0" collapsed="false">
      <c r="A4178" s="15" t="s">
        <v>4275</v>
      </c>
      <c r="B4178" s="15" t="s">
        <v>98</v>
      </c>
      <c r="C4178" s="15" t="n">
        <v>0</v>
      </c>
      <c r="D4178" s="15" t="s">
        <v>26</v>
      </c>
      <c r="E4178" s="15" t="s">
        <v>26</v>
      </c>
      <c r="F4178" s="15" t="n">
        <v>18</v>
      </c>
      <c r="G4178" s="15" t="s">
        <v>26</v>
      </c>
      <c r="H4178" s="15" t="s">
        <v>24</v>
      </c>
      <c r="I4178" s="15" t="s">
        <v>24</v>
      </c>
      <c r="J4178" s="15" t="s">
        <v>28</v>
      </c>
      <c r="K4178" s="15" t="s">
        <v>28</v>
      </c>
      <c r="L4178" s="15" t="s">
        <v>28</v>
      </c>
      <c r="M4178" s="15" t="s">
        <v>28</v>
      </c>
      <c r="N4178" s="15" t="s">
        <v>28</v>
      </c>
      <c r="O4178" s="15" t="s">
        <v>28</v>
      </c>
      <c r="P4178" s="15" t="s">
        <v>27</v>
      </c>
      <c r="Q4178" s="15" t="s">
        <v>24</v>
      </c>
      <c r="R4178" s="15" t="s">
        <v>19</v>
      </c>
      <c r="S4178" s="18" t="n">
        <v>19.8</v>
      </c>
      <c r="T4178" s="15" t="n">
        <v>342.3</v>
      </c>
      <c r="U4178" s="15" t="s">
        <v>24</v>
      </c>
      <c r="V4178" s="18" t="n">
        <f aca="false">IF(ISNUMBER(T4178),T4178,0)</f>
        <v>342.3</v>
      </c>
      <c r="W4178" s="15" t="n">
        <f aca="false">IF(U4178="Yes",1,0)</f>
        <v>0</v>
      </c>
      <c r="X4178" s="15" t="str">
        <f aca="false">IF(F4178&lt;=12,"0-12 months",IF(F4178&lt;=24,"13-24 months",IF(F4178&lt;=48,"25-48 months","49-72 months")))</f>
        <v>13-24 months</v>
      </c>
      <c r="Y4178" s="15" t="str">
        <f aca="false">IF(C4178=1,"Yes","No")</f>
        <v>No</v>
      </c>
      <c r="Z4178" s="15" t="n">
        <f aca="false">COUNTIF(J4178:O4178,"Yes")</f>
        <v>0</v>
      </c>
      <c r="AA4178" s="18" t="n">
        <f aca="false">S4178*W4178</f>
        <v>0</v>
      </c>
      <c r="AB4178" s="15" t="n">
        <f aca="false">(P4178="Month-to-month")+(I4178="Fiber optic")+(R4178="Electronic check")+(F4178&lt;=12)+(M4178="No")+(J4178="No")</f>
        <v>0</v>
      </c>
      <c r="AC4178" s="15" t="str">
        <f aca="false">IF(AB4178&gt;=5,"High",IF(AB4178&gt;=3,"Medium","Low"))</f>
        <v>Low</v>
      </c>
    </row>
    <row r="4179" customFormat="false" ht="15" hidden="false" customHeight="false" outlineLevel="0" collapsed="false">
      <c r="A4179" s="15" t="s">
        <v>4276</v>
      </c>
      <c r="B4179" s="15" t="s">
        <v>98</v>
      </c>
      <c r="C4179" s="15" t="n">
        <v>0</v>
      </c>
      <c r="D4179" s="15" t="s">
        <v>24</v>
      </c>
      <c r="E4179" s="15" t="s">
        <v>26</v>
      </c>
      <c r="F4179" s="15" t="n">
        <v>21</v>
      </c>
      <c r="G4179" s="15" t="s">
        <v>26</v>
      </c>
      <c r="H4179" s="15" t="s">
        <v>24</v>
      </c>
      <c r="I4179" s="15" t="s">
        <v>96</v>
      </c>
      <c r="J4179" s="15" t="s">
        <v>24</v>
      </c>
      <c r="K4179" s="15" t="s">
        <v>24</v>
      </c>
      <c r="L4179" s="15" t="s">
        <v>24</v>
      </c>
      <c r="M4179" s="15" t="s">
        <v>24</v>
      </c>
      <c r="N4179" s="15" t="s">
        <v>24</v>
      </c>
      <c r="O4179" s="15" t="s">
        <v>24</v>
      </c>
      <c r="P4179" s="15" t="s">
        <v>25</v>
      </c>
      <c r="Q4179" s="15" t="s">
        <v>24</v>
      </c>
      <c r="R4179" s="15" t="s">
        <v>17</v>
      </c>
      <c r="S4179" s="18" t="n">
        <v>45.65</v>
      </c>
      <c r="T4179" s="15" t="n">
        <v>985.05</v>
      </c>
      <c r="U4179" s="15" t="s">
        <v>24</v>
      </c>
      <c r="V4179" s="18" t="n">
        <f aca="false">IF(ISNUMBER(T4179),T4179,0)</f>
        <v>985.05</v>
      </c>
      <c r="W4179" s="15" t="n">
        <f aca="false">IF(U4179="Yes",1,0)</f>
        <v>0</v>
      </c>
      <c r="X4179" s="15" t="str">
        <f aca="false">IF(F4179&lt;=12,"0-12 months",IF(F4179&lt;=24,"13-24 months",IF(F4179&lt;=48,"25-48 months","49-72 months")))</f>
        <v>13-24 months</v>
      </c>
      <c r="Y4179" s="15" t="str">
        <f aca="false">IF(C4179=1,"Yes","No")</f>
        <v>No</v>
      </c>
      <c r="Z4179" s="15" t="n">
        <f aca="false">COUNTIF(J4179:O4179,"Yes")</f>
        <v>0</v>
      </c>
      <c r="AA4179" s="18" t="n">
        <f aca="false">S4179*W4179</f>
        <v>0</v>
      </c>
      <c r="AB4179" s="15" t="n">
        <f aca="false">(P4179="Month-to-month")+(I4179="Fiber optic")+(R4179="Electronic check")+(F4179&lt;=12)+(M4179="No")+(J4179="No")</f>
        <v>3</v>
      </c>
      <c r="AC4179" s="15" t="str">
        <f aca="false">IF(AB4179&gt;=5,"High",IF(AB4179&gt;=3,"Medium","Low"))</f>
        <v>Medium</v>
      </c>
    </row>
    <row r="4180" customFormat="false" ht="15" hidden="false" customHeight="false" outlineLevel="0" collapsed="false">
      <c r="A4180" s="15" t="s">
        <v>4277</v>
      </c>
      <c r="B4180" s="15" t="s">
        <v>98</v>
      </c>
      <c r="C4180" s="15" t="n">
        <v>0</v>
      </c>
      <c r="D4180" s="15" t="s">
        <v>26</v>
      </c>
      <c r="E4180" s="15" t="s">
        <v>26</v>
      </c>
      <c r="F4180" s="15" t="n">
        <v>68</v>
      </c>
      <c r="G4180" s="15" t="s">
        <v>24</v>
      </c>
      <c r="H4180" s="15" t="s">
        <v>95</v>
      </c>
      <c r="I4180" s="15" t="s">
        <v>96</v>
      </c>
      <c r="J4180" s="15" t="s">
        <v>26</v>
      </c>
      <c r="K4180" s="15" t="s">
        <v>26</v>
      </c>
      <c r="L4180" s="15" t="s">
        <v>26</v>
      </c>
      <c r="M4180" s="15" t="s">
        <v>26</v>
      </c>
      <c r="N4180" s="15" t="s">
        <v>24</v>
      </c>
      <c r="O4180" s="15" t="s">
        <v>26</v>
      </c>
      <c r="P4180" s="15" t="s">
        <v>29</v>
      </c>
      <c r="Q4180" s="15" t="s">
        <v>26</v>
      </c>
      <c r="R4180" s="15" t="s">
        <v>17</v>
      </c>
      <c r="S4180" s="18" t="n">
        <v>56.4</v>
      </c>
      <c r="T4180" s="15" t="n">
        <v>3948.45</v>
      </c>
      <c r="U4180" s="15" t="s">
        <v>24</v>
      </c>
      <c r="V4180" s="18" t="n">
        <f aca="false">IF(ISNUMBER(T4180),T4180,0)</f>
        <v>3948.45</v>
      </c>
      <c r="W4180" s="15" t="n">
        <f aca="false">IF(U4180="Yes",1,0)</f>
        <v>0</v>
      </c>
      <c r="X4180" s="15" t="str">
        <f aca="false">IF(F4180&lt;=12,"0-12 months",IF(F4180&lt;=24,"13-24 months",IF(F4180&lt;=48,"25-48 months","49-72 months")))</f>
        <v>49-72 months</v>
      </c>
      <c r="Y4180" s="15" t="str">
        <f aca="false">IF(C4180=1,"Yes","No")</f>
        <v>No</v>
      </c>
      <c r="Z4180" s="15" t="n">
        <f aca="false">COUNTIF(J4180:O4180,"Yes")</f>
        <v>5</v>
      </c>
      <c r="AA4180" s="18" t="n">
        <f aca="false">S4180*W4180</f>
        <v>0</v>
      </c>
      <c r="AB4180" s="15" t="n">
        <f aca="false">(P4180="Month-to-month")+(I4180="Fiber optic")+(R4180="Electronic check")+(F4180&lt;=12)+(M4180="No")+(J4180="No")</f>
        <v>0</v>
      </c>
      <c r="AC4180" s="15" t="str">
        <f aca="false">IF(AB4180&gt;=5,"High",IF(AB4180&gt;=3,"Medium","Low"))</f>
        <v>Low</v>
      </c>
    </row>
    <row r="4181" customFormat="false" ht="15" hidden="false" customHeight="false" outlineLevel="0" collapsed="false">
      <c r="A4181" s="15" t="s">
        <v>4278</v>
      </c>
      <c r="B4181" s="15" t="s">
        <v>98</v>
      </c>
      <c r="C4181" s="15" t="n">
        <v>1</v>
      </c>
      <c r="D4181" s="15" t="s">
        <v>24</v>
      </c>
      <c r="E4181" s="15" t="s">
        <v>24</v>
      </c>
      <c r="F4181" s="15" t="n">
        <v>12</v>
      </c>
      <c r="G4181" s="15" t="s">
        <v>26</v>
      </c>
      <c r="H4181" s="15" t="s">
        <v>26</v>
      </c>
      <c r="I4181" s="15" t="s">
        <v>102</v>
      </c>
      <c r="J4181" s="15" t="s">
        <v>24</v>
      </c>
      <c r="K4181" s="15" t="s">
        <v>24</v>
      </c>
      <c r="L4181" s="15" t="s">
        <v>24</v>
      </c>
      <c r="M4181" s="15" t="s">
        <v>24</v>
      </c>
      <c r="N4181" s="15" t="s">
        <v>24</v>
      </c>
      <c r="O4181" s="15" t="s">
        <v>24</v>
      </c>
      <c r="P4181" s="15" t="s">
        <v>25</v>
      </c>
      <c r="Q4181" s="15" t="s">
        <v>26</v>
      </c>
      <c r="R4181" s="15" t="s">
        <v>21</v>
      </c>
      <c r="S4181" s="18" t="n">
        <v>73.3</v>
      </c>
      <c r="T4181" s="15" t="n">
        <v>828.05</v>
      </c>
      <c r="U4181" s="15" t="s">
        <v>24</v>
      </c>
      <c r="V4181" s="18" t="n">
        <f aca="false">IF(ISNUMBER(T4181),T4181,0)</f>
        <v>828.05</v>
      </c>
      <c r="W4181" s="15" t="n">
        <f aca="false">IF(U4181="Yes",1,0)</f>
        <v>0</v>
      </c>
      <c r="X4181" s="15" t="str">
        <f aca="false">IF(F4181&lt;=12,"0-12 months",IF(F4181&lt;=24,"13-24 months",IF(F4181&lt;=48,"25-48 months","49-72 months")))</f>
        <v>0-12 months</v>
      </c>
      <c r="Y4181" s="15" t="str">
        <f aca="false">IF(C4181=1,"Yes","No")</f>
        <v>Yes</v>
      </c>
      <c r="Z4181" s="15" t="n">
        <f aca="false">COUNTIF(J4181:O4181,"Yes")</f>
        <v>0</v>
      </c>
      <c r="AA4181" s="18" t="n">
        <f aca="false">S4181*W4181</f>
        <v>0</v>
      </c>
      <c r="AB4181" s="15" t="n">
        <f aca="false">(P4181="Month-to-month")+(I4181="Fiber optic")+(R4181="Electronic check")+(F4181&lt;=12)+(M4181="No")+(J4181="No")</f>
        <v>5</v>
      </c>
      <c r="AC4181" s="15" t="str">
        <f aca="false">IF(AB4181&gt;=5,"High",IF(AB4181&gt;=3,"Medium","Low"))</f>
        <v>High</v>
      </c>
    </row>
    <row r="4182" customFormat="false" ht="15" hidden="false" customHeight="false" outlineLevel="0" collapsed="false">
      <c r="A4182" s="15" t="s">
        <v>4279</v>
      </c>
      <c r="B4182" s="15" t="s">
        <v>94</v>
      </c>
      <c r="C4182" s="15" t="n">
        <v>1</v>
      </c>
      <c r="D4182" s="15" t="s">
        <v>24</v>
      </c>
      <c r="E4182" s="15" t="s">
        <v>24</v>
      </c>
      <c r="F4182" s="15" t="n">
        <v>2</v>
      </c>
      <c r="G4182" s="15" t="s">
        <v>24</v>
      </c>
      <c r="H4182" s="15" t="s">
        <v>95</v>
      </c>
      <c r="I4182" s="15" t="s">
        <v>96</v>
      </c>
      <c r="J4182" s="15" t="s">
        <v>24</v>
      </c>
      <c r="K4182" s="15" t="s">
        <v>24</v>
      </c>
      <c r="L4182" s="15" t="s">
        <v>24</v>
      </c>
      <c r="M4182" s="15" t="s">
        <v>24</v>
      </c>
      <c r="N4182" s="15" t="s">
        <v>24</v>
      </c>
      <c r="O4182" s="15" t="s">
        <v>24</v>
      </c>
      <c r="P4182" s="15" t="s">
        <v>25</v>
      </c>
      <c r="Q4182" s="15" t="s">
        <v>24</v>
      </c>
      <c r="R4182" s="15" t="s">
        <v>15</v>
      </c>
      <c r="S4182" s="18" t="n">
        <v>24.35</v>
      </c>
      <c r="T4182" s="15" t="n">
        <v>41.85</v>
      </c>
      <c r="U4182" s="15" t="s">
        <v>26</v>
      </c>
      <c r="V4182" s="18" t="n">
        <f aca="false">IF(ISNUMBER(T4182),T4182,0)</f>
        <v>41.85</v>
      </c>
      <c r="W4182" s="15" t="n">
        <f aca="false">IF(U4182="Yes",1,0)</f>
        <v>1</v>
      </c>
      <c r="X4182" s="15" t="str">
        <f aca="false">IF(F4182&lt;=12,"0-12 months",IF(F4182&lt;=24,"13-24 months",IF(F4182&lt;=48,"25-48 months","49-72 months")))</f>
        <v>0-12 months</v>
      </c>
      <c r="Y4182" s="15" t="str">
        <f aca="false">IF(C4182=1,"Yes","No")</f>
        <v>Yes</v>
      </c>
      <c r="Z4182" s="15" t="n">
        <f aca="false">COUNTIF(J4182:O4182,"Yes")</f>
        <v>0</v>
      </c>
      <c r="AA4182" s="18" t="n">
        <f aca="false">S4182*W4182</f>
        <v>24.35</v>
      </c>
      <c r="AB4182" s="15" t="n">
        <f aca="false">(P4182="Month-to-month")+(I4182="Fiber optic")+(R4182="Electronic check")+(F4182&lt;=12)+(M4182="No")+(J4182="No")</f>
        <v>5</v>
      </c>
      <c r="AC4182" s="15" t="str">
        <f aca="false">IF(AB4182&gt;=5,"High",IF(AB4182&gt;=3,"Medium","Low"))</f>
        <v>High</v>
      </c>
    </row>
    <row r="4183" customFormat="false" ht="15" hidden="false" customHeight="false" outlineLevel="0" collapsed="false">
      <c r="A4183" s="15" t="s">
        <v>4280</v>
      </c>
      <c r="B4183" s="15" t="s">
        <v>94</v>
      </c>
      <c r="C4183" s="15" t="n">
        <v>0</v>
      </c>
      <c r="D4183" s="15" t="s">
        <v>26</v>
      </c>
      <c r="E4183" s="15" t="s">
        <v>24</v>
      </c>
      <c r="F4183" s="15" t="n">
        <v>62</v>
      </c>
      <c r="G4183" s="15" t="s">
        <v>26</v>
      </c>
      <c r="H4183" s="15" t="s">
        <v>26</v>
      </c>
      <c r="I4183" s="15" t="s">
        <v>102</v>
      </c>
      <c r="J4183" s="15" t="s">
        <v>24</v>
      </c>
      <c r="K4183" s="15" t="s">
        <v>24</v>
      </c>
      <c r="L4183" s="15" t="s">
        <v>26</v>
      </c>
      <c r="M4183" s="15" t="s">
        <v>24</v>
      </c>
      <c r="N4183" s="15" t="s">
        <v>26</v>
      </c>
      <c r="O4183" s="15" t="s">
        <v>26</v>
      </c>
      <c r="P4183" s="15" t="s">
        <v>25</v>
      </c>
      <c r="Q4183" s="15" t="s">
        <v>26</v>
      </c>
      <c r="R4183" s="15" t="s">
        <v>15</v>
      </c>
      <c r="S4183" s="18" t="n">
        <v>101.35</v>
      </c>
      <c r="T4183" s="15" t="n">
        <v>6164.7</v>
      </c>
      <c r="U4183" s="15" t="s">
        <v>24</v>
      </c>
      <c r="V4183" s="18" t="n">
        <f aca="false">IF(ISNUMBER(T4183),T4183,0)</f>
        <v>6164.7</v>
      </c>
      <c r="W4183" s="15" t="n">
        <f aca="false">IF(U4183="Yes",1,0)</f>
        <v>0</v>
      </c>
      <c r="X4183" s="15" t="str">
        <f aca="false">IF(F4183&lt;=12,"0-12 months",IF(F4183&lt;=24,"13-24 months",IF(F4183&lt;=48,"25-48 months","49-72 months")))</f>
        <v>49-72 months</v>
      </c>
      <c r="Y4183" s="15" t="str">
        <f aca="false">IF(C4183=1,"Yes","No")</f>
        <v>No</v>
      </c>
      <c r="Z4183" s="15" t="n">
        <f aca="false">COUNTIF(J4183:O4183,"Yes")</f>
        <v>3</v>
      </c>
      <c r="AA4183" s="18" t="n">
        <f aca="false">S4183*W4183</f>
        <v>0</v>
      </c>
      <c r="AB4183" s="15" t="n">
        <f aca="false">(P4183="Month-to-month")+(I4183="Fiber optic")+(R4183="Electronic check")+(F4183&lt;=12)+(M4183="No")+(J4183="No")</f>
        <v>5</v>
      </c>
      <c r="AC4183" s="15" t="str">
        <f aca="false">IF(AB4183&gt;=5,"High",IF(AB4183&gt;=3,"Medium","Low"))</f>
        <v>High</v>
      </c>
    </row>
    <row r="4184" customFormat="false" ht="15" hidden="false" customHeight="false" outlineLevel="0" collapsed="false">
      <c r="A4184" s="15" t="s">
        <v>4281</v>
      </c>
      <c r="B4184" s="15" t="s">
        <v>94</v>
      </c>
      <c r="C4184" s="15" t="n">
        <v>1</v>
      </c>
      <c r="D4184" s="15" t="s">
        <v>24</v>
      </c>
      <c r="E4184" s="15" t="s">
        <v>24</v>
      </c>
      <c r="F4184" s="15" t="n">
        <v>29</v>
      </c>
      <c r="G4184" s="15" t="s">
        <v>26</v>
      </c>
      <c r="H4184" s="15" t="s">
        <v>26</v>
      </c>
      <c r="I4184" s="15" t="s">
        <v>102</v>
      </c>
      <c r="J4184" s="15" t="s">
        <v>24</v>
      </c>
      <c r="K4184" s="15" t="s">
        <v>24</v>
      </c>
      <c r="L4184" s="15" t="s">
        <v>24</v>
      </c>
      <c r="M4184" s="15" t="s">
        <v>26</v>
      </c>
      <c r="N4184" s="15" t="s">
        <v>26</v>
      </c>
      <c r="O4184" s="15" t="s">
        <v>26</v>
      </c>
      <c r="P4184" s="15" t="s">
        <v>25</v>
      </c>
      <c r="Q4184" s="15" t="s">
        <v>24</v>
      </c>
      <c r="R4184" s="15" t="s">
        <v>15</v>
      </c>
      <c r="S4184" s="18" t="n">
        <v>98.65</v>
      </c>
      <c r="T4184" s="15" t="n">
        <v>2862.75</v>
      </c>
      <c r="U4184" s="15" t="s">
        <v>26</v>
      </c>
      <c r="V4184" s="18" t="n">
        <f aca="false">IF(ISNUMBER(T4184),T4184,0)</f>
        <v>2862.75</v>
      </c>
      <c r="W4184" s="15" t="n">
        <f aca="false">IF(U4184="Yes",1,0)</f>
        <v>1</v>
      </c>
      <c r="X4184" s="15" t="str">
        <f aca="false">IF(F4184&lt;=12,"0-12 months",IF(F4184&lt;=24,"13-24 months",IF(F4184&lt;=48,"25-48 months","49-72 months")))</f>
        <v>25-48 months</v>
      </c>
      <c r="Y4184" s="15" t="str">
        <f aca="false">IF(C4184=1,"Yes","No")</f>
        <v>Yes</v>
      </c>
      <c r="Z4184" s="15" t="n">
        <f aca="false">COUNTIF(J4184:O4184,"Yes")</f>
        <v>3</v>
      </c>
      <c r="AA4184" s="18" t="n">
        <f aca="false">S4184*W4184</f>
        <v>98.65</v>
      </c>
      <c r="AB4184" s="15" t="n">
        <f aca="false">(P4184="Month-to-month")+(I4184="Fiber optic")+(R4184="Electronic check")+(F4184&lt;=12)+(M4184="No")+(J4184="No")</f>
        <v>4</v>
      </c>
      <c r="AC4184" s="15" t="str">
        <f aca="false">IF(AB4184&gt;=5,"High",IF(AB4184&gt;=3,"Medium","Low"))</f>
        <v>Medium</v>
      </c>
    </row>
    <row r="4185" customFormat="false" ht="15" hidden="false" customHeight="false" outlineLevel="0" collapsed="false">
      <c r="A4185" s="15" t="s">
        <v>4282</v>
      </c>
      <c r="B4185" s="15" t="s">
        <v>98</v>
      </c>
      <c r="C4185" s="15" t="n">
        <v>0</v>
      </c>
      <c r="D4185" s="15" t="s">
        <v>24</v>
      </c>
      <c r="E4185" s="15" t="s">
        <v>26</v>
      </c>
      <c r="F4185" s="15" t="n">
        <v>1</v>
      </c>
      <c r="G4185" s="15" t="s">
        <v>24</v>
      </c>
      <c r="H4185" s="15" t="s">
        <v>95</v>
      </c>
      <c r="I4185" s="15" t="s">
        <v>96</v>
      </c>
      <c r="J4185" s="15" t="s">
        <v>24</v>
      </c>
      <c r="K4185" s="15" t="s">
        <v>26</v>
      </c>
      <c r="L4185" s="15" t="s">
        <v>24</v>
      </c>
      <c r="M4185" s="15" t="s">
        <v>26</v>
      </c>
      <c r="N4185" s="15" t="s">
        <v>24</v>
      </c>
      <c r="O4185" s="15" t="s">
        <v>24</v>
      </c>
      <c r="P4185" s="15" t="s">
        <v>25</v>
      </c>
      <c r="Q4185" s="15" t="s">
        <v>24</v>
      </c>
      <c r="R4185" s="15" t="s">
        <v>17</v>
      </c>
      <c r="S4185" s="18" t="n">
        <v>33.6</v>
      </c>
      <c r="T4185" s="15" t="n">
        <v>33.6</v>
      </c>
      <c r="U4185" s="15" t="s">
        <v>24</v>
      </c>
      <c r="V4185" s="18" t="n">
        <f aca="false">IF(ISNUMBER(T4185),T4185,0)</f>
        <v>33.6</v>
      </c>
      <c r="W4185" s="15" t="n">
        <f aca="false">IF(U4185="Yes",1,0)</f>
        <v>0</v>
      </c>
      <c r="X4185" s="15" t="str">
        <f aca="false">IF(F4185&lt;=12,"0-12 months",IF(F4185&lt;=24,"13-24 months",IF(F4185&lt;=48,"25-48 months","49-72 months")))</f>
        <v>0-12 months</v>
      </c>
      <c r="Y4185" s="15" t="str">
        <f aca="false">IF(C4185=1,"Yes","No")</f>
        <v>No</v>
      </c>
      <c r="Z4185" s="15" t="n">
        <f aca="false">COUNTIF(J4185:O4185,"Yes")</f>
        <v>2</v>
      </c>
      <c r="AA4185" s="18" t="n">
        <f aca="false">S4185*W4185</f>
        <v>0</v>
      </c>
      <c r="AB4185" s="15" t="n">
        <f aca="false">(P4185="Month-to-month")+(I4185="Fiber optic")+(R4185="Electronic check")+(F4185&lt;=12)+(M4185="No")+(J4185="No")</f>
        <v>3</v>
      </c>
      <c r="AC4185" s="15" t="str">
        <f aca="false">IF(AB4185&gt;=5,"High",IF(AB4185&gt;=3,"Medium","Low"))</f>
        <v>Medium</v>
      </c>
    </row>
    <row r="4186" customFormat="false" ht="15" hidden="false" customHeight="false" outlineLevel="0" collapsed="false">
      <c r="A4186" s="15" t="s">
        <v>4283</v>
      </c>
      <c r="B4186" s="15" t="s">
        <v>98</v>
      </c>
      <c r="C4186" s="15" t="n">
        <v>1</v>
      </c>
      <c r="D4186" s="15" t="s">
        <v>26</v>
      </c>
      <c r="E4186" s="15" t="s">
        <v>24</v>
      </c>
      <c r="F4186" s="15" t="n">
        <v>5</v>
      </c>
      <c r="G4186" s="15" t="s">
        <v>26</v>
      </c>
      <c r="H4186" s="15" t="s">
        <v>26</v>
      </c>
      <c r="I4186" s="15" t="s">
        <v>102</v>
      </c>
      <c r="J4186" s="15" t="s">
        <v>24</v>
      </c>
      <c r="K4186" s="15" t="s">
        <v>24</v>
      </c>
      <c r="L4186" s="15" t="s">
        <v>26</v>
      </c>
      <c r="M4186" s="15" t="s">
        <v>24</v>
      </c>
      <c r="N4186" s="15" t="s">
        <v>24</v>
      </c>
      <c r="O4186" s="15" t="s">
        <v>24</v>
      </c>
      <c r="P4186" s="15" t="s">
        <v>25</v>
      </c>
      <c r="Q4186" s="15" t="s">
        <v>26</v>
      </c>
      <c r="R4186" s="15" t="s">
        <v>19</v>
      </c>
      <c r="S4186" s="18" t="n">
        <v>79.9</v>
      </c>
      <c r="T4186" s="15" t="n">
        <v>343.95</v>
      </c>
      <c r="U4186" s="15" t="s">
        <v>26</v>
      </c>
      <c r="V4186" s="18" t="n">
        <f aca="false">IF(ISNUMBER(T4186),T4186,0)</f>
        <v>343.95</v>
      </c>
      <c r="W4186" s="15" t="n">
        <f aca="false">IF(U4186="Yes",1,0)</f>
        <v>1</v>
      </c>
      <c r="X4186" s="15" t="str">
        <f aca="false">IF(F4186&lt;=12,"0-12 months",IF(F4186&lt;=24,"13-24 months",IF(F4186&lt;=48,"25-48 months","49-72 months")))</f>
        <v>0-12 months</v>
      </c>
      <c r="Y4186" s="15" t="str">
        <f aca="false">IF(C4186=1,"Yes","No")</f>
        <v>Yes</v>
      </c>
      <c r="Z4186" s="15" t="n">
        <f aca="false">COUNTIF(J4186:O4186,"Yes")</f>
        <v>1</v>
      </c>
      <c r="AA4186" s="18" t="n">
        <f aca="false">S4186*W4186</f>
        <v>79.9</v>
      </c>
      <c r="AB4186" s="15" t="n">
        <f aca="false">(P4186="Month-to-month")+(I4186="Fiber optic")+(R4186="Electronic check")+(F4186&lt;=12)+(M4186="No")+(J4186="No")</f>
        <v>5</v>
      </c>
      <c r="AC4186" s="15" t="str">
        <f aca="false">IF(AB4186&gt;=5,"High",IF(AB4186&gt;=3,"Medium","Low"))</f>
        <v>High</v>
      </c>
    </row>
    <row r="4187" customFormat="false" ht="15" hidden="false" customHeight="false" outlineLevel="0" collapsed="false">
      <c r="A4187" s="15" t="s">
        <v>4284</v>
      </c>
      <c r="B4187" s="15" t="s">
        <v>94</v>
      </c>
      <c r="C4187" s="15" t="n">
        <v>0</v>
      </c>
      <c r="D4187" s="15" t="s">
        <v>24</v>
      </c>
      <c r="E4187" s="15" t="s">
        <v>24</v>
      </c>
      <c r="F4187" s="15" t="n">
        <v>1</v>
      </c>
      <c r="G4187" s="15" t="s">
        <v>26</v>
      </c>
      <c r="H4187" s="15" t="s">
        <v>24</v>
      </c>
      <c r="I4187" s="15" t="s">
        <v>24</v>
      </c>
      <c r="J4187" s="15" t="s">
        <v>28</v>
      </c>
      <c r="K4187" s="15" t="s">
        <v>28</v>
      </c>
      <c r="L4187" s="15" t="s">
        <v>28</v>
      </c>
      <c r="M4187" s="15" t="s">
        <v>28</v>
      </c>
      <c r="N4187" s="15" t="s">
        <v>28</v>
      </c>
      <c r="O4187" s="15" t="s">
        <v>28</v>
      </c>
      <c r="P4187" s="15" t="s">
        <v>25</v>
      </c>
      <c r="Q4187" s="15" t="s">
        <v>24</v>
      </c>
      <c r="R4187" s="15" t="s">
        <v>15</v>
      </c>
      <c r="S4187" s="18" t="n">
        <v>20.7</v>
      </c>
      <c r="T4187" s="15" t="n">
        <v>20.7</v>
      </c>
      <c r="U4187" s="15" t="s">
        <v>24</v>
      </c>
      <c r="V4187" s="18" t="n">
        <f aca="false">IF(ISNUMBER(T4187),T4187,0)</f>
        <v>20.7</v>
      </c>
      <c r="W4187" s="15" t="n">
        <f aca="false">IF(U4187="Yes",1,0)</f>
        <v>0</v>
      </c>
      <c r="X4187" s="15" t="str">
        <f aca="false">IF(F4187&lt;=12,"0-12 months",IF(F4187&lt;=24,"13-24 months",IF(F4187&lt;=48,"25-48 months","49-72 months")))</f>
        <v>0-12 months</v>
      </c>
      <c r="Y4187" s="15" t="str">
        <f aca="false">IF(C4187=1,"Yes","No")</f>
        <v>No</v>
      </c>
      <c r="Z4187" s="15" t="n">
        <f aca="false">COUNTIF(J4187:O4187,"Yes")</f>
        <v>0</v>
      </c>
      <c r="AA4187" s="18" t="n">
        <f aca="false">S4187*W4187</f>
        <v>0</v>
      </c>
      <c r="AB4187" s="15" t="n">
        <f aca="false">(P4187="Month-to-month")+(I4187="Fiber optic")+(R4187="Electronic check")+(F4187&lt;=12)+(M4187="No")+(J4187="No")</f>
        <v>3</v>
      </c>
      <c r="AC4187" s="15" t="str">
        <f aca="false">IF(AB4187&gt;=5,"High",IF(AB4187&gt;=3,"Medium","Low"))</f>
        <v>Medium</v>
      </c>
    </row>
    <row r="4188" customFormat="false" ht="15" hidden="false" customHeight="false" outlineLevel="0" collapsed="false">
      <c r="A4188" s="15" t="s">
        <v>4285</v>
      </c>
      <c r="B4188" s="15" t="s">
        <v>98</v>
      </c>
      <c r="C4188" s="15" t="n">
        <v>0</v>
      </c>
      <c r="D4188" s="15" t="s">
        <v>24</v>
      </c>
      <c r="E4188" s="15" t="s">
        <v>26</v>
      </c>
      <c r="F4188" s="15" t="n">
        <v>62</v>
      </c>
      <c r="G4188" s="15" t="s">
        <v>26</v>
      </c>
      <c r="H4188" s="15" t="s">
        <v>26</v>
      </c>
      <c r="I4188" s="15" t="s">
        <v>102</v>
      </c>
      <c r="J4188" s="15" t="s">
        <v>24</v>
      </c>
      <c r="K4188" s="15" t="s">
        <v>24</v>
      </c>
      <c r="L4188" s="15" t="s">
        <v>26</v>
      </c>
      <c r="M4188" s="15" t="s">
        <v>26</v>
      </c>
      <c r="N4188" s="15" t="s">
        <v>26</v>
      </c>
      <c r="O4188" s="15" t="s">
        <v>26</v>
      </c>
      <c r="P4188" s="15" t="s">
        <v>29</v>
      </c>
      <c r="Q4188" s="15" t="s">
        <v>26</v>
      </c>
      <c r="R4188" s="15" t="s">
        <v>15</v>
      </c>
      <c r="S4188" s="18" t="n">
        <v>104.05</v>
      </c>
      <c r="T4188" s="15" t="n">
        <v>6590.5</v>
      </c>
      <c r="U4188" s="15" t="s">
        <v>24</v>
      </c>
      <c r="V4188" s="18" t="n">
        <f aca="false">IF(ISNUMBER(T4188),T4188,0)</f>
        <v>6590.5</v>
      </c>
      <c r="W4188" s="15" t="n">
        <f aca="false">IF(U4188="Yes",1,0)</f>
        <v>0</v>
      </c>
      <c r="X4188" s="15" t="str">
        <f aca="false">IF(F4188&lt;=12,"0-12 months",IF(F4188&lt;=24,"13-24 months",IF(F4188&lt;=48,"25-48 months","49-72 months")))</f>
        <v>49-72 months</v>
      </c>
      <c r="Y4188" s="15" t="str">
        <f aca="false">IF(C4188=1,"Yes","No")</f>
        <v>No</v>
      </c>
      <c r="Z4188" s="15" t="n">
        <f aca="false">COUNTIF(J4188:O4188,"Yes")</f>
        <v>4</v>
      </c>
      <c r="AA4188" s="18" t="n">
        <f aca="false">S4188*W4188</f>
        <v>0</v>
      </c>
      <c r="AB4188" s="15" t="n">
        <f aca="false">(P4188="Month-to-month")+(I4188="Fiber optic")+(R4188="Electronic check")+(F4188&lt;=12)+(M4188="No")+(J4188="No")</f>
        <v>3</v>
      </c>
      <c r="AC4188" s="15" t="str">
        <f aca="false">IF(AB4188&gt;=5,"High",IF(AB4188&gt;=3,"Medium","Low"))</f>
        <v>Medium</v>
      </c>
    </row>
    <row r="4189" customFormat="false" ht="15" hidden="false" customHeight="false" outlineLevel="0" collapsed="false">
      <c r="A4189" s="15" t="s">
        <v>4286</v>
      </c>
      <c r="B4189" s="15" t="s">
        <v>94</v>
      </c>
      <c r="C4189" s="15" t="n">
        <v>0</v>
      </c>
      <c r="D4189" s="15" t="s">
        <v>26</v>
      </c>
      <c r="E4189" s="15" t="s">
        <v>26</v>
      </c>
      <c r="F4189" s="15" t="n">
        <v>36</v>
      </c>
      <c r="G4189" s="15" t="s">
        <v>26</v>
      </c>
      <c r="H4189" s="15" t="s">
        <v>24</v>
      </c>
      <c r="I4189" s="15" t="s">
        <v>24</v>
      </c>
      <c r="J4189" s="15" t="s">
        <v>28</v>
      </c>
      <c r="K4189" s="15" t="s">
        <v>28</v>
      </c>
      <c r="L4189" s="15" t="s">
        <v>28</v>
      </c>
      <c r="M4189" s="15" t="s">
        <v>28</v>
      </c>
      <c r="N4189" s="15" t="s">
        <v>28</v>
      </c>
      <c r="O4189" s="15" t="s">
        <v>28</v>
      </c>
      <c r="P4189" s="15" t="s">
        <v>29</v>
      </c>
      <c r="Q4189" s="15" t="s">
        <v>24</v>
      </c>
      <c r="R4189" s="15" t="s">
        <v>19</v>
      </c>
      <c r="S4189" s="18" t="n">
        <v>20.25</v>
      </c>
      <c r="T4189" s="15" t="n">
        <v>717.95</v>
      </c>
      <c r="U4189" s="15" t="s">
        <v>24</v>
      </c>
      <c r="V4189" s="18" t="n">
        <f aca="false">IF(ISNUMBER(T4189),T4189,0)</f>
        <v>717.95</v>
      </c>
      <c r="W4189" s="15" t="n">
        <f aca="false">IF(U4189="Yes",1,0)</f>
        <v>0</v>
      </c>
      <c r="X4189" s="15" t="str">
        <f aca="false">IF(F4189&lt;=12,"0-12 months",IF(F4189&lt;=24,"13-24 months",IF(F4189&lt;=48,"25-48 months","49-72 months")))</f>
        <v>25-48 months</v>
      </c>
      <c r="Y4189" s="15" t="str">
        <f aca="false">IF(C4189=1,"Yes","No")</f>
        <v>No</v>
      </c>
      <c r="Z4189" s="15" t="n">
        <f aca="false">COUNTIF(J4189:O4189,"Yes")</f>
        <v>0</v>
      </c>
      <c r="AA4189" s="18" t="n">
        <f aca="false">S4189*W4189</f>
        <v>0</v>
      </c>
      <c r="AB4189" s="15" t="n">
        <f aca="false">(P4189="Month-to-month")+(I4189="Fiber optic")+(R4189="Electronic check")+(F4189&lt;=12)+(M4189="No")+(J4189="No")</f>
        <v>0</v>
      </c>
      <c r="AC4189" s="15" t="str">
        <f aca="false">IF(AB4189&gt;=5,"High",IF(AB4189&gt;=3,"Medium","Low"))</f>
        <v>Low</v>
      </c>
    </row>
    <row r="4190" customFormat="false" ht="15" hidden="false" customHeight="false" outlineLevel="0" collapsed="false">
      <c r="A4190" s="15" t="s">
        <v>4287</v>
      </c>
      <c r="B4190" s="15" t="s">
        <v>94</v>
      </c>
      <c r="C4190" s="15" t="n">
        <v>1</v>
      </c>
      <c r="D4190" s="15" t="s">
        <v>24</v>
      </c>
      <c r="E4190" s="15" t="s">
        <v>24</v>
      </c>
      <c r="F4190" s="15" t="n">
        <v>28</v>
      </c>
      <c r="G4190" s="15" t="s">
        <v>26</v>
      </c>
      <c r="H4190" s="15" t="s">
        <v>26</v>
      </c>
      <c r="I4190" s="15" t="s">
        <v>102</v>
      </c>
      <c r="J4190" s="15" t="s">
        <v>24</v>
      </c>
      <c r="K4190" s="15" t="s">
        <v>24</v>
      </c>
      <c r="L4190" s="15" t="s">
        <v>26</v>
      </c>
      <c r="M4190" s="15" t="s">
        <v>26</v>
      </c>
      <c r="N4190" s="15" t="s">
        <v>26</v>
      </c>
      <c r="O4190" s="15" t="s">
        <v>26</v>
      </c>
      <c r="P4190" s="15" t="s">
        <v>25</v>
      </c>
      <c r="Q4190" s="15" t="s">
        <v>26</v>
      </c>
      <c r="R4190" s="15" t="s">
        <v>15</v>
      </c>
      <c r="S4190" s="18" t="n">
        <v>103.3</v>
      </c>
      <c r="T4190" s="15" t="n">
        <v>2890.65</v>
      </c>
      <c r="U4190" s="15" t="s">
        <v>26</v>
      </c>
      <c r="V4190" s="18" t="n">
        <f aca="false">IF(ISNUMBER(T4190),T4190,0)</f>
        <v>2890.65</v>
      </c>
      <c r="W4190" s="15" t="n">
        <f aca="false">IF(U4190="Yes",1,0)</f>
        <v>1</v>
      </c>
      <c r="X4190" s="15" t="str">
        <f aca="false">IF(F4190&lt;=12,"0-12 months",IF(F4190&lt;=24,"13-24 months",IF(F4190&lt;=48,"25-48 months","49-72 months")))</f>
        <v>25-48 months</v>
      </c>
      <c r="Y4190" s="15" t="str">
        <f aca="false">IF(C4190=1,"Yes","No")</f>
        <v>Yes</v>
      </c>
      <c r="Z4190" s="15" t="n">
        <f aca="false">COUNTIF(J4190:O4190,"Yes")</f>
        <v>4</v>
      </c>
      <c r="AA4190" s="18" t="n">
        <f aca="false">S4190*W4190</f>
        <v>103.3</v>
      </c>
      <c r="AB4190" s="15" t="n">
        <f aca="false">(P4190="Month-to-month")+(I4190="Fiber optic")+(R4190="Electronic check")+(F4190&lt;=12)+(M4190="No")+(J4190="No")</f>
        <v>4</v>
      </c>
      <c r="AC4190" s="15" t="str">
        <f aca="false">IF(AB4190&gt;=5,"High",IF(AB4190&gt;=3,"Medium","Low"))</f>
        <v>Medium</v>
      </c>
    </row>
    <row r="4191" customFormat="false" ht="15" hidden="false" customHeight="false" outlineLevel="0" collapsed="false">
      <c r="A4191" s="15" t="s">
        <v>4288</v>
      </c>
      <c r="B4191" s="15" t="s">
        <v>94</v>
      </c>
      <c r="C4191" s="15" t="n">
        <v>0</v>
      </c>
      <c r="D4191" s="15" t="s">
        <v>26</v>
      </c>
      <c r="E4191" s="15" t="s">
        <v>26</v>
      </c>
      <c r="F4191" s="15" t="n">
        <v>69</v>
      </c>
      <c r="G4191" s="15" t="s">
        <v>26</v>
      </c>
      <c r="H4191" s="15" t="s">
        <v>26</v>
      </c>
      <c r="I4191" s="15" t="s">
        <v>96</v>
      </c>
      <c r="J4191" s="15" t="s">
        <v>26</v>
      </c>
      <c r="K4191" s="15" t="s">
        <v>26</v>
      </c>
      <c r="L4191" s="15" t="s">
        <v>24</v>
      </c>
      <c r="M4191" s="15" t="s">
        <v>26</v>
      </c>
      <c r="N4191" s="15" t="s">
        <v>26</v>
      </c>
      <c r="O4191" s="15" t="s">
        <v>24</v>
      </c>
      <c r="P4191" s="15" t="s">
        <v>27</v>
      </c>
      <c r="Q4191" s="15" t="s">
        <v>24</v>
      </c>
      <c r="R4191" s="15" t="s">
        <v>21</v>
      </c>
      <c r="S4191" s="18" t="n">
        <v>73.7</v>
      </c>
      <c r="T4191" s="15" t="n">
        <v>4885.85</v>
      </c>
      <c r="U4191" s="15" t="s">
        <v>24</v>
      </c>
      <c r="V4191" s="18" t="n">
        <f aca="false">IF(ISNUMBER(T4191),T4191,0)</f>
        <v>4885.85</v>
      </c>
      <c r="W4191" s="15" t="n">
        <f aca="false">IF(U4191="Yes",1,0)</f>
        <v>0</v>
      </c>
      <c r="X4191" s="15" t="str">
        <f aca="false">IF(F4191&lt;=12,"0-12 months",IF(F4191&lt;=24,"13-24 months",IF(F4191&lt;=48,"25-48 months","49-72 months")))</f>
        <v>49-72 months</v>
      </c>
      <c r="Y4191" s="15" t="str">
        <f aca="false">IF(C4191=1,"Yes","No")</f>
        <v>No</v>
      </c>
      <c r="Z4191" s="15" t="n">
        <f aca="false">COUNTIF(J4191:O4191,"Yes")</f>
        <v>4</v>
      </c>
      <c r="AA4191" s="18" t="n">
        <f aca="false">S4191*W4191</f>
        <v>0</v>
      </c>
      <c r="AB4191" s="15" t="n">
        <f aca="false">(P4191="Month-to-month")+(I4191="Fiber optic")+(R4191="Electronic check")+(F4191&lt;=12)+(M4191="No")+(J4191="No")</f>
        <v>0</v>
      </c>
      <c r="AC4191" s="15" t="str">
        <f aca="false">IF(AB4191&gt;=5,"High",IF(AB4191&gt;=3,"Medium","Low"))</f>
        <v>Low</v>
      </c>
    </row>
    <row r="4192" customFormat="false" ht="15" hidden="false" customHeight="false" outlineLevel="0" collapsed="false">
      <c r="A4192" s="15" t="s">
        <v>4289</v>
      </c>
      <c r="B4192" s="15" t="s">
        <v>94</v>
      </c>
      <c r="C4192" s="15" t="n">
        <v>0</v>
      </c>
      <c r="D4192" s="15" t="s">
        <v>26</v>
      </c>
      <c r="E4192" s="15" t="s">
        <v>24</v>
      </c>
      <c r="F4192" s="15" t="n">
        <v>11</v>
      </c>
      <c r="G4192" s="15" t="s">
        <v>26</v>
      </c>
      <c r="H4192" s="15" t="s">
        <v>26</v>
      </c>
      <c r="I4192" s="15" t="s">
        <v>102</v>
      </c>
      <c r="J4192" s="15" t="s">
        <v>26</v>
      </c>
      <c r="K4192" s="15" t="s">
        <v>24</v>
      </c>
      <c r="L4192" s="15" t="s">
        <v>24</v>
      </c>
      <c r="M4192" s="15" t="s">
        <v>26</v>
      </c>
      <c r="N4192" s="15" t="s">
        <v>26</v>
      </c>
      <c r="O4192" s="15" t="s">
        <v>24</v>
      </c>
      <c r="P4192" s="15" t="s">
        <v>25</v>
      </c>
      <c r="Q4192" s="15" t="s">
        <v>26</v>
      </c>
      <c r="R4192" s="15" t="s">
        <v>21</v>
      </c>
      <c r="S4192" s="18" t="n">
        <v>96.2</v>
      </c>
      <c r="T4192" s="15" t="n">
        <v>1222.05</v>
      </c>
      <c r="U4192" s="15" t="s">
        <v>26</v>
      </c>
      <c r="V4192" s="18" t="n">
        <f aca="false">IF(ISNUMBER(T4192),T4192,0)</f>
        <v>1222.05</v>
      </c>
      <c r="W4192" s="15" t="n">
        <f aca="false">IF(U4192="Yes",1,0)</f>
        <v>1</v>
      </c>
      <c r="X4192" s="15" t="str">
        <f aca="false">IF(F4192&lt;=12,"0-12 months",IF(F4192&lt;=24,"13-24 months",IF(F4192&lt;=48,"25-48 months","49-72 months")))</f>
        <v>0-12 months</v>
      </c>
      <c r="Y4192" s="15" t="str">
        <f aca="false">IF(C4192=1,"Yes","No")</f>
        <v>No</v>
      </c>
      <c r="Z4192" s="15" t="n">
        <f aca="false">COUNTIF(J4192:O4192,"Yes")</f>
        <v>3</v>
      </c>
      <c r="AA4192" s="18" t="n">
        <f aca="false">S4192*W4192</f>
        <v>96.2</v>
      </c>
      <c r="AB4192" s="15" t="n">
        <f aca="false">(P4192="Month-to-month")+(I4192="Fiber optic")+(R4192="Electronic check")+(F4192&lt;=12)+(M4192="No")+(J4192="No")</f>
        <v>3</v>
      </c>
      <c r="AC4192" s="15" t="str">
        <f aca="false">IF(AB4192&gt;=5,"High",IF(AB4192&gt;=3,"Medium","Low"))</f>
        <v>Medium</v>
      </c>
    </row>
    <row r="4193" customFormat="false" ht="15" hidden="false" customHeight="false" outlineLevel="0" collapsed="false">
      <c r="A4193" s="15" t="s">
        <v>4290</v>
      </c>
      <c r="B4193" s="15" t="s">
        <v>94</v>
      </c>
      <c r="C4193" s="15" t="n">
        <v>0</v>
      </c>
      <c r="D4193" s="15" t="s">
        <v>26</v>
      </c>
      <c r="E4193" s="15" t="s">
        <v>24</v>
      </c>
      <c r="F4193" s="15" t="n">
        <v>63</v>
      </c>
      <c r="G4193" s="15" t="s">
        <v>26</v>
      </c>
      <c r="H4193" s="15" t="s">
        <v>26</v>
      </c>
      <c r="I4193" s="15" t="s">
        <v>102</v>
      </c>
      <c r="J4193" s="15" t="s">
        <v>24</v>
      </c>
      <c r="K4193" s="15" t="s">
        <v>26</v>
      </c>
      <c r="L4193" s="15" t="s">
        <v>26</v>
      </c>
      <c r="M4193" s="15" t="s">
        <v>26</v>
      </c>
      <c r="N4193" s="15" t="s">
        <v>26</v>
      </c>
      <c r="O4193" s="15" t="s">
        <v>26</v>
      </c>
      <c r="P4193" s="15" t="s">
        <v>25</v>
      </c>
      <c r="Q4193" s="15" t="s">
        <v>26</v>
      </c>
      <c r="R4193" s="15" t="s">
        <v>15</v>
      </c>
      <c r="S4193" s="18" t="n">
        <v>108.75</v>
      </c>
      <c r="T4193" s="15" t="n">
        <v>6871.7</v>
      </c>
      <c r="U4193" s="15" t="s">
        <v>24</v>
      </c>
      <c r="V4193" s="18" t="n">
        <f aca="false">IF(ISNUMBER(T4193),T4193,0)</f>
        <v>6871.7</v>
      </c>
      <c r="W4193" s="15" t="n">
        <f aca="false">IF(U4193="Yes",1,0)</f>
        <v>0</v>
      </c>
      <c r="X4193" s="15" t="str">
        <f aca="false">IF(F4193&lt;=12,"0-12 months",IF(F4193&lt;=24,"13-24 months",IF(F4193&lt;=48,"25-48 months","49-72 months")))</f>
        <v>49-72 months</v>
      </c>
      <c r="Y4193" s="15" t="str">
        <f aca="false">IF(C4193=1,"Yes","No")</f>
        <v>No</v>
      </c>
      <c r="Z4193" s="15" t="n">
        <f aca="false">COUNTIF(J4193:O4193,"Yes")</f>
        <v>5</v>
      </c>
      <c r="AA4193" s="18" t="n">
        <f aca="false">S4193*W4193</f>
        <v>0</v>
      </c>
      <c r="AB4193" s="15" t="n">
        <f aca="false">(P4193="Month-to-month")+(I4193="Fiber optic")+(R4193="Electronic check")+(F4193&lt;=12)+(M4193="No")+(J4193="No")</f>
        <v>4</v>
      </c>
      <c r="AC4193" s="15" t="str">
        <f aca="false">IF(AB4193&gt;=5,"High",IF(AB4193&gt;=3,"Medium","Low"))</f>
        <v>Medium</v>
      </c>
    </row>
    <row r="4194" customFormat="false" ht="15" hidden="false" customHeight="false" outlineLevel="0" collapsed="false">
      <c r="A4194" s="15" t="s">
        <v>4291</v>
      </c>
      <c r="B4194" s="15" t="s">
        <v>98</v>
      </c>
      <c r="C4194" s="15" t="n">
        <v>0</v>
      </c>
      <c r="D4194" s="15" t="s">
        <v>24</v>
      </c>
      <c r="E4194" s="15" t="s">
        <v>24</v>
      </c>
      <c r="F4194" s="15" t="n">
        <v>23</v>
      </c>
      <c r="G4194" s="15" t="s">
        <v>26</v>
      </c>
      <c r="H4194" s="15" t="s">
        <v>24</v>
      </c>
      <c r="I4194" s="15" t="s">
        <v>24</v>
      </c>
      <c r="J4194" s="15" t="s">
        <v>28</v>
      </c>
      <c r="K4194" s="15" t="s">
        <v>28</v>
      </c>
      <c r="L4194" s="15" t="s">
        <v>28</v>
      </c>
      <c r="M4194" s="15" t="s">
        <v>28</v>
      </c>
      <c r="N4194" s="15" t="s">
        <v>28</v>
      </c>
      <c r="O4194" s="15" t="s">
        <v>28</v>
      </c>
      <c r="P4194" s="15" t="s">
        <v>27</v>
      </c>
      <c r="Q4194" s="15" t="s">
        <v>24</v>
      </c>
      <c r="R4194" s="15" t="s">
        <v>19</v>
      </c>
      <c r="S4194" s="18" t="n">
        <v>20.15</v>
      </c>
      <c r="T4194" s="15" t="n">
        <v>405.6</v>
      </c>
      <c r="U4194" s="15" t="s">
        <v>24</v>
      </c>
      <c r="V4194" s="18" t="n">
        <f aca="false">IF(ISNUMBER(T4194),T4194,0)</f>
        <v>405.6</v>
      </c>
      <c r="W4194" s="15" t="n">
        <f aca="false">IF(U4194="Yes",1,0)</f>
        <v>0</v>
      </c>
      <c r="X4194" s="15" t="str">
        <f aca="false">IF(F4194&lt;=12,"0-12 months",IF(F4194&lt;=24,"13-24 months",IF(F4194&lt;=48,"25-48 months","49-72 months")))</f>
        <v>13-24 months</v>
      </c>
      <c r="Y4194" s="15" t="str">
        <f aca="false">IF(C4194=1,"Yes","No")</f>
        <v>No</v>
      </c>
      <c r="Z4194" s="15" t="n">
        <f aca="false">COUNTIF(J4194:O4194,"Yes")</f>
        <v>0</v>
      </c>
      <c r="AA4194" s="18" t="n">
        <f aca="false">S4194*W4194</f>
        <v>0</v>
      </c>
      <c r="AB4194" s="15" t="n">
        <f aca="false">(P4194="Month-to-month")+(I4194="Fiber optic")+(R4194="Electronic check")+(F4194&lt;=12)+(M4194="No")+(J4194="No")</f>
        <v>0</v>
      </c>
      <c r="AC4194" s="15" t="str">
        <f aca="false">IF(AB4194&gt;=5,"High",IF(AB4194&gt;=3,"Medium","Low"))</f>
        <v>Low</v>
      </c>
    </row>
    <row r="4195" customFormat="false" ht="15" hidden="false" customHeight="false" outlineLevel="0" collapsed="false">
      <c r="A4195" s="15" t="s">
        <v>4292</v>
      </c>
      <c r="B4195" s="15" t="s">
        <v>98</v>
      </c>
      <c r="C4195" s="15" t="n">
        <v>0</v>
      </c>
      <c r="D4195" s="15" t="s">
        <v>24</v>
      </c>
      <c r="E4195" s="15" t="s">
        <v>24</v>
      </c>
      <c r="F4195" s="15" t="n">
        <v>10</v>
      </c>
      <c r="G4195" s="15" t="s">
        <v>26</v>
      </c>
      <c r="H4195" s="15" t="s">
        <v>24</v>
      </c>
      <c r="I4195" s="15" t="s">
        <v>24</v>
      </c>
      <c r="J4195" s="15" t="s">
        <v>28</v>
      </c>
      <c r="K4195" s="15" t="s">
        <v>28</v>
      </c>
      <c r="L4195" s="15" t="s">
        <v>28</v>
      </c>
      <c r="M4195" s="15" t="s">
        <v>28</v>
      </c>
      <c r="N4195" s="15" t="s">
        <v>28</v>
      </c>
      <c r="O4195" s="15" t="s">
        <v>28</v>
      </c>
      <c r="P4195" s="15" t="s">
        <v>25</v>
      </c>
      <c r="Q4195" s="15" t="s">
        <v>24</v>
      </c>
      <c r="R4195" s="15" t="s">
        <v>21</v>
      </c>
      <c r="S4195" s="18" t="n">
        <v>19.75</v>
      </c>
      <c r="T4195" s="15" t="n">
        <v>208.25</v>
      </c>
      <c r="U4195" s="15" t="s">
        <v>24</v>
      </c>
      <c r="V4195" s="18" t="n">
        <f aca="false">IF(ISNUMBER(T4195),T4195,0)</f>
        <v>208.25</v>
      </c>
      <c r="W4195" s="15" t="n">
        <f aca="false">IF(U4195="Yes",1,0)</f>
        <v>0</v>
      </c>
      <c r="X4195" s="15" t="str">
        <f aca="false">IF(F4195&lt;=12,"0-12 months",IF(F4195&lt;=24,"13-24 months",IF(F4195&lt;=48,"25-48 months","49-72 months")))</f>
        <v>0-12 months</v>
      </c>
      <c r="Y4195" s="15" t="str">
        <f aca="false">IF(C4195=1,"Yes","No")</f>
        <v>No</v>
      </c>
      <c r="Z4195" s="15" t="n">
        <f aca="false">COUNTIF(J4195:O4195,"Yes")</f>
        <v>0</v>
      </c>
      <c r="AA4195" s="18" t="n">
        <f aca="false">S4195*W4195</f>
        <v>0</v>
      </c>
      <c r="AB4195" s="15" t="n">
        <f aca="false">(P4195="Month-to-month")+(I4195="Fiber optic")+(R4195="Electronic check")+(F4195&lt;=12)+(M4195="No")+(J4195="No")</f>
        <v>2</v>
      </c>
      <c r="AC4195" s="15" t="str">
        <f aca="false">IF(AB4195&gt;=5,"High",IF(AB4195&gt;=3,"Medium","Low"))</f>
        <v>Low</v>
      </c>
    </row>
    <row r="4196" customFormat="false" ht="15" hidden="false" customHeight="false" outlineLevel="0" collapsed="false">
      <c r="A4196" s="15" t="s">
        <v>4293</v>
      </c>
      <c r="B4196" s="15" t="s">
        <v>94</v>
      </c>
      <c r="C4196" s="15" t="n">
        <v>0</v>
      </c>
      <c r="D4196" s="15" t="s">
        <v>26</v>
      </c>
      <c r="E4196" s="15" t="s">
        <v>24</v>
      </c>
      <c r="F4196" s="15" t="n">
        <v>71</v>
      </c>
      <c r="G4196" s="15" t="s">
        <v>26</v>
      </c>
      <c r="H4196" s="15" t="s">
        <v>26</v>
      </c>
      <c r="I4196" s="15" t="s">
        <v>24</v>
      </c>
      <c r="J4196" s="15" t="s">
        <v>28</v>
      </c>
      <c r="K4196" s="15" t="s">
        <v>28</v>
      </c>
      <c r="L4196" s="15" t="s">
        <v>28</v>
      </c>
      <c r="M4196" s="15" t="s">
        <v>28</v>
      </c>
      <c r="N4196" s="15" t="s">
        <v>28</v>
      </c>
      <c r="O4196" s="15" t="s">
        <v>28</v>
      </c>
      <c r="P4196" s="15" t="s">
        <v>29</v>
      </c>
      <c r="Q4196" s="15" t="s">
        <v>26</v>
      </c>
      <c r="R4196" s="15" t="s">
        <v>21</v>
      </c>
      <c r="S4196" s="18" t="n">
        <v>25.95</v>
      </c>
      <c r="T4196" s="15" t="n">
        <v>1801.9</v>
      </c>
      <c r="U4196" s="15" t="s">
        <v>24</v>
      </c>
      <c r="V4196" s="18" t="n">
        <f aca="false">IF(ISNUMBER(T4196),T4196,0)</f>
        <v>1801.9</v>
      </c>
      <c r="W4196" s="15" t="n">
        <f aca="false">IF(U4196="Yes",1,0)</f>
        <v>0</v>
      </c>
      <c r="X4196" s="15" t="str">
        <f aca="false">IF(F4196&lt;=12,"0-12 months",IF(F4196&lt;=24,"13-24 months",IF(F4196&lt;=48,"25-48 months","49-72 months")))</f>
        <v>49-72 months</v>
      </c>
      <c r="Y4196" s="15" t="str">
        <f aca="false">IF(C4196=1,"Yes","No")</f>
        <v>No</v>
      </c>
      <c r="Z4196" s="15" t="n">
        <f aca="false">COUNTIF(J4196:O4196,"Yes")</f>
        <v>0</v>
      </c>
      <c r="AA4196" s="18" t="n">
        <f aca="false">S4196*W4196</f>
        <v>0</v>
      </c>
      <c r="AB4196" s="15" t="n">
        <f aca="false">(P4196="Month-to-month")+(I4196="Fiber optic")+(R4196="Electronic check")+(F4196&lt;=12)+(M4196="No")+(J4196="No")</f>
        <v>0</v>
      </c>
      <c r="AC4196" s="15" t="str">
        <f aca="false">IF(AB4196&gt;=5,"High",IF(AB4196&gt;=3,"Medium","Low"))</f>
        <v>Low</v>
      </c>
    </row>
    <row r="4197" customFormat="false" ht="15" hidden="false" customHeight="false" outlineLevel="0" collapsed="false">
      <c r="A4197" s="15" t="s">
        <v>4294</v>
      </c>
      <c r="B4197" s="15" t="s">
        <v>94</v>
      </c>
      <c r="C4197" s="15" t="n">
        <v>1</v>
      </c>
      <c r="D4197" s="15" t="s">
        <v>24</v>
      </c>
      <c r="E4197" s="15" t="s">
        <v>24</v>
      </c>
      <c r="F4197" s="15" t="n">
        <v>45</v>
      </c>
      <c r="G4197" s="15" t="s">
        <v>26</v>
      </c>
      <c r="H4197" s="15" t="s">
        <v>26</v>
      </c>
      <c r="I4197" s="15" t="s">
        <v>96</v>
      </c>
      <c r="J4197" s="15" t="s">
        <v>26</v>
      </c>
      <c r="K4197" s="15" t="s">
        <v>24</v>
      </c>
      <c r="L4197" s="15" t="s">
        <v>24</v>
      </c>
      <c r="M4197" s="15" t="s">
        <v>26</v>
      </c>
      <c r="N4197" s="15" t="s">
        <v>24</v>
      </c>
      <c r="O4197" s="15" t="s">
        <v>26</v>
      </c>
      <c r="P4197" s="15" t="s">
        <v>25</v>
      </c>
      <c r="Q4197" s="15" t="s">
        <v>26</v>
      </c>
      <c r="R4197" s="15" t="s">
        <v>15</v>
      </c>
      <c r="S4197" s="18" t="n">
        <v>70.05</v>
      </c>
      <c r="T4197" s="15" t="n">
        <v>3062.45</v>
      </c>
      <c r="U4197" s="15" t="s">
        <v>24</v>
      </c>
      <c r="V4197" s="18" t="n">
        <f aca="false">IF(ISNUMBER(T4197),T4197,0)</f>
        <v>3062.45</v>
      </c>
      <c r="W4197" s="15" t="n">
        <f aca="false">IF(U4197="Yes",1,0)</f>
        <v>0</v>
      </c>
      <c r="X4197" s="15" t="str">
        <f aca="false">IF(F4197&lt;=12,"0-12 months",IF(F4197&lt;=24,"13-24 months",IF(F4197&lt;=48,"25-48 months","49-72 months")))</f>
        <v>25-48 months</v>
      </c>
      <c r="Y4197" s="15" t="str">
        <f aca="false">IF(C4197=1,"Yes","No")</f>
        <v>Yes</v>
      </c>
      <c r="Z4197" s="15" t="n">
        <f aca="false">COUNTIF(J4197:O4197,"Yes")</f>
        <v>3</v>
      </c>
      <c r="AA4197" s="18" t="n">
        <f aca="false">S4197*W4197</f>
        <v>0</v>
      </c>
      <c r="AB4197" s="15" t="n">
        <f aca="false">(P4197="Month-to-month")+(I4197="Fiber optic")+(R4197="Electronic check")+(F4197&lt;=12)+(M4197="No")+(J4197="No")</f>
        <v>2</v>
      </c>
      <c r="AC4197" s="15" t="str">
        <f aca="false">IF(AB4197&gt;=5,"High",IF(AB4197&gt;=3,"Medium","Low"))</f>
        <v>Low</v>
      </c>
    </row>
    <row r="4198" customFormat="false" ht="15" hidden="false" customHeight="false" outlineLevel="0" collapsed="false">
      <c r="A4198" s="15" t="s">
        <v>4295</v>
      </c>
      <c r="B4198" s="15" t="s">
        <v>94</v>
      </c>
      <c r="C4198" s="15" t="n">
        <v>0</v>
      </c>
      <c r="D4198" s="15" t="s">
        <v>26</v>
      </c>
      <c r="E4198" s="15" t="s">
        <v>26</v>
      </c>
      <c r="F4198" s="15" t="n">
        <v>70</v>
      </c>
      <c r="G4198" s="15" t="s">
        <v>26</v>
      </c>
      <c r="H4198" s="15" t="s">
        <v>26</v>
      </c>
      <c r="I4198" s="15" t="s">
        <v>24</v>
      </c>
      <c r="J4198" s="15" t="s">
        <v>28</v>
      </c>
      <c r="K4198" s="15" t="s">
        <v>28</v>
      </c>
      <c r="L4198" s="15" t="s">
        <v>28</v>
      </c>
      <c r="M4198" s="15" t="s">
        <v>28</v>
      </c>
      <c r="N4198" s="15" t="s">
        <v>28</v>
      </c>
      <c r="O4198" s="15" t="s">
        <v>28</v>
      </c>
      <c r="P4198" s="15" t="s">
        <v>29</v>
      </c>
      <c r="Q4198" s="15" t="s">
        <v>24</v>
      </c>
      <c r="R4198" s="15" t="s">
        <v>17</v>
      </c>
      <c r="S4198" s="18" t="n">
        <v>24.05</v>
      </c>
      <c r="T4198" s="15" t="n">
        <v>1764.75</v>
      </c>
      <c r="U4198" s="15" t="s">
        <v>24</v>
      </c>
      <c r="V4198" s="18" t="n">
        <f aca="false">IF(ISNUMBER(T4198),T4198,0)</f>
        <v>1764.75</v>
      </c>
      <c r="W4198" s="15" t="n">
        <f aca="false">IF(U4198="Yes",1,0)</f>
        <v>0</v>
      </c>
      <c r="X4198" s="15" t="str">
        <f aca="false">IF(F4198&lt;=12,"0-12 months",IF(F4198&lt;=24,"13-24 months",IF(F4198&lt;=48,"25-48 months","49-72 months")))</f>
        <v>49-72 months</v>
      </c>
      <c r="Y4198" s="15" t="str">
        <f aca="false">IF(C4198=1,"Yes","No")</f>
        <v>No</v>
      </c>
      <c r="Z4198" s="15" t="n">
        <f aca="false">COUNTIF(J4198:O4198,"Yes")</f>
        <v>0</v>
      </c>
      <c r="AA4198" s="18" t="n">
        <f aca="false">S4198*W4198</f>
        <v>0</v>
      </c>
      <c r="AB4198" s="15" t="n">
        <f aca="false">(P4198="Month-to-month")+(I4198="Fiber optic")+(R4198="Electronic check")+(F4198&lt;=12)+(M4198="No")+(J4198="No")</f>
        <v>0</v>
      </c>
      <c r="AC4198" s="15" t="str">
        <f aca="false">IF(AB4198&gt;=5,"High",IF(AB4198&gt;=3,"Medium","Low"))</f>
        <v>Low</v>
      </c>
    </row>
    <row r="4199" customFormat="false" ht="15" hidden="false" customHeight="false" outlineLevel="0" collapsed="false">
      <c r="A4199" s="15" t="s">
        <v>4296</v>
      </c>
      <c r="B4199" s="15" t="s">
        <v>94</v>
      </c>
      <c r="C4199" s="15" t="n">
        <v>0</v>
      </c>
      <c r="D4199" s="15" t="s">
        <v>24</v>
      </c>
      <c r="E4199" s="15" t="s">
        <v>26</v>
      </c>
      <c r="F4199" s="15" t="n">
        <v>22</v>
      </c>
      <c r="G4199" s="15" t="s">
        <v>26</v>
      </c>
      <c r="H4199" s="15" t="s">
        <v>26</v>
      </c>
      <c r="I4199" s="15" t="s">
        <v>102</v>
      </c>
      <c r="J4199" s="15" t="s">
        <v>24</v>
      </c>
      <c r="K4199" s="15" t="s">
        <v>24</v>
      </c>
      <c r="L4199" s="15" t="s">
        <v>24</v>
      </c>
      <c r="M4199" s="15" t="s">
        <v>24</v>
      </c>
      <c r="N4199" s="15" t="s">
        <v>24</v>
      </c>
      <c r="O4199" s="15" t="s">
        <v>26</v>
      </c>
      <c r="P4199" s="15" t="s">
        <v>25</v>
      </c>
      <c r="Q4199" s="15" t="s">
        <v>26</v>
      </c>
      <c r="R4199" s="15" t="s">
        <v>15</v>
      </c>
      <c r="S4199" s="18" t="n">
        <v>84.75</v>
      </c>
      <c r="T4199" s="15" t="n">
        <v>1816.75</v>
      </c>
      <c r="U4199" s="15" t="s">
        <v>24</v>
      </c>
      <c r="V4199" s="18" t="n">
        <f aca="false">IF(ISNUMBER(T4199),T4199,0)</f>
        <v>1816.75</v>
      </c>
      <c r="W4199" s="15" t="n">
        <f aca="false">IF(U4199="Yes",1,0)</f>
        <v>0</v>
      </c>
      <c r="X4199" s="15" t="str">
        <f aca="false">IF(F4199&lt;=12,"0-12 months",IF(F4199&lt;=24,"13-24 months",IF(F4199&lt;=48,"25-48 months","49-72 months")))</f>
        <v>13-24 months</v>
      </c>
      <c r="Y4199" s="15" t="str">
        <f aca="false">IF(C4199=1,"Yes","No")</f>
        <v>No</v>
      </c>
      <c r="Z4199" s="15" t="n">
        <f aca="false">COUNTIF(J4199:O4199,"Yes")</f>
        <v>1</v>
      </c>
      <c r="AA4199" s="18" t="n">
        <f aca="false">S4199*W4199</f>
        <v>0</v>
      </c>
      <c r="AB4199" s="15" t="n">
        <f aca="false">(P4199="Month-to-month")+(I4199="Fiber optic")+(R4199="Electronic check")+(F4199&lt;=12)+(M4199="No")+(J4199="No")</f>
        <v>5</v>
      </c>
      <c r="AC4199" s="15" t="str">
        <f aca="false">IF(AB4199&gt;=5,"High",IF(AB4199&gt;=3,"Medium","Low"))</f>
        <v>High</v>
      </c>
    </row>
    <row r="4200" customFormat="false" ht="15" hidden="false" customHeight="false" outlineLevel="0" collapsed="false">
      <c r="A4200" s="15" t="s">
        <v>4297</v>
      </c>
      <c r="B4200" s="15" t="s">
        <v>94</v>
      </c>
      <c r="C4200" s="15" t="n">
        <v>0</v>
      </c>
      <c r="D4200" s="15" t="s">
        <v>26</v>
      </c>
      <c r="E4200" s="15" t="s">
        <v>26</v>
      </c>
      <c r="F4200" s="15" t="n">
        <v>52</v>
      </c>
      <c r="G4200" s="15" t="s">
        <v>26</v>
      </c>
      <c r="H4200" s="15" t="s">
        <v>26</v>
      </c>
      <c r="I4200" s="15" t="s">
        <v>24</v>
      </c>
      <c r="J4200" s="15" t="s">
        <v>28</v>
      </c>
      <c r="K4200" s="15" t="s">
        <v>28</v>
      </c>
      <c r="L4200" s="15" t="s">
        <v>28</v>
      </c>
      <c r="M4200" s="15" t="s">
        <v>28</v>
      </c>
      <c r="N4200" s="15" t="s">
        <v>28</v>
      </c>
      <c r="O4200" s="15" t="s">
        <v>28</v>
      </c>
      <c r="P4200" s="15" t="s">
        <v>29</v>
      </c>
      <c r="Q4200" s="15" t="s">
        <v>24</v>
      </c>
      <c r="R4200" s="15" t="s">
        <v>17</v>
      </c>
      <c r="S4200" s="18" t="n">
        <v>23.05</v>
      </c>
      <c r="T4200" s="15" t="n">
        <v>1255.1</v>
      </c>
      <c r="U4200" s="15" t="s">
        <v>24</v>
      </c>
      <c r="V4200" s="18" t="n">
        <f aca="false">IF(ISNUMBER(T4200),T4200,0)</f>
        <v>1255.1</v>
      </c>
      <c r="W4200" s="15" t="n">
        <f aca="false">IF(U4200="Yes",1,0)</f>
        <v>0</v>
      </c>
      <c r="X4200" s="15" t="str">
        <f aca="false">IF(F4200&lt;=12,"0-12 months",IF(F4200&lt;=24,"13-24 months",IF(F4200&lt;=48,"25-48 months","49-72 months")))</f>
        <v>49-72 months</v>
      </c>
      <c r="Y4200" s="15" t="str">
        <f aca="false">IF(C4200=1,"Yes","No")</f>
        <v>No</v>
      </c>
      <c r="Z4200" s="15" t="n">
        <f aca="false">COUNTIF(J4200:O4200,"Yes")</f>
        <v>0</v>
      </c>
      <c r="AA4200" s="18" t="n">
        <f aca="false">S4200*W4200</f>
        <v>0</v>
      </c>
      <c r="AB4200" s="15" t="n">
        <f aca="false">(P4200="Month-to-month")+(I4200="Fiber optic")+(R4200="Electronic check")+(F4200&lt;=12)+(M4200="No")+(J4200="No")</f>
        <v>0</v>
      </c>
      <c r="AC4200" s="15" t="str">
        <f aca="false">IF(AB4200&gt;=5,"High",IF(AB4200&gt;=3,"Medium","Low"))</f>
        <v>Low</v>
      </c>
    </row>
    <row r="4201" customFormat="false" ht="15" hidden="false" customHeight="false" outlineLevel="0" collapsed="false">
      <c r="A4201" s="15" t="s">
        <v>4298</v>
      </c>
      <c r="B4201" s="15" t="s">
        <v>98</v>
      </c>
      <c r="C4201" s="15" t="n">
        <v>0</v>
      </c>
      <c r="D4201" s="15" t="s">
        <v>26</v>
      </c>
      <c r="E4201" s="15" t="s">
        <v>24</v>
      </c>
      <c r="F4201" s="15" t="n">
        <v>55</v>
      </c>
      <c r="G4201" s="15" t="s">
        <v>26</v>
      </c>
      <c r="H4201" s="15" t="s">
        <v>26</v>
      </c>
      <c r="I4201" s="15" t="s">
        <v>102</v>
      </c>
      <c r="J4201" s="15" t="s">
        <v>24</v>
      </c>
      <c r="K4201" s="15" t="s">
        <v>24</v>
      </c>
      <c r="L4201" s="15" t="s">
        <v>26</v>
      </c>
      <c r="M4201" s="15" t="s">
        <v>26</v>
      </c>
      <c r="N4201" s="15" t="s">
        <v>26</v>
      </c>
      <c r="O4201" s="15" t="s">
        <v>26</v>
      </c>
      <c r="P4201" s="15" t="s">
        <v>27</v>
      </c>
      <c r="Q4201" s="15" t="s">
        <v>26</v>
      </c>
      <c r="R4201" s="15" t="s">
        <v>15</v>
      </c>
      <c r="S4201" s="18" t="n">
        <v>104.15</v>
      </c>
      <c r="T4201" s="15" t="n">
        <v>5743.05</v>
      </c>
      <c r="U4201" s="15" t="s">
        <v>26</v>
      </c>
      <c r="V4201" s="18" t="n">
        <f aca="false">IF(ISNUMBER(T4201),T4201,0)</f>
        <v>5743.05</v>
      </c>
      <c r="W4201" s="15" t="n">
        <f aca="false">IF(U4201="Yes",1,0)</f>
        <v>1</v>
      </c>
      <c r="X4201" s="15" t="str">
        <f aca="false">IF(F4201&lt;=12,"0-12 months",IF(F4201&lt;=24,"13-24 months",IF(F4201&lt;=48,"25-48 months","49-72 months")))</f>
        <v>49-72 months</v>
      </c>
      <c r="Y4201" s="15" t="str">
        <f aca="false">IF(C4201=1,"Yes","No")</f>
        <v>No</v>
      </c>
      <c r="Z4201" s="15" t="n">
        <f aca="false">COUNTIF(J4201:O4201,"Yes")</f>
        <v>4</v>
      </c>
      <c r="AA4201" s="18" t="n">
        <f aca="false">S4201*W4201</f>
        <v>104.15</v>
      </c>
      <c r="AB4201" s="15" t="n">
        <f aca="false">(P4201="Month-to-month")+(I4201="Fiber optic")+(R4201="Electronic check")+(F4201&lt;=12)+(M4201="No")+(J4201="No")</f>
        <v>3</v>
      </c>
      <c r="AC4201" s="15" t="str">
        <f aca="false">IF(AB4201&gt;=5,"High",IF(AB4201&gt;=3,"Medium","Low"))</f>
        <v>Medium</v>
      </c>
    </row>
    <row r="4202" customFormat="false" ht="15" hidden="false" customHeight="false" outlineLevel="0" collapsed="false">
      <c r="A4202" s="15" t="s">
        <v>4299</v>
      </c>
      <c r="B4202" s="15" t="s">
        <v>94</v>
      </c>
      <c r="C4202" s="15" t="n">
        <v>0</v>
      </c>
      <c r="D4202" s="15" t="s">
        <v>24</v>
      </c>
      <c r="E4202" s="15" t="s">
        <v>24</v>
      </c>
      <c r="F4202" s="15" t="n">
        <v>65</v>
      </c>
      <c r="G4202" s="15" t="s">
        <v>24</v>
      </c>
      <c r="H4202" s="15" t="s">
        <v>95</v>
      </c>
      <c r="I4202" s="15" t="s">
        <v>96</v>
      </c>
      <c r="J4202" s="15" t="s">
        <v>26</v>
      </c>
      <c r="K4202" s="15" t="s">
        <v>24</v>
      </c>
      <c r="L4202" s="15" t="s">
        <v>26</v>
      </c>
      <c r="M4202" s="15" t="s">
        <v>26</v>
      </c>
      <c r="N4202" s="15" t="s">
        <v>26</v>
      </c>
      <c r="O4202" s="15" t="s">
        <v>26</v>
      </c>
      <c r="P4202" s="15" t="s">
        <v>29</v>
      </c>
      <c r="Q4202" s="15" t="s">
        <v>24</v>
      </c>
      <c r="R4202" s="15" t="s">
        <v>21</v>
      </c>
      <c r="S4202" s="18" t="n">
        <v>59.95</v>
      </c>
      <c r="T4202" s="15" t="n">
        <v>3921.1</v>
      </c>
      <c r="U4202" s="15" t="s">
        <v>24</v>
      </c>
      <c r="V4202" s="18" t="n">
        <f aca="false">IF(ISNUMBER(T4202),T4202,0)</f>
        <v>3921.1</v>
      </c>
      <c r="W4202" s="15" t="n">
        <f aca="false">IF(U4202="Yes",1,0)</f>
        <v>0</v>
      </c>
      <c r="X4202" s="15" t="str">
        <f aca="false">IF(F4202&lt;=12,"0-12 months",IF(F4202&lt;=24,"13-24 months",IF(F4202&lt;=48,"25-48 months","49-72 months")))</f>
        <v>49-72 months</v>
      </c>
      <c r="Y4202" s="15" t="str">
        <f aca="false">IF(C4202=1,"Yes","No")</f>
        <v>No</v>
      </c>
      <c r="Z4202" s="15" t="n">
        <f aca="false">COUNTIF(J4202:O4202,"Yes")</f>
        <v>5</v>
      </c>
      <c r="AA4202" s="18" t="n">
        <f aca="false">S4202*W4202</f>
        <v>0</v>
      </c>
      <c r="AB4202" s="15" t="n">
        <f aca="false">(P4202="Month-to-month")+(I4202="Fiber optic")+(R4202="Electronic check")+(F4202&lt;=12)+(M4202="No")+(J4202="No")</f>
        <v>0</v>
      </c>
      <c r="AC4202" s="15" t="str">
        <f aca="false">IF(AB4202&gt;=5,"High",IF(AB4202&gt;=3,"Medium","Low"))</f>
        <v>Low</v>
      </c>
    </row>
    <row r="4203" customFormat="false" ht="15" hidden="false" customHeight="false" outlineLevel="0" collapsed="false">
      <c r="A4203" s="15" t="s">
        <v>4300</v>
      </c>
      <c r="B4203" s="15" t="s">
        <v>94</v>
      </c>
      <c r="C4203" s="15" t="n">
        <v>0</v>
      </c>
      <c r="D4203" s="15" t="s">
        <v>26</v>
      </c>
      <c r="E4203" s="15" t="s">
        <v>26</v>
      </c>
      <c r="F4203" s="15" t="n">
        <v>72</v>
      </c>
      <c r="G4203" s="15" t="s">
        <v>26</v>
      </c>
      <c r="H4203" s="15" t="s">
        <v>24</v>
      </c>
      <c r="I4203" s="15" t="s">
        <v>24</v>
      </c>
      <c r="J4203" s="15" t="s">
        <v>28</v>
      </c>
      <c r="K4203" s="15" t="s">
        <v>28</v>
      </c>
      <c r="L4203" s="15" t="s">
        <v>28</v>
      </c>
      <c r="M4203" s="15" t="s">
        <v>28</v>
      </c>
      <c r="N4203" s="15" t="s">
        <v>28</v>
      </c>
      <c r="O4203" s="15" t="s">
        <v>28</v>
      </c>
      <c r="P4203" s="15" t="s">
        <v>29</v>
      </c>
      <c r="Q4203" s="15" t="s">
        <v>24</v>
      </c>
      <c r="R4203" s="15" t="s">
        <v>19</v>
      </c>
      <c r="S4203" s="18" t="n">
        <v>19.55</v>
      </c>
      <c r="T4203" s="15" t="n">
        <v>1463.45</v>
      </c>
      <c r="U4203" s="15" t="s">
        <v>24</v>
      </c>
      <c r="V4203" s="18" t="n">
        <f aca="false">IF(ISNUMBER(T4203),T4203,0)</f>
        <v>1463.45</v>
      </c>
      <c r="W4203" s="15" t="n">
        <f aca="false">IF(U4203="Yes",1,0)</f>
        <v>0</v>
      </c>
      <c r="X4203" s="15" t="str">
        <f aca="false">IF(F4203&lt;=12,"0-12 months",IF(F4203&lt;=24,"13-24 months",IF(F4203&lt;=48,"25-48 months","49-72 months")))</f>
        <v>49-72 months</v>
      </c>
      <c r="Y4203" s="15" t="str">
        <f aca="false">IF(C4203=1,"Yes","No")</f>
        <v>No</v>
      </c>
      <c r="Z4203" s="15" t="n">
        <f aca="false">COUNTIF(J4203:O4203,"Yes")</f>
        <v>0</v>
      </c>
      <c r="AA4203" s="18" t="n">
        <f aca="false">S4203*W4203</f>
        <v>0</v>
      </c>
      <c r="AB4203" s="15" t="n">
        <f aca="false">(P4203="Month-to-month")+(I4203="Fiber optic")+(R4203="Electronic check")+(F4203&lt;=12)+(M4203="No")+(J4203="No")</f>
        <v>0</v>
      </c>
      <c r="AC4203" s="15" t="str">
        <f aca="false">IF(AB4203&gt;=5,"High",IF(AB4203&gt;=3,"Medium","Low"))</f>
        <v>Low</v>
      </c>
    </row>
    <row r="4204" customFormat="false" ht="15" hidden="false" customHeight="false" outlineLevel="0" collapsed="false">
      <c r="A4204" s="15" t="s">
        <v>4301</v>
      </c>
      <c r="B4204" s="15" t="s">
        <v>98</v>
      </c>
      <c r="C4204" s="15" t="n">
        <v>0</v>
      </c>
      <c r="D4204" s="15" t="s">
        <v>26</v>
      </c>
      <c r="E4204" s="15" t="s">
        <v>24</v>
      </c>
      <c r="F4204" s="15" t="n">
        <v>10</v>
      </c>
      <c r="G4204" s="15" t="s">
        <v>26</v>
      </c>
      <c r="H4204" s="15" t="s">
        <v>24</v>
      </c>
      <c r="I4204" s="15" t="s">
        <v>24</v>
      </c>
      <c r="J4204" s="15" t="s">
        <v>28</v>
      </c>
      <c r="K4204" s="15" t="s">
        <v>28</v>
      </c>
      <c r="L4204" s="15" t="s">
        <v>28</v>
      </c>
      <c r="M4204" s="15" t="s">
        <v>28</v>
      </c>
      <c r="N4204" s="15" t="s">
        <v>28</v>
      </c>
      <c r="O4204" s="15" t="s">
        <v>28</v>
      </c>
      <c r="P4204" s="15" t="s">
        <v>27</v>
      </c>
      <c r="Q4204" s="15" t="s">
        <v>24</v>
      </c>
      <c r="R4204" s="15" t="s">
        <v>19</v>
      </c>
      <c r="S4204" s="18" t="n">
        <v>19.6</v>
      </c>
      <c r="T4204" s="15" t="n">
        <v>189.45</v>
      </c>
      <c r="U4204" s="15" t="s">
        <v>24</v>
      </c>
      <c r="V4204" s="18" t="n">
        <f aca="false">IF(ISNUMBER(T4204),T4204,0)</f>
        <v>189.45</v>
      </c>
      <c r="W4204" s="15" t="n">
        <f aca="false">IF(U4204="Yes",1,0)</f>
        <v>0</v>
      </c>
      <c r="X4204" s="15" t="str">
        <f aca="false">IF(F4204&lt;=12,"0-12 months",IF(F4204&lt;=24,"13-24 months",IF(F4204&lt;=48,"25-48 months","49-72 months")))</f>
        <v>0-12 months</v>
      </c>
      <c r="Y4204" s="15" t="str">
        <f aca="false">IF(C4204=1,"Yes","No")</f>
        <v>No</v>
      </c>
      <c r="Z4204" s="15" t="n">
        <f aca="false">COUNTIF(J4204:O4204,"Yes")</f>
        <v>0</v>
      </c>
      <c r="AA4204" s="18" t="n">
        <f aca="false">S4204*W4204</f>
        <v>0</v>
      </c>
      <c r="AB4204" s="15" t="n">
        <f aca="false">(P4204="Month-to-month")+(I4204="Fiber optic")+(R4204="Electronic check")+(F4204&lt;=12)+(M4204="No")+(J4204="No")</f>
        <v>1</v>
      </c>
      <c r="AC4204" s="15" t="str">
        <f aca="false">IF(AB4204&gt;=5,"High",IF(AB4204&gt;=3,"Medium","Low"))</f>
        <v>Low</v>
      </c>
    </row>
    <row r="4205" customFormat="false" ht="15" hidden="false" customHeight="false" outlineLevel="0" collapsed="false">
      <c r="A4205" s="15" t="s">
        <v>4302</v>
      </c>
      <c r="B4205" s="15" t="s">
        <v>94</v>
      </c>
      <c r="C4205" s="15" t="n">
        <v>0</v>
      </c>
      <c r="D4205" s="15" t="s">
        <v>24</v>
      </c>
      <c r="E4205" s="15" t="s">
        <v>26</v>
      </c>
      <c r="F4205" s="15" t="n">
        <v>7</v>
      </c>
      <c r="G4205" s="15" t="s">
        <v>26</v>
      </c>
      <c r="H4205" s="15" t="s">
        <v>24</v>
      </c>
      <c r="I4205" s="15" t="s">
        <v>24</v>
      </c>
      <c r="J4205" s="15" t="s">
        <v>28</v>
      </c>
      <c r="K4205" s="15" t="s">
        <v>28</v>
      </c>
      <c r="L4205" s="15" t="s">
        <v>28</v>
      </c>
      <c r="M4205" s="15" t="s">
        <v>28</v>
      </c>
      <c r="N4205" s="15" t="s">
        <v>28</v>
      </c>
      <c r="O4205" s="15" t="s">
        <v>28</v>
      </c>
      <c r="P4205" s="15" t="s">
        <v>27</v>
      </c>
      <c r="Q4205" s="15" t="s">
        <v>24</v>
      </c>
      <c r="R4205" s="15" t="s">
        <v>17</v>
      </c>
      <c r="S4205" s="18" t="n">
        <v>20.05</v>
      </c>
      <c r="T4205" s="15" t="n">
        <v>96.8</v>
      </c>
      <c r="U4205" s="15" t="s">
        <v>24</v>
      </c>
      <c r="V4205" s="18" t="n">
        <f aca="false">IF(ISNUMBER(T4205),T4205,0)</f>
        <v>96.8</v>
      </c>
      <c r="W4205" s="15" t="n">
        <f aca="false">IF(U4205="Yes",1,0)</f>
        <v>0</v>
      </c>
      <c r="X4205" s="15" t="str">
        <f aca="false">IF(F4205&lt;=12,"0-12 months",IF(F4205&lt;=24,"13-24 months",IF(F4205&lt;=48,"25-48 months","49-72 months")))</f>
        <v>0-12 months</v>
      </c>
      <c r="Y4205" s="15" t="str">
        <f aca="false">IF(C4205=1,"Yes","No")</f>
        <v>No</v>
      </c>
      <c r="Z4205" s="15" t="n">
        <f aca="false">COUNTIF(J4205:O4205,"Yes")</f>
        <v>0</v>
      </c>
      <c r="AA4205" s="18" t="n">
        <f aca="false">S4205*W4205</f>
        <v>0</v>
      </c>
      <c r="AB4205" s="15" t="n">
        <f aca="false">(P4205="Month-to-month")+(I4205="Fiber optic")+(R4205="Electronic check")+(F4205&lt;=12)+(M4205="No")+(J4205="No")</f>
        <v>1</v>
      </c>
      <c r="AC4205" s="15" t="str">
        <f aca="false">IF(AB4205&gt;=5,"High",IF(AB4205&gt;=3,"Medium","Low"))</f>
        <v>Low</v>
      </c>
    </row>
    <row r="4206" customFormat="false" ht="15" hidden="false" customHeight="false" outlineLevel="0" collapsed="false">
      <c r="A4206" s="15" t="s">
        <v>4303</v>
      </c>
      <c r="B4206" s="15" t="s">
        <v>98</v>
      </c>
      <c r="C4206" s="15" t="n">
        <v>1</v>
      </c>
      <c r="D4206" s="15" t="s">
        <v>24</v>
      </c>
      <c r="E4206" s="15" t="s">
        <v>24</v>
      </c>
      <c r="F4206" s="15" t="n">
        <v>5</v>
      </c>
      <c r="G4206" s="15" t="s">
        <v>26</v>
      </c>
      <c r="H4206" s="15" t="s">
        <v>24</v>
      </c>
      <c r="I4206" s="15" t="s">
        <v>102</v>
      </c>
      <c r="J4206" s="15" t="s">
        <v>24</v>
      </c>
      <c r="K4206" s="15" t="s">
        <v>26</v>
      </c>
      <c r="L4206" s="15" t="s">
        <v>24</v>
      </c>
      <c r="M4206" s="15" t="s">
        <v>24</v>
      </c>
      <c r="N4206" s="15" t="s">
        <v>24</v>
      </c>
      <c r="O4206" s="15" t="s">
        <v>26</v>
      </c>
      <c r="P4206" s="15" t="s">
        <v>25</v>
      </c>
      <c r="Q4206" s="15" t="s">
        <v>26</v>
      </c>
      <c r="R4206" s="15" t="s">
        <v>15</v>
      </c>
      <c r="S4206" s="18" t="n">
        <v>85.55</v>
      </c>
      <c r="T4206" s="15" t="n">
        <v>408.5</v>
      </c>
      <c r="U4206" s="15" t="s">
        <v>24</v>
      </c>
      <c r="V4206" s="18" t="n">
        <f aca="false">IF(ISNUMBER(T4206),T4206,0)</f>
        <v>408.5</v>
      </c>
      <c r="W4206" s="15" t="n">
        <f aca="false">IF(U4206="Yes",1,0)</f>
        <v>0</v>
      </c>
      <c r="X4206" s="15" t="str">
        <f aca="false">IF(F4206&lt;=12,"0-12 months",IF(F4206&lt;=24,"13-24 months",IF(F4206&lt;=48,"25-48 months","49-72 months")))</f>
        <v>0-12 months</v>
      </c>
      <c r="Y4206" s="15" t="str">
        <f aca="false">IF(C4206=1,"Yes","No")</f>
        <v>Yes</v>
      </c>
      <c r="Z4206" s="15" t="n">
        <f aca="false">COUNTIF(J4206:O4206,"Yes")</f>
        <v>2</v>
      </c>
      <c r="AA4206" s="18" t="n">
        <f aca="false">S4206*W4206</f>
        <v>0</v>
      </c>
      <c r="AB4206" s="15" t="n">
        <f aca="false">(P4206="Month-to-month")+(I4206="Fiber optic")+(R4206="Electronic check")+(F4206&lt;=12)+(M4206="No")+(J4206="No")</f>
        <v>6</v>
      </c>
      <c r="AC4206" s="15" t="str">
        <f aca="false">IF(AB4206&gt;=5,"High",IF(AB4206&gt;=3,"Medium","Low"))</f>
        <v>High</v>
      </c>
    </row>
    <row r="4207" customFormat="false" ht="15" hidden="false" customHeight="false" outlineLevel="0" collapsed="false">
      <c r="A4207" s="15" t="s">
        <v>4304</v>
      </c>
      <c r="B4207" s="15" t="s">
        <v>94</v>
      </c>
      <c r="C4207" s="15" t="n">
        <v>0</v>
      </c>
      <c r="D4207" s="15" t="s">
        <v>26</v>
      </c>
      <c r="E4207" s="15" t="s">
        <v>26</v>
      </c>
      <c r="F4207" s="15" t="n">
        <v>24</v>
      </c>
      <c r="G4207" s="15" t="s">
        <v>26</v>
      </c>
      <c r="H4207" s="15" t="s">
        <v>26</v>
      </c>
      <c r="I4207" s="15" t="s">
        <v>96</v>
      </c>
      <c r="J4207" s="15" t="s">
        <v>26</v>
      </c>
      <c r="K4207" s="15" t="s">
        <v>24</v>
      </c>
      <c r="L4207" s="15" t="s">
        <v>26</v>
      </c>
      <c r="M4207" s="15" t="s">
        <v>24</v>
      </c>
      <c r="N4207" s="15" t="s">
        <v>26</v>
      </c>
      <c r="O4207" s="15" t="s">
        <v>26</v>
      </c>
      <c r="P4207" s="15" t="s">
        <v>29</v>
      </c>
      <c r="Q4207" s="15" t="s">
        <v>24</v>
      </c>
      <c r="R4207" s="15" t="s">
        <v>21</v>
      </c>
      <c r="S4207" s="18" t="n">
        <v>78.6</v>
      </c>
      <c r="T4207" s="15" t="n">
        <v>1846.65</v>
      </c>
      <c r="U4207" s="15" t="s">
        <v>24</v>
      </c>
      <c r="V4207" s="18" t="n">
        <f aca="false">IF(ISNUMBER(T4207),T4207,0)</f>
        <v>1846.65</v>
      </c>
      <c r="W4207" s="15" t="n">
        <f aca="false">IF(U4207="Yes",1,0)</f>
        <v>0</v>
      </c>
      <c r="X4207" s="15" t="str">
        <f aca="false">IF(F4207&lt;=12,"0-12 months",IF(F4207&lt;=24,"13-24 months",IF(F4207&lt;=48,"25-48 months","49-72 months")))</f>
        <v>13-24 months</v>
      </c>
      <c r="Y4207" s="15" t="str">
        <f aca="false">IF(C4207=1,"Yes","No")</f>
        <v>No</v>
      </c>
      <c r="Z4207" s="15" t="n">
        <f aca="false">COUNTIF(J4207:O4207,"Yes")</f>
        <v>4</v>
      </c>
      <c r="AA4207" s="18" t="n">
        <f aca="false">S4207*W4207</f>
        <v>0</v>
      </c>
      <c r="AB4207" s="15" t="n">
        <f aca="false">(P4207="Month-to-month")+(I4207="Fiber optic")+(R4207="Electronic check")+(F4207&lt;=12)+(M4207="No")+(J4207="No")</f>
        <v>1</v>
      </c>
      <c r="AC4207" s="15" t="str">
        <f aca="false">IF(AB4207&gt;=5,"High",IF(AB4207&gt;=3,"Medium","Low"))</f>
        <v>Low</v>
      </c>
    </row>
    <row r="4208" customFormat="false" ht="15" hidden="false" customHeight="false" outlineLevel="0" collapsed="false">
      <c r="A4208" s="15" t="s">
        <v>4305</v>
      </c>
      <c r="B4208" s="15" t="s">
        <v>94</v>
      </c>
      <c r="C4208" s="15" t="n">
        <v>0</v>
      </c>
      <c r="D4208" s="15" t="s">
        <v>26</v>
      </c>
      <c r="E4208" s="15" t="s">
        <v>26</v>
      </c>
      <c r="F4208" s="15" t="n">
        <v>72</v>
      </c>
      <c r="G4208" s="15" t="s">
        <v>26</v>
      </c>
      <c r="H4208" s="15" t="s">
        <v>26</v>
      </c>
      <c r="I4208" s="15" t="s">
        <v>102</v>
      </c>
      <c r="J4208" s="15" t="s">
        <v>26</v>
      </c>
      <c r="K4208" s="15" t="s">
        <v>26</v>
      </c>
      <c r="L4208" s="15" t="s">
        <v>26</v>
      </c>
      <c r="M4208" s="15" t="s">
        <v>26</v>
      </c>
      <c r="N4208" s="15" t="s">
        <v>26</v>
      </c>
      <c r="O4208" s="15" t="s">
        <v>26</v>
      </c>
      <c r="P4208" s="15" t="s">
        <v>29</v>
      </c>
      <c r="Q4208" s="15" t="s">
        <v>26</v>
      </c>
      <c r="R4208" s="15" t="s">
        <v>21</v>
      </c>
      <c r="S4208" s="18" t="n">
        <v>116.8</v>
      </c>
      <c r="T4208" s="15" t="n">
        <v>8456.75</v>
      </c>
      <c r="U4208" s="15" t="s">
        <v>24</v>
      </c>
      <c r="V4208" s="18" t="n">
        <f aca="false">IF(ISNUMBER(T4208),T4208,0)</f>
        <v>8456.75</v>
      </c>
      <c r="W4208" s="15" t="n">
        <f aca="false">IF(U4208="Yes",1,0)</f>
        <v>0</v>
      </c>
      <c r="X4208" s="15" t="str">
        <f aca="false">IF(F4208&lt;=12,"0-12 months",IF(F4208&lt;=24,"13-24 months",IF(F4208&lt;=48,"25-48 months","49-72 months")))</f>
        <v>49-72 months</v>
      </c>
      <c r="Y4208" s="15" t="str">
        <f aca="false">IF(C4208=1,"Yes","No")</f>
        <v>No</v>
      </c>
      <c r="Z4208" s="15" t="n">
        <f aca="false">COUNTIF(J4208:O4208,"Yes")</f>
        <v>6</v>
      </c>
      <c r="AA4208" s="18" t="n">
        <f aca="false">S4208*W4208</f>
        <v>0</v>
      </c>
      <c r="AB4208" s="15" t="n">
        <f aca="false">(P4208="Month-to-month")+(I4208="Fiber optic")+(R4208="Electronic check")+(F4208&lt;=12)+(M4208="No")+(J4208="No")</f>
        <v>1</v>
      </c>
      <c r="AC4208" s="15" t="str">
        <f aca="false">IF(AB4208&gt;=5,"High",IF(AB4208&gt;=3,"Medium","Low"))</f>
        <v>Low</v>
      </c>
    </row>
    <row r="4209" customFormat="false" ht="15" hidden="false" customHeight="false" outlineLevel="0" collapsed="false">
      <c r="A4209" s="15" t="s">
        <v>4306</v>
      </c>
      <c r="B4209" s="15" t="s">
        <v>98</v>
      </c>
      <c r="C4209" s="15" t="n">
        <v>0</v>
      </c>
      <c r="D4209" s="15" t="s">
        <v>24</v>
      </c>
      <c r="E4209" s="15" t="s">
        <v>24</v>
      </c>
      <c r="F4209" s="15" t="n">
        <v>21</v>
      </c>
      <c r="G4209" s="15" t="s">
        <v>24</v>
      </c>
      <c r="H4209" s="15" t="s">
        <v>95</v>
      </c>
      <c r="I4209" s="15" t="s">
        <v>96</v>
      </c>
      <c r="J4209" s="15" t="s">
        <v>26</v>
      </c>
      <c r="K4209" s="15" t="s">
        <v>24</v>
      </c>
      <c r="L4209" s="15" t="s">
        <v>24</v>
      </c>
      <c r="M4209" s="15" t="s">
        <v>26</v>
      </c>
      <c r="N4209" s="15" t="s">
        <v>26</v>
      </c>
      <c r="O4209" s="15" t="s">
        <v>24</v>
      </c>
      <c r="P4209" s="15" t="s">
        <v>25</v>
      </c>
      <c r="Q4209" s="15" t="s">
        <v>26</v>
      </c>
      <c r="R4209" s="15" t="s">
        <v>17</v>
      </c>
      <c r="S4209" s="18" t="n">
        <v>43.55</v>
      </c>
      <c r="T4209" s="15" t="n">
        <v>1011.5</v>
      </c>
      <c r="U4209" s="15" t="s">
        <v>24</v>
      </c>
      <c r="V4209" s="18" t="n">
        <f aca="false">IF(ISNUMBER(T4209),T4209,0)</f>
        <v>1011.5</v>
      </c>
      <c r="W4209" s="15" t="n">
        <f aca="false">IF(U4209="Yes",1,0)</f>
        <v>0</v>
      </c>
      <c r="X4209" s="15" t="str">
        <f aca="false">IF(F4209&lt;=12,"0-12 months",IF(F4209&lt;=24,"13-24 months",IF(F4209&lt;=48,"25-48 months","49-72 months")))</f>
        <v>13-24 months</v>
      </c>
      <c r="Y4209" s="15" t="str">
        <f aca="false">IF(C4209=1,"Yes","No")</f>
        <v>No</v>
      </c>
      <c r="Z4209" s="15" t="n">
        <f aca="false">COUNTIF(J4209:O4209,"Yes")</f>
        <v>3</v>
      </c>
      <c r="AA4209" s="18" t="n">
        <f aca="false">S4209*W4209</f>
        <v>0</v>
      </c>
      <c r="AB4209" s="15" t="n">
        <f aca="false">(P4209="Month-to-month")+(I4209="Fiber optic")+(R4209="Electronic check")+(F4209&lt;=12)+(M4209="No")+(J4209="No")</f>
        <v>1</v>
      </c>
      <c r="AC4209" s="15" t="str">
        <f aca="false">IF(AB4209&gt;=5,"High",IF(AB4209&gt;=3,"Medium","Low"))</f>
        <v>Low</v>
      </c>
    </row>
    <row r="4210" customFormat="false" ht="15" hidden="false" customHeight="false" outlineLevel="0" collapsed="false">
      <c r="A4210" s="15" t="s">
        <v>4307</v>
      </c>
      <c r="B4210" s="15" t="s">
        <v>98</v>
      </c>
      <c r="C4210" s="15" t="n">
        <v>0</v>
      </c>
      <c r="D4210" s="15" t="s">
        <v>26</v>
      </c>
      <c r="E4210" s="15" t="s">
        <v>24</v>
      </c>
      <c r="F4210" s="15" t="n">
        <v>69</v>
      </c>
      <c r="G4210" s="15" t="s">
        <v>24</v>
      </c>
      <c r="H4210" s="15" t="s">
        <v>95</v>
      </c>
      <c r="I4210" s="15" t="s">
        <v>96</v>
      </c>
      <c r="J4210" s="15" t="s">
        <v>24</v>
      </c>
      <c r="K4210" s="15" t="s">
        <v>26</v>
      </c>
      <c r="L4210" s="15" t="s">
        <v>26</v>
      </c>
      <c r="M4210" s="15" t="s">
        <v>26</v>
      </c>
      <c r="N4210" s="15" t="s">
        <v>26</v>
      </c>
      <c r="O4210" s="15" t="s">
        <v>26</v>
      </c>
      <c r="P4210" s="15" t="s">
        <v>27</v>
      </c>
      <c r="Q4210" s="15" t="s">
        <v>26</v>
      </c>
      <c r="R4210" s="15" t="s">
        <v>21</v>
      </c>
      <c r="S4210" s="18" t="n">
        <v>60.8</v>
      </c>
      <c r="T4210" s="15" t="n">
        <v>4263.4</v>
      </c>
      <c r="U4210" s="15" t="s">
        <v>24</v>
      </c>
      <c r="V4210" s="18" t="n">
        <f aca="false">IF(ISNUMBER(T4210),T4210,0)</f>
        <v>4263.4</v>
      </c>
      <c r="W4210" s="15" t="n">
        <f aca="false">IF(U4210="Yes",1,0)</f>
        <v>0</v>
      </c>
      <c r="X4210" s="15" t="str">
        <f aca="false">IF(F4210&lt;=12,"0-12 months",IF(F4210&lt;=24,"13-24 months",IF(F4210&lt;=48,"25-48 months","49-72 months")))</f>
        <v>49-72 months</v>
      </c>
      <c r="Y4210" s="15" t="str">
        <f aca="false">IF(C4210=1,"Yes","No")</f>
        <v>No</v>
      </c>
      <c r="Z4210" s="15" t="n">
        <f aca="false">COUNTIF(J4210:O4210,"Yes")</f>
        <v>5</v>
      </c>
      <c r="AA4210" s="18" t="n">
        <f aca="false">S4210*W4210</f>
        <v>0</v>
      </c>
      <c r="AB4210" s="15" t="n">
        <f aca="false">(P4210="Month-to-month")+(I4210="Fiber optic")+(R4210="Electronic check")+(F4210&lt;=12)+(M4210="No")+(J4210="No")</f>
        <v>1</v>
      </c>
      <c r="AC4210" s="15" t="str">
        <f aca="false">IF(AB4210&gt;=5,"High",IF(AB4210&gt;=3,"Medium","Low"))</f>
        <v>Low</v>
      </c>
    </row>
    <row r="4211" customFormat="false" ht="15" hidden="false" customHeight="false" outlineLevel="0" collapsed="false">
      <c r="A4211" s="15" t="s">
        <v>4308</v>
      </c>
      <c r="B4211" s="15" t="s">
        <v>98</v>
      </c>
      <c r="C4211" s="15" t="n">
        <v>0</v>
      </c>
      <c r="D4211" s="15" t="s">
        <v>26</v>
      </c>
      <c r="E4211" s="15" t="s">
        <v>26</v>
      </c>
      <c r="F4211" s="15" t="n">
        <v>44</v>
      </c>
      <c r="G4211" s="15" t="s">
        <v>26</v>
      </c>
      <c r="H4211" s="15" t="s">
        <v>24</v>
      </c>
      <c r="I4211" s="15" t="s">
        <v>96</v>
      </c>
      <c r="J4211" s="15" t="s">
        <v>24</v>
      </c>
      <c r="K4211" s="15" t="s">
        <v>26</v>
      </c>
      <c r="L4211" s="15" t="s">
        <v>24</v>
      </c>
      <c r="M4211" s="15" t="s">
        <v>26</v>
      </c>
      <c r="N4211" s="15" t="s">
        <v>24</v>
      </c>
      <c r="O4211" s="15" t="s">
        <v>24</v>
      </c>
      <c r="P4211" s="15" t="s">
        <v>25</v>
      </c>
      <c r="Q4211" s="15" t="s">
        <v>26</v>
      </c>
      <c r="R4211" s="15" t="s">
        <v>19</v>
      </c>
      <c r="S4211" s="18" t="n">
        <v>54.9</v>
      </c>
      <c r="T4211" s="15" t="n">
        <v>2549.1</v>
      </c>
      <c r="U4211" s="15" t="s">
        <v>24</v>
      </c>
      <c r="V4211" s="18" t="n">
        <f aca="false">IF(ISNUMBER(T4211),T4211,0)</f>
        <v>2549.1</v>
      </c>
      <c r="W4211" s="15" t="n">
        <f aca="false">IF(U4211="Yes",1,0)</f>
        <v>0</v>
      </c>
      <c r="X4211" s="15" t="str">
        <f aca="false">IF(F4211&lt;=12,"0-12 months",IF(F4211&lt;=24,"13-24 months",IF(F4211&lt;=48,"25-48 months","49-72 months")))</f>
        <v>25-48 months</v>
      </c>
      <c r="Y4211" s="15" t="str">
        <f aca="false">IF(C4211=1,"Yes","No")</f>
        <v>No</v>
      </c>
      <c r="Z4211" s="15" t="n">
        <f aca="false">COUNTIF(J4211:O4211,"Yes")</f>
        <v>2</v>
      </c>
      <c r="AA4211" s="18" t="n">
        <f aca="false">S4211*W4211</f>
        <v>0</v>
      </c>
      <c r="AB4211" s="15" t="n">
        <f aca="false">(P4211="Month-to-month")+(I4211="Fiber optic")+(R4211="Electronic check")+(F4211&lt;=12)+(M4211="No")+(J4211="No")</f>
        <v>2</v>
      </c>
      <c r="AC4211" s="15" t="str">
        <f aca="false">IF(AB4211&gt;=5,"High",IF(AB4211&gt;=3,"Medium","Low"))</f>
        <v>Low</v>
      </c>
    </row>
    <row r="4212" customFormat="false" ht="15" hidden="false" customHeight="false" outlineLevel="0" collapsed="false">
      <c r="A4212" s="15" t="s">
        <v>4309</v>
      </c>
      <c r="B4212" s="15" t="s">
        <v>94</v>
      </c>
      <c r="C4212" s="15" t="n">
        <v>1</v>
      </c>
      <c r="D4212" s="15" t="s">
        <v>26</v>
      </c>
      <c r="E4212" s="15" t="s">
        <v>26</v>
      </c>
      <c r="F4212" s="15" t="n">
        <v>61</v>
      </c>
      <c r="G4212" s="15" t="s">
        <v>26</v>
      </c>
      <c r="H4212" s="15" t="s">
        <v>26</v>
      </c>
      <c r="I4212" s="15" t="s">
        <v>96</v>
      </c>
      <c r="J4212" s="15" t="s">
        <v>24</v>
      </c>
      <c r="K4212" s="15" t="s">
        <v>24</v>
      </c>
      <c r="L4212" s="15" t="s">
        <v>26</v>
      </c>
      <c r="M4212" s="15" t="s">
        <v>24</v>
      </c>
      <c r="N4212" s="15" t="s">
        <v>26</v>
      </c>
      <c r="O4212" s="15" t="s">
        <v>24</v>
      </c>
      <c r="P4212" s="15" t="s">
        <v>27</v>
      </c>
      <c r="Q4212" s="15" t="s">
        <v>26</v>
      </c>
      <c r="R4212" s="15" t="s">
        <v>15</v>
      </c>
      <c r="S4212" s="18" t="n">
        <v>65.2</v>
      </c>
      <c r="T4212" s="15" t="n">
        <v>3965.05</v>
      </c>
      <c r="U4212" s="15" t="s">
        <v>24</v>
      </c>
      <c r="V4212" s="18" t="n">
        <f aca="false">IF(ISNUMBER(T4212),T4212,0)</f>
        <v>3965.05</v>
      </c>
      <c r="W4212" s="15" t="n">
        <f aca="false">IF(U4212="Yes",1,0)</f>
        <v>0</v>
      </c>
      <c r="X4212" s="15" t="str">
        <f aca="false">IF(F4212&lt;=12,"0-12 months",IF(F4212&lt;=24,"13-24 months",IF(F4212&lt;=48,"25-48 months","49-72 months")))</f>
        <v>49-72 months</v>
      </c>
      <c r="Y4212" s="15" t="str">
        <f aca="false">IF(C4212=1,"Yes","No")</f>
        <v>Yes</v>
      </c>
      <c r="Z4212" s="15" t="n">
        <f aca="false">COUNTIF(J4212:O4212,"Yes")</f>
        <v>2</v>
      </c>
      <c r="AA4212" s="18" t="n">
        <f aca="false">S4212*W4212</f>
        <v>0</v>
      </c>
      <c r="AB4212" s="15" t="n">
        <f aca="false">(P4212="Month-to-month")+(I4212="Fiber optic")+(R4212="Electronic check")+(F4212&lt;=12)+(M4212="No")+(J4212="No")</f>
        <v>3</v>
      </c>
      <c r="AC4212" s="15" t="str">
        <f aca="false">IF(AB4212&gt;=5,"High",IF(AB4212&gt;=3,"Medium","Low"))</f>
        <v>Medium</v>
      </c>
    </row>
    <row r="4213" customFormat="false" ht="15" hidden="false" customHeight="false" outlineLevel="0" collapsed="false">
      <c r="A4213" s="15" t="s">
        <v>4310</v>
      </c>
      <c r="B4213" s="15" t="s">
        <v>98</v>
      </c>
      <c r="C4213" s="15" t="n">
        <v>1</v>
      </c>
      <c r="D4213" s="15" t="s">
        <v>24</v>
      </c>
      <c r="E4213" s="15" t="s">
        <v>24</v>
      </c>
      <c r="F4213" s="15" t="n">
        <v>24</v>
      </c>
      <c r="G4213" s="15" t="s">
        <v>26</v>
      </c>
      <c r="H4213" s="15" t="s">
        <v>26</v>
      </c>
      <c r="I4213" s="15" t="s">
        <v>102</v>
      </c>
      <c r="J4213" s="15" t="s">
        <v>24</v>
      </c>
      <c r="K4213" s="15" t="s">
        <v>26</v>
      </c>
      <c r="L4213" s="15" t="s">
        <v>26</v>
      </c>
      <c r="M4213" s="15" t="s">
        <v>24</v>
      </c>
      <c r="N4213" s="15" t="s">
        <v>26</v>
      </c>
      <c r="O4213" s="15" t="s">
        <v>26</v>
      </c>
      <c r="P4213" s="15" t="s">
        <v>25</v>
      </c>
      <c r="Q4213" s="15" t="s">
        <v>26</v>
      </c>
      <c r="R4213" s="15" t="s">
        <v>21</v>
      </c>
      <c r="S4213" s="18" t="n">
        <v>102.95</v>
      </c>
      <c r="T4213" s="15" t="n">
        <v>2496.7</v>
      </c>
      <c r="U4213" s="15" t="s">
        <v>26</v>
      </c>
      <c r="V4213" s="18" t="n">
        <f aca="false">IF(ISNUMBER(T4213),T4213,0)</f>
        <v>2496.7</v>
      </c>
      <c r="W4213" s="15" t="n">
        <f aca="false">IF(U4213="Yes",1,0)</f>
        <v>1</v>
      </c>
      <c r="X4213" s="15" t="str">
        <f aca="false">IF(F4213&lt;=12,"0-12 months",IF(F4213&lt;=24,"13-24 months",IF(F4213&lt;=48,"25-48 months","49-72 months")))</f>
        <v>13-24 months</v>
      </c>
      <c r="Y4213" s="15" t="str">
        <f aca="false">IF(C4213=1,"Yes","No")</f>
        <v>Yes</v>
      </c>
      <c r="Z4213" s="15" t="n">
        <f aca="false">COUNTIF(J4213:O4213,"Yes")</f>
        <v>4</v>
      </c>
      <c r="AA4213" s="18" t="n">
        <f aca="false">S4213*W4213</f>
        <v>102.95</v>
      </c>
      <c r="AB4213" s="15" t="n">
        <f aca="false">(P4213="Month-to-month")+(I4213="Fiber optic")+(R4213="Electronic check")+(F4213&lt;=12)+(M4213="No")+(J4213="No")</f>
        <v>4</v>
      </c>
      <c r="AC4213" s="15" t="str">
        <f aca="false">IF(AB4213&gt;=5,"High",IF(AB4213&gt;=3,"Medium","Low"))</f>
        <v>Medium</v>
      </c>
    </row>
    <row r="4214" customFormat="false" ht="15" hidden="false" customHeight="false" outlineLevel="0" collapsed="false">
      <c r="A4214" s="15" t="s">
        <v>4311</v>
      </c>
      <c r="B4214" s="15" t="s">
        <v>94</v>
      </c>
      <c r="C4214" s="15" t="n">
        <v>0</v>
      </c>
      <c r="D4214" s="15" t="s">
        <v>24</v>
      </c>
      <c r="E4214" s="15" t="s">
        <v>24</v>
      </c>
      <c r="F4214" s="15" t="n">
        <v>1</v>
      </c>
      <c r="G4214" s="15" t="s">
        <v>26</v>
      </c>
      <c r="H4214" s="15" t="s">
        <v>24</v>
      </c>
      <c r="I4214" s="15" t="s">
        <v>102</v>
      </c>
      <c r="J4214" s="15" t="s">
        <v>24</v>
      </c>
      <c r="K4214" s="15" t="s">
        <v>24</v>
      </c>
      <c r="L4214" s="15" t="s">
        <v>24</v>
      </c>
      <c r="M4214" s="15" t="s">
        <v>24</v>
      </c>
      <c r="N4214" s="15" t="s">
        <v>26</v>
      </c>
      <c r="O4214" s="15" t="s">
        <v>26</v>
      </c>
      <c r="P4214" s="15" t="s">
        <v>25</v>
      </c>
      <c r="Q4214" s="15" t="s">
        <v>24</v>
      </c>
      <c r="R4214" s="15" t="s">
        <v>15</v>
      </c>
      <c r="S4214" s="18" t="n">
        <v>90.6</v>
      </c>
      <c r="T4214" s="15" t="n">
        <v>90.6</v>
      </c>
      <c r="U4214" s="15" t="s">
        <v>26</v>
      </c>
      <c r="V4214" s="18" t="n">
        <f aca="false">IF(ISNUMBER(T4214),T4214,0)</f>
        <v>90.6</v>
      </c>
      <c r="W4214" s="15" t="n">
        <f aca="false">IF(U4214="Yes",1,0)</f>
        <v>1</v>
      </c>
      <c r="X4214" s="15" t="str">
        <f aca="false">IF(F4214&lt;=12,"0-12 months",IF(F4214&lt;=24,"13-24 months",IF(F4214&lt;=48,"25-48 months","49-72 months")))</f>
        <v>0-12 months</v>
      </c>
      <c r="Y4214" s="15" t="str">
        <f aca="false">IF(C4214=1,"Yes","No")</f>
        <v>No</v>
      </c>
      <c r="Z4214" s="15" t="n">
        <f aca="false">COUNTIF(J4214:O4214,"Yes")</f>
        <v>2</v>
      </c>
      <c r="AA4214" s="18" t="n">
        <f aca="false">S4214*W4214</f>
        <v>90.6</v>
      </c>
      <c r="AB4214" s="15" t="n">
        <f aca="false">(P4214="Month-to-month")+(I4214="Fiber optic")+(R4214="Electronic check")+(F4214&lt;=12)+(M4214="No")+(J4214="No")</f>
        <v>6</v>
      </c>
      <c r="AC4214" s="15" t="str">
        <f aca="false">IF(AB4214&gt;=5,"High",IF(AB4214&gt;=3,"Medium","Low"))</f>
        <v>High</v>
      </c>
    </row>
    <row r="4215" customFormat="false" ht="15" hidden="false" customHeight="false" outlineLevel="0" collapsed="false">
      <c r="A4215" s="15" t="s">
        <v>4312</v>
      </c>
      <c r="B4215" s="15" t="s">
        <v>94</v>
      </c>
      <c r="C4215" s="15" t="n">
        <v>0</v>
      </c>
      <c r="D4215" s="15" t="s">
        <v>24</v>
      </c>
      <c r="E4215" s="15" t="s">
        <v>24</v>
      </c>
      <c r="F4215" s="15" t="n">
        <v>6</v>
      </c>
      <c r="G4215" s="15" t="s">
        <v>26</v>
      </c>
      <c r="H4215" s="15" t="s">
        <v>24</v>
      </c>
      <c r="I4215" s="15" t="s">
        <v>96</v>
      </c>
      <c r="J4215" s="15" t="s">
        <v>24</v>
      </c>
      <c r="K4215" s="15" t="s">
        <v>24</v>
      </c>
      <c r="L4215" s="15" t="s">
        <v>24</v>
      </c>
      <c r="M4215" s="15" t="s">
        <v>26</v>
      </c>
      <c r="N4215" s="15" t="s">
        <v>24</v>
      </c>
      <c r="O4215" s="15" t="s">
        <v>24</v>
      </c>
      <c r="P4215" s="15" t="s">
        <v>25</v>
      </c>
      <c r="Q4215" s="15" t="s">
        <v>26</v>
      </c>
      <c r="R4215" s="15" t="s">
        <v>19</v>
      </c>
      <c r="S4215" s="18" t="n">
        <v>50.8</v>
      </c>
      <c r="T4215" s="15" t="n">
        <v>288.05</v>
      </c>
      <c r="U4215" s="15" t="s">
        <v>26</v>
      </c>
      <c r="V4215" s="18" t="n">
        <f aca="false">IF(ISNUMBER(T4215),T4215,0)</f>
        <v>288.05</v>
      </c>
      <c r="W4215" s="15" t="n">
        <f aca="false">IF(U4215="Yes",1,0)</f>
        <v>1</v>
      </c>
      <c r="X4215" s="15" t="str">
        <f aca="false">IF(F4215&lt;=12,"0-12 months",IF(F4215&lt;=24,"13-24 months",IF(F4215&lt;=48,"25-48 months","49-72 months")))</f>
        <v>0-12 months</v>
      </c>
      <c r="Y4215" s="15" t="str">
        <f aca="false">IF(C4215=1,"Yes","No")</f>
        <v>No</v>
      </c>
      <c r="Z4215" s="15" t="n">
        <f aca="false">COUNTIF(J4215:O4215,"Yes")</f>
        <v>1</v>
      </c>
      <c r="AA4215" s="18" t="n">
        <f aca="false">S4215*W4215</f>
        <v>50.8</v>
      </c>
      <c r="AB4215" s="15" t="n">
        <f aca="false">(P4215="Month-to-month")+(I4215="Fiber optic")+(R4215="Electronic check")+(F4215&lt;=12)+(M4215="No")+(J4215="No")</f>
        <v>3</v>
      </c>
      <c r="AC4215" s="15" t="str">
        <f aca="false">IF(AB4215&gt;=5,"High",IF(AB4215&gt;=3,"Medium","Low"))</f>
        <v>Medium</v>
      </c>
    </row>
    <row r="4216" customFormat="false" ht="15" hidden="false" customHeight="false" outlineLevel="0" collapsed="false">
      <c r="A4216" s="15" t="s">
        <v>4313</v>
      </c>
      <c r="B4216" s="15" t="s">
        <v>98</v>
      </c>
      <c r="C4216" s="15" t="n">
        <v>0</v>
      </c>
      <c r="D4216" s="15" t="s">
        <v>24</v>
      </c>
      <c r="E4216" s="15" t="s">
        <v>24</v>
      </c>
      <c r="F4216" s="15" t="n">
        <v>4</v>
      </c>
      <c r="G4216" s="15" t="s">
        <v>26</v>
      </c>
      <c r="H4216" s="15" t="s">
        <v>26</v>
      </c>
      <c r="I4216" s="15" t="s">
        <v>102</v>
      </c>
      <c r="J4216" s="15" t="s">
        <v>24</v>
      </c>
      <c r="K4216" s="15" t="s">
        <v>26</v>
      </c>
      <c r="L4216" s="15" t="s">
        <v>24</v>
      </c>
      <c r="M4216" s="15" t="s">
        <v>24</v>
      </c>
      <c r="N4216" s="15" t="s">
        <v>24</v>
      </c>
      <c r="O4216" s="15" t="s">
        <v>26</v>
      </c>
      <c r="P4216" s="15" t="s">
        <v>25</v>
      </c>
      <c r="Q4216" s="15" t="s">
        <v>26</v>
      </c>
      <c r="R4216" s="15" t="s">
        <v>15</v>
      </c>
      <c r="S4216" s="18" t="n">
        <v>90.05</v>
      </c>
      <c r="T4216" s="15" t="n">
        <v>368.1</v>
      </c>
      <c r="U4216" s="15" t="s">
        <v>26</v>
      </c>
      <c r="V4216" s="18" t="n">
        <f aca="false">IF(ISNUMBER(T4216),T4216,0)</f>
        <v>368.1</v>
      </c>
      <c r="W4216" s="15" t="n">
        <f aca="false">IF(U4216="Yes",1,0)</f>
        <v>1</v>
      </c>
      <c r="X4216" s="15" t="str">
        <f aca="false">IF(F4216&lt;=12,"0-12 months",IF(F4216&lt;=24,"13-24 months",IF(F4216&lt;=48,"25-48 months","49-72 months")))</f>
        <v>0-12 months</v>
      </c>
      <c r="Y4216" s="15" t="str">
        <f aca="false">IF(C4216=1,"Yes","No")</f>
        <v>No</v>
      </c>
      <c r="Z4216" s="15" t="n">
        <f aca="false">COUNTIF(J4216:O4216,"Yes")</f>
        <v>2</v>
      </c>
      <c r="AA4216" s="18" t="n">
        <f aca="false">S4216*W4216</f>
        <v>90.05</v>
      </c>
      <c r="AB4216" s="15" t="n">
        <f aca="false">(P4216="Month-to-month")+(I4216="Fiber optic")+(R4216="Electronic check")+(F4216&lt;=12)+(M4216="No")+(J4216="No")</f>
        <v>6</v>
      </c>
      <c r="AC4216" s="15" t="str">
        <f aca="false">IF(AB4216&gt;=5,"High",IF(AB4216&gt;=3,"Medium","Low"))</f>
        <v>High</v>
      </c>
    </row>
    <row r="4217" customFormat="false" ht="15" hidden="false" customHeight="false" outlineLevel="0" collapsed="false">
      <c r="A4217" s="15" t="s">
        <v>4314</v>
      </c>
      <c r="B4217" s="15" t="s">
        <v>98</v>
      </c>
      <c r="C4217" s="15" t="n">
        <v>0</v>
      </c>
      <c r="D4217" s="15" t="s">
        <v>26</v>
      </c>
      <c r="E4217" s="15" t="s">
        <v>24</v>
      </c>
      <c r="F4217" s="15" t="n">
        <v>72</v>
      </c>
      <c r="G4217" s="15" t="s">
        <v>26</v>
      </c>
      <c r="H4217" s="15" t="s">
        <v>26</v>
      </c>
      <c r="I4217" s="15" t="s">
        <v>102</v>
      </c>
      <c r="J4217" s="15" t="s">
        <v>24</v>
      </c>
      <c r="K4217" s="15" t="s">
        <v>26</v>
      </c>
      <c r="L4217" s="15" t="s">
        <v>26</v>
      </c>
      <c r="M4217" s="15" t="s">
        <v>26</v>
      </c>
      <c r="N4217" s="15" t="s">
        <v>26</v>
      </c>
      <c r="O4217" s="15" t="s">
        <v>26</v>
      </c>
      <c r="P4217" s="15" t="s">
        <v>29</v>
      </c>
      <c r="Q4217" s="15" t="s">
        <v>26</v>
      </c>
      <c r="R4217" s="15" t="s">
        <v>15</v>
      </c>
      <c r="S4217" s="18" t="n">
        <v>108.2</v>
      </c>
      <c r="T4217" s="15" t="n">
        <v>7840.6</v>
      </c>
      <c r="U4217" s="15" t="s">
        <v>24</v>
      </c>
      <c r="V4217" s="18" t="n">
        <f aca="false">IF(ISNUMBER(T4217),T4217,0)</f>
        <v>7840.6</v>
      </c>
      <c r="W4217" s="15" t="n">
        <f aca="false">IF(U4217="Yes",1,0)</f>
        <v>0</v>
      </c>
      <c r="X4217" s="15" t="str">
        <f aca="false">IF(F4217&lt;=12,"0-12 months",IF(F4217&lt;=24,"13-24 months",IF(F4217&lt;=48,"25-48 months","49-72 months")))</f>
        <v>49-72 months</v>
      </c>
      <c r="Y4217" s="15" t="str">
        <f aca="false">IF(C4217=1,"Yes","No")</f>
        <v>No</v>
      </c>
      <c r="Z4217" s="15" t="n">
        <f aca="false">COUNTIF(J4217:O4217,"Yes")</f>
        <v>5</v>
      </c>
      <c r="AA4217" s="18" t="n">
        <f aca="false">S4217*W4217</f>
        <v>0</v>
      </c>
      <c r="AB4217" s="15" t="n">
        <f aca="false">(P4217="Month-to-month")+(I4217="Fiber optic")+(R4217="Electronic check")+(F4217&lt;=12)+(M4217="No")+(J4217="No")</f>
        <v>3</v>
      </c>
      <c r="AC4217" s="15" t="str">
        <f aca="false">IF(AB4217&gt;=5,"High",IF(AB4217&gt;=3,"Medium","Low"))</f>
        <v>Medium</v>
      </c>
    </row>
    <row r="4218" customFormat="false" ht="15" hidden="false" customHeight="false" outlineLevel="0" collapsed="false">
      <c r="A4218" s="15" t="s">
        <v>4315</v>
      </c>
      <c r="B4218" s="15" t="s">
        <v>98</v>
      </c>
      <c r="C4218" s="15" t="n">
        <v>0</v>
      </c>
      <c r="D4218" s="15" t="s">
        <v>24</v>
      </c>
      <c r="E4218" s="15" t="s">
        <v>24</v>
      </c>
      <c r="F4218" s="15" t="n">
        <v>72</v>
      </c>
      <c r="G4218" s="15" t="s">
        <v>26</v>
      </c>
      <c r="H4218" s="15" t="s">
        <v>26</v>
      </c>
      <c r="I4218" s="15" t="s">
        <v>96</v>
      </c>
      <c r="J4218" s="15" t="s">
        <v>26</v>
      </c>
      <c r="K4218" s="15" t="s">
        <v>26</v>
      </c>
      <c r="L4218" s="15" t="s">
        <v>26</v>
      </c>
      <c r="M4218" s="15" t="s">
        <v>26</v>
      </c>
      <c r="N4218" s="15" t="s">
        <v>26</v>
      </c>
      <c r="O4218" s="15" t="s">
        <v>26</v>
      </c>
      <c r="P4218" s="15" t="s">
        <v>29</v>
      </c>
      <c r="Q4218" s="15" t="s">
        <v>24</v>
      </c>
      <c r="R4218" s="15" t="s">
        <v>19</v>
      </c>
      <c r="S4218" s="18" t="n">
        <v>92</v>
      </c>
      <c r="T4218" s="15" t="n">
        <v>6632.75</v>
      </c>
      <c r="U4218" s="15" t="s">
        <v>24</v>
      </c>
      <c r="V4218" s="18" t="n">
        <f aca="false">IF(ISNUMBER(T4218),T4218,0)</f>
        <v>6632.75</v>
      </c>
      <c r="W4218" s="15" t="n">
        <f aca="false">IF(U4218="Yes",1,0)</f>
        <v>0</v>
      </c>
      <c r="X4218" s="15" t="str">
        <f aca="false">IF(F4218&lt;=12,"0-12 months",IF(F4218&lt;=24,"13-24 months",IF(F4218&lt;=48,"25-48 months","49-72 months")))</f>
        <v>49-72 months</v>
      </c>
      <c r="Y4218" s="15" t="str">
        <f aca="false">IF(C4218=1,"Yes","No")</f>
        <v>No</v>
      </c>
      <c r="Z4218" s="15" t="n">
        <f aca="false">COUNTIF(J4218:O4218,"Yes")</f>
        <v>6</v>
      </c>
      <c r="AA4218" s="18" t="n">
        <f aca="false">S4218*W4218</f>
        <v>0</v>
      </c>
      <c r="AB4218" s="15" t="n">
        <f aca="false">(P4218="Month-to-month")+(I4218="Fiber optic")+(R4218="Electronic check")+(F4218&lt;=12)+(M4218="No")+(J4218="No")</f>
        <v>0</v>
      </c>
      <c r="AC4218" s="15" t="str">
        <f aca="false">IF(AB4218&gt;=5,"High",IF(AB4218&gt;=3,"Medium","Low"))</f>
        <v>Low</v>
      </c>
    </row>
    <row r="4219" customFormat="false" ht="15" hidden="false" customHeight="false" outlineLevel="0" collapsed="false">
      <c r="A4219" s="15" t="s">
        <v>4316</v>
      </c>
      <c r="B4219" s="15" t="s">
        <v>98</v>
      </c>
      <c r="C4219" s="15" t="n">
        <v>1</v>
      </c>
      <c r="D4219" s="15" t="s">
        <v>26</v>
      </c>
      <c r="E4219" s="15" t="s">
        <v>24</v>
      </c>
      <c r="F4219" s="15" t="n">
        <v>14</v>
      </c>
      <c r="G4219" s="15" t="s">
        <v>26</v>
      </c>
      <c r="H4219" s="15" t="s">
        <v>26</v>
      </c>
      <c r="I4219" s="15" t="s">
        <v>102</v>
      </c>
      <c r="J4219" s="15" t="s">
        <v>24</v>
      </c>
      <c r="K4219" s="15" t="s">
        <v>24</v>
      </c>
      <c r="L4219" s="15" t="s">
        <v>24</v>
      </c>
      <c r="M4219" s="15" t="s">
        <v>24</v>
      </c>
      <c r="N4219" s="15" t="s">
        <v>24</v>
      </c>
      <c r="O4219" s="15" t="s">
        <v>24</v>
      </c>
      <c r="P4219" s="15" t="s">
        <v>25</v>
      </c>
      <c r="Q4219" s="15" t="s">
        <v>26</v>
      </c>
      <c r="R4219" s="15" t="s">
        <v>15</v>
      </c>
      <c r="S4219" s="18" t="n">
        <v>75.1</v>
      </c>
      <c r="T4219" s="15" t="n">
        <v>1013.35</v>
      </c>
      <c r="U4219" s="15" t="s">
        <v>24</v>
      </c>
      <c r="V4219" s="18" t="n">
        <f aca="false">IF(ISNUMBER(T4219),T4219,0)</f>
        <v>1013.35</v>
      </c>
      <c r="W4219" s="15" t="n">
        <f aca="false">IF(U4219="Yes",1,0)</f>
        <v>0</v>
      </c>
      <c r="X4219" s="15" t="str">
        <f aca="false">IF(F4219&lt;=12,"0-12 months",IF(F4219&lt;=24,"13-24 months",IF(F4219&lt;=48,"25-48 months","49-72 months")))</f>
        <v>13-24 months</v>
      </c>
      <c r="Y4219" s="15" t="str">
        <f aca="false">IF(C4219=1,"Yes","No")</f>
        <v>Yes</v>
      </c>
      <c r="Z4219" s="15" t="n">
        <f aca="false">COUNTIF(J4219:O4219,"Yes")</f>
        <v>0</v>
      </c>
      <c r="AA4219" s="18" t="n">
        <f aca="false">S4219*W4219</f>
        <v>0</v>
      </c>
      <c r="AB4219" s="15" t="n">
        <f aca="false">(P4219="Month-to-month")+(I4219="Fiber optic")+(R4219="Electronic check")+(F4219&lt;=12)+(M4219="No")+(J4219="No")</f>
        <v>5</v>
      </c>
      <c r="AC4219" s="15" t="str">
        <f aca="false">IF(AB4219&gt;=5,"High",IF(AB4219&gt;=3,"Medium","Low"))</f>
        <v>High</v>
      </c>
    </row>
    <row r="4220" customFormat="false" ht="15" hidden="false" customHeight="false" outlineLevel="0" collapsed="false">
      <c r="A4220" s="15" t="s">
        <v>4317</v>
      </c>
      <c r="B4220" s="15" t="s">
        <v>98</v>
      </c>
      <c r="C4220" s="15" t="n">
        <v>0</v>
      </c>
      <c r="D4220" s="15" t="s">
        <v>24</v>
      </c>
      <c r="E4220" s="15" t="s">
        <v>24</v>
      </c>
      <c r="F4220" s="15" t="n">
        <v>7</v>
      </c>
      <c r="G4220" s="15" t="s">
        <v>26</v>
      </c>
      <c r="H4220" s="15" t="s">
        <v>26</v>
      </c>
      <c r="I4220" s="15" t="s">
        <v>24</v>
      </c>
      <c r="J4220" s="15" t="s">
        <v>28</v>
      </c>
      <c r="K4220" s="15" t="s">
        <v>28</v>
      </c>
      <c r="L4220" s="15" t="s">
        <v>28</v>
      </c>
      <c r="M4220" s="15" t="s">
        <v>28</v>
      </c>
      <c r="N4220" s="15" t="s">
        <v>28</v>
      </c>
      <c r="O4220" s="15" t="s">
        <v>28</v>
      </c>
      <c r="P4220" s="15" t="s">
        <v>25</v>
      </c>
      <c r="Q4220" s="15" t="s">
        <v>26</v>
      </c>
      <c r="R4220" s="15" t="s">
        <v>19</v>
      </c>
      <c r="S4220" s="18" t="n">
        <v>25.05</v>
      </c>
      <c r="T4220" s="15" t="n">
        <v>152.95</v>
      </c>
      <c r="U4220" s="15" t="s">
        <v>24</v>
      </c>
      <c r="V4220" s="18" t="n">
        <f aca="false">IF(ISNUMBER(T4220),T4220,0)</f>
        <v>152.95</v>
      </c>
      <c r="W4220" s="15" t="n">
        <f aca="false">IF(U4220="Yes",1,0)</f>
        <v>0</v>
      </c>
      <c r="X4220" s="15" t="str">
        <f aca="false">IF(F4220&lt;=12,"0-12 months",IF(F4220&lt;=24,"13-24 months",IF(F4220&lt;=48,"25-48 months","49-72 months")))</f>
        <v>0-12 months</v>
      </c>
      <c r="Y4220" s="15" t="str">
        <f aca="false">IF(C4220=1,"Yes","No")</f>
        <v>No</v>
      </c>
      <c r="Z4220" s="15" t="n">
        <f aca="false">COUNTIF(J4220:O4220,"Yes")</f>
        <v>0</v>
      </c>
      <c r="AA4220" s="18" t="n">
        <f aca="false">S4220*W4220</f>
        <v>0</v>
      </c>
      <c r="AB4220" s="15" t="n">
        <f aca="false">(P4220="Month-to-month")+(I4220="Fiber optic")+(R4220="Electronic check")+(F4220&lt;=12)+(M4220="No")+(J4220="No")</f>
        <v>2</v>
      </c>
      <c r="AC4220" s="15" t="str">
        <f aca="false">IF(AB4220&gt;=5,"High",IF(AB4220&gt;=3,"Medium","Low"))</f>
        <v>Low</v>
      </c>
    </row>
    <row r="4221" customFormat="false" ht="15" hidden="false" customHeight="false" outlineLevel="0" collapsed="false">
      <c r="A4221" s="15" t="s">
        <v>4318</v>
      </c>
      <c r="B4221" s="15" t="s">
        <v>94</v>
      </c>
      <c r="C4221" s="15" t="n">
        <v>0</v>
      </c>
      <c r="D4221" s="15" t="s">
        <v>24</v>
      </c>
      <c r="E4221" s="15" t="s">
        <v>24</v>
      </c>
      <c r="F4221" s="15" t="n">
        <v>48</v>
      </c>
      <c r="G4221" s="15" t="s">
        <v>26</v>
      </c>
      <c r="H4221" s="15" t="s">
        <v>24</v>
      </c>
      <c r="I4221" s="15" t="s">
        <v>102</v>
      </c>
      <c r="J4221" s="15" t="s">
        <v>24</v>
      </c>
      <c r="K4221" s="15" t="s">
        <v>26</v>
      </c>
      <c r="L4221" s="15" t="s">
        <v>24</v>
      </c>
      <c r="M4221" s="15" t="s">
        <v>24</v>
      </c>
      <c r="N4221" s="15" t="s">
        <v>24</v>
      </c>
      <c r="O4221" s="15" t="s">
        <v>24</v>
      </c>
      <c r="P4221" s="15" t="s">
        <v>27</v>
      </c>
      <c r="Q4221" s="15" t="s">
        <v>24</v>
      </c>
      <c r="R4221" s="15" t="s">
        <v>15</v>
      </c>
      <c r="S4221" s="18" t="n">
        <v>75.15</v>
      </c>
      <c r="T4221" s="15" t="n">
        <v>3772.65</v>
      </c>
      <c r="U4221" s="15" t="s">
        <v>24</v>
      </c>
      <c r="V4221" s="18" t="n">
        <f aca="false">IF(ISNUMBER(T4221),T4221,0)</f>
        <v>3772.65</v>
      </c>
      <c r="W4221" s="15" t="n">
        <f aca="false">IF(U4221="Yes",1,0)</f>
        <v>0</v>
      </c>
      <c r="X4221" s="15" t="str">
        <f aca="false">IF(F4221&lt;=12,"0-12 months",IF(F4221&lt;=24,"13-24 months",IF(F4221&lt;=48,"25-48 months","49-72 months")))</f>
        <v>25-48 months</v>
      </c>
      <c r="Y4221" s="15" t="str">
        <f aca="false">IF(C4221=1,"Yes","No")</f>
        <v>No</v>
      </c>
      <c r="Z4221" s="15" t="n">
        <f aca="false">COUNTIF(J4221:O4221,"Yes")</f>
        <v>1</v>
      </c>
      <c r="AA4221" s="18" t="n">
        <f aca="false">S4221*W4221</f>
        <v>0</v>
      </c>
      <c r="AB4221" s="15" t="n">
        <f aca="false">(P4221="Month-to-month")+(I4221="Fiber optic")+(R4221="Electronic check")+(F4221&lt;=12)+(M4221="No")+(J4221="No")</f>
        <v>4</v>
      </c>
      <c r="AC4221" s="15" t="str">
        <f aca="false">IF(AB4221&gt;=5,"High",IF(AB4221&gt;=3,"Medium","Low"))</f>
        <v>Medium</v>
      </c>
    </row>
    <row r="4222" customFormat="false" ht="15" hidden="false" customHeight="false" outlineLevel="0" collapsed="false">
      <c r="A4222" s="15" t="s">
        <v>4319</v>
      </c>
      <c r="B4222" s="15" t="s">
        <v>98</v>
      </c>
      <c r="C4222" s="15" t="n">
        <v>0</v>
      </c>
      <c r="D4222" s="15" t="s">
        <v>26</v>
      </c>
      <c r="E4222" s="15" t="s">
        <v>26</v>
      </c>
      <c r="F4222" s="15" t="n">
        <v>55</v>
      </c>
      <c r="G4222" s="15" t="s">
        <v>26</v>
      </c>
      <c r="H4222" s="15" t="s">
        <v>24</v>
      </c>
      <c r="I4222" s="15" t="s">
        <v>24</v>
      </c>
      <c r="J4222" s="15" t="s">
        <v>28</v>
      </c>
      <c r="K4222" s="15" t="s">
        <v>28</v>
      </c>
      <c r="L4222" s="15" t="s">
        <v>28</v>
      </c>
      <c r="M4222" s="15" t="s">
        <v>28</v>
      </c>
      <c r="N4222" s="15" t="s">
        <v>28</v>
      </c>
      <c r="O4222" s="15" t="s">
        <v>28</v>
      </c>
      <c r="P4222" s="15" t="s">
        <v>27</v>
      </c>
      <c r="Q4222" s="15" t="s">
        <v>24</v>
      </c>
      <c r="R4222" s="15" t="s">
        <v>17</v>
      </c>
      <c r="S4222" s="18" t="n">
        <v>19.5</v>
      </c>
      <c r="T4222" s="15" t="n">
        <v>1026.35</v>
      </c>
      <c r="U4222" s="15" t="s">
        <v>24</v>
      </c>
      <c r="V4222" s="18" t="n">
        <f aca="false">IF(ISNUMBER(T4222),T4222,0)</f>
        <v>1026.35</v>
      </c>
      <c r="W4222" s="15" t="n">
        <f aca="false">IF(U4222="Yes",1,0)</f>
        <v>0</v>
      </c>
      <c r="X4222" s="15" t="str">
        <f aca="false">IF(F4222&lt;=12,"0-12 months",IF(F4222&lt;=24,"13-24 months",IF(F4222&lt;=48,"25-48 months","49-72 months")))</f>
        <v>49-72 months</v>
      </c>
      <c r="Y4222" s="15" t="str">
        <f aca="false">IF(C4222=1,"Yes","No")</f>
        <v>No</v>
      </c>
      <c r="Z4222" s="15" t="n">
        <f aca="false">COUNTIF(J4222:O4222,"Yes")</f>
        <v>0</v>
      </c>
      <c r="AA4222" s="18" t="n">
        <f aca="false">S4222*W4222</f>
        <v>0</v>
      </c>
      <c r="AB4222" s="15" t="n">
        <f aca="false">(P4222="Month-to-month")+(I4222="Fiber optic")+(R4222="Electronic check")+(F4222&lt;=12)+(M4222="No")+(J4222="No")</f>
        <v>0</v>
      </c>
      <c r="AC4222" s="15" t="str">
        <f aca="false">IF(AB4222&gt;=5,"High",IF(AB4222&gt;=3,"Medium","Low"))</f>
        <v>Low</v>
      </c>
    </row>
    <row r="4223" customFormat="false" ht="15" hidden="false" customHeight="false" outlineLevel="0" collapsed="false">
      <c r="A4223" s="15" t="s">
        <v>4320</v>
      </c>
      <c r="B4223" s="15" t="s">
        <v>98</v>
      </c>
      <c r="C4223" s="15" t="n">
        <v>0</v>
      </c>
      <c r="D4223" s="15" t="s">
        <v>24</v>
      </c>
      <c r="E4223" s="15" t="s">
        <v>24</v>
      </c>
      <c r="F4223" s="15" t="n">
        <v>1</v>
      </c>
      <c r="G4223" s="15" t="s">
        <v>26</v>
      </c>
      <c r="H4223" s="15" t="s">
        <v>24</v>
      </c>
      <c r="I4223" s="15" t="s">
        <v>24</v>
      </c>
      <c r="J4223" s="15" t="s">
        <v>28</v>
      </c>
      <c r="K4223" s="15" t="s">
        <v>28</v>
      </c>
      <c r="L4223" s="15" t="s">
        <v>28</v>
      </c>
      <c r="M4223" s="15" t="s">
        <v>28</v>
      </c>
      <c r="N4223" s="15" t="s">
        <v>28</v>
      </c>
      <c r="O4223" s="15" t="s">
        <v>28</v>
      </c>
      <c r="P4223" s="15" t="s">
        <v>25</v>
      </c>
      <c r="Q4223" s="15" t="s">
        <v>24</v>
      </c>
      <c r="R4223" s="15" t="s">
        <v>21</v>
      </c>
      <c r="S4223" s="18" t="n">
        <v>19.3</v>
      </c>
      <c r="T4223" s="15" t="n">
        <v>19.3</v>
      </c>
      <c r="U4223" s="15" t="s">
        <v>24</v>
      </c>
      <c r="V4223" s="18" t="n">
        <f aca="false">IF(ISNUMBER(T4223),T4223,0)</f>
        <v>19.3</v>
      </c>
      <c r="W4223" s="15" t="n">
        <f aca="false">IF(U4223="Yes",1,0)</f>
        <v>0</v>
      </c>
      <c r="X4223" s="15" t="str">
        <f aca="false">IF(F4223&lt;=12,"0-12 months",IF(F4223&lt;=24,"13-24 months",IF(F4223&lt;=48,"25-48 months","49-72 months")))</f>
        <v>0-12 months</v>
      </c>
      <c r="Y4223" s="15" t="str">
        <f aca="false">IF(C4223=1,"Yes","No")</f>
        <v>No</v>
      </c>
      <c r="Z4223" s="15" t="n">
        <f aca="false">COUNTIF(J4223:O4223,"Yes")</f>
        <v>0</v>
      </c>
      <c r="AA4223" s="18" t="n">
        <f aca="false">S4223*W4223</f>
        <v>0</v>
      </c>
      <c r="AB4223" s="15" t="n">
        <f aca="false">(P4223="Month-to-month")+(I4223="Fiber optic")+(R4223="Electronic check")+(F4223&lt;=12)+(M4223="No")+(J4223="No")</f>
        <v>2</v>
      </c>
      <c r="AC4223" s="15" t="str">
        <f aca="false">IF(AB4223&gt;=5,"High",IF(AB4223&gt;=3,"Medium","Low"))</f>
        <v>Low</v>
      </c>
    </row>
    <row r="4224" customFormat="false" ht="15" hidden="false" customHeight="false" outlineLevel="0" collapsed="false">
      <c r="A4224" s="15" t="s">
        <v>4321</v>
      </c>
      <c r="B4224" s="15" t="s">
        <v>98</v>
      </c>
      <c r="C4224" s="15" t="n">
        <v>0</v>
      </c>
      <c r="D4224" s="15" t="s">
        <v>24</v>
      </c>
      <c r="E4224" s="15" t="s">
        <v>24</v>
      </c>
      <c r="F4224" s="15" t="n">
        <v>45</v>
      </c>
      <c r="G4224" s="15" t="s">
        <v>26</v>
      </c>
      <c r="H4224" s="15" t="s">
        <v>24</v>
      </c>
      <c r="I4224" s="15" t="s">
        <v>102</v>
      </c>
      <c r="J4224" s="15" t="s">
        <v>26</v>
      </c>
      <c r="K4224" s="15" t="s">
        <v>26</v>
      </c>
      <c r="L4224" s="15" t="s">
        <v>26</v>
      </c>
      <c r="M4224" s="15" t="s">
        <v>26</v>
      </c>
      <c r="N4224" s="15" t="s">
        <v>26</v>
      </c>
      <c r="O4224" s="15" t="s">
        <v>26</v>
      </c>
      <c r="P4224" s="15" t="s">
        <v>27</v>
      </c>
      <c r="Q4224" s="15" t="s">
        <v>24</v>
      </c>
      <c r="R4224" s="15" t="s">
        <v>21</v>
      </c>
      <c r="S4224" s="18" t="n">
        <v>112.2</v>
      </c>
      <c r="T4224" s="15" t="n">
        <v>5031.85</v>
      </c>
      <c r="U4224" s="15" t="s">
        <v>24</v>
      </c>
      <c r="V4224" s="18" t="n">
        <f aca="false">IF(ISNUMBER(T4224),T4224,0)</f>
        <v>5031.85</v>
      </c>
      <c r="W4224" s="15" t="n">
        <f aca="false">IF(U4224="Yes",1,0)</f>
        <v>0</v>
      </c>
      <c r="X4224" s="15" t="str">
        <f aca="false">IF(F4224&lt;=12,"0-12 months",IF(F4224&lt;=24,"13-24 months",IF(F4224&lt;=48,"25-48 months","49-72 months")))</f>
        <v>25-48 months</v>
      </c>
      <c r="Y4224" s="15" t="str">
        <f aca="false">IF(C4224=1,"Yes","No")</f>
        <v>No</v>
      </c>
      <c r="Z4224" s="15" t="n">
        <f aca="false">COUNTIF(J4224:O4224,"Yes")</f>
        <v>6</v>
      </c>
      <c r="AA4224" s="18" t="n">
        <f aca="false">S4224*W4224</f>
        <v>0</v>
      </c>
      <c r="AB4224" s="15" t="n">
        <f aca="false">(P4224="Month-to-month")+(I4224="Fiber optic")+(R4224="Electronic check")+(F4224&lt;=12)+(M4224="No")+(J4224="No")</f>
        <v>1</v>
      </c>
      <c r="AC4224" s="15" t="str">
        <f aca="false">IF(AB4224&gt;=5,"High",IF(AB4224&gt;=3,"Medium","Low"))</f>
        <v>Low</v>
      </c>
    </row>
    <row r="4225" customFormat="false" ht="15" hidden="false" customHeight="false" outlineLevel="0" collapsed="false">
      <c r="A4225" s="15" t="s">
        <v>4322</v>
      </c>
      <c r="B4225" s="15" t="s">
        <v>98</v>
      </c>
      <c r="C4225" s="15" t="n">
        <v>0</v>
      </c>
      <c r="D4225" s="15" t="s">
        <v>24</v>
      </c>
      <c r="E4225" s="15" t="s">
        <v>24</v>
      </c>
      <c r="F4225" s="15" t="n">
        <v>3</v>
      </c>
      <c r="G4225" s="15" t="s">
        <v>26</v>
      </c>
      <c r="H4225" s="15" t="s">
        <v>24</v>
      </c>
      <c r="I4225" s="15" t="s">
        <v>102</v>
      </c>
      <c r="J4225" s="15" t="s">
        <v>24</v>
      </c>
      <c r="K4225" s="15" t="s">
        <v>24</v>
      </c>
      <c r="L4225" s="15" t="s">
        <v>24</v>
      </c>
      <c r="M4225" s="15" t="s">
        <v>24</v>
      </c>
      <c r="N4225" s="15" t="s">
        <v>24</v>
      </c>
      <c r="O4225" s="15" t="s">
        <v>24</v>
      </c>
      <c r="P4225" s="15" t="s">
        <v>25</v>
      </c>
      <c r="Q4225" s="15" t="s">
        <v>26</v>
      </c>
      <c r="R4225" s="15" t="s">
        <v>17</v>
      </c>
      <c r="S4225" s="18" t="n">
        <v>70.3</v>
      </c>
      <c r="T4225" s="15" t="n">
        <v>220.4</v>
      </c>
      <c r="U4225" s="15" t="s">
        <v>24</v>
      </c>
      <c r="V4225" s="18" t="n">
        <f aca="false">IF(ISNUMBER(T4225),T4225,0)</f>
        <v>220.4</v>
      </c>
      <c r="W4225" s="15" t="n">
        <f aca="false">IF(U4225="Yes",1,0)</f>
        <v>0</v>
      </c>
      <c r="X4225" s="15" t="str">
        <f aca="false">IF(F4225&lt;=12,"0-12 months",IF(F4225&lt;=24,"13-24 months",IF(F4225&lt;=48,"25-48 months","49-72 months")))</f>
        <v>0-12 months</v>
      </c>
      <c r="Y4225" s="15" t="str">
        <f aca="false">IF(C4225=1,"Yes","No")</f>
        <v>No</v>
      </c>
      <c r="Z4225" s="15" t="n">
        <f aca="false">COUNTIF(J4225:O4225,"Yes")</f>
        <v>0</v>
      </c>
      <c r="AA4225" s="18" t="n">
        <f aca="false">S4225*W4225</f>
        <v>0</v>
      </c>
      <c r="AB4225" s="15" t="n">
        <f aca="false">(P4225="Month-to-month")+(I4225="Fiber optic")+(R4225="Electronic check")+(F4225&lt;=12)+(M4225="No")+(J4225="No")</f>
        <v>5</v>
      </c>
      <c r="AC4225" s="15" t="str">
        <f aca="false">IF(AB4225&gt;=5,"High",IF(AB4225&gt;=3,"Medium","Low"))</f>
        <v>High</v>
      </c>
    </row>
    <row r="4226" customFormat="false" ht="15" hidden="false" customHeight="false" outlineLevel="0" collapsed="false">
      <c r="A4226" s="15" t="s">
        <v>4323</v>
      </c>
      <c r="B4226" s="15" t="s">
        <v>94</v>
      </c>
      <c r="C4226" s="15" t="n">
        <v>0</v>
      </c>
      <c r="D4226" s="15" t="s">
        <v>26</v>
      </c>
      <c r="E4226" s="15" t="s">
        <v>24</v>
      </c>
      <c r="F4226" s="15" t="n">
        <v>71</v>
      </c>
      <c r="G4226" s="15" t="s">
        <v>26</v>
      </c>
      <c r="H4226" s="15" t="s">
        <v>24</v>
      </c>
      <c r="I4226" s="15" t="s">
        <v>24</v>
      </c>
      <c r="J4226" s="15" t="s">
        <v>28</v>
      </c>
      <c r="K4226" s="15" t="s">
        <v>28</v>
      </c>
      <c r="L4226" s="15" t="s">
        <v>28</v>
      </c>
      <c r="M4226" s="15" t="s">
        <v>28</v>
      </c>
      <c r="N4226" s="15" t="s">
        <v>28</v>
      </c>
      <c r="O4226" s="15" t="s">
        <v>28</v>
      </c>
      <c r="P4226" s="15" t="s">
        <v>29</v>
      </c>
      <c r="Q4226" s="15" t="s">
        <v>24</v>
      </c>
      <c r="R4226" s="15" t="s">
        <v>17</v>
      </c>
      <c r="S4226" s="18" t="n">
        <v>19.6</v>
      </c>
      <c r="T4226" s="15" t="n">
        <v>1416.5</v>
      </c>
      <c r="U4226" s="15" t="s">
        <v>24</v>
      </c>
      <c r="V4226" s="18" t="n">
        <f aca="false">IF(ISNUMBER(T4226),T4226,0)</f>
        <v>1416.5</v>
      </c>
      <c r="W4226" s="15" t="n">
        <f aca="false">IF(U4226="Yes",1,0)</f>
        <v>0</v>
      </c>
      <c r="X4226" s="15" t="str">
        <f aca="false">IF(F4226&lt;=12,"0-12 months",IF(F4226&lt;=24,"13-24 months",IF(F4226&lt;=48,"25-48 months","49-72 months")))</f>
        <v>49-72 months</v>
      </c>
      <c r="Y4226" s="15" t="str">
        <f aca="false">IF(C4226=1,"Yes","No")</f>
        <v>No</v>
      </c>
      <c r="Z4226" s="15" t="n">
        <f aca="false">COUNTIF(J4226:O4226,"Yes")</f>
        <v>0</v>
      </c>
      <c r="AA4226" s="18" t="n">
        <f aca="false">S4226*W4226</f>
        <v>0</v>
      </c>
      <c r="AB4226" s="15" t="n">
        <f aca="false">(P4226="Month-to-month")+(I4226="Fiber optic")+(R4226="Electronic check")+(F4226&lt;=12)+(M4226="No")+(J4226="No")</f>
        <v>0</v>
      </c>
      <c r="AC4226" s="15" t="str">
        <f aca="false">IF(AB4226&gt;=5,"High",IF(AB4226&gt;=3,"Medium","Low"))</f>
        <v>Low</v>
      </c>
    </row>
    <row r="4227" customFormat="false" ht="15" hidden="false" customHeight="false" outlineLevel="0" collapsed="false">
      <c r="A4227" s="15" t="s">
        <v>4324</v>
      </c>
      <c r="B4227" s="15" t="s">
        <v>98</v>
      </c>
      <c r="C4227" s="15" t="n">
        <v>0</v>
      </c>
      <c r="D4227" s="15" t="s">
        <v>26</v>
      </c>
      <c r="E4227" s="15" t="s">
        <v>24</v>
      </c>
      <c r="F4227" s="15" t="n">
        <v>8</v>
      </c>
      <c r="G4227" s="15" t="s">
        <v>26</v>
      </c>
      <c r="H4227" s="15" t="s">
        <v>24</v>
      </c>
      <c r="I4227" s="15" t="s">
        <v>24</v>
      </c>
      <c r="J4227" s="15" t="s">
        <v>28</v>
      </c>
      <c r="K4227" s="15" t="s">
        <v>28</v>
      </c>
      <c r="L4227" s="15" t="s">
        <v>28</v>
      </c>
      <c r="M4227" s="15" t="s">
        <v>28</v>
      </c>
      <c r="N4227" s="15" t="s">
        <v>28</v>
      </c>
      <c r="O4227" s="15" t="s">
        <v>28</v>
      </c>
      <c r="P4227" s="15" t="s">
        <v>25</v>
      </c>
      <c r="Q4227" s="15" t="s">
        <v>24</v>
      </c>
      <c r="R4227" s="15" t="s">
        <v>17</v>
      </c>
      <c r="S4227" s="18" t="n">
        <v>20.25</v>
      </c>
      <c r="T4227" s="15" t="n">
        <v>158.35</v>
      </c>
      <c r="U4227" s="15" t="s">
        <v>24</v>
      </c>
      <c r="V4227" s="18" t="n">
        <f aca="false">IF(ISNUMBER(T4227),T4227,0)</f>
        <v>158.35</v>
      </c>
      <c r="W4227" s="15" t="n">
        <f aca="false">IF(U4227="Yes",1,0)</f>
        <v>0</v>
      </c>
      <c r="X4227" s="15" t="str">
        <f aca="false">IF(F4227&lt;=12,"0-12 months",IF(F4227&lt;=24,"13-24 months",IF(F4227&lt;=48,"25-48 months","49-72 months")))</f>
        <v>0-12 months</v>
      </c>
      <c r="Y4227" s="15" t="str">
        <f aca="false">IF(C4227=1,"Yes","No")</f>
        <v>No</v>
      </c>
      <c r="Z4227" s="15" t="n">
        <f aca="false">COUNTIF(J4227:O4227,"Yes")</f>
        <v>0</v>
      </c>
      <c r="AA4227" s="18" t="n">
        <f aca="false">S4227*W4227</f>
        <v>0</v>
      </c>
      <c r="AB4227" s="15" t="n">
        <f aca="false">(P4227="Month-to-month")+(I4227="Fiber optic")+(R4227="Electronic check")+(F4227&lt;=12)+(M4227="No")+(J4227="No")</f>
        <v>2</v>
      </c>
      <c r="AC4227" s="15" t="str">
        <f aca="false">IF(AB4227&gt;=5,"High",IF(AB4227&gt;=3,"Medium","Low"))</f>
        <v>Low</v>
      </c>
    </row>
    <row r="4228" customFormat="false" ht="15" hidden="false" customHeight="false" outlineLevel="0" collapsed="false">
      <c r="A4228" s="15" t="s">
        <v>4325</v>
      </c>
      <c r="B4228" s="15" t="s">
        <v>94</v>
      </c>
      <c r="C4228" s="15" t="n">
        <v>0</v>
      </c>
      <c r="D4228" s="15" t="s">
        <v>26</v>
      </c>
      <c r="E4228" s="15" t="s">
        <v>24</v>
      </c>
      <c r="F4228" s="15" t="n">
        <v>3</v>
      </c>
      <c r="G4228" s="15" t="s">
        <v>26</v>
      </c>
      <c r="H4228" s="15" t="s">
        <v>26</v>
      </c>
      <c r="I4228" s="15" t="s">
        <v>102</v>
      </c>
      <c r="J4228" s="15" t="s">
        <v>24</v>
      </c>
      <c r="K4228" s="15" t="s">
        <v>24</v>
      </c>
      <c r="L4228" s="15" t="s">
        <v>24</v>
      </c>
      <c r="M4228" s="15" t="s">
        <v>24</v>
      </c>
      <c r="N4228" s="15" t="s">
        <v>24</v>
      </c>
      <c r="O4228" s="15" t="s">
        <v>24</v>
      </c>
      <c r="P4228" s="15" t="s">
        <v>25</v>
      </c>
      <c r="Q4228" s="15" t="s">
        <v>26</v>
      </c>
      <c r="R4228" s="15" t="s">
        <v>15</v>
      </c>
      <c r="S4228" s="18" t="n">
        <v>75.85</v>
      </c>
      <c r="T4228" s="15" t="n">
        <v>256.6</v>
      </c>
      <c r="U4228" s="15" t="s">
        <v>26</v>
      </c>
      <c r="V4228" s="18" t="n">
        <f aca="false">IF(ISNUMBER(T4228),T4228,0)</f>
        <v>256.6</v>
      </c>
      <c r="W4228" s="15" t="n">
        <f aca="false">IF(U4228="Yes",1,0)</f>
        <v>1</v>
      </c>
      <c r="X4228" s="15" t="str">
        <f aca="false">IF(F4228&lt;=12,"0-12 months",IF(F4228&lt;=24,"13-24 months",IF(F4228&lt;=48,"25-48 months","49-72 months")))</f>
        <v>0-12 months</v>
      </c>
      <c r="Y4228" s="15" t="str">
        <f aca="false">IF(C4228=1,"Yes","No")</f>
        <v>No</v>
      </c>
      <c r="Z4228" s="15" t="n">
        <f aca="false">COUNTIF(J4228:O4228,"Yes")</f>
        <v>0</v>
      </c>
      <c r="AA4228" s="18" t="n">
        <f aca="false">S4228*W4228</f>
        <v>75.85</v>
      </c>
      <c r="AB4228" s="15" t="n">
        <f aca="false">(P4228="Month-to-month")+(I4228="Fiber optic")+(R4228="Electronic check")+(F4228&lt;=12)+(M4228="No")+(J4228="No")</f>
        <v>6</v>
      </c>
      <c r="AC4228" s="15" t="str">
        <f aca="false">IF(AB4228&gt;=5,"High",IF(AB4228&gt;=3,"Medium","Low"))</f>
        <v>High</v>
      </c>
    </row>
    <row r="4229" customFormat="false" ht="15" hidden="false" customHeight="false" outlineLevel="0" collapsed="false">
      <c r="A4229" s="15" t="s">
        <v>4326</v>
      </c>
      <c r="B4229" s="15" t="s">
        <v>98</v>
      </c>
      <c r="C4229" s="15" t="n">
        <v>0</v>
      </c>
      <c r="D4229" s="15" t="s">
        <v>26</v>
      </c>
      <c r="E4229" s="15" t="s">
        <v>26</v>
      </c>
      <c r="F4229" s="15" t="n">
        <v>69</v>
      </c>
      <c r="G4229" s="15" t="s">
        <v>26</v>
      </c>
      <c r="H4229" s="15" t="s">
        <v>24</v>
      </c>
      <c r="I4229" s="15" t="s">
        <v>96</v>
      </c>
      <c r="J4229" s="15" t="s">
        <v>26</v>
      </c>
      <c r="K4229" s="15" t="s">
        <v>26</v>
      </c>
      <c r="L4229" s="15" t="s">
        <v>24</v>
      </c>
      <c r="M4229" s="15" t="s">
        <v>26</v>
      </c>
      <c r="N4229" s="15" t="s">
        <v>26</v>
      </c>
      <c r="O4229" s="15" t="s">
        <v>26</v>
      </c>
      <c r="P4229" s="15" t="s">
        <v>29</v>
      </c>
      <c r="Q4229" s="15" t="s">
        <v>24</v>
      </c>
      <c r="R4229" s="15" t="s">
        <v>19</v>
      </c>
      <c r="S4229" s="18" t="n">
        <v>80.65</v>
      </c>
      <c r="T4229" s="15" t="n">
        <v>5542.55</v>
      </c>
      <c r="U4229" s="15" t="s">
        <v>24</v>
      </c>
      <c r="V4229" s="18" t="n">
        <f aca="false">IF(ISNUMBER(T4229),T4229,0)</f>
        <v>5542.55</v>
      </c>
      <c r="W4229" s="15" t="n">
        <f aca="false">IF(U4229="Yes",1,0)</f>
        <v>0</v>
      </c>
      <c r="X4229" s="15" t="str">
        <f aca="false">IF(F4229&lt;=12,"0-12 months",IF(F4229&lt;=24,"13-24 months",IF(F4229&lt;=48,"25-48 months","49-72 months")))</f>
        <v>49-72 months</v>
      </c>
      <c r="Y4229" s="15" t="str">
        <f aca="false">IF(C4229=1,"Yes","No")</f>
        <v>No</v>
      </c>
      <c r="Z4229" s="15" t="n">
        <f aca="false">COUNTIF(J4229:O4229,"Yes")</f>
        <v>5</v>
      </c>
      <c r="AA4229" s="18" t="n">
        <f aca="false">S4229*W4229</f>
        <v>0</v>
      </c>
      <c r="AB4229" s="15" t="n">
        <f aca="false">(P4229="Month-to-month")+(I4229="Fiber optic")+(R4229="Electronic check")+(F4229&lt;=12)+(M4229="No")+(J4229="No")</f>
        <v>0</v>
      </c>
      <c r="AC4229" s="15" t="str">
        <f aca="false">IF(AB4229&gt;=5,"High",IF(AB4229&gt;=3,"Medium","Low"))</f>
        <v>Low</v>
      </c>
    </row>
    <row r="4230" customFormat="false" ht="15" hidden="false" customHeight="false" outlineLevel="0" collapsed="false">
      <c r="A4230" s="15" t="s">
        <v>4327</v>
      </c>
      <c r="B4230" s="15" t="s">
        <v>98</v>
      </c>
      <c r="C4230" s="15" t="n">
        <v>0</v>
      </c>
      <c r="D4230" s="15" t="s">
        <v>26</v>
      </c>
      <c r="E4230" s="15" t="s">
        <v>26</v>
      </c>
      <c r="F4230" s="15" t="n">
        <v>1</v>
      </c>
      <c r="G4230" s="15" t="s">
        <v>26</v>
      </c>
      <c r="H4230" s="15" t="s">
        <v>24</v>
      </c>
      <c r="I4230" s="15" t="s">
        <v>102</v>
      </c>
      <c r="J4230" s="15" t="s">
        <v>24</v>
      </c>
      <c r="K4230" s="15" t="s">
        <v>24</v>
      </c>
      <c r="L4230" s="15" t="s">
        <v>24</v>
      </c>
      <c r="M4230" s="15" t="s">
        <v>24</v>
      </c>
      <c r="N4230" s="15" t="s">
        <v>24</v>
      </c>
      <c r="O4230" s="15" t="s">
        <v>24</v>
      </c>
      <c r="P4230" s="15" t="s">
        <v>25</v>
      </c>
      <c r="Q4230" s="15" t="s">
        <v>26</v>
      </c>
      <c r="R4230" s="15" t="s">
        <v>15</v>
      </c>
      <c r="S4230" s="18" t="n">
        <v>68.5</v>
      </c>
      <c r="T4230" s="15" t="n">
        <v>68.5</v>
      </c>
      <c r="U4230" s="15" t="s">
        <v>26</v>
      </c>
      <c r="V4230" s="18" t="n">
        <f aca="false">IF(ISNUMBER(T4230),T4230,0)</f>
        <v>68.5</v>
      </c>
      <c r="W4230" s="15" t="n">
        <f aca="false">IF(U4230="Yes",1,0)</f>
        <v>1</v>
      </c>
      <c r="X4230" s="15" t="str">
        <f aca="false">IF(F4230&lt;=12,"0-12 months",IF(F4230&lt;=24,"13-24 months",IF(F4230&lt;=48,"25-48 months","49-72 months")))</f>
        <v>0-12 months</v>
      </c>
      <c r="Y4230" s="15" t="str">
        <f aca="false">IF(C4230=1,"Yes","No")</f>
        <v>No</v>
      </c>
      <c r="Z4230" s="15" t="n">
        <f aca="false">COUNTIF(J4230:O4230,"Yes")</f>
        <v>0</v>
      </c>
      <c r="AA4230" s="18" t="n">
        <f aca="false">S4230*W4230</f>
        <v>68.5</v>
      </c>
      <c r="AB4230" s="15" t="n">
        <f aca="false">(P4230="Month-to-month")+(I4230="Fiber optic")+(R4230="Electronic check")+(F4230&lt;=12)+(M4230="No")+(J4230="No")</f>
        <v>6</v>
      </c>
      <c r="AC4230" s="15" t="str">
        <f aca="false">IF(AB4230&gt;=5,"High",IF(AB4230&gt;=3,"Medium","Low"))</f>
        <v>High</v>
      </c>
    </row>
    <row r="4231" customFormat="false" ht="15" hidden="false" customHeight="false" outlineLevel="0" collapsed="false">
      <c r="A4231" s="15" t="s">
        <v>4328</v>
      </c>
      <c r="B4231" s="15" t="s">
        <v>94</v>
      </c>
      <c r="C4231" s="15" t="n">
        <v>1</v>
      </c>
      <c r="D4231" s="15" t="s">
        <v>26</v>
      </c>
      <c r="E4231" s="15" t="s">
        <v>24</v>
      </c>
      <c r="F4231" s="15" t="n">
        <v>72</v>
      </c>
      <c r="G4231" s="15" t="s">
        <v>26</v>
      </c>
      <c r="H4231" s="15" t="s">
        <v>26</v>
      </c>
      <c r="I4231" s="15" t="s">
        <v>102</v>
      </c>
      <c r="J4231" s="15" t="s">
        <v>26</v>
      </c>
      <c r="K4231" s="15" t="s">
        <v>26</v>
      </c>
      <c r="L4231" s="15" t="s">
        <v>26</v>
      </c>
      <c r="M4231" s="15" t="s">
        <v>26</v>
      </c>
      <c r="N4231" s="15" t="s">
        <v>26</v>
      </c>
      <c r="O4231" s="15" t="s">
        <v>26</v>
      </c>
      <c r="P4231" s="15" t="s">
        <v>29</v>
      </c>
      <c r="Q4231" s="15" t="s">
        <v>26</v>
      </c>
      <c r="R4231" s="15" t="s">
        <v>21</v>
      </c>
      <c r="S4231" s="18" t="n">
        <v>115.75</v>
      </c>
      <c r="T4231" s="15" t="n">
        <v>8443.7</v>
      </c>
      <c r="U4231" s="15" t="s">
        <v>24</v>
      </c>
      <c r="V4231" s="18" t="n">
        <f aca="false">IF(ISNUMBER(T4231),T4231,0)</f>
        <v>8443.7</v>
      </c>
      <c r="W4231" s="15" t="n">
        <f aca="false">IF(U4231="Yes",1,0)</f>
        <v>0</v>
      </c>
      <c r="X4231" s="15" t="str">
        <f aca="false">IF(F4231&lt;=12,"0-12 months",IF(F4231&lt;=24,"13-24 months",IF(F4231&lt;=48,"25-48 months","49-72 months")))</f>
        <v>49-72 months</v>
      </c>
      <c r="Y4231" s="15" t="str">
        <f aca="false">IF(C4231=1,"Yes","No")</f>
        <v>Yes</v>
      </c>
      <c r="Z4231" s="15" t="n">
        <f aca="false">COUNTIF(J4231:O4231,"Yes")</f>
        <v>6</v>
      </c>
      <c r="AA4231" s="18" t="n">
        <f aca="false">S4231*W4231</f>
        <v>0</v>
      </c>
      <c r="AB4231" s="15" t="n">
        <f aca="false">(P4231="Month-to-month")+(I4231="Fiber optic")+(R4231="Electronic check")+(F4231&lt;=12)+(M4231="No")+(J4231="No")</f>
        <v>1</v>
      </c>
      <c r="AC4231" s="15" t="str">
        <f aca="false">IF(AB4231&gt;=5,"High",IF(AB4231&gt;=3,"Medium","Low"))</f>
        <v>Low</v>
      </c>
    </row>
    <row r="4232" customFormat="false" ht="15" hidden="false" customHeight="false" outlineLevel="0" collapsed="false">
      <c r="A4232" s="15" t="s">
        <v>4329</v>
      </c>
      <c r="B4232" s="15" t="s">
        <v>98</v>
      </c>
      <c r="C4232" s="15" t="n">
        <v>0</v>
      </c>
      <c r="D4232" s="15" t="s">
        <v>24</v>
      </c>
      <c r="E4232" s="15" t="s">
        <v>24</v>
      </c>
      <c r="F4232" s="15" t="n">
        <v>11</v>
      </c>
      <c r="G4232" s="15" t="s">
        <v>26</v>
      </c>
      <c r="H4232" s="15" t="s">
        <v>24</v>
      </c>
      <c r="I4232" s="15" t="s">
        <v>102</v>
      </c>
      <c r="J4232" s="15" t="s">
        <v>26</v>
      </c>
      <c r="K4232" s="15" t="s">
        <v>24</v>
      </c>
      <c r="L4232" s="15" t="s">
        <v>24</v>
      </c>
      <c r="M4232" s="15" t="s">
        <v>24</v>
      </c>
      <c r="N4232" s="15" t="s">
        <v>24</v>
      </c>
      <c r="O4232" s="15" t="s">
        <v>24</v>
      </c>
      <c r="P4232" s="15" t="s">
        <v>25</v>
      </c>
      <c r="Q4232" s="15" t="s">
        <v>26</v>
      </c>
      <c r="R4232" s="15" t="s">
        <v>15</v>
      </c>
      <c r="S4232" s="18" t="n">
        <v>73.5</v>
      </c>
      <c r="T4232" s="15" t="n">
        <v>791.75</v>
      </c>
      <c r="U4232" s="15" t="s">
        <v>26</v>
      </c>
      <c r="V4232" s="18" t="n">
        <f aca="false">IF(ISNUMBER(T4232),T4232,0)</f>
        <v>791.75</v>
      </c>
      <c r="W4232" s="15" t="n">
        <f aca="false">IF(U4232="Yes",1,0)</f>
        <v>1</v>
      </c>
      <c r="X4232" s="15" t="str">
        <f aca="false">IF(F4232&lt;=12,"0-12 months",IF(F4232&lt;=24,"13-24 months",IF(F4232&lt;=48,"25-48 months","49-72 months")))</f>
        <v>0-12 months</v>
      </c>
      <c r="Y4232" s="15" t="str">
        <f aca="false">IF(C4232=1,"Yes","No")</f>
        <v>No</v>
      </c>
      <c r="Z4232" s="15" t="n">
        <f aca="false">COUNTIF(J4232:O4232,"Yes")</f>
        <v>1</v>
      </c>
      <c r="AA4232" s="18" t="n">
        <f aca="false">S4232*W4232</f>
        <v>73.5</v>
      </c>
      <c r="AB4232" s="15" t="n">
        <f aca="false">(P4232="Month-to-month")+(I4232="Fiber optic")+(R4232="Electronic check")+(F4232&lt;=12)+(M4232="No")+(J4232="No")</f>
        <v>5</v>
      </c>
      <c r="AC4232" s="15" t="str">
        <f aca="false">IF(AB4232&gt;=5,"High",IF(AB4232&gt;=3,"Medium","Low"))</f>
        <v>High</v>
      </c>
    </row>
    <row r="4233" customFormat="false" ht="15" hidden="false" customHeight="false" outlineLevel="0" collapsed="false">
      <c r="A4233" s="15" t="s">
        <v>4330</v>
      </c>
      <c r="B4233" s="15" t="s">
        <v>98</v>
      </c>
      <c r="C4233" s="15" t="n">
        <v>0</v>
      </c>
      <c r="D4233" s="15" t="s">
        <v>24</v>
      </c>
      <c r="E4233" s="15" t="s">
        <v>24</v>
      </c>
      <c r="F4233" s="15" t="n">
        <v>71</v>
      </c>
      <c r="G4233" s="15" t="s">
        <v>26</v>
      </c>
      <c r="H4233" s="15" t="s">
        <v>26</v>
      </c>
      <c r="I4233" s="15" t="s">
        <v>96</v>
      </c>
      <c r="J4233" s="15" t="s">
        <v>26</v>
      </c>
      <c r="K4233" s="15" t="s">
        <v>26</v>
      </c>
      <c r="L4233" s="15" t="s">
        <v>26</v>
      </c>
      <c r="M4233" s="15" t="s">
        <v>26</v>
      </c>
      <c r="N4233" s="15" t="s">
        <v>24</v>
      </c>
      <c r="O4233" s="15" t="s">
        <v>26</v>
      </c>
      <c r="P4233" s="15" t="s">
        <v>29</v>
      </c>
      <c r="Q4233" s="15" t="s">
        <v>24</v>
      </c>
      <c r="R4233" s="15" t="s">
        <v>19</v>
      </c>
      <c r="S4233" s="18" t="n">
        <v>80.6</v>
      </c>
      <c r="T4233" s="15" t="n">
        <v>5708.2</v>
      </c>
      <c r="U4233" s="15" t="s">
        <v>24</v>
      </c>
      <c r="V4233" s="18" t="n">
        <f aca="false">IF(ISNUMBER(T4233),T4233,0)</f>
        <v>5708.2</v>
      </c>
      <c r="W4233" s="15" t="n">
        <f aca="false">IF(U4233="Yes",1,0)</f>
        <v>0</v>
      </c>
      <c r="X4233" s="15" t="str">
        <f aca="false">IF(F4233&lt;=12,"0-12 months",IF(F4233&lt;=24,"13-24 months",IF(F4233&lt;=48,"25-48 months","49-72 months")))</f>
        <v>49-72 months</v>
      </c>
      <c r="Y4233" s="15" t="str">
        <f aca="false">IF(C4233=1,"Yes","No")</f>
        <v>No</v>
      </c>
      <c r="Z4233" s="15" t="n">
        <f aca="false">COUNTIF(J4233:O4233,"Yes")</f>
        <v>5</v>
      </c>
      <c r="AA4233" s="18" t="n">
        <f aca="false">S4233*W4233</f>
        <v>0</v>
      </c>
      <c r="AB4233" s="15" t="n">
        <f aca="false">(P4233="Month-to-month")+(I4233="Fiber optic")+(R4233="Electronic check")+(F4233&lt;=12)+(M4233="No")+(J4233="No")</f>
        <v>0</v>
      </c>
      <c r="AC4233" s="15" t="str">
        <f aca="false">IF(AB4233&gt;=5,"High",IF(AB4233&gt;=3,"Medium","Low"))</f>
        <v>Low</v>
      </c>
    </row>
    <row r="4234" customFormat="false" ht="15" hidden="false" customHeight="false" outlineLevel="0" collapsed="false">
      <c r="A4234" s="15" t="s">
        <v>4331</v>
      </c>
      <c r="B4234" s="15" t="s">
        <v>94</v>
      </c>
      <c r="C4234" s="15" t="n">
        <v>0</v>
      </c>
      <c r="D4234" s="15" t="s">
        <v>24</v>
      </c>
      <c r="E4234" s="15" t="s">
        <v>24</v>
      </c>
      <c r="F4234" s="15" t="n">
        <v>1</v>
      </c>
      <c r="G4234" s="15" t="s">
        <v>26</v>
      </c>
      <c r="H4234" s="15" t="s">
        <v>24</v>
      </c>
      <c r="I4234" s="15" t="s">
        <v>102</v>
      </c>
      <c r="J4234" s="15" t="s">
        <v>24</v>
      </c>
      <c r="K4234" s="15" t="s">
        <v>24</v>
      </c>
      <c r="L4234" s="15" t="s">
        <v>24</v>
      </c>
      <c r="M4234" s="15" t="s">
        <v>24</v>
      </c>
      <c r="N4234" s="15" t="s">
        <v>24</v>
      </c>
      <c r="O4234" s="15" t="s">
        <v>24</v>
      </c>
      <c r="P4234" s="15" t="s">
        <v>25</v>
      </c>
      <c r="Q4234" s="15" t="s">
        <v>26</v>
      </c>
      <c r="R4234" s="15" t="s">
        <v>17</v>
      </c>
      <c r="S4234" s="18" t="n">
        <v>69.95</v>
      </c>
      <c r="T4234" s="15" t="n">
        <v>69.95</v>
      </c>
      <c r="U4234" s="15" t="s">
        <v>26</v>
      </c>
      <c r="V4234" s="18" t="n">
        <f aca="false">IF(ISNUMBER(T4234),T4234,0)</f>
        <v>69.95</v>
      </c>
      <c r="W4234" s="15" t="n">
        <f aca="false">IF(U4234="Yes",1,0)</f>
        <v>1</v>
      </c>
      <c r="X4234" s="15" t="str">
        <f aca="false">IF(F4234&lt;=12,"0-12 months",IF(F4234&lt;=24,"13-24 months",IF(F4234&lt;=48,"25-48 months","49-72 months")))</f>
        <v>0-12 months</v>
      </c>
      <c r="Y4234" s="15" t="str">
        <f aca="false">IF(C4234=1,"Yes","No")</f>
        <v>No</v>
      </c>
      <c r="Z4234" s="15" t="n">
        <f aca="false">COUNTIF(J4234:O4234,"Yes")</f>
        <v>0</v>
      </c>
      <c r="AA4234" s="18" t="n">
        <f aca="false">S4234*W4234</f>
        <v>69.95</v>
      </c>
      <c r="AB4234" s="15" t="n">
        <f aca="false">(P4234="Month-to-month")+(I4234="Fiber optic")+(R4234="Electronic check")+(F4234&lt;=12)+(M4234="No")+(J4234="No")</f>
        <v>5</v>
      </c>
      <c r="AC4234" s="15" t="str">
        <f aca="false">IF(AB4234&gt;=5,"High",IF(AB4234&gt;=3,"Medium","Low"))</f>
        <v>High</v>
      </c>
    </row>
    <row r="4235" customFormat="false" ht="15" hidden="false" customHeight="false" outlineLevel="0" collapsed="false">
      <c r="A4235" s="15" t="s">
        <v>4332</v>
      </c>
      <c r="B4235" s="15" t="s">
        <v>94</v>
      </c>
      <c r="C4235" s="15" t="n">
        <v>0</v>
      </c>
      <c r="D4235" s="15" t="s">
        <v>26</v>
      </c>
      <c r="E4235" s="15" t="s">
        <v>24</v>
      </c>
      <c r="F4235" s="15" t="n">
        <v>33</v>
      </c>
      <c r="G4235" s="15" t="s">
        <v>24</v>
      </c>
      <c r="H4235" s="15" t="s">
        <v>95</v>
      </c>
      <c r="I4235" s="15" t="s">
        <v>96</v>
      </c>
      <c r="J4235" s="15" t="s">
        <v>26</v>
      </c>
      <c r="K4235" s="15" t="s">
        <v>24</v>
      </c>
      <c r="L4235" s="15" t="s">
        <v>26</v>
      </c>
      <c r="M4235" s="15" t="s">
        <v>26</v>
      </c>
      <c r="N4235" s="15" t="s">
        <v>26</v>
      </c>
      <c r="O4235" s="15" t="s">
        <v>26</v>
      </c>
      <c r="P4235" s="15" t="s">
        <v>29</v>
      </c>
      <c r="Q4235" s="15" t="s">
        <v>24</v>
      </c>
      <c r="R4235" s="15" t="s">
        <v>19</v>
      </c>
      <c r="S4235" s="18" t="n">
        <v>59.55</v>
      </c>
      <c r="T4235" s="15" t="n">
        <v>2016.3</v>
      </c>
      <c r="U4235" s="15" t="s">
        <v>24</v>
      </c>
      <c r="V4235" s="18" t="n">
        <f aca="false">IF(ISNUMBER(T4235),T4235,0)</f>
        <v>2016.3</v>
      </c>
      <c r="W4235" s="15" t="n">
        <f aca="false">IF(U4235="Yes",1,0)</f>
        <v>0</v>
      </c>
      <c r="X4235" s="15" t="str">
        <f aca="false">IF(F4235&lt;=12,"0-12 months",IF(F4235&lt;=24,"13-24 months",IF(F4235&lt;=48,"25-48 months","49-72 months")))</f>
        <v>25-48 months</v>
      </c>
      <c r="Y4235" s="15" t="str">
        <f aca="false">IF(C4235=1,"Yes","No")</f>
        <v>No</v>
      </c>
      <c r="Z4235" s="15" t="n">
        <f aca="false">COUNTIF(J4235:O4235,"Yes")</f>
        <v>5</v>
      </c>
      <c r="AA4235" s="18" t="n">
        <f aca="false">S4235*W4235</f>
        <v>0</v>
      </c>
      <c r="AB4235" s="15" t="n">
        <f aca="false">(P4235="Month-to-month")+(I4235="Fiber optic")+(R4235="Electronic check")+(F4235&lt;=12)+(M4235="No")+(J4235="No")</f>
        <v>0</v>
      </c>
      <c r="AC4235" s="15" t="str">
        <f aca="false">IF(AB4235&gt;=5,"High",IF(AB4235&gt;=3,"Medium","Low"))</f>
        <v>Low</v>
      </c>
    </row>
    <row r="4236" customFormat="false" ht="15" hidden="false" customHeight="false" outlineLevel="0" collapsed="false">
      <c r="A4236" s="15" t="s">
        <v>4333</v>
      </c>
      <c r="B4236" s="15" t="s">
        <v>94</v>
      </c>
      <c r="C4236" s="15" t="n">
        <v>0</v>
      </c>
      <c r="D4236" s="15" t="s">
        <v>24</v>
      </c>
      <c r="E4236" s="15" t="s">
        <v>24</v>
      </c>
      <c r="F4236" s="15" t="n">
        <v>16</v>
      </c>
      <c r="G4236" s="15" t="s">
        <v>26</v>
      </c>
      <c r="H4236" s="15" t="s">
        <v>24</v>
      </c>
      <c r="I4236" s="15" t="s">
        <v>24</v>
      </c>
      <c r="J4236" s="15" t="s">
        <v>28</v>
      </c>
      <c r="K4236" s="15" t="s">
        <v>28</v>
      </c>
      <c r="L4236" s="15" t="s">
        <v>28</v>
      </c>
      <c r="M4236" s="15" t="s">
        <v>28</v>
      </c>
      <c r="N4236" s="15" t="s">
        <v>28</v>
      </c>
      <c r="O4236" s="15" t="s">
        <v>28</v>
      </c>
      <c r="P4236" s="15" t="s">
        <v>27</v>
      </c>
      <c r="Q4236" s="15" t="s">
        <v>24</v>
      </c>
      <c r="R4236" s="15" t="s">
        <v>17</v>
      </c>
      <c r="S4236" s="18" t="n">
        <v>19.05</v>
      </c>
      <c r="T4236" s="15" t="n">
        <v>326.65</v>
      </c>
      <c r="U4236" s="15" t="s">
        <v>24</v>
      </c>
      <c r="V4236" s="18" t="n">
        <f aca="false">IF(ISNUMBER(T4236),T4236,0)</f>
        <v>326.65</v>
      </c>
      <c r="W4236" s="15" t="n">
        <f aca="false">IF(U4236="Yes",1,0)</f>
        <v>0</v>
      </c>
      <c r="X4236" s="15" t="str">
        <f aca="false">IF(F4236&lt;=12,"0-12 months",IF(F4236&lt;=24,"13-24 months",IF(F4236&lt;=48,"25-48 months","49-72 months")))</f>
        <v>13-24 months</v>
      </c>
      <c r="Y4236" s="15" t="str">
        <f aca="false">IF(C4236=1,"Yes","No")</f>
        <v>No</v>
      </c>
      <c r="Z4236" s="15" t="n">
        <f aca="false">COUNTIF(J4236:O4236,"Yes")</f>
        <v>0</v>
      </c>
      <c r="AA4236" s="18" t="n">
        <f aca="false">S4236*W4236</f>
        <v>0</v>
      </c>
      <c r="AB4236" s="15" t="n">
        <f aca="false">(P4236="Month-to-month")+(I4236="Fiber optic")+(R4236="Electronic check")+(F4236&lt;=12)+(M4236="No")+(J4236="No")</f>
        <v>0</v>
      </c>
      <c r="AC4236" s="15" t="str">
        <f aca="false">IF(AB4236&gt;=5,"High",IF(AB4236&gt;=3,"Medium","Low"))</f>
        <v>Low</v>
      </c>
    </row>
    <row r="4237" customFormat="false" ht="15" hidden="false" customHeight="false" outlineLevel="0" collapsed="false">
      <c r="A4237" s="15" t="s">
        <v>4334</v>
      </c>
      <c r="B4237" s="15" t="s">
        <v>94</v>
      </c>
      <c r="C4237" s="15" t="n">
        <v>1</v>
      </c>
      <c r="D4237" s="15" t="s">
        <v>26</v>
      </c>
      <c r="E4237" s="15" t="s">
        <v>24</v>
      </c>
      <c r="F4237" s="15" t="n">
        <v>56</v>
      </c>
      <c r="G4237" s="15" t="s">
        <v>26</v>
      </c>
      <c r="H4237" s="15" t="s">
        <v>26</v>
      </c>
      <c r="I4237" s="15" t="s">
        <v>102</v>
      </c>
      <c r="J4237" s="15" t="s">
        <v>26</v>
      </c>
      <c r="K4237" s="15" t="s">
        <v>26</v>
      </c>
      <c r="L4237" s="15" t="s">
        <v>26</v>
      </c>
      <c r="M4237" s="15" t="s">
        <v>26</v>
      </c>
      <c r="N4237" s="15" t="s">
        <v>24</v>
      </c>
      <c r="O4237" s="15" t="s">
        <v>24</v>
      </c>
      <c r="P4237" s="15" t="s">
        <v>27</v>
      </c>
      <c r="Q4237" s="15" t="s">
        <v>24</v>
      </c>
      <c r="R4237" s="15" t="s">
        <v>15</v>
      </c>
      <c r="S4237" s="18" t="n">
        <v>95.65</v>
      </c>
      <c r="T4237" s="15" t="n">
        <v>5471.75</v>
      </c>
      <c r="U4237" s="15" t="s">
        <v>24</v>
      </c>
      <c r="V4237" s="18" t="n">
        <f aca="false">IF(ISNUMBER(T4237),T4237,0)</f>
        <v>5471.75</v>
      </c>
      <c r="W4237" s="15" t="n">
        <f aca="false">IF(U4237="Yes",1,0)</f>
        <v>0</v>
      </c>
      <c r="X4237" s="15" t="str">
        <f aca="false">IF(F4237&lt;=12,"0-12 months",IF(F4237&lt;=24,"13-24 months",IF(F4237&lt;=48,"25-48 months","49-72 months")))</f>
        <v>49-72 months</v>
      </c>
      <c r="Y4237" s="15" t="str">
        <f aca="false">IF(C4237=1,"Yes","No")</f>
        <v>Yes</v>
      </c>
      <c r="Z4237" s="15" t="n">
        <f aca="false">COUNTIF(J4237:O4237,"Yes")</f>
        <v>4</v>
      </c>
      <c r="AA4237" s="18" t="n">
        <f aca="false">S4237*W4237</f>
        <v>0</v>
      </c>
      <c r="AB4237" s="15" t="n">
        <f aca="false">(P4237="Month-to-month")+(I4237="Fiber optic")+(R4237="Electronic check")+(F4237&lt;=12)+(M4237="No")+(J4237="No")</f>
        <v>2</v>
      </c>
      <c r="AC4237" s="15" t="str">
        <f aca="false">IF(AB4237&gt;=5,"High",IF(AB4237&gt;=3,"Medium","Low"))</f>
        <v>Low</v>
      </c>
    </row>
    <row r="4238" customFormat="false" ht="15" hidden="false" customHeight="false" outlineLevel="0" collapsed="false">
      <c r="A4238" s="15" t="s">
        <v>4335</v>
      </c>
      <c r="B4238" s="15" t="s">
        <v>94</v>
      </c>
      <c r="C4238" s="15" t="n">
        <v>0</v>
      </c>
      <c r="D4238" s="15" t="s">
        <v>24</v>
      </c>
      <c r="E4238" s="15" t="s">
        <v>24</v>
      </c>
      <c r="F4238" s="15" t="n">
        <v>1</v>
      </c>
      <c r="G4238" s="15" t="s">
        <v>26</v>
      </c>
      <c r="H4238" s="15" t="s">
        <v>24</v>
      </c>
      <c r="I4238" s="15" t="s">
        <v>24</v>
      </c>
      <c r="J4238" s="15" t="s">
        <v>28</v>
      </c>
      <c r="K4238" s="15" t="s">
        <v>28</v>
      </c>
      <c r="L4238" s="15" t="s">
        <v>28</v>
      </c>
      <c r="M4238" s="15" t="s">
        <v>28</v>
      </c>
      <c r="N4238" s="15" t="s">
        <v>28</v>
      </c>
      <c r="O4238" s="15" t="s">
        <v>28</v>
      </c>
      <c r="P4238" s="15" t="s">
        <v>25</v>
      </c>
      <c r="Q4238" s="15" t="s">
        <v>24</v>
      </c>
      <c r="R4238" s="15" t="s">
        <v>21</v>
      </c>
      <c r="S4238" s="18" t="n">
        <v>19.95</v>
      </c>
      <c r="T4238" s="15" t="n">
        <v>19.95</v>
      </c>
      <c r="U4238" s="15" t="s">
        <v>24</v>
      </c>
      <c r="V4238" s="18" t="n">
        <f aca="false">IF(ISNUMBER(T4238),T4238,0)</f>
        <v>19.95</v>
      </c>
      <c r="W4238" s="15" t="n">
        <f aca="false">IF(U4238="Yes",1,0)</f>
        <v>0</v>
      </c>
      <c r="X4238" s="15" t="str">
        <f aca="false">IF(F4238&lt;=12,"0-12 months",IF(F4238&lt;=24,"13-24 months",IF(F4238&lt;=48,"25-48 months","49-72 months")))</f>
        <v>0-12 months</v>
      </c>
      <c r="Y4238" s="15" t="str">
        <f aca="false">IF(C4238=1,"Yes","No")</f>
        <v>No</v>
      </c>
      <c r="Z4238" s="15" t="n">
        <f aca="false">COUNTIF(J4238:O4238,"Yes")</f>
        <v>0</v>
      </c>
      <c r="AA4238" s="18" t="n">
        <f aca="false">S4238*W4238</f>
        <v>0</v>
      </c>
      <c r="AB4238" s="15" t="n">
        <f aca="false">(P4238="Month-to-month")+(I4238="Fiber optic")+(R4238="Electronic check")+(F4238&lt;=12)+(M4238="No")+(J4238="No")</f>
        <v>2</v>
      </c>
      <c r="AC4238" s="15" t="str">
        <f aca="false">IF(AB4238&gt;=5,"High",IF(AB4238&gt;=3,"Medium","Low"))</f>
        <v>Low</v>
      </c>
    </row>
    <row r="4239" customFormat="false" ht="15" hidden="false" customHeight="false" outlineLevel="0" collapsed="false">
      <c r="A4239" s="15" t="s">
        <v>4336</v>
      </c>
      <c r="B4239" s="15" t="s">
        <v>98</v>
      </c>
      <c r="C4239" s="15" t="n">
        <v>0</v>
      </c>
      <c r="D4239" s="15" t="s">
        <v>24</v>
      </c>
      <c r="E4239" s="15" t="s">
        <v>24</v>
      </c>
      <c r="F4239" s="15" t="n">
        <v>5</v>
      </c>
      <c r="G4239" s="15" t="s">
        <v>26</v>
      </c>
      <c r="H4239" s="15" t="s">
        <v>24</v>
      </c>
      <c r="I4239" s="15" t="s">
        <v>96</v>
      </c>
      <c r="J4239" s="15" t="s">
        <v>24</v>
      </c>
      <c r="K4239" s="15" t="s">
        <v>24</v>
      </c>
      <c r="L4239" s="15" t="s">
        <v>26</v>
      </c>
      <c r="M4239" s="15" t="s">
        <v>24</v>
      </c>
      <c r="N4239" s="15" t="s">
        <v>26</v>
      </c>
      <c r="O4239" s="15" t="s">
        <v>26</v>
      </c>
      <c r="P4239" s="15" t="s">
        <v>25</v>
      </c>
      <c r="Q4239" s="15" t="s">
        <v>26</v>
      </c>
      <c r="R4239" s="15" t="s">
        <v>15</v>
      </c>
      <c r="S4239" s="18" t="n">
        <v>70.05</v>
      </c>
      <c r="T4239" s="15" t="n">
        <v>346.4</v>
      </c>
      <c r="U4239" s="15" t="s">
        <v>26</v>
      </c>
      <c r="V4239" s="18" t="n">
        <f aca="false">IF(ISNUMBER(T4239),T4239,0)</f>
        <v>346.4</v>
      </c>
      <c r="W4239" s="15" t="n">
        <f aca="false">IF(U4239="Yes",1,0)</f>
        <v>1</v>
      </c>
      <c r="X4239" s="15" t="str">
        <f aca="false">IF(F4239&lt;=12,"0-12 months",IF(F4239&lt;=24,"13-24 months",IF(F4239&lt;=48,"25-48 months","49-72 months")))</f>
        <v>0-12 months</v>
      </c>
      <c r="Y4239" s="15" t="str">
        <f aca="false">IF(C4239=1,"Yes","No")</f>
        <v>No</v>
      </c>
      <c r="Z4239" s="15" t="n">
        <f aca="false">COUNTIF(J4239:O4239,"Yes")</f>
        <v>3</v>
      </c>
      <c r="AA4239" s="18" t="n">
        <f aca="false">S4239*W4239</f>
        <v>70.05</v>
      </c>
      <c r="AB4239" s="15" t="n">
        <f aca="false">(P4239="Month-to-month")+(I4239="Fiber optic")+(R4239="Electronic check")+(F4239&lt;=12)+(M4239="No")+(J4239="No")</f>
        <v>5</v>
      </c>
      <c r="AC4239" s="15" t="str">
        <f aca="false">IF(AB4239&gt;=5,"High",IF(AB4239&gt;=3,"Medium","Low"))</f>
        <v>High</v>
      </c>
    </row>
    <row r="4240" customFormat="false" ht="15" hidden="false" customHeight="false" outlineLevel="0" collapsed="false">
      <c r="A4240" s="15" t="s">
        <v>4337</v>
      </c>
      <c r="B4240" s="15" t="s">
        <v>98</v>
      </c>
      <c r="C4240" s="15" t="n">
        <v>0</v>
      </c>
      <c r="D4240" s="15" t="s">
        <v>26</v>
      </c>
      <c r="E4240" s="15" t="s">
        <v>26</v>
      </c>
      <c r="F4240" s="15" t="n">
        <v>57</v>
      </c>
      <c r="G4240" s="15" t="s">
        <v>26</v>
      </c>
      <c r="H4240" s="15" t="s">
        <v>24</v>
      </c>
      <c r="I4240" s="15" t="s">
        <v>24</v>
      </c>
      <c r="J4240" s="15" t="s">
        <v>28</v>
      </c>
      <c r="K4240" s="15" t="s">
        <v>28</v>
      </c>
      <c r="L4240" s="15" t="s">
        <v>28</v>
      </c>
      <c r="M4240" s="15" t="s">
        <v>28</v>
      </c>
      <c r="N4240" s="15" t="s">
        <v>28</v>
      </c>
      <c r="O4240" s="15" t="s">
        <v>28</v>
      </c>
      <c r="P4240" s="15" t="s">
        <v>27</v>
      </c>
      <c r="Q4240" s="15" t="s">
        <v>24</v>
      </c>
      <c r="R4240" s="15" t="s">
        <v>17</v>
      </c>
      <c r="S4240" s="18" t="n">
        <v>19.4</v>
      </c>
      <c r="T4240" s="15" t="n">
        <v>1061.6</v>
      </c>
      <c r="U4240" s="15" t="s">
        <v>24</v>
      </c>
      <c r="V4240" s="18" t="n">
        <f aca="false">IF(ISNUMBER(T4240),T4240,0)</f>
        <v>1061.6</v>
      </c>
      <c r="W4240" s="15" t="n">
        <f aca="false">IF(U4240="Yes",1,0)</f>
        <v>0</v>
      </c>
      <c r="X4240" s="15" t="str">
        <f aca="false">IF(F4240&lt;=12,"0-12 months",IF(F4240&lt;=24,"13-24 months",IF(F4240&lt;=48,"25-48 months","49-72 months")))</f>
        <v>49-72 months</v>
      </c>
      <c r="Y4240" s="15" t="str">
        <f aca="false">IF(C4240=1,"Yes","No")</f>
        <v>No</v>
      </c>
      <c r="Z4240" s="15" t="n">
        <f aca="false">COUNTIF(J4240:O4240,"Yes")</f>
        <v>0</v>
      </c>
      <c r="AA4240" s="18" t="n">
        <f aca="false">S4240*W4240</f>
        <v>0</v>
      </c>
      <c r="AB4240" s="15" t="n">
        <f aca="false">(P4240="Month-to-month")+(I4240="Fiber optic")+(R4240="Electronic check")+(F4240&lt;=12)+(M4240="No")+(J4240="No")</f>
        <v>0</v>
      </c>
      <c r="AC4240" s="15" t="str">
        <f aca="false">IF(AB4240&gt;=5,"High",IF(AB4240&gt;=3,"Medium","Low"))</f>
        <v>Low</v>
      </c>
    </row>
    <row r="4241" customFormat="false" ht="15" hidden="false" customHeight="false" outlineLevel="0" collapsed="false">
      <c r="A4241" s="15" t="s">
        <v>4338</v>
      </c>
      <c r="B4241" s="15" t="s">
        <v>98</v>
      </c>
      <c r="C4241" s="15" t="n">
        <v>0</v>
      </c>
      <c r="D4241" s="15" t="s">
        <v>26</v>
      </c>
      <c r="E4241" s="15" t="s">
        <v>26</v>
      </c>
      <c r="F4241" s="15" t="n">
        <v>56</v>
      </c>
      <c r="G4241" s="15" t="s">
        <v>24</v>
      </c>
      <c r="H4241" s="15" t="s">
        <v>95</v>
      </c>
      <c r="I4241" s="15" t="s">
        <v>96</v>
      </c>
      <c r="J4241" s="15" t="s">
        <v>24</v>
      </c>
      <c r="K4241" s="15" t="s">
        <v>26</v>
      </c>
      <c r="L4241" s="15" t="s">
        <v>26</v>
      </c>
      <c r="M4241" s="15" t="s">
        <v>24</v>
      </c>
      <c r="N4241" s="15" t="s">
        <v>24</v>
      </c>
      <c r="O4241" s="15" t="s">
        <v>24</v>
      </c>
      <c r="P4241" s="15" t="s">
        <v>27</v>
      </c>
      <c r="Q4241" s="15" t="s">
        <v>26</v>
      </c>
      <c r="R4241" s="15" t="s">
        <v>21</v>
      </c>
      <c r="S4241" s="18" t="n">
        <v>36.1</v>
      </c>
      <c r="T4241" s="15" t="n">
        <v>1971.5</v>
      </c>
      <c r="U4241" s="15" t="s">
        <v>24</v>
      </c>
      <c r="V4241" s="18" t="n">
        <f aca="false">IF(ISNUMBER(T4241),T4241,0)</f>
        <v>1971.5</v>
      </c>
      <c r="W4241" s="15" t="n">
        <f aca="false">IF(U4241="Yes",1,0)</f>
        <v>0</v>
      </c>
      <c r="X4241" s="15" t="str">
        <f aca="false">IF(F4241&lt;=12,"0-12 months",IF(F4241&lt;=24,"13-24 months",IF(F4241&lt;=48,"25-48 months","49-72 months")))</f>
        <v>49-72 months</v>
      </c>
      <c r="Y4241" s="15" t="str">
        <f aca="false">IF(C4241=1,"Yes","No")</f>
        <v>No</v>
      </c>
      <c r="Z4241" s="15" t="n">
        <f aca="false">COUNTIF(J4241:O4241,"Yes")</f>
        <v>2</v>
      </c>
      <c r="AA4241" s="18" t="n">
        <f aca="false">S4241*W4241</f>
        <v>0</v>
      </c>
      <c r="AB4241" s="15" t="n">
        <f aca="false">(P4241="Month-to-month")+(I4241="Fiber optic")+(R4241="Electronic check")+(F4241&lt;=12)+(M4241="No")+(J4241="No")</f>
        <v>2</v>
      </c>
      <c r="AC4241" s="15" t="str">
        <f aca="false">IF(AB4241&gt;=5,"High",IF(AB4241&gt;=3,"Medium","Low"))</f>
        <v>Low</v>
      </c>
    </row>
    <row r="4242" customFormat="false" ht="15" hidden="false" customHeight="false" outlineLevel="0" collapsed="false">
      <c r="A4242" s="15" t="s">
        <v>4339</v>
      </c>
      <c r="B4242" s="15" t="s">
        <v>98</v>
      </c>
      <c r="C4242" s="15" t="n">
        <v>0</v>
      </c>
      <c r="D4242" s="15" t="s">
        <v>24</v>
      </c>
      <c r="E4242" s="15" t="s">
        <v>24</v>
      </c>
      <c r="F4242" s="15" t="n">
        <v>8</v>
      </c>
      <c r="G4242" s="15" t="s">
        <v>26</v>
      </c>
      <c r="H4242" s="15" t="s">
        <v>26</v>
      </c>
      <c r="I4242" s="15" t="s">
        <v>102</v>
      </c>
      <c r="J4242" s="15" t="s">
        <v>24</v>
      </c>
      <c r="K4242" s="15" t="s">
        <v>26</v>
      </c>
      <c r="L4242" s="15" t="s">
        <v>26</v>
      </c>
      <c r="M4242" s="15" t="s">
        <v>24</v>
      </c>
      <c r="N4242" s="15" t="s">
        <v>26</v>
      </c>
      <c r="O4242" s="15" t="s">
        <v>24</v>
      </c>
      <c r="P4242" s="15" t="s">
        <v>25</v>
      </c>
      <c r="Q4242" s="15" t="s">
        <v>26</v>
      </c>
      <c r="R4242" s="15" t="s">
        <v>15</v>
      </c>
      <c r="S4242" s="18" t="n">
        <v>94</v>
      </c>
      <c r="T4242" s="15" t="n">
        <v>773.65</v>
      </c>
      <c r="U4242" s="15" t="s">
        <v>26</v>
      </c>
      <c r="V4242" s="18" t="n">
        <f aca="false">IF(ISNUMBER(T4242),T4242,0)</f>
        <v>773.65</v>
      </c>
      <c r="W4242" s="15" t="n">
        <f aca="false">IF(U4242="Yes",1,0)</f>
        <v>1</v>
      </c>
      <c r="X4242" s="15" t="str">
        <f aca="false">IF(F4242&lt;=12,"0-12 months",IF(F4242&lt;=24,"13-24 months",IF(F4242&lt;=48,"25-48 months","49-72 months")))</f>
        <v>0-12 months</v>
      </c>
      <c r="Y4242" s="15" t="str">
        <f aca="false">IF(C4242=1,"Yes","No")</f>
        <v>No</v>
      </c>
      <c r="Z4242" s="15" t="n">
        <f aca="false">COUNTIF(J4242:O4242,"Yes")</f>
        <v>3</v>
      </c>
      <c r="AA4242" s="18" t="n">
        <f aca="false">S4242*W4242</f>
        <v>94</v>
      </c>
      <c r="AB4242" s="15" t="n">
        <f aca="false">(P4242="Month-to-month")+(I4242="Fiber optic")+(R4242="Electronic check")+(F4242&lt;=12)+(M4242="No")+(J4242="No")</f>
        <v>6</v>
      </c>
      <c r="AC4242" s="15" t="str">
        <f aca="false">IF(AB4242&gt;=5,"High",IF(AB4242&gt;=3,"Medium","Low"))</f>
        <v>High</v>
      </c>
    </row>
    <row r="4243" customFormat="false" ht="15" hidden="false" customHeight="false" outlineLevel="0" collapsed="false">
      <c r="A4243" s="15" t="s">
        <v>4340</v>
      </c>
      <c r="B4243" s="15" t="s">
        <v>94</v>
      </c>
      <c r="C4243" s="15" t="n">
        <v>0</v>
      </c>
      <c r="D4243" s="15" t="s">
        <v>26</v>
      </c>
      <c r="E4243" s="15" t="s">
        <v>26</v>
      </c>
      <c r="F4243" s="15" t="n">
        <v>22</v>
      </c>
      <c r="G4243" s="15" t="s">
        <v>26</v>
      </c>
      <c r="H4243" s="15" t="s">
        <v>24</v>
      </c>
      <c r="I4243" s="15" t="s">
        <v>96</v>
      </c>
      <c r="J4243" s="15" t="s">
        <v>26</v>
      </c>
      <c r="K4243" s="15" t="s">
        <v>26</v>
      </c>
      <c r="L4243" s="15" t="s">
        <v>26</v>
      </c>
      <c r="M4243" s="15" t="s">
        <v>24</v>
      </c>
      <c r="N4243" s="15" t="s">
        <v>24</v>
      </c>
      <c r="O4243" s="15" t="s">
        <v>24</v>
      </c>
      <c r="P4243" s="15" t="s">
        <v>25</v>
      </c>
      <c r="Q4243" s="15" t="s">
        <v>24</v>
      </c>
      <c r="R4243" s="15" t="s">
        <v>17</v>
      </c>
      <c r="S4243" s="18" t="n">
        <v>61.15</v>
      </c>
      <c r="T4243" s="15" t="n">
        <v>1422.05</v>
      </c>
      <c r="U4243" s="15" t="s">
        <v>26</v>
      </c>
      <c r="V4243" s="18" t="n">
        <f aca="false">IF(ISNUMBER(T4243),T4243,0)</f>
        <v>1422.05</v>
      </c>
      <c r="W4243" s="15" t="n">
        <f aca="false">IF(U4243="Yes",1,0)</f>
        <v>1</v>
      </c>
      <c r="X4243" s="15" t="str">
        <f aca="false">IF(F4243&lt;=12,"0-12 months",IF(F4243&lt;=24,"13-24 months",IF(F4243&lt;=48,"25-48 months","49-72 months")))</f>
        <v>13-24 months</v>
      </c>
      <c r="Y4243" s="15" t="str">
        <f aca="false">IF(C4243=1,"Yes","No")</f>
        <v>No</v>
      </c>
      <c r="Z4243" s="15" t="n">
        <f aca="false">COUNTIF(J4243:O4243,"Yes")</f>
        <v>3</v>
      </c>
      <c r="AA4243" s="18" t="n">
        <f aca="false">S4243*W4243</f>
        <v>61.15</v>
      </c>
      <c r="AB4243" s="15" t="n">
        <f aca="false">(P4243="Month-to-month")+(I4243="Fiber optic")+(R4243="Electronic check")+(F4243&lt;=12)+(M4243="No")+(J4243="No")</f>
        <v>2</v>
      </c>
      <c r="AC4243" s="15" t="str">
        <f aca="false">IF(AB4243&gt;=5,"High",IF(AB4243&gt;=3,"Medium","Low"))</f>
        <v>Low</v>
      </c>
    </row>
    <row r="4244" customFormat="false" ht="15" hidden="false" customHeight="false" outlineLevel="0" collapsed="false">
      <c r="A4244" s="15" t="s">
        <v>4341</v>
      </c>
      <c r="B4244" s="15" t="s">
        <v>94</v>
      </c>
      <c r="C4244" s="15" t="n">
        <v>0</v>
      </c>
      <c r="D4244" s="15" t="s">
        <v>24</v>
      </c>
      <c r="E4244" s="15" t="s">
        <v>24</v>
      </c>
      <c r="F4244" s="15" t="n">
        <v>1</v>
      </c>
      <c r="G4244" s="15" t="s">
        <v>26</v>
      </c>
      <c r="H4244" s="15" t="s">
        <v>24</v>
      </c>
      <c r="I4244" s="15" t="s">
        <v>24</v>
      </c>
      <c r="J4244" s="15" t="s">
        <v>28</v>
      </c>
      <c r="K4244" s="15" t="s">
        <v>28</v>
      </c>
      <c r="L4244" s="15" t="s">
        <v>28</v>
      </c>
      <c r="M4244" s="15" t="s">
        <v>28</v>
      </c>
      <c r="N4244" s="15" t="s">
        <v>28</v>
      </c>
      <c r="O4244" s="15" t="s">
        <v>28</v>
      </c>
      <c r="P4244" s="15" t="s">
        <v>25</v>
      </c>
      <c r="Q4244" s="15" t="s">
        <v>24</v>
      </c>
      <c r="R4244" s="15" t="s">
        <v>17</v>
      </c>
      <c r="S4244" s="18" t="n">
        <v>19.75</v>
      </c>
      <c r="T4244" s="15" t="n">
        <v>19.75</v>
      </c>
      <c r="U4244" s="15" t="s">
        <v>24</v>
      </c>
      <c r="V4244" s="18" t="n">
        <f aca="false">IF(ISNUMBER(T4244),T4244,0)</f>
        <v>19.75</v>
      </c>
      <c r="W4244" s="15" t="n">
        <f aca="false">IF(U4244="Yes",1,0)</f>
        <v>0</v>
      </c>
      <c r="X4244" s="15" t="str">
        <f aca="false">IF(F4244&lt;=12,"0-12 months",IF(F4244&lt;=24,"13-24 months",IF(F4244&lt;=48,"25-48 months","49-72 months")))</f>
        <v>0-12 months</v>
      </c>
      <c r="Y4244" s="15" t="str">
        <f aca="false">IF(C4244=1,"Yes","No")</f>
        <v>No</v>
      </c>
      <c r="Z4244" s="15" t="n">
        <f aca="false">COUNTIF(J4244:O4244,"Yes")</f>
        <v>0</v>
      </c>
      <c r="AA4244" s="18" t="n">
        <f aca="false">S4244*W4244</f>
        <v>0</v>
      </c>
      <c r="AB4244" s="15" t="n">
        <f aca="false">(P4244="Month-to-month")+(I4244="Fiber optic")+(R4244="Electronic check")+(F4244&lt;=12)+(M4244="No")+(J4244="No")</f>
        <v>2</v>
      </c>
      <c r="AC4244" s="15" t="str">
        <f aca="false">IF(AB4244&gt;=5,"High",IF(AB4244&gt;=3,"Medium","Low"))</f>
        <v>Low</v>
      </c>
    </row>
    <row r="4245" customFormat="false" ht="15" hidden="false" customHeight="false" outlineLevel="0" collapsed="false">
      <c r="A4245" s="15" t="s">
        <v>4342</v>
      </c>
      <c r="B4245" s="15" t="s">
        <v>94</v>
      </c>
      <c r="C4245" s="15" t="n">
        <v>0</v>
      </c>
      <c r="D4245" s="15" t="s">
        <v>24</v>
      </c>
      <c r="E4245" s="15" t="s">
        <v>26</v>
      </c>
      <c r="F4245" s="15" t="n">
        <v>40</v>
      </c>
      <c r="G4245" s="15" t="s">
        <v>26</v>
      </c>
      <c r="H4245" s="15" t="s">
        <v>24</v>
      </c>
      <c r="I4245" s="15" t="s">
        <v>96</v>
      </c>
      <c r="J4245" s="15" t="s">
        <v>26</v>
      </c>
      <c r="K4245" s="15" t="s">
        <v>24</v>
      </c>
      <c r="L4245" s="15" t="s">
        <v>24</v>
      </c>
      <c r="M4245" s="15" t="s">
        <v>26</v>
      </c>
      <c r="N4245" s="15" t="s">
        <v>26</v>
      </c>
      <c r="O4245" s="15" t="s">
        <v>24</v>
      </c>
      <c r="P4245" s="15" t="s">
        <v>25</v>
      </c>
      <c r="Q4245" s="15" t="s">
        <v>26</v>
      </c>
      <c r="R4245" s="15" t="s">
        <v>21</v>
      </c>
      <c r="S4245" s="18" t="n">
        <v>64.1</v>
      </c>
      <c r="T4245" s="15" t="n">
        <v>2460.35</v>
      </c>
      <c r="U4245" s="15" t="s">
        <v>24</v>
      </c>
      <c r="V4245" s="18" t="n">
        <f aca="false">IF(ISNUMBER(T4245),T4245,0)</f>
        <v>2460.35</v>
      </c>
      <c r="W4245" s="15" t="n">
        <f aca="false">IF(U4245="Yes",1,0)</f>
        <v>0</v>
      </c>
      <c r="X4245" s="15" t="str">
        <f aca="false">IF(F4245&lt;=12,"0-12 months",IF(F4245&lt;=24,"13-24 months",IF(F4245&lt;=48,"25-48 months","49-72 months")))</f>
        <v>25-48 months</v>
      </c>
      <c r="Y4245" s="15" t="str">
        <f aca="false">IF(C4245=1,"Yes","No")</f>
        <v>No</v>
      </c>
      <c r="Z4245" s="15" t="n">
        <f aca="false">COUNTIF(J4245:O4245,"Yes")</f>
        <v>3</v>
      </c>
      <c r="AA4245" s="18" t="n">
        <f aca="false">S4245*W4245</f>
        <v>0</v>
      </c>
      <c r="AB4245" s="15" t="n">
        <f aca="false">(P4245="Month-to-month")+(I4245="Fiber optic")+(R4245="Electronic check")+(F4245&lt;=12)+(M4245="No")+(J4245="No")</f>
        <v>1</v>
      </c>
      <c r="AC4245" s="15" t="str">
        <f aca="false">IF(AB4245&gt;=5,"High",IF(AB4245&gt;=3,"Medium","Low"))</f>
        <v>Low</v>
      </c>
    </row>
    <row r="4246" customFormat="false" ht="15" hidden="false" customHeight="false" outlineLevel="0" collapsed="false">
      <c r="A4246" s="15" t="s">
        <v>4343</v>
      </c>
      <c r="B4246" s="15" t="s">
        <v>98</v>
      </c>
      <c r="C4246" s="15" t="n">
        <v>0</v>
      </c>
      <c r="D4246" s="15" t="s">
        <v>26</v>
      </c>
      <c r="E4246" s="15" t="s">
        <v>26</v>
      </c>
      <c r="F4246" s="15" t="n">
        <v>46</v>
      </c>
      <c r="G4246" s="15" t="s">
        <v>26</v>
      </c>
      <c r="H4246" s="15" t="s">
        <v>24</v>
      </c>
      <c r="I4246" s="15" t="s">
        <v>24</v>
      </c>
      <c r="J4246" s="15" t="s">
        <v>28</v>
      </c>
      <c r="K4246" s="15" t="s">
        <v>28</v>
      </c>
      <c r="L4246" s="15" t="s">
        <v>28</v>
      </c>
      <c r="M4246" s="15" t="s">
        <v>28</v>
      </c>
      <c r="N4246" s="15" t="s">
        <v>28</v>
      </c>
      <c r="O4246" s="15" t="s">
        <v>28</v>
      </c>
      <c r="P4246" s="15" t="s">
        <v>29</v>
      </c>
      <c r="Q4246" s="15" t="s">
        <v>24</v>
      </c>
      <c r="R4246" s="15" t="s">
        <v>21</v>
      </c>
      <c r="S4246" s="18" t="n">
        <v>19.75</v>
      </c>
      <c r="T4246" s="15" t="n">
        <v>856.5</v>
      </c>
      <c r="U4246" s="15" t="s">
        <v>24</v>
      </c>
      <c r="V4246" s="18" t="n">
        <f aca="false">IF(ISNUMBER(T4246),T4246,0)</f>
        <v>856.5</v>
      </c>
      <c r="W4246" s="15" t="n">
        <f aca="false">IF(U4246="Yes",1,0)</f>
        <v>0</v>
      </c>
      <c r="X4246" s="15" t="str">
        <f aca="false">IF(F4246&lt;=12,"0-12 months",IF(F4246&lt;=24,"13-24 months",IF(F4246&lt;=48,"25-48 months","49-72 months")))</f>
        <v>25-48 months</v>
      </c>
      <c r="Y4246" s="15" t="str">
        <f aca="false">IF(C4246=1,"Yes","No")</f>
        <v>No</v>
      </c>
      <c r="Z4246" s="15" t="n">
        <f aca="false">COUNTIF(J4246:O4246,"Yes")</f>
        <v>0</v>
      </c>
      <c r="AA4246" s="18" t="n">
        <f aca="false">S4246*W4246</f>
        <v>0</v>
      </c>
      <c r="AB4246" s="15" t="n">
        <f aca="false">(P4246="Month-to-month")+(I4246="Fiber optic")+(R4246="Electronic check")+(F4246&lt;=12)+(M4246="No")+(J4246="No")</f>
        <v>0</v>
      </c>
      <c r="AC4246" s="15" t="str">
        <f aca="false">IF(AB4246&gt;=5,"High",IF(AB4246&gt;=3,"Medium","Low"))</f>
        <v>Low</v>
      </c>
    </row>
    <row r="4247" customFormat="false" ht="15" hidden="false" customHeight="false" outlineLevel="0" collapsed="false">
      <c r="A4247" s="15" t="s">
        <v>4344</v>
      </c>
      <c r="B4247" s="15" t="s">
        <v>98</v>
      </c>
      <c r="C4247" s="15" t="n">
        <v>0</v>
      </c>
      <c r="D4247" s="15" t="s">
        <v>26</v>
      </c>
      <c r="E4247" s="15" t="s">
        <v>26</v>
      </c>
      <c r="F4247" s="15" t="n">
        <v>63</v>
      </c>
      <c r="G4247" s="15" t="s">
        <v>26</v>
      </c>
      <c r="H4247" s="15" t="s">
        <v>24</v>
      </c>
      <c r="I4247" s="15" t="s">
        <v>24</v>
      </c>
      <c r="J4247" s="15" t="s">
        <v>28</v>
      </c>
      <c r="K4247" s="15" t="s">
        <v>28</v>
      </c>
      <c r="L4247" s="15" t="s">
        <v>28</v>
      </c>
      <c r="M4247" s="15" t="s">
        <v>28</v>
      </c>
      <c r="N4247" s="15" t="s">
        <v>28</v>
      </c>
      <c r="O4247" s="15" t="s">
        <v>28</v>
      </c>
      <c r="P4247" s="15" t="s">
        <v>29</v>
      </c>
      <c r="Q4247" s="15" t="s">
        <v>24</v>
      </c>
      <c r="R4247" s="15" t="s">
        <v>17</v>
      </c>
      <c r="S4247" s="18" t="n">
        <v>19.7</v>
      </c>
      <c r="T4247" s="15" t="n">
        <v>1275.85</v>
      </c>
      <c r="U4247" s="15" t="s">
        <v>24</v>
      </c>
      <c r="V4247" s="18" t="n">
        <f aca="false">IF(ISNUMBER(T4247),T4247,0)</f>
        <v>1275.85</v>
      </c>
      <c r="W4247" s="15" t="n">
        <f aca="false">IF(U4247="Yes",1,0)</f>
        <v>0</v>
      </c>
      <c r="X4247" s="15" t="str">
        <f aca="false">IF(F4247&lt;=12,"0-12 months",IF(F4247&lt;=24,"13-24 months",IF(F4247&lt;=48,"25-48 months","49-72 months")))</f>
        <v>49-72 months</v>
      </c>
      <c r="Y4247" s="15" t="str">
        <f aca="false">IF(C4247=1,"Yes","No")</f>
        <v>No</v>
      </c>
      <c r="Z4247" s="15" t="n">
        <f aca="false">COUNTIF(J4247:O4247,"Yes")</f>
        <v>0</v>
      </c>
      <c r="AA4247" s="18" t="n">
        <f aca="false">S4247*W4247</f>
        <v>0</v>
      </c>
      <c r="AB4247" s="15" t="n">
        <f aca="false">(P4247="Month-to-month")+(I4247="Fiber optic")+(R4247="Electronic check")+(F4247&lt;=12)+(M4247="No")+(J4247="No")</f>
        <v>0</v>
      </c>
      <c r="AC4247" s="15" t="str">
        <f aca="false">IF(AB4247&gt;=5,"High",IF(AB4247&gt;=3,"Medium","Low"))</f>
        <v>Low</v>
      </c>
    </row>
    <row r="4248" customFormat="false" ht="15" hidden="false" customHeight="false" outlineLevel="0" collapsed="false">
      <c r="A4248" s="15" t="s">
        <v>4345</v>
      </c>
      <c r="B4248" s="15" t="s">
        <v>98</v>
      </c>
      <c r="C4248" s="15" t="n">
        <v>0</v>
      </c>
      <c r="D4248" s="15" t="s">
        <v>26</v>
      </c>
      <c r="E4248" s="15" t="s">
        <v>26</v>
      </c>
      <c r="F4248" s="15" t="n">
        <v>68</v>
      </c>
      <c r="G4248" s="15" t="s">
        <v>26</v>
      </c>
      <c r="H4248" s="15" t="s">
        <v>26</v>
      </c>
      <c r="I4248" s="15" t="s">
        <v>102</v>
      </c>
      <c r="J4248" s="15" t="s">
        <v>26</v>
      </c>
      <c r="K4248" s="15" t="s">
        <v>26</v>
      </c>
      <c r="L4248" s="15" t="s">
        <v>26</v>
      </c>
      <c r="M4248" s="15" t="s">
        <v>24</v>
      </c>
      <c r="N4248" s="15" t="s">
        <v>26</v>
      </c>
      <c r="O4248" s="15" t="s">
        <v>26</v>
      </c>
      <c r="P4248" s="15" t="s">
        <v>29</v>
      </c>
      <c r="Q4248" s="15" t="s">
        <v>26</v>
      </c>
      <c r="R4248" s="15" t="s">
        <v>15</v>
      </c>
      <c r="S4248" s="18" t="n">
        <v>110.2</v>
      </c>
      <c r="T4248" s="15" t="n">
        <v>7467.5</v>
      </c>
      <c r="U4248" s="15" t="s">
        <v>24</v>
      </c>
      <c r="V4248" s="18" t="n">
        <f aca="false">IF(ISNUMBER(T4248),T4248,0)</f>
        <v>7467.5</v>
      </c>
      <c r="W4248" s="15" t="n">
        <f aca="false">IF(U4248="Yes",1,0)</f>
        <v>0</v>
      </c>
      <c r="X4248" s="15" t="str">
        <f aca="false">IF(F4248&lt;=12,"0-12 months",IF(F4248&lt;=24,"13-24 months",IF(F4248&lt;=48,"25-48 months","49-72 months")))</f>
        <v>49-72 months</v>
      </c>
      <c r="Y4248" s="15" t="str">
        <f aca="false">IF(C4248=1,"Yes","No")</f>
        <v>No</v>
      </c>
      <c r="Z4248" s="15" t="n">
        <f aca="false">COUNTIF(J4248:O4248,"Yes")</f>
        <v>5</v>
      </c>
      <c r="AA4248" s="18" t="n">
        <f aca="false">S4248*W4248</f>
        <v>0</v>
      </c>
      <c r="AB4248" s="15" t="n">
        <f aca="false">(P4248="Month-to-month")+(I4248="Fiber optic")+(R4248="Electronic check")+(F4248&lt;=12)+(M4248="No")+(J4248="No")</f>
        <v>3</v>
      </c>
      <c r="AC4248" s="15" t="str">
        <f aca="false">IF(AB4248&gt;=5,"High",IF(AB4248&gt;=3,"Medium","Low"))</f>
        <v>Medium</v>
      </c>
    </row>
    <row r="4249" customFormat="false" ht="15" hidden="false" customHeight="false" outlineLevel="0" collapsed="false">
      <c r="A4249" s="15" t="s">
        <v>4346</v>
      </c>
      <c r="B4249" s="15" t="s">
        <v>98</v>
      </c>
      <c r="C4249" s="15" t="n">
        <v>0</v>
      </c>
      <c r="D4249" s="15" t="s">
        <v>26</v>
      </c>
      <c r="E4249" s="15" t="s">
        <v>26</v>
      </c>
      <c r="F4249" s="15" t="n">
        <v>69</v>
      </c>
      <c r="G4249" s="15" t="s">
        <v>26</v>
      </c>
      <c r="H4249" s="15" t="s">
        <v>24</v>
      </c>
      <c r="I4249" s="15" t="s">
        <v>102</v>
      </c>
      <c r="J4249" s="15" t="s">
        <v>26</v>
      </c>
      <c r="K4249" s="15" t="s">
        <v>26</v>
      </c>
      <c r="L4249" s="15" t="s">
        <v>24</v>
      </c>
      <c r="M4249" s="15" t="s">
        <v>26</v>
      </c>
      <c r="N4249" s="15" t="s">
        <v>26</v>
      </c>
      <c r="O4249" s="15" t="s">
        <v>26</v>
      </c>
      <c r="P4249" s="15" t="s">
        <v>29</v>
      </c>
      <c r="Q4249" s="15" t="s">
        <v>26</v>
      </c>
      <c r="R4249" s="15" t="s">
        <v>21</v>
      </c>
      <c r="S4249" s="18" t="n">
        <v>106.35</v>
      </c>
      <c r="T4249" s="15" t="n">
        <v>7261.75</v>
      </c>
      <c r="U4249" s="15" t="s">
        <v>24</v>
      </c>
      <c r="V4249" s="18" t="n">
        <f aca="false">IF(ISNUMBER(T4249),T4249,0)</f>
        <v>7261.75</v>
      </c>
      <c r="W4249" s="15" t="n">
        <f aca="false">IF(U4249="Yes",1,0)</f>
        <v>0</v>
      </c>
      <c r="X4249" s="15" t="str">
        <f aca="false">IF(F4249&lt;=12,"0-12 months",IF(F4249&lt;=24,"13-24 months",IF(F4249&lt;=48,"25-48 months","49-72 months")))</f>
        <v>49-72 months</v>
      </c>
      <c r="Y4249" s="15" t="str">
        <f aca="false">IF(C4249=1,"Yes","No")</f>
        <v>No</v>
      </c>
      <c r="Z4249" s="15" t="n">
        <f aca="false">COUNTIF(J4249:O4249,"Yes")</f>
        <v>5</v>
      </c>
      <c r="AA4249" s="18" t="n">
        <f aca="false">S4249*W4249</f>
        <v>0</v>
      </c>
      <c r="AB4249" s="15" t="n">
        <f aca="false">(P4249="Month-to-month")+(I4249="Fiber optic")+(R4249="Electronic check")+(F4249&lt;=12)+(M4249="No")+(J4249="No")</f>
        <v>1</v>
      </c>
      <c r="AC4249" s="15" t="str">
        <f aca="false">IF(AB4249&gt;=5,"High",IF(AB4249&gt;=3,"Medium","Low"))</f>
        <v>Low</v>
      </c>
    </row>
    <row r="4250" customFormat="false" ht="15" hidden="false" customHeight="false" outlineLevel="0" collapsed="false">
      <c r="A4250" s="15" t="s">
        <v>4347</v>
      </c>
      <c r="B4250" s="15" t="s">
        <v>94</v>
      </c>
      <c r="C4250" s="15" t="n">
        <v>0</v>
      </c>
      <c r="D4250" s="15" t="s">
        <v>26</v>
      </c>
      <c r="E4250" s="15" t="s">
        <v>24</v>
      </c>
      <c r="F4250" s="15" t="n">
        <v>56</v>
      </c>
      <c r="G4250" s="15" t="s">
        <v>26</v>
      </c>
      <c r="H4250" s="15" t="s">
        <v>26</v>
      </c>
      <c r="I4250" s="15" t="s">
        <v>102</v>
      </c>
      <c r="J4250" s="15" t="s">
        <v>24</v>
      </c>
      <c r="K4250" s="15" t="s">
        <v>26</v>
      </c>
      <c r="L4250" s="15" t="s">
        <v>26</v>
      </c>
      <c r="M4250" s="15" t="s">
        <v>26</v>
      </c>
      <c r="N4250" s="15" t="s">
        <v>24</v>
      </c>
      <c r="O4250" s="15" t="s">
        <v>24</v>
      </c>
      <c r="P4250" s="15" t="s">
        <v>25</v>
      </c>
      <c r="Q4250" s="15" t="s">
        <v>24</v>
      </c>
      <c r="R4250" s="15" t="s">
        <v>15</v>
      </c>
      <c r="S4250" s="18" t="n">
        <v>90.55</v>
      </c>
      <c r="T4250" s="15" t="n">
        <v>5116.6</v>
      </c>
      <c r="U4250" s="15" t="s">
        <v>24</v>
      </c>
      <c r="V4250" s="18" t="n">
        <f aca="false">IF(ISNUMBER(T4250),T4250,0)</f>
        <v>5116.6</v>
      </c>
      <c r="W4250" s="15" t="n">
        <f aca="false">IF(U4250="Yes",1,0)</f>
        <v>0</v>
      </c>
      <c r="X4250" s="15" t="str">
        <f aca="false">IF(F4250&lt;=12,"0-12 months",IF(F4250&lt;=24,"13-24 months",IF(F4250&lt;=48,"25-48 months","49-72 months")))</f>
        <v>49-72 months</v>
      </c>
      <c r="Y4250" s="15" t="str">
        <f aca="false">IF(C4250=1,"Yes","No")</f>
        <v>No</v>
      </c>
      <c r="Z4250" s="15" t="n">
        <f aca="false">COUNTIF(J4250:O4250,"Yes")</f>
        <v>3</v>
      </c>
      <c r="AA4250" s="18" t="n">
        <f aca="false">S4250*W4250</f>
        <v>0</v>
      </c>
      <c r="AB4250" s="15" t="n">
        <f aca="false">(P4250="Month-to-month")+(I4250="Fiber optic")+(R4250="Electronic check")+(F4250&lt;=12)+(M4250="No")+(J4250="No")</f>
        <v>4</v>
      </c>
      <c r="AC4250" s="15" t="str">
        <f aca="false">IF(AB4250&gt;=5,"High",IF(AB4250&gt;=3,"Medium","Low"))</f>
        <v>Medium</v>
      </c>
    </row>
    <row r="4251" customFormat="false" ht="15" hidden="false" customHeight="false" outlineLevel="0" collapsed="false">
      <c r="A4251" s="15" t="s">
        <v>4348</v>
      </c>
      <c r="B4251" s="15" t="s">
        <v>94</v>
      </c>
      <c r="C4251" s="15" t="n">
        <v>0</v>
      </c>
      <c r="D4251" s="15" t="s">
        <v>26</v>
      </c>
      <c r="E4251" s="15" t="s">
        <v>26</v>
      </c>
      <c r="F4251" s="15" t="n">
        <v>10</v>
      </c>
      <c r="G4251" s="15" t="s">
        <v>26</v>
      </c>
      <c r="H4251" s="15" t="s">
        <v>24</v>
      </c>
      <c r="I4251" s="15" t="s">
        <v>96</v>
      </c>
      <c r="J4251" s="15" t="s">
        <v>24</v>
      </c>
      <c r="K4251" s="15" t="s">
        <v>26</v>
      </c>
      <c r="L4251" s="15" t="s">
        <v>26</v>
      </c>
      <c r="M4251" s="15" t="s">
        <v>24</v>
      </c>
      <c r="N4251" s="15" t="s">
        <v>24</v>
      </c>
      <c r="O4251" s="15" t="s">
        <v>26</v>
      </c>
      <c r="P4251" s="15" t="s">
        <v>27</v>
      </c>
      <c r="Q4251" s="15" t="s">
        <v>26</v>
      </c>
      <c r="R4251" s="15" t="s">
        <v>17</v>
      </c>
      <c r="S4251" s="18" t="n">
        <v>65.9</v>
      </c>
      <c r="T4251" s="15" t="n">
        <v>660.05</v>
      </c>
      <c r="U4251" s="15" t="s">
        <v>24</v>
      </c>
      <c r="V4251" s="18" t="n">
        <f aca="false">IF(ISNUMBER(T4251),T4251,0)</f>
        <v>660.05</v>
      </c>
      <c r="W4251" s="15" t="n">
        <f aca="false">IF(U4251="Yes",1,0)</f>
        <v>0</v>
      </c>
      <c r="X4251" s="15" t="str">
        <f aca="false">IF(F4251&lt;=12,"0-12 months",IF(F4251&lt;=24,"13-24 months",IF(F4251&lt;=48,"25-48 months","49-72 months")))</f>
        <v>0-12 months</v>
      </c>
      <c r="Y4251" s="15" t="str">
        <f aca="false">IF(C4251=1,"Yes","No")</f>
        <v>No</v>
      </c>
      <c r="Z4251" s="15" t="n">
        <f aca="false">COUNTIF(J4251:O4251,"Yes")</f>
        <v>3</v>
      </c>
      <c r="AA4251" s="18" t="n">
        <f aca="false">S4251*W4251</f>
        <v>0</v>
      </c>
      <c r="AB4251" s="15" t="n">
        <f aca="false">(P4251="Month-to-month")+(I4251="Fiber optic")+(R4251="Electronic check")+(F4251&lt;=12)+(M4251="No")+(J4251="No")</f>
        <v>3</v>
      </c>
      <c r="AC4251" s="15" t="str">
        <f aca="false">IF(AB4251&gt;=5,"High",IF(AB4251&gt;=3,"Medium","Low"))</f>
        <v>Medium</v>
      </c>
    </row>
    <row r="4252" customFormat="false" ht="15" hidden="false" customHeight="false" outlineLevel="0" collapsed="false">
      <c r="A4252" s="15" t="s">
        <v>4349</v>
      </c>
      <c r="B4252" s="15" t="s">
        <v>98</v>
      </c>
      <c r="C4252" s="15" t="n">
        <v>0</v>
      </c>
      <c r="D4252" s="15" t="s">
        <v>24</v>
      </c>
      <c r="E4252" s="15" t="s">
        <v>24</v>
      </c>
      <c r="F4252" s="15" t="n">
        <v>63</v>
      </c>
      <c r="G4252" s="15" t="s">
        <v>26</v>
      </c>
      <c r="H4252" s="15" t="s">
        <v>26</v>
      </c>
      <c r="I4252" s="15" t="s">
        <v>102</v>
      </c>
      <c r="J4252" s="15" t="s">
        <v>26</v>
      </c>
      <c r="K4252" s="15" t="s">
        <v>26</v>
      </c>
      <c r="L4252" s="15" t="s">
        <v>26</v>
      </c>
      <c r="M4252" s="15" t="s">
        <v>26</v>
      </c>
      <c r="N4252" s="15" t="s">
        <v>26</v>
      </c>
      <c r="O4252" s="15" t="s">
        <v>24</v>
      </c>
      <c r="P4252" s="15" t="s">
        <v>27</v>
      </c>
      <c r="Q4252" s="15" t="s">
        <v>24</v>
      </c>
      <c r="R4252" s="15" t="s">
        <v>21</v>
      </c>
      <c r="S4252" s="18" t="n">
        <v>104.5</v>
      </c>
      <c r="T4252" s="15" t="n">
        <v>6590.8</v>
      </c>
      <c r="U4252" s="15" t="s">
        <v>24</v>
      </c>
      <c r="V4252" s="18" t="n">
        <f aca="false">IF(ISNUMBER(T4252),T4252,0)</f>
        <v>6590.8</v>
      </c>
      <c r="W4252" s="15" t="n">
        <f aca="false">IF(U4252="Yes",1,0)</f>
        <v>0</v>
      </c>
      <c r="X4252" s="15" t="str">
        <f aca="false">IF(F4252&lt;=12,"0-12 months",IF(F4252&lt;=24,"13-24 months",IF(F4252&lt;=48,"25-48 months","49-72 months")))</f>
        <v>49-72 months</v>
      </c>
      <c r="Y4252" s="15" t="str">
        <f aca="false">IF(C4252=1,"Yes","No")</f>
        <v>No</v>
      </c>
      <c r="Z4252" s="15" t="n">
        <f aca="false">COUNTIF(J4252:O4252,"Yes")</f>
        <v>5</v>
      </c>
      <c r="AA4252" s="18" t="n">
        <f aca="false">S4252*W4252</f>
        <v>0</v>
      </c>
      <c r="AB4252" s="15" t="n">
        <f aca="false">(P4252="Month-to-month")+(I4252="Fiber optic")+(R4252="Electronic check")+(F4252&lt;=12)+(M4252="No")+(J4252="No")</f>
        <v>1</v>
      </c>
      <c r="AC4252" s="15" t="str">
        <f aca="false">IF(AB4252&gt;=5,"High",IF(AB4252&gt;=3,"Medium","Low"))</f>
        <v>Low</v>
      </c>
    </row>
    <row r="4253" customFormat="false" ht="15" hidden="false" customHeight="false" outlineLevel="0" collapsed="false">
      <c r="A4253" s="15" t="s">
        <v>4350</v>
      </c>
      <c r="B4253" s="15" t="s">
        <v>94</v>
      </c>
      <c r="C4253" s="15" t="n">
        <v>0</v>
      </c>
      <c r="D4253" s="15" t="s">
        <v>26</v>
      </c>
      <c r="E4253" s="15" t="s">
        <v>26</v>
      </c>
      <c r="F4253" s="15" t="n">
        <v>24</v>
      </c>
      <c r="G4253" s="15" t="s">
        <v>24</v>
      </c>
      <c r="H4253" s="15" t="s">
        <v>95</v>
      </c>
      <c r="I4253" s="15" t="s">
        <v>96</v>
      </c>
      <c r="J4253" s="15" t="s">
        <v>26</v>
      </c>
      <c r="K4253" s="15" t="s">
        <v>26</v>
      </c>
      <c r="L4253" s="15" t="s">
        <v>26</v>
      </c>
      <c r="M4253" s="15" t="s">
        <v>26</v>
      </c>
      <c r="N4253" s="15" t="s">
        <v>24</v>
      </c>
      <c r="O4253" s="15" t="s">
        <v>26</v>
      </c>
      <c r="P4253" s="15" t="s">
        <v>29</v>
      </c>
      <c r="Q4253" s="15" t="s">
        <v>26</v>
      </c>
      <c r="R4253" s="15" t="s">
        <v>17</v>
      </c>
      <c r="S4253" s="18" t="n">
        <v>52.5</v>
      </c>
      <c r="T4253" s="15" t="n">
        <v>1208.15</v>
      </c>
      <c r="U4253" s="15" t="s">
        <v>24</v>
      </c>
      <c r="V4253" s="18" t="n">
        <f aca="false">IF(ISNUMBER(T4253),T4253,0)</f>
        <v>1208.15</v>
      </c>
      <c r="W4253" s="15" t="n">
        <f aca="false">IF(U4253="Yes",1,0)</f>
        <v>0</v>
      </c>
      <c r="X4253" s="15" t="str">
        <f aca="false">IF(F4253&lt;=12,"0-12 months",IF(F4253&lt;=24,"13-24 months",IF(F4253&lt;=48,"25-48 months","49-72 months")))</f>
        <v>13-24 months</v>
      </c>
      <c r="Y4253" s="15" t="str">
        <f aca="false">IF(C4253=1,"Yes","No")</f>
        <v>No</v>
      </c>
      <c r="Z4253" s="15" t="n">
        <f aca="false">COUNTIF(J4253:O4253,"Yes")</f>
        <v>5</v>
      </c>
      <c r="AA4253" s="18" t="n">
        <f aca="false">S4253*W4253</f>
        <v>0</v>
      </c>
      <c r="AB4253" s="15" t="n">
        <f aca="false">(P4253="Month-to-month")+(I4253="Fiber optic")+(R4253="Electronic check")+(F4253&lt;=12)+(M4253="No")+(J4253="No")</f>
        <v>0</v>
      </c>
      <c r="AC4253" s="15" t="str">
        <f aca="false">IF(AB4253&gt;=5,"High",IF(AB4253&gt;=3,"Medium","Low"))</f>
        <v>Low</v>
      </c>
    </row>
    <row r="4254" customFormat="false" ht="15" hidden="false" customHeight="false" outlineLevel="0" collapsed="false">
      <c r="A4254" s="15" t="s">
        <v>4351</v>
      </c>
      <c r="B4254" s="15" t="s">
        <v>94</v>
      </c>
      <c r="C4254" s="15" t="n">
        <v>0</v>
      </c>
      <c r="D4254" s="15" t="s">
        <v>24</v>
      </c>
      <c r="E4254" s="15" t="s">
        <v>24</v>
      </c>
      <c r="F4254" s="15" t="n">
        <v>19</v>
      </c>
      <c r="G4254" s="15" t="s">
        <v>26</v>
      </c>
      <c r="H4254" s="15" t="s">
        <v>26</v>
      </c>
      <c r="I4254" s="15" t="s">
        <v>96</v>
      </c>
      <c r="J4254" s="15" t="s">
        <v>24</v>
      </c>
      <c r="K4254" s="15" t="s">
        <v>24</v>
      </c>
      <c r="L4254" s="15" t="s">
        <v>26</v>
      </c>
      <c r="M4254" s="15" t="s">
        <v>24</v>
      </c>
      <c r="N4254" s="15" t="s">
        <v>24</v>
      </c>
      <c r="O4254" s="15" t="s">
        <v>24</v>
      </c>
      <c r="P4254" s="15" t="s">
        <v>25</v>
      </c>
      <c r="Q4254" s="15" t="s">
        <v>26</v>
      </c>
      <c r="R4254" s="15" t="s">
        <v>17</v>
      </c>
      <c r="S4254" s="18" t="n">
        <v>56.1</v>
      </c>
      <c r="T4254" s="15" t="n">
        <v>1033.9</v>
      </c>
      <c r="U4254" s="15" t="s">
        <v>24</v>
      </c>
      <c r="V4254" s="18" t="n">
        <f aca="false">IF(ISNUMBER(T4254),T4254,0)</f>
        <v>1033.9</v>
      </c>
      <c r="W4254" s="15" t="n">
        <f aca="false">IF(U4254="Yes",1,0)</f>
        <v>0</v>
      </c>
      <c r="X4254" s="15" t="str">
        <f aca="false">IF(F4254&lt;=12,"0-12 months",IF(F4254&lt;=24,"13-24 months",IF(F4254&lt;=48,"25-48 months","49-72 months")))</f>
        <v>13-24 months</v>
      </c>
      <c r="Y4254" s="15" t="str">
        <f aca="false">IF(C4254=1,"Yes","No")</f>
        <v>No</v>
      </c>
      <c r="Z4254" s="15" t="n">
        <f aca="false">COUNTIF(J4254:O4254,"Yes")</f>
        <v>1</v>
      </c>
      <c r="AA4254" s="18" t="n">
        <f aca="false">S4254*W4254</f>
        <v>0</v>
      </c>
      <c r="AB4254" s="15" t="n">
        <f aca="false">(P4254="Month-to-month")+(I4254="Fiber optic")+(R4254="Electronic check")+(F4254&lt;=12)+(M4254="No")+(J4254="No")</f>
        <v>3</v>
      </c>
      <c r="AC4254" s="15" t="str">
        <f aca="false">IF(AB4254&gt;=5,"High",IF(AB4254&gt;=3,"Medium","Low"))</f>
        <v>Medium</v>
      </c>
    </row>
    <row r="4255" customFormat="false" ht="15" hidden="false" customHeight="false" outlineLevel="0" collapsed="false">
      <c r="A4255" s="15" t="s">
        <v>4352</v>
      </c>
      <c r="B4255" s="15" t="s">
        <v>98</v>
      </c>
      <c r="C4255" s="15" t="n">
        <v>0</v>
      </c>
      <c r="D4255" s="15" t="s">
        <v>26</v>
      </c>
      <c r="E4255" s="15" t="s">
        <v>26</v>
      </c>
      <c r="F4255" s="15" t="n">
        <v>22</v>
      </c>
      <c r="G4255" s="15" t="s">
        <v>26</v>
      </c>
      <c r="H4255" s="15" t="s">
        <v>26</v>
      </c>
      <c r="I4255" s="15" t="s">
        <v>102</v>
      </c>
      <c r="J4255" s="15" t="s">
        <v>24</v>
      </c>
      <c r="K4255" s="15" t="s">
        <v>24</v>
      </c>
      <c r="L4255" s="15" t="s">
        <v>26</v>
      </c>
      <c r="M4255" s="15" t="s">
        <v>24</v>
      </c>
      <c r="N4255" s="15" t="s">
        <v>26</v>
      </c>
      <c r="O4255" s="15" t="s">
        <v>24</v>
      </c>
      <c r="P4255" s="15" t="s">
        <v>25</v>
      </c>
      <c r="Q4255" s="15" t="s">
        <v>26</v>
      </c>
      <c r="R4255" s="15" t="s">
        <v>15</v>
      </c>
      <c r="S4255" s="18" t="n">
        <v>88.75</v>
      </c>
      <c r="T4255" s="15" t="n">
        <v>1885.15</v>
      </c>
      <c r="U4255" s="15" t="s">
        <v>24</v>
      </c>
      <c r="V4255" s="18" t="n">
        <f aca="false">IF(ISNUMBER(T4255),T4255,0)</f>
        <v>1885.15</v>
      </c>
      <c r="W4255" s="15" t="n">
        <f aca="false">IF(U4255="Yes",1,0)</f>
        <v>0</v>
      </c>
      <c r="X4255" s="15" t="str">
        <f aca="false">IF(F4255&lt;=12,"0-12 months",IF(F4255&lt;=24,"13-24 months",IF(F4255&lt;=48,"25-48 months","49-72 months")))</f>
        <v>13-24 months</v>
      </c>
      <c r="Y4255" s="15" t="str">
        <f aca="false">IF(C4255=1,"Yes","No")</f>
        <v>No</v>
      </c>
      <c r="Z4255" s="15" t="n">
        <f aca="false">COUNTIF(J4255:O4255,"Yes")</f>
        <v>2</v>
      </c>
      <c r="AA4255" s="18" t="n">
        <f aca="false">S4255*W4255</f>
        <v>0</v>
      </c>
      <c r="AB4255" s="15" t="n">
        <f aca="false">(P4255="Month-to-month")+(I4255="Fiber optic")+(R4255="Electronic check")+(F4255&lt;=12)+(M4255="No")+(J4255="No")</f>
        <v>5</v>
      </c>
      <c r="AC4255" s="15" t="str">
        <f aca="false">IF(AB4255&gt;=5,"High",IF(AB4255&gt;=3,"Medium","Low"))</f>
        <v>High</v>
      </c>
    </row>
    <row r="4256" customFormat="false" ht="15" hidden="false" customHeight="false" outlineLevel="0" collapsed="false">
      <c r="A4256" s="15" t="s">
        <v>4353</v>
      </c>
      <c r="B4256" s="15" t="s">
        <v>98</v>
      </c>
      <c r="C4256" s="15" t="n">
        <v>0</v>
      </c>
      <c r="D4256" s="15" t="s">
        <v>26</v>
      </c>
      <c r="E4256" s="15" t="s">
        <v>24</v>
      </c>
      <c r="F4256" s="15" t="n">
        <v>29</v>
      </c>
      <c r="G4256" s="15" t="s">
        <v>26</v>
      </c>
      <c r="H4256" s="15" t="s">
        <v>26</v>
      </c>
      <c r="I4256" s="15" t="s">
        <v>102</v>
      </c>
      <c r="J4256" s="15" t="s">
        <v>26</v>
      </c>
      <c r="K4256" s="15" t="s">
        <v>26</v>
      </c>
      <c r="L4256" s="15" t="s">
        <v>24</v>
      </c>
      <c r="M4256" s="15" t="s">
        <v>24</v>
      </c>
      <c r="N4256" s="15" t="s">
        <v>24</v>
      </c>
      <c r="O4256" s="15" t="s">
        <v>24</v>
      </c>
      <c r="P4256" s="15" t="s">
        <v>25</v>
      </c>
      <c r="Q4256" s="15" t="s">
        <v>26</v>
      </c>
      <c r="R4256" s="15" t="s">
        <v>15</v>
      </c>
      <c r="S4256" s="18" t="n">
        <v>84.45</v>
      </c>
      <c r="T4256" s="15" t="n">
        <v>2467.1</v>
      </c>
      <c r="U4256" s="15" t="s">
        <v>26</v>
      </c>
      <c r="V4256" s="18" t="n">
        <f aca="false">IF(ISNUMBER(T4256),T4256,0)</f>
        <v>2467.1</v>
      </c>
      <c r="W4256" s="15" t="n">
        <f aca="false">IF(U4256="Yes",1,0)</f>
        <v>1</v>
      </c>
      <c r="X4256" s="15" t="str">
        <f aca="false">IF(F4256&lt;=12,"0-12 months",IF(F4256&lt;=24,"13-24 months",IF(F4256&lt;=48,"25-48 months","49-72 months")))</f>
        <v>25-48 months</v>
      </c>
      <c r="Y4256" s="15" t="str">
        <f aca="false">IF(C4256=1,"Yes","No")</f>
        <v>No</v>
      </c>
      <c r="Z4256" s="15" t="n">
        <f aca="false">COUNTIF(J4256:O4256,"Yes")</f>
        <v>2</v>
      </c>
      <c r="AA4256" s="18" t="n">
        <f aca="false">S4256*W4256</f>
        <v>84.45</v>
      </c>
      <c r="AB4256" s="15" t="n">
        <f aca="false">(P4256="Month-to-month")+(I4256="Fiber optic")+(R4256="Electronic check")+(F4256&lt;=12)+(M4256="No")+(J4256="No")</f>
        <v>4</v>
      </c>
      <c r="AC4256" s="15" t="str">
        <f aca="false">IF(AB4256&gt;=5,"High",IF(AB4256&gt;=3,"Medium","Low"))</f>
        <v>Medium</v>
      </c>
    </row>
    <row r="4257" customFormat="false" ht="15" hidden="false" customHeight="false" outlineLevel="0" collapsed="false">
      <c r="A4257" s="15" t="s">
        <v>4354</v>
      </c>
      <c r="B4257" s="15" t="s">
        <v>98</v>
      </c>
      <c r="C4257" s="15" t="n">
        <v>0</v>
      </c>
      <c r="D4257" s="15" t="s">
        <v>26</v>
      </c>
      <c r="E4257" s="15" t="s">
        <v>24</v>
      </c>
      <c r="F4257" s="15" t="n">
        <v>13</v>
      </c>
      <c r="G4257" s="15" t="s">
        <v>26</v>
      </c>
      <c r="H4257" s="15" t="s">
        <v>26</v>
      </c>
      <c r="I4257" s="15" t="s">
        <v>96</v>
      </c>
      <c r="J4257" s="15" t="s">
        <v>24</v>
      </c>
      <c r="K4257" s="15" t="s">
        <v>24</v>
      </c>
      <c r="L4257" s="15" t="s">
        <v>26</v>
      </c>
      <c r="M4257" s="15" t="s">
        <v>24</v>
      </c>
      <c r="N4257" s="15" t="s">
        <v>26</v>
      </c>
      <c r="O4257" s="15" t="s">
        <v>26</v>
      </c>
      <c r="P4257" s="15" t="s">
        <v>27</v>
      </c>
      <c r="Q4257" s="15" t="s">
        <v>26</v>
      </c>
      <c r="R4257" s="15" t="s">
        <v>17</v>
      </c>
      <c r="S4257" s="18" t="n">
        <v>75.3</v>
      </c>
      <c r="T4257" s="15" t="n">
        <v>989.45</v>
      </c>
      <c r="U4257" s="15" t="s">
        <v>26</v>
      </c>
      <c r="V4257" s="18" t="n">
        <f aca="false">IF(ISNUMBER(T4257),T4257,0)</f>
        <v>989.45</v>
      </c>
      <c r="W4257" s="15" t="n">
        <f aca="false">IF(U4257="Yes",1,0)</f>
        <v>1</v>
      </c>
      <c r="X4257" s="15" t="str">
        <f aca="false">IF(F4257&lt;=12,"0-12 months",IF(F4257&lt;=24,"13-24 months",IF(F4257&lt;=48,"25-48 months","49-72 months")))</f>
        <v>13-24 months</v>
      </c>
      <c r="Y4257" s="15" t="str">
        <f aca="false">IF(C4257=1,"Yes","No")</f>
        <v>No</v>
      </c>
      <c r="Z4257" s="15" t="n">
        <f aca="false">COUNTIF(J4257:O4257,"Yes")</f>
        <v>3</v>
      </c>
      <c r="AA4257" s="18" t="n">
        <f aca="false">S4257*W4257</f>
        <v>75.3</v>
      </c>
      <c r="AB4257" s="15" t="n">
        <f aca="false">(P4257="Month-to-month")+(I4257="Fiber optic")+(R4257="Electronic check")+(F4257&lt;=12)+(M4257="No")+(J4257="No")</f>
        <v>2</v>
      </c>
      <c r="AC4257" s="15" t="str">
        <f aca="false">IF(AB4257&gt;=5,"High",IF(AB4257&gt;=3,"Medium","Low"))</f>
        <v>Low</v>
      </c>
    </row>
    <row r="4258" customFormat="false" ht="15" hidden="false" customHeight="false" outlineLevel="0" collapsed="false">
      <c r="A4258" s="15" t="s">
        <v>4355</v>
      </c>
      <c r="B4258" s="15" t="s">
        <v>94</v>
      </c>
      <c r="C4258" s="15" t="n">
        <v>0</v>
      </c>
      <c r="D4258" s="15" t="s">
        <v>26</v>
      </c>
      <c r="E4258" s="15" t="s">
        <v>24</v>
      </c>
      <c r="F4258" s="15" t="n">
        <v>70</v>
      </c>
      <c r="G4258" s="15" t="s">
        <v>26</v>
      </c>
      <c r="H4258" s="15" t="s">
        <v>26</v>
      </c>
      <c r="I4258" s="15" t="s">
        <v>24</v>
      </c>
      <c r="J4258" s="15" t="s">
        <v>28</v>
      </c>
      <c r="K4258" s="15" t="s">
        <v>28</v>
      </c>
      <c r="L4258" s="15" t="s">
        <v>28</v>
      </c>
      <c r="M4258" s="15" t="s">
        <v>28</v>
      </c>
      <c r="N4258" s="15" t="s">
        <v>28</v>
      </c>
      <c r="O4258" s="15" t="s">
        <v>28</v>
      </c>
      <c r="P4258" s="15" t="s">
        <v>29</v>
      </c>
      <c r="Q4258" s="15" t="s">
        <v>26</v>
      </c>
      <c r="R4258" s="15" t="s">
        <v>19</v>
      </c>
      <c r="S4258" s="18" t="n">
        <v>26</v>
      </c>
      <c r="T4258" s="15" t="n">
        <v>2006.95</v>
      </c>
      <c r="U4258" s="15" t="s">
        <v>24</v>
      </c>
      <c r="V4258" s="18" t="n">
        <f aca="false">IF(ISNUMBER(T4258),T4258,0)</f>
        <v>2006.95</v>
      </c>
      <c r="W4258" s="15" t="n">
        <f aca="false">IF(U4258="Yes",1,0)</f>
        <v>0</v>
      </c>
      <c r="X4258" s="15" t="str">
        <f aca="false">IF(F4258&lt;=12,"0-12 months",IF(F4258&lt;=24,"13-24 months",IF(F4258&lt;=48,"25-48 months","49-72 months")))</f>
        <v>49-72 months</v>
      </c>
      <c r="Y4258" s="15" t="str">
        <f aca="false">IF(C4258=1,"Yes","No")</f>
        <v>No</v>
      </c>
      <c r="Z4258" s="15" t="n">
        <f aca="false">COUNTIF(J4258:O4258,"Yes")</f>
        <v>0</v>
      </c>
      <c r="AA4258" s="18" t="n">
        <f aca="false">S4258*W4258</f>
        <v>0</v>
      </c>
      <c r="AB4258" s="15" t="n">
        <f aca="false">(P4258="Month-to-month")+(I4258="Fiber optic")+(R4258="Electronic check")+(F4258&lt;=12)+(M4258="No")+(J4258="No")</f>
        <v>0</v>
      </c>
      <c r="AC4258" s="15" t="str">
        <f aca="false">IF(AB4258&gt;=5,"High",IF(AB4258&gt;=3,"Medium","Low"))</f>
        <v>Low</v>
      </c>
    </row>
    <row r="4259" customFormat="false" ht="15" hidden="false" customHeight="false" outlineLevel="0" collapsed="false">
      <c r="A4259" s="15" t="s">
        <v>4356</v>
      </c>
      <c r="B4259" s="15" t="s">
        <v>94</v>
      </c>
      <c r="C4259" s="15" t="n">
        <v>0</v>
      </c>
      <c r="D4259" s="15" t="s">
        <v>26</v>
      </c>
      <c r="E4259" s="15" t="s">
        <v>24</v>
      </c>
      <c r="F4259" s="15" t="n">
        <v>49</v>
      </c>
      <c r="G4259" s="15" t="s">
        <v>26</v>
      </c>
      <c r="H4259" s="15" t="s">
        <v>24</v>
      </c>
      <c r="I4259" s="15" t="s">
        <v>102</v>
      </c>
      <c r="J4259" s="15" t="s">
        <v>24</v>
      </c>
      <c r="K4259" s="15" t="s">
        <v>26</v>
      </c>
      <c r="L4259" s="15" t="s">
        <v>26</v>
      </c>
      <c r="M4259" s="15" t="s">
        <v>24</v>
      </c>
      <c r="N4259" s="15" t="s">
        <v>26</v>
      </c>
      <c r="O4259" s="15" t="s">
        <v>26</v>
      </c>
      <c r="P4259" s="15" t="s">
        <v>25</v>
      </c>
      <c r="Q4259" s="15" t="s">
        <v>24</v>
      </c>
      <c r="R4259" s="15" t="s">
        <v>15</v>
      </c>
      <c r="S4259" s="18" t="n">
        <v>99.4</v>
      </c>
      <c r="T4259" s="15" t="n">
        <v>5025</v>
      </c>
      <c r="U4259" s="15" t="s">
        <v>24</v>
      </c>
      <c r="V4259" s="18" t="n">
        <f aca="false">IF(ISNUMBER(T4259),T4259,0)</f>
        <v>5025</v>
      </c>
      <c r="W4259" s="15" t="n">
        <f aca="false">IF(U4259="Yes",1,0)</f>
        <v>0</v>
      </c>
      <c r="X4259" s="15" t="str">
        <f aca="false">IF(F4259&lt;=12,"0-12 months",IF(F4259&lt;=24,"13-24 months",IF(F4259&lt;=48,"25-48 months","49-72 months")))</f>
        <v>49-72 months</v>
      </c>
      <c r="Y4259" s="15" t="str">
        <f aca="false">IF(C4259=1,"Yes","No")</f>
        <v>No</v>
      </c>
      <c r="Z4259" s="15" t="n">
        <f aca="false">COUNTIF(J4259:O4259,"Yes")</f>
        <v>4</v>
      </c>
      <c r="AA4259" s="18" t="n">
        <f aca="false">S4259*W4259</f>
        <v>0</v>
      </c>
      <c r="AB4259" s="15" t="n">
        <f aca="false">(P4259="Month-to-month")+(I4259="Fiber optic")+(R4259="Electronic check")+(F4259&lt;=12)+(M4259="No")+(J4259="No")</f>
        <v>5</v>
      </c>
      <c r="AC4259" s="15" t="str">
        <f aca="false">IF(AB4259&gt;=5,"High",IF(AB4259&gt;=3,"Medium","Low"))</f>
        <v>High</v>
      </c>
    </row>
    <row r="4260" customFormat="false" ht="15" hidden="false" customHeight="false" outlineLevel="0" collapsed="false">
      <c r="A4260" s="15" t="s">
        <v>4357</v>
      </c>
      <c r="B4260" s="15" t="s">
        <v>94</v>
      </c>
      <c r="C4260" s="15" t="n">
        <v>1</v>
      </c>
      <c r="D4260" s="15" t="s">
        <v>26</v>
      </c>
      <c r="E4260" s="15" t="s">
        <v>24</v>
      </c>
      <c r="F4260" s="15" t="n">
        <v>43</v>
      </c>
      <c r="G4260" s="15" t="s">
        <v>26</v>
      </c>
      <c r="H4260" s="15" t="s">
        <v>26</v>
      </c>
      <c r="I4260" s="15" t="s">
        <v>102</v>
      </c>
      <c r="J4260" s="15" t="s">
        <v>26</v>
      </c>
      <c r="K4260" s="15" t="s">
        <v>24</v>
      </c>
      <c r="L4260" s="15" t="s">
        <v>26</v>
      </c>
      <c r="M4260" s="15" t="s">
        <v>26</v>
      </c>
      <c r="N4260" s="15" t="s">
        <v>26</v>
      </c>
      <c r="O4260" s="15" t="s">
        <v>26</v>
      </c>
      <c r="P4260" s="15" t="s">
        <v>27</v>
      </c>
      <c r="Q4260" s="15" t="s">
        <v>26</v>
      </c>
      <c r="R4260" s="15" t="s">
        <v>17</v>
      </c>
      <c r="S4260" s="18" t="n">
        <v>109.55</v>
      </c>
      <c r="T4260" s="15" t="n">
        <v>4830.25</v>
      </c>
      <c r="U4260" s="15" t="s">
        <v>26</v>
      </c>
      <c r="V4260" s="18" t="n">
        <f aca="false">IF(ISNUMBER(T4260),T4260,0)</f>
        <v>4830.25</v>
      </c>
      <c r="W4260" s="15" t="n">
        <f aca="false">IF(U4260="Yes",1,0)</f>
        <v>1</v>
      </c>
      <c r="X4260" s="15" t="str">
        <f aca="false">IF(F4260&lt;=12,"0-12 months",IF(F4260&lt;=24,"13-24 months",IF(F4260&lt;=48,"25-48 months","49-72 months")))</f>
        <v>25-48 months</v>
      </c>
      <c r="Y4260" s="15" t="str">
        <f aca="false">IF(C4260=1,"Yes","No")</f>
        <v>Yes</v>
      </c>
      <c r="Z4260" s="15" t="n">
        <f aca="false">COUNTIF(J4260:O4260,"Yes")</f>
        <v>5</v>
      </c>
      <c r="AA4260" s="18" t="n">
        <f aca="false">S4260*W4260</f>
        <v>109.55</v>
      </c>
      <c r="AB4260" s="15" t="n">
        <f aca="false">(P4260="Month-to-month")+(I4260="Fiber optic")+(R4260="Electronic check")+(F4260&lt;=12)+(M4260="No")+(J4260="No")</f>
        <v>1</v>
      </c>
      <c r="AC4260" s="15" t="str">
        <f aca="false">IF(AB4260&gt;=5,"High",IF(AB4260&gt;=3,"Medium","Low"))</f>
        <v>Low</v>
      </c>
    </row>
    <row r="4261" customFormat="false" ht="15" hidden="false" customHeight="false" outlineLevel="0" collapsed="false">
      <c r="A4261" s="15" t="s">
        <v>4358</v>
      </c>
      <c r="B4261" s="15" t="s">
        <v>94</v>
      </c>
      <c r="C4261" s="15" t="n">
        <v>0</v>
      </c>
      <c r="D4261" s="15" t="s">
        <v>24</v>
      </c>
      <c r="E4261" s="15" t="s">
        <v>24</v>
      </c>
      <c r="F4261" s="15" t="n">
        <v>3</v>
      </c>
      <c r="G4261" s="15" t="s">
        <v>26</v>
      </c>
      <c r="H4261" s="15" t="s">
        <v>24</v>
      </c>
      <c r="I4261" s="15" t="s">
        <v>24</v>
      </c>
      <c r="J4261" s="15" t="s">
        <v>28</v>
      </c>
      <c r="K4261" s="15" t="s">
        <v>28</v>
      </c>
      <c r="L4261" s="15" t="s">
        <v>28</v>
      </c>
      <c r="M4261" s="15" t="s">
        <v>28</v>
      </c>
      <c r="N4261" s="15" t="s">
        <v>28</v>
      </c>
      <c r="O4261" s="15" t="s">
        <v>28</v>
      </c>
      <c r="P4261" s="15" t="s">
        <v>25</v>
      </c>
      <c r="Q4261" s="15" t="s">
        <v>26</v>
      </c>
      <c r="R4261" s="15" t="s">
        <v>17</v>
      </c>
      <c r="S4261" s="18" t="n">
        <v>19.6</v>
      </c>
      <c r="T4261" s="15" t="n">
        <v>59.75</v>
      </c>
      <c r="U4261" s="15" t="s">
        <v>26</v>
      </c>
      <c r="V4261" s="18" t="n">
        <f aca="false">IF(ISNUMBER(T4261),T4261,0)</f>
        <v>59.75</v>
      </c>
      <c r="W4261" s="15" t="n">
        <f aca="false">IF(U4261="Yes",1,0)</f>
        <v>1</v>
      </c>
      <c r="X4261" s="15" t="str">
        <f aca="false">IF(F4261&lt;=12,"0-12 months",IF(F4261&lt;=24,"13-24 months",IF(F4261&lt;=48,"25-48 months","49-72 months")))</f>
        <v>0-12 months</v>
      </c>
      <c r="Y4261" s="15" t="str">
        <f aca="false">IF(C4261=1,"Yes","No")</f>
        <v>No</v>
      </c>
      <c r="Z4261" s="15" t="n">
        <f aca="false">COUNTIF(J4261:O4261,"Yes")</f>
        <v>0</v>
      </c>
      <c r="AA4261" s="18" t="n">
        <f aca="false">S4261*W4261</f>
        <v>19.6</v>
      </c>
      <c r="AB4261" s="15" t="n">
        <f aca="false">(P4261="Month-to-month")+(I4261="Fiber optic")+(R4261="Electronic check")+(F4261&lt;=12)+(M4261="No")+(J4261="No")</f>
        <v>2</v>
      </c>
      <c r="AC4261" s="15" t="str">
        <f aca="false">IF(AB4261&gt;=5,"High",IF(AB4261&gt;=3,"Medium","Low"))</f>
        <v>Low</v>
      </c>
    </row>
    <row r="4262" customFormat="false" ht="15" hidden="false" customHeight="false" outlineLevel="0" collapsed="false">
      <c r="A4262" s="15" t="s">
        <v>4359</v>
      </c>
      <c r="B4262" s="15" t="s">
        <v>98</v>
      </c>
      <c r="C4262" s="15" t="n">
        <v>0</v>
      </c>
      <c r="D4262" s="15" t="s">
        <v>26</v>
      </c>
      <c r="E4262" s="15" t="s">
        <v>26</v>
      </c>
      <c r="F4262" s="15" t="n">
        <v>42</v>
      </c>
      <c r="G4262" s="15" t="s">
        <v>26</v>
      </c>
      <c r="H4262" s="15" t="s">
        <v>24</v>
      </c>
      <c r="I4262" s="15" t="s">
        <v>96</v>
      </c>
      <c r="J4262" s="15" t="s">
        <v>24</v>
      </c>
      <c r="K4262" s="15" t="s">
        <v>24</v>
      </c>
      <c r="L4262" s="15" t="s">
        <v>26</v>
      </c>
      <c r="M4262" s="15" t="s">
        <v>26</v>
      </c>
      <c r="N4262" s="15" t="s">
        <v>26</v>
      </c>
      <c r="O4262" s="15" t="s">
        <v>26</v>
      </c>
      <c r="P4262" s="15" t="s">
        <v>27</v>
      </c>
      <c r="Q4262" s="15" t="s">
        <v>24</v>
      </c>
      <c r="R4262" s="15" t="s">
        <v>15</v>
      </c>
      <c r="S4262" s="18" t="n">
        <v>73.15</v>
      </c>
      <c r="T4262" s="15" t="n">
        <v>3088.25</v>
      </c>
      <c r="U4262" s="15" t="s">
        <v>24</v>
      </c>
      <c r="V4262" s="18" t="n">
        <f aca="false">IF(ISNUMBER(T4262),T4262,0)</f>
        <v>3088.25</v>
      </c>
      <c r="W4262" s="15" t="n">
        <f aca="false">IF(U4262="Yes",1,0)</f>
        <v>0</v>
      </c>
      <c r="X4262" s="15" t="str">
        <f aca="false">IF(F4262&lt;=12,"0-12 months",IF(F4262&lt;=24,"13-24 months",IF(F4262&lt;=48,"25-48 months","49-72 months")))</f>
        <v>25-48 months</v>
      </c>
      <c r="Y4262" s="15" t="str">
        <f aca="false">IF(C4262=1,"Yes","No")</f>
        <v>No</v>
      </c>
      <c r="Z4262" s="15" t="n">
        <f aca="false">COUNTIF(J4262:O4262,"Yes")</f>
        <v>4</v>
      </c>
      <c r="AA4262" s="18" t="n">
        <f aca="false">S4262*W4262</f>
        <v>0</v>
      </c>
      <c r="AB4262" s="15" t="n">
        <f aca="false">(P4262="Month-to-month")+(I4262="Fiber optic")+(R4262="Electronic check")+(F4262&lt;=12)+(M4262="No")+(J4262="No")</f>
        <v>2</v>
      </c>
      <c r="AC4262" s="15" t="str">
        <f aca="false">IF(AB4262&gt;=5,"High",IF(AB4262&gt;=3,"Medium","Low"))</f>
        <v>Low</v>
      </c>
    </row>
    <row r="4263" customFormat="false" ht="15" hidden="false" customHeight="false" outlineLevel="0" collapsed="false">
      <c r="A4263" s="15" t="s">
        <v>4360</v>
      </c>
      <c r="B4263" s="15" t="s">
        <v>98</v>
      </c>
      <c r="C4263" s="15" t="n">
        <v>0</v>
      </c>
      <c r="D4263" s="15" t="s">
        <v>24</v>
      </c>
      <c r="E4263" s="15" t="s">
        <v>24</v>
      </c>
      <c r="F4263" s="15" t="n">
        <v>57</v>
      </c>
      <c r="G4263" s="15" t="s">
        <v>26</v>
      </c>
      <c r="H4263" s="15" t="s">
        <v>24</v>
      </c>
      <c r="I4263" s="15" t="s">
        <v>96</v>
      </c>
      <c r="J4263" s="15" t="s">
        <v>24</v>
      </c>
      <c r="K4263" s="15" t="s">
        <v>26</v>
      </c>
      <c r="L4263" s="15" t="s">
        <v>24</v>
      </c>
      <c r="M4263" s="15" t="s">
        <v>26</v>
      </c>
      <c r="N4263" s="15" t="s">
        <v>24</v>
      </c>
      <c r="O4263" s="15" t="s">
        <v>24</v>
      </c>
      <c r="P4263" s="15" t="s">
        <v>27</v>
      </c>
      <c r="Q4263" s="15" t="s">
        <v>26</v>
      </c>
      <c r="R4263" s="15" t="s">
        <v>17</v>
      </c>
      <c r="S4263" s="18" t="n">
        <v>54.65</v>
      </c>
      <c r="T4263" s="15" t="n">
        <v>3134.7</v>
      </c>
      <c r="U4263" s="15" t="s">
        <v>24</v>
      </c>
      <c r="V4263" s="18" t="n">
        <f aca="false">IF(ISNUMBER(T4263),T4263,0)</f>
        <v>3134.7</v>
      </c>
      <c r="W4263" s="15" t="n">
        <f aca="false">IF(U4263="Yes",1,0)</f>
        <v>0</v>
      </c>
      <c r="X4263" s="15" t="str">
        <f aca="false">IF(F4263&lt;=12,"0-12 months",IF(F4263&lt;=24,"13-24 months",IF(F4263&lt;=48,"25-48 months","49-72 months")))</f>
        <v>49-72 months</v>
      </c>
      <c r="Y4263" s="15" t="str">
        <f aca="false">IF(C4263=1,"Yes","No")</f>
        <v>No</v>
      </c>
      <c r="Z4263" s="15" t="n">
        <f aca="false">COUNTIF(J4263:O4263,"Yes")</f>
        <v>2</v>
      </c>
      <c r="AA4263" s="18" t="n">
        <f aca="false">S4263*W4263</f>
        <v>0</v>
      </c>
      <c r="AB4263" s="15" t="n">
        <f aca="false">(P4263="Month-to-month")+(I4263="Fiber optic")+(R4263="Electronic check")+(F4263&lt;=12)+(M4263="No")+(J4263="No")</f>
        <v>1</v>
      </c>
      <c r="AC4263" s="15" t="str">
        <f aca="false">IF(AB4263&gt;=5,"High",IF(AB4263&gt;=3,"Medium","Low"))</f>
        <v>Low</v>
      </c>
    </row>
    <row r="4264" customFormat="false" ht="15" hidden="false" customHeight="false" outlineLevel="0" collapsed="false">
      <c r="A4264" s="15" t="s">
        <v>4361</v>
      </c>
      <c r="B4264" s="15" t="s">
        <v>98</v>
      </c>
      <c r="C4264" s="15" t="n">
        <v>1</v>
      </c>
      <c r="D4264" s="15" t="s">
        <v>24</v>
      </c>
      <c r="E4264" s="15" t="s">
        <v>24</v>
      </c>
      <c r="F4264" s="15" t="n">
        <v>2</v>
      </c>
      <c r="G4264" s="15" t="s">
        <v>26</v>
      </c>
      <c r="H4264" s="15" t="s">
        <v>24</v>
      </c>
      <c r="I4264" s="15" t="s">
        <v>96</v>
      </c>
      <c r="J4264" s="15" t="s">
        <v>26</v>
      </c>
      <c r="K4264" s="15" t="s">
        <v>24</v>
      </c>
      <c r="L4264" s="15" t="s">
        <v>26</v>
      </c>
      <c r="M4264" s="15" t="s">
        <v>24</v>
      </c>
      <c r="N4264" s="15" t="s">
        <v>26</v>
      </c>
      <c r="O4264" s="15" t="s">
        <v>24</v>
      </c>
      <c r="P4264" s="15" t="s">
        <v>25</v>
      </c>
      <c r="Q4264" s="15" t="s">
        <v>24</v>
      </c>
      <c r="R4264" s="15" t="s">
        <v>19</v>
      </c>
      <c r="S4264" s="18" t="n">
        <v>66.4</v>
      </c>
      <c r="T4264" s="15" t="n">
        <v>94.55</v>
      </c>
      <c r="U4264" s="15" t="s">
        <v>26</v>
      </c>
      <c r="V4264" s="18" t="n">
        <f aca="false">IF(ISNUMBER(T4264),T4264,0)</f>
        <v>94.55</v>
      </c>
      <c r="W4264" s="15" t="n">
        <f aca="false">IF(U4264="Yes",1,0)</f>
        <v>1</v>
      </c>
      <c r="X4264" s="15" t="str">
        <f aca="false">IF(F4264&lt;=12,"0-12 months",IF(F4264&lt;=24,"13-24 months",IF(F4264&lt;=48,"25-48 months","49-72 months")))</f>
        <v>0-12 months</v>
      </c>
      <c r="Y4264" s="15" t="str">
        <f aca="false">IF(C4264=1,"Yes","No")</f>
        <v>Yes</v>
      </c>
      <c r="Z4264" s="15" t="n">
        <f aca="false">COUNTIF(J4264:O4264,"Yes")</f>
        <v>3</v>
      </c>
      <c r="AA4264" s="18" t="n">
        <f aca="false">S4264*W4264</f>
        <v>66.4</v>
      </c>
      <c r="AB4264" s="15" t="n">
        <f aca="false">(P4264="Month-to-month")+(I4264="Fiber optic")+(R4264="Electronic check")+(F4264&lt;=12)+(M4264="No")+(J4264="No")</f>
        <v>3</v>
      </c>
      <c r="AC4264" s="15" t="str">
        <f aca="false">IF(AB4264&gt;=5,"High",IF(AB4264&gt;=3,"Medium","Low"))</f>
        <v>Medium</v>
      </c>
    </row>
    <row r="4265" customFormat="false" ht="15" hidden="false" customHeight="false" outlineLevel="0" collapsed="false">
      <c r="A4265" s="15" t="s">
        <v>4362</v>
      </c>
      <c r="B4265" s="15" t="s">
        <v>94</v>
      </c>
      <c r="C4265" s="15" t="n">
        <v>0</v>
      </c>
      <c r="D4265" s="15" t="s">
        <v>26</v>
      </c>
      <c r="E4265" s="15" t="s">
        <v>24</v>
      </c>
      <c r="F4265" s="15" t="n">
        <v>72</v>
      </c>
      <c r="G4265" s="15" t="s">
        <v>26</v>
      </c>
      <c r="H4265" s="15" t="s">
        <v>26</v>
      </c>
      <c r="I4265" s="15" t="s">
        <v>102</v>
      </c>
      <c r="J4265" s="15" t="s">
        <v>26</v>
      </c>
      <c r="K4265" s="15" t="s">
        <v>26</v>
      </c>
      <c r="L4265" s="15" t="s">
        <v>26</v>
      </c>
      <c r="M4265" s="15" t="s">
        <v>26</v>
      </c>
      <c r="N4265" s="15" t="s">
        <v>26</v>
      </c>
      <c r="O4265" s="15" t="s">
        <v>26</v>
      </c>
      <c r="P4265" s="15" t="s">
        <v>29</v>
      </c>
      <c r="Q4265" s="15" t="s">
        <v>26</v>
      </c>
      <c r="R4265" s="15" t="s">
        <v>21</v>
      </c>
      <c r="S4265" s="18" t="n">
        <v>115.55</v>
      </c>
      <c r="T4265" s="15" t="n">
        <v>8312.4</v>
      </c>
      <c r="U4265" s="15" t="s">
        <v>24</v>
      </c>
      <c r="V4265" s="18" t="n">
        <f aca="false">IF(ISNUMBER(T4265),T4265,0)</f>
        <v>8312.4</v>
      </c>
      <c r="W4265" s="15" t="n">
        <f aca="false">IF(U4265="Yes",1,0)</f>
        <v>0</v>
      </c>
      <c r="X4265" s="15" t="str">
        <f aca="false">IF(F4265&lt;=12,"0-12 months",IF(F4265&lt;=24,"13-24 months",IF(F4265&lt;=48,"25-48 months","49-72 months")))</f>
        <v>49-72 months</v>
      </c>
      <c r="Y4265" s="15" t="str">
        <f aca="false">IF(C4265=1,"Yes","No")</f>
        <v>No</v>
      </c>
      <c r="Z4265" s="15" t="n">
        <f aca="false">COUNTIF(J4265:O4265,"Yes")</f>
        <v>6</v>
      </c>
      <c r="AA4265" s="18" t="n">
        <f aca="false">S4265*W4265</f>
        <v>0</v>
      </c>
      <c r="AB4265" s="15" t="n">
        <f aca="false">(P4265="Month-to-month")+(I4265="Fiber optic")+(R4265="Electronic check")+(F4265&lt;=12)+(M4265="No")+(J4265="No")</f>
        <v>1</v>
      </c>
      <c r="AC4265" s="15" t="str">
        <f aca="false">IF(AB4265&gt;=5,"High",IF(AB4265&gt;=3,"Medium","Low"))</f>
        <v>Low</v>
      </c>
    </row>
    <row r="4266" customFormat="false" ht="15" hidden="false" customHeight="false" outlineLevel="0" collapsed="false">
      <c r="A4266" s="15" t="s">
        <v>4363</v>
      </c>
      <c r="B4266" s="15" t="s">
        <v>94</v>
      </c>
      <c r="C4266" s="15" t="n">
        <v>1</v>
      </c>
      <c r="D4266" s="15" t="s">
        <v>24</v>
      </c>
      <c r="E4266" s="15" t="s">
        <v>24</v>
      </c>
      <c r="F4266" s="15" t="n">
        <v>46</v>
      </c>
      <c r="G4266" s="15" t="s">
        <v>26</v>
      </c>
      <c r="H4266" s="15" t="s">
        <v>26</v>
      </c>
      <c r="I4266" s="15" t="s">
        <v>102</v>
      </c>
      <c r="J4266" s="15" t="s">
        <v>24</v>
      </c>
      <c r="K4266" s="15" t="s">
        <v>26</v>
      </c>
      <c r="L4266" s="15" t="s">
        <v>26</v>
      </c>
      <c r="M4266" s="15" t="s">
        <v>24</v>
      </c>
      <c r="N4266" s="15" t="s">
        <v>26</v>
      </c>
      <c r="O4266" s="15" t="s">
        <v>26</v>
      </c>
      <c r="P4266" s="15" t="s">
        <v>25</v>
      </c>
      <c r="Q4266" s="15" t="s">
        <v>26</v>
      </c>
      <c r="R4266" s="15" t="s">
        <v>15</v>
      </c>
      <c r="S4266" s="18" t="n">
        <v>104.45</v>
      </c>
      <c r="T4266" s="15" t="n">
        <v>4863.85</v>
      </c>
      <c r="U4266" s="15" t="s">
        <v>24</v>
      </c>
      <c r="V4266" s="18" t="n">
        <f aca="false">IF(ISNUMBER(T4266),T4266,0)</f>
        <v>4863.85</v>
      </c>
      <c r="W4266" s="15" t="n">
        <f aca="false">IF(U4266="Yes",1,0)</f>
        <v>0</v>
      </c>
      <c r="X4266" s="15" t="str">
        <f aca="false">IF(F4266&lt;=12,"0-12 months",IF(F4266&lt;=24,"13-24 months",IF(F4266&lt;=48,"25-48 months","49-72 months")))</f>
        <v>25-48 months</v>
      </c>
      <c r="Y4266" s="15" t="str">
        <f aca="false">IF(C4266=1,"Yes","No")</f>
        <v>Yes</v>
      </c>
      <c r="Z4266" s="15" t="n">
        <f aca="false">COUNTIF(J4266:O4266,"Yes")</f>
        <v>4</v>
      </c>
      <c r="AA4266" s="18" t="n">
        <f aca="false">S4266*W4266</f>
        <v>0</v>
      </c>
      <c r="AB4266" s="15" t="n">
        <f aca="false">(P4266="Month-to-month")+(I4266="Fiber optic")+(R4266="Electronic check")+(F4266&lt;=12)+(M4266="No")+(J4266="No")</f>
        <v>5</v>
      </c>
      <c r="AC4266" s="15" t="str">
        <f aca="false">IF(AB4266&gt;=5,"High",IF(AB4266&gt;=3,"Medium","Low"))</f>
        <v>High</v>
      </c>
    </row>
    <row r="4267" customFormat="false" ht="15" hidden="false" customHeight="false" outlineLevel="0" collapsed="false">
      <c r="A4267" s="15" t="s">
        <v>4364</v>
      </c>
      <c r="B4267" s="15" t="s">
        <v>98</v>
      </c>
      <c r="C4267" s="15" t="n">
        <v>1</v>
      </c>
      <c r="D4267" s="15" t="s">
        <v>26</v>
      </c>
      <c r="E4267" s="15" t="s">
        <v>24</v>
      </c>
      <c r="F4267" s="15" t="n">
        <v>66</v>
      </c>
      <c r="G4267" s="15" t="s">
        <v>26</v>
      </c>
      <c r="H4267" s="15" t="s">
        <v>26</v>
      </c>
      <c r="I4267" s="15" t="s">
        <v>102</v>
      </c>
      <c r="J4267" s="15" t="s">
        <v>24</v>
      </c>
      <c r="K4267" s="15" t="s">
        <v>24</v>
      </c>
      <c r="L4267" s="15" t="s">
        <v>24</v>
      </c>
      <c r="M4267" s="15" t="s">
        <v>26</v>
      </c>
      <c r="N4267" s="15" t="s">
        <v>26</v>
      </c>
      <c r="O4267" s="15" t="s">
        <v>26</v>
      </c>
      <c r="P4267" s="15" t="s">
        <v>25</v>
      </c>
      <c r="Q4267" s="15" t="s">
        <v>26</v>
      </c>
      <c r="R4267" s="15" t="s">
        <v>21</v>
      </c>
      <c r="S4267" s="18" t="n">
        <v>100.05</v>
      </c>
      <c r="T4267" s="15" t="n">
        <v>6871.9</v>
      </c>
      <c r="U4267" s="15" t="s">
        <v>26</v>
      </c>
      <c r="V4267" s="18" t="n">
        <f aca="false">IF(ISNUMBER(T4267),T4267,0)</f>
        <v>6871.9</v>
      </c>
      <c r="W4267" s="15" t="n">
        <f aca="false">IF(U4267="Yes",1,0)</f>
        <v>1</v>
      </c>
      <c r="X4267" s="15" t="str">
        <f aca="false">IF(F4267&lt;=12,"0-12 months",IF(F4267&lt;=24,"13-24 months",IF(F4267&lt;=48,"25-48 months","49-72 months")))</f>
        <v>49-72 months</v>
      </c>
      <c r="Y4267" s="15" t="str">
        <f aca="false">IF(C4267=1,"Yes","No")</f>
        <v>Yes</v>
      </c>
      <c r="Z4267" s="15" t="n">
        <f aca="false">COUNTIF(J4267:O4267,"Yes")</f>
        <v>3</v>
      </c>
      <c r="AA4267" s="18" t="n">
        <f aca="false">S4267*W4267</f>
        <v>100.05</v>
      </c>
      <c r="AB4267" s="15" t="n">
        <f aca="false">(P4267="Month-to-month")+(I4267="Fiber optic")+(R4267="Electronic check")+(F4267&lt;=12)+(M4267="No")+(J4267="No")</f>
        <v>3</v>
      </c>
      <c r="AC4267" s="15" t="str">
        <f aca="false">IF(AB4267&gt;=5,"High",IF(AB4267&gt;=3,"Medium","Low"))</f>
        <v>Medium</v>
      </c>
    </row>
    <row r="4268" customFormat="false" ht="15" hidden="false" customHeight="false" outlineLevel="0" collapsed="false">
      <c r="A4268" s="15" t="s">
        <v>4365</v>
      </c>
      <c r="B4268" s="15" t="s">
        <v>98</v>
      </c>
      <c r="C4268" s="15" t="n">
        <v>0</v>
      </c>
      <c r="D4268" s="15" t="s">
        <v>24</v>
      </c>
      <c r="E4268" s="15" t="s">
        <v>24</v>
      </c>
      <c r="F4268" s="15" t="n">
        <v>62</v>
      </c>
      <c r="G4268" s="15" t="s">
        <v>26</v>
      </c>
      <c r="H4268" s="15" t="s">
        <v>26</v>
      </c>
      <c r="I4268" s="15" t="s">
        <v>102</v>
      </c>
      <c r="J4268" s="15" t="s">
        <v>26</v>
      </c>
      <c r="K4268" s="15" t="s">
        <v>26</v>
      </c>
      <c r="L4268" s="15" t="s">
        <v>24</v>
      </c>
      <c r="M4268" s="15" t="s">
        <v>26</v>
      </c>
      <c r="N4268" s="15" t="s">
        <v>24</v>
      </c>
      <c r="O4268" s="15" t="s">
        <v>26</v>
      </c>
      <c r="P4268" s="15" t="s">
        <v>27</v>
      </c>
      <c r="Q4268" s="15" t="s">
        <v>24</v>
      </c>
      <c r="R4268" s="15" t="s">
        <v>15</v>
      </c>
      <c r="S4268" s="18" t="n">
        <v>102</v>
      </c>
      <c r="T4268" s="15" t="n">
        <v>6529.25</v>
      </c>
      <c r="U4268" s="15" t="s">
        <v>26</v>
      </c>
      <c r="V4268" s="18" t="n">
        <f aca="false">IF(ISNUMBER(T4268),T4268,0)</f>
        <v>6529.25</v>
      </c>
      <c r="W4268" s="15" t="n">
        <f aca="false">IF(U4268="Yes",1,0)</f>
        <v>1</v>
      </c>
      <c r="X4268" s="15" t="str">
        <f aca="false">IF(F4268&lt;=12,"0-12 months",IF(F4268&lt;=24,"13-24 months",IF(F4268&lt;=48,"25-48 months","49-72 months")))</f>
        <v>49-72 months</v>
      </c>
      <c r="Y4268" s="15" t="str">
        <f aca="false">IF(C4268=1,"Yes","No")</f>
        <v>No</v>
      </c>
      <c r="Z4268" s="15" t="n">
        <f aca="false">COUNTIF(J4268:O4268,"Yes")</f>
        <v>4</v>
      </c>
      <c r="AA4268" s="18" t="n">
        <f aca="false">S4268*W4268</f>
        <v>102</v>
      </c>
      <c r="AB4268" s="15" t="n">
        <f aca="false">(P4268="Month-to-month")+(I4268="Fiber optic")+(R4268="Electronic check")+(F4268&lt;=12)+(M4268="No")+(J4268="No")</f>
        <v>2</v>
      </c>
      <c r="AC4268" s="15" t="str">
        <f aca="false">IF(AB4268&gt;=5,"High",IF(AB4268&gt;=3,"Medium","Low"))</f>
        <v>Low</v>
      </c>
    </row>
    <row r="4269" customFormat="false" ht="15" hidden="false" customHeight="false" outlineLevel="0" collapsed="false">
      <c r="A4269" s="15" t="s">
        <v>4366</v>
      </c>
      <c r="B4269" s="15" t="s">
        <v>94</v>
      </c>
      <c r="C4269" s="15" t="n">
        <v>0</v>
      </c>
      <c r="D4269" s="15" t="s">
        <v>26</v>
      </c>
      <c r="E4269" s="15" t="s">
        <v>24</v>
      </c>
      <c r="F4269" s="15" t="n">
        <v>72</v>
      </c>
      <c r="G4269" s="15" t="s">
        <v>26</v>
      </c>
      <c r="H4269" s="15" t="s">
        <v>26</v>
      </c>
      <c r="I4269" s="15" t="s">
        <v>96</v>
      </c>
      <c r="J4269" s="15" t="s">
        <v>26</v>
      </c>
      <c r="K4269" s="15" t="s">
        <v>26</v>
      </c>
      <c r="L4269" s="15" t="s">
        <v>26</v>
      </c>
      <c r="M4269" s="15" t="s">
        <v>26</v>
      </c>
      <c r="N4269" s="15" t="s">
        <v>26</v>
      </c>
      <c r="O4269" s="15" t="s">
        <v>26</v>
      </c>
      <c r="P4269" s="15" t="s">
        <v>29</v>
      </c>
      <c r="Q4269" s="15" t="s">
        <v>26</v>
      </c>
      <c r="R4269" s="15" t="s">
        <v>19</v>
      </c>
      <c r="S4269" s="18" t="n">
        <v>91.15</v>
      </c>
      <c r="T4269" s="15" t="n">
        <v>6637.9</v>
      </c>
      <c r="U4269" s="15" t="s">
        <v>24</v>
      </c>
      <c r="V4269" s="18" t="n">
        <f aca="false">IF(ISNUMBER(T4269),T4269,0)</f>
        <v>6637.9</v>
      </c>
      <c r="W4269" s="15" t="n">
        <f aca="false">IF(U4269="Yes",1,0)</f>
        <v>0</v>
      </c>
      <c r="X4269" s="15" t="str">
        <f aca="false">IF(F4269&lt;=12,"0-12 months",IF(F4269&lt;=24,"13-24 months",IF(F4269&lt;=48,"25-48 months","49-72 months")))</f>
        <v>49-72 months</v>
      </c>
      <c r="Y4269" s="15" t="str">
        <f aca="false">IF(C4269=1,"Yes","No")</f>
        <v>No</v>
      </c>
      <c r="Z4269" s="15" t="n">
        <f aca="false">COUNTIF(J4269:O4269,"Yes")</f>
        <v>6</v>
      </c>
      <c r="AA4269" s="18" t="n">
        <f aca="false">S4269*W4269</f>
        <v>0</v>
      </c>
      <c r="AB4269" s="15" t="n">
        <f aca="false">(P4269="Month-to-month")+(I4269="Fiber optic")+(R4269="Electronic check")+(F4269&lt;=12)+(M4269="No")+(J4269="No")</f>
        <v>0</v>
      </c>
      <c r="AC4269" s="15" t="str">
        <f aca="false">IF(AB4269&gt;=5,"High",IF(AB4269&gt;=3,"Medium","Low"))</f>
        <v>Low</v>
      </c>
    </row>
    <row r="4270" customFormat="false" ht="15" hidden="false" customHeight="false" outlineLevel="0" collapsed="false">
      <c r="A4270" s="15" t="s">
        <v>4367</v>
      </c>
      <c r="B4270" s="15" t="s">
        <v>98</v>
      </c>
      <c r="C4270" s="15" t="n">
        <v>0</v>
      </c>
      <c r="D4270" s="15" t="s">
        <v>26</v>
      </c>
      <c r="E4270" s="15" t="s">
        <v>26</v>
      </c>
      <c r="F4270" s="15" t="n">
        <v>35</v>
      </c>
      <c r="G4270" s="15" t="s">
        <v>26</v>
      </c>
      <c r="H4270" s="15" t="s">
        <v>24</v>
      </c>
      <c r="I4270" s="15" t="s">
        <v>102</v>
      </c>
      <c r="J4270" s="15" t="s">
        <v>24</v>
      </c>
      <c r="K4270" s="15" t="s">
        <v>26</v>
      </c>
      <c r="L4270" s="15" t="s">
        <v>24</v>
      </c>
      <c r="M4270" s="15" t="s">
        <v>26</v>
      </c>
      <c r="N4270" s="15" t="s">
        <v>26</v>
      </c>
      <c r="O4270" s="15" t="s">
        <v>24</v>
      </c>
      <c r="P4270" s="15" t="s">
        <v>27</v>
      </c>
      <c r="Q4270" s="15" t="s">
        <v>26</v>
      </c>
      <c r="R4270" s="15" t="s">
        <v>15</v>
      </c>
      <c r="S4270" s="18" t="n">
        <v>89.7</v>
      </c>
      <c r="T4270" s="15" t="n">
        <v>3165.6</v>
      </c>
      <c r="U4270" s="15" t="s">
        <v>24</v>
      </c>
      <c r="V4270" s="18" t="n">
        <f aca="false">IF(ISNUMBER(T4270),T4270,0)</f>
        <v>3165.6</v>
      </c>
      <c r="W4270" s="15" t="n">
        <f aca="false">IF(U4270="Yes",1,0)</f>
        <v>0</v>
      </c>
      <c r="X4270" s="15" t="str">
        <f aca="false">IF(F4270&lt;=12,"0-12 months",IF(F4270&lt;=24,"13-24 months",IF(F4270&lt;=48,"25-48 months","49-72 months")))</f>
        <v>25-48 months</v>
      </c>
      <c r="Y4270" s="15" t="str">
        <f aca="false">IF(C4270=1,"Yes","No")</f>
        <v>No</v>
      </c>
      <c r="Z4270" s="15" t="n">
        <f aca="false">COUNTIF(J4270:O4270,"Yes")</f>
        <v>3</v>
      </c>
      <c r="AA4270" s="18" t="n">
        <f aca="false">S4270*W4270</f>
        <v>0</v>
      </c>
      <c r="AB4270" s="15" t="n">
        <f aca="false">(P4270="Month-to-month")+(I4270="Fiber optic")+(R4270="Electronic check")+(F4270&lt;=12)+(M4270="No")+(J4270="No")</f>
        <v>3</v>
      </c>
      <c r="AC4270" s="15" t="str">
        <f aca="false">IF(AB4270&gt;=5,"High",IF(AB4270&gt;=3,"Medium","Low"))</f>
        <v>Medium</v>
      </c>
    </row>
    <row r="4271" customFormat="false" ht="15" hidden="false" customHeight="false" outlineLevel="0" collapsed="false">
      <c r="A4271" s="15" t="s">
        <v>4368</v>
      </c>
      <c r="B4271" s="15" t="s">
        <v>98</v>
      </c>
      <c r="C4271" s="15" t="n">
        <v>0</v>
      </c>
      <c r="D4271" s="15" t="s">
        <v>26</v>
      </c>
      <c r="E4271" s="15" t="s">
        <v>24</v>
      </c>
      <c r="F4271" s="15" t="n">
        <v>17</v>
      </c>
      <c r="G4271" s="15" t="s">
        <v>26</v>
      </c>
      <c r="H4271" s="15" t="s">
        <v>26</v>
      </c>
      <c r="I4271" s="15" t="s">
        <v>102</v>
      </c>
      <c r="J4271" s="15" t="s">
        <v>26</v>
      </c>
      <c r="K4271" s="15" t="s">
        <v>26</v>
      </c>
      <c r="L4271" s="15" t="s">
        <v>26</v>
      </c>
      <c r="M4271" s="15" t="s">
        <v>24</v>
      </c>
      <c r="N4271" s="15" t="s">
        <v>24</v>
      </c>
      <c r="O4271" s="15" t="s">
        <v>24</v>
      </c>
      <c r="P4271" s="15" t="s">
        <v>25</v>
      </c>
      <c r="Q4271" s="15" t="s">
        <v>24</v>
      </c>
      <c r="R4271" s="15" t="s">
        <v>21</v>
      </c>
      <c r="S4271" s="18" t="n">
        <v>90.2</v>
      </c>
      <c r="T4271" s="15" t="n">
        <v>1454.15</v>
      </c>
      <c r="U4271" s="15" t="s">
        <v>26</v>
      </c>
      <c r="V4271" s="18" t="n">
        <f aca="false">IF(ISNUMBER(T4271),T4271,0)</f>
        <v>1454.15</v>
      </c>
      <c r="W4271" s="15" t="n">
        <f aca="false">IF(U4271="Yes",1,0)</f>
        <v>1</v>
      </c>
      <c r="X4271" s="15" t="str">
        <f aca="false">IF(F4271&lt;=12,"0-12 months",IF(F4271&lt;=24,"13-24 months",IF(F4271&lt;=48,"25-48 months","49-72 months")))</f>
        <v>13-24 months</v>
      </c>
      <c r="Y4271" s="15" t="str">
        <f aca="false">IF(C4271=1,"Yes","No")</f>
        <v>No</v>
      </c>
      <c r="Z4271" s="15" t="n">
        <f aca="false">COUNTIF(J4271:O4271,"Yes")</f>
        <v>3</v>
      </c>
      <c r="AA4271" s="18" t="n">
        <f aca="false">S4271*W4271</f>
        <v>90.2</v>
      </c>
      <c r="AB4271" s="15" t="n">
        <f aca="false">(P4271="Month-to-month")+(I4271="Fiber optic")+(R4271="Electronic check")+(F4271&lt;=12)+(M4271="No")+(J4271="No")</f>
        <v>3</v>
      </c>
      <c r="AC4271" s="15" t="str">
        <f aca="false">IF(AB4271&gt;=5,"High",IF(AB4271&gt;=3,"Medium","Low"))</f>
        <v>Medium</v>
      </c>
    </row>
    <row r="4272" customFormat="false" ht="15" hidden="false" customHeight="false" outlineLevel="0" collapsed="false">
      <c r="A4272" s="15" t="s">
        <v>4369</v>
      </c>
      <c r="B4272" s="15" t="s">
        <v>94</v>
      </c>
      <c r="C4272" s="15" t="n">
        <v>0</v>
      </c>
      <c r="D4272" s="15" t="s">
        <v>26</v>
      </c>
      <c r="E4272" s="15" t="s">
        <v>24</v>
      </c>
      <c r="F4272" s="15" t="n">
        <v>72</v>
      </c>
      <c r="G4272" s="15" t="s">
        <v>26</v>
      </c>
      <c r="H4272" s="15" t="s">
        <v>26</v>
      </c>
      <c r="I4272" s="15" t="s">
        <v>96</v>
      </c>
      <c r="J4272" s="15" t="s">
        <v>26</v>
      </c>
      <c r="K4272" s="15" t="s">
        <v>26</v>
      </c>
      <c r="L4272" s="15" t="s">
        <v>26</v>
      </c>
      <c r="M4272" s="15" t="s">
        <v>26</v>
      </c>
      <c r="N4272" s="15" t="s">
        <v>26</v>
      </c>
      <c r="O4272" s="15" t="s">
        <v>26</v>
      </c>
      <c r="P4272" s="15" t="s">
        <v>29</v>
      </c>
      <c r="Q4272" s="15" t="s">
        <v>26</v>
      </c>
      <c r="R4272" s="15" t="s">
        <v>15</v>
      </c>
      <c r="S4272" s="18" t="n">
        <v>92.4</v>
      </c>
      <c r="T4272" s="15" t="n">
        <v>6786.1</v>
      </c>
      <c r="U4272" s="15" t="s">
        <v>24</v>
      </c>
      <c r="V4272" s="18" t="n">
        <f aca="false">IF(ISNUMBER(T4272),T4272,0)</f>
        <v>6786.1</v>
      </c>
      <c r="W4272" s="15" t="n">
        <f aca="false">IF(U4272="Yes",1,0)</f>
        <v>0</v>
      </c>
      <c r="X4272" s="15" t="str">
        <f aca="false">IF(F4272&lt;=12,"0-12 months",IF(F4272&lt;=24,"13-24 months",IF(F4272&lt;=48,"25-48 months","49-72 months")))</f>
        <v>49-72 months</v>
      </c>
      <c r="Y4272" s="15" t="str">
        <f aca="false">IF(C4272=1,"Yes","No")</f>
        <v>No</v>
      </c>
      <c r="Z4272" s="15" t="n">
        <f aca="false">COUNTIF(J4272:O4272,"Yes")</f>
        <v>6</v>
      </c>
      <c r="AA4272" s="18" t="n">
        <f aca="false">S4272*W4272</f>
        <v>0</v>
      </c>
      <c r="AB4272" s="15" t="n">
        <f aca="false">(P4272="Month-to-month")+(I4272="Fiber optic")+(R4272="Electronic check")+(F4272&lt;=12)+(M4272="No")+(J4272="No")</f>
        <v>1</v>
      </c>
      <c r="AC4272" s="15" t="str">
        <f aca="false">IF(AB4272&gt;=5,"High",IF(AB4272&gt;=3,"Medium","Low"))</f>
        <v>Low</v>
      </c>
    </row>
    <row r="4273" customFormat="false" ht="15" hidden="false" customHeight="false" outlineLevel="0" collapsed="false">
      <c r="A4273" s="15" t="s">
        <v>4370</v>
      </c>
      <c r="B4273" s="15" t="s">
        <v>94</v>
      </c>
      <c r="C4273" s="15" t="n">
        <v>0</v>
      </c>
      <c r="D4273" s="15" t="s">
        <v>26</v>
      </c>
      <c r="E4273" s="15" t="s">
        <v>26</v>
      </c>
      <c r="F4273" s="15" t="n">
        <v>28</v>
      </c>
      <c r="G4273" s="15" t="s">
        <v>26</v>
      </c>
      <c r="H4273" s="15" t="s">
        <v>24</v>
      </c>
      <c r="I4273" s="15" t="s">
        <v>24</v>
      </c>
      <c r="J4273" s="15" t="s">
        <v>28</v>
      </c>
      <c r="K4273" s="15" t="s">
        <v>28</v>
      </c>
      <c r="L4273" s="15" t="s">
        <v>28</v>
      </c>
      <c r="M4273" s="15" t="s">
        <v>28</v>
      </c>
      <c r="N4273" s="15" t="s">
        <v>28</v>
      </c>
      <c r="O4273" s="15" t="s">
        <v>28</v>
      </c>
      <c r="P4273" s="15" t="s">
        <v>27</v>
      </c>
      <c r="Q4273" s="15" t="s">
        <v>24</v>
      </c>
      <c r="R4273" s="15" t="s">
        <v>17</v>
      </c>
      <c r="S4273" s="18" t="n">
        <v>19.9</v>
      </c>
      <c r="T4273" s="15" t="n">
        <v>543</v>
      </c>
      <c r="U4273" s="15" t="s">
        <v>24</v>
      </c>
      <c r="V4273" s="18" t="n">
        <f aca="false">IF(ISNUMBER(T4273),T4273,0)</f>
        <v>543</v>
      </c>
      <c r="W4273" s="15" t="n">
        <f aca="false">IF(U4273="Yes",1,0)</f>
        <v>0</v>
      </c>
      <c r="X4273" s="15" t="str">
        <f aca="false">IF(F4273&lt;=12,"0-12 months",IF(F4273&lt;=24,"13-24 months",IF(F4273&lt;=48,"25-48 months","49-72 months")))</f>
        <v>25-48 months</v>
      </c>
      <c r="Y4273" s="15" t="str">
        <f aca="false">IF(C4273=1,"Yes","No")</f>
        <v>No</v>
      </c>
      <c r="Z4273" s="15" t="n">
        <f aca="false">COUNTIF(J4273:O4273,"Yes")</f>
        <v>0</v>
      </c>
      <c r="AA4273" s="18" t="n">
        <f aca="false">S4273*W4273</f>
        <v>0</v>
      </c>
      <c r="AB4273" s="15" t="n">
        <f aca="false">(P4273="Month-to-month")+(I4273="Fiber optic")+(R4273="Electronic check")+(F4273&lt;=12)+(M4273="No")+(J4273="No")</f>
        <v>0</v>
      </c>
      <c r="AC4273" s="15" t="str">
        <f aca="false">IF(AB4273&gt;=5,"High",IF(AB4273&gt;=3,"Medium","Low"))</f>
        <v>Low</v>
      </c>
    </row>
    <row r="4274" customFormat="false" ht="15" hidden="false" customHeight="false" outlineLevel="0" collapsed="false">
      <c r="A4274" s="15" t="s">
        <v>4371</v>
      </c>
      <c r="B4274" s="15" t="s">
        <v>98</v>
      </c>
      <c r="C4274" s="15" t="n">
        <v>0</v>
      </c>
      <c r="D4274" s="15" t="s">
        <v>26</v>
      </c>
      <c r="E4274" s="15" t="s">
        <v>24</v>
      </c>
      <c r="F4274" s="15" t="n">
        <v>56</v>
      </c>
      <c r="G4274" s="15" t="s">
        <v>26</v>
      </c>
      <c r="H4274" s="15" t="s">
        <v>26</v>
      </c>
      <c r="I4274" s="15" t="s">
        <v>24</v>
      </c>
      <c r="J4274" s="15" t="s">
        <v>28</v>
      </c>
      <c r="K4274" s="15" t="s">
        <v>28</v>
      </c>
      <c r="L4274" s="15" t="s">
        <v>28</v>
      </c>
      <c r="M4274" s="15" t="s">
        <v>28</v>
      </c>
      <c r="N4274" s="15" t="s">
        <v>28</v>
      </c>
      <c r="O4274" s="15" t="s">
        <v>28</v>
      </c>
      <c r="P4274" s="15" t="s">
        <v>29</v>
      </c>
      <c r="Q4274" s="15" t="s">
        <v>26</v>
      </c>
      <c r="R4274" s="15" t="s">
        <v>21</v>
      </c>
      <c r="S4274" s="18" t="n">
        <v>25.15</v>
      </c>
      <c r="T4274" s="15" t="n">
        <v>1327.15</v>
      </c>
      <c r="U4274" s="15" t="s">
        <v>26</v>
      </c>
      <c r="V4274" s="18" t="n">
        <f aca="false">IF(ISNUMBER(T4274),T4274,0)</f>
        <v>1327.15</v>
      </c>
      <c r="W4274" s="15" t="n">
        <f aca="false">IF(U4274="Yes",1,0)</f>
        <v>1</v>
      </c>
      <c r="X4274" s="15" t="str">
        <f aca="false">IF(F4274&lt;=12,"0-12 months",IF(F4274&lt;=24,"13-24 months",IF(F4274&lt;=48,"25-48 months","49-72 months")))</f>
        <v>49-72 months</v>
      </c>
      <c r="Y4274" s="15" t="str">
        <f aca="false">IF(C4274=1,"Yes","No")</f>
        <v>No</v>
      </c>
      <c r="Z4274" s="15" t="n">
        <f aca="false">COUNTIF(J4274:O4274,"Yes")</f>
        <v>0</v>
      </c>
      <c r="AA4274" s="18" t="n">
        <f aca="false">S4274*W4274</f>
        <v>25.15</v>
      </c>
      <c r="AB4274" s="15" t="n">
        <f aca="false">(P4274="Month-to-month")+(I4274="Fiber optic")+(R4274="Electronic check")+(F4274&lt;=12)+(M4274="No")+(J4274="No")</f>
        <v>0</v>
      </c>
      <c r="AC4274" s="15" t="str">
        <f aca="false">IF(AB4274&gt;=5,"High",IF(AB4274&gt;=3,"Medium","Low"))</f>
        <v>Low</v>
      </c>
    </row>
    <row r="4275" customFormat="false" ht="15" hidden="false" customHeight="false" outlineLevel="0" collapsed="false">
      <c r="A4275" s="15" t="s">
        <v>4372</v>
      </c>
      <c r="B4275" s="15" t="s">
        <v>94</v>
      </c>
      <c r="C4275" s="15" t="n">
        <v>0</v>
      </c>
      <c r="D4275" s="15" t="s">
        <v>24</v>
      </c>
      <c r="E4275" s="15" t="s">
        <v>24</v>
      </c>
      <c r="F4275" s="15" t="n">
        <v>31</v>
      </c>
      <c r="G4275" s="15" t="s">
        <v>26</v>
      </c>
      <c r="H4275" s="15" t="s">
        <v>26</v>
      </c>
      <c r="I4275" s="15" t="s">
        <v>102</v>
      </c>
      <c r="J4275" s="15" t="s">
        <v>24</v>
      </c>
      <c r="K4275" s="15" t="s">
        <v>24</v>
      </c>
      <c r="L4275" s="15" t="s">
        <v>24</v>
      </c>
      <c r="M4275" s="15" t="s">
        <v>26</v>
      </c>
      <c r="N4275" s="15" t="s">
        <v>24</v>
      </c>
      <c r="O4275" s="15" t="s">
        <v>24</v>
      </c>
      <c r="P4275" s="15" t="s">
        <v>25</v>
      </c>
      <c r="Q4275" s="15" t="s">
        <v>26</v>
      </c>
      <c r="R4275" s="15" t="s">
        <v>21</v>
      </c>
      <c r="S4275" s="18" t="n">
        <v>79.85</v>
      </c>
      <c r="T4275" s="15" t="n">
        <v>2404.15</v>
      </c>
      <c r="U4275" s="15" t="s">
        <v>26</v>
      </c>
      <c r="V4275" s="18" t="n">
        <f aca="false">IF(ISNUMBER(T4275),T4275,0)</f>
        <v>2404.15</v>
      </c>
      <c r="W4275" s="15" t="n">
        <f aca="false">IF(U4275="Yes",1,0)</f>
        <v>1</v>
      </c>
      <c r="X4275" s="15" t="str">
        <f aca="false">IF(F4275&lt;=12,"0-12 months",IF(F4275&lt;=24,"13-24 months",IF(F4275&lt;=48,"25-48 months","49-72 months")))</f>
        <v>25-48 months</v>
      </c>
      <c r="Y4275" s="15" t="str">
        <f aca="false">IF(C4275=1,"Yes","No")</f>
        <v>No</v>
      </c>
      <c r="Z4275" s="15" t="n">
        <f aca="false">COUNTIF(J4275:O4275,"Yes")</f>
        <v>1</v>
      </c>
      <c r="AA4275" s="18" t="n">
        <f aca="false">S4275*W4275</f>
        <v>79.85</v>
      </c>
      <c r="AB4275" s="15" t="n">
        <f aca="false">(P4275="Month-to-month")+(I4275="Fiber optic")+(R4275="Electronic check")+(F4275&lt;=12)+(M4275="No")+(J4275="No")</f>
        <v>3</v>
      </c>
      <c r="AC4275" s="15" t="str">
        <f aca="false">IF(AB4275&gt;=5,"High",IF(AB4275&gt;=3,"Medium","Low"))</f>
        <v>Medium</v>
      </c>
    </row>
    <row r="4276" customFormat="false" ht="15" hidden="false" customHeight="false" outlineLevel="0" collapsed="false">
      <c r="A4276" s="15" t="s">
        <v>4373</v>
      </c>
      <c r="B4276" s="15" t="s">
        <v>98</v>
      </c>
      <c r="C4276" s="15" t="n">
        <v>0</v>
      </c>
      <c r="D4276" s="15" t="s">
        <v>24</v>
      </c>
      <c r="E4276" s="15" t="s">
        <v>24</v>
      </c>
      <c r="F4276" s="15" t="n">
        <v>45</v>
      </c>
      <c r="G4276" s="15" t="s">
        <v>26</v>
      </c>
      <c r="H4276" s="15" t="s">
        <v>24</v>
      </c>
      <c r="I4276" s="15" t="s">
        <v>24</v>
      </c>
      <c r="J4276" s="15" t="s">
        <v>28</v>
      </c>
      <c r="K4276" s="15" t="s">
        <v>28</v>
      </c>
      <c r="L4276" s="15" t="s">
        <v>28</v>
      </c>
      <c r="M4276" s="15" t="s">
        <v>28</v>
      </c>
      <c r="N4276" s="15" t="s">
        <v>28</v>
      </c>
      <c r="O4276" s="15" t="s">
        <v>28</v>
      </c>
      <c r="P4276" s="15" t="s">
        <v>27</v>
      </c>
      <c r="Q4276" s="15" t="s">
        <v>24</v>
      </c>
      <c r="R4276" s="15" t="s">
        <v>19</v>
      </c>
      <c r="S4276" s="18" t="n">
        <v>18.85</v>
      </c>
      <c r="T4276" s="15" t="n">
        <v>867.3</v>
      </c>
      <c r="U4276" s="15" t="s">
        <v>24</v>
      </c>
      <c r="V4276" s="18" t="n">
        <f aca="false">IF(ISNUMBER(T4276),T4276,0)</f>
        <v>867.3</v>
      </c>
      <c r="W4276" s="15" t="n">
        <f aca="false">IF(U4276="Yes",1,0)</f>
        <v>0</v>
      </c>
      <c r="X4276" s="15" t="str">
        <f aca="false">IF(F4276&lt;=12,"0-12 months",IF(F4276&lt;=24,"13-24 months",IF(F4276&lt;=48,"25-48 months","49-72 months")))</f>
        <v>25-48 months</v>
      </c>
      <c r="Y4276" s="15" t="str">
        <f aca="false">IF(C4276=1,"Yes","No")</f>
        <v>No</v>
      </c>
      <c r="Z4276" s="15" t="n">
        <f aca="false">COUNTIF(J4276:O4276,"Yes")</f>
        <v>0</v>
      </c>
      <c r="AA4276" s="18" t="n">
        <f aca="false">S4276*W4276</f>
        <v>0</v>
      </c>
      <c r="AB4276" s="15" t="n">
        <f aca="false">(P4276="Month-to-month")+(I4276="Fiber optic")+(R4276="Electronic check")+(F4276&lt;=12)+(M4276="No")+(J4276="No")</f>
        <v>0</v>
      </c>
      <c r="AC4276" s="15" t="str">
        <f aca="false">IF(AB4276&gt;=5,"High",IF(AB4276&gt;=3,"Medium","Low"))</f>
        <v>Low</v>
      </c>
    </row>
    <row r="4277" customFormat="false" ht="15" hidden="false" customHeight="false" outlineLevel="0" collapsed="false">
      <c r="A4277" s="15" t="s">
        <v>4374</v>
      </c>
      <c r="B4277" s="15" t="s">
        <v>94</v>
      </c>
      <c r="C4277" s="15" t="n">
        <v>0</v>
      </c>
      <c r="D4277" s="15" t="s">
        <v>24</v>
      </c>
      <c r="E4277" s="15" t="s">
        <v>24</v>
      </c>
      <c r="F4277" s="15" t="n">
        <v>1</v>
      </c>
      <c r="G4277" s="15" t="s">
        <v>26</v>
      </c>
      <c r="H4277" s="15" t="s">
        <v>26</v>
      </c>
      <c r="I4277" s="15" t="s">
        <v>24</v>
      </c>
      <c r="J4277" s="15" t="s">
        <v>28</v>
      </c>
      <c r="K4277" s="15" t="s">
        <v>28</v>
      </c>
      <c r="L4277" s="15" t="s">
        <v>28</v>
      </c>
      <c r="M4277" s="15" t="s">
        <v>28</v>
      </c>
      <c r="N4277" s="15" t="s">
        <v>28</v>
      </c>
      <c r="O4277" s="15" t="s">
        <v>28</v>
      </c>
      <c r="P4277" s="15" t="s">
        <v>25</v>
      </c>
      <c r="Q4277" s="15" t="s">
        <v>26</v>
      </c>
      <c r="R4277" s="15" t="s">
        <v>17</v>
      </c>
      <c r="S4277" s="18" t="n">
        <v>25.75</v>
      </c>
      <c r="T4277" s="15" t="n">
        <v>25.75</v>
      </c>
      <c r="U4277" s="15" t="s">
        <v>24</v>
      </c>
      <c r="V4277" s="18" t="n">
        <f aca="false">IF(ISNUMBER(T4277),T4277,0)</f>
        <v>25.75</v>
      </c>
      <c r="W4277" s="15" t="n">
        <f aca="false">IF(U4277="Yes",1,0)</f>
        <v>0</v>
      </c>
      <c r="X4277" s="15" t="str">
        <f aca="false">IF(F4277&lt;=12,"0-12 months",IF(F4277&lt;=24,"13-24 months",IF(F4277&lt;=48,"25-48 months","49-72 months")))</f>
        <v>0-12 months</v>
      </c>
      <c r="Y4277" s="15" t="str">
        <f aca="false">IF(C4277=1,"Yes","No")</f>
        <v>No</v>
      </c>
      <c r="Z4277" s="15" t="n">
        <f aca="false">COUNTIF(J4277:O4277,"Yes")</f>
        <v>0</v>
      </c>
      <c r="AA4277" s="18" t="n">
        <f aca="false">S4277*W4277</f>
        <v>0</v>
      </c>
      <c r="AB4277" s="15" t="n">
        <f aca="false">(P4277="Month-to-month")+(I4277="Fiber optic")+(R4277="Electronic check")+(F4277&lt;=12)+(M4277="No")+(J4277="No")</f>
        <v>2</v>
      </c>
      <c r="AC4277" s="15" t="str">
        <f aca="false">IF(AB4277&gt;=5,"High",IF(AB4277&gt;=3,"Medium","Low"))</f>
        <v>Low</v>
      </c>
    </row>
    <row r="4278" customFormat="false" ht="15" hidden="false" customHeight="false" outlineLevel="0" collapsed="false">
      <c r="A4278" s="15" t="s">
        <v>4375</v>
      </c>
      <c r="B4278" s="15" t="s">
        <v>94</v>
      </c>
      <c r="C4278" s="15" t="n">
        <v>0</v>
      </c>
      <c r="D4278" s="15" t="s">
        <v>24</v>
      </c>
      <c r="E4278" s="15" t="s">
        <v>24</v>
      </c>
      <c r="F4278" s="15" t="n">
        <v>2</v>
      </c>
      <c r="G4278" s="15" t="s">
        <v>26</v>
      </c>
      <c r="H4278" s="15" t="s">
        <v>24</v>
      </c>
      <c r="I4278" s="15" t="s">
        <v>96</v>
      </c>
      <c r="J4278" s="15" t="s">
        <v>24</v>
      </c>
      <c r="K4278" s="15" t="s">
        <v>26</v>
      </c>
      <c r="L4278" s="15" t="s">
        <v>24</v>
      </c>
      <c r="M4278" s="15" t="s">
        <v>24</v>
      </c>
      <c r="N4278" s="15" t="s">
        <v>24</v>
      </c>
      <c r="O4278" s="15" t="s">
        <v>24</v>
      </c>
      <c r="P4278" s="15" t="s">
        <v>25</v>
      </c>
      <c r="Q4278" s="15" t="s">
        <v>26</v>
      </c>
      <c r="R4278" s="15" t="s">
        <v>17</v>
      </c>
      <c r="S4278" s="18" t="n">
        <v>49.6</v>
      </c>
      <c r="T4278" s="15" t="n">
        <v>114.7</v>
      </c>
      <c r="U4278" s="15" t="s">
        <v>26</v>
      </c>
      <c r="V4278" s="18" t="n">
        <f aca="false">IF(ISNUMBER(T4278),T4278,0)</f>
        <v>114.7</v>
      </c>
      <c r="W4278" s="15" t="n">
        <f aca="false">IF(U4278="Yes",1,0)</f>
        <v>1</v>
      </c>
      <c r="X4278" s="15" t="str">
        <f aca="false">IF(F4278&lt;=12,"0-12 months",IF(F4278&lt;=24,"13-24 months",IF(F4278&lt;=48,"25-48 months","49-72 months")))</f>
        <v>0-12 months</v>
      </c>
      <c r="Y4278" s="15" t="str">
        <f aca="false">IF(C4278=1,"Yes","No")</f>
        <v>No</v>
      </c>
      <c r="Z4278" s="15" t="n">
        <f aca="false">COUNTIF(J4278:O4278,"Yes")</f>
        <v>1</v>
      </c>
      <c r="AA4278" s="18" t="n">
        <f aca="false">S4278*W4278</f>
        <v>49.6</v>
      </c>
      <c r="AB4278" s="15" t="n">
        <f aca="false">(P4278="Month-to-month")+(I4278="Fiber optic")+(R4278="Electronic check")+(F4278&lt;=12)+(M4278="No")+(J4278="No")</f>
        <v>4</v>
      </c>
      <c r="AC4278" s="15" t="str">
        <f aca="false">IF(AB4278&gt;=5,"High",IF(AB4278&gt;=3,"Medium","Low"))</f>
        <v>Medium</v>
      </c>
    </row>
    <row r="4279" customFormat="false" ht="15" hidden="false" customHeight="false" outlineLevel="0" collapsed="false">
      <c r="A4279" s="15" t="s">
        <v>4376</v>
      </c>
      <c r="B4279" s="15" t="s">
        <v>94</v>
      </c>
      <c r="C4279" s="15" t="n">
        <v>0</v>
      </c>
      <c r="D4279" s="15" t="s">
        <v>24</v>
      </c>
      <c r="E4279" s="15" t="s">
        <v>24</v>
      </c>
      <c r="F4279" s="15" t="n">
        <v>6</v>
      </c>
      <c r="G4279" s="15" t="s">
        <v>26</v>
      </c>
      <c r="H4279" s="15" t="s">
        <v>24</v>
      </c>
      <c r="I4279" s="15" t="s">
        <v>24</v>
      </c>
      <c r="J4279" s="15" t="s">
        <v>28</v>
      </c>
      <c r="K4279" s="15" t="s">
        <v>28</v>
      </c>
      <c r="L4279" s="15" t="s">
        <v>28</v>
      </c>
      <c r="M4279" s="15" t="s">
        <v>28</v>
      </c>
      <c r="N4279" s="15" t="s">
        <v>28</v>
      </c>
      <c r="O4279" s="15" t="s">
        <v>28</v>
      </c>
      <c r="P4279" s="15" t="s">
        <v>25</v>
      </c>
      <c r="Q4279" s="15" t="s">
        <v>26</v>
      </c>
      <c r="R4279" s="15" t="s">
        <v>17</v>
      </c>
      <c r="S4279" s="18" t="n">
        <v>20.95</v>
      </c>
      <c r="T4279" s="15" t="n">
        <v>109.5</v>
      </c>
      <c r="U4279" s="15" t="s">
        <v>24</v>
      </c>
      <c r="V4279" s="18" t="n">
        <f aca="false">IF(ISNUMBER(T4279),T4279,0)</f>
        <v>109.5</v>
      </c>
      <c r="W4279" s="15" t="n">
        <f aca="false">IF(U4279="Yes",1,0)</f>
        <v>0</v>
      </c>
      <c r="X4279" s="15" t="str">
        <f aca="false">IF(F4279&lt;=12,"0-12 months",IF(F4279&lt;=24,"13-24 months",IF(F4279&lt;=48,"25-48 months","49-72 months")))</f>
        <v>0-12 months</v>
      </c>
      <c r="Y4279" s="15" t="str">
        <f aca="false">IF(C4279=1,"Yes","No")</f>
        <v>No</v>
      </c>
      <c r="Z4279" s="15" t="n">
        <f aca="false">COUNTIF(J4279:O4279,"Yes")</f>
        <v>0</v>
      </c>
      <c r="AA4279" s="18" t="n">
        <f aca="false">S4279*W4279</f>
        <v>0</v>
      </c>
      <c r="AB4279" s="15" t="n">
        <f aca="false">(P4279="Month-to-month")+(I4279="Fiber optic")+(R4279="Electronic check")+(F4279&lt;=12)+(M4279="No")+(J4279="No")</f>
        <v>2</v>
      </c>
      <c r="AC4279" s="15" t="str">
        <f aca="false">IF(AB4279&gt;=5,"High",IF(AB4279&gt;=3,"Medium","Low"))</f>
        <v>Low</v>
      </c>
    </row>
    <row r="4280" customFormat="false" ht="15" hidden="false" customHeight="false" outlineLevel="0" collapsed="false">
      <c r="A4280" s="15" t="s">
        <v>4377</v>
      </c>
      <c r="B4280" s="15" t="s">
        <v>94</v>
      </c>
      <c r="C4280" s="15" t="n">
        <v>0</v>
      </c>
      <c r="D4280" s="15" t="s">
        <v>26</v>
      </c>
      <c r="E4280" s="15" t="s">
        <v>24</v>
      </c>
      <c r="F4280" s="15" t="n">
        <v>48</v>
      </c>
      <c r="G4280" s="15" t="s">
        <v>26</v>
      </c>
      <c r="H4280" s="15" t="s">
        <v>24</v>
      </c>
      <c r="I4280" s="15" t="s">
        <v>102</v>
      </c>
      <c r="J4280" s="15" t="s">
        <v>24</v>
      </c>
      <c r="K4280" s="15" t="s">
        <v>26</v>
      </c>
      <c r="L4280" s="15" t="s">
        <v>26</v>
      </c>
      <c r="M4280" s="15" t="s">
        <v>24</v>
      </c>
      <c r="N4280" s="15" t="s">
        <v>26</v>
      </c>
      <c r="O4280" s="15" t="s">
        <v>26</v>
      </c>
      <c r="P4280" s="15" t="s">
        <v>27</v>
      </c>
      <c r="Q4280" s="15" t="s">
        <v>26</v>
      </c>
      <c r="R4280" s="15" t="s">
        <v>15</v>
      </c>
      <c r="S4280" s="18" t="n">
        <v>97.05</v>
      </c>
      <c r="T4280" s="15" t="n">
        <v>4692.95</v>
      </c>
      <c r="U4280" s="15" t="s">
        <v>24</v>
      </c>
      <c r="V4280" s="18" t="n">
        <f aca="false">IF(ISNUMBER(T4280),T4280,0)</f>
        <v>4692.95</v>
      </c>
      <c r="W4280" s="15" t="n">
        <f aca="false">IF(U4280="Yes",1,0)</f>
        <v>0</v>
      </c>
      <c r="X4280" s="15" t="str">
        <f aca="false">IF(F4280&lt;=12,"0-12 months",IF(F4280&lt;=24,"13-24 months",IF(F4280&lt;=48,"25-48 months","49-72 months")))</f>
        <v>25-48 months</v>
      </c>
      <c r="Y4280" s="15" t="str">
        <f aca="false">IF(C4280=1,"Yes","No")</f>
        <v>No</v>
      </c>
      <c r="Z4280" s="15" t="n">
        <f aca="false">COUNTIF(J4280:O4280,"Yes")</f>
        <v>4</v>
      </c>
      <c r="AA4280" s="18" t="n">
        <f aca="false">S4280*W4280</f>
        <v>0</v>
      </c>
      <c r="AB4280" s="15" t="n">
        <f aca="false">(P4280="Month-to-month")+(I4280="Fiber optic")+(R4280="Electronic check")+(F4280&lt;=12)+(M4280="No")+(J4280="No")</f>
        <v>4</v>
      </c>
      <c r="AC4280" s="15" t="str">
        <f aca="false">IF(AB4280&gt;=5,"High",IF(AB4280&gt;=3,"Medium","Low"))</f>
        <v>Medium</v>
      </c>
    </row>
    <row r="4281" customFormat="false" ht="15" hidden="false" customHeight="false" outlineLevel="0" collapsed="false">
      <c r="A4281" s="15" t="s">
        <v>4378</v>
      </c>
      <c r="B4281" s="15" t="s">
        <v>98</v>
      </c>
      <c r="C4281" s="15" t="n">
        <v>0</v>
      </c>
      <c r="D4281" s="15" t="s">
        <v>26</v>
      </c>
      <c r="E4281" s="15" t="s">
        <v>26</v>
      </c>
      <c r="F4281" s="15" t="n">
        <v>25</v>
      </c>
      <c r="G4281" s="15" t="s">
        <v>26</v>
      </c>
      <c r="H4281" s="15" t="s">
        <v>26</v>
      </c>
      <c r="I4281" s="15" t="s">
        <v>24</v>
      </c>
      <c r="J4281" s="15" t="s">
        <v>28</v>
      </c>
      <c r="K4281" s="15" t="s">
        <v>28</v>
      </c>
      <c r="L4281" s="15" t="s">
        <v>28</v>
      </c>
      <c r="M4281" s="15" t="s">
        <v>28</v>
      </c>
      <c r="N4281" s="15" t="s">
        <v>28</v>
      </c>
      <c r="O4281" s="15" t="s">
        <v>28</v>
      </c>
      <c r="P4281" s="15" t="s">
        <v>25</v>
      </c>
      <c r="Q4281" s="15" t="s">
        <v>26</v>
      </c>
      <c r="R4281" s="15" t="s">
        <v>19</v>
      </c>
      <c r="S4281" s="18" t="n">
        <v>25.4</v>
      </c>
      <c r="T4281" s="15" t="n">
        <v>546.85</v>
      </c>
      <c r="U4281" s="15" t="s">
        <v>24</v>
      </c>
      <c r="V4281" s="18" t="n">
        <f aca="false">IF(ISNUMBER(T4281),T4281,0)</f>
        <v>546.85</v>
      </c>
      <c r="W4281" s="15" t="n">
        <f aca="false">IF(U4281="Yes",1,0)</f>
        <v>0</v>
      </c>
      <c r="X4281" s="15" t="str">
        <f aca="false">IF(F4281&lt;=12,"0-12 months",IF(F4281&lt;=24,"13-24 months",IF(F4281&lt;=48,"25-48 months","49-72 months")))</f>
        <v>25-48 months</v>
      </c>
      <c r="Y4281" s="15" t="str">
        <f aca="false">IF(C4281=1,"Yes","No")</f>
        <v>No</v>
      </c>
      <c r="Z4281" s="15" t="n">
        <f aca="false">COUNTIF(J4281:O4281,"Yes")</f>
        <v>0</v>
      </c>
      <c r="AA4281" s="18" t="n">
        <f aca="false">S4281*W4281</f>
        <v>0</v>
      </c>
      <c r="AB4281" s="15" t="n">
        <f aca="false">(P4281="Month-to-month")+(I4281="Fiber optic")+(R4281="Electronic check")+(F4281&lt;=12)+(M4281="No")+(J4281="No")</f>
        <v>1</v>
      </c>
      <c r="AC4281" s="15" t="str">
        <f aca="false">IF(AB4281&gt;=5,"High",IF(AB4281&gt;=3,"Medium","Low"))</f>
        <v>Low</v>
      </c>
    </row>
    <row r="4282" customFormat="false" ht="15" hidden="false" customHeight="false" outlineLevel="0" collapsed="false">
      <c r="A4282" s="15" t="s">
        <v>4379</v>
      </c>
      <c r="B4282" s="15" t="s">
        <v>98</v>
      </c>
      <c r="C4282" s="15" t="n">
        <v>0</v>
      </c>
      <c r="D4282" s="15" t="s">
        <v>26</v>
      </c>
      <c r="E4282" s="15" t="s">
        <v>26</v>
      </c>
      <c r="F4282" s="15" t="n">
        <v>64</v>
      </c>
      <c r="G4282" s="15" t="s">
        <v>26</v>
      </c>
      <c r="H4282" s="15" t="s">
        <v>24</v>
      </c>
      <c r="I4282" s="15" t="s">
        <v>24</v>
      </c>
      <c r="J4282" s="15" t="s">
        <v>28</v>
      </c>
      <c r="K4282" s="15" t="s">
        <v>28</v>
      </c>
      <c r="L4282" s="15" t="s">
        <v>28</v>
      </c>
      <c r="M4282" s="15" t="s">
        <v>28</v>
      </c>
      <c r="N4282" s="15" t="s">
        <v>28</v>
      </c>
      <c r="O4282" s="15" t="s">
        <v>28</v>
      </c>
      <c r="P4282" s="15" t="s">
        <v>29</v>
      </c>
      <c r="Q4282" s="15" t="s">
        <v>26</v>
      </c>
      <c r="R4282" s="15" t="s">
        <v>19</v>
      </c>
      <c r="S4282" s="18" t="n">
        <v>19.7</v>
      </c>
      <c r="T4282" s="15" t="n">
        <v>1274.05</v>
      </c>
      <c r="U4282" s="15" t="s">
        <v>24</v>
      </c>
      <c r="V4282" s="18" t="n">
        <f aca="false">IF(ISNUMBER(T4282),T4282,0)</f>
        <v>1274.05</v>
      </c>
      <c r="W4282" s="15" t="n">
        <f aca="false">IF(U4282="Yes",1,0)</f>
        <v>0</v>
      </c>
      <c r="X4282" s="15" t="str">
        <f aca="false">IF(F4282&lt;=12,"0-12 months",IF(F4282&lt;=24,"13-24 months",IF(F4282&lt;=48,"25-48 months","49-72 months")))</f>
        <v>49-72 months</v>
      </c>
      <c r="Y4282" s="15" t="str">
        <f aca="false">IF(C4282=1,"Yes","No")</f>
        <v>No</v>
      </c>
      <c r="Z4282" s="15" t="n">
        <f aca="false">COUNTIF(J4282:O4282,"Yes")</f>
        <v>0</v>
      </c>
      <c r="AA4282" s="18" t="n">
        <f aca="false">S4282*W4282</f>
        <v>0</v>
      </c>
      <c r="AB4282" s="15" t="n">
        <f aca="false">(P4282="Month-to-month")+(I4282="Fiber optic")+(R4282="Electronic check")+(F4282&lt;=12)+(M4282="No")+(J4282="No")</f>
        <v>0</v>
      </c>
      <c r="AC4282" s="15" t="str">
        <f aca="false">IF(AB4282&gt;=5,"High",IF(AB4282&gt;=3,"Medium","Low"))</f>
        <v>Low</v>
      </c>
    </row>
    <row r="4283" customFormat="false" ht="15" hidden="false" customHeight="false" outlineLevel="0" collapsed="false">
      <c r="A4283" s="15" t="s">
        <v>4380</v>
      </c>
      <c r="B4283" s="15" t="s">
        <v>98</v>
      </c>
      <c r="C4283" s="15" t="n">
        <v>0</v>
      </c>
      <c r="D4283" s="15" t="s">
        <v>24</v>
      </c>
      <c r="E4283" s="15" t="s">
        <v>24</v>
      </c>
      <c r="F4283" s="15" t="n">
        <v>50</v>
      </c>
      <c r="G4283" s="15" t="s">
        <v>24</v>
      </c>
      <c r="H4283" s="15" t="s">
        <v>95</v>
      </c>
      <c r="I4283" s="15" t="s">
        <v>96</v>
      </c>
      <c r="J4283" s="15" t="s">
        <v>26</v>
      </c>
      <c r="K4283" s="15" t="s">
        <v>26</v>
      </c>
      <c r="L4283" s="15" t="s">
        <v>24</v>
      </c>
      <c r="M4283" s="15" t="s">
        <v>24</v>
      </c>
      <c r="N4283" s="15" t="s">
        <v>24</v>
      </c>
      <c r="O4283" s="15" t="s">
        <v>24</v>
      </c>
      <c r="P4283" s="15" t="s">
        <v>25</v>
      </c>
      <c r="Q4283" s="15" t="s">
        <v>26</v>
      </c>
      <c r="R4283" s="15" t="s">
        <v>17</v>
      </c>
      <c r="S4283" s="18" t="n">
        <v>35</v>
      </c>
      <c r="T4283" s="15" t="n">
        <v>1782.4</v>
      </c>
      <c r="U4283" s="15" t="s">
        <v>24</v>
      </c>
      <c r="V4283" s="18" t="n">
        <f aca="false">IF(ISNUMBER(T4283),T4283,0)</f>
        <v>1782.4</v>
      </c>
      <c r="W4283" s="15" t="n">
        <f aca="false">IF(U4283="Yes",1,0)</f>
        <v>0</v>
      </c>
      <c r="X4283" s="15" t="str">
        <f aca="false">IF(F4283&lt;=12,"0-12 months",IF(F4283&lt;=24,"13-24 months",IF(F4283&lt;=48,"25-48 months","49-72 months")))</f>
        <v>49-72 months</v>
      </c>
      <c r="Y4283" s="15" t="str">
        <f aca="false">IF(C4283=1,"Yes","No")</f>
        <v>No</v>
      </c>
      <c r="Z4283" s="15" t="n">
        <f aca="false">COUNTIF(J4283:O4283,"Yes")</f>
        <v>2</v>
      </c>
      <c r="AA4283" s="18" t="n">
        <f aca="false">S4283*W4283</f>
        <v>0</v>
      </c>
      <c r="AB4283" s="15" t="n">
        <f aca="false">(P4283="Month-to-month")+(I4283="Fiber optic")+(R4283="Electronic check")+(F4283&lt;=12)+(M4283="No")+(J4283="No")</f>
        <v>2</v>
      </c>
      <c r="AC4283" s="15" t="str">
        <f aca="false">IF(AB4283&gt;=5,"High",IF(AB4283&gt;=3,"Medium","Low"))</f>
        <v>Low</v>
      </c>
    </row>
    <row r="4284" customFormat="false" ht="15" hidden="false" customHeight="false" outlineLevel="0" collapsed="false">
      <c r="A4284" s="15" t="s">
        <v>4381</v>
      </c>
      <c r="B4284" s="15" t="s">
        <v>94</v>
      </c>
      <c r="C4284" s="15" t="n">
        <v>0</v>
      </c>
      <c r="D4284" s="15" t="s">
        <v>26</v>
      </c>
      <c r="E4284" s="15" t="s">
        <v>26</v>
      </c>
      <c r="F4284" s="15" t="n">
        <v>52</v>
      </c>
      <c r="G4284" s="15" t="s">
        <v>26</v>
      </c>
      <c r="H4284" s="15" t="s">
        <v>26</v>
      </c>
      <c r="I4284" s="15" t="s">
        <v>102</v>
      </c>
      <c r="J4284" s="15" t="s">
        <v>24</v>
      </c>
      <c r="K4284" s="15" t="s">
        <v>24</v>
      </c>
      <c r="L4284" s="15" t="s">
        <v>26</v>
      </c>
      <c r="M4284" s="15" t="s">
        <v>24</v>
      </c>
      <c r="N4284" s="15" t="s">
        <v>26</v>
      </c>
      <c r="O4284" s="15" t="s">
        <v>26</v>
      </c>
      <c r="P4284" s="15" t="s">
        <v>27</v>
      </c>
      <c r="Q4284" s="15" t="s">
        <v>24</v>
      </c>
      <c r="R4284" s="15" t="s">
        <v>19</v>
      </c>
      <c r="S4284" s="18" t="n">
        <v>101.25</v>
      </c>
      <c r="T4284" s="15" t="n">
        <v>5301.1</v>
      </c>
      <c r="U4284" s="15" t="s">
        <v>24</v>
      </c>
      <c r="V4284" s="18" t="n">
        <f aca="false">IF(ISNUMBER(T4284),T4284,0)</f>
        <v>5301.1</v>
      </c>
      <c r="W4284" s="15" t="n">
        <f aca="false">IF(U4284="Yes",1,0)</f>
        <v>0</v>
      </c>
      <c r="X4284" s="15" t="str">
        <f aca="false">IF(F4284&lt;=12,"0-12 months",IF(F4284&lt;=24,"13-24 months",IF(F4284&lt;=48,"25-48 months","49-72 months")))</f>
        <v>49-72 months</v>
      </c>
      <c r="Y4284" s="15" t="str">
        <f aca="false">IF(C4284=1,"Yes","No")</f>
        <v>No</v>
      </c>
      <c r="Z4284" s="15" t="n">
        <f aca="false">COUNTIF(J4284:O4284,"Yes")</f>
        <v>3</v>
      </c>
      <c r="AA4284" s="18" t="n">
        <f aca="false">S4284*W4284</f>
        <v>0</v>
      </c>
      <c r="AB4284" s="15" t="n">
        <f aca="false">(P4284="Month-to-month")+(I4284="Fiber optic")+(R4284="Electronic check")+(F4284&lt;=12)+(M4284="No")+(J4284="No")</f>
        <v>3</v>
      </c>
      <c r="AC4284" s="15" t="str">
        <f aca="false">IF(AB4284&gt;=5,"High",IF(AB4284&gt;=3,"Medium","Low"))</f>
        <v>Medium</v>
      </c>
    </row>
    <row r="4285" customFormat="false" ht="15" hidden="false" customHeight="false" outlineLevel="0" collapsed="false">
      <c r="A4285" s="15" t="s">
        <v>4382</v>
      </c>
      <c r="B4285" s="15" t="s">
        <v>98</v>
      </c>
      <c r="C4285" s="15" t="n">
        <v>1</v>
      </c>
      <c r="D4285" s="15" t="s">
        <v>26</v>
      </c>
      <c r="E4285" s="15" t="s">
        <v>24</v>
      </c>
      <c r="F4285" s="15" t="n">
        <v>4</v>
      </c>
      <c r="G4285" s="15" t="s">
        <v>26</v>
      </c>
      <c r="H4285" s="15" t="s">
        <v>24</v>
      </c>
      <c r="I4285" s="15" t="s">
        <v>102</v>
      </c>
      <c r="J4285" s="15" t="s">
        <v>24</v>
      </c>
      <c r="K4285" s="15" t="s">
        <v>24</v>
      </c>
      <c r="L4285" s="15" t="s">
        <v>24</v>
      </c>
      <c r="M4285" s="15" t="s">
        <v>24</v>
      </c>
      <c r="N4285" s="15" t="s">
        <v>24</v>
      </c>
      <c r="O4285" s="15" t="s">
        <v>24</v>
      </c>
      <c r="P4285" s="15" t="s">
        <v>25</v>
      </c>
      <c r="Q4285" s="15" t="s">
        <v>26</v>
      </c>
      <c r="R4285" s="15" t="s">
        <v>15</v>
      </c>
      <c r="S4285" s="18" t="n">
        <v>70.2</v>
      </c>
      <c r="T4285" s="15" t="n">
        <v>280.35</v>
      </c>
      <c r="U4285" s="15" t="s">
        <v>24</v>
      </c>
      <c r="V4285" s="18" t="n">
        <f aca="false">IF(ISNUMBER(T4285),T4285,0)</f>
        <v>280.35</v>
      </c>
      <c r="W4285" s="15" t="n">
        <f aca="false">IF(U4285="Yes",1,0)</f>
        <v>0</v>
      </c>
      <c r="X4285" s="15" t="str">
        <f aca="false">IF(F4285&lt;=12,"0-12 months",IF(F4285&lt;=24,"13-24 months",IF(F4285&lt;=48,"25-48 months","49-72 months")))</f>
        <v>0-12 months</v>
      </c>
      <c r="Y4285" s="15" t="str">
        <f aca="false">IF(C4285=1,"Yes","No")</f>
        <v>Yes</v>
      </c>
      <c r="Z4285" s="15" t="n">
        <f aca="false">COUNTIF(J4285:O4285,"Yes")</f>
        <v>0</v>
      </c>
      <c r="AA4285" s="18" t="n">
        <f aca="false">S4285*W4285</f>
        <v>0</v>
      </c>
      <c r="AB4285" s="15" t="n">
        <f aca="false">(P4285="Month-to-month")+(I4285="Fiber optic")+(R4285="Electronic check")+(F4285&lt;=12)+(M4285="No")+(J4285="No")</f>
        <v>6</v>
      </c>
      <c r="AC4285" s="15" t="str">
        <f aca="false">IF(AB4285&gt;=5,"High",IF(AB4285&gt;=3,"Medium","Low"))</f>
        <v>High</v>
      </c>
    </row>
    <row r="4286" customFormat="false" ht="15" hidden="false" customHeight="false" outlineLevel="0" collapsed="false">
      <c r="A4286" s="15" t="s">
        <v>4383</v>
      </c>
      <c r="B4286" s="15" t="s">
        <v>94</v>
      </c>
      <c r="C4286" s="15" t="n">
        <v>1</v>
      </c>
      <c r="D4286" s="15" t="s">
        <v>24</v>
      </c>
      <c r="E4286" s="15" t="s">
        <v>24</v>
      </c>
      <c r="F4286" s="15" t="n">
        <v>32</v>
      </c>
      <c r="G4286" s="15" t="s">
        <v>26</v>
      </c>
      <c r="H4286" s="15" t="s">
        <v>24</v>
      </c>
      <c r="I4286" s="15" t="s">
        <v>102</v>
      </c>
      <c r="J4286" s="15" t="s">
        <v>24</v>
      </c>
      <c r="K4286" s="15" t="s">
        <v>24</v>
      </c>
      <c r="L4286" s="15" t="s">
        <v>24</v>
      </c>
      <c r="M4286" s="15" t="s">
        <v>24</v>
      </c>
      <c r="N4286" s="15" t="s">
        <v>26</v>
      </c>
      <c r="O4286" s="15" t="s">
        <v>26</v>
      </c>
      <c r="P4286" s="15" t="s">
        <v>25</v>
      </c>
      <c r="Q4286" s="15" t="s">
        <v>24</v>
      </c>
      <c r="R4286" s="15" t="s">
        <v>15</v>
      </c>
      <c r="S4286" s="18" t="n">
        <v>90.95</v>
      </c>
      <c r="T4286" s="15" t="n">
        <v>2897.95</v>
      </c>
      <c r="U4286" s="15" t="s">
        <v>24</v>
      </c>
      <c r="V4286" s="18" t="n">
        <f aca="false">IF(ISNUMBER(T4286),T4286,0)</f>
        <v>2897.95</v>
      </c>
      <c r="W4286" s="15" t="n">
        <f aca="false">IF(U4286="Yes",1,0)</f>
        <v>0</v>
      </c>
      <c r="X4286" s="15" t="str">
        <f aca="false">IF(F4286&lt;=12,"0-12 months",IF(F4286&lt;=24,"13-24 months",IF(F4286&lt;=48,"25-48 months","49-72 months")))</f>
        <v>25-48 months</v>
      </c>
      <c r="Y4286" s="15" t="str">
        <f aca="false">IF(C4286=1,"Yes","No")</f>
        <v>Yes</v>
      </c>
      <c r="Z4286" s="15" t="n">
        <f aca="false">COUNTIF(J4286:O4286,"Yes")</f>
        <v>2</v>
      </c>
      <c r="AA4286" s="18" t="n">
        <f aca="false">S4286*W4286</f>
        <v>0</v>
      </c>
      <c r="AB4286" s="15" t="n">
        <f aca="false">(P4286="Month-to-month")+(I4286="Fiber optic")+(R4286="Electronic check")+(F4286&lt;=12)+(M4286="No")+(J4286="No")</f>
        <v>5</v>
      </c>
      <c r="AC4286" s="15" t="str">
        <f aca="false">IF(AB4286&gt;=5,"High",IF(AB4286&gt;=3,"Medium","Low"))</f>
        <v>High</v>
      </c>
    </row>
    <row r="4287" customFormat="false" ht="15" hidden="false" customHeight="false" outlineLevel="0" collapsed="false">
      <c r="A4287" s="15" t="s">
        <v>4384</v>
      </c>
      <c r="B4287" s="15" t="s">
        <v>98</v>
      </c>
      <c r="C4287" s="15" t="n">
        <v>0</v>
      </c>
      <c r="D4287" s="15" t="s">
        <v>26</v>
      </c>
      <c r="E4287" s="15" t="s">
        <v>26</v>
      </c>
      <c r="F4287" s="15" t="n">
        <v>45</v>
      </c>
      <c r="G4287" s="15" t="s">
        <v>26</v>
      </c>
      <c r="H4287" s="15" t="s">
        <v>26</v>
      </c>
      <c r="I4287" s="15" t="s">
        <v>96</v>
      </c>
      <c r="J4287" s="15" t="s">
        <v>26</v>
      </c>
      <c r="K4287" s="15" t="s">
        <v>26</v>
      </c>
      <c r="L4287" s="15" t="s">
        <v>24</v>
      </c>
      <c r="M4287" s="15" t="s">
        <v>26</v>
      </c>
      <c r="N4287" s="15" t="s">
        <v>26</v>
      </c>
      <c r="O4287" s="15" t="s">
        <v>24</v>
      </c>
      <c r="P4287" s="15" t="s">
        <v>29</v>
      </c>
      <c r="Q4287" s="15" t="s">
        <v>24</v>
      </c>
      <c r="R4287" s="15" t="s">
        <v>21</v>
      </c>
      <c r="S4287" s="18" t="n">
        <v>73.85</v>
      </c>
      <c r="T4287" s="15" t="n">
        <v>3371</v>
      </c>
      <c r="U4287" s="15" t="s">
        <v>24</v>
      </c>
      <c r="V4287" s="18" t="n">
        <f aca="false">IF(ISNUMBER(T4287),T4287,0)</f>
        <v>3371</v>
      </c>
      <c r="W4287" s="15" t="n">
        <f aca="false">IF(U4287="Yes",1,0)</f>
        <v>0</v>
      </c>
      <c r="X4287" s="15" t="str">
        <f aca="false">IF(F4287&lt;=12,"0-12 months",IF(F4287&lt;=24,"13-24 months",IF(F4287&lt;=48,"25-48 months","49-72 months")))</f>
        <v>25-48 months</v>
      </c>
      <c r="Y4287" s="15" t="str">
        <f aca="false">IF(C4287=1,"Yes","No")</f>
        <v>No</v>
      </c>
      <c r="Z4287" s="15" t="n">
        <f aca="false">COUNTIF(J4287:O4287,"Yes")</f>
        <v>4</v>
      </c>
      <c r="AA4287" s="18" t="n">
        <f aca="false">S4287*W4287</f>
        <v>0</v>
      </c>
      <c r="AB4287" s="15" t="n">
        <f aca="false">(P4287="Month-to-month")+(I4287="Fiber optic")+(R4287="Electronic check")+(F4287&lt;=12)+(M4287="No")+(J4287="No")</f>
        <v>0</v>
      </c>
      <c r="AC4287" s="15" t="str">
        <f aca="false">IF(AB4287&gt;=5,"High",IF(AB4287&gt;=3,"Medium","Low"))</f>
        <v>Low</v>
      </c>
    </row>
    <row r="4288" customFormat="false" ht="15" hidden="false" customHeight="false" outlineLevel="0" collapsed="false">
      <c r="A4288" s="15" t="s">
        <v>4385</v>
      </c>
      <c r="B4288" s="15" t="s">
        <v>98</v>
      </c>
      <c r="C4288" s="15" t="n">
        <v>0</v>
      </c>
      <c r="D4288" s="15" t="s">
        <v>26</v>
      </c>
      <c r="E4288" s="15" t="s">
        <v>24</v>
      </c>
      <c r="F4288" s="15" t="n">
        <v>9</v>
      </c>
      <c r="G4288" s="15" t="s">
        <v>26</v>
      </c>
      <c r="H4288" s="15" t="s">
        <v>26</v>
      </c>
      <c r="I4288" s="15" t="s">
        <v>102</v>
      </c>
      <c r="J4288" s="15" t="s">
        <v>26</v>
      </c>
      <c r="K4288" s="15" t="s">
        <v>24</v>
      </c>
      <c r="L4288" s="15" t="s">
        <v>24</v>
      </c>
      <c r="M4288" s="15" t="s">
        <v>24</v>
      </c>
      <c r="N4288" s="15" t="s">
        <v>24</v>
      </c>
      <c r="O4288" s="15" t="s">
        <v>26</v>
      </c>
      <c r="P4288" s="15" t="s">
        <v>25</v>
      </c>
      <c r="Q4288" s="15" t="s">
        <v>26</v>
      </c>
      <c r="R4288" s="15" t="s">
        <v>15</v>
      </c>
      <c r="S4288" s="18" t="n">
        <v>88.05</v>
      </c>
      <c r="T4288" s="15" t="n">
        <v>801.3</v>
      </c>
      <c r="U4288" s="15" t="s">
        <v>24</v>
      </c>
      <c r="V4288" s="18" t="n">
        <f aca="false">IF(ISNUMBER(T4288),T4288,0)</f>
        <v>801.3</v>
      </c>
      <c r="W4288" s="15" t="n">
        <f aca="false">IF(U4288="Yes",1,0)</f>
        <v>0</v>
      </c>
      <c r="X4288" s="15" t="str">
        <f aca="false">IF(F4288&lt;=12,"0-12 months",IF(F4288&lt;=24,"13-24 months",IF(F4288&lt;=48,"25-48 months","49-72 months")))</f>
        <v>0-12 months</v>
      </c>
      <c r="Y4288" s="15" t="str">
        <f aca="false">IF(C4288=1,"Yes","No")</f>
        <v>No</v>
      </c>
      <c r="Z4288" s="15" t="n">
        <f aca="false">COUNTIF(J4288:O4288,"Yes")</f>
        <v>2</v>
      </c>
      <c r="AA4288" s="18" t="n">
        <f aca="false">S4288*W4288</f>
        <v>0</v>
      </c>
      <c r="AB4288" s="15" t="n">
        <f aca="false">(P4288="Month-to-month")+(I4288="Fiber optic")+(R4288="Electronic check")+(F4288&lt;=12)+(M4288="No")+(J4288="No")</f>
        <v>5</v>
      </c>
      <c r="AC4288" s="15" t="str">
        <f aca="false">IF(AB4288&gt;=5,"High",IF(AB4288&gt;=3,"Medium","Low"))</f>
        <v>High</v>
      </c>
    </row>
    <row r="4289" customFormat="false" ht="15" hidden="false" customHeight="false" outlineLevel="0" collapsed="false">
      <c r="A4289" s="15" t="s">
        <v>4386</v>
      </c>
      <c r="B4289" s="15" t="s">
        <v>94</v>
      </c>
      <c r="C4289" s="15" t="n">
        <v>1</v>
      </c>
      <c r="D4289" s="15" t="s">
        <v>26</v>
      </c>
      <c r="E4289" s="15" t="s">
        <v>24</v>
      </c>
      <c r="F4289" s="15" t="n">
        <v>66</v>
      </c>
      <c r="G4289" s="15" t="s">
        <v>26</v>
      </c>
      <c r="H4289" s="15" t="s">
        <v>26</v>
      </c>
      <c r="I4289" s="15" t="s">
        <v>102</v>
      </c>
      <c r="J4289" s="15" t="s">
        <v>24</v>
      </c>
      <c r="K4289" s="15" t="s">
        <v>24</v>
      </c>
      <c r="L4289" s="15" t="s">
        <v>26</v>
      </c>
      <c r="M4289" s="15" t="s">
        <v>26</v>
      </c>
      <c r="N4289" s="15" t="s">
        <v>26</v>
      </c>
      <c r="O4289" s="15" t="s">
        <v>26</v>
      </c>
      <c r="P4289" s="15" t="s">
        <v>27</v>
      </c>
      <c r="Q4289" s="15" t="s">
        <v>26</v>
      </c>
      <c r="R4289" s="15" t="s">
        <v>21</v>
      </c>
      <c r="S4289" s="18" t="n">
        <v>105.95</v>
      </c>
      <c r="T4289" s="15" t="n">
        <v>6975.25</v>
      </c>
      <c r="U4289" s="15" t="s">
        <v>26</v>
      </c>
      <c r="V4289" s="18" t="n">
        <f aca="false">IF(ISNUMBER(T4289),T4289,0)</f>
        <v>6975.25</v>
      </c>
      <c r="W4289" s="15" t="n">
        <f aca="false">IF(U4289="Yes",1,0)</f>
        <v>1</v>
      </c>
      <c r="X4289" s="15" t="str">
        <f aca="false">IF(F4289&lt;=12,"0-12 months",IF(F4289&lt;=24,"13-24 months",IF(F4289&lt;=48,"25-48 months","49-72 months")))</f>
        <v>49-72 months</v>
      </c>
      <c r="Y4289" s="15" t="str">
        <f aca="false">IF(C4289=1,"Yes","No")</f>
        <v>Yes</v>
      </c>
      <c r="Z4289" s="15" t="n">
        <f aca="false">COUNTIF(J4289:O4289,"Yes")</f>
        <v>4</v>
      </c>
      <c r="AA4289" s="18" t="n">
        <f aca="false">S4289*W4289</f>
        <v>105.95</v>
      </c>
      <c r="AB4289" s="15" t="n">
        <f aca="false">(P4289="Month-to-month")+(I4289="Fiber optic")+(R4289="Electronic check")+(F4289&lt;=12)+(M4289="No")+(J4289="No")</f>
        <v>2</v>
      </c>
      <c r="AC4289" s="15" t="str">
        <f aca="false">IF(AB4289&gt;=5,"High",IF(AB4289&gt;=3,"Medium","Low"))</f>
        <v>Low</v>
      </c>
    </row>
    <row r="4290" customFormat="false" ht="15" hidden="false" customHeight="false" outlineLevel="0" collapsed="false">
      <c r="A4290" s="15" t="s">
        <v>4387</v>
      </c>
      <c r="B4290" s="15" t="s">
        <v>98</v>
      </c>
      <c r="C4290" s="15" t="n">
        <v>0</v>
      </c>
      <c r="D4290" s="15" t="s">
        <v>24</v>
      </c>
      <c r="E4290" s="15" t="s">
        <v>26</v>
      </c>
      <c r="F4290" s="15" t="n">
        <v>3</v>
      </c>
      <c r="G4290" s="15" t="s">
        <v>26</v>
      </c>
      <c r="H4290" s="15" t="s">
        <v>26</v>
      </c>
      <c r="I4290" s="15" t="s">
        <v>102</v>
      </c>
      <c r="J4290" s="15" t="s">
        <v>24</v>
      </c>
      <c r="K4290" s="15" t="s">
        <v>24</v>
      </c>
      <c r="L4290" s="15" t="s">
        <v>26</v>
      </c>
      <c r="M4290" s="15" t="s">
        <v>24</v>
      </c>
      <c r="N4290" s="15" t="s">
        <v>24</v>
      </c>
      <c r="O4290" s="15" t="s">
        <v>26</v>
      </c>
      <c r="P4290" s="15" t="s">
        <v>25</v>
      </c>
      <c r="Q4290" s="15" t="s">
        <v>24</v>
      </c>
      <c r="R4290" s="15" t="s">
        <v>15</v>
      </c>
      <c r="S4290" s="18" t="n">
        <v>91.85</v>
      </c>
      <c r="T4290" s="15" t="n">
        <v>257.05</v>
      </c>
      <c r="U4290" s="15" t="s">
        <v>26</v>
      </c>
      <c r="V4290" s="18" t="n">
        <f aca="false">IF(ISNUMBER(T4290),T4290,0)</f>
        <v>257.05</v>
      </c>
      <c r="W4290" s="15" t="n">
        <f aca="false">IF(U4290="Yes",1,0)</f>
        <v>1</v>
      </c>
      <c r="X4290" s="15" t="str">
        <f aca="false">IF(F4290&lt;=12,"0-12 months",IF(F4290&lt;=24,"13-24 months",IF(F4290&lt;=48,"25-48 months","49-72 months")))</f>
        <v>0-12 months</v>
      </c>
      <c r="Y4290" s="15" t="str">
        <f aca="false">IF(C4290=1,"Yes","No")</f>
        <v>No</v>
      </c>
      <c r="Z4290" s="15" t="n">
        <f aca="false">COUNTIF(J4290:O4290,"Yes")</f>
        <v>2</v>
      </c>
      <c r="AA4290" s="18" t="n">
        <f aca="false">S4290*W4290</f>
        <v>91.85</v>
      </c>
      <c r="AB4290" s="15" t="n">
        <f aca="false">(P4290="Month-to-month")+(I4290="Fiber optic")+(R4290="Electronic check")+(F4290&lt;=12)+(M4290="No")+(J4290="No")</f>
        <v>6</v>
      </c>
      <c r="AC4290" s="15" t="str">
        <f aca="false">IF(AB4290&gt;=5,"High",IF(AB4290&gt;=3,"Medium","Low"))</f>
        <v>High</v>
      </c>
    </row>
    <row r="4291" customFormat="false" ht="15" hidden="false" customHeight="false" outlineLevel="0" collapsed="false">
      <c r="A4291" s="15" t="s">
        <v>4388</v>
      </c>
      <c r="B4291" s="15" t="s">
        <v>94</v>
      </c>
      <c r="C4291" s="15" t="n">
        <v>0</v>
      </c>
      <c r="D4291" s="15" t="s">
        <v>24</v>
      </c>
      <c r="E4291" s="15" t="s">
        <v>24</v>
      </c>
      <c r="F4291" s="15" t="n">
        <v>54</v>
      </c>
      <c r="G4291" s="15" t="s">
        <v>26</v>
      </c>
      <c r="H4291" s="15" t="s">
        <v>24</v>
      </c>
      <c r="I4291" s="15" t="s">
        <v>24</v>
      </c>
      <c r="J4291" s="15" t="s">
        <v>28</v>
      </c>
      <c r="K4291" s="15" t="s">
        <v>28</v>
      </c>
      <c r="L4291" s="15" t="s">
        <v>28</v>
      </c>
      <c r="M4291" s="15" t="s">
        <v>28</v>
      </c>
      <c r="N4291" s="15" t="s">
        <v>28</v>
      </c>
      <c r="O4291" s="15" t="s">
        <v>28</v>
      </c>
      <c r="P4291" s="15" t="s">
        <v>29</v>
      </c>
      <c r="Q4291" s="15" t="s">
        <v>24</v>
      </c>
      <c r="R4291" s="15" t="s">
        <v>17</v>
      </c>
      <c r="S4291" s="18" t="n">
        <v>20.1</v>
      </c>
      <c r="T4291" s="15" t="n">
        <v>1079.45</v>
      </c>
      <c r="U4291" s="15" t="s">
        <v>24</v>
      </c>
      <c r="V4291" s="18" t="n">
        <f aca="false">IF(ISNUMBER(T4291),T4291,0)</f>
        <v>1079.45</v>
      </c>
      <c r="W4291" s="15" t="n">
        <f aca="false">IF(U4291="Yes",1,0)</f>
        <v>0</v>
      </c>
      <c r="X4291" s="15" t="str">
        <f aca="false">IF(F4291&lt;=12,"0-12 months",IF(F4291&lt;=24,"13-24 months",IF(F4291&lt;=48,"25-48 months","49-72 months")))</f>
        <v>49-72 months</v>
      </c>
      <c r="Y4291" s="15" t="str">
        <f aca="false">IF(C4291=1,"Yes","No")</f>
        <v>No</v>
      </c>
      <c r="Z4291" s="15" t="n">
        <f aca="false">COUNTIF(J4291:O4291,"Yes")</f>
        <v>0</v>
      </c>
      <c r="AA4291" s="18" t="n">
        <f aca="false">S4291*W4291</f>
        <v>0</v>
      </c>
      <c r="AB4291" s="15" t="n">
        <f aca="false">(P4291="Month-to-month")+(I4291="Fiber optic")+(R4291="Electronic check")+(F4291&lt;=12)+(M4291="No")+(J4291="No")</f>
        <v>0</v>
      </c>
      <c r="AC4291" s="15" t="str">
        <f aca="false">IF(AB4291&gt;=5,"High",IF(AB4291&gt;=3,"Medium","Low"))</f>
        <v>Low</v>
      </c>
    </row>
    <row r="4292" customFormat="false" ht="15" hidden="false" customHeight="false" outlineLevel="0" collapsed="false">
      <c r="A4292" s="15" t="s">
        <v>4389</v>
      </c>
      <c r="B4292" s="15" t="s">
        <v>94</v>
      </c>
      <c r="C4292" s="15" t="n">
        <v>0</v>
      </c>
      <c r="D4292" s="15" t="s">
        <v>26</v>
      </c>
      <c r="E4292" s="15" t="s">
        <v>26</v>
      </c>
      <c r="F4292" s="15" t="n">
        <v>1</v>
      </c>
      <c r="G4292" s="15" t="s">
        <v>24</v>
      </c>
      <c r="H4292" s="15" t="s">
        <v>95</v>
      </c>
      <c r="I4292" s="15" t="s">
        <v>96</v>
      </c>
      <c r="J4292" s="15" t="s">
        <v>24</v>
      </c>
      <c r="K4292" s="15" t="s">
        <v>24</v>
      </c>
      <c r="L4292" s="15" t="s">
        <v>24</v>
      </c>
      <c r="M4292" s="15" t="s">
        <v>26</v>
      </c>
      <c r="N4292" s="15" t="s">
        <v>26</v>
      </c>
      <c r="O4292" s="15" t="s">
        <v>24</v>
      </c>
      <c r="P4292" s="15" t="s">
        <v>25</v>
      </c>
      <c r="Q4292" s="15" t="s">
        <v>24</v>
      </c>
      <c r="R4292" s="15" t="s">
        <v>15</v>
      </c>
      <c r="S4292" s="18" t="n">
        <v>40.1</v>
      </c>
      <c r="T4292" s="15" t="n">
        <v>40.1</v>
      </c>
      <c r="U4292" s="15" t="s">
        <v>26</v>
      </c>
      <c r="V4292" s="18" t="n">
        <f aca="false">IF(ISNUMBER(T4292),T4292,0)</f>
        <v>40.1</v>
      </c>
      <c r="W4292" s="15" t="n">
        <f aca="false">IF(U4292="Yes",1,0)</f>
        <v>1</v>
      </c>
      <c r="X4292" s="15" t="str">
        <f aca="false">IF(F4292&lt;=12,"0-12 months",IF(F4292&lt;=24,"13-24 months",IF(F4292&lt;=48,"25-48 months","49-72 months")))</f>
        <v>0-12 months</v>
      </c>
      <c r="Y4292" s="15" t="str">
        <f aca="false">IF(C4292=1,"Yes","No")</f>
        <v>No</v>
      </c>
      <c r="Z4292" s="15" t="n">
        <f aca="false">COUNTIF(J4292:O4292,"Yes")</f>
        <v>2</v>
      </c>
      <c r="AA4292" s="18" t="n">
        <f aca="false">S4292*W4292</f>
        <v>40.1</v>
      </c>
      <c r="AB4292" s="15" t="n">
        <f aca="false">(P4292="Month-to-month")+(I4292="Fiber optic")+(R4292="Electronic check")+(F4292&lt;=12)+(M4292="No")+(J4292="No")</f>
        <v>4</v>
      </c>
      <c r="AC4292" s="15" t="str">
        <f aca="false">IF(AB4292&gt;=5,"High",IF(AB4292&gt;=3,"Medium","Low"))</f>
        <v>Medium</v>
      </c>
    </row>
    <row r="4293" customFormat="false" ht="15" hidden="false" customHeight="false" outlineLevel="0" collapsed="false">
      <c r="A4293" s="15" t="s">
        <v>4390</v>
      </c>
      <c r="B4293" s="15" t="s">
        <v>94</v>
      </c>
      <c r="C4293" s="15" t="n">
        <v>0</v>
      </c>
      <c r="D4293" s="15" t="s">
        <v>26</v>
      </c>
      <c r="E4293" s="15" t="s">
        <v>26</v>
      </c>
      <c r="F4293" s="15" t="n">
        <v>64</v>
      </c>
      <c r="G4293" s="15" t="s">
        <v>26</v>
      </c>
      <c r="H4293" s="15" t="s">
        <v>26</v>
      </c>
      <c r="I4293" s="15" t="s">
        <v>102</v>
      </c>
      <c r="J4293" s="15" t="s">
        <v>26</v>
      </c>
      <c r="K4293" s="15" t="s">
        <v>26</v>
      </c>
      <c r="L4293" s="15" t="s">
        <v>24</v>
      </c>
      <c r="M4293" s="15" t="s">
        <v>26</v>
      </c>
      <c r="N4293" s="15" t="s">
        <v>26</v>
      </c>
      <c r="O4293" s="15" t="s">
        <v>26</v>
      </c>
      <c r="P4293" s="15" t="s">
        <v>29</v>
      </c>
      <c r="Q4293" s="15" t="s">
        <v>24</v>
      </c>
      <c r="R4293" s="15" t="s">
        <v>19</v>
      </c>
      <c r="S4293" s="18" t="n">
        <v>110.3</v>
      </c>
      <c r="T4293" s="15" t="n">
        <v>6997.3</v>
      </c>
      <c r="U4293" s="15" t="s">
        <v>24</v>
      </c>
      <c r="V4293" s="18" t="n">
        <f aca="false">IF(ISNUMBER(T4293),T4293,0)</f>
        <v>6997.3</v>
      </c>
      <c r="W4293" s="15" t="n">
        <f aca="false">IF(U4293="Yes",1,0)</f>
        <v>0</v>
      </c>
      <c r="X4293" s="15" t="str">
        <f aca="false">IF(F4293&lt;=12,"0-12 months",IF(F4293&lt;=24,"13-24 months",IF(F4293&lt;=48,"25-48 months","49-72 months")))</f>
        <v>49-72 months</v>
      </c>
      <c r="Y4293" s="15" t="str">
        <f aca="false">IF(C4293=1,"Yes","No")</f>
        <v>No</v>
      </c>
      <c r="Z4293" s="15" t="n">
        <f aca="false">COUNTIF(J4293:O4293,"Yes")</f>
        <v>5</v>
      </c>
      <c r="AA4293" s="18" t="n">
        <f aca="false">S4293*W4293</f>
        <v>0</v>
      </c>
      <c r="AB4293" s="15" t="n">
        <f aca="false">(P4293="Month-to-month")+(I4293="Fiber optic")+(R4293="Electronic check")+(F4293&lt;=12)+(M4293="No")+(J4293="No")</f>
        <v>1</v>
      </c>
      <c r="AC4293" s="15" t="str">
        <f aca="false">IF(AB4293&gt;=5,"High",IF(AB4293&gt;=3,"Medium","Low"))</f>
        <v>Low</v>
      </c>
    </row>
    <row r="4294" customFormat="false" ht="15" hidden="false" customHeight="false" outlineLevel="0" collapsed="false">
      <c r="A4294" s="15" t="s">
        <v>4391</v>
      </c>
      <c r="B4294" s="15" t="s">
        <v>94</v>
      </c>
      <c r="C4294" s="15" t="n">
        <v>1</v>
      </c>
      <c r="D4294" s="15" t="s">
        <v>24</v>
      </c>
      <c r="E4294" s="15" t="s">
        <v>24</v>
      </c>
      <c r="F4294" s="15" t="n">
        <v>31</v>
      </c>
      <c r="G4294" s="15" t="s">
        <v>26</v>
      </c>
      <c r="H4294" s="15" t="s">
        <v>26</v>
      </c>
      <c r="I4294" s="15" t="s">
        <v>102</v>
      </c>
      <c r="J4294" s="15" t="s">
        <v>24</v>
      </c>
      <c r="K4294" s="15" t="s">
        <v>24</v>
      </c>
      <c r="L4294" s="15" t="s">
        <v>24</v>
      </c>
      <c r="M4294" s="15" t="s">
        <v>24</v>
      </c>
      <c r="N4294" s="15" t="s">
        <v>24</v>
      </c>
      <c r="O4294" s="15" t="s">
        <v>24</v>
      </c>
      <c r="P4294" s="15" t="s">
        <v>25</v>
      </c>
      <c r="Q4294" s="15" t="s">
        <v>26</v>
      </c>
      <c r="R4294" s="15" t="s">
        <v>15</v>
      </c>
      <c r="S4294" s="18" t="n">
        <v>73.9</v>
      </c>
      <c r="T4294" s="15" t="n">
        <v>2217.15</v>
      </c>
      <c r="U4294" s="15" t="s">
        <v>26</v>
      </c>
      <c r="V4294" s="18" t="n">
        <f aca="false">IF(ISNUMBER(T4294),T4294,0)</f>
        <v>2217.15</v>
      </c>
      <c r="W4294" s="15" t="n">
        <f aca="false">IF(U4294="Yes",1,0)</f>
        <v>1</v>
      </c>
      <c r="X4294" s="15" t="str">
        <f aca="false">IF(F4294&lt;=12,"0-12 months",IF(F4294&lt;=24,"13-24 months",IF(F4294&lt;=48,"25-48 months","49-72 months")))</f>
        <v>25-48 months</v>
      </c>
      <c r="Y4294" s="15" t="str">
        <f aca="false">IF(C4294=1,"Yes","No")</f>
        <v>Yes</v>
      </c>
      <c r="Z4294" s="15" t="n">
        <f aca="false">COUNTIF(J4294:O4294,"Yes")</f>
        <v>0</v>
      </c>
      <c r="AA4294" s="18" t="n">
        <f aca="false">S4294*W4294</f>
        <v>73.9</v>
      </c>
      <c r="AB4294" s="15" t="n">
        <f aca="false">(P4294="Month-to-month")+(I4294="Fiber optic")+(R4294="Electronic check")+(F4294&lt;=12)+(M4294="No")+(J4294="No")</f>
        <v>5</v>
      </c>
      <c r="AC4294" s="15" t="str">
        <f aca="false">IF(AB4294&gt;=5,"High",IF(AB4294&gt;=3,"Medium","Low"))</f>
        <v>High</v>
      </c>
    </row>
    <row r="4295" customFormat="false" ht="15" hidden="false" customHeight="false" outlineLevel="0" collapsed="false">
      <c r="A4295" s="15" t="s">
        <v>4392</v>
      </c>
      <c r="B4295" s="15" t="s">
        <v>94</v>
      </c>
      <c r="C4295" s="15" t="n">
        <v>0</v>
      </c>
      <c r="D4295" s="15" t="s">
        <v>24</v>
      </c>
      <c r="E4295" s="15" t="s">
        <v>24</v>
      </c>
      <c r="F4295" s="15" t="n">
        <v>14</v>
      </c>
      <c r="G4295" s="15" t="s">
        <v>26</v>
      </c>
      <c r="H4295" s="15" t="s">
        <v>24</v>
      </c>
      <c r="I4295" s="15" t="s">
        <v>102</v>
      </c>
      <c r="J4295" s="15" t="s">
        <v>24</v>
      </c>
      <c r="K4295" s="15" t="s">
        <v>24</v>
      </c>
      <c r="L4295" s="15" t="s">
        <v>24</v>
      </c>
      <c r="M4295" s="15" t="s">
        <v>24</v>
      </c>
      <c r="N4295" s="15" t="s">
        <v>26</v>
      </c>
      <c r="O4295" s="15" t="s">
        <v>26</v>
      </c>
      <c r="P4295" s="15" t="s">
        <v>25</v>
      </c>
      <c r="Q4295" s="15" t="s">
        <v>26</v>
      </c>
      <c r="R4295" s="15" t="s">
        <v>17</v>
      </c>
      <c r="S4295" s="18" t="n">
        <v>89.8</v>
      </c>
      <c r="T4295" s="15" t="n">
        <v>1129.1</v>
      </c>
      <c r="U4295" s="15" t="s">
        <v>26</v>
      </c>
      <c r="V4295" s="18" t="n">
        <f aca="false">IF(ISNUMBER(T4295),T4295,0)</f>
        <v>1129.1</v>
      </c>
      <c r="W4295" s="15" t="n">
        <f aca="false">IF(U4295="Yes",1,0)</f>
        <v>1</v>
      </c>
      <c r="X4295" s="15" t="str">
        <f aca="false">IF(F4295&lt;=12,"0-12 months",IF(F4295&lt;=24,"13-24 months",IF(F4295&lt;=48,"25-48 months","49-72 months")))</f>
        <v>13-24 months</v>
      </c>
      <c r="Y4295" s="15" t="str">
        <f aca="false">IF(C4295=1,"Yes","No")</f>
        <v>No</v>
      </c>
      <c r="Z4295" s="15" t="n">
        <f aca="false">COUNTIF(J4295:O4295,"Yes")</f>
        <v>2</v>
      </c>
      <c r="AA4295" s="18" t="n">
        <f aca="false">S4295*W4295</f>
        <v>89.8</v>
      </c>
      <c r="AB4295" s="15" t="n">
        <f aca="false">(P4295="Month-to-month")+(I4295="Fiber optic")+(R4295="Electronic check")+(F4295&lt;=12)+(M4295="No")+(J4295="No")</f>
        <v>4</v>
      </c>
      <c r="AC4295" s="15" t="str">
        <f aca="false">IF(AB4295&gt;=5,"High",IF(AB4295&gt;=3,"Medium","Low"))</f>
        <v>Medium</v>
      </c>
    </row>
    <row r="4296" customFormat="false" ht="15" hidden="false" customHeight="false" outlineLevel="0" collapsed="false">
      <c r="A4296" s="15" t="s">
        <v>4393</v>
      </c>
      <c r="B4296" s="15" t="s">
        <v>94</v>
      </c>
      <c r="C4296" s="15" t="n">
        <v>0</v>
      </c>
      <c r="D4296" s="15" t="s">
        <v>24</v>
      </c>
      <c r="E4296" s="15" t="s">
        <v>24</v>
      </c>
      <c r="F4296" s="15" t="n">
        <v>12</v>
      </c>
      <c r="G4296" s="15" t="s">
        <v>26</v>
      </c>
      <c r="H4296" s="15" t="s">
        <v>24</v>
      </c>
      <c r="I4296" s="15" t="s">
        <v>102</v>
      </c>
      <c r="J4296" s="15" t="s">
        <v>26</v>
      </c>
      <c r="K4296" s="15" t="s">
        <v>24</v>
      </c>
      <c r="L4296" s="15" t="s">
        <v>24</v>
      </c>
      <c r="M4296" s="15" t="s">
        <v>24</v>
      </c>
      <c r="N4296" s="15" t="s">
        <v>26</v>
      </c>
      <c r="O4296" s="15" t="s">
        <v>24</v>
      </c>
      <c r="P4296" s="15" t="s">
        <v>27</v>
      </c>
      <c r="Q4296" s="15" t="s">
        <v>26</v>
      </c>
      <c r="R4296" s="15" t="s">
        <v>21</v>
      </c>
      <c r="S4296" s="18" t="n">
        <v>85.15</v>
      </c>
      <c r="T4296" s="15" t="n">
        <v>979.05</v>
      </c>
      <c r="U4296" s="15" t="s">
        <v>24</v>
      </c>
      <c r="V4296" s="18" t="n">
        <f aca="false">IF(ISNUMBER(T4296),T4296,0)</f>
        <v>979.05</v>
      </c>
      <c r="W4296" s="15" t="n">
        <f aca="false">IF(U4296="Yes",1,0)</f>
        <v>0</v>
      </c>
      <c r="X4296" s="15" t="str">
        <f aca="false">IF(F4296&lt;=12,"0-12 months",IF(F4296&lt;=24,"13-24 months",IF(F4296&lt;=48,"25-48 months","49-72 months")))</f>
        <v>0-12 months</v>
      </c>
      <c r="Y4296" s="15" t="str">
        <f aca="false">IF(C4296=1,"Yes","No")</f>
        <v>No</v>
      </c>
      <c r="Z4296" s="15" t="n">
        <f aca="false">COUNTIF(J4296:O4296,"Yes")</f>
        <v>2</v>
      </c>
      <c r="AA4296" s="18" t="n">
        <f aca="false">S4296*W4296</f>
        <v>0</v>
      </c>
      <c r="AB4296" s="15" t="n">
        <f aca="false">(P4296="Month-to-month")+(I4296="Fiber optic")+(R4296="Electronic check")+(F4296&lt;=12)+(M4296="No")+(J4296="No")</f>
        <v>3</v>
      </c>
      <c r="AC4296" s="15" t="str">
        <f aca="false">IF(AB4296&gt;=5,"High",IF(AB4296&gt;=3,"Medium","Low"))</f>
        <v>Medium</v>
      </c>
    </row>
    <row r="4297" customFormat="false" ht="15" hidden="false" customHeight="false" outlineLevel="0" collapsed="false">
      <c r="A4297" s="15" t="s">
        <v>4394</v>
      </c>
      <c r="B4297" s="15" t="s">
        <v>98</v>
      </c>
      <c r="C4297" s="15" t="n">
        <v>1</v>
      </c>
      <c r="D4297" s="15" t="s">
        <v>26</v>
      </c>
      <c r="E4297" s="15" t="s">
        <v>24</v>
      </c>
      <c r="F4297" s="15" t="n">
        <v>67</v>
      </c>
      <c r="G4297" s="15" t="s">
        <v>26</v>
      </c>
      <c r="H4297" s="15" t="s">
        <v>24</v>
      </c>
      <c r="I4297" s="15" t="s">
        <v>96</v>
      </c>
      <c r="J4297" s="15" t="s">
        <v>26</v>
      </c>
      <c r="K4297" s="15" t="s">
        <v>26</v>
      </c>
      <c r="L4297" s="15" t="s">
        <v>24</v>
      </c>
      <c r="M4297" s="15" t="s">
        <v>26</v>
      </c>
      <c r="N4297" s="15" t="s">
        <v>24</v>
      </c>
      <c r="O4297" s="15" t="s">
        <v>24</v>
      </c>
      <c r="P4297" s="15" t="s">
        <v>27</v>
      </c>
      <c r="Q4297" s="15" t="s">
        <v>26</v>
      </c>
      <c r="R4297" s="15" t="s">
        <v>19</v>
      </c>
      <c r="S4297" s="18" t="n">
        <v>60.95</v>
      </c>
      <c r="T4297" s="15" t="n">
        <v>4119.4</v>
      </c>
      <c r="U4297" s="15" t="s">
        <v>24</v>
      </c>
      <c r="V4297" s="18" t="n">
        <f aca="false">IF(ISNUMBER(T4297),T4297,0)</f>
        <v>4119.4</v>
      </c>
      <c r="W4297" s="15" t="n">
        <f aca="false">IF(U4297="Yes",1,0)</f>
        <v>0</v>
      </c>
      <c r="X4297" s="15" t="str">
        <f aca="false">IF(F4297&lt;=12,"0-12 months",IF(F4297&lt;=24,"13-24 months",IF(F4297&lt;=48,"25-48 months","49-72 months")))</f>
        <v>49-72 months</v>
      </c>
      <c r="Y4297" s="15" t="str">
        <f aca="false">IF(C4297=1,"Yes","No")</f>
        <v>Yes</v>
      </c>
      <c r="Z4297" s="15" t="n">
        <f aca="false">COUNTIF(J4297:O4297,"Yes")</f>
        <v>3</v>
      </c>
      <c r="AA4297" s="18" t="n">
        <f aca="false">S4297*W4297</f>
        <v>0</v>
      </c>
      <c r="AB4297" s="15" t="n">
        <f aca="false">(P4297="Month-to-month")+(I4297="Fiber optic")+(R4297="Electronic check")+(F4297&lt;=12)+(M4297="No")+(J4297="No")</f>
        <v>0</v>
      </c>
      <c r="AC4297" s="15" t="str">
        <f aca="false">IF(AB4297&gt;=5,"High",IF(AB4297&gt;=3,"Medium","Low"))</f>
        <v>Low</v>
      </c>
    </row>
    <row r="4298" customFormat="false" ht="15" hidden="false" customHeight="false" outlineLevel="0" collapsed="false">
      <c r="A4298" s="15" t="s">
        <v>4395</v>
      </c>
      <c r="B4298" s="15" t="s">
        <v>94</v>
      </c>
      <c r="C4298" s="15" t="n">
        <v>0</v>
      </c>
      <c r="D4298" s="15" t="s">
        <v>26</v>
      </c>
      <c r="E4298" s="15" t="s">
        <v>26</v>
      </c>
      <c r="F4298" s="15" t="n">
        <v>35</v>
      </c>
      <c r="G4298" s="15" t="s">
        <v>26</v>
      </c>
      <c r="H4298" s="15" t="s">
        <v>26</v>
      </c>
      <c r="I4298" s="15" t="s">
        <v>96</v>
      </c>
      <c r="J4298" s="15" t="s">
        <v>26</v>
      </c>
      <c r="K4298" s="15" t="s">
        <v>24</v>
      </c>
      <c r="L4298" s="15" t="s">
        <v>26</v>
      </c>
      <c r="M4298" s="15" t="s">
        <v>26</v>
      </c>
      <c r="N4298" s="15" t="s">
        <v>26</v>
      </c>
      <c r="O4298" s="15" t="s">
        <v>24</v>
      </c>
      <c r="P4298" s="15" t="s">
        <v>25</v>
      </c>
      <c r="Q4298" s="15" t="s">
        <v>24</v>
      </c>
      <c r="R4298" s="15" t="s">
        <v>15</v>
      </c>
      <c r="S4298" s="18" t="n">
        <v>72.25</v>
      </c>
      <c r="T4298" s="15" t="n">
        <v>2568.55</v>
      </c>
      <c r="U4298" s="15" t="s">
        <v>26</v>
      </c>
      <c r="V4298" s="18" t="n">
        <f aca="false">IF(ISNUMBER(T4298),T4298,0)</f>
        <v>2568.55</v>
      </c>
      <c r="W4298" s="15" t="n">
        <f aca="false">IF(U4298="Yes",1,0)</f>
        <v>1</v>
      </c>
      <c r="X4298" s="15" t="str">
        <f aca="false">IF(F4298&lt;=12,"0-12 months",IF(F4298&lt;=24,"13-24 months",IF(F4298&lt;=48,"25-48 months","49-72 months")))</f>
        <v>25-48 months</v>
      </c>
      <c r="Y4298" s="15" t="str">
        <f aca="false">IF(C4298=1,"Yes","No")</f>
        <v>No</v>
      </c>
      <c r="Z4298" s="15" t="n">
        <f aca="false">COUNTIF(J4298:O4298,"Yes")</f>
        <v>4</v>
      </c>
      <c r="AA4298" s="18" t="n">
        <f aca="false">S4298*W4298</f>
        <v>72.25</v>
      </c>
      <c r="AB4298" s="15" t="n">
        <f aca="false">(P4298="Month-to-month")+(I4298="Fiber optic")+(R4298="Electronic check")+(F4298&lt;=12)+(M4298="No")+(J4298="No")</f>
        <v>2</v>
      </c>
      <c r="AC4298" s="15" t="str">
        <f aca="false">IF(AB4298&gt;=5,"High",IF(AB4298&gt;=3,"Medium","Low"))</f>
        <v>Low</v>
      </c>
    </row>
    <row r="4299" customFormat="false" ht="15" hidden="false" customHeight="false" outlineLevel="0" collapsed="false">
      <c r="A4299" s="15" t="s">
        <v>4396</v>
      </c>
      <c r="B4299" s="15" t="s">
        <v>94</v>
      </c>
      <c r="C4299" s="15" t="n">
        <v>0</v>
      </c>
      <c r="D4299" s="15" t="s">
        <v>24</v>
      </c>
      <c r="E4299" s="15" t="s">
        <v>24</v>
      </c>
      <c r="F4299" s="15" t="n">
        <v>45</v>
      </c>
      <c r="G4299" s="15" t="s">
        <v>26</v>
      </c>
      <c r="H4299" s="15" t="s">
        <v>26</v>
      </c>
      <c r="I4299" s="15" t="s">
        <v>96</v>
      </c>
      <c r="J4299" s="15" t="s">
        <v>26</v>
      </c>
      <c r="K4299" s="15" t="s">
        <v>24</v>
      </c>
      <c r="L4299" s="15" t="s">
        <v>24</v>
      </c>
      <c r="M4299" s="15" t="s">
        <v>26</v>
      </c>
      <c r="N4299" s="15" t="s">
        <v>24</v>
      </c>
      <c r="O4299" s="15" t="s">
        <v>26</v>
      </c>
      <c r="P4299" s="15" t="s">
        <v>29</v>
      </c>
      <c r="Q4299" s="15" t="s">
        <v>24</v>
      </c>
      <c r="R4299" s="15" t="s">
        <v>17</v>
      </c>
      <c r="S4299" s="18" t="n">
        <v>73.55</v>
      </c>
      <c r="T4299" s="15" t="n">
        <v>3349.1</v>
      </c>
      <c r="U4299" s="15" t="s">
        <v>24</v>
      </c>
      <c r="V4299" s="18" t="n">
        <f aca="false">IF(ISNUMBER(T4299),T4299,0)</f>
        <v>3349.1</v>
      </c>
      <c r="W4299" s="15" t="n">
        <f aca="false">IF(U4299="Yes",1,0)</f>
        <v>0</v>
      </c>
      <c r="X4299" s="15" t="str">
        <f aca="false">IF(F4299&lt;=12,"0-12 months",IF(F4299&lt;=24,"13-24 months",IF(F4299&lt;=48,"25-48 months","49-72 months")))</f>
        <v>25-48 months</v>
      </c>
      <c r="Y4299" s="15" t="str">
        <f aca="false">IF(C4299=1,"Yes","No")</f>
        <v>No</v>
      </c>
      <c r="Z4299" s="15" t="n">
        <f aca="false">COUNTIF(J4299:O4299,"Yes")</f>
        <v>3</v>
      </c>
      <c r="AA4299" s="18" t="n">
        <f aca="false">S4299*W4299</f>
        <v>0</v>
      </c>
      <c r="AB4299" s="15" t="n">
        <f aca="false">(P4299="Month-to-month")+(I4299="Fiber optic")+(R4299="Electronic check")+(F4299&lt;=12)+(M4299="No")+(J4299="No")</f>
        <v>0</v>
      </c>
      <c r="AC4299" s="15" t="str">
        <f aca="false">IF(AB4299&gt;=5,"High",IF(AB4299&gt;=3,"Medium","Low"))</f>
        <v>Low</v>
      </c>
    </row>
    <row r="4300" customFormat="false" ht="15" hidden="false" customHeight="false" outlineLevel="0" collapsed="false">
      <c r="A4300" s="15" t="s">
        <v>4397</v>
      </c>
      <c r="B4300" s="15" t="s">
        <v>98</v>
      </c>
      <c r="C4300" s="15" t="n">
        <v>0</v>
      </c>
      <c r="D4300" s="15" t="s">
        <v>24</v>
      </c>
      <c r="E4300" s="15" t="s">
        <v>24</v>
      </c>
      <c r="F4300" s="15" t="n">
        <v>10</v>
      </c>
      <c r="G4300" s="15" t="s">
        <v>26</v>
      </c>
      <c r="H4300" s="15" t="s">
        <v>24</v>
      </c>
      <c r="I4300" s="15" t="s">
        <v>96</v>
      </c>
      <c r="J4300" s="15" t="s">
        <v>24</v>
      </c>
      <c r="K4300" s="15" t="s">
        <v>24</v>
      </c>
      <c r="L4300" s="15" t="s">
        <v>24</v>
      </c>
      <c r="M4300" s="15" t="s">
        <v>24</v>
      </c>
      <c r="N4300" s="15" t="s">
        <v>24</v>
      </c>
      <c r="O4300" s="15" t="s">
        <v>24</v>
      </c>
      <c r="P4300" s="15" t="s">
        <v>25</v>
      </c>
      <c r="Q4300" s="15" t="s">
        <v>24</v>
      </c>
      <c r="R4300" s="15" t="s">
        <v>17</v>
      </c>
      <c r="S4300" s="18" t="n">
        <v>46</v>
      </c>
      <c r="T4300" s="15" t="n">
        <v>492.1</v>
      </c>
      <c r="U4300" s="15" t="s">
        <v>24</v>
      </c>
      <c r="V4300" s="18" t="n">
        <f aca="false">IF(ISNUMBER(T4300),T4300,0)</f>
        <v>492.1</v>
      </c>
      <c r="W4300" s="15" t="n">
        <f aca="false">IF(U4300="Yes",1,0)</f>
        <v>0</v>
      </c>
      <c r="X4300" s="15" t="str">
        <f aca="false">IF(F4300&lt;=12,"0-12 months",IF(F4300&lt;=24,"13-24 months",IF(F4300&lt;=48,"25-48 months","49-72 months")))</f>
        <v>0-12 months</v>
      </c>
      <c r="Y4300" s="15" t="str">
        <f aca="false">IF(C4300=1,"Yes","No")</f>
        <v>No</v>
      </c>
      <c r="Z4300" s="15" t="n">
        <f aca="false">COUNTIF(J4300:O4300,"Yes")</f>
        <v>0</v>
      </c>
      <c r="AA4300" s="18" t="n">
        <f aca="false">S4300*W4300</f>
        <v>0</v>
      </c>
      <c r="AB4300" s="15" t="n">
        <f aca="false">(P4300="Month-to-month")+(I4300="Fiber optic")+(R4300="Electronic check")+(F4300&lt;=12)+(M4300="No")+(J4300="No")</f>
        <v>4</v>
      </c>
      <c r="AC4300" s="15" t="str">
        <f aca="false">IF(AB4300&gt;=5,"High",IF(AB4300&gt;=3,"Medium","Low"))</f>
        <v>Medium</v>
      </c>
    </row>
    <row r="4301" customFormat="false" ht="15" hidden="false" customHeight="false" outlineLevel="0" collapsed="false">
      <c r="A4301" s="15" t="s">
        <v>4398</v>
      </c>
      <c r="B4301" s="15" t="s">
        <v>94</v>
      </c>
      <c r="C4301" s="15" t="n">
        <v>1</v>
      </c>
      <c r="D4301" s="15" t="s">
        <v>24</v>
      </c>
      <c r="E4301" s="15" t="s">
        <v>24</v>
      </c>
      <c r="F4301" s="15" t="n">
        <v>29</v>
      </c>
      <c r="G4301" s="15" t="s">
        <v>26</v>
      </c>
      <c r="H4301" s="15" t="s">
        <v>26</v>
      </c>
      <c r="I4301" s="15" t="s">
        <v>96</v>
      </c>
      <c r="J4301" s="15" t="s">
        <v>26</v>
      </c>
      <c r="K4301" s="15" t="s">
        <v>26</v>
      </c>
      <c r="L4301" s="15" t="s">
        <v>24</v>
      </c>
      <c r="M4301" s="15" t="s">
        <v>24</v>
      </c>
      <c r="N4301" s="15" t="s">
        <v>24</v>
      </c>
      <c r="O4301" s="15" t="s">
        <v>24</v>
      </c>
      <c r="P4301" s="15" t="s">
        <v>25</v>
      </c>
      <c r="Q4301" s="15" t="s">
        <v>26</v>
      </c>
      <c r="R4301" s="15" t="s">
        <v>19</v>
      </c>
      <c r="S4301" s="18" t="n">
        <v>58.55</v>
      </c>
      <c r="T4301" s="15" t="n">
        <v>1718.95</v>
      </c>
      <c r="U4301" s="15" t="s">
        <v>24</v>
      </c>
      <c r="V4301" s="18" t="n">
        <f aca="false">IF(ISNUMBER(T4301),T4301,0)</f>
        <v>1718.95</v>
      </c>
      <c r="W4301" s="15" t="n">
        <f aca="false">IF(U4301="Yes",1,0)</f>
        <v>0</v>
      </c>
      <c r="X4301" s="15" t="str">
        <f aca="false">IF(F4301&lt;=12,"0-12 months",IF(F4301&lt;=24,"13-24 months",IF(F4301&lt;=48,"25-48 months","49-72 months")))</f>
        <v>25-48 months</v>
      </c>
      <c r="Y4301" s="15" t="str">
        <f aca="false">IF(C4301=1,"Yes","No")</f>
        <v>Yes</v>
      </c>
      <c r="Z4301" s="15" t="n">
        <f aca="false">COUNTIF(J4301:O4301,"Yes")</f>
        <v>2</v>
      </c>
      <c r="AA4301" s="18" t="n">
        <f aca="false">S4301*W4301</f>
        <v>0</v>
      </c>
      <c r="AB4301" s="15" t="n">
        <f aca="false">(P4301="Month-to-month")+(I4301="Fiber optic")+(R4301="Electronic check")+(F4301&lt;=12)+(M4301="No")+(J4301="No")</f>
        <v>2</v>
      </c>
      <c r="AC4301" s="15" t="str">
        <f aca="false">IF(AB4301&gt;=5,"High",IF(AB4301&gt;=3,"Medium","Low"))</f>
        <v>Low</v>
      </c>
    </row>
    <row r="4302" customFormat="false" ht="15" hidden="false" customHeight="false" outlineLevel="0" collapsed="false">
      <c r="A4302" s="15" t="s">
        <v>4399</v>
      </c>
      <c r="B4302" s="15" t="s">
        <v>94</v>
      </c>
      <c r="C4302" s="15" t="n">
        <v>0</v>
      </c>
      <c r="D4302" s="15" t="s">
        <v>24</v>
      </c>
      <c r="E4302" s="15" t="s">
        <v>24</v>
      </c>
      <c r="F4302" s="15" t="n">
        <v>24</v>
      </c>
      <c r="G4302" s="15" t="s">
        <v>26</v>
      </c>
      <c r="H4302" s="15" t="s">
        <v>26</v>
      </c>
      <c r="I4302" s="15" t="s">
        <v>24</v>
      </c>
      <c r="J4302" s="15" t="s">
        <v>28</v>
      </c>
      <c r="K4302" s="15" t="s">
        <v>28</v>
      </c>
      <c r="L4302" s="15" t="s">
        <v>28</v>
      </c>
      <c r="M4302" s="15" t="s">
        <v>28</v>
      </c>
      <c r="N4302" s="15" t="s">
        <v>28</v>
      </c>
      <c r="O4302" s="15" t="s">
        <v>28</v>
      </c>
      <c r="P4302" s="15" t="s">
        <v>27</v>
      </c>
      <c r="Q4302" s="15" t="s">
        <v>24</v>
      </c>
      <c r="R4302" s="15" t="s">
        <v>19</v>
      </c>
      <c r="S4302" s="18" t="n">
        <v>24.6</v>
      </c>
      <c r="T4302" s="15" t="n">
        <v>605.25</v>
      </c>
      <c r="U4302" s="15" t="s">
        <v>24</v>
      </c>
      <c r="V4302" s="18" t="n">
        <f aca="false">IF(ISNUMBER(T4302),T4302,0)</f>
        <v>605.25</v>
      </c>
      <c r="W4302" s="15" t="n">
        <f aca="false">IF(U4302="Yes",1,0)</f>
        <v>0</v>
      </c>
      <c r="X4302" s="15" t="str">
        <f aca="false">IF(F4302&lt;=12,"0-12 months",IF(F4302&lt;=24,"13-24 months",IF(F4302&lt;=48,"25-48 months","49-72 months")))</f>
        <v>13-24 months</v>
      </c>
      <c r="Y4302" s="15" t="str">
        <f aca="false">IF(C4302=1,"Yes","No")</f>
        <v>No</v>
      </c>
      <c r="Z4302" s="15" t="n">
        <f aca="false">COUNTIF(J4302:O4302,"Yes")</f>
        <v>0</v>
      </c>
      <c r="AA4302" s="18" t="n">
        <f aca="false">S4302*W4302</f>
        <v>0</v>
      </c>
      <c r="AB4302" s="15" t="n">
        <f aca="false">(P4302="Month-to-month")+(I4302="Fiber optic")+(R4302="Electronic check")+(F4302&lt;=12)+(M4302="No")+(J4302="No")</f>
        <v>0</v>
      </c>
      <c r="AC4302" s="15" t="str">
        <f aca="false">IF(AB4302&gt;=5,"High",IF(AB4302&gt;=3,"Medium","Low"))</f>
        <v>Low</v>
      </c>
    </row>
    <row r="4303" customFormat="false" ht="15" hidden="false" customHeight="false" outlineLevel="0" collapsed="false">
      <c r="A4303" s="15" t="s">
        <v>4400</v>
      </c>
      <c r="B4303" s="15" t="s">
        <v>98</v>
      </c>
      <c r="C4303" s="15" t="n">
        <v>0</v>
      </c>
      <c r="D4303" s="15" t="s">
        <v>26</v>
      </c>
      <c r="E4303" s="15" t="s">
        <v>26</v>
      </c>
      <c r="F4303" s="15" t="n">
        <v>66</v>
      </c>
      <c r="G4303" s="15" t="s">
        <v>26</v>
      </c>
      <c r="H4303" s="15" t="s">
        <v>24</v>
      </c>
      <c r="I4303" s="15" t="s">
        <v>24</v>
      </c>
      <c r="J4303" s="15" t="s">
        <v>28</v>
      </c>
      <c r="K4303" s="15" t="s">
        <v>28</v>
      </c>
      <c r="L4303" s="15" t="s">
        <v>28</v>
      </c>
      <c r="M4303" s="15" t="s">
        <v>28</v>
      </c>
      <c r="N4303" s="15" t="s">
        <v>28</v>
      </c>
      <c r="O4303" s="15" t="s">
        <v>28</v>
      </c>
      <c r="P4303" s="15" t="s">
        <v>29</v>
      </c>
      <c r="Q4303" s="15" t="s">
        <v>26</v>
      </c>
      <c r="R4303" s="15" t="s">
        <v>17</v>
      </c>
      <c r="S4303" s="18" t="n">
        <v>19.75</v>
      </c>
      <c r="T4303" s="15" t="n">
        <v>1344.5</v>
      </c>
      <c r="U4303" s="15" t="s">
        <v>24</v>
      </c>
      <c r="V4303" s="18" t="n">
        <f aca="false">IF(ISNUMBER(T4303),T4303,0)</f>
        <v>1344.5</v>
      </c>
      <c r="W4303" s="15" t="n">
        <f aca="false">IF(U4303="Yes",1,0)</f>
        <v>0</v>
      </c>
      <c r="X4303" s="15" t="str">
        <f aca="false">IF(F4303&lt;=12,"0-12 months",IF(F4303&lt;=24,"13-24 months",IF(F4303&lt;=48,"25-48 months","49-72 months")))</f>
        <v>49-72 months</v>
      </c>
      <c r="Y4303" s="15" t="str">
        <f aca="false">IF(C4303=1,"Yes","No")</f>
        <v>No</v>
      </c>
      <c r="Z4303" s="15" t="n">
        <f aca="false">COUNTIF(J4303:O4303,"Yes")</f>
        <v>0</v>
      </c>
      <c r="AA4303" s="18" t="n">
        <f aca="false">S4303*W4303</f>
        <v>0</v>
      </c>
      <c r="AB4303" s="15" t="n">
        <f aca="false">(P4303="Month-to-month")+(I4303="Fiber optic")+(R4303="Electronic check")+(F4303&lt;=12)+(M4303="No")+(J4303="No")</f>
        <v>0</v>
      </c>
      <c r="AC4303" s="15" t="str">
        <f aca="false">IF(AB4303&gt;=5,"High",IF(AB4303&gt;=3,"Medium","Low"))</f>
        <v>Low</v>
      </c>
    </row>
    <row r="4304" customFormat="false" ht="15" hidden="false" customHeight="false" outlineLevel="0" collapsed="false">
      <c r="A4304" s="15" t="s">
        <v>4401</v>
      </c>
      <c r="B4304" s="15" t="s">
        <v>98</v>
      </c>
      <c r="C4304" s="15" t="n">
        <v>0</v>
      </c>
      <c r="D4304" s="15" t="s">
        <v>24</v>
      </c>
      <c r="E4304" s="15" t="s">
        <v>24</v>
      </c>
      <c r="F4304" s="15" t="n">
        <v>51</v>
      </c>
      <c r="G4304" s="15" t="s">
        <v>26</v>
      </c>
      <c r="H4304" s="15" t="s">
        <v>24</v>
      </c>
      <c r="I4304" s="15" t="s">
        <v>102</v>
      </c>
      <c r="J4304" s="15" t="s">
        <v>26</v>
      </c>
      <c r="K4304" s="15" t="s">
        <v>24</v>
      </c>
      <c r="L4304" s="15" t="s">
        <v>24</v>
      </c>
      <c r="M4304" s="15" t="s">
        <v>24</v>
      </c>
      <c r="N4304" s="15" t="s">
        <v>26</v>
      </c>
      <c r="O4304" s="15" t="s">
        <v>24</v>
      </c>
      <c r="P4304" s="15" t="s">
        <v>27</v>
      </c>
      <c r="Q4304" s="15" t="s">
        <v>24</v>
      </c>
      <c r="R4304" s="15" t="s">
        <v>17</v>
      </c>
      <c r="S4304" s="18" t="n">
        <v>86.35</v>
      </c>
      <c r="T4304" s="15" t="n">
        <v>4267.15</v>
      </c>
      <c r="U4304" s="15" t="s">
        <v>24</v>
      </c>
      <c r="V4304" s="18" t="n">
        <f aca="false">IF(ISNUMBER(T4304),T4304,0)</f>
        <v>4267.15</v>
      </c>
      <c r="W4304" s="15" t="n">
        <f aca="false">IF(U4304="Yes",1,0)</f>
        <v>0</v>
      </c>
      <c r="X4304" s="15" t="str">
        <f aca="false">IF(F4304&lt;=12,"0-12 months",IF(F4304&lt;=24,"13-24 months",IF(F4304&lt;=48,"25-48 months","49-72 months")))</f>
        <v>49-72 months</v>
      </c>
      <c r="Y4304" s="15" t="str">
        <f aca="false">IF(C4304=1,"Yes","No")</f>
        <v>No</v>
      </c>
      <c r="Z4304" s="15" t="n">
        <f aca="false">COUNTIF(J4304:O4304,"Yes")</f>
        <v>2</v>
      </c>
      <c r="AA4304" s="18" t="n">
        <f aca="false">S4304*W4304</f>
        <v>0</v>
      </c>
      <c r="AB4304" s="15" t="n">
        <f aca="false">(P4304="Month-to-month")+(I4304="Fiber optic")+(R4304="Electronic check")+(F4304&lt;=12)+(M4304="No")+(J4304="No")</f>
        <v>2</v>
      </c>
      <c r="AC4304" s="15" t="str">
        <f aca="false">IF(AB4304&gt;=5,"High",IF(AB4304&gt;=3,"Medium","Low"))</f>
        <v>Low</v>
      </c>
    </row>
    <row r="4305" customFormat="false" ht="15" hidden="false" customHeight="false" outlineLevel="0" collapsed="false">
      <c r="A4305" s="15" t="s">
        <v>4402</v>
      </c>
      <c r="B4305" s="15" t="s">
        <v>94</v>
      </c>
      <c r="C4305" s="15" t="n">
        <v>0</v>
      </c>
      <c r="D4305" s="15" t="s">
        <v>26</v>
      </c>
      <c r="E4305" s="15" t="s">
        <v>24</v>
      </c>
      <c r="F4305" s="15" t="n">
        <v>45</v>
      </c>
      <c r="G4305" s="15" t="s">
        <v>26</v>
      </c>
      <c r="H4305" s="15" t="s">
        <v>26</v>
      </c>
      <c r="I4305" s="15" t="s">
        <v>24</v>
      </c>
      <c r="J4305" s="15" t="s">
        <v>28</v>
      </c>
      <c r="K4305" s="15" t="s">
        <v>28</v>
      </c>
      <c r="L4305" s="15" t="s">
        <v>28</v>
      </c>
      <c r="M4305" s="15" t="s">
        <v>28</v>
      </c>
      <c r="N4305" s="15" t="s">
        <v>28</v>
      </c>
      <c r="O4305" s="15" t="s">
        <v>28</v>
      </c>
      <c r="P4305" s="15" t="s">
        <v>29</v>
      </c>
      <c r="Q4305" s="15" t="s">
        <v>24</v>
      </c>
      <c r="R4305" s="15" t="s">
        <v>17</v>
      </c>
      <c r="S4305" s="18" t="n">
        <v>25.5</v>
      </c>
      <c r="T4305" s="15" t="n">
        <v>1121.05</v>
      </c>
      <c r="U4305" s="15" t="s">
        <v>24</v>
      </c>
      <c r="V4305" s="18" t="n">
        <f aca="false">IF(ISNUMBER(T4305),T4305,0)</f>
        <v>1121.05</v>
      </c>
      <c r="W4305" s="15" t="n">
        <f aca="false">IF(U4305="Yes",1,0)</f>
        <v>0</v>
      </c>
      <c r="X4305" s="15" t="str">
        <f aca="false">IF(F4305&lt;=12,"0-12 months",IF(F4305&lt;=24,"13-24 months",IF(F4305&lt;=48,"25-48 months","49-72 months")))</f>
        <v>25-48 months</v>
      </c>
      <c r="Y4305" s="15" t="str">
        <f aca="false">IF(C4305=1,"Yes","No")</f>
        <v>No</v>
      </c>
      <c r="Z4305" s="15" t="n">
        <f aca="false">COUNTIF(J4305:O4305,"Yes")</f>
        <v>0</v>
      </c>
      <c r="AA4305" s="18" t="n">
        <f aca="false">S4305*W4305</f>
        <v>0</v>
      </c>
      <c r="AB4305" s="15" t="n">
        <f aca="false">(P4305="Month-to-month")+(I4305="Fiber optic")+(R4305="Electronic check")+(F4305&lt;=12)+(M4305="No")+(J4305="No")</f>
        <v>0</v>
      </c>
      <c r="AC4305" s="15" t="str">
        <f aca="false">IF(AB4305&gt;=5,"High",IF(AB4305&gt;=3,"Medium","Low"))</f>
        <v>Low</v>
      </c>
    </row>
    <row r="4306" customFormat="false" ht="15" hidden="false" customHeight="false" outlineLevel="0" collapsed="false">
      <c r="A4306" s="15" t="s">
        <v>4403</v>
      </c>
      <c r="B4306" s="15" t="s">
        <v>94</v>
      </c>
      <c r="C4306" s="15" t="n">
        <v>0</v>
      </c>
      <c r="D4306" s="15" t="s">
        <v>26</v>
      </c>
      <c r="E4306" s="15" t="s">
        <v>24</v>
      </c>
      <c r="F4306" s="15" t="n">
        <v>49</v>
      </c>
      <c r="G4306" s="15" t="s">
        <v>26</v>
      </c>
      <c r="H4306" s="15" t="s">
        <v>24</v>
      </c>
      <c r="I4306" s="15" t="s">
        <v>24</v>
      </c>
      <c r="J4306" s="15" t="s">
        <v>28</v>
      </c>
      <c r="K4306" s="15" t="s">
        <v>28</v>
      </c>
      <c r="L4306" s="15" t="s">
        <v>28</v>
      </c>
      <c r="M4306" s="15" t="s">
        <v>28</v>
      </c>
      <c r="N4306" s="15" t="s">
        <v>28</v>
      </c>
      <c r="O4306" s="15" t="s">
        <v>28</v>
      </c>
      <c r="P4306" s="15" t="s">
        <v>27</v>
      </c>
      <c r="Q4306" s="15" t="s">
        <v>24</v>
      </c>
      <c r="R4306" s="15" t="s">
        <v>21</v>
      </c>
      <c r="S4306" s="18" t="n">
        <v>19</v>
      </c>
      <c r="T4306" s="15" t="n">
        <v>918.7</v>
      </c>
      <c r="U4306" s="15" t="s">
        <v>24</v>
      </c>
      <c r="V4306" s="18" t="n">
        <f aca="false">IF(ISNUMBER(T4306),T4306,0)</f>
        <v>918.7</v>
      </c>
      <c r="W4306" s="15" t="n">
        <f aca="false">IF(U4306="Yes",1,0)</f>
        <v>0</v>
      </c>
      <c r="X4306" s="15" t="str">
        <f aca="false">IF(F4306&lt;=12,"0-12 months",IF(F4306&lt;=24,"13-24 months",IF(F4306&lt;=48,"25-48 months","49-72 months")))</f>
        <v>49-72 months</v>
      </c>
      <c r="Y4306" s="15" t="str">
        <f aca="false">IF(C4306=1,"Yes","No")</f>
        <v>No</v>
      </c>
      <c r="Z4306" s="15" t="n">
        <f aca="false">COUNTIF(J4306:O4306,"Yes")</f>
        <v>0</v>
      </c>
      <c r="AA4306" s="18" t="n">
        <f aca="false">S4306*W4306</f>
        <v>0</v>
      </c>
      <c r="AB4306" s="15" t="n">
        <f aca="false">(P4306="Month-to-month")+(I4306="Fiber optic")+(R4306="Electronic check")+(F4306&lt;=12)+(M4306="No")+(J4306="No")</f>
        <v>0</v>
      </c>
      <c r="AC4306" s="15" t="str">
        <f aca="false">IF(AB4306&gt;=5,"High",IF(AB4306&gt;=3,"Medium","Low"))</f>
        <v>Low</v>
      </c>
    </row>
    <row r="4307" customFormat="false" ht="15" hidden="false" customHeight="false" outlineLevel="0" collapsed="false">
      <c r="A4307" s="15" t="s">
        <v>4404</v>
      </c>
      <c r="B4307" s="15" t="s">
        <v>94</v>
      </c>
      <c r="C4307" s="15" t="n">
        <v>0</v>
      </c>
      <c r="D4307" s="15" t="s">
        <v>26</v>
      </c>
      <c r="E4307" s="15" t="s">
        <v>24</v>
      </c>
      <c r="F4307" s="15" t="n">
        <v>29</v>
      </c>
      <c r="G4307" s="15" t="s">
        <v>26</v>
      </c>
      <c r="H4307" s="15" t="s">
        <v>24</v>
      </c>
      <c r="I4307" s="15" t="s">
        <v>24</v>
      </c>
      <c r="J4307" s="15" t="s">
        <v>28</v>
      </c>
      <c r="K4307" s="15" t="s">
        <v>28</v>
      </c>
      <c r="L4307" s="15" t="s">
        <v>28</v>
      </c>
      <c r="M4307" s="15" t="s">
        <v>28</v>
      </c>
      <c r="N4307" s="15" t="s">
        <v>28</v>
      </c>
      <c r="O4307" s="15" t="s">
        <v>28</v>
      </c>
      <c r="P4307" s="15" t="s">
        <v>29</v>
      </c>
      <c r="Q4307" s="15" t="s">
        <v>26</v>
      </c>
      <c r="R4307" s="15" t="s">
        <v>17</v>
      </c>
      <c r="S4307" s="18" t="n">
        <v>19.55</v>
      </c>
      <c r="T4307" s="15" t="n">
        <v>521.8</v>
      </c>
      <c r="U4307" s="15" t="s">
        <v>24</v>
      </c>
      <c r="V4307" s="18" t="n">
        <f aca="false">IF(ISNUMBER(T4307),T4307,0)</f>
        <v>521.8</v>
      </c>
      <c r="W4307" s="15" t="n">
        <f aca="false">IF(U4307="Yes",1,0)</f>
        <v>0</v>
      </c>
      <c r="X4307" s="15" t="str">
        <f aca="false">IF(F4307&lt;=12,"0-12 months",IF(F4307&lt;=24,"13-24 months",IF(F4307&lt;=48,"25-48 months","49-72 months")))</f>
        <v>25-48 months</v>
      </c>
      <c r="Y4307" s="15" t="str">
        <f aca="false">IF(C4307=1,"Yes","No")</f>
        <v>No</v>
      </c>
      <c r="Z4307" s="15" t="n">
        <f aca="false">COUNTIF(J4307:O4307,"Yes")</f>
        <v>0</v>
      </c>
      <c r="AA4307" s="18" t="n">
        <f aca="false">S4307*W4307</f>
        <v>0</v>
      </c>
      <c r="AB4307" s="15" t="n">
        <f aca="false">(P4307="Month-to-month")+(I4307="Fiber optic")+(R4307="Electronic check")+(F4307&lt;=12)+(M4307="No")+(J4307="No")</f>
        <v>0</v>
      </c>
      <c r="AC4307" s="15" t="str">
        <f aca="false">IF(AB4307&gt;=5,"High",IF(AB4307&gt;=3,"Medium","Low"))</f>
        <v>Low</v>
      </c>
    </row>
    <row r="4308" customFormat="false" ht="15" hidden="false" customHeight="false" outlineLevel="0" collapsed="false">
      <c r="A4308" s="15" t="s">
        <v>4405</v>
      </c>
      <c r="B4308" s="15" t="s">
        <v>98</v>
      </c>
      <c r="C4308" s="15" t="n">
        <v>0</v>
      </c>
      <c r="D4308" s="15" t="s">
        <v>26</v>
      </c>
      <c r="E4308" s="15" t="s">
        <v>26</v>
      </c>
      <c r="F4308" s="15" t="n">
        <v>40</v>
      </c>
      <c r="G4308" s="15" t="s">
        <v>26</v>
      </c>
      <c r="H4308" s="15" t="s">
        <v>26</v>
      </c>
      <c r="I4308" s="15" t="s">
        <v>102</v>
      </c>
      <c r="J4308" s="15" t="s">
        <v>26</v>
      </c>
      <c r="K4308" s="15" t="s">
        <v>26</v>
      </c>
      <c r="L4308" s="15" t="s">
        <v>24</v>
      </c>
      <c r="M4308" s="15" t="s">
        <v>26</v>
      </c>
      <c r="N4308" s="15" t="s">
        <v>26</v>
      </c>
      <c r="O4308" s="15" t="s">
        <v>26</v>
      </c>
      <c r="P4308" s="15" t="s">
        <v>25</v>
      </c>
      <c r="Q4308" s="15" t="s">
        <v>26</v>
      </c>
      <c r="R4308" s="15" t="s">
        <v>21</v>
      </c>
      <c r="S4308" s="18" t="n">
        <v>110.1</v>
      </c>
      <c r="T4308" s="15" t="n">
        <v>4469.1</v>
      </c>
      <c r="U4308" s="15" t="s">
        <v>24</v>
      </c>
      <c r="V4308" s="18" t="n">
        <f aca="false">IF(ISNUMBER(T4308),T4308,0)</f>
        <v>4469.1</v>
      </c>
      <c r="W4308" s="15" t="n">
        <f aca="false">IF(U4308="Yes",1,0)</f>
        <v>0</v>
      </c>
      <c r="X4308" s="15" t="str">
        <f aca="false">IF(F4308&lt;=12,"0-12 months",IF(F4308&lt;=24,"13-24 months",IF(F4308&lt;=48,"25-48 months","49-72 months")))</f>
        <v>25-48 months</v>
      </c>
      <c r="Y4308" s="15" t="str">
        <f aca="false">IF(C4308=1,"Yes","No")</f>
        <v>No</v>
      </c>
      <c r="Z4308" s="15" t="n">
        <f aca="false">COUNTIF(J4308:O4308,"Yes")</f>
        <v>5</v>
      </c>
      <c r="AA4308" s="18" t="n">
        <f aca="false">S4308*W4308</f>
        <v>0</v>
      </c>
      <c r="AB4308" s="15" t="n">
        <f aca="false">(P4308="Month-to-month")+(I4308="Fiber optic")+(R4308="Electronic check")+(F4308&lt;=12)+(M4308="No")+(J4308="No")</f>
        <v>2</v>
      </c>
      <c r="AC4308" s="15" t="str">
        <f aca="false">IF(AB4308&gt;=5,"High",IF(AB4308&gt;=3,"Medium","Low"))</f>
        <v>Low</v>
      </c>
    </row>
    <row r="4309" customFormat="false" ht="15" hidden="false" customHeight="false" outlineLevel="0" collapsed="false">
      <c r="A4309" s="15" t="s">
        <v>4406</v>
      </c>
      <c r="B4309" s="15" t="s">
        <v>94</v>
      </c>
      <c r="C4309" s="15" t="n">
        <v>1</v>
      </c>
      <c r="D4309" s="15" t="s">
        <v>24</v>
      </c>
      <c r="E4309" s="15" t="s">
        <v>24</v>
      </c>
      <c r="F4309" s="15" t="n">
        <v>37</v>
      </c>
      <c r="G4309" s="15" t="s">
        <v>26</v>
      </c>
      <c r="H4309" s="15" t="s">
        <v>26</v>
      </c>
      <c r="I4309" s="15" t="s">
        <v>102</v>
      </c>
      <c r="J4309" s="15" t="s">
        <v>24</v>
      </c>
      <c r="K4309" s="15" t="s">
        <v>24</v>
      </c>
      <c r="L4309" s="15" t="s">
        <v>24</v>
      </c>
      <c r="M4309" s="15" t="s">
        <v>24</v>
      </c>
      <c r="N4309" s="15" t="s">
        <v>26</v>
      </c>
      <c r="O4309" s="15" t="s">
        <v>26</v>
      </c>
      <c r="P4309" s="15" t="s">
        <v>25</v>
      </c>
      <c r="Q4309" s="15" t="s">
        <v>26</v>
      </c>
      <c r="R4309" s="15" t="s">
        <v>15</v>
      </c>
      <c r="S4309" s="18" t="n">
        <v>96.55</v>
      </c>
      <c r="T4309" s="15" t="n">
        <v>3580.3</v>
      </c>
      <c r="U4309" s="15" t="s">
        <v>26</v>
      </c>
      <c r="V4309" s="18" t="n">
        <f aca="false">IF(ISNUMBER(T4309),T4309,0)</f>
        <v>3580.3</v>
      </c>
      <c r="W4309" s="15" t="n">
        <f aca="false">IF(U4309="Yes",1,0)</f>
        <v>1</v>
      </c>
      <c r="X4309" s="15" t="str">
        <f aca="false">IF(F4309&lt;=12,"0-12 months",IF(F4309&lt;=24,"13-24 months",IF(F4309&lt;=48,"25-48 months","49-72 months")))</f>
        <v>25-48 months</v>
      </c>
      <c r="Y4309" s="15" t="str">
        <f aca="false">IF(C4309=1,"Yes","No")</f>
        <v>Yes</v>
      </c>
      <c r="Z4309" s="15" t="n">
        <f aca="false">COUNTIF(J4309:O4309,"Yes")</f>
        <v>2</v>
      </c>
      <c r="AA4309" s="18" t="n">
        <f aca="false">S4309*W4309</f>
        <v>96.55</v>
      </c>
      <c r="AB4309" s="15" t="n">
        <f aca="false">(P4309="Month-to-month")+(I4309="Fiber optic")+(R4309="Electronic check")+(F4309&lt;=12)+(M4309="No")+(J4309="No")</f>
        <v>5</v>
      </c>
      <c r="AC4309" s="15" t="str">
        <f aca="false">IF(AB4309&gt;=5,"High",IF(AB4309&gt;=3,"Medium","Low"))</f>
        <v>High</v>
      </c>
    </row>
    <row r="4310" customFormat="false" ht="15" hidden="false" customHeight="false" outlineLevel="0" collapsed="false">
      <c r="A4310" s="15" t="s">
        <v>4407</v>
      </c>
      <c r="B4310" s="15" t="s">
        <v>98</v>
      </c>
      <c r="C4310" s="15" t="n">
        <v>0</v>
      </c>
      <c r="D4310" s="15" t="s">
        <v>24</v>
      </c>
      <c r="E4310" s="15" t="s">
        <v>24</v>
      </c>
      <c r="F4310" s="15" t="n">
        <v>25</v>
      </c>
      <c r="G4310" s="15" t="s">
        <v>26</v>
      </c>
      <c r="H4310" s="15" t="s">
        <v>24</v>
      </c>
      <c r="I4310" s="15" t="s">
        <v>102</v>
      </c>
      <c r="J4310" s="15" t="s">
        <v>24</v>
      </c>
      <c r="K4310" s="15" t="s">
        <v>24</v>
      </c>
      <c r="L4310" s="15" t="s">
        <v>24</v>
      </c>
      <c r="M4310" s="15" t="s">
        <v>24</v>
      </c>
      <c r="N4310" s="15" t="s">
        <v>24</v>
      </c>
      <c r="O4310" s="15" t="s">
        <v>24</v>
      </c>
      <c r="P4310" s="15" t="s">
        <v>25</v>
      </c>
      <c r="Q4310" s="15" t="s">
        <v>24</v>
      </c>
      <c r="R4310" s="15" t="s">
        <v>15</v>
      </c>
      <c r="S4310" s="18" t="n">
        <v>69.75</v>
      </c>
      <c r="T4310" s="15" t="n">
        <v>1729.35</v>
      </c>
      <c r="U4310" s="15" t="s">
        <v>24</v>
      </c>
      <c r="V4310" s="18" t="n">
        <f aca="false">IF(ISNUMBER(T4310),T4310,0)</f>
        <v>1729.35</v>
      </c>
      <c r="W4310" s="15" t="n">
        <f aca="false">IF(U4310="Yes",1,0)</f>
        <v>0</v>
      </c>
      <c r="X4310" s="15" t="str">
        <f aca="false">IF(F4310&lt;=12,"0-12 months",IF(F4310&lt;=24,"13-24 months",IF(F4310&lt;=48,"25-48 months","49-72 months")))</f>
        <v>25-48 months</v>
      </c>
      <c r="Y4310" s="15" t="str">
        <f aca="false">IF(C4310=1,"Yes","No")</f>
        <v>No</v>
      </c>
      <c r="Z4310" s="15" t="n">
        <f aca="false">COUNTIF(J4310:O4310,"Yes")</f>
        <v>0</v>
      </c>
      <c r="AA4310" s="18" t="n">
        <f aca="false">S4310*W4310</f>
        <v>0</v>
      </c>
      <c r="AB4310" s="15" t="n">
        <f aca="false">(P4310="Month-to-month")+(I4310="Fiber optic")+(R4310="Electronic check")+(F4310&lt;=12)+(M4310="No")+(J4310="No")</f>
        <v>5</v>
      </c>
      <c r="AC4310" s="15" t="str">
        <f aca="false">IF(AB4310&gt;=5,"High",IF(AB4310&gt;=3,"Medium","Low"))</f>
        <v>High</v>
      </c>
    </row>
    <row r="4311" customFormat="false" ht="15" hidden="false" customHeight="false" outlineLevel="0" collapsed="false">
      <c r="A4311" s="15" t="s">
        <v>4408</v>
      </c>
      <c r="B4311" s="15" t="s">
        <v>94</v>
      </c>
      <c r="C4311" s="15" t="n">
        <v>0</v>
      </c>
      <c r="D4311" s="15" t="s">
        <v>24</v>
      </c>
      <c r="E4311" s="15" t="s">
        <v>24</v>
      </c>
      <c r="F4311" s="15" t="n">
        <v>22</v>
      </c>
      <c r="G4311" s="15" t="s">
        <v>24</v>
      </c>
      <c r="H4311" s="15" t="s">
        <v>95</v>
      </c>
      <c r="I4311" s="15" t="s">
        <v>96</v>
      </c>
      <c r="J4311" s="15" t="s">
        <v>24</v>
      </c>
      <c r="K4311" s="15" t="s">
        <v>24</v>
      </c>
      <c r="L4311" s="15" t="s">
        <v>26</v>
      </c>
      <c r="M4311" s="15" t="s">
        <v>24</v>
      </c>
      <c r="N4311" s="15" t="s">
        <v>26</v>
      </c>
      <c r="O4311" s="15" t="s">
        <v>26</v>
      </c>
      <c r="P4311" s="15" t="s">
        <v>25</v>
      </c>
      <c r="Q4311" s="15" t="s">
        <v>26</v>
      </c>
      <c r="R4311" s="15" t="s">
        <v>15</v>
      </c>
      <c r="S4311" s="18" t="n">
        <v>50.6</v>
      </c>
      <c r="T4311" s="15" t="n">
        <v>1073.3</v>
      </c>
      <c r="U4311" s="15" t="s">
        <v>24</v>
      </c>
      <c r="V4311" s="18" t="n">
        <f aca="false">IF(ISNUMBER(T4311),T4311,0)</f>
        <v>1073.3</v>
      </c>
      <c r="W4311" s="15" t="n">
        <f aca="false">IF(U4311="Yes",1,0)</f>
        <v>0</v>
      </c>
      <c r="X4311" s="15" t="str">
        <f aca="false">IF(F4311&lt;=12,"0-12 months",IF(F4311&lt;=24,"13-24 months",IF(F4311&lt;=48,"25-48 months","49-72 months")))</f>
        <v>13-24 months</v>
      </c>
      <c r="Y4311" s="15" t="str">
        <f aca="false">IF(C4311=1,"Yes","No")</f>
        <v>No</v>
      </c>
      <c r="Z4311" s="15" t="n">
        <f aca="false">COUNTIF(J4311:O4311,"Yes")</f>
        <v>3</v>
      </c>
      <c r="AA4311" s="18" t="n">
        <f aca="false">S4311*W4311</f>
        <v>0</v>
      </c>
      <c r="AB4311" s="15" t="n">
        <f aca="false">(P4311="Month-to-month")+(I4311="Fiber optic")+(R4311="Electronic check")+(F4311&lt;=12)+(M4311="No")+(J4311="No")</f>
        <v>4</v>
      </c>
      <c r="AC4311" s="15" t="str">
        <f aca="false">IF(AB4311&gt;=5,"High",IF(AB4311&gt;=3,"Medium","Low"))</f>
        <v>Medium</v>
      </c>
    </row>
    <row r="4312" customFormat="false" ht="15" hidden="false" customHeight="false" outlineLevel="0" collapsed="false">
      <c r="A4312" s="15" t="s">
        <v>4409</v>
      </c>
      <c r="B4312" s="15" t="s">
        <v>98</v>
      </c>
      <c r="C4312" s="15" t="n">
        <v>0</v>
      </c>
      <c r="D4312" s="15" t="s">
        <v>24</v>
      </c>
      <c r="E4312" s="15" t="s">
        <v>24</v>
      </c>
      <c r="F4312" s="15" t="n">
        <v>72</v>
      </c>
      <c r="G4312" s="15" t="s">
        <v>24</v>
      </c>
      <c r="H4312" s="15" t="s">
        <v>95</v>
      </c>
      <c r="I4312" s="15" t="s">
        <v>96</v>
      </c>
      <c r="J4312" s="15" t="s">
        <v>26</v>
      </c>
      <c r="K4312" s="15" t="s">
        <v>26</v>
      </c>
      <c r="L4312" s="15" t="s">
        <v>26</v>
      </c>
      <c r="M4312" s="15" t="s">
        <v>26</v>
      </c>
      <c r="N4312" s="15" t="s">
        <v>26</v>
      </c>
      <c r="O4312" s="15" t="s">
        <v>26</v>
      </c>
      <c r="P4312" s="15" t="s">
        <v>29</v>
      </c>
      <c r="Q4312" s="15" t="s">
        <v>26</v>
      </c>
      <c r="R4312" s="15" t="s">
        <v>19</v>
      </c>
      <c r="S4312" s="18" t="n">
        <v>65.6</v>
      </c>
      <c r="T4312" s="15" t="n">
        <v>4566.5</v>
      </c>
      <c r="U4312" s="15" t="s">
        <v>24</v>
      </c>
      <c r="V4312" s="18" t="n">
        <f aca="false">IF(ISNUMBER(T4312),T4312,0)</f>
        <v>4566.5</v>
      </c>
      <c r="W4312" s="15" t="n">
        <f aca="false">IF(U4312="Yes",1,0)</f>
        <v>0</v>
      </c>
      <c r="X4312" s="15" t="str">
        <f aca="false">IF(F4312&lt;=12,"0-12 months",IF(F4312&lt;=24,"13-24 months",IF(F4312&lt;=48,"25-48 months","49-72 months")))</f>
        <v>49-72 months</v>
      </c>
      <c r="Y4312" s="15" t="str">
        <f aca="false">IF(C4312=1,"Yes","No")</f>
        <v>No</v>
      </c>
      <c r="Z4312" s="15" t="n">
        <f aca="false">COUNTIF(J4312:O4312,"Yes")</f>
        <v>6</v>
      </c>
      <c r="AA4312" s="18" t="n">
        <f aca="false">S4312*W4312</f>
        <v>0</v>
      </c>
      <c r="AB4312" s="15" t="n">
        <f aca="false">(P4312="Month-to-month")+(I4312="Fiber optic")+(R4312="Electronic check")+(F4312&lt;=12)+(M4312="No")+(J4312="No")</f>
        <v>0</v>
      </c>
      <c r="AC4312" s="15" t="str">
        <f aca="false">IF(AB4312&gt;=5,"High",IF(AB4312&gt;=3,"Medium","Low"))</f>
        <v>Low</v>
      </c>
    </row>
    <row r="4313" customFormat="false" ht="15" hidden="false" customHeight="false" outlineLevel="0" collapsed="false">
      <c r="A4313" s="15" t="s">
        <v>4410</v>
      </c>
      <c r="B4313" s="15" t="s">
        <v>94</v>
      </c>
      <c r="C4313" s="15" t="n">
        <v>0</v>
      </c>
      <c r="D4313" s="15" t="s">
        <v>24</v>
      </c>
      <c r="E4313" s="15" t="s">
        <v>24</v>
      </c>
      <c r="F4313" s="15" t="n">
        <v>7</v>
      </c>
      <c r="G4313" s="15" t="s">
        <v>24</v>
      </c>
      <c r="H4313" s="15" t="s">
        <v>95</v>
      </c>
      <c r="I4313" s="15" t="s">
        <v>96</v>
      </c>
      <c r="J4313" s="15" t="s">
        <v>24</v>
      </c>
      <c r="K4313" s="15" t="s">
        <v>26</v>
      </c>
      <c r="L4313" s="15" t="s">
        <v>24</v>
      </c>
      <c r="M4313" s="15" t="s">
        <v>24</v>
      </c>
      <c r="N4313" s="15" t="s">
        <v>24</v>
      </c>
      <c r="O4313" s="15" t="s">
        <v>26</v>
      </c>
      <c r="P4313" s="15" t="s">
        <v>25</v>
      </c>
      <c r="Q4313" s="15" t="s">
        <v>26</v>
      </c>
      <c r="R4313" s="15" t="s">
        <v>21</v>
      </c>
      <c r="S4313" s="18" t="n">
        <v>40.1</v>
      </c>
      <c r="T4313" s="15" t="n">
        <v>293.3</v>
      </c>
      <c r="U4313" s="15" t="s">
        <v>26</v>
      </c>
      <c r="V4313" s="18" t="n">
        <f aca="false">IF(ISNUMBER(T4313),T4313,0)</f>
        <v>293.3</v>
      </c>
      <c r="W4313" s="15" t="n">
        <f aca="false">IF(U4313="Yes",1,0)</f>
        <v>1</v>
      </c>
      <c r="X4313" s="15" t="str">
        <f aca="false">IF(F4313&lt;=12,"0-12 months",IF(F4313&lt;=24,"13-24 months",IF(F4313&lt;=48,"25-48 months","49-72 months")))</f>
        <v>0-12 months</v>
      </c>
      <c r="Y4313" s="15" t="str">
        <f aca="false">IF(C4313=1,"Yes","No")</f>
        <v>No</v>
      </c>
      <c r="Z4313" s="15" t="n">
        <f aca="false">COUNTIF(J4313:O4313,"Yes")</f>
        <v>2</v>
      </c>
      <c r="AA4313" s="18" t="n">
        <f aca="false">S4313*W4313</f>
        <v>40.1</v>
      </c>
      <c r="AB4313" s="15" t="n">
        <f aca="false">(P4313="Month-to-month")+(I4313="Fiber optic")+(R4313="Electronic check")+(F4313&lt;=12)+(M4313="No")+(J4313="No")</f>
        <v>4</v>
      </c>
      <c r="AC4313" s="15" t="str">
        <f aca="false">IF(AB4313&gt;=5,"High",IF(AB4313&gt;=3,"Medium","Low"))</f>
        <v>Medium</v>
      </c>
    </row>
    <row r="4314" customFormat="false" ht="15" hidden="false" customHeight="false" outlineLevel="0" collapsed="false">
      <c r="A4314" s="15" t="s">
        <v>4411</v>
      </c>
      <c r="B4314" s="15" t="s">
        <v>98</v>
      </c>
      <c r="C4314" s="15" t="n">
        <v>0</v>
      </c>
      <c r="D4314" s="15" t="s">
        <v>26</v>
      </c>
      <c r="E4314" s="15" t="s">
        <v>26</v>
      </c>
      <c r="F4314" s="15" t="n">
        <v>33</v>
      </c>
      <c r="G4314" s="15" t="s">
        <v>26</v>
      </c>
      <c r="H4314" s="15" t="s">
        <v>24</v>
      </c>
      <c r="I4314" s="15" t="s">
        <v>96</v>
      </c>
      <c r="J4314" s="15" t="s">
        <v>24</v>
      </c>
      <c r="K4314" s="15" t="s">
        <v>26</v>
      </c>
      <c r="L4314" s="15" t="s">
        <v>26</v>
      </c>
      <c r="M4314" s="15" t="s">
        <v>26</v>
      </c>
      <c r="N4314" s="15" t="s">
        <v>26</v>
      </c>
      <c r="O4314" s="15" t="s">
        <v>26</v>
      </c>
      <c r="P4314" s="15" t="s">
        <v>29</v>
      </c>
      <c r="Q4314" s="15" t="s">
        <v>24</v>
      </c>
      <c r="R4314" s="15" t="s">
        <v>21</v>
      </c>
      <c r="S4314" s="18" t="n">
        <v>82.1</v>
      </c>
      <c r="T4314" s="15" t="n">
        <v>2603.1</v>
      </c>
      <c r="U4314" s="15" t="s">
        <v>24</v>
      </c>
      <c r="V4314" s="18" t="n">
        <f aca="false">IF(ISNUMBER(T4314),T4314,0)</f>
        <v>2603.1</v>
      </c>
      <c r="W4314" s="15" t="n">
        <f aca="false">IF(U4314="Yes",1,0)</f>
        <v>0</v>
      </c>
      <c r="X4314" s="15" t="str">
        <f aca="false">IF(F4314&lt;=12,"0-12 months",IF(F4314&lt;=24,"13-24 months",IF(F4314&lt;=48,"25-48 months","49-72 months")))</f>
        <v>25-48 months</v>
      </c>
      <c r="Y4314" s="15" t="str">
        <f aca="false">IF(C4314=1,"Yes","No")</f>
        <v>No</v>
      </c>
      <c r="Z4314" s="15" t="n">
        <f aca="false">COUNTIF(J4314:O4314,"Yes")</f>
        <v>5</v>
      </c>
      <c r="AA4314" s="18" t="n">
        <f aca="false">S4314*W4314</f>
        <v>0</v>
      </c>
      <c r="AB4314" s="15" t="n">
        <f aca="false">(P4314="Month-to-month")+(I4314="Fiber optic")+(R4314="Electronic check")+(F4314&lt;=12)+(M4314="No")+(J4314="No")</f>
        <v>1</v>
      </c>
      <c r="AC4314" s="15" t="str">
        <f aca="false">IF(AB4314&gt;=5,"High",IF(AB4314&gt;=3,"Medium","Low"))</f>
        <v>Low</v>
      </c>
    </row>
    <row r="4315" customFormat="false" ht="15" hidden="false" customHeight="false" outlineLevel="0" collapsed="false">
      <c r="A4315" s="15" t="s">
        <v>4412</v>
      </c>
      <c r="B4315" s="15" t="s">
        <v>94</v>
      </c>
      <c r="C4315" s="15" t="n">
        <v>0</v>
      </c>
      <c r="D4315" s="15" t="s">
        <v>24</v>
      </c>
      <c r="E4315" s="15" t="s">
        <v>24</v>
      </c>
      <c r="F4315" s="15" t="n">
        <v>23</v>
      </c>
      <c r="G4315" s="15" t="s">
        <v>26</v>
      </c>
      <c r="H4315" s="15" t="s">
        <v>24</v>
      </c>
      <c r="I4315" s="15" t="s">
        <v>102</v>
      </c>
      <c r="J4315" s="15" t="s">
        <v>24</v>
      </c>
      <c r="K4315" s="15" t="s">
        <v>26</v>
      </c>
      <c r="L4315" s="15" t="s">
        <v>24</v>
      </c>
      <c r="M4315" s="15" t="s">
        <v>26</v>
      </c>
      <c r="N4315" s="15" t="s">
        <v>24</v>
      </c>
      <c r="O4315" s="15" t="s">
        <v>24</v>
      </c>
      <c r="P4315" s="15" t="s">
        <v>25</v>
      </c>
      <c r="Q4315" s="15" t="s">
        <v>26</v>
      </c>
      <c r="R4315" s="15" t="s">
        <v>17</v>
      </c>
      <c r="S4315" s="18" t="n">
        <v>79.1</v>
      </c>
      <c r="T4315" s="15" t="n">
        <v>1783.75</v>
      </c>
      <c r="U4315" s="15" t="s">
        <v>24</v>
      </c>
      <c r="V4315" s="18" t="n">
        <f aca="false">IF(ISNUMBER(T4315),T4315,0)</f>
        <v>1783.75</v>
      </c>
      <c r="W4315" s="15" t="n">
        <f aca="false">IF(U4315="Yes",1,0)</f>
        <v>0</v>
      </c>
      <c r="X4315" s="15" t="str">
        <f aca="false">IF(F4315&lt;=12,"0-12 months",IF(F4315&lt;=24,"13-24 months",IF(F4315&lt;=48,"25-48 months","49-72 months")))</f>
        <v>13-24 months</v>
      </c>
      <c r="Y4315" s="15" t="str">
        <f aca="false">IF(C4315=1,"Yes","No")</f>
        <v>No</v>
      </c>
      <c r="Z4315" s="15" t="n">
        <f aca="false">COUNTIF(J4315:O4315,"Yes")</f>
        <v>2</v>
      </c>
      <c r="AA4315" s="18" t="n">
        <f aca="false">S4315*W4315</f>
        <v>0</v>
      </c>
      <c r="AB4315" s="15" t="n">
        <f aca="false">(P4315="Month-to-month")+(I4315="Fiber optic")+(R4315="Electronic check")+(F4315&lt;=12)+(M4315="No")+(J4315="No")</f>
        <v>3</v>
      </c>
      <c r="AC4315" s="15" t="str">
        <f aca="false">IF(AB4315&gt;=5,"High",IF(AB4315&gt;=3,"Medium","Low"))</f>
        <v>Medium</v>
      </c>
    </row>
    <row r="4316" customFormat="false" ht="15" hidden="false" customHeight="false" outlineLevel="0" collapsed="false">
      <c r="A4316" s="15" t="s">
        <v>4413</v>
      </c>
      <c r="B4316" s="15" t="s">
        <v>98</v>
      </c>
      <c r="C4316" s="15" t="n">
        <v>1</v>
      </c>
      <c r="D4316" s="15" t="s">
        <v>24</v>
      </c>
      <c r="E4316" s="15" t="s">
        <v>24</v>
      </c>
      <c r="F4316" s="15" t="n">
        <v>24</v>
      </c>
      <c r="G4316" s="15" t="s">
        <v>26</v>
      </c>
      <c r="H4316" s="15" t="s">
        <v>26</v>
      </c>
      <c r="I4316" s="15" t="s">
        <v>102</v>
      </c>
      <c r="J4316" s="15" t="s">
        <v>24</v>
      </c>
      <c r="K4316" s="15" t="s">
        <v>26</v>
      </c>
      <c r="L4316" s="15" t="s">
        <v>24</v>
      </c>
      <c r="M4316" s="15" t="s">
        <v>24</v>
      </c>
      <c r="N4316" s="15" t="s">
        <v>26</v>
      </c>
      <c r="O4316" s="15" t="s">
        <v>26</v>
      </c>
      <c r="P4316" s="15" t="s">
        <v>25</v>
      </c>
      <c r="Q4316" s="15" t="s">
        <v>26</v>
      </c>
      <c r="R4316" s="15" t="s">
        <v>15</v>
      </c>
      <c r="S4316" s="18" t="n">
        <v>101.25</v>
      </c>
      <c r="T4316" s="15" t="n">
        <v>2440.15</v>
      </c>
      <c r="U4316" s="15" t="s">
        <v>26</v>
      </c>
      <c r="V4316" s="18" t="n">
        <f aca="false">IF(ISNUMBER(T4316),T4316,0)</f>
        <v>2440.15</v>
      </c>
      <c r="W4316" s="15" t="n">
        <f aca="false">IF(U4316="Yes",1,0)</f>
        <v>1</v>
      </c>
      <c r="X4316" s="15" t="str">
        <f aca="false">IF(F4316&lt;=12,"0-12 months",IF(F4316&lt;=24,"13-24 months",IF(F4316&lt;=48,"25-48 months","49-72 months")))</f>
        <v>13-24 months</v>
      </c>
      <c r="Y4316" s="15" t="str">
        <f aca="false">IF(C4316=1,"Yes","No")</f>
        <v>Yes</v>
      </c>
      <c r="Z4316" s="15" t="n">
        <f aca="false">COUNTIF(J4316:O4316,"Yes")</f>
        <v>3</v>
      </c>
      <c r="AA4316" s="18" t="n">
        <f aca="false">S4316*W4316</f>
        <v>101.25</v>
      </c>
      <c r="AB4316" s="15" t="n">
        <f aca="false">(P4316="Month-to-month")+(I4316="Fiber optic")+(R4316="Electronic check")+(F4316&lt;=12)+(M4316="No")+(J4316="No")</f>
        <v>5</v>
      </c>
      <c r="AC4316" s="15" t="str">
        <f aca="false">IF(AB4316&gt;=5,"High",IF(AB4316&gt;=3,"Medium","Low"))</f>
        <v>High</v>
      </c>
    </row>
    <row r="4317" customFormat="false" ht="15" hidden="false" customHeight="false" outlineLevel="0" collapsed="false">
      <c r="A4317" s="15" t="s">
        <v>4414</v>
      </c>
      <c r="B4317" s="15" t="s">
        <v>94</v>
      </c>
      <c r="C4317" s="15" t="n">
        <v>0</v>
      </c>
      <c r="D4317" s="15" t="s">
        <v>24</v>
      </c>
      <c r="E4317" s="15" t="s">
        <v>24</v>
      </c>
      <c r="F4317" s="15" t="n">
        <v>1</v>
      </c>
      <c r="G4317" s="15" t="s">
        <v>26</v>
      </c>
      <c r="H4317" s="15" t="s">
        <v>24</v>
      </c>
      <c r="I4317" s="15" t="s">
        <v>102</v>
      </c>
      <c r="J4317" s="15" t="s">
        <v>24</v>
      </c>
      <c r="K4317" s="15" t="s">
        <v>24</v>
      </c>
      <c r="L4317" s="15" t="s">
        <v>24</v>
      </c>
      <c r="M4317" s="15" t="s">
        <v>24</v>
      </c>
      <c r="N4317" s="15" t="s">
        <v>26</v>
      </c>
      <c r="O4317" s="15" t="s">
        <v>24</v>
      </c>
      <c r="P4317" s="15" t="s">
        <v>25</v>
      </c>
      <c r="Q4317" s="15" t="s">
        <v>24</v>
      </c>
      <c r="R4317" s="15" t="s">
        <v>15</v>
      </c>
      <c r="S4317" s="18" t="n">
        <v>79.55</v>
      </c>
      <c r="T4317" s="15" t="n">
        <v>79.55</v>
      </c>
      <c r="U4317" s="15" t="s">
        <v>26</v>
      </c>
      <c r="V4317" s="18" t="n">
        <f aca="false">IF(ISNUMBER(T4317),T4317,0)</f>
        <v>79.55</v>
      </c>
      <c r="W4317" s="15" t="n">
        <f aca="false">IF(U4317="Yes",1,0)</f>
        <v>1</v>
      </c>
      <c r="X4317" s="15" t="str">
        <f aca="false">IF(F4317&lt;=12,"0-12 months",IF(F4317&lt;=24,"13-24 months",IF(F4317&lt;=48,"25-48 months","49-72 months")))</f>
        <v>0-12 months</v>
      </c>
      <c r="Y4317" s="15" t="str">
        <f aca="false">IF(C4317=1,"Yes","No")</f>
        <v>No</v>
      </c>
      <c r="Z4317" s="15" t="n">
        <f aca="false">COUNTIF(J4317:O4317,"Yes")</f>
        <v>1</v>
      </c>
      <c r="AA4317" s="18" t="n">
        <f aca="false">S4317*W4317</f>
        <v>79.55</v>
      </c>
      <c r="AB4317" s="15" t="n">
        <f aca="false">(P4317="Month-to-month")+(I4317="Fiber optic")+(R4317="Electronic check")+(F4317&lt;=12)+(M4317="No")+(J4317="No")</f>
        <v>6</v>
      </c>
      <c r="AC4317" s="15" t="str">
        <f aca="false">IF(AB4317&gt;=5,"High",IF(AB4317&gt;=3,"Medium","Low"))</f>
        <v>High</v>
      </c>
    </row>
    <row r="4318" customFormat="false" ht="15" hidden="false" customHeight="false" outlineLevel="0" collapsed="false">
      <c r="A4318" s="15" t="s">
        <v>4415</v>
      </c>
      <c r="B4318" s="15" t="s">
        <v>98</v>
      </c>
      <c r="C4318" s="15" t="n">
        <v>0</v>
      </c>
      <c r="D4318" s="15" t="s">
        <v>24</v>
      </c>
      <c r="E4318" s="15" t="s">
        <v>24</v>
      </c>
      <c r="F4318" s="15" t="n">
        <v>69</v>
      </c>
      <c r="G4318" s="15" t="s">
        <v>26</v>
      </c>
      <c r="H4318" s="15" t="s">
        <v>26</v>
      </c>
      <c r="I4318" s="15" t="s">
        <v>96</v>
      </c>
      <c r="J4318" s="15" t="s">
        <v>26</v>
      </c>
      <c r="K4318" s="15" t="s">
        <v>26</v>
      </c>
      <c r="L4318" s="15" t="s">
        <v>26</v>
      </c>
      <c r="M4318" s="15" t="s">
        <v>26</v>
      </c>
      <c r="N4318" s="15" t="s">
        <v>26</v>
      </c>
      <c r="O4318" s="15" t="s">
        <v>26</v>
      </c>
      <c r="P4318" s="15" t="s">
        <v>29</v>
      </c>
      <c r="Q4318" s="15" t="s">
        <v>24</v>
      </c>
      <c r="R4318" s="15" t="s">
        <v>17</v>
      </c>
      <c r="S4318" s="18" t="n">
        <v>90.65</v>
      </c>
      <c r="T4318" s="15" t="n">
        <v>6322.1</v>
      </c>
      <c r="U4318" s="15" t="s">
        <v>24</v>
      </c>
      <c r="V4318" s="18" t="n">
        <f aca="false">IF(ISNUMBER(T4318),T4318,0)</f>
        <v>6322.1</v>
      </c>
      <c r="W4318" s="15" t="n">
        <f aca="false">IF(U4318="Yes",1,0)</f>
        <v>0</v>
      </c>
      <c r="X4318" s="15" t="str">
        <f aca="false">IF(F4318&lt;=12,"0-12 months",IF(F4318&lt;=24,"13-24 months",IF(F4318&lt;=48,"25-48 months","49-72 months")))</f>
        <v>49-72 months</v>
      </c>
      <c r="Y4318" s="15" t="str">
        <f aca="false">IF(C4318=1,"Yes","No")</f>
        <v>No</v>
      </c>
      <c r="Z4318" s="15" t="n">
        <f aca="false">COUNTIF(J4318:O4318,"Yes")</f>
        <v>6</v>
      </c>
      <c r="AA4318" s="18" t="n">
        <f aca="false">S4318*W4318</f>
        <v>0</v>
      </c>
      <c r="AB4318" s="15" t="n">
        <f aca="false">(P4318="Month-to-month")+(I4318="Fiber optic")+(R4318="Electronic check")+(F4318&lt;=12)+(M4318="No")+(J4318="No")</f>
        <v>0</v>
      </c>
      <c r="AC4318" s="15" t="str">
        <f aca="false">IF(AB4318&gt;=5,"High",IF(AB4318&gt;=3,"Medium","Low"))</f>
        <v>Low</v>
      </c>
    </row>
    <row r="4319" customFormat="false" ht="15" hidden="false" customHeight="false" outlineLevel="0" collapsed="false">
      <c r="A4319" s="15" t="s">
        <v>4416</v>
      </c>
      <c r="B4319" s="15" t="s">
        <v>94</v>
      </c>
      <c r="C4319" s="15" t="n">
        <v>0</v>
      </c>
      <c r="D4319" s="15" t="s">
        <v>24</v>
      </c>
      <c r="E4319" s="15" t="s">
        <v>26</v>
      </c>
      <c r="F4319" s="15" t="n">
        <v>3</v>
      </c>
      <c r="G4319" s="15" t="s">
        <v>26</v>
      </c>
      <c r="H4319" s="15" t="s">
        <v>24</v>
      </c>
      <c r="I4319" s="15" t="s">
        <v>24</v>
      </c>
      <c r="J4319" s="15" t="s">
        <v>28</v>
      </c>
      <c r="K4319" s="15" t="s">
        <v>28</v>
      </c>
      <c r="L4319" s="15" t="s">
        <v>28</v>
      </c>
      <c r="M4319" s="15" t="s">
        <v>28</v>
      </c>
      <c r="N4319" s="15" t="s">
        <v>28</v>
      </c>
      <c r="O4319" s="15" t="s">
        <v>28</v>
      </c>
      <c r="P4319" s="15" t="s">
        <v>27</v>
      </c>
      <c r="Q4319" s="15" t="s">
        <v>26</v>
      </c>
      <c r="R4319" s="15" t="s">
        <v>21</v>
      </c>
      <c r="S4319" s="18" t="n">
        <v>20.55</v>
      </c>
      <c r="T4319" s="15" t="n">
        <v>57.4</v>
      </c>
      <c r="U4319" s="15" t="s">
        <v>24</v>
      </c>
      <c r="V4319" s="18" t="n">
        <f aca="false">IF(ISNUMBER(T4319),T4319,0)</f>
        <v>57.4</v>
      </c>
      <c r="W4319" s="15" t="n">
        <f aca="false">IF(U4319="Yes",1,0)</f>
        <v>0</v>
      </c>
      <c r="X4319" s="15" t="str">
        <f aca="false">IF(F4319&lt;=12,"0-12 months",IF(F4319&lt;=24,"13-24 months",IF(F4319&lt;=48,"25-48 months","49-72 months")))</f>
        <v>0-12 months</v>
      </c>
      <c r="Y4319" s="15" t="str">
        <f aca="false">IF(C4319=1,"Yes","No")</f>
        <v>No</v>
      </c>
      <c r="Z4319" s="15" t="n">
        <f aca="false">COUNTIF(J4319:O4319,"Yes")</f>
        <v>0</v>
      </c>
      <c r="AA4319" s="18" t="n">
        <f aca="false">S4319*W4319</f>
        <v>0</v>
      </c>
      <c r="AB4319" s="15" t="n">
        <f aca="false">(P4319="Month-to-month")+(I4319="Fiber optic")+(R4319="Electronic check")+(F4319&lt;=12)+(M4319="No")+(J4319="No")</f>
        <v>1</v>
      </c>
      <c r="AC4319" s="15" t="str">
        <f aca="false">IF(AB4319&gt;=5,"High",IF(AB4319&gt;=3,"Medium","Low"))</f>
        <v>Low</v>
      </c>
    </row>
    <row r="4320" customFormat="false" ht="15" hidden="false" customHeight="false" outlineLevel="0" collapsed="false">
      <c r="A4320" s="15" t="s">
        <v>4417</v>
      </c>
      <c r="B4320" s="15" t="s">
        <v>98</v>
      </c>
      <c r="C4320" s="15" t="n">
        <v>0</v>
      </c>
      <c r="D4320" s="15" t="s">
        <v>24</v>
      </c>
      <c r="E4320" s="15" t="s">
        <v>24</v>
      </c>
      <c r="F4320" s="15" t="n">
        <v>56</v>
      </c>
      <c r="G4320" s="15" t="s">
        <v>26</v>
      </c>
      <c r="H4320" s="15" t="s">
        <v>24</v>
      </c>
      <c r="I4320" s="15" t="s">
        <v>96</v>
      </c>
      <c r="J4320" s="15" t="s">
        <v>24</v>
      </c>
      <c r="K4320" s="15" t="s">
        <v>26</v>
      </c>
      <c r="L4320" s="15" t="s">
        <v>24</v>
      </c>
      <c r="M4320" s="15" t="s">
        <v>26</v>
      </c>
      <c r="N4320" s="15" t="s">
        <v>26</v>
      </c>
      <c r="O4320" s="15" t="s">
        <v>26</v>
      </c>
      <c r="P4320" s="15" t="s">
        <v>27</v>
      </c>
      <c r="Q4320" s="15" t="s">
        <v>26</v>
      </c>
      <c r="R4320" s="15" t="s">
        <v>19</v>
      </c>
      <c r="S4320" s="18" t="n">
        <v>75.75</v>
      </c>
      <c r="T4320" s="15" t="n">
        <v>4284.65</v>
      </c>
      <c r="U4320" s="15" t="s">
        <v>24</v>
      </c>
      <c r="V4320" s="18" t="n">
        <f aca="false">IF(ISNUMBER(T4320),T4320,0)</f>
        <v>4284.65</v>
      </c>
      <c r="W4320" s="15" t="n">
        <f aca="false">IF(U4320="Yes",1,0)</f>
        <v>0</v>
      </c>
      <c r="X4320" s="15" t="str">
        <f aca="false">IF(F4320&lt;=12,"0-12 months",IF(F4320&lt;=24,"13-24 months",IF(F4320&lt;=48,"25-48 months","49-72 months")))</f>
        <v>49-72 months</v>
      </c>
      <c r="Y4320" s="15" t="str">
        <f aca="false">IF(C4320=1,"Yes","No")</f>
        <v>No</v>
      </c>
      <c r="Z4320" s="15" t="n">
        <f aca="false">COUNTIF(J4320:O4320,"Yes")</f>
        <v>4</v>
      </c>
      <c r="AA4320" s="18" t="n">
        <f aca="false">S4320*W4320</f>
        <v>0</v>
      </c>
      <c r="AB4320" s="15" t="n">
        <f aca="false">(P4320="Month-to-month")+(I4320="Fiber optic")+(R4320="Electronic check")+(F4320&lt;=12)+(M4320="No")+(J4320="No")</f>
        <v>1</v>
      </c>
      <c r="AC4320" s="15" t="str">
        <f aca="false">IF(AB4320&gt;=5,"High",IF(AB4320&gt;=3,"Medium","Low"))</f>
        <v>Low</v>
      </c>
    </row>
    <row r="4321" customFormat="false" ht="15" hidden="false" customHeight="false" outlineLevel="0" collapsed="false">
      <c r="A4321" s="15" t="s">
        <v>4418</v>
      </c>
      <c r="B4321" s="15" t="s">
        <v>98</v>
      </c>
      <c r="C4321" s="15" t="n">
        <v>0</v>
      </c>
      <c r="D4321" s="15" t="s">
        <v>24</v>
      </c>
      <c r="E4321" s="15" t="s">
        <v>24</v>
      </c>
      <c r="F4321" s="15" t="n">
        <v>65</v>
      </c>
      <c r="G4321" s="15" t="s">
        <v>26</v>
      </c>
      <c r="H4321" s="15" t="s">
        <v>26</v>
      </c>
      <c r="I4321" s="15" t="s">
        <v>102</v>
      </c>
      <c r="J4321" s="15" t="s">
        <v>26</v>
      </c>
      <c r="K4321" s="15" t="s">
        <v>24</v>
      </c>
      <c r="L4321" s="15" t="s">
        <v>26</v>
      </c>
      <c r="M4321" s="15" t="s">
        <v>26</v>
      </c>
      <c r="N4321" s="15" t="s">
        <v>26</v>
      </c>
      <c r="O4321" s="15" t="s">
        <v>26</v>
      </c>
      <c r="P4321" s="15" t="s">
        <v>27</v>
      </c>
      <c r="Q4321" s="15" t="s">
        <v>26</v>
      </c>
      <c r="R4321" s="15" t="s">
        <v>21</v>
      </c>
      <c r="S4321" s="18" t="n">
        <v>110</v>
      </c>
      <c r="T4321" s="15" t="n">
        <v>7138.65</v>
      </c>
      <c r="U4321" s="15" t="s">
        <v>24</v>
      </c>
      <c r="V4321" s="18" t="n">
        <f aca="false">IF(ISNUMBER(T4321),T4321,0)</f>
        <v>7138.65</v>
      </c>
      <c r="W4321" s="15" t="n">
        <f aca="false">IF(U4321="Yes",1,0)</f>
        <v>0</v>
      </c>
      <c r="X4321" s="15" t="str">
        <f aca="false">IF(F4321&lt;=12,"0-12 months",IF(F4321&lt;=24,"13-24 months",IF(F4321&lt;=48,"25-48 months","49-72 months")))</f>
        <v>49-72 months</v>
      </c>
      <c r="Y4321" s="15" t="str">
        <f aca="false">IF(C4321=1,"Yes","No")</f>
        <v>No</v>
      </c>
      <c r="Z4321" s="15" t="n">
        <f aca="false">COUNTIF(J4321:O4321,"Yes")</f>
        <v>5</v>
      </c>
      <c r="AA4321" s="18" t="n">
        <f aca="false">S4321*W4321</f>
        <v>0</v>
      </c>
      <c r="AB4321" s="15" t="n">
        <f aca="false">(P4321="Month-to-month")+(I4321="Fiber optic")+(R4321="Electronic check")+(F4321&lt;=12)+(M4321="No")+(J4321="No")</f>
        <v>1</v>
      </c>
      <c r="AC4321" s="15" t="str">
        <f aca="false">IF(AB4321&gt;=5,"High",IF(AB4321&gt;=3,"Medium","Low"))</f>
        <v>Low</v>
      </c>
    </row>
    <row r="4322" customFormat="false" ht="15" hidden="false" customHeight="false" outlineLevel="0" collapsed="false">
      <c r="A4322" s="15" t="s">
        <v>4419</v>
      </c>
      <c r="B4322" s="15" t="s">
        <v>98</v>
      </c>
      <c r="C4322" s="15" t="n">
        <v>0</v>
      </c>
      <c r="D4322" s="15" t="s">
        <v>26</v>
      </c>
      <c r="E4322" s="15" t="s">
        <v>24</v>
      </c>
      <c r="F4322" s="15" t="n">
        <v>71</v>
      </c>
      <c r="G4322" s="15" t="s">
        <v>26</v>
      </c>
      <c r="H4322" s="15" t="s">
        <v>24</v>
      </c>
      <c r="I4322" s="15" t="s">
        <v>24</v>
      </c>
      <c r="J4322" s="15" t="s">
        <v>28</v>
      </c>
      <c r="K4322" s="15" t="s">
        <v>28</v>
      </c>
      <c r="L4322" s="15" t="s">
        <v>28</v>
      </c>
      <c r="M4322" s="15" t="s">
        <v>28</v>
      </c>
      <c r="N4322" s="15" t="s">
        <v>28</v>
      </c>
      <c r="O4322" s="15" t="s">
        <v>28</v>
      </c>
      <c r="P4322" s="15" t="s">
        <v>27</v>
      </c>
      <c r="Q4322" s="15" t="s">
        <v>24</v>
      </c>
      <c r="R4322" s="15" t="s">
        <v>15</v>
      </c>
      <c r="S4322" s="18" t="n">
        <v>20.85</v>
      </c>
      <c r="T4322" s="15" t="n">
        <v>1539.75</v>
      </c>
      <c r="U4322" s="15" t="s">
        <v>24</v>
      </c>
      <c r="V4322" s="18" t="n">
        <f aca="false">IF(ISNUMBER(T4322),T4322,0)</f>
        <v>1539.75</v>
      </c>
      <c r="W4322" s="15" t="n">
        <f aca="false">IF(U4322="Yes",1,0)</f>
        <v>0</v>
      </c>
      <c r="X4322" s="15" t="str">
        <f aca="false">IF(F4322&lt;=12,"0-12 months",IF(F4322&lt;=24,"13-24 months",IF(F4322&lt;=48,"25-48 months","49-72 months")))</f>
        <v>49-72 months</v>
      </c>
      <c r="Y4322" s="15" t="str">
        <f aca="false">IF(C4322=1,"Yes","No")</f>
        <v>No</v>
      </c>
      <c r="Z4322" s="15" t="n">
        <f aca="false">COUNTIF(J4322:O4322,"Yes")</f>
        <v>0</v>
      </c>
      <c r="AA4322" s="18" t="n">
        <f aca="false">S4322*W4322</f>
        <v>0</v>
      </c>
      <c r="AB4322" s="15" t="n">
        <f aca="false">(P4322="Month-to-month")+(I4322="Fiber optic")+(R4322="Electronic check")+(F4322&lt;=12)+(M4322="No")+(J4322="No")</f>
        <v>1</v>
      </c>
      <c r="AC4322" s="15" t="str">
        <f aca="false">IF(AB4322&gt;=5,"High",IF(AB4322&gt;=3,"Medium","Low"))</f>
        <v>Low</v>
      </c>
    </row>
    <row r="4323" customFormat="false" ht="15" hidden="false" customHeight="false" outlineLevel="0" collapsed="false">
      <c r="A4323" s="15" t="s">
        <v>4420</v>
      </c>
      <c r="B4323" s="15" t="s">
        <v>94</v>
      </c>
      <c r="C4323" s="15" t="n">
        <v>1</v>
      </c>
      <c r="D4323" s="15" t="s">
        <v>24</v>
      </c>
      <c r="E4323" s="15" t="s">
        <v>24</v>
      </c>
      <c r="F4323" s="15" t="n">
        <v>14</v>
      </c>
      <c r="G4323" s="15" t="s">
        <v>26</v>
      </c>
      <c r="H4323" s="15" t="s">
        <v>26</v>
      </c>
      <c r="I4323" s="15" t="s">
        <v>102</v>
      </c>
      <c r="J4323" s="15" t="s">
        <v>24</v>
      </c>
      <c r="K4323" s="15" t="s">
        <v>24</v>
      </c>
      <c r="L4323" s="15" t="s">
        <v>26</v>
      </c>
      <c r="M4323" s="15" t="s">
        <v>24</v>
      </c>
      <c r="N4323" s="15" t="s">
        <v>24</v>
      </c>
      <c r="O4323" s="15" t="s">
        <v>24</v>
      </c>
      <c r="P4323" s="15" t="s">
        <v>25</v>
      </c>
      <c r="Q4323" s="15" t="s">
        <v>26</v>
      </c>
      <c r="R4323" s="15" t="s">
        <v>19</v>
      </c>
      <c r="S4323" s="18" t="n">
        <v>80.35</v>
      </c>
      <c r="T4323" s="15" t="n">
        <v>1058.1</v>
      </c>
      <c r="U4323" s="15" t="s">
        <v>24</v>
      </c>
      <c r="V4323" s="18" t="n">
        <f aca="false">IF(ISNUMBER(T4323),T4323,0)</f>
        <v>1058.1</v>
      </c>
      <c r="W4323" s="15" t="n">
        <f aca="false">IF(U4323="Yes",1,0)</f>
        <v>0</v>
      </c>
      <c r="X4323" s="15" t="str">
        <f aca="false">IF(F4323&lt;=12,"0-12 months",IF(F4323&lt;=24,"13-24 months",IF(F4323&lt;=48,"25-48 months","49-72 months")))</f>
        <v>13-24 months</v>
      </c>
      <c r="Y4323" s="15" t="str">
        <f aca="false">IF(C4323=1,"Yes","No")</f>
        <v>Yes</v>
      </c>
      <c r="Z4323" s="15" t="n">
        <f aca="false">COUNTIF(J4323:O4323,"Yes")</f>
        <v>1</v>
      </c>
      <c r="AA4323" s="18" t="n">
        <f aca="false">S4323*W4323</f>
        <v>0</v>
      </c>
      <c r="AB4323" s="15" t="n">
        <f aca="false">(P4323="Month-to-month")+(I4323="Fiber optic")+(R4323="Electronic check")+(F4323&lt;=12)+(M4323="No")+(J4323="No")</f>
        <v>4</v>
      </c>
      <c r="AC4323" s="15" t="str">
        <f aca="false">IF(AB4323&gt;=5,"High",IF(AB4323&gt;=3,"Medium","Low"))</f>
        <v>Medium</v>
      </c>
    </row>
    <row r="4324" customFormat="false" ht="15" hidden="false" customHeight="false" outlineLevel="0" collapsed="false">
      <c r="A4324" s="15" t="s">
        <v>4421</v>
      </c>
      <c r="B4324" s="15" t="s">
        <v>94</v>
      </c>
      <c r="C4324" s="15" t="n">
        <v>0</v>
      </c>
      <c r="D4324" s="15" t="s">
        <v>24</v>
      </c>
      <c r="E4324" s="15" t="s">
        <v>24</v>
      </c>
      <c r="F4324" s="15" t="n">
        <v>2</v>
      </c>
      <c r="G4324" s="15" t="s">
        <v>26</v>
      </c>
      <c r="H4324" s="15" t="s">
        <v>24</v>
      </c>
      <c r="I4324" s="15" t="s">
        <v>102</v>
      </c>
      <c r="J4324" s="15" t="s">
        <v>24</v>
      </c>
      <c r="K4324" s="15" t="s">
        <v>24</v>
      </c>
      <c r="L4324" s="15" t="s">
        <v>24</v>
      </c>
      <c r="M4324" s="15" t="s">
        <v>24</v>
      </c>
      <c r="N4324" s="15" t="s">
        <v>24</v>
      </c>
      <c r="O4324" s="15" t="s">
        <v>24</v>
      </c>
      <c r="P4324" s="15" t="s">
        <v>25</v>
      </c>
      <c r="Q4324" s="15" t="s">
        <v>26</v>
      </c>
      <c r="R4324" s="15" t="s">
        <v>15</v>
      </c>
      <c r="S4324" s="18" t="n">
        <v>70.15</v>
      </c>
      <c r="T4324" s="15" t="n">
        <v>123.8</v>
      </c>
      <c r="U4324" s="15" t="s">
        <v>24</v>
      </c>
      <c r="V4324" s="18" t="n">
        <f aca="false">IF(ISNUMBER(T4324),T4324,0)</f>
        <v>123.8</v>
      </c>
      <c r="W4324" s="15" t="n">
        <f aca="false">IF(U4324="Yes",1,0)</f>
        <v>0</v>
      </c>
      <c r="X4324" s="15" t="str">
        <f aca="false">IF(F4324&lt;=12,"0-12 months",IF(F4324&lt;=24,"13-24 months",IF(F4324&lt;=48,"25-48 months","49-72 months")))</f>
        <v>0-12 months</v>
      </c>
      <c r="Y4324" s="15" t="str">
        <f aca="false">IF(C4324=1,"Yes","No")</f>
        <v>No</v>
      </c>
      <c r="Z4324" s="15" t="n">
        <f aca="false">COUNTIF(J4324:O4324,"Yes")</f>
        <v>0</v>
      </c>
      <c r="AA4324" s="18" t="n">
        <f aca="false">S4324*W4324</f>
        <v>0</v>
      </c>
      <c r="AB4324" s="15" t="n">
        <f aca="false">(P4324="Month-to-month")+(I4324="Fiber optic")+(R4324="Electronic check")+(F4324&lt;=12)+(M4324="No")+(J4324="No")</f>
        <v>6</v>
      </c>
      <c r="AC4324" s="15" t="str">
        <f aca="false">IF(AB4324&gt;=5,"High",IF(AB4324&gt;=3,"Medium","Low"))</f>
        <v>High</v>
      </c>
    </row>
    <row r="4325" customFormat="false" ht="15" hidden="false" customHeight="false" outlineLevel="0" collapsed="false">
      <c r="A4325" s="15" t="s">
        <v>4422</v>
      </c>
      <c r="B4325" s="15" t="s">
        <v>94</v>
      </c>
      <c r="C4325" s="15" t="n">
        <v>0</v>
      </c>
      <c r="D4325" s="15" t="s">
        <v>24</v>
      </c>
      <c r="E4325" s="15" t="s">
        <v>24</v>
      </c>
      <c r="F4325" s="15" t="n">
        <v>32</v>
      </c>
      <c r="G4325" s="15" t="s">
        <v>26</v>
      </c>
      <c r="H4325" s="15" t="s">
        <v>26</v>
      </c>
      <c r="I4325" s="15" t="s">
        <v>102</v>
      </c>
      <c r="J4325" s="15" t="s">
        <v>24</v>
      </c>
      <c r="K4325" s="15" t="s">
        <v>24</v>
      </c>
      <c r="L4325" s="15" t="s">
        <v>24</v>
      </c>
      <c r="M4325" s="15" t="s">
        <v>24</v>
      </c>
      <c r="N4325" s="15" t="s">
        <v>26</v>
      </c>
      <c r="O4325" s="15" t="s">
        <v>24</v>
      </c>
      <c r="P4325" s="15" t="s">
        <v>27</v>
      </c>
      <c r="Q4325" s="15" t="s">
        <v>24</v>
      </c>
      <c r="R4325" s="15" t="s">
        <v>15</v>
      </c>
      <c r="S4325" s="18" t="n">
        <v>84.05</v>
      </c>
      <c r="T4325" s="15" t="n">
        <v>2781.85</v>
      </c>
      <c r="U4325" s="15" t="s">
        <v>26</v>
      </c>
      <c r="V4325" s="18" t="n">
        <f aca="false">IF(ISNUMBER(T4325),T4325,0)</f>
        <v>2781.85</v>
      </c>
      <c r="W4325" s="15" t="n">
        <f aca="false">IF(U4325="Yes",1,0)</f>
        <v>1</v>
      </c>
      <c r="X4325" s="15" t="str">
        <f aca="false">IF(F4325&lt;=12,"0-12 months",IF(F4325&lt;=24,"13-24 months",IF(F4325&lt;=48,"25-48 months","49-72 months")))</f>
        <v>25-48 months</v>
      </c>
      <c r="Y4325" s="15" t="str">
        <f aca="false">IF(C4325=1,"Yes","No")</f>
        <v>No</v>
      </c>
      <c r="Z4325" s="15" t="n">
        <f aca="false">COUNTIF(J4325:O4325,"Yes")</f>
        <v>1</v>
      </c>
      <c r="AA4325" s="18" t="n">
        <f aca="false">S4325*W4325</f>
        <v>84.05</v>
      </c>
      <c r="AB4325" s="15" t="n">
        <f aca="false">(P4325="Month-to-month")+(I4325="Fiber optic")+(R4325="Electronic check")+(F4325&lt;=12)+(M4325="No")+(J4325="No")</f>
        <v>4</v>
      </c>
      <c r="AC4325" s="15" t="str">
        <f aca="false">IF(AB4325&gt;=5,"High",IF(AB4325&gt;=3,"Medium","Low"))</f>
        <v>Medium</v>
      </c>
    </row>
    <row r="4326" customFormat="false" ht="15" hidden="false" customHeight="false" outlineLevel="0" collapsed="false">
      <c r="A4326" s="15" t="s">
        <v>4423</v>
      </c>
      <c r="B4326" s="15" t="s">
        <v>98</v>
      </c>
      <c r="C4326" s="15" t="n">
        <v>0</v>
      </c>
      <c r="D4326" s="15" t="s">
        <v>24</v>
      </c>
      <c r="E4326" s="15" t="s">
        <v>24</v>
      </c>
      <c r="F4326" s="15" t="n">
        <v>40</v>
      </c>
      <c r="G4326" s="15" t="s">
        <v>26</v>
      </c>
      <c r="H4326" s="15" t="s">
        <v>24</v>
      </c>
      <c r="I4326" s="15" t="s">
        <v>96</v>
      </c>
      <c r="J4326" s="15" t="s">
        <v>26</v>
      </c>
      <c r="K4326" s="15" t="s">
        <v>24</v>
      </c>
      <c r="L4326" s="15" t="s">
        <v>26</v>
      </c>
      <c r="M4326" s="15" t="s">
        <v>24</v>
      </c>
      <c r="N4326" s="15" t="s">
        <v>24</v>
      </c>
      <c r="O4326" s="15" t="s">
        <v>26</v>
      </c>
      <c r="P4326" s="15" t="s">
        <v>25</v>
      </c>
      <c r="Q4326" s="15" t="s">
        <v>24</v>
      </c>
      <c r="R4326" s="15" t="s">
        <v>15</v>
      </c>
      <c r="S4326" s="18" t="n">
        <v>67.45</v>
      </c>
      <c r="T4326" s="15" t="n">
        <v>2731</v>
      </c>
      <c r="U4326" s="15" t="s">
        <v>24</v>
      </c>
      <c r="V4326" s="18" t="n">
        <f aca="false">IF(ISNUMBER(T4326),T4326,0)</f>
        <v>2731</v>
      </c>
      <c r="W4326" s="15" t="n">
        <f aca="false">IF(U4326="Yes",1,0)</f>
        <v>0</v>
      </c>
      <c r="X4326" s="15" t="str">
        <f aca="false">IF(F4326&lt;=12,"0-12 months",IF(F4326&lt;=24,"13-24 months",IF(F4326&lt;=48,"25-48 months","49-72 months")))</f>
        <v>25-48 months</v>
      </c>
      <c r="Y4326" s="15" t="str">
        <f aca="false">IF(C4326=1,"Yes","No")</f>
        <v>No</v>
      </c>
      <c r="Z4326" s="15" t="n">
        <f aca="false">COUNTIF(J4326:O4326,"Yes")</f>
        <v>3</v>
      </c>
      <c r="AA4326" s="18" t="n">
        <f aca="false">S4326*W4326</f>
        <v>0</v>
      </c>
      <c r="AB4326" s="15" t="n">
        <f aca="false">(P4326="Month-to-month")+(I4326="Fiber optic")+(R4326="Electronic check")+(F4326&lt;=12)+(M4326="No")+(J4326="No")</f>
        <v>3</v>
      </c>
      <c r="AC4326" s="15" t="str">
        <f aca="false">IF(AB4326&gt;=5,"High",IF(AB4326&gt;=3,"Medium","Low"))</f>
        <v>Medium</v>
      </c>
    </row>
    <row r="4327" customFormat="false" ht="15" hidden="false" customHeight="false" outlineLevel="0" collapsed="false">
      <c r="A4327" s="15" t="s">
        <v>4424</v>
      </c>
      <c r="B4327" s="15" t="s">
        <v>98</v>
      </c>
      <c r="C4327" s="15" t="n">
        <v>0</v>
      </c>
      <c r="D4327" s="15" t="s">
        <v>24</v>
      </c>
      <c r="E4327" s="15" t="s">
        <v>24</v>
      </c>
      <c r="F4327" s="15" t="n">
        <v>1</v>
      </c>
      <c r="G4327" s="15" t="s">
        <v>26</v>
      </c>
      <c r="H4327" s="15" t="s">
        <v>24</v>
      </c>
      <c r="I4327" s="15" t="s">
        <v>24</v>
      </c>
      <c r="J4327" s="15" t="s">
        <v>28</v>
      </c>
      <c r="K4327" s="15" t="s">
        <v>28</v>
      </c>
      <c r="L4327" s="15" t="s">
        <v>28</v>
      </c>
      <c r="M4327" s="15" t="s">
        <v>28</v>
      </c>
      <c r="N4327" s="15" t="s">
        <v>28</v>
      </c>
      <c r="O4327" s="15" t="s">
        <v>28</v>
      </c>
      <c r="P4327" s="15" t="s">
        <v>25</v>
      </c>
      <c r="Q4327" s="15" t="s">
        <v>24</v>
      </c>
      <c r="R4327" s="15" t="s">
        <v>21</v>
      </c>
      <c r="S4327" s="18" t="n">
        <v>20.75</v>
      </c>
      <c r="T4327" s="15" t="n">
        <v>20.75</v>
      </c>
      <c r="U4327" s="15" t="s">
        <v>24</v>
      </c>
      <c r="V4327" s="18" t="n">
        <f aca="false">IF(ISNUMBER(T4327),T4327,0)</f>
        <v>20.75</v>
      </c>
      <c r="W4327" s="15" t="n">
        <f aca="false">IF(U4327="Yes",1,0)</f>
        <v>0</v>
      </c>
      <c r="X4327" s="15" t="str">
        <f aca="false">IF(F4327&lt;=12,"0-12 months",IF(F4327&lt;=24,"13-24 months",IF(F4327&lt;=48,"25-48 months","49-72 months")))</f>
        <v>0-12 months</v>
      </c>
      <c r="Y4327" s="15" t="str">
        <f aca="false">IF(C4327=1,"Yes","No")</f>
        <v>No</v>
      </c>
      <c r="Z4327" s="15" t="n">
        <f aca="false">COUNTIF(J4327:O4327,"Yes")</f>
        <v>0</v>
      </c>
      <c r="AA4327" s="18" t="n">
        <f aca="false">S4327*W4327</f>
        <v>0</v>
      </c>
      <c r="AB4327" s="15" t="n">
        <f aca="false">(P4327="Month-to-month")+(I4327="Fiber optic")+(R4327="Electronic check")+(F4327&lt;=12)+(M4327="No")+(J4327="No")</f>
        <v>2</v>
      </c>
      <c r="AC4327" s="15" t="str">
        <f aca="false">IF(AB4327&gt;=5,"High",IF(AB4327&gt;=3,"Medium","Low"))</f>
        <v>Low</v>
      </c>
    </row>
    <row r="4328" customFormat="false" ht="15" hidden="false" customHeight="false" outlineLevel="0" collapsed="false">
      <c r="A4328" s="15" t="s">
        <v>4425</v>
      </c>
      <c r="B4328" s="15" t="s">
        <v>98</v>
      </c>
      <c r="C4328" s="15" t="n">
        <v>0</v>
      </c>
      <c r="D4328" s="15" t="s">
        <v>24</v>
      </c>
      <c r="E4328" s="15" t="s">
        <v>24</v>
      </c>
      <c r="F4328" s="15" t="n">
        <v>1</v>
      </c>
      <c r="G4328" s="15" t="s">
        <v>26</v>
      </c>
      <c r="H4328" s="15" t="s">
        <v>24</v>
      </c>
      <c r="I4328" s="15" t="s">
        <v>102</v>
      </c>
      <c r="J4328" s="15" t="s">
        <v>24</v>
      </c>
      <c r="K4328" s="15" t="s">
        <v>24</v>
      </c>
      <c r="L4328" s="15" t="s">
        <v>24</v>
      </c>
      <c r="M4328" s="15" t="s">
        <v>24</v>
      </c>
      <c r="N4328" s="15" t="s">
        <v>26</v>
      </c>
      <c r="O4328" s="15" t="s">
        <v>26</v>
      </c>
      <c r="P4328" s="15" t="s">
        <v>25</v>
      </c>
      <c r="Q4328" s="15" t="s">
        <v>26</v>
      </c>
      <c r="R4328" s="15" t="s">
        <v>15</v>
      </c>
      <c r="S4328" s="18" t="n">
        <v>89.1</v>
      </c>
      <c r="T4328" s="15" t="n">
        <v>89.1</v>
      </c>
      <c r="U4328" s="15" t="s">
        <v>26</v>
      </c>
      <c r="V4328" s="18" t="n">
        <f aca="false">IF(ISNUMBER(T4328),T4328,0)</f>
        <v>89.1</v>
      </c>
      <c r="W4328" s="15" t="n">
        <f aca="false">IF(U4328="Yes",1,0)</f>
        <v>1</v>
      </c>
      <c r="X4328" s="15" t="str">
        <f aca="false">IF(F4328&lt;=12,"0-12 months",IF(F4328&lt;=24,"13-24 months",IF(F4328&lt;=48,"25-48 months","49-72 months")))</f>
        <v>0-12 months</v>
      </c>
      <c r="Y4328" s="15" t="str">
        <f aca="false">IF(C4328=1,"Yes","No")</f>
        <v>No</v>
      </c>
      <c r="Z4328" s="15" t="n">
        <f aca="false">COUNTIF(J4328:O4328,"Yes")</f>
        <v>2</v>
      </c>
      <c r="AA4328" s="18" t="n">
        <f aca="false">S4328*W4328</f>
        <v>89.1</v>
      </c>
      <c r="AB4328" s="15" t="n">
        <f aca="false">(P4328="Month-to-month")+(I4328="Fiber optic")+(R4328="Electronic check")+(F4328&lt;=12)+(M4328="No")+(J4328="No")</f>
        <v>6</v>
      </c>
      <c r="AC4328" s="15" t="str">
        <f aca="false">IF(AB4328&gt;=5,"High",IF(AB4328&gt;=3,"Medium","Low"))</f>
        <v>High</v>
      </c>
    </row>
    <row r="4329" customFormat="false" ht="15" hidden="false" customHeight="false" outlineLevel="0" collapsed="false">
      <c r="A4329" s="15" t="s">
        <v>4426</v>
      </c>
      <c r="B4329" s="15" t="s">
        <v>94</v>
      </c>
      <c r="C4329" s="15" t="n">
        <v>0</v>
      </c>
      <c r="D4329" s="15" t="s">
        <v>24</v>
      </c>
      <c r="E4329" s="15" t="s">
        <v>24</v>
      </c>
      <c r="F4329" s="15" t="n">
        <v>7</v>
      </c>
      <c r="G4329" s="15" t="s">
        <v>26</v>
      </c>
      <c r="H4329" s="15" t="s">
        <v>24</v>
      </c>
      <c r="I4329" s="15" t="s">
        <v>102</v>
      </c>
      <c r="J4329" s="15" t="s">
        <v>24</v>
      </c>
      <c r="K4329" s="15" t="s">
        <v>24</v>
      </c>
      <c r="L4329" s="15" t="s">
        <v>24</v>
      </c>
      <c r="M4329" s="15" t="s">
        <v>24</v>
      </c>
      <c r="N4329" s="15" t="s">
        <v>24</v>
      </c>
      <c r="O4329" s="15" t="s">
        <v>24</v>
      </c>
      <c r="P4329" s="15" t="s">
        <v>25</v>
      </c>
      <c r="Q4329" s="15" t="s">
        <v>26</v>
      </c>
      <c r="R4329" s="15" t="s">
        <v>17</v>
      </c>
      <c r="S4329" s="18" t="n">
        <v>69.9</v>
      </c>
      <c r="T4329" s="15" t="n">
        <v>497.3</v>
      </c>
      <c r="U4329" s="15" t="s">
        <v>24</v>
      </c>
      <c r="V4329" s="18" t="n">
        <f aca="false">IF(ISNUMBER(T4329),T4329,0)</f>
        <v>497.3</v>
      </c>
      <c r="W4329" s="15" t="n">
        <f aca="false">IF(U4329="Yes",1,0)</f>
        <v>0</v>
      </c>
      <c r="X4329" s="15" t="str">
        <f aca="false">IF(F4329&lt;=12,"0-12 months",IF(F4329&lt;=24,"13-24 months",IF(F4329&lt;=48,"25-48 months","49-72 months")))</f>
        <v>0-12 months</v>
      </c>
      <c r="Y4329" s="15" t="str">
        <f aca="false">IF(C4329=1,"Yes","No")</f>
        <v>No</v>
      </c>
      <c r="Z4329" s="15" t="n">
        <f aca="false">COUNTIF(J4329:O4329,"Yes")</f>
        <v>0</v>
      </c>
      <c r="AA4329" s="18" t="n">
        <f aca="false">S4329*W4329</f>
        <v>0</v>
      </c>
      <c r="AB4329" s="15" t="n">
        <f aca="false">(P4329="Month-to-month")+(I4329="Fiber optic")+(R4329="Electronic check")+(F4329&lt;=12)+(M4329="No")+(J4329="No")</f>
        <v>5</v>
      </c>
      <c r="AC4329" s="15" t="str">
        <f aca="false">IF(AB4329&gt;=5,"High",IF(AB4329&gt;=3,"Medium","Low"))</f>
        <v>High</v>
      </c>
    </row>
    <row r="4330" customFormat="false" ht="15" hidden="false" customHeight="false" outlineLevel="0" collapsed="false">
      <c r="A4330" s="15" t="s">
        <v>4427</v>
      </c>
      <c r="B4330" s="15" t="s">
        <v>94</v>
      </c>
      <c r="C4330" s="15" t="n">
        <v>0</v>
      </c>
      <c r="D4330" s="15" t="s">
        <v>26</v>
      </c>
      <c r="E4330" s="15" t="s">
        <v>24</v>
      </c>
      <c r="F4330" s="15" t="n">
        <v>15</v>
      </c>
      <c r="G4330" s="15" t="s">
        <v>26</v>
      </c>
      <c r="H4330" s="15" t="s">
        <v>26</v>
      </c>
      <c r="I4330" s="15" t="s">
        <v>96</v>
      </c>
      <c r="J4330" s="15" t="s">
        <v>24</v>
      </c>
      <c r="K4330" s="15" t="s">
        <v>24</v>
      </c>
      <c r="L4330" s="15" t="s">
        <v>24</v>
      </c>
      <c r="M4330" s="15" t="s">
        <v>24</v>
      </c>
      <c r="N4330" s="15" t="s">
        <v>24</v>
      </c>
      <c r="O4330" s="15" t="s">
        <v>24</v>
      </c>
      <c r="P4330" s="15" t="s">
        <v>25</v>
      </c>
      <c r="Q4330" s="15" t="s">
        <v>26</v>
      </c>
      <c r="R4330" s="15" t="s">
        <v>15</v>
      </c>
      <c r="S4330" s="18" t="n">
        <v>51.1</v>
      </c>
      <c r="T4330" s="15" t="n">
        <v>711.15</v>
      </c>
      <c r="U4330" s="15" t="s">
        <v>24</v>
      </c>
      <c r="V4330" s="18" t="n">
        <f aca="false">IF(ISNUMBER(T4330),T4330,0)</f>
        <v>711.15</v>
      </c>
      <c r="W4330" s="15" t="n">
        <f aca="false">IF(U4330="Yes",1,0)</f>
        <v>0</v>
      </c>
      <c r="X4330" s="15" t="str">
        <f aca="false">IF(F4330&lt;=12,"0-12 months",IF(F4330&lt;=24,"13-24 months",IF(F4330&lt;=48,"25-48 months","49-72 months")))</f>
        <v>13-24 months</v>
      </c>
      <c r="Y4330" s="15" t="str">
        <f aca="false">IF(C4330=1,"Yes","No")</f>
        <v>No</v>
      </c>
      <c r="Z4330" s="15" t="n">
        <f aca="false">COUNTIF(J4330:O4330,"Yes")</f>
        <v>0</v>
      </c>
      <c r="AA4330" s="18" t="n">
        <f aca="false">S4330*W4330</f>
        <v>0</v>
      </c>
      <c r="AB4330" s="15" t="n">
        <f aca="false">(P4330="Month-to-month")+(I4330="Fiber optic")+(R4330="Electronic check")+(F4330&lt;=12)+(M4330="No")+(J4330="No")</f>
        <v>4</v>
      </c>
      <c r="AC4330" s="15" t="str">
        <f aca="false">IF(AB4330&gt;=5,"High",IF(AB4330&gt;=3,"Medium","Low"))</f>
        <v>Medium</v>
      </c>
    </row>
    <row r="4331" customFormat="false" ht="15" hidden="false" customHeight="false" outlineLevel="0" collapsed="false">
      <c r="A4331" s="15" t="s">
        <v>4428</v>
      </c>
      <c r="B4331" s="15" t="s">
        <v>94</v>
      </c>
      <c r="C4331" s="15" t="n">
        <v>0</v>
      </c>
      <c r="D4331" s="15" t="s">
        <v>26</v>
      </c>
      <c r="E4331" s="15" t="s">
        <v>26</v>
      </c>
      <c r="F4331" s="15" t="n">
        <v>17</v>
      </c>
      <c r="G4331" s="15" t="s">
        <v>26</v>
      </c>
      <c r="H4331" s="15" t="s">
        <v>26</v>
      </c>
      <c r="I4331" s="15" t="s">
        <v>102</v>
      </c>
      <c r="J4331" s="15" t="s">
        <v>26</v>
      </c>
      <c r="K4331" s="15" t="s">
        <v>24</v>
      </c>
      <c r="L4331" s="15" t="s">
        <v>26</v>
      </c>
      <c r="M4331" s="15" t="s">
        <v>24</v>
      </c>
      <c r="N4331" s="15" t="s">
        <v>26</v>
      </c>
      <c r="O4331" s="15" t="s">
        <v>24</v>
      </c>
      <c r="P4331" s="15" t="s">
        <v>25</v>
      </c>
      <c r="Q4331" s="15" t="s">
        <v>24</v>
      </c>
      <c r="R4331" s="15" t="s">
        <v>15</v>
      </c>
      <c r="S4331" s="18" t="n">
        <v>94.4</v>
      </c>
      <c r="T4331" s="15" t="n">
        <v>1607.2</v>
      </c>
      <c r="U4331" s="15" t="s">
        <v>26</v>
      </c>
      <c r="V4331" s="18" t="n">
        <f aca="false">IF(ISNUMBER(T4331),T4331,0)</f>
        <v>1607.2</v>
      </c>
      <c r="W4331" s="15" t="n">
        <f aca="false">IF(U4331="Yes",1,0)</f>
        <v>1</v>
      </c>
      <c r="X4331" s="15" t="str">
        <f aca="false">IF(F4331&lt;=12,"0-12 months",IF(F4331&lt;=24,"13-24 months",IF(F4331&lt;=48,"25-48 months","49-72 months")))</f>
        <v>13-24 months</v>
      </c>
      <c r="Y4331" s="15" t="str">
        <f aca="false">IF(C4331=1,"Yes","No")</f>
        <v>No</v>
      </c>
      <c r="Z4331" s="15" t="n">
        <f aca="false">COUNTIF(J4331:O4331,"Yes")</f>
        <v>3</v>
      </c>
      <c r="AA4331" s="18" t="n">
        <f aca="false">S4331*W4331</f>
        <v>94.4</v>
      </c>
      <c r="AB4331" s="15" t="n">
        <f aca="false">(P4331="Month-to-month")+(I4331="Fiber optic")+(R4331="Electronic check")+(F4331&lt;=12)+(M4331="No")+(J4331="No")</f>
        <v>4</v>
      </c>
      <c r="AC4331" s="15" t="str">
        <f aca="false">IF(AB4331&gt;=5,"High",IF(AB4331&gt;=3,"Medium","Low"))</f>
        <v>Medium</v>
      </c>
    </row>
    <row r="4332" customFormat="false" ht="15" hidden="false" customHeight="false" outlineLevel="0" collapsed="false">
      <c r="A4332" s="15" t="s">
        <v>4429</v>
      </c>
      <c r="B4332" s="15" t="s">
        <v>98</v>
      </c>
      <c r="C4332" s="15" t="n">
        <v>0</v>
      </c>
      <c r="D4332" s="15" t="s">
        <v>24</v>
      </c>
      <c r="E4332" s="15" t="s">
        <v>24</v>
      </c>
      <c r="F4332" s="15" t="n">
        <v>19</v>
      </c>
      <c r="G4332" s="15" t="s">
        <v>26</v>
      </c>
      <c r="H4332" s="15" t="s">
        <v>24</v>
      </c>
      <c r="I4332" s="15" t="s">
        <v>102</v>
      </c>
      <c r="J4332" s="15" t="s">
        <v>24</v>
      </c>
      <c r="K4332" s="15" t="s">
        <v>26</v>
      </c>
      <c r="L4332" s="15" t="s">
        <v>26</v>
      </c>
      <c r="M4332" s="15" t="s">
        <v>24</v>
      </c>
      <c r="N4332" s="15" t="s">
        <v>24</v>
      </c>
      <c r="O4332" s="15" t="s">
        <v>24</v>
      </c>
      <c r="P4332" s="15" t="s">
        <v>25</v>
      </c>
      <c r="Q4332" s="15" t="s">
        <v>26</v>
      </c>
      <c r="R4332" s="15" t="s">
        <v>15</v>
      </c>
      <c r="S4332" s="18" t="n">
        <v>78.25</v>
      </c>
      <c r="T4332" s="15" t="n">
        <v>1490.95</v>
      </c>
      <c r="U4332" s="15" t="s">
        <v>26</v>
      </c>
      <c r="V4332" s="18" t="n">
        <f aca="false">IF(ISNUMBER(T4332),T4332,0)</f>
        <v>1490.95</v>
      </c>
      <c r="W4332" s="15" t="n">
        <f aca="false">IF(U4332="Yes",1,0)</f>
        <v>1</v>
      </c>
      <c r="X4332" s="15" t="str">
        <f aca="false">IF(F4332&lt;=12,"0-12 months",IF(F4332&lt;=24,"13-24 months",IF(F4332&lt;=48,"25-48 months","49-72 months")))</f>
        <v>13-24 months</v>
      </c>
      <c r="Y4332" s="15" t="str">
        <f aca="false">IF(C4332=1,"Yes","No")</f>
        <v>No</v>
      </c>
      <c r="Z4332" s="15" t="n">
        <f aca="false">COUNTIF(J4332:O4332,"Yes")</f>
        <v>2</v>
      </c>
      <c r="AA4332" s="18" t="n">
        <f aca="false">S4332*W4332</f>
        <v>78.25</v>
      </c>
      <c r="AB4332" s="15" t="n">
        <f aca="false">(P4332="Month-to-month")+(I4332="Fiber optic")+(R4332="Electronic check")+(F4332&lt;=12)+(M4332="No")+(J4332="No")</f>
        <v>5</v>
      </c>
      <c r="AC4332" s="15" t="str">
        <f aca="false">IF(AB4332&gt;=5,"High",IF(AB4332&gt;=3,"Medium","Low"))</f>
        <v>High</v>
      </c>
    </row>
    <row r="4333" customFormat="false" ht="15" hidden="false" customHeight="false" outlineLevel="0" collapsed="false">
      <c r="A4333" s="15" t="s">
        <v>4430</v>
      </c>
      <c r="B4333" s="15" t="s">
        <v>98</v>
      </c>
      <c r="C4333" s="15" t="n">
        <v>0</v>
      </c>
      <c r="D4333" s="15" t="s">
        <v>24</v>
      </c>
      <c r="E4333" s="15" t="s">
        <v>24</v>
      </c>
      <c r="F4333" s="15" t="n">
        <v>71</v>
      </c>
      <c r="G4333" s="15" t="s">
        <v>26</v>
      </c>
      <c r="H4333" s="15" t="s">
        <v>26</v>
      </c>
      <c r="I4333" s="15" t="s">
        <v>24</v>
      </c>
      <c r="J4333" s="15" t="s">
        <v>28</v>
      </c>
      <c r="K4333" s="15" t="s">
        <v>28</v>
      </c>
      <c r="L4333" s="15" t="s">
        <v>28</v>
      </c>
      <c r="M4333" s="15" t="s">
        <v>28</v>
      </c>
      <c r="N4333" s="15" t="s">
        <v>28</v>
      </c>
      <c r="O4333" s="15" t="s">
        <v>28</v>
      </c>
      <c r="P4333" s="15" t="s">
        <v>29</v>
      </c>
      <c r="Q4333" s="15" t="s">
        <v>24</v>
      </c>
      <c r="R4333" s="15" t="s">
        <v>19</v>
      </c>
      <c r="S4333" s="18" t="n">
        <v>25.55</v>
      </c>
      <c r="T4333" s="15" t="n">
        <v>1898.1</v>
      </c>
      <c r="U4333" s="15" t="s">
        <v>24</v>
      </c>
      <c r="V4333" s="18" t="n">
        <f aca="false">IF(ISNUMBER(T4333),T4333,0)</f>
        <v>1898.1</v>
      </c>
      <c r="W4333" s="15" t="n">
        <f aca="false">IF(U4333="Yes",1,0)</f>
        <v>0</v>
      </c>
      <c r="X4333" s="15" t="str">
        <f aca="false">IF(F4333&lt;=12,"0-12 months",IF(F4333&lt;=24,"13-24 months",IF(F4333&lt;=48,"25-48 months","49-72 months")))</f>
        <v>49-72 months</v>
      </c>
      <c r="Y4333" s="15" t="str">
        <f aca="false">IF(C4333=1,"Yes","No")</f>
        <v>No</v>
      </c>
      <c r="Z4333" s="15" t="n">
        <f aca="false">COUNTIF(J4333:O4333,"Yes")</f>
        <v>0</v>
      </c>
      <c r="AA4333" s="18" t="n">
        <f aca="false">S4333*W4333</f>
        <v>0</v>
      </c>
      <c r="AB4333" s="15" t="n">
        <f aca="false">(P4333="Month-to-month")+(I4333="Fiber optic")+(R4333="Electronic check")+(F4333&lt;=12)+(M4333="No")+(J4333="No")</f>
        <v>0</v>
      </c>
      <c r="AC4333" s="15" t="str">
        <f aca="false">IF(AB4333&gt;=5,"High",IF(AB4333&gt;=3,"Medium","Low"))</f>
        <v>Low</v>
      </c>
    </row>
    <row r="4334" customFormat="false" ht="15" hidden="false" customHeight="false" outlineLevel="0" collapsed="false">
      <c r="A4334" s="15" t="s">
        <v>4431</v>
      </c>
      <c r="B4334" s="15" t="s">
        <v>94</v>
      </c>
      <c r="C4334" s="15" t="n">
        <v>0</v>
      </c>
      <c r="D4334" s="15" t="s">
        <v>26</v>
      </c>
      <c r="E4334" s="15" t="s">
        <v>26</v>
      </c>
      <c r="F4334" s="15" t="n">
        <v>54</v>
      </c>
      <c r="G4334" s="15" t="s">
        <v>26</v>
      </c>
      <c r="H4334" s="15" t="s">
        <v>26</v>
      </c>
      <c r="I4334" s="15" t="s">
        <v>96</v>
      </c>
      <c r="J4334" s="15" t="s">
        <v>26</v>
      </c>
      <c r="K4334" s="15" t="s">
        <v>24</v>
      </c>
      <c r="L4334" s="15" t="s">
        <v>24</v>
      </c>
      <c r="M4334" s="15" t="s">
        <v>26</v>
      </c>
      <c r="N4334" s="15" t="s">
        <v>24</v>
      </c>
      <c r="O4334" s="15" t="s">
        <v>24</v>
      </c>
      <c r="P4334" s="15" t="s">
        <v>29</v>
      </c>
      <c r="Q4334" s="15" t="s">
        <v>24</v>
      </c>
      <c r="R4334" s="15" t="s">
        <v>19</v>
      </c>
      <c r="S4334" s="18" t="n">
        <v>60</v>
      </c>
      <c r="T4334" s="15" t="n">
        <v>3273.95</v>
      </c>
      <c r="U4334" s="15" t="s">
        <v>24</v>
      </c>
      <c r="V4334" s="18" t="n">
        <f aca="false">IF(ISNUMBER(T4334),T4334,0)</f>
        <v>3273.95</v>
      </c>
      <c r="W4334" s="15" t="n">
        <f aca="false">IF(U4334="Yes",1,0)</f>
        <v>0</v>
      </c>
      <c r="X4334" s="15" t="str">
        <f aca="false">IF(F4334&lt;=12,"0-12 months",IF(F4334&lt;=24,"13-24 months",IF(F4334&lt;=48,"25-48 months","49-72 months")))</f>
        <v>49-72 months</v>
      </c>
      <c r="Y4334" s="15" t="str">
        <f aca="false">IF(C4334=1,"Yes","No")</f>
        <v>No</v>
      </c>
      <c r="Z4334" s="15" t="n">
        <f aca="false">COUNTIF(J4334:O4334,"Yes")</f>
        <v>2</v>
      </c>
      <c r="AA4334" s="18" t="n">
        <f aca="false">S4334*W4334</f>
        <v>0</v>
      </c>
      <c r="AB4334" s="15" t="n">
        <f aca="false">(P4334="Month-to-month")+(I4334="Fiber optic")+(R4334="Electronic check")+(F4334&lt;=12)+(M4334="No")+(J4334="No")</f>
        <v>0</v>
      </c>
      <c r="AC4334" s="15" t="str">
        <f aca="false">IF(AB4334&gt;=5,"High",IF(AB4334&gt;=3,"Medium","Low"))</f>
        <v>Low</v>
      </c>
    </row>
    <row r="4335" customFormat="false" ht="15" hidden="false" customHeight="false" outlineLevel="0" collapsed="false">
      <c r="A4335" s="15" t="s">
        <v>4432</v>
      </c>
      <c r="B4335" s="15" t="s">
        <v>98</v>
      </c>
      <c r="C4335" s="15" t="n">
        <v>0</v>
      </c>
      <c r="D4335" s="15" t="s">
        <v>26</v>
      </c>
      <c r="E4335" s="15" t="s">
        <v>24</v>
      </c>
      <c r="F4335" s="15" t="n">
        <v>31</v>
      </c>
      <c r="G4335" s="15" t="s">
        <v>26</v>
      </c>
      <c r="H4335" s="15" t="s">
        <v>26</v>
      </c>
      <c r="I4335" s="15" t="s">
        <v>102</v>
      </c>
      <c r="J4335" s="15" t="s">
        <v>26</v>
      </c>
      <c r="K4335" s="15" t="s">
        <v>26</v>
      </c>
      <c r="L4335" s="15" t="s">
        <v>24</v>
      </c>
      <c r="M4335" s="15" t="s">
        <v>26</v>
      </c>
      <c r="N4335" s="15" t="s">
        <v>24</v>
      </c>
      <c r="O4335" s="15" t="s">
        <v>24</v>
      </c>
      <c r="P4335" s="15" t="s">
        <v>25</v>
      </c>
      <c r="Q4335" s="15" t="s">
        <v>26</v>
      </c>
      <c r="R4335" s="15" t="s">
        <v>21</v>
      </c>
      <c r="S4335" s="18" t="n">
        <v>90.55</v>
      </c>
      <c r="T4335" s="15" t="n">
        <v>2929.75</v>
      </c>
      <c r="U4335" s="15" t="s">
        <v>24</v>
      </c>
      <c r="V4335" s="18" t="n">
        <f aca="false">IF(ISNUMBER(T4335),T4335,0)</f>
        <v>2929.75</v>
      </c>
      <c r="W4335" s="15" t="n">
        <f aca="false">IF(U4335="Yes",1,0)</f>
        <v>0</v>
      </c>
      <c r="X4335" s="15" t="str">
        <f aca="false">IF(F4335&lt;=12,"0-12 months",IF(F4335&lt;=24,"13-24 months",IF(F4335&lt;=48,"25-48 months","49-72 months")))</f>
        <v>25-48 months</v>
      </c>
      <c r="Y4335" s="15" t="str">
        <f aca="false">IF(C4335=1,"Yes","No")</f>
        <v>No</v>
      </c>
      <c r="Z4335" s="15" t="n">
        <f aca="false">COUNTIF(J4335:O4335,"Yes")</f>
        <v>3</v>
      </c>
      <c r="AA4335" s="18" t="n">
        <f aca="false">S4335*W4335</f>
        <v>0</v>
      </c>
      <c r="AB4335" s="15" t="n">
        <f aca="false">(P4335="Month-to-month")+(I4335="Fiber optic")+(R4335="Electronic check")+(F4335&lt;=12)+(M4335="No")+(J4335="No")</f>
        <v>2</v>
      </c>
      <c r="AC4335" s="15" t="str">
        <f aca="false">IF(AB4335&gt;=5,"High",IF(AB4335&gt;=3,"Medium","Low"))</f>
        <v>Low</v>
      </c>
    </row>
    <row r="4336" customFormat="false" ht="15" hidden="false" customHeight="false" outlineLevel="0" collapsed="false">
      <c r="A4336" s="15" t="s">
        <v>4433</v>
      </c>
      <c r="B4336" s="15" t="s">
        <v>94</v>
      </c>
      <c r="C4336" s="15" t="n">
        <v>0</v>
      </c>
      <c r="D4336" s="15" t="s">
        <v>24</v>
      </c>
      <c r="E4336" s="15" t="s">
        <v>24</v>
      </c>
      <c r="F4336" s="15" t="n">
        <v>11</v>
      </c>
      <c r="G4336" s="15" t="s">
        <v>26</v>
      </c>
      <c r="H4336" s="15" t="s">
        <v>24</v>
      </c>
      <c r="I4336" s="15" t="s">
        <v>102</v>
      </c>
      <c r="J4336" s="15" t="s">
        <v>26</v>
      </c>
      <c r="K4336" s="15" t="s">
        <v>24</v>
      </c>
      <c r="L4336" s="15" t="s">
        <v>24</v>
      </c>
      <c r="M4336" s="15" t="s">
        <v>24</v>
      </c>
      <c r="N4336" s="15" t="s">
        <v>24</v>
      </c>
      <c r="O4336" s="15" t="s">
        <v>24</v>
      </c>
      <c r="P4336" s="15" t="s">
        <v>25</v>
      </c>
      <c r="Q4336" s="15" t="s">
        <v>24</v>
      </c>
      <c r="R4336" s="15" t="s">
        <v>15</v>
      </c>
      <c r="S4336" s="18" t="n">
        <v>76.4</v>
      </c>
      <c r="T4336" s="15" t="n">
        <v>838.7</v>
      </c>
      <c r="U4336" s="15" t="s">
        <v>24</v>
      </c>
      <c r="V4336" s="18" t="n">
        <f aca="false">IF(ISNUMBER(T4336),T4336,0)</f>
        <v>838.7</v>
      </c>
      <c r="W4336" s="15" t="n">
        <f aca="false">IF(U4336="Yes",1,0)</f>
        <v>0</v>
      </c>
      <c r="X4336" s="15" t="str">
        <f aca="false">IF(F4336&lt;=12,"0-12 months",IF(F4336&lt;=24,"13-24 months",IF(F4336&lt;=48,"25-48 months","49-72 months")))</f>
        <v>0-12 months</v>
      </c>
      <c r="Y4336" s="15" t="str">
        <f aca="false">IF(C4336=1,"Yes","No")</f>
        <v>No</v>
      </c>
      <c r="Z4336" s="15" t="n">
        <f aca="false">COUNTIF(J4336:O4336,"Yes")</f>
        <v>1</v>
      </c>
      <c r="AA4336" s="18" t="n">
        <f aca="false">S4336*W4336</f>
        <v>0</v>
      </c>
      <c r="AB4336" s="15" t="n">
        <f aca="false">(P4336="Month-to-month")+(I4336="Fiber optic")+(R4336="Electronic check")+(F4336&lt;=12)+(M4336="No")+(J4336="No")</f>
        <v>5</v>
      </c>
      <c r="AC4336" s="15" t="str">
        <f aca="false">IF(AB4336&gt;=5,"High",IF(AB4336&gt;=3,"Medium","Low"))</f>
        <v>High</v>
      </c>
    </row>
    <row r="4337" customFormat="false" ht="15" hidden="false" customHeight="false" outlineLevel="0" collapsed="false">
      <c r="A4337" s="15" t="s">
        <v>4434</v>
      </c>
      <c r="B4337" s="15" t="s">
        <v>94</v>
      </c>
      <c r="C4337" s="15" t="n">
        <v>1</v>
      </c>
      <c r="D4337" s="15" t="s">
        <v>24</v>
      </c>
      <c r="E4337" s="15" t="s">
        <v>24</v>
      </c>
      <c r="F4337" s="15" t="n">
        <v>18</v>
      </c>
      <c r="G4337" s="15" t="s">
        <v>26</v>
      </c>
      <c r="H4337" s="15" t="s">
        <v>24</v>
      </c>
      <c r="I4337" s="15" t="s">
        <v>102</v>
      </c>
      <c r="J4337" s="15" t="s">
        <v>24</v>
      </c>
      <c r="K4337" s="15" t="s">
        <v>24</v>
      </c>
      <c r="L4337" s="15" t="s">
        <v>26</v>
      </c>
      <c r="M4337" s="15" t="s">
        <v>24</v>
      </c>
      <c r="N4337" s="15" t="s">
        <v>24</v>
      </c>
      <c r="O4337" s="15" t="s">
        <v>26</v>
      </c>
      <c r="P4337" s="15" t="s">
        <v>25</v>
      </c>
      <c r="Q4337" s="15" t="s">
        <v>26</v>
      </c>
      <c r="R4337" s="15" t="s">
        <v>15</v>
      </c>
      <c r="S4337" s="18" t="n">
        <v>84.95</v>
      </c>
      <c r="T4337" s="15" t="n">
        <v>1443.65</v>
      </c>
      <c r="U4337" s="15" t="s">
        <v>24</v>
      </c>
      <c r="V4337" s="18" t="n">
        <f aca="false">IF(ISNUMBER(T4337),T4337,0)</f>
        <v>1443.65</v>
      </c>
      <c r="W4337" s="15" t="n">
        <f aca="false">IF(U4337="Yes",1,0)</f>
        <v>0</v>
      </c>
      <c r="X4337" s="15" t="str">
        <f aca="false">IF(F4337&lt;=12,"0-12 months",IF(F4337&lt;=24,"13-24 months",IF(F4337&lt;=48,"25-48 months","49-72 months")))</f>
        <v>13-24 months</v>
      </c>
      <c r="Y4337" s="15" t="str">
        <f aca="false">IF(C4337=1,"Yes","No")</f>
        <v>Yes</v>
      </c>
      <c r="Z4337" s="15" t="n">
        <f aca="false">COUNTIF(J4337:O4337,"Yes")</f>
        <v>2</v>
      </c>
      <c r="AA4337" s="18" t="n">
        <f aca="false">S4337*W4337</f>
        <v>0</v>
      </c>
      <c r="AB4337" s="15" t="n">
        <f aca="false">(P4337="Month-to-month")+(I4337="Fiber optic")+(R4337="Electronic check")+(F4337&lt;=12)+(M4337="No")+(J4337="No")</f>
        <v>5</v>
      </c>
      <c r="AC4337" s="15" t="str">
        <f aca="false">IF(AB4337&gt;=5,"High",IF(AB4337&gt;=3,"Medium","Low"))</f>
        <v>High</v>
      </c>
    </row>
    <row r="4338" customFormat="false" ht="15" hidden="false" customHeight="false" outlineLevel="0" collapsed="false">
      <c r="A4338" s="15" t="s">
        <v>4435</v>
      </c>
      <c r="B4338" s="15" t="s">
        <v>94</v>
      </c>
      <c r="C4338" s="15" t="n">
        <v>1</v>
      </c>
      <c r="D4338" s="15" t="s">
        <v>24</v>
      </c>
      <c r="E4338" s="15" t="s">
        <v>24</v>
      </c>
      <c r="F4338" s="15" t="n">
        <v>72</v>
      </c>
      <c r="G4338" s="15" t="s">
        <v>26</v>
      </c>
      <c r="H4338" s="15" t="s">
        <v>26</v>
      </c>
      <c r="I4338" s="15" t="s">
        <v>102</v>
      </c>
      <c r="J4338" s="15" t="s">
        <v>26</v>
      </c>
      <c r="K4338" s="15" t="s">
        <v>26</v>
      </c>
      <c r="L4338" s="15" t="s">
        <v>24</v>
      </c>
      <c r="M4338" s="15" t="s">
        <v>26</v>
      </c>
      <c r="N4338" s="15" t="s">
        <v>26</v>
      </c>
      <c r="O4338" s="15" t="s">
        <v>26</v>
      </c>
      <c r="P4338" s="15" t="s">
        <v>29</v>
      </c>
      <c r="Q4338" s="15" t="s">
        <v>26</v>
      </c>
      <c r="R4338" s="15" t="s">
        <v>19</v>
      </c>
      <c r="S4338" s="18" t="n">
        <v>110.1</v>
      </c>
      <c r="T4338" s="15" t="n">
        <v>7746.7</v>
      </c>
      <c r="U4338" s="15" t="s">
        <v>24</v>
      </c>
      <c r="V4338" s="18" t="n">
        <f aca="false">IF(ISNUMBER(T4338),T4338,0)</f>
        <v>7746.7</v>
      </c>
      <c r="W4338" s="15" t="n">
        <f aca="false">IF(U4338="Yes",1,0)</f>
        <v>0</v>
      </c>
      <c r="X4338" s="15" t="str">
        <f aca="false">IF(F4338&lt;=12,"0-12 months",IF(F4338&lt;=24,"13-24 months",IF(F4338&lt;=48,"25-48 months","49-72 months")))</f>
        <v>49-72 months</v>
      </c>
      <c r="Y4338" s="15" t="str">
        <f aca="false">IF(C4338=1,"Yes","No")</f>
        <v>Yes</v>
      </c>
      <c r="Z4338" s="15" t="n">
        <f aca="false">COUNTIF(J4338:O4338,"Yes")</f>
        <v>5</v>
      </c>
      <c r="AA4338" s="18" t="n">
        <f aca="false">S4338*W4338</f>
        <v>0</v>
      </c>
      <c r="AB4338" s="15" t="n">
        <f aca="false">(P4338="Month-to-month")+(I4338="Fiber optic")+(R4338="Electronic check")+(F4338&lt;=12)+(M4338="No")+(J4338="No")</f>
        <v>1</v>
      </c>
      <c r="AC4338" s="15" t="str">
        <f aca="false">IF(AB4338&gt;=5,"High",IF(AB4338&gt;=3,"Medium","Low"))</f>
        <v>Low</v>
      </c>
    </row>
    <row r="4339" customFormat="false" ht="15" hidden="false" customHeight="false" outlineLevel="0" collapsed="false">
      <c r="A4339" s="15" t="s">
        <v>4436</v>
      </c>
      <c r="B4339" s="15" t="s">
        <v>94</v>
      </c>
      <c r="C4339" s="15" t="n">
        <v>1</v>
      </c>
      <c r="D4339" s="15" t="s">
        <v>24</v>
      </c>
      <c r="E4339" s="15" t="s">
        <v>24</v>
      </c>
      <c r="F4339" s="15" t="n">
        <v>71</v>
      </c>
      <c r="G4339" s="15" t="s">
        <v>26</v>
      </c>
      <c r="H4339" s="15" t="s">
        <v>26</v>
      </c>
      <c r="I4339" s="15" t="s">
        <v>102</v>
      </c>
      <c r="J4339" s="15" t="s">
        <v>24</v>
      </c>
      <c r="K4339" s="15" t="s">
        <v>26</v>
      </c>
      <c r="L4339" s="15" t="s">
        <v>24</v>
      </c>
      <c r="M4339" s="15" t="s">
        <v>24</v>
      </c>
      <c r="N4339" s="15" t="s">
        <v>26</v>
      </c>
      <c r="O4339" s="15" t="s">
        <v>26</v>
      </c>
      <c r="P4339" s="15" t="s">
        <v>25</v>
      </c>
      <c r="Q4339" s="15" t="s">
        <v>26</v>
      </c>
      <c r="R4339" s="15" t="s">
        <v>21</v>
      </c>
      <c r="S4339" s="18" t="n">
        <v>99.65</v>
      </c>
      <c r="T4339" s="15" t="n">
        <v>6951.15</v>
      </c>
      <c r="U4339" s="15" t="s">
        <v>24</v>
      </c>
      <c r="V4339" s="18" t="n">
        <f aca="false">IF(ISNUMBER(T4339),T4339,0)</f>
        <v>6951.15</v>
      </c>
      <c r="W4339" s="15" t="n">
        <f aca="false">IF(U4339="Yes",1,0)</f>
        <v>0</v>
      </c>
      <c r="X4339" s="15" t="str">
        <f aca="false">IF(F4339&lt;=12,"0-12 months",IF(F4339&lt;=24,"13-24 months",IF(F4339&lt;=48,"25-48 months","49-72 months")))</f>
        <v>49-72 months</v>
      </c>
      <c r="Y4339" s="15" t="str">
        <f aca="false">IF(C4339=1,"Yes","No")</f>
        <v>Yes</v>
      </c>
      <c r="Z4339" s="15" t="n">
        <f aca="false">COUNTIF(J4339:O4339,"Yes")</f>
        <v>3</v>
      </c>
      <c r="AA4339" s="18" t="n">
        <f aca="false">S4339*W4339</f>
        <v>0</v>
      </c>
      <c r="AB4339" s="15" t="n">
        <f aca="false">(P4339="Month-to-month")+(I4339="Fiber optic")+(R4339="Electronic check")+(F4339&lt;=12)+(M4339="No")+(J4339="No")</f>
        <v>4</v>
      </c>
      <c r="AC4339" s="15" t="str">
        <f aca="false">IF(AB4339&gt;=5,"High",IF(AB4339&gt;=3,"Medium","Low"))</f>
        <v>Medium</v>
      </c>
    </row>
    <row r="4340" customFormat="false" ht="15" hidden="false" customHeight="false" outlineLevel="0" collapsed="false">
      <c r="A4340" s="15" t="s">
        <v>4437</v>
      </c>
      <c r="B4340" s="15" t="s">
        <v>98</v>
      </c>
      <c r="C4340" s="15" t="n">
        <v>1</v>
      </c>
      <c r="D4340" s="15" t="s">
        <v>24</v>
      </c>
      <c r="E4340" s="15" t="s">
        <v>24</v>
      </c>
      <c r="F4340" s="15" t="n">
        <v>5</v>
      </c>
      <c r="G4340" s="15" t="s">
        <v>24</v>
      </c>
      <c r="H4340" s="15" t="s">
        <v>95</v>
      </c>
      <c r="I4340" s="15" t="s">
        <v>96</v>
      </c>
      <c r="J4340" s="15" t="s">
        <v>24</v>
      </c>
      <c r="K4340" s="15" t="s">
        <v>24</v>
      </c>
      <c r="L4340" s="15" t="s">
        <v>26</v>
      </c>
      <c r="M4340" s="15" t="s">
        <v>26</v>
      </c>
      <c r="N4340" s="15" t="s">
        <v>26</v>
      </c>
      <c r="O4340" s="15" t="s">
        <v>24</v>
      </c>
      <c r="P4340" s="15" t="s">
        <v>25</v>
      </c>
      <c r="Q4340" s="15" t="s">
        <v>24</v>
      </c>
      <c r="R4340" s="15" t="s">
        <v>21</v>
      </c>
      <c r="S4340" s="18" t="n">
        <v>45.4</v>
      </c>
      <c r="T4340" s="15" t="n">
        <v>214.75</v>
      </c>
      <c r="U4340" s="15" t="s">
        <v>24</v>
      </c>
      <c r="V4340" s="18" t="n">
        <f aca="false">IF(ISNUMBER(T4340),T4340,0)</f>
        <v>214.75</v>
      </c>
      <c r="W4340" s="15" t="n">
        <f aca="false">IF(U4340="Yes",1,0)</f>
        <v>0</v>
      </c>
      <c r="X4340" s="15" t="str">
        <f aca="false">IF(F4340&lt;=12,"0-12 months",IF(F4340&lt;=24,"13-24 months",IF(F4340&lt;=48,"25-48 months","49-72 months")))</f>
        <v>0-12 months</v>
      </c>
      <c r="Y4340" s="15" t="str">
        <f aca="false">IF(C4340=1,"Yes","No")</f>
        <v>Yes</v>
      </c>
      <c r="Z4340" s="15" t="n">
        <f aca="false">COUNTIF(J4340:O4340,"Yes")</f>
        <v>3</v>
      </c>
      <c r="AA4340" s="18" t="n">
        <f aca="false">S4340*W4340</f>
        <v>0</v>
      </c>
      <c r="AB4340" s="15" t="n">
        <f aca="false">(P4340="Month-to-month")+(I4340="Fiber optic")+(R4340="Electronic check")+(F4340&lt;=12)+(M4340="No")+(J4340="No")</f>
        <v>3</v>
      </c>
      <c r="AC4340" s="15" t="str">
        <f aca="false">IF(AB4340&gt;=5,"High",IF(AB4340&gt;=3,"Medium","Low"))</f>
        <v>Medium</v>
      </c>
    </row>
    <row r="4341" customFormat="false" ht="15" hidden="false" customHeight="false" outlineLevel="0" collapsed="false">
      <c r="A4341" s="15" t="s">
        <v>4438</v>
      </c>
      <c r="B4341" s="15" t="s">
        <v>98</v>
      </c>
      <c r="C4341" s="15" t="n">
        <v>0</v>
      </c>
      <c r="D4341" s="15" t="s">
        <v>26</v>
      </c>
      <c r="E4341" s="15" t="s">
        <v>24</v>
      </c>
      <c r="F4341" s="15" t="n">
        <v>38</v>
      </c>
      <c r="G4341" s="15" t="s">
        <v>26</v>
      </c>
      <c r="H4341" s="15" t="s">
        <v>26</v>
      </c>
      <c r="I4341" s="15" t="s">
        <v>96</v>
      </c>
      <c r="J4341" s="15" t="s">
        <v>24</v>
      </c>
      <c r="K4341" s="15" t="s">
        <v>24</v>
      </c>
      <c r="L4341" s="15" t="s">
        <v>26</v>
      </c>
      <c r="M4341" s="15" t="s">
        <v>26</v>
      </c>
      <c r="N4341" s="15" t="s">
        <v>24</v>
      </c>
      <c r="O4341" s="15" t="s">
        <v>26</v>
      </c>
      <c r="P4341" s="15" t="s">
        <v>27</v>
      </c>
      <c r="Q4341" s="15" t="s">
        <v>24</v>
      </c>
      <c r="R4341" s="15" t="s">
        <v>21</v>
      </c>
      <c r="S4341" s="18" t="n">
        <v>69</v>
      </c>
      <c r="T4341" s="15" t="n">
        <v>2669.45</v>
      </c>
      <c r="U4341" s="15" t="s">
        <v>24</v>
      </c>
      <c r="V4341" s="18" t="n">
        <f aca="false">IF(ISNUMBER(T4341),T4341,0)</f>
        <v>2669.45</v>
      </c>
      <c r="W4341" s="15" t="n">
        <f aca="false">IF(U4341="Yes",1,0)</f>
        <v>0</v>
      </c>
      <c r="X4341" s="15" t="str">
        <f aca="false">IF(F4341&lt;=12,"0-12 months",IF(F4341&lt;=24,"13-24 months",IF(F4341&lt;=48,"25-48 months","49-72 months")))</f>
        <v>25-48 months</v>
      </c>
      <c r="Y4341" s="15" t="str">
        <f aca="false">IF(C4341=1,"Yes","No")</f>
        <v>No</v>
      </c>
      <c r="Z4341" s="15" t="n">
        <f aca="false">COUNTIF(J4341:O4341,"Yes")</f>
        <v>3</v>
      </c>
      <c r="AA4341" s="18" t="n">
        <f aca="false">S4341*W4341</f>
        <v>0</v>
      </c>
      <c r="AB4341" s="15" t="n">
        <f aca="false">(P4341="Month-to-month")+(I4341="Fiber optic")+(R4341="Electronic check")+(F4341&lt;=12)+(M4341="No")+(J4341="No")</f>
        <v>1</v>
      </c>
      <c r="AC4341" s="15" t="str">
        <f aca="false">IF(AB4341&gt;=5,"High",IF(AB4341&gt;=3,"Medium","Low"))</f>
        <v>Low</v>
      </c>
    </row>
    <row r="4342" customFormat="false" ht="15" hidden="false" customHeight="false" outlineLevel="0" collapsed="false">
      <c r="A4342" s="15" t="s">
        <v>4439</v>
      </c>
      <c r="B4342" s="15" t="s">
        <v>98</v>
      </c>
      <c r="C4342" s="15" t="n">
        <v>0</v>
      </c>
      <c r="D4342" s="15" t="s">
        <v>24</v>
      </c>
      <c r="E4342" s="15" t="s">
        <v>26</v>
      </c>
      <c r="F4342" s="15" t="n">
        <v>5</v>
      </c>
      <c r="G4342" s="15" t="s">
        <v>26</v>
      </c>
      <c r="H4342" s="15" t="s">
        <v>24</v>
      </c>
      <c r="I4342" s="15" t="s">
        <v>96</v>
      </c>
      <c r="J4342" s="15" t="s">
        <v>24</v>
      </c>
      <c r="K4342" s="15" t="s">
        <v>24</v>
      </c>
      <c r="L4342" s="15" t="s">
        <v>24</v>
      </c>
      <c r="M4342" s="15" t="s">
        <v>26</v>
      </c>
      <c r="N4342" s="15" t="s">
        <v>24</v>
      </c>
      <c r="O4342" s="15" t="s">
        <v>24</v>
      </c>
      <c r="P4342" s="15" t="s">
        <v>25</v>
      </c>
      <c r="Q4342" s="15" t="s">
        <v>26</v>
      </c>
      <c r="R4342" s="15" t="s">
        <v>19</v>
      </c>
      <c r="S4342" s="18" t="n">
        <v>48.65</v>
      </c>
      <c r="T4342" s="15" t="n">
        <v>235.2</v>
      </c>
      <c r="U4342" s="15" t="s">
        <v>24</v>
      </c>
      <c r="V4342" s="18" t="n">
        <f aca="false">IF(ISNUMBER(T4342),T4342,0)</f>
        <v>235.2</v>
      </c>
      <c r="W4342" s="15" t="n">
        <f aca="false">IF(U4342="Yes",1,0)</f>
        <v>0</v>
      </c>
      <c r="X4342" s="15" t="str">
        <f aca="false">IF(F4342&lt;=12,"0-12 months",IF(F4342&lt;=24,"13-24 months",IF(F4342&lt;=48,"25-48 months","49-72 months")))</f>
        <v>0-12 months</v>
      </c>
      <c r="Y4342" s="15" t="str">
        <f aca="false">IF(C4342=1,"Yes","No")</f>
        <v>No</v>
      </c>
      <c r="Z4342" s="15" t="n">
        <f aca="false">COUNTIF(J4342:O4342,"Yes")</f>
        <v>1</v>
      </c>
      <c r="AA4342" s="18" t="n">
        <f aca="false">S4342*W4342</f>
        <v>0</v>
      </c>
      <c r="AB4342" s="15" t="n">
        <f aca="false">(P4342="Month-to-month")+(I4342="Fiber optic")+(R4342="Electronic check")+(F4342&lt;=12)+(M4342="No")+(J4342="No")</f>
        <v>3</v>
      </c>
      <c r="AC4342" s="15" t="str">
        <f aca="false">IF(AB4342&gt;=5,"High",IF(AB4342&gt;=3,"Medium","Low"))</f>
        <v>Medium</v>
      </c>
    </row>
    <row r="4343" customFormat="false" ht="15" hidden="false" customHeight="false" outlineLevel="0" collapsed="false">
      <c r="A4343" s="15" t="s">
        <v>4440</v>
      </c>
      <c r="B4343" s="15" t="s">
        <v>98</v>
      </c>
      <c r="C4343" s="15" t="n">
        <v>1</v>
      </c>
      <c r="D4343" s="15" t="s">
        <v>24</v>
      </c>
      <c r="E4343" s="15" t="s">
        <v>24</v>
      </c>
      <c r="F4343" s="15" t="n">
        <v>2</v>
      </c>
      <c r="G4343" s="15" t="s">
        <v>26</v>
      </c>
      <c r="H4343" s="15" t="s">
        <v>24</v>
      </c>
      <c r="I4343" s="15" t="s">
        <v>96</v>
      </c>
      <c r="J4343" s="15" t="s">
        <v>24</v>
      </c>
      <c r="K4343" s="15" t="s">
        <v>24</v>
      </c>
      <c r="L4343" s="15" t="s">
        <v>24</v>
      </c>
      <c r="M4343" s="15" t="s">
        <v>24</v>
      </c>
      <c r="N4343" s="15" t="s">
        <v>24</v>
      </c>
      <c r="O4343" s="15" t="s">
        <v>24</v>
      </c>
      <c r="P4343" s="15" t="s">
        <v>25</v>
      </c>
      <c r="Q4343" s="15" t="s">
        <v>26</v>
      </c>
      <c r="R4343" s="15" t="s">
        <v>15</v>
      </c>
      <c r="S4343" s="18" t="n">
        <v>44.15</v>
      </c>
      <c r="T4343" s="15" t="n">
        <v>92.65</v>
      </c>
      <c r="U4343" s="15" t="s">
        <v>26</v>
      </c>
      <c r="V4343" s="18" t="n">
        <f aca="false">IF(ISNUMBER(T4343),T4343,0)</f>
        <v>92.65</v>
      </c>
      <c r="W4343" s="15" t="n">
        <f aca="false">IF(U4343="Yes",1,0)</f>
        <v>1</v>
      </c>
      <c r="X4343" s="15" t="str">
        <f aca="false">IF(F4343&lt;=12,"0-12 months",IF(F4343&lt;=24,"13-24 months",IF(F4343&lt;=48,"25-48 months","49-72 months")))</f>
        <v>0-12 months</v>
      </c>
      <c r="Y4343" s="15" t="str">
        <f aca="false">IF(C4343=1,"Yes","No")</f>
        <v>Yes</v>
      </c>
      <c r="Z4343" s="15" t="n">
        <f aca="false">COUNTIF(J4343:O4343,"Yes")</f>
        <v>0</v>
      </c>
      <c r="AA4343" s="18" t="n">
        <f aca="false">S4343*W4343</f>
        <v>44.15</v>
      </c>
      <c r="AB4343" s="15" t="n">
        <f aca="false">(P4343="Month-to-month")+(I4343="Fiber optic")+(R4343="Electronic check")+(F4343&lt;=12)+(M4343="No")+(J4343="No")</f>
        <v>5</v>
      </c>
      <c r="AC4343" s="15" t="str">
        <f aca="false">IF(AB4343&gt;=5,"High",IF(AB4343&gt;=3,"Medium","Low"))</f>
        <v>High</v>
      </c>
    </row>
    <row r="4344" customFormat="false" ht="15" hidden="false" customHeight="false" outlineLevel="0" collapsed="false">
      <c r="A4344" s="15" t="s">
        <v>4441</v>
      </c>
      <c r="B4344" s="15" t="s">
        <v>94</v>
      </c>
      <c r="C4344" s="15" t="n">
        <v>1</v>
      </c>
      <c r="D4344" s="15" t="s">
        <v>24</v>
      </c>
      <c r="E4344" s="15" t="s">
        <v>24</v>
      </c>
      <c r="F4344" s="15" t="n">
        <v>52</v>
      </c>
      <c r="G4344" s="15" t="s">
        <v>26</v>
      </c>
      <c r="H4344" s="15" t="s">
        <v>26</v>
      </c>
      <c r="I4344" s="15" t="s">
        <v>96</v>
      </c>
      <c r="J4344" s="15" t="s">
        <v>26</v>
      </c>
      <c r="K4344" s="15" t="s">
        <v>24</v>
      </c>
      <c r="L4344" s="15" t="s">
        <v>26</v>
      </c>
      <c r="M4344" s="15" t="s">
        <v>24</v>
      </c>
      <c r="N4344" s="15" t="s">
        <v>24</v>
      </c>
      <c r="O4344" s="15" t="s">
        <v>24</v>
      </c>
      <c r="P4344" s="15" t="s">
        <v>29</v>
      </c>
      <c r="Q4344" s="15" t="s">
        <v>24</v>
      </c>
      <c r="R4344" s="15" t="s">
        <v>19</v>
      </c>
      <c r="S4344" s="18" t="n">
        <v>59.85</v>
      </c>
      <c r="T4344" s="15" t="n">
        <v>3103.25</v>
      </c>
      <c r="U4344" s="15" t="s">
        <v>24</v>
      </c>
      <c r="V4344" s="18" t="n">
        <f aca="false">IF(ISNUMBER(T4344),T4344,0)</f>
        <v>3103.25</v>
      </c>
      <c r="W4344" s="15" t="n">
        <f aca="false">IF(U4344="Yes",1,0)</f>
        <v>0</v>
      </c>
      <c r="X4344" s="15" t="str">
        <f aca="false">IF(F4344&lt;=12,"0-12 months",IF(F4344&lt;=24,"13-24 months",IF(F4344&lt;=48,"25-48 months","49-72 months")))</f>
        <v>49-72 months</v>
      </c>
      <c r="Y4344" s="15" t="str">
        <f aca="false">IF(C4344=1,"Yes","No")</f>
        <v>Yes</v>
      </c>
      <c r="Z4344" s="15" t="n">
        <f aca="false">COUNTIF(J4344:O4344,"Yes")</f>
        <v>2</v>
      </c>
      <c r="AA4344" s="18" t="n">
        <f aca="false">S4344*W4344</f>
        <v>0</v>
      </c>
      <c r="AB4344" s="15" t="n">
        <f aca="false">(P4344="Month-to-month")+(I4344="Fiber optic")+(R4344="Electronic check")+(F4344&lt;=12)+(M4344="No")+(J4344="No")</f>
        <v>1</v>
      </c>
      <c r="AC4344" s="15" t="str">
        <f aca="false">IF(AB4344&gt;=5,"High",IF(AB4344&gt;=3,"Medium","Low"))</f>
        <v>Low</v>
      </c>
    </row>
    <row r="4345" customFormat="false" ht="15" hidden="false" customHeight="false" outlineLevel="0" collapsed="false">
      <c r="A4345" s="15" t="s">
        <v>4442</v>
      </c>
      <c r="B4345" s="15" t="s">
        <v>94</v>
      </c>
      <c r="C4345" s="15" t="n">
        <v>1</v>
      </c>
      <c r="D4345" s="15" t="s">
        <v>24</v>
      </c>
      <c r="E4345" s="15" t="s">
        <v>24</v>
      </c>
      <c r="F4345" s="15" t="n">
        <v>8</v>
      </c>
      <c r="G4345" s="15" t="s">
        <v>26</v>
      </c>
      <c r="H4345" s="15" t="s">
        <v>26</v>
      </c>
      <c r="I4345" s="15" t="s">
        <v>102</v>
      </c>
      <c r="J4345" s="15" t="s">
        <v>24</v>
      </c>
      <c r="K4345" s="15" t="s">
        <v>24</v>
      </c>
      <c r="L4345" s="15" t="s">
        <v>24</v>
      </c>
      <c r="M4345" s="15" t="s">
        <v>24</v>
      </c>
      <c r="N4345" s="15" t="s">
        <v>24</v>
      </c>
      <c r="O4345" s="15" t="s">
        <v>24</v>
      </c>
      <c r="P4345" s="15" t="s">
        <v>25</v>
      </c>
      <c r="Q4345" s="15" t="s">
        <v>26</v>
      </c>
      <c r="R4345" s="15" t="s">
        <v>15</v>
      </c>
      <c r="S4345" s="18" t="n">
        <v>75.75</v>
      </c>
      <c r="T4345" s="15" t="n">
        <v>606.25</v>
      </c>
      <c r="U4345" s="15" t="s">
        <v>26</v>
      </c>
      <c r="V4345" s="18" t="n">
        <f aca="false">IF(ISNUMBER(T4345),T4345,0)</f>
        <v>606.25</v>
      </c>
      <c r="W4345" s="15" t="n">
        <f aca="false">IF(U4345="Yes",1,0)</f>
        <v>1</v>
      </c>
      <c r="X4345" s="15" t="str">
        <f aca="false">IF(F4345&lt;=12,"0-12 months",IF(F4345&lt;=24,"13-24 months",IF(F4345&lt;=48,"25-48 months","49-72 months")))</f>
        <v>0-12 months</v>
      </c>
      <c r="Y4345" s="15" t="str">
        <f aca="false">IF(C4345=1,"Yes","No")</f>
        <v>Yes</v>
      </c>
      <c r="Z4345" s="15" t="n">
        <f aca="false">COUNTIF(J4345:O4345,"Yes")</f>
        <v>0</v>
      </c>
      <c r="AA4345" s="18" t="n">
        <f aca="false">S4345*W4345</f>
        <v>75.75</v>
      </c>
      <c r="AB4345" s="15" t="n">
        <f aca="false">(P4345="Month-to-month")+(I4345="Fiber optic")+(R4345="Electronic check")+(F4345&lt;=12)+(M4345="No")+(J4345="No")</f>
        <v>6</v>
      </c>
      <c r="AC4345" s="15" t="str">
        <f aca="false">IF(AB4345&gt;=5,"High",IF(AB4345&gt;=3,"Medium","Low"))</f>
        <v>High</v>
      </c>
    </row>
    <row r="4346" customFormat="false" ht="15" hidden="false" customHeight="false" outlineLevel="0" collapsed="false">
      <c r="A4346" s="15" t="s">
        <v>4443</v>
      </c>
      <c r="B4346" s="15" t="s">
        <v>94</v>
      </c>
      <c r="C4346" s="15" t="n">
        <v>0</v>
      </c>
      <c r="D4346" s="15" t="s">
        <v>24</v>
      </c>
      <c r="E4346" s="15" t="s">
        <v>24</v>
      </c>
      <c r="F4346" s="15" t="n">
        <v>68</v>
      </c>
      <c r="G4346" s="15" t="s">
        <v>26</v>
      </c>
      <c r="H4346" s="15" t="s">
        <v>26</v>
      </c>
      <c r="I4346" s="15" t="s">
        <v>96</v>
      </c>
      <c r="J4346" s="15" t="s">
        <v>24</v>
      </c>
      <c r="K4346" s="15" t="s">
        <v>26</v>
      </c>
      <c r="L4346" s="15" t="s">
        <v>26</v>
      </c>
      <c r="M4346" s="15" t="s">
        <v>24</v>
      </c>
      <c r="N4346" s="15" t="s">
        <v>26</v>
      </c>
      <c r="O4346" s="15" t="s">
        <v>26</v>
      </c>
      <c r="P4346" s="15" t="s">
        <v>29</v>
      </c>
      <c r="Q4346" s="15" t="s">
        <v>26</v>
      </c>
      <c r="R4346" s="15" t="s">
        <v>15</v>
      </c>
      <c r="S4346" s="18" t="n">
        <v>80.65</v>
      </c>
      <c r="T4346" s="15" t="n">
        <v>5330.2</v>
      </c>
      <c r="U4346" s="15" t="s">
        <v>24</v>
      </c>
      <c r="V4346" s="18" t="n">
        <f aca="false">IF(ISNUMBER(T4346),T4346,0)</f>
        <v>5330.2</v>
      </c>
      <c r="W4346" s="15" t="n">
        <f aca="false">IF(U4346="Yes",1,0)</f>
        <v>0</v>
      </c>
      <c r="X4346" s="15" t="str">
        <f aca="false">IF(F4346&lt;=12,"0-12 months",IF(F4346&lt;=24,"13-24 months",IF(F4346&lt;=48,"25-48 months","49-72 months")))</f>
        <v>49-72 months</v>
      </c>
      <c r="Y4346" s="15" t="str">
        <f aca="false">IF(C4346=1,"Yes","No")</f>
        <v>No</v>
      </c>
      <c r="Z4346" s="15" t="n">
        <f aca="false">COUNTIF(J4346:O4346,"Yes")</f>
        <v>4</v>
      </c>
      <c r="AA4346" s="18" t="n">
        <f aca="false">S4346*W4346</f>
        <v>0</v>
      </c>
      <c r="AB4346" s="15" t="n">
        <f aca="false">(P4346="Month-to-month")+(I4346="Fiber optic")+(R4346="Electronic check")+(F4346&lt;=12)+(M4346="No")+(J4346="No")</f>
        <v>3</v>
      </c>
      <c r="AC4346" s="15" t="str">
        <f aca="false">IF(AB4346&gt;=5,"High",IF(AB4346&gt;=3,"Medium","Low"))</f>
        <v>Medium</v>
      </c>
    </row>
    <row r="4347" customFormat="false" ht="15" hidden="false" customHeight="false" outlineLevel="0" collapsed="false">
      <c r="A4347" s="15" t="s">
        <v>4444</v>
      </c>
      <c r="B4347" s="15" t="s">
        <v>98</v>
      </c>
      <c r="C4347" s="15" t="n">
        <v>0</v>
      </c>
      <c r="D4347" s="15" t="s">
        <v>26</v>
      </c>
      <c r="E4347" s="15" t="s">
        <v>26</v>
      </c>
      <c r="F4347" s="15" t="n">
        <v>69</v>
      </c>
      <c r="G4347" s="15" t="s">
        <v>26</v>
      </c>
      <c r="H4347" s="15" t="s">
        <v>24</v>
      </c>
      <c r="I4347" s="15" t="s">
        <v>24</v>
      </c>
      <c r="J4347" s="15" t="s">
        <v>28</v>
      </c>
      <c r="K4347" s="15" t="s">
        <v>28</v>
      </c>
      <c r="L4347" s="15" t="s">
        <v>28</v>
      </c>
      <c r="M4347" s="15" t="s">
        <v>28</v>
      </c>
      <c r="N4347" s="15" t="s">
        <v>28</v>
      </c>
      <c r="O4347" s="15" t="s">
        <v>28</v>
      </c>
      <c r="P4347" s="15" t="s">
        <v>27</v>
      </c>
      <c r="Q4347" s="15" t="s">
        <v>26</v>
      </c>
      <c r="R4347" s="15" t="s">
        <v>21</v>
      </c>
      <c r="S4347" s="18" t="n">
        <v>20.55</v>
      </c>
      <c r="T4347" s="15" t="n">
        <v>1403.1</v>
      </c>
      <c r="U4347" s="15" t="s">
        <v>24</v>
      </c>
      <c r="V4347" s="18" t="n">
        <f aca="false">IF(ISNUMBER(T4347),T4347,0)</f>
        <v>1403.1</v>
      </c>
      <c r="W4347" s="15" t="n">
        <f aca="false">IF(U4347="Yes",1,0)</f>
        <v>0</v>
      </c>
      <c r="X4347" s="15" t="str">
        <f aca="false">IF(F4347&lt;=12,"0-12 months",IF(F4347&lt;=24,"13-24 months",IF(F4347&lt;=48,"25-48 months","49-72 months")))</f>
        <v>49-72 months</v>
      </c>
      <c r="Y4347" s="15" t="str">
        <f aca="false">IF(C4347=1,"Yes","No")</f>
        <v>No</v>
      </c>
      <c r="Z4347" s="15" t="n">
        <f aca="false">COUNTIF(J4347:O4347,"Yes")</f>
        <v>0</v>
      </c>
      <c r="AA4347" s="18" t="n">
        <f aca="false">S4347*W4347</f>
        <v>0</v>
      </c>
      <c r="AB4347" s="15" t="n">
        <f aca="false">(P4347="Month-to-month")+(I4347="Fiber optic")+(R4347="Electronic check")+(F4347&lt;=12)+(M4347="No")+(J4347="No")</f>
        <v>0</v>
      </c>
      <c r="AC4347" s="15" t="str">
        <f aca="false">IF(AB4347&gt;=5,"High",IF(AB4347&gt;=3,"Medium","Low"))</f>
        <v>Low</v>
      </c>
    </row>
    <row r="4348" customFormat="false" ht="15" hidden="false" customHeight="false" outlineLevel="0" collapsed="false">
      <c r="A4348" s="15" t="s">
        <v>4445</v>
      </c>
      <c r="B4348" s="15" t="s">
        <v>94</v>
      </c>
      <c r="C4348" s="15" t="n">
        <v>0</v>
      </c>
      <c r="D4348" s="15" t="s">
        <v>26</v>
      </c>
      <c r="E4348" s="15" t="s">
        <v>24</v>
      </c>
      <c r="F4348" s="15" t="n">
        <v>42</v>
      </c>
      <c r="G4348" s="15" t="s">
        <v>26</v>
      </c>
      <c r="H4348" s="15" t="s">
        <v>26</v>
      </c>
      <c r="I4348" s="15" t="s">
        <v>96</v>
      </c>
      <c r="J4348" s="15" t="s">
        <v>26</v>
      </c>
      <c r="K4348" s="15" t="s">
        <v>26</v>
      </c>
      <c r="L4348" s="15" t="s">
        <v>24</v>
      </c>
      <c r="M4348" s="15" t="s">
        <v>26</v>
      </c>
      <c r="N4348" s="15" t="s">
        <v>24</v>
      </c>
      <c r="O4348" s="15" t="s">
        <v>24</v>
      </c>
      <c r="P4348" s="15" t="s">
        <v>25</v>
      </c>
      <c r="Q4348" s="15" t="s">
        <v>26</v>
      </c>
      <c r="R4348" s="15" t="s">
        <v>21</v>
      </c>
      <c r="S4348" s="18" t="n">
        <v>66.4</v>
      </c>
      <c r="T4348" s="15" t="n">
        <v>2727.8</v>
      </c>
      <c r="U4348" s="15" t="s">
        <v>24</v>
      </c>
      <c r="V4348" s="18" t="n">
        <f aca="false">IF(ISNUMBER(T4348),T4348,0)</f>
        <v>2727.8</v>
      </c>
      <c r="W4348" s="15" t="n">
        <f aca="false">IF(U4348="Yes",1,0)</f>
        <v>0</v>
      </c>
      <c r="X4348" s="15" t="str">
        <f aca="false">IF(F4348&lt;=12,"0-12 months",IF(F4348&lt;=24,"13-24 months",IF(F4348&lt;=48,"25-48 months","49-72 months")))</f>
        <v>25-48 months</v>
      </c>
      <c r="Y4348" s="15" t="str">
        <f aca="false">IF(C4348=1,"Yes","No")</f>
        <v>No</v>
      </c>
      <c r="Z4348" s="15" t="n">
        <f aca="false">COUNTIF(J4348:O4348,"Yes")</f>
        <v>3</v>
      </c>
      <c r="AA4348" s="18" t="n">
        <f aca="false">S4348*W4348</f>
        <v>0</v>
      </c>
      <c r="AB4348" s="15" t="n">
        <f aca="false">(P4348="Month-to-month")+(I4348="Fiber optic")+(R4348="Electronic check")+(F4348&lt;=12)+(M4348="No")+(J4348="No")</f>
        <v>1</v>
      </c>
      <c r="AC4348" s="15" t="str">
        <f aca="false">IF(AB4348&gt;=5,"High",IF(AB4348&gt;=3,"Medium","Low"))</f>
        <v>Low</v>
      </c>
    </row>
    <row r="4349" customFormat="false" ht="15" hidden="false" customHeight="false" outlineLevel="0" collapsed="false">
      <c r="A4349" s="15" t="s">
        <v>4446</v>
      </c>
      <c r="B4349" s="15" t="s">
        <v>94</v>
      </c>
      <c r="C4349" s="15" t="n">
        <v>0</v>
      </c>
      <c r="D4349" s="15" t="s">
        <v>24</v>
      </c>
      <c r="E4349" s="15" t="s">
        <v>24</v>
      </c>
      <c r="F4349" s="15" t="n">
        <v>50</v>
      </c>
      <c r="G4349" s="15" t="s">
        <v>26</v>
      </c>
      <c r="H4349" s="15" t="s">
        <v>24</v>
      </c>
      <c r="I4349" s="15" t="s">
        <v>102</v>
      </c>
      <c r="J4349" s="15" t="s">
        <v>24</v>
      </c>
      <c r="K4349" s="15" t="s">
        <v>26</v>
      </c>
      <c r="L4349" s="15" t="s">
        <v>24</v>
      </c>
      <c r="M4349" s="15" t="s">
        <v>26</v>
      </c>
      <c r="N4349" s="15" t="s">
        <v>26</v>
      </c>
      <c r="O4349" s="15" t="s">
        <v>26</v>
      </c>
      <c r="P4349" s="15" t="s">
        <v>29</v>
      </c>
      <c r="Q4349" s="15" t="s">
        <v>26</v>
      </c>
      <c r="R4349" s="15" t="s">
        <v>17</v>
      </c>
      <c r="S4349" s="18" t="n">
        <v>100.2</v>
      </c>
      <c r="T4349" s="15" t="n">
        <v>5038.45</v>
      </c>
      <c r="U4349" s="15" t="s">
        <v>24</v>
      </c>
      <c r="V4349" s="18" t="n">
        <f aca="false">IF(ISNUMBER(T4349),T4349,0)</f>
        <v>5038.45</v>
      </c>
      <c r="W4349" s="15" t="n">
        <f aca="false">IF(U4349="Yes",1,0)</f>
        <v>0</v>
      </c>
      <c r="X4349" s="15" t="str">
        <f aca="false">IF(F4349&lt;=12,"0-12 months",IF(F4349&lt;=24,"13-24 months",IF(F4349&lt;=48,"25-48 months","49-72 months")))</f>
        <v>49-72 months</v>
      </c>
      <c r="Y4349" s="15" t="str">
        <f aca="false">IF(C4349=1,"Yes","No")</f>
        <v>No</v>
      </c>
      <c r="Z4349" s="15" t="n">
        <f aca="false">COUNTIF(J4349:O4349,"Yes")</f>
        <v>4</v>
      </c>
      <c r="AA4349" s="18" t="n">
        <f aca="false">S4349*W4349</f>
        <v>0</v>
      </c>
      <c r="AB4349" s="15" t="n">
        <f aca="false">(P4349="Month-to-month")+(I4349="Fiber optic")+(R4349="Electronic check")+(F4349&lt;=12)+(M4349="No")+(J4349="No")</f>
        <v>2</v>
      </c>
      <c r="AC4349" s="15" t="str">
        <f aca="false">IF(AB4349&gt;=5,"High",IF(AB4349&gt;=3,"Medium","Low"))</f>
        <v>Low</v>
      </c>
    </row>
    <row r="4350" customFormat="false" ht="15" hidden="false" customHeight="false" outlineLevel="0" collapsed="false">
      <c r="A4350" s="15" t="s">
        <v>4447</v>
      </c>
      <c r="B4350" s="15" t="s">
        <v>94</v>
      </c>
      <c r="C4350" s="15" t="n">
        <v>0</v>
      </c>
      <c r="D4350" s="15" t="s">
        <v>24</v>
      </c>
      <c r="E4350" s="15" t="s">
        <v>24</v>
      </c>
      <c r="F4350" s="15" t="n">
        <v>1</v>
      </c>
      <c r="G4350" s="15" t="s">
        <v>26</v>
      </c>
      <c r="H4350" s="15" t="s">
        <v>24</v>
      </c>
      <c r="I4350" s="15" t="s">
        <v>24</v>
      </c>
      <c r="J4350" s="15" t="s">
        <v>28</v>
      </c>
      <c r="K4350" s="15" t="s">
        <v>28</v>
      </c>
      <c r="L4350" s="15" t="s">
        <v>28</v>
      </c>
      <c r="M4350" s="15" t="s">
        <v>28</v>
      </c>
      <c r="N4350" s="15" t="s">
        <v>28</v>
      </c>
      <c r="O4350" s="15" t="s">
        <v>28</v>
      </c>
      <c r="P4350" s="15" t="s">
        <v>25</v>
      </c>
      <c r="Q4350" s="15" t="s">
        <v>26</v>
      </c>
      <c r="R4350" s="15" t="s">
        <v>17</v>
      </c>
      <c r="S4350" s="18" t="n">
        <v>19.1</v>
      </c>
      <c r="T4350" s="15" t="n">
        <v>19.1</v>
      </c>
      <c r="U4350" s="15" t="s">
        <v>26</v>
      </c>
      <c r="V4350" s="18" t="n">
        <f aca="false">IF(ISNUMBER(T4350),T4350,0)</f>
        <v>19.1</v>
      </c>
      <c r="W4350" s="15" t="n">
        <f aca="false">IF(U4350="Yes",1,0)</f>
        <v>1</v>
      </c>
      <c r="X4350" s="15" t="str">
        <f aca="false">IF(F4350&lt;=12,"0-12 months",IF(F4350&lt;=24,"13-24 months",IF(F4350&lt;=48,"25-48 months","49-72 months")))</f>
        <v>0-12 months</v>
      </c>
      <c r="Y4350" s="15" t="str">
        <f aca="false">IF(C4350=1,"Yes","No")</f>
        <v>No</v>
      </c>
      <c r="Z4350" s="15" t="n">
        <f aca="false">COUNTIF(J4350:O4350,"Yes")</f>
        <v>0</v>
      </c>
      <c r="AA4350" s="18" t="n">
        <f aca="false">S4350*W4350</f>
        <v>19.1</v>
      </c>
      <c r="AB4350" s="15" t="n">
        <f aca="false">(P4350="Month-to-month")+(I4350="Fiber optic")+(R4350="Electronic check")+(F4350&lt;=12)+(M4350="No")+(J4350="No")</f>
        <v>2</v>
      </c>
      <c r="AC4350" s="15" t="str">
        <f aca="false">IF(AB4350&gt;=5,"High",IF(AB4350&gt;=3,"Medium","Low"))</f>
        <v>Low</v>
      </c>
    </row>
    <row r="4351" customFormat="false" ht="15" hidden="false" customHeight="false" outlineLevel="0" collapsed="false">
      <c r="A4351" s="15" t="s">
        <v>4448</v>
      </c>
      <c r="B4351" s="15" t="s">
        <v>98</v>
      </c>
      <c r="C4351" s="15" t="n">
        <v>1</v>
      </c>
      <c r="D4351" s="15" t="s">
        <v>26</v>
      </c>
      <c r="E4351" s="15" t="s">
        <v>24</v>
      </c>
      <c r="F4351" s="15" t="n">
        <v>1</v>
      </c>
      <c r="G4351" s="15" t="s">
        <v>26</v>
      </c>
      <c r="H4351" s="15" t="s">
        <v>26</v>
      </c>
      <c r="I4351" s="15" t="s">
        <v>102</v>
      </c>
      <c r="J4351" s="15" t="s">
        <v>26</v>
      </c>
      <c r="K4351" s="15" t="s">
        <v>24</v>
      </c>
      <c r="L4351" s="15" t="s">
        <v>24</v>
      </c>
      <c r="M4351" s="15" t="s">
        <v>24</v>
      </c>
      <c r="N4351" s="15" t="s">
        <v>24</v>
      </c>
      <c r="O4351" s="15" t="s">
        <v>24</v>
      </c>
      <c r="P4351" s="15" t="s">
        <v>25</v>
      </c>
      <c r="Q4351" s="15" t="s">
        <v>26</v>
      </c>
      <c r="R4351" s="15" t="s">
        <v>15</v>
      </c>
      <c r="S4351" s="18" t="n">
        <v>80.3</v>
      </c>
      <c r="T4351" s="15" t="n">
        <v>80.3</v>
      </c>
      <c r="U4351" s="15" t="s">
        <v>26</v>
      </c>
      <c r="V4351" s="18" t="n">
        <f aca="false">IF(ISNUMBER(T4351),T4351,0)</f>
        <v>80.3</v>
      </c>
      <c r="W4351" s="15" t="n">
        <f aca="false">IF(U4351="Yes",1,0)</f>
        <v>1</v>
      </c>
      <c r="X4351" s="15" t="str">
        <f aca="false">IF(F4351&lt;=12,"0-12 months",IF(F4351&lt;=24,"13-24 months",IF(F4351&lt;=48,"25-48 months","49-72 months")))</f>
        <v>0-12 months</v>
      </c>
      <c r="Y4351" s="15" t="str">
        <f aca="false">IF(C4351=1,"Yes","No")</f>
        <v>Yes</v>
      </c>
      <c r="Z4351" s="15" t="n">
        <f aca="false">COUNTIF(J4351:O4351,"Yes")</f>
        <v>1</v>
      </c>
      <c r="AA4351" s="18" t="n">
        <f aca="false">S4351*W4351</f>
        <v>80.3</v>
      </c>
      <c r="AB4351" s="15" t="n">
        <f aca="false">(P4351="Month-to-month")+(I4351="Fiber optic")+(R4351="Electronic check")+(F4351&lt;=12)+(M4351="No")+(J4351="No")</f>
        <v>5</v>
      </c>
      <c r="AC4351" s="15" t="str">
        <f aca="false">IF(AB4351&gt;=5,"High",IF(AB4351&gt;=3,"Medium","Low"))</f>
        <v>High</v>
      </c>
    </row>
    <row r="4352" customFormat="false" ht="15" hidden="false" customHeight="false" outlineLevel="0" collapsed="false">
      <c r="A4352" s="15" t="s">
        <v>4449</v>
      </c>
      <c r="B4352" s="15" t="s">
        <v>98</v>
      </c>
      <c r="C4352" s="15" t="n">
        <v>0</v>
      </c>
      <c r="D4352" s="15" t="s">
        <v>26</v>
      </c>
      <c r="E4352" s="15" t="s">
        <v>24</v>
      </c>
      <c r="F4352" s="15" t="n">
        <v>33</v>
      </c>
      <c r="G4352" s="15" t="s">
        <v>26</v>
      </c>
      <c r="H4352" s="15" t="s">
        <v>24</v>
      </c>
      <c r="I4352" s="15" t="s">
        <v>96</v>
      </c>
      <c r="J4352" s="15" t="s">
        <v>24</v>
      </c>
      <c r="K4352" s="15" t="s">
        <v>24</v>
      </c>
      <c r="L4352" s="15" t="s">
        <v>24</v>
      </c>
      <c r="M4352" s="15" t="s">
        <v>24</v>
      </c>
      <c r="N4352" s="15" t="s">
        <v>24</v>
      </c>
      <c r="O4352" s="15" t="s">
        <v>24</v>
      </c>
      <c r="P4352" s="15" t="s">
        <v>25</v>
      </c>
      <c r="Q4352" s="15" t="s">
        <v>26</v>
      </c>
      <c r="R4352" s="15" t="s">
        <v>21</v>
      </c>
      <c r="S4352" s="18" t="n">
        <v>44.55</v>
      </c>
      <c r="T4352" s="15" t="n">
        <v>1462.6</v>
      </c>
      <c r="U4352" s="15" t="s">
        <v>24</v>
      </c>
      <c r="V4352" s="18" t="n">
        <f aca="false">IF(ISNUMBER(T4352),T4352,0)</f>
        <v>1462.6</v>
      </c>
      <c r="W4352" s="15" t="n">
        <f aca="false">IF(U4352="Yes",1,0)</f>
        <v>0</v>
      </c>
      <c r="X4352" s="15" t="str">
        <f aca="false">IF(F4352&lt;=12,"0-12 months",IF(F4352&lt;=24,"13-24 months",IF(F4352&lt;=48,"25-48 months","49-72 months")))</f>
        <v>25-48 months</v>
      </c>
      <c r="Y4352" s="15" t="str">
        <f aca="false">IF(C4352=1,"Yes","No")</f>
        <v>No</v>
      </c>
      <c r="Z4352" s="15" t="n">
        <f aca="false">COUNTIF(J4352:O4352,"Yes")</f>
        <v>0</v>
      </c>
      <c r="AA4352" s="18" t="n">
        <f aca="false">S4352*W4352</f>
        <v>0</v>
      </c>
      <c r="AB4352" s="15" t="n">
        <f aca="false">(P4352="Month-to-month")+(I4352="Fiber optic")+(R4352="Electronic check")+(F4352&lt;=12)+(M4352="No")+(J4352="No")</f>
        <v>3</v>
      </c>
      <c r="AC4352" s="15" t="str">
        <f aca="false">IF(AB4352&gt;=5,"High",IF(AB4352&gt;=3,"Medium","Low"))</f>
        <v>Medium</v>
      </c>
    </row>
    <row r="4353" customFormat="false" ht="15" hidden="false" customHeight="false" outlineLevel="0" collapsed="false">
      <c r="A4353" s="15" t="s">
        <v>4450</v>
      </c>
      <c r="B4353" s="15" t="s">
        <v>94</v>
      </c>
      <c r="C4353" s="15" t="n">
        <v>0</v>
      </c>
      <c r="D4353" s="15" t="s">
        <v>24</v>
      </c>
      <c r="E4353" s="15" t="s">
        <v>24</v>
      </c>
      <c r="F4353" s="15" t="n">
        <v>7</v>
      </c>
      <c r="G4353" s="15" t="s">
        <v>26</v>
      </c>
      <c r="H4353" s="15" t="s">
        <v>24</v>
      </c>
      <c r="I4353" s="15" t="s">
        <v>24</v>
      </c>
      <c r="J4353" s="15" t="s">
        <v>28</v>
      </c>
      <c r="K4353" s="15" t="s">
        <v>28</v>
      </c>
      <c r="L4353" s="15" t="s">
        <v>28</v>
      </c>
      <c r="M4353" s="15" t="s">
        <v>28</v>
      </c>
      <c r="N4353" s="15" t="s">
        <v>28</v>
      </c>
      <c r="O4353" s="15" t="s">
        <v>28</v>
      </c>
      <c r="P4353" s="15" t="s">
        <v>25</v>
      </c>
      <c r="Q4353" s="15" t="s">
        <v>24</v>
      </c>
      <c r="R4353" s="15" t="s">
        <v>17</v>
      </c>
      <c r="S4353" s="18" t="n">
        <v>20.35</v>
      </c>
      <c r="T4353" s="15" t="n">
        <v>150.6</v>
      </c>
      <c r="U4353" s="15" t="s">
        <v>24</v>
      </c>
      <c r="V4353" s="18" t="n">
        <f aca="false">IF(ISNUMBER(T4353),T4353,0)</f>
        <v>150.6</v>
      </c>
      <c r="W4353" s="15" t="n">
        <f aca="false">IF(U4353="Yes",1,0)</f>
        <v>0</v>
      </c>
      <c r="X4353" s="15" t="str">
        <f aca="false">IF(F4353&lt;=12,"0-12 months",IF(F4353&lt;=24,"13-24 months",IF(F4353&lt;=48,"25-48 months","49-72 months")))</f>
        <v>0-12 months</v>
      </c>
      <c r="Y4353" s="15" t="str">
        <f aca="false">IF(C4353=1,"Yes","No")</f>
        <v>No</v>
      </c>
      <c r="Z4353" s="15" t="n">
        <f aca="false">COUNTIF(J4353:O4353,"Yes")</f>
        <v>0</v>
      </c>
      <c r="AA4353" s="18" t="n">
        <f aca="false">S4353*W4353</f>
        <v>0</v>
      </c>
      <c r="AB4353" s="15" t="n">
        <f aca="false">(P4353="Month-to-month")+(I4353="Fiber optic")+(R4353="Electronic check")+(F4353&lt;=12)+(M4353="No")+(J4353="No")</f>
        <v>2</v>
      </c>
      <c r="AC4353" s="15" t="str">
        <f aca="false">IF(AB4353&gt;=5,"High",IF(AB4353&gt;=3,"Medium","Low"))</f>
        <v>Low</v>
      </c>
    </row>
    <row r="4354" customFormat="false" ht="15" hidden="false" customHeight="false" outlineLevel="0" collapsed="false">
      <c r="A4354" s="15" t="s">
        <v>4451</v>
      </c>
      <c r="B4354" s="15" t="s">
        <v>98</v>
      </c>
      <c r="C4354" s="15" t="n">
        <v>0</v>
      </c>
      <c r="D4354" s="15" t="s">
        <v>26</v>
      </c>
      <c r="E4354" s="15" t="s">
        <v>26</v>
      </c>
      <c r="F4354" s="15" t="n">
        <v>64</v>
      </c>
      <c r="G4354" s="15" t="s">
        <v>26</v>
      </c>
      <c r="H4354" s="15" t="s">
        <v>26</v>
      </c>
      <c r="I4354" s="15" t="s">
        <v>102</v>
      </c>
      <c r="J4354" s="15" t="s">
        <v>26</v>
      </c>
      <c r="K4354" s="15" t="s">
        <v>26</v>
      </c>
      <c r="L4354" s="15" t="s">
        <v>26</v>
      </c>
      <c r="M4354" s="15" t="s">
        <v>24</v>
      </c>
      <c r="N4354" s="15" t="s">
        <v>24</v>
      </c>
      <c r="O4354" s="15" t="s">
        <v>24</v>
      </c>
      <c r="P4354" s="15" t="s">
        <v>25</v>
      </c>
      <c r="Q4354" s="15" t="s">
        <v>26</v>
      </c>
      <c r="R4354" s="15" t="s">
        <v>15</v>
      </c>
      <c r="S4354" s="18" t="n">
        <v>91.8</v>
      </c>
      <c r="T4354" s="15" t="n">
        <v>5960.5</v>
      </c>
      <c r="U4354" s="15" t="s">
        <v>24</v>
      </c>
      <c r="V4354" s="18" t="n">
        <f aca="false">IF(ISNUMBER(T4354),T4354,0)</f>
        <v>5960.5</v>
      </c>
      <c r="W4354" s="15" t="n">
        <f aca="false">IF(U4354="Yes",1,0)</f>
        <v>0</v>
      </c>
      <c r="X4354" s="15" t="str">
        <f aca="false">IF(F4354&lt;=12,"0-12 months",IF(F4354&lt;=24,"13-24 months",IF(F4354&lt;=48,"25-48 months","49-72 months")))</f>
        <v>49-72 months</v>
      </c>
      <c r="Y4354" s="15" t="str">
        <f aca="false">IF(C4354=1,"Yes","No")</f>
        <v>No</v>
      </c>
      <c r="Z4354" s="15" t="n">
        <f aca="false">COUNTIF(J4354:O4354,"Yes")</f>
        <v>3</v>
      </c>
      <c r="AA4354" s="18" t="n">
        <f aca="false">S4354*W4354</f>
        <v>0</v>
      </c>
      <c r="AB4354" s="15" t="n">
        <f aca="false">(P4354="Month-to-month")+(I4354="Fiber optic")+(R4354="Electronic check")+(F4354&lt;=12)+(M4354="No")+(J4354="No")</f>
        <v>4</v>
      </c>
      <c r="AC4354" s="15" t="str">
        <f aca="false">IF(AB4354&gt;=5,"High",IF(AB4354&gt;=3,"Medium","Low"))</f>
        <v>Medium</v>
      </c>
    </row>
    <row r="4355" customFormat="false" ht="15" hidden="false" customHeight="false" outlineLevel="0" collapsed="false">
      <c r="A4355" s="15" t="s">
        <v>4452</v>
      </c>
      <c r="B4355" s="15" t="s">
        <v>94</v>
      </c>
      <c r="C4355" s="15" t="n">
        <v>0</v>
      </c>
      <c r="D4355" s="15" t="s">
        <v>24</v>
      </c>
      <c r="E4355" s="15" t="s">
        <v>24</v>
      </c>
      <c r="F4355" s="15" t="n">
        <v>1</v>
      </c>
      <c r="G4355" s="15" t="s">
        <v>26</v>
      </c>
      <c r="H4355" s="15" t="s">
        <v>24</v>
      </c>
      <c r="I4355" s="15" t="s">
        <v>102</v>
      </c>
      <c r="J4355" s="15" t="s">
        <v>24</v>
      </c>
      <c r="K4355" s="15" t="s">
        <v>24</v>
      </c>
      <c r="L4355" s="15" t="s">
        <v>26</v>
      </c>
      <c r="M4355" s="15" t="s">
        <v>24</v>
      </c>
      <c r="N4355" s="15" t="s">
        <v>24</v>
      </c>
      <c r="O4355" s="15" t="s">
        <v>24</v>
      </c>
      <c r="P4355" s="15" t="s">
        <v>25</v>
      </c>
      <c r="Q4355" s="15" t="s">
        <v>26</v>
      </c>
      <c r="R4355" s="15" t="s">
        <v>15</v>
      </c>
      <c r="S4355" s="18" t="n">
        <v>74.9</v>
      </c>
      <c r="T4355" s="15" t="n">
        <v>74.9</v>
      </c>
      <c r="U4355" s="15" t="s">
        <v>26</v>
      </c>
      <c r="V4355" s="18" t="n">
        <f aca="false">IF(ISNUMBER(T4355),T4355,0)</f>
        <v>74.9</v>
      </c>
      <c r="W4355" s="15" t="n">
        <f aca="false">IF(U4355="Yes",1,0)</f>
        <v>1</v>
      </c>
      <c r="X4355" s="15" t="str">
        <f aca="false">IF(F4355&lt;=12,"0-12 months",IF(F4355&lt;=24,"13-24 months",IF(F4355&lt;=48,"25-48 months","49-72 months")))</f>
        <v>0-12 months</v>
      </c>
      <c r="Y4355" s="15" t="str">
        <f aca="false">IF(C4355=1,"Yes","No")</f>
        <v>No</v>
      </c>
      <c r="Z4355" s="15" t="n">
        <f aca="false">COUNTIF(J4355:O4355,"Yes")</f>
        <v>1</v>
      </c>
      <c r="AA4355" s="18" t="n">
        <f aca="false">S4355*W4355</f>
        <v>74.9</v>
      </c>
      <c r="AB4355" s="15" t="n">
        <f aca="false">(P4355="Month-to-month")+(I4355="Fiber optic")+(R4355="Electronic check")+(F4355&lt;=12)+(M4355="No")+(J4355="No")</f>
        <v>6</v>
      </c>
      <c r="AC4355" s="15" t="str">
        <f aca="false">IF(AB4355&gt;=5,"High",IF(AB4355&gt;=3,"Medium","Low"))</f>
        <v>High</v>
      </c>
    </row>
    <row r="4356" customFormat="false" ht="15" hidden="false" customHeight="false" outlineLevel="0" collapsed="false">
      <c r="A4356" s="15" t="s">
        <v>4453</v>
      </c>
      <c r="B4356" s="15" t="s">
        <v>98</v>
      </c>
      <c r="C4356" s="15" t="n">
        <v>0</v>
      </c>
      <c r="D4356" s="15" t="s">
        <v>24</v>
      </c>
      <c r="E4356" s="15" t="s">
        <v>24</v>
      </c>
      <c r="F4356" s="15" t="n">
        <v>59</v>
      </c>
      <c r="G4356" s="15" t="s">
        <v>26</v>
      </c>
      <c r="H4356" s="15" t="s">
        <v>24</v>
      </c>
      <c r="I4356" s="15" t="s">
        <v>24</v>
      </c>
      <c r="J4356" s="15" t="s">
        <v>28</v>
      </c>
      <c r="K4356" s="15" t="s">
        <v>28</v>
      </c>
      <c r="L4356" s="15" t="s">
        <v>28</v>
      </c>
      <c r="M4356" s="15" t="s">
        <v>28</v>
      </c>
      <c r="N4356" s="15" t="s">
        <v>28</v>
      </c>
      <c r="O4356" s="15" t="s">
        <v>28</v>
      </c>
      <c r="P4356" s="15" t="s">
        <v>29</v>
      </c>
      <c r="Q4356" s="15" t="s">
        <v>26</v>
      </c>
      <c r="R4356" s="15" t="s">
        <v>19</v>
      </c>
      <c r="S4356" s="18" t="n">
        <v>20.2</v>
      </c>
      <c r="T4356" s="15" t="n">
        <v>1192.3</v>
      </c>
      <c r="U4356" s="15" t="s">
        <v>24</v>
      </c>
      <c r="V4356" s="18" t="n">
        <f aca="false">IF(ISNUMBER(T4356),T4356,0)</f>
        <v>1192.3</v>
      </c>
      <c r="W4356" s="15" t="n">
        <f aca="false">IF(U4356="Yes",1,0)</f>
        <v>0</v>
      </c>
      <c r="X4356" s="15" t="str">
        <f aca="false">IF(F4356&lt;=12,"0-12 months",IF(F4356&lt;=24,"13-24 months",IF(F4356&lt;=48,"25-48 months","49-72 months")))</f>
        <v>49-72 months</v>
      </c>
      <c r="Y4356" s="15" t="str">
        <f aca="false">IF(C4356=1,"Yes","No")</f>
        <v>No</v>
      </c>
      <c r="Z4356" s="15" t="n">
        <f aca="false">COUNTIF(J4356:O4356,"Yes")</f>
        <v>0</v>
      </c>
      <c r="AA4356" s="18" t="n">
        <f aca="false">S4356*W4356</f>
        <v>0</v>
      </c>
      <c r="AB4356" s="15" t="n">
        <f aca="false">(P4356="Month-to-month")+(I4356="Fiber optic")+(R4356="Electronic check")+(F4356&lt;=12)+(M4356="No")+(J4356="No")</f>
        <v>0</v>
      </c>
      <c r="AC4356" s="15" t="str">
        <f aca="false">IF(AB4356&gt;=5,"High",IF(AB4356&gt;=3,"Medium","Low"))</f>
        <v>Low</v>
      </c>
    </row>
    <row r="4357" customFormat="false" ht="15" hidden="false" customHeight="false" outlineLevel="0" collapsed="false">
      <c r="A4357" s="15" t="s">
        <v>4454</v>
      </c>
      <c r="B4357" s="15" t="s">
        <v>94</v>
      </c>
      <c r="C4357" s="15" t="n">
        <v>0</v>
      </c>
      <c r="D4357" s="15" t="s">
        <v>26</v>
      </c>
      <c r="E4357" s="15" t="s">
        <v>24</v>
      </c>
      <c r="F4357" s="15" t="n">
        <v>6</v>
      </c>
      <c r="G4357" s="15" t="s">
        <v>26</v>
      </c>
      <c r="H4357" s="15" t="s">
        <v>26</v>
      </c>
      <c r="I4357" s="15" t="s">
        <v>96</v>
      </c>
      <c r="J4357" s="15" t="s">
        <v>24</v>
      </c>
      <c r="K4357" s="15" t="s">
        <v>24</v>
      </c>
      <c r="L4357" s="15" t="s">
        <v>24</v>
      </c>
      <c r="M4357" s="15" t="s">
        <v>24</v>
      </c>
      <c r="N4357" s="15" t="s">
        <v>24</v>
      </c>
      <c r="O4357" s="15" t="s">
        <v>24</v>
      </c>
      <c r="P4357" s="15" t="s">
        <v>25</v>
      </c>
      <c r="Q4357" s="15" t="s">
        <v>24</v>
      </c>
      <c r="R4357" s="15" t="s">
        <v>15</v>
      </c>
      <c r="S4357" s="18" t="n">
        <v>50.35</v>
      </c>
      <c r="T4357" s="15" t="n">
        <v>314.55</v>
      </c>
      <c r="U4357" s="15" t="s">
        <v>24</v>
      </c>
      <c r="V4357" s="18" t="n">
        <f aca="false">IF(ISNUMBER(T4357),T4357,0)</f>
        <v>314.55</v>
      </c>
      <c r="W4357" s="15" t="n">
        <f aca="false">IF(U4357="Yes",1,0)</f>
        <v>0</v>
      </c>
      <c r="X4357" s="15" t="str">
        <f aca="false">IF(F4357&lt;=12,"0-12 months",IF(F4357&lt;=24,"13-24 months",IF(F4357&lt;=48,"25-48 months","49-72 months")))</f>
        <v>0-12 months</v>
      </c>
      <c r="Y4357" s="15" t="str">
        <f aca="false">IF(C4357=1,"Yes","No")</f>
        <v>No</v>
      </c>
      <c r="Z4357" s="15" t="n">
        <f aca="false">COUNTIF(J4357:O4357,"Yes")</f>
        <v>0</v>
      </c>
      <c r="AA4357" s="18" t="n">
        <f aca="false">S4357*W4357</f>
        <v>0</v>
      </c>
      <c r="AB4357" s="15" t="n">
        <f aca="false">(P4357="Month-to-month")+(I4357="Fiber optic")+(R4357="Electronic check")+(F4357&lt;=12)+(M4357="No")+(J4357="No")</f>
        <v>5</v>
      </c>
      <c r="AC4357" s="15" t="str">
        <f aca="false">IF(AB4357&gt;=5,"High",IF(AB4357&gt;=3,"Medium","Low"))</f>
        <v>High</v>
      </c>
    </row>
    <row r="4358" customFormat="false" ht="15" hidden="false" customHeight="false" outlineLevel="0" collapsed="false">
      <c r="A4358" s="15" t="s">
        <v>4455</v>
      </c>
      <c r="B4358" s="15" t="s">
        <v>94</v>
      </c>
      <c r="C4358" s="15" t="n">
        <v>0</v>
      </c>
      <c r="D4358" s="15" t="s">
        <v>24</v>
      </c>
      <c r="E4358" s="15" t="s">
        <v>24</v>
      </c>
      <c r="F4358" s="15" t="n">
        <v>3</v>
      </c>
      <c r="G4358" s="15" t="s">
        <v>26</v>
      </c>
      <c r="H4358" s="15" t="s">
        <v>24</v>
      </c>
      <c r="I4358" s="15" t="s">
        <v>24</v>
      </c>
      <c r="J4358" s="15" t="s">
        <v>28</v>
      </c>
      <c r="K4358" s="15" t="s">
        <v>28</v>
      </c>
      <c r="L4358" s="15" t="s">
        <v>28</v>
      </c>
      <c r="M4358" s="15" t="s">
        <v>28</v>
      </c>
      <c r="N4358" s="15" t="s">
        <v>28</v>
      </c>
      <c r="O4358" s="15" t="s">
        <v>28</v>
      </c>
      <c r="P4358" s="15" t="s">
        <v>25</v>
      </c>
      <c r="Q4358" s="15" t="s">
        <v>24</v>
      </c>
      <c r="R4358" s="15" t="s">
        <v>17</v>
      </c>
      <c r="S4358" s="18" t="n">
        <v>18.8</v>
      </c>
      <c r="T4358" s="15" t="n">
        <v>56</v>
      </c>
      <c r="U4358" s="15" t="s">
        <v>24</v>
      </c>
      <c r="V4358" s="18" t="n">
        <f aca="false">IF(ISNUMBER(T4358),T4358,0)</f>
        <v>56</v>
      </c>
      <c r="W4358" s="15" t="n">
        <f aca="false">IF(U4358="Yes",1,0)</f>
        <v>0</v>
      </c>
      <c r="X4358" s="15" t="str">
        <f aca="false">IF(F4358&lt;=12,"0-12 months",IF(F4358&lt;=24,"13-24 months",IF(F4358&lt;=48,"25-48 months","49-72 months")))</f>
        <v>0-12 months</v>
      </c>
      <c r="Y4358" s="15" t="str">
        <f aca="false">IF(C4358=1,"Yes","No")</f>
        <v>No</v>
      </c>
      <c r="Z4358" s="15" t="n">
        <f aca="false">COUNTIF(J4358:O4358,"Yes")</f>
        <v>0</v>
      </c>
      <c r="AA4358" s="18" t="n">
        <f aca="false">S4358*W4358</f>
        <v>0</v>
      </c>
      <c r="AB4358" s="15" t="n">
        <f aca="false">(P4358="Month-to-month")+(I4358="Fiber optic")+(R4358="Electronic check")+(F4358&lt;=12)+(M4358="No")+(J4358="No")</f>
        <v>2</v>
      </c>
      <c r="AC4358" s="15" t="str">
        <f aca="false">IF(AB4358&gt;=5,"High",IF(AB4358&gt;=3,"Medium","Low"))</f>
        <v>Low</v>
      </c>
    </row>
    <row r="4359" customFormat="false" ht="15" hidden="false" customHeight="false" outlineLevel="0" collapsed="false">
      <c r="A4359" s="15" t="s">
        <v>4456</v>
      </c>
      <c r="B4359" s="15" t="s">
        <v>94</v>
      </c>
      <c r="C4359" s="15" t="n">
        <v>0</v>
      </c>
      <c r="D4359" s="15" t="s">
        <v>26</v>
      </c>
      <c r="E4359" s="15" t="s">
        <v>24</v>
      </c>
      <c r="F4359" s="15" t="n">
        <v>15</v>
      </c>
      <c r="G4359" s="15" t="s">
        <v>26</v>
      </c>
      <c r="H4359" s="15" t="s">
        <v>24</v>
      </c>
      <c r="I4359" s="15" t="s">
        <v>24</v>
      </c>
      <c r="J4359" s="15" t="s">
        <v>28</v>
      </c>
      <c r="K4359" s="15" t="s">
        <v>28</v>
      </c>
      <c r="L4359" s="15" t="s">
        <v>28</v>
      </c>
      <c r="M4359" s="15" t="s">
        <v>28</v>
      </c>
      <c r="N4359" s="15" t="s">
        <v>28</v>
      </c>
      <c r="O4359" s="15" t="s">
        <v>28</v>
      </c>
      <c r="P4359" s="15" t="s">
        <v>25</v>
      </c>
      <c r="Q4359" s="15" t="s">
        <v>24</v>
      </c>
      <c r="R4359" s="15" t="s">
        <v>21</v>
      </c>
      <c r="S4359" s="18" t="n">
        <v>20.45</v>
      </c>
      <c r="T4359" s="15" t="n">
        <v>330.8</v>
      </c>
      <c r="U4359" s="15" t="s">
        <v>24</v>
      </c>
      <c r="V4359" s="18" t="n">
        <f aca="false">IF(ISNUMBER(T4359),T4359,0)</f>
        <v>330.8</v>
      </c>
      <c r="W4359" s="15" t="n">
        <f aca="false">IF(U4359="Yes",1,0)</f>
        <v>0</v>
      </c>
      <c r="X4359" s="15" t="str">
        <f aca="false">IF(F4359&lt;=12,"0-12 months",IF(F4359&lt;=24,"13-24 months",IF(F4359&lt;=48,"25-48 months","49-72 months")))</f>
        <v>13-24 months</v>
      </c>
      <c r="Y4359" s="15" t="str">
        <f aca="false">IF(C4359=1,"Yes","No")</f>
        <v>No</v>
      </c>
      <c r="Z4359" s="15" t="n">
        <f aca="false">COUNTIF(J4359:O4359,"Yes")</f>
        <v>0</v>
      </c>
      <c r="AA4359" s="18" t="n">
        <f aca="false">S4359*W4359</f>
        <v>0</v>
      </c>
      <c r="AB4359" s="15" t="n">
        <f aca="false">(P4359="Month-to-month")+(I4359="Fiber optic")+(R4359="Electronic check")+(F4359&lt;=12)+(M4359="No")+(J4359="No")</f>
        <v>1</v>
      </c>
      <c r="AC4359" s="15" t="str">
        <f aca="false">IF(AB4359&gt;=5,"High",IF(AB4359&gt;=3,"Medium","Low"))</f>
        <v>Low</v>
      </c>
    </row>
    <row r="4360" customFormat="false" ht="15" hidden="false" customHeight="false" outlineLevel="0" collapsed="false">
      <c r="A4360" s="15" t="s">
        <v>4457</v>
      </c>
      <c r="B4360" s="15" t="s">
        <v>98</v>
      </c>
      <c r="C4360" s="15" t="n">
        <v>0</v>
      </c>
      <c r="D4360" s="15" t="s">
        <v>26</v>
      </c>
      <c r="E4360" s="15" t="s">
        <v>26</v>
      </c>
      <c r="F4360" s="15" t="n">
        <v>13</v>
      </c>
      <c r="G4360" s="15" t="s">
        <v>26</v>
      </c>
      <c r="H4360" s="15" t="s">
        <v>24</v>
      </c>
      <c r="I4360" s="15" t="s">
        <v>96</v>
      </c>
      <c r="J4360" s="15" t="s">
        <v>24</v>
      </c>
      <c r="K4360" s="15" t="s">
        <v>24</v>
      </c>
      <c r="L4360" s="15" t="s">
        <v>24</v>
      </c>
      <c r="M4360" s="15" t="s">
        <v>24</v>
      </c>
      <c r="N4360" s="15" t="s">
        <v>26</v>
      </c>
      <c r="O4360" s="15" t="s">
        <v>26</v>
      </c>
      <c r="P4360" s="15" t="s">
        <v>27</v>
      </c>
      <c r="Q4360" s="15" t="s">
        <v>26</v>
      </c>
      <c r="R4360" s="15" t="s">
        <v>15</v>
      </c>
      <c r="S4360" s="18" t="n">
        <v>64.75</v>
      </c>
      <c r="T4360" s="15" t="n">
        <v>877.35</v>
      </c>
      <c r="U4360" s="15" t="s">
        <v>24</v>
      </c>
      <c r="V4360" s="18" t="n">
        <f aca="false">IF(ISNUMBER(T4360),T4360,0)</f>
        <v>877.35</v>
      </c>
      <c r="W4360" s="15" t="n">
        <f aca="false">IF(U4360="Yes",1,0)</f>
        <v>0</v>
      </c>
      <c r="X4360" s="15" t="str">
        <f aca="false">IF(F4360&lt;=12,"0-12 months",IF(F4360&lt;=24,"13-24 months",IF(F4360&lt;=48,"25-48 months","49-72 months")))</f>
        <v>13-24 months</v>
      </c>
      <c r="Y4360" s="15" t="str">
        <f aca="false">IF(C4360=1,"Yes","No")</f>
        <v>No</v>
      </c>
      <c r="Z4360" s="15" t="n">
        <f aca="false">COUNTIF(J4360:O4360,"Yes")</f>
        <v>2</v>
      </c>
      <c r="AA4360" s="18" t="n">
        <f aca="false">S4360*W4360</f>
        <v>0</v>
      </c>
      <c r="AB4360" s="15" t="n">
        <f aca="false">(P4360="Month-to-month")+(I4360="Fiber optic")+(R4360="Electronic check")+(F4360&lt;=12)+(M4360="No")+(J4360="No")</f>
        <v>3</v>
      </c>
      <c r="AC4360" s="15" t="str">
        <f aca="false">IF(AB4360&gt;=5,"High",IF(AB4360&gt;=3,"Medium","Low"))</f>
        <v>Medium</v>
      </c>
    </row>
    <row r="4361" customFormat="false" ht="15" hidden="false" customHeight="false" outlineLevel="0" collapsed="false">
      <c r="A4361" s="15" t="s">
        <v>4458</v>
      </c>
      <c r="B4361" s="15" t="s">
        <v>94</v>
      </c>
      <c r="C4361" s="15" t="n">
        <v>0</v>
      </c>
      <c r="D4361" s="15" t="s">
        <v>24</v>
      </c>
      <c r="E4361" s="15" t="s">
        <v>24</v>
      </c>
      <c r="F4361" s="15" t="n">
        <v>23</v>
      </c>
      <c r="G4361" s="15" t="s">
        <v>26</v>
      </c>
      <c r="H4361" s="15" t="s">
        <v>26</v>
      </c>
      <c r="I4361" s="15" t="s">
        <v>102</v>
      </c>
      <c r="J4361" s="15" t="s">
        <v>24</v>
      </c>
      <c r="K4361" s="15" t="s">
        <v>26</v>
      </c>
      <c r="L4361" s="15" t="s">
        <v>24</v>
      </c>
      <c r="M4361" s="15" t="s">
        <v>24</v>
      </c>
      <c r="N4361" s="15" t="s">
        <v>26</v>
      </c>
      <c r="O4361" s="15" t="s">
        <v>26</v>
      </c>
      <c r="P4361" s="15" t="s">
        <v>25</v>
      </c>
      <c r="Q4361" s="15" t="s">
        <v>26</v>
      </c>
      <c r="R4361" s="15" t="s">
        <v>21</v>
      </c>
      <c r="S4361" s="18" t="n">
        <v>98.7</v>
      </c>
      <c r="T4361" s="15" t="n">
        <v>2249.1</v>
      </c>
      <c r="U4361" s="15" t="s">
        <v>24</v>
      </c>
      <c r="V4361" s="18" t="n">
        <f aca="false">IF(ISNUMBER(T4361),T4361,0)</f>
        <v>2249.1</v>
      </c>
      <c r="W4361" s="15" t="n">
        <f aca="false">IF(U4361="Yes",1,0)</f>
        <v>0</v>
      </c>
      <c r="X4361" s="15" t="str">
        <f aca="false">IF(F4361&lt;=12,"0-12 months",IF(F4361&lt;=24,"13-24 months",IF(F4361&lt;=48,"25-48 months","49-72 months")))</f>
        <v>13-24 months</v>
      </c>
      <c r="Y4361" s="15" t="str">
        <f aca="false">IF(C4361=1,"Yes","No")</f>
        <v>No</v>
      </c>
      <c r="Z4361" s="15" t="n">
        <f aca="false">COUNTIF(J4361:O4361,"Yes")</f>
        <v>3</v>
      </c>
      <c r="AA4361" s="18" t="n">
        <f aca="false">S4361*W4361</f>
        <v>0</v>
      </c>
      <c r="AB4361" s="15" t="n">
        <f aca="false">(P4361="Month-to-month")+(I4361="Fiber optic")+(R4361="Electronic check")+(F4361&lt;=12)+(M4361="No")+(J4361="No")</f>
        <v>4</v>
      </c>
      <c r="AC4361" s="15" t="str">
        <f aca="false">IF(AB4361&gt;=5,"High",IF(AB4361&gt;=3,"Medium","Low"))</f>
        <v>Medium</v>
      </c>
    </row>
    <row r="4362" customFormat="false" ht="15" hidden="false" customHeight="false" outlineLevel="0" collapsed="false">
      <c r="A4362" s="15" t="s">
        <v>4459</v>
      </c>
      <c r="B4362" s="15" t="s">
        <v>98</v>
      </c>
      <c r="C4362" s="15" t="n">
        <v>1</v>
      </c>
      <c r="D4362" s="15" t="s">
        <v>26</v>
      </c>
      <c r="E4362" s="15" t="s">
        <v>24</v>
      </c>
      <c r="F4362" s="15" t="n">
        <v>31</v>
      </c>
      <c r="G4362" s="15" t="s">
        <v>26</v>
      </c>
      <c r="H4362" s="15" t="s">
        <v>26</v>
      </c>
      <c r="I4362" s="15" t="s">
        <v>102</v>
      </c>
      <c r="J4362" s="15" t="s">
        <v>26</v>
      </c>
      <c r="K4362" s="15" t="s">
        <v>24</v>
      </c>
      <c r="L4362" s="15" t="s">
        <v>24</v>
      </c>
      <c r="M4362" s="15" t="s">
        <v>24</v>
      </c>
      <c r="N4362" s="15" t="s">
        <v>26</v>
      </c>
      <c r="O4362" s="15" t="s">
        <v>24</v>
      </c>
      <c r="P4362" s="15" t="s">
        <v>25</v>
      </c>
      <c r="Q4362" s="15" t="s">
        <v>24</v>
      </c>
      <c r="R4362" s="15" t="s">
        <v>15</v>
      </c>
      <c r="S4362" s="18" t="n">
        <v>89.45</v>
      </c>
      <c r="T4362" s="15" t="n">
        <v>2807.65</v>
      </c>
      <c r="U4362" s="15" t="s">
        <v>24</v>
      </c>
      <c r="V4362" s="18" t="n">
        <f aca="false">IF(ISNUMBER(T4362),T4362,0)</f>
        <v>2807.65</v>
      </c>
      <c r="W4362" s="15" t="n">
        <f aca="false">IF(U4362="Yes",1,0)</f>
        <v>0</v>
      </c>
      <c r="X4362" s="15" t="str">
        <f aca="false">IF(F4362&lt;=12,"0-12 months",IF(F4362&lt;=24,"13-24 months",IF(F4362&lt;=48,"25-48 months","49-72 months")))</f>
        <v>25-48 months</v>
      </c>
      <c r="Y4362" s="15" t="str">
        <f aca="false">IF(C4362=1,"Yes","No")</f>
        <v>Yes</v>
      </c>
      <c r="Z4362" s="15" t="n">
        <f aca="false">COUNTIF(J4362:O4362,"Yes")</f>
        <v>2</v>
      </c>
      <c r="AA4362" s="18" t="n">
        <f aca="false">S4362*W4362</f>
        <v>0</v>
      </c>
      <c r="AB4362" s="15" t="n">
        <f aca="false">(P4362="Month-to-month")+(I4362="Fiber optic")+(R4362="Electronic check")+(F4362&lt;=12)+(M4362="No")+(J4362="No")</f>
        <v>4</v>
      </c>
      <c r="AC4362" s="15" t="str">
        <f aca="false">IF(AB4362&gt;=5,"High",IF(AB4362&gt;=3,"Medium","Low"))</f>
        <v>Medium</v>
      </c>
    </row>
    <row r="4363" customFormat="false" ht="15" hidden="false" customHeight="false" outlineLevel="0" collapsed="false">
      <c r="A4363" s="15" t="s">
        <v>4460</v>
      </c>
      <c r="B4363" s="15" t="s">
        <v>98</v>
      </c>
      <c r="C4363" s="15" t="n">
        <v>0</v>
      </c>
      <c r="D4363" s="15" t="s">
        <v>24</v>
      </c>
      <c r="E4363" s="15" t="s">
        <v>24</v>
      </c>
      <c r="F4363" s="15" t="n">
        <v>29</v>
      </c>
      <c r="G4363" s="15" t="s">
        <v>26</v>
      </c>
      <c r="H4363" s="15" t="s">
        <v>24</v>
      </c>
      <c r="I4363" s="15" t="s">
        <v>96</v>
      </c>
      <c r="J4363" s="15" t="s">
        <v>26</v>
      </c>
      <c r="K4363" s="15" t="s">
        <v>26</v>
      </c>
      <c r="L4363" s="15" t="s">
        <v>24</v>
      </c>
      <c r="M4363" s="15" t="s">
        <v>26</v>
      </c>
      <c r="N4363" s="15" t="s">
        <v>24</v>
      </c>
      <c r="O4363" s="15" t="s">
        <v>24</v>
      </c>
      <c r="P4363" s="15" t="s">
        <v>27</v>
      </c>
      <c r="Q4363" s="15" t="s">
        <v>26</v>
      </c>
      <c r="R4363" s="15" t="s">
        <v>15</v>
      </c>
      <c r="S4363" s="18" t="n">
        <v>58.75</v>
      </c>
      <c r="T4363" s="15" t="n">
        <v>1696.2</v>
      </c>
      <c r="U4363" s="15" t="s">
        <v>24</v>
      </c>
      <c r="V4363" s="18" t="n">
        <f aca="false">IF(ISNUMBER(T4363),T4363,0)</f>
        <v>1696.2</v>
      </c>
      <c r="W4363" s="15" t="n">
        <f aca="false">IF(U4363="Yes",1,0)</f>
        <v>0</v>
      </c>
      <c r="X4363" s="15" t="str">
        <f aca="false">IF(F4363&lt;=12,"0-12 months",IF(F4363&lt;=24,"13-24 months",IF(F4363&lt;=48,"25-48 months","49-72 months")))</f>
        <v>25-48 months</v>
      </c>
      <c r="Y4363" s="15" t="str">
        <f aca="false">IF(C4363=1,"Yes","No")</f>
        <v>No</v>
      </c>
      <c r="Z4363" s="15" t="n">
        <f aca="false">COUNTIF(J4363:O4363,"Yes")</f>
        <v>3</v>
      </c>
      <c r="AA4363" s="18" t="n">
        <f aca="false">S4363*W4363</f>
        <v>0</v>
      </c>
      <c r="AB4363" s="15" t="n">
        <f aca="false">(P4363="Month-to-month")+(I4363="Fiber optic")+(R4363="Electronic check")+(F4363&lt;=12)+(M4363="No")+(J4363="No")</f>
        <v>1</v>
      </c>
      <c r="AC4363" s="15" t="str">
        <f aca="false">IF(AB4363&gt;=5,"High",IF(AB4363&gt;=3,"Medium","Low"))</f>
        <v>Low</v>
      </c>
    </row>
    <row r="4364" customFormat="false" ht="15" hidden="false" customHeight="false" outlineLevel="0" collapsed="false">
      <c r="A4364" s="15" t="s">
        <v>4461</v>
      </c>
      <c r="B4364" s="15" t="s">
        <v>94</v>
      </c>
      <c r="C4364" s="15" t="n">
        <v>0</v>
      </c>
      <c r="D4364" s="15" t="s">
        <v>26</v>
      </c>
      <c r="E4364" s="15" t="s">
        <v>24</v>
      </c>
      <c r="F4364" s="15" t="n">
        <v>49</v>
      </c>
      <c r="G4364" s="15" t="s">
        <v>26</v>
      </c>
      <c r="H4364" s="15" t="s">
        <v>24</v>
      </c>
      <c r="I4364" s="15" t="s">
        <v>24</v>
      </c>
      <c r="J4364" s="15" t="s">
        <v>28</v>
      </c>
      <c r="K4364" s="15" t="s">
        <v>28</v>
      </c>
      <c r="L4364" s="15" t="s">
        <v>28</v>
      </c>
      <c r="M4364" s="15" t="s">
        <v>28</v>
      </c>
      <c r="N4364" s="15" t="s">
        <v>28</v>
      </c>
      <c r="O4364" s="15" t="s">
        <v>28</v>
      </c>
      <c r="P4364" s="15" t="s">
        <v>27</v>
      </c>
      <c r="Q4364" s="15" t="s">
        <v>24</v>
      </c>
      <c r="R4364" s="15" t="s">
        <v>21</v>
      </c>
      <c r="S4364" s="18" t="n">
        <v>20.7</v>
      </c>
      <c r="T4364" s="15" t="n">
        <v>1032.05</v>
      </c>
      <c r="U4364" s="15" t="s">
        <v>24</v>
      </c>
      <c r="V4364" s="18" t="n">
        <f aca="false">IF(ISNUMBER(T4364),T4364,0)</f>
        <v>1032.05</v>
      </c>
      <c r="W4364" s="15" t="n">
        <f aca="false">IF(U4364="Yes",1,0)</f>
        <v>0</v>
      </c>
      <c r="X4364" s="15" t="str">
        <f aca="false">IF(F4364&lt;=12,"0-12 months",IF(F4364&lt;=24,"13-24 months",IF(F4364&lt;=48,"25-48 months","49-72 months")))</f>
        <v>49-72 months</v>
      </c>
      <c r="Y4364" s="15" t="str">
        <f aca="false">IF(C4364=1,"Yes","No")</f>
        <v>No</v>
      </c>
      <c r="Z4364" s="15" t="n">
        <f aca="false">COUNTIF(J4364:O4364,"Yes")</f>
        <v>0</v>
      </c>
      <c r="AA4364" s="18" t="n">
        <f aca="false">S4364*W4364</f>
        <v>0</v>
      </c>
      <c r="AB4364" s="15" t="n">
        <f aca="false">(P4364="Month-to-month")+(I4364="Fiber optic")+(R4364="Electronic check")+(F4364&lt;=12)+(M4364="No")+(J4364="No")</f>
        <v>0</v>
      </c>
      <c r="AC4364" s="15" t="str">
        <f aca="false">IF(AB4364&gt;=5,"High",IF(AB4364&gt;=3,"Medium","Low"))</f>
        <v>Low</v>
      </c>
    </row>
    <row r="4365" customFormat="false" ht="15" hidden="false" customHeight="false" outlineLevel="0" collapsed="false">
      <c r="A4365" s="15" t="s">
        <v>4462</v>
      </c>
      <c r="B4365" s="15" t="s">
        <v>94</v>
      </c>
      <c r="C4365" s="15" t="n">
        <v>0</v>
      </c>
      <c r="D4365" s="15" t="s">
        <v>26</v>
      </c>
      <c r="E4365" s="15" t="s">
        <v>24</v>
      </c>
      <c r="F4365" s="15" t="n">
        <v>56</v>
      </c>
      <c r="G4365" s="15" t="s">
        <v>26</v>
      </c>
      <c r="H4365" s="15" t="s">
        <v>26</v>
      </c>
      <c r="I4365" s="15" t="s">
        <v>102</v>
      </c>
      <c r="J4365" s="15" t="s">
        <v>24</v>
      </c>
      <c r="K4365" s="15" t="s">
        <v>24</v>
      </c>
      <c r="L4365" s="15" t="s">
        <v>24</v>
      </c>
      <c r="M4365" s="15" t="s">
        <v>24</v>
      </c>
      <c r="N4365" s="15" t="s">
        <v>26</v>
      </c>
      <c r="O4365" s="15" t="s">
        <v>24</v>
      </c>
      <c r="P4365" s="15" t="s">
        <v>25</v>
      </c>
      <c r="Q4365" s="15" t="s">
        <v>26</v>
      </c>
      <c r="R4365" s="15" t="s">
        <v>19</v>
      </c>
      <c r="S4365" s="18" t="n">
        <v>85.6</v>
      </c>
      <c r="T4365" s="15" t="n">
        <v>4902.8</v>
      </c>
      <c r="U4365" s="15" t="s">
        <v>24</v>
      </c>
      <c r="V4365" s="18" t="n">
        <f aca="false">IF(ISNUMBER(T4365),T4365,0)</f>
        <v>4902.8</v>
      </c>
      <c r="W4365" s="15" t="n">
        <f aca="false">IF(U4365="Yes",1,0)</f>
        <v>0</v>
      </c>
      <c r="X4365" s="15" t="str">
        <f aca="false">IF(F4365&lt;=12,"0-12 months",IF(F4365&lt;=24,"13-24 months",IF(F4365&lt;=48,"25-48 months","49-72 months")))</f>
        <v>49-72 months</v>
      </c>
      <c r="Y4365" s="15" t="str">
        <f aca="false">IF(C4365=1,"Yes","No")</f>
        <v>No</v>
      </c>
      <c r="Z4365" s="15" t="n">
        <f aca="false">COUNTIF(J4365:O4365,"Yes")</f>
        <v>1</v>
      </c>
      <c r="AA4365" s="18" t="n">
        <f aca="false">S4365*W4365</f>
        <v>0</v>
      </c>
      <c r="AB4365" s="15" t="n">
        <f aca="false">(P4365="Month-to-month")+(I4365="Fiber optic")+(R4365="Electronic check")+(F4365&lt;=12)+(M4365="No")+(J4365="No")</f>
        <v>4</v>
      </c>
      <c r="AC4365" s="15" t="str">
        <f aca="false">IF(AB4365&gt;=5,"High",IF(AB4365&gt;=3,"Medium","Low"))</f>
        <v>Medium</v>
      </c>
    </row>
    <row r="4366" customFormat="false" ht="15" hidden="false" customHeight="false" outlineLevel="0" collapsed="false">
      <c r="A4366" s="15" t="s">
        <v>4463</v>
      </c>
      <c r="B4366" s="15" t="s">
        <v>94</v>
      </c>
      <c r="C4366" s="15" t="n">
        <v>0</v>
      </c>
      <c r="D4366" s="15" t="s">
        <v>24</v>
      </c>
      <c r="E4366" s="15" t="s">
        <v>24</v>
      </c>
      <c r="F4366" s="15" t="n">
        <v>63</v>
      </c>
      <c r="G4366" s="15" t="s">
        <v>26</v>
      </c>
      <c r="H4366" s="15" t="s">
        <v>26</v>
      </c>
      <c r="I4366" s="15" t="s">
        <v>96</v>
      </c>
      <c r="J4366" s="15" t="s">
        <v>26</v>
      </c>
      <c r="K4366" s="15" t="s">
        <v>26</v>
      </c>
      <c r="L4366" s="15" t="s">
        <v>26</v>
      </c>
      <c r="M4366" s="15" t="s">
        <v>26</v>
      </c>
      <c r="N4366" s="15" t="s">
        <v>24</v>
      </c>
      <c r="O4366" s="15" t="s">
        <v>26</v>
      </c>
      <c r="P4366" s="15" t="s">
        <v>29</v>
      </c>
      <c r="Q4366" s="15" t="s">
        <v>26</v>
      </c>
      <c r="R4366" s="15" t="s">
        <v>21</v>
      </c>
      <c r="S4366" s="18" t="n">
        <v>80.3</v>
      </c>
      <c r="T4366" s="15" t="n">
        <v>4995.35</v>
      </c>
      <c r="U4366" s="15" t="s">
        <v>24</v>
      </c>
      <c r="V4366" s="18" t="n">
        <f aca="false">IF(ISNUMBER(T4366),T4366,0)</f>
        <v>4995.35</v>
      </c>
      <c r="W4366" s="15" t="n">
        <f aca="false">IF(U4366="Yes",1,0)</f>
        <v>0</v>
      </c>
      <c r="X4366" s="15" t="str">
        <f aca="false">IF(F4366&lt;=12,"0-12 months",IF(F4366&lt;=24,"13-24 months",IF(F4366&lt;=48,"25-48 months","49-72 months")))</f>
        <v>49-72 months</v>
      </c>
      <c r="Y4366" s="15" t="str">
        <f aca="false">IF(C4366=1,"Yes","No")</f>
        <v>No</v>
      </c>
      <c r="Z4366" s="15" t="n">
        <f aca="false">COUNTIF(J4366:O4366,"Yes")</f>
        <v>5</v>
      </c>
      <c r="AA4366" s="18" t="n">
        <f aca="false">S4366*W4366</f>
        <v>0</v>
      </c>
      <c r="AB4366" s="15" t="n">
        <f aca="false">(P4366="Month-to-month")+(I4366="Fiber optic")+(R4366="Electronic check")+(F4366&lt;=12)+(M4366="No")+(J4366="No")</f>
        <v>0</v>
      </c>
      <c r="AC4366" s="15" t="str">
        <f aca="false">IF(AB4366&gt;=5,"High",IF(AB4366&gt;=3,"Medium","Low"))</f>
        <v>Low</v>
      </c>
    </row>
    <row r="4367" customFormat="false" ht="15" hidden="false" customHeight="false" outlineLevel="0" collapsed="false">
      <c r="A4367" s="15" t="s">
        <v>4464</v>
      </c>
      <c r="B4367" s="15" t="s">
        <v>98</v>
      </c>
      <c r="C4367" s="15" t="n">
        <v>0</v>
      </c>
      <c r="D4367" s="15" t="s">
        <v>26</v>
      </c>
      <c r="E4367" s="15" t="s">
        <v>24</v>
      </c>
      <c r="F4367" s="15" t="n">
        <v>63</v>
      </c>
      <c r="G4367" s="15" t="s">
        <v>26</v>
      </c>
      <c r="H4367" s="15" t="s">
        <v>26</v>
      </c>
      <c r="I4367" s="15" t="s">
        <v>96</v>
      </c>
      <c r="J4367" s="15" t="s">
        <v>24</v>
      </c>
      <c r="K4367" s="15" t="s">
        <v>24</v>
      </c>
      <c r="L4367" s="15" t="s">
        <v>26</v>
      </c>
      <c r="M4367" s="15" t="s">
        <v>26</v>
      </c>
      <c r="N4367" s="15" t="s">
        <v>26</v>
      </c>
      <c r="O4367" s="15" t="s">
        <v>26</v>
      </c>
      <c r="P4367" s="15" t="s">
        <v>29</v>
      </c>
      <c r="Q4367" s="15" t="s">
        <v>24</v>
      </c>
      <c r="R4367" s="15" t="s">
        <v>21</v>
      </c>
      <c r="S4367" s="18" t="n">
        <v>79.8</v>
      </c>
      <c r="T4367" s="15" t="n">
        <v>5034.05</v>
      </c>
      <c r="U4367" s="15" t="s">
        <v>24</v>
      </c>
      <c r="V4367" s="18" t="n">
        <f aca="false">IF(ISNUMBER(T4367),T4367,0)</f>
        <v>5034.05</v>
      </c>
      <c r="W4367" s="15" t="n">
        <f aca="false">IF(U4367="Yes",1,0)</f>
        <v>0</v>
      </c>
      <c r="X4367" s="15" t="str">
        <f aca="false">IF(F4367&lt;=12,"0-12 months",IF(F4367&lt;=24,"13-24 months",IF(F4367&lt;=48,"25-48 months","49-72 months")))</f>
        <v>49-72 months</v>
      </c>
      <c r="Y4367" s="15" t="str">
        <f aca="false">IF(C4367=1,"Yes","No")</f>
        <v>No</v>
      </c>
      <c r="Z4367" s="15" t="n">
        <f aca="false">COUNTIF(J4367:O4367,"Yes")</f>
        <v>4</v>
      </c>
      <c r="AA4367" s="18" t="n">
        <f aca="false">S4367*W4367</f>
        <v>0</v>
      </c>
      <c r="AB4367" s="15" t="n">
        <f aca="false">(P4367="Month-to-month")+(I4367="Fiber optic")+(R4367="Electronic check")+(F4367&lt;=12)+(M4367="No")+(J4367="No")</f>
        <v>1</v>
      </c>
      <c r="AC4367" s="15" t="str">
        <f aca="false">IF(AB4367&gt;=5,"High",IF(AB4367&gt;=3,"Medium","Low"))</f>
        <v>Low</v>
      </c>
    </row>
    <row r="4368" customFormat="false" ht="15" hidden="false" customHeight="false" outlineLevel="0" collapsed="false">
      <c r="A4368" s="15" t="s">
        <v>4465</v>
      </c>
      <c r="B4368" s="15" t="s">
        <v>98</v>
      </c>
      <c r="C4368" s="15" t="n">
        <v>1</v>
      </c>
      <c r="D4368" s="15" t="s">
        <v>26</v>
      </c>
      <c r="E4368" s="15" t="s">
        <v>26</v>
      </c>
      <c r="F4368" s="15" t="n">
        <v>24</v>
      </c>
      <c r="G4368" s="15" t="s">
        <v>26</v>
      </c>
      <c r="H4368" s="15" t="s">
        <v>26</v>
      </c>
      <c r="I4368" s="15" t="s">
        <v>102</v>
      </c>
      <c r="J4368" s="15" t="s">
        <v>26</v>
      </c>
      <c r="K4368" s="15" t="s">
        <v>24</v>
      </c>
      <c r="L4368" s="15" t="s">
        <v>24</v>
      </c>
      <c r="M4368" s="15" t="s">
        <v>24</v>
      </c>
      <c r="N4368" s="15" t="s">
        <v>24</v>
      </c>
      <c r="O4368" s="15" t="s">
        <v>24</v>
      </c>
      <c r="P4368" s="15" t="s">
        <v>25</v>
      </c>
      <c r="Q4368" s="15" t="s">
        <v>26</v>
      </c>
      <c r="R4368" s="15" t="s">
        <v>15</v>
      </c>
      <c r="S4368" s="18" t="n">
        <v>79.85</v>
      </c>
      <c r="T4368" s="15" t="n">
        <v>1857.75</v>
      </c>
      <c r="U4368" s="15" t="s">
        <v>24</v>
      </c>
      <c r="V4368" s="18" t="n">
        <f aca="false">IF(ISNUMBER(T4368),T4368,0)</f>
        <v>1857.75</v>
      </c>
      <c r="W4368" s="15" t="n">
        <f aca="false">IF(U4368="Yes",1,0)</f>
        <v>0</v>
      </c>
      <c r="X4368" s="15" t="str">
        <f aca="false">IF(F4368&lt;=12,"0-12 months",IF(F4368&lt;=24,"13-24 months",IF(F4368&lt;=48,"25-48 months","49-72 months")))</f>
        <v>13-24 months</v>
      </c>
      <c r="Y4368" s="15" t="str">
        <f aca="false">IF(C4368=1,"Yes","No")</f>
        <v>Yes</v>
      </c>
      <c r="Z4368" s="15" t="n">
        <f aca="false">COUNTIF(J4368:O4368,"Yes")</f>
        <v>1</v>
      </c>
      <c r="AA4368" s="18" t="n">
        <f aca="false">S4368*W4368</f>
        <v>0</v>
      </c>
      <c r="AB4368" s="15" t="n">
        <f aca="false">(P4368="Month-to-month")+(I4368="Fiber optic")+(R4368="Electronic check")+(F4368&lt;=12)+(M4368="No")+(J4368="No")</f>
        <v>4</v>
      </c>
      <c r="AC4368" s="15" t="str">
        <f aca="false">IF(AB4368&gt;=5,"High",IF(AB4368&gt;=3,"Medium","Low"))</f>
        <v>Medium</v>
      </c>
    </row>
    <row r="4369" customFormat="false" ht="15" hidden="false" customHeight="false" outlineLevel="0" collapsed="false">
      <c r="A4369" s="15" t="s">
        <v>4466</v>
      </c>
      <c r="B4369" s="15" t="s">
        <v>98</v>
      </c>
      <c r="C4369" s="15" t="n">
        <v>1</v>
      </c>
      <c r="D4369" s="15" t="s">
        <v>26</v>
      </c>
      <c r="E4369" s="15" t="s">
        <v>24</v>
      </c>
      <c r="F4369" s="15" t="n">
        <v>36</v>
      </c>
      <c r="G4369" s="15" t="s">
        <v>26</v>
      </c>
      <c r="H4369" s="15" t="s">
        <v>24</v>
      </c>
      <c r="I4369" s="15" t="s">
        <v>96</v>
      </c>
      <c r="J4369" s="15" t="s">
        <v>24</v>
      </c>
      <c r="K4369" s="15" t="s">
        <v>24</v>
      </c>
      <c r="L4369" s="15" t="s">
        <v>26</v>
      </c>
      <c r="M4369" s="15" t="s">
        <v>26</v>
      </c>
      <c r="N4369" s="15" t="s">
        <v>24</v>
      </c>
      <c r="O4369" s="15" t="s">
        <v>24</v>
      </c>
      <c r="P4369" s="15" t="s">
        <v>27</v>
      </c>
      <c r="Q4369" s="15" t="s">
        <v>24</v>
      </c>
      <c r="R4369" s="15" t="s">
        <v>21</v>
      </c>
      <c r="S4369" s="18" t="n">
        <v>54.1</v>
      </c>
      <c r="T4369" s="15" t="n">
        <v>1992.85</v>
      </c>
      <c r="U4369" s="15" t="s">
        <v>24</v>
      </c>
      <c r="V4369" s="18" t="n">
        <f aca="false">IF(ISNUMBER(T4369),T4369,0)</f>
        <v>1992.85</v>
      </c>
      <c r="W4369" s="15" t="n">
        <f aca="false">IF(U4369="Yes",1,0)</f>
        <v>0</v>
      </c>
      <c r="X4369" s="15" t="str">
        <f aca="false">IF(F4369&lt;=12,"0-12 months",IF(F4369&lt;=24,"13-24 months",IF(F4369&lt;=48,"25-48 months","49-72 months")))</f>
        <v>25-48 months</v>
      </c>
      <c r="Y4369" s="15" t="str">
        <f aca="false">IF(C4369=1,"Yes","No")</f>
        <v>Yes</v>
      </c>
      <c r="Z4369" s="15" t="n">
        <f aca="false">COUNTIF(J4369:O4369,"Yes")</f>
        <v>2</v>
      </c>
      <c r="AA4369" s="18" t="n">
        <f aca="false">S4369*W4369</f>
        <v>0</v>
      </c>
      <c r="AB4369" s="15" t="n">
        <f aca="false">(P4369="Month-to-month")+(I4369="Fiber optic")+(R4369="Electronic check")+(F4369&lt;=12)+(M4369="No")+(J4369="No")</f>
        <v>1</v>
      </c>
      <c r="AC4369" s="15" t="str">
        <f aca="false">IF(AB4369&gt;=5,"High",IF(AB4369&gt;=3,"Medium","Low"))</f>
        <v>Low</v>
      </c>
    </row>
    <row r="4370" customFormat="false" ht="15" hidden="false" customHeight="false" outlineLevel="0" collapsed="false">
      <c r="A4370" s="15" t="s">
        <v>4467</v>
      </c>
      <c r="B4370" s="15" t="s">
        <v>94</v>
      </c>
      <c r="C4370" s="15" t="n">
        <v>1</v>
      </c>
      <c r="D4370" s="15" t="s">
        <v>24</v>
      </c>
      <c r="E4370" s="15" t="s">
        <v>24</v>
      </c>
      <c r="F4370" s="15" t="n">
        <v>9</v>
      </c>
      <c r="G4370" s="15" t="s">
        <v>26</v>
      </c>
      <c r="H4370" s="15" t="s">
        <v>24</v>
      </c>
      <c r="I4370" s="15" t="s">
        <v>102</v>
      </c>
      <c r="J4370" s="15" t="s">
        <v>24</v>
      </c>
      <c r="K4370" s="15" t="s">
        <v>24</v>
      </c>
      <c r="L4370" s="15" t="s">
        <v>24</v>
      </c>
      <c r="M4370" s="15" t="s">
        <v>24</v>
      </c>
      <c r="N4370" s="15" t="s">
        <v>26</v>
      </c>
      <c r="O4370" s="15" t="s">
        <v>24</v>
      </c>
      <c r="P4370" s="15" t="s">
        <v>25</v>
      </c>
      <c r="Q4370" s="15" t="s">
        <v>26</v>
      </c>
      <c r="R4370" s="15" t="s">
        <v>15</v>
      </c>
      <c r="S4370" s="18" t="n">
        <v>80.85</v>
      </c>
      <c r="T4370" s="15" t="n">
        <v>751.65</v>
      </c>
      <c r="U4370" s="15" t="s">
        <v>26</v>
      </c>
      <c r="V4370" s="18" t="n">
        <f aca="false">IF(ISNUMBER(T4370),T4370,0)</f>
        <v>751.65</v>
      </c>
      <c r="W4370" s="15" t="n">
        <f aca="false">IF(U4370="Yes",1,0)</f>
        <v>1</v>
      </c>
      <c r="X4370" s="15" t="str">
        <f aca="false">IF(F4370&lt;=12,"0-12 months",IF(F4370&lt;=24,"13-24 months",IF(F4370&lt;=48,"25-48 months","49-72 months")))</f>
        <v>0-12 months</v>
      </c>
      <c r="Y4370" s="15" t="str">
        <f aca="false">IF(C4370=1,"Yes","No")</f>
        <v>Yes</v>
      </c>
      <c r="Z4370" s="15" t="n">
        <f aca="false">COUNTIF(J4370:O4370,"Yes")</f>
        <v>1</v>
      </c>
      <c r="AA4370" s="18" t="n">
        <f aca="false">S4370*W4370</f>
        <v>80.85</v>
      </c>
      <c r="AB4370" s="15" t="n">
        <f aca="false">(P4370="Month-to-month")+(I4370="Fiber optic")+(R4370="Electronic check")+(F4370&lt;=12)+(M4370="No")+(J4370="No")</f>
        <v>6</v>
      </c>
      <c r="AC4370" s="15" t="str">
        <f aca="false">IF(AB4370&gt;=5,"High",IF(AB4370&gt;=3,"Medium","Low"))</f>
        <v>High</v>
      </c>
    </row>
    <row r="4371" customFormat="false" ht="15" hidden="false" customHeight="false" outlineLevel="0" collapsed="false">
      <c r="A4371" s="15" t="s">
        <v>4468</v>
      </c>
      <c r="B4371" s="15" t="s">
        <v>98</v>
      </c>
      <c r="C4371" s="15" t="n">
        <v>0</v>
      </c>
      <c r="D4371" s="15" t="s">
        <v>24</v>
      </c>
      <c r="E4371" s="15" t="s">
        <v>24</v>
      </c>
      <c r="F4371" s="15" t="n">
        <v>3</v>
      </c>
      <c r="G4371" s="15" t="s">
        <v>24</v>
      </c>
      <c r="H4371" s="15" t="s">
        <v>95</v>
      </c>
      <c r="I4371" s="15" t="s">
        <v>96</v>
      </c>
      <c r="J4371" s="15" t="s">
        <v>24</v>
      </c>
      <c r="K4371" s="15" t="s">
        <v>24</v>
      </c>
      <c r="L4371" s="15" t="s">
        <v>24</v>
      </c>
      <c r="M4371" s="15" t="s">
        <v>24</v>
      </c>
      <c r="N4371" s="15" t="s">
        <v>24</v>
      </c>
      <c r="O4371" s="15" t="s">
        <v>24</v>
      </c>
      <c r="P4371" s="15" t="s">
        <v>25</v>
      </c>
      <c r="Q4371" s="15" t="s">
        <v>24</v>
      </c>
      <c r="R4371" s="15" t="s">
        <v>15</v>
      </c>
      <c r="S4371" s="18" t="n">
        <v>24.75</v>
      </c>
      <c r="T4371" s="15" t="n">
        <v>66.95</v>
      </c>
      <c r="U4371" s="15" t="s">
        <v>26</v>
      </c>
      <c r="V4371" s="18" t="n">
        <f aca="false">IF(ISNUMBER(T4371),T4371,0)</f>
        <v>66.95</v>
      </c>
      <c r="W4371" s="15" t="n">
        <f aca="false">IF(U4371="Yes",1,0)</f>
        <v>1</v>
      </c>
      <c r="X4371" s="15" t="str">
        <f aca="false">IF(F4371&lt;=12,"0-12 months",IF(F4371&lt;=24,"13-24 months",IF(F4371&lt;=48,"25-48 months","49-72 months")))</f>
        <v>0-12 months</v>
      </c>
      <c r="Y4371" s="15" t="str">
        <f aca="false">IF(C4371=1,"Yes","No")</f>
        <v>No</v>
      </c>
      <c r="Z4371" s="15" t="n">
        <f aca="false">COUNTIF(J4371:O4371,"Yes")</f>
        <v>0</v>
      </c>
      <c r="AA4371" s="18" t="n">
        <f aca="false">S4371*W4371</f>
        <v>24.75</v>
      </c>
      <c r="AB4371" s="15" t="n">
        <f aca="false">(P4371="Month-to-month")+(I4371="Fiber optic")+(R4371="Electronic check")+(F4371&lt;=12)+(M4371="No")+(J4371="No")</f>
        <v>5</v>
      </c>
      <c r="AC4371" s="15" t="str">
        <f aca="false">IF(AB4371&gt;=5,"High",IF(AB4371&gt;=3,"Medium","Low"))</f>
        <v>High</v>
      </c>
    </row>
    <row r="4372" customFormat="false" ht="15" hidden="false" customHeight="false" outlineLevel="0" collapsed="false">
      <c r="A4372" s="15" t="s">
        <v>4469</v>
      </c>
      <c r="B4372" s="15" t="s">
        <v>94</v>
      </c>
      <c r="C4372" s="15" t="n">
        <v>0</v>
      </c>
      <c r="D4372" s="15" t="s">
        <v>26</v>
      </c>
      <c r="E4372" s="15" t="s">
        <v>24</v>
      </c>
      <c r="F4372" s="15" t="n">
        <v>21</v>
      </c>
      <c r="G4372" s="15" t="s">
        <v>26</v>
      </c>
      <c r="H4372" s="15" t="s">
        <v>24</v>
      </c>
      <c r="I4372" s="15" t="s">
        <v>96</v>
      </c>
      <c r="J4372" s="15" t="s">
        <v>26</v>
      </c>
      <c r="K4372" s="15" t="s">
        <v>24</v>
      </c>
      <c r="L4372" s="15" t="s">
        <v>26</v>
      </c>
      <c r="M4372" s="15" t="s">
        <v>26</v>
      </c>
      <c r="N4372" s="15" t="s">
        <v>26</v>
      </c>
      <c r="O4372" s="15" t="s">
        <v>26</v>
      </c>
      <c r="P4372" s="15" t="s">
        <v>27</v>
      </c>
      <c r="Q4372" s="15" t="s">
        <v>24</v>
      </c>
      <c r="R4372" s="15" t="s">
        <v>17</v>
      </c>
      <c r="S4372" s="18" t="n">
        <v>80.9</v>
      </c>
      <c r="T4372" s="15" t="n">
        <v>1714.95</v>
      </c>
      <c r="U4372" s="15" t="s">
        <v>24</v>
      </c>
      <c r="V4372" s="18" t="n">
        <f aca="false">IF(ISNUMBER(T4372),T4372,0)</f>
        <v>1714.95</v>
      </c>
      <c r="W4372" s="15" t="n">
        <f aca="false">IF(U4372="Yes",1,0)</f>
        <v>0</v>
      </c>
      <c r="X4372" s="15" t="str">
        <f aca="false">IF(F4372&lt;=12,"0-12 months",IF(F4372&lt;=24,"13-24 months",IF(F4372&lt;=48,"25-48 months","49-72 months")))</f>
        <v>13-24 months</v>
      </c>
      <c r="Y4372" s="15" t="str">
        <f aca="false">IF(C4372=1,"Yes","No")</f>
        <v>No</v>
      </c>
      <c r="Z4372" s="15" t="n">
        <f aca="false">COUNTIF(J4372:O4372,"Yes")</f>
        <v>5</v>
      </c>
      <c r="AA4372" s="18" t="n">
        <f aca="false">S4372*W4372</f>
        <v>0</v>
      </c>
      <c r="AB4372" s="15" t="n">
        <f aca="false">(P4372="Month-to-month")+(I4372="Fiber optic")+(R4372="Electronic check")+(F4372&lt;=12)+(M4372="No")+(J4372="No")</f>
        <v>0</v>
      </c>
      <c r="AC4372" s="15" t="str">
        <f aca="false">IF(AB4372&gt;=5,"High",IF(AB4372&gt;=3,"Medium","Low"))</f>
        <v>Low</v>
      </c>
    </row>
    <row r="4373" customFormat="false" ht="15" hidden="false" customHeight="false" outlineLevel="0" collapsed="false">
      <c r="A4373" s="15" t="s">
        <v>4470</v>
      </c>
      <c r="B4373" s="15" t="s">
        <v>98</v>
      </c>
      <c r="C4373" s="15" t="n">
        <v>0</v>
      </c>
      <c r="D4373" s="15" t="s">
        <v>26</v>
      </c>
      <c r="E4373" s="15" t="s">
        <v>26</v>
      </c>
      <c r="F4373" s="15" t="n">
        <v>13</v>
      </c>
      <c r="G4373" s="15" t="s">
        <v>26</v>
      </c>
      <c r="H4373" s="15" t="s">
        <v>26</v>
      </c>
      <c r="I4373" s="15" t="s">
        <v>24</v>
      </c>
      <c r="J4373" s="15" t="s">
        <v>28</v>
      </c>
      <c r="K4373" s="15" t="s">
        <v>28</v>
      </c>
      <c r="L4373" s="15" t="s">
        <v>28</v>
      </c>
      <c r="M4373" s="15" t="s">
        <v>28</v>
      </c>
      <c r="N4373" s="15" t="s">
        <v>28</v>
      </c>
      <c r="O4373" s="15" t="s">
        <v>28</v>
      </c>
      <c r="P4373" s="15" t="s">
        <v>27</v>
      </c>
      <c r="Q4373" s="15" t="s">
        <v>24</v>
      </c>
      <c r="R4373" s="15" t="s">
        <v>19</v>
      </c>
      <c r="S4373" s="18" t="n">
        <v>24.5</v>
      </c>
      <c r="T4373" s="15" t="n">
        <v>343.6</v>
      </c>
      <c r="U4373" s="15" t="s">
        <v>24</v>
      </c>
      <c r="V4373" s="18" t="n">
        <f aca="false">IF(ISNUMBER(T4373),T4373,0)</f>
        <v>343.6</v>
      </c>
      <c r="W4373" s="15" t="n">
        <f aca="false">IF(U4373="Yes",1,0)</f>
        <v>0</v>
      </c>
      <c r="X4373" s="15" t="str">
        <f aca="false">IF(F4373&lt;=12,"0-12 months",IF(F4373&lt;=24,"13-24 months",IF(F4373&lt;=48,"25-48 months","49-72 months")))</f>
        <v>13-24 months</v>
      </c>
      <c r="Y4373" s="15" t="str">
        <f aca="false">IF(C4373=1,"Yes","No")</f>
        <v>No</v>
      </c>
      <c r="Z4373" s="15" t="n">
        <f aca="false">COUNTIF(J4373:O4373,"Yes")</f>
        <v>0</v>
      </c>
      <c r="AA4373" s="18" t="n">
        <f aca="false">S4373*W4373</f>
        <v>0</v>
      </c>
      <c r="AB4373" s="15" t="n">
        <f aca="false">(P4373="Month-to-month")+(I4373="Fiber optic")+(R4373="Electronic check")+(F4373&lt;=12)+(M4373="No")+(J4373="No")</f>
        <v>0</v>
      </c>
      <c r="AC4373" s="15" t="str">
        <f aca="false">IF(AB4373&gt;=5,"High",IF(AB4373&gt;=3,"Medium","Low"))</f>
        <v>Low</v>
      </c>
    </row>
    <row r="4374" customFormat="false" ht="15" hidden="false" customHeight="false" outlineLevel="0" collapsed="false">
      <c r="A4374" s="15" t="s">
        <v>4471</v>
      </c>
      <c r="B4374" s="15" t="s">
        <v>98</v>
      </c>
      <c r="C4374" s="15" t="n">
        <v>0</v>
      </c>
      <c r="D4374" s="15" t="s">
        <v>26</v>
      </c>
      <c r="E4374" s="15" t="s">
        <v>26</v>
      </c>
      <c r="F4374" s="15" t="n">
        <v>1</v>
      </c>
      <c r="G4374" s="15" t="s">
        <v>26</v>
      </c>
      <c r="H4374" s="15" t="s">
        <v>24</v>
      </c>
      <c r="I4374" s="15" t="s">
        <v>24</v>
      </c>
      <c r="J4374" s="15" t="s">
        <v>28</v>
      </c>
      <c r="K4374" s="15" t="s">
        <v>28</v>
      </c>
      <c r="L4374" s="15" t="s">
        <v>28</v>
      </c>
      <c r="M4374" s="15" t="s">
        <v>28</v>
      </c>
      <c r="N4374" s="15" t="s">
        <v>28</v>
      </c>
      <c r="O4374" s="15" t="s">
        <v>28</v>
      </c>
      <c r="P4374" s="15" t="s">
        <v>25</v>
      </c>
      <c r="Q4374" s="15" t="s">
        <v>26</v>
      </c>
      <c r="R4374" s="15" t="s">
        <v>19</v>
      </c>
      <c r="S4374" s="18" t="n">
        <v>20.15</v>
      </c>
      <c r="T4374" s="15" t="n">
        <v>20.15</v>
      </c>
      <c r="U4374" s="15" t="s">
        <v>24</v>
      </c>
      <c r="V4374" s="18" t="n">
        <f aca="false">IF(ISNUMBER(T4374),T4374,0)</f>
        <v>20.15</v>
      </c>
      <c r="W4374" s="15" t="n">
        <f aca="false">IF(U4374="Yes",1,0)</f>
        <v>0</v>
      </c>
      <c r="X4374" s="15" t="str">
        <f aca="false">IF(F4374&lt;=12,"0-12 months",IF(F4374&lt;=24,"13-24 months",IF(F4374&lt;=48,"25-48 months","49-72 months")))</f>
        <v>0-12 months</v>
      </c>
      <c r="Y4374" s="15" t="str">
        <f aca="false">IF(C4374=1,"Yes","No")</f>
        <v>No</v>
      </c>
      <c r="Z4374" s="15" t="n">
        <f aca="false">COUNTIF(J4374:O4374,"Yes")</f>
        <v>0</v>
      </c>
      <c r="AA4374" s="18" t="n">
        <f aca="false">S4374*W4374</f>
        <v>0</v>
      </c>
      <c r="AB4374" s="15" t="n">
        <f aca="false">(P4374="Month-to-month")+(I4374="Fiber optic")+(R4374="Electronic check")+(F4374&lt;=12)+(M4374="No")+(J4374="No")</f>
        <v>2</v>
      </c>
      <c r="AC4374" s="15" t="str">
        <f aca="false">IF(AB4374&gt;=5,"High",IF(AB4374&gt;=3,"Medium","Low"))</f>
        <v>Low</v>
      </c>
    </row>
    <row r="4375" customFormat="false" ht="15" hidden="false" customHeight="false" outlineLevel="0" collapsed="false">
      <c r="A4375" s="15" t="s">
        <v>4472</v>
      </c>
      <c r="B4375" s="15" t="s">
        <v>94</v>
      </c>
      <c r="C4375" s="15" t="n">
        <v>0</v>
      </c>
      <c r="D4375" s="15" t="s">
        <v>26</v>
      </c>
      <c r="E4375" s="15" t="s">
        <v>26</v>
      </c>
      <c r="F4375" s="15" t="n">
        <v>25</v>
      </c>
      <c r="G4375" s="15" t="s">
        <v>26</v>
      </c>
      <c r="H4375" s="15" t="s">
        <v>24</v>
      </c>
      <c r="I4375" s="15" t="s">
        <v>24</v>
      </c>
      <c r="J4375" s="15" t="s">
        <v>28</v>
      </c>
      <c r="K4375" s="15" t="s">
        <v>28</v>
      </c>
      <c r="L4375" s="15" t="s">
        <v>28</v>
      </c>
      <c r="M4375" s="15" t="s">
        <v>28</v>
      </c>
      <c r="N4375" s="15" t="s">
        <v>28</v>
      </c>
      <c r="O4375" s="15" t="s">
        <v>28</v>
      </c>
      <c r="P4375" s="15" t="s">
        <v>27</v>
      </c>
      <c r="Q4375" s="15" t="s">
        <v>24</v>
      </c>
      <c r="R4375" s="15" t="s">
        <v>17</v>
      </c>
      <c r="S4375" s="18" t="n">
        <v>20.05</v>
      </c>
      <c r="T4375" s="15" t="n">
        <v>520.1</v>
      </c>
      <c r="U4375" s="15" t="s">
        <v>24</v>
      </c>
      <c r="V4375" s="18" t="n">
        <f aca="false">IF(ISNUMBER(T4375),T4375,0)</f>
        <v>520.1</v>
      </c>
      <c r="W4375" s="15" t="n">
        <f aca="false">IF(U4375="Yes",1,0)</f>
        <v>0</v>
      </c>
      <c r="X4375" s="15" t="str">
        <f aca="false">IF(F4375&lt;=12,"0-12 months",IF(F4375&lt;=24,"13-24 months",IF(F4375&lt;=48,"25-48 months","49-72 months")))</f>
        <v>25-48 months</v>
      </c>
      <c r="Y4375" s="15" t="str">
        <f aca="false">IF(C4375=1,"Yes","No")</f>
        <v>No</v>
      </c>
      <c r="Z4375" s="15" t="n">
        <f aca="false">COUNTIF(J4375:O4375,"Yes")</f>
        <v>0</v>
      </c>
      <c r="AA4375" s="18" t="n">
        <f aca="false">S4375*W4375</f>
        <v>0</v>
      </c>
      <c r="AB4375" s="15" t="n">
        <f aca="false">(P4375="Month-to-month")+(I4375="Fiber optic")+(R4375="Electronic check")+(F4375&lt;=12)+(M4375="No")+(J4375="No")</f>
        <v>0</v>
      </c>
      <c r="AC4375" s="15" t="str">
        <f aca="false">IF(AB4375&gt;=5,"High",IF(AB4375&gt;=3,"Medium","Low"))</f>
        <v>Low</v>
      </c>
    </row>
    <row r="4376" customFormat="false" ht="15" hidden="false" customHeight="false" outlineLevel="0" collapsed="false">
      <c r="A4376" s="15" t="s">
        <v>4473</v>
      </c>
      <c r="B4376" s="15" t="s">
        <v>98</v>
      </c>
      <c r="C4376" s="15" t="n">
        <v>0</v>
      </c>
      <c r="D4376" s="15" t="s">
        <v>26</v>
      </c>
      <c r="E4376" s="15" t="s">
        <v>26</v>
      </c>
      <c r="F4376" s="15" t="n">
        <v>71</v>
      </c>
      <c r="G4376" s="15" t="s">
        <v>26</v>
      </c>
      <c r="H4376" s="15" t="s">
        <v>24</v>
      </c>
      <c r="I4376" s="15" t="s">
        <v>24</v>
      </c>
      <c r="J4376" s="15" t="s">
        <v>28</v>
      </c>
      <c r="K4376" s="15" t="s">
        <v>28</v>
      </c>
      <c r="L4376" s="15" t="s">
        <v>28</v>
      </c>
      <c r="M4376" s="15" t="s">
        <v>28</v>
      </c>
      <c r="N4376" s="15" t="s">
        <v>28</v>
      </c>
      <c r="O4376" s="15" t="s">
        <v>28</v>
      </c>
      <c r="P4376" s="15" t="s">
        <v>29</v>
      </c>
      <c r="Q4376" s="15" t="s">
        <v>26</v>
      </c>
      <c r="R4376" s="15" t="s">
        <v>19</v>
      </c>
      <c r="S4376" s="18" t="n">
        <v>19.6</v>
      </c>
      <c r="T4376" s="15" t="n">
        <v>1387.45</v>
      </c>
      <c r="U4376" s="15" t="s">
        <v>24</v>
      </c>
      <c r="V4376" s="18" t="n">
        <f aca="false">IF(ISNUMBER(T4376),T4376,0)</f>
        <v>1387.45</v>
      </c>
      <c r="W4376" s="15" t="n">
        <f aca="false">IF(U4376="Yes",1,0)</f>
        <v>0</v>
      </c>
      <c r="X4376" s="15" t="str">
        <f aca="false">IF(F4376&lt;=12,"0-12 months",IF(F4376&lt;=24,"13-24 months",IF(F4376&lt;=48,"25-48 months","49-72 months")))</f>
        <v>49-72 months</v>
      </c>
      <c r="Y4376" s="15" t="str">
        <f aca="false">IF(C4376=1,"Yes","No")</f>
        <v>No</v>
      </c>
      <c r="Z4376" s="15" t="n">
        <f aca="false">COUNTIF(J4376:O4376,"Yes")</f>
        <v>0</v>
      </c>
      <c r="AA4376" s="18" t="n">
        <f aca="false">S4376*W4376</f>
        <v>0</v>
      </c>
      <c r="AB4376" s="15" t="n">
        <f aca="false">(P4376="Month-to-month")+(I4376="Fiber optic")+(R4376="Electronic check")+(F4376&lt;=12)+(M4376="No")+(J4376="No")</f>
        <v>0</v>
      </c>
      <c r="AC4376" s="15" t="str">
        <f aca="false">IF(AB4376&gt;=5,"High",IF(AB4376&gt;=3,"Medium","Low"))</f>
        <v>Low</v>
      </c>
    </row>
    <row r="4377" customFormat="false" ht="15" hidden="false" customHeight="false" outlineLevel="0" collapsed="false">
      <c r="A4377" s="15" t="s">
        <v>4474</v>
      </c>
      <c r="B4377" s="15" t="s">
        <v>98</v>
      </c>
      <c r="C4377" s="15" t="n">
        <v>0</v>
      </c>
      <c r="D4377" s="15" t="s">
        <v>24</v>
      </c>
      <c r="E4377" s="15" t="s">
        <v>24</v>
      </c>
      <c r="F4377" s="15" t="n">
        <v>66</v>
      </c>
      <c r="G4377" s="15" t="s">
        <v>26</v>
      </c>
      <c r="H4377" s="15" t="s">
        <v>26</v>
      </c>
      <c r="I4377" s="15" t="s">
        <v>102</v>
      </c>
      <c r="J4377" s="15" t="s">
        <v>26</v>
      </c>
      <c r="K4377" s="15" t="s">
        <v>26</v>
      </c>
      <c r="L4377" s="15" t="s">
        <v>26</v>
      </c>
      <c r="M4377" s="15" t="s">
        <v>26</v>
      </c>
      <c r="N4377" s="15" t="s">
        <v>26</v>
      </c>
      <c r="O4377" s="15" t="s">
        <v>26</v>
      </c>
      <c r="P4377" s="15" t="s">
        <v>27</v>
      </c>
      <c r="Q4377" s="15" t="s">
        <v>26</v>
      </c>
      <c r="R4377" s="15" t="s">
        <v>19</v>
      </c>
      <c r="S4377" s="18" t="n">
        <v>114.3</v>
      </c>
      <c r="T4377" s="15" t="n">
        <v>7383.7</v>
      </c>
      <c r="U4377" s="15" t="s">
        <v>24</v>
      </c>
      <c r="V4377" s="18" t="n">
        <f aca="false">IF(ISNUMBER(T4377),T4377,0)</f>
        <v>7383.7</v>
      </c>
      <c r="W4377" s="15" t="n">
        <f aca="false">IF(U4377="Yes",1,0)</f>
        <v>0</v>
      </c>
      <c r="X4377" s="15" t="str">
        <f aca="false">IF(F4377&lt;=12,"0-12 months",IF(F4377&lt;=24,"13-24 months",IF(F4377&lt;=48,"25-48 months","49-72 months")))</f>
        <v>49-72 months</v>
      </c>
      <c r="Y4377" s="15" t="str">
        <f aca="false">IF(C4377=1,"Yes","No")</f>
        <v>No</v>
      </c>
      <c r="Z4377" s="15" t="n">
        <f aca="false">COUNTIF(J4377:O4377,"Yes")</f>
        <v>6</v>
      </c>
      <c r="AA4377" s="18" t="n">
        <f aca="false">S4377*W4377</f>
        <v>0</v>
      </c>
      <c r="AB4377" s="15" t="n">
        <f aca="false">(P4377="Month-to-month")+(I4377="Fiber optic")+(R4377="Electronic check")+(F4377&lt;=12)+(M4377="No")+(J4377="No")</f>
        <v>1</v>
      </c>
      <c r="AC4377" s="15" t="str">
        <f aca="false">IF(AB4377&gt;=5,"High",IF(AB4377&gt;=3,"Medium","Low"))</f>
        <v>Low</v>
      </c>
    </row>
    <row r="4378" customFormat="false" ht="15" hidden="false" customHeight="false" outlineLevel="0" collapsed="false">
      <c r="A4378" s="15" t="s">
        <v>4475</v>
      </c>
      <c r="B4378" s="15" t="s">
        <v>94</v>
      </c>
      <c r="C4378" s="15" t="n">
        <v>0</v>
      </c>
      <c r="D4378" s="15" t="s">
        <v>24</v>
      </c>
      <c r="E4378" s="15" t="s">
        <v>24</v>
      </c>
      <c r="F4378" s="15" t="n">
        <v>45</v>
      </c>
      <c r="G4378" s="15" t="s">
        <v>26</v>
      </c>
      <c r="H4378" s="15" t="s">
        <v>24</v>
      </c>
      <c r="I4378" s="15" t="s">
        <v>102</v>
      </c>
      <c r="J4378" s="15" t="s">
        <v>26</v>
      </c>
      <c r="K4378" s="15" t="s">
        <v>26</v>
      </c>
      <c r="L4378" s="15" t="s">
        <v>24</v>
      </c>
      <c r="M4378" s="15" t="s">
        <v>24</v>
      </c>
      <c r="N4378" s="15" t="s">
        <v>26</v>
      </c>
      <c r="O4378" s="15" t="s">
        <v>26</v>
      </c>
      <c r="P4378" s="15" t="s">
        <v>27</v>
      </c>
      <c r="Q4378" s="15" t="s">
        <v>26</v>
      </c>
      <c r="R4378" s="15" t="s">
        <v>15</v>
      </c>
      <c r="S4378" s="18" t="n">
        <v>100.3</v>
      </c>
      <c r="T4378" s="15" t="n">
        <v>4483.95</v>
      </c>
      <c r="U4378" s="15" t="s">
        <v>24</v>
      </c>
      <c r="V4378" s="18" t="n">
        <f aca="false">IF(ISNUMBER(T4378),T4378,0)</f>
        <v>4483.95</v>
      </c>
      <c r="W4378" s="15" t="n">
        <f aca="false">IF(U4378="Yes",1,0)</f>
        <v>0</v>
      </c>
      <c r="X4378" s="15" t="str">
        <f aca="false">IF(F4378&lt;=12,"0-12 months",IF(F4378&lt;=24,"13-24 months",IF(F4378&lt;=48,"25-48 months","49-72 months")))</f>
        <v>25-48 months</v>
      </c>
      <c r="Y4378" s="15" t="str">
        <f aca="false">IF(C4378=1,"Yes","No")</f>
        <v>No</v>
      </c>
      <c r="Z4378" s="15" t="n">
        <f aca="false">COUNTIF(J4378:O4378,"Yes")</f>
        <v>4</v>
      </c>
      <c r="AA4378" s="18" t="n">
        <f aca="false">S4378*W4378</f>
        <v>0</v>
      </c>
      <c r="AB4378" s="15" t="n">
        <f aca="false">(P4378="Month-to-month")+(I4378="Fiber optic")+(R4378="Electronic check")+(F4378&lt;=12)+(M4378="No")+(J4378="No")</f>
        <v>3</v>
      </c>
      <c r="AC4378" s="15" t="str">
        <f aca="false">IF(AB4378&gt;=5,"High",IF(AB4378&gt;=3,"Medium","Low"))</f>
        <v>Medium</v>
      </c>
    </row>
    <row r="4379" customFormat="false" ht="15" hidden="false" customHeight="false" outlineLevel="0" collapsed="false">
      <c r="A4379" s="15" t="s">
        <v>4476</v>
      </c>
      <c r="B4379" s="15" t="s">
        <v>94</v>
      </c>
      <c r="C4379" s="15" t="n">
        <v>0</v>
      </c>
      <c r="D4379" s="15" t="s">
        <v>26</v>
      </c>
      <c r="E4379" s="15" t="s">
        <v>24</v>
      </c>
      <c r="F4379" s="15" t="n">
        <v>22</v>
      </c>
      <c r="G4379" s="15" t="s">
        <v>26</v>
      </c>
      <c r="H4379" s="15" t="s">
        <v>24</v>
      </c>
      <c r="I4379" s="15" t="s">
        <v>102</v>
      </c>
      <c r="J4379" s="15" t="s">
        <v>24</v>
      </c>
      <c r="K4379" s="15" t="s">
        <v>24</v>
      </c>
      <c r="L4379" s="15" t="s">
        <v>24</v>
      </c>
      <c r="M4379" s="15" t="s">
        <v>24</v>
      </c>
      <c r="N4379" s="15" t="s">
        <v>26</v>
      </c>
      <c r="O4379" s="15" t="s">
        <v>24</v>
      </c>
      <c r="P4379" s="15" t="s">
        <v>25</v>
      </c>
      <c r="Q4379" s="15" t="s">
        <v>26</v>
      </c>
      <c r="R4379" s="15" t="s">
        <v>21</v>
      </c>
      <c r="S4379" s="18" t="n">
        <v>80</v>
      </c>
      <c r="T4379" s="15" t="n">
        <v>1706.45</v>
      </c>
      <c r="U4379" s="15" t="s">
        <v>24</v>
      </c>
      <c r="V4379" s="18" t="n">
        <f aca="false">IF(ISNUMBER(T4379),T4379,0)</f>
        <v>1706.45</v>
      </c>
      <c r="W4379" s="15" t="n">
        <f aca="false">IF(U4379="Yes",1,0)</f>
        <v>0</v>
      </c>
      <c r="X4379" s="15" t="str">
        <f aca="false">IF(F4379&lt;=12,"0-12 months",IF(F4379&lt;=24,"13-24 months",IF(F4379&lt;=48,"25-48 months","49-72 months")))</f>
        <v>13-24 months</v>
      </c>
      <c r="Y4379" s="15" t="str">
        <f aca="false">IF(C4379=1,"Yes","No")</f>
        <v>No</v>
      </c>
      <c r="Z4379" s="15" t="n">
        <f aca="false">COUNTIF(J4379:O4379,"Yes")</f>
        <v>1</v>
      </c>
      <c r="AA4379" s="18" t="n">
        <f aca="false">S4379*W4379</f>
        <v>0</v>
      </c>
      <c r="AB4379" s="15" t="n">
        <f aca="false">(P4379="Month-to-month")+(I4379="Fiber optic")+(R4379="Electronic check")+(F4379&lt;=12)+(M4379="No")+(J4379="No")</f>
        <v>4</v>
      </c>
      <c r="AC4379" s="15" t="str">
        <f aca="false">IF(AB4379&gt;=5,"High",IF(AB4379&gt;=3,"Medium","Low"))</f>
        <v>Medium</v>
      </c>
    </row>
    <row r="4380" customFormat="false" ht="15" hidden="false" customHeight="false" outlineLevel="0" collapsed="false">
      <c r="A4380" s="15" t="s">
        <v>4477</v>
      </c>
      <c r="B4380" s="15" t="s">
        <v>94</v>
      </c>
      <c r="C4380" s="15" t="n">
        <v>0</v>
      </c>
      <c r="D4380" s="15" t="s">
        <v>26</v>
      </c>
      <c r="E4380" s="15" t="s">
        <v>24</v>
      </c>
      <c r="F4380" s="15" t="n">
        <v>67</v>
      </c>
      <c r="G4380" s="15" t="s">
        <v>26</v>
      </c>
      <c r="H4380" s="15" t="s">
        <v>24</v>
      </c>
      <c r="I4380" s="15" t="s">
        <v>24</v>
      </c>
      <c r="J4380" s="15" t="s">
        <v>28</v>
      </c>
      <c r="K4380" s="15" t="s">
        <v>28</v>
      </c>
      <c r="L4380" s="15" t="s">
        <v>28</v>
      </c>
      <c r="M4380" s="15" t="s">
        <v>28</v>
      </c>
      <c r="N4380" s="15" t="s">
        <v>28</v>
      </c>
      <c r="O4380" s="15" t="s">
        <v>28</v>
      </c>
      <c r="P4380" s="15" t="s">
        <v>27</v>
      </c>
      <c r="Q4380" s="15" t="s">
        <v>26</v>
      </c>
      <c r="R4380" s="15" t="s">
        <v>19</v>
      </c>
      <c r="S4380" s="18" t="n">
        <v>20.85</v>
      </c>
      <c r="T4380" s="15" t="n">
        <v>1327.4</v>
      </c>
      <c r="U4380" s="15" t="s">
        <v>24</v>
      </c>
      <c r="V4380" s="18" t="n">
        <f aca="false">IF(ISNUMBER(T4380),T4380,0)</f>
        <v>1327.4</v>
      </c>
      <c r="W4380" s="15" t="n">
        <f aca="false">IF(U4380="Yes",1,0)</f>
        <v>0</v>
      </c>
      <c r="X4380" s="15" t="str">
        <f aca="false">IF(F4380&lt;=12,"0-12 months",IF(F4380&lt;=24,"13-24 months",IF(F4380&lt;=48,"25-48 months","49-72 months")))</f>
        <v>49-72 months</v>
      </c>
      <c r="Y4380" s="15" t="str">
        <f aca="false">IF(C4380=1,"Yes","No")</f>
        <v>No</v>
      </c>
      <c r="Z4380" s="15" t="n">
        <f aca="false">COUNTIF(J4380:O4380,"Yes")</f>
        <v>0</v>
      </c>
      <c r="AA4380" s="18" t="n">
        <f aca="false">S4380*W4380</f>
        <v>0</v>
      </c>
      <c r="AB4380" s="15" t="n">
        <f aca="false">(P4380="Month-to-month")+(I4380="Fiber optic")+(R4380="Electronic check")+(F4380&lt;=12)+(M4380="No")+(J4380="No")</f>
        <v>0</v>
      </c>
      <c r="AC4380" s="15" t="str">
        <f aca="false">IF(AB4380&gt;=5,"High",IF(AB4380&gt;=3,"Medium","Low"))</f>
        <v>Low</v>
      </c>
    </row>
    <row r="4381" customFormat="false" ht="15" hidden="false" customHeight="false" outlineLevel="0" collapsed="false">
      <c r="A4381" s="15" t="s">
        <v>4478</v>
      </c>
      <c r="B4381" s="15" t="s">
        <v>94</v>
      </c>
      <c r="C4381" s="15" t="n">
        <v>0</v>
      </c>
      <c r="D4381" s="15" t="s">
        <v>26</v>
      </c>
      <c r="E4381" s="15" t="s">
        <v>24</v>
      </c>
      <c r="F4381" s="15" t="n">
        <v>68</v>
      </c>
      <c r="G4381" s="15" t="s">
        <v>26</v>
      </c>
      <c r="H4381" s="15" t="s">
        <v>26</v>
      </c>
      <c r="I4381" s="15" t="s">
        <v>102</v>
      </c>
      <c r="J4381" s="15" t="s">
        <v>24</v>
      </c>
      <c r="K4381" s="15" t="s">
        <v>24</v>
      </c>
      <c r="L4381" s="15" t="s">
        <v>26</v>
      </c>
      <c r="M4381" s="15" t="s">
        <v>24</v>
      </c>
      <c r="N4381" s="15" t="s">
        <v>26</v>
      </c>
      <c r="O4381" s="15" t="s">
        <v>24</v>
      </c>
      <c r="P4381" s="15" t="s">
        <v>29</v>
      </c>
      <c r="Q4381" s="15" t="s">
        <v>26</v>
      </c>
      <c r="R4381" s="15" t="s">
        <v>19</v>
      </c>
      <c r="S4381" s="18" t="n">
        <v>89.95</v>
      </c>
      <c r="T4381" s="15" t="n">
        <v>5974.3</v>
      </c>
      <c r="U4381" s="15" t="s">
        <v>24</v>
      </c>
      <c r="V4381" s="18" t="n">
        <f aca="false">IF(ISNUMBER(T4381),T4381,0)</f>
        <v>5974.3</v>
      </c>
      <c r="W4381" s="15" t="n">
        <f aca="false">IF(U4381="Yes",1,0)</f>
        <v>0</v>
      </c>
      <c r="X4381" s="15" t="str">
        <f aca="false">IF(F4381&lt;=12,"0-12 months",IF(F4381&lt;=24,"13-24 months",IF(F4381&lt;=48,"25-48 months","49-72 months")))</f>
        <v>49-72 months</v>
      </c>
      <c r="Y4381" s="15" t="str">
        <f aca="false">IF(C4381=1,"Yes","No")</f>
        <v>No</v>
      </c>
      <c r="Z4381" s="15" t="n">
        <f aca="false">COUNTIF(J4381:O4381,"Yes")</f>
        <v>2</v>
      </c>
      <c r="AA4381" s="18" t="n">
        <f aca="false">S4381*W4381</f>
        <v>0</v>
      </c>
      <c r="AB4381" s="15" t="n">
        <f aca="false">(P4381="Month-to-month")+(I4381="Fiber optic")+(R4381="Electronic check")+(F4381&lt;=12)+(M4381="No")+(J4381="No")</f>
        <v>3</v>
      </c>
      <c r="AC4381" s="15" t="str">
        <f aca="false">IF(AB4381&gt;=5,"High",IF(AB4381&gt;=3,"Medium","Low"))</f>
        <v>Medium</v>
      </c>
    </row>
    <row r="4382" customFormat="false" ht="15" hidden="false" customHeight="false" outlineLevel="0" collapsed="false">
      <c r="A4382" s="15" t="s">
        <v>4479</v>
      </c>
      <c r="B4382" s="15" t="s">
        <v>94</v>
      </c>
      <c r="C4382" s="15" t="n">
        <v>0</v>
      </c>
      <c r="D4382" s="15" t="s">
        <v>26</v>
      </c>
      <c r="E4382" s="15" t="s">
        <v>26</v>
      </c>
      <c r="F4382" s="15" t="n">
        <v>0</v>
      </c>
      <c r="G4382" s="15" t="s">
        <v>26</v>
      </c>
      <c r="H4382" s="15" t="s">
        <v>24</v>
      </c>
      <c r="I4382" s="15" t="s">
        <v>24</v>
      </c>
      <c r="J4382" s="15" t="s">
        <v>28</v>
      </c>
      <c r="K4382" s="15" t="s">
        <v>28</v>
      </c>
      <c r="L4382" s="15" t="s">
        <v>28</v>
      </c>
      <c r="M4382" s="15" t="s">
        <v>28</v>
      </c>
      <c r="N4382" s="15" t="s">
        <v>28</v>
      </c>
      <c r="O4382" s="15" t="s">
        <v>28</v>
      </c>
      <c r="P4382" s="15" t="s">
        <v>29</v>
      </c>
      <c r="Q4382" s="15" t="s">
        <v>24</v>
      </c>
      <c r="R4382" s="15" t="s">
        <v>17</v>
      </c>
      <c r="S4382" s="18" t="n">
        <v>20</v>
      </c>
      <c r="T4382" s="15" t="s">
        <v>587</v>
      </c>
      <c r="U4382" s="15" t="s">
        <v>24</v>
      </c>
      <c r="V4382" s="18" t="n">
        <f aca="false">IF(ISNUMBER(T4382),T4382,0)</f>
        <v>0</v>
      </c>
      <c r="W4382" s="15" t="n">
        <f aca="false">IF(U4382="Yes",1,0)</f>
        <v>0</v>
      </c>
      <c r="X4382" s="15" t="str">
        <f aca="false">IF(F4382&lt;=12,"0-12 months",IF(F4382&lt;=24,"13-24 months",IF(F4382&lt;=48,"25-48 months","49-72 months")))</f>
        <v>0-12 months</v>
      </c>
      <c r="Y4382" s="15" t="str">
        <f aca="false">IF(C4382=1,"Yes","No")</f>
        <v>No</v>
      </c>
      <c r="Z4382" s="15" t="n">
        <f aca="false">COUNTIF(J4382:O4382,"Yes")</f>
        <v>0</v>
      </c>
      <c r="AA4382" s="18" t="n">
        <f aca="false">S4382*W4382</f>
        <v>0</v>
      </c>
      <c r="AB4382" s="15" t="n">
        <f aca="false">(P4382="Month-to-month")+(I4382="Fiber optic")+(R4382="Electronic check")+(F4382&lt;=12)+(M4382="No")+(J4382="No")</f>
        <v>1</v>
      </c>
      <c r="AC4382" s="15" t="str">
        <f aca="false">IF(AB4382&gt;=5,"High",IF(AB4382&gt;=3,"Medium","Low"))</f>
        <v>Low</v>
      </c>
    </row>
    <row r="4383" customFormat="false" ht="15" hidden="false" customHeight="false" outlineLevel="0" collapsed="false">
      <c r="A4383" s="15" t="s">
        <v>4480</v>
      </c>
      <c r="B4383" s="15" t="s">
        <v>94</v>
      </c>
      <c r="C4383" s="15" t="n">
        <v>1</v>
      </c>
      <c r="D4383" s="15" t="s">
        <v>24</v>
      </c>
      <c r="E4383" s="15" t="s">
        <v>24</v>
      </c>
      <c r="F4383" s="15" t="n">
        <v>49</v>
      </c>
      <c r="G4383" s="15" t="s">
        <v>26</v>
      </c>
      <c r="H4383" s="15" t="s">
        <v>26</v>
      </c>
      <c r="I4383" s="15" t="s">
        <v>102</v>
      </c>
      <c r="J4383" s="15" t="s">
        <v>24</v>
      </c>
      <c r="K4383" s="15" t="s">
        <v>24</v>
      </c>
      <c r="L4383" s="15" t="s">
        <v>26</v>
      </c>
      <c r="M4383" s="15" t="s">
        <v>24</v>
      </c>
      <c r="N4383" s="15" t="s">
        <v>24</v>
      </c>
      <c r="O4383" s="15" t="s">
        <v>26</v>
      </c>
      <c r="P4383" s="15" t="s">
        <v>25</v>
      </c>
      <c r="Q4383" s="15" t="s">
        <v>26</v>
      </c>
      <c r="R4383" s="15" t="s">
        <v>21</v>
      </c>
      <c r="S4383" s="18" t="n">
        <v>90.85</v>
      </c>
      <c r="T4383" s="15" t="n">
        <v>4515.85</v>
      </c>
      <c r="U4383" s="15" t="s">
        <v>26</v>
      </c>
      <c r="V4383" s="18" t="n">
        <f aca="false">IF(ISNUMBER(T4383),T4383,0)</f>
        <v>4515.85</v>
      </c>
      <c r="W4383" s="15" t="n">
        <f aca="false">IF(U4383="Yes",1,0)</f>
        <v>1</v>
      </c>
      <c r="X4383" s="15" t="str">
        <f aca="false">IF(F4383&lt;=12,"0-12 months",IF(F4383&lt;=24,"13-24 months",IF(F4383&lt;=48,"25-48 months","49-72 months")))</f>
        <v>49-72 months</v>
      </c>
      <c r="Y4383" s="15" t="str">
        <f aca="false">IF(C4383=1,"Yes","No")</f>
        <v>Yes</v>
      </c>
      <c r="Z4383" s="15" t="n">
        <f aca="false">COUNTIF(J4383:O4383,"Yes")</f>
        <v>2</v>
      </c>
      <c r="AA4383" s="18" t="n">
        <f aca="false">S4383*W4383</f>
        <v>90.85</v>
      </c>
      <c r="AB4383" s="15" t="n">
        <f aca="false">(P4383="Month-to-month")+(I4383="Fiber optic")+(R4383="Electronic check")+(F4383&lt;=12)+(M4383="No")+(J4383="No")</f>
        <v>4</v>
      </c>
      <c r="AC4383" s="15" t="str">
        <f aca="false">IF(AB4383&gt;=5,"High",IF(AB4383&gt;=3,"Medium","Low"))</f>
        <v>Medium</v>
      </c>
    </row>
    <row r="4384" customFormat="false" ht="15" hidden="false" customHeight="false" outlineLevel="0" collapsed="false">
      <c r="A4384" s="15" t="s">
        <v>4481</v>
      </c>
      <c r="B4384" s="15" t="s">
        <v>94</v>
      </c>
      <c r="C4384" s="15" t="n">
        <v>1</v>
      </c>
      <c r="D4384" s="15" t="s">
        <v>24</v>
      </c>
      <c r="E4384" s="15" t="s">
        <v>24</v>
      </c>
      <c r="F4384" s="15" t="n">
        <v>4</v>
      </c>
      <c r="G4384" s="15" t="s">
        <v>26</v>
      </c>
      <c r="H4384" s="15" t="s">
        <v>26</v>
      </c>
      <c r="I4384" s="15" t="s">
        <v>96</v>
      </c>
      <c r="J4384" s="15" t="s">
        <v>24</v>
      </c>
      <c r="K4384" s="15" t="s">
        <v>24</v>
      </c>
      <c r="L4384" s="15" t="s">
        <v>24</v>
      </c>
      <c r="M4384" s="15" t="s">
        <v>24</v>
      </c>
      <c r="N4384" s="15" t="s">
        <v>24</v>
      </c>
      <c r="O4384" s="15" t="s">
        <v>24</v>
      </c>
      <c r="P4384" s="15" t="s">
        <v>25</v>
      </c>
      <c r="Q4384" s="15" t="s">
        <v>24</v>
      </c>
      <c r="R4384" s="15" t="s">
        <v>17</v>
      </c>
      <c r="S4384" s="18" t="n">
        <v>48.75</v>
      </c>
      <c r="T4384" s="15" t="n">
        <v>179.85</v>
      </c>
      <c r="U4384" s="15" t="s">
        <v>24</v>
      </c>
      <c r="V4384" s="18" t="n">
        <f aca="false">IF(ISNUMBER(T4384),T4384,0)</f>
        <v>179.85</v>
      </c>
      <c r="W4384" s="15" t="n">
        <f aca="false">IF(U4384="Yes",1,0)</f>
        <v>0</v>
      </c>
      <c r="X4384" s="15" t="str">
        <f aca="false">IF(F4384&lt;=12,"0-12 months",IF(F4384&lt;=24,"13-24 months",IF(F4384&lt;=48,"25-48 months","49-72 months")))</f>
        <v>0-12 months</v>
      </c>
      <c r="Y4384" s="15" t="str">
        <f aca="false">IF(C4384=1,"Yes","No")</f>
        <v>Yes</v>
      </c>
      <c r="Z4384" s="15" t="n">
        <f aca="false">COUNTIF(J4384:O4384,"Yes")</f>
        <v>0</v>
      </c>
      <c r="AA4384" s="18" t="n">
        <f aca="false">S4384*W4384</f>
        <v>0</v>
      </c>
      <c r="AB4384" s="15" t="n">
        <f aca="false">(P4384="Month-to-month")+(I4384="Fiber optic")+(R4384="Electronic check")+(F4384&lt;=12)+(M4384="No")+(J4384="No")</f>
        <v>4</v>
      </c>
      <c r="AC4384" s="15" t="str">
        <f aca="false">IF(AB4384&gt;=5,"High",IF(AB4384&gt;=3,"Medium","Low"))</f>
        <v>Medium</v>
      </c>
    </row>
    <row r="4385" customFormat="false" ht="15" hidden="false" customHeight="false" outlineLevel="0" collapsed="false">
      <c r="A4385" s="15" t="s">
        <v>4482</v>
      </c>
      <c r="B4385" s="15" t="s">
        <v>98</v>
      </c>
      <c r="C4385" s="15" t="n">
        <v>0</v>
      </c>
      <c r="D4385" s="15" t="s">
        <v>26</v>
      </c>
      <c r="E4385" s="15" t="s">
        <v>24</v>
      </c>
      <c r="F4385" s="15" t="n">
        <v>63</v>
      </c>
      <c r="G4385" s="15" t="s">
        <v>26</v>
      </c>
      <c r="H4385" s="15" t="s">
        <v>26</v>
      </c>
      <c r="I4385" s="15" t="s">
        <v>96</v>
      </c>
      <c r="J4385" s="15" t="s">
        <v>26</v>
      </c>
      <c r="K4385" s="15" t="s">
        <v>26</v>
      </c>
      <c r="L4385" s="15" t="s">
        <v>26</v>
      </c>
      <c r="M4385" s="15" t="s">
        <v>26</v>
      </c>
      <c r="N4385" s="15" t="s">
        <v>24</v>
      </c>
      <c r="O4385" s="15" t="s">
        <v>26</v>
      </c>
      <c r="P4385" s="15" t="s">
        <v>27</v>
      </c>
      <c r="Q4385" s="15" t="s">
        <v>24</v>
      </c>
      <c r="R4385" s="15" t="s">
        <v>21</v>
      </c>
      <c r="S4385" s="18" t="n">
        <v>80</v>
      </c>
      <c r="T4385" s="15" t="n">
        <v>5040.2</v>
      </c>
      <c r="U4385" s="15" t="s">
        <v>24</v>
      </c>
      <c r="V4385" s="18" t="n">
        <f aca="false">IF(ISNUMBER(T4385),T4385,0)</f>
        <v>5040.2</v>
      </c>
      <c r="W4385" s="15" t="n">
        <f aca="false">IF(U4385="Yes",1,0)</f>
        <v>0</v>
      </c>
      <c r="X4385" s="15" t="str">
        <f aca="false">IF(F4385&lt;=12,"0-12 months",IF(F4385&lt;=24,"13-24 months",IF(F4385&lt;=48,"25-48 months","49-72 months")))</f>
        <v>49-72 months</v>
      </c>
      <c r="Y4385" s="15" t="str">
        <f aca="false">IF(C4385=1,"Yes","No")</f>
        <v>No</v>
      </c>
      <c r="Z4385" s="15" t="n">
        <f aca="false">COUNTIF(J4385:O4385,"Yes")</f>
        <v>5</v>
      </c>
      <c r="AA4385" s="18" t="n">
        <f aca="false">S4385*W4385</f>
        <v>0</v>
      </c>
      <c r="AB4385" s="15" t="n">
        <f aca="false">(P4385="Month-to-month")+(I4385="Fiber optic")+(R4385="Electronic check")+(F4385&lt;=12)+(M4385="No")+(J4385="No")</f>
        <v>0</v>
      </c>
      <c r="AC4385" s="15" t="str">
        <f aca="false">IF(AB4385&gt;=5,"High",IF(AB4385&gt;=3,"Medium","Low"))</f>
        <v>Low</v>
      </c>
    </row>
    <row r="4386" customFormat="false" ht="15" hidden="false" customHeight="false" outlineLevel="0" collapsed="false">
      <c r="A4386" s="15" t="s">
        <v>4483</v>
      </c>
      <c r="B4386" s="15" t="s">
        <v>94</v>
      </c>
      <c r="C4386" s="15" t="n">
        <v>0</v>
      </c>
      <c r="D4386" s="15" t="s">
        <v>26</v>
      </c>
      <c r="E4386" s="15" t="s">
        <v>24</v>
      </c>
      <c r="F4386" s="15" t="n">
        <v>2</v>
      </c>
      <c r="G4386" s="15" t="s">
        <v>26</v>
      </c>
      <c r="H4386" s="15" t="s">
        <v>24</v>
      </c>
      <c r="I4386" s="15" t="s">
        <v>102</v>
      </c>
      <c r="J4386" s="15" t="s">
        <v>24</v>
      </c>
      <c r="K4386" s="15" t="s">
        <v>26</v>
      </c>
      <c r="L4386" s="15" t="s">
        <v>26</v>
      </c>
      <c r="M4386" s="15" t="s">
        <v>24</v>
      </c>
      <c r="N4386" s="15" t="s">
        <v>24</v>
      </c>
      <c r="O4386" s="15" t="s">
        <v>24</v>
      </c>
      <c r="P4386" s="15" t="s">
        <v>25</v>
      </c>
      <c r="Q4386" s="15" t="s">
        <v>24</v>
      </c>
      <c r="R4386" s="15" t="s">
        <v>19</v>
      </c>
      <c r="S4386" s="18" t="n">
        <v>79.7</v>
      </c>
      <c r="T4386" s="15" t="n">
        <v>165</v>
      </c>
      <c r="U4386" s="15" t="s">
        <v>26</v>
      </c>
      <c r="V4386" s="18" t="n">
        <f aca="false">IF(ISNUMBER(T4386),T4386,0)</f>
        <v>165</v>
      </c>
      <c r="W4386" s="15" t="n">
        <f aca="false">IF(U4386="Yes",1,0)</f>
        <v>1</v>
      </c>
      <c r="X4386" s="15" t="str">
        <f aca="false">IF(F4386&lt;=12,"0-12 months",IF(F4386&lt;=24,"13-24 months",IF(F4386&lt;=48,"25-48 months","49-72 months")))</f>
        <v>0-12 months</v>
      </c>
      <c r="Y4386" s="15" t="str">
        <f aca="false">IF(C4386=1,"Yes","No")</f>
        <v>No</v>
      </c>
      <c r="Z4386" s="15" t="n">
        <f aca="false">COUNTIF(J4386:O4386,"Yes")</f>
        <v>2</v>
      </c>
      <c r="AA4386" s="18" t="n">
        <f aca="false">S4386*W4386</f>
        <v>79.7</v>
      </c>
      <c r="AB4386" s="15" t="n">
        <f aca="false">(P4386="Month-to-month")+(I4386="Fiber optic")+(R4386="Electronic check")+(F4386&lt;=12)+(M4386="No")+(J4386="No")</f>
        <v>5</v>
      </c>
      <c r="AC4386" s="15" t="str">
        <f aca="false">IF(AB4386&gt;=5,"High",IF(AB4386&gt;=3,"Medium","Low"))</f>
        <v>High</v>
      </c>
    </row>
    <row r="4387" customFormat="false" ht="15" hidden="false" customHeight="false" outlineLevel="0" collapsed="false">
      <c r="A4387" s="15" t="s">
        <v>4484</v>
      </c>
      <c r="B4387" s="15" t="s">
        <v>98</v>
      </c>
      <c r="C4387" s="15" t="n">
        <v>0</v>
      </c>
      <c r="D4387" s="15" t="s">
        <v>24</v>
      </c>
      <c r="E4387" s="15" t="s">
        <v>24</v>
      </c>
      <c r="F4387" s="15" t="n">
        <v>21</v>
      </c>
      <c r="G4387" s="15" t="s">
        <v>26</v>
      </c>
      <c r="H4387" s="15" t="s">
        <v>24</v>
      </c>
      <c r="I4387" s="15" t="s">
        <v>24</v>
      </c>
      <c r="J4387" s="15" t="s">
        <v>28</v>
      </c>
      <c r="K4387" s="15" t="s">
        <v>28</v>
      </c>
      <c r="L4387" s="15" t="s">
        <v>28</v>
      </c>
      <c r="M4387" s="15" t="s">
        <v>28</v>
      </c>
      <c r="N4387" s="15" t="s">
        <v>28</v>
      </c>
      <c r="O4387" s="15" t="s">
        <v>28</v>
      </c>
      <c r="P4387" s="15" t="s">
        <v>27</v>
      </c>
      <c r="Q4387" s="15" t="s">
        <v>26</v>
      </c>
      <c r="R4387" s="15" t="s">
        <v>17</v>
      </c>
      <c r="S4387" s="18" t="n">
        <v>20.35</v>
      </c>
      <c r="T4387" s="15" t="n">
        <v>422.7</v>
      </c>
      <c r="U4387" s="15" t="s">
        <v>24</v>
      </c>
      <c r="V4387" s="18" t="n">
        <f aca="false">IF(ISNUMBER(T4387),T4387,0)</f>
        <v>422.7</v>
      </c>
      <c r="W4387" s="15" t="n">
        <f aca="false">IF(U4387="Yes",1,0)</f>
        <v>0</v>
      </c>
      <c r="X4387" s="15" t="str">
        <f aca="false">IF(F4387&lt;=12,"0-12 months",IF(F4387&lt;=24,"13-24 months",IF(F4387&lt;=48,"25-48 months","49-72 months")))</f>
        <v>13-24 months</v>
      </c>
      <c r="Y4387" s="15" t="str">
        <f aca="false">IF(C4387=1,"Yes","No")</f>
        <v>No</v>
      </c>
      <c r="Z4387" s="15" t="n">
        <f aca="false">COUNTIF(J4387:O4387,"Yes")</f>
        <v>0</v>
      </c>
      <c r="AA4387" s="18" t="n">
        <f aca="false">S4387*W4387</f>
        <v>0</v>
      </c>
      <c r="AB4387" s="15" t="n">
        <f aca="false">(P4387="Month-to-month")+(I4387="Fiber optic")+(R4387="Electronic check")+(F4387&lt;=12)+(M4387="No")+(J4387="No")</f>
        <v>0</v>
      </c>
      <c r="AC4387" s="15" t="str">
        <f aca="false">IF(AB4387&gt;=5,"High",IF(AB4387&gt;=3,"Medium","Low"))</f>
        <v>Low</v>
      </c>
    </row>
    <row r="4388" customFormat="false" ht="15" hidden="false" customHeight="false" outlineLevel="0" collapsed="false">
      <c r="A4388" s="15" t="s">
        <v>4485</v>
      </c>
      <c r="B4388" s="15" t="s">
        <v>98</v>
      </c>
      <c r="C4388" s="15" t="n">
        <v>0</v>
      </c>
      <c r="D4388" s="15" t="s">
        <v>26</v>
      </c>
      <c r="E4388" s="15" t="s">
        <v>26</v>
      </c>
      <c r="F4388" s="15" t="n">
        <v>55</v>
      </c>
      <c r="G4388" s="15" t="s">
        <v>26</v>
      </c>
      <c r="H4388" s="15" t="s">
        <v>24</v>
      </c>
      <c r="I4388" s="15" t="s">
        <v>96</v>
      </c>
      <c r="J4388" s="15" t="s">
        <v>26</v>
      </c>
      <c r="K4388" s="15" t="s">
        <v>26</v>
      </c>
      <c r="L4388" s="15" t="s">
        <v>24</v>
      </c>
      <c r="M4388" s="15" t="s">
        <v>26</v>
      </c>
      <c r="N4388" s="15" t="s">
        <v>24</v>
      </c>
      <c r="O4388" s="15" t="s">
        <v>24</v>
      </c>
      <c r="P4388" s="15" t="s">
        <v>29</v>
      </c>
      <c r="Q4388" s="15" t="s">
        <v>24</v>
      </c>
      <c r="R4388" s="15" t="s">
        <v>19</v>
      </c>
      <c r="S4388" s="18" t="n">
        <v>57.55</v>
      </c>
      <c r="T4388" s="15" t="n">
        <v>3046.4</v>
      </c>
      <c r="U4388" s="15" t="s">
        <v>26</v>
      </c>
      <c r="V4388" s="18" t="n">
        <f aca="false">IF(ISNUMBER(T4388),T4388,0)</f>
        <v>3046.4</v>
      </c>
      <c r="W4388" s="15" t="n">
        <f aca="false">IF(U4388="Yes",1,0)</f>
        <v>1</v>
      </c>
      <c r="X4388" s="15" t="str">
        <f aca="false">IF(F4388&lt;=12,"0-12 months",IF(F4388&lt;=24,"13-24 months",IF(F4388&lt;=48,"25-48 months","49-72 months")))</f>
        <v>49-72 months</v>
      </c>
      <c r="Y4388" s="15" t="str">
        <f aca="false">IF(C4388=1,"Yes","No")</f>
        <v>No</v>
      </c>
      <c r="Z4388" s="15" t="n">
        <f aca="false">COUNTIF(J4388:O4388,"Yes")</f>
        <v>3</v>
      </c>
      <c r="AA4388" s="18" t="n">
        <f aca="false">S4388*W4388</f>
        <v>57.55</v>
      </c>
      <c r="AB4388" s="15" t="n">
        <f aca="false">(P4388="Month-to-month")+(I4388="Fiber optic")+(R4388="Electronic check")+(F4388&lt;=12)+(M4388="No")+(J4388="No")</f>
        <v>0</v>
      </c>
      <c r="AC4388" s="15" t="str">
        <f aca="false">IF(AB4388&gt;=5,"High",IF(AB4388&gt;=3,"Medium","Low"))</f>
        <v>Low</v>
      </c>
    </row>
    <row r="4389" customFormat="false" ht="15" hidden="false" customHeight="false" outlineLevel="0" collapsed="false">
      <c r="A4389" s="15" t="s">
        <v>4486</v>
      </c>
      <c r="B4389" s="15" t="s">
        <v>98</v>
      </c>
      <c r="C4389" s="15" t="n">
        <v>0</v>
      </c>
      <c r="D4389" s="15" t="s">
        <v>24</v>
      </c>
      <c r="E4389" s="15" t="s">
        <v>26</v>
      </c>
      <c r="F4389" s="15" t="n">
        <v>1</v>
      </c>
      <c r="G4389" s="15" t="s">
        <v>26</v>
      </c>
      <c r="H4389" s="15" t="s">
        <v>24</v>
      </c>
      <c r="I4389" s="15" t="s">
        <v>24</v>
      </c>
      <c r="J4389" s="15" t="s">
        <v>28</v>
      </c>
      <c r="K4389" s="15" t="s">
        <v>28</v>
      </c>
      <c r="L4389" s="15" t="s">
        <v>28</v>
      </c>
      <c r="M4389" s="15" t="s">
        <v>28</v>
      </c>
      <c r="N4389" s="15" t="s">
        <v>28</v>
      </c>
      <c r="O4389" s="15" t="s">
        <v>28</v>
      </c>
      <c r="P4389" s="15" t="s">
        <v>25</v>
      </c>
      <c r="Q4389" s="15" t="s">
        <v>26</v>
      </c>
      <c r="R4389" s="15" t="s">
        <v>17</v>
      </c>
      <c r="S4389" s="18" t="n">
        <v>20.25</v>
      </c>
      <c r="T4389" s="15" t="n">
        <v>20.25</v>
      </c>
      <c r="U4389" s="15" t="s">
        <v>24</v>
      </c>
      <c r="V4389" s="18" t="n">
        <f aca="false">IF(ISNUMBER(T4389),T4389,0)</f>
        <v>20.25</v>
      </c>
      <c r="W4389" s="15" t="n">
        <f aca="false">IF(U4389="Yes",1,0)</f>
        <v>0</v>
      </c>
      <c r="X4389" s="15" t="str">
        <f aca="false">IF(F4389&lt;=12,"0-12 months",IF(F4389&lt;=24,"13-24 months",IF(F4389&lt;=48,"25-48 months","49-72 months")))</f>
        <v>0-12 months</v>
      </c>
      <c r="Y4389" s="15" t="str">
        <f aca="false">IF(C4389=1,"Yes","No")</f>
        <v>No</v>
      </c>
      <c r="Z4389" s="15" t="n">
        <f aca="false">COUNTIF(J4389:O4389,"Yes")</f>
        <v>0</v>
      </c>
      <c r="AA4389" s="18" t="n">
        <f aca="false">S4389*W4389</f>
        <v>0</v>
      </c>
      <c r="AB4389" s="15" t="n">
        <f aca="false">(P4389="Month-to-month")+(I4389="Fiber optic")+(R4389="Electronic check")+(F4389&lt;=12)+(M4389="No")+(J4389="No")</f>
        <v>2</v>
      </c>
      <c r="AC4389" s="15" t="str">
        <f aca="false">IF(AB4389&gt;=5,"High",IF(AB4389&gt;=3,"Medium","Low"))</f>
        <v>Low</v>
      </c>
    </row>
    <row r="4390" customFormat="false" ht="15" hidden="false" customHeight="false" outlineLevel="0" collapsed="false">
      <c r="A4390" s="15" t="s">
        <v>4487</v>
      </c>
      <c r="B4390" s="15" t="s">
        <v>94</v>
      </c>
      <c r="C4390" s="15" t="n">
        <v>0</v>
      </c>
      <c r="D4390" s="15" t="s">
        <v>24</v>
      </c>
      <c r="E4390" s="15" t="s">
        <v>24</v>
      </c>
      <c r="F4390" s="15" t="n">
        <v>17</v>
      </c>
      <c r="G4390" s="15" t="s">
        <v>26</v>
      </c>
      <c r="H4390" s="15" t="s">
        <v>24</v>
      </c>
      <c r="I4390" s="15" t="s">
        <v>24</v>
      </c>
      <c r="J4390" s="15" t="s">
        <v>28</v>
      </c>
      <c r="K4390" s="15" t="s">
        <v>28</v>
      </c>
      <c r="L4390" s="15" t="s">
        <v>28</v>
      </c>
      <c r="M4390" s="15" t="s">
        <v>28</v>
      </c>
      <c r="N4390" s="15" t="s">
        <v>28</v>
      </c>
      <c r="O4390" s="15" t="s">
        <v>28</v>
      </c>
      <c r="P4390" s="15" t="s">
        <v>29</v>
      </c>
      <c r="Q4390" s="15" t="s">
        <v>24</v>
      </c>
      <c r="R4390" s="15" t="s">
        <v>17</v>
      </c>
      <c r="S4390" s="18" t="n">
        <v>19.4</v>
      </c>
      <c r="T4390" s="15" t="n">
        <v>358.05</v>
      </c>
      <c r="U4390" s="15" t="s">
        <v>24</v>
      </c>
      <c r="V4390" s="18" t="n">
        <f aca="false">IF(ISNUMBER(T4390),T4390,0)</f>
        <v>358.05</v>
      </c>
      <c r="W4390" s="15" t="n">
        <f aca="false">IF(U4390="Yes",1,0)</f>
        <v>0</v>
      </c>
      <c r="X4390" s="15" t="str">
        <f aca="false">IF(F4390&lt;=12,"0-12 months",IF(F4390&lt;=24,"13-24 months",IF(F4390&lt;=48,"25-48 months","49-72 months")))</f>
        <v>13-24 months</v>
      </c>
      <c r="Y4390" s="15" t="str">
        <f aca="false">IF(C4390=1,"Yes","No")</f>
        <v>No</v>
      </c>
      <c r="Z4390" s="15" t="n">
        <f aca="false">COUNTIF(J4390:O4390,"Yes")</f>
        <v>0</v>
      </c>
      <c r="AA4390" s="18" t="n">
        <f aca="false">S4390*W4390</f>
        <v>0</v>
      </c>
      <c r="AB4390" s="15" t="n">
        <f aca="false">(P4390="Month-to-month")+(I4390="Fiber optic")+(R4390="Electronic check")+(F4390&lt;=12)+(M4390="No")+(J4390="No")</f>
        <v>0</v>
      </c>
      <c r="AC4390" s="15" t="str">
        <f aca="false">IF(AB4390&gt;=5,"High",IF(AB4390&gt;=3,"Medium","Low"))</f>
        <v>Low</v>
      </c>
    </row>
    <row r="4391" customFormat="false" ht="15" hidden="false" customHeight="false" outlineLevel="0" collapsed="false">
      <c r="A4391" s="15" t="s">
        <v>4488</v>
      </c>
      <c r="B4391" s="15" t="s">
        <v>98</v>
      </c>
      <c r="C4391" s="15" t="n">
        <v>0</v>
      </c>
      <c r="D4391" s="15" t="s">
        <v>24</v>
      </c>
      <c r="E4391" s="15" t="s">
        <v>24</v>
      </c>
      <c r="F4391" s="15" t="n">
        <v>30</v>
      </c>
      <c r="G4391" s="15" t="s">
        <v>26</v>
      </c>
      <c r="H4391" s="15" t="s">
        <v>26</v>
      </c>
      <c r="I4391" s="15" t="s">
        <v>102</v>
      </c>
      <c r="J4391" s="15" t="s">
        <v>26</v>
      </c>
      <c r="K4391" s="15" t="s">
        <v>24</v>
      </c>
      <c r="L4391" s="15" t="s">
        <v>24</v>
      </c>
      <c r="M4391" s="15" t="s">
        <v>24</v>
      </c>
      <c r="N4391" s="15" t="s">
        <v>26</v>
      </c>
      <c r="O4391" s="15" t="s">
        <v>26</v>
      </c>
      <c r="P4391" s="15" t="s">
        <v>25</v>
      </c>
      <c r="Q4391" s="15" t="s">
        <v>26</v>
      </c>
      <c r="R4391" s="15" t="s">
        <v>19</v>
      </c>
      <c r="S4391" s="18" t="n">
        <v>100.4</v>
      </c>
      <c r="T4391" s="15" t="n">
        <v>2936.25</v>
      </c>
      <c r="U4391" s="15" t="s">
        <v>24</v>
      </c>
      <c r="V4391" s="18" t="n">
        <f aca="false">IF(ISNUMBER(T4391),T4391,0)</f>
        <v>2936.25</v>
      </c>
      <c r="W4391" s="15" t="n">
        <f aca="false">IF(U4391="Yes",1,0)</f>
        <v>0</v>
      </c>
      <c r="X4391" s="15" t="str">
        <f aca="false">IF(F4391&lt;=12,"0-12 months",IF(F4391&lt;=24,"13-24 months",IF(F4391&lt;=48,"25-48 months","49-72 months")))</f>
        <v>25-48 months</v>
      </c>
      <c r="Y4391" s="15" t="str">
        <f aca="false">IF(C4391=1,"Yes","No")</f>
        <v>No</v>
      </c>
      <c r="Z4391" s="15" t="n">
        <f aca="false">COUNTIF(J4391:O4391,"Yes")</f>
        <v>3</v>
      </c>
      <c r="AA4391" s="18" t="n">
        <f aca="false">S4391*W4391</f>
        <v>0</v>
      </c>
      <c r="AB4391" s="15" t="n">
        <f aca="false">(P4391="Month-to-month")+(I4391="Fiber optic")+(R4391="Electronic check")+(F4391&lt;=12)+(M4391="No")+(J4391="No")</f>
        <v>3</v>
      </c>
      <c r="AC4391" s="15" t="str">
        <f aca="false">IF(AB4391&gt;=5,"High",IF(AB4391&gt;=3,"Medium","Low"))</f>
        <v>Medium</v>
      </c>
    </row>
    <row r="4392" customFormat="false" ht="15" hidden="false" customHeight="false" outlineLevel="0" collapsed="false">
      <c r="A4392" s="15" t="s">
        <v>4489</v>
      </c>
      <c r="B4392" s="15" t="s">
        <v>98</v>
      </c>
      <c r="C4392" s="15" t="n">
        <v>0</v>
      </c>
      <c r="D4392" s="15" t="s">
        <v>26</v>
      </c>
      <c r="E4392" s="15" t="s">
        <v>26</v>
      </c>
      <c r="F4392" s="15" t="n">
        <v>22</v>
      </c>
      <c r="G4392" s="15" t="s">
        <v>26</v>
      </c>
      <c r="H4392" s="15" t="s">
        <v>24</v>
      </c>
      <c r="I4392" s="15" t="s">
        <v>96</v>
      </c>
      <c r="J4392" s="15" t="s">
        <v>26</v>
      </c>
      <c r="K4392" s="15" t="s">
        <v>26</v>
      </c>
      <c r="L4392" s="15" t="s">
        <v>24</v>
      </c>
      <c r="M4392" s="15" t="s">
        <v>26</v>
      </c>
      <c r="N4392" s="15" t="s">
        <v>24</v>
      </c>
      <c r="O4392" s="15" t="s">
        <v>24</v>
      </c>
      <c r="P4392" s="15" t="s">
        <v>25</v>
      </c>
      <c r="Q4392" s="15" t="s">
        <v>26</v>
      </c>
      <c r="R4392" s="15" t="s">
        <v>17</v>
      </c>
      <c r="S4392" s="18" t="n">
        <v>57.95</v>
      </c>
      <c r="T4392" s="15" t="n">
        <v>1271.8</v>
      </c>
      <c r="U4392" s="15" t="s">
        <v>24</v>
      </c>
      <c r="V4392" s="18" t="n">
        <f aca="false">IF(ISNUMBER(T4392),T4392,0)</f>
        <v>1271.8</v>
      </c>
      <c r="W4392" s="15" t="n">
        <f aca="false">IF(U4392="Yes",1,0)</f>
        <v>0</v>
      </c>
      <c r="X4392" s="15" t="str">
        <f aca="false">IF(F4392&lt;=12,"0-12 months",IF(F4392&lt;=24,"13-24 months",IF(F4392&lt;=48,"25-48 months","49-72 months")))</f>
        <v>13-24 months</v>
      </c>
      <c r="Y4392" s="15" t="str">
        <f aca="false">IF(C4392=1,"Yes","No")</f>
        <v>No</v>
      </c>
      <c r="Z4392" s="15" t="n">
        <f aca="false">COUNTIF(J4392:O4392,"Yes")</f>
        <v>3</v>
      </c>
      <c r="AA4392" s="18" t="n">
        <f aca="false">S4392*W4392</f>
        <v>0</v>
      </c>
      <c r="AB4392" s="15" t="n">
        <f aca="false">(P4392="Month-to-month")+(I4392="Fiber optic")+(R4392="Electronic check")+(F4392&lt;=12)+(M4392="No")+(J4392="No")</f>
        <v>1</v>
      </c>
      <c r="AC4392" s="15" t="str">
        <f aca="false">IF(AB4392&gt;=5,"High",IF(AB4392&gt;=3,"Medium","Low"))</f>
        <v>Low</v>
      </c>
    </row>
    <row r="4393" customFormat="false" ht="15" hidden="false" customHeight="false" outlineLevel="0" collapsed="false">
      <c r="A4393" s="15" t="s">
        <v>4490</v>
      </c>
      <c r="B4393" s="15" t="s">
        <v>94</v>
      </c>
      <c r="C4393" s="15" t="n">
        <v>0</v>
      </c>
      <c r="D4393" s="15" t="s">
        <v>24</v>
      </c>
      <c r="E4393" s="15" t="s">
        <v>24</v>
      </c>
      <c r="F4393" s="15" t="n">
        <v>9</v>
      </c>
      <c r="G4393" s="15" t="s">
        <v>26</v>
      </c>
      <c r="H4393" s="15" t="s">
        <v>24</v>
      </c>
      <c r="I4393" s="15" t="s">
        <v>96</v>
      </c>
      <c r="J4393" s="15" t="s">
        <v>24</v>
      </c>
      <c r="K4393" s="15" t="s">
        <v>24</v>
      </c>
      <c r="L4393" s="15" t="s">
        <v>24</v>
      </c>
      <c r="M4393" s="15" t="s">
        <v>26</v>
      </c>
      <c r="N4393" s="15" t="s">
        <v>26</v>
      </c>
      <c r="O4393" s="15" t="s">
        <v>24</v>
      </c>
      <c r="P4393" s="15" t="s">
        <v>25</v>
      </c>
      <c r="Q4393" s="15" t="s">
        <v>26</v>
      </c>
      <c r="R4393" s="15" t="s">
        <v>19</v>
      </c>
      <c r="S4393" s="18" t="n">
        <v>59.5</v>
      </c>
      <c r="T4393" s="15" t="n">
        <v>530.05</v>
      </c>
      <c r="U4393" s="15" t="s">
        <v>24</v>
      </c>
      <c r="V4393" s="18" t="n">
        <f aca="false">IF(ISNUMBER(T4393),T4393,0)</f>
        <v>530.05</v>
      </c>
      <c r="W4393" s="15" t="n">
        <f aca="false">IF(U4393="Yes",1,0)</f>
        <v>0</v>
      </c>
      <c r="X4393" s="15" t="str">
        <f aca="false">IF(F4393&lt;=12,"0-12 months",IF(F4393&lt;=24,"13-24 months",IF(F4393&lt;=48,"25-48 months","49-72 months")))</f>
        <v>0-12 months</v>
      </c>
      <c r="Y4393" s="15" t="str">
        <f aca="false">IF(C4393=1,"Yes","No")</f>
        <v>No</v>
      </c>
      <c r="Z4393" s="15" t="n">
        <f aca="false">COUNTIF(J4393:O4393,"Yes")</f>
        <v>2</v>
      </c>
      <c r="AA4393" s="18" t="n">
        <f aca="false">S4393*W4393</f>
        <v>0</v>
      </c>
      <c r="AB4393" s="15" t="n">
        <f aca="false">(P4393="Month-to-month")+(I4393="Fiber optic")+(R4393="Electronic check")+(F4393&lt;=12)+(M4393="No")+(J4393="No")</f>
        <v>3</v>
      </c>
      <c r="AC4393" s="15" t="str">
        <f aca="false">IF(AB4393&gt;=5,"High",IF(AB4393&gt;=3,"Medium","Low"))</f>
        <v>Medium</v>
      </c>
    </row>
    <row r="4394" customFormat="false" ht="15" hidden="false" customHeight="false" outlineLevel="0" collapsed="false">
      <c r="A4394" s="15" t="s">
        <v>4491</v>
      </c>
      <c r="B4394" s="15" t="s">
        <v>98</v>
      </c>
      <c r="C4394" s="15" t="n">
        <v>0</v>
      </c>
      <c r="D4394" s="15" t="s">
        <v>26</v>
      </c>
      <c r="E4394" s="15" t="s">
        <v>26</v>
      </c>
      <c r="F4394" s="15" t="n">
        <v>1</v>
      </c>
      <c r="G4394" s="15" t="s">
        <v>26</v>
      </c>
      <c r="H4394" s="15" t="s">
        <v>24</v>
      </c>
      <c r="I4394" s="15" t="s">
        <v>24</v>
      </c>
      <c r="J4394" s="15" t="s">
        <v>28</v>
      </c>
      <c r="K4394" s="15" t="s">
        <v>28</v>
      </c>
      <c r="L4394" s="15" t="s">
        <v>28</v>
      </c>
      <c r="M4394" s="15" t="s">
        <v>28</v>
      </c>
      <c r="N4394" s="15" t="s">
        <v>28</v>
      </c>
      <c r="O4394" s="15" t="s">
        <v>28</v>
      </c>
      <c r="P4394" s="15" t="s">
        <v>25</v>
      </c>
      <c r="Q4394" s="15" t="s">
        <v>24</v>
      </c>
      <c r="R4394" s="15" t="s">
        <v>17</v>
      </c>
      <c r="S4394" s="18" t="n">
        <v>19.2</v>
      </c>
      <c r="T4394" s="15" t="n">
        <v>19.2</v>
      </c>
      <c r="U4394" s="15" t="s">
        <v>24</v>
      </c>
      <c r="V4394" s="18" t="n">
        <f aca="false">IF(ISNUMBER(T4394),T4394,0)</f>
        <v>19.2</v>
      </c>
      <c r="W4394" s="15" t="n">
        <f aca="false">IF(U4394="Yes",1,0)</f>
        <v>0</v>
      </c>
      <c r="X4394" s="15" t="str">
        <f aca="false">IF(F4394&lt;=12,"0-12 months",IF(F4394&lt;=24,"13-24 months",IF(F4394&lt;=48,"25-48 months","49-72 months")))</f>
        <v>0-12 months</v>
      </c>
      <c r="Y4394" s="15" t="str">
        <f aca="false">IF(C4394=1,"Yes","No")</f>
        <v>No</v>
      </c>
      <c r="Z4394" s="15" t="n">
        <f aca="false">COUNTIF(J4394:O4394,"Yes")</f>
        <v>0</v>
      </c>
      <c r="AA4394" s="18" t="n">
        <f aca="false">S4394*W4394</f>
        <v>0</v>
      </c>
      <c r="AB4394" s="15" t="n">
        <f aca="false">(P4394="Month-to-month")+(I4394="Fiber optic")+(R4394="Electronic check")+(F4394&lt;=12)+(M4394="No")+(J4394="No")</f>
        <v>2</v>
      </c>
      <c r="AC4394" s="15" t="str">
        <f aca="false">IF(AB4394&gt;=5,"High",IF(AB4394&gt;=3,"Medium","Low"))</f>
        <v>Low</v>
      </c>
    </row>
    <row r="4395" customFormat="false" ht="15" hidden="false" customHeight="false" outlineLevel="0" collapsed="false">
      <c r="A4395" s="15" t="s">
        <v>4492</v>
      </c>
      <c r="B4395" s="15" t="s">
        <v>94</v>
      </c>
      <c r="C4395" s="15" t="n">
        <v>0</v>
      </c>
      <c r="D4395" s="15" t="s">
        <v>26</v>
      </c>
      <c r="E4395" s="15" t="s">
        <v>24</v>
      </c>
      <c r="F4395" s="15" t="n">
        <v>21</v>
      </c>
      <c r="G4395" s="15" t="s">
        <v>26</v>
      </c>
      <c r="H4395" s="15" t="s">
        <v>26</v>
      </c>
      <c r="I4395" s="15" t="s">
        <v>102</v>
      </c>
      <c r="J4395" s="15" t="s">
        <v>24</v>
      </c>
      <c r="K4395" s="15" t="s">
        <v>24</v>
      </c>
      <c r="L4395" s="15" t="s">
        <v>24</v>
      </c>
      <c r="M4395" s="15" t="s">
        <v>24</v>
      </c>
      <c r="N4395" s="15" t="s">
        <v>24</v>
      </c>
      <c r="O4395" s="15" t="s">
        <v>26</v>
      </c>
      <c r="P4395" s="15" t="s">
        <v>25</v>
      </c>
      <c r="Q4395" s="15" t="s">
        <v>26</v>
      </c>
      <c r="R4395" s="15" t="s">
        <v>15</v>
      </c>
      <c r="S4395" s="18" t="n">
        <v>86.5</v>
      </c>
      <c r="T4395" s="15" t="n">
        <v>1808.7</v>
      </c>
      <c r="U4395" s="15" t="s">
        <v>26</v>
      </c>
      <c r="V4395" s="18" t="n">
        <f aca="false">IF(ISNUMBER(T4395),T4395,0)</f>
        <v>1808.7</v>
      </c>
      <c r="W4395" s="15" t="n">
        <f aca="false">IF(U4395="Yes",1,0)</f>
        <v>1</v>
      </c>
      <c r="X4395" s="15" t="str">
        <f aca="false">IF(F4395&lt;=12,"0-12 months",IF(F4395&lt;=24,"13-24 months",IF(F4395&lt;=48,"25-48 months","49-72 months")))</f>
        <v>13-24 months</v>
      </c>
      <c r="Y4395" s="15" t="str">
        <f aca="false">IF(C4395=1,"Yes","No")</f>
        <v>No</v>
      </c>
      <c r="Z4395" s="15" t="n">
        <f aca="false">COUNTIF(J4395:O4395,"Yes")</f>
        <v>1</v>
      </c>
      <c r="AA4395" s="18" t="n">
        <f aca="false">S4395*W4395</f>
        <v>86.5</v>
      </c>
      <c r="AB4395" s="15" t="n">
        <f aca="false">(P4395="Month-to-month")+(I4395="Fiber optic")+(R4395="Electronic check")+(F4395&lt;=12)+(M4395="No")+(J4395="No")</f>
        <v>5</v>
      </c>
      <c r="AC4395" s="15" t="str">
        <f aca="false">IF(AB4395&gt;=5,"High",IF(AB4395&gt;=3,"Medium","Low"))</f>
        <v>High</v>
      </c>
    </row>
    <row r="4396" customFormat="false" ht="15" hidden="false" customHeight="false" outlineLevel="0" collapsed="false">
      <c r="A4396" s="15" t="s">
        <v>4493</v>
      </c>
      <c r="B4396" s="15" t="s">
        <v>98</v>
      </c>
      <c r="C4396" s="15" t="n">
        <v>0</v>
      </c>
      <c r="D4396" s="15" t="s">
        <v>24</v>
      </c>
      <c r="E4396" s="15" t="s">
        <v>24</v>
      </c>
      <c r="F4396" s="15" t="n">
        <v>19</v>
      </c>
      <c r="G4396" s="15" t="s">
        <v>26</v>
      </c>
      <c r="H4396" s="15" t="s">
        <v>26</v>
      </c>
      <c r="I4396" s="15" t="s">
        <v>96</v>
      </c>
      <c r="J4396" s="15" t="s">
        <v>24</v>
      </c>
      <c r="K4396" s="15" t="s">
        <v>24</v>
      </c>
      <c r="L4396" s="15" t="s">
        <v>26</v>
      </c>
      <c r="M4396" s="15" t="s">
        <v>26</v>
      </c>
      <c r="N4396" s="15" t="s">
        <v>24</v>
      </c>
      <c r="O4396" s="15" t="s">
        <v>24</v>
      </c>
      <c r="P4396" s="15" t="s">
        <v>25</v>
      </c>
      <c r="Q4396" s="15" t="s">
        <v>24</v>
      </c>
      <c r="R4396" s="15" t="s">
        <v>15</v>
      </c>
      <c r="S4396" s="18" t="n">
        <v>59.55</v>
      </c>
      <c r="T4396" s="15" t="n">
        <v>1144.6</v>
      </c>
      <c r="U4396" s="15" t="s">
        <v>24</v>
      </c>
      <c r="V4396" s="18" t="n">
        <f aca="false">IF(ISNUMBER(T4396),T4396,0)</f>
        <v>1144.6</v>
      </c>
      <c r="W4396" s="15" t="n">
        <f aca="false">IF(U4396="Yes",1,0)</f>
        <v>0</v>
      </c>
      <c r="X4396" s="15" t="str">
        <f aca="false">IF(F4396&lt;=12,"0-12 months",IF(F4396&lt;=24,"13-24 months",IF(F4396&lt;=48,"25-48 months","49-72 months")))</f>
        <v>13-24 months</v>
      </c>
      <c r="Y4396" s="15" t="str">
        <f aca="false">IF(C4396=1,"Yes","No")</f>
        <v>No</v>
      </c>
      <c r="Z4396" s="15" t="n">
        <f aca="false">COUNTIF(J4396:O4396,"Yes")</f>
        <v>2</v>
      </c>
      <c r="AA4396" s="18" t="n">
        <f aca="false">S4396*W4396</f>
        <v>0</v>
      </c>
      <c r="AB4396" s="15" t="n">
        <f aca="false">(P4396="Month-to-month")+(I4396="Fiber optic")+(R4396="Electronic check")+(F4396&lt;=12)+(M4396="No")+(J4396="No")</f>
        <v>3</v>
      </c>
      <c r="AC4396" s="15" t="str">
        <f aca="false">IF(AB4396&gt;=5,"High",IF(AB4396&gt;=3,"Medium","Low"))</f>
        <v>Medium</v>
      </c>
    </row>
    <row r="4397" customFormat="false" ht="15" hidden="false" customHeight="false" outlineLevel="0" collapsed="false">
      <c r="A4397" s="15" t="s">
        <v>4494</v>
      </c>
      <c r="B4397" s="15" t="s">
        <v>94</v>
      </c>
      <c r="C4397" s="15" t="n">
        <v>0</v>
      </c>
      <c r="D4397" s="15" t="s">
        <v>26</v>
      </c>
      <c r="E4397" s="15" t="s">
        <v>26</v>
      </c>
      <c r="F4397" s="15" t="n">
        <v>69</v>
      </c>
      <c r="G4397" s="15" t="s">
        <v>26</v>
      </c>
      <c r="H4397" s="15" t="s">
        <v>26</v>
      </c>
      <c r="I4397" s="15" t="s">
        <v>102</v>
      </c>
      <c r="J4397" s="15" t="s">
        <v>24</v>
      </c>
      <c r="K4397" s="15" t="s">
        <v>26</v>
      </c>
      <c r="L4397" s="15" t="s">
        <v>26</v>
      </c>
      <c r="M4397" s="15" t="s">
        <v>24</v>
      </c>
      <c r="N4397" s="15" t="s">
        <v>26</v>
      </c>
      <c r="O4397" s="15" t="s">
        <v>26</v>
      </c>
      <c r="P4397" s="15" t="s">
        <v>25</v>
      </c>
      <c r="Q4397" s="15" t="s">
        <v>26</v>
      </c>
      <c r="R4397" s="15" t="s">
        <v>15</v>
      </c>
      <c r="S4397" s="18" t="n">
        <v>103.95</v>
      </c>
      <c r="T4397" s="15" t="n">
        <v>7446.9</v>
      </c>
      <c r="U4397" s="15" t="s">
        <v>26</v>
      </c>
      <c r="V4397" s="18" t="n">
        <f aca="false">IF(ISNUMBER(T4397),T4397,0)</f>
        <v>7446.9</v>
      </c>
      <c r="W4397" s="15" t="n">
        <f aca="false">IF(U4397="Yes",1,0)</f>
        <v>1</v>
      </c>
      <c r="X4397" s="15" t="str">
        <f aca="false">IF(F4397&lt;=12,"0-12 months",IF(F4397&lt;=24,"13-24 months",IF(F4397&lt;=48,"25-48 months","49-72 months")))</f>
        <v>49-72 months</v>
      </c>
      <c r="Y4397" s="15" t="str">
        <f aca="false">IF(C4397=1,"Yes","No")</f>
        <v>No</v>
      </c>
      <c r="Z4397" s="15" t="n">
        <f aca="false">COUNTIF(J4397:O4397,"Yes")</f>
        <v>4</v>
      </c>
      <c r="AA4397" s="18" t="n">
        <f aca="false">S4397*W4397</f>
        <v>103.95</v>
      </c>
      <c r="AB4397" s="15" t="n">
        <f aca="false">(P4397="Month-to-month")+(I4397="Fiber optic")+(R4397="Electronic check")+(F4397&lt;=12)+(M4397="No")+(J4397="No")</f>
        <v>5</v>
      </c>
      <c r="AC4397" s="15" t="str">
        <f aca="false">IF(AB4397&gt;=5,"High",IF(AB4397&gt;=3,"Medium","Low"))</f>
        <v>High</v>
      </c>
    </row>
    <row r="4398" customFormat="false" ht="15" hidden="false" customHeight="false" outlineLevel="0" collapsed="false">
      <c r="A4398" s="15" t="s">
        <v>4495</v>
      </c>
      <c r="B4398" s="15" t="s">
        <v>98</v>
      </c>
      <c r="C4398" s="15" t="n">
        <v>1</v>
      </c>
      <c r="D4398" s="15" t="s">
        <v>24</v>
      </c>
      <c r="E4398" s="15" t="s">
        <v>24</v>
      </c>
      <c r="F4398" s="15" t="n">
        <v>1</v>
      </c>
      <c r="G4398" s="15" t="s">
        <v>24</v>
      </c>
      <c r="H4398" s="15" t="s">
        <v>95</v>
      </c>
      <c r="I4398" s="15" t="s">
        <v>96</v>
      </c>
      <c r="J4398" s="15" t="s">
        <v>24</v>
      </c>
      <c r="K4398" s="15" t="s">
        <v>24</v>
      </c>
      <c r="L4398" s="15" t="s">
        <v>24</v>
      </c>
      <c r="M4398" s="15" t="s">
        <v>24</v>
      </c>
      <c r="N4398" s="15" t="s">
        <v>24</v>
      </c>
      <c r="O4398" s="15" t="s">
        <v>24</v>
      </c>
      <c r="P4398" s="15" t="s">
        <v>25</v>
      </c>
      <c r="Q4398" s="15" t="s">
        <v>26</v>
      </c>
      <c r="R4398" s="15" t="s">
        <v>15</v>
      </c>
      <c r="S4398" s="18" t="n">
        <v>25.1</v>
      </c>
      <c r="T4398" s="15" t="n">
        <v>25.1</v>
      </c>
      <c r="U4398" s="15" t="s">
        <v>26</v>
      </c>
      <c r="V4398" s="18" t="n">
        <f aca="false">IF(ISNUMBER(T4398),T4398,0)</f>
        <v>25.1</v>
      </c>
      <c r="W4398" s="15" t="n">
        <f aca="false">IF(U4398="Yes",1,0)</f>
        <v>1</v>
      </c>
      <c r="X4398" s="15" t="str">
        <f aca="false">IF(F4398&lt;=12,"0-12 months",IF(F4398&lt;=24,"13-24 months",IF(F4398&lt;=48,"25-48 months","49-72 months")))</f>
        <v>0-12 months</v>
      </c>
      <c r="Y4398" s="15" t="str">
        <f aca="false">IF(C4398=1,"Yes","No")</f>
        <v>Yes</v>
      </c>
      <c r="Z4398" s="15" t="n">
        <f aca="false">COUNTIF(J4398:O4398,"Yes")</f>
        <v>0</v>
      </c>
      <c r="AA4398" s="18" t="n">
        <f aca="false">S4398*W4398</f>
        <v>25.1</v>
      </c>
      <c r="AB4398" s="15" t="n">
        <f aca="false">(P4398="Month-to-month")+(I4398="Fiber optic")+(R4398="Electronic check")+(F4398&lt;=12)+(M4398="No")+(J4398="No")</f>
        <v>5</v>
      </c>
      <c r="AC4398" s="15" t="str">
        <f aca="false">IF(AB4398&gt;=5,"High",IF(AB4398&gt;=3,"Medium","Low"))</f>
        <v>High</v>
      </c>
    </row>
    <row r="4399" customFormat="false" ht="15" hidden="false" customHeight="false" outlineLevel="0" collapsed="false">
      <c r="A4399" s="15" t="s">
        <v>4496</v>
      </c>
      <c r="B4399" s="15" t="s">
        <v>94</v>
      </c>
      <c r="C4399" s="15" t="n">
        <v>0</v>
      </c>
      <c r="D4399" s="15" t="s">
        <v>26</v>
      </c>
      <c r="E4399" s="15" t="s">
        <v>24</v>
      </c>
      <c r="F4399" s="15" t="n">
        <v>72</v>
      </c>
      <c r="G4399" s="15" t="s">
        <v>26</v>
      </c>
      <c r="H4399" s="15" t="s">
        <v>26</v>
      </c>
      <c r="I4399" s="15" t="s">
        <v>102</v>
      </c>
      <c r="J4399" s="15" t="s">
        <v>26</v>
      </c>
      <c r="K4399" s="15" t="s">
        <v>26</v>
      </c>
      <c r="L4399" s="15" t="s">
        <v>26</v>
      </c>
      <c r="M4399" s="15" t="s">
        <v>26</v>
      </c>
      <c r="N4399" s="15" t="s">
        <v>26</v>
      </c>
      <c r="O4399" s="15" t="s">
        <v>24</v>
      </c>
      <c r="P4399" s="15" t="s">
        <v>29</v>
      </c>
      <c r="Q4399" s="15" t="s">
        <v>26</v>
      </c>
      <c r="R4399" s="15" t="s">
        <v>19</v>
      </c>
      <c r="S4399" s="18" t="n">
        <v>103.95</v>
      </c>
      <c r="T4399" s="15" t="n">
        <v>7556.9</v>
      </c>
      <c r="U4399" s="15" t="s">
        <v>24</v>
      </c>
      <c r="V4399" s="18" t="n">
        <f aca="false">IF(ISNUMBER(T4399),T4399,0)</f>
        <v>7556.9</v>
      </c>
      <c r="W4399" s="15" t="n">
        <f aca="false">IF(U4399="Yes",1,0)</f>
        <v>0</v>
      </c>
      <c r="X4399" s="15" t="str">
        <f aca="false">IF(F4399&lt;=12,"0-12 months",IF(F4399&lt;=24,"13-24 months",IF(F4399&lt;=48,"25-48 months","49-72 months")))</f>
        <v>49-72 months</v>
      </c>
      <c r="Y4399" s="15" t="str">
        <f aca="false">IF(C4399=1,"Yes","No")</f>
        <v>No</v>
      </c>
      <c r="Z4399" s="15" t="n">
        <f aca="false">COUNTIF(J4399:O4399,"Yes")</f>
        <v>5</v>
      </c>
      <c r="AA4399" s="18" t="n">
        <f aca="false">S4399*W4399</f>
        <v>0</v>
      </c>
      <c r="AB4399" s="15" t="n">
        <f aca="false">(P4399="Month-to-month")+(I4399="Fiber optic")+(R4399="Electronic check")+(F4399&lt;=12)+(M4399="No")+(J4399="No")</f>
        <v>1</v>
      </c>
      <c r="AC4399" s="15" t="str">
        <f aca="false">IF(AB4399&gt;=5,"High",IF(AB4399&gt;=3,"Medium","Low"))</f>
        <v>Low</v>
      </c>
    </row>
    <row r="4400" customFormat="false" ht="15" hidden="false" customHeight="false" outlineLevel="0" collapsed="false">
      <c r="A4400" s="15" t="s">
        <v>4497</v>
      </c>
      <c r="B4400" s="15" t="s">
        <v>98</v>
      </c>
      <c r="C4400" s="15" t="n">
        <v>0</v>
      </c>
      <c r="D4400" s="15" t="s">
        <v>26</v>
      </c>
      <c r="E4400" s="15" t="s">
        <v>26</v>
      </c>
      <c r="F4400" s="15" t="n">
        <v>70</v>
      </c>
      <c r="G4400" s="15" t="s">
        <v>26</v>
      </c>
      <c r="H4400" s="15" t="s">
        <v>26</v>
      </c>
      <c r="I4400" s="15" t="s">
        <v>96</v>
      </c>
      <c r="J4400" s="15" t="s">
        <v>26</v>
      </c>
      <c r="K4400" s="15" t="s">
        <v>24</v>
      </c>
      <c r="L4400" s="15" t="s">
        <v>26</v>
      </c>
      <c r="M4400" s="15" t="s">
        <v>24</v>
      </c>
      <c r="N4400" s="15" t="s">
        <v>26</v>
      </c>
      <c r="O4400" s="15" t="s">
        <v>24</v>
      </c>
      <c r="P4400" s="15" t="s">
        <v>29</v>
      </c>
      <c r="Q4400" s="15" t="s">
        <v>24</v>
      </c>
      <c r="R4400" s="15" t="s">
        <v>21</v>
      </c>
      <c r="S4400" s="18" t="n">
        <v>68.95</v>
      </c>
      <c r="T4400" s="15" t="n">
        <v>4858.7</v>
      </c>
      <c r="U4400" s="15" t="s">
        <v>24</v>
      </c>
      <c r="V4400" s="18" t="n">
        <f aca="false">IF(ISNUMBER(T4400),T4400,0)</f>
        <v>4858.7</v>
      </c>
      <c r="W4400" s="15" t="n">
        <f aca="false">IF(U4400="Yes",1,0)</f>
        <v>0</v>
      </c>
      <c r="X4400" s="15" t="str">
        <f aca="false">IF(F4400&lt;=12,"0-12 months",IF(F4400&lt;=24,"13-24 months",IF(F4400&lt;=48,"25-48 months","49-72 months")))</f>
        <v>49-72 months</v>
      </c>
      <c r="Y4400" s="15" t="str">
        <f aca="false">IF(C4400=1,"Yes","No")</f>
        <v>No</v>
      </c>
      <c r="Z4400" s="15" t="n">
        <f aca="false">COUNTIF(J4400:O4400,"Yes")</f>
        <v>3</v>
      </c>
      <c r="AA4400" s="18" t="n">
        <f aca="false">S4400*W4400</f>
        <v>0</v>
      </c>
      <c r="AB4400" s="15" t="n">
        <f aca="false">(P4400="Month-to-month")+(I4400="Fiber optic")+(R4400="Electronic check")+(F4400&lt;=12)+(M4400="No")+(J4400="No")</f>
        <v>1</v>
      </c>
      <c r="AC4400" s="15" t="str">
        <f aca="false">IF(AB4400&gt;=5,"High",IF(AB4400&gt;=3,"Medium","Low"))</f>
        <v>Low</v>
      </c>
    </row>
    <row r="4401" customFormat="false" ht="15" hidden="false" customHeight="false" outlineLevel="0" collapsed="false">
      <c r="A4401" s="15" t="s">
        <v>4498</v>
      </c>
      <c r="B4401" s="15" t="s">
        <v>94</v>
      </c>
      <c r="C4401" s="15" t="n">
        <v>0</v>
      </c>
      <c r="D4401" s="15" t="s">
        <v>24</v>
      </c>
      <c r="E4401" s="15" t="s">
        <v>24</v>
      </c>
      <c r="F4401" s="15" t="n">
        <v>66</v>
      </c>
      <c r="G4401" s="15" t="s">
        <v>26</v>
      </c>
      <c r="H4401" s="15" t="s">
        <v>26</v>
      </c>
      <c r="I4401" s="15" t="s">
        <v>102</v>
      </c>
      <c r="J4401" s="15" t="s">
        <v>26</v>
      </c>
      <c r="K4401" s="15" t="s">
        <v>26</v>
      </c>
      <c r="L4401" s="15" t="s">
        <v>26</v>
      </c>
      <c r="M4401" s="15" t="s">
        <v>26</v>
      </c>
      <c r="N4401" s="15" t="s">
        <v>24</v>
      </c>
      <c r="O4401" s="15" t="s">
        <v>26</v>
      </c>
      <c r="P4401" s="15" t="s">
        <v>25</v>
      </c>
      <c r="Q4401" s="15" t="s">
        <v>26</v>
      </c>
      <c r="R4401" s="15" t="s">
        <v>19</v>
      </c>
      <c r="S4401" s="18" t="n">
        <v>103.1</v>
      </c>
      <c r="T4401" s="15" t="n">
        <v>6595</v>
      </c>
      <c r="U4401" s="15" t="s">
        <v>24</v>
      </c>
      <c r="V4401" s="18" t="n">
        <f aca="false">IF(ISNUMBER(T4401),T4401,0)</f>
        <v>6595</v>
      </c>
      <c r="W4401" s="15" t="n">
        <f aca="false">IF(U4401="Yes",1,0)</f>
        <v>0</v>
      </c>
      <c r="X4401" s="15" t="str">
        <f aca="false">IF(F4401&lt;=12,"0-12 months",IF(F4401&lt;=24,"13-24 months",IF(F4401&lt;=48,"25-48 months","49-72 months")))</f>
        <v>49-72 months</v>
      </c>
      <c r="Y4401" s="15" t="str">
        <f aca="false">IF(C4401=1,"Yes","No")</f>
        <v>No</v>
      </c>
      <c r="Z4401" s="15" t="n">
        <f aca="false">COUNTIF(J4401:O4401,"Yes")</f>
        <v>5</v>
      </c>
      <c r="AA4401" s="18" t="n">
        <f aca="false">S4401*W4401</f>
        <v>0</v>
      </c>
      <c r="AB4401" s="15" t="n">
        <f aca="false">(P4401="Month-to-month")+(I4401="Fiber optic")+(R4401="Electronic check")+(F4401&lt;=12)+(M4401="No")+(J4401="No")</f>
        <v>2</v>
      </c>
      <c r="AC4401" s="15" t="str">
        <f aca="false">IF(AB4401&gt;=5,"High",IF(AB4401&gt;=3,"Medium","Low"))</f>
        <v>Low</v>
      </c>
    </row>
    <row r="4402" customFormat="false" ht="15" hidden="false" customHeight="false" outlineLevel="0" collapsed="false">
      <c r="A4402" s="15" t="s">
        <v>4499</v>
      </c>
      <c r="B4402" s="15" t="s">
        <v>94</v>
      </c>
      <c r="C4402" s="15" t="n">
        <v>0</v>
      </c>
      <c r="D4402" s="15" t="s">
        <v>26</v>
      </c>
      <c r="E4402" s="15" t="s">
        <v>26</v>
      </c>
      <c r="F4402" s="15" t="n">
        <v>7</v>
      </c>
      <c r="G4402" s="15" t="s">
        <v>24</v>
      </c>
      <c r="H4402" s="15" t="s">
        <v>95</v>
      </c>
      <c r="I4402" s="15" t="s">
        <v>96</v>
      </c>
      <c r="J4402" s="15" t="s">
        <v>24</v>
      </c>
      <c r="K4402" s="15" t="s">
        <v>24</v>
      </c>
      <c r="L4402" s="15" t="s">
        <v>24</v>
      </c>
      <c r="M4402" s="15" t="s">
        <v>24</v>
      </c>
      <c r="N4402" s="15" t="s">
        <v>24</v>
      </c>
      <c r="O4402" s="15" t="s">
        <v>24</v>
      </c>
      <c r="P4402" s="15" t="s">
        <v>25</v>
      </c>
      <c r="Q4402" s="15" t="s">
        <v>26</v>
      </c>
      <c r="R4402" s="15" t="s">
        <v>15</v>
      </c>
      <c r="S4402" s="18" t="n">
        <v>24.7</v>
      </c>
      <c r="T4402" s="15" t="n">
        <v>149.05</v>
      </c>
      <c r="U4402" s="15" t="s">
        <v>24</v>
      </c>
      <c r="V4402" s="18" t="n">
        <f aca="false">IF(ISNUMBER(T4402),T4402,0)</f>
        <v>149.05</v>
      </c>
      <c r="W4402" s="15" t="n">
        <f aca="false">IF(U4402="Yes",1,0)</f>
        <v>0</v>
      </c>
      <c r="X4402" s="15" t="str">
        <f aca="false">IF(F4402&lt;=12,"0-12 months",IF(F4402&lt;=24,"13-24 months",IF(F4402&lt;=48,"25-48 months","49-72 months")))</f>
        <v>0-12 months</v>
      </c>
      <c r="Y4402" s="15" t="str">
        <f aca="false">IF(C4402=1,"Yes","No")</f>
        <v>No</v>
      </c>
      <c r="Z4402" s="15" t="n">
        <f aca="false">COUNTIF(J4402:O4402,"Yes")</f>
        <v>0</v>
      </c>
      <c r="AA4402" s="18" t="n">
        <f aca="false">S4402*W4402</f>
        <v>0</v>
      </c>
      <c r="AB4402" s="15" t="n">
        <f aca="false">(P4402="Month-to-month")+(I4402="Fiber optic")+(R4402="Electronic check")+(F4402&lt;=12)+(M4402="No")+(J4402="No")</f>
        <v>5</v>
      </c>
      <c r="AC4402" s="15" t="str">
        <f aca="false">IF(AB4402&gt;=5,"High",IF(AB4402&gt;=3,"Medium","Low"))</f>
        <v>High</v>
      </c>
    </row>
    <row r="4403" customFormat="false" ht="15" hidden="false" customHeight="false" outlineLevel="0" collapsed="false">
      <c r="A4403" s="15" t="s">
        <v>4500</v>
      </c>
      <c r="B4403" s="15" t="s">
        <v>94</v>
      </c>
      <c r="C4403" s="15" t="n">
        <v>1</v>
      </c>
      <c r="D4403" s="15" t="s">
        <v>26</v>
      </c>
      <c r="E4403" s="15" t="s">
        <v>26</v>
      </c>
      <c r="F4403" s="15" t="n">
        <v>46</v>
      </c>
      <c r="G4403" s="15" t="s">
        <v>26</v>
      </c>
      <c r="H4403" s="15" t="s">
        <v>26</v>
      </c>
      <c r="I4403" s="15" t="s">
        <v>102</v>
      </c>
      <c r="J4403" s="15" t="s">
        <v>26</v>
      </c>
      <c r="K4403" s="15" t="s">
        <v>26</v>
      </c>
      <c r="L4403" s="15" t="s">
        <v>24</v>
      </c>
      <c r="M4403" s="15" t="s">
        <v>26</v>
      </c>
      <c r="N4403" s="15" t="s">
        <v>26</v>
      </c>
      <c r="O4403" s="15" t="s">
        <v>26</v>
      </c>
      <c r="P4403" s="15" t="s">
        <v>25</v>
      </c>
      <c r="Q4403" s="15" t="s">
        <v>26</v>
      </c>
      <c r="R4403" s="15" t="s">
        <v>15</v>
      </c>
      <c r="S4403" s="18" t="n">
        <v>110.2</v>
      </c>
      <c r="T4403" s="15" t="n">
        <v>4972.1</v>
      </c>
      <c r="U4403" s="15" t="s">
        <v>24</v>
      </c>
      <c r="V4403" s="18" t="n">
        <f aca="false">IF(ISNUMBER(T4403),T4403,0)</f>
        <v>4972.1</v>
      </c>
      <c r="W4403" s="15" t="n">
        <f aca="false">IF(U4403="Yes",1,0)</f>
        <v>0</v>
      </c>
      <c r="X4403" s="15" t="str">
        <f aca="false">IF(F4403&lt;=12,"0-12 months",IF(F4403&lt;=24,"13-24 months",IF(F4403&lt;=48,"25-48 months","49-72 months")))</f>
        <v>25-48 months</v>
      </c>
      <c r="Y4403" s="15" t="str">
        <f aca="false">IF(C4403=1,"Yes","No")</f>
        <v>Yes</v>
      </c>
      <c r="Z4403" s="15" t="n">
        <f aca="false">COUNTIF(J4403:O4403,"Yes")</f>
        <v>5</v>
      </c>
      <c r="AA4403" s="18" t="n">
        <f aca="false">S4403*W4403</f>
        <v>0</v>
      </c>
      <c r="AB4403" s="15" t="n">
        <f aca="false">(P4403="Month-to-month")+(I4403="Fiber optic")+(R4403="Electronic check")+(F4403&lt;=12)+(M4403="No")+(J4403="No")</f>
        <v>3</v>
      </c>
      <c r="AC4403" s="15" t="str">
        <f aca="false">IF(AB4403&gt;=5,"High",IF(AB4403&gt;=3,"Medium","Low"))</f>
        <v>Medium</v>
      </c>
    </row>
    <row r="4404" customFormat="false" ht="15" hidden="false" customHeight="false" outlineLevel="0" collapsed="false">
      <c r="A4404" s="15" t="s">
        <v>4501</v>
      </c>
      <c r="B4404" s="15" t="s">
        <v>98</v>
      </c>
      <c r="C4404" s="15" t="n">
        <v>0</v>
      </c>
      <c r="D4404" s="15" t="s">
        <v>24</v>
      </c>
      <c r="E4404" s="15" t="s">
        <v>24</v>
      </c>
      <c r="F4404" s="15" t="n">
        <v>39</v>
      </c>
      <c r="G4404" s="15" t="s">
        <v>24</v>
      </c>
      <c r="H4404" s="15" t="s">
        <v>95</v>
      </c>
      <c r="I4404" s="15" t="s">
        <v>96</v>
      </c>
      <c r="J4404" s="15" t="s">
        <v>26</v>
      </c>
      <c r="K4404" s="15" t="s">
        <v>26</v>
      </c>
      <c r="L4404" s="15" t="s">
        <v>24</v>
      </c>
      <c r="M4404" s="15" t="s">
        <v>26</v>
      </c>
      <c r="N4404" s="15" t="s">
        <v>26</v>
      </c>
      <c r="O4404" s="15" t="s">
        <v>24</v>
      </c>
      <c r="P4404" s="15" t="s">
        <v>25</v>
      </c>
      <c r="Q4404" s="15" t="s">
        <v>26</v>
      </c>
      <c r="R4404" s="15" t="s">
        <v>21</v>
      </c>
      <c r="S4404" s="18" t="n">
        <v>48.95</v>
      </c>
      <c r="T4404" s="15" t="n">
        <v>1880.85</v>
      </c>
      <c r="U4404" s="15" t="s">
        <v>26</v>
      </c>
      <c r="V4404" s="18" t="n">
        <f aca="false">IF(ISNUMBER(T4404),T4404,0)</f>
        <v>1880.85</v>
      </c>
      <c r="W4404" s="15" t="n">
        <f aca="false">IF(U4404="Yes",1,0)</f>
        <v>1</v>
      </c>
      <c r="X4404" s="15" t="str">
        <f aca="false">IF(F4404&lt;=12,"0-12 months",IF(F4404&lt;=24,"13-24 months",IF(F4404&lt;=48,"25-48 months","49-72 months")))</f>
        <v>25-48 months</v>
      </c>
      <c r="Y4404" s="15" t="str">
        <f aca="false">IF(C4404=1,"Yes","No")</f>
        <v>No</v>
      </c>
      <c r="Z4404" s="15" t="n">
        <f aca="false">COUNTIF(J4404:O4404,"Yes")</f>
        <v>4</v>
      </c>
      <c r="AA4404" s="18" t="n">
        <f aca="false">S4404*W4404</f>
        <v>48.95</v>
      </c>
      <c r="AB4404" s="15" t="n">
        <f aca="false">(P4404="Month-to-month")+(I4404="Fiber optic")+(R4404="Electronic check")+(F4404&lt;=12)+(M4404="No")+(J4404="No")</f>
        <v>1</v>
      </c>
      <c r="AC4404" s="15" t="str">
        <f aca="false">IF(AB4404&gt;=5,"High",IF(AB4404&gt;=3,"Medium","Low"))</f>
        <v>Low</v>
      </c>
    </row>
    <row r="4405" customFormat="false" ht="15" hidden="false" customHeight="false" outlineLevel="0" collapsed="false">
      <c r="A4405" s="15" t="s">
        <v>4502</v>
      </c>
      <c r="B4405" s="15" t="s">
        <v>94</v>
      </c>
      <c r="C4405" s="15" t="n">
        <v>0</v>
      </c>
      <c r="D4405" s="15" t="s">
        <v>26</v>
      </c>
      <c r="E4405" s="15" t="s">
        <v>26</v>
      </c>
      <c r="F4405" s="15" t="n">
        <v>32</v>
      </c>
      <c r="G4405" s="15" t="s">
        <v>26</v>
      </c>
      <c r="H4405" s="15" t="s">
        <v>26</v>
      </c>
      <c r="I4405" s="15" t="s">
        <v>96</v>
      </c>
      <c r="J4405" s="15" t="s">
        <v>24</v>
      </c>
      <c r="K4405" s="15" t="s">
        <v>26</v>
      </c>
      <c r="L4405" s="15" t="s">
        <v>26</v>
      </c>
      <c r="M4405" s="15" t="s">
        <v>24</v>
      </c>
      <c r="N4405" s="15" t="s">
        <v>24</v>
      </c>
      <c r="O4405" s="15" t="s">
        <v>24</v>
      </c>
      <c r="P4405" s="15" t="s">
        <v>25</v>
      </c>
      <c r="Q4405" s="15" t="s">
        <v>24</v>
      </c>
      <c r="R4405" s="15" t="s">
        <v>19</v>
      </c>
      <c r="S4405" s="18" t="n">
        <v>62.45</v>
      </c>
      <c r="T4405" s="15" t="n">
        <v>2045.55</v>
      </c>
      <c r="U4405" s="15" t="s">
        <v>24</v>
      </c>
      <c r="V4405" s="18" t="n">
        <f aca="false">IF(ISNUMBER(T4405),T4405,0)</f>
        <v>2045.55</v>
      </c>
      <c r="W4405" s="15" t="n">
        <f aca="false">IF(U4405="Yes",1,0)</f>
        <v>0</v>
      </c>
      <c r="X4405" s="15" t="str">
        <f aca="false">IF(F4405&lt;=12,"0-12 months",IF(F4405&lt;=24,"13-24 months",IF(F4405&lt;=48,"25-48 months","49-72 months")))</f>
        <v>25-48 months</v>
      </c>
      <c r="Y4405" s="15" t="str">
        <f aca="false">IF(C4405=1,"Yes","No")</f>
        <v>No</v>
      </c>
      <c r="Z4405" s="15" t="n">
        <f aca="false">COUNTIF(J4405:O4405,"Yes")</f>
        <v>2</v>
      </c>
      <c r="AA4405" s="18" t="n">
        <f aca="false">S4405*W4405</f>
        <v>0</v>
      </c>
      <c r="AB4405" s="15" t="n">
        <f aca="false">(P4405="Month-to-month")+(I4405="Fiber optic")+(R4405="Electronic check")+(F4405&lt;=12)+(M4405="No")+(J4405="No")</f>
        <v>3</v>
      </c>
      <c r="AC4405" s="15" t="str">
        <f aca="false">IF(AB4405&gt;=5,"High",IF(AB4405&gt;=3,"Medium","Low"))</f>
        <v>Medium</v>
      </c>
    </row>
    <row r="4406" customFormat="false" ht="15" hidden="false" customHeight="false" outlineLevel="0" collapsed="false">
      <c r="A4406" s="15" t="s">
        <v>4503</v>
      </c>
      <c r="B4406" s="15" t="s">
        <v>98</v>
      </c>
      <c r="C4406" s="15" t="n">
        <v>0</v>
      </c>
      <c r="D4406" s="15" t="s">
        <v>24</v>
      </c>
      <c r="E4406" s="15" t="s">
        <v>24</v>
      </c>
      <c r="F4406" s="15" t="n">
        <v>24</v>
      </c>
      <c r="G4406" s="15" t="s">
        <v>26</v>
      </c>
      <c r="H4406" s="15" t="s">
        <v>24</v>
      </c>
      <c r="I4406" s="15" t="s">
        <v>102</v>
      </c>
      <c r="J4406" s="15" t="s">
        <v>24</v>
      </c>
      <c r="K4406" s="15" t="s">
        <v>26</v>
      </c>
      <c r="L4406" s="15" t="s">
        <v>26</v>
      </c>
      <c r="M4406" s="15" t="s">
        <v>24</v>
      </c>
      <c r="N4406" s="15" t="s">
        <v>24</v>
      </c>
      <c r="O4406" s="15" t="s">
        <v>26</v>
      </c>
      <c r="P4406" s="15" t="s">
        <v>25</v>
      </c>
      <c r="Q4406" s="15" t="s">
        <v>26</v>
      </c>
      <c r="R4406" s="15" t="s">
        <v>15</v>
      </c>
      <c r="S4406" s="18" t="n">
        <v>89.55</v>
      </c>
      <c r="T4406" s="15" t="n">
        <v>2187.15</v>
      </c>
      <c r="U4406" s="15" t="s">
        <v>24</v>
      </c>
      <c r="V4406" s="18" t="n">
        <f aca="false">IF(ISNUMBER(T4406),T4406,0)</f>
        <v>2187.15</v>
      </c>
      <c r="W4406" s="15" t="n">
        <f aca="false">IF(U4406="Yes",1,0)</f>
        <v>0</v>
      </c>
      <c r="X4406" s="15" t="str">
        <f aca="false">IF(F4406&lt;=12,"0-12 months",IF(F4406&lt;=24,"13-24 months",IF(F4406&lt;=48,"25-48 months","49-72 months")))</f>
        <v>13-24 months</v>
      </c>
      <c r="Y4406" s="15" t="str">
        <f aca="false">IF(C4406=1,"Yes","No")</f>
        <v>No</v>
      </c>
      <c r="Z4406" s="15" t="n">
        <f aca="false">COUNTIF(J4406:O4406,"Yes")</f>
        <v>3</v>
      </c>
      <c r="AA4406" s="18" t="n">
        <f aca="false">S4406*W4406</f>
        <v>0</v>
      </c>
      <c r="AB4406" s="15" t="n">
        <f aca="false">(P4406="Month-to-month")+(I4406="Fiber optic")+(R4406="Electronic check")+(F4406&lt;=12)+(M4406="No")+(J4406="No")</f>
        <v>5</v>
      </c>
      <c r="AC4406" s="15" t="str">
        <f aca="false">IF(AB4406&gt;=5,"High",IF(AB4406&gt;=3,"Medium","Low"))</f>
        <v>High</v>
      </c>
    </row>
    <row r="4407" customFormat="false" ht="15" hidden="false" customHeight="false" outlineLevel="0" collapsed="false">
      <c r="A4407" s="15" t="s">
        <v>4504</v>
      </c>
      <c r="B4407" s="15" t="s">
        <v>98</v>
      </c>
      <c r="C4407" s="15" t="n">
        <v>0</v>
      </c>
      <c r="D4407" s="15" t="s">
        <v>26</v>
      </c>
      <c r="E4407" s="15" t="s">
        <v>26</v>
      </c>
      <c r="F4407" s="15" t="n">
        <v>6</v>
      </c>
      <c r="G4407" s="15" t="s">
        <v>26</v>
      </c>
      <c r="H4407" s="15" t="s">
        <v>24</v>
      </c>
      <c r="I4407" s="15" t="s">
        <v>102</v>
      </c>
      <c r="J4407" s="15" t="s">
        <v>24</v>
      </c>
      <c r="K4407" s="15" t="s">
        <v>26</v>
      </c>
      <c r="L4407" s="15" t="s">
        <v>24</v>
      </c>
      <c r="M4407" s="15" t="s">
        <v>24</v>
      </c>
      <c r="N4407" s="15" t="s">
        <v>24</v>
      </c>
      <c r="O4407" s="15" t="s">
        <v>26</v>
      </c>
      <c r="P4407" s="15" t="s">
        <v>25</v>
      </c>
      <c r="Q4407" s="15" t="s">
        <v>26</v>
      </c>
      <c r="R4407" s="15" t="s">
        <v>21</v>
      </c>
      <c r="S4407" s="18" t="n">
        <v>83.55</v>
      </c>
      <c r="T4407" s="15" t="n">
        <v>477.55</v>
      </c>
      <c r="U4407" s="15" t="s">
        <v>26</v>
      </c>
      <c r="V4407" s="18" t="n">
        <f aca="false">IF(ISNUMBER(T4407),T4407,0)</f>
        <v>477.55</v>
      </c>
      <c r="W4407" s="15" t="n">
        <f aca="false">IF(U4407="Yes",1,0)</f>
        <v>1</v>
      </c>
      <c r="X4407" s="15" t="str">
        <f aca="false">IF(F4407&lt;=12,"0-12 months",IF(F4407&lt;=24,"13-24 months",IF(F4407&lt;=48,"25-48 months","49-72 months")))</f>
        <v>0-12 months</v>
      </c>
      <c r="Y4407" s="15" t="str">
        <f aca="false">IF(C4407=1,"Yes","No")</f>
        <v>No</v>
      </c>
      <c r="Z4407" s="15" t="n">
        <f aca="false">COUNTIF(J4407:O4407,"Yes")</f>
        <v>2</v>
      </c>
      <c r="AA4407" s="18" t="n">
        <f aca="false">S4407*W4407</f>
        <v>83.55</v>
      </c>
      <c r="AB4407" s="15" t="n">
        <f aca="false">(P4407="Month-to-month")+(I4407="Fiber optic")+(R4407="Electronic check")+(F4407&lt;=12)+(M4407="No")+(J4407="No")</f>
        <v>5</v>
      </c>
      <c r="AC4407" s="15" t="str">
        <f aca="false">IF(AB4407&gt;=5,"High",IF(AB4407&gt;=3,"Medium","Low"))</f>
        <v>High</v>
      </c>
    </row>
    <row r="4408" customFormat="false" ht="15" hidden="false" customHeight="false" outlineLevel="0" collapsed="false">
      <c r="A4408" s="15" t="s">
        <v>4505</v>
      </c>
      <c r="B4408" s="15" t="s">
        <v>94</v>
      </c>
      <c r="C4408" s="15" t="n">
        <v>0</v>
      </c>
      <c r="D4408" s="15" t="s">
        <v>24</v>
      </c>
      <c r="E4408" s="15" t="s">
        <v>24</v>
      </c>
      <c r="F4408" s="15" t="n">
        <v>37</v>
      </c>
      <c r="G4408" s="15" t="s">
        <v>26</v>
      </c>
      <c r="H4408" s="15" t="s">
        <v>26</v>
      </c>
      <c r="I4408" s="15" t="s">
        <v>96</v>
      </c>
      <c r="J4408" s="15" t="s">
        <v>26</v>
      </c>
      <c r="K4408" s="15" t="s">
        <v>26</v>
      </c>
      <c r="L4408" s="15" t="s">
        <v>26</v>
      </c>
      <c r="M4408" s="15" t="s">
        <v>26</v>
      </c>
      <c r="N4408" s="15" t="s">
        <v>26</v>
      </c>
      <c r="O4408" s="15" t="s">
        <v>24</v>
      </c>
      <c r="P4408" s="15" t="s">
        <v>25</v>
      </c>
      <c r="Q4408" s="15" t="s">
        <v>26</v>
      </c>
      <c r="R4408" s="15" t="s">
        <v>21</v>
      </c>
      <c r="S4408" s="18" t="n">
        <v>78.9</v>
      </c>
      <c r="T4408" s="15" t="n">
        <v>2976.95</v>
      </c>
      <c r="U4408" s="15" t="s">
        <v>24</v>
      </c>
      <c r="V4408" s="18" t="n">
        <f aca="false">IF(ISNUMBER(T4408),T4408,0)</f>
        <v>2976.95</v>
      </c>
      <c r="W4408" s="15" t="n">
        <f aca="false">IF(U4408="Yes",1,0)</f>
        <v>0</v>
      </c>
      <c r="X4408" s="15" t="str">
        <f aca="false">IF(F4408&lt;=12,"0-12 months",IF(F4408&lt;=24,"13-24 months",IF(F4408&lt;=48,"25-48 months","49-72 months")))</f>
        <v>25-48 months</v>
      </c>
      <c r="Y4408" s="15" t="str">
        <f aca="false">IF(C4408=1,"Yes","No")</f>
        <v>No</v>
      </c>
      <c r="Z4408" s="15" t="n">
        <f aca="false">COUNTIF(J4408:O4408,"Yes")</f>
        <v>5</v>
      </c>
      <c r="AA4408" s="18" t="n">
        <f aca="false">S4408*W4408</f>
        <v>0</v>
      </c>
      <c r="AB4408" s="15" t="n">
        <f aca="false">(P4408="Month-to-month")+(I4408="Fiber optic")+(R4408="Electronic check")+(F4408&lt;=12)+(M4408="No")+(J4408="No")</f>
        <v>1</v>
      </c>
      <c r="AC4408" s="15" t="str">
        <f aca="false">IF(AB4408&gt;=5,"High",IF(AB4408&gt;=3,"Medium","Low"))</f>
        <v>Low</v>
      </c>
    </row>
    <row r="4409" customFormat="false" ht="15" hidden="false" customHeight="false" outlineLevel="0" collapsed="false">
      <c r="A4409" s="15" t="s">
        <v>4506</v>
      </c>
      <c r="B4409" s="15" t="s">
        <v>98</v>
      </c>
      <c r="C4409" s="15" t="n">
        <v>0</v>
      </c>
      <c r="D4409" s="15" t="s">
        <v>24</v>
      </c>
      <c r="E4409" s="15" t="s">
        <v>26</v>
      </c>
      <c r="F4409" s="15" t="n">
        <v>8</v>
      </c>
      <c r="G4409" s="15" t="s">
        <v>26</v>
      </c>
      <c r="H4409" s="15" t="s">
        <v>24</v>
      </c>
      <c r="I4409" s="15" t="s">
        <v>24</v>
      </c>
      <c r="J4409" s="15" t="s">
        <v>28</v>
      </c>
      <c r="K4409" s="15" t="s">
        <v>28</v>
      </c>
      <c r="L4409" s="15" t="s">
        <v>28</v>
      </c>
      <c r="M4409" s="15" t="s">
        <v>28</v>
      </c>
      <c r="N4409" s="15" t="s">
        <v>28</v>
      </c>
      <c r="O4409" s="15" t="s">
        <v>28</v>
      </c>
      <c r="P4409" s="15" t="s">
        <v>25</v>
      </c>
      <c r="Q4409" s="15" t="s">
        <v>24</v>
      </c>
      <c r="R4409" s="15" t="s">
        <v>17</v>
      </c>
      <c r="S4409" s="18" t="n">
        <v>20.35</v>
      </c>
      <c r="T4409" s="15" t="n">
        <v>178.7</v>
      </c>
      <c r="U4409" s="15" t="s">
        <v>24</v>
      </c>
      <c r="V4409" s="18" t="n">
        <f aca="false">IF(ISNUMBER(T4409),T4409,0)</f>
        <v>178.7</v>
      </c>
      <c r="W4409" s="15" t="n">
        <f aca="false">IF(U4409="Yes",1,0)</f>
        <v>0</v>
      </c>
      <c r="X4409" s="15" t="str">
        <f aca="false">IF(F4409&lt;=12,"0-12 months",IF(F4409&lt;=24,"13-24 months",IF(F4409&lt;=48,"25-48 months","49-72 months")))</f>
        <v>0-12 months</v>
      </c>
      <c r="Y4409" s="15" t="str">
        <f aca="false">IF(C4409=1,"Yes","No")</f>
        <v>No</v>
      </c>
      <c r="Z4409" s="15" t="n">
        <f aca="false">COUNTIF(J4409:O4409,"Yes")</f>
        <v>0</v>
      </c>
      <c r="AA4409" s="18" t="n">
        <f aca="false">S4409*W4409</f>
        <v>0</v>
      </c>
      <c r="AB4409" s="15" t="n">
        <f aca="false">(P4409="Month-to-month")+(I4409="Fiber optic")+(R4409="Electronic check")+(F4409&lt;=12)+(M4409="No")+(J4409="No")</f>
        <v>2</v>
      </c>
      <c r="AC4409" s="15" t="str">
        <f aca="false">IF(AB4409&gt;=5,"High",IF(AB4409&gt;=3,"Medium","Low"))</f>
        <v>Low</v>
      </c>
    </row>
    <row r="4410" customFormat="false" ht="15" hidden="false" customHeight="false" outlineLevel="0" collapsed="false">
      <c r="A4410" s="15" t="s">
        <v>4507</v>
      </c>
      <c r="B4410" s="15" t="s">
        <v>94</v>
      </c>
      <c r="C4410" s="15" t="n">
        <v>0</v>
      </c>
      <c r="D4410" s="15" t="s">
        <v>26</v>
      </c>
      <c r="E4410" s="15" t="s">
        <v>26</v>
      </c>
      <c r="F4410" s="15" t="n">
        <v>72</v>
      </c>
      <c r="G4410" s="15" t="s">
        <v>26</v>
      </c>
      <c r="H4410" s="15" t="s">
        <v>26</v>
      </c>
      <c r="I4410" s="15" t="s">
        <v>96</v>
      </c>
      <c r="J4410" s="15" t="s">
        <v>26</v>
      </c>
      <c r="K4410" s="15" t="s">
        <v>24</v>
      </c>
      <c r="L4410" s="15" t="s">
        <v>26</v>
      </c>
      <c r="M4410" s="15" t="s">
        <v>24</v>
      </c>
      <c r="N4410" s="15" t="s">
        <v>26</v>
      </c>
      <c r="O4410" s="15" t="s">
        <v>24</v>
      </c>
      <c r="P4410" s="15" t="s">
        <v>29</v>
      </c>
      <c r="Q4410" s="15" t="s">
        <v>26</v>
      </c>
      <c r="R4410" s="15" t="s">
        <v>19</v>
      </c>
      <c r="S4410" s="18" t="n">
        <v>71.45</v>
      </c>
      <c r="T4410" s="15" t="n">
        <v>5025.85</v>
      </c>
      <c r="U4410" s="15" t="s">
        <v>24</v>
      </c>
      <c r="V4410" s="18" t="n">
        <f aca="false">IF(ISNUMBER(T4410),T4410,0)</f>
        <v>5025.85</v>
      </c>
      <c r="W4410" s="15" t="n">
        <f aca="false">IF(U4410="Yes",1,0)</f>
        <v>0</v>
      </c>
      <c r="X4410" s="15" t="str">
        <f aca="false">IF(F4410&lt;=12,"0-12 months",IF(F4410&lt;=24,"13-24 months",IF(F4410&lt;=48,"25-48 months","49-72 months")))</f>
        <v>49-72 months</v>
      </c>
      <c r="Y4410" s="15" t="str">
        <f aca="false">IF(C4410=1,"Yes","No")</f>
        <v>No</v>
      </c>
      <c r="Z4410" s="15" t="n">
        <f aca="false">COUNTIF(J4410:O4410,"Yes")</f>
        <v>3</v>
      </c>
      <c r="AA4410" s="18" t="n">
        <f aca="false">S4410*W4410</f>
        <v>0</v>
      </c>
      <c r="AB4410" s="15" t="n">
        <f aca="false">(P4410="Month-to-month")+(I4410="Fiber optic")+(R4410="Electronic check")+(F4410&lt;=12)+(M4410="No")+(J4410="No")</f>
        <v>1</v>
      </c>
      <c r="AC4410" s="15" t="str">
        <f aca="false">IF(AB4410&gt;=5,"High",IF(AB4410&gt;=3,"Medium","Low"))</f>
        <v>Low</v>
      </c>
    </row>
    <row r="4411" customFormat="false" ht="15" hidden="false" customHeight="false" outlineLevel="0" collapsed="false">
      <c r="A4411" s="15" t="s">
        <v>4508</v>
      </c>
      <c r="B4411" s="15" t="s">
        <v>98</v>
      </c>
      <c r="C4411" s="15" t="n">
        <v>1</v>
      </c>
      <c r="D4411" s="15" t="s">
        <v>26</v>
      </c>
      <c r="E4411" s="15" t="s">
        <v>24</v>
      </c>
      <c r="F4411" s="15" t="n">
        <v>71</v>
      </c>
      <c r="G4411" s="15" t="s">
        <v>24</v>
      </c>
      <c r="H4411" s="15" t="s">
        <v>95</v>
      </c>
      <c r="I4411" s="15" t="s">
        <v>96</v>
      </c>
      <c r="J4411" s="15" t="s">
        <v>26</v>
      </c>
      <c r="K4411" s="15" t="s">
        <v>26</v>
      </c>
      <c r="L4411" s="15" t="s">
        <v>26</v>
      </c>
      <c r="M4411" s="15" t="s">
        <v>26</v>
      </c>
      <c r="N4411" s="15" t="s">
        <v>24</v>
      </c>
      <c r="O4411" s="15" t="s">
        <v>24</v>
      </c>
      <c r="P4411" s="15" t="s">
        <v>29</v>
      </c>
      <c r="Q4411" s="15" t="s">
        <v>24</v>
      </c>
      <c r="R4411" s="15" t="s">
        <v>21</v>
      </c>
      <c r="S4411" s="18" t="n">
        <v>46.35</v>
      </c>
      <c r="T4411" s="15" t="n">
        <v>3353.4</v>
      </c>
      <c r="U4411" s="15" t="s">
        <v>24</v>
      </c>
      <c r="V4411" s="18" t="n">
        <f aca="false">IF(ISNUMBER(T4411),T4411,0)</f>
        <v>3353.4</v>
      </c>
      <c r="W4411" s="15" t="n">
        <f aca="false">IF(U4411="Yes",1,0)</f>
        <v>0</v>
      </c>
      <c r="X4411" s="15" t="str">
        <f aca="false">IF(F4411&lt;=12,"0-12 months",IF(F4411&lt;=24,"13-24 months",IF(F4411&lt;=48,"25-48 months","49-72 months")))</f>
        <v>49-72 months</v>
      </c>
      <c r="Y4411" s="15" t="str">
        <f aca="false">IF(C4411=1,"Yes","No")</f>
        <v>Yes</v>
      </c>
      <c r="Z4411" s="15" t="n">
        <f aca="false">COUNTIF(J4411:O4411,"Yes")</f>
        <v>4</v>
      </c>
      <c r="AA4411" s="18" t="n">
        <f aca="false">S4411*W4411</f>
        <v>0</v>
      </c>
      <c r="AB4411" s="15" t="n">
        <f aca="false">(P4411="Month-to-month")+(I4411="Fiber optic")+(R4411="Electronic check")+(F4411&lt;=12)+(M4411="No")+(J4411="No")</f>
        <v>0</v>
      </c>
      <c r="AC4411" s="15" t="str">
        <f aca="false">IF(AB4411&gt;=5,"High",IF(AB4411&gt;=3,"Medium","Low"))</f>
        <v>Low</v>
      </c>
    </row>
    <row r="4412" customFormat="false" ht="15" hidden="false" customHeight="false" outlineLevel="0" collapsed="false">
      <c r="A4412" s="15" t="s">
        <v>4509</v>
      </c>
      <c r="B4412" s="15" t="s">
        <v>94</v>
      </c>
      <c r="C4412" s="15" t="n">
        <v>0</v>
      </c>
      <c r="D4412" s="15" t="s">
        <v>26</v>
      </c>
      <c r="E4412" s="15" t="s">
        <v>24</v>
      </c>
      <c r="F4412" s="15" t="n">
        <v>16</v>
      </c>
      <c r="G4412" s="15" t="s">
        <v>26</v>
      </c>
      <c r="H4412" s="15" t="s">
        <v>24</v>
      </c>
      <c r="I4412" s="15" t="s">
        <v>102</v>
      </c>
      <c r="J4412" s="15" t="s">
        <v>24</v>
      </c>
      <c r="K4412" s="15" t="s">
        <v>26</v>
      </c>
      <c r="L4412" s="15" t="s">
        <v>24</v>
      </c>
      <c r="M4412" s="15" t="s">
        <v>24</v>
      </c>
      <c r="N4412" s="15" t="s">
        <v>26</v>
      </c>
      <c r="O4412" s="15" t="s">
        <v>26</v>
      </c>
      <c r="P4412" s="15" t="s">
        <v>25</v>
      </c>
      <c r="Q4412" s="15" t="s">
        <v>26</v>
      </c>
      <c r="R4412" s="15" t="s">
        <v>19</v>
      </c>
      <c r="S4412" s="18" t="n">
        <v>94.65</v>
      </c>
      <c r="T4412" s="15" t="n">
        <v>1461.15</v>
      </c>
      <c r="U4412" s="15" t="s">
        <v>24</v>
      </c>
      <c r="V4412" s="18" t="n">
        <f aca="false">IF(ISNUMBER(T4412),T4412,0)</f>
        <v>1461.15</v>
      </c>
      <c r="W4412" s="15" t="n">
        <f aca="false">IF(U4412="Yes",1,0)</f>
        <v>0</v>
      </c>
      <c r="X4412" s="15" t="str">
        <f aca="false">IF(F4412&lt;=12,"0-12 months",IF(F4412&lt;=24,"13-24 months",IF(F4412&lt;=48,"25-48 months","49-72 months")))</f>
        <v>13-24 months</v>
      </c>
      <c r="Y4412" s="15" t="str">
        <f aca="false">IF(C4412=1,"Yes","No")</f>
        <v>No</v>
      </c>
      <c r="Z4412" s="15" t="n">
        <f aca="false">COUNTIF(J4412:O4412,"Yes")</f>
        <v>3</v>
      </c>
      <c r="AA4412" s="18" t="n">
        <f aca="false">S4412*W4412</f>
        <v>0</v>
      </c>
      <c r="AB4412" s="15" t="n">
        <f aca="false">(P4412="Month-to-month")+(I4412="Fiber optic")+(R4412="Electronic check")+(F4412&lt;=12)+(M4412="No")+(J4412="No")</f>
        <v>4</v>
      </c>
      <c r="AC4412" s="15" t="str">
        <f aca="false">IF(AB4412&gt;=5,"High",IF(AB4412&gt;=3,"Medium","Low"))</f>
        <v>Medium</v>
      </c>
    </row>
    <row r="4413" customFormat="false" ht="15" hidden="false" customHeight="false" outlineLevel="0" collapsed="false">
      <c r="A4413" s="15" t="s">
        <v>4510</v>
      </c>
      <c r="B4413" s="15" t="s">
        <v>94</v>
      </c>
      <c r="C4413" s="15" t="n">
        <v>0</v>
      </c>
      <c r="D4413" s="15" t="s">
        <v>26</v>
      </c>
      <c r="E4413" s="15" t="s">
        <v>24</v>
      </c>
      <c r="F4413" s="15" t="n">
        <v>57</v>
      </c>
      <c r="G4413" s="15" t="s">
        <v>24</v>
      </c>
      <c r="H4413" s="15" t="s">
        <v>95</v>
      </c>
      <c r="I4413" s="15" t="s">
        <v>96</v>
      </c>
      <c r="J4413" s="15" t="s">
        <v>26</v>
      </c>
      <c r="K4413" s="15" t="s">
        <v>24</v>
      </c>
      <c r="L4413" s="15" t="s">
        <v>26</v>
      </c>
      <c r="M4413" s="15" t="s">
        <v>26</v>
      </c>
      <c r="N4413" s="15" t="s">
        <v>24</v>
      </c>
      <c r="O4413" s="15" t="s">
        <v>26</v>
      </c>
      <c r="P4413" s="15" t="s">
        <v>25</v>
      </c>
      <c r="Q4413" s="15" t="s">
        <v>26</v>
      </c>
      <c r="R4413" s="15" t="s">
        <v>19</v>
      </c>
      <c r="S4413" s="18" t="n">
        <v>49.9</v>
      </c>
      <c r="T4413" s="15" t="n">
        <v>2782.4</v>
      </c>
      <c r="U4413" s="15" t="s">
        <v>24</v>
      </c>
      <c r="V4413" s="18" t="n">
        <f aca="false">IF(ISNUMBER(T4413),T4413,0)</f>
        <v>2782.4</v>
      </c>
      <c r="W4413" s="15" t="n">
        <f aca="false">IF(U4413="Yes",1,0)</f>
        <v>0</v>
      </c>
      <c r="X4413" s="15" t="str">
        <f aca="false">IF(F4413&lt;=12,"0-12 months",IF(F4413&lt;=24,"13-24 months",IF(F4413&lt;=48,"25-48 months","49-72 months")))</f>
        <v>49-72 months</v>
      </c>
      <c r="Y4413" s="15" t="str">
        <f aca="false">IF(C4413=1,"Yes","No")</f>
        <v>No</v>
      </c>
      <c r="Z4413" s="15" t="n">
        <f aca="false">COUNTIF(J4413:O4413,"Yes")</f>
        <v>4</v>
      </c>
      <c r="AA4413" s="18" t="n">
        <f aca="false">S4413*W4413</f>
        <v>0</v>
      </c>
      <c r="AB4413" s="15" t="n">
        <f aca="false">(P4413="Month-to-month")+(I4413="Fiber optic")+(R4413="Electronic check")+(F4413&lt;=12)+(M4413="No")+(J4413="No")</f>
        <v>1</v>
      </c>
      <c r="AC4413" s="15" t="str">
        <f aca="false">IF(AB4413&gt;=5,"High",IF(AB4413&gt;=3,"Medium","Low"))</f>
        <v>Low</v>
      </c>
    </row>
    <row r="4414" customFormat="false" ht="15" hidden="false" customHeight="false" outlineLevel="0" collapsed="false">
      <c r="A4414" s="15" t="s">
        <v>4511</v>
      </c>
      <c r="B4414" s="15" t="s">
        <v>98</v>
      </c>
      <c r="C4414" s="15" t="n">
        <v>0</v>
      </c>
      <c r="D4414" s="15" t="s">
        <v>24</v>
      </c>
      <c r="E4414" s="15" t="s">
        <v>24</v>
      </c>
      <c r="F4414" s="15" t="n">
        <v>66</v>
      </c>
      <c r="G4414" s="15" t="s">
        <v>26</v>
      </c>
      <c r="H4414" s="15" t="s">
        <v>26</v>
      </c>
      <c r="I4414" s="15" t="s">
        <v>24</v>
      </c>
      <c r="J4414" s="15" t="s">
        <v>28</v>
      </c>
      <c r="K4414" s="15" t="s">
        <v>28</v>
      </c>
      <c r="L4414" s="15" t="s">
        <v>28</v>
      </c>
      <c r="M4414" s="15" t="s">
        <v>28</v>
      </c>
      <c r="N4414" s="15" t="s">
        <v>28</v>
      </c>
      <c r="O4414" s="15" t="s">
        <v>28</v>
      </c>
      <c r="P4414" s="15" t="s">
        <v>27</v>
      </c>
      <c r="Q4414" s="15" t="s">
        <v>24</v>
      </c>
      <c r="R4414" s="15" t="s">
        <v>19</v>
      </c>
      <c r="S4414" s="18" t="n">
        <v>25.45</v>
      </c>
      <c r="T4414" s="15" t="n">
        <v>1699.15</v>
      </c>
      <c r="U4414" s="15" t="s">
        <v>24</v>
      </c>
      <c r="V4414" s="18" t="n">
        <f aca="false">IF(ISNUMBER(T4414),T4414,0)</f>
        <v>1699.15</v>
      </c>
      <c r="W4414" s="15" t="n">
        <f aca="false">IF(U4414="Yes",1,0)</f>
        <v>0</v>
      </c>
      <c r="X4414" s="15" t="str">
        <f aca="false">IF(F4414&lt;=12,"0-12 months",IF(F4414&lt;=24,"13-24 months",IF(F4414&lt;=48,"25-48 months","49-72 months")))</f>
        <v>49-72 months</v>
      </c>
      <c r="Y4414" s="15" t="str">
        <f aca="false">IF(C4414=1,"Yes","No")</f>
        <v>No</v>
      </c>
      <c r="Z4414" s="15" t="n">
        <f aca="false">COUNTIF(J4414:O4414,"Yes")</f>
        <v>0</v>
      </c>
      <c r="AA4414" s="18" t="n">
        <f aca="false">S4414*W4414</f>
        <v>0</v>
      </c>
      <c r="AB4414" s="15" t="n">
        <f aca="false">(P4414="Month-to-month")+(I4414="Fiber optic")+(R4414="Electronic check")+(F4414&lt;=12)+(M4414="No")+(J4414="No")</f>
        <v>0</v>
      </c>
      <c r="AC4414" s="15" t="str">
        <f aca="false">IF(AB4414&gt;=5,"High",IF(AB4414&gt;=3,"Medium","Low"))</f>
        <v>Low</v>
      </c>
    </row>
    <row r="4415" customFormat="false" ht="15" hidden="false" customHeight="false" outlineLevel="0" collapsed="false">
      <c r="A4415" s="15" t="s">
        <v>4512</v>
      </c>
      <c r="B4415" s="15" t="s">
        <v>94</v>
      </c>
      <c r="C4415" s="15" t="n">
        <v>1</v>
      </c>
      <c r="D4415" s="15" t="s">
        <v>24</v>
      </c>
      <c r="E4415" s="15" t="s">
        <v>24</v>
      </c>
      <c r="F4415" s="15" t="n">
        <v>17</v>
      </c>
      <c r="G4415" s="15" t="s">
        <v>26</v>
      </c>
      <c r="H4415" s="15" t="s">
        <v>24</v>
      </c>
      <c r="I4415" s="15" t="s">
        <v>102</v>
      </c>
      <c r="J4415" s="15" t="s">
        <v>24</v>
      </c>
      <c r="K4415" s="15" t="s">
        <v>26</v>
      </c>
      <c r="L4415" s="15" t="s">
        <v>26</v>
      </c>
      <c r="M4415" s="15" t="s">
        <v>24</v>
      </c>
      <c r="N4415" s="15" t="s">
        <v>26</v>
      </c>
      <c r="O4415" s="15" t="s">
        <v>24</v>
      </c>
      <c r="P4415" s="15" t="s">
        <v>25</v>
      </c>
      <c r="Q4415" s="15" t="s">
        <v>26</v>
      </c>
      <c r="R4415" s="15" t="s">
        <v>15</v>
      </c>
      <c r="S4415" s="18" t="n">
        <v>89.15</v>
      </c>
      <c r="T4415" s="15" t="n">
        <v>1496.9</v>
      </c>
      <c r="U4415" s="15" t="s">
        <v>26</v>
      </c>
      <c r="V4415" s="18" t="n">
        <f aca="false">IF(ISNUMBER(T4415),T4415,0)</f>
        <v>1496.9</v>
      </c>
      <c r="W4415" s="15" t="n">
        <f aca="false">IF(U4415="Yes",1,0)</f>
        <v>1</v>
      </c>
      <c r="X4415" s="15" t="str">
        <f aca="false">IF(F4415&lt;=12,"0-12 months",IF(F4415&lt;=24,"13-24 months",IF(F4415&lt;=48,"25-48 months","49-72 months")))</f>
        <v>13-24 months</v>
      </c>
      <c r="Y4415" s="15" t="str">
        <f aca="false">IF(C4415=1,"Yes","No")</f>
        <v>Yes</v>
      </c>
      <c r="Z4415" s="15" t="n">
        <f aca="false">COUNTIF(J4415:O4415,"Yes")</f>
        <v>3</v>
      </c>
      <c r="AA4415" s="18" t="n">
        <f aca="false">S4415*W4415</f>
        <v>89.15</v>
      </c>
      <c r="AB4415" s="15" t="n">
        <f aca="false">(P4415="Month-to-month")+(I4415="Fiber optic")+(R4415="Electronic check")+(F4415&lt;=12)+(M4415="No")+(J4415="No")</f>
        <v>5</v>
      </c>
      <c r="AC4415" s="15" t="str">
        <f aca="false">IF(AB4415&gt;=5,"High",IF(AB4415&gt;=3,"Medium","Low"))</f>
        <v>High</v>
      </c>
    </row>
    <row r="4416" customFormat="false" ht="15" hidden="false" customHeight="false" outlineLevel="0" collapsed="false">
      <c r="A4416" s="15" t="s">
        <v>4513</v>
      </c>
      <c r="B4416" s="15" t="s">
        <v>94</v>
      </c>
      <c r="C4416" s="15" t="n">
        <v>0</v>
      </c>
      <c r="D4416" s="15" t="s">
        <v>24</v>
      </c>
      <c r="E4416" s="15" t="s">
        <v>26</v>
      </c>
      <c r="F4416" s="15" t="n">
        <v>21</v>
      </c>
      <c r="G4416" s="15" t="s">
        <v>26</v>
      </c>
      <c r="H4416" s="15" t="s">
        <v>24</v>
      </c>
      <c r="I4416" s="15" t="s">
        <v>24</v>
      </c>
      <c r="J4416" s="15" t="s">
        <v>28</v>
      </c>
      <c r="K4416" s="15" t="s">
        <v>28</v>
      </c>
      <c r="L4416" s="15" t="s">
        <v>28</v>
      </c>
      <c r="M4416" s="15" t="s">
        <v>28</v>
      </c>
      <c r="N4416" s="15" t="s">
        <v>28</v>
      </c>
      <c r="O4416" s="15" t="s">
        <v>28</v>
      </c>
      <c r="P4416" s="15" t="s">
        <v>25</v>
      </c>
      <c r="Q4416" s="15" t="s">
        <v>24</v>
      </c>
      <c r="R4416" s="15" t="s">
        <v>17</v>
      </c>
      <c r="S4416" s="18" t="n">
        <v>20.75</v>
      </c>
      <c r="T4416" s="15" t="n">
        <v>452.2</v>
      </c>
      <c r="U4416" s="15" t="s">
        <v>24</v>
      </c>
      <c r="V4416" s="18" t="n">
        <f aca="false">IF(ISNUMBER(T4416),T4416,0)</f>
        <v>452.2</v>
      </c>
      <c r="W4416" s="15" t="n">
        <f aca="false">IF(U4416="Yes",1,0)</f>
        <v>0</v>
      </c>
      <c r="X4416" s="15" t="str">
        <f aca="false">IF(F4416&lt;=12,"0-12 months",IF(F4416&lt;=24,"13-24 months",IF(F4416&lt;=48,"25-48 months","49-72 months")))</f>
        <v>13-24 months</v>
      </c>
      <c r="Y4416" s="15" t="str">
        <f aca="false">IF(C4416=1,"Yes","No")</f>
        <v>No</v>
      </c>
      <c r="Z4416" s="15" t="n">
        <f aca="false">COUNTIF(J4416:O4416,"Yes")</f>
        <v>0</v>
      </c>
      <c r="AA4416" s="18" t="n">
        <f aca="false">S4416*W4416</f>
        <v>0</v>
      </c>
      <c r="AB4416" s="15" t="n">
        <f aca="false">(P4416="Month-to-month")+(I4416="Fiber optic")+(R4416="Electronic check")+(F4416&lt;=12)+(M4416="No")+(J4416="No")</f>
        <v>1</v>
      </c>
      <c r="AC4416" s="15" t="str">
        <f aca="false">IF(AB4416&gt;=5,"High",IF(AB4416&gt;=3,"Medium","Low"))</f>
        <v>Low</v>
      </c>
    </row>
    <row r="4417" customFormat="false" ht="15" hidden="false" customHeight="false" outlineLevel="0" collapsed="false">
      <c r="A4417" s="15" t="s">
        <v>4514</v>
      </c>
      <c r="B4417" s="15" t="s">
        <v>98</v>
      </c>
      <c r="C4417" s="15" t="n">
        <v>0</v>
      </c>
      <c r="D4417" s="15" t="s">
        <v>26</v>
      </c>
      <c r="E4417" s="15" t="s">
        <v>24</v>
      </c>
      <c r="F4417" s="15" t="n">
        <v>66</v>
      </c>
      <c r="G4417" s="15" t="s">
        <v>26</v>
      </c>
      <c r="H4417" s="15" t="s">
        <v>26</v>
      </c>
      <c r="I4417" s="15" t="s">
        <v>96</v>
      </c>
      <c r="J4417" s="15" t="s">
        <v>26</v>
      </c>
      <c r="K4417" s="15" t="s">
        <v>26</v>
      </c>
      <c r="L4417" s="15" t="s">
        <v>26</v>
      </c>
      <c r="M4417" s="15" t="s">
        <v>24</v>
      </c>
      <c r="N4417" s="15" t="s">
        <v>24</v>
      </c>
      <c r="O4417" s="15" t="s">
        <v>24</v>
      </c>
      <c r="P4417" s="15" t="s">
        <v>29</v>
      </c>
      <c r="Q4417" s="15" t="s">
        <v>26</v>
      </c>
      <c r="R4417" s="15" t="s">
        <v>21</v>
      </c>
      <c r="S4417" s="18" t="n">
        <v>66.1</v>
      </c>
      <c r="T4417" s="15" t="n">
        <v>4428.45</v>
      </c>
      <c r="U4417" s="15" t="s">
        <v>24</v>
      </c>
      <c r="V4417" s="18" t="n">
        <f aca="false">IF(ISNUMBER(T4417),T4417,0)</f>
        <v>4428.45</v>
      </c>
      <c r="W4417" s="15" t="n">
        <f aca="false">IF(U4417="Yes",1,0)</f>
        <v>0</v>
      </c>
      <c r="X4417" s="15" t="str">
        <f aca="false">IF(F4417&lt;=12,"0-12 months",IF(F4417&lt;=24,"13-24 months",IF(F4417&lt;=48,"25-48 months","49-72 months")))</f>
        <v>49-72 months</v>
      </c>
      <c r="Y4417" s="15" t="str">
        <f aca="false">IF(C4417=1,"Yes","No")</f>
        <v>No</v>
      </c>
      <c r="Z4417" s="15" t="n">
        <f aca="false">COUNTIF(J4417:O4417,"Yes")</f>
        <v>3</v>
      </c>
      <c r="AA4417" s="18" t="n">
        <f aca="false">S4417*W4417</f>
        <v>0</v>
      </c>
      <c r="AB4417" s="15" t="n">
        <f aca="false">(P4417="Month-to-month")+(I4417="Fiber optic")+(R4417="Electronic check")+(F4417&lt;=12)+(M4417="No")+(J4417="No")</f>
        <v>1</v>
      </c>
      <c r="AC4417" s="15" t="str">
        <f aca="false">IF(AB4417&gt;=5,"High",IF(AB4417&gt;=3,"Medium","Low"))</f>
        <v>Low</v>
      </c>
    </row>
    <row r="4418" customFormat="false" ht="15" hidden="false" customHeight="false" outlineLevel="0" collapsed="false">
      <c r="A4418" s="15" t="s">
        <v>4515</v>
      </c>
      <c r="B4418" s="15" t="s">
        <v>94</v>
      </c>
      <c r="C4418" s="15" t="n">
        <v>0</v>
      </c>
      <c r="D4418" s="15" t="s">
        <v>26</v>
      </c>
      <c r="E4418" s="15" t="s">
        <v>24</v>
      </c>
      <c r="F4418" s="15" t="n">
        <v>17</v>
      </c>
      <c r="G4418" s="15" t="s">
        <v>26</v>
      </c>
      <c r="H4418" s="15" t="s">
        <v>26</v>
      </c>
      <c r="I4418" s="15" t="s">
        <v>96</v>
      </c>
      <c r="J4418" s="15" t="s">
        <v>24</v>
      </c>
      <c r="K4418" s="15" t="s">
        <v>26</v>
      </c>
      <c r="L4418" s="15" t="s">
        <v>24</v>
      </c>
      <c r="M4418" s="15" t="s">
        <v>24</v>
      </c>
      <c r="N4418" s="15" t="s">
        <v>26</v>
      </c>
      <c r="O4418" s="15" t="s">
        <v>26</v>
      </c>
      <c r="P4418" s="15" t="s">
        <v>25</v>
      </c>
      <c r="Q4418" s="15" t="s">
        <v>26</v>
      </c>
      <c r="R4418" s="15" t="s">
        <v>19</v>
      </c>
      <c r="S4418" s="18" t="n">
        <v>75.4</v>
      </c>
      <c r="T4418" s="15" t="n">
        <v>1322.55</v>
      </c>
      <c r="U4418" s="15" t="s">
        <v>24</v>
      </c>
      <c r="V4418" s="18" t="n">
        <f aca="false">IF(ISNUMBER(T4418),T4418,0)</f>
        <v>1322.55</v>
      </c>
      <c r="W4418" s="15" t="n">
        <f aca="false">IF(U4418="Yes",1,0)</f>
        <v>0</v>
      </c>
      <c r="X4418" s="15" t="str">
        <f aca="false">IF(F4418&lt;=12,"0-12 months",IF(F4418&lt;=24,"13-24 months",IF(F4418&lt;=48,"25-48 months","49-72 months")))</f>
        <v>13-24 months</v>
      </c>
      <c r="Y4418" s="15" t="str">
        <f aca="false">IF(C4418=1,"Yes","No")</f>
        <v>No</v>
      </c>
      <c r="Z4418" s="15" t="n">
        <f aca="false">COUNTIF(J4418:O4418,"Yes")</f>
        <v>3</v>
      </c>
      <c r="AA4418" s="18" t="n">
        <f aca="false">S4418*W4418</f>
        <v>0</v>
      </c>
      <c r="AB4418" s="15" t="n">
        <f aca="false">(P4418="Month-to-month")+(I4418="Fiber optic")+(R4418="Electronic check")+(F4418&lt;=12)+(M4418="No")+(J4418="No")</f>
        <v>3</v>
      </c>
      <c r="AC4418" s="15" t="str">
        <f aca="false">IF(AB4418&gt;=5,"High",IF(AB4418&gt;=3,"Medium","Low"))</f>
        <v>Medium</v>
      </c>
    </row>
    <row r="4419" customFormat="false" ht="15" hidden="false" customHeight="false" outlineLevel="0" collapsed="false">
      <c r="A4419" s="15" t="s">
        <v>4516</v>
      </c>
      <c r="B4419" s="15" t="s">
        <v>98</v>
      </c>
      <c r="C4419" s="15" t="n">
        <v>0</v>
      </c>
      <c r="D4419" s="15" t="s">
        <v>24</v>
      </c>
      <c r="E4419" s="15" t="s">
        <v>26</v>
      </c>
      <c r="F4419" s="15" t="n">
        <v>1</v>
      </c>
      <c r="G4419" s="15" t="s">
        <v>26</v>
      </c>
      <c r="H4419" s="15" t="s">
        <v>24</v>
      </c>
      <c r="I4419" s="15" t="s">
        <v>102</v>
      </c>
      <c r="J4419" s="15" t="s">
        <v>24</v>
      </c>
      <c r="K4419" s="15" t="s">
        <v>24</v>
      </c>
      <c r="L4419" s="15" t="s">
        <v>24</v>
      </c>
      <c r="M4419" s="15" t="s">
        <v>24</v>
      </c>
      <c r="N4419" s="15" t="s">
        <v>24</v>
      </c>
      <c r="O4419" s="15" t="s">
        <v>24</v>
      </c>
      <c r="P4419" s="15" t="s">
        <v>25</v>
      </c>
      <c r="Q4419" s="15" t="s">
        <v>26</v>
      </c>
      <c r="R4419" s="15" t="s">
        <v>17</v>
      </c>
      <c r="S4419" s="18" t="n">
        <v>70.45</v>
      </c>
      <c r="T4419" s="15" t="n">
        <v>70.45</v>
      </c>
      <c r="U4419" s="15" t="s">
        <v>26</v>
      </c>
      <c r="V4419" s="18" t="n">
        <f aca="false">IF(ISNUMBER(T4419),T4419,0)</f>
        <v>70.45</v>
      </c>
      <c r="W4419" s="15" t="n">
        <f aca="false">IF(U4419="Yes",1,0)</f>
        <v>1</v>
      </c>
      <c r="X4419" s="15" t="str">
        <f aca="false">IF(F4419&lt;=12,"0-12 months",IF(F4419&lt;=24,"13-24 months",IF(F4419&lt;=48,"25-48 months","49-72 months")))</f>
        <v>0-12 months</v>
      </c>
      <c r="Y4419" s="15" t="str">
        <f aca="false">IF(C4419=1,"Yes","No")</f>
        <v>No</v>
      </c>
      <c r="Z4419" s="15" t="n">
        <f aca="false">COUNTIF(J4419:O4419,"Yes")</f>
        <v>0</v>
      </c>
      <c r="AA4419" s="18" t="n">
        <f aca="false">S4419*W4419</f>
        <v>70.45</v>
      </c>
      <c r="AB4419" s="15" t="n">
        <f aca="false">(P4419="Month-to-month")+(I4419="Fiber optic")+(R4419="Electronic check")+(F4419&lt;=12)+(M4419="No")+(J4419="No")</f>
        <v>5</v>
      </c>
      <c r="AC4419" s="15" t="str">
        <f aca="false">IF(AB4419&gt;=5,"High",IF(AB4419&gt;=3,"Medium","Low"))</f>
        <v>High</v>
      </c>
    </row>
    <row r="4420" customFormat="false" ht="15" hidden="false" customHeight="false" outlineLevel="0" collapsed="false">
      <c r="A4420" s="15" t="s">
        <v>4517</v>
      </c>
      <c r="B4420" s="15" t="s">
        <v>98</v>
      </c>
      <c r="C4420" s="15" t="n">
        <v>0</v>
      </c>
      <c r="D4420" s="15" t="s">
        <v>26</v>
      </c>
      <c r="E4420" s="15" t="s">
        <v>24</v>
      </c>
      <c r="F4420" s="15" t="n">
        <v>58</v>
      </c>
      <c r="G4420" s="15" t="s">
        <v>26</v>
      </c>
      <c r="H4420" s="15" t="s">
        <v>24</v>
      </c>
      <c r="I4420" s="15" t="s">
        <v>96</v>
      </c>
      <c r="J4420" s="15" t="s">
        <v>26</v>
      </c>
      <c r="K4420" s="15" t="s">
        <v>26</v>
      </c>
      <c r="L4420" s="15" t="s">
        <v>26</v>
      </c>
      <c r="M4420" s="15" t="s">
        <v>24</v>
      </c>
      <c r="N4420" s="15" t="s">
        <v>24</v>
      </c>
      <c r="O4420" s="15" t="s">
        <v>24</v>
      </c>
      <c r="P4420" s="15" t="s">
        <v>27</v>
      </c>
      <c r="Q4420" s="15" t="s">
        <v>24</v>
      </c>
      <c r="R4420" s="15" t="s">
        <v>21</v>
      </c>
      <c r="S4420" s="18" t="n">
        <v>60.3</v>
      </c>
      <c r="T4420" s="15" t="n">
        <v>3563.8</v>
      </c>
      <c r="U4420" s="15" t="s">
        <v>26</v>
      </c>
      <c r="V4420" s="18" t="n">
        <f aca="false">IF(ISNUMBER(T4420),T4420,0)</f>
        <v>3563.8</v>
      </c>
      <c r="W4420" s="15" t="n">
        <f aca="false">IF(U4420="Yes",1,0)</f>
        <v>1</v>
      </c>
      <c r="X4420" s="15" t="str">
        <f aca="false">IF(F4420&lt;=12,"0-12 months",IF(F4420&lt;=24,"13-24 months",IF(F4420&lt;=48,"25-48 months","49-72 months")))</f>
        <v>49-72 months</v>
      </c>
      <c r="Y4420" s="15" t="str">
        <f aca="false">IF(C4420=1,"Yes","No")</f>
        <v>No</v>
      </c>
      <c r="Z4420" s="15" t="n">
        <f aca="false">COUNTIF(J4420:O4420,"Yes")</f>
        <v>3</v>
      </c>
      <c r="AA4420" s="18" t="n">
        <f aca="false">S4420*W4420</f>
        <v>60.3</v>
      </c>
      <c r="AB4420" s="15" t="n">
        <f aca="false">(P4420="Month-to-month")+(I4420="Fiber optic")+(R4420="Electronic check")+(F4420&lt;=12)+(M4420="No")+(J4420="No")</f>
        <v>1</v>
      </c>
      <c r="AC4420" s="15" t="str">
        <f aca="false">IF(AB4420&gt;=5,"High",IF(AB4420&gt;=3,"Medium","Low"))</f>
        <v>Low</v>
      </c>
    </row>
    <row r="4421" customFormat="false" ht="15" hidden="false" customHeight="false" outlineLevel="0" collapsed="false">
      <c r="A4421" s="15" t="s">
        <v>4518</v>
      </c>
      <c r="B4421" s="15" t="s">
        <v>94</v>
      </c>
      <c r="C4421" s="15" t="n">
        <v>0</v>
      </c>
      <c r="D4421" s="15" t="s">
        <v>26</v>
      </c>
      <c r="E4421" s="15" t="s">
        <v>26</v>
      </c>
      <c r="F4421" s="15" t="n">
        <v>8</v>
      </c>
      <c r="G4421" s="15" t="s">
        <v>26</v>
      </c>
      <c r="H4421" s="15" t="s">
        <v>24</v>
      </c>
      <c r="I4421" s="15" t="s">
        <v>24</v>
      </c>
      <c r="J4421" s="15" t="s">
        <v>28</v>
      </c>
      <c r="K4421" s="15" t="s">
        <v>28</v>
      </c>
      <c r="L4421" s="15" t="s">
        <v>28</v>
      </c>
      <c r="M4421" s="15" t="s">
        <v>28</v>
      </c>
      <c r="N4421" s="15" t="s">
        <v>28</v>
      </c>
      <c r="O4421" s="15" t="s">
        <v>28</v>
      </c>
      <c r="P4421" s="15" t="s">
        <v>25</v>
      </c>
      <c r="Q4421" s="15" t="s">
        <v>24</v>
      </c>
      <c r="R4421" s="15" t="s">
        <v>21</v>
      </c>
      <c r="S4421" s="18" t="n">
        <v>21.05</v>
      </c>
      <c r="T4421" s="15" t="n">
        <v>139.75</v>
      </c>
      <c r="U4421" s="15" t="s">
        <v>24</v>
      </c>
      <c r="V4421" s="18" t="n">
        <f aca="false">IF(ISNUMBER(T4421),T4421,0)</f>
        <v>139.75</v>
      </c>
      <c r="W4421" s="15" t="n">
        <f aca="false">IF(U4421="Yes",1,0)</f>
        <v>0</v>
      </c>
      <c r="X4421" s="15" t="str">
        <f aca="false">IF(F4421&lt;=12,"0-12 months",IF(F4421&lt;=24,"13-24 months",IF(F4421&lt;=48,"25-48 months","49-72 months")))</f>
        <v>0-12 months</v>
      </c>
      <c r="Y4421" s="15" t="str">
        <f aca="false">IF(C4421=1,"Yes","No")</f>
        <v>No</v>
      </c>
      <c r="Z4421" s="15" t="n">
        <f aca="false">COUNTIF(J4421:O4421,"Yes")</f>
        <v>0</v>
      </c>
      <c r="AA4421" s="18" t="n">
        <f aca="false">S4421*W4421</f>
        <v>0</v>
      </c>
      <c r="AB4421" s="15" t="n">
        <f aca="false">(P4421="Month-to-month")+(I4421="Fiber optic")+(R4421="Electronic check")+(F4421&lt;=12)+(M4421="No")+(J4421="No")</f>
        <v>2</v>
      </c>
      <c r="AC4421" s="15" t="str">
        <f aca="false">IF(AB4421&gt;=5,"High",IF(AB4421&gt;=3,"Medium","Low"))</f>
        <v>Low</v>
      </c>
    </row>
    <row r="4422" customFormat="false" ht="15" hidden="false" customHeight="false" outlineLevel="0" collapsed="false">
      <c r="A4422" s="15" t="s">
        <v>4519</v>
      </c>
      <c r="B4422" s="15" t="s">
        <v>98</v>
      </c>
      <c r="C4422" s="15" t="n">
        <v>0</v>
      </c>
      <c r="D4422" s="15" t="s">
        <v>24</v>
      </c>
      <c r="E4422" s="15" t="s">
        <v>24</v>
      </c>
      <c r="F4422" s="15" t="n">
        <v>27</v>
      </c>
      <c r="G4422" s="15" t="s">
        <v>26</v>
      </c>
      <c r="H4422" s="15" t="s">
        <v>24</v>
      </c>
      <c r="I4422" s="15" t="s">
        <v>96</v>
      </c>
      <c r="J4422" s="15" t="s">
        <v>26</v>
      </c>
      <c r="K4422" s="15" t="s">
        <v>24</v>
      </c>
      <c r="L4422" s="15" t="s">
        <v>26</v>
      </c>
      <c r="M4422" s="15" t="s">
        <v>26</v>
      </c>
      <c r="N4422" s="15" t="s">
        <v>26</v>
      </c>
      <c r="O4422" s="15" t="s">
        <v>24</v>
      </c>
      <c r="P4422" s="15" t="s">
        <v>27</v>
      </c>
      <c r="Q4422" s="15" t="s">
        <v>24</v>
      </c>
      <c r="R4422" s="15" t="s">
        <v>21</v>
      </c>
      <c r="S4422" s="18" t="n">
        <v>69.35</v>
      </c>
      <c r="T4422" s="15" t="n">
        <v>1927.3</v>
      </c>
      <c r="U4422" s="15" t="s">
        <v>24</v>
      </c>
      <c r="V4422" s="18" t="n">
        <f aca="false">IF(ISNUMBER(T4422),T4422,0)</f>
        <v>1927.3</v>
      </c>
      <c r="W4422" s="15" t="n">
        <f aca="false">IF(U4422="Yes",1,0)</f>
        <v>0</v>
      </c>
      <c r="X4422" s="15" t="str">
        <f aca="false">IF(F4422&lt;=12,"0-12 months",IF(F4422&lt;=24,"13-24 months",IF(F4422&lt;=48,"25-48 months","49-72 months")))</f>
        <v>25-48 months</v>
      </c>
      <c r="Y4422" s="15" t="str">
        <f aca="false">IF(C4422=1,"Yes","No")</f>
        <v>No</v>
      </c>
      <c r="Z4422" s="15" t="n">
        <f aca="false">COUNTIF(J4422:O4422,"Yes")</f>
        <v>4</v>
      </c>
      <c r="AA4422" s="18" t="n">
        <f aca="false">S4422*W4422</f>
        <v>0</v>
      </c>
      <c r="AB4422" s="15" t="n">
        <f aca="false">(P4422="Month-to-month")+(I4422="Fiber optic")+(R4422="Electronic check")+(F4422&lt;=12)+(M4422="No")+(J4422="No")</f>
        <v>0</v>
      </c>
      <c r="AC4422" s="15" t="str">
        <f aca="false">IF(AB4422&gt;=5,"High",IF(AB4422&gt;=3,"Medium","Low"))</f>
        <v>Low</v>
      </c>
    </row>
    <row r="4423" customFormat="false" ht="15" hidden="false" customHeight="false" outlineLevel="0" collapsed="false">
      <c r="A4423" s="15" t="s">
        <v>4520</v>
      </c>
      <c r="B4423" s="15" t="s">
        <v>98</v>
      </c>
      <c r="C4423" s="15" t="n">
        <v>0</v>
      </c>
      <c r="D4423" s="15" t="s">
        <v>26</v>
      </c>
      <c r="E4423" s="15" t="s">
        <v>24</v>
      </c>
      <c r="F4423" s="15" t="n">
        <v>34</v>
      </c>
      <c r="G4423" s="15" t="s">
        <v>26</v>
      </c>
      <c r="H4423" s="15" t="s">
        <v>26</v>
      </c>
      <c r="I4423" s="15" t="s">
        <v>102</v>
      </c>
      <c r="J4423" s="15" t="s">
        <v>24</v>
      </c>
      <c r="K4423" s="15" t="s">
        <v>26</v>
      </c>
      <c r="L4423" s="15" t="s">
        <v>24</v>
      </c>
      <c r="M4423" s="15" t="s">
        <v>24</v>
      </c>
      <c r="N4423" s="15" t="s">
        <v>24</v>
      </c>
      <c r="O4423" s="15" t="s">
        <v>26</v>
      </c>
      <c r="P4423" s="15" t="s">
        <v>25</v>
      </c>
      <c r="Q4423" s="15" t="s">
        <v>24</v>
      </c>
      <c r="R4423" s="15" t="s">
        <v>17</v>
      </c>
      <c r="S4423" s="18" t="n">
        <v>88.85</v>
      </c>
      <c r="T4423" s="15" t="n">
        <v>3000.25</v>
      </c>
      <c r="U4423" s="15" t="s">
        <v>24</v>
      </c>
      <c r="V4423" s="18" t="n">
        <f aca="false">IF(ISNUMBER(T4423),T4423,0)</f>
        <v>3000.25</v>
      </c>
      <c r="W4423" s="15" t="n">
        <f aca="false">IF(U4423="Yes",1,0)</f>
        <v>0</v>
      </c>
      <c r="X4423" s="15" t="str">
        <f aca="false">IF(F4423&lt;=12,"0-12 months",IF(F4423&lt;=24,"13-24 months",IF(F4423&lt;=48,"25-48 months","49-72 months")))</f>
        <v>25-48 months</v>
      </c>
      <c r="Y4423" s="15" t="str">
        <f aca="false">IF(C4423=1,"Yes","No")</f>
        <v>No</v>
      </c>
      <c r="Z4423" s="15" t="n">
        <f aca="false">COUNTIF(J4423:O4423,"Yes")</f>
        <v>2</v>
      </c>
      <c r="AA4423" s="18" t="n">
        <f aca="false">S4423*W4423</f>
        <v>0</v>
      </c>
      <c r="AB4423" s="15" t="n">
        <f aca="false">(P4423="Month-to-month")+(I4423="Fiber optic")+(R4423="Electronic check")+(F4423&lt;=12)+(M4423="No")+(J4423="No")</f>
        <v>4</v>
      </c>
      <c r="AC4423" s="15" t="str">
        <f aca="false">IF(AB4423&gt;=5,"High",IF(AB4423&gt;=3,"Medium","Low"))</f>
        <v>Medium</v>
      </c>
    </row>
    <row r="4424" customFormat="false" ht="15" hidden="false" customHeight="false" outlineLevel="0" collapsed="false">
      <c r="A4424" s="15" t="s">
        <v>4521</v>
      </c>
      <c r="B4424" s="15" t="s">
        <v>98</v>
      </c>
      <c r="C4424" s="15" t="n">
        <v>0</v>
      </c>
      <c r="D4424" s="15" t="s">
        <v>24</v>
      </c>
      <c r="E4424" s="15" t="s">
        <v>24</v>
      </c>
      <c r="F4424" s="15" t="n">
        <v>30</v>
      </c>
      <c r="G4424" s="15" t="s">
        <v>26</v>
      </c>
      <c r="H4424" s="15" t="s">
        <v>24</v>
      </c>
      <c r="I4424" s="15" t="s">
        <v>102</v>
      </c>
      <c r="J4424" s="15" t="s">
        <v>24</v>
      </c>
      <c r="K4424" s="15" t="s">
        <v>26</v>
      </c>
      <c r="L4424" s="15" t="s">
        <v>24</v>
      </c>
      <c r="M4424" s="15" t="s">
        <v>24</v>
      </c>
      <c r="N4424" s="15" t="s">
        <v>26</v>
      </c>
      <c r="O4424" s="15" t="s">
        <v>26</v>
      </c>
      <c r="P4424" s="15" t="s">
        <v>27</v>
      </c>
      <c r="Q4424" s="15" t="s">
        <v>26</v>
      </c>
      <c r="R4424" s="15" t="s">
        <v>19</v>
      </c>
      <c r="S4424" s="18" t="n">
        <v>97</v>
      </c>
      <c r="T4424" s="15" t="n">
        <v>3021.3</v>
      </c>
      <c r="U4424" s="15" t="s">
        <v>24</v>
      </c>
      <c r="V4424" s="18" t="n">
        <f aca="false">IF(ISNUMBER(T4424),T4424,0)</f>
        <v>3021.3</v>
      </c>
      <c r="W4424" s="15" t="n">
        <f aca="false">IF(U4424="Yes",1,0)</f>
        <v>0</v>
      </c>
      <c r="X4424" s="15" t="str">
        <f aca="false">IF(F4424&lt;=12,"0-12 months",IF(F4424&lt;=24,"13-24 months",IF(F4424&lt;=48,"25-48 months","49-72 months")))</f>
        <v>25-48 months</v>
      </c>
      <c r="Y4424" s="15" t="str">
        <f aca="false">IF(C4424=1,"Yes","No")</f>
        <v>No</v>
      </c>
      <c r="Z4424" s="15" t="n">
        <f aca="false">COUNTIF(J4424:O4424,"Yes")</f>
        <v>3</v>
      </c>
      <c r="AA4424" s="18" t="n">
        <f aca="false">S4424*W4424</f>
        <v>0</v>
      </c>
      <c r="AB4424" s="15" t="n">
        <f aca="false">(P4424="Month-to-month")+(I4424="Fiber optic")+(R4424="Electronic check")+(F4424&lt;=12)+(M4424="No")+(J4424="No")</f>
        <v>3</v>
      </c>
      <c r="AC4424" s="15" t="str">
        <f aca="false">IF(AB4424&gt;=5,"High",IF(AB4424&gt;=3,"Medium","Low"))</f>
        <v>Medium</v>
      </c>
    </row>
    <row r="4425" customFormat="false" ht="15" hidden="false" customHeight="false" outlineLevel="0" collapsed="false">
      <c r="A4425" s="15" t="s">
        <v>4522</v>
      </c>
      <c r="B4425" s="15" t="s">
        <v>98</v>
      </c>
      <c r="C4425" s="15" t="n">
        <v>0</v>
      </c>
      <c r="D4425" s="15" t="s">
        <v>24</v>
      </c>
      <c r="E4425" s="15" t="s">
        <v>24</v>
      </c>
      <c r="F4425" s="15" t="n">
        <v>33</v>
      </c>
      <c r="G4425" s="15" t="s">
        <v>26</v>
      </c>
      <c r="H4425" s="15" t="s">
        <v>24</v>
      </c>
      <c r="I4425" s="15" t="s">
        <v>96</v>
      </c>
      <c r="J4425" s="15" t="s">
        <v>24</v>
      </c>
      <c r="K4425" s="15" t="s">
        <v>26</v>
      </c>
      <c r="L4425" s="15" t="s">
        <v>26</v>
      </c>
      <c r="M4425" s="15" t="s">
        <v>24</v>
      </c>
      <c r="N4425" s="15" t="s">
        <v>26</v>
      </c>
      <c r="O4425" s="15" t="s">
        <v>24</v>
      </c>
      <c r="P4425" s="15" t="s">
        <v>25</v>
      </c>
      <c r="Q4425" s="15" t="s">
        <v>26</v>
      </c>
      <c r="R4425" s="15" t="s">
        <v>21</v>
      </c>
      <c r="S4425" s="18" t="n">
        <v>66.4</v>
      </c>
      <c r="T4425" s="15" t="n">
        <v>2245.4</v>
      </c>
      <c r="U4425" s="15" t="s">
        <v>24</v>
      </c>
      <c r="V4425" s="18" t="n">
        <f aca="false">IF(ISNUMBER(T4425),T4425,0)</f>
        <v>2245.4</v>
      </c>
      <c r="W4425" s="15" t="n">
        <f aca="false">IF(U4425="Yes",1,0)</f>
        <v>0</v>
      </c>
      <c r="X4425" s="15" t="str">
        <f aca="false">IF(F4425&lt;=12,"0-12 months",IF(F4425&lt;=24,"13-24 months",IF(F4425&lt;=48,"25-48 months","49-72 months")))</f>
        <v>25-48 months</v>
      </c>
      <c r="Y4425" s="15" t="str">
        <f aca="false">IF(C4425=1,"Yes","No")</f>
        <v>No</v>
      </c>
      <c r="Z4425" s="15" t="n">
        <f aca="false">COUNTIF(J4425:O4425,"Yes")</f>
        <v>3</v>
      </c>
      <c r="AA4425" s="18" t="n">
        <f aca="false">S4425*W4425</f>
        <v>0</v>
      </c>
      <c r="AB4425" s="15" t="n">
        <f aca="false">(P4425="Month-to-month")+(I4425="Fiber optic")+(R4425="Electronic check")+(F4425&lt;=12)+(M4425="No")+(J4425="No")</f>
        <v>3</v>
      </c>
      <c r="AC4425" s="15" t="str">
        <f aca="false">IF(AB4425&gt;=5,"High",IF(AB4425&gt;=3,"Medium","Low"))</f>
        <v>Medium</v>
      </c>
    </row>
    <row r="4426" customFormat="false" ht="15" hidden="false" customHeight="false" outlineLevel="0" collapsed="false">
      <c r="A4426" s="15" t="s">
        <v>4523</v>
      </c>
      <c r="B4426" s="15" t="s">
        <v>98</v>
      </c>
      <c r="C4426" s="15" t="n">
        <v>0</v>
      </c>
      <c r="D4426" s="15" t="s">
        <v>24</v>
      </c>
      <c r="E4426" s="15" t="s">
        <v>26</v>
      </c>
      <c r="F4426" s="15" t="n">
        <v>1</v>
      </c>
      <c r="G4426" s="15" t="s">
        <v>24</v>
      </c>
      <c r="H4426" s="15" t="s">
        <v>95</v>
      </c>
      <c r="I4426" s="15" t="s">
        <v>96</v>
      </c>
      <c r="J4426" s="15" t="s">
        <v>24</v>
      </c>
      <c r="K4426" s="15" t="s">
        <v>24</v>
      </c>
      <c r="L4426" s="15" t="s">
        <v>24</v>
      </c>
      <c r="M4426" s="15" t="s">
        <v>24</v>
      </c>
      <c r="N4426" s="15" t="s">
        <v>24</v>
      </c>
      <c r="O4426" s="15" t="s">
        <v>24</v>
      </c>
      <c r="P4426" s="15" t="s">
        <v>25</v>
      </c>
      <c r="Q4426" s="15" t="s">
        <v>24</v>
      </c>
      <c r="R4426" s="15" t="s">
        <v>15</v>
      </c>
      <c r="S4426" s="18" t="n">
        <v>24.75</v>
      </c>
      <c r="T4426" s="15" t="n">
        <v>24.75</v>
      </c>
      <c r="U4426" s="15" t="s">
        <v>26</v>
      </c>
      <c r="V4426" s="18" t="n">
        <f aca="false">IF(ISNUMBER(T4426),T4426,0)</f>
        <v>24.75</v>
      </c>
      <c r="W4426" s="15" t="n">
        <f aca="false">IF(U4426="Yes",1,0)</f>
        <v>1</v>
      </c>
      <c r="X4426" s="15" t="str">
        <f aca="false">IF(F4426&lt;=12,"0-12 months",IF(F4426&lt;=24,"13-24 months",IF(F4426&lt;=48,"25-48 months","49-72 months")))</f>
        <v>0-12 months</v>
      </c>
      <c r="Y4426" s="15" t="str">
        <f aca="false">IF(C4426=1,"Yes","No")</f>
        <v>No</v>
      </c>
      <c r="Z4426" s="15" t="n">
        <f aca="false">COUNTIF(J4426:O4426,"Yes")</f>
        <v>0</v>
      </c>
      <c r="AA4426" s="18" t="n">
        <f aca="false">S4426*W4426</f>
        <v>24.75</v>
      </c>
      <c r="AB4426" s="15" t="n">
        <f aca="false">(P4426="Month-to-month")+(I4426="Fiber optic")+(R4426="Electronic check")+(F4426&lt;=12)+(M4426="No")+(J4426="No")</f>
        <v>5</v>
      </c>
      <c r="AC4426" s="15" t="str">
        <f aca="false">IF(AB4426&gt;=5,"High",IF(AB4426&gt;=3,"Medium","Low"))</f>
        <v>High</v>
      </c>
    </row>
    <row r="4427" customFormat="false" ht="15" hidden="false" customHeight="false" outlineLevel="0" collapsed="false">
      <c r="A4427" s="15" t="s">
        <v>4524</v>
      </c>
      <c r="B4427" s="15" t="s">
        <v>98</v>
      </c>
      <c r="C4427" s="15" t="n">
        <v>0</v>
      </c>
      <c r="D4427" s="15" t="s">
        <v>26</v>
      </c>
      <c r="E4427" s="15" t="s">
        <v>26</v>
      </c>
      <c r="F4427" s="15" t="n">
        <v>14</v>
      </c>
      <c r="G4427" s="15" t="s">
        <v>26</v>
      </c>
      <c r="H4427" s="15" t="s">
        <v>26</v>
      </c>
      <c r="I4427" s="15" t="s">
        <v>96</v>
      </c>
      <c r="J4427" s="15" t="s">
        <v>26</v>
      </c>
      <c r="K4427" s="15" t="s">
        <v>26</v>
      </c>
      <c r="L4427" s="15" t="s">
        <v>24</v>
      </c>
      <c r="M4427" s="15" t="s">
        <v>24</v>
      </c>
      <c r="N4427" s="15" t="s">
        <v>24</v>
      </c>
      <c r="O4427" s="15" t="s">
        <v>26</v>
      </c>
      <c r="P4427" s="15" t="s">
        <v>25</v>
      </c>
      <c r="Q4427" s="15" t="s">
        <v>24</v>
      </c>
      <c r="R4427" s="15" t="s">
        <v>17</v>
      </c>
      <c r="S4427" s="18" t="n">
        <v>69.2</v>
      </c>
      <c r="T4427" s="15" t="n">
        <v>944.65</v>
      </c>
      <c r="U4427" s="15" t="s">
        <v>24</v>
      </c>
      <c r="V4427" s="18" t="n">
        <f aca="false">IF(ISNUMBER(T4427),T4427,0)</f>
        <v>944.65</v>
      </c>
      <c r="W4427" s="15" t="n">
        <f aca="false">IF(U4427="Yes",1,0)</f>
        <v>0</v>
      </c>
      <c r="X4427" s="15" t="str">
        <f aca="false">IF(F4427&lt;=12,"0-12 months",IF(F4427&lt;=24,"13-24 months",IF(F4427&lt;=48,"25-48 months","49-72 months")))</f>
        <v>13-24 months</v>
      </c>
      <c r="Y4427" s="15" t="str">
        <f aca="false">IF(C4427=1,"Yes","No")</f>
        <v>No</v>
      </c>
      <c r="Z4427" s="15" t="n">
        <f aca="false">COUNTIF(J4427:O4427,"Yes")</f>
        <v>3</v>
      </c>
      <c r="AA4427" s="18" t="n">
        <f aca="false">S4427*W4427</f>
        <v>0</v>
      </c>
      <c r="AB4427" s="15" t="n">
        <f aca="false">(P4427="Month-to-month")+(I4427="Fiber optic")+(R4427="Electronic check")+(F4427&lt;=12)+(M4427="No")+(J4427="No")</f>
        <v>2</v>
      </c>
      <c r="AC4427" s="15" t="str">
        <f aca="false">IF(AB4427&gt;=5,"High",IF(AB4427&gt;=3,"Medium","Low"))</f>
        <v>Low</v>
      </c>
    </row>
    <row r="4428" customFormat="false" ht="15" hidden="false" customHeight="false" outlineLevel="0" collapsed="false">
      <c r="A4428" s="15" t="s">
        <v>4525</v>
      </c>
      <c r="B4428" s="15" t="s">
        <v>94</v>
      </c>
      <c r="C4428" s="15" t="n">
        <v>0</v>
      </c>
      <c r="D4428" s="15" t="s">
        <v>24</v>
      </c>
      <c r="E4428" s="15" t="s">
        <v>26</v>
      </c>
      <c r="F4428" s="15" t="n">
        <v>16</v>
      </c>
      <c r="G4428" s="15" t="s">
        <v>26</v>
      </c>
      <c r="H4428" s="15" t="s">
        <v>26</v>
      </c>
      <c r="I4428" s="15" t="s">
        <v>102</v>
      </c>
      <c r="J4428" s="15" t="s">
        <v>24</v>
      </c>
      <c r="K4428" s="15" t="s">
        <v>24</v>
      </c>
      <c r="L4428" s="15" t="s">
        <v>24</v>
      </c>
      <c r="M4428" s="15" t="s">
        <v>26</v>
      </c>
      <c r="N4428" s="15" t="s">
        <v>24</v>
      </c>
      <c r="O4428" s="15" t="s">
        <v>24</v>
      </c>
      <c r="P4428" s="15" t="s">
        <v>27</v>
      </c>
      <c r="Q4428" s="15" t="s">
        <v>26</v>
      </c>
      <c r="R4428" s="15" t="s">
        <v>21</v>
      </c>
      <c r="S4428" s="18" t="n">
        <v>79.5</v>
      </c>
      <c r="T4428" s="15" t="n">
        <v>1264.2</v>
      </c>
      <c r="U4428" s="15" t="s">
        <v>24</v>
      </c>
      <c r="V4428" s="18" t="n">
        <f aca="false">IF(ISNUMBER(T4428),T4428,0)</f>
        <v>1264.2</v>
      </c>
      <c r="W4428" s="15" t="n">
        <f aca="false">IF(U4428="Yes",1,0)</f>
        <v>0</v>
      </c>
      <c r="X4428" s="15" t="str">
        <f aca="false">IF(F4428&lt;=12,"0-12 months",IF(F4428&lt;=24,"13-24 months",IF(F4428&lt;=48,"25-48 months","49-72 months")))</f>
        <v>13-24 months</v>
      </c>
      <c r="Y4428" s="15" t="str">
        <f aca="false">IF(C4428=1,"Yes","No")</f>
        <v>No</v>
      </c>
      <c r="Z4428" s="15" t="n">
        <f aca="false">COUNTIF(J4428:O4428,"Yes")</f>
        <v>1</v>
      </c>
      <c r="AA4428" s="18" t="n">
        <f aca="false">S4428*W4428</f>
        <v>0</v>
      </c>
      <c r="AB4428" s="15" t="n">
        <f aca="false">(P4428="Month-to-month")+(I4428="Fiber optic")+(R4428="Electronic check")+(F4428&lt;=12)+(M4428="No")+(J4428="No")</f>
        <v>2</v>
      </c>
      <c r="AC4428" s="15" t="str">
        <f aca="false">IF(AB4428&gt;=5,"High",IF(AB4428&gt;=3,"Medium","Low"))</f>
        <v>Low</v>
      </c>
    </row>
    <row r="4429" customFormat="false" ht="15" hidden="false" customHeight="false" outlineLevel="0" collapsed="false">
      <c r="A4429" s="15" t="s">
        <v>4526</v>
      </c>
      <c r="B4429" s="15" t="s">
        <v>94</v>
      </c>
      <c r="C4429" s="15" t="n">
        <v>0</v>
      </c>
      <c r="D4429" s="15" t="s">
        <v>24</v>
      </c>
      <c r="E4429" s="15" t="s">
        <v>24</v>
      </c>
      <c r="F4429" s="15" t="n">
        <v>49</v>
      </c>
      <c r="G4429" s="15" t="s">
        <v>26</v>
      </c>
      <c r="H4429" s="15" t="s">
        <v>24</v>
      </c>
      <c r="I4429" s="15" t="s">
        <v>102</v>
      </c>
      <c r="J4429" s="15" t="s">
        <v>24</v>
      </c>
      <c r="K4429" s="15" t="s">
        <v>24</v>
      </c>
      <c r="L4429" s="15" t="s">
        <v>26</v>
      </c>
      <c r="M4429" s="15" t="s">
        <v>26</v>
      </c>
      <c r="N4429" s="15" t="s">
        <v>26</v>
      </c>
      <c r="O4429" s="15" t="s">
        <v>26</v>
      </c>
      <c r="P4429" s="15" t="s">
        <v>29</v>
      </c>
      <c r="Q4429" s="15" t="s">
        <v>24</v>
      </c>
      <c r="R4429" s="15" t="s">
        <v>21</v>
      </c>
      <c r="S4429" s="18" t="n">
        <v>100.65</v>
      </c>
      <c r="T4429" s="15" t="n">
        <v>4917.75</v>
      </c>
      <c r="U4429" s="15" t="s">
        <v>24</v>
      </c>
      <c r="V4429" s="18" t="n">
        <f aca="false">IF(ISNUMBER(T4429),T4429,0)</f>
        <v>4917.75</v>
      </c>
      <c r="W4429" s="15" t="n">
        <f aca="false">IF(U4429="Yes",1,0)</f>
        <v>0</v>
      </c>
      <c r="X4429" s="15" t="str">
        <f aca="false">IF(F4429&lt;=12,"0-12 months",IF(F4429&lt;=24,"13-24 months",IF(F4429&lt;=48,"25-48 months","49-72 months")))</f>
        <v>49-72 months</v>
      </c>
      <c r="Y4429" s="15" t="str">
        <f aca="false">IF(C4429=1,"Yes","No")</f>
        <v>No</v>
      </c>
      <c r="Z4429" s="15" t="n">
        <f aca="false">COUNTIF(J4429:O4429,"Yes")</f>
        <v>4</v>
      </c>
      <c r="AA4429" s="18" t="n">
        <f aca="false">S4429*W4429</f>
        <v>0</v>
      </c>
      <c r="AB4429" s="15" t="n">
        <f aca="false">(P4429="Month-to-month")+(I4429="Fiber optic")+(R4429="Electronic check")+(F4429&lt;=12)+(M4429="No")+(J4429="No")</f>
        <v>2</v>
      </c>
      <c r="AC4429" s="15" t="str">
        <f aca="false">IF(AB4429&gt;=5,"High",IF(AB4429&gt;=3,"Medium","Low"))</f>
        <v>Low</v>
      </c>
    </row>
    <row r="4430" customFormat="false" ht="15" hidden="false" customHeight="false" outlineLevel="0" collapsed="false">
      <c r="A4430" s="15" t="s">
        <v>4527</v>
      </c>
      <c r="B4430" s="15" t="s">
        <v>98</v>
      </c>
      <c r="C4430" s="15" t="n">
        <v>0</v>
      </c>
      <c r="D4430" s="15" t="s">
        <v>26</v>
      </c>
      <c r="E4430" s="15" t="s">
        <v>26</v>
      </c>
      <c r="F4430" s="15" t="n">
        <v>19</v>
      </c>
      <c r="G4430" s="15" t="s">
        <v>26</v>
      </c>
      <c r="H4430" s="15" t="s">
        <v>26</v>
      </c>
      <c r="I4430" s="15" t="s">
        <v>102</v>
      </c>
      <c r="J4430" s="15" t="s">
        <v>24</v>
      </c>
      <c r="K4430" s="15" t="s">
        <v>24</v>
      </c>
      <c r="L4430" s="15" t="s">
        <v>26</v>
      </c>
      <c r="M4430" s="15" t="s">
        <v>26</v>
      </c>
      <c r="N4430" s="15" t="s">
        <v>26</v>
      </c>
      <c r="O4430" s="15" t="s">
        <v>26</v>
      </c>
      <c r="P4430" s="15" t="s">
        <v>25</v>
      </c>
      <c r="Q4430" s="15" t="s">
        <v>24</v>
      </c>
      <c r="R4430" s="15" t="s">
        <v>15</v>
      </c>
      <c r="S4430" s="18" t="n">
        <v>103.3</v>
      </c>
      <c r="T4430" s="15" t="n">
        <v>2012.7</v>
      </c>
      <c r="U4430" s="15" t="s">
        <v>26</v>
      </c>
      <c r="V4430" s="18" t="n">
        <f aca="false">IF(ISNUMBER(T4430),T4430,0)</f>
        <v>2012.7</v>
      </c>
      <c r="W4430" s="15" t="n">
        <f aca="false">IF(U4430="Yes",1,0)</f>
        <v>1</v>
      </c>
      <c r="X4430" s="15" t="str">
        <f aca="false">IF(F4430&lt;=12,"0-12 months",IF(F4430&lt;=24,"13-24 months",IF(F4430&lt;=48,"25-48 months","49-72 months")))</f>
        <v>13-24 months</v>
      </c>
      <c r="Y4430" s="15" t="str">
        <f aca="false">IF(C4430=1,"Yes","No")</f>
        <v>No</v>
      </c>
      <c r="Z4430" s="15" t="n">
        <f aca="false">COUNTIF(J4430:O4430,"Yes")</f>
        <v>4</v>
      </c>
      <c r="AA4430" s="18" t="n">
        <f aca="false">S4430*W4430</f>
        <v>103.3</v>
      </c>
      <c r="AB4430" s="15" t="n">
        <f aca="false">(P4430="Month-to-month")+(I4430="Fiber optic")+(R4430="Electronic check")+(F4430&lt;=12)+(M4430="No")+(J4430="No")</f>
        <v>4</v>
      </c>
      <c r="AC4430" s="15" t="str">
        <f aca="false">IF(AB4430&gt;=5,"High",IF(AB4430&gt;=3,"Medium","Low"))</f>
        <v>Medium</v>
      </c>
    </row>
    <row r="4431" customFormat="false" ht="15" hidden="false" customHeight="false" outlineLevel="0" collapsed="false">
      <c r="A4431" s="15" t="s">
        <v>4528</v>
      </c>
      <c r="B4431" s="15" t="s">
        <v>94</v>
      </c>
      <c r="C4431" s="15" t="n">
        <v>0</v>
      </c>
      <c r="D4431" s="15" t="s">
        <v>26</v>
      </c>
      <c r="E4431" s="15" t="s">
        <v>26</v>
      </c>
      <c r="F4431" s="15" t="n">
        <v>70</v>
      </c>
      <c r="G4431" s="15" t="s">
        <v>26</v>
      </c>
      <c r="H4431" s="15" t="s">
        <v>26</v>
      </c>
      <c r="I4431" s="15" t="s">
        <v>96</v>
      </c>
      <c r="J4431" s="15" t="s">
        <v>26</v>
      </c>
      <c r="K4431" s="15" t="s">
        <v>26</v>
      </c>
      <c r="L4431" s="15" t="s">
        <v>26</v>
      </c>
      <c r="M4431" s="15" t="s">
        <v>26</v>
      </c>
      <c r="N4431" s="15" t="s">
        <v>26</v>
      </c>
      <c r="O4431" s="15" t="s">
        <v>24</v>
      </c>
      <c r="P4431" s="15" t="s">
        <v>29</v>
      </c>
      <c r="Q4431" s="15" t="s">
        <v>24</v>
      </c>
      <c r="R4431" s="15" t="s">
        <v>19</v>
      </c>
      <c r="S4431" s="18" t="n">
        <v>79.7</v>
      </c>
      <c r="T4431" s="15" t="n">
        <v>5743.3</v>
      </c>
      <c r="U4431" s="15" t="s">
        <v>24</v>
      </c>
      <c r="V4431" s="18" t="n">
        <f aca="false">IF(ISNUMBER(T4431),T4431,0)</f>
        <v>5743.3</v>
      </c>
      <c r="W4431" s="15" t="n">
        <f aca="false">IF(U4431="Yes",1,0)</f>
        <v>0</v>
      </c>
      <c r="X4431" s="15" t="str">
        <f aca="false">IF(F4431&lt;=12,"0-12 months",IF(F4431&lt;=24,"13-24 months",IF(F4431&lt;=48,"25-48 months","49-72 months")))</f>
        <v>49-72 months</v>
      </c>
      <c r="Y4431" s="15" t="str">
        <f aca="false">IF(C4431=1,"Yes","No")</f>
        <v>No</v>
      </c>
      <c r="Z4431" s="15" t="n">
        <f aca="false">COUNTIF(J4431:O4431,"Yes")</f>
        <v>5</v>
      </c>
      <c r="AA4431" s="18" t="n">
        <f aca="false">S4431*W4431</f>
        <v>0</v>
      </c>
      <c r="AB4431" s="15" t="n">
        <f aca="false">(P4431="Month-to-month")+(I4431="Fiber optic")+(R4431="Electronic check")+(F4431&lt;=12)+(M4431="No")+(J4431="No")</f>
        <v>0</v>
      </c>
      <c r="AC4431" s="15" t="str">
        <f aca="false">IF(AB4431&gt;=5,"High",IF(AB4431&gt;=3,"Medium","Low"))</f>
        <v>Low</v>
      </c>
    </row>
    <row r="4432" customFormat="false" ht="15" hidden="false" customHeight="false" outlineLevel="0" collapsed="false">
      <c r="A4432" s="15" t="s">
        <v>4529</v>
      </c>
      <c r="B4432" s="15" t="s">
        <v>94</v>
      </c>
      <c r="C4432" s="15" t="n">
        <v>0</v>
      </c>
      <c r="D4432" s="15" t="s">
        <v>26</v>
      </c>
      <c r="E4432" s="15" t="s">
        <v>26</v>
      </c>
      <c r="F4432" s="15" t="n">
        <v>32</v>
      </c>
      <c r="G4432" s="15" t="s">
        <v>26</v>
      </c>
      <c r="H4432" s="15" t="s">
        <v>24</v>
      </c>
      <c r="I4432" s="15" t="s">
        <v>96</v>
      </c>
      <c r="J4432" s="15" t="s">
        <v>26</v>
      </c>
      <c r="K4432" s="15" t="s">
        <v>26</v>
      </c>
      <c r="L4432" s="15" t="s">
        <v>24</v>
      </c>
      <c r="M4432" s="15" t="s">
        <v>26</v>
      </c>
      <c r="N4432" s="15" t="s">
        <v>24</v>
      </c>
      <c r="O4432" s="15" t="s">
        <v>24</v>
      </c>
      <c r="P4432" s="15" t="s">
        <v>25</v>
      </c>
      <c r="Q4432" s="15" t="s">
        <v>24</v>
      </c>
      <c r="R4432" s="15" t="s">
        <v>19</v>
      </c>
      <c r="S4432" s="18" t="n">
        <v>61.4</v>
      </c>
      <c r="T4432" s="15" t="n">
        <v>1864.65</v>
      </c>
      <c r="U4432" s="15" t="s">
        <v>24</v>
      </c>
      <c r="V4432" s="18" t="n">
        <f aca="false">IF(ISNUMBER(T4432),T4432,0)</f>
        <v>1864.65</v>
      </c>
      <c r="W4432" s="15" t="n">
        <f aca="false">IF(U4432="Yes",1,0)</f>
        <v>0</v>
      </c>
      <c r="X4432" s="15" t="str">
        <f aca="false">IF(F4432&lt;=12,"0-12 months",IF(F4432&lt;=24,"13-24 months",IF(F4432&lt;=48,"25-48 months","49-72 months")))</f>
        <v>25-48 months</v>
      </c>
      <c r="Y4432" s="15" t="str">
        <f aca="false">IF(C4432=1,"Yes","No")</f>
        <v>No</v>
      </c>
      <c r="Z4432" s="15" t="n">
        <f aca="false">COUNTIF(J4432:O4432,"Yes")</f>
        <v>3</v>
      </c>
      <c r="AA4432" s="18" t="n">
        <f aca="false">S4432*W4432</f>
        <v>0</v>
      </c>
      <c r="AB4432" s="15" t="n">
        <f aca="false">(P4432="Month-to-month")+(I4432="Fiber optic")+(R4432="Electronic check")+(F4432&lt;=12)+(M4432="No")+(J4432="No")</f>
        <v>1</v>
      </c>
      <c r="AC4432" s="15" t="str">
        <f aca="false">IF(AB4432&gt;=5,"High",IF(AB4432&gt;=3,"Medium","Low"))</f>
        <v>Low</v>
      </c>
    </row>
    <row r="4433" customFormat="false" ht="15" hidden="false" customHeight="false" outlineLevel="0" collapsed="false">
      <c r="A4433" s="15" t="s">
        <v>4530</v>
      </c>
      <c r="B4433" s="15" t="s">
        <v>94</v>
      </c>
      <c r="C4433" s="15" t="n">
        <v>0</v>
      </c>
      <c r="D4433" s="15" t="s">
        <v>24</v>
      </c>
      <c r="E4433" s="15" t="s">
        <v>24</v>
      </c>
      <c r="F4433" s="15" t="n">
        <v>18</v>
      </c>
      <c r="G4433" s="15" t="s">
        <v>26</v>
      </c>
      <c r="H4433" s="15" t="s">
        <v>24</v>
      </c>
      <c r="I4433" s="15" t="s">
        <v>102</v>
      </c>
      <c r="J4433" s="15" t="s">
        <v>24</v>
      </c>
      <c r="K4433" s="15" t="s">
        <v>24</v>
      </c>
      <c r="L4433" s="15" t="s">
        <v>24</v>
      </c>
      <c r="M4433" s="15" t="s">
        <v>24</v>
      </c>
      <c r="N4433" s="15" t="s">
        <v>24</v>
      </c>
      <c r="O4433" s="15" t="s">
        <v>24</v>
      </c>
      <c r="P4433" s="15" t="s">
        <v>25</v>
      </c>
      <c r="Q4433" s="15" t="s">
        <v>26</v>
      </c>
      <c r="R4433" s="15" t="s">
        <v>15</v>
      </c>
      <c r="S4433" s="18" t="n">
        <v>69.8</v>
      </c>
      <c r="T4433" s="15" t="n">
        <v>1221.65</v>
      </c>
      <c r="U4433" s="15" t="s">
        <v>24</v>
      </c>
      <c r="V4433" s="18" t="n">
        <f aca="false">IF(ISNUMBER(T4433),T4433,0)</f>
        <v>1221.65</v>
      </c>
      <c r="W4433" s="15" t="n">
        <f aca="false">IF(U4433="Yes",1,0)</f>
        <v>0</v>
      </c>
      <c r="X4433" s="15" t="str">
        <f aca="false">IF(F4433&lt;=12,"0-12 months",IF(F4433&lt;=24,"13-24 months",IF(F4433&lt;=48,"25-48 months","49-72 months")))</f>
        <v>13-24 months</v>
      </c>
      <c r="Y4433" s="15" t="str">
        <f aca="false">IF(C4433=1,"Yes","No")</f>
        <v>No</v>
      </c>
      <c r="Z4433" s="15" t="n">
        <f aca="false">COUNTIF(J4433:O4433,"Yes")</f>
        <v>0</v>
      </c>
      <c r="AA4433" s="18" t="n">
        <f aca="false">S4433*W4433</f>
        <v>0</v>
      </c>
      <c r="AB4433" s="15" t="n">
        <f aca="false">(P4433="Month-to-month")+(I4433="Fiber optic")+(R4433="Electronic check")+(F4433&lt;=12)+(M4433="No")+(J4433="No")</f>
        <v>5</v>
      </c>
      <c r="AC4433" s="15" t="str">
        <f aca="false">IF(AB4433&gt;=5,"High",IF(AB4433&gt;=3,"Medium","Low"))</f>
        <v>High</v>
      </c>
    </row>
    <row r="4434" customFormat="false" ht="15" hidden="false" customHeight="false" outlineLevel="0" collapsed="false">
      <c r="A4434" s="15" t="s">
        <v>4531</v>
      </c>
      <c r="B4434" s="15" t="s">
        <v>98</v>
      </c>
      <c r="C4434" s="15" t="n">
        <v>0</v>
      </c>
      <c r="D4434" s="15" t="s">
        <v>24</v>
      </c>
      <c r="E4434" s="15" t="s">
        <v>24</v>
      </c>
      <c r="F4434" s="15" t="n">
        <v>37</v>
      </c>
      <c r="G4434" s="15" t="s">
        <v>24</v>
      </c>
      <c r="H4434" s="15" t="s">
        <v>95</v>
      </c>
      <c r="I4434" s="15" t="s">
        <v>96</v>
      </c>
      <c r="J4434" s="15" t="s">
        <v>26</v>
      </c>
      <c r="K4434" s="15" t="s">
        <v>26</v>
      </c>
      <c r="L4434" s="15" t="s">
        <v>24</v>
      </c>
      <c r="M4434" s="15" t="s">
        <v>26</v>
      </c>
      <c r="N4434" s="15" t="s">
        <v>24</v>
      </c>
      <c r="O4434" s="15" t="s">
        <v>24</v>
      </c>
      <c r="P4434" s="15" t="s">
        <v>29</v>
      </c>
      <c r="Q4434" s="15" t="s">
        <v>26</v>
      </c>
      <c r="R4434" s="15" t="s">
        <v>17</v>
      </c>
      <c r="S4434" s="18" t="n">
        <v>40.55</v>
      </c>
      <c r="T4434" s="15" t="n">
        <v>1390.85</v>
      </c>
      <c r="U4434" s="15" t="s">
        <v>24</v>
      </c>
      <c r="V4434" s="18" t="n">
        <f aca="false">IF(ISNUMBER(T4434),T4434,0)</f>
        <v>1390.85</v>
      </c>
      <c r="W4434" s="15" t="n">
        <f aca="false">IF(U4434="Yes",1,0)</f>
        <v>0</v>
      </c>
      <c r="X4434" s="15" t="str">
        <f aca="false">IF(F4434&lt;=12,"0-12 months",IF(F4434&lt;=24,"13-24 months",IF(F4434&lt;=48,"25-48 months","49-72 months")))</f>
        <v>25-48 months</v>
      </c>
      <c r="Y4434" s="15" t="str">
        <f aca="false">IF(C4434=1,"Yes","No")</f>
        <v>No</v>
      </c>
      <c r="Z4434" s="15" t="n">
        <f aca="false">COUNTIF(J4434:O4434,"Yes")</f>
        <v>3</v>
      </c>
      <c r="AA4434" s="18" t="n">
        <f aca="false">S4434*W4434</f>
        <v>0</v>
      </c>
      <c r="AB4434" s="15" t="n">
        <f aca="false">(P4434="Month-to-month")+(I4434="Fiber optic")+(R4434="Electronic check")+(F4434&lt;=12)+(M4434="No")+(J4434="No")</f>
        <v>0</v>
      </c>
      <c r="AC4434" s="15" t="str">
        <f aca="false">IF(AB4434&gt;=5,"High",IF(AB4434&gt;=3,"Medium","Low"))</f>
        <v>Low</v>
      </c>
    </row>
    <row r="4435" customFormat="false" ht="15" hidden="false" customHeight="false" outlineLevel="0" collapsed="false">
      <c r="A4435" s="15" t="s">
        <v>4532</v>
      </c>
      <c r="B4435" s="15" t="s">
        <v>94</v>
      </c>
      <c r="C4435" s="15" t="n">
        <v>0</v>
      </c>
      <c r="D4435" s="15" t="s">
        <v>24</v>
      </c>
      <c r="E4435" s="15" t="s">
        <v>24</v>
      </c>
      <c r="F4435" s="15" t="n">
        <v>4</v>
      </c>
      <c r="G4435" s="15" t="s">
        <v>26</v>
      </c>
      <c r="H4435" s="15" t="s">
        <v>26</v>
      </c>
      <c r="I4435" s="15" t="s">
        <v>102</v>
      </c>
      <c r="J4435" s="15" t="s">
        <v>24</v>
      </c>
      <c r="K4435" s="15" t="s">
        <v>24</v>
      </c>
      <c r="L4435" s="15" t="s">
        <v>24</v>
      </c>
      <c r="M4435" s="15" t="s">
        <v>24</v>
      </c>
      <c r="N4435" s="15" t="s">
        <v>24</v>
      </c>
      <c r="O4435" s="15" t="s">
        <v>24</v>
      </c>
      <c r="P4435" s="15" t="s">
        <v>25</v>
      </c>
      <c r="Q4435" s="15" t="s">
        <v>26</v>
      </c>
      <c r="R4435" s="15" t="s">
        <v>15</v>
      </c>
      <c r="S4435" s="18" t="n">
        <v>75.65</v>
      </c>
      <c r="T4435" s="15" t="n">
        <v>302.35</v>
      </c>
      <c r="U4435" s="15" t="s">
        <v>24</v>
      </c>
      <c r="V4435" s="18" t="n">
        <f aca="false">IF(ISNUMBER(T4435),T4435,0)</f>
        <v>302.35</v>
      </c>
      <c r="W4435" s="15" t="n">
        <f aca="false">IF(U4435="Yes",1,0)</f>
        <v>0</v>
      </c>
      <c r="X4435" s="15" t="str">
        <f aca="false">IF(F4435&lt;=12,"0-12 months",IF(F4435&lt;=24,"13-24 months",IF(F4435&lt;=48,"25-48 months","49-72 months")))</f>
        <v>0-12 months</v>
      </c>
      <c r="Y4435" s="15" t="str">
        <f aca="false">IF(C4435=1,"Yes","No")</f>
        <v>No</v>
      </c>
      <c r="Z4435" s="15" t="n">
        <f aca="false">COUNTIF(J4435:O4435,"Yes")</f>
        <v>0</v>
      </c>
      <c r="AA4435" s="18" t="n">
        <f aca="false">S4435*W4435</f>
        <v>0</v>
      </c>
      <c r="AB4435" s="15" t="n">
        <f aca="false">(P4435="Month-to-month")+(I4435="Fiber optic")+(R4435="Electronic check")+(F4435&lt;=12)+(M4435="No")+(J4435="No")</f>
        <v>6</v>
      </c>
      <c r="AC4435" s="15" t="str">
        <f aca="false">IF(AB4435&gt;=5,"High",IF(AB4435&gt;=3,"Medium","Low"))</f>
        <v>High</v>
      </c>
    </row>
    <row r="4436" customFormat="false" ht="15" hidden="false" customHeight="false" outlineLevel="0" collapsed="false">
      <c r="A4436" s="15" t="s">
        <v>4533</v>
      </c>
      <c r="B4436" s="15" t="s">
        <v>94</v>
      </c>
      <c r="C4436" s="15" t="n">
        <v>0</v>
      </c>
      <c r="D4436" s="15" t="s">
        <v>26</v>
      </c>
      <c r="E4436" s="15" t="s">
        <v>24</v>
      </c>
      <c r="F4436" s="15" t="n">
        <v>16</v>
      </c>
      <c r="G4436" s="15" t="s">
        <v>26</v>
      </c>
      <c r="H4436" s="15" t="s">
        <v>26</v>
      </c>
      <c r="I4436" s="15" t="s">
        <v>102</v>
      </c>
      <c r="J4436" s="15" t="s">
        <v>26</v>
      </c>
      <c r="K4436" s="15" t="s">
        <v>26</v>
      </c>
      <c r="L4436" s="15" t="s">
        <v>26</v>
      </c>
      <c r="M4436" s="15" t="s">
        <v>24</v>
      </c>
      <c r="N4436" s="15" t="s">
        <v>24</v>
      </c>
      <c r="O4436" s="15" t="s">
        <v>24</v>
      </c>
      <c r="P4436" s="15" t="s">
        <v>25</v>
      </c>
      <c r="Q4436" s="15" t="s">
        <v>24</v>
      </c>
      <c r="R4436" s="15" t="s">
        <v>15</v>
      </c>
      <c r="S4436" s="18" t="n">
        <v>90.7</v>
      </c>
      <c r="T4436" s="15" t="n">
        <v>1374.9</v>
      </c>
      <c r="U4436" s="15" t="s">
        <v>24</v>
      </c>
      <c r="V4436" s="18" t="n">
        <f aca="false">IF(ISNUMBER(T4436),T4436,0)</f>
        <v>1374.9</v>
      </c>
      <c r="W4436" s="15" t="n">
        <f aca="false">IF(U4436="Yes",1,0)</f>
        <v>0</v>
      </c>
      <c r="X4436" s="15" t="str">
        <f aca="false">IF(F4436&lt;=12,"0-12 months",IF(F4436&lt;=24,"13-24 months",IF(F4436&lt;=48,"25-48 months","49-72 months")))</f>
        <v>13-24 months</v>
      </c>
      <c r="Y4436" s="15" t="str">
        <f aca="false">IF(C4436=1,"Yes","No")</f>
        <v>No</v>
      </c>
      <c r="Z4436" s="15" t="n">
        <f aca="false">COUNTIF(J4436:O4436,"Yes")</f>
        <v>3</v>
      </c>
      <c r="AA4436" s="18" t="n">
        <f aca="false">S4436*W4436</f>
        <v>0</v>
      </c>
      <c r="AB4436" s="15" t="n">
        <f aca="false">(P4436="Month-to-month")+(I4436="Fiber optic")+(R4436="Electronic check")+(F4436&lt;=12)+(M4436="No")+(J4436="No")</f>
        <v>4</v>
      </c>
      <c r="AC4436" s="15" t="str">
        <f aca="false">IF(AB4436&gt;=5,"High",IF(AB4436&gt;=3,"Medium","Low"))</f>
        <v>Medium</v>
      </c>
    </row>
    <row r="4437" customFormat="false" ht="15" hidden="false" customHeight="false" outlineLevel="0" collapsed="false">
      <c r="A4437" s="15" t="s">
        <v>4534</v>
      </c>
      <c r="B4437" s="15" t="s">
        <v>98</v>
      </c>
      <c r="C4437" s="15" t="n">
        <v>0</v>
      </c>
      <c r="D4437" s="15" t="s">
        <v>26</v>
      </c>
      <c r="E4437" s="15" t="s">
        <v>24</v>
      </c>
      <c r="F4437" s="15" t="n">
        <v>17</v>
      </c>
      <c r="G4437" s="15" t="s">
        <v>26</v>
      </c>
      <c r="H4437" s="15" t="s">
        <v>26</v>
      </c>
      <c r="I4437" s="15" t="s">
        <v>102</v>
      </c>
      <c r="J4437" s="15" t="s">
        <v>24</v>
      </c>
      <c r="K4437" s="15" t="s">
        <v>26</v>
      </c>
      <c r="L4437" s="15" t="s">
        <v>24</v>
      </c>
      <c r="M4437" s="15" t="s">
        <v>24</v>
      </c>
      <c r="N4437" s="15" t="s">
        <v>24</v>
      </c>
      <c r="O4437" s="15" t="s">
        <v>24</v>
      </c>
      <c r="P4437" s="15" t="s">
        <v>25</v>
      </c>
      <c r="Q4437" s="15" t="s">
        <v>26</v>
      </c>
      <c r="R4437" s="15" t="s">
        <v>19</v>
      </c>
      <c r="S4437" s="18" t="n">
        <v>80.5</v>
      </c>
      <c r="T4437" s="15" t="n">
        <v>1336.9</v>
      </c>
      <c r="U4437" s="15" t="s">
        <v>24</v>
      </c>
      <c r="V4437" s="18" t="n">
        <f aca="false">IF(ISNUMBER(T4437),T4437,0)</f>
        <v>1336.9</v>
      </c>
      <c r="W4437" s="15" t="n">
        <f aca="false">IF(U4437="Yes",1,0)</f>
        <v>0</v>
      </c>
      <c r="X4437" s="15" t="str">
        <f aca="false">IF(F4437&lt;=12,"0-12 months",IF(F4437&lt;=24,"13-24 months",IF(F4437&lt;=48,"25-48 months","49-72 months")))</f>
        <v>13-24 months</v>
      </c>
      <c r="Y4437" s="15" t="str">
        <f aca="false">IF(C4437=1,"Yes","No")</f>
        <v>No</v>
      </c>
      <c r="Z4437" s="15" t="n">
        <f aca="false">COUNTIF(J4437:O4437,"Yes")</f>
        <v>1</v>
      </c>
      <c r="AA4437" s="18" t="n">
        <f aca="false">S4437*W4437</f>
        <v>0</v>
      </c>
      <c r="AB4437" s="15" t="n">
        <f aca="false">(P4437="Month-to-month")+(I4437="Fiber optic")+(R4437="Electronic check")+(F4437&lt;=12)+(M4437="No")+(J4437="No")</f>
        <v>4</v>
      </c>
      <c r="AC4437" s="15" t="str">
        <f aca="false">IF(AB4437&gt;=5,"High",IF(AB4437&gt;=3,"Medium","Low"))</f>
        <v>Medium</v>
      </c>
    </row>
    <row r="4438" customFormat="false" ht="15" hidden="false" customHeight="false" outlineLevel="0" collapsed="false">
      <c r="A4438" s="15" t="s">
        <v>4535</v>
      </c>
      <c r="B4438" s="15" t="s">
        <v>94</v>
      </c>
      <c r="C4438" s="15" t="n">
        <v>0</v>
      </c>
      <c r="D4438" s="15" t="s">
        <v>24</v>
      </c>
      <c r="E4438" s="15" t="s">
        <v>26</v>
      </c>
      <c r="F4438" s="15" t="n">
        <v>19</v>
      </c>
      <c r="G4438" s="15" t="s">
        <v>26</v>
      </c>
      <c r="H4438" s="15" t="s">
        <v>24</v>
      </c>
      <c r="I4438" s="15" t="s">
        <v>96</v>
      </c>
      <c r="J4438" s="15" t="s">
        <v>26</v>
      </c>
      <c r="K4438" s="15" t="s">
        <v>26</v>
      </c>
      <c r="L4438" s="15" t="s">
        <v>26</v>
      </c>
      <c r="M4438" s="15" t="s">
        <v>24</v>
      </c>
      <c r="N4438" s="15" t="s">
        <v>24</v>
      </c>
      <c r="O4438" s="15" t="s">
        <v>24</v>
      </c>
      <c r="P4438" s="15" t="s">
        <v>25</v>
      </c>
      <c r="Q4438" s="15" t="s">
        <v>26</v>
      </c>
      <c r="R4438" s="15" t="s">
        <v>15</v>
      </c>
      <c r="S4438" s="18" t="n">
        <v>60.6</v>
      </c>
      <c r="T4438" s="15" t="n">
        <v>1297.8</v>
      </c>
      <c r="U4438" s="15" t="s">
        <v>24</v>
      </c>
      <c r="V4438" s="18" t="n">
        <f aca="false">IF(ISNUMBER(T4438),T4438,0)</f>
        <v>1297.8</v>
      </c>
      <c r="W4438" s="15" t="n">
        <f aca="false">IF(U4438="Yes",1,0)</f>
        <v>0</v>
      </c>
      <c r="X4438" s="15" t="str">
        <f aca="false">IF(F4438&lt;=12,"0-12 months",IF(F4438&lt;=24,"13-24 months",IF(F4438&lt;=48,"25-48 months","49-72 months")))</f>
        <v>13-24 months</v>
      </c>
      <c r="Y4438" s="15" t="str">
        <f aca="false">IF(C4438=1,"Yes","No")</f>
        <v>No</v>
      </c>
      <c r="Z4438" s="15" t="n">
        <f aca="false">COUNTIF(J4438:O4438,"Yes")</f>
        <v>3</v>
      </c>
      <c r="AA4438" s="18" t="n">
        <f aca="false">S4438*W4438</f>
        <v>0</v>
      </c>
      <c r="AB4438" s="15" t="n">
        <f aca="false">(P4438="Month-to-month")+(I4438="Fiber optic")+(R4438="Electronic check")+(F4438&lt;=12)+(M4438="No")+(J4438="No")</f>
        <v>3</v>
      </c>
      <c r="AC4438" s="15" t="str">
        <f aca="false">IF(AB4438&gt;=5,"High",IF(AB4438&gt;=3,"Medium","Low"))</f>
        <v>Medium</v>
      </c>
    </row>
    <row r="4439" customFormat="false" ht="15" hidden="false" customHeight="false" outlineLevel="0" collapsed="false">
      <c r="A4439" s="15" t="s">
        <v>4536</v>
      </c>
      <c r="B4439" s="15" t="s">
        <v>98</v>
      </c>
      <c r="C4439" s="15" t="n">
        <v>0</v>
      </c>
      <c r="D4439" s="15" t="s">
        <v>26</v>
      </c>
      <c r="E4439" s="15" t="s">
        <v>24</v>
      </c>
      <c r="F4439" s="15" t="n">
        <v>60</v>
      </c>
      <c r="G4439" s="15" t="s">
        <v>26</v>
      </c>
      <c r="H4439" s="15" t="s">
        <v>26</v>
      </c>
      <c r="I4439" s="15" t="s">
        <v>102</v>
      </c>
      <c r="J4439" s="15" t="s">
        <v>24</v>
      </c>
      <c r="K4439" s="15" t="s">
        <v>24</v>
      </c>
      <c r="L4439" s="15" t="s">
        <v>26</v>
      </c>
      <c r="M4439" s="15" t="s">
        <v>24</v>
      </c>
      <c r="N4439" s="15" t="s">
        <v>26</v>
      </c>
      <c r="O4439" s="15" t="s">
        <v>26</v>
      </c>
      <c r="P4439" s="15" t="s">
        <v>29</v>
      </c>
      <c r="Q4439" s="15" t="s">
        <v>24</v>
      </c>
      <c r="R4439" s="15" t="s">
        <v>21</v>
      </c>
      <c r="S4439" s="18" t="n">
        <v>101.15</v>
      </c>
      <c r="T4439" s="15" t="n">
        <v>6067.4</v>
      </c>
      <c r="U4439" s="15" t="s">
        <v>24</v>
      </c>
      <c r="V4439" s="18" t="n">
        <f aca="false">IF(ISNUMBER(T4439),T4439,0)</f>
        <v>6067.4</v>
      </c>
      <c r="W4439" s="15" t="n">
        <f aca="false">IF(U4439="Yes",1,0)</f>
        <v>0</v>
      </c>
      <c r="X4439" s="15" t="str">
        <f aca="false">IF(F4439&lt;=12,"0-12 months",IF(F4439&lt;=24,"13-24 months",IF(F4439&lt;=48,"25-48 months","49-72 months")))</f>
        <v>49-72 months</v>
      </c>
      <c r="Y4439" s="15" t="str">
        <f aca="false">IF(C4439=1,"Yes","No")</f>
        <v>No</v>
      </c>
      <c r="Z4439" s="15" t="n">
        <f aca="false">COUNTIF(J4439:O4439,"Yes")</f>
        <v>3</v>
      </c>
      <c r="AA4439" s="18" t="n">
        <f aca="false">S4439*W4439</f>
        <v>0</v>
      </c>
      <c r="AB4439" s="15" t="n">
        <f aca="false">(P4439="Month-to-month")+(I4439="Fiber optic")+(R4439="Electronic check")+(F4439&lt;=12)+(M4439="No")+(J4439="No")</f>
        <v>3</v>
      </c>
      <c r="AC4439" s="15" t="str">
        <f aca="false">IF(AB4439&gt;=5,"High",IF(AB4439&gt;=3,"Medium","Low"))</f>
        <v>Medium</v>
      </c>
    </row>
    <row r="4440" customFormat="false" ht="15" hidden="false" customHeight="false" outlineLevel="0" collapsed="false">
      <c r="A4440" s="15" t="s">
        <v>4537</v>
      </c>
      <c r="B4440" s="15" t="s">
        <v>98</v>
      </c>
      <c r="C4440" s="15" t="n">
        <v>0</v>
      </c>
      <c r="D4440" s="15" t="s">
        <v>26</v>
      </c>
      <c r="E4440" s="15" t="s">
        <v>26</v>
      </c>
      <c r="F4440" s="15" t="n">
        <v>51</v>
      </c>
      <c r="G4440" s="15" t="s">
        <v>26</v>
      </c>
      <c r="H4440" s="15" t="s">
        <v>26</v>
      </c>
      <c r="I4440" s="15" t="s">
        <v>24</v>
      </c>
      <c r="J4440" s="15" t="s">
        <v>28</v>
      </c>
      <c r="K4440" s="15" t="s">
        <v>28</v>
      </c>
      <c r="L4440" s="15" t="s">
        <v>28</v>
      </c>
      <c r="M4440" s="15" t="s">
        <v>28</v>
      </c>
      <c r="N4440" s="15" t="s">
        <v>28</v>
      </c>
      <c r="O4440" s="15" t="s">
        <v>28</v>
      </c>
      <c r="P4440" s="15" t="s">
        <v>29</v>
      </c>
      <c r="Q4440" s="15" t="s">
        <v>26</v>
      </c>
      <c r="R4440" s="15" t="s">
        <v>17</v>
      </c>
      <c r="S4440" s="18" t="n">
        <v>24.95</v>
      </c>
      <c r="T4440" s="15" t="n">
        <v>1222.25</v>
      </c>
      <c r="U4440" s="15" t="s">
        <v>24</v>
      </c>
      <c r="V4440" s="18" t="n">
        <f aca="false">IF(ISNUMBER(T4440),T4440,0)</f>
        <v>1222.25</v>
      </c>
      <c r="W4440" s="15" t="n">
        <f aca="false">IF(U4440="Yes",1,0)</f>
        <v>0</v>
      </c>
      <c r="X4440" s="15" t="str">
        <f aca="false">IF(F4440&lt;=12,"0-12 months",IF(F4440&lt;=24,"13-24 months",IF(F4440&lt;=48,"25-48 months","49-72 months")))</f>
        <v>49-72 months</v>
      </c>
      <c r="Y4440" s="15" t="str">
        <f aca="false">IF(C4440=1,"Yes","No")</f>
        <v>No</v>
      </c>
      <c r="Z4440" s="15" t="n">
        <f aca="false">COUNTIF(J4440:O4440,"Yes")</f>
        <v>0</v>
      </c>
      <c r="AA4440" s="18" t="n">
        <f aca="false">S4440*W4440</f>
        <v>0</v>
      </c>
      <c r="AB4440" s="15" t="n">
        <f aca="false">(P4440="Month-to-month")+(I4440="Fiber optic")+(R4440="Electronic check")+(F4440&lt;=12)+(M4440="No")+(J4440="No")</f>
        <v>0</v>
      </c>
      <c r="AC4440" s="15" t="str">
        <f aca="false">IF(AB4440&gt;=5,"High",IF(AB4440&gt;=3,"Medium","Low"))</f>
        <v>Low</v>
      </c>
    </row>
    <row r="4441" customFormat="false" ht="15" hidden="false" customHeight="false" outlineLevel="0" collapsed="false">
      <c r="A4441" s="15" t="s">
        <v>4538</v>
      </c>
      <c r="B4441" s="15" t="s">
        <v>98</v>
      </c>
      <c r="C4441" s="15" t="n">
        <v>0</v>
      </c>
      <c r="D4441" s="15" t="s">
        <v>26</v>
      </c>
      <c r="E4441" s="15" t="s">
        <v>26</v>
      </c>
      <c r="F4441" s="15" t="n">
        <v>28</v>
      </c>
      <c r="G4441" s="15" t="s">
        <v>26</v>
      </c>
      <c r="H4441" s="15" t="s">
        <v>24</v>
      </c>
      <c r="I4441" s="15" t="s">
        <v>24</v>
      </c>
      <c r="J4441" s="15" t="s">
        <v>28</v>
      </c>
      <c r="K4441" s="15" t="s">
        <v>28</v>
      </c>
      <c r="L4441" s="15" t="s">
        <v>28</v>
      </c>
      <c r="M4441" s="15" t="s">
        <v>28</v>
      </c>
      <c r="N4441" s="15" t="s">
        <v>28</v>
      </c>
      <c r="O4441" s="15" t="s">
        <v>28</v>
      </c>
      <c r="P4441" s="15" t="s">
        <v>29</v>
      </c>
      <c r="Q4441" s="15" t="s">
        <v>26</v>
      </c>
      <c r="R4441" s="15" t="s">
        <v>21</v>
      </c>
      <c r="S4441" s="18" t="n">
        <v>20.3</v>
      </c>
      <c r="T4441" s="15" t="n">
        <v>487.95</v>
      </c>
      <c r="U4441" s="15" t="s">
        <v>24</v>
      </c>
      <c r="V4441" s="18" t="n">
        <f aca="false">IF(ISNUMBER(T4441),T4441,0)</f>
        <v>487.95</v>
      </c>
      <c r="W4441" s="15" t="n">
        <f aca="false">IF(U4441="Yes",1,0)</f>
        <v>0</v>
      </c>
      <c r="X4441" s="15" t="str">
        <f aca="false">IF(F4441&lt;=12,"0-12 months",IF(F4441&lt;=24,"13-24 months",IF(F4441&lt;=48,"25-48 months","49-72 months")))</f>
        <v>25-48 months</v>
      </c>
      <c r="Y4441" s="15" t="str">
        <f aca="false">IF(C4441=1,"Yes","No")</f>
        <v>No</v>
      </c>
      <c r="Z4441" s="15" t="n">
        <f aca="false">COUNTIF(J4441:O4441,"Yes")</f>
        <v>0</v>
      </c>
      <c r="AA4441" s="18" t="n">
        <f aca="false">S4441*W4441</f>
        <v>0</v>
      </c>
      <c r="AB4441" s="15" t="n">
        <f aca="false">(P4441="Month-to-month")+(I4441="Fiber optic")+(R4441="Electronic check")+(F4441&lt;=12)+(M4441="No")+(J4441="No")</f>
        <v>0</v>
      </c>
      <c r="AC4441" s="15" t="str">
        <f aca="false">IF(AB4441&gt;=5,"High",IF(AB4441&gt;=3,"Medium","Low"))</f>
        <v>Low</v>
      </c>
    </row>
    <row r="4442" customFormat="false" ht="15" hidden="false" customHeight="false" outlineLevel="0" collapsed="false">
      <c r="A4442" s="15" t="s">
        <v>4539</v>
      </c>
      <c r="B4442" s="15" t="s">
        <v>98</v>
      </c>
      <c r="C4442" s="15" t="n">
        <v>0</v>
      </c>
      <c r="D4442" s="15" t="s">
        <v>24</v>
      </c>
      <c r="E4442" s="15" t="s">
        <v>24</v>
      </c>
      <c r="F4442" s="15" t="n">
        <v>43</v>
      </c>
      <c r="G4442" s="15" t="s">
        <v>26</v>
      </c>
      <c r="H4442" s="15" t="s">
        <v>24</v>
      </c>
      <c r="I4442" s="15" t="s">
        <v>96</v>
      </c>
      <c r="J4442" s="15" t="s">
        <v>24</v>
      </c>
      <c r="K4442" s="15" t="s">
        <v>26</v>
      </c>
      <c r="L4442" s="15" t="s">
        <v>24</v>
      </c>
      <c r="M4442" s="15" t="s">
        <v>24</v>
      </c>
      <c r="N4442" s="15" t="s">
        <v>24</v>
      </c>
      <c r="O4442" s="15" t="s">
        <v>26</v>
      </c>
      <c r="P4442" s="15" t="s">
        <v>29</v>
      </c>
      <c r="Q4442" s="15" t="s">
        <v>26</v>
      </c>
      <c r="R4442" s="15" t="s">
        <v>15</v>
      </c>
      <c r="S4442" s="18" t="n">
        <v>60</v>
      </c>
      <c r="T4442" s="15" t="n">
        <v>2548.55</v>
      </c>
      <c r="U4442" s="15" t="s">
        <v>24</v>
      </c>
      <c r="V4442" s="18" t="n">
        <f aca="false">IF(ISNUMBER(T4442),T4442,0)</f>
        <v>2548.55</v>
      </c>
      <c r="W4442" s="15" t="n">
        <f aca="false">IF(U4442="Yes",1,0)</f>
        <v>0</v>
      </c>
      <c r="X4442" s="15" t="str">
        <f aca="false">IF(F4442&lt;=12,"0-12 months",IF(F4442&lt;=24,"13-24 months",IF(F4442&lt;=48,"25-48 months","49-72 months")))</f>
        <v>25-48 months</v>
      </c>
      <c r="Y4442" s="15" t="str">
        <f aca="false">IF(C4442=1,"Yes","No")</f>
        <v>No</v>
      </c>
      <c r="Z4442" s="15" t="n">
        <f aca="false">COUNTIF(J4442:O4442,"Yes")</f>
        <v>2</v>
      </c>
      <c r="AA4442" s="18" t="n">
        <f aca="false">S4442*W4442</f>
        <v>0</v>
      </c>
      <c r="AB4442" s="15" t="n">
        <f aca="false">(P4442="Month-to-month")+(I4442="Fiber optic")+(R4442="Electronic check")+(F4442&lt;=12)+(M4442="No")+(J4442="No")</f>
        <v>3</v>
      </c>
      <c r="AC4442" s="15" t="str">
        <f aca="false">IF(AB4442&gt;=5,"High",IF(AB4442&gt;=3,"Medium","Low"))</f>
        <v>Medium</v>
      </c>
    </row>
    <row r="4443" customFormat="false" ht="15" hidden="false" customHeight="false" outlineLevel="0" collapsed="false">
      <c r="A4443" s="15" t="s">
        <v>4540</v>
      </c>
      <c r="B4443" s="15" t="s">
        <v>98</v>
      </c>
      <c r="C4443" s="15" t="n">
        <v>0</v>
      </c>
      <c r="D4443" s="15" t="s">
        <v>26</v>
      </c>
      <c r="E4443" s="15" t="s">
        <v>24</v>
      </c>
      <c r="F4443" s="15" t="n">
        <v>42</v>
      </c>
      <c r="G4443" s="15" t="s">
        <v>26</v>
      </c>
      <c r="H4443" s="15" t="s">
        <v>24</v>
      </c>
      <c r="I4443" s="15" t="s">
        <v>24</v>
      </c>
      <c r="J4443" s="15" t="s">
        <v>28</v>
      </c>
      <c r="K4443" s="15" t="s">
        <v>28</v>
      </c>
      <c r="L4443" s="15" t="s">
        <v>28</v>
      </c>
      <c r="M4443" s="15" t="s">
        <v>28</v>
      </c>
      <c r="N4443" s="15" t="s">
        <v>28</v>
      </c>
      <c r="O4443" s="15" t="s">
        <v>28</v>
      </c>
      <c r="P4443" s="15" t="s">
        <v>29</v>
      </c>
      <c r="Q4443" s="15" t="s">
        <v>24</v>
      </c>
      <c r="R4443" s="15" t="s">
        <v>15</v>
      </c>
      <c r="S4443" s="18" t="n">
        <v>20.25</v>
      </c>
      <c r="T4443" s="15" t="n">
        <v>835.5</v>
      </c>
      <c r="U4443" s="15" t="s">
        <v>24</v>
      </c>
      <c r="V4443" s="18" t="n">
        <f aca="false">IF(ISNUMBER(T4443),T4443,0)</f>
        <v>835.5</v>
      </c>
      <c r="W4443" s="15" t="n">
        <f aca="false">IF(U4443="Yes",1,0)</f>
        <v>0</v>
      </c>
      <c r="X4443" s="15" t="str">
        <f aca="false">IF(F4443&lt;=12,"0-12 months",IF(F4443&lt;=24,"13-24 months",IF(F4443&lt;=48,"25-48 months","49-72 months")))</f>
        <v>25-48 months</v>
      </c>
      <c r="Y4443" s="15" t="str">
        <f aca="false">IF(C4443=1,"Yes","No")</f>
        <v>No</v>
      </c>
      <c r="Z4443" s="15" t="n">
        <f aca="false">COUNTIF(J4443:O4443,"Yes")</f>
        <v>0</v>
      </c>
      <c r="AA4443" s="18" t="n">
        <f aca="false">S4443*W4443</f>
        <v>0</v>
      </c>
      <c r="AB4443" s="15" t="n">
        <f aca="false">(P4443="Month-to-month")+(I4443="Fiber optic")+(R4443="Electronic check")+(F4443&lt;=12)+(M4443="No")+(J4443="No")</f>
        <v>1</v>
      </c>
      <c r="AC4443" s="15" t="str">
        <f aca="false">IF(AB4443&gt;=5,"High",IF(AB4443&gt;=3,"Medium","Low"))</f>
        <v>Low</v>
      </c>
    </row>
    <row r="4444" customFormat="false" ht="15" hidden="false" customHeight="false" outlineLevel="0" collapsed="false">
      <c r="A4444" s="15" t="s">
        <v>4541</v>
      </c>
      <c r="B4444" s="15" t="s">
        <v>98</v>
      </c>
      <c r="C4444" s="15" t="n">
        <v>0</v>
      </c>
      <c r="D4444" s="15" t="s">
        <v>24</v>
      </c>
      <c r="E4444" s="15" t="s">
        <v>24</v>
      </c>
      <c r="F4444" s="15" t="n">
        <v>3</v>
      </c>
      <c r="G4444" s="15" t="s">
        <v>26</v>
      </c>
      <c r="H4444" s="15" t="s">
        <v>24</v>
      </c>
      <c r="I4444" s="15" t="s">
        <v>102</v>
      </c>
      <c r="J4444" s="15" t="s">
        <v>24</v>
      </c>
      <c r="K4444" s="15" t="s">
        <v>24</v>
      </c>
      <c r="L4444" s="15" t="s">
        <v>24</v>
      </c>
      <c r="M4444" s="15" t="s">
        <v>24</v>
      </c>
      <c r="N4444" s="15" t="s">
        <v>26</v>
      </c>
      <c r="O4444" s="15" t="s">
        <v>24</v>
      </c>
      <c r="P4444" s="15" t="s">
        <v>25</v>
      </c>
      <c r="Q4444" s="15" t="s">
        <v>26</v>
      </c>
      <c r="R4444" s="15" t="s">
        <v>15</v>
      </c>
      <c r="S4444" s="18" t="n">
        <v>78.5</v>
      </c>
      <c r="T4444" s="15" t="n">
        <v>242.05</v>
      </c>
      <c r="U4444" s="15" t="s">
        <v>26</v>
      </c>
      <c r="V4444" s="18" t="n">
        <f aca="false">IF(ISNUMBER(T4444),T4444,0)</f>
        <v>242.05</v>
      </c>
      <c r="W4444" s="15" t="n">
        <f aca="false">IF(U4444="Yes",1,0)</f>
        <v>1</v>
      </c>
      <c r="X4444" s="15" t="str">
        <f aca="false">IF(F4444&lt;=12,"0-12 months",IF(F4444&lt;=24,"13-24 months",IF(F4444&lt;=48,"25-48 months","49-72 months")))</f>
        <v>0-12 months</v>
      </c>
      <c r="Y4444" s="15" t="str">
        <f aca="false">IF(C4444=1,"Yes","No")</f>
        <v>No</v>
      </c>
      <c r="Z4444" s="15" t="n">
        <f aca="false">COUNTIF(J4444:O4444,"Yes")</f>
        <v>1</v>
      </c>
      <c r="AA4444" s="18" t="n">
        <f aca="false">S4444*W4444</f>
        <v>78.5</v>
      </c>
      <c r="AB4444" s="15" t="n">
        <f aca="false">(P4444="Month-to-month")+(I4444="Fiber optic")+(R4444="Electronic check")+(F4444&lt;=12)+(M4444="No")+(J4444="No")</f>
        <v>6</v>
      </c>
      <c r="AC4444" s="15" t="str">
        <f aca="false">IF(AB4444&gt;=5,"High",IF(AB4444&gt;=3,"Medium","Low"))</f>
        <v>High</v>
      </c>
    </row>
    <row r="4445" customFormat="false" ht="15" hidden="false" customHeight="false" outlineLevel="0" collapsed="false">
      <c r="A4445" s="15" t="s">
        <v>4542</v>
      </c>
      <c r="B4445" s="15" t="s">
        <v>94</v>
      </c>
      <c r="C4445" s="15" t="n">
        <v>0</v>
      </c>
      <c r="D4445" s="15" t="s">
        <v>24</v>
      </c>
      <c r="E4445" s="15" t="s">
        <v>24</v>
      </c>
      <c r="F4445" s="15" t="n">
        <v>1</v>
      </c>
      <c r="G4445" s="15" t="s">
        <v>26</v>
      </c>
      <c r="H4445" s="15" t="s">
        <v>24</v>
      </c>
      <c r="I4445" s="15" t="s">
        <v>96</v>
      </c>
      <c r="J4445" s="15" t="s">
        <v>24</v>
      </c>
      <c r="K4445" s="15" t="s">
        <v>24</v>
      </c>
      <c r="L4445" s="15" t="s">
        <v>24</v>
      </c>
      <c r="M4445" s="15" t="s">
        <v>24</v>
      </c>
      <c r="N4445" s="15" t="s">
        <v>24</v>
      </c>
      <c r="O4445" s="15" t="s">
        <v>24</v>
      </c>
      <c r="P4445" s="15" t="s">
        <v>25</v>
      </c>
      <c r="Q4445" s="15" t="s">
        <v>24</v>
      </c>
      <c r="R4445" s="15" t="s">
        <v>17</v>
      </c>
      <c r="S4445" s="18" t="n">
        <v>44.75</v>
      </c>
      <c r="T4445" s="15" t="n">
        <v>44.75</v>
      </c>
      <c r="U4445" s="15" t="s">
        <v>24</v>
      </c>
      <c r="V4445" s="18" t="n">
        <f aca="false">IF(ISNUMBER(T4445),T4445,0)</f>
        <v>44.75</v>
      </c>
      <c r="W4445" s="15" t="n">
        <f aca="false">IF(U4445="Yes",1,0)</f>
        <v>0</v>
      </c>
      <c r="X4445" s="15" t="str">
        <f aca="false">IF(F4445&lt;=12,"0-12 months",IF(F4445&lt;=24,"13-24 months",IF(F4445&lt;=48,"25-48 months","49-72 months")))</f>
        <v>0-12 months</v>
      </c>
      <c r="Y4445" s="15" t="str">
        <f aca="false">IF(C4445=1,"Yes","No")</f>
        <v>No</v>
      </c>
      <c r="Z4445" s="15" t="n">
        <f aca="false">COUNTIF(J4445:O4445,"Yes")</f>
        <v>0</v>
      </c>
      <c r="AA4445" s="18" t="n">
        <f aca="false">S4445*W4445</f>
        <v>0</v>
      </c>
      <c r="AB4445" s="15" t="n">
        <f aca="false">(P4445="Month-to-month")+(I4445="Fiber optic")+(R4445="Electronic check")+(F4445&lt;=12)+(M4445="No")+(J4445="No")</f>
        <v>4</v>
      </c>
      <c r="AC4445" s="15" t="str">
        <f aca="false">IF(AB4445&gt;=5,"High",IF(AB4445&gt;=3,"Medium","Low"))</f>
        <v>Medium</v>
      </c>
    </row>
    <row r="4446" customFormat="false" ht="15" hidden="false" customHeight="false" outlineLevel="0" collapsed="false">
      <c r="A4446" s="15" t="s">
        <v>4543</v>
      </c>
      <c r="B4446" s="15" t="s">
        <v>94</v>
      </c>
      <c r="C4446" s="15" t="n">
        <v>0</v>
      </c>
      <c r="D4446" s="15" t="s">
        <v>24</v>
      </c>
      <c r="E4446" s="15" t="s">
        <v>24</v>
      </c>
      <c r="F4446" s="15" t="n">
        <v>3</v>
      </c>
      <c r="G4446" s="15" t="s">
        <v>26</v>
      </c>
      <c r="H4446" s="15" t="s">
        <v>24</v>
      </c>
      <c r="I4446" s="15" t="s">
        <v>24</v>
      </c>
      <c r="J4446" s="15" t="s">
        <v>28</v>
      </c>
      <c r="K4446" s="15" t="s">
        <v>28</v>
      </c>
      <c r="L4446" s="15" t="s">
        <v>28</v>
      </c>
      <c r="M4446" s="15" t="s">
        <v>28</v>
      </c>
      <c r="N4446" s="15" t="s">
        <v>28</v>
      </c>
      <c r="O4446" s="15" t="s">
        <v>28</v>
      </c>
      <c r="P4446" s="15" t="s">
        <v>25</v>
      </c>
      <c r="Q4446" s="15" t="s">
        <v>24</v>
      </c>
      <c r="R4446" s="15" t="s">
        <v>17</v>
      </c>
      <c r="S4446" s="18" t="n">
        <v>19.85</v>
      </c>
      <c r="T4446" s="15" t="n">
        <v>63.75</v>
      </c>
      <c r="U4446" s="15" t="s">
        <v>26</v>
      </c>
      <c r="V4446" s="18" t="n">
        <f aca="false">IF(ISNUMBER(T4446),T4446,0)</f>
        <v>63.75</v>
      </c>
      <c r="W4446" s="15" t="n">
        <f aca="false">IF(U4446="Yes",1,0)</f>
        <v>1</v>
      </c>
      <c r="X4446" s="15" t="str">
        <f aca="false">IF(F4446&lt;=12,"0-12 months",IF(F4446&lt;=24,"13-24 months",IF(F4446&lt;=48,"25-48 months","49-72 months")))</f>
        <v>0-12 months</v>
      </c>
      <c r="Y4446" s="15" t="str">
        <f aca="false">IF(C4446=1,"Yes","No")</f>
        <v>No</v>
      </c>
      <c r="Z4446" s="15" t="n">
        <f aca="false">COUNTIF(J4446:O4446,"Yes")</f>
        <v>0</v>
      </c>
      <c r="AA4446" s="18" t="n">
        <f aca="false">S4446*W4446</f>
        <v>19.85</v>
      </c>
      <c r="AB4446" s="15" t="n">
        <f aca="false">(P4446="Month-to-month")+(I4446="Fiber optic")+(R4446="Electronic check")+(F4446&lt;=12)+(M4446="No")+(J4446="No")</f>
        <v>2</v>
      </c>
      <c r="AC4446" s="15" t="str">
        <f aca="false">IF(AB4446&gt;=5,"High",IF(AB4446&gt;=3,"Medium","Low"))</f>
        <v>Low</v>
      </c>
    </row>
    <row r="4447" customFormat="false" ht="15" hidden="false" customHeight="false" outlineLevel="0" collapsed="false">
      <c r="A4447" s="15" t="s">
        <v>4544</v>
      </c>
      <c r="B4447" s="15" t="s">
        <v>94</v>
      </c>
      <c r="C4447" s="15" t="n">
        <v>0</v>
      </c>
      <c r="D4447" s="15" t="s">
        <v>24</v>
      </c>
      <c r="E4447" s="15" t="s">
        <v>24</v>
      </c>
      <c r="F4447" s="15" t="n">
        <v>63</v>
      </c>
      <c r="G4447" s="15" t="s">
        <v>26</v>
      </c>
      <c r="H4447" s="15" t="s">
        <v>26</v>
      </c>
      <c r="I4447" s="15" t="s">
        <v>102</v>
      </c>
      <c r="J4447" s="15" t="s">
        <v>26</v>
      </c>
      <c r="K4447" s="15" t="s">
        <v>26</v>
      </c>
      <c r="L4447" s="15" t="s">
        <v>26</v>
      </c>
      <c r="M4447" s="15" t="s">
        <v>24</v>
      </c>
      <c r="N4447" s="15" t="s">
        <v>26</v>
      </c>
      <c r="O4447" s="15" t="s">
        <v>24</v>
      </c>
      <c r="P4447" s="15" t="s">
        <v>29</v>
      </c>
      <c r="Q4447" s="15" t="s">
        <v>24</v>
      </c>
      <c r="R4447" s="15" t="s">
        <v>21</v>
      </c>
      <c r="S4447" s="18" t="n">
        <v>98</v>
      </c>
      <c r="T4447" s="15" t="n">
        <v>6218.45</v>
      </c>
      <c r="U4447" s="15" t="s">
        <v>24</v>
      </c>
      <c r="V4447" s="18" t="n">
        <f aca="false">IF(ISNUMBER(T4447),T4447,0)</f>
        <v>6218.45</v>
      </c>
      <c r="W4447" s="15" t="n">
        <f aca="false">IF(U4447="Yes",1,0)</f>
        <v>0</v>
      </c>
      <c r="X4447" s="15" t="str">
        <f aca="false">IF(F4447&lt;=12,"0-12 months",IF(F4447&lt;=24,"13-24 months",IF(F4447&lt;=48,"25-48 months","49-72 months")))</f>
        <v>49-72 months</v>
      </c>
      <c r="Y4447" s="15" t="str">
        <f aca="false">IF(C4447=1,"Yes","No")</f>
        <v>No</v>
      </c>
      <c r="Z4447" s="15" t="n">
        <f aca="false">COUNTIF(J4447:O4447,"Yes")</f>
        <v>4</v>
      </c>
      <c r="AA4447" s="18" t="n">
        <f aca="false">S4447*W4447</f>
        <v>0</v>
      </c>
      <c r="AB4447" s="15" t="n">
        <f aca="false">(P4447="Month-to-month")+(I4447="Fiber optic")+(R4447="Electronic check")+(F4447&lt;=12)+(M4447="No")+(J4447="No")</f>
        <v>2</v>
      </c>
      <c r="AC4447" s="15" t="str">
        <f aca="false">IF(AB4447&gt;=5,"High",IF(AB4447&gt;=3,"Medium","Low"))</f>
        <v>Low</v>
      </c>
    </row>
    <row r="4448" customFormat="false" ht="15" hidden="false" customHeight="false" outlineLevel="0" collapsed="false">
      <c r="A4448" s="15" t="s">
        <v>4545</v>
      </c>
      <c r="B4448" s="15" t="s">
        <v>98</v>
      </c>
      <c r="C4448" s="15" t="n">
        <v>1</v>
      </c>
      <c r="D4448" s="15" t="s">
        <v>24</v>
      </c>
      <c r="E4448" s="15" t="s">
        <v>24</v>
      </c>
      <c r="F4448" s="15" t="n">
        <v>3</v>
      </c>
      <c r="G4448" s="15" t="s">
        <v>26</v>
      </c>
      <c r="H4448" s="15" t="s">
        <v>24</v>
      </c>
      <c r="I4448" s="15" t="s">
        <v>102</v>
      </c>
      <c r="J4448" s="15" t="s">
        <v>24</v>
      </c>
      <c r="K4448" s="15" t="s">
        <v>24</v>
      </c>
      <c r="L4448" s="15" t="s">
        <v>24</v>
      </c>
      <c r="M4448" s="15" t="s">
        <v>24</v>
      </c>
      <c r="N4448" s="15" t="s">
        <v>26</v>
      </c>
      <c r="O4448" s="15" t="s">
        <v>24</v>
      </c>
      <c r="P4448" s="15" t="s">
        <v>25</v>
      </c>
      <c r="Q4448" s="15" t="s">
        <v>26</v>
      </c>
      <c r="R4448" s="15" t="s">
        <v>15</v>
      </c>
      <c r="S4448" s="18" t="n">
        <v>79.9</v>
      </c>
      <c r="T4448" s="15" t="n">
        <v>260.9</v>
      </c>
      <c r="U4448" s="15" t="s">
        <v>26</v>
      </c>
      <c r="V4448" s="18" t="n">
        <f aca="false">IF(ISNUMBER(T4448),T4448,0)</f>
        <v>260.9</v>
      </c>
      <c r="W4448" s="15" t="n">
        <f aca="false">IF(U4448="Yes",1,0)</f>
        <v>1</v>
      </c>
      <c r="X4448" s="15" t="str">
        <f aca="false">IF(F4448&lt;=12,"0-12 months",IF(F4448&lt;=24,"13-24 months",IF(F4448&lt;=48,"25-48 months","49-72 months")))</f>
        <v>0-12 months</v>
      </c>
      <c r="Y4448" s="15" t="str">
        <f aca="false">IF(C4448=1,"Yes","No")</f>
        <v>Yes</v>
      </c>
      <c r="Z4448" s="15" t="n">
        <f aca="false">COUNTIF(J4448:O4448,"Yes")</f>
        <v>1</v>
      </c>
      <c r="AA4448" s="18" t="n">
        <f aca="false">S4448*W4448</f>
        <v>79.9</v>
      </c>
      <c r="AB4448" s="15" t="n">
        <f aca="false">(P4448="Month-to-month")+(I4448="Fiber optic")+(R4448="Electronic check")+(F4448&lt;=12)+(M4448="No")+(J4448="No")</f>
        <v>6</v>
      </c>
      <c r="AC4448" s="15" t="str">
        <f aca="false">IF(AB4448&gt;=5,"High",IF(AB4448&gt;=3,"Medium","Low"))</f>
        <v>High</v>
      </c>
    </row>
    <row r="4449" customFormat="false" ht="15" hidden="false" customHeight="false" outlineLevel="0" collapsed="false">
      <c r="A4449" s="15" t="s">
        <v>4546</v>
      </c>
      <c r="B4449" s="15" t="s">
        <v>98</v>
      </c>
      <c r="C4449" s="15" t="n">
        <v>0</v>
      </c>
      <c r="D4449" s="15" t="s">
        <v>26</v>
      </c>
      <c r="E4449" s="15" t="s">
        <v>24</v>
      </c>
      <c r="F4449" s="15" t="n">
        <v>68</v>
      </c>
      <c r="G4449" s="15" t="s">
        <v>26</v>
      </c>
      <c r="H4449" s="15" t="s">
        <v>26</v>
      </c>
      <c r="I4449" s="15" t="s">
        <v>102</v>
      </c>
      <c r="J4449" s="15" t="s">
        <v>26</v>
      </c>
      <c r="K4449" s="15" t="s">
        <v>26</v>
      </c>
      <c r="L4449" s="15" t="s">
        <v>24</v>
      </c>
      <c r="M4449" s="15" t="s">
        <v>26</v>
      </c>
      <c r="N4449" s="15" t="s">
        <v>26</v>
      </c>
      <c r="O4449" s="15" t="s">
        <v>26</v>
      </c>
      <c r="P4449" s="15" t="s">
        <v>25</v>
      </c>
      <c r="Q4449" s="15" t="s">
        <v>26</v>
      </c>
      <c r="R4449" s="15" t="s">
        <v>15</v>
      </c>
      <c r="S4449" s="18" t="n">
        <v>107.7</v>
      </c>
      <c r="T4449" s="15" t="n">
        <v>7320.9</v>
      </c>
      <c r="U4449" s="15" t="s">
        <v>24</v>
      </c>
      <c r="V4449" s="18" t="n">
        <f aca="false">IF(ISNUMBER(T4449),T4449,0)</f>
        <v>7320.9</v>
      </c>
      <c r="W4449" s="15" t="n">
        <f aca="false">IF(U4449="Yes",1,0)</f>
        <v>0</v>
      </c>
      <c r="X4449" s="15" t="str">
        <f aca="false">IF(F4449&lt;=12,"0-12 months",IF(F4449&lt;=24,"13-24 months",IF(F4449&lt;=48,"25-48 months","49-72 months")))</f>
        <v>49-72 months</v>
      </c>
      <c r="Y4449" s="15" t="str">
        <f aca="false">IF(C4449=1,"Yes","No")</f>
        <v>No</v>
      </c>
      <c r="Z4449" s="15" t="n">
        <f aca="false">COUNTIF(J4449:O4449,"Yes")</f>
        <v>5</v>
      </c>
      <c r="AA4449" s="18" t="n">
        <f aca="false">S4449*W4449</f>
        <v>0</v>
      </c>
      <c r="AB4449" s="15" t="n">
        <f aca="false">(P4449="Month-to-month")+(I4449="Fiber optic")+(R4449="Electronic check")+(F4449&lt;=12)+(M4449="No")+(J4449="No")</f>
        <v>3</v>
      </c>
      <c r="AC4449" s="15" t="str">
        <f aca="false">IF(AB4449&gt;=5,"High",IF(AB4449&gt;=3,"Medium","Low"))</f>
        <v>Medium</v>
      </c>
    </row>
    <row r="4450" customFormat="false" ht="15" hidden="false" customHeight="false" outlineLevel="0" collapsed="false">
      <c r="A4450" s="15" t="s">
        <v>4547</v>
      </c>
      <c r="B4450" s="15" t="s">
        <v>94</v>
      </c>
      <c r="C4450" s="15" t="n">
        <v>1</v>
      </c>
      <c r="D4450" s="15" t="s">
        <v>24</v>
      </c>
      <c r="E4450" s="15" t="s">
        <v>24</v>
      </c>
      <c r="F4450" s="15" t="n">
        <v>30</v>
      </c>
      <c r="G4450" s="15" t="s">
        <v>26</v>
      </c>
      <c r="H4450" s="15" t="s">
        <v>26</v>
      </c>
      <c r="I4450" s="15" t="s">
        <v>102</v>
      </c>
      <c r="J4450" s="15" t="s">
        <v>24</v>
      </c>
      <c r="K4450" s="15" t="s">
        <v>26</v>
      </c>
      <c r="L4450" s="15" t="s">
        <v>24</v>
      </c>
      <c r="M4450" s="15" t="s">
        <v>24</v>
      </c>
      <c r="N4450" s="15" t="s">
        <v>26</v>
      </c>
      <c r="O4450" s="15" t="s">
        <v>26</v>
      </c>
      <c r="P4450" s="15" t="s">
        <v>25</v>
      </c>
      <c r="Q4450" s="15" t="s">
        <v>26</v>
      </c>
      <c r="R4450" s="15" t="s">
        <v>15</v>
      </c>
      <c r="S4450" s="18" t="n">
        <v>99.7</v>
      </c>
      <c r="T4450" s="15" t="n">
        <v>2967.35</v>
      </c>
      <c r="U4450" s="15" t="s">
        <v>26</v>
      </c>
      <c r="V4450" s="18" t="n">
        <f aca="false">IF(ISNUMBER(T4450),T4450,0)</f>
        <v>2967.35</v>
      </c>
      <c r="W4450" s="15" t="n">
        <f aca="false">IF(U4450="Yes",1,0)</f>
        <v>1</v>
      </c>
      <c r="X4450" s="15" t="str">
        <f aca="false">IF(F4450&lt;=12,"0-12 months",IF(F4450&lt;=24,"13-24 months",IF(F4450&lt;=48,"25-48 months","49-72 months")))</f>
        <v>25-48 months</v>
      </c>
      <c r="Y4450" s="15" t="str">
        <f aca="false">IF(C4450=1,"Yes","No")</f>
        <v>Yes</v>
      </c>
      <c r="Z4450" s="15" t="n">
        <f aca="false">COUNTIF(J4450:O4450,"Yes")</f>
        <v>3</v>
      </c>
      <c r="AA4450" s="18" t="n">
        <f aca="false">S4450*W4450</f>
        <v>99.7</v>
      </c>
      <c r="AB4450" s="15" t="n">
        <f aca="false">(P4450="Month-to-month")+(I4450="Fiber optic")+(R4450="Electronic check")+(F4450&lt;=12)+(M4450="No")+(J4450="No")</f>
        <v>5</v>
      </c>
      <c r="AC4450" s="15" t="str">
        <f aca="false">IF(AB4450&gt;=5,"High",IF(AB4450&gt;=3,"Medium","Low"))</f>
        <v>High</v>
      </c>
    </row>
    <row r="4451" customFormat="false" ht="15" hidden="false" customHeight="false" outlineLevel="0" collapsed="false">
      <c r="A4451" s="15" t="s">
        <v>4548</v>
      </c>
      <c r="B4451" s="15" t="s">
        <v>94</v>
      </c>
      <c r="C4451" s="15" t="n">
        <v>0</v>
      </c>
      <c r="D4451" s="15" t="s">
        <v>24</v>
      </c>
      <c r="E4451" s="15" t="s">
        <v>24</v>
      </c>
      <c r="F4451" s="15" t="n">
        <v>60</v>
      </c>
      <c r="G4451" s="15" t="s">
        <v>26</v>
      </c>
      <c r="H4451" s="15" t="s">
        <v>26</v>
      </c>
      <c r="I4451" s="15" t="s">
        <v>102</v>
      </c>
      <c r="J4451" s="15" t="s">
        <v>24</v>
      </c>
      <c r="K4451" s="15" t="s">
        <v>26</v>
      </c>
      <c r="L4451" s="15" t="s">
        <v>26</v>
      </c>
      <c r="M4451" s="15" t="s">
        <v>24</v>
      </c>
      <c r="N4451" s="15" t="s">
        <v>26</v>
      </c>
      <c r="O4451" s="15" t="s">
        <v>26</v>
      </c>
      <c r="P4451" s="15" t="s">
        <v>29</v>
      </c>
      <c r="Q4451" s="15" t="s">
        <v>24</v>
      </c>
      <c r="R4451" s="15" t="s">
        <v>15</v>
      </c>
      <c r="S4451" s="18" t="n">
        <v>104.7</v>
      </c>
      <c r="T4451" s="15" t="n">
        <v>6333.8</v>
      </c>
      <c r="U4451" s="15" t="s">
        <v>24</v>
      </c>
      <c r="V4451" s="18" t="n">
        <f aca="false">IF(ISNUMBER(T4451),T4451,0)</f>
        <v>6333.8</v>
      </c>
      <c r="W4451" s="15" t="n">
        <f aca="false">IF(U4451="Yes",1,0)</f>
        <v>0</v>
      </c>
      <c r="X4451" s="15" t="str">
        <f aca="false">IF(F4451&lt;=12,"0-12 months",IF(F4451&lt;=24,"13-24 months",IF(F4451&lt;=48,"25-48 months","49-72 months")))</f>
        <v>49-72 months</v>
      </c>
      <c r="Y4451" s="15" t="str">
        <f aca="false">IF(C4451=1,"Yes","No")</f>
        <v>No</v>
      </c>
      <c r="Z4451" s="15" t="n">
        <f aca="false">COUNTIF(J4451:O4451,"Yes")</f>
        <v>4</v>
      </c>
      <c r="AA4451" s="18" t="n">
        <f aca="false">S4451*W4451</f>
        <v>0</v>
      </c>
      <c r="AB4451" s="15" t="n">
        <f aca="false">(P4451="Month-to-month")+(I4451="Fiber optic")+(R4451="Electronic check")+(F4451&lt;=12)+(M4451="No")+(J4451="No")</f>
        <v>4</v>
      </c>
      <c r="AC4451" s="15" t="str">
        <f aca="false">IF(AB4451&gt;=5,"High",IF(AB4451&gt;=3,"Medium","Low"))</f>
        <v>Medium</v>
      </c>
    </row>
    <row r="4452" customFormat="false" ht="15" hidden="false" customHeight="false" outlineLevel="0" collapsed="false">
      <c r="A4452" s="15" t="s">
        <v>4549</v>
      </c>
      <c r="B4452" s="15" t="s">
        <v>98</v>
      </c>
      <c r="C4452" s="15" t="n">
        <v>0</v>
      </c>
      <c r="D4452" s="15" t="s">
        <v>24</v>
      </c>
      <c r="E4452" s="15" t="s">
        <v>24</v>
      </c>
      <c r="F4452" s="15" t="n">
        <v>15</v>
      </c>
      <c r="G4452" s="15" t="s">
        <v>26</v>
      </c>
      <c r="H4452" s="15" t="s">
        <v>26</v>
      </c>
      <c r="I4452" s="15" t="s">
        <v>96</v>
      </c>
      <c r="J4452" s="15" t="s">
        <v>24</v>
      </c>
      <c r="K4452" s="15" t="s">
        <v>26</v>
      </c>
      <c r="L4452" s="15" t="s">
        <v>24</v>
      </c>
      <c r="M4452" s="15" t="s">
        <v>26</v>
      </c>
      <c r="N4452" s="15" t="s">
        <v>24</v>
      </c>
      <c r="O4452" s="15" t="s">
        <v>24</v>
      </c>
      <c r="P4452" s="15" t="s">
        <v>25</v>
      </c>
      <c r="Q4452" s="15" t="s">
        <v>26</v>
      </c>
      <c r="R4452" s="15" t="s">
        <v>21</v>
      </c>
      <c r="S4452" s="18" t="n">
        <v>58.6</v>
      </c>
      <c r="T4452" s="15" t="n">
        <v>939.7</v>
      </c>
      <c r="U4452" s="15" t="s">
        <v>26</v>
      </c>
      <c r="V4452" s="18" t="n">
        <f aca="false">IF(ISNUMBER(T4452),T4452,0)</f>
        <v>939.7</v>
      </c>
      <c r="W4452" s="15" t="n">
        <f aca="false">IF(U4452="Yes",1,0)</f>
        <v>1</v>
      </c>
      <c r="X4452" s="15" t="str">
        <f aca="false">IF(F4452&lt;=12,"0-12 months",IF(F4452&lt;=24,"13-24 months",IF(F4452&lt;=48,"25-48 months","49-72 months")))</f>
        <v>13-24 months</v>
      </c>
      <c r="Y4452" s="15" t="str">
        <f aca="false">IF(C4452=1,"Yes","No")</f>
        <v>No</v>
      </c>
      <c r="Z4452" s="15" t="n">
        <f aca="false">COUNTIF(J4452:O4452,"Yes")</f>
        <v>2</v>
      </c>
      <c r="AA4452" s="18" t="n">
        <f aca="false">S4452*W4452</f>
        <v>58.6</v>
      </c>
      <c r="AB4452" s="15" t="n">
        <f aca="false">(P4452="Month-to-month")+(I4452="Fiber optic")+(R4452="Electronic check")+(F4452&lt;=12)+(M4452="No")+(J4452="No")</f>
        <v>2</v>
      </c>
      <c r="AC4452" s="15" t="str">
        <f aca="false">IF(AB4452&gt;=5,"High",IF(AB4452&gt;=3,"Medium","Low"))</f>
        <v>Low</v>
      </c>
    </row>
    <row r="4453" customFormat="false" ht="15" hidden="false" customHeight="false" outlineLevel="0" collapsed="false">
      <c r="A4453" s="15" t="s">
        <v>4550</v>
      </c>
      <c r="B4453" s="15" t="s">
        <v>98</v>
      </c>
      <c r="C4453" s="15" t="n">
        <v>1</v>
      </c>
      <c r="D4453" s="15" t="s">
        <v>24</v>
      </c>
      <c r="E4453" s="15" t="s">
        <v>24</v>
      </c>
      <c r="F4453" s="15" t="n">
        <v>45</v>
      </c>
      <c r="G4453" s="15" t="s">
        <v>26</v>
      </c>
      <c r="H4453" s="15" t="s">
        <v>26</v>
      </c>
      <c r="I4453" s="15" t="s">
        <v>102</v>
      </c>
      <c r="J4453" s="15" t="s">
        <v>24</v>
      </c>
      <c r="K4453" s="15" t="s">
        <v>24</v>
      </c>
      <c r="L4453" s="15" t="s">
        <v>24</v>
      </c>
      <c r="M4453" s="15" t="s">
        <v>24</v>
      </c>
      <c r="N4453" s="15" t="s">
        <v>26</v>
      </c>
      <c r="O4453" s="15" t="s">
        <v>26</v>
      </c>
      <c r="P4453" s="15" t="s">
        <v>25</v>
      </c>
      <c r="Q4453" s="15" t="s">
        <v>26</v>
      </c>
      <c r="R4453" s="15" t="s">
        <v>19</v>
      </c>
      <c r="S4453" s="18" t="n">
        <v>93.9</v>
      </c>
      <c r="T4453" s="15" t="n">
        <v>4200.25</v>
      </c>
      <c r="U4453" s="15" t="s">
        <v>24</v>
      </c>
      <c r="V4453" s="18" t="n">
        <f aca="false">IF(ISNUMBER(T4453),T4453,0)</f>
        <v>4200.25</v>
      </c>
      <c r="W4453" s="15" t="n">
        <f aca="false">IF(U4453="Yes",1,0)</f>
        <v>0</v>
      </c>
      <c r="X4453" s="15" t="str">
        <f aca="false">IF(F4453&lt;=12,"0-12 months",IF(F4453&lt;=24,"13-24 months",IF(F4453&lt;=48,"25-48 months","49-72 months")))</f>
        <v>25-48 months</v>
      </c>
      <c r="Y4453" s="15" t="str">
        <f aca="false">IF(C4453=1,"Yes","No")</f>
        <v>Yes</v>
      </c>
      <c r="Z4453" s="15" t="n">
        <f aca="false">COUNTIF(J4453:O4453,"Yes")</f>
        <v>2</v>
      </c>
      <c r="AA4453" s="18" t="n">
        <f aca="false">S4453*W4453</f>
        <v>0</v>
      </c>
      <c r="AB4453" s="15" t="n">
        <f aca="false">(P4453="Month-to-month")+(I4453="Fiber optic")+(R4453="Electronic check")+(F4453&lt;=12)+(M4453="No")+(J4453="No")</f>
        <v>4</v>
      </c>
      <c r="AC4453" s="15" t="str">
        <f aca="false">IF(AB4453&gt;=5,"High",IF(AB4453&gt;=3,"Medium","Low"))</f>
        <v>Medium</v>
      </c>
    </row>
    <row r="4454" customFormat="false" ht="15" hidden="false" customHeight="false" outlineLevel="0" collapsed="false">
      <c r="A4454" s="15" t="s">
        <v>4551</v>
      </c>
      <c r="B4454" s="15" t="s">
        <v>94</v>
      </c>
      <c r="C4454" s="15" t="n">
        <v>0</v>
      </c>
      <c r="D4454" s="15" t="s">
        <v>26</v>
      </c>
      <c r="E4454" s="15" t="s">
        <v>24</v>
      </c>
      <c r="F4454" s="15" t="n">
        <v>70</v>
      </c>
      <c r="G4454" s="15" t="s">
        <v>26</v>
      </c>
      <c r="H4454" s="15" t="s">
        <v>24</v>
      </c>
      <c r="I4454" s="15" t="s">
        <v>96</v>
      </c>
      <c r="J4454" s="15" t="s">
        <v>26</v>
      </c>
      <c r="K4454" s="15" t="s">
        <v>26</v>
      </c>
      <c r="L4454" s="15" t="s">
        <v>26</v>
      </c>
      <c r="M4454" s="15" t="s">
        <v>26</v>
      </c>
      <c r="N4454" s="15" t="s">
        <v>26</v>
      </c>
      <c r="O4454" s="15" t="s">
        <v>26</v>
      </c>
      <c r="P4454" s="15" t="s">
        <v>29</v>
      </c>
      <c r="Q4454" s="15" t="s">
        <v>24</v>
      </c>
      <c r="R4454" s="15" t="s">
        <v>21</v>
      </c>
      <c r="S4454" s="18" t="n">
        <v>86.45</v>
      </c>
      <c r="T4454" s="15" t="n">
        <v>5950.2</v>
      </c>
      <c r="U4454" s="15" t="s">
        <v>24</v>
      </c>
      <c r="V4454" s="18" t="n">
        <f aca="false">IF(ISNUMBER(T4454),T4454,0)</f>
        <v>5950.2</v>
      </c>
      <c r="W4454" s="15" t="n">
        <f aca="false">IF(U4454="Yes",1,0)</f>
        <v>0</v>
      </c>
      <c r="X4454" s="15" t="str">
        <f aca="false">IF(F4454&lt;=12,"0-12 months",IF(F4454&lt;=24,"13-24 months",IF(F4454&lt;=48,"25-48 months","49-72 months")))</f>
        <v>49-72 months</v>
      </c>
      <c r="Y4454" s="15" t="str">
        <f aca="false">IF(C4454=1,"Yes","No")</f>
        <v>No</v>
      </c>
      <c r="Z4454" s="15" t="n">
        <f aca="false">COUNTIF(J4454:O4454,"Yes")</f>
        <v>6</v>
      </c>
      <c r="AA4454" s="18" t="n">
        <f aca="false">S4454*W4454</f>
        <v>0</v>
      </c>
      <c r="AB4454" s="15" t="n">
        <f aca="false">(P4454="Month-to-month")+(I4454="Fiber optic")+(R4454="Electronic check")+(F4454&lt;=12)+(M4454="No")+(J4454="No")</f>
        <v>0</v>
      </c>
      <c r="AC4454" s="15" t="str">
        <f aca="false">IF(AB4454&gt;=5,"High",IF(AB4454&gt;=3,"Medium","Low"))</f>
        <v>Low</v>
      </c>
    </row>
    <row r="4455" customFormat="false" ht="15" hidden="false" customHeight="false" outlineLevel="0" collapsed="false">
      <c r="A4455" s="15" t="s">
        <v>4552</v>
      </c>
      <c r="B4455" s="15" t="s">
        <v>98</v>
      </c>
      <c r="C4455" s="15" t="n">
        <v>0</v>
      </c>
      <c r="D4455" s="15" t="s">
        <v>26</v>
      </c>
      <c r="E4455" s="15" t="s">
        <v>24</v>
      </c>
      <c r="F4455" s="15" t="n">
        <v>10</v>
      </c>
      <c r="G4455" s="15" t="s">
        <v>26</v>
      </c>
      <c r="H4455" s="15" t="s">
        <v>26</v>
      </c>
      <c r="I4455" s="15" t="s">
        <v>102</v>
      </c>
      <c r="J4455" s="15" t="s">
        <v>24</v>
      </c>
      <c r="K4455" s="15" t="s">
        <v>24</v>
      </c>
      <c r="L4455" s="15" t="s">
        <v>26</v>
      </c>
      <c r="M4455" s="15" t="s">
        <v>24</v>
      </c>
      <c r="N4455" s="15" t="s">
        <v>26</v>
      </c>
      <c r="O4455" s="15" t="s">
        <v>26</v>
      </c>
      <c r="P4455" s="15" t="s">
        <v>25</v>
      </c>
      <c r="Q4455" s="15" t="s">
        <v>26</v>
      </c>
      <c r="R4455" s="15" t="s">
        <v>15</v>
      </c>
      <c r="S4455" s="18" t="n">
        <v>98.5</v>
      </c>
      <c r="T4455" s="15" t="n">
        <v>1037.75</v>
      </c>
      <c r="U4455" s="15" t="s">
        <v>26</v>
      </c>
      <c r="V4455" s="18" t="n">
        <f aca="false">IF(ISNUMBER(T4455),T4455,0)</f>
        <v>1037.75</v>
      </c>
      <c r="W4455" s="15" t="n">
        <f aca="false">IF(U4455="Yes",1,0)</f>
        <v>1</v>
      </c>
      <c r="X4455" s="15" t="str">
        <f aca="false">IF(F4455&lt;=12,"0-12 months",IF(F4455&lt;=24,"13-24 months",IF(F4455&lt;=48,"25-48 months","49-72 months")))</f>
        <v>0-12 months</v>
      </c>
      <c r="Y4455" s="15" t="str">
        <f aca="false">IF(C4455=1,"Yes","No")</f>
        <v>No</v>
      </c>
      <c r="Z4455" s="15" t="n">
        <f aca="false">COUNTIF(J4455:O4455,"Yes")</f>
        <v>3</v>
      </c>
      <c r="AA4455" s="18" t="n">
        <f aca="false">S4455*W4455</f>
        <v>98.5</v>
      </c>
      <c r="AB4455" s="15" t="n">
        <f aca="false">(P4455="Month-to-month")+(I4455="Fiber optic")+(R4455="Electronic check")+(F4455&lt;=12)+(M4455="No")+(J4455="No")</f>
        <v>6</v>
      </c>
      <c r="AC4455" s="15" t="str">
        <f aca="false">IF(AB4455&gt;=5,"High",IF(AB4455&gt;=3,"Medium","Low"))</f>
        <v>High</v>
      </c>
    </row>
    <row r="4456" customFormat="false" ht="15" hidden="false" customHeight="false" outlineLevel="0" collapsed="false">
      <c r="A4456" s="15" t="s">
        <v>4553</v>
      </c>
      <c r="B4456" s="15" t="s">
        <v>98</v>
      </c>
      <c r="C4456" s="15" t="n">
        <v>0</v>
      </c>
      <c r="D4456" s="15" t="s">
        <v>24</v>
      </c>
      <c r="E4456" s="15" t="s">
        <v>24</v>
      </c>
      <c r="F4456" s="15" t="n">
        <v>4</v>
      </c>
      <c r="G4456" s="15" t="s">
        <v>26</v>
      </c>
      <c r="H4456" s="15" t="s">
        <v>24</v>
      </c>
      <c r="I4456" s="15" t="s">
        <v>24</v>
      </c>
      <c r="J4456" s="15" t="s">
        <v>28</v>
      </c>
      <c r="K4456" s="15" t="s">
        <v>28</v>
      </c>
      <c r="L4456" s="15" t="s">
        <v>28</v>
      </c>
      <c r="M4456" s="15" t="s">
        <v>28</v>
      </c>
      <c r="N4456" s="15" t="s">
        <v>28</v>
      </c>
      <c r="O4456" s="15" t="s">
        <v>28</v>
      </c>
      <c r="P4456" s="15" t="s">
        <v>25</v>
      </c>
      <c r="Q4456" s="15" t="s">
        <v>24</v>
      </c>
      <c r="R4456" s="15" t="s">
        <v>17</v>
      </c>
      <c r="S4456" s="18" t="n">
        <v>19.4</v>
      </c>
      <c r="T4456" s="15" t="n">
        <v>93.4</v>
      </c>
      <c r="U4456" s="15" t="s">
        <v>24</v>
      </c>
      <c r="V4456" s="18" t="n">
        <f aca="false">IF(ISNUMBER(T4456),T4456,0)</f>
        <v>93.4</v>
      </c>
      <c r="W4456" s="15" t="n">
        <f aca="false">IF(U4456="Yes",1,0)</f>
        <v>0</v>
      </c>
      <c r="X4456" s="15" t="str">
        <f aca="false">IF(F4456&lt;=12,"0-12 months",IF(F4456&lt;=24,"13-24 months",IF(F4456&lt;=48,"25-48 months","49-72 months")))</f>
        <v>0-12 months</v>
      </c>
      <c r="Y4456" s="15" t="str">
        <f aca="false">IF(C4456=1,"Yes","No")</f>
        <v>No</v>
      </c>
      <c r="Z4456" s="15" t="n">
        <f aca="false">COUNTIF(J4456:O4456,"Yes")</f>
        <v>0</v>
      </c>
      <c r="AA4456" s="18" t="n">
        <f aca="false">S4456*W4456</f>
        <v>0</v>
      </c>
      <c r="AB4456" s="15" t="n">
        <f aca="false">(P4456="Month-to-month")+(I4456="Fiber optic")+(R4456="Electronic check")+(F4456&lt;=12)+(M4456="No")+(J4456="No")</f>
        <v>2</v>
      </c>
      <c r="AC4456" s="15" t="str">
        <f aca="false">IF(AB4456&gt;=5,"High",IF(AB4456&gt;=3,"Medium","Low"))</f>
        <v>Low</v>
      </c>
    </row>
    <row r="4457" customFormat="false" ht="15" hidden="false" customHeight="false" outlineLevel="0" collapsed="false">
      <c r="A4457" s="15" t="s">
        <v>4554</v>
      </c>
      <c r="B4457" s="15" t="s">
        <v>94</v>
      </c>
      <c r="C4457" s="15" t="n">
        <v>0</v>
      </c>
      <c r="D4457" s="15" t="s">
        <v>24</v>
      </c>
      <c r="E4457" s="15" t="s">
        <v>24</v>
      </c>
      <c r="F4457" s="15" t="n">
        <v>1</v>
      </c>
      <c r="G4457" s="15" t="s">
        <v>26</v>
      </c>
      <c r="H4457" s="15" t="s">
        <v>24</v>
      </c>
      <c r="I4457" s="15" t="s">
        <v>96</v>
      </c>
      <c r="J4457" s="15" t="s">
        <v>24</v>
      </c>
      <c r="K4457" s="15" t="s">
        <v>24</v>
      </c>
      <c r="L4457" s="15" t="s">
        <v>26</v>
      </c>
      <c r="M4457" s="15" t="s">
        <v>24</v>
      </c>
      <c r="N4457" s="15" t="s">
        <v>24</v>
      </c>
      <c r="O4457" s="15" t="s">
        <v>24</v>
      </c>
      <c r="P4457" s="15" t="s">
        <v>25</v>
      </c>
      <c r="Q4457" s="15" t="s">
        <v>26</v>
      </c>
      <c r="R4457" s="15" t="s">
        <v>17</v>
      </c>
      <c r="S4457" s="18" t="n">
        <v>50.45</v>
      </c>
      <c r="T4457" s="15" t="n">
        <v>50.45</v>
      </c>
      <c r="U4457" s="15" t="s">
        <v>26</v>
      </c>
      <c r="V4457" s="18" t="n">
        <f aca="false">IF(ISNUMBER(T4457),T4457,0)</f>
        <v>50.45</v>
      </c>
      <c r="W4457" s="15" t="n">
        <f aca="false">IF(U4457="Yes",1,0)</f>
        <v>1</v>
      </c>
      <c r="X4457" s="15" t="str">
        <f aca="false">IF(F4457&lt;=12,"0-12 months",IF(F4457&lt;=24,"13-24 months",IF(F4457&lt;=48,"25-48 months","49-72 months")))</f>
        <v>0-12 months</v>
      </c>
      <c r="Y4457" s="15" t="str">
        <f aca="false">IF(C4457=1,"Yes","No")</f>
        <v>No</v>
      </c>
      <c r="Z4457" s="15" t="n">
        <f aca="false">COUNTIF(J4457:O4457,"Yes")</f>
        <v>1</v>
      </c>
      <c r="AA4457" s="18" t="n">
        <f aca="false">S4457*W4457</f>
        <v>50.45</v>
      </c>
      <c r="AB4457" s="15" t="n">
        <f aca="false">(P4457="Month-to-month")+(I4457="Fiber optic")+(R4457="Electronic check")+(F4457&lt;=12)+(M4457="No")+(J4457="No")</f>
        <v>4</v>
      </c>
      <c r="AC4457" s="15" t="str">
        <f aca="false">IF(AB4457&gt;=5,"High",IF(AB4457&gt;=3,"Medium","Low"))</f>
        <v>Medium</v>
      </c>
    </row>
    <row r="4458" customFormat="false" ht="15" hidden="false" customHeight="false" outlineLevel="0" collapsed="false">
      <c r="A4458" s="15" t="s">
        <v>4555</v>
      </c>
      <c r="B4458" s="15" t="s">
        <v>94</v>
      </c>
      <c r="C4458" s="15" t="n">
        <v>0</v>
      </c>
      <c r="D4458" s="15" t="s">
        <v>26</v>
      </c>
      <c r="E4458" s="15" t="s">
        <v>24</v>
      </c>
      <c r="F4458" s="15" t="n">
        <v>68</v>
      </c>
      <c r="G4458" s="15" t="s">
        <v>26</v>
      </c>
      <c r="H4458" s="15" t="s">
        <v>26</v>
      </c>
      <c r="I4458" s="15" t="s">
        <v>24</v>
      </c>
      <c r="J4458" s="15" t="s">
        <v>28</v>
      </c>
      <c r="K4458" s="15" t="s">
        <v>28</v>
      </c>
      <c r="L4458" s="15" t="s">
        <v>28</v>
      </c>
      <c r="M4458" s="15" t="s">
        <v>28</v>
      </c>
      <c r="N4458" s="15" t="s">
        <v>28</v>
      </c>
      <c r="O4458" s="15" t="s">
        <v>28</v>
      </c>
      <c r="P4458" s="15" t="s">
        <v>29</v>
      </c>
      <c r="Q4458" s="15" t="s">
        <v>26</v>
      </c>
      <c r="R4458" s="15" t="s">
        <v>21</v>
      </c>
      <c r="S4458" s="18" t="n">
        <v>24.95</v>
      </c>
      <c r="T4458" s="15" t="n">
        <v>1614.9</v>
      </c>
      <c r="U4458" s="15" t="s">
        <v>24</v>
      </c>
      <c r="V4458" s="18" t="n">
        <f aca="false">IF(ISNUMBER(T4458),T4458,0)</f>
        <v>1614.9</v>
      </c>
      <c r="W4458" s="15" t="n">
        <f aca="false">IF(U4458="Yes",1,0)</f>
        <v>0</v>
      </c>
      <c r="X4458" s="15" t="str">
        <f aca="false">IF(F4458&lt;=12,"0-12 months",IF(F4458&lt;=24,"13-24 months",IF(F4458&lt;=48,"25-48 months","49-72 months")))</f>
        <v>49-72 months</v>
      </c>
      <c r="Y4458" s="15" t="str">
        <f aca="false">IF(C4458=1,"Yes","No")</f>
        <v>No</v>
      </c>
      <c r="Z4458" s="15" t="n">
        <f aca="false">COUNTIF(J4458:O4458,"Yes")</f>
        <v>0</v>
      </c>
      <c r="AA4458" s="18" t="n">
        <f aca="false">S4458*W4458</f>
        <v>0</v>
      </c>
      <c r="AB4458" s="15" t="n">
        <f aca="false">(P4458="Month-to-month")+(I4458="Fiber optic")+(R4458="Electronic check")+(F4458&lt;=12)+(M4458="No")+(J4458="No")</f>
        <v>0</v>
      </c>
      <c r="AC4458" s="15" t="str">
        <f aca="false">IF(AB4458&gt;=5,"High",IF(AB4458&gt;=3,"Medium","Low"))</f>
        <v>Low</v>
      </c>
    </row>
    <row r="4459" customFormat="false" ht="15" hidden="false" customHeight="false" outlineLevel="0" collapsed="false">
      <c r="A4459" s="15" t="s">
        <v>4556</v>
      </c>
      <c r="B4459" s="15" t="s">
        <v>98</v>
      </c>
      <c r="C4459" s="15" t="n">
        <v>0</v>
      </c>
      <c r="D4459" s="15" t="s">
        <v>26</v>
      </c>
      <c r="E4459" s="15" t="s">
        <v>26</v>
      </c>
      <c r="F4459" s="15" t="n">
        <v>22</v>
      </c>
      <c r="G4459" s="15" t="s">
        <v>26</v>
      </c>
      <c r="H4459" s="15" t="s">
        <v>24</v>
      </c>
      <c r="I4459" s="15" t="s">
        <v>102</v>
      </c>
      <c r="J4459" s="15" t="s">
        <v>26</v>
      </c>
      <c r="K4459" s="15" t="s">
        <v>24</v>
      </c>
      <c r="L4459" s="15" t="s">
        <v>24</v>
      </c>
      <c r="M4459" s="15" t="s">
        <v>24</v>
      </c>
      <c r="N4459" s="15" t="s">
        <v>24</v>
      </c>
      <c r="O4459" s="15" t="s">
        <v>24</v>
      </c>
      <c r="P4459" s="15" t="s">
        <v>25</v>
      </c>
      <c r="Q4459" s="15" t="s">
        <v>24</v>
      </c>
      <c r="R4459" s="15" t="s">
        <v>19</v>
      </c>
      <c r="S4459" s="18" t="n">
        <v>75</v>
      </c>
      <c r="T4459" s="15" t="n">
        <v>1573.95</v>
      </c>
      <c r="U4459" s="15" t="s">
        <v>24</v>
      </c>
      <c r="V4459" s="18" t="n">
        <f aca="false">IF(ISNUMBER(T4459),T4459,0)</f>
        <v>1573.95</v>
      </c>
      <c r="W4459" s="15" t="n">
        <f aca="false">IF(U4459="Yes",1,0)</f>
        <v>0</v>
      </c>
      <c r="X4459" s="15" t="str">
        <f aca="false">IF(F4459&lt;=12,"0-12 months",IF(F4459&lt;=24,"13-24 months",IF(F4459&lt;=48,"25-48 months","49-72 months")))</f>
        <v>13-24 months</v>
      </c>
      <c r="Y4459" s="15" t="str">
        <f aca="false">IF(C4459=1,"Yes","No")</f>
        <v>No</v>
      </c>
      <c r="Z4459" s="15" t="n">
        <f aca="false">COUNTIF(J4459:O4459,"Yes")</f>
        <v>1</v>
      </c>
      <c r="AA4459" s="18" t="n">
        <f aca="false">S4459*W4459</f>
        <v>0</v>
      </c>
      <c r="AB4459" s="15" t="n">
        <f aca="false">(P4459="Month-to-month")+(I4459="Fiber optic")+(R4459="Electronic check")+(F4459&lt;=12)+(M4459="No")+(J4459="No")</f>
        <v>3</v>
      </c>
      <c r="AC4459" s="15" t="str">
        <f aca="false">IF(AB4459&gt;=5,"High",IF(AB4459&gt;=3,"Medium","Low"))</f>
        <v>Medium</v>
      </c>
    </row>
    <row r="4460" customFormat="false" ht="15" hidden="false" customHeight="false" outlineLevel="0" collapsed="false">
      <c r="A4460" s="15" t="s">
        <v>4557</v>
      </c>
      <c r="B4460" s="15" t="s">
        <v>98</v>
      </c>
      <c r="C4460" s="15" t="n">
        <v>0</v>
      </c>
      <c r="D4460" s="15" t="s">
        <v>26</v>
      </c>
      <c r="E4460" s="15" t="s">
        <v>26</v>
      </c>
      <c r="F4460" s="15" t="n">
        <v>38</v>
      </c>
      <c r="G4460" s="15" t="s">
        <v>26</v>
      </c>
      <c r="H4460" s="15" t="s">
        <v>26</v>
      </c>
      <c r="I4460" s="15" t="s">
        <v>102</v>
      </c>
      <c r="J4460" s="15" t="s">
        <v>24</v>
      </c>
      <c r="K4460" s="15" t="s">
        <v>26</v>
      </c>
      <c r="L4460" s="15" t="s">
        <v>26</v>
      </c>
      <c r="M4460" s="15" t="s">
        <v>24</v>
      </c>
      <c r="N4460" s="15" t="s">
        <v>26</v>
      </c>
      <c r="O4460" s="15" t="s">
        <v>24</v>
      </c>
      <c r="P4460" s="15" t="s">
        <v>25</v>
      </c>
      <c r="Q4460" s="15" t="s">
        <v>26</v>
      </c>
      <c r="R4460" s="15" t="s">
        <v>15</v>
      </c>
      <c r="S4460" s="18" t="n">
        <v>94.65</v>
      </c>
      <c r="T4460" s="15" t="n">
        <v>3624.3</v>
      </c>
      <c r="U4460" s="15" t="s">
        <v>26</v>
      </c>
      <c r="V4460" s="18" t="n">
        <f aca="false">IF(ISNUMBER(T4460),T4460,0)</f>
        <v>3624.3</v>
      </c>
      <c r="W4460" s="15" t="n">
        <f aca="false">IF(U4460="Yes",1,0)</f>
        <v>1</v>
      </c>
      <c r="X4460" s="15" t="str">
        <f aca="false">IF(F4460&lt;=12,"0-12 months",IF(F4460&lt;=24,"13-24 months",IF(F4460&lt;=48,"25-48 months","49-72 months")))</f>
        <v>25-48 months</v>
      </c>
      <c r="Y4460" s="15" t="str">
        <f aca="false">IF(C4460=1,"Yes","No")</f>
        <v>No</v>
      </c>
      <c r="Z4460" s="15" t="n">
        <f aca="false">COUNTIF(J4460:O4460,"Yes")</f>
        <v>3</v>
      </c>
      <c r="AA4460" s="18" t="n">
        <f aca="false">S4460*W4460</f>
        <v>94.65</v>
      </c>
      <c r="AB4460" s="15" t="n">
        <f aca="false">(P4460="Month-to-month")+(I4460="Fiber optic")+(R4460="Electronic check")+(F4460&lt;=12)+(M4460="No")+(J4460="No")</f>
        <v>5</v>
      </c>
      <c r="AC4460" s="15" t="str">
        <f aca="false">IF(AB4460&gt;=5,"High",IF(AB4460&gt;=3,"Medium","Low"))</f>
        <v>High</v>
      </c>
    </row>
    <row r="4461" customFormat="false" ht="15" hidden="false" customHeight="false" outlineLevel="0" collapsed="false">
      <c r="A4461" s="15" t="s">
        <v>4558</v>
      </c>
      <c r="B4461" s="15" t="s">
        <v>94</v>
      </c>
      <c r="C4461" s="15" t="n">
        <v>0</v>
      </c>
      <c r="D4461" s="15" t="s">
        <v>24</v>
      </c>
      <c r="E4461" s="15" t="s">
        <v>24</v>
      </c>
      <c r="F4461" s="15" t="n">
        <v>1</v>
      </c>
      <c r="G4461" s="15" t="s">
        <v>26</v>
      </c>
      <c r="H4461" s="15" t="s">
        <v>26</v>
      </c>
      <c r="I4461" s="15" t="s">
        <v>102</v>
      </c>
      <c r="J4461" s="15" t="s">
        <v>24</v>
      </c>
      <c r="K4461" s="15" t="s">
        <v>26</v>
      </c>
      <c r="L4461" s="15" t="s">
        <v>24</v>
      </c>
      <c r="M4461" s="15" t="s">
        <v>24</v>
      </c>
      <c r="N4461" s="15" t="s">
        <v>26</v>
      </c>
      <c r="O4461" s="15" t="s">
        <v>26</v>
      </c>
      <c r="P4461" s="15" t="s">
        <v>25</v>
      </c>
      <c r="Q4461" s="15" t="s">
        <v>26</v>
      </c>
      <c r="R4461" s="15" t="s">
        <v>21</v>
      </c>
      <c r="S4461" s="18" t="n">
        <v>100.25</v>
      </c>
      <c r="T4461" s="15" t="n">
        <v>100.25</v>
      </c>
      <c r="U4461" s="15" t="s">
        <v>26</v>
      </c>
      <c r="V4461" s="18" t="n">
        <f aca="false">IF(ISNUMBER(T4461),T4461,0)</f>
        <v>100.25</v>
      </c>
      <c r="W4461" s="15" t="n">
        <f aca="false">IF(U4461="Yes",1,0)</f>
        <v>1</v>
      </c>
      <c r="X4461" s="15" t="str">
        <f aca="false">IF(F4461&lt;=12,"0-12 months",IF(F4461&lt;=24,"13-24 months",IF(F4461&lt;=48,"25-48 months","49-72 months")))</f>
        <v>0-12 months</v>
      </c>
      <c r="Y4461" s="15" t="str">
        <f aca="false">IF(C4461=1,"Yes","No")</f>
        <v>No</v>
      </c>
      <c r="Z4461" s="15" t="n">
        <f aca="false">COUNTIF(J4461:O4461,"Yes")</f>
        <v>3</v>
      </c>
      <c r="AA4461" s="18" t="n">
        <f aca="false">S4461*W4461</f>
        <v>100.25</v>
      </c>
      <c r="AB4461" s="15" t="n">
        <f aca="false">(P4461="Month-to-month")+(I4461="Fiber optic")+(R4461="Electronic check")+(F4461&lt;=12)+(M4461="No")+(J4461="No")</f>
        <v>5</v>
      </c>
      <c r="AC4461" s="15" t="str">
        <f aca="false">IF(AB4461&gt;=5,"High",IF(AB4461&gt;=3,"Medium","Low"))</f>
        <v>High</v>
      </c>
    </row>
    <row r="4462" customFormat="false" ht="15" hidden="false" customHeight="false" outlineLevel="0" collapsed="false">
      <c r="A4462" s="15" t="s">
        <v>4559</v>
      </c>
      <c r="B4462" s="15" t="s">
        <v>98</v>
      </c>
      <c r="C4462" s="15" t="n">
        <v>0</v>
      </c>
      <c r="D4462" s="15" t="s">
        <v>26</v>
      </c>
      <c r="E4462" s="15" t="s">
        <v>24</v>
      </c>
      <c r="F4462" s="15" t="n">
        <v>18</v>
      </c>
      <c r="G4462" s="15" t="s">
        <v>26</v>
      </c>
      <c r="H4462" s="15" t="s">
        <v>24</v>
      </c>
      <c r="I4462" s="15" t="s">
        <v>102</v>
      </c>
      <c r="J4462" s="15" t="s">
        <v>24</v>
      </c>
      <c r="K4462" s="15" t="s">
        <v>24</v>
      </c>
      <c r="L4462" s="15" t="s">
        <v>26</v>
      </c>
      <c r="M4462" s="15" t="s">
        <v>26</v>
      </c>
      <c r="N4462" s="15" t="s">
        <v>24</v>
      </c>
      <c r="O4462" s="15" t="s">
        <v>24</v>
      </c>
      <c r="P4462" s="15" t="s">
        <v>25</v>
      </c>
      <c r="Q4462" s="15" t="s">
        <v>24</v>
      </c>
      <c r="R4462" s="15" t="s">
        <v>15</v>
      </c>
      <c r="S4462" s="18" t="n">
        <v>78.2</v>
      </c>
      <c r="T4462" s="15" t="n">
        <v>1468.75</v>
      </c>
      <c r="U4462" s="15" t="s">
        <v>24</v>
      </c>
      <c r="V4462" s="18" t="n">
        <f aca="false">IF(ISNUMBER(T4462),T4462,0)</f>
        <v>1468.75</v>
      </c>
      <c r="W4462" s="15" t="n">
        <f aca="false">IF(U4462="Yes",1,0)</f>
        <v>0</v>
      </c>
      <c r="X4462" s="15" t="str">
        <f aca="false">IF(F4462&lt;=12,"0-12 months",IF(F4462&lt;=24,"13-24 months",IF(F4462&lt;=48,"25-48 months","49-72 months")))</f>
        <v>13-24 months</v>
      </c>
      <c r="Y4462" s="15" t="str">
        <f aca="false">IF(C4462=1,"Yes","No")</f>
        <v>No</v>
      </c>
      <c r="Z4462" s="15" t="n">
        <f aca="false">COUNTIF(J4462:O4462,"Yes")</f>
        <v>2</v>
      </c>
      <c r="AA4462" s="18" t="n">
        <f aca="false">S4462*W4462</f>
        <v>0</v>
      </c>
      <c r="AB4462" s="15" t="n">
        <f aca="false">(P4462="Month-to-month")+(I4462="Fiber optic")+(R4462="Electronic check")+(F4462&lt;=12)+(M4462="No")+(J4462="No")</f>
        <v>4</v>
      </c>
      <c r="AC4462" s="15" t="str">
        <f aca="false">IF(AB4462&gt;=5,"High",IF(AB4462&gt;=3,"Medium","Low"))</f>
        <v>Medium</v>
      </c>
    </row>
    <row r="4463" customFormat="false" ht="15" hidden="false" customHeight="false" outlineLevel="0" collapsed="false">
      <c r="A4463" s="15" t="s">
        <v>4560</v>
      </c>
      <c r="B4463" s="15" t="s">
        <v>98</v>
      </c>
      <c r="C4463" s="15" t="n">
        <v>0</v>
      </c>
      <c r="D4463" s="15" t="s">
        <v>24</v>
      </c>
      <c r="E4463" s="15" t="s">
        <v>24</v>
      </c>
      <c r="F4463" s="15" t="n">
        <v>29</v>
      </c>
      <c r="G4463" s="15" t="s">
        <v>26</v>
      </c>
      <c r="H4463" s="15" t="s">
        <v>24</v>
      </c>
      <c r="I4463" s="15" t="s">
        <v>102</v>
      </c>
      <c r="J4463" s="15" t="s">
        <v>24</v>
      </c>
      <c r="K4463" s="15" t="s">
        <v>24</v>
      </c>
      <c r="L4463" s="15" t="s">
        <v>24</v>
      </c>
      <c r="M4463" s="15" t="s">
        <v>26</v>
      </c>
      <c r="N4463" s="15" t="s">
        <v>26</v>
      </c>
      <c r="O4463" s="15" t="s">
        <v>26</v>
      </c>
      <c r="P4463" s="15" t="s">
        <v>25</v>
      </c>
      <c r="Q4463" s="15" t="s">
        <v>26</v>
      </c>
      <c r="R4463" s="15" t="s">
        <v>15</v>
      </c>
      <c r="S4463" s="18" t="n">
        <v>94.2</v>
      </c>
      <c r="T4463" s="15" t="n">
        <v>2607.6</v>
      </c>
      <c r="U4463" s="15" t="s">
        <v>24</v>
      </c>
      <c r="V4463" s="18" t="n">
        <f aca="false">IF(ISNUMBER(T4463),T4463,0)</f>
        <v>2607.6</v>
      </c>
      <c r="W4463" s="15" t="n">
        <f aca="false">IF(U4463="Yes",1,0)</f>
        <v>0</v>
      </c>
      <c r="X4463" s="15" t="str">
        <f aca="false">IF(F4463&lt;=12,"0-12 months",IF(F4463&lt;=24,"13-24 months",IF(F4463&lt;=48,"25-48 months","49-72 months")))</f>
        <v>25-48 months</v>
      </c>
      <c r="Y4463" s="15" t="str">
        <f aca="false">IF(C4463=1,"Yes","No")</f>
        <v>No</v>
      </c>
      <c r="Z4463" s="15" t="n">
        <f aca="false">COUNTIF(J4463:O4463,"Yes")</f>
        <v>3</v>
      </c>
      <c r="AA4463" s="18" t="n">
        <f aca="false">S4463*W4463</f>
        <v>0</v>
      </c>
      <c r="AB4463" s="15" t="n">
        <f aca="false">(P4463="Month-to-month")+(I4463="Fiber optic")+(R4463="Electronic check")+(F4463&lt;=12)+(M4463="No")+(J4463="No")</f>
        <v>4</v>
      </c>
      <c r="AC4463" s="15" t="str">
        <f aca="false">IF(AB4463&gt;=5,"High",IF(AB4463&gt;=3,"Medium","Low"))</f>
        <v>Medium</v>
      </c>
    </row>
    <row r="4464" customFormat="false" ht="15" hidden="false" customHeight="false" outlineLevel="0" collapsed="false">
      <c r="A4464" s="15" t="s">
        <v>4561</v>
      </c>
      <c r="B4464" s="15" t="s">
        <v>94</v>
      </c>
      <c r="C4464" s="15" t="n">
        <v>0</v>
      </c>
      <c r="D4464" s="15" t="s">
        <v>24</v>
      </c>
      <c r="E4464" s="15" t="s">
        <v>24</v>
      </c>
      <c r="F4464" s="15" t="n">
        <v>16</v>
      </c>
      <c r="G4464" s="15" t="s">
        <v>26</v>
      </c>
      <c r="H4464" s="15" t="s">
        <v>26</v>
      </c>
      <c r="I4464" s="15" t="s">
        <v>102</v>
      </c>
      <c r="J4464" s="15" t="s">
        <v>24</v>
      </c>
      <c r="K4464" s="15" t="s">
        <v>24</v>
      </c>
      <c r="L4464" s="15" t="s">
        <v>26</v>
      </c>
      <c r="M4464" s="15" t="s">
        <v>24</v>
      </c>
      <c r="N4464" s="15" t="s">
        <v>24</v>
      </c>
      <c r="O4464" s="15" t="s">
        <v>26</v>
      </c>
      <c r="P4464" s="15" t="s">
        <v>25</v>
      </c>
      <c r="Q4464" s="15" t="s">
        <v>26</v>
      </c>
      <c r="R4464" s="15" t="s">
        <v>15</v>
      </c>
      <c r="S4464" s="18" t="n">
        <v>88.45</v>
      </c>
      <c r="T4464" s="15" t="n">
        <v>1422.1</v>
      </c>
      <c r="U4464" s="15" t="s">
        <v>26</v>
      </c>
      <c r="V4464" s="18" t="n">
        <f aca="false">IF(ISNUMBER(T4464),T4464,0)</f>
        <v>1422.1</v>
      </c>
      <c r="W4464" s="15" t="n">
        <f aca="false">IF(U4464="Yes",1,0)</f>
        <v>1</v>
      </c>
      <c r="X4464" s="15" t="str">
        <f aca="false">IF(F4464&lt;=12,"0-12 months",IF(F4464&lt;=24,"13-24 months",IF(F4464&lt;=48,"25-48 months","49-72 months")))</f>
        <v>13-24 months</v>
      </c>
      <c r="Y4464" s="15" t="str">
        <f aca="false">IF(C4464=1,"Yes","No")</f>
        <v>No</v>
      </c>
      <c r="Z4464" s="15" t="n">
        <f aca="false">COUNTIF(J4464:O4464,"Yes")</f>
        <v>2</v>
      </c>
      <c r="AA4464" s="18" t="n">
        <f aca="false">S4464*W4464</f>
        <v>88.45</v>
      </c>
      <c r="AB4464" s="15" t="n">
        <f aca="false">(P4464="Month-to-month")+(I4464="Fiber optic")+(R4464="Electronic check")+(F4464&lt;=12)+(M4464="No")+(J4464="No")</f>
        <v>5</v>
      </c>
      <c r="AC4464" s="15" t="str">
        <f aca="false">IF(AB4464&gt;=5,"High",IF(AB4464&gt;=3,"Medium","Low"))</f>
        <v>High</v>
      </c>
    </row>
    <row r="4465" customFormat="false" ht="15" hidden="false" customHeight="false" outlineLevel="0" collapsed="false">
      <c r="A4465" s="15" t="s">
        <v>4562</v>
      </c>
      <c r="B4465" s="15" t="s">
        <v>98</v>
      </c>
      <c r="C4465" s="15" t="n">
        <v>0</v>
      </c>
      <c r="D4465" s="15" t="s">
        <v>24</v>
      </c>
      <c r="E4465" s="15" t="s">
        <v>24</v>
      </c>
      <c r="F4465" s="15" t="n">
        <v>1</v>
      </c>
      <c r="G4465" s="15" t="s">
        <v>26</v>
      </c>
      <c r="H4465" s="15" t="s">
        <v>24</v>
      </c>
      <c r="I4465" s="15" t="s">
        <v>102</v>
      </c>
      <c r="J4465" s="15" t="s">
        <v>24</v>
      </c>
      <c r="K4465" s="15" t="s">
        <v>24</v>
      </c>
      <c r="L4465" s="15" t="s">
        <v>24</v>
      </c>
      <c r="M4465" s="15" t="s">
        <v>24</v>
      </c>
      <c r="N4465" s="15" t="s">
        <v>24</v>
      </c>
      <c r="O4465" s="15" t="s">
        <v>24</v>
      </c>
      <c r="P4465" s="15" t="s">
        <v>25</v>
      </c>
      <c r="Q4465" s="15" t="s">
        <v>26</v>
      </c>
      <c r="R4465" s="15" t="s">
        <v>15</v>
      </c>
      <c r="S4465" s="18" t="n">
        <v>69.85</v>
      </c>
      <c r="T4465" s="15" t="n">
        <v>69.85</v>
      </c>
      <c r="U4465" s="15" t="s">
        <v>26</v>
      </c>
      <c r="V4465" s="18" t="n">
        <f aca="false">IF(ISNUMBER(T4465),T4465,0)</f>
        <v>69.85</v>
      </c>
      <c r="W4465" s="15" t="n">
        <f aca="false">IF(U4465="Yes",1,0)</f>
        <v>1</v>
      </c>
      <c r="X4465" s="15" t="str">
        <f aca="false">IF(F4465&lt;=12,"0-12 months",IF(F4465&lt;=24,"13-24 months",IF(F4465&lt;=48,"25-48 months","49-72 months")))</f>
        <v>0-12 months</v>
      </c>
      <c r="Y4465" s="15" t="str">
        <f aca="false">IF(C4465=1,"Yes","No")</f>
        <v>No</v>
      </c>
      <c r="Z4465" s="15" t="n">
        <f aca="false">COUNTIF(J4465:O4465,"Yes")</f>
        <v>0</v>
      </c>
      <c r="AA4465" s="18" t="n">
        <f aca="false">S4465*W4465</f>
        <v>69.85</v>
      </c>
      <c r="AB4465" s="15" t="n">
        <f aca="false">(P4465="Month-to-month")+(I4465="Fiber optic")+(R4465="Electronic check")+(F4465&lt;=12)+(M4465="No")+(J4465="No")</f>
        <v>6</v>
      </c>
      <c r="AC4465" s="15" t="str">
        <f aca="false">IF(AB4465&gt;=5,"High",IF(AB4465&gt;=3,"Medium","Low"))</f>
        <v>High</v>
      </c>
    </row>
    <row r="4466" customFormat="false" ht="15" hidden="false" customHeight="false" outlineLevel="0" collapsed="false">
      <c r="A4466" s="15" t="s">
        <v>4563</v>
      </c>
      <c r="B4466" s="15" t="s">
        <v>98</v>
      </c>
      <c r="C4466" s="15" t="n">
        <v>0</v>
      </c>
      <c r="D4466" s="15" t="s">
        <v>24</v>
      </c>
      <c r="E4466" s="15" t="s">
        <v>24</v>
      </c>
      <c r="F4466" s="15" t="n">
        <v>12</v>
      </c>
      <c r="G4466" s="15" t="s">
        <v>26</v>
      </c>
      <c r="H4466" s="15" t="s">
        <v>24</v>
      </c>
      <c r="I4466" s="15" t="s">
        <v>102</v>
      </c>
      <c r="J4466" s="15" t="s">
        <v>26</v>
      </c>
      <c r="K4466" s="15" t="s">
        <v>24</v>
      </c>
      <c r="L4466" s="15" t="s">
        <v>26</v>
      </c>
      <c r="M4466" s="15" t="s">
        <v>24</v>
      </c>
      <c r="N4466" s="15" t="s">
        <v>24</v>
      </c>
      <c r="O4466" s="15" t="s">
        <v>24</v>
      </c>
      <c r="P4466" s="15" t="s">
        <v>25</v>
      </c>
      <c r="Q4466" s="15" t="s">
        <v>24</v>
      </c>
      <c r="R4466" s="15" t="s">
        <v>19</v>
      </c>
      <c r="S4466" s="18" t="n">
        <v>81.7</v>
      </c>
      <c r="T4466" s="15" t="n">
        <v>858.6</v>
      </c>
      <c r="U4466" s="15" t="s">
        <v>26</v>
      </c>
      <c r="V4466" s="18" t="n">
        <f aca="false">IF(ISNUMBER(T4466),T4466,0)</f>
        <v>858.6</v>
      </c>
      <c r="W4466" s="15" t="n">
        <f aca="false">IF(U4466="Yes",1,0)</f>
        <v>1</v>
      </c>
      <c r="X4466" s="15" t="str">
        <f aca="false">IF(F4466&lt;=12,"0-12 months",IF(F4466&lt;=24,"13-24 months",IF(F4466&lt;=48,"25-48 months","49-72 months")))</f>
        <v>0-12 months</v>
      </c>
      <c r="Y4466" s="15" t="str">
        <f aca="false">IF(C4466=1,"Yes","No")</f>
        <v>No</v>
      </c>
      <c r="Z4466" s="15" t="n">
        <f aca="false">COUNTIF(J4466:O4466,"Yes")</f>
        <v>2</v>
      </c>
      <c r="AA4466" s="18" t="n">
        <f aca="false">S4466*W4466</f>
        <v>81.7</v>
      </c>
      <c r="AB4466" s="15" t="n">
        <f aca="false">(P4466="Month-to-month")+(I4466="Fiber optic")+(R4466="Electronic check")+(F4466&lt;=12)+(M4466="No")+(J4466="No")</f>
        <v>4</v>
      </c>
      <c r="AC4466" s="15" t="str">
        <f aca="false">IF(AB4466&gt;=5,"High",IF(AB4466&gt;=3,"Medium","Low"))</f>
        <v>Medium</v>
      </c>
    </row>
    <row r="4467" customFormat="false" ht="15" hidden="false" customHeight="false" outlineLevel="0" collapsed="false">
      <c r="A4467" s="15" t="s">
        <v>4564</v>
      </c>
      <c r="B4467" s="15" t="s">
        <v>98</v>
      </c>
      <c r="C4467" s="15" t="n">
        <v>0</v>
      </c>
      <c r="D4467" s="15" t="s">
        <v>24</v>
      </c>
      <c r="E4467" s="15" t="s">
        <v>24</v>
      </c>
      <c r="F4467" s="15" t="n">
        <v>31</v>
      </c>
      <c r="G4467" s="15" t="s">
        <v>24</v>
      </c>
      <c r="H4467" s="15" t="s">
        <v>95</v>
      </c>
      <c r="I4467" s="15" t="s">
        <v>96</v>
      </c>
      <c r="J4467" s="15" t="s">
        <v>24</v>
      </c>
      <c r="K4467" s="15" t="s">
        <v>24</v>
      </c>
      <c r="L4467" s="15" t="s">
        <v>26</v>
      </c>
      <c r="M4467" s="15" t="s">
        <v>24</v>
      </c>
      <c r="N4467" s="15" t="s">
        <v>26</v>
      </c>
      <c r="O4467" s="15" t="s">
        <v>26</v>
      </c>
      <c r="P4467" s="15" t="s">
        <v>27</v>
      </c>
      <c r="Q4467" s="15" t="s">
        <v>26</v>
      </c>
      <c r="R4467" s="15" t="s">
        <v>15</v>
      </c>
      <c r="S4467" s="18" t="n">
        <v>50.05</v>
      </c>
      <c r="T4467" s="15" t="n">
        <v>1523.4</v>
      </c>
      <c r="U4467" s="15" t="s">
        <v>24</v>
      </c>
      <c r="V4467" s="18" t="n">
        <f aca="false">IF(ISNUMBER(T4467),T4467,0)</f>
        <v>1523.4</v>
      </c>
      <c r="W4467" s="15" t="n">
        <f aca="false">IF(U4467="Yes",1,0)</f>
        <v>0</v>
      </c>
      <c r="X4467" s="15" t="str">
        <f aca="false">IF(F4467&lt;=12,"0-12 months",IF(F4467&lt;=24,"13-24 months",IF(F4467&lt;=48,"25-48 months","49-72 months")))</f>
        <v>25-48 months</v>
      </c>
      <c r="Y4467" s="15" t="str">
        <f aca="false">IF(C4467=1,"Yes","No")</f>
        <v>No</v>
      </c>
      <c r="Z4467" s="15" t="n">
        <f aca="false">COUNTIF(J4467:O4467,"Yes")</f>
        <v>3</v>
      </c>
      <c r="AA4467" s="18" t="n">
        <f aca="false">S4467*W4467</f>
        <v>0</v>
      </c>
      <c r="AB4467" s="15" t="n">
        <f aca="false">(P4467="Month-to-month")+(I4467="Fiber optic")+(R4467="Electronic check")+(F4467&lt;=12)+(M4467="No")+(J4467="No")</f>
        <v>3</v>
      </c>
      <c r="AC4467" s="15" t="str">
        <f aca="false">IF(AB4467&gt;=5,"High",IF(AB4467&gt;=3,"Medium","Low"))</f>
        <v>Medium</v>
      </c>
    </row>
    <row r="4468" customFormat="false" ht="15" hidden="false" customHeight="false" outlineLevel="0" collapsed="false">
      <c r="A4468" s="15" t="s">
        <v>4565</v>
      </c>
      <c r="B4468" s="15" t="s">
        <v>98</v>
      </c>
      <c r="C4468" s="15" t="n">
        <v>0</v>
      </c>
      <c r="D4468" s="15" t="s">
        <v>24</v>
      </c>
      <c r="E4468" s="15" t="s">
        <v>24</v>
      </c>
      <c r="F4468" s="15" t="n">
        <v>4</v>
      </c>
      <c r="G4468" s="15" t="s">
        <v>26</v>
      </c>
      <c r="H4468" s="15" t="s">
        <v>24</v>
      </c>
      <c r="I4468" s="15" t="s">
        <v>102</v>
      </c>
      <c r="J4468" s="15" t="s">
        <v>24</v>
      </c>
      <c r="K4468" s="15" t="s">
        <v>24</v>
      </c>
      <c r="L4468" s="15" t="s">
        <v>24</v>
      </c>
      <c r="M4468" s="15" t="s">
        <v>24</v>
      </c>
      <c r="N4468" s="15" t="s">
        <v>24</v>
      </c>
      <c r="O4468" s="15" t="s">
        <v>26</v>
      </c>
      <c r="P4468" s="15" t="s">
        <v>25</v>
      </c>
      <c r="Q4468" s="15" t="s">
        <v>26</v>
      </c>
      <c r="R4468" s="15" t="s">
        <v>15</v>
      </c>
      <c r="S4468" s="18" t="n">
        <v>79.9</v>
      </c>
      <c r="T4468" s="15" t="n">
        <v>324.3</v>
      </c>
      <c r="U4468" s="15" t="s">
        <v>26</v>
      </c>
      <c r="V4468" s="18" t="n">
        <f aca="false">IF(ISNUMBER(T4468),T4468,0)</f>
        <v>324.3</v>
      </c>
      <c r="W4468" s="15" t="n">
        <f aca="false">IF(U4468="Yes",1,0)</f>
        <v>1</v>
      </c>
      <c r="X4468" s="15" t="str">
        <f aca="false">IF(F4468&lt;=12,"0-12 months",IF(F4468&lt;=24,"13-24 months",IF(F4468&lt;=48,"25-48 months","49-72 months")))</f>
        <v>0-12 months</v>
      </c>
      <c r="Y4468" s="15" t="str">
        <f aca="false">IF(C4468=1,"Yes","No")</f>
        <v>No</v>
      </c>
      <c r="Z4468" s="15" t="n">
        <f aca="false">COUNTIF(J4468:O4468,"Yes")</f>
        <v>1</v>
      </c>
      <c r="AA4468" s="18" t="n">
        <f aca="false">S4468*W4468</f>
        <v>79.9</v>
      </c>
      <c r="AB4468" s="15" t="n">
        <f aca="false">(P4468="Month-to-month")+(I4468="Fiber optic")+(R4468="Electronic check")+(F4468&lt;=12)+(M4468="No")+(J4468="No")</f>
        <v>6</v>
      </c>
      <c r="AC4468" s="15" t="str">
        <f aca="false">IF(AB4468&gt;=5,"High",IF(AB4468&gt;=3,"Medium","Low"))</f>
        <v>High</v>
      </c>
    </row>
    <row r="4469" customFormat="false" ht="15" hidden="false" customHeight="false" outlineLevel="0" collapsed="false">
      <c r="A4469" s="15" t="s">
        <v>4566</v>
      </c>
      <c r="B4469" s="15" t="s">
        <v>94</v>
      </c>
      <c r="C4469" s="15" t="n">
        <v>0</v>
      </c>
      <c r="D4469" s="15" t="s">
        <v>26</v>
      </c>
      <c r="E4469" s="15" t="s">
        <v>24</v>
      </c>
      <c r="F4469" s="15" t="n">
        <v>48</v>
      </c>
      <c r="G4469" s="15" t="s">
        <v>26</v>
      </c>
      <c r="H4469" s="15" t="s">
        <v>26</v>
      </c>
      <c r="I4469" s="15" t="s">
        <v>96</v>
      </c>
      <c r="J4469" s="15" t="s">
        <v>24</v>
      </c>
      <c r="K4469" s="15" t="s">
        <v>24</v>
      </c>
      <c r="L4469" s="15" t="s">
        <v>26</v>
      </c>
      <c r="M4469" s="15" t="s">
        <v>26</v>
      </c>
      <c r="N4469" s="15" t="s">
        <v>24</v>
      </c>
      <c r="O4469" s="15" t="s">
        <v>26</v>
      </c>
      <c r="P4469" s="15" t="s">
        <v>27</v>
      </c>
      <c r="Q4469" s="15" t="s">
        <v>26</v>
      </c>
      <c r="R4469" s="15" t="s">
        <v>17</v>
      </c>
      <c r="S4469" s="18" t="n">
        <v>69.55</v>
      </c>
      <c r="T4469" s="15" t="n">
        <v>3435.6</v>
      </c>
      <c r="U4469" s="15" t="s">
        <v>24</v>
      </c>
      <c r="V4469" s="18" t="n">
        <f aca="false">IF(ISNUMBER(T4469),T4469,0)</f>
        <v>3435.6</v>
      </c>
      <c r="W4469" s="15" t="n">
        <f aca="false">IF(U4469="Yes",1,0)</f>
        <v>0</v>
      </c>
      <c r="X4469" s="15" t="str">
        <f aca="false">IF(F4469&lt;=12,"0-12 months",IF(F4469&lt;=24,"13-24 months",IF(F4469&lt;=48,"25-48 months","49-72 months")))</f>
        <v>25-48 months</v>
      </c>
      <c r="Y4469" s="15" t="str">
        <f aca="false">IF(C4469=1,"Yes","No")</f>
        <v>No</v>
      </c>
      <c r="Z4469" s="15" t="n">
        <f aca="false">COUNTIF(J4469:O4469,"Yes")</f>
        <v>3</v>
      </c>
      <c r="AA4469" s="18" t="n">
        <f aca="false">S4469*W4469</f>
        <v>0</v>
      </c>
      <c r="AB4469" s="15" t="n">
        <f aca="false">(P4469="Month-to-month")+(I4469="Fiber optic")+(R4469="Electronic check")+(F4469&lt;=12)+(M4469="No")+(J4469="No")</f>
        <v>1</v>
      </c>
      <c r="AC4469" s="15" t="str">
        <f aca="false">IF(AB4469&gt;=5,"High",IF(AB4469&gt;=3,"Medium","Low"))</f>
        <v>Low</v>
      </c>
    </row>
    <row r="4470" customFormat="false" ht="15" hidden="false" customHeight="false" outlineLevel="0" collapsed="false">
      <c r="A4470" s="15" t="s">
        <v>4567</v>
      </c>
      <c r="B4470" s="15" t="s">
        <v>94</v>
      </c>
      <c r="C4470" s="15" t="n">
        <v>0</v>
      </c>
      <c r="D4470" s="15" t="s">
        <v>24</v>
      </c>
      <c r="E4470" s="15" t="s">
        <v>24</v>
      </c>
      <c r="F4470" s="15" t="n">
        <v>15</v>
      </c>
      <c r="G4470" s="15" t="s">
        <v>26</v>
      </c>
      <c r="H4470" s="15" t="s">
        <v>26</v>
      </c>
      <c r="I4470" s="15" t="s">
        <v>24</v>
      </c>
      <c r="J4470" s="15" t="s">
        <v>28</v>
      </c>
      <c r="K4470" s="15" t="s">
        <v>28</v>
      </c>
      <c r="L4470" s="15" t="s">
        <v>28</v>
      </c>
      <c r="M4470" s="15" t="s">
        <v>28</v>
      </c>
      <c r="N4470" s="15" t="s">
        <v>28</v>
      </c>
      <c r="O4470" s="15" t="s">
        <v>28</v>
      </c>
      <c r="P4470" s="15" t="s">
        <v>25</v>
      </c>
      <c r="Q4470" s="15" t="s">
        <v>26</v>
      </c>
      <c r="R4470" s="15" t="s">
        <v>21</v>
      </c>
      <c r="S4470" s="18" t="n">
        <v>25.4</v>
      </c>
      <c r="T4470" s="15" t="n">
        <v>399.6</v>
      </c>
      <c r="U4470" s="15" t="s">
        <v>26</v>
      </c>
      <c r="V4470" s="18" t="n">
        <f aca="false">IF(ISNUMBER(T4470),T4470,0)</f>
        <v>399.6</v>
      </c>
      <c r="W4470" s="15" t="n">
        <f aca="false">IF(U4470="Yes",1,0)</f>
        <v>1</v>
      </c>
      <c r="X4470" s="15" t="str">
        <f aca="false">IF(F4470&lt;=12,"0-12 months",IF(F4470&lt;=24,"13-24 months",IF(F4470&lt;=48,"25-48 months","49-72 months")))</f>
        <v>13-24 months</v>
      </c>
      <c r="Y4470" s="15" t="str">
        <f aca="false">IF(C4470=1,"Yes","No")</f>
        <v>No</v>
      </c>
      <c r="Z4470" s="15" t="n">
        <f aca="false">COUNTIF(J4470:O4470,"Yes")</f>
        <v>0</v>
      </c>
      <c r="AA4470" s="18" t="n">
        <f aca="false">S4470*W4470</f>
        <v>25.4</v>
      </c>
      <c r="AB4470" s="15" t="n">
        <f aca="false">(P4470="Month-to-month")+(I4470="Fiber optic")+(R4470="Electronic check")+(F4470&lt;=12)+(M4470="No")+(J4470="No")</f>
        <v>1</v>
      </c>
      <c r="AC4470" s="15" t="str">
        <f aca="false">IF(AB4470&gt;=5,"High",IF(AB4470&gt;=3,"Medium","Low"))</f>
        <v>Low</v>
      </c>
    </row>
    <row r="4471" customFormat="false" ht="15" hidden="false" customHeight="false" outlineLevel="0" collapsed="false">
      <c r="A4471" s="15" t="s">
        <v>4568</v>
      </c>
      <c r="B4471" s="15" t="s">
        <v>98</v>
      </c>
      <c r="C4471" s="15" t="n">
        <v>0</v>
      </c>
      <c r="D4471" s="15" t="s">
        <v>24</v>
      </c>
      <c r="E4471" s="15" t="s">
        <v>24</v>
      </c>
      <c r="F4471" s="15" t="n">
        <v>50</v>
      </c>
      <c r="G4471" s="15" t="s">
        <v>26</v>
      </c>
      <c r="H4471" s="15" t="s">
        <v>24</v>
      </c>
      <c r="I4471" s="15" t="s">
        <v>102</v>
      </c>
      <c r="J4471" s="15" t="s">
        <v>26</v>
      </c>
      <c r="K4471" s="15" t="s">
        <v>26</v>
      </c>
      <c r="L4471" s="15" t="s">
        <v>26</v>
      </c>
      <c r="M4471" s="15" t="s">
        <v>26</v>
      </c>
      <c r="N4471" s="15" t="s">
        <v>24</v>
      </c>
      <c r="O4471" s="15" t="s">
        <v>24</v>
      </c>
      <c r="P4471" s="15" t="s">
        <v>27</v>
      </c>
      <c r="Q4471" s="15" t="s">
        <v>26</v>
      </c>
      <c r="R4471" s="15" t="s">
        <v>21</v>
      </c>
      <c r="S4471" s="18" t="n">
        <v>90.1</v>
      </c>
      <c r="T4471" s="15" t="n">
        <v>4549.45</v>
      </c>
      <c r="U4471" s="15" t="s">
        <v>24</v>
      </c>
      <c r="V4471" s="18" t="n">
        <f aca="false">IF(ISNUMBER(T4471),T4471,0)</f>
        <v>4549.45</v>
      </c>
      <c r="W4471" s="15" t="n">
        <f aca="false">IF(U4471="Yes",1,0)</f>
        <v>0</v>
      </c>
      <c r="X4471" s="15" t="str">
        <f aca="false">IF(F4471&lt;=12,"0-12 months",IF(F4471&lt;=24,"13-24 months",IF(F4471&lt;=48,"25-48 months","49-72 months")))</f>
        <v>49-72 months</v>
      </c>
      <c r="Y4471" s="15" t="str">
        <f aca="false">IF(C4471=1,"Yes","No")</f>
        <v>No</v>
      </c>
      <c r="Z4471" s="15" t="n">
        <f aca="false">COUNTIF(J4471:O4471,"Yes")</f>
        <v>4</v>
      </c>
      <c r="AA4471" s="18" t="n">
        <f aca="false">S4471*W4471</f>
        <v>0</v>
      </c>
      <c r="AB4471" s="15" t="n">
        <f aca="false">(P4471="Month-to-month")+(I4471="Fiber optic")+(R4471="Electronic check")+(F4471&lt;=12)+(M4471="No")+(J4471="No")</f>
        <v>1</v>
      </c>
      <c r="AC4471" s="15" t="str">
        <f aca="false">IF(AB4471&gt;=5,"High",IF(AB4471&gt;=3,"Medium","Low"))</f>
        <v>Low</v>
      </c>
    </row>
    <row r="4472" customFormat="false" ht="15" hidden="false" customHeight="false" outlineLevel="0" collapsed="false">
      <c r="A4472" s="15" t="s">
        <v>4569</v>
      </c>
      <c r="B4472" s="15" t="s">
        <v>98</v>
      </c>
      <c r="C4472" s="15" t="n">
        <v>0</v>
      </c>
      <c r="D4472" s="15" t="s">
        <v>24</v>
      </c>
      <c r="E4472" s="15" t="s">
        <v>24</v>
      </c>
      <c r="F4472" s="15" t="n">
        <v>7</v>
      </c>
      <c r="G4472" s="15" t="s">
        <v>26</v>
      </c>
      <c r="H4472" s="15" t="s">
        <v>24</v>
      </c>
      <c r="I4472" s="15" t="s">
        <v>96</v>
      </c>
      <c r="J4472" s="15" t="s">
        <v>24</v>
      </c>
      <c r="K4472" s="15" t="s">
        <v>24</v>
      </c>
      <c r="L4472" s="15" t="s">
        <v>24</v>
      </c>
      <c r="M4472" s="15" t="s">
        <v>24</v>
      </c>
      <c r="N4472" s="15" t="s">
        <v>24</v>
      </c>
      <c r="O4472" s="15" t="s">
        <v>24</v>
      </c>
      <c r="P4472" s="15" t="s">
        <v>25</v>
      </c>
      <c r="Q4472" s="15" t="s">
        <v>26</v>
      </c>
      <c r="R4472" s="15" t="s">
        <v>19</v>
      </c>
      <c r="S4472" s="18" t="n">
        <v>44.65</v>
      </c>
      <c r="T4472" s="15" t="n">
        <v>322.5</v>
      </c>
      <c r="U4472" s="15" t="s">
        <v>24</v>
      </c>
      <c r="V4472" s="18" t="n">
        <f aca="false">IF(ISNUMBER(T4472),T4472,0)</f>
        <v>322.5</v>
      </c>
      <c r="W4472" s="15" t="n">
        <f aca="false">IF(U4472="Yes",1,0)</f>
        <v>0</v>
      </c>
      <c r="X4472" s="15" t="str">
        <f aca="false">IF(F4472&lt;=12,"0-12 months",IF(F4472&lt;=24,"13-24 months",IF(F4472&lt;=48,"25-48 months","49-72 months")))</f>
        <v>0-12 months</v>
      </c>
      <c r="Y4472" s="15" t="str">
        <f aca="false">IF(C4472=1,"Yes","No")</f>
        <v>No</v>
      </c>
      <c r="Z4472" s="15" t="n">
        <f aca="false">COUNTIF(J4472:O4472,"Yes")</f>
        <v>0</v>
      </c>
      <c r="AA4472" s="18" t="n">
        <f aca="false">S4472*W4472</f>
        <v>0</v>
      </c>
      <c r="AB4472" s="15" t="n">
        <f aca="false">(P4472="Month-to-month")+(I4472="Fiber optic")+(R4472="Electronic check")+(F4472&lt;=12)+(M4472="No")+(J4472="No")</f>
        <v>4</v>
      </c>
      <c r="AC4472" s="15" t="str">
        <f aca="false">IF(AB4472&gt;=5,"High",IF(AB4472&gt;=3,"Medium","Low"))</f>
        <v>Medium</v>
      </c>
    </row>
    <row r="4473" customFormat="false" ht="15" hidden="false" customHeight="false" outlineLevel="0" collapsed="false">
      <c r="A4473" s="15" t="s">
        <v>4570</v>
      </c>
      <c r="B4473" s="15" t="s">
        <v>98</v>
      </c>
      <c r="C4473" s="15" t="n">
        <v>1</v>
      </c>
      <c r="D4473" s="15" t="s">
        <v>26</v>
      </c>
      <c r="E4473" s="15" t="s">
        <v>24</v>
      </c>
      <c r="F4473" s="15" t="n">
        <v>41</v>
      </c>
      <c r="G4473" s="15" t="s">
        <v>26</v>
      </c>
      <c r="H4473" s="15" t="s">
        <v>26</v>
      </c>
      <c r="I4473" s="15" t="s">
        <v>102</v>
      </c>
      <c r="J4473" s="15" t="s">
        <v>26</v>
      </c>
      <c r="K4473" s="15" t="s">
        <v>24</v>
      </c>
      <c r="L4473" s="15" t="s">
        <v>26</v>
      </c>
      <c r="M4473" s="15" t="s">
        <v>24</v>
      </c>
      <c r="N4473" s="15" t="s">
        <v>24</v>
      </c>
      <c r="O4473" s="15" t="s">
        <v>24</v>
      </c>
      <c r="P4473" s="15" t="s">
        <v>25</v>
      </c>
      <c r="Q4473" s="15" t="s">
        <v>26</v>
      </c>
      <c r="R4473" s="15" t="s">
        <v>19</v>
      </c>
      <c r="S4473" s="18" t="n">
        <v>83.75</v>
      </c>
      <c r="T4473" s="15" t="n">
        <v>3273.55</v>
      </c>
      <c r="U4473" s="15" t="s">
        <v>26</v>
      </c>
      <c r="V4473" s="18" t="n">
        <f aca="false">IF(ISNUMBER(T4473),T4473,0)</f>
        <v>3273.55</v>
      </c>
      <c r="W4473" s="15" t="n">
        <f aca="false">IF(U4473="Yes",1,0)</f>
        <v>1</v>
      </c>
      <c r="X4473" s="15" t="str">
        <f aca="false">IF(F4473&lt;=12,"0-12 months",IF(F4473&lt;=24,"13-24 months",IF(F4473&lt;=48,"25-48 months","49-72 months")))</f>
        <v>25-48 months</v>
      </c>
      <c r="Y4473" s="15" t="str">
        <f aca="false">IF(C4473=1,"Yes","No")</f>
        <v>Yes</v>
      </c>
      <c r="Z4473" s="15" t="n">
        <f aca="false">COUNTIF(J4473:O4473,"Yes")</f>
        <v>2</v>
      </c>
      <c r="AA4473" s="18" t="n">
        <f aca="false">S4473*W4473</f>
        <v>83.75</v>
      </c>
      <c r="AB4473" s="15" t="n">
        <f aca="false">(P4473="Month-to-month")+(I4473="Fiber optic")+(R4473="Electronic check")+(F4473&lt;=12)+(M4473="No")+(J4473="No")</f>
        <v>3</v>
      </c>
      <c r="AC4473" s="15" t="str">
        <f aca="false">IF(AB4473&gt;=5,"High",IF(AB4473&gt;=3,"Medium","Low"))</f>
        <v>Medium</v>
      </c>
    </row>
    <row r="4474" customFormat="false" ht="15" hidden="false" customHeight="false" outlineLevel="0" collapsed="false">
      <c r="A4474" s="15" t="s">
        <v>4571</v>
      </c>
      <c r="B4474" s="15" t="s">
        <v>98</v>
      </c>
      <c r="C4474" s="15" t="n">
        <v>0</v>
      </c>
      <c r="D4474" s="15" t="s">
        <v>26</v>
      </c>
      <c r="E4474" s="15" t="s">
        <v>26</v>
      </c>
      <c r="F4474" s="15" t="n">
        <v>68</v>
      </c>
      <c r="G4474" s="15" t="s">
        <v>26</v>
      </c>
      <c r="H4474" s="15" t="s">
        <v>24</v>
      </c>
      <c r="I4474" s="15" t="s">
        <v>102</v>
      </c>
      <c r="J4474" s="15" t="s">
        <v>26</v>
      </c>
      <c r="K4474" s="15" t="s">
        <v>24</v>
      </c>
      <c r="L4474" s="15" t="s">
        <v>26</v>
      </c>
      <c r="M4474" s="15" t="s">
        <v>24</v>
      </c>
      <c r="N4474" s="15" t="s">
        <v>24</v>
      </c>
      <c r="O4474" s="15" t="s">
        <v>24</v>
      </c>
      <c r="P4474" s="15" t="s">
        <v>29</v>
      </c>
      <c r="Q4474" s="15" t="s">
        <v>24</v>
      </c>
      <c r="R4474" s="15" t="s">
        <v>21</v>
      </c>
      <c r="S4474" s="18" t="n">
        <v>80.35</v>
      </c>
      <c r="T4474" s="15" t="n">
        <v>5375.15</v>
      </c>
      <c r="U4474" s="15" t="s">
        <v>24</v>
      </c>
      <c r="V4474" s="18" t="n">
        <f aca="false">IF(ISNUMBER(T4474),T4474,0)</f>
        <v>5375.15</v>
      </c>
      <c r="W4474" s="15" t="n">
        <f aca="false">IF(U4474="Yes",1,0)</f>
        <v>0</v>
      </c>
      <c r="X4474" s="15" t="str">
        <f aca="false">IF(F4474&lt;=12,"0-12 months",IF(F4474&lt;=24,"13-24 months",IF(F4474&lt;=48,"25-48 months","49-72 months")))</f>
        <v>49-72 months</v>
      </c>
      <c r="Y4474" s="15" t="str">
        <f aca="false">IF(C4474=1,"Yes","No")</f>
        <v>No</v>
      </c>
      <c r="Z4474" s="15" t="n">
        <f aca="false">COUNTIF(J4474:O4474,"Yes")</f>
        <v>2</v>
      </c>
      <c r="AA4474" s="18" t="n">
        <f aca="false">S4474*W4474</f>
        <v>0</v>
      </c>
      <c r="AB4474" s="15" t="n">
        <f aca="false">(P4474="Month-to-month")+(I4474="Fiber optic")+(R4474="Electronic check")+(F4474&lt;=12)+(M4474="No")+(J4474="No")</f>
        <v>2</v>
      </c>
      <c r="AC4474" s="15" t="str">
        <f aca="false">IF(AB4474&gt;=5,"High",IF(AB4474&gt;=3,"Medium","Low"))</f>
        <v>Low</v>
      </c>
    </row>
    <row r="4475" customFormat="false" ht="15" hidden="false" customHeight="false" outlineLevel="0" collapsed="false">
      <c r="A4475" s="15" t="s">
        <v>4572</v>
      </c>
      <c r="B4475" s="15" t="s">
        <v>94</v>
      </c>
      <c r="C4475" s="15" t="n">
        <v>1</v>
      </c>
      <c r="D4475" s="15" t="s">
        <v>26</v>
      </c>
      <c r="E4475" s="15" t="s">
        <v>24</v>
      </c>
      <c r="F4475" s="15" t="n">
        <v>26</v>
      </c>
      <c r="G4475" s="15" t="s">
        <v>26</v>
      </c>
      <c r="H4475" s="15" t="s">
        <v>26</v>
      </c>
      <c r="I4475" s="15" t="s">
        <v>102</v>
      </c>
      <c r="J4475" s="15" t="s">
        <v>24</v>
      </c>
      <c r="K4475" s="15" t="s">
        <v>24</v>
      </c>
      <c r="L4475" s="15" t="s">
        <v>26</v>
      </c>
      <c r="M4475" s="15" t="s">
        <v>24</v>
      </c>
      <c r="N4475" s="15" t="s">
        <v>26</v>
      </c>
      <c r="O4475" s="15" t="s">
        <v>26</v>
      </c>
      <c r="P4475" s="15" t="s">
        <v>25</v>
      </c>
      <c r="Q4475" s="15" t="s">
        <v>26</v>
      </c>
      <c r="R4475" s="15" t="s">
        <v>19</v>
      </c>
      <c r="S4475" s="18" t="n">
        <v>98.1</v>
      </c>
      <c r="T4475" s="15" t="n">
        <v>2510.7</v>
      </c>
      <c r="U4475" s="15" t="s">
        <v>24</v>
      </c>
      <c r="V4475" s="18" t="n">
        <f aca="false">IF(ISNUMBER(T4475),T4475,0)</f>
        <v>2510.7</v>
      </c>
      <c r="W4475" s="15" t="n">
        <f aca="false">IF(U4475="Yes",1,0)</f>
        <v>0</v>
      </c>
      <c r="X4475" s="15" t="str">
        <f aca="false">IF(F4475&lt;=12,"0-12 months",IF(F4475&lt;=24,"13-24 months",IF(F4475&lt;=48,"25-48 months","49-72 months")))</f>
        <v>25-48 months</v>
      </c>
      <c r="Y4475" s="15" t="str">
        <f aca="false">IF(C4475=1,"Yes","No")</f>
        <v>Yes</v>
      </c>
      <c r="Z4475" s="15" t="n">
        <f aca="false">COUNTIF(J4475:O4475,"Yes")</f>
        <v>3</v>
      </c>
      <c r="AA4475" s="18" t="n">
        <f aca="false">S4475*W4475</f>
        <v>0</v>
      </c>
      <c r="AB4475" s="15" t="n">
        <f aca="false">(P4475="Month-to-month")+(I4475="Fiber optic")+(R4475="Electronic check")+(F4475&lt;=12)+(M4475="No")+(J4475="No")</f>
        <v>4</v>
      </c>
      <c r="AC4475" s="15" t="str">
        <f aca="false">IF(AB4475&gt;=5,"High",IF(AB4475&gt;=3,"Medium","Low"))</f>
        <v>Medium</v>
      </c>
    </row>
    <row r="4476" customFormat="false" ht="15" hidden="false" customHeight="false" outlineLevel="0" collapsed="false">
      <c r="A4476" s="15" t="s">
        <v>4573</v>
      </c>
      <c r="B4476" s="15" t="s">
        <v>98</v>
      </c>
      <c r="C4476" s="15" t="n">
        <v>0</v>
      </c>
      <c r="D4476" s="15" t="s">
        <v>24</v>
      </c>
      <c r="E4476" s="15" t="s">
        <v>24</v>
      </c>
      <c r="F4476" s="15" t="n">
        <v>57</v>
      </c>
      <c r="G4476" s="15" t="s">
        <v>24</v>
      </c>
      <c r="H4476" s="15" t="s">
        <v>95</v>
      </c>
      <c r="I4476" s="15" t="s">
        <v>96</v>
      </c>
      <c r="J4476" s="15" t="s">
        <v>24</v>
      </c>
      <c r="K4476" s="15" t="s">
        <v>24</v>
      </c>
      <c r="L4476" s="15" t="s">
        <v>26</v>
      </c>
      <c r="M4476" s="15" t="s">
        <v>26</v>
      </c>
      <c r="N4476" s="15" t="s">
        <v>26</v>
      </c>
      <c r="O4476" s="15" t="s">
        <v>26</v>
      </c>
      <c r="P4476" s="15" t="s">
        <v>29</v>
      </c>
      <c r="Q4476" s="15" t="s">
        <v>24</v>
      </c>
      <c r="R4476" s="15" t="s">
        <v>21</v>
      </c>
      <c r="S4476" s="18" t="n">
        <v>53.35</v>
      </c>
      <c r="T4476" s="15" t="n">
        <v>3090.05</v>
      </c>
      <c r="U4476" s="15" t="s">
        <v>24</v>
      </c>
      <c r="V4476" s="18" t="n">
        <f aca="false">IF(ISNUMBER(T4476),T4476,0)</f>
        <v>3090.05</v>
      </c>
      <c r="W4476" s="15" t="n">
        <f aca="false">IF(U4476="Yes",1,0)</f>
        <v>0</v>
      </c>
      <c r="X4476" s="15" t="str">
        <f aca="false">IF(F4476&lt;=12,"0-12 months",IF(F4476&lt;=24,"13-24 months",IF(F4476&lt;=48,"25-48 months","49-72 months")))</f>
        <v>49-72 months</v>
      </c>
      <c r="Y4476" s="15" t="str">
        <f aca="false">IF(C4476=1,"Yes","No")</f>
        <v>No</v>
      </c>
      <c r="Z4476" s="15" t="n">
        <f aca="false">COUNTIF(J4476:O4476,"Yes")</f>
        <v>4</v>
      </c>
      <c r="AA4476" s="18" t="n">
        <f aca="false">S4476*W4476</f>
        <v>0</v>
      </c>
      <c r="AB4476" s="15" t="n">
        <f aca="false">(P4476="Month-to-month")+(I4476="Fiber optic")+(R4476="Electronic check")+(F4476&lt;=12)+(M4476="No")+(J4476="No")</f>
        <v>1</v>
      </c>
      <c r="AC4476" s="15" t="str">
        <f aca="false">IF(AB4476&gt;=5,"High",IF(AB4476&gt;=3,"Medium","Low"))</f>
        <v>Low</v>
      </c>
    </row>
    <row r="4477" customFormat="false" ht="15" hidden="false" customHeight="false" outlineLevel="0" collapsed="false">
      <c r="A4477" s="15" t="s">
        <v>4574</v>
      </c>
      <c r="B4477" s="15" t="s">
        <v>94</v>
      </c>
      <c r="C4477" s="15" t="n">
        <v>0</v>
      </c>
      <c r="D4477" s="15" t="s">
        <v>24</v>
      </c>
      <c r="E4477" s="15" t="s">
        <v>24</v>
      </c>
      <c r="F4477" s="15" t="n">
        <v>3</v>
      </c>
      <c r="G4477" s="15" t="s">
        <v>26</v>
      </c>
      <c r="H4477" s="15" t="s">
        <v>24</v>
      </c>
      <c r="I4477" s="15" t="s">
        <v>24</v>
      </c>
      <c r="J4477" s="15" t="s">
        <v>28</v>
      </c>
      <c r="K4477" s="15" t="s">
        <v>28</v>
      </c>
      <c r="L4477" s="15" t="s">
        <v>28</v>
      </c>
      <c r="M4477" s="15" t="s">
        <v>28</v>
      </c>
      <c r="N4477" s="15" t="s">
        <v>28</v>
      </c>
      <c r="O4477" s="15" t="s">
        <v>28</v>
      </c>
      <c r="P4477" s="15" t="s">
        <v>25</v>
      </c>
      <c r="Q4477" s="15" t="s">
        <v>24</v>
      </c>
      <c r="R4477" s="15" t="s">
        <v>15</v>
      </c>
      <c r="S4477" s="18" t="n">
        <v>19.55</v>
      </c>
      <c r="T4477" s="15" t="n">
        <v>61.05</v>
      </c>
      <c r="U4477" s="15" t="s">
        <v>24</v>
      </c>
      <c r="V4477" s="18" t="n">
        <f aca="false">IF(ISNUMBER(T4477),T4477,0)</f>
        <v>61.05</v>
      </c>
      <c r="W4477" s="15" t="n">
        <f aca="false">IF(U4477="Yes",1,0)</f>
        <v>0</v>
      </c>
      <c r="X4477" s="15" t="str">
        <f aca="false">IF(F4477&lt;=12,"0-12 months",IF(F4477&lt;=24,"13-24 months",IF(F4477&lt;=48,"25-48 months","49-72 months")))</f>
        <v>0-12 months</v>
      </c>
      <c r="Y4477" s="15" t="str">
        <f aca="false">IF(C4477=1,"Yes","No")</f>
        <v>No</v>
      </c>
      <c r="Z4477" s="15" t="n">
        <f aca="false">COUNTIF(J4477:O4477,"Yes")</f>
        <v>0</v>
      </c>
      <c r="AA4477" s="18" t="n">
        <f aca="false">S4477*W4477</f>
        <v>0</v>
      </c>
      <c r="AB4477" s="15" t="n">
        <f aca="false">(P4477="Month-to-month")+(I4477="Fiber optic")+(R4477="Electronic check")+(F4477&lt;=12)+(M4477="No")+(J4477="No")</f>
        <v>3</v>
      </c>
      <c r="AC4477" s="15" t="str">
        <f aca="false">IF(AB4477&gt;=5,"High",IF(AB4477&gt;=3,"Medium","Low"))</f>
        <v>Medium</v>
      </c>
    </row>
    <row r="4478" customFormat="false" ht="15" hidden="false" customHeight="false" outlineLevel="0" collapsed="false">
      <c r="A4478" s="15" t="s">
        <v>4575</v>
      </c>
      <c r="B4478" s="15" t="s">
        <v>94</v>
      </c>
      <c r="C4478" s="15" t="n">
        <v>0</v>
      </c>
      <c r="D4478" s="15" t="s">
        <v>24</v>
      </c>
      <c r="E4478" s="15" t="s">
        <v>24</v>
      </c>
      <c r="F4478" s="15" t="n">
        <v>1</v>
      </c>
      <c r="G4478" s="15" t="s">
        <v>26</v>
      </c>
      <c r="H4478" s="15" t="s">
        <v>24</v>
      </c>
      <c r="I4478" s="15" t="s">
        <v>24</v>
      </c>
      <c r="J4478" s="15" t="s">
        <v>28</v>
      </c>
      <c r="K4478" s="15" t="s">
        <v>28</v>
      </c>
      <c r="L4478" s="15" t="s">
        <v>28</v>
      </c>
      <c r="M4478" s="15" t="s">
        <v>28</v>
      </c>
      <c r="N4478" s="15" t="s">
        <v>28</v>
      </c>
      <c r="O4478" s="15" t="s">
        <v>28</v>
      </c>
      <c r="P4478" s="15" t="s">
        <v>25</v>
      </c>
      <c r="Q4478" s="15" t="s">
        <v>24</v>
      </c>
      <c r="R4478" s="15" t="s">
        <v>17</v>
      </c>
      <c r="S4478" s="18" t="n">
        <v>20.9</v>
      </c>
      <c r="T4478" s="15" t="n">
        <v>20.9</v>
      </c>
      <c r="U4478" s="15" t="s">
        <v>26</v>
      </c>
      <c r="V4478" s="18" t="n">
        <f aca="false">IF(ISNUMBER(T4478),T4478,0)</f>
        <v>20.9</v>
      </c>
      <c r="W4478" s="15" t="n">
        <f aca="false">IF(U4478="Yes",1,0)</f>
        <v>1</v>
      </c>
      <c r="X4478" s="15" t="str">
        <f aca="false">IF(F4478&lt;=12,"0-12 months",IF(F4478&lt;=24,"13-24 months",IF(F4478&lt;=48,"25-48 months","49-72 months")))</f>
        <v>0-12 months</v>
      </c>
      <c r="Y4478" s="15" t="str">
        <f aca="false">IF(C4478=1,"Yes","No")</f>
        <v>No</v>
      </c>
      <c r="Z4478" s="15" t="n">
        <f aca="false">COUNTIF(J4478:O4478,"Yes")</f>
        <v>0</v>
      </c>
      <c r="AA4478" s="18" t="n">
        <f aca="false">S4478*W4478</f>
        <v>20.9</v>
      </c>
      <c r="AB4478" s="15" t="n">
        <f aca="false">(P4478="Month-to-month")+(I4478="Fiber optic")+(R4478="Electronic check")+(F4478&lt;=12)+(M4478="No")+(J4478="No")</f>
        <v>2</v>
      </c>
      <c r="AC4478" s="15" t="str">
        <f aca="false">IF(AB4478&gt;=5,"High",IF(AB4478&gt;=3,"Medium","Low"))</f>
        <v>Low</v>
      </c>
    </row>
    <row r="4479" customFormat="false" ht="15" hidden="false" customHeight="false" outlineLevel="0" collapsed="false">
      <c r="A4479" s="15" t="s">
        <v>4576</v>
      </c>
      <c r="B4479" s="15" t="s">
        <v>98</v>
      </c>
      <c r="C4479" s="15" t="n">
        <v>0</v>
      </c>
      <c r="D4479" s="15" t="s">
        <v>26</v>
      </c>
      <c r="E4479" s="15" t="s">
        <v>26</v>
      </c>
      <c r="F4479" s="15" t="n">
        <v>19</v>
      </c>
      <c r="G4479" s="15" t="s">
        <v>26</v>
      </c>
      <c r="H4479" s="15" t="s">
        <v>24</v>
      </c>
      <c r="I4479" s="15" t="s">
        <v>96</v>
      </c>
      <c r="J4479" s="15" t="s">
        <v>26</v>
      </c>
      <c r="K4479" s="15" t="s">
        <v>24</v>
      </c>
      <c r="L4479" s="15" t="s">
        <v>24</v>
      </c>
      <c r="M4479" s="15" t="s">
        <v>24</v>
      </c>
      <c r="N4479" s="15" t="s">
        <v>24</v>
      </c>
      <c r="O4479" s="15" t="s">
        <v>24</v>
      </c>
      <c r="P4479" s="15" t="s">
        <v>27</v>
      </c>
      <c r="Q4479" s="15" t="s">
        <v>26</v>
      </c>
      <c r="R4479" s="15" t="s">
        <v>19</v>
      </c>
      <c r="S4479" s="18" t="n">
        <v>48.95</v>
      </c>
      <c r="T4479" s="15" t="n">
        <v>955.6</v>
      </c>
      <c r="U4479" s="15" t="s">
        <v>24</v>
      </c>
      <c r="V4479" s="18" t="n">
        <f aca="false">IF(ISNUMBER(T4479),T4479,0)</f>
        <v>955.6</v>
      </c>
      <c r="W4479" s="15" t="n">
        <f aca="false">IF(U4479="Yes",1,0)</f>
        <v>0</v>
      </c>
      <c r="X4479" s="15" t="str">
        <f aca="false">IF(F4479&lt;=12,"0-12 months",IF(F4479&lt;=24,"13-24 months",IF(F4479&lt;=48,"25-48 months","49-72 months")))</f>
        <v>13-24 months</v>
      </c>
      <c r="Y4479" s="15" t="str">
        <f aca="false">IF(C4479=1,"Yes","No")</f>
        <v>No</v>
      </c>
      <c r="Z4479" s="15" t="n">
        <f aca="false">COUNTIF(J4479:O4479,"Yes")</f>
        <v>1</v>
      </c>
      <c r="AA4479" s="18" t="n">
        <f aca="false">S4479*W4479</f>
        <v>0</v>
      </c>
      <c r="AB4479" s="15" t="n">
        <f aca="false">(P4479="Month-to-month")+(I4479="Fiber optic")+(R4479="Electronic check")+(F4479&lt;=12)+(M4479="No")+(J4479="No")</f>
        <v>1</v>
      </c>
      <c r="AC4479" s="15" t="str">
        <f aca="false">IF(AB4479&gt;=5,"High",IF(AB4479&gt;=3,"Medium","Low"))</f>
        <v>Low</v>
      </c>
    </row>
    <row r="4480" customFormat="false" ht="15" hidden="false" customHeight="false" outlineLevel="0" collapsed="false">
      <c r="A4480" s="15" t="s">
        <v>4577</v>
      </c>
      <c r="B4480" s="15" t="s">
        <v>94</v>
      </c>
      <c r="C4480" s="15" t="n">
        <v>0</v>
      </c>
      <c r="D4480" s="15" t="s">
        <v>24</v>
      </c>
      <c r="E4480" s="15" t="s">
        <v>24</v>
      </c>
      <c r="F4480" s="15" t="n">
        <v>3</v>
      </c>
      <c r="G4480" s="15" t="s">
        <v>26</v>
      </c>
      <c r="H4480" s="15" t="s">
        <v>24</v>
      </c>
      <c r="I4480" s="15" t="s">
        <v>96</v>
      </c>
      <c r="J4480" s="15" t="s">
        <v>24</v>
      </c>
      <c r="K4480" s="15" t="s">
        <v>24</v>
      </c>
      <c r="L4480" s="15" t="s">
        <v>24</v>
      </c>
      <c r="M4480" s="15" t="s">
        <v>24</v>
      </c>
      <c r="N4480" s="15" t="s">
        <v>26</v>
      </c>
      <c r="O4480" s="15" t="s">
        <v>24</v>
      </c>
      <c r="P4480" s="15" t="s">
        <v>25</v>
      </c>
      <c r="Q4480" s="15" t="s">
        <v>26</v>
      </c>
      <c r="R4480" s="15" t="s">
        <v>15</v>
      </c>
      <c r="S4480" s="18" t="n">
        <v>54.2</v>
      </c>
      <c r="T4480" s="15" t="n">
        <v>140.4</v>
      </c>
      <c r="U4480" s="15" t="s">
        <v>24</v>
      </c>
      <c r="V4480" s="18" t="n">
        <f aca="false">IF(ISNUMBER(T4480),T4480,0)</f>
        <v>140.4</v>
      </c>
      <c r="W4480" s="15" t="n">
        <f aca="false">IF(U4480="Yes",1,0)</f>
        <v>0</v>
      </c>
      <c r="X4480" s="15" t="str">
        <f aca="false">IF(F4480&lt;=12,"0-12 months",IF(F4480&lt;=24,"13-24 months",IF(F4480&lt;=48,"25-48 months","49-72 months")))</f>
        <v>0-12 months</v>
      </c>
      <c r="Y4480" s="15" t="str">
        <f aca="false">IF(C4480=1,"Yes","No")</f>
        <v>No</v>
      </c>
      <c r="Z4480" s="15" t="n">
        <f aca="false">COUNTIF(J4480:O4480,"Yes")</f>
        <v>1</v>
      </c>
      <c r="AA4480" s="18" t="n">
        <f aca="false">S4480*W4480</f>
        <v>0</v>
      </c>
      <c r="AB4480" s="15" t="n">
        <f aca="false">(P4480="Month-to-month")+(I4480="Fiber optic")+(R4480="Electronic check")+(F4480&lt;=12)+(M4480="No")+(J4480="No")</f>
        <v>5</v>
      </c>
      <c r="AC4480" s="15" t="str">
        <f aca="false">IF(AB4480&gt;=5,"High",IF(AB4480&gt;=3,"Medium","Low"))</f>
        <v>High</v>
      </c>
    </row>
    <row r="4481" customFormat="false" ht="15" hidden="false" customHeight="false" outlineLevel="0" collapsed="false">
      <c r="A4481" s="15" t="s">
        <v>4578</v>
      </c>
      <c r="B4481" s="15" t="s">
        <v>94</v>
      </c>
      <c r="C4481" s="15" t="n">
        <v>0</v>
      </c>
      <c r="D4481" s="15" t="s">
        <v>24</v>
      </c>
      <c r="E4481" s="15" t="s">
        <v>24</v>
      </c>
      <c r="F4481" s="15" t="n">
        <v>59</v>
      </c>
      <c r="G4481" s="15" t="s">
        <v>26</v>
      </c>
      <c r="H4481" s="15" t="s">
        <v>26</v>
      </c>
      <c r="I4481" s="15" t="s">
        <v>24</v>
      </c>
      <c r="J4481" s="15" t="s">
        <v>28</v>
      </c>
      <c r="K4481" s="15" t="s">
        <v>28</v>
      </c>
      <c r="L4481" s="15" t="s">
        <v>28</v>
      </c>
      <c r="M4481" s="15" t="s">
        <v>28</v>
      </c>
      <c r="N4481" s="15" t="s">
        <v>28</v>
      </c>
      <c r="O4481" s="15" t="s">
        <v>28</v>
      </c>
      <c r="P4481" s="15" t="s">
        <v>29</v>
      </c>
      <c r="Q4481" s="15" t="s">
        <v>24</v>
      </c>
      <c r="R4481" s="15" t="s">
        <v>15</v>
      </c>
      <c r="S4481" s="18" t="n">
        <v>24.45</v>
      </c>
      <c r="T4481" s="15" t="n">
        <v>1493.1</v>
      </c>
      <c r="U4481" s="15" t="s">
        <v>24</v>
      </c>
      <c r="V4481" s="18" t="n">
        <f aca="false">IF(ISNUMBER(T4481),T4481,0)</f>
        <v>1493.1</v>
      </c>
      <c r="W4481" s="15" t="n">
        <f aca="false">IF(U4481="Yes",1,0)</f>
        <v>0</v>
      </c>
      <c r="X4481" s="15" t="str">
        <f aca="false">IF(F4481&lt;=12,"0-12 months",IF(F4481&lt;=24,"13-24 months",IF(F4481&lt;=48,"25-48 months","49-72 months")))</f>
        <v>49-72 months</v>
      </c>
      <c r="Y4481" s="15" t="str">
        <f aca="false">IF(C4481=1,"Yes","No")</f>
        <v>No</v>
      </c>
      <c r="Z4481" s="15" t="n">
        <f aca="false">COUNTIF(J4481:O4481,"Yes")</f>
        <v>0</v>
      </c>
      <c r="AA4481" s="18" t="n">
        <f aca="false">S4481*W4481</f>
        <v>0</v>
      </c>
      <c r="AB4481" s="15" t="n">
        <f aca="false">(P4481="Month-to-month")+(I4481="Fiber optic")+(R4481="Electronic check")+(F4481&lt;=12)+(M4481="No")+(J4481="No")</f>
        <v>1</v>
      </c>
      <c r="AC4481" s="15" t="str">
        <f aca="false">IF(AB4481&gt;=5,"High",IF(AB4481&gt;=3,"Medium","Low"))</f>
        <v>Low</v>
      </c>
    </row>
    <row r="4482" customFormat="false" ht="15" hidden="false" customHeight="false" outlineLevel="0" collapsed="false">
      <c r="A4482" s="15" t="s">
        <v>4579</v>
      </c>
      <c r="B4482" s="15" t="s">
        <v>94</v>
      </c>
      <c r="C4482" s="15" t="n">
        <v>0</v>
      </c>
      <c r="D4482" s="15" t="s">
        <v>26</v>
      </c>
      <c r="E4482" s="15" t="s">
        <v>24</v>
      </c>
      <c r="F4482" s="15" t="n">
        <v>1</v>
      </c>
      <c r="G4482" s="15" t="s">
        <v>26</v>
      </c>
      <c r="H4482" s="15" t="s">
        <v>24</v>
      </c>
      <c r="I4482" s="15" t="s">
        <v>102</v>
      </c>
      <c r="J4482" s="15" t="s">
        <v>24</v>
      </c>
      <c r="K4482" s="15" t="s">
        <v>24</v>
      </c>
      <c r="L4482" s="15" t="s">
        <v>24</v>
      </c>
      <c r="M4482" s="15" t="s">
        <v>24</v>
      </c>
      <c r="N4482" s="15" t="s">
        <v>24</v>
      </c>
      <c r="O4482" s="15" t="s">
        <v>24</v>
      </c>
      <c r="P4482" s="15" t="s">
        <v>25</v>
      </c>
      <c r="Q4482" s="15" t="s">
        <v>26</v>
      </c>
      <c r="R4482" s="15" t="s">
        <v>17</v>
      </c>
      <c r="S4482" s="18" t="n">
        <v>69.4</v>
      </c>
      <c r="T4482" s="15" t="n">
        <v>69.4</v>
      </c>
      <c r="U4482" s="15" t="s">
        <v>26</v>
      </c>
      <c r="V4482" s="18" t="n">
        <f aca="false">IF(ISNUMBER(T4482),T4482,0)</f>
        <v>69.4</v>
      </c>
      <c r="W4482" s="15" t="n">
        <f aca="false">IF(U4482="Yes",1,0)</f>
        <v>1</v>
      </c>
      <c r="X4482" s="15" t="str">
        <f aca="false">IF(F4482&lt;=12,"0-12 months",IF(F4482&lt;=24,"13-24 months",IF(F4482&lt;=48,"25-48 months","49-72 months")))</f>
        <v>0-12 months</v>
      </c>
      <c r="Y4482" s="15" t="str">
        <f aca="false">IF(C4482=1,"Yes","No")</f>
        <v>No</v>
      </c>
      <c r="Z4482" s="15" t="n">
        <f aca="false">COUNTIF(J4482:O4482,"Yes")</f>
        <v>0</v>
      </c>
      <c r="AA4482" s="18" t="n">
        <f aca="false">S4482*W4482</f>
        <v>69.4</v>
      </c>
      <c r="AB4482" s="15" t="n">
        <f aca="false">(P4482="Month-to-month")+(I4482="Fiber optic")+(R4482="Electronic check")+(F4482&lt;=12)+(M4482="No")+(J4482="No")</f>
        <v>5</v>
      </c>
      <c r="AC4482" s="15" t="str">
        <f aca="false">IF(AB4482&gt;=5,"High",IF(AB4482&gt;=3,"Medium","Low"))</f>
        <v>High</v>
      </c>
    </row>
    <row r="4483" customFormat="false" ht="15" hidden="false" customHeight="false" outlineLevel="0" collapsed="false">
      <c r="A4483" s="15" t="s">
        <v>4580</v>
      </c>
      <c r="B4483" s="15" t="s">
        <v>98</v>
      </c>
      <c r="C4483" s="15" t="n">
        <v>0</v>
      </c>
      <c r="D4483" s="15" t="s">
        <v>26</v>
      </c>
      <c r="E4483" s="15" t="s">
        <v>24</v>
      </c>
      <c r="F4483" s="15" t="n">
        <v>42</v>
      </c>
      <c r="G4483" s="15" t="s">
        <v>24</v>
      </c>
      <c r="H4483" s="15" t="s">
        <v>95</v>
      </c>
      <c r="I4483" s="15" t="s">
        <v>96</v>
      </c>
      <c r="J4483" s="15" t="s">
        <v>26</v>
      </c>
      <c r="K4483" s="15" t="s">
        <v>24</v>
      </c>
      <c r="L4483" s="15" t="s">
        <v>24</v>
      </c>
      <c r="M4483" s="15" t="s">
        <v>24</v>
      </c>
      <c r="N4483" s="15" t="s">
        <v>26</v>
      </c>
      <c r="O4483" s="15" t="s">
        <v>24</v>
      </c>
      <c r="P4483" s="15" t="s">
        <v>25</v>
      </c>
      <c r="Q4483" s="15" t="s">
        <v>26</v>
      </c>
      <c r="R4483" s="15" t="s">
        <v>19</v>
      </c>
      <c r="S4483" s="18" t="n">
        <v>40.15</v>
      </c>
      <c r="T4483" s="15" t="n">
        <v>1626.05</v>
      </c>
      <c r="U4483" s="15" t="s">
        <v>24</v>
      </c>
      <c r="V4483" s="18" t="n">
        <f aca="false">IF(ISNUMBER(T4483),T4483,0)</f>
        <v>1626.05</v>
      </c>
      <c r="W4483" s="15" t="n">
        <f aca="false">IF(U4483="Yes",1,0)</f>
        <v>0</v>
      </c>
      <c r="X4483" s="15" t="str">
        <f aca="false">IF(F4483&lt;=12,"0-12 months",IF(F4483&lt;=24,"13-24 months",IF(F4483&lt;=48,"25-48 months","49-72 months")))</f>
        <v>25-48 months</v>
      </c>
      <c r="Y4483" s="15" t="str">
        <f aca="false">IF(C4483=1,"Yes","No")</f>
        <v>No</v>
      </c>
      <c r="Z4483" s="15" t="n">
        <f aca="false">COUNTIF(J4483:O4483,"Yes")</f>
        <v>2</v>
      </c>
      <c r="AA4483" s="18" t="n">
        <f aca="false">S4483*W4483</f>
        <v>0</v>
      </c>
      <c r="AB4483" s="15" t="n">
        <f aca="false">(P4483="Month-to-month")+(I4483="Fiber optic")+(R4483="Electronic check")+(F4483&lt;=12)+(M4483="No")+(J4483="No")</f>
        <v>2</v>
      </c>
      <c r="AC4483" s="15" t="str">
        <f aca="false">IF(AB4483&gt;=5,"High",IF(AB4483&gt;=3,"Medium","Low"))</f>
        <v>Low</v>
      </c>
    </row>
    <row r="4484" customFormat="false" ht="15" hidden="false" customHeight="false" outlineLevel="0" collapsed="false">
      <c r="A4484" s="15" t="s">
        <v>4581</v>
      </c>
      <c r="B4484" s="15" t="s">
        <v>94</v>
      </c>
      <c r="C4484" s="15" t="n">
        <v>0</v>
      </c>
      <c r="D4484" s="15" t="s">
        <v>24</v>
      </c>
      <c r="E4484" s="15" t="s">
        <v>24</v>
      </c>
      <c r="F4484" s="15" t="n">
        <v>7</v>
      </c>
      <c r="G4484" s="15" t="s">
        <v>26</v>
      </c>
      <c r="H4484" s="15" t="s">
        <v>26</v>
      </c>
      <c r="I4484" s="15" t="s">
        <v>102</v>
      </c>
      <c r="J4484" s="15" t="s">
        <v>24</v>
      </c>
      <c r="K4484" s="15" t="s">
        <v>24</v>
      </c>
      <c r="L4484" s="15" t="s">
        <v>24</v>
      </c>
      <c r="M4484" s="15" t="s">
        <v>24</v>
      </c>
      <c r="N4484" s="15" t="s">
        <v>24</v>
      </c>
      <c r="O4484" s="15" t="s">
        <v>24</v>
      </c>
      <c r="P4484" s="15" t="s">
        <v>25</v>
      </c>
      <c r="Q4484" s="15" t="s">
        <v>26</v>
      </c>
      <c r="R4484" s="15" t="s">
        <v>15</v>
      </c>
      <c r="S4484" s="18" t="n">
        <v>74.9</v>
      </c>
      <c r="T4484" s="15" t="n">
        <v>541.15</v>
      </c>
      <c r="U4484" s="15" t="s">
        <v>26</v>
      </c>
      <c r="V4484" s="18" t="n">
        <f aca="false">IF(ISNUMBER(T4484),T4484,0)</f>
        <v>541.15</v>
      </c>
      <c r="W4484" s="15" t="n">
        <f aca="false">IF(U4484="Yes",1,0)</f>
        <v>1</v>
      </c>
      <c r="X4484" s="15" t="str">
        <f aca="false">IF(F4484&lt;=12,"0-12 months",IF(F4484&lt;=24,"13-24 months",IF(F4484&lt;=48,"25-48 months","49-72 months")))</f>
        <v>0-12 months</v>
      </c>
      <c r="Y4484" s="15" t="str">
        <f aca="false">IF(C4484=1,"Yes","No")</f>
        <v>No</v>
      </c>
      <c r="Z4484" s="15" t="n">
        <f aca="false">COUNTIF(J4484:O4484,"Yes")</f>
        <v>0</v>
      </c>
      <c r="AA4484" s="18" t="n">
        <f aca="false">S4484*W4484</f>
        <v>74.9</v>
      </c>
      <c r="AB4484" s="15" t="n">
        <f aca="false">(P4484="Month-to-month")+(I4484="Fiber optic")+(R4484="Electronic check")+(F4484&lt;=12)+(M4484="No")+(J4484="No")</f>
        <v>6</v>
      </c>
      <c r="AC4484" s="15" t="str">
        <f aca="false">IF(AB4484&gt;=5,"High",IF(AB4484&gt;=3,"Medium","Low"))</f>
        <v>High</v>
      </c>
    </row>
    <row r="4485" customFormat="false" ht="15" hidden="false" customHeight="false" outlineLevel="0" collapsed="false">
      <c r="A4485" s="15" t="s">
        <v>4582</v>
      </c>
      <c r="B4485" s="15" t="s">
        <v>98</v>
      </c>
      <c r="C4485" s="15" t="n">
        <v>0</v>
      </c>
      <c r="D4485" s="15" t="s">
        <v>26</v>
      </c>
      <c r="E4485" s="15" t="s">
        <v>24</v>
      </c>
      <c r="F4485" s="15" t="n">
        <v>67</v>
      </c>
      <c r="G4485" s="15" t="s">
        <v>26</v>
      </c>
      <c r="H4485" s="15" t="s">
        <v>26</v>
      </c>
      <c r="I4485" s="15" t="s">
        <v>24</v>
      </c>
      <c r="J4485" s="15" t="s">
        <v>28</v>
      </c>
      <c r="K4485" s="15" t="s">
        <v>28</v>
      </c>
      <c r="L4485" s="15" t="s">
        <v>28</v>
      </c>
      <c r="M4485" s="15" t="s">
        <v>28</v>
      </c>
      <c r="N4485" s="15" t="s">
        <v>28</v>
      </c>
      <c r="O4485" s="15" t="s">
        <v>28</v>
      </c>
      <c r="P4485" s="15" t="s">
        <v>29</v>
      </c>
      <c r="Q4485" s="15" t="s">
        <v>24</v>
      </c>
      <c r="R4485" s="15" t="s">
        <v>21</v>
      </c>
      <c r="S4485" s="18" t="n">
        <v>25.6</v>
      </c>
      <c r="T4485" s="15" t="n">
        <v>1784.9</v>
      </c>
      <c r="U4485" s="15" t="s">
        <v>24</v>
      </c>
      <c r="V4485" s="18" t="n">
        <f aca="false">IF(ISNUMBER(T4485),T4485,0)</f>
        <v>1784.9</v>
      </c>
      <c r="W4485" s="15" t="n">
        <f aca="false">IF(U4485="Yes",1,0)</f>
        <v>0</v>
      </c>
      <c r="X4485" s="15" t="str">
        <f aca="false">IF(F4485&lt;=12,"0-12 months",IF(F4485&lt;=24,"13-24 months",IF(F4485&lt;=48,"25-48 months","49-72 months")))</f>
        <v>49-72 months</v>
      </c>
      <c r="Y4485" s="15" t="str">
        <f aca="false">IF(C4485=1,"Yes","No")</f>
        <v>No</v>
      </c>
      <c r="Z4485" s="15" t="n">
        <f aca="false">COUNTIF(J4485:O4485,"Yes")</f>
        <v>0</v>
      </c>
      <c r="AA4485" s="18" t="n">
        <f aca="false">S4485*W4485</f>
        <v>0</v>
      </c>
      <c r="AB4485" s="15" t="n">
        <f aca="false">(P4485="Month-to-month")+(I4485="Fiber optic")+(R4485="Electronic check")+(F4485&lt;=12)+(M4485="No")+(J4485="No")</f>
        <v>0</v>
      </c>
      <c r="AC4485" s="15" t="str">
        <f aca="false">IF(AB4485&gt;=5,"High",IF(AB4485&gt;=3,"Medium","Low"))</f>
        <v>Low</v>
      </c>
    </row>
    <row r="4486" customFormat="false" ht="15" hidden="false" customHeight="false" outlineLevel="0" collapsed="false">
      <c r="A4486" s="15" t="s">
        <v>4583</v>
      </c>
      <c r="B4486" s="15" t="s">
        <v>98</v>
      </c>
      <c r="C4486" s="15" t="n">
        <v>0</v>
      </c>
      <c r="D4486" s="15" t="s">
        <v>24</v>
      </c>
      <c r="E4486" s="15" t="s">
        <v>24</v>
      </c>
      <c r="F4486" s="15" t="n">
        <v>1</v>
      </c>
      <c r="G4486" s="15" t="s">
        <v>26</v>
      </c>
      <c r="H4486" s="15" t="s">
        <v>24</v>
      </c>
      <c r="I4486" s="15" t="s">
        <v>102</v>
      </c>
      <c r="J4486" s="15" t="s">
        <v>24</v>
      </c>
      <c r="K4486" s="15" t="s">
        <v>24</v>
      </c>
      <c r="L4486" s="15" t="s">
        <v>24</v>
      </c>
      <c r="M4486" s="15" t="s">
        <v>24</v>
      </c>
      <c r="N4486" s="15" t="s">
        <v>24</v>
      </c>
      <c r="O4486" s="15" t="s">
        <v>24</v>
      </c>
      <c r="P4486" s="15" t="s">
        <v>25</v>
      </c>
      <c r="Q4486" s="15" t="s">
        <v>26</v>
      </c>
      <c r="R4486" s="15" t="s">
        <v>15</v>
      </c>
      <c r="S4486" s="18" t="n">
        <v>70.35</v>
      </c>
      <c r="T4486" s="15" t="n">
        <v>70.35</v>
      </c>
      <c r="U4486" s="15" t="s">
        <v>24</v>
      </c>
      <c r="V4486" s="18" t="n">
        <f aca="false">IF(ISNUMBER(T4486),T4486,0)</f>
        <v>70.35</v>
      </c>
      <c r="W4486" s="15" t="n">
        <f aca="false">IF(U4486="Yes",1,0)</f>
        <v>0</v>
      </c>
      <c r="X4486" s="15" t="str">
        <f aca="false">IF(F4486&lt;=12,"0-12 months",IF(F4486&lt;=24,"13-24 months",IF(F4486&lt;=48,"25-48 months","49-72 months")))</f>
        <v>0-12 months</v>
      </c>
      <c r="Y4486" s="15" t="str">
        <f aca="false">IF(C4486=1,"Yes","No")</f>
        <v>No</v>
      </c>
      <c r="Z4486" s="15" t="n">
        <f aca="false">COUNTIF(J4486:O4486,"Yes")</f>
        <v>0</v>
      </c>
      <c r="AA4486" s="18" t="n">
        <f aca="false">S4486*W4486</f>
        <v>0</v>
      </c>
      <c r="AB4486" s="15" t="n">
        <f aca="false">(P4486="Month-to-month")+(I4486="Fiber optic")+(R4486="Electronic check")+(F4486&lt;=12)+(M4486="No")+(J4486="No")</f>
        <v>6</v>
      </c>
      <c r="AC4486" s="15" t="str">
        <f aca="false">IF(AB4486&gt;=5,"High",IF(AB4486&gt;=3,"Medium","Low"))</f>
        <v>High</v>
      </c>
    </row>
    <row r="4487" customFormat="false" ht="15" hidden="false" customHeight="false" outlineLevel="0" collapsed="false">
      <c r="A4487" s="15" t="s">
        <v>4584</v>
      </c>
      <c r="B4487" s="15" t="s">
        <v>98</v>
      </c>
      <c r="C4487" s="15" t="n">
        <v>0</v>
      </c>
      <c r="D4487" s="15" t="s">
        <v>26</v>
      </c>
      <c r="E4487" s="15" t="s">
        <v>24</v>
      </c>
      <c r="F4487" s="15" t="n">
        <v>66</v>
      </c>
      <c r="G4487" s="15" t="s">
        <v>26</v>
      </c>
      <c r="H4487" s="15" t="s">
        <v>26</v>
      </c>
      <c r="I4487" s="15" t="s">
        <v>96</v>
      </c>
      <c r="J4487" s="15" t="s">
        <v>26</v>
      </c>
      <c r="K4487" s="15" t="s">
        <v>26</v>
      </c>
      <c r="L4487" s="15" t="s">
        <v>26</v>
      </c>
      <c r="M4487" s="15" t="s">
        <v>26</v>
      </c>
      <c r="N4487" s="15" t="s">
        <v>26</v>
      </c>
      <c r="O4487" s="15" t="s">
        <v>26</v>
      </c>
      <c r="P4487" s="15" t="s">
        <v>29</v>
      </c>
      <c r="Q4487" s="15" t="s">
        <v>24</v>
      </c>
      <c r="R4487" s="15" t="s">
        <v>19</v>
      </c>
      <c r="S4487" s="18" t="n">
        <v>91.7</v>
      </c>
      <c r="T4487" s="15" t="n">
        <v>6075.9</v>
      </c>
      <c r="U4487" s="15" t="s">
        <v>24</v>
      </c>
      <c r="V4487" s="18" t="n">
        <f aca="false">IF(ISNUMBER(T4487),T4487,0)</f>
        <v>6075.9</v>
      </c>
      <c r="W4487" s="15" t="n">
        <f aca="false">IF(U4487="Yes",1,0)</f>
        <v>0</v>
      </c>
      <c r="X4487" s="15" t="str">
        <f aca="false">IF(F4487&lt;=12,"0-12 months",IF(F4487&lt;=24,"13-24 months",IF(F4487&lt;=48,"25-48 months","49-72 months")))</f>
        <v>49-72 months</v>
      </c>
      <c r="Y4487" s="15" t="str">
        <f aca="false">IF(C4487=1,"Yes","No")</f>
        <v>No</v>
      </c>
      <c r="Z4487" s="15" t="n">
        <f aca="false">COUNTIF(J4487:O4487,"Yes")</f>
        <v>6</v>
      </c>
      <c r="AA4487" s="18" t="n">
        <f aca="false">S4487*W4487</f>
        <v>0</v>
      </c>
      <c r="AB4487" s="15" t="n">
        <f aca="false">(P4487="Month-to-month")+(I4487="Fiber optic")+(R4487="Electronic check")+(F4487&lt;=12)+(M4487="No")+(J4487="No")</f>
        <v>0</v>
      </c>
      <c r="AC4487" s="15" t="str">
        <f aca="false">IF(AB4487&gt;=5,"High",IF(AB4487&gt;=3,"Medium","Low"))</f>
        <v>Low</v>
      </c>
    </row>
    <row r="4488" customFormat="false" ht="15" hidden="false" customHeight="false" outlineLevel="0" collapsed="false">
      <c r="A4488" s="15" t="s">
        <v>4585</v>
      </c>
      <c r="B4488" s="15" t="s">
        <v>94</v>
      </c>
      <c r="C4488" s="15" t="n">
        <v>0</v>
      </c>
      <c r="D4488" s="15" t="s">
        <v>24</v>
      </c>
      <c r="E4488" s="15" t="s">
        <v>24</v>
      </c>
      <c r="F4488" s="15" t="n">
        <v>61</v>
      </c>
      <c r="G4488" s="15" t="s">
        <v>26</v>
      </c>
      <c r="H4488" s="15" t="s">
        <v>26</v>
      </c>
      <c r="I4488" s="15" t="s">
        <v>102</v>
      </c>
      <c r="J4488" s="15" t="s">
        <v>24</v>
      </c>
      <c r="K4488" s="15" t="s">
        <v>24</v>
      </c>
      <c r="L4488" s="15" t="s">
        <v>26</v>
      </c>
      <c r="M4488" s="15" t="s">
        <v>24</v>
      </c>
      <c r="N4488" s="15" t="s">
        <v>24</v>
      </c>
      <c r="O4488" s="15" t="s">
        <v>26</v>
      </c>
      <c r="P4488" s="15" t="s">
        <v>25</v>
      </c>
      <c r="Q4488" s="15" t="s">
        <v>24</v>
      </c>
      <c r="R4488" s="15" t="s">
        <v>17</v>
      </c>
      <c r="S4488" s="18" t="n">
        <v>89.2</v>
      </c>
      <c r="T4488" s="15" t="n">
        <v>5500.6</v>
      </c>
      <c r="U4488" s="15" t="s">
        <v>24</v>
      </c>
      <c r="V4488" s="18" t="n">
        <f aca="false">IF(ISNUMBER(T4488),T4488,0)</f>
        <v>5500.6</v>
      </c>
      <c r="W4488" s="15" t="n">
        <f aca="false">IF(U4488="Yes",1,0)</f>
        <v>0</v>
      </c>
      <c r="X4488" s="15" t="str">
        <f aca="false">IF(F4488&lt;=12,"0-12 months",IF(F4488&lt;=24,"13-24 months",IF(F4488&lt;=48,"25-48 months","49-72 months")))</f>
        <v>49-72 months</v>
      </c>
      <c r="Y4488" s="15" t="str">
        <f aca="false">IF(C4488=1,"Yes","No")</f>
        <v>No</v>
      </c>
      <c r="Z4488" s="15" t="n">
        <f aca="false">COUNTIF(J4488:O4488,"Yes")</f>
        <v>2</v>
      </c>
      <c r="AA4488" s="18" t="n">
        <f aca="false">S4488*W4488</f>
        <v>0</v>
      </c>
      <c r="AB4488" s="15" t="n">
        <f aca="false">(P4488="Month-to-month")+(I4488="Fiber optic")+(R4488="Electronic check")+(F4488&lt;=12)+(M4488="No")+(J4488="No")</f>
        <v>4</v>
      </c>
      <c r="AC4488" s="15" t="str">
        <f aca="false">IF(AB4488&gt;=5,"High",IF(AB4488&gt;=3,"Medium","Low"))</f>
        <v>Medium</v>
      </c>
    </row>
    <row r="4489" customFormat="false" ht="15" hidden="false" customHeight="false" outlineLevel="0" collapsed="false">
      <c r="A4489" s="15" t="s">
        <v>4586</v>
      </c>
      <c r="B4489" s="15" t="s">
        <v>98</v>
      </c>
      <c r="C4489" s="15" t="n">
        <v>0</v>
      </c>
      <c r="D4489" s="15" t="s">
        <v>26</v>
      </c>
      <c r="E4489" s="15" t="s">
        <v>26</v>
      </c>
      <c r="F4489" s="15" t="n">
        <v>4</v>
      </c>
      <c r="G4489" s="15" t="s">
        <v>26</v>
      </c>
      <c r="H4489" s="15" t="s">
        <v>26</v>
      </c>
      <c r="I4489" s="15" t="s">
        <v>24</v>
      </c>
      <c r="J4489" s="15" t="s">
        <v>28</v>
      </c>
      <c r="K4489" s="15" t="s">
        <v>28</v>
      </c>
      <c r="L4489" s="15" t="s">
        <v>28</v>
      </c>
      <c r="M4489" s="15" t="s">
        <v>28</v>
      </c>
      <c r="N4489" s="15" t="s">
        <v>28</v>
      </c>
      <c r="O4489" s="15" t="s">
        <v>28</v>
      </c>
      <c r="P4489" s="15" t="s">
        <v>27</v>
      </c>
      <c r="Q4489" s="15" t="s">
        <v>24</v>
      </c>
      <c r="R4489" s="15" t="s">
        <v>21</v>
      </c>
      <c r="S4489" s="18" t="n">
        <v>24.1</v>
      </c>
      <c r="T4489" s="15" t="n">
        <v>73.1</v>
      </c>
      <c r="U4489" s="15" t="s">
        <v>24</v>
      </c>
      <c r="V4489" s="18" t="n">
        <f aca="false">IF(ISNUMBER(T4489),T4489,0)</f>
        <v>73.1</v>
      </c>
      <c r="W4489" s="15" t="n">
        <f aca="false">IF(U4489="Yes",1,0)</f>
        <v>0</v>
      </c>
      <c r="X4489" s="15" t="str">
        <f aca="false">IF(F4489&lt;=12,"0-12 months",IF(F4489&lt;=24,"13-24 months",IF(F4489&lt;=48,"25-48 months","49-72 months")))</f>
        <v>0-12 months</v>
      </c>
      <c r="Y4489" s="15" t="str">
        <f aca="false">IF(C4489=1,"Yes","No")</f>
        <v>No</v>
      </c>
      <c r="Z4489" s="15" t="n">
        <f aca="false">COUNTIF(J4489:O4489,"Yes")</f>
        <v>0</v>
      </c>
      <c r="AA4489" s="18" t="n">
        <f aca="false">S4489*W4489</f>
        <v>0</v>
      </c>
      <c r="AB4489" s="15" t="n">
        <f aca="false">(P4489="Month-to-month")+(I4489="Fiber optic")+(R4489="Electronic check")+(F4489&lt;=12)+(M4489="No")+(J4489="No")</f>
        <v>1</v>
      </c>
      <c r="AC4489" s="15" t="str">
        <f aca="false">IF(AB4489&gt;=5,"High",IF(AB4489&gt;=3,"Medium","Low"))</f>
        <v>Low</v>
      </c>
    </row>
    <row r="4490" customFormat="false" ht="15" hidden="false" customHeight="false" outlineLevel="0" collapsed="false">
      <c r="A4490" s="15" t="s">
        <v>4587</v>
      </c>
      <c r="B4490" s="15" t="s">
        <v>94</v>
      </c>
      <c r="C4490" s="15" t="n">
        <v>1</v>
      </c>
      <c r="D4490" s="15" t="s">
        <v>26</v>
      </c>
      <c r="E4490" s="15" t="s">
        <v>24</v>
      </c>
      <c r="F4490" s="15" t="n">
        <v>42</v>
      </c>
      <c r="G4490" s="15" t="s">
        <v>26</v>
      </c>
      <c r="H4490" s="15" t="s">
        <v>24</v>
      </c>
      <c r="I4490" s="15" t="s">
        <v>102</v>
      </c>
      <c r="J4490" s="15" t="s">
        <v>26</v>
      </c>
      <c r="K4490" s="15" t="s">
        <v>24</v>
      </c>
      <c r="L4490" s="15" t="s">
        <v>24</v>
      </c>
      <c r="M4490" s="15" t="s">
        <v>24</v>
      </c>
      <c r="N4490" s="15" t="s">
        <v>24</v>
      </c>
      <c r="O4490" s="15" t="s">
        <v>24</v>
      </c>
      <c r="P4490" s="15" t="s">
        <v>25</v>
      </c>
      <c r="Q4490" s="15" t="s">
        <v>26</v>
      </c>
      <c r="R4490" s="15" t="s">
        <v>21</v>
      </c>
      <c r="S4490" s="18" t="n">
        <v>74.15</v>
      </c>
      <c r="T4490" s="15" t="n">
        <v>3229.4</v>
      </c>
      <c r="U4490" s="15" t="s">
        <v>26</v>
      </c>
      <c r="V4490" s="18" t="n">
        <f aca="false">IF(ISNUMBER(T4490),T4490,0)</f>
        <v>3229.4</v>
      </c>
      <c r="W4490" s="15" t="n">
        <f aca="false">IF(U4490="Yes",1,0)</f>
        <v>1</v>
      </c>
      <c r="X4490" s="15" t="str">
        <f aca="false">IF(F4490&lt;=12,"0-12 months",IF(F4490&lt;=24,"13-24 months",IF(F4490&lt;=48,"25-48 months","49-72 months")))</f>
        <v>25-48 months</v>
      </c>
      <c r="Y4490" s="15" t="str">
        <f aca="false">IF(C4490=1,"Yes","No")</f>
        <v>Yes</v>
      </c>
      <c r="Z4490" s="15" t="n">
        <f aca="false">COUNTIF(J4490:O4490,"Yes")</f>
        <v>1</v>
      </c>
      <c r="AA4490" s="18" t="n">
        <f aca="false">S4490*W4490</f>
        <v>74.15</v>
      </c>
      <c r="AB4490" s="15" t="n">
        <f aca="false">(P4490="Month-to-month")+(I4490="Fiber optic")+(R4490="Electronic check")+(F4490&lt;=12)+(M4490="No")+(J4490="No")</f>
        <v>3</v>
      </c>
      <c r="AC4490" s="15" t="str">
        <f aca="false">IF(AB4490&gt;=5,"High",IF(AB4490&gt;=3,"Medium","Low"))</f>
        <v>Medium</v>
      </c>
    </row>
    <row r="4491" customFormat="false" ht="15" hidden="false" customHeight="false" outlineLevel="0" collapsed="false">
      <c r="A4491" s="15" t="s">
        <v>4588</v>
      </c>
      <c r="B4491" s="15" t="s">
        <v>94</v>
      </c>
      <c r="C4491" s="15" t="n">
        <v>0</v>
      </c>
      <c r="D4491" s="15" t="s">
        <v>26</v>
      </c>
      <c r="E4491" s="15" t="s">
        <v>26</v>
      </c>
      <c r="F4491" s="15" t="n">
        <v>64</v>
      </c>
      <c r="G4491" s="15" t="s">
        <v>26</v>
      </c>
      <c r="H4491" s="15" t="s">
        <v>26</v>
      </c>
      <c r="I4491" s="15" t="s">
        <v>96</v>
      </c>
      <c r="J4491" s="15" t="s">
        <v>24</v>
      </c>
      <c r="K4491" s="15" t="s">
        <v>26</v>
      </c>
      <c r="L4491" s="15" t="s">
        <v>24</v>
      </c>
      <c r="M4491" s="15" t="s">
        <v>24</v>
      </c>
      <c r="N4491" s="15" t="s">
        <v>24</v>
      </c>
      <c r="O4491" s="15" t="s">
        <v>24</v>
      </c>
      <c r="P4491" s="15" t="s">
        <v>27</v>
      </c>
      <c r="Q4491" s="15" t="s">
        <v>26</v>
      </c>
      <c r="R4491" s="15" t="s">
        <v>19</v>
      </c>
      <c r="S4491" s="18" t="n">
        <v>53.85</v>
      </c>
      <c r="T4491" s="15" t="n">
        <v>3399.85</v>
      </c>
      <c r="U4491" s="15" t="s">
        <v>24</v>
      </c>
      <c r="V4491" s="18" t="n">
        <f aca="false">IF(ISNUMBER(T4491),T4491,0)</f>
        <v>3399.85</v>
      </c>
      <c r="W4491" s="15" t="n">
        <f aca="false">IF(U4491="Yes",1,0)</f>
        <v>0</v>
      </c>
      <c r="X4491" s="15" t="str">
        <f aca="false">IF(F4491&lt;=12,"0-12 months",IF(F4491&lt;=24,"13-24 months",IF(F4491&lt;=48,"25-48 months","49-72 months")))</f>
        <v>49-72 months</v>
      </c>
      <c r="Y4491" s="15" t="str">
        <f aca="false">IF(C4491=1,"Yes","No")</f>
        <v>No</v>
      </c>
      <c r="Z4491" s="15" t="n">
        <f aca="false">COUNTIF(J4491:O4491,"Yes")</f>
        <v>1</v>
      </c>
      <c r="AA4491" s="18" t="n">
        <f aca="false">S4491*W4491</f>
        <v>0</v>
      </c>
      <c r="AB4491" s="15" t="n">
        <f aca="false">(P4491="Month-to-month")+(I4491="Fiber optic")+(R4491="Electronic check")+(F4491&lt;=12)+(M4491="No")+(J4491="No")</f>
        <v>2</v>
      </c>
      <c r="AC4491" s="15" t="str">
        <f aca="false">IF(AB4491&gt;=5,"High",IF(AB4491&gt;=3,"Medium","Low"))</f>
        <v>Low</v>
      </c>
    </row>
    <row r="4492" customFormat="false" ht="15" hidden="false" customHeight="false" outlineLevel="0" collapsed="false">
      <c r="A4492" s="15" t="s">
        <v>4589</v>
      </c>
      <c r="B4492" s="15" t="s">
        <v>94</v>
      </c>
      <c r="C4492" s="15" t="n">
        <v>1</v>
      </c>
      <c r="D4492" s="15" t="s">
        <v>26</v>
      </c>
      <c r="E4492" s="15" t="s">
        <v>24</v>
      </c>
      <c r="F4492" s="15" t="n">
        <v>54</v>
      </c>
      <c r="G4492" s="15" t="s">
        <v>26</v>
      </c>
      <c r="H4492" s="15" t="s">
        <v>26</v>
      </c>
      <c r="I4492" s="15" t="s">
        <v>102</v>
      </c>
      <c r="J4492" s="15" t="s">
        <v>26</v>
      </c>
      <c r="K4492" s="15" t="s">
        <v>26</v>
      </c>
      <c r="L4492" s="15" t="s">
        <v>26</v>
      </c>
      <c r="M4492" s="15" t="s">
        <v>26</v>
      </c>
      <c r="N4492" s="15" t="s">
        <v>26</v>
      </c>
      <c r="O4492" s="15" t="s">
        <v>26</v>
      </c>
      <c r="P4492" s="15" t="s">
        <v>27</v>
      </c>
      <c r="Q4492" s="15" t="s">
        <v>26</v>
      </c>
      <c r="R4492" s="15" t="s">
        <v>19</v>
      </c>
      <c r="S4492" s="18" t="n">
        <v>115.6</v>
      </c>
      <c r="T4492" s="15" t="n">
        <v>6431.05</v>
      </c>
      <c r="U4492" s="15" t="s">
        <v>24</v>
      </c>
      <c r="V4492" s="18" t="n">
        <f aca="false">IF(ISNUMBER(T4492),T4492,0)</f>
        <v>6431.05</v>
      </c>
      <c r="W4492" s="15" t="n">
        <f aca="false">IF(U4492="Yes",1,0)</f>
        <v>0</v>
      </c>
      <c r="X4492" s="15" t="str">
        <f aca="false">IF(F4492&lt;=12,"0-12 months",IF(F4492&lt;=24,"13-24 months",IF(F4492&lt;=48,"25-48 months","49-72 months")))</f>
        <v>49-72 months</v>
      </c>
      <c r="Y4492" s="15" t="str">
        <f aca="false">IF(C4492=1,"Yes","No")</f>
        <v>Yes</v>
      </c>
      <c r="Z4492" s="15" t="n">
        <f aca="false">COUNTIF(J4492:O4492,"Yes")</f>
        <v>6</v>
      </c>
      <c r="AA4492" s="18" t="n">
        <f aca="false">S4492*W4492</f>
        <v>0</v>
      </c>
      <c r="AB4492" s="15" t="n">
        <f aca="false">(P4492="Month-to-month")+(I4492="Fiber optic")+(R4492="Electronic check")+(F4492&lt;=12)+(M4492="No")+(J4492="No")</f>
        <v>1</v>
      </c>
      <c r="AC4492" s="15" t="str">
        <f aca="false">IF(AB4492&gt;=5,"High",IF(AB4492&gt;=3,"Medium","Low"))</f>
        <v>Low</v>
      </c>
    </row>
    <row r="4493" customFormat="false" ht="15" hidden="false" customHeight="false" outlineLevel="0" collapsed="false">
      <c r="A4493" s="15" t="s">
        <v>4590</v>
      </c>
      <c r="B4493" s="15" t="s">
        <v>98</v>
      </c>
      <c r="C4493" s="15" t="n">
        <v>0</v>
      </c>
      <c r="D4493" s="15" t="s">
        <v>24</v>
      </c>
      <c r="E4493" s="15" t="s">
        <v>24</v>
      </c>
      <c r="F4493" s="15" t="n">
        <v>1</v>
      </c>
      <c r="G4493" s="15" t="s">
        <v>26</v>
      </c>
      <c r="H4493" s="15" t="s">
        <v>24</v>
      </c>
      <c r="I4493" s="15" t="s">
        <v>24</v>
      </c>
      <c r="J4493" s="15" t="s">
        <v>28</v>
      </c>
      <c r="K4493" s="15" t="s">
        <v>28</v>
      </c>
      <c r="L4493" s="15" t="s">
        <v>28</v>
      </c>
      <c r="M4493" s="15" t="s">
        <v>28</v>
      </c>
      <c r="N4493" s="15" t="s">
        <v>28</v>
      </c>
      <c r="O4493" s="15" t="s">
        <v>28</v>
      </c>
      <c r="P4493" s="15" t="s">
        <v>25</v>
      </c>
      <c r="Q4493" s="15" t="s">
        <v>26</v>
      </c>
      <c r="R4493" s="15" t="s">
        <v>21</v>
      </c>
      <c r="S4493" s="18" t="n">
        <v>19.75</v>
      </c>
      <c r="T4493" s="15" t="n">
        <v>19.75</v>
      </c>
      <c r="U4493" s="15" t="s">
        <v>24</v>
      </c>
      <c r="V4493" s="18" t="n">
        <f aca="false">IF(ISNUMBER(T4493),T4493,0)</f>
        <v>19.75</v>
      </c>
      <c r="W4493" s="15" t="n">
        <f aca="false">IF(U4493="Yes",1,0)</f>
        <v>0</v>
      </c>
      <c r="X4493" s="15" t="str">
        <f aca="false">IF(F4493&lt;=12,"0-12 months",IF(F4493&lt;=24,"13-24 months",IF(F4493&lt;=48,"25-48 months","49-72 months")))</f>
        <v>0-12 months</v>
      </c>
      <c r="Y4493" s="15" t="str">
        <f aca="false">IF(C4493=1,"Yes","No")</f>
        <v>No</v>
      </c>
      <c r="Z4493" s="15" t="n">
        <f aca="false">COUNTIF(J4493:O4493,"Yes")</f>
        <v>0</v>
      </c>
      <c r="AA4493" s="18" t="n">
        <f aca="false">S4493*W4493</f>
        <v>0</v>
      </c>
      <c r="AB4493" s="15" t="n">
        <f aca="false">(P4493="Month-to-month")+(I4493="Fiber optic")+(R4493="Electronic check")+(F4493&lt;=12)+(M4493="No")+(J4493="No")</f>
        <v>2</v>
      </c>
      <c r="AC4493" s="15" t="str">
        <f aca="false">IF(AB4493&gt;=5,"High",IF(AB4493&gt;=3,"Medium","Low"))</f>
        <v>Low</v>
      </c>
    </row>
    <row r="4494" customFormat="false" ht="15" hidden="false" customHeight="false" outlineLevel="0" collapsed="false">
      <c r="A4494" s="15" t="s">
        <v>4591</v>
      </c>
      <c r="B4494" s="15" t="s">
        <v>98</v>
      </c>
      <c r="C4494" s="15" t="n">
        <v>0</v>
      </c>
      <c r="D4494" s="15" t="s">
        <v>26</v>
      </c>
      <c r="E4494" s="15" t="s">
        <v>26</v>
      </c>
      <c r="F4494" s="15" t="n">
        <v>54</v>
      </c>
      <c r="G4494" s="15" t="s">
        <v>26</v>
      </c>
      <c r="H4494" s="15" t="s">
        <v>26</v>
      </c>
      <c r="I4494" s="15" t="s">
        <v>24</v>
      </c>
      <c r="J4494" s="15" t="s">
        <v>28</v>
      </c>
      <c r="K4494" s="15" t="s">
        <v>28</v>
      </c>
      <c r="L4494" s="15" t="s">
        <v>28</v>
      </c>
      <c r="M4494" s="15" t="s">
        <v>28</v>
      </c>
      <c r="N4494" s="15" t="s">
        <v>28</v>
      </c>
      <c r="O4494" s="15" t="s">
        <v>28</v>
      </c>
      <c r="P4494" s="15" t="s">
        <v>29</v>
      </c>
      <c r="Q4494" s="15" t="s">
        <v>26</v>
      </c>
      <c r="R4494" s="15" t="s">
        <v>19</v>
      </c>
      <c r="S4494" s="18" t="n">
        <v>24.05</v>
      </c>
      <c r="T4494" s="15" t="n">
        <v>1230.9</v>
      </c>
      <c r="U4494" s="15" t="s">
        <v>24</v>
      </c>
      <c r="V4494" s="18" t="n">
        <f aca="false">IF(ISNUMBER(T4494),T4494,0)</f>
        <v>1230.9</v>
      </c>
      <c r="W4494" s="15" t="n">
        <f aca="false">IF(U4494="Yes",1,0)</f>
        <v>0</v>
      </c>
      <c r="X4494" s="15" t="str">
        <f aca="false">IF(F4494&lt;=12,"0-12 months",IF(F4494&lt;=24,"13-24 months",IF(F4494&lt;=48,"25-48 months","49-72 months")))</f>
        <v>49-72 months</v>
      </c>
      <c r="Y4494" s="15" t="str">
        <f aca="false">IF(C4494=1,"Yes","No")</f>
        <v>No</v>
      </c>
      <c r="Z4494" s="15" t="n">
        <f aca="false">COUNTIF(J4494:O4494,"Yes")</f>
        <v>0</v>
      </c>
      <c r="AA4494" s="18" t="n">
        <f aca="false">S4494*W4494</f>
        <v>0</v>
      </c>
      <c r="AB4494" s="15" t="n">
        <f aca="false">(P4494="Month-to-month")+(I4494="Fiber optic")+(R4494="Electronic check")+(F4494&lt;=12)+(M4494="No")+(J4494="No")</f>
        <v>0</v>
      </c>
      <c r="AC4494" s="15" t="str">
        <f aca="false">IF(AB4494&gt;=5,"High",IF(AB4494&gt;=3,"Medium","Low"))</f>
        <v>Low</v>
      </c>
    </row>
    <row r="4495" customFormat="false" ht="15" hidden="false" customHeight="false" outlineLevel="0" collapsed="false">
      <c r="A4495" s="15" t="s">
        <v>4592</v>
      </c>
      <c r="B4495" s="15" t="s">
        <v>94</v>
      </c>
      <c r="C4495" s="15" t="n">
        <v>0</v>
      </c>
      <c r="D4495" s="15" t="s">
        <v>24</v>
      </c>
      <c r="E4495" s="15" t="s">
        <v>26</v>
      </c>
      <c r="F4495" s="15" t="n">
        <v>18</v>
      </c>
      <c r="G4495" s="15" t="s">
        <v>26</v>
      </c>
      <c r="H4495" s="15" t="s">
        <v>26</v>
      </c>
      <c r="I4495" s="15" t="s">
        <v>24</v>
      </c>
      <c r="J4495" s="15" t="s">
        <v>28</v>
      </c>
      <c r="K4495" s="15" t="s">
        <v>28</v>
      </c>
      <c r="L4495" s="15" t="s">
        <v>28</v>
      </c>
      <c r="M4495" s="15" t="s">
        <v>28</v>
      </c>
      <c r="N4495" s="15" t="s">
        <v>28</v>
      </c>
      <c r="O4495" s="15" t="s">
        <v>28</v>
      </c>
      <c r="P4495" s="15" t="s">
        <v>29</v>
      </c>
      <c r="Q4495" s="15" t="s">
        <v>24</v>
      </c>
      <c r="R4495" s="15" t="s">
        <v>21</v>
      </c>
      <c r="S4495" s="18" t="n">
        <v>25.3</v>
      </c>
      <c r="T4495" s="15" t="n">
        <v>454.65</v>
      </c>
      <c r="U4495" s="15" t="s">
        <v>24</v>
      </c>
      <c r="V4495" s="18" t="n">
        <f aca="false">IF(ISNUMBER(T4495),T4495,0)</f>
        <v>454.65</v>
      </c>
      <c r="W4495" s="15" t="n">
        <f aca="false">IF(U4495="Yes",1,0)</f>
        <v>0</v>
      </c>
      <c r="X4495" s="15" t="str">
        <f aca="false">IF(F4495&lt;=12,"0-12 months",IF(F4495&lt;=24,"13-24 months",IF(F4495&lt;=48,"25-48 months","49-72 months")))</f>
        <v>13-24 months</v>
      </c>
      <c r="Y4495" s="15" t="str">
        <f aca="false">IF(C4495=1,"Yes","No")</f>
        <v>No</v>
      </c>
      <c r="Z4495" s="15" t="n">
        <f aca="false">COUNTIF(J4495:O4495,"Yes")</f>
        <v>0</v>
      </c>
      <c r="AA4495" s="18" t="n">
        <f aca="false">S4495*W4495</f>
        <v>0</v>
      </c>
      <c r="AB4495" s="15" t="n">
        <f aca="false">(P4495="Month-to-month")+(I4495="Fiber optic")+(R4495="Electronic check")+(F4495&lt;=12)+(M4495="No")+(J4495="No")</f>
        <v>0</v>
      </c>
      <c r="AC4495" s="15" t="str">
        <f aca="false">IF(AB4495&gt;=5,"High",IF(AB4495&gt;=3,"Medium","Low"))</f>
        <v>Low</v>
      </c>
    </row>
    <row r="4496" customFormat="false" ht="15" hidden="false" customHeight="false" outlineLevel="0" collapsed="false">
      <c r="A4496" s="15" t="s">
        <v>4593</v>
      </c>
      <c r="B4496" s="15" t="s">
        <v>98</v>
      </c>
      <c r="C4496" s="15" t="n">
        <v>0</v>
      </c>
      <c r="D4496" s="15" t="s">
        <v>24</v>
      </c>
      <c r="E4496" s="15" t="s">
        <v>24</v>
      </c>
      <c r="F4496" s="15" t="n">
        <v>3</v>
      </c>
      <c r="G4496" s="15" t="s">
        <v>26</v>
      </c>
      <c r="H4496" s="15" t="s">
        <v>24</v>
      </c>
      <c r="I4496" s="15" t="s">
        <v>102</v>
      </c>
      <c r="J4496" s="15" t="s">
        <v>24</v>
      </c>
      <c r="K4496" s="15" t="s">
        <v>26</v>
      </c>
      <c r="L4496" s="15" t="s">
        <v>24</v>
      </c>
      <c r="M4496" s="15" t="s">
        <v>24</v>
      </c>
      <c r="N4496" s="15" t="s">
        <v>24</v>
      </c>
      <c r="O4496" s="15" t="s">
        <v>26</v>
      </c>
      <c r="P4496" s="15" t="s">
        <v>25</v>
      </c>
      <c r="Q4496" s="15" t="s">
        <v>24</v>
      </c>
      <c r="R4496" s="15" t="s">
        <v>15</v>
      </c>
      <c r="S4496" s="18" t="n">
        <v>84.3</v>
      </c>
      <c r="T4496" s="15" t="n">
        <v>235.05</v>
      </c>
      <c r="U4496" s="15" t="s">
        <v>24</v>
      </c>
      <c r="V4496" s="18" t="n">
        <f aca="false">IF(ISNUMBER(T4496),T4496,0)</f>
        <v>235.05</v>
      </c>
      <c r="W4496" s="15" t="n">
        <f aca="false">IF(U4496="Yes",1,0)</f>
        <v>0</v>
      </c>
      <c r="X4496" s="15" t="str">
        <f aca="false">IF(F4496&lt;=12,"0-12 months",IF(F4496&lt;=24,"13-24 months",IF(F4496&lt;=48,"25-48 months","49-72 months")))</f>
        <v>0-12 months</v>
      </c>
      <c r="Y4496" s="15" t="str">
        <f aca="false">IF(C4496=1,"Yes","No")</f>
        <v>No</v>
      </c>
      <c r="Z4496" s="15" t="n">
        <f aca="false">COUNTIF(J4496:O4496,"Yes")</f>
        <v>2</v>
      </c>
      <c r="AA4496" s="18" t="n">
        <f aca="false">S4496*W4496</f>
        <v>0</v>
      </c>
      <c r="AB4496" s="15" t="n">
        <f aca="false">(P4496="Month-to-month")+(I4496="Fiber optic")+(R4496="Electronic check")+(F4496&lt;=12)+(M4496="No")+(J4496="No")</f>
        <v>6</v>
      </c>
      <c r="AC4496" s="15" t="str">
        <f aca="false">IF(AB4496&gt;=5,"High",IF(AB4496&gt;=3,"Medium","Low"))</f>
        <v>High</v>
      </c>
    </row>
    <row r="4497" customFormat="false" ht="15" hidden="false" customHeight="false" outlineLevel="0" collapsed="false">
      <c r="A4497" s="15" t="s">
        <v>4594</v>
      </c>
      <c r="B4497" s="15" t="s">
        <v>94</v>
      </c>
      <c r="C4497" s="15" t="n">
        <v>0</v>
      </c>
      <c r="D4497" s="15" t="s">
        <v>24</v>
      </c>
      <c r="E4497" s="15" t="s">
        <v>24</v>
      </c>
      <c r="F4497" s="15" t="n">
        <v>1</v>
      </c>
      <c r="G4497" s="15" t="s">
        <v>26</v>
      </c>
      <c r="H4497" s="15" t="s">
        <v>24</v>
      </c>
      <c r="I4497" s="15" t="s">
        <v>102</v>
      </c>
      <c r="J4497" s="15" t="s">
        <v>24</v>
      </c>
      <c r="K4497" s="15" t="s">
        <v>24</v>
      </c>
      <c r="L4497" s="15" t="s">
        <v>24</v>
      </c>
      <c r="M4497" s="15" t="s">
        <v>24</v>
      </c>
      <c r="N4497" s="15" t="s">
        <v>24</v>
      </c>
      <c r="O4497" s="15" t="s">
        <v>24</v>
      </c>
      <c r="P4497" s="15" t="s">
        <v>25</v>
      </c>
      <c r="Q4497" s="15" t="s">
        <v>26</v>
      </c>
      <c r="R4497" s="15" t="s">
        <v>15</v>
      </c>
      <c r="S4497" s="18" t="n">
        <v>70.1</v>
      </c>
      <c r="T4497" s="15" t="n">
        <v>70.1</v>
      </c>
      <c r="U4497" s="15" t="s">
        <v>26</v>
      </c>
      <c r="V4497" s="18" t="n">
        <f aca="false">IF(ISNUMBER(T4497),T4497,0)</f>
        <v>70.1</v>
      </c>
      <c r="W4497" s="15" t="n">
        <f aca="false">IF(U4497="Yes",1,0)</f>
        <v>1</v>
      </c>
      <c r="X4497" s="15" t="str">
        <f aca="false">IF(F4497&lt;=12,"0-12 months",IF(F4497&lt;=24,"13-24 months",IF(F4497&lt;=48,"25-48 months","49-72 months")))</f>
        <v>0-12 months</v>
      </c>
      <c r="Y4497" s="15" t="str">
        <f aca="false">IF(C4497=1,"Yes","No")</f>
        <v>No</v>
      </c>
      <c r="Z4497" s="15" t="n">
        <f aca="false">COUNTIF(J4497:O4497,"Yes")</f>
        <v>0</v>
      </c>
      <c r="AA4497" s="18" t="n">
        <f aca="false">S4497*W4497</f>
        <v>70.1</v>
      </c>
      <c r="AB4497" s="15" t="n">
        <f aca="false">(P4497="Month-to-month")+(I4497="Fiber optic")+(R4497="Electronic check")+(F4497&lt;=12)+(M4497="No")+(J4497="No")</f>
        <v>6</v>
      </c>
      <c r="AC4497" s="15" t="str">
        <f aca="false">IF(AB4497&gt;=5,"High",IF(AB4497&gt;=3,"Medium","Low"))</f>
        <v>High</v>
      </c>
    </row>
    <row r="4498" customFormat="false" ht="15" hidden="false" customHeight="false" outlineLevel="0" collapsed="false">
      <c r="A4498" s="15" t="s">
        <v>4595</v>
      </c>
      <c r="B4498" s="15" t="s">
        <v>94</v>
      </c>
      <c r="C4498" s="15" t="n">
        <v>0</v>
      </c>
      <c r="D4498" s="15" t="s">
        <v>26</v>
      </c>
      <c r="E4498" s="15" t="s">
        <v>26</v>
      </c>
      <c r="F4498" s="15" t="n">
        <v>72</v>
      </c>
      <c r="G4498" s="15" t="s">
        <v>26</v>
      </c>
      <c r="H4498" s="15" t="s">
        <v>26</v>
      </c>
      <c r="I4498" s="15" t="s">
        <v>96</v>
      </c>
      <c r="J4498" s="15" t="s">
        <v>26</v>
      </c>
      <c r="K4498" s="15" t="s">
        <v>26</v>
      </c>
      <c r="L4498" s="15" t="s">
        <v>26</v>
      </c>
      <c r="M4498" s="15" t="s">
        <v>26</v>
      </c>
      <c r="N4498" s="15" t="s">
        <v>26</v>
      </c>
      <c r="O4498" s="15" t="s">
        <v>26</v>
      </c>
      <c r="P4498" s="15" t="s">
        <v>29</v>
      </c>
      <c r="Q4498" s="15" t="s">
        <v>24</v>
      </c>
      <c r="R4498" s="15" t="s">
        <v>21</v>
      </c>
      <c r="S4498" s="18" t="n">
        <v>89.75</v>
      </c>
      <c r="T4498" s="15" t="n">
        <v>6595.9</v>
      </c>
      <c r="U4498" s="15" t="s">
        <v>24</v>
      </c>
      <c r="V4498" s="18" t="n">
        <f aca="false">IF(ISNUMBER(T4498),T4498,0)</f>
        <v>6595.9</v>
      </c>
      <c r="W4498" s="15" t="n">
        <f aca="false">IF(U4498="Yes",1,0)</f>
        <v>0</v>
      </c>
      <c r="X4498" s="15" t="str">
        <f aca="false">IF(F4498&lt;=12,"0-12 months",IF(F4498&lt;=24,"13-24 months",IF(F4498&lt;=48,"25-48 months","49-72 months")))</f>
        <v>49-72 months</v>
      </c>
      <c r="Y4498" s="15" t="str">
        <f aca="false">IF(C4498=1,"Yes","No")</f>
        <v>No</v>
      </c>
      <c r="Z4498" s="15" t="n">
        <f aca="false">COUNTIF(J4498:O4498,"Yes")</f>
        <v>6</v>
      </c>
      <c r="AA4498" s="18" t="n">
        <f aca="false">S4498*W4498</f>
        <v>0</v>
      </c>
      <c r="AB4498" s="15" t="n">
        <f aca="false">(P4498="Month-to-month")+(I4498="Fiber optic")+(R4498="Electronic check")+(F4498&lt;=12)+(M4498="No")+(J4498="No")</f>
        <v>0</v>
      </c>
      <c r="AC4498" s="15" t="str">
        <f aca="false">IF(AB4498&gt;=5,"High",IF(AB4498&gt;=3,"Medium","Low"))</f>
        <v>Low</v>
      </c>
    </row>
    <row r="4499" customFormat="false" ht="15" hidden="false" customHeight="false" outlineLevel="0" collapsed="false">
      <c r="A4499" s="15" t="s">
        <v>4596</v>
      </c>
      <c r="B4499" s="15" t="s">
        <v>98</v>
      </c>
      <c r="C4499" s="15" t="n">
        <v>1</v>
      </c>
      <c r="D4499" s="15" t="s">
        <v>26</v>
      </c>
      <c r="E4499" s="15" t="s">
        <v>24</v>
      </c>
      <c r="F4499" s="15" t="n">
        <v>60</v>
      </c>
      <c r="G4499" s="15" t="s">
        <v>26</v>
      </c>
      <c r="H4499" s="15" t="s">
        <v>24</v>
      </c>
      <c r="I4499" s="15" t="s">
        <v>102</v>
      </c>
      <c r="J4499" s="15" t="s">
        <v>24</v>
      </c>
      <c r="K4499" s="15" t="s">
        <v>26</v>
      </c>
      <c r="L4499" s="15" t="s">
        <v>26</v>
      </c>
      <c r="M4499" s="15" t="s">
        <v>24</v>
      </c>
      <c r="N4499" s="15" t="s">
        <v>26</v>
      </c>
      <c r="O4499" s="15" t="s">
        <v>26</v>
      </c>
      <c r="P4499" s="15" t="s">
        <v>27</v>
      </c>
      <c r="Q4499" s="15" t="s">
        <v>26</v>
      </c>
      <c r="R4499" s="15" t="s">
        <v>15</v>
      </c>
      <c r="S4499" s="18" t="n">
        <v>97.95</v>
      </c>
      <c r="T4499" s="15" t="n">
        <v>5867</v>
      </c>
      <c r="U4499" s="15" t="s">
        <v>24</v>
      </c>
      <c r="V4499" s="18" t="n">
        <f aca="false">IF(ISNUMBER(T4499),T4499,0)</f>
        <v>5867</v>
      </c>
      <c r="W4499" s="15" t="n">
        <f aca="false">IF(U4499="Yes",1,0)</f>
        <v>0</v>
      </c>
      <c r="X4499" s="15" t="str">
        <f aca="false">IF(F4499&lt;=12,"0-12 months",IF(F4499&lt;=24,"13-24 months",IF(F4499&lt;=48,"25-48 months","49-72 months")))</f>
        <v>49-72 months</v>
      </c>
      <c r="Y4499" s="15" t="str">
        <f aca="false">IF(C4499=1,"Yes","No")</f>
        <v>Yes</v>
      </c>
      <c r="Z4499" s="15" t="n">
        <f aca="false">COUNTIF(J4499:O4499,"Yes")</f>
        <v>4</v>
      </c>
      <c r="AA4499" s="18" t="n">
        <f aca="false">S4499*W4499</f>
        <v>0</v>
      </c>
      <c r="AB4499" s="15" t="n">
        <f aca="false">(P4499="Month-to-month")+(I4499="Fiber optic")+(R4499="Electronic check")+(F4499&lt;=12)+(M4499="No")+(J4499="No")</f>
        <v>4</v>
      </c>
      <c r="AC4499" s="15" t="str">
        <f aca="false">IF(AB4499&gt;=5,"High",IF(AB4499&gt;=3,"Medium","Low"))</f>
        <v>Medium</v>
      </c>
    </row>
    <row r="4500" customFormat="false" ht="15" hidden="false" customHeight="false" outlineLevel="0" collapsed="false">
      <c r="A4500" s="15" t="s">
        <v>4597</v>
      </c>
      <c r="B4500" s="15" t="s">
        <v>94</v>
      </c>
      <c r="C4500" s="15" t="n">
        <v>0</v>
      </c>
      <c r="D4500" s="15" t="s">
        <v>26</v>
      </c>
      <c r="E4500" s="15" t="s">
        <v>26</v>
      </c>
      <c r="F4500" s="15" t="n">
        <v>11</v>
      </c>
      <c r="G4500" s="15" t="s">
        <v>26</v>
      </c>
      <c r="H4500" s="15" t="s">
        <v>24</v>
      </c>
      <c r="I4500" s="15" t="s">
        <v>24</v>
      </c>
      <c r="J4500" s="15" t="s">
        <v>28</v>
      </c>
      <c r="K4500" s="15" t="s">
        <v>28</v>
      </c>
      <c r="L4500" s="15" t="s">
        <v>28</v>
      </c>
      <c r="M4500" s="15" t="s">
        <v>28</v>
      </c>
      <c r="N4500" s="15" t="s">
        <v>28</v>
      </c>
      <c r="O4500" s="15" t="s">
        <v>28</v>
      </c>
      <c r="P4500" s="15" t="s">
        <v>27</v>
      </c>
      <c r="Q4500" s="15" t="s">
        <v>26</v>
      </c>
      <c r="R4500" s="15" t="s">
        <v>17</v>
      </c>
      <c r="S4500" s="18" t="n">
        <v>20</v>
      </c>
      <c r="T4500" s="15" t="n">
        <v>196.35</v>
      </c>
      <c r="U4500" s="15" t="s">
        <v>24</v>
      </c>
      <c r="V4500" s="18" t="n">
        <f aca="false">IF(ISNUMBER(T4500),T4500,0)</f>
        <v>196.35</v>
      </c>
      <c r="W4500" s="15" t="n">
        <f aca="false">IF(U4500="Yes",1,0)</f>
        <v>0</v>
      </c>
      <c r="X4500" s="15" t="str">
        <f aca="false">IF(F4500&lt;=12,"0-12 months",IF(F4500&lt;=24,"13-24 months",IF(F4500&lt;=48,"25-48 months","49-72 months")))</f>
        <v>0-12 months</v>
      </c>
      <c r="Y4500" s="15" t="str">
        <f aca="false">IF(C4500=1,"Yes","No")</f>
        <v>No</v>
      </c>
      <c r="Z4500" s="15" t="n">
        <f aca="false">COUNTIF(J4500:O4500,"Yes")</f>
        <v>0</v>
      </c>
      <c r="AA4500" s="18" t="n">
        <f aca="false">S4500*W4500</f>
        <v>0</v>
      </c>
      <c r="AB4500" s="15" t="n">
        <f aca="false">(P4500="Month-to-month")+(I4500="Fiber optic")+(R4500="Electronic check")+(F4500&lt;=12)+(M4500="No")+(J4500="No")</f>
        <v>1</v>
      </c>
      <c r="AC4500" s="15" t="str">
        <f aca="false">IF(AB4500&gt;=5,"High",IF(AB4500&gt;=3,"Medium","Low"))</f>
        <v>Low</v>
      </c>
    </row>
    <row r="4501" customFormat="false" ht="15" hidden="false" customHeight="false" outlineLevel="0" collapsed="false">
      <c r="A4501" s="15" t="s">
        <v>4598</v>
      </c>
      <c r="B4501" s="15" t="s">
        <v>94</v>
      </c>
      <c r="C4501" s="15" t="n">
        <v>0</v>
      </c>
      <c r="D4501" s="15" t="s">
        <v>24</v>
      </c>
      <c r="E4501" s="15" t="s">
        <v>26</v>
      </c>
      <c r="F4501" s="15" t="n">
        <v>12</v>
      </c>
      <c r="G4501" s="15" t="s">
        <v>26</v>
      </c>
      <c r="H4501" s="15" t="s">
        <v>26</v>
      </c>
      <c r="I4501" s="15" t="s">
        <v>102</v>
      </c>
      <c r="J4501" s="15" t="s">
        <v>26</v>
      </c>
      <c r="K4501" s="15" t="s">
        <v>24</v>
      </c>
      <c r="L4501" s="15" t="s">
        <v>24</v>
      </c>
      <c r="M4501" s="15" t="s">
        <v>24</v>
      </c>
      <c r="N4501" s="15" t="s">
        <v>24</v>
      </c>
      <c r="O4501" s="15" t="s">
        <v>24</v>
      </c>
      <c r="P4501" s="15" t="s">
        <v>25</v>
      </c>
      <c r="Q4501" s="15" t="s">
        <v>26</v>
      </c>
      <c r="R4501" s="15" t="s">
        <v>15</v>
      </c>
      <c r="S4501" s="18" t="n">
        <v>78.3</v>
      </c>
      <c r="T4501" s="15" t="n">
        <v>909.25</v>
      </c>
      <c r="U4501" s="15" t="s">
        <v>26</v>
      </c>
      <c r="V4501" s="18" t="n">
        <f aca="false">IF(ISNUMBER(T4501),T4501,0)</f>
        <v>909.25</v>
      </c>
      <c r="W4501" s="15" t="n">
        <f aca="false">IF(U4501="Yes",1,0)</f>
        <v>1</v>
      </c>
      <c r="X4501" s="15" t="str">
        <f aca="false">IF(F4501&lt;=12,"0-12 months",IF(F4501&lt;=24,"13-24 months",IF(F4501&lt;=48,"25-48 months","49-72 months")))</f>
        <v>0-12 months</v>
      </c>
      <c r="Y4501" s="15" t="str">
        <f aca="false">IF(C4501=1,"Yes","No")</f>
        <v>No</v>
      </c>
      <c r="Z4501" s="15" t="n">
        <f aca="false">COUNTIF(J4501:O4501,"Yes")</f>
        <v>1</v>
      </c>
      <c r="AA4501" s="18" t="n">
        <f aca="false">S4501*W4501</f>
        <v>78.3</v>
      </c>
      <c r="AB4501" s="15" t="n">
        <f aca="false">(P4501="Month-to-month")+(I4501="Fiber optic")+(R4501="Electronic check")+(F4501&lt;=12)+(M4501="No")+(J4501="No")</f>
        <v>5</v>
      </c>
      <c r="AC4501" s="15" t="str">
        <f aca="false">IF(AB4501&gt;=5,"High",IF(AB4501&gt;=3,"Medium","Low"))</f>
        <v>High</v>
      </c>
    </row>
    <row r="4502" customFormat="false" ht="15" hidden="false" customHeight="false" outlineLevel="0" collapsed="false">
      <c r="A4502" s="15" t="s">
        <v>4599</v>
      </c>
      <c r="B4502" s="15" t="s">
        <v>98</v>
      </c>
      <c r="C4502" s="15" t="n">
        <v>0</v>
      </c>
      <c r="D4502" s="15" t="s">
        <v>26</v>
      </c>
      <c r="E4502" s="15" t="s">
        <v>26</v>
      </c>
      <c r="F4502" s="15" t="n">
        <v>61</v>
      </c>
      <c r="G4502" s="15" t="s">
        <v>26</v>
      </c>
      <c r="H4502" s="15" t="s">
        <v>24</v>
      </c>
      <c r="I4502" s="15" t="s">
        <v>102</v>
      </c>
      <c r="J4502" s="15" t="s">
        <v>24</v>
      </c>
      <c r="K4502" s="15" t="s">
        <v>26</v>
      </c>
      <c r="L4502" s="15" t="s">
        <v>26</v>
      </c>
      <c r="M4502" s="15" t="s">
        <v>26</v>
      </c>
      <c r="N4502" s="15" t="s">
        <v>26</v>
      </c>
      <c r="O4502" s="15" t="s">
        <v>26</v>
      </c>
      <c r="P4502" s="15" t="s">
        <v>27</v>
      </c>
      <c r="Q4502" s="15" t="s">
        <v>24</v>
      </c>
      <c r="R4502" s="15" t="s">
        <v>21</v>
      </c>
      <c r="S4502" s="18" t="n">
        <v>103.9</v>
      </c>
      <c r="T4502" s="15" t="n">
        <v>6449.15</v>
      </c>
      <c r="U4502" s="15" t="s">
        <v>24</v>
      </c>
      <c r="V4502" s="18" t="n">
        <f aca="false">IF(ISNUMBER(T4502),T4502,0)</f>
        <v>6449.15</v>
      </c>
      <c r="W4502" s="15" t="n">
        <f aca="false">IF(U4502="Yes",1,0)</f>
        <v>0</v>
      </c>
      <c r="X4502" s="15" t="str">
        <f aca="false">IF(F4502&lt;=12,"0-12 months",IF(F4502&lt;=24,"13-24 months",IF(F4502&lt;=48,"25-48 months","49-72 months")))</f>
        <v>49-72 months</v>
      </c>
      <c r="Y4502" s="15" t="str">
        <f aca="false">IF(C4502=1,"Yes","No")</f>
        <v>No</v>
      </c>
      <c r="Z4502" s="15" t="n">
        <f aca="false">COUNTIF(J4502:O4502,"Yes")</f>
        <v>5</v>
      </c>
      <c r="AA4502" s="18" t="n">
        <f aca="false">S4502*W4502</f>
        <v>0</v>
      </c>
      <c r="AB4502" s="15" t="n">
        <f aca="false">(P4502="Month-to-month")+(I4502="Fiber optic")+(R4502="Electronic check")+(F4502&lt;=12)+(M4502="No")+(J4502="No")</f>
        <v>2</v>
      </c>
      <c r="AC4502" s="15" t="str">
        <f aca="false">IF(AB4502&gt;=5,"High",IF(AB4502&gt;=3,"Medium","Low"))</f>
        <v>Low</v>
      </c>
    </row>
    <row r="4503" customFormat="false" ht="15" hidden="false" customHeight="false" outlineLevel="0" collapsed="false">
      <c r="A4503" s="15" t="s">
        <v>4600</v>
      </c>
      <c r="B4503" s="15" t="s">
        <v>94</v>
      </c>
      <c r="C4503" s="15" t="n">
        <v>0</v>
      </c>
      <c r="D4503" s="15" t="s">
        <v>24</v>
      </c>
      <c r="E4503" s="15" t="s">
        <v>24</v>
      </c>
      <c r="F4503" s="15" t="n">
        <v>39</v>
      </c>
      <c r="G4503" s="15" t="s">
        <v>26</v>
      </c>
      <c r="H4503" s="15" t="s">
        <v>24</v>
      </c>
      <c r="I4503" s="15" t="s">
        <v>24</v>
      </c>
      <c r="J4503" s="15" t="s">
        <v>28</v>
      </c>
      <c r="K4503" s="15" t="s">
        <v>28</v>
      </c>
      <c r="L4503" s="15" t="s">
        <v>28</v>
      </c>
      <c r="M4503" s="15" t="s">
        <v>28</v>
      </c>
      <c r="N4503" s="15" t="s">
        <v>28</v>
      </c>
      <c r="O4503" s="15" t="s">
        <v>28</v>
      </c>
      <c r="P4503" s="15" t="s">
        <v>29</v>
      </c>
      <c r="Q4503" s="15" t="s">
        <v>24</v>
      </c>
      <c r="R4503" s="15" t="s">
        <v>21</v>
      </c>
      <c r="S4503" s="18" t="n">
        <v>20.7</v>
      </c>
      <c r="T4503" s="15" t="n">
        <v>762.45</v>
      </c>
      <c r="U4503" s="15" t="s">
        <v>24</v>
      </c>
      <c r="V4503" s="18" t="n">
        <f aca="false">IF(ISNUMBER(T4503),T4503,0)</f>
        <v>762.45</v>
      </c>
      <c r="W4503" s="15" t="n">
        <f aca="false">IF(U4503="Yes",1,0)</f>
        <v>0</v>
      </c>
      <c r="X4503" s="15" t="str">
        <f aca="false">IF(F4503&lt;=12,"0-12 months",IF(F4503&lt;=24,"13-24 months",IF(F4503&lt;=48,"25-48 months","49-72 months")))</f>
        <v>25-48 months</v>
      </c>
      <c r="Y4503" s="15" t="str">
        <f aca="false">IF(C4503=1,"Yes","No")</f>
        <v>No</v>
      </c>
      <c r="Z4503" s="15" t="n">
        <f aca="false">COUNTIF(J4503:O4503,"Yes")</f>
        <v>0</v>
      </c>
      <c r="AA4503" s="18" t="n">
        <f aca="false">S4503*W4503</f>
        <v>0</v>
      </c>
      <c r="AB4503" s="15" t="n">
        <f aca="false">(P4503="Month-to-month")+(I4503="Fiber optic")+(R4503="Electronic check")+(F4503&lt;=12)+(M4503="No")+(J4503="No")</f>
        <v>0</v>
      </c>
      <c r="AC4503" s="15" t="str">
        <f aca="false">IF(AB4503&gt;=5,"High",IF(AB4503&gt;=3,"Medium","Low"))</f>
        <v>Low</v>
      </c>
    </row>
    <row r="4504" customFormat="false" ht="15" hidden="false" customHeight="false" outlineLevel="0" collapsed="false">
      <c r="A4504" s="15" t="s">
        <v>4601</v>
      </c>
      <c r="B4504" s="15" t="s">
        <v>98</v>
      </c>
      <c r="C4504" s="15" t="n">
        <v>0</v>
      </c>
      <c r="D4504" s="15" t="s">
        <v>24</v>
      </c>
      <c r="E4504" s="15" t="s">
        <v>24</v>
      </c>
      <c r="F4504" s="15" t="n">
        <v>55</v>
      </c>
      <c r="G4504" s="15" t="s">
        <v>26</v>
      </c>
      <c r="H4504" s="15" t="s">
        <v>26</v>
      </c>
      <c r="I4504" s="15" t="s">
        <v>102</v>
      </c>
      <c r="J4504" s="15" t="s">
        <v>24</v>
      </c>
      <c r="K4504" s="15" t="s">
        <v>24</v>
      </c>
      <c r="L4504" s="15" t="s">
        <v>24</v>
      </c>
      <c r="M4504" s="15" t="s">
        <v>24</v>
      </c>
      <c r="N4504" s="15" t="s">
        <v>26</v>
      </c>
      <c r="O4504" s="15" t="s">
        <v>26</v>
      </c>
      <c r="P4504" s="15" t="s">
        <v>25</v>
      </c>
      <c r="Q4504" s="15" t="s">
        <v>26</v>
      </c>
      <c r="R4504" s="15" t="s">
        <v>15</v>
      </c>
      <c r="S4504" s="18" t="n">
        <v>96.8</v>
      </c>
      <c r="T4504" s="15" t="n">
        <v>5283.95</v>
      </c>
      <c r="U4504" s="15" t="s">
        <v>26</v>
      </c>
      <c r="V4504" s="18" t="n">
        <f aca="false">IF(ISNUMBER(T4504),T4504,0)</f>
        <v>5283.95</v>
      </c>
      <c r="W4504" s="15" t="n">
        <f aca="false">IF(U4504="Yes",1,0)</f>
        <v>1</v>
      </c>
      <c r="X4504" s="15" t="str">
        <f aca="false">IF(F4504&lt;=12,"0-12 months",IF(F4504&lt;=24,"13-24 months",IF(F4504&lt;=48,"25-48 months","49-72 months")))</f>
        <v>49-72 months</v>
      </c>
      <c r="Y4504" s="15" t="str">
        <f aca="false">IF(C4504=1,"Yes","No")</f>
        <v>No</v>
      </c>
      <c r="Z4504" s="15" t="n">
        <f aca="false">COUNTIF(J4504:O4504,"Yes")</f>
        <v>2</v>
      </c>
      <c r="AA4504" s="18" t="n">
        <f aca="false">S4504*W4504</f>
        <v>96.8</v>
      </c>
      <c r="AB4504" s="15" t="n">
        <f aca="false">(P4504="Month-to-month")+(I4504="Fiber optic")+(R4504="Electronic check")+(F4504&lt;=12)+(M4504="No")+(J4504="No")</f>
        <v>5</v>
      </c>
      <c r="AC4504" s="15" t="str">
        <f aca="false">IF(AB4504&gt;=5,"High",IF(AB4504&gt;=3,"Medium","Low"))</f>
        <v>High</v>
      </c>
    </row>
    <row r="4505" customFormat="false" ht="15" hidden="false" customHeight="false" outlineLevel="0" collapsed="false">
      <c r="A4505" s="15" t="s">
        <v>4602</v>
      </c>
      <c r="B4505" s="15" t="s">
        <v>94</v>
      </c>
      <c r="C4505" s="15" t="n">
        <v>0</v>
      </c>
      <c r="D4505" s="15" t="s">
        <v>24</v>
      </c>
      <c r="E4505" s="15" t="s">
        <v>24</v>
      </c>
      <c r="F4505" s="15" t="n">
        <v>17</v>
      </c>
      <c r="G4505" s="15" t="s">
        <v>26</v>
      </c>
      <c r="H4505" s="15" t="s">
        <v>26</v>
      </c>
      <c r="I4505" s="15" t="s">
        <v>102</v>
      </c>
      <c r="J4505" s="15" t="s">
        <v>26</v>
      </c>
      <c r="K4505" s="15" t="s">
        <v>26</v>
      </c>
      <c r="L4505" s="15" t="s">
        <v>24</v>
      </c>
      <c r="M4505" s="15" t="s">
        <v>24</v>
      </c>
      <c r="N4505" s="15" t="s">
        <v>26</v>
      </c>
      <c r="O4505" s="15" t="s">
        <v>24</v>
      </c>
      <c r="P4505" s="15" t="s">
        <v>25</v>
      </c>
      <c r="Q4505" s="15" t="s">
        <v>26</v>
      </c>
      <c r="R4505" s="15" t="s">
        <v>15</v>
      </c>
      <c r="S4505" s="18" t="n">
        <v>94.4</v>
      </c>
      <c r="T4505" s="15" t="n">
        <v>1617.5</v>
      </c>
      <c r="U4505" s="15" t="s">
        <v>26</v>
      </c>
      <c r="V4505" s="18" t="n">
        <f aca="false">IF(ISNUMBER(T4505),T4505,0)</f>
        <v>1617.5</v>
      </c>
      <c r="W4505" s="15" t="n">
        <f aca="false">IF(U4505="Yes",1,0)</f>
        <v>1</v>
      </c>
      <c r="X4505" s="15" t="str">
        <f aca="false">IF(F4505&lt;=12,"0-12 months",IF(F4505&lt;=24,"13-24 months",IF(F4505&lt;=48,"25-48 months","49-72 months")))</f>
        <v>13-24 months</v>
      </c>
      <c r="Y4505" s="15" t="str">
        <f aca="false">IF(C4505=1,"Yes","No")</f>
        <v>No</v>
      </c>
      <c r="Z4505" s="15" t="n">
        <f aca="false">COUNTIF(J4505:O4505,"Yes")</f>
        <v>3</v>
      </c>
      <c r="AA4505" s="18" t="n">
        <f aca="false">S4505*W4505</f>
        <v>94.4</v>
      </c>
      <c r="AB4505" s="15" t="n">
        <f aca="false">(P4505="Month-to-month")+(I4505="Fiber optic")+(R4505="Electronic check")+(F4505&lt;=12)+(M4505="No")+(J4505="No")</f>
        <v>4</v>
      </c>
      <c r="AC4505" s="15" t="str">
        <f aca="false">IF(AB4505&gt;=5,"High",IF(AB4505&gt;=3,"Medium","Low"))</f>
        <v>Medium</v>
      </c>
    </row>
    <row r="4506" customFormat="false" ht="15" hidden="false" customHeight="false" outlineLevel="0" collapsed="false">
      <c r="A4506" s="15" t="s">
        <v>4603</v>
      </c>
      <c r="B4506" s="15" t="s">
        <v>98</v>
      </c>
      <c r="C4506" s="15" t="n">
        <v>0</v>
      </c>
      <c r="D4506" s="15" t="s">
        <v>24</v>
      </c>
      <c r="E4506" s="15" t="s">
        <v>24</v>
      </c>
      <c r="F4506" s="15" t="n">
        <v>37</v>
      </c>
      <c r="G4506" s="15" t="s">
        <v>26</v>
      </c>
      <c r="H4506" s="15" t="s">
        <v>24</v>
      </c>
      <c r="I4506" s="15" t="s">
        <v>24</v>
      </c>
      <c r="J4506" s="15" t="s">
        <v>28</v>
      </c>
      <c r="K4506" s="15" t="s">
        <v>28</v>
      </c>
      <c r="L4506" s="15" t="s">
        <v>28</v>
      </c>
      <c r="M4506" s="15" t="s">
        <v>28</v>
      </c>
      <c r="N4506" s="15" t="s">
        <v>28</v>
      </c>
      <c r="O4506" s="15" t="s">
        <v>28</v>
      </c>
      <c r="P4506" s="15" t="s">
        <v>27</v>
      </c>
      <c r="Q4506" s="15" t="s">
        <v>24</v>
      </c>
      <c r="R4506" s="15" t="s">
        <v>21</v>
      </c>
      <c r="S4506" s="18" t="n">
        <v>20.15</v>
      </c>
      <c r="T4506" s="15" t="n">
        <v>785.75</v>
      </c>
      <c r="U4506" s="15" t="s">
        <v>24</v>
      </c>
      <c r="V4506" s="18" t="n">
        <f aca="false">IF(ISNUMBER(T4506),T4506,0)</f>
        <v>785.75</v>
      </c>
      <c r="W4506" s="15" t="n">
        <f aca="false">IF(U4506="Yes",1,0)</f>
        <v>0</v>
      </c>
      <c r="X4506" s="15" t="str">
        <f aca="false">IF(F4506&lt;=12,"0-12 months",IF(F4506&lt;=24,"13-24 months",IF(F4506&lt;=48,"25-48 months","49-72 months")))</f>
        <v>25-48 months</v>
      </c>
      <c r="Y4506" s="15" t="str">
        <f aca="false">IF(C4506=1,"Yes","No")</f>
        <v>No</v>
      </c>
      <c r="Z4506" s="15" t="n">
        <f aca="false">COUNTIF(J4506:O4506,"Yes")</f>
        <v>0</v>
      </c>
      <c r="AA4506" s="18" t="n">
        <f aca="false">S4506*W4506</f>
        <v>0</v>
      </c>
      <c r="AB4506" s="15" t="n">
        <f aca="false">(P4506="Month-to-month")+(I4506="Fiber optic")+(R4506="Electronic check")+(F4506&lt;=12)+(M4506="No")+(J4506="No")</f>
        <v>0</v>
      </c>
      <c r="AC4506" s="15" t="str">
        <f aca="false">IF(AB4506&gt;=5,"High",IF(AB4506&gt;=3,"Medium","Low"))</f>
        <v>Low</v>
      </c>
    </row>
    <row r="4507" customFormat="false" ht="15" hidden="false" customHeight="false" outlineLevel="0" collapsed="false">
      <c r="A4507" s="15" t="s">
        <v>4604</v>
      </c>
      <c r="B4507" s="15" t="s">
        <v>94</v>
      </c>
      <c r="C4507" s="15" t="n">
        <v>0</v>
      </c>
      <c r="D4507" s="15" t="s">
        <v>26</v>
      </c>
      <c r="E4507" s="15" t="s">
        <v>24</v>
      </c>
      <c r="F4507" s="15" t="n">
        <v>72</v>
      </c>
      <c r="G4507" s="15" t="s">
        <v>26</v>
      </c>
      <c r="H4507" s="15" t="s">
        <v>26</v>
      </c>
      <c r="I4507" s="15" t="s">
        <v>24</v>
      </c>
      <c r="J4507" s="15" t="s">
        <v>28</v>
      </c>
      <c r="K4507" s="15" t="s">
        <v>28</v>
      </c>
      <c r="L4507" s="15" t="s">
        <v>28</v>
      </c>
      <c r="M4507" s="15" t="s">
        <v>28</v>
      </c>
      <c r="N4507" s="15" t="s">
        <v>28</v>
      </c>
      <c r="O4507" s="15" t="s">
        <v>28</v>
      </c>
      <c r="P4507" s="15" t="s">
        <v>29</v>
      </c>
      <c r="Q4507" s="15" t="s">
        <v>26</v>
      </c>
      <c r="R4507" s="15" t="s">
        <v>17</v>
      </c>
      <c r="S4507" s="18" t="n">
        <v>26</v>
      </c>
      <c r="T4507" s="15" t="n">
        <v>1776</v>
      </c>
      <c r="U4507" s="15" t="s">
        <v>24</v>
      </c>
      <c r="V4507" s="18" t="n">
        <f aca="false">IF(ISNUMBER(T4507),T4507,0)</f>
        <v>1776</v>
      </c>
      <c r="W4507" s="15" t="n">
        <f aca="false">IF(U4507="Yes",1,0)</f>
        <v>0</v>
      </c>
      <c r="X4507" s="15" t="str">
        <f aca="false">IF(F4507&lt;=12,"0-12 months",IF(F4507&lt;=24,"13-24 months",IF(F4507&lt;=48,"25-48 months","49-72 months")))</f>
        <v>49-72 months</v>
      </c>
      <c r="Y4507" s="15" t="str">
        <f aca="false">IF(C4507=1,"Yes","No")</f>
        <v>No</v>
      </c>
      <c r="Z4507" s="15" t="n">
        <f aca="false">COUNTIF(J4507:O4507,"Yes")</f>
        <v>0</v>
      </c>
      <c r="AA4507" s="18" t="n">
        <f aca="false">S4507*W4507</f>
        <v>0</v>
      </c>
      <c r="AB4507" s="15" t="n">
        <f aca="false">(P4507="Month-to-month")+(I4507="Fiber optic")+(R4507="Electronic check")+(F4507&lt;=12)+(M4507="No")+(J4507="No")</f>
        <v>0</v>
      </c>
      <c r="AC4507" s="15" t="str">
        <f aca="false">IF(AB4507&gt;=5,"High",IF(AB4507&gt;=3,"Medium","Low"))</f>
        <v>Low</v>
      </c>
    </row>
    <row r="4508" customFormat="false" ht="15" hidden="false" customHeight="false" outlineLevel="0" collapsed="false">
      <c r="A4508" s="15" t="s">
        <v>4605</v>
      </c>
      <c r="B4508" s="15" t="s">
        <v>98</v>
      </c>
      <c r="C4508" s="15" t="n">
        <v>1</v>
      </c>
      <c r="D4508" s="15" t="s">
        <v>26</v>
      </c>
      <c r="E4508" s="15" t="s">
        <v>24</v>
      </c>
      <c r="F4508" s="15" t="n">
        <v>72</v>
      </c>
      <c r="G4508" s="15" t="s">
        <v>26</v>
      </c>
      <c r="H4508" s="15" t="s">
        <v>26</v>
      </c>
      <c r="I4508" s="15" t="s">
        <v>96</v>
      </c>
      <c r="J4508" s="15" t="s">
        <v>24</v>
      </c>
      <c r="K4508" s="15" t="s">
        <v>26</v>
      </c>
      <c r="L4508" s="15" t="s">
        <v>26</v>
      </c>
      <c r="M4508" s="15" t="s">
        <v>26</v>
      </c>
      <c r="N4508" s="15" t="s">
        <v>26</v>
      </c>
      <c r="O4508" s="15" t="s">
        <v>24</v>
      </c>
      <c r="P4508" s="15" t="s">
        <v>29</v>
      </c>
      <c r="Q4508" s="15" t="s">
        <v>24</v>
      </c>
      <c r="R4508" s="15" t="s">
        <v>21</v>
      </c>
      <c r="S4508" s="18" t="n">
        <v>77.35</v>
      </c>
      <c r="T4508" s="15" t="n">
        <v>5396.25</v>
      </c>
      <c r="U4508" s="15" t="s">
        <v>24</v>
      </c>
      <c r="V4508" s="18" t="n">
        <f aca="false">IF(ISNUMBER(T4508),T4508,0)</f>
        <v>5396.25</v>
      </c>
      <c r="W4508" s="15" t="n">
        <f aca="false">IF(U4508="Yes",1,0)</f>
        <v>0</v>
      </c>
      <c r="X4508" s="15" t="str">
        <f aca="false">IF(F4508&lt;=12,"0-12 months",IF(F4508&lt;=24,"13-24 months",IF(F4508&lt;=48,"25-48 months","49-72 months")))</f>
        <v>49-72 months</v>
      </c>
      <c r="Y4508" s="15" t="str">
        <f aca="false">IF(C4508=1,"Yes","No")</f>
        <v>Yes</v>
      </c>
      <c r="Z4508" s="15" t="n">
        <f aca="false">COUNTIF(J4508:O4508,"Yes")</f>
        <v>4</v>
      </c>
      <c r="AA4508" s="18" t="n">
        <f aca="false">S4508*W4508</f>
        <v>0</v>
      </c>
      <c r="AB4508" s="15" t="n">
        <f aca="false">(P4508="Month-to-month")+(I4508="Fiber optic")+(R4508="Electronic check")+(F4508&lt;=12)+(M4508="No")+(J4508="No")</f>
        <v>1</v>
      </c>
      <c r="AC4508" s="15" t="str">
        <f aca="false">IF(AB4508&gt;=5,"High",IF(AB4508&gt;=3,"Medium","Low"))</f>
        <v>Low</v>
      </c>
    </row>
    <row r="4509" customFormat="false" ht="15" hidden="false" customHeight="false" outlineLevel="0" collapsed="false">
      <c r="A4509" s="15" t="s">
        <v>4606</v>
      </c>
      <c r="B4509" s="15" t="s">
        <v>94</v>
      </c>
      <c r="C4509" s="15" t="n">
        <v>0</v>
      </c>
      <c r="D4509" s="15" t="s">
        <v>24</v>
      </c>
      <c r="E4509" s="15" t="s">
        <v>24</v>
      </c>
      <c r="F4509" s="15" t="n">
        <v>8</v>
      </c>
      <c r="G4509" s="15" t="s">
        <v>26</v>
      </c>
      <c r="H4509" s="15" t="s">
        <v>24</v>
      </c>
      <c r="I4509" s="15" t="s">
        <v>96</v>
      </c>
      <c r="J4509" s="15" t="s">
        <v>26</v>
      </c>
      <c r="K4509" s="15" t="s">
        <v>24</v>
      </c>
      <c r="L4509" s="15" t="s">
        <v>24</v>
      </c>
      <c r="M4509" s="15" t="s">
        <v>26</v>
      </c>
      <c r="N4509" s="15" t="s">
        <v>24</v>
      </c>
      <c r="O4509" s="15" t="s">
        <v>26</v>
      </c>
      <c r="P4509" s="15" t="s">
        <v>25</v>
      </c>
      <c r="Q4509" s="15" t="s">
        <v>24</v>
      </c>
      <c r="R4509" s="15" t="s">
        <v>19</v>
      </c>
      <c r="S4509" s="18" t="n">
        <v>66.05</v>
      </c>
      <c r="T4509" s="15" t="n">
        <v>574.5</v>
      </c>
      <c r="U4509" s="15" t="s">
        <v>24</v>
      </c>
      <c r="V4509" s="18" t="n">
        <f aca="false">IF(ISNUMBER(T4509),T4509,0)</f>
        <v>574.5</v>
      </c>
      <c r="W4509" s="15" t="n">
        <f aca="false">IF(U4509="Yes",1,0)</f>
        <v>0</v>
      </c>
      <c r="X4509" s="15" t="str">
        <f aca="false">IF(F4509&lt;=12,"0-12 months",IF(F4509&lt;=24,"13-24 months",IF(F4509&lt;=48,"25-48 months","49-72 months")))</f>
        <v>0-12 months</v>
      </c>
      <c r="Y4509" s="15" t="str">
        <f aca="false">IF(C4509=1,"Yes","No")</f>
        <v>No</v>
      </c>
      <c r="Z4509" s="15" t="n">
        <f aca="false">COUNTIF(J4509:O4509,"Yes")</f>
        <v>3</v>
      </c>
      <c r="AA4509" s="18" t="n">
        <f aca="false">S4509*W4509</f>
        <v>0</v>
      </c>
      <c r="AB4509" s="15" t="n">
        <f aca="false">(P4509="Month-to-month")+(I4509="Fiber optic")+(R4509="Electronic check")+(F4509&lt;=12)+(M4509="No")+(J4509="No")</f>
        <v>2</v>
      </c>
      <c r="AC4509" s="15" t="str">
        <f aca="false">IF(AB4509&gt;=5,"High",IF(AB4509&gt;=3,"Medium","Low"))</f>
        <v>Low</v>
      </c>
    </row>
    <row r="4510" customFormat="false" ht="15" hidden="false" customHeight="false" outlineLevel="0" collapsed="false">
      <c r="A4510" s="15" t="s">
        <v>4607</v>
      </c>
      <c r="B4510" s="15" t="s">
        <v>94</v>
      </c>
      <c r="C4510" s="15" t="n">
        <v>0</v>
      </c>
      <c r="D4510" s="15" t="s">
        <v>26</v>
      </c>
      <c r="E4510" s="15" t="s">
        <v>26</v>
      </c>
      <c r="F4510" s="15" t="n">
        <v>22</v>
      </c>
      <c r="G4510" s="15" t="s">
        <v>26</v>
      </c>
      <c r="H4510" s="15" t="s">
        <v>24</v>
      </c>
      <c r="I4510" s="15" t="s">
        <v>24</v>
      </c>
      <c r="J4510" s="15" t="s">
        <v>28</v>
      </c>
      <c r="K4510" s="15" t="s">
        <v>28</v>
      </c>
      <c r="L4510" s="15" t="s">
        <v>28</v>
      </c>
      <c r="M4510" s="15" t="s">
        <v>28</v>
      </c>
      <c r="N4510" s="15" t="s">
        <v>28</v>
      </c>
      <c r="O4510" s="15" t="s">
        <v>28</v>
      </c>
      <c r="P4510" s="15" t="s">
        <v>25</v>
      </c>
      <c r="Q4510" s="15" t="s">
        <v>24</v>
      </c>
      <c r="R4510" s="15" t="s">
        <v>17</v>
      </c>
      <c r="S4510" s="18" t="n">
        <v>19.9</v>
      </c>
      <c r="T4510" s="15" t="n">
        <v>400.3</v>
      </c>
      <c r="U4510" s="15" t="s">
        <v>24</v>
      </c>
      <c r="V4510" s="18" t="n">
        <f aca="false">IF(ISNUMBER(T4510),T4510,0)</f>
        <v>400.3</v>
      </c>
      <c r="W4510" s="15" t="n">
        <f aca="false">IF(U4510="Yes",1,0)</f>
        <v>0</v>
      </c>
      <c r="X4510" s="15" t="str">
        <f aca="false">IF(F4510&lt;=12,"0-12 months",IF(F4510&lt;=24,"13-24 months",IF(F4510&lt;=48,"25-48 months","49-72 months")))</f>
        <v>13-24 months</v>
      </c>
      <c r="Y4510" s="15" t="str">
        <f aca="false">IF(C4510=1,"Yes","No")</f>
        <v>No</v>
      </c>
      <c r="Z4510" s="15" t="n">
        <f aca="false">COUNTIF(J4510:O4510,"Yes")</f>
        <v>0</v>
      </c>
      <c r="AA4510" s="18" t="n">
        <f aca="false">S4510*W4510</f>
        <v>0</v>
      </c>
      <c r="AB4510" s="15" t="n">
        <f aca="false">(P4510="Month-to-month")+(I4510="Fiber optic")+(R4510="Electronic check")+(F4510&lt;=12)+(M4510="No")+(J4510="No")</f>
        <v>1</v>
      </c>
      <c r="AC4510" s="15" t="str">
        <f aca="false">IF(AB4510&gt;=5,"High",IF(AB4510&gt;=3,"Medium","Low"))</f>
        <v>Low</v>
      </c>
    </row>
    <row r="4511" customFormat="false" ht="15" hidden="false" customHeight="false" outlineLevel="0" collapsed="false">
      <c r="A4511" s="15" t="s">
        <v>4608</v>
      </c>
      <c r="B4511" s="15" t="s">
        <v>94</v>
      </c>
      <c r="C4511" s="15" t="n">
        <v>0</v>
      </c>
      <c r="D4511" s="15" t="s">
        <v>24</v>
      </c>
      <c r="E4511" s="15" t="s">
        <v>24</v>
      </c>
      <c r="F4511" s="15" t="n">
        <v>1</v>
      </c>
      <c r="G4511" s="15" t="s">
        <v>26</v>
      </c>
      <c r="H4511" s="15" t="s">
        <v>24</v>
      </c>
      <c r="I4511" s="15" t="s">
        <v>102</v>
      </c>
      <c r="J4511" s="15" t="s">
        <v>24</v>
      </c>
      <c r="K4511" s="15" t="s">
        <v>26</v>
      </c>
      <c r="L4511" s="15" t="s">
        <v>24</v>
      </c>
      <c r="M4511" s="15" t="s">
        <v>24</v>
      </c>
      <c r="N4511" s="15" t="s">
        <v>26</v>
      </c>
      <c r="O4511" s="15" t="s">
        <v>24</v>
      </c>
      <c r="P4511" s="15" t="s">
        <v>25</v>
      </c>
      <c r="Q4511" s="15" t="s">
        <v>24</v>
      </c>
      <c r="R4511" s="15" t="s">
        <v>15</v>
      </c>
      <c r="S4511" s="18" t="n">
        <v>84.3</v>
      </c>
      <c r="T4511" s="15" t="n">
        <v>84.3</v>
      </c>
      <c r="U4511" s="15" t="s">
        <v>26</v>
      </c>
      <c r="V4511" s="18" t="n">
        <f aca="false">IF(ISNUMBER(T4511),T4511,0)</f>
        <v>84.3</v>
      </c>
      <c r="W4511" s="15" t="n">
        <f aca="false">IF(U4511="Yes",1,0)</f>
        <v>1</v>
      </c>
      <c r="X4511" s="15" t="str">
        <f aca="false">IF(F4511&lt;=12,"0-12 months",IF(F4511&lt;=24,"13-24 months",IF(F4511&lt;=48,"25-48 months","49-72 months")))</f>
        <v>0-12 months</v>
      </c>
      <c r="Y4511" s="15" t="str">
        <f aca="false">IF(C4511=1,"Yes","No")</f>
        <v>No</v>
      </c>
      <c r="Z4511" s="15" t="n">
        <f aca="false">COUNTIF(J4511:O4511,"Yes")</f>
        <v>2</v>
      </c>
      <c r="AA4511" s="18" t="n">
        <f aca="false">S4511*W4511</f>
        <v>84.3</v>
      </c>
      <c r="AB4511" s="15" t="n">
        <f aca="false">(P4511="Month-to-month")+(I4511="Fiber optic")+(R4511="Electronic check")+(F4511&lt;=12)+(M4511="No")+(J4511="No")</f>
        <v>6</v>
      </c>
      <c r="AC4511" s="15" t="str">
        <f aca="false">IF(AB4511&gt;=5,"High",IF(AB4511&gt;=3,"Medium","Low"))</f>
        <v>High</v>
      </c>
    </row>
    <row r="4512" customFormat="false" ht="15" hidden="false" customHeight="false" outlineLevel="0" collapsed="false">
      <c r="A4512" s="15" t="s">
        <v>4609</v>
      </c>
      <c r="B4512" s="15" t="s">
        <v>94</v>
      </c>
      <c r="C4512" s="15" t="n">
        <v>0</v>
      </c>
      <c r="D4512" s="15" t="s">
        <v>24</v>
      </c>
      <c r="E4512" s="15" t="s">
        <v>24</v>
      </c>
      <c r="F4512" s="15" t="n">
        <v>38</v>
      </c>
      <c r="G4512" s="15" t="s">
        <v>26</v>
      </c>
      <c r="H4512" s="15" t="s">
        <v>26</v>
      </c>
      <c r="I4512" s="15" t="s">
        <v>96</v>
      </c>
      <c r="J4512" s="15" t="s">
        <v>24</v>
      </c>
      <c r="K4512" s="15" t="s">
        <v>26</v>
      </c>
      <c r="L4512" s="15" t="s">
        <v>24</v>
      </c>
      <c r="M4512" s="15" t="s">
        <v>26</v>
      </c>
      <c r="N4512" s="15" t="s">
        <v>24</v>
      </c>
      <c r="O4512" s="15" t="s">
        <v>26</v>
      </c>
      <c r="P4512" s="15" t="s">
        <v>25</v>
      </c>
      <c r="Q4512" s="15" t="s">
        <v>24</v>
      </c>
      <c r="R4512" s="15" t="s">
        <v>21</v>
      </c>
      <c r="S4512" s="18" t="n">
        <v>68.15</v>
      </c>
      <c r="T4512" s="15" t="n">
        <v>2656.3</v>
      </c>
      <c r="U4512" s="15" t="s">
        <v>24</v>
      </c>
      <c r="V4512" s="18" t="n">
        <f aca="false">IF(ISNUMBER(T4512),T4512,0)</f>
        <v>2656.3</v>
      </c>
      <c r="W4512" s="15" t="n">
        <f aca="false">IF(U4512="Yes",1,0)</f>
        <v>0</v>
      </c>
      <c r="X4512" s="15" t="str">
        <f aca="false">IF(F4512&lt;=12,"0-12 months",IF(F4512&lt;=24,"13-24 months",IF(F4512&lt;=48,"25-48 months","49-72 months")))</f>
        <v>25-48 months</v>
      </c>
      <c r="Y4512" s="15" t="str">
        <f aca="false">IF(C4512=1,"Yes","No")</f>
        <v>No</v>
      </c>
      <c r="Z4512" s="15" t="n">
        <f aca="false">COUNTIF(J4512:O4512,"Yes")</f>
        <v>3</v>
      </c>
      <c r="AA4512" s="18" t="n">
        <f aca="false">S4512*W4512</f>
        <v>0</v>
      </c>
      <c r="AB4512" s="15" t="n">
        <f aca="false">(P4512="Month-to-month")+(I4512="Fiber optic")+(R4512="Electronic check")+(F4512&lt;=12)+(M4512="No")+(J4512="No")</f>
        <v>2</v>
      </c>
      <c r="AC4512" s="15" t="str">
        <f aca="false">IF(AB4512&gt;=5,"High",IF(AB4512&gt;=3,"Medium","Low"))</f>
        <v>Low</v>
      </c>
    </row>
    <row r="4513" customFormat="false" ht="15" hidden="false" customHeight="false" outlineLevel="0" collapsed="false">
      <c r="A4513" s="15" t="s">
        <v>4610</v>
      </c>
      <c r="B4513" s="15" t="s">
        <v>98</v>
      </c>
      <c r="C4513" s="15" t="n">
        <v>0</v>
      </c>
      <c r="D4513" s="15" t="s">
        <v>24</v>
      </c>
      <c r="E4513" s="15" t="s">
        <v>26</v>
      </c>
      <c r="F4513" s="15" t="n">
        <v>17</v>
      </c>
      <c r="G4513" s="15" t="s">
        <v>26</v>
      </c>
      <c r="H4513" s="15" t="s">
        <v>24</v>
      </c>
      <c r="I4513" s="15" t="s">
        <v>96</v>
      </c>
      <c r="J4513" s="15" t="s">
        <v>24</v>
      </c>
      <c r="K4513" s="15" t="s">
        <v>26</v>
      </c>
      <c r="L4513" s="15" t="s">
        <v>26</v>
      </c>
      <c r="M4513" s="15" t="s">
        <v>26</v>
      </c>
      <c r="N4513" s="15" t="s">
        <v>26</v>
      </c>
      <c r="O4513" s="15" t="s">
        <v>26</v>
      </c>
      <c r="P4513" s="15" t="s">
        <v>27</v>
      </c>
      <c r="Q4513" s="15" t="s">
        <v>24</v>
      </c>
      <c r="R4513" s="15" t="s">
        <v>15</v>
      </c>
      <c r="S4513" s="18" t="n">
        <v>80.85</v>
      </c>
      <c r="T4513" s="15" t="n">
        <v>1445.95</v>
      </c>
      <c r="U4513" s="15" t="s">
        <v>24</v>
      </c>
      <c r="V4513" s="18" t="n">
        <f aca="false">IF(ISNUMBER(T4513),T4513,0)</f>
        <v>1445.95</v>
      </c>
      <c r="W4513" s="15" t="n">
        <f aca="false">IF(U4513="Yes",1,0)</f>
        <v>0</v>
      </c>
      <c r="X4513" s="15" t="str">
        <f aca="false">IF(F4513&lt;=12,"0-12 months",IF(F4513&lt;=24,"13-24 months",IF(F4513&lt;=48,"25-48 months","49-72 months")))</f>
        <v>13-24 months</v>
      </c>
      <c r="Y4513" s="15" t="str">
        <f aca="false">IF(C4513=1,"Yes","No")</f>
        <v>No</v>
      </c>
      <c r="Z4513" s="15" t="n">
        <f aca="false">COUNTIF(J4513:O4513,"Yes")</f>
        <v>5</v>
      </c>
      <c r="AA4513" s="18" t="n">
        <f aca="false">S4513*W4513</f>
        <v>0</v>
      </c>
      <c r="AB4513" s="15" t="n">
        <f aca="false">(P4513="Month-to-month")+(I4513="Fiber optic")+(R4513="Electronic check")+(F4513&lt;=12)+(M4513="No")+(J4513="No")</f>
        <v>2</v>
      </c>
      <c r="AC4513" s="15" t="str">
        <f aca="false">IF(AB4513&gt;=5,"High",IF(AB4513&gt;=3,"Medium","Low"))</f>
        <v>Low</v>
      </c>
    </row>
    <row r="4514" customFormat="false" ht="15" hidden="false" customHeight="false" outlineLevel="0" collapsed="false">
      <c r="A4514" s="15" t="s">
        <v>4611</v>
      </c>
      <c r="B4514" s="15" t="s">
        <v>94</v>
      </c>
      <c r="C4514" s="15" t="n">
        <v>1</v>
      </c>
      <c r="D4514" s="15" t="s">
        <v>24</v>
      </c>
      <c r="E4514" s="15" t="s">
        <v>24</v>
      </c>
      <c r="F4514" s="15" t="n">
        <v>70</v>
      </c>
      <c r="G4514" s="15" t="s">
        <v>26</v>
      </c>
      <c r="H4514" s="15" t="s">
        <v>26</v>
      </c>
      <c r="I4514" s="15" t="s">
        <v>96</v>
      </c>
      <c r="J4514" s="15" t="s">
        <v>24</v>
      </c>
      <c r="K4514" s="15" t="s">
        <v>26</v>
      </c>
      <c r="L4514" s="15" t="s">
        <v>26</v>
      </c>
      <c r="M4514" s="15" t="s">
        <v>26</v>
      </c>
      <c r="N4514" s="15" t="s">
        <v>26</v>
      </c>
      <c r="O4514" s="15" t="s">
        <v>24</v>
      </c>
      <c r="P4514" s="15" t="s">
        <v>29</v>
      </c>
      <c r="Q4514" s="15" t="s">
        <v>26</v>
      </c>
      <c r="R4514" s="15" t="s">
        <v>19</v>
      </c>
      <c r="S4514" s="18" t="n">
        <v>75.5</v>
      </c>
      <c r="T4514" s="15" t="n">
        <v>5212.65</v>
      </c>
      <c r="U4514" s="15" t="s">
        <v>24</v>
      </c>
      <c r="V4514" s="18" t="n">
        <f aca="false">IF(ISNUMBER(T4514),T4514,0)</f>
        <v>5212.65</v>
      </c>
      <c r="W4514" s="15" t="n">
        <f aca="false">IF(U4514="Yes",1,0)</f>
        <v>0</v>
      </c>
      <c r="X4514" s="15" t="str">
        <f aca="false">IF(F4514&lt;=12,"0-12 months",IF(F4514&lt;=24,"13-24 months",IF(F4514&lt;=48,"25-48 months","49-72 months")))</f>
        <v>49-72 months</v>
      </c>
      <c r="Y4514" s="15" t="str">
        <f aca="false">IF(C4514=1,"Yes","No")</f>
        <v>Yes</v>
      </c>
      <c r="Z4514" s="15" t="n">
        <f aca="false">COUNTIF(J4514:O4514,"Yes")</f>
        <v>4</v>
      </c>
      <c r="AA4514" s="18" t="n">
        <f aca="false">S4514*W4514</f>
        <v>0</v>
      </c>
      <c r="AB4514" s="15" t="n">
        <f aca="false">(P4514="Month-to-month")+(I4514="Fiber optic")+(R4514="Electronic check")+(F4514&lt;=12)+(M4514="No")+(J4514="No")</f>
        <v>1</v>
      </c>
      <c r="AC4514" s="15" t="str">
        <f aca="false">IF(AB4514&gt;=5,"High",IF(AB4514&gt;=3,"Medium","Low"))</f>
        <v>Low</v>
      </c>
    </row>
    <row r="4515" customFormat="false" ht="15" hidden="false" customHeight="false" outlineLevel="0" collapsed="false">
      <c r="A4515" s="15" t="s">
        <v>4612</v>
      </c>
      <c r="B4515" s="15" t="s">
        <v>94</v>
      </c>
      <c r="C4515" s="15" t="n">
        <v>1</v>
      </c>
      <c r="D4515" s="15" t="s">
        <v>26</v>
      </c>
      <c r="E4515" s="15" t="s">
        <v>26</v>
      </c>
      <c r="F4515" s="15" t="n">
        <v>72</v>
      </c>
      <c r="G4515" s="15" t="s">
        <v>26</v>
      </c>
      <c r="H4515" s="15" t="s">
        <v>26</v>
      </c>
      <c r="I4515" s="15" t="s">
        <v>96</v>
      </c>
      <c r="J4515" s="15" t="s">
        <v>26</v>
      </c>
      <c r="K4515" s="15" t="s">
        <v>26</v>
      </c>
      <c r="L4515" s="15" t="s">
        <v>26</v>
      </c>
      <c r="M4515" s="15" t="s">
        <v>26</v>
      </c>
      <c r="N4515" s="15" t="s">
        <v>26</v>
      </c>
      <c r="O4515" s="15" t="s">
        <v>26</v>
      </c>
      <c r="P4515" s="15" t="s">
        <v>29</v>
      </c>
      <c r="Q4515" s="15" t="s">
        <v>24</v>
      </c>
      <c r="R4515" s="15" t="s">
        <v>21</v>
      </c>
      <c r="S4515" s="18" t="n">
        <v>92.45</v>
      </c>
      <c r="T4515" s="15" t="n">
        <v>6440.25</v>
      </c>
      <c r="U4515" s="15" t="s">
        <v>26</v>
      </c>
      <c r="V4515" s="18" t="n">
        <f aca="false">IF(ISNUMBER(T4515),T4515,0)</f>
        <v>6440.25</v>
      </c>
      <c r="W4515" s="15" t="n">
        <f aca="false">IF(U4515="Yes",1,0)</f>
        <v>1</v>
      </c>
      <c r="X4515" s="15" t="str">
        <f aca="false">IF(F4515&lt;=12,"0-12 months",IF(F4515&lt;=24,"13-24 months",IF(F4515&lt;=48,"25-48 months","49-72 months")))</f>
        <v>49-72 months</v>
      </c>
      <c r="Y4515" s="15" t="str">
        <f aca="false">IF(C4515=1,"Yes","No")</f>
        <v>Yes</v>
      </c>
      <c r="Z4515" s="15" t="n">
        <f aca="false">COUNTIF(J4515:O4515,"Yes")</f>
        <v>6</v>
      </c>
      <c r="AA4515" s="18" t="n">
        <f aca="false">S4515*W4515</f>
        <v>92.45</v>
      </c>
      <c r="AB4515" s="15" t="n">
        <f aca="false">(P4515="Month-to-month")+(I4515="Fiber optic")+(R4515="Electronic check")+(F4515&lt;=12)+(M4515="No")+(J4515="No")</f>
        <v>0</v>
      </c>
      <c r="AC4515" s="15" t="str">
        <f aca="false">IF(AB4515&gt;=5,"High",IF(AB4515&gt;=3,"Medium","Low"))</f>
        <v>Low</v>
      </c>
    </row>
    <row r="4516" customFormat="false" ht="15" hidden="false" customHeight="false" outlineLevel="0" collapsed="false">
      <c r="A4516" s="15" t="s">
        <v>4613</v>
      </c>
      <c r="B4516" s="15" t="s">
        <v>94</v>
      </c>
      <c r="C4516" s="15" t="n">
        <v>0</v>
      </c>
      <c r="D4516" s="15" t="s">
        <v>24</v>
      </c>
      <c r="E4516" s="15" t="s">
        <v>24</v>
      </c>
      <c r="F4516" s="15" t="n">
        <v>28</v>
      </c>
      <c r="G4516" s="15" t="s">
        <v>26</v>
      </c>
      <c r="H4516" s="15" t="s">
        <v>24</v>
      </c>
      <c r="I4516" s="15" t="s">
        <v>102</v>
      </c>
      <c r="J4516" s="15" t="s">
        <v>24</v>
      </c>
      <c r="K4516" s="15" t="s">
        <v>24</v>
      </c>
      <c r="L4516" s="15" t="s">
        <v>24</v>
      </c>
      <c r="M4516" s="15" t="s">
        <v>24</v>
      </c>
      <c r="N4516" s="15" t="s">
        <v>24</v>
      </c>
      <c r="O4516" s="15" t="s">
        <v>26</v>
      </c>
      <c r="P4516" s="15" t="s">
        <v>25</v>
      </c>
      <c r="Q4516" s="15" t="s">
        <v>26</v>
      </c>
      <c r="R4516" s="15" t="s">
        <v>15</v>
      </c>
      <c r="S4516" s="18" t="n">
        <v>80.6</v>
      </c>
      <c r="T4516" s="15" t="n">
        <v>2244.95</v>
      </c>
      <c r="U4516" s="15" t="s">
        <v>24</v>
      </c>
      <c r="V4516" s="18" t="n">
        <f aca="false">IF(ISNUMBER(T4516),T4516,0)</f>
        <v>2244.95</v>
      </c>
      <c r="W4516" s="15" t="n">
        <f aca="false">IF(U4516="Yes",1,0)</f>
        <v>0</v>
      </c>
      <c r="X4516" s="15" t="str">
        <f aca="false">IF(F4516&lt;=12,"0-12 months",IF(F4516&lt;=24,"13-24 months",IF(F4516&lt;=48,"25-48 months","49-72 months")))</f>
        <v>25-48 months</v>
      </c>
      <c r="Y4516" s="15" t="str">
        <f aca="false">IF(C4516=1,"Yes","No")</f>
        <v>No</v>
      </c>
      <c r="Z4516" s="15" t="n">
        <f aca="false">COUNTIF(J4516:O4516,"Yes")</f>
        <v>1</v>
      </c>
      <c r="AA4516" s="18" t="n">
        <f aca="false">S4516*W4516</f>
        <v>0</v>
      </c>
      <c r="AB4516" s="15" t="n">
        <f aca="false">(P4516="Month-to-month")+(I4516="Fiber optic")+(R4516="Electronic check")+(F4516&lt;=12)+(M4516="No")+(J4516="No")</f>
        <v>5</v>
      </c>
      <c r="AC4516" s="15" t="str">
        <f aca="false">IF(AB4516&gt;=5,"High",IF(AB4516&gt;=3,"Medium","Low"))</f>
        <v>High</v>
      </c>
    </row>
    <row r="4517" customFormat="false" ht="15" hidden="false" customHeight="false" outlineLevel="0" collapsed="false">
      <c r="A4517" s="15" t="s">
        <v>4614</v>
      </c>
      <c r="B4517" s="15" t="s">
        <v>94</v>
      </c>
      <c r="C4517" s="15" t="n">
        <v>0</v>
      </c>
      <c r="D4517" s="15" t="s">
        <v>24</v>
      </c>
      <c r="E4517" s="15" t="s">
        <v>24</v>
      </c>
      <c r="F4517" s="15" t="n">
        <v>15</v>
      </c>
      <c r="G4517" s="15" t="s">
        <v>26</v>
      </c>
      <c r="H4517" s="15" t="s">
        <v>24</v>
      </c>
      <c r="I4517" s="15" t="s">
        <v>102</v>
      </c>
      <c r="J4517" s="15" t="s">
        <v>24</v>
      </c>
      <c r="K4517" s="15" t="s">
        <v>26</v>
      </c>
      <c r="L4517" s="15" t="s">
        <v>24</v>
      </c>
      <c r="M4517" s="15" t="s">
        <v>24</v>
      </c>
      <c r="N4517" s="15" t="s">
        <v>26</v>
      </c>
      <c r="O4517" s="15" t="s">
        <v>24</v>
      </c>
      <c r="P4517" s="15" t="s">
        <v>25</v>
      </c>
      <c r="Q4517" s="15" t="s">
        <v>26</v>
      </c>
      <c r="R4517" s="15" t="s">
        <v>19</v>
      </c>
      <c r="S4517" s="18" t="n">
        <v>83.2</v>
      </c>
      <c r="T4517" s="15" t="n">
        <v>1130</v>
      </c>
      <c r="U4517" s="15" t="s">
        <v>24</v>
      </c>
      <c r="V4517" s="18" t="n">
        <f aca="false">IF(ISNUMBER(T4517),T4517,0)</f>
        <v>1130</v>
      </c>
      <c r="W4517" s="15" t="n">
        <f aca="false">IF(U4517="Yes",1,0)</f>
        <v>0</v>
      </c>
      <c r="X4517" s="15" t="str">
        <f aca="false">IF(F4517&lt;=12,"0-12 months",IF(F4517&lt;=24,"13-24 months",IF(F4517&lt;=48,"25-48 months","49-72 months")))</f>
        <v>13-24 months</v>
      </c>
      <c r="Y4517" s="15" t="str">
        <f aca="false">IF(C4517=1,"Yes","No")</f>
        <v>No</v>
      </c>
      <c r="Z4517" s="15" t="n">
        <f aca="false">COUNTIF(J4517:O4517,"Yes")</f>
        <v>2</v>
      </c>
      <c r="AA4517" s="18" t="n">
        <f aca="false">S4517*W4517</f>
        <v>0</v>
      </c>
      <c r="AB4517" s="15" t="n">
        <f aca="false">(P4517="Month-to-month")+(I4517="Fiber optic")+(R4517="Electronic check")+(F4517&lt;=12)+(M4517="No")+(J4517="No")</f>
        <v>4</v>
      </c>
      <c r="AC4517" s="15" t="str">
        <f aca="false">IF(AB4517&gt;=5,"High",IF(AB4517&gt;=3,"Medium","Low"))</f>
        <v>Medium</v>
      </c>
    </row>
    <row r="4518" customFormat="false" ht="15" hidden="false" customHeight="false" outlineLevel="0" collapsed="false">
      <c r="A4518" s="15" t="s">
        <v>4615</v>
      </c>
      <c r="B4518" s="15" t="s">
        <v>98</v>
      </c>
      <c r="C4518" s="15" t="n">
        <v>0</v>
      </c>
      <c r="D4518" s="15" t="s">
        <v>26</v>
      </c>
      <c r="E4518" s="15" t="s">
        <v>26</v>
      </c>
      <c r="F4518" s="15" t="n">
        <v>72</v>
      </c>
      <c r="G4518" s="15" t="s">
        <v>26</v>
      </c>
      <c r="H4518" s="15" t="s">
        <v>26</v>
      </c>
      <c r="I4518" s="15" t="s">
        <v>96</v>
      </c>
      <c r="J4518" s="15" t="s">
        <v>26</v>
      </c>
      <c r="K4518" s="15" t="s">
        <v>26</v>
      </c>
      <c r="L4518" s="15" t="s">
        <v>26</v>
      </c>
      <c r="M4518" s="15" t="s">
        <v>26</v>
      </c>
      <c r="N4518" s="15" t="s">
        <v>26</v>
      </c>
      <c r="O4518" s="15" t="s">
        <v>26</v>
      </c>
      <c r="P4518" s="15" t="s">
        <v>29</v>
      </c>
      <c r="Q4518" s="15" t="s">
        <v>26</v>
      </c>
      <c r="R4518" s="15" t="s">
        <v>19</v>
      </c>
      <c r="S4518" s="18" t="n">
        <v>87.55</v>
      </c>
      <c r="T4518" s="15" t="n">
        <v>6463.15</v>
      </c>
      <c r="U4518" s="15" t="s">
        <v>24</v>
      </c>
      <c r="V4518" s="18" t="n">
        <f aca="false">IF(ISNUMBER(T4518),T4518,0)</f>
        <v>6463.15</v>
      </c>
      <c r="W4518" s="15" t="n">
        <f aca="false">IF(U4518="Yes",1,0)</f>
        <v>0</v>
      </c>
      <c r="X4518" s="15" t="str">
        <f aca="false">IF(F4518&lt;=12,"0-12 months",IF(F4518&lt;=24,"13-24 months",IF(F4518&lt;=48,"25-48 months","49-72 months")))</f>
        <v>49-72 months</v>
      </c>
      <c r="Y4518" s="15" t="str">
        <f aca="false">IF(C4518=1,"Yes","No")</f>
        <v>No</v>
      </c>
      <c r="Z4518" s="15" t="n">
        <f aca="false">COUNTIF(J4518:O4518,"Yes")</f>
        <v>6</v>
      </c>
      <c r="AA4518" s="18" t="n">
        <f aca="false">S4518*W4518</f>
        <v>0</v>
      </c>
      <c r="AB4518" s="15" t="n">
        <f aca="false">(P4518="Month-to-month")+(I4518="Fiber optic")+(R4518="Electronic check")+(F4518&lt;=12)+(M4518="No")+(J4518="No")</f>
        <v>0</v>
      </c>
      <c r="AC4518" s="15" t="str">
        <f aca="false">IF(AB4518&gt;=5,"High",IF(AB4518&gt;=3,"Medium","Low"))</f>
        <v>Low</v>
      </c>
    </row>
    <row r="4519" customFormat="false" ht="15" hidden="false" customHeight="false" outlineLevel="0" collapsed="false">
      <c r="A4519" s="15" t="s">
        <v>4616</v>
      </c>
      <c r="B4519" s="15" t="s">
        <v>94</v>
      </c>
      <c r="C4519" s="15" t="n">
        <v>1</v>
      </c>
      <c r="D4519" s="15" t="s">
        <v>26</v>
      </c>
      <c r="E4519" s="15" t="s">
        <v>24</v>
      </c>
      <c r="F4519" s="15" t="n">
        <v>11</v>
      </c>
      <c r="G4519" s="15" t="s">
        <v>26</v>
      </c>
      <c r="H4519" s="15" t="s">
        <v>26</v>
      </c>
      <c r="I4519" s="15" t="s">
        <v>102</v>
      </c>
      <c r="J4519" s="15" t="s">
        <v>24</v>
      </c>
      <c r="K4519" s="15" t="s">
        <v>24</v>
      </c>
      <c r="L4519" s="15" t="s">
        <v>26</v>
      </c>
      <c r="M4519" s="15" t="s">
        <v>24</v>
      </c>
      <c r="N4519" s="15" t="s">
        <v>26</v>
      </c>
      <c r="O4519" s="15" t="s">
        <v>26</v>
      </c>
      <c r="P4519" s="15" t="s">
        <v>25</v>
      </c>
      <c r="Q4519" s="15" t="s">
        <v>26</v>
      </c>
      <c r="R4519" s="15" t="s">
        <v>15</v>
      </c>
      <c r="S4519" s="18" t="n">
        <v>99.55</v>
      </c>
      <c r="T4519" s="15" t="n">
        <v>1131.2</v>
      </c>
      <c r="U4519" s="15" t="s">
        <v>26</v>
      </c>
      <c r="V4519" s="18" t="n">
        <f aca="false">IF(ISNUMBER(T4519),T4519,0)</f>
        <v>1131.2</v>
      </c>
      <c r="W4519" s="15" t="n">
        <f aca="false">IF(U4519="Yes",1,0)</f>
        <v>1</v>
      </c>
      <c r="X4519" s="15" t="str">
        <f aca="false">IF(F4519&lt;=12,"0-12 months",IF(F4519&lt;=24,"13-24 months",IF(F4519&lt;=48,"25-48 months","49-72 months")))</f>
        <v>0-12 months</v>
      </c>
      <c r="Y4519" s="15" t="str">
        <f aca="false">IF(C4519=1,"Yes","No")</f>
        <v>Yes</v>
      </c>
      <c r="Z4519" s="15" t="n">
        <f aca="false">COUNTIF(J4519:O4519,"Yes")</f>
        <v>3</v>
      </c>
      <c r="AA4519" s="18" t="n">
        <f aca="false">S4519*W4519</f>
        <v>99.55</v>
      </c>
      <c r="AB4519" s="15" t="n">
        <f aca="false">(P4519="Month-to-month")+(I4519="Fiber optic")+(R4519="Electronic check")+(F4519&lt;=12)+(M4519="No")+(J4519="No")</f>
        <v>6</v>
      </c>
      <c r="AC4519" s="15" t="str">
        <f aca="false">IF(AB4519&gt;=5,"High",IF(AB4519&gt;=3,"Medium","Low"))</f>
        <v>High</v>
      </c>
    </row>
    <row r="4520" customFormat="false" ht="15" hidden="false" customHeight="false" outlineLevel="0" collapsed="false">
      <c r="A4520" s="15" t="s">
        <v>4617</v>
      </c>
      <c r="B4520" s="15" t="s">
        <v>98</v>
      </c>
      <c r="C4520" s="15" t="n">
        <v>1</v>
      </c>
      <c r="D4520" s="15" t="s">
        <v>24</v>
      </c>
      <c r="E4520" s="15" t="s">
        <v>24</v>
      </c>
      <c r="F4520" s="15" t="n">
        <v>8</v>
      </c>
      <c r="G4520" s="15" t="s">
        <v>26</v>
      </c>
      <c r="H4520" s="15" t="s">
        <v>26</v>
      </c>
      <c r="I4520" s="15" t="s">
        <v>102</v>
      </c>
      <c r="J4520" s="15" t="s">
        <v>24</v>
      </c>
      <c r="K4520" s="15" t="s">
        <v>24</v>
      </c>
      <c r="L4520" s="15" t="s">
        <v>26</v>
      </c>
      <c r="M4520" s="15" t="s">
        <v>24</v>
      </c>
      <c r="N4520" s="15" t="s">
        <v>24</v>
      </c>
      <c r="O4520" s="15" t="s">
        <v>24</v>
      </c>
      <c r="P4520" s="15" t="s">
        <v>25</v>
      </c>
      <c r="Q4520" s="15" t="s">
        <v>26</v>
      </c>
      <c r="R4520" s="15" t="s">
        <v>15</v>
      </c>
      <c r="S4520" s="18" t="n">
        <v>81.25</v>
      </c>
      <c r="T4520" s="15" t="n">
        <v>585.95</v>
      </c>
      <c r="U4520" s="15" t="s">
        <v>26</v>
      </c>
      <c r="V4520" s="18" t="n">
        <f aca="false">IF(ISNUMBER(T4520),T4520,0)</f>
        <v>585.95</v>
      </c>
      <c r="W4520" s="15" t="n">
        <f aca="false">IF(U4520="Yes",1,0)</f>
        <v>1</v>
      </c>
      <c r="X4520" s="15" t="str">
        <f aca="false">IF(F4520&lt;=12,"0-12 months",IF(F4520&lt;=24,"13-24 months",IF(F4520&lt;=48,"25-48 months","49-72 months")))</f>
        <v>0-12 months</v>
      </c>
      <c r="Y4520" s="15" t="str">
        <f aca="false">IF(C4520=1,"Yes","No")</f>
        <v>Yes</v>
      </c>
      <c r="Z4520" s="15" t="n">
        <f aca="false">COUNTIF(J4520:O4520,"Yes")</f>
        <v>1</v>
      </c>
      <c r="AA4520" s="18" t="n">
        <f aca="false">S4520*W4520</f>
        <v>81.25</v>
      </c>
      <c r="AB4520" s="15" t="n">
        <f aca="false">(P4520="Month-to-month")+(I4520="Fiber optic")+(R4520="Electronic check")+(F4520&lt;=12)+(M4520="No")+(J4520="No")</f>
        <v>6</v>
      </c>
      <c r="AC4520" s="15" t="str">
        <f aca="false">IF(AB4520&gt;=5,"High",IF(AB4520&gt;=3,"Medium","Low"))</f>
        <v>High</v>
      </c>
    </row>
    <row r="4521" customFormat="false" ht="15" hidden="false" customHeight="false" outlineLevel="0" collapsed="false">
      <c r="A4521" s="15" t="s">
        <v>4618</v>
      </c>
      <c r="B4521" s="15" t="s">
        <v>94</v>
      </c>
      <c r="C4521" s="15" t="n">
        <v>0</v>
      </c>
      <c r="D4521" s="15" t="s">
        <v>26</v>
      </c>
      <c r="E4521" s="15" t="s">
        <v>24</v>
      </c>
      <c r="F4521" s="15" t="n">
        <v>57</v>
      </c>
      <c r="G4521" s="15" t="s">
        <v>26</v>
      </c>
      <c r="H4521" s="15" t="s">
        <v>26</v>
      </c>
      <c r="I4521" s="15" t="s">
        <v>102</v>
      </c>
      <c r="J4521" s="15" t="s">
        <v>24</v>
      </c>
      <c r="K4521" s="15" t="s">
        <v>26</v>
      </c>
      <c r="L4521" s="15" t="s">
        <v>26</v>
      </c>
      <c r="M4521" s="15" t="s">
        <v>26</v>
      </c>
      <c r="N4521" s="15" t="s">
        <v>26</v>
      </c>
      <c r="O4521" s="15" t="s">
        <v>26</v>
      </c>
      <c r="P4521" s="15" t="s">
        <v>27</v>
      </c>
      <c r="Q4521" s="15" t="s">
        <v>26</v>
      </c>
      <c r="R4521" s="15" t="s">
        <v>19</v>
      </c>
      <c r="S4521" s="18" t="n">
        <v>109.4</v>
      </c>
      <c r="T4521" s="15" t="n">
        <v>6252.7</v>
      </c>
      <c r="U4521" s="15" t="s">
        <v>24</v>
      </c>
      <c r="V4521" s="18" t="n">
        <f aca="false">IF(ISNUMBER(T4521),T4521,0)</f>
        <v>6252.7</v>
      </c>
      <c r="W4521" s="15" t="n">
        <f aca="false">IF(U4521="Yes",1,0)</f>
        <v>0</v>
      </c>
      <c r="X4521" s="15" t="str">
        <f aca="false">IF(F4521&lt;=12,"0-12 months",IF(F4521&lt;=24,"13-24 months",IF(F4521&lt;=48,"25-48 months","49-72 months")))</f>
        <v>49-72 months</v>
      </c>
      <c r="Y4521" s="15" t="str">
        <f aca="false">IF(C4521=1,"Yes","No")</f>
        <v>No</v>
      </c>
      <c r="Z4521" s="15" t="n">
        <f aca="false">COUNTIF(J4521:O4521,"Yes")</f>
        <v>5</v>
      </c>
      <c r="AA4521" s="18" t="n">
        <f aca="false">S4521*W4521</f>
        <v>0</v>
      </c>
      <c r="AB4521" s="15" t="n">
        <f aca="false">(P4521="Month-to-month")+(I4521="Fiber optic")+(R4521="Electronic check")+(F4521&lt;=12)+(M4521="No")+(J4521="No")</f>
        <v>2</v>
      </c>
      <c r="AC4521" s="15" t="str">
        <f aca="false">IF(AB4521&gt;=5,"High",IF(AB4521&gt;=3,"Medium","Low"))</f>
        <v>Low</v>
      </c>
    </row>
    <row r="4522" customFormat="false" ht="15" hidden="false" customHeight="false" outlineLevel="0" collapsed="false">
      <c r="A4522" s="15" t="s">
        <v>4619</v>
      </c>
      <c r="B4522" s="15" t="s">
        <v>98</v>
      </c>
      <c r="C4522" s="15" t="n">
        <v>0</v>
      </c>
      <c r="D4522" s="15" t="s">
        <v>26</v>
      </c>
      <c r="E4522" s="15" t="s">
        <v>26</v>
      </c>
      <c r="F4522" s="15" t="n">
        <v>1</v>
      </c>
      <c r="G4522" s="15" t="s">
        <v>26</v>
      </c>
      <c r="H4522" s="15" t="s">
        <v>24</v>
      </c>
      <c r="I4522" s="15" t="s">
        <v>24</v>
      </c>
      <c r="J4522" s="15" t="s">
        <v>28</v>
      </c>
      <c r="K4522" s="15" t="s">
        <v>28</v>
      </c>
      <c r="L4522" s="15" t="s">
        <v>28</v>
      </c>
      <c r="M4522" s="15" t="s">
        <v>28</v>
      </c>
      <c r="N4522" s="15" t="s">
        <v>28</v>
      </c>
      <c r="O4522" s="15" t="s">
        <v>28</v>
      </c>
      <c r="P4522" s="15" t="s">
        <v>25</v>
      </c>
      <c r="Q4522" s="15" t="s">
        <v>24</v>
      </c>
      <c r="R4522" s="15" t="s">
        <v>19</v>
      </c>
      <c r="S4522" s="18" t="n">
        <v>19.95</v>
      </c>
      <c r="T4522" s="15" t="n">
        <v>19.95</v>
      </c>
      <c r="U4522" s="15" t="s">
        <v>26</v>
      </c>
      <c r="V4522" s="18" t="n">
        <f aca="false">IF(ISNUMBER(T4522),T4522,0)</f>
        <v>19.95</v>
      </c>
      <c r="W4522" s="15" t="n">
        <f aca="false">IF(U4522="Yes",1,0)</f>
        <v>1</v>
      </c>
      <c r="X4522" s="15" t="str">
        <f aca="false">IF(F4522&lt;=12,"0-12 months",IF(F4522&lt;=24,"13-24 months",IF(F4522&lt;=48,"25-48 months","49-72 months")))</f>
        <v>0-12 months</v>
      </c>
      <c r="Y4522" s="15" t="str">
        <f aca="false">IF(C4522=1,"Yes","No")</f>
        <v>No</v>
      </c>
      <c r="Z4522" s="15" t="n">
        <f aca="false">COUNTIF(J4522:O4522,"Yes")</f>
        <v>0</v>
      </c>
      <c r="AA4522" s="18" t="n">
        <f aca="false">S4522*W4522</f>
        <v>19.95</v>
      </c>
      <c r="AB4522" s="15" t="n">
        <f aca="false">(P4522="Month-to-month")+(I4522="Fiber optic")+(R4522="Electronic check")+(F4522&lt;=12)+(M4522="No")+(J4522="No")</f>
        <v>2</v>
      </c>
      <c r="AC4522" s="15" t="str">
        <f aca="false">IF(AB4522&gt;=5,"High",IF(AB4522&gt;=3,"Medium","Low"))</f>
        <v>Low</v>
      </c>
    </row>
    <row r="4523" customFormat="false" ht="15" hidden="false" customHeight="false" outlineLevel="0" collapsed="false">
      <c r="A4523" s="15" t="s">
        <v>4620</v>
      </c>
      <c r="B4523" s="15" t="s">
        <v>94</v>
      </c>
      <c r="C4523" s="15" t="n">
        <v>0</v>
      </c>
      <c r="D4523" s="15" t="s">
        <v>26</v>
      </c>
      <c r="E4523" s="15" t="s">
        <v>24</v>
      </c>
      <c r="F4523" s="15" t="n">
        <v>46</v>
      </c>
      <c r="G4523" s="15" t="s">
        <v>24</v>
      </c>
      <c r="H4523" s="15" t="s">
        <v>95</v>
      </c>
      <c r="I4523" s="15" t="s">
        <v>96</v>
      </c>
      <c r="J4523" s="15" t="s">
        <v>26</v>
      </c>
      <c r="K4523" s="15" t="s">
        <v>26</v>
      </c>
      <c r="L4523" s="15" t="s">
        <v>24</v>
      </c>
      <c r="M4523" s="15" t="s">
        <v>24</v>
      </c>
      <c r="N4523" s="15" t="s">
        <v>26</v>
      </c>
      <c r="O4523" s="15" t="s">
        <v>24</v>
      </c>
      <c r="P4523" s="15" t="s">
        <v>25</v>
      </c>
      <c r="Q4523" s="15" t="s">
        <v>24</v>
      </c>
      <c r="R4523" s="15" t="s">
        <v>15</v>
      </c>
      <c r="S4523" s="18" t="n">
        <v>45.55</v>
      </c>
      <c r="T4523" s="15" t="n">
        <v>2062.15</v>
      </c>
      <c r="U4523" s="15" t="s">
        <v>24</v>
      </c>
      <c r="V4523" s="18" t="n">
        <f aca="false">IF(ISNUMBER(T4523),T4523,0)</f>
        <v>2062.15</v>
      </c>
      <c r="W4523" s="15" t="n">
        <f aca="false">IF(U4523="Yes",1,0)</f>
        <v>0</v>
      </c>
      <c r="X4523" s="15" t="str">
        <f aca="false">IF(F4523&lt;=12,"0-12 months",IF(F4523&lt;=24,"13-24 months",IF(F4523&lt;=48,"25-48 months","49-72 months")))</f>
        <v>25-48 months</v>
      </c>
      <c r="Y4523" s="15" t="str">
        <f aca="false">IF(C4523=1,"Yes","No")</f>
        <v>No</v>
      </c>
      <c r="Z4523" s="15" t="n">
        <f aca="false">COUNTIF(J4523:O4523,"Yes")</f>
        <v>3</v>
      </c>
      <c r="AA4523" s="18" t="n">
        <f aca="false">S4523*W4523</f>
        <v>0</v>
      </c>
      <c r="AB4523" s="15" t="n">
        <f aca="false">(P4523="Month-to-month")+(I4523="Fiber optic")+(R4523="Electronic check")+(F4523&lt;=12)+(M4523="No")+(J4523="No")</f>
        <v>3</v>
      </c>
      <c r="AC4523" s="15" t="str">
        <f aca="false">IF(AB4523&gt;=5,"High",IF(AB4523&gt;=3,"Medium","Low"))</f>
        <v>Medium</v>
      </c>
    </row>
    <row r="4524" customFormat="false" ht="15" hidden="false" customHeight="false" outlineLevel="0" collapsed="false">
      <c r="A4524" s="15" t="s">
        <v>4621</v>
      </c>
      <c r="B4524" s="15" t="s">
        <v>98</v>
      </c>
      <c r="C4524" s="15" t="n">
        <v>0</v>
      </c>
      <c r="D4524" s="15" t="s">
        <v>26</v>
      </c>
      <c r="E4524" s="15" t="s">
        <v>24</v>
      </c>
      <c r="F4524" s="15" t="n">
        <v>30</v>
      </c>
      <c r="G4524" s="15" t="s">
        <v>26</v>
      </c>
      <c r="H4524" s="15" t="s">
        <v>24</v>
      </c>
      <c r="I4524" s="15" t="s">
        <v>24</v>
      </c>
      <c r="J4524" s="15" t="s">
        <v>28</v>
      </c>
      <c r="K4524" s="15" t="s">
        <v>28</v>
      </c>
      <c r="L4524" s="15" t="s">
        <v>28</v>
      </c>
      <c r="M4524" s="15" t="s">
        <v>28</v>
      </c>
      <c r="N4524" s="15" t="s">
        <v>28</v>
      </c>
      <c r="O4524" s="15" t="s">
        <v>28</v>
      </c>
      <c r="P4524" s="15" t="s">
        <v>27</v>
      </c>
      <c r="Q4524" s="15" t="s">
        <v>24</v>
      </c>
      <c r="R4524" s="15" t="s">
        <v>21</v>
      </c>
      <c r="S4524" s="18" t="n">
        <v>20.7</v>
      </c>
      <c r="T4524" s="15" t="n">
        <v>587.1</v>
      </c>
      <c r="U4524" s="15" t="s">
        <v>24</v>
      </c>
      <c r="V4524" s="18" t="n">
        <f aca="false">IF(ISNUMBER(T4524),T4524,0)</f>
        <v>587.1</v>
      </c>
      <c r="W4524" s="15" t="n">
        <f aca="false">IF(U4524="Yes",1,0)</f>
        <v>0</v>
      </c>
      <c r="X4524" s="15" t="str">
        <f aca="false">IF(F4524&lt;=12,"0-12 months",IF(F4524&lt;=24,"13-24 months",IF(F4524&lt;=48,"25-48 months","49-72 months")))</f>
        <v>25-48 months</v>
      </c>
      <c r="Y4524" s="15" t="str">
        <f aca="false">IF(C4524=1,"Yes","No")</f>
        <v>No</v>
      </c>
      <c r="Z4524" s="15" t="n">
        <f aca="false">COUNTIF(J4524:O4524,"Yes")</f>
        <v>0</v>
      </c>
      <c r="AA4524" s="18" t="n">
        <f aca="false">S4524*W4524</f>
        <v>0</v>
      </c>
      <c r="AB4524" s="15" t="n">
        <f aca="false">(P4524="Month-to-month")+(I4524="Fiber optic")+(R4524="Electronic check")+(F4524&lt;=12)+(M4524="No")+(J4524="No")</f>
        <v>0</v>
      </c>
      <c r="AC4524" s="15" t="str">
        <f aca="false">IF(AB4524&gt;=5,"High",IF(AB4524&gt;=3,"Medium","Low"))</f>
        <v>Low</v>
      </c>
    </row>
    <row r="4525" customFormat="false" ht="15" hidden="false" customHeight="false" outlineLevel="0" collapsed="false">
      <c r="A4525" s="15" t="s">
        <v>4622</v>
      </c>
      <c r="B4525" s="15" t="s">
        <v>98</v>
      </c>
      <c r="C4525" s="15" t="n">
        <v>1</v>
      </c>
      <c r="D4525" s="15" t="s">
        <v>26</v>
      </c>
      <c r="E4525" s="15" t="s">
        <v>24</v>
      </c>
      <c r="F4525" s="15" t="n">
        <v>10</v>
      </c>
      <c r="G4525" s="15" t="s">
        <v>26</v>
      </c>
      <c r="H4525" s="15" t="s">
        <v>24</v>
      </c>
      <c r="I4525" s="15" t="s">
        <v>102</v>
      </c>
      <c r="J4525" s="15" t="s">
        <v>26</v>
      </c>
      <c r="K4525" s="15" t="s">
        <v>24</v>
      </c>
      <c r="L4525" s="15" t="s">
        <v>24</v>
      </c>
      <c r="M4525" s="15" t="s">
        <v>24</v>
      </c>
      <c r="N4525" s="15" t="s">
        <v>24</v>
      </c>
      <c r="O4525" s="15" t="s">
        <v>24</v>
      </c>
      <c r="P4525" s="15" t="s">
        <v>25</v>
      </c>
      <c r="Q4525" s="15" t="s">
        <v>24</v>
      </c>
      <c r="R4525" s="15" t="s">
        <v>15</v>
      </c>
      <c r="S4525" s="18" t="n">
        <v>75.3</v>
      </c>
      <c r="T4525" s="15" t="n">
        <v>720.45</v>
      </c>
      <c r="U4525" s="15" t="s">
        <v>24</v>
      </c>
      <c r="V4525" s="18" t="n">
        <f aca="false">IF(ISNUMBER(T4525),T4525,0)</f>
        <v>720.45</v>
      </c>
      <c r="W4525" s="15" t="n">
        <f aca="false">IF(U4525="Yes",1,0)</f>
        <v>0</v>
      </c>
      <c r="X4525" s="15" t="str">
        <f aca="false">IF(F4525&lt;=12,"0-12 months",IF(F4525&lt;=24,"13-24 months",IF(F4525&lt;=48,"25-48 months","49-72 months")))</f>
        <v>0-12 months</v>
      </c>
      <c r="Y4525" s="15" t="str">
        <f aca="false">IF(C4525=1,"Yes","No")</f>
        <v>Yes</v>
      </c>
      <c r="Z4525" s="15" t="n">
        <f aca="false">COUNTIF(J4525:O4525,"Yes")</f>
        <v>1</v>
      </c>
      <c r="AA4525" s="18" t="n">
        <f aca="false">S4525*W4525</f>
        <v>0</v>
      </c>
      <c r="AB4525" s="15" t="n">
        <f aca="false">(P4525="Month-to-month")+(I4525="Fiber optic")+(R4525="Electronic check")+(F4525&lt;=12)+(M4525="No")+(J4525="No")</f>
        <v>5</v>
      </c>
      <c r="AC4525" s="15" t="str">
        <f aca="false">IF(AB4525&gt;=5,"High",IF(AB4525&gt;=3,"Medium","Low"))</f>
        <v>High</v>
      </c>
    </row>
    <row r="4526" customFormat="false" ht="15" hidden="false" customHeight="false" outlineLevel="0" collapsed="false">
      <c r="A4526" s="15" t="s">
        <v>4623</v>
      </c>
      <c r="B4526" s="15" t="s">
        <v>98</v>
      </c>
      <c r="C4526" s="15" t="n">
        <v>0</v>
      </c>
      <c r="D4526" s="15" t="s">
        <v>26</v>
      </c>
      <c r="E4526" s="15" t="s">
        <v>24</v>
      </c>
      <c r="F4526" s="15" t="n">
        <v>23</v>
      </c>
      <c r="G4526" s="15" t="s">
        <v>26</v>
      </c>
      <c r="H4526" s="15" t="s">
        <v>26</v>
      </c>
      <c r="I4526" s="15" t="s">
        <v>102</v>
      </c>
      <c r="J4526" s="15" t="s">
        <v>26</v>
      </c>
      <c r="K4526" s="15" t="s">
        <v>26</v>
      </c>
      <c r="L4526" s="15" t="s">
        <v>26</v>
      </c>
      <c r="M4526" s="15" t="s">
        <v>24</v>
      </c>
      <c r="N4526" s="15" t="s">
        <v>26</v>
      </c>
      <c r="O4526" s="15" t="s">
        <v>24</v>
      </c>
      <c r="P4526" s="15" t="s">
        <v>25</v>
      </c>
      <c r="Q4526" s="15" t="s">
        <v>26</v>
      </c>
      <c r="R4526" s="15" t="s">
        <v>15</v>
      </c>
      <c r="S4526" s="18" t="n">
        <v>99.25</v>
      </c>
      <c r="T4526" s="15" t="n">
        <v>2186.4</v>
      </c>
      <c r="U4526" s="15" t="s">
        <v>26</v>
      </c>
      <c r="V4526" s="18" t="n">
        <f aca="false">IF(ISNUMBER(T4526),T4526,0)</f>
        <v>2186.4</v>
      </c>
      <c r="W4526" s="15" t="n">
        <f aca="false">IF(U4526="Yes",1,0)</f>
        <v>1</v>
      </c>
      <c r="X4526" s="15" t="str">
        <f aca="false">IF(F4526&lt;=12,"0-12 months",IF(F4526&lt;=24,"13-24 months",IF(F4526&lt;=48,"25-48 months","49-72 months")))</f>
        <v>13-24 months</v>
      </c>
      <c r="Y4526" s="15" t="str">
        <f aca="false">IF(C4526=1,"Yes","No")</f>
        <v>No</v>
      </c>
      <c r="Z4526" s="15" t="n">
        <f aca="false">COUNTIF(J4526:O4526,"Yes")</f>
        <v>4</v>
      </c>
      <c r="AA4526" s="18" t="n">
        <f aca="false">S4526*W4526</f>
        <v>99.25</v>
      </c>
      <c r="AB4526" s="15" t="n">
        <f aca="false">(P4526="Month-to-month")+(I4526="Fiber optic")+(R4526="Electronic check")+(F4526&lt;=12)+(M4526="No")+(J4526="No")</f>
        <v>4</v>
      </c>
      <c r="AC4526" s="15" t="str">
        <f aca="false">IF(AB4526&gt;=5,"High",IF(AB4526&gt;=3,"Medium","Low"))</f>
        <v>Medium</v>
      </c>
    </row>
    <row r="4527" customFormat="false" ht="15" hidden="false" customHeight="false" outlineLevel="0" collapsed="false">
      <c r="A4527" s="15" t="s">
        <v>4624</v>
      </c>
      <c r="B4527" s="15" t="s">
        <v>98</v>
      </c>
      <c r="C4527" s="15" t="n">
        <v>0</v>
      </c>
      <c r="D4527" s="15" t="s">
        <v>24</v>
      </c>
      <c r="E4527" s="15" t="s">
        <v>24</v>
      </c>
      <c r="F4527" s="15" t="n">
        <v>32</v>
      </c>
      <c r="G4527" s="15" t="s">
        <v>26</v>
      </c>
      <c r="H4527" s="15" t="s">
        <v>24</v>
      </c>
      <c r="I4527" s="15" t="s">
        <v>102</v>
      </c>
      <c r="J4527" s="15" t="s">
        <v>26</v>
      </c>
      <c r="K4527" s="15" t="s">
        <v>26</v>
      </c>
      <c r="L4527" s="15" t="s">
        <v>26</v>
      </c>
      <c r="M4527" s="15" t="s">
        <v>24</v>
      </c>
      <c r="N4527" s="15" t="s">
        <v>24</v>
      </c>
      <c r="O4527" s="15" t="s">
        <v>26</v>
      </c>
      <c r="P4527" s="15" t="s">
        <v>25</v>
      </c>
      <c r="Q4527" s="15" t="s">
        <v>26</v>
      </c>
      <c r="R4527" s="15" t="s">
        <v>21</v>
      </c>
      <c r="S4527" s="18" t="n">
        <v>93.4</v>
      </c>
      <c r="T4527" s="15" t="n">
        <v>2979.3</v>
      </c>
      <c r="U4527" s="15" t="s">
        <v>24</v>
      </c>
      <c r="V4527" s="18" t="n">
        <f aca="false">IF(ISNUMBER(T4527),T4527,0)</f>
        <v>2979.3</v>
      </c>
      <c r="W4527" s="15" t="n">
        <f aca="false">IF(U4527="Yes",1,0)</f>
        <v>0</v>
      </c>
      <c r="X4527" s="15" t="str">
        <f aca="false">IF(F4527&lt;=12,"0-12 months",IF(F4527&lt;=24,"13-24 months",IF(F4527&lt;=48,"25-48 months","49-72 months")))</f>
        <v>25-48 months</v>
      </c>
      <c r="Y4527" s="15" t="str">
        <f aca="false">IF(C4527=1,"Yes","No")</f>
        <v>No</v>
      </c>
      <c r="Z4527" s="15" t="n">
        <f aca="false">COUNTIF(J4527:O4527,"Yes")</f>
        <v>4</v>
      </c>
      <c r="AA4527" s="18" t="n">
        <f aca="false">S4527*W4527</f>
        <v>0</v>
      </c>
      <c r="AB4527" s="15" t="n">
        <f aca="false">(P4527="Month-to-month")+(I4527="Fiber optic")+(R4527="Electronic check")+(F4527&lt;=12)+(M4527="No")+(J4527="No")</f>
        <v>3</v>
      </c>
      <c r="AC4527" s="15" t="str">
        <f aca="false">IF(AB4527&gt;=5,"High",IF(AB4527&gt;=3,"Medium","Low"))</f>
        <v>Medium</v>
      </c>
    </row>
    <row r="4528" customFormat="false" ht="15" hidden="false" customHeight="false" outlineLevel="0" collapsed="false">
      <c r="A4528" s="15" t="s">
        <v>4625</v>
      </c>
      <c r="B4528" s="15" t="s">
        <v>98</v>
      </c>
      <c r="C4528" s="15" t="n">
        <v>0</v>
      </c>
      <c r="D4528" s="15" t="s">
        <v>24</v>
      </c>
      <c r="E4528" s="15" t="s">
        <v>24</v>
      </c>
      <c r="F4528" s="15" t="n">
        <v>13</v>
      </c>
      <c r="G4528" s="15" t="s">
        <v>26</v>
      </c>
      <c r="H4528" s="15" t="s">
        <v>24</v>
      </c>
      <c r="I4528" s="15" t="s">
        <v>102</v>
      </c>
      <c r="J4528" s="15" t="s">
        <v>26</v>
      </c>
      <c r="K4528" s="15" t="s">
        <v>24</v>
      </c>
      <c r="L4528" s="15" t="s">
        <v>24</v>
      </c>
      <c r="M4528" s="15" t="s">
        <v>24</v>
      </c>
      <c r="N4528" s="15" t="s">
        <v>24</v>
      </c>
      <c r="O4528" s="15" t="s">
        <v>24</v>
      </c>
      <c r="P4528" s="15" t="s">
        <v>25</v>
      </c>
      <c r="Q4528" s="15" t="s">
        <v>26</v>
      </c>
      <c r="R4528" s="15" t="s">
        <v>21</v>
      </c>
      <c r="S4528" s="18" t="n">
        <v>73.75</v>
      </c>
      <c r="T4528" s="15" t="n">
        <v>956.65</v>
      </c>
      <c r="U4528" s="15" t="s">
        <v>24</v>
      </c>
      <c r="V4528" s="18" t="n">
        <f aca="false">IF(ISNUMBER(T4528),T4528,0)</f>
        <v>956.65</v>
      </c>
      <c r="W4528" s="15" t="n">
        <f aca="false">IF(U4528="Yes",1,0)</f>
        <v>0</v>
      </c>
      <c r="X4528" s="15" t="str">
        <f aca="false">IF(F4528&lt;=12,"0-12 months",IF(F4528&lt;=24,"13-24 months",IF(F4528&lt;=48,"25-48 months","49-72 months")))</f>
        <v>13-24 months</v>
      </c>
      <c r="Y4528" s="15" t="str">
        <f aca="false">IF(C4528=1,"Yes","No")</f>
        <v>No</v>
      </c>
      <c r="Z4528" s="15" t="n">
        <f aca="false">COUNTIF(J4528:O4528,"Yes")</f>
        <v>1</v>
      </c>
      <c r="AA4528" s="18" t="n">
        <f aca="false">S4528*W4528</f>
        <v>0</v>
      </c>
      <c r="AB4528" s="15" t="n">
        <f aca="false">(P4528="Month-to-month")+(I4528="Fiber optic")+(R4528="Electronic check")+(F4528&lt;=12)+(M4528="No")+(J4528="No")</f>
        <v>3</v>
      </c>
      <c r="AC4528" s="15" t="str">
        <f aca="false">IF(AB4528&gt;=5,"High",IF(AB4528&gt;=3,"Medium","Low"))</f>
        <v>Medium</v>
      </c>
    </row>
    <row r="4529" customFormat="false" ht="15" hidden="false" customHeight="false" outlineLevel="0" collapsed="false">
      <c r="A4529" s="15" t="s">
        <v>4626</v>
      </c>
      <c r="B4529" s="15" t="s">
        <v>94</v>
      </c>
      <c r="C4529" s="15" t="n">
        <v>0</v>
      </c>
      <c r="D4529" s="15" t="s">
        <v>24</v>
      </c>
      <c r="E4529" s="15" t="s">
        <v>24</v>
      </c>
      <c r="F4529" s="15" t="n">
        <v>39</v>
      </c>
      <c r="G4529" s="15" t="s">
        <v>26</v>
      </c>
      <c r="H4529" s="15" t="s">
        <v>24</v>
      </c>
      <c r="I4529" s="15" t="s">
        <v>102</v>
      </c>
      <c r="J4529" s="15" t="s">
        <v>24</v>
      </c>
      <c r="K4529" s="15" t="s">
        <v>24</v>
      </c>
      <c r="L4529" s="15" t="s">
        <v>26</v>
      </c>
      <c r="M4529" s="15" t="s">
        <v>26</v>
      </c>
      <c r="N4529" s="15" t="s">
        <v>24</v>
      </c>
      <c r="O4529" s="15" t="s">
        <v>24</v>
      </c>
      <c r="P4529" s="15" t="s">
        <v>29</v>
      </c>
      <c r="Q4529" s="15" t="s">
        <v>26</v>
      </c>
      <c r="R4529" s="15" t="s">
        <v>15</v>
      </c>
      <c r="S4529" s="18" t="n">
        <v>80.45</v>
      </c>
      <c r="T4529" s="15" t="n">
        <v>3201.55</v>
      </c>
      <c r="U4529" s="15" t="s">
        <v>26</v>
      </c>
      <c r="V4529" s="18" t="n">
        <f aca="false">IF(ISNUMBER(T4529),T4529,0)</f>
        <v>3201.55</v>
      </c>
      <c r="W4529" s="15" t="n">
        <f aca="false">IF(U4529="Yes",1,0)</f>
        <v>1</v>
      </c>
      <c r="X4529" s="15" t="str">
        <f aca="false">IF(F4529&lt;=12,"0-12 months",IF(F4529&lt;=24,"13-24 months",IF(F4529&lt;=48,"25-48 months","49-72 months")))</f>
        <v>25-48 months</v>
      </c>
      <c r="Y4529" s="15" t="str">
        <f aca="false">IF(C4529=1,"Yes","No")</f>
        <v>No</v>
      </c>
      <c r="Z4529" s="15" t="n">
        <f aca="false">COUNTIF(J4529:O4529,"Yes")</f>
        <v>2</v>
      </c>
      <c r="AA4529" s="18" t="n">
        <f aca="false">S4529*W4529</f>
        <v>80.45</v>
      </c>
      <c r="AB4529" s="15" t="n">
        <f aca="false">(P4529="Month-to-month")+(I4529="Fiber optic")+(R4529="Electronic check")+(F4529&lt;=12)+(M4529="No")+(J4529="No")</f>
        <v>3</v>
      </c>
      <c r="AC4529" s="15" t="str">
        <f aca="false">IF(AB4529&gt;=5,"High",IF(AB4529&gt;=3,"Medium","Low"))</f>
        <v>Medium</v>
      </c>
    </row>
    <row r="4530" customFormat="false" ht="15" hidden="false" customHeight="false" outlineLevel="0" collapsed="false">
      <c r="A4530" s="15" t="s">
        <v>4627</v>
      </c>
      <c r="B4530" s="15" t="s">
        <v>94</v>
      </c>
      <c r="C4530" s="15" t="n">
        <v>0</v>
      </c>
      <c r="D4530" s="15" t="s">
        <v>24</v>
      </c>
      <c r="E4530" s="15" t="s">
        <v>24</v>
      </c>
      <c r="F4530" s="15" t="n">
        <v>44</v>
      </c>
      <c r="G4530" s="15" t="s">
        <v>26</v>
      </c>
      <c r="H4530" s="15" t="s">
        <v>24</v>
      </c>
      <c r="I4530" s="15" t="s">
        <v>102</v>
      </c>
      <c r="J4530" s="15" t="s">
        <v>24</v>
      </c>
      <c r="K4530" s="15" t="s">
        <v>26</v>
      </c>
      <c r="L4530" s="15" t="s">
        <v>26</v>
      </c>
      <c r="M4530" s="15" t="s">
        <v>24</v>
      </c>
      <c r="N4530" s="15" t="s">
        <v>26</v>
      </c>
      <c r="O4530" s="15" t="s">
        <v>24</v>
      </c>
      <c r="P4530" s="15" t="s">
        <v>25</v>
      </c>
      <c r="Q4530" s="15" t="s">
        <v>26</v>
      </c>
      <c r="R4530" s="15" t="s">
        <v>21</v>
      </c>
      <c r="S4530" s="18" t="n">
        <v>88.15</v>
      </c>
      <c r="T4530" s="15" t="n">
        <v>3973.2</v>
      </c>
      <c r="U4530" s="15" t="s">
        <v>24</v>
      </c>
      <c r="V4530" s="18" t="n">
        <f aca="false">IF(ISNUMBER(T4530),T4530,0)</f>
        <v>3973.2</v>
      </c>
      <c r="W4530" s="15" t="n">
        <f aca="false">IF(U4530="Yes",1,0)</f>
        <v>0</v>
      </c>
      <c r="X4530" s="15" t="str">
        <f aca="false">IF(F4530&lt;=12,"0-12 months",IF(F4530&lt;=24,"13-24 months",IF(F4530&lt;=48,"25-48 months","49-72 months")))</f>
        <v>25-48 months</v>
      </c>
      <c r="Y4530" s="15" t="str">
        <f aca="false">IF(C4530=1,"Yes","No")</f>
        <v>No</v>
      </c>
      <c r="Z4530" s="15" t="n">
        <f aca="false">COUNTIF(J4530:O4530,"Yes")</f>
        <v>3</v>
      </c>
      <c r="AA4530" s="18" t="n">
        <f aca="false">S4530*W4530</f>
        <v>0</v>
      </c>
      <c r="AB4530" s="15" t="n">
        <f aca="false">(P4530="Month-to-month")+(I4530="Fiber optic")+(R4530="Electronic check")+(F4530&lt;=12)+(M4530="No")+(J4530="No")</f>
        <v>4</v>
      </c>
      <c r="AC4530" s="15" t="str">
        <f aca="false">IF(AB4530&gt;=5,"High",IF(AB4530&gt;=3,"Medium","Low"))</f>
        <v>Medium</v>
      </c>
    </row>
    <row r="4531" customFormat="false" ht="15" hidden="false" customHeight="false" outlineLevel="0" collapsed="false">
      <c r="A4531" s="15" t="s">
        <v>4628</v>
      </c>
      <c r="B4531" s="15" t="s">
        <v>98</v>
      </c>
      <c r="C4531" s="15" t="n">
        <v>1</v>
      </c>
      <c r="D4531" s="15" t="s">
        <v>24</v>
      </c>
      <c r="E4531" s="15" t="s">
        <v>24</v>
      </c>
      <c r="F4531" s="15" t="n">
        <v>9</v>
      </c>
      <c r="G4531" s="15" t="s">
        <v>26</v>
      </c>
      <c r="H4531" s="15" t="s">
        <v>24</v>
      </c>
      <c r="I4531" s="15" t="s">
        <v>96</v>
      </c>
      <c r="J4531" s="15" t="s">
        <v>24</v>
      </c>
      <c r="K4531" s="15" t="s">
        <v>24</v>
      </c>
      <c r="L4531" s="15" t="s">
        <v>24</v>
      </c>
      <c r="M4531" s="15" t="s">
        <v>26</v>
      </c>
      <c r="N4531" s="15" t="s">
        <v>24</v>
      </c>
      <c r="O4531" s="15" t="s">
        <v>24</v>
      </c>
      <c r="P4531" s="15" t="s">
        <v>25</v>
      </c>
      <c r="Q4531" s="15" t="s">
        <v>24</v>
      </c>
      <c r="R4531" s="15" t="s">
        <v>17</v>
      </c>
      <c r="S4531" s="18" t="n">
        <v>49.2</v>
      </c>
      <c r="T4531" s="15" t="n">
        <v>447.9</v>
      </c>
      <c r="U4531" s="15" t="s">
        <v>24</v>
      </c>
      <c r="V4531" s="18" t="n">
        <f aca="false">IF(ISNUMBER(T4531),T4531,0)</f>
        <v>447.9</v>
      </c>
      <c r="W4531" s="15" t="n">
        <f aca="false">IF(U4531="Yes",1,0)</f>
        <v>0</v>
      </c>
      <c r="X4531" s="15" t="str">
        <f aca="false">IF(F4531&lt;=12,"0-12 months",IF(F4531&lt;=24,"13-24 months",IF(F4531&lt;=48,"25-48 months","49-72 months")))</f>
        <v>0-12 months</v>
      </c>
      <c r="Y4531" s="15" t="str">
        <f aca="false">IF(C4531=1,"Yes","No")</f>
        <v>Yes</v>
      </c>
      <c r="Z4531" s="15" t="n">
        <f aca="false">COUNTIF(J4531:O4531,"Yes")</f>
        <v>1</v>
      </c>
      <c r="AA4531" s="18" t="n">
        <f aca="false">S4531*W4531</f>
        <v>0</v>
      </c>
      <c r="AB4531" s="15" t="n">
        <f aca="false">(P4531="Month-to-month")+(I4531="Fiber optic")+(R4531="Electronic check")+(F4531&lt;=12)+(M4531="No")+(J4531="No")</f>
        <v>3</v>
      </c>
      <c r="AC4531" s="15" t="str">
        <f aca="false">IF(AB4531&gt;=5,"High",IF(AB4531&gt;=3,"Medium","Low"))</f>
        <v>Medium</v>
      </c>
    </row>
    <row r="4532" customFormat="false" ht="15" hidden="false" customHeight="false" outlineLevel="0" collapsed="false">
      <c r="A4532" s="15" t="s">
        <v>4629</v>
      </c>
      <c r="B4532" s="15" t="s">
        <v>94</v>
      </c>
      <c r="C4532" s="15" t="n">
        <v>0</v>
      </c>
      <c r="D4532" s="15" t="s">
        <v>26</v>
      </c>
      <c r="E4532" s="15" t="s">
        <v>24</v>
      </c>
      <c r="F4532" s="15" t="n">
        <v>67</v>
      </c>
      <c r="G4532" s="15" t="s">
        <v>26</v>
      </c>
      <c r="H4532" s="15" t="s">
        <v>24</v>
      </c>
      <c r="I4532" s="15" t="s">
        <v>24</v>
      </c>
      <c r="J4532" s="15" t="s">
        <v>28</v>
      </c>
      <c r="K4532" s="15" t="s">
        <v>28</v>
      </c>
      <c r="L4532" s="15" t="s">
        <v>28</v>
      </c>
      <c r="M4532" s="15" t="s">
        <v>28</v>
      </c>
      <c r="N4532" s="15" t="s">
        <v>28</v>
      </c>
      <c r="O4532" s="15" t="s">
        <v>28</v>
      </c>
      <c r="P4532" s="15" t="s">
        <v>29</v>
      </c>
      <c r="Q4532" s="15" t="s">
        <v>24</v>
      </c>
      <c r="R4532" s="15" t="s">
        <v>17</v>
      </c>
      <c r="S4532" s="18" t="n">
        <v>19.65</v>
      </c>
      <c r="T4532" s="15" t="n">
        <v>1335.2</v>
      </c>
      <c r="U4532" s="15" t="s">
        <v>24</v>
      </c>
      <c r="V4532" s="18" t="n">
        <f aca="false">IF(ISNUMBER(T4532),T4532,0)</f>
        <v>1335.2</v>
      </c>
      <c r="W4532" s="15" t="n">
        <f aca="false">IF(U4532="Yes",1,0)</f>
        <v>0</v>
      </c>
      <c r="X4532" s="15" t="str">
        <f aca="false">IF(F4532&lt;=12,"0-12 months",IF(F4532&lt;=24,"13-24 months",IF(F4532&lt;=48,"25-48 months","49-72 months")))</f>
        <v>49-72 months</v>
      </c>
      <c r="Y4532" s="15" t="str">
        <f aca="false">IF(C4532=1,"Yes","No")</f>
        <v>No</v>
      </c>
      <c r="Z4532" s="15" t="n">
        <f aca="false">COUNTIF(J4532:O4532,"Yes")</f>
        <v>0</v>
      </c>
      <c r="AA4532" s="18" t="n">
        <f aca="false">S4532*W4532</f>
        <v>0</v>
      </c>
      <c r="AB4532" s="15" t="n">
        <f aca="false">(P4532="Month-to-month")+(I4532="Fiber optic")+(R4532="Electronic check")+(F4532&lt;=12)+(M4532="No")+(J4532="No")</f>
        <v>0</v>
      </c>
      <c r="AC4532" s="15" t="str">
        <f aca="false">IF(AB4532&gt;=5,"High",IF(AB4532&gt;=3,"Medium","Low"))</f>
        <v>Low</v>
      </c>
    </row>
    <row r="4533" customFormat="false" ht="15" hidden="false" customHeight="false" outlineLevel="0" collapsed="false">
      <c r="A4533" s="15" t="s">
        <v>4630</v>
      </c>
      <c r="B4533" s="15" t="s">
        <v>98</v>
      </c>
      <c r="C4533" s="15" t="n">
        <v>0</v>
      </c>
      <c r="D4533" s="15" t="s">
        <v>26</v>
      </c>
      <c r="E4533" s="15" t="s">
        <v>26</v>
      </c>
      <c r="F4533" s="15" t="n">
        <v>9</v>
      </c>
      <c r="G4533" s="15" t="s">
        <v>26</v>
      </c>
      <c r="H4533" s="15" t="s">
        <v>26</v>
      </c>
      <c r="I4533" s="15" t="s">
        <v>102</v>
      </c>
      <c r="J4533" s="15" t="s">
        <v>24</v>
      </c>
      <c r="K4533" s="15" t="s">
        <v>24</v>
      </c>
      <c r="L4533" s="15" t="s">
        <v>26</v>
      </c>
      <c r="M4533" s="15" t="s">
        <v>24</v>
      </c>
      <c r="N4533" s="15" t="s">
        <v>24</v>
      </c>
      <c r="O4533" s="15" t="s">
        <v>24</v>
      </c>
      <c r="P4533" s="15" t="s">
        <v>25</v>
      </c>
      <c r="Q4533" s="15" t="s">
        <v>26</v>
      </c>
      <c r="R4533" s="15" t="s">
        <v>19</v>
      </c>
      <c r="S4533" s="18" t="n">
        <v>79.35</v>
      </c>
      <c r="T4533" s="15" t="n">
        <v>661.25</v>
      </c>
      <c r="U4533" s="15" t="s">
        <v>26</v>
      </c>
      <c r="V4533" s="18" t="n">
        <f aca="false">IF(ISNUMBER(T4533),T4533,0)</f>
        <v>661.25</v>
      </c>
      <c r="W4533" s="15" t="n">
        <f aca="false">IF(U4533="Yes",1,0)</f>
        <v>1</v>
      </c>
      <c r="X4533" s="15" t="str">
        <f aca="false">IF(F4533&lt;=12,"0-12 months",IF(F4533&lt;=24,"13-24 months",IF(F4533&lt;=48,"25-48 months","49-72 months")))</f>
        <v>0-12 months</v>
      </c>
      <c r="Y4533" s="15" t="str">
        <f aca="false">IF(C4533=1,"Yes","No")</f>
        <v>No</v>
      </c>
      <c r="Z4533" s="15" t="n">
        <f aca="false">COUNTIF(J4533:O4533,"Yes")</f>
        <v>1</v>
      </c>
      <c r="AA4533" s="18" t="n">
        <f aca="false">S4533*W4533</f>
        <v>79.35</v>
      </c>
      <c r="AB4533" s="15" t="n">
        <f aca="false">(P4533="Month-to-month")+(I4533="Fiber optic")+(R4533="Electronic check")+(F4533&lt;=12)+(M4533="No")+(J4533="No")</f>
        <v>5</v>
      </c>
      <c r="AC4533" s="15" t="str">
        <f aca="false">IF(AB4533&gt;=5,"High",IF(AB4533&gt;=3,"Medium","Low"))</f>
        <v>High</v>
      </c>
    </row>
    <row r="4534" customFormat="false" ht="15" hidden="false" customHeight="false" outlineLevel="0" collapsed="false">
      <c r="A4534" s="15" t="s">
        <v>4631</v>
      </c>
      <c r="B4534" s="15" t="s">
        <v>94</v>
      </c>
      <c r="C4534" s="15" t="n">
        <v>0</v>
      </c>
      <c r="D4534" s="15" t="s">
        <v>24</v>
      </c>
      <c r="E4534" s="15" t="s">
        <v>24</v>
      </c>
      <c r="F4534" s="15" t="n">
        <v>15</v>
      </c>
      <c r="G4534" s="15" t="s">
        <v>26</v>
      </c>
      <c r="H4534" s="15" t="s">
        <v>26</v>
      </c>
      <c r="I4534" s="15" t="s">
        <v>102</v>
      </c>
      <c r="J4534" s="15" t="s">
        <v>24</v>
      </c>
      <c r="K4534" s="15" t="s">
        <v>26</v>
      </c>
      <c r="L4534" s="15" t="s">
        <v>24</v>
      </c>
      <c r="M4534" s="15" t="s">
        <v>24</v>
      </c>
      <c r="N4534" s="15" t="s">
        <v>24</v>
      </c>
      <c r="O4534" s="15" t="s">
        <v>24</v>
      </c>
      <c r="P4534" s="15" t="s">
        <v>25</v>
      </c>
      <c r="Q4534" s="15" t="s">
        <v>26</v>
      </c>
      <c r="R4534" s="15" t="s">
        <v>15</v>
      </c>
      <c r="S4534" s="18" t="n">
        <v>79.75</v>
      </c>
      <c r="T4534" s="15" t="n">
        <v>1111.85</v>
      </c>
      <c r="U4534" s="15" t="s">
        <v>26</v>
      </c>
      <c r="V4534" s="18" t="n">
        <f aca="false">IF(ISNUMBER(T4534),T4534,0)</f>
        <v>1111.85</v>
      </c>
      <c r="W4534" s="15" t="n">
        <f aca="false">IF(U4534="Yes",1,0)</f>
        <v>1</v>
      </c>
      <c r="X4534" s="15" t="str">
        <f aca="false">IF(F4534&lt;=12,"0-12 months",IF(F4534&lt;=24,"13-24 months",IF(F4534&lt;=48,"25-48 months","49-72 months")))</f>
        <v>13-24 months</v>
      </c>
      <c r="Y4534" s="15" t="str">
        <f aca="false">IF(C4534=1,"Yes","No")</f>
        <v>No</v>
      </c>
      <c r="Z4534" s="15" t="n">
        <f aca="false">COUNTIF(J4534:O4534,"Yes")</f>
        <v>1</v>
      </c>
      <c r="AA4534" s="18" t="n">
        <f aca="false">S4534*W4534</f>
        <v>79.75</v>
      </c>
      <c r="AB4534" s="15" t="n">
        <f aca="false">(P4534="Month-to-month")+(I4534="Fiber optic")+(R4534="Electronic check")+(F4534&lt;=12)+(M4534="No")+(J4534="No")</f>
        <v>5</v>
      </c>
      <c r="AC4534" s="15" t="str">
        <f aca="false">IF(AB4534&gt;=5,"High",IF(AB4534&gt;=3,"Medium","Low"))</f>
        <v>High</v>
      </c>
    </row>
    <row r="4535" customFormat="false" ht="15" hidden="false" customHeight="false" outlineLevel="0" collapsed="false">
      <c r="A4535" s="15" t="s">
        <v>4632</v>
      </c>
      <c r="B4535" s="15" t="s">
        <v>94</v>
      </c>
      <c r="C4535" s="15" t="n">
        <v>0</v>
      </c>
      <c r="D4535" s="15" t="s">
        <v>26</v>
      </c>
      <c r="E4535" s="15" t="s">
        <v>24</v>
      </c>
      <c r="F4535" s="15" t="n">
        <v>71</v>
      </c>
      <c r="G4535" s="15" t="s">
        <v>26</v>
      </c>
      <c r="H4535" s="15" t="s">
        <v>26</v>
      </c>
      <c r="I4535" s="15" t="s">
        <v>102</v>
      </c>
      <c r="J4535" s="15" t="s">
        <v>24</v>
      </c>
      <c r="K4535" s="15" t="s">
        <v>26</v>
      </c>
      <c r="L4535" s="15" t="s">
        <v>26</v>
      </c>
      <c r="M4535" s="15" t="s">
        <v>24</v>
      </c>
      <c r="N4535" s="15" t="s">
        <v>26</v>
      </c>
      <c r="O4535" s="15" t="s">
        <v>26</v>
      </c>
      <c r="P4535" s="15" t="s">
        <v>29</v>
      </c>
      <c r="Q4535" s="15" t="s">
        <v>26</v>
      </c>
      <c r="R4535" s="15" t="s">
        <v>19</v>
      </c>
      <c r="S4535" s="18" t="n">
        <v>105.15</v>
      </c>
      <c r="T4535" s="15" t="n">
        <v>7555</v>
      </c>
      <c r="U4535" s="15" t="s">
        <v>24</v>
      </c>
      <c r="V4535" s="18" t="n">
        <f aca="false">IF(ISNUMBER(T4535),T4535,0)</f>
        <v>7555</v>
      </c>
      <c r="W4535" s="15" t="n">
        <f aca="false">IF(U4535="Yes",1,0)</f>
        <v>0</v>
      </c>
      <c r="X4535" s="15" t="str">
        <f aca="false">IF(F4535&lt;=12,"0-12 months",IF(F4535&lt;=24,"13-24 months",IF(F4535&lt;=48,"25-48 months","49-72 months")))</f>
        <v>49-72 months</v>
      </c>
      <c r="Y4535" s="15" t="str">
        <f aca="false">IF(C4535=1,"Yes","No")</f>
        <v>No</v>
      </c>
      <c r="Z4535" s="15" t="n">
        <f aca="false">COUNTIF(J4535:O4535,"Yes")</f>
        <v>4</v>
      </c>
      <c r="AA4535" s="18" t="n">
        <f aca="false">S4535*W4535</f>
        <v>0</v>
      </c>
      <c r="AB4535" s="15" t="n">
        <f aca="false">(P4535="Month-to-month")+(I4535="Fiber optic")+(R4535="Electronic check")+(F4535&lt;=12)+(M4535="No")+(J4535="No")</f>
        <v>3</v>
      </c>
      <c r="AC4535" s="15" t="str">
        <f aca="false">IF(AB4535&gt;=5,"High",IF(AB4535&gt;=3,"Medium","Low"))</f>
        <v>Medium</v>
      </c>
    </row>
    <row r="4536" customFormat="false" ht="15" hidden="false" customHeight="false" outlineLevel="0" collapsed="false">
      <c r="A4536" s="15" t="s">
        <v>4633</v>
      </c>
      <c r="B4536" s="15" t="s">
        <v>98</v>
      </c>
      <c r="C4536" s="15" t="n">
        <v>0</v>
      </c>
      <c r="D4536" s="15" t="s">
        <v>24</v>
      </c>
      <c r="E4536" s="15" t="s">
        <v>24</v>
      </c>
      <c r="F4536" s="15" t="n">
        <v>1</v>
      </c>
      <c r="G4536" s="15" t="s">
        <v>26</v>
      </c>
      <c r="H4536" s="15" t="s">
        <v>24</v>
      </c>
      <c r="I4536" s="15" t="s">
        <v>96</v>
      </c>
      <c r="J4536" s="15" t="s">
        <v>24</v>
      </c>
      <c r="K4536" s="15" t="s">
        <v>24</v>
      </c>
      <c r="L4536" s="15" t="s">
        <v>24</v>
      </c>
      <c r="M4536" s="15" t="s">
        <v>26</v>
      </c>
      <c r="N4536" s="15" t="s">
        <v>24</v>
      </c>
      <c r="O4536" s="15" t="s">
        <v>24</v>
      </c>
      <c r="P4536" s="15" t="s">
        <v>25</v>
      </c>
      <c r="Q4536" s="15" t="s">
        <v>24</v>
      </c>
      <c r="R4536" s="15" t="s">
        <v>21</v>
      </c>
      <c r="S4536" s="18" t="n">
        <v>49</v>
      </c>
      <c r="T4536" s="15" t="n">
        <v>49</v>
      </c>
      <c r="U4536" s="15" t="s">
        <v>24</v>
      </c>
      <c r="V4536" s="18" t="n">
        <f aca="false">IF(ISNUMBER(T4536),T4536,0)</f>
        <v>49</v>
      </c>
      <c r="W4536" s="15" t="n">
        <f aca="false">IF(U4536="Yes",1,0)</f>
        <v>0</v>
      </c>
      <c r="X4536" s="15" t="str">
        <f aca="false">IF(F4536&lt;=12,"0-12 months",IF(F4536&lt;=24,"13-24 months",IF(F4536&lt;=48,"25-48 months","49-72 months")))</f>
        <v>0-12 months</v>
      </c>
      <c r="Y4536" s="15" t="str">
        <f aca="false">IF(C4536=1,"Yes","No")</f>
        <v>No</v>
      </c>
      <c r="Z4536" s="15" t="n">
        <f aca="false">COUNTIF(J4536:O4536,"Yes")</f>
        <v>1</v>
      </c>
      <c r="AA4536" s="18" t="n">
        <f aca="false">S4536*W4536</f>
        <v>0</v>
      </c>
      <c r="AB4536" s="15" t="n">
        <f aca="false">(P4536="Month-to-month")+(I4536="Fiber optic")+(R4536="Electronic check")+(F4536&lt;=12)+(M4536="No")+(J4536="No")</f>
        <v>3</v>
      </c>
      <c r="AC4536" s="15" t="str">
        <f aca="false">IF(AB4536&gt;=5,"High",IF(AB4536&gt;=3,"Medium","Low"))</f>
        <v>Medium</v>
      </c>
    </row>
    <row r="4537" customFormat="false" ht="15" hidden="false" customHeight="false" outlineLevel="0" collapsed="false">
      <c r="A4537" s="15" t="s">
        <v>4634</v>
      </c>
      <c r="B4537" s="15" t="s">
        <v>94</v>
      </c>
      <c r="C4537" s="15" t="n">
        <v>0</v>
      </c>
      <c r="D4537" s="15" t="s">
        <v>26</v>
      </c>
      <c r="E4537" s="15" t="s">
        <v>26</v>
      </c>
      <c r="F4537" s="15" t="n">
        <v>30</v>
      </c>
      <c r="G4537" s="15" t="s">
        <v>26</v>
      </c>
      <c r="H4537" s="15" t="s">
        <v>26</v>
      </c>
      <c r="I4537" s="15" t="s">
        <v>102</v>
      </c>
      <c r="J4537" s="15" t="s">
        <v>24</v>
      </c>
      <c r="K4537" s="15" t="s">
        <v>24</v>
      </c>
      <c r="L4537" s="15" t="s">
        <v>26</v>
      </c>
      <c r="M4537" s="15" t="s">
        <v>24</v>
      </c>
      <c r="N4537" s="15" t="s">
        <v>26</v>
      </c>
      <c r="O4537" s="15" t="s">
        <v>26</v>
      </c>
      <c r="P4537" s="15" t="s">
        <v>25</v>
      </c>
      <c r="Q4537" s="15" t="s">
        <v>26</v>
      </c>
      <c r="R4537" s="15" t="s">
        <v>15</v>
      </c>
      <c r="S4537" s="18" t="n">
        <v>100.05</v>
      </c>
      <c r="T4537" s="15" t="n">
        <v>3046.15</v>
      </c>
      <c r="U4537" s="15" t="s">
        <v>26</v>
      </c>
      <c r="V4537" s="18" t="n">
        <f aca="false">IF(ISNUMBER(T4537),T4537,0)</f>
        <v>3046.15</v>
      </c>
      <c r="W4537" s="15" t="n">
        <f aca="false">IF(U4537="Yes",1,0)</f>
        <v>1</v>
      </c>
      <c r="X4537" s="15" t="str">
        <f aca="false">IF(F4537&lt;=12,"0-12 months",IF(F4537&lt;=24,"13-24 months",IF(F4537&lt;=48,"25-48 months","49-72 months")))</f>
        <v>25-48 months</v>
      </c>
      <c r="Y4537" s="15" t="str">
        <f aca="false">IF(C4537=1,"Yes","No")</f>
        <v>No</v>
      </c>
      <c r="Z4537" s="15" t="n">
        <f aca="false">COUNTIF(J4537:O4537,"Yes")</f>
        <v>3</v>
      </c>
      <c r="AA4537" s="18" t="n">
        <f aca="false">S4537*W4537</f>
        <v>100.05</v>
      </c>
      <c r="AB4537" s="15" t="n">
        <f aca="false">(P4537="Month-to-month")+(I4537="Fiber optic")+(R4537="Electronic check")+(F4537&lt;=12)+(M4537="No")+(J4537="No")</f>
        <v>5</v>
      </c>
      <c r="AC4537" s="15" t="str">
        <f aca="false">IF(AB4537&gt;=5,"High",IF(AB4537&gt;=3,"Medium","Low"))</f>
        <v>High</v>
      </c>
    </row>
    <row r="4538" customFormat="false" ht="15" hidden="false" customHeight="false" outlineLevel="0" collapsed="false">
      <c r="A4538" s="15" t="s">
        <v>4635</v>
      </c>
      <c r="B4538" s="15" t="s">
        <v>98</v>
      </c>
      <c r="C4538" s="15" t="n">
        <v>0</v>
      </c>
      <c r="D4538" s="15" t="s">
        <v>24</v>
      </c>
      <c r="E4538" s="15" t="s">
        <v>24</v>
      </c>
      <c r="F4538" s="15" t="n">
        <v>1</v>
      </c>
      <c r="G4538" s="15" t="s">
        <v>26</v>
      </c>
      <c r="H4538" s="15" t="s">
        <v>24</v>
      </c>
      <c r="I4538" s="15" t="s">
        <v>102</v>
      </c>
      <c r="J4538" s="15" t="s">
        <v>24</v>
      </c>
      <c r="K4538" s="15" t="s">
        <v>24</v>
      </c>
      <c r="L4538" s="15" t="s">
        <v>24</v>
      </c>
      <c r="M4538" s="15" t="s">
        <v>24</v>
      </c>
      <c r="N4538" s="15" t="s">
        <v>24</v>
      </c>
      <c r="O4538" s="15" t="s">
        <v>24</v>
      </c>
      <c r="P4538" s="15" t="s">
        <v>25</v>
      </c>
      <c r="Q4538" s="15" t="s">
        <v>26</v>
      </c>
      <c r="R4538" s="15" t="s">
        <v>15</v>
      </c>
      <c r="S4538" s="18" t="n">
        <v>69.35</v>
      </c>
      <c r="T4538" s="15" t="n">
        <v>69.35</v>
      </c>
      <c r="U4538" s="15" t="s">
        <v>26</v>
      </c>
      <c r="V4538" s="18" t="n">
        <f aca="false">IF(ISNUMBER(T4538),T4538,0)</f>
        <v>69.35</v>
      </c>
      <c r="W4538" s="15" t="n">
        <f aca="false">IF(U4538="Yes",1,0)</f>
        <v>1</v>
      </c>
      <c r="X4538" s="15" t="str">
        <f aca="false">IF(F4538&lt;=12,"0-12 months",IF(F4538&lt;=24,"13-24 months",IF(F4538&lt;=48,"25-48 months","49-72 months")))</f>
        <v>0-12 months</v>
      </c>
      <c r="Y4538" s="15" t="str">
        <f aca="false">IF(C4538=1,"Yes","No")</f>
        <v>No</v>
      </c>
      <c r="Z4538" s="15" t="n">
        <f aca="false">COUNTIF(J4538:O4538,"Yes")</f>
        <v>0</v>
      </c>
      <c r="AA4538" s="18" t="n">
        <f aca="false">S4538*W4538</f>
        <v>69.35</v>
      </c>
      <c r="AB4538" s="15" t="n">
        <f aca="false">(P4538="Month-to-month")+(I4538="Fiber optic")+(R4538="Electronic check")+(F4538&lt;=12)+(M4538="No")+(J4538="No")</f>
        <v>6</v>
      </c>
      <c r="AC4538" s="15" t="str">
        <f aca="false">IF(AB4538&gt;=5,"High",IF(AB4538&gt;=3,"Medium","Low"))</f>
        <v>High</v>
      </c>
    </row>
    <row r="4539" customFormat="false" ht="15" hidden="false" customHeight="false" outlineLevel="0" collapsed="false">
      <c r="A4539" s="15" t="s">
        <v>4636</v>
      </c>
      <c r="B4539" s="15" t="s">
        <v>98</v>
      </c>
      <c r="C4539" s="15" t="n">
        <v>0</v>
      </c>
      <c r="D4539" s="15" t="s">
        <v>26</v>
      </c>
      <c r="E4539" s="15" t="s">
        <v>24</v>
      </c>
      <c r="F4539" s="15" t="n">
        <v>17</v>
      </c>
      <c r="G4539" s="15" t="s">
        <v>24</v>
      </c>
      <c r="H4539" s="15" t="s">
        <v>95</v>
      </c>
      <c r="I4539" s="15" t="s">
        <v>96</v>
      </c>
      <c r="J4539" s="15" t="s">
        <v>24</v>
      </c>
      <c r="K4539" s="15" t="s">
        <v>26</v>
      </c>
      <c r="L4539" s="15" t="s">
        <v>24</v>
      </c>
      <c r="M4539" s="15" t="s">
        <v>24</v>
      </c>
      <c r="N4539" s="15" t="s">
        <v>26</v>
      </c>
      <c r="O4539" s="15" t="s">
        <v>26</v>
      </c>
      <c r="P4539" s="15" t="s">
        <v>25</v>
      </c>
      <c r="Q4539" s="15" t="s">
        <v>26</v>
      </c>
      <c r="R4539" s="15" t="s">
        <v>17</v>
      </c>
      <c r="S4539" s="18" t="n">
        <v>49.8</v>
      </c>
      <c r="T4539" s="15" t="n">
        <v>836.35</v>
      </c>
      <c r="U4539" s="15" t="s">
        <v>24</v>
      </c>
      <c r="V4539" s="18" t="n">
        <f aca="false">IF(ISNUMBER(T4539),T4539,0)</f>
        <v>836.35</v>
      </c>
      <c r="W4539" s="15" t="n">
        <f aca="false">IF(U4539="Yes",1,0)</f>
        <v>0</v>
      </c>
      <c r="X4539" s="15" t="str">
        <f aca="false">IF(F4539&lt;=12,"0-12 months",IF(F4539&lt;=24,"13-24 months",IF(F4539&lt;=48,"25-48 months","49-72 months")))</f>
        <v>13-24 months</v>
      </c>
      <c r="Y4539" s="15" t="str">
        <f aca="false">IF(C4539=1,"Yes","No")</f>
        <v>No</v>
      </c>
      <c r="Z4539" s="15" t="n">
        <f aca="false">COUNTIF(J4539:O4539,"Yes")</f>
        <v>3</v>
      </c>
      <c r="AA4539" s="18" t="n">
        <f aca="false">S4539*W4539</f>
        <v>0</v>
      </c>
      <c r="AB4539" s="15" t="n">
        <f aca="false">(P4539="Month-to-month")+(I4539="Fiber optic")+(R4539="Electronic check")+(F4539&lt;=12)+(M4539="No")+(J4539="No")</f>
        <v>3</v>
      </c>
      <c r="AC4539" s="15" t="str">
        <f aca="false">IF(AB4539&gt;=5,"High",IF(AB4539&gt;=3,"Medium","Low"))</f>
        <v>Medium</v>
      </c>
    </row>
    <row r="4540" customFormat="false" ht="15" hidden="false" customHeight="false" outlineLevel="0" collapsed="false">
      <c r="A4540" s="15" t="s">
        <v>4637</v>
      </c>
      <c r="B4540" s="15" t="s">
        <v>94</v>
      </c>
      <c r="C4540" s="15" t="n">
        <v>0</v>
      </c>
      <c r="D4540" s="15" t="s">
        <v>24</v>
      </c>
      <c r="E4540" s="15" t="s">
        <v>24</v>
      </c>
      <c r="F4540" s="15" t="n">
        <v>3</v>
      </c>
      <c r="G4540" s="15" t="s">
        <v>26</v>
      </c>
      <c r="H4540" s="15" t="s">
        <v>24</v>
      </c>
      <c r="I4540" s="15" t="s">
        <v>102</v>
      </c>
      <c r="J4540" s="15" t="s">
        <v>24</v>
      </c>
      <c r="K4540" s="15" t="s">
        <v>24</v>
      </c>
      <c r="L4540" s="15" t="s">
        <v>24</v>
      </c>
      <c r="M4540" s="15" t="s">
        <v>26</v>
      </c>
      <c r="N4540" s="15" t="s">
        <v>24</v>
      </c>
      <c r="O4540" s="15" t="s">
        <v>26</v>
      </c>
      <c r="P4540" s="15" t="s">
        <v>25</v>
      </c>
      <c r="Q4540" s="15" t="s">
        <v>24</v>
      </c>
      <c r="R4540" s="15" t="s">
        <v>15</v>
      </c>
      <c r="S4540" s="18" t="n">
        <v>85.8</v>
      </c>
      <c r="T4540" s="15" t="n">
        <v>272.2</v>
      </c>
      <c r="U4540" s="15" t="s">
        <v>26</v>
      </c>
      <c r="V4540" s="18" t="n">
        <f aca="false">IF(ISNUMBER(T4540),T4540,0)</f>
        <v>272.2</v>
      </c>
      <c r="W4540" s="15" t="n">
        <f aca="false">IF(U4540="Yes",1,0)</f>
        <v>1</v>
      </c>
      <c r="X4540" s="15" t="str">
        <f aca="false">IF(F4540&lt;=12,"0-12 months",IF(F4540&lt;=24,"13-24 months",IF(F4540&lt;=48,"25-48 months","49-72 months")))</f>
        <v>0-12 months</v>
      </c>
      <c r="Y4540" s="15" t="str">
        <f aca="false">IF(C4540=1,"Yes","No")</f>
        <v>No</v>
      </c>
      <c r="Z4540" s="15" t="n">
        <f aca="false">COUNTIF(J4540:O4540,"Yes")</f>
        <v>2</v>
      </c>
      <c r="AA4540" s="18" t="n">
        <f aca="false">S4540*W4540</f>
        <v>85.8</v>
      </c>
      <c r="AB4540" s="15" t="n">
        <f aca="false">(P4540="Month-to-month")+(I4540="Fiber optic")+(R4540="Electronic check")+(F4540&lt;=12)+(M4540="No")+(J4540="No")</f>
        <v>5</v>
      </c>
      <c r="AC4540" s="15" t="str">
        <f aca="false">IF(AB4540&gt;=5,"High",IF(AB4540&gt;=3,"Medium","Low"))</f>
        <v>High</v>
      </c>
    </row>
    <row r="4541" customFormat="false" ht="15" hidden="false" customHeight="false" outlineLevel="0" collapsed="false">
      <c r="A4541" s="15" t="s">
        <v>4638</v>
      </c>
      <c r="B4541" s="15" t="s">
        <v>98</v>
      </c>
      <c r="C4541" s="15" t="n">
        <v>0</v>
      </c>
      <c r="D4541" s="15" t="s">
        <v>26</v>
      </c>
      <c r="E4541" s="15" t="s">
        <v>26</v>
      </c>
      <c r="F4541" s="15" t="n">
        <v>67</v>
      </c>
      <c r="G4541" s="15" t="s">
        <v>26</v>
      </c>
      <c r="H4541" s="15" t="s">
        <v>26</v>
      </c>
      <c r="I4541" s="15" t="s">
        <v>96</v>
      </c>
      <c r="J4541" s="15" t="s">
        <v>26</v>
      </c>
      <c r="K4541" s="15" t="s">
        <v>24</v>
      </c>
      <c r="L4541" s="15" t="s">
        <v>26</v>
      </c>
      <c r="M4541" s="15" t="s">
        <v>24</v>
      </c>
      <c r="N4541" s="15" t="s">
        <v>26</v>
      </c>
      <c r="O4541" s="15" t="s">
        <v>26</v>
      </c>
      <c r="P4541" s="15" t="s">
        <v>29</v>
      </c>
      <c r="Q4541" s="15" t="s">
        <v>26</v>
      </c>
      <c r="R4541" s="15" t="s">
        <v>15</v>
      </c>
      <c r="S4541" s="18" t="n">
        <v>79.7</v>
      </c>
      <c r="T4541" s="15" t="n">
        <v>5293.4</v>
      </c>
      <c r="U4541" s="15" t="s">
        <v>26</v>
      </c>
      <c r="V4541" s="18" t="n">
        <f aca="false">IF(ISNUMBER(T4541),T4541,0)</f>
        <v>5293.4</v>
      </c>
      <c r="W4541" s="15" t="n">
        <f aca="false">IF(U4541="Yes",1,0)</f>
        <v>1</v>
      </c>
      <c r="X4541" s="15" t="str">
        <f aca="false">IF(F4541&lt;=12,"0-12 months",IF(F4541&lt;=24,"13-24 months",IF(F4541&lt;=48,"25-48 months","49-72 months")))</f>
        <v>49-72 months</v>
      </c>
      <c r="Y4541" s="15" t="str">
        <f aca="false">IF(C4541=1,"Yes","No")</f>
        <v>No</v>
      </c>
      <c r="Z4541" s="15" t="n">
        <f aca="false">COUNTIF(J4541:O4541,"Yes")</f>
        <v>4</v>
      </c>
      <c r="AA4541" s="18" t="n">
        <f aca="false">S4541*W4541</f>
        <v>79.7</v>
      </c>
      <c r="AB4541" s="15" t="n">
        <f aca="false">(P4541="Month-to-month")+(I4541="Fiber optic")+(R4541="Electronic check")+(F4541&lt;=12)+(M4541="No")+(J4541="No")</f>
        <v>2</v>
      </c>
      <c r="AC4541" s="15" t="str">
        <f aca="false">IF(AB4541&gt;=5,"High",IF(AB4541&gt;=3,"Medium","Low"))</f>
        <v>Low</v>
      </c>
    </row>
    <row r="4542" customFormat="false" ht="15" hidden="false" customHeight="false" outlineLevel="0" collapsed="false">
      <c r="A4542" s="15" t="s">
        <v>4639</v>
      </c>
      <c r="B4542" s="15" t="s">
        <v>98</v>
      </c>
      <c r="C4542" s="15" t="n">
        <v>0</v>
      </c>
      <c r="D4542" s="15" t="s">
        <v>24</v>
      </c>
      <c r="E4542" s="15" t="s">
        <v>24</v>
      </c>
      <c r="F4542" s="15" t="n">
        <v>1</v>
      </c>
      <c r="G4542" s="15" t="s">
        <v>26</v>
      </c>
      <c r="H4542" s="15" t="s">
        <v>24</v>
      </c>
      <c r="I4542" s="15" t="s">
        <v>24</v>
      </c>
      <c r="J4542" s="15" t="s">
        <v>28</v>
      </c>
      <c r="K4542" s="15" t="s">
        <v>28</v>
      </c>
      <c r="L4542" s="15" t="s">
        <v>28</v>
      </c>
      <c r="M4542" s="15" t="s">
        <v>28</v>
      </c>
      <c r="N4542" s="15" t="s">
        <v>28</v>
      </c>
      <c r="O4542" s="15" t="s">
        <v>28</v>
      </c>
      <c r="P4542" s="15" t="s">
        <v>25</v>
      </c>
      <c r="Q4542" s="15" t="s">
        <v>24</v>
      </c>
      <c r="R4542" s="15" t="s">
        <v>19</v>
      </c>
      <c r="S4542" s="18" t="n">
        <v>20.95</v>
      </c>
      <c r="T4542" s="15" t="n">
        <v>20.95</v>
      </c>
      <c r="U4542" s="15" t="s">
        <v>24</v>
      </c>
      <c r="V4542" s="18" t="n">
        <f aca="false">IF(ISNUMBER(T4542),T4542,0)</f>
        <v>20.95</v>
      </c>
      <c r="W4542" s="15" t="n">
        <f aca="false">IF(U4542="Yes",1,0)</f>
        <v>0</v>
      </c>
      <c r="X4542" s="15" t="str">
        <f aca="false">IF(F4542&lt;=12,"0-12 months",IF(F4542&lt;=24,"13-24 months",IF(F4542&lt;=48,"25-48 months","49-72 months")))</f>
        <v>0-12 months</v>
      </c>
      <c r="Y4542" s="15" t="str">
        <f aca="false">IF(C4542=1,"Yes","No")</f>
        <v>No</v>
      </c>
      <c r="Z4542" s="15" t="n">
        <f aca="false">COUNTIF(J4542:O4542,"Yes")</f>
        <v>0</v>
      </c>
      <c r="AA4542" s="18" t="n">
        <f aca="false">S4542*W4542</f>
        <v>0</v>
      </c>
      <c r="AB4542" s="15" t="n">
        <f aca="false">(P4542="Month-to-month")+(I4542="Fiber optic")+(R4542="Electronic check")+(F4542&lt;=12)+(M4542="No")+(J4542="No")</f>
        <v>2</v>
      </c>
      <c r="AC4542" s="15" t="str">
        <f aca="false">IF(AB4542&gt;=5,"High",IF(AB4542&gt;=3,"Medium","Low"))</f>
        <v>Low</v>
      </c>
    </row>
    <row r="4543" customFormat="false" ht="15" hidden="false" customHeight="false" outlineLevel="0" collapsed="false">
      <c r="A4543" s="15" t="s">
        <v>4640</v>
      </c>
      <c r="B4543" s="15" t="s">
        <v>94</v>
      </c>
      <c r="C4543" s="15" t="n">
        <v>1</v>
      </c>
      <c r="D4543" s="15" t="s">
        <v>24</v>
      </c>
      <c r="E4543" s="15" t="s">
        <v>24</v>
      </c>
      <c r="F4543" s="15" t="n">
        <v>1</v>
      </c>
      <c r="G4543" s="15" t="s">
        <v>26</v>
      </c>
      <c r="H4543" s="15" t="s">
        <v>26</v>
      </c>
      <c r="I4543" s="15" t="s">
        <v>96</v>
      </c>
      <c r="J4543" s="15" t="s">
        <v>24</v>
      </c>
      <c r="K4543" s="15" t="s">
        <v>24</v>
      </c>
      <c r="L4543" s="15" t="s">
        <v>24</v>
      </c>
      <c r="M4543" s="15" t="s">
        <v>24</v>
      </c>
      <c r="N4543" s="15" t="s">
        <v>24</v>
      </c>
      <c r="O4543" s="15" t="s">
        <v>24</v>
      </c>
      <c r="P4543" s="15" t="s">
        <v>25</v>
      </c>
      <c r="Q4543" s="15" t="s">
        <v>24</v>
      </c>
      <c r="R4543" s="15" t="s">
        <v>17</v>
      </c>
      <c r="S4543" s="18" t="n">
        <v>50.55</v>
      </c>
      <c r="T4543" s="15" t="n">
        <v>50.55</v>
      </c>
      <c r="U4543" s="15" t="s">
        <v>26</v>
      </c>
      <c r="V4543" s="18" t="n">
        <f aca="false">IF(ISNUMBER(T4543),T4543,0)</f>
        <v>50.55</v>
      </c>
      <c r="W4543" s="15" t="n">
        <f aca="false">IF(U4543="Yes",1,0)</f>
        <v>1</v>
      </c>
      <c r="X4543" s="15" t="str">
        <f aca="false">IF(F4543&lt;=12,"0-12 months",IF(F4543&lt;=24,"13-24 months",IF(F4543&lt;=48,"25-48 months","49-72 months")))</f>
        <v>0-12 months</v>
      </c>
      <c r="Y4543" s="15" t="str">
        <f aca="false">IF(C4543=1,"Yes","No")</f>
        <v>Yes</v>
      </c>
      <c r="Z4543" s="15" t="n">
        <f aca="false">COUNTIF(J4543:O4543,"Yes")</f>
        <v>0</v>
      </c>
      <c r="AA4543" s="18" t="n">
        <f aca="false">S4543*W4543</f>
        <v>50.55</v>
      </c>
      <c r="AB4543" s="15" t="n">
        <f aca="false">(P4543="Month-to-month")+(I4543="Fiber optic")+(R4543="Electronic check")+(F4543&lt;=12)+(M4543="No")+(J4543="No")</f>
        <v>4</v>
      </c>
      <c r="AC4543" s="15" t="str">
        <f aca="false">IF(AB4543&gt;=5,"High",IF(AB4543&gt;=3,"Medium","Low"))</f>
        <v>Medium</v>
      </c>
    </row>
    <row r="4544" customFormat="false" ht="15" hidden="false" customHeight="false" outlineLevel="0" collapsed="false">
      <c r="A4544" s="15" t="s">
        <v>4641</v>
      </c>
      <c r="B4544" s="15" t="s">
        <v>94</v>
      </c>
      <c r="C4544" s="15" t="n">
        <v>1</v>
      </c>
      <c r="D4544" s="15" t="s">
        <v>26</v>
      </c>
      <c r="E4544" s="15" t="s">
        <v>24</v>
      </c>
      <c r="F4544" s="15" t="n">
        <v>32</v>
      </c>
      <c r="G4544" s="15" t="s">
        <v>26</v>
      </c>
      <c r="H4544" s="15" t="s">
        <v>26</v>
      </c>
      <c r="I4544" s="15" t="s">
        <v>102</v>
      </c>
      <c r="J4544" s="15" t="s">
        <v>24</v>
      </c>
      <c r="K4544" s="15" t="s">
        <v>24</v>
      </c>
      <c r="L4544" s="15" t="s">
        <v>26</v>
      </c>
      <c r="M4544" s="15" t="s">
        <v>24</v>
      </c>
      <c r="N4544" s="15" t="s">
        <v>24</v>
      </c>
      <c r="O4544" s="15" t="s">
        <v>24</v>
      </c>
      <c r="P4544" s="15" t="s">
        <v>25</v>
      </c>
      <c r="Q4544" s="15" t="s">
        <v>24</v>
      </c>
      <c r="R4544" s="15" t="s">
        <v>17</v>
      </c>
      <c r="S4544" s="18" t="n">
        <v>79.3</v>
      </c>
      <c r="T4544" s="15" t="n">
        <v>2570</v>
      </c>
      <c r="U4544" s="15" t="s">
        <v>24</v>
      </c>
      <c r="V4544" s="18" t="n">
        <f aca="false">IF(ISNUMBER(T4544),T4544,0)</f>
        <v>2570</v>
      </c>
      <c r="W4544" s="15" t="n">
        <f aca="false">IF(U4544="Yes",1,0)</f>
        <v>0</v>
      </c>
      <c r="X4544" s="15" t="str">
        <f aca="false">IF(F4544&lt;=12,"0-12 months",IF(F4544&lt;=24,"13-24 months",IF(F4544&lt;=48,"25-48 months","49-72 months")))</f>
        <v>25-48 months</v>
      </c>
      <c r="Y4544" s="15" t="str">
        <f aca="false">IF(C4544=1,"Yes","No")</f>
        <v>Yes</v>
      </c>
      <c r="Z4544" s="15" t="n">
        <f aca="false">COUNTIF(J4544:O4544,"Yes")</f>
        <v>1</v>
      </c>
      <c r="AA4544" s="18" t="n">
        <f aca="false">S4544*W4544</f>
        <v>0</v>
      </c>
      <c r="AB4544" s="15" t="n">
        <f aca="false">(P4544="Month-to-month")+(I4544="Fiber optic")+(R4544="Electronic check")+(F4544&lt;=12)+(M4544="No")+(J4544="No")</f>
        <v>4</v>
      </c>
      <c r="AC4544" s="15" t="str">
        <f aca="false">IF(AB4544&gt;=5,"High",IF(AB4544&gt;=3,"Medium","Low"))</f>
        <v>Medium</v>
      </c>
    </row>
    <row r="4545" customFormat="false" ht="15" hidden="false" customHeight="false" outlineLevel="0" collapsed="false">
      <c r="A4545" s="15" t="s">
        <v>4642</v>
      </c>
      <c r="B4545" s="15" t="s">
        <v>98</v>
      </c>
      <c r="C4545" s="15" t="n">
        <v>0</v>
      </c>
      <c r="D4545" s="15" t="s">
        <v>26</v>
      </c>
      <c r="E4545" s="15" t="s">
        <v>26</v>
      </c>
      <c r="F4545" s="15" t="n">
        <v>41</v>
      </c>
      <c r="G4545" s="15" t="s">
        <v>26</v>
      </c>
      <c r="H4545" s="15" t="s">
        <v>24</v>
      </c>
      <c r="I4545" s="15" t="s">
        <v>24</v>
      </c>
      <c r="J4545" s="15" t="s">
        <v>28</v>
      </c>
      <c r="K4545" s="15" t="s">
        <v>28</v>
      </c>
      <c r="L4545" s="15" t="s">
        <v>28</v>
      </c>
      <c r="M4545" s="15" t="s">
        <v>28</v>
      </c>
      <c r="N4545" s="15" t="s">
        <v>28</v>
      </c>
      <c r="O4545" s="15" t="s">
        <v>28</v>
      </c>
      <c r="P4545" s="15" t="s">
        <v>27</v>
      </c>
      <c r="Q4545" s="15" t="s">
        <v>24</v>
      </c>
      <c r="R4545" s="15" t="s">
        <v>19</v>
      </c>
      <c r="S4545" s="18" t="n">
        <v>19.5</v>
      </c>
      <c r="T4545" s="15" t="n">
        <v>798.2</v>
      </c>
      <c r="U4545" s="15" t="s">
        <v>24</v>
      </c>
      <c r="V4545" s="18" t="n">
        <f aca="false">IF(ISNUMBER(T4545),T4545,0)</f>
        <v>798.2</v>
      </c>
      <c r="W4545" s="15" t="n">
        <f aca="false">IF(U4545="Yes",1,0)</f>
        <v>0</v>
      </c>
      <c r="X4545" s="15" t="str">
        <f aca="false">IF(F4545&lt;=12,"0-12 months",IF(F4545&lt;=24,"13-24 months",IF(F4545&lt;=48,"25-48 months","49-72 months")))</f>
        <v>25-48 months</v>
      </c>
      <c r="Y4545" s="15" t="str">
        <f aca="false">IF(C4545=1,"Yes","No")</f>
        <v>No</v>
      </c>
      <c r="Z4545" s="15" t="n">
        <f aca="false">COUNTIF(J4545:O4545,"Yes")</f>
        <v>0</v>
      </c>
      <c r="AA4545" s="18" t="n">
        <f aca="false">S4545*W4545</f>
        <v>0</v>
      </c>
      <c r="AB4545" s="15" t="n">
        <f aca="false">(P4545="Month-to-month")+(I4545="Fiber optic")+(R4545="Electronic check")+(F4545&lt;=12)+(M4545="No")+(J4545="No")</f>
        <v>0</v>
      </c>
      <c r="AC4545" s="15" t="str">
        <f aca="false">IF(AB4545&gt;=5,"High",IF(AB4545&gt;=3,"Medium","Low"))</f>
        <v>Low</v>
      </c>
    </row>
    <row r="4546" customFormat="false" ht="15" hidden="false" customHeight="false" outlineLevel="0" collapsed="false">
      <c r="A4546" s="15" t="s">
        <v>4643</v>
      </c>
      <c r="B4546" s="15" t="s">
        <v>98</v>
      </c>
      <c r="C4546" s="15" t="n">
        <v>0</v>
      </c>
      <c r="D4546" s="15" t="s">
        <v>26</v>
      </c>
      <c r="E4546" s="15" t="s">
        <v>24</v>
      </c>
      <c r="F4546" s="15" t="n">
        <v>1</v>
      </c>
      <c r="G4546" s="15" t="s">
        <v>26</v>
      </c>
      <c r="H4546" s="15" t="s">
        <v>24</v>
      </c>
      <c r="I4546" s="15" t="s">
        <v>102</v>
      </c>
      <c r="J4546" s="15" t="s">
        <v>24</v>
      </c>
      <c r="K4546" s="15" t="s">
        <v>24</v>
      </c>
      <c r="L4546" s="15" t="s">
        <v>24</v>
      </c>
      <c r="M4546" s="15" t="s">
        <v>24</v>
      </c>
      <c r="N4546" s="15" t="s">
        <v>26</v>
      </c>
      <c r="O4546" s="15" t="s">
        <v>24</v>
      </c>
      <c r="P4546" s="15" t="s">
        <v>25</v>
      </c>
      <c r="Q4546" s="15" t="s">
        <v>26</v>
      </c>
      <c r="R4546" s="15" t="s">
        <v>15</v>
      </c>
      <c r="S4546" s="18" t="n">
        <v>80.55</v>
      </c>
      <c r="T4546" s="15" t="n">
        <v>80.55</v>
      </c>
      <c r="U4546" s="15" t="s">
        <v>26</v>
      </c>
      <c r="V4546" s="18" t="n">
        <f aca="false">IF(ISNUMBER(T4546),T4546,0)</f>
        <v>80.55</v>
      </c>
      <c r="W4546" s="15" t="n">
        <f aca="false">IF(U4546="Yes",1,0)</f>
        <v>1</v>
      </c>
      <c r="X4546" s="15" t="str">
        <f aca="false">IF(F4546&lt;=12,"0-12 months",IF(F4546&lt;=24,"13-24 months",IF(F4546&lt;=48,"25-48 months","49-72 months")))</f>
        <v>0-12 months</v>
      </c>
      <c r="Y4546" s="15" t="str">
        <f aca="false">IF(C4546=1,"Yes","No")</f>
        <v>No</v>
      </c>
      <c r="Z4546" s="15" t="n">
        <f aca="false">COUNTIF(J4546:O4546,"Yes")</f>
        <v>1</v>
      </c>
      <c r="AA4546" s="18" t="n">
        <f aca="false">S4546*W4546</f>
        <v>80.55</v>
      </c>
      <c r="AB4546" s="15" t="n">
        <f aca="false">(P4546="Month-to-month")+(I4546="Fiber optic")+(R4546="Electronic check")+(F4546&lt;=12)+(M4546="No")+(J4546="No")</f>
        <v>6</v>
      </c>
      <c r="AC4546" s="15" t="str">
        <f aca="false">IF(AB4546&gt;=5,"High",IF(AB4546&gt;=3,"Medium","Low"))</f>
        <v>High</v>
      </c>
    </row>
    <row r="4547" customFormat="false" ht="15" hidden="false" customHeight="false" outlineLevel="0" collapsed="false">
      <c r="A4547" s="15" t="s">
        <v>4644</v>
      </c>
      <c r="B4547" s="15" t="s">
        <v>94</v>
      </c>
      <c r="C4547" s="15" t="n">
        <v>0</v>
      </c>
      <c r="D4547" s="15" t="s">
        <v>24</v>
      </c>
      <c r="E4547" s="15" t="s">
        <v>24</v>
      </c>
      <c r="F4547" s="15" t="n">
        <v>1</v>
      </c>
      <c r="G4547" s="15" t="s">
        <v>26</v>
      </c>
      <c r="H4547" s="15" t="s">
        <v>24</v>
      </c>
      <c r="I4547" s="15" t="s">
        <v>96</v>
      </c>
      <c r="J4547" s="15" t="s">
        <v>24</v>
      </c>
      <c r="K4547" s="15" t="s">
        <v>24</v>
      </c>
      <c r="L4547" s="15" t="s">
        <v>24</v>
      </c>
      <c r="M4547" s="15" t="s">
        <v>24</v>
      </c>
      <c r="N4547" s="15" t="s">
        <v>24</v>
      </c>
      <c r="O4547" s="15" t="s">
        <v>24</v>
      </c>
      <c r="P4547" s="15" t="s">
        <v>25</v>
      </c>
      <c r="Q4547" s="15" t="s">
        <v>24</v>
      </c>
      <c r="R4547" s="15" t="s">
        <v>19</v>
      </c>
      <c r="S4547" s="18" t="n">
        <v>44.15</v>
      </c>
      <c r="T4547" s="15" t="n">
        <v>44.15</v>
      </c>
      <c r="U4547" s="15" t="s">
        <v>24</v>
      </c>
      <c r="V4547" s="18" t="n">
        <f aca="false">IF(ISNUMBER(T4547),T4547,0)</f>
        <v>44.15</v>
      </c>
      <c r="W4547" s="15" t="n">
        <f aca="false">IF(U4547="Yes",1,0)</f>
        <v>0</v>
      </c>
      <c r="X4547" s="15" t="str">
        <f aca="false">IF(F4547&lt;=12,"0-12 months",IF(F4547&lt;=24,"13-24 months",IF(F4547&lt;=48,"25-48 months","49-72 months")))</f>
        <v>0-12 months</v>
      </c>
      <c r="Y4547" s="15" t="str">
        <f aca="false">IF(C4547=1,"Yes","No")</f>
        <v>No</v>
      </c>
      <c r="Z4547" s="15" t="n">
        <f aca="false">COUNTIF(J4547:O4547,"Yes")</f>
        <v>0</v>
      </c>
      <c r="AA4547" s="18" t="n">
        <f aca="false">S4547*W4547</f>
        <v>0</v>
      </c>
      <c r="AB4547" s="15" t="n">
        <f aca="false">(P4547="Month-to-month")+(I4547="Fiber optic")+(R4547="Electronic check")+(F4547&lt;=12)+(M4547="No")+(J4547="No")</f>
        <v>4</v>
      </c>
      <c r="AC4547" s="15" t="str">
        <f aca="false">IF(AB4547&gt;=5,"High",IF(AB4547&gt;=3,"Medium","Low"))</f>
        <v>Medium</v>
      </c>
    </row>
    <row r="4548" customFormat="false" ht="15" hidden="false" customHeight="false" outlineLevel="0" collapsed="false">
      <c r="A4548" s="15" t="s">
        <v>4645</v>
      </c>
      <c r="B4548" s="15" t="s">
        <v>94</v>
      </c>
      <c r="C4548" s="15" t="n">
        <v>0</v>
      </c>
      <c r="D4548" s="15" t="s">
        <v>26</v>
      </c>
      <c r="E4548" s="15" t="s">
        <v>26</v>
      </c>
      <c r="F4548" s="15" t="n">
        <v>12</v>
      </c>
      <c r="G4548" s="15" t="s">
        <v>26</v>
      </c>
      <c r="H4548" s="15" t="s">
        <v>26</v>
      </c>
      <c r="I4548" s="15" t="s">
        <v>102</v>
      </c>
      <c r="J4548" s="15" t="s">
        <v>24</v>
      </c>
      <c r="K4548" s="15" t="s">
        <v>26</v>
      </c>
      <c r="L4548" s="15" t="s">
        <v>26</v>
      </c>
      <c r="M4548" s="15" t="s">
        <v>24</v>
      </c>
      <c r="N4548" s="15" t="s">
        <v>24</v>
      </c>
      <c r="O4548" s="15" t="s">
        <v>24</v>
      </c>
      <c r="P4548" s="15" t="s">
        <v>25</v>
      </c>
      <c r="Q4548" s="15" t="s">
        <v>26</v>
      </c>
      <c r="R4548" s="15" t="s">
        <v>15</v>
      </c>
      <c r="S4548" s="18" t="n">
        <v>84.5</v>
      </c>
      <c r="T4548" s="15" t="n">
        <v>916.9</v>
      </c>
      <c r="U4548" s="15" t="s">
        <v>26</v>
      </c>
      <c r="V4548" s="18" t="n">
        <f aca="false">IF(ISNUMBER(T4548),T4548,0)</f>
        <v>916.9</v>
      </c>
      <c r="W4548" s="15" t="n">
        <f aca="false">IF(U4548="Yes",1,0)</f>
        <v>1</v>
      </c>
      <c r="X4548" s="15" t="str">
        <f aca="false">IF(F4548&lt;=12,"0-12 months",IF(F4548&lt;=24,"13-24 months",IF(F4548&lt;=48,"25-48 months","49-72 months")))</f>
        <v>0-12 months</v>
      </c>
      <c r="Y4548" s="15" t="str">
        <f aca="false">IF(C4548=1,"Yes","No")</f>
        <v>No</v>
      </c>
      <c r="Z4548" s="15" t="n">
        <f aca="false">COUNTIF(J4548:O4548,"Yes")</f>
        <v>2</v>
      </c>
      <c r="AA4548" s="18" t="n">
        <f aca="false">S4548*W4548</f>
        <v>84.5</v>
      </c>
      <c r="AB4548" s="15" t="n">
        <f aca="false">(P4548="Month-to-month")+(I4548="Fiber optic")+(R4548="Electronic check")+(F4548&lt;=12)+(M4548="No")+(J4548="No")</f>
        <v>6</v>
      </c>
      <c r="AC4548" s="15" t="str">
        <f aca="false">IF(AB4548&gt;=5,"High",IF(AB4548&gt;=3,"Medium","Low"))</f>
        <v>High</v>
      </c>
    </row>
    <row r="4549" customFormat="false" ht="15" hidden="false" customHeight="false" outlineLevel="0" collapsed="false">
      <c r="A4549" s="15" t="s">
        <v>4646</v>
      </c>
      <c r="B4549" s="15" t="s">
        <v>98</v>
      </c>
      <c r="C4549" s="15" t="n">
        <v>0</v>
      </c>
      <c r="D4549" s="15" t="s">
        <v>26</v>
      </c>
      <c r="E4549" s="15" t="s">
        <v>26</v>
      </c>
      <c r="F4549" s="15" t="n">
        <v>62</v>
      </c>
      <c r="G4549" s="15" t="s">
        <v>26</v>
      </c>
      <c r="H4549" s="15" t="s">
        <v>26</v>
      </c>
      <c r="I4549" s="15" t="s">
        <v>102</v>
      </c>
      <c r="J4549" s="15" t="s">
        <v>26</v>
      </c>
      <c r="K4549" s="15" t="s">
        <v>26</v>
      </c>
      <c r="L4549" s="15" t="s">
        <v>24</v>
      </c>
      <c r="M4549" s="15" t="s">
        <v>24</v>
      </c>
      <c r="N4549" s="15" t="s">
        <v>26</v>
      </c>
      <c r="O4549" s="15" t="s">
        <v>26</v>
      </c>
      <c r="P4549" s="15" t="s">
        <v>25</v>
      </c>
      <c r="Q4549" s="15" t="s">
        <v>26</v>
      </c>
      <c r="R4549" s="15" t="s">
        <v>15</v>
      </c>
      <c r="S4549" s="18" t="n">
        <v>105.5</v>
      </c>
      <c r="T4549" s="15" t="n">
        <v>6487.2</v>
      </c>
      <c r="U4549" s="15" t="s">
        <v>24</v>
      </c>
      <c r="V4549" s="18" t="n">
        <f aca="false">IF(ISNUMBER(T4549),T4549,0)</f>
        <v>6487.2</v>
      </c>
      <c r="W4549" s="15" t="n">
        <f aca="false">IF(U4549="Yes",1,0)</f>
        <v>0</v>
      </c>
      <c r="X4549" s="15" t="str">
        <f aca="false">IF(F4549&lt;=12,"0-12 months",IF(F4549&lt;=24,"13-24 months",IF(F4549&lt;=48,"25-48 months","49-72 months")))</f>
        <v>49-72 months</v>
      </c>
      <c r="Y4549" s="15" t="str">
        <f aca="false">IF(C4549=1,"Yes","No")</f>
        <v>No</v>
      </c>
      <c r="Z4549" s="15" t="n">
        <f aca="false">COUNTIF(J4549:O4549,"Yes")</f>
        <v>4</v>
      </c>
      <c r="AA4549" s="18" t="n">
        <f aca="false">S4549*W4549</f>
        <v>0</v>
      </c>
      <c r="AB4549" s="15" t="n">
        <f aca="false">(P4549="Month-to-month")+(I4549="Fiber optic")+(R4549="Electronic check")+(F4549&lt;=12)+(M4549="No")+(J4549="No")</f>
        <v>4</v>
      </c>
      <c r="AC4549" s="15" t="str">
        <f aca="false">IF(AB4549&gt;=5,"High",IF(AB4549&gt;=3,"Medium","Low"))</f>
        <v>Medium</v>
      </c>
    </row>
    <row r="4550" customFormat="false" ht="15" hidden="false" customHeight="false" outlineLevel="0" collapsed="false">
      <c r="A4550" s="15" t="s">
        <v>4647</v>
      </c>
      <c r="B4550" s="15" t="s">
        <v>94</v>
      </c>
      <c r="C4550" s="15" t="n">
        <v>0</v>
      </c>
      <c r="D4550" s="15" t="s">
        <v>24</v>
      </c>
      <c r="E4550" s="15" t="s">
        <v>24</v>
      </c>
      <c r="F4550" s="15" t="n">
        <v>22</v>
      </c>
      <c r="G4550" s="15" t="s">
        <v>26</v>
      </c>
      <c r="H4550" s="15" t="s">
        <v>24</v>
      </c>
      <c r="I4550" s="15" t="s">
        <v>102</v>
      </c>
      <c r="J4550" s="15" t="s">
        <v>24</v>
      </c>
      <c r="K4550" s="15" t="s">
        <v>26</v>
      </c>
      <c r="L4550" s="15" t="s">
        <v>24</v>
      </c>
      <c r="M4550" s="15" t="s">
        <v>24</v>
      </c>
      <c r="N4550" s="15" t="s">
        <v>24</v>
      </c>
      <c r="O4550" s="15" t="s">
        <v>26</v>
      </c>
      <c r="P4550" s="15" t="s">
        <v>25</v>
      </c>
      <c r="Q4550" s="15" t="s">
        <v>26</v>
      </c>
      <c r="R4550" s="15" t="s">
        <v>17</v>
      </c>
      <c r="S4550" s="18" t="n">
        <v>84.3</v>
      </c>
      <c r="T4550" s="15" t="n">
        <v>1855.65</v>
      </c>
      <c r="U4550" s="15" t="s">
        <v>26</v>
      </c>
      <c r="V4550" s="18" t="n">
        <f aca="false">IF(ISNUMBER(T4550),T4550,0)</f>
        <v>1855.65</v>
      </c>
      <c r="W4550" s="15" t="n">
        <f aca="false">IF(U4550="Yes",1,0)</f>
        <v>1</v>
      </c>
      <c r="X4550" s="15" t="str">
        <f aca="false">IF(F4550&lt;=12,"0-12 months",IF(F4550&lt;=24,"13-24 months",IF(F4550&lt;=48,"25-48 months","49-72 months")))</f>
        <v>13-24 months</v>
      </c>
      <c r="Y4550" s="15" t="str">
        <f aca="false">IF(C4550=1,"Yes","No")</f>
        <v>No</v>
      </c>
      <c r="Z4550" s="15" t="n">
        <f aca="false">COUNTIF(J4550:O4550,"Yes")</f>
        <v>2</v>
      </c>
      <c r="AA4550" s="18" t="n">
        <f aca="false">S4550*W4550</f>
        <v>84.3</v>
      </c>
      <c r="AB4550" s="15" t="n">
        <f aca="false">(P4550="Month-to-month")+(I4550="Fiber optic")+(R4550="Electronic check")+(F4550&lt;=12)+(M4550="No")+(J4550="No")</f>
        <v>4</v>
      </c>
      <c r="AC4550" s="15" t="str">
        <f aca="false">IF(AB4550&gt;=5,"High",IF(AB4550&gt;=3,"Medium","Low"))</f>
        <v>Medium</v>
      </c>
    </row>
    <row r="4551" customFormat="false" ht="15" hidden="false" customHeight="false" outlineLevel="0" collapsed="false">
      <c r="A4551" s="15" t="s">
        <v>4648</v>
      </c>
      <c r="B4551" s="15" t="s">
        <v>94</v>
      </c>
      <c r="C4551" s="15" t="n">
        <v>0</v>
      </c>
      <c r="D4551" s="15" t="s">
        <v>24</v>
      </c>
      <c r="E4551" s="15" t="s">
        <v>26</v>
      </c>
      <c r="F4551" s="15" t="n">
        <v>17</v>
      </c>
      <c r="G4551" s="15" t="s">
        <v>26</v>
      </c>
      <c r="H4551" s="15" t="s">
        <v>26</v>
      </c>
      <c r="I4551" s="15" t="s">
        <v>102</v>
      </c>
      <c r="J4551" s="15" t="s">
        <v>24</v>
      </c>
      <c r="K4551" s="15" t="s">
        <v>26</v>
      </c>
      <c r="L4551" s="15" t="s">
        <v>26</v>
      </c>
      <c r="M4551" s="15" t="s">
        <v>26</v>
      </c>
      <c r="N4551" s="15" t="s">
        <v>24</v>
      </c>
      <c r="O4551" s="15" t="s">
        <v>24</v>
      </c>
      <c r="P4551" s="15" t="s">
        <v>25</v>
      </c>
      <c r="Q4551" s="15" t="s">
        <v>26</v>
      </c>
      <c r="R4551" s="15" t="s">
        <v>21</v>
      </c>
      <c r="S4551" s="18" t="n">
        <v>92.7</v>
      </c>
      <c r="T4551" s="15" t="n">
        <v>1556.85</v>
      </c>
      <c r="U4551" s="15" t="s">
        <v>24</v>
      </c>
      <c r="V4551" s="18" t="n">
        <f aca="false">IF(ISNUMBER(T4551),T4551,0)</f>
        <v>1556.85</v>
      </c>
      <c r="W4551" s="15" t="n">
        <f aca="false">IF(U4551="Yes",1,0)</f>
        <v>0</v>
      </c>
      <c r="X4551" s="15" t="str">
        <f aca="false">IF(F4551&lt;=12,"0-12 months",IF(F4551&lt;=24,"13-24 months",IF(F4551&lt;=48,"25-48 months","49-72 months")))</f>
        <v>13-24 months</v>
      </c>
      <c r="Y4551" s="15" t="str">
        <f aca="false">IF(C4551=1,"Yes","No")</f>
        <v>No</v>
      </c>
      <c r="Z4551" s="15" t="n">
        <f aca="false">COUNTIF(J4551:O4551,"Yes")</f>
        <v>3</v>
      </c>
      <c r="AA4551" s="18" t="n">
        <f aca="false">S4551*W4551</f>
        <v>0</v>
      </c>
      <c r="AB4551" s="15" t="n">
        <f aca="false">(P4551="Month-to-month")+(I4551="Fiber optic")+(R4551="Electronic check")+(F4551&lt;=12)+(M4551="No")+(J4551="No")</f>
        <v>3</v>
      </c>
      <c r="AC4551" s="15" t="str">
        <f aca="false">IF(AB4551&gt;=5,"High",IF(AB4551&gt;=3,"Medium","Low"))</f>
        <v>Medium</v>
      </c>
    </row>
    <row r="4552" customFormat="false" ht="15" hidden="false" customHeight="false" outlineLevel="0" collapsed="false">
      <c r="A4552" s="15" t="s">
        <v>4649</v>
      </c>
      <c r="B4552" s="15" t="s">
        <v>94</v>
      </c>
      <c r="C4552" s="15" t="n">
        <v>0</v>
      </c>
      <c r="D4552" s="15" t="s">
        <v>26</v>
      </c>
      <c r="E4552" s="15" t="s">
        <v>26</v>
      </c>
      <c r="F4552" s="15" t="n">
        <v>72</v>
      </c>
      <c r="G4552" s="15" t="s">
        <v>26</v>
      </c>
      <c r="H4552" s="15" t="s">
        <v>26</v>
      </c>
      <c r="I4552" s="15" t="s">
        <v>24</v>
      </c>
      <c r="J4552" s="15" t="s">
        <v>28</v>
      </c>
      <c r="K4552" s="15" t="s">
        <v>28</v>
      </c>
      <c r="L4552" s="15" t="s">
        <v>28</v>
      </c>
      <c r="M4552" s="15" t="s">
        <v>28</v>
      </c>
      <c r="N4552" s="15" t="s">
        <v>28</v>
      </c>
      <c r="O4552" s="15" t="s">
        <v>28</v>
      </c>
      <c r="P4552" s="15" t="s">
        <v>29</v>
      </c>
      <c r="Q4552" s="15" t="s">
        <v>26</v>
      </c>
      <c r="R4552" s="15" t="s">
        <v>19</v>
      </c>
      <c r="S4552" s="18" t="n">
        <v>26.25</v>
      </c>
      <c r="T4552" s="15" t="n">
        <v>1988.05</v>
      </c>
      <c r="U4552" s="15" t="s">
        <v>24</v>
      </c>
      <c r="V4552" s="18" t="n">
        <f aca="false">IF(ISNUMBER(T4552),T4552,0)</f>
        <v>1988.05</v>
      </c>
      <c r="W4552" s="15" t="n">
        <f aca="false">IF(U4552="Yes",1,0)</f>
        <v>0</v>
      </c>
      <c r="X4552" s="15" t="str">
        <f aca="false">IF(F4552&lt;=12,"0-12 months",IF(F4552&lt;=24,"13-24 months",IF(F4552&lt;=48,"25-48 months","49-72 months")))</f>
        <v>49-72 months</v>
      </c>
      <c r="Y4552" s="15" t="str">
        <f aca="false">IF(C4552=1,"Yes","No")</f>
        <v>No</v>
      </c>
      <c r="Z4552" s="15" t="n">
        <f aca="false">COUNTIF(J4552:O4552,"Yes")</f>
        <v>0</v>
      </c>
      <c r="AA4552" s="18" t="n">
        <f aca="false">S4552*W4552</f>
        <v>0</v>
      </c>
      <c r="AB4552" s="15" t="n">
        <f aca="false">(P4552="Month-to-month")+(I4552="Fiber optic")+(R4552="Electronic check")+(F4552&lt;=12)+(M4552="No")+(J4552="No")</f>
        <v>0</v>
      </c>
      <c r="AC4552" s="15" t="str">
        <f aca="false">IF(AB4552&gt;=5,"High",IF(AB4552&gt;=3,"Medium","Low"))</f>
        <v>Low</v>
      </c>
    </row>
    <row r="4553" customFormat="false" ht="15" hidden="false" customHeight="false" outlineLevel="0" collapsed="false">
      <c r="A4553" s="15" t="s">
        <v>4650</v>
      </c>
      <c r="B4553" s="15" t="s">
        <v>98</v>
      </c>
      <c r="C4553" s="15" t="n">
        <v>0</v>
      </c>
      <c r="D4553" s="15" t="s">
        <v>26</v>
      </c>
      <c r="E4553" s="15" t="s">
        <v>26</v>
      </c>
      <c r="F4553" s="15" t="n">
        <v>56</v>
      </c>
      <c r="G4553" s="15" t="s">
        <v>26</v>
      </c>
      <c r="H4553" s="15" t="s">
        <v>26</v>
      </c>
      <c r="I4553" s="15" t="s">
        <v>102</v>
      </c>
      <c r="J4553" s="15" t="s">
        <v>24</v>
      </c>
      <c r="K4553" s="15" t="s">
        <v>26</v>
      </c>
      <c r="L4553" s="15" t="s">
        <v>24</v>
      </c>
      <c r="M4553" s="15" t="s">
        <v>26</v>
      </c>
      <c r="N4553" s="15" t="s">
        <v>26</v>
      </c>
      <c r="O4553" s="15" t="s">
        <v>24</v>
      </c>
      <c r="P4553" s="15" t="s">
        <v>25</v>
      </c>
      <c r="Q4553" s="15" t="s">
        <v>26</v>
      </c>
      <c r="R4553" s="15" t="s">
        <v>21</v>
      </c>
      <c r="S4553" s="18" t="n">
        <v>96.95</v>
      </c>
      <c r="T4553" s="15" t="n">
        <v>5432.2</v>
      </c>
      <c r="U4553" s="15" t="s">
        <v>24</v>
      </c>
      <c r="V4553" s="18" t="n">
        <f aca="false">IF(ISNUMBER(T4553),T4553,0)</f>
        <v>5432.2</v>
      </c>
      <c r="W4553" s="15" t="n">
        <f aca="false">IF(U4553="Yes",1,0)</f>
        <v>0</v>
      </c>
      <c r="X4553" s="15" t="str">
        <f aca="false">IF(F4553&lt;=12,"0-12 months",IF(F4553&lt;=24,"13-24 months",IF(F4553&lt;=48,"25-48 months","49-72 months")))</f>
        <v>49-72 months</v>
      </c>
      <c r="Y4553" s="15" t="str">
        <f aca="false">IF(C4553=1,"Yes","No")</f>
        <v>No</v>
      </c>
      <c r="Z4553" s="15" t="n">
        <f aca="false">COUNTIF(J4553:O4553,"Yes")</f>
        <v>3</v>
      </c>
      <c r="AA4553" s="18" t="n">
        <f aca="false">S4553*W4553</f>
        <v>0</v>
      </c>
      <c r="AB4553" s="15" t="n">
        <f aca="false">(P4553="Month-to-month")+(I4553="Fiber optic")+(R4553="Electronic check")+(F4553&lt;=12)+(M4553="No")+(J4553="No")</f>
        <v>3</v>
      </c>
      <c r="AC4553" s="15" t="str">
        <f aca="false">IF(AB4553&gt;=5,"High",IF(AB4553&gt;=3,"Medium","Low"))</f>
        <v>Medium</v>
      </c>
    </row>
    <row r="4554" customFormat="false" ht="15" hidden="false" customHeight="false" outlineLevel="0" collapsed="false">
      <c r="A4554" s="15" t="s">
        <v>4651</v>
      </c>
      <c r="B4554" s="15" t="s">
        <v>94</v>
      </c>
      <c r="C4554" s="15" t="n">
        <v>0</v>
      </c>
      <c r="D4554" s="15" t="s">
        <v>24</v>
      </c>
      <c r="E4554" s="15" t="s">
        <v>24</v>
      </c>
      <c r="F4554" s="15" t="n">
        <v>9</v>
      </c>
      <c r="G4554" s="15" t="s">
        <v>26</v>
      </c>
      <c r="H4554" s="15" t="s">
        <v>24</v>
      </c>
      <c r="I4554" s="15" t="s">
        <v>24</v>
      </c>
      <c r="J4554" s="15" t="s">
        <v>28</v>
      </c>
      <c r="K4554" s="15" t="s">
        <v>28</v>
      </c>
      <c r="L4554" s="15" t="s">
        <v>28</v>
      </c>
      <c r="M4554" s="15" t="s">
        <v>28</v>
      </c>
      <c r="N4554" s="15" t="s">
        <v>28</v>
      </c>
      <c r="O4554" s="15" t="s">
        <v>28</v>
      </c>
      <c r="P4554" s="15" t="s">
        <v>25</v>
      </c>
      <c r="Q4554" s="15" t="s">
        <v>26</v>
      </c>
      <c r="R4554" s="15" t="s">
        <v>21</v>
      </c>
      <c r="S4554" s="18" t="n">
        <v>20.45</v>
      </c>
      <c r="T4554" s="15" t="n">
        <v>147.55</v>
      </c>
      <c r="U4554" s="15" t="s">
        <v>24</v>
      </c>
      <c r="V4554" s="18" t="n">
        <f aca="false">IF(ISNUMBER(T4554),T4554,0)</f>
        <v>147.55</v>
      </c>
      <c r="W4554" s="15" t="n">
        <f aca="false">IF(U4554="Yes",1,0)</f>
        <v>0</v>
      </c>
      <c r="X4554" s="15" t="str">
        <f aca="false">IF(F4554&lt;=12,"0-12 months",IF(F4554&lt;=24,"13-24 months",IF(F4554&lt;=48,"25-48 months","49-72 months")))</f>
        <v>0-12 months</v>
      </c>
      <c r="Y4554" s="15" t="str">
        <f aca="false">IF(C4554=1,"Yes","No")</f>
        <v>No</v>
      </c>
      <c r="Z4554" s="15" t="n">
        <f aca="false">COUNTIF(J4554:O4554,"Yes")</f>
        <v>0</v>
      </c>
      <c r="AA4554" s="18" t="n">
        <f aca="false">S4554*W4554</f>
        <v>0</v>
      </c>
      <c r="AB4554" s="15" t="n">
        <f aca="false">(P4554="Month-to-month")+(I4554="Fiber optic")+(R4554="Electronic check")+(F4554&lt;=12)+(M4554="No")+(J4554="No")</f>
        <v>2</v>
      </c>
      <c r="AC4554" s="15" t="str">
        <f aca="false">IF(AB4554&gt;=5,"High",IF(AB4554&gt;=3,"Medium","Low"))</f>
        <v>Low</v>
      </c>
    </row>
    <row r="4555" customFormat="false" ht="15" hidden="false" customHeight="false" outlineLevel="0" collapsed="false">
      <c r="A4555" s="15" t="s">
        <v>4652</v>
      </c>
      <c r="B4555" s="15" t="s">
        <v>98</v>
      </c>
      <c r="C4555" s="15" t="n">
        <v>0</v>
      </c>
      <c r="D4555" s="15" t="s">
        <v>26</v>
      </c>
      <c r="E4555" s="15" t="s">
        <v>24</v>
      </c>
      <c r="F4555" s="15" t="n">
        <v>72</v>
      </c>
      <c r="G4555" s="15" t="s">
        <v>26</v>
      </c>
      <c r="H4555" s="15" t="s">
        <v>26</v>
      </c>
      <c r="I4555" s="15" t="s">
        <v>102</v>
      </c>
      <c r="J4555" s="15" t="s">
        <v>26</v>
      </c>
      <c r="K4555" s="15" t="s">
        <v>26</v>
      </c>
      <c r="L4555" s="15" t="s">
        <v>26</v>
      </c>
      <c r="M4555" s="15" t="s">
        <v>26</v>
      </c>
      <c r="N4555" s="15" t="s">
        <v>26</v>
      </c>
      <c r="O4555" s="15" t="s">
        <v>26</v>
      </c>
      <c r="P4555" s="15" t="s">
        <v>29</v>
      </c>
      <c r="Q4555" s="15" t="s">
        <v>26</v>
      </c>
      <c r="R4555" s="15" t="s">
        <v>19</v>
      </c>
      <c r="S4555" s="18" t="n">
        <v>115.8</v>
      </c>
      <c r="T4555" s="15" t="n">
        <v>8424.9</v>
      </c>
      <c r="U4555" s="15" t="s">
        <v>24</v>
      </c>
      <c r="V4555" s="18" t="n">
        <f aca="false">IF(ISNUMBER(T4555),T4555,0)</f>
        <v>8424.9</v>
      </c>
      <c r="W4555" s="15" t="n">
        <f aca="false">IF(U4555="Yes",1,0)</f>
        <v>0</v>
      </c>
      <c r="X4555" s="15" t="str">
        <f aca="false">IF(F4555&lt;=12,"0-12 months",IF(F4555&lt;=24,"13-24 months",IF(F4555&lt;=48,"25-48 months","49-72 months")))</f>
        <v>49-72 months</v>
      </c>
      <c r="Y4555" s="15" t="str">
        <f aca="false">IF(C4555=1,"Yes","No")</f>
        <v>No</v>
      </c>
      <c r="Z4555" s="15" t="n">
        <f aca="false">COUNTIF(J4555:O4555,"Yes")</f>
        <v>6</v>
      </c>
      <c r="AA4555" s="18" t="n">
        <f aca="false">S4555*W4555</f>
        <v>0</v>
      </c>
      <c r="AB4555" s="15" t="n">
        <f aca="false">(P4555="Month-to-month")+(I4555="Fiber optic")+(R4555="Electronic check")+(F4555&lt;=12)+(M4555="No")+(J4555="No")</f>
        <v>1</v>
      </c>
      <c r="AC4555" s="15" t="str">
        <f aca="false">IF(AB4555&gt;=5,"High",IF(AB4555&gt;=3,"Medium","Low"))</f>
        <v>Low</v>
      </c>
    </row>
    <row r="4556" customFormat="false" ht="15" hidden="false" customHeight="false" outlineLevel="0" collapsed="false">
      <c r="A4556" s="15" t="s">
        <v>4653</v>
      </c>
      <c r="B4556" s="15" t="s">
        <v>98</v>
      </c>
      <c r="C4556" s="15" t="n">
        <v>0</v>
      </c>
      <c r="D4556" s="15" t="s">
        <v>24</v>
      </c>
      <c r="E4556" s="15" t="s">
        <v>24</v>
      </c>
      <c r="F4556" s="15" t="n">
        <v>20</v>
      </c>
      <c r="G4556" s="15" t="s">
        <v>26</v>
      </c>
      <c r="H4556" s="15" t="s">
        <v>24</v>
      </c>
      <c r="I4556" s="15" t="s">
        <v>102</v>
      </c>
      <c r="J4556" s="15" t="s">
        <v>26</v>
      </c>
      <c r="K4556" s="15" t="s">
        <v>26</v>
      </c>
      <c r="L4556" s="15" t="s">
        <v>26</v>
      </c>
      <c r="M4556" s="15" t="s">
        <v>26</v>
      </c>
      <c r="N4556" s="15" t="s">
        <v>26</v>
      </c>
      <c r="O4556" s="15" t="s">
        <v>26</v>
      </c>
      <c r="P4556" s="15" t="s">
        <v>25</v>
      </c>
      <c r="Q4556" s="15" t="s">
        <v>26</v>
      </c>
      <c r="R4556" s="15" t="s">
        <v>19</v>
      </c>
      <c r="S4556" s="18" t="n">
        <v>108.2</v>
      </c>
      <c r="T4556" s="15" t="n">
        <v>2203.7</v>
      </c>
      <c r="U4556" s="15" t="s">
        <v>24</v>
      </c>
      <c r="V4556" s="18" t="n">
        <f aca="false">IF(ISNUMBER(T4556),T4556,0)</f>
        <v>2203.7</v>
      </c>
      <c r="W4556" s="15" t="n">
        <f aca="false">IF(U4556="Yes",1,0)</f>
        <v>0</v>
      </c>
      <c r="X4556" s="15" t="str">
        <f aca="false">IF(F4556&lt;=12,"0-12 months",IF(F4556&lt;=24,"13-24 months",IF(F4556&lt;=48,"25-48 months","49-72 months")))</f>
        <v>13-24 months</v>
      </c>
      <c r="Y4556" s="15" t="str">
        <f aca="false">IF(C4556=1,"Yes","No")</f>
        <v>No</v>
      </c>
      <c r="Z4556" s="15" t="n">
        <f aca="false">COUNTIF(J4556:O4556,"Yes")</f>
        <v>6</v>
      </c>
      <c r="AA4556" s="18" t="n">
        <f aca="false">S4556*W4556</f>
        <v>0</v>
      </c>
      <c r="AB4556" s="15" t="n">
        <f aca="false">(P4556="Month-to-month")+(I4556="Fiber optic")+(R4556="Electronic check")+(F4556&lt;=12)+(M4556="No")+(J4556="No")</f>
        <v>2</v>
      </c>
      <c r="AC4556" s="15" t="str">
        <f aca="false">IF(AB4556&gt;=5,"High",IF(AB4556&gt;=3,"Medium","Low"))</f>
        <v>Low</v>
      </c>
    </row>
    <row r="4557" customFormat="false" ht="15" hidden="false" customHeight="false" outlineLevel="0" collapsed="false">
      <c r="A4557" s="15" t="s">
        <v>4654</v>
      </c>
      <c r="B4557" s="15" t="s">
        <v>98</v>
      </c>
      <c r="C4557" s="15" t="n">
        <v>0</v>
      </c>
      <c r="D4557" s="15" t="s">
        <v>26</v>
      </c>
      <c r="E4557" s="15" t="s">
        <v>26</v>
      </c>
      <c r="F4557" s="15" t="n">
        <v>19</v>
      </c>
      <c r="G4557" s="15" t="s">
        <v>26</v>
      </c>
      <c r="H4557" s="15" t="s">
        <v>24</v>
      </c>
      <c r="I4557" s="15" t="s">
        <v>24</v>
      </c>
      <c r="J4557" s="15" t="s">
        <v>28</v>
      </c>
      <c r="K4557" s="15" t="s">
        <v>28</v>
      </c>
      <c r="L4557" s="15" t="s">
        <v>28</v>
      </c>
      <c r="M4557" s="15" t="s">
        <v>28</v>
      </c>
      <c r="N4557" s="15" t="s">
        <v>28</v>
      </c>
      <c r="O4557" s="15" t="s">
        <v>28</v>
      </c>
      <c r="P4557" s="15" t="s">
        <v>29</v>
      </c>
      <c r="Q4557" s="15" t="s">
        <v>24</v>
      </c>
      <c r="R4557" s="15" t="s">
        <v>17</v>
      </c>
      <c r="S4557" s="18" t="n">
        <v>20.2</v>
      </c>
      <c r="T4557" s="15" t="n">
        <v>387.4</v>
      </c>
      <c r="U4557" s="15" t="s">
        <v>24</v>
      </c>
      <c r="V4557" s="18" t="n">
        <f aca="false">IF(ISNUMBER(T4557),T4557,0)</f>
        <v>387.4</v>
      </c>
      <c r="W4557" s="15" t="n">
        <f aca="false">IF(U4557="Yes",1,0)</f>
        <v>0</v>
      </c>
      <c r="X4557" s="15" t="str">
        <f aca="false">IF(F4557&lt;=12,"0-12 months",IF(F4557&lt;=24,"13-24 months",IF(F4557&lt;=48,"25-48 months","49-72 months")))</f>
        <v>13-24 months</v>
      </c>
      <c r="Y4557" s="15" t="str">
        <f aca="false">IF(C4557=1,"Yes","No")</f>
        <v>No</v>
      </c>
      <c r="Z4557" s="15" t="n">
        <f aca="false">COUNTIF(J4557:O4557,"Yes")</f>
        <v>0</v>
      </c>
      <c r="AA4557" s="18" t="n">
        <f aca="false">S4557*W4557</f>
        <v>0</v>
      </c>
      <c r="AB4557" s="15" t="n">
        <f aca="false">(P4557="Month-to-month")+(I4557="Fiber optic")+(R4557="Electronic check")+(F4557&lt;=12)+(M4557="No")+(J4557="No")</f>
        <v>0</v>
      </c>
      <c r="AC4557" s="15" t="str">
        <f aca="false">IF(AB4557&gt;=5,"High",IF(AB4557&gt;=3,"Medium","Low"))</f>
        <v>Low</v>
      </c>
    </row>
    <row r="4558" customFormat="false" ht="15" hidden="false" customHeight="false" outlineLevel="0" collapsed="false">
      <c r="A4558" s="15" t="s">
        <v>4655</v>
      </c>
      <c r="B4558" s="15" t="s">
        <v>98</v>
      </c>
      <c r="C4558" s="15" t="n">
        <v>0</v>
      </c>
      <c r="D4558" s="15" t="s">
        <v>24</v>
      </c>
      <c r="E4558" s="15" t="s">
        <v>24</v>
      </c>
      <c r="F4558" s="15" t="n">
        <v>2</v>
      </c>
      <c r="G4558" s="15" t="s">
        <v>26</v>
      </c>
      <c r="H4558" s="15" t="s">
        <v>24</v>
      </c>
      <c r="I4558" s="15" t="s">
        <v>102</v>
      </c>
      <c r="J4558" s="15" t="s">
        <v>24</v>
      </c>
      <c r="K4558" s="15" t="s">
        <v>24</v>
      </c>
      <c r="L4558" s="15" t="s">
        <v>24</v>
      </c>
      <c r="M4558" s="15" t="s">
        <v>24</v>
      </c>
      <c r="N4558" s="15" t="s">
        <v>24</v>
      </c>
      <c r="O4558" s="15" t="s">
        <v>24</v>
      </c>
      <c r="P4558" s="15" t="s">
        <v>25</v>
      </c>
      <c r="Q4558" s="15" t="s">
        <v>26</v>
      </c>
      <c r="R4558" s="15" t="s">
        <v>15</v>
      </c>
      <c r="S4558" s="18" t="n">
        <v>67.75</v>
      </c>
      <c r="T4558" s="15" t="n">
        <v>116.65</v>
      </c>
      <c r="U4558" s="15" t="s">
        <v>26</v>
      </c>
      <c r="V4558" s="18" t="n">
        <f aca="false">IF(ISNUMBER(T4558),T4558,0)</f>
        <v>116.65</v>
      </c>
      <c r="W4558" s="15" t="n">
        <f aca="false">IF(U4558="Yes",1,0)</f>
        <v>1</v>
      </c>
      <c r="X4558" s="15" t="str">
        <f aca="false">IF(F4558&lt;=12,"0-12 months",IF(F4558&lt;=24,"13-24 months",IF(F4558&lt;=48,"25-48 months","49-72 months")))</f>
        <v>0-12 months</v>
      </c>
      <c r="Y4558" s="15" t="str">
        <f aca="false">IF(C4558=1,"Yes","No")</f>
        <v>No</v>
      </c>
      <c r="Z4558" s="15" t="n">
        <f aca="false">COUNTIF(J4558:O4558,"Yes")</f>
        <v>0</v>
      </c>
      <c r="AA4558" s="18" t="n">
        <f aca="false">S4558*W4558</f>
        <v>67.75</v>
      </c>
      <c r="AB4558" s="15" t="n">
        <f aca="false">(P4558="Month-to-month")+(I4558="Fiber optic")+(R4558="Electronic check")+(F4558&lt;=12)+(M4558="No")+(J4558="No")</f>
        <v>6</v>
      </c>
      <c r="AC4558" s="15" t="str">
        <f aca="false">IF(AB4558&gt;=5,"High",IF(AB4558&gt;=3,"Medium","Low"))</f>
        <v>High</v>
      </c>
    </row>
    <row r="4559" customFormat="false" ht="15" hidden="false" customHeight="false" outlineLevel="0" collapsed="false">
      <c r="A4559" s="15" t="s">
        <v>4656</v>
      </c>
      <c r="B4559" s="15" t="s">
        <v>98</v>
      </c>
      <c r="C4559" s="15" t="n">
        <v>0</v>
      </c>
      <c r="D4559" s="15" t="s">
        <v>24</v>
      </c>
      <c r="E4559" s="15" t="s">
        <v>24</v>
      </c>
      <c r="F4559" s="15" t="n">
        <v>53</v>
      </c>
      <c r="G4559" s="15" t="s">
        <v>24</v>
      </c>
      <c r="H4559" s="15" t="s">
        <v>95</v>
      </c>
      <c r="I4559" s="15" t="s">
        <v>96</v>
      </c>
      <c r="J4559" s="15" t="s">
        <v>24</v>
      </c>
      <c r="K4559" s="15" t="s">
        <v>24</v>
      </c>
      <c r="L4559" s="15" t="s">
        <v>26</v>
      </c>
      <c r="M4559" s="15" t="s">
        <v>26</v>
      </c>
      <c r="N4559" s="15" t="s">
        <v>26</v>
      </c>
      <c r="O4559" s="15" t="s">
        <v>26</v>
      </c>
      <c r="P4559" s="15" t="s">
        <v>27</v>
      </c>
      <c r="Q4559" s="15" t="s">
        <v>24</v>
      </c>
      <c r="R4559" s="15" t="s">
        <v>21</v>
      </c>
      <c r="S4559" s="18" t="n">
        <v>54.9</v>
      </c>
      <c r="T4559" s="15" t="n">
        <v>3045.75</v>
      </c>
      <c r="U4559" s="15" t="s">
        <v>24</v>
      </c>
      <c r="V4559" s="18" t="n">
        <f aca="false">IF(ISNUMBER(T4559),T4559,0)</f>
        <v>3045.75</v>
      </c>
      <c r="W4559" s="15" t="n">
        <f aca="false">IF(U4559="Yes",1,0)</f>
        <v>0</v>
      </c>
      <c r="X4559" s="15" t="str">
        <f aca="false">IF(F4559&lt;=12,"0-12 months",IF(F4559&lt;=24,"13-24 months",IF(F4559&lt;=48,"25-48 months","49-72 months")))</f>
        <v>49-72 months</v>
      </c>
      <c r="Y4559" s="15" t="str">
        <f aca="false">IF(C4559=1,"Yes","No")</f>
        <v>No</v>
      </c>
      <c r="Z4559" s="15" t="n">
        <f aca="false">COUNTIF(J4559:O4559,"Yes")</f>
        <v>4</v>
      </c>
      <c r="AA4559" s="18" t="n">
        <f aca="false">S4559*W4559</f>
        <v>0</v>
      </c>
      <c r="AB4559" s="15" t="n">
        <f aca="false">(P4559="Month-to-month")+(I4559="Fiber optic")+(R4559="Electronic check")+(F4559&lt;=12)+(M4559="No")+(J4559="No")</f>
        <v>1</v>
      </c>
      <c r="AC4559" s="15" t="str">
        <f aca="false">IF(AB4559&gt;=5,"High",IF(AB4559&gt;=3,"Medium","Low"))</f>
        <v>Low</v>
      </c>
    </row>
    <row r="4560" customFormat="false" ht="15" hidden="false" customHeight="false" outlineLevel="0" collapsed="false">
      <c r="A4560" s="15" t="s">
        <v>4657</v>
      </c>
      <c r="B4560" s="15" t="s">
        <v>94</v>
      </c>
      <c r="C4560" s="15" t="n">
        <v>1</v>
      </c>
      <c r="D4560" s="15" t="s">
        <v>24</v>
      </c>
      <c r="E4560" s="15" t="s">
        <v>24</v>
      </c>
      <c r="F4560" s="15" t="n">
        <v>27</v>
      </c>
      <c r="G4560" s="15" t="s">
        <v>26</v>
      </c>
      <c r="H4560" s="15" t="s">
        <v>26</v>
      </c>
      <c r="I4560" s="15" t="s">
        <v>102</v>
      </c>
      <c r="J4560" s="15" t="s">
        <v>24</v>
      </c>
      <c r="K4560" s="15" t="s">
        <v>24</v>
      </c>
      <c r="L4560" s="15" t="s">
        <v>24</v>
      </c>
      <c r="M4560" s="15" t="s">
        <v>24</v>
      </c>
      <c r="N4560" s="15" t="s">
        <v>24</v>
      </c>
      <c r="O4560" s="15" t="s">
        <v>26</v>
      </c>
      <c r="P4560" s="15" t="s">
        <v>25</v>
      </c>
      <c r="Q4560" s="15" t="s">
        <v>26</v>
      </c>
      <c r="R4560" s="15" t="s">
        <v>15</v>
      </c>
      <c r="S4560" s="18" t="n">
        <v>85.25</v>
      </c>
      <c r="T4560" s="15" t="n">
        <v>2287.25</v>
      </c>
      <c r="U4560" s="15" t="s">
        <v>26</v>
      </c>
      <c r="V4560" s="18" t="n">
        <f aca="false">IF(ISNUMBER(T4560),T4560,0)</f>
        <v>2287.25</v>
      </c>
      <c r="W4560" s="15" t="n">
        <f aca="false">IF(U4560="Yes",1,0)</f>
        <v>1</v>
      </c>
      <c r="X4560" s="15" t="str">
        <f aca="false">IF(F4560&lt;=12,"0-12 months",IF(F4560&lt;=24,"13-24 months",IF(F4560&lt;=48,"25-48 months","49-72 months")))</f>
        <v>25-48 months</v>
      </c>
      <c r="Y4560" s="15" t="str">
        <f aca="false">IF(C4560=1,"Yes","No")</f>
        <v>Yes</v>
      </c>
      <c r="Z4560" s="15" t="n">
        <f aca="false">COUNTIF(J4560:O4560,"Yes")</f>
        <v>1</v>
      </c>
      <c r="AA4560" s="18" t="n">
        <f aca="false">S4560*W4560</f>
        <v>85.25</v>
      </c>
      <c r="AB4560" s="15" t="n">
        <f aca="false">(P4560="Month-to-month")+(I4560="Fiber optic")+(R4560="Electronic check")+(F4560&lt;=12)+(M4560="No")+(J4560="No")</f>
        <v>5</v>
      </c>
      <c r="AC4560" s="15" t="str">
        <f aca="false">IF(AB4560&gt;=5,"High",IF(AB4560&gt;=3,"Medium","Low"))</f>
        <v>High</v>
      </c>
    </row>
    <row r="4561" customFormat="false" ht="15" hidden="false" customHeight="false" outlineLevel="0" collapsed="false">
      <c r="A4561" s="15" t="s">
        <v>4658</v>
      </c>
      <c r="B4561" s="15" t="s">
        <v>98</v>
      </c>
      <c r="C4561" s="15" t="n">
        <v>0</v>
      </c>
      <c r="D4561" s="15" t="s">
        <v>24</v>
      </c>
      <c r="E4561" s="15" t="s">
        <v>24</v>
      </c>
      <c r="F4561" s="15" t="n">
        <v>6</v>
      </c>
      <c r="G4561" s="15" t="s">
        <v>26</v>
      </c>
      <c r="H4561" s="15" t="s">
        <v>24</v>
      </c>
      <c r="I4561" s="15" t="s">
        <v>24</v>
      </c>
      <c r="J4561" s="15" t="s">
        <v>28</v>
      </c>
      <c r="K4561" s="15" t="s">
        <v>28</v>
      </c>
      <c r="L4561" s="15" t="s">
        <v>28</v>
      </c>
      <c r="M4561" s="15" t="s">
        <v>28</v>
      </c>
      <c r="N4561" s="15" t="s">
        <v>28</v>
      </c>
      <c r="O4561" s="15" t="s">
        <v>28</v>
      </c>
      <c r="P4561" s="15" t="s">
        <v>25</v>
      </c>
      <c r="Q4561" s="15" t="s">
        <v>24</v>
      </c>
      <c r="R4561" s="15" t="s">
        <v>19</v>
      </c>
      <c r="S4561" s="18" t="n">
        <v>20.15</v>
      </c>
      <c r="T4561" s="15" t="n">
        <v>130.5</v>
      </c>
      <c r="U4561" s="15" t="s">
        <v>24</v>
      </c>
      <c r="V4561" s="18" t="n">
        <f aca="false">IF(ISNUMBER(T4561),T4561,0)</f>
        <v>130.5</v>
      </c>
      <c r="W4561" s="15" t="n">
        <f aca="false">IF(U4561="Yes",1,0)</f>
        <v>0</v>
      </c>
      <c r="X4561" s="15" t="str">
        <f aca="false">IF(F4561&lt;=12,"0-12 months",IF(F4561&lt;=24,"13-24 months",IF(F4561&lt;=48,"25-48 months","49-72 months")))</f>
        <v>0-12 months</v>
      </c>
      <c r="Y4561" s="15" t="str">
        <f aca="false">IF(C4561=1,"Yes","No")</f>
        <v>No</v>
      </c>
      <c r="Z4561" s="15" t="n">
        <f aca="false">COUNTIF(J4561:O4561,"Yes")</f>
        <v>0</v>
      </c>
      <c r="AA4561" s="18" t="n">
        <f aca="false">S4561*W4561</f>
        <v>0</v>
      </c>
      <c r="AB4561" s="15" t="n">
        <f aca="false">(P4561="Month-to-month")+(I4561="Fiber optic")+(R4561="Electronic check")+(F4561&lt;=12)+(M4561="No")+(J4561="No")</f>
        <v>2</v>
      </c>
      <c r="AC4561" s="15" t="str">
        <f aca="false">IF(AB4561&gt;=5,"High",IF(AB4561&gt;=3,"Medium","Low"))</f>
        <v>Low</v>
      </c>
    </row>
    <row r="4562" customFormat="false" ht="15" hidden="false" customHeight="false" outlineLevel="0" collapsed="false">
      <c r="A4562" s="15" t="s">
        <v>4659</v>
      </c>
      <c r="B4562" s="15" t="s">
        <v>98</v>
      </c>
      <c r="C4562" s="15" t="n">
        <v>0</v>
      </c>
      <c r="D4562" s="15" t="s">
        <v>26</v>
      </c>
      <c r="E4562" s="15" t="s">
        <v>26</v>
      </c>
      <c r="F4562" s="15" t="n">
        <v>9</v>
      </c>
      <c r="G4562" s="15" t="s">
        <v>26</v>
      </c>
      <c r="H4562" s="15" t="s">
        <v>26</v>
      </c>
      <c r="I4562" s="15" t="s">
        <v>102</v>
      </c>
      <c r="J4562" s="15" t="s">
        <v>24</v>
      </c>
      <c r="K4562" s="15" t="s">
        <v>24</v>
      </c>
      <c r="L4562" s="15" t="s">
        <v>26</v>
      </c>
      <c r="M4562" s="15" t="s">
        <v>24</v>
      </c>
      <c r="N4562" s="15" t="s">
        <v>26</v>
      </c>
      <c r="O4562" s="15" t="s">
        <v>24</v>
      </c>
      <c r="P4562" s="15" t="s">
        <v>27</v>
      </c>
      <c r="Q4562" s="15" t="s">
        <v>26</v>
      </c>
      <c r="R4562" s="15" t="s">
        <v>15</v>
      </c>
      <c r="S4562" s="18" t="n">
        <v>90.35</v>
      </c>
      <c r="T4562" s="15" t="n">
        <v>767.9</v>
      </c>
      <c r="U4562" s="15" t="s">
        <v>24</v>
      </c>
      <c r="V4562" s="18" t="n">
        <f aca="false">IF(ISNUMBER(T4562),T4562,0)</f>
        <v>767.9</v>
      </c>
      <c r="W4562" s="15" t="n">
        <f aca="false">IF(U4562="Yes",1,0)</f>
        <v>0</v>
      </c>
      <c r="X4562" s="15" t="str">
        <f aca="false">IF(F4562&lt;=12,"0-12 months",IF(F4562&lt;=24,"13-24 months",IF(F4562&lt;=48,"25-48 months","49-72 months")))</f>
        <v>0-12 months</v>
      </c>
      <c r="Y4562" s="15" t="str">
        <f aca="false">IF(C4562=1,"Yes","No")</f>
        <v>No</v>
      </c>
      <c r="Z4562" s="15" t="n">
        <f aca="false">COUNTIF(J4562:O4562,"Yes")</f>
        <v>2</v>
      </c>
      <c r="AA4562" s="18" t="n">
        <f aca="false">S4562*W4562</f>
        <v>0</v>
      </c>
      <c r="AB4562" s="15" t="n">
        <f aca="false">(P4562="Month-to-month")+(I4562="Fiber optic")+(R4562="Electronic check")+(F4562&lt;=12)+(M4562="No")+(J4562="No")</f>
        <v>5</v>
      </c>
      <c r="AC4562" s="15" t="str">
        <f aca="false">IF(AB4562&gt;=5,"High",IF(AB4562&gt;=3,"Medium","Low"))</f>
        <v>High</v>
      </c>
    </row>
    <row r="4563" customFormat="false" ht="15" hidden="false" customHeight="false" outlineLevel="0" collapsed="false">
      <c r="A4563" s="15" t="s">
        <v>4660</v>
      </c>
      <c r="B4563" s="15" t="s">
        <v>94</v>
      </c>
      <c r="C4563" s="15" t="n">
        <v>0</v>
      </c>
      <c r="D4563" s="15" t="s">
        <v>26</v>
      </c>
      <c r="E4563" s="15" t="s">
        <v>26</v>
      </c>
      <c r="F4563" s="15" t="n">
        <v>8</v>
      </c>
      <c r="G4563" s="15" t="s">
        <v>26</v>
      </c>
      <c r="H4563" s="15" t="s">
        <v>26</v>
      </c>
      <c r="I4563" s="15" t="s">
        <v>96</v>
      </c>
      <c r="J4563" s="15" t="s">
        <v>24</v>
      </c>
      <c r="K4563" s="15" t="s">
        <v>26</v>
      </c>
      <c r="L4563" s="15" t="s">
        <v>24</v>
      </c>
      <c r="M4563" s="15" t="s">
        <v>24</v>
      </c>
      <c r="N4563" s="15" t="s">
        <v>24</v>
      </c>
      <c r="O4563" s="15" t="s">
        <v>24</v>
      </c>
      <c r="P4563" s="15" t="s">
        <v>25</v>
      </c>
      <c r="Q4563" s="15" t="s">
        <v>24</v>
      </c>
      <c r="R4563" s="15" t="s">
        <v>15</v>
      </c>
      <c r="S4563" s="18" t="n">
        <v>55.75</v>
      </c>
      <c r="T4563" s="15" t="n">
        <v>446.8</v>
      </c>
      <c r="U4563" s="15" t="s">
        <v>24</v>
      </c>
      <c r="V4563" s="18" t="n">
        <f aca="false">IF(ISNUMBER(T4563),T4563,0)</f>
        <v>446.8</v>
      </c>
      <c r="W4563" s="15" t="n">
        <f aca="false">IF(U4563="Yes",1,0)</f>
        <v>0</v>
      </c>
      <c r="X4563" s="15" t="str">
        <f aca="false">IF(F4563&lt;=12,"0-12 months",IF(F4563&lt;=24,"13-24 months",IF(F4563&lt;=48,"25-48 months","49-72 months")))</f>
        <v>0-12 months</v>
      </c>
      <c r="Y4563" s="15" t="str">
        <f aca="false">IF(C4563=1,"Yes","No")</f>
        <v>No</v>
      </c>
      <c r="Z4563" s="15" t="n">
        <f aca="false">COUNTIF(J4563:O4563,"Yes")</f>
        <v>1</v>
      </c>
      <c r="AA4563" s="18" t="n">
        <f aca="false">S4563*W4563</f>
        <v>0</v>
      </c>
      <c r="AB4563" s="15" t="n">
        <f aca="false">(P4563="Month-to-month")+(I4563="Fiber optic")+(R4563="Electronic check")+(F4563&lt;=12)+(M4563="No")+(J4563="No")</f>
        <v>5</v>
      </c>
      <c r="AC4563" s="15" t="str">
        <f aca="false">IF(AB4563&gt;=5,"High",IF(AB4563&gt;=3,"Medium","Low"))</f>
        <v>High</v>
      </c>
    </row>
    <row r="4564" customFormat="false" ht="15" hidden="false" customHeight="false" outlineLevel="0" collapsed="false">
      <c r="A4564" s="15" t="s">
        <v>4661</v>
      </c>
      <c r="B4564" s="15" t="s">
        <v>94</v>
      </c>
      <c r="C4564" s="15" t="n">
        <v>0</v>
      </c>
      <c r="D4564" s="15" t="s">
        <v>26</v>
      </c>
      <c r="E4564" s="15" t="s">
        <v>26</v>
      </c>
      <c r="F4564" s="15" t="n">
        <v>71</v>
      </c>
      <c r="G4564" s="15" t="s">
        <v>26</v>
      </c>
      <c r="H4564" s="15" t="s">
        <v>26</v>
      </c>
      <c r="I4564" s="15" t="s">
        <v>102</v>
      </c>
      <c r="J4564" s="15" t="s">
        <v>26</v>
      </c>
      <c r="K4564" s="15" t="s">
        <v>26</v>
      </c>
      <c r="L4564" s="15" t="s">
        <v>26</v>
      </c>
      <c r="M4564" s="15" t="s">
        <v>26</v>
      </c>
      <c r="N4564" s="15" t="s">
        <v>26</v>
      </c>
      <c r="O4564" s="15" t="s">
        <v>26</v>
      </c>
      <c r="P4564" s="15" t="s">
        <v>29</v>
      </c>
      <c r="Q4564" s="15" t="s">
        <v>24</v>
      </c>
      <c r="R4564" s="15" t="s">
        <v>19</v>
      </c>
      <c r="S4564" s="18" t="n">
        <v>114.6</v>
      </c>
      <c r="T4564" s="15" t="n">
        <v>8100.25</v>
      </c>
      <c r="U4564" s="15" t="s">
        <v>24</v>
      </c>
      <c r="V4564" s="18" t="n">
        <f aca="false">IF(ISNUMBER(T4564),T4564,0)</f>
        <v>8100.25</v>
      </c>
      <c r="W4564" s="15" t="n">
        <f aca="false">IF(U4564="Yes",1,0)</f>
        <v>0</v>
      </c>
      <c r="X4564" s="15" t="str">
        <f aca="false">IF(F4564&lt;=12,"0-12 months",IF(F4564&lt;=24,"13-24 months",IF(F4564&lt;=48,"25-48 months","49-72 months")))</f>
        <v>49-72 months</v>
      </c>
      <c r="Y4564" s="15" t="str">
        <f aca="false">IF(C4564=1,"Yes","No")</f>
        <v>No</v>
      </c>
      <c r="Z4564" s="15" t="n">
        <f aca="false">COUNTIF(J4564:O4564,"Yes")</f>
        <v>6</v>
      </c>
      <c r="AA4564" s="18" t="n">
        <f aca="false">S4564*W4564</f>
        <v>0</v>
      </c>
      <c r="AB4564" s="15" t="n">
        <f aca="false">(P4564="Month-to-month")+(I4564="Fiber optic")+(R4564="Electronic check")+(F4564&lt;=12)+(M4564="No")+(J4564="No")</f>
        <v>1</v>
      </c>
      <c r="AC4564" s="15" t="str">
        <f aca="false">IF(AB4564&gt;=5,"High",IF(AB4564&gt;=3,"Medium","Low"))</f>
        <v>Low</v>
      </c>
    </row>
    <row r="4565" customFormat="false" ht="15" hidden="false" customHeight="false" outlineLevel="0" collapsed="false">
      <c r="A4565" s="15" t="s">
        <v>4662</v>
      </c>
      <c r="B4565" s="15" t="s">
        <v>94</v>
      </c>
      <c r="C4565" s="15" t="n">
        <v>0</v>
      </c>
      <c r="D4565" s="15" t="s">
        <v>24</v>
      </c>
      <c r="E4565" s="15" t="s">
        <v>24</v>
      </c>
      <c r="F4565" s="15" t="n">
        <v>10</v>
      </c>
      <c r="G4565" s="15" t="s">
        <v>26</v>
      </c>
      <c r="H4565" s="15" t="s">
        <v>26</v>
      </c>
      <c r="I4565" s="15" t="s">
        <v>102</v>
      </c>
      <c r="J4565" s="15" t="s">
        <v>24</v>
      </c>
      <c r="K4565" s="15" t="s">
        <v>26</v>
      </c>
      <c r="L4565" s="15" t="s">
        <v>24</v>
      </c>
      <c r="M4565" s="15" t="s">
        <v>24</v>
      </c>
      <c r="N4565" s="15" t="s">
        <v>24</v>
      </c>
      <c r="O4565" s="15" t="s">
        <v>24</v>
      </c>
      <c r="P4565" s="15" t="s">
        <v>25</v>
      </c>
      <c r="Q4565" s="15" t="s">
        <v>26</v>
      </c>
      <c r="R4565" s="15" t="s">
        <v>19</v>
      </c>
      <c r="S4565" s="18" t="n">
        <v>80.05</v>
      </c>
      <c r="T4565" s="15" t="n">
        <v>830.7</v>
      </c>
      <c r="U4565" s="15" t="s">
        <v>26</v>
      </c>
      <c r="V4565" s="18" t="n">
        <f aca="false">IF(ISNUMBER(T4565),T4565,0)</f>
        <v>830.7</v>
      </c>
      <c r="W4565" s="15" t="n">
        <f aca="false">IF(U4565="Yes",1,0)</f>
        <v>1</v>
      </c>
      <c r="X4565" s="15" t="str">
        <f aca="false">IF(F4565&lt;=12,"0-12 months",IF(F4565&lt;=24,"13-24 months",IF(F4565&lt;=48,"25-48 months","49-72 months")))</f>
        <v>0-12 months</v>
      </c>
      <c r="Y4565" s="15" t="str">
        <f aca="false">IF(C4565=1,"Yes","No")</f>
        <v>No</v>
      </c>
      <c r="Z4565" s="15" t="n">
        <f aca="false">COUNTIF(J4565:O4565,"Yes")</f>
        <v>1</v>
      </c>
      <c r="AA4565" s="18" t="n">
        <f aca="false">S4565*W4565</f>
        <v>80.05</v>
      </c>
      <c r="AB4565" s="15" t="n">
        <f aca="false">(P4565="Month-to-month")+(I4565="Fiber optic")+(R4565="Electronic check")+(F4565&lt;=12)+(M4565="No")+(J4565="No")</f>
        <v>5</v>
      </c>
      <c r="AC4565" s="15" t="str">
        <f aca="false">IF(AB4565&gt;=5,"High",IF(AB4565&gt;=3,"Medium","Low"))</f>
        <v>High</v>
      </c>
    </row>
    <row r="4566" customFormat="false" ht="15" hidden="false" customHeight="false" outlineLevel="0" collapsed="false">
      <c r="A4566" s="15" t="s">
        <v>4663</v>
      </c>
      <c r="B4566" s="15" t="s">
        <v>98</v>
      </c>
      <c r="C4566" s="15" t="n">
        <v>0</v>
      </c>
      <c r="D4566" s="15" t="s">
        <v>24</v>
      </c>
      <c r="E4566" s="15" t="s">
        <v>24</v>
      </c>
      <c r="F4566" s="15" t="n">
        <v>1</v>
      </c>
      <c r="G4566" s="15" t="s">
        <v>26</v>
      </c>
      <c r="H4566" s="15" t="s">
        <v>24</v>
      </c>
      <c r="I4566" s="15" t="s">
        <v>24</v>
      </c>
      <c r="J4566" s="15" t="s">
        <v>28</v>
      </c>
      <c r="K4566" s="15" t="s">
        <v>28</v>
      </c>
      <c r="L4566" s="15" t="s">
        <v>28</v>
      </c>
      <c r="M4566" s="15" t="s">
        <v>28</v>
      </c>
      <c r="N4566" s="15" t="s">
        <v>28</v>
      </c>
      <c r="O4566" s="15" t="s">
        <v>28</v>
      </c>
      <c r="P4566" s="15" t="s">
        <v>25</v>
      </c>
      <c r="Q4566" s="15" t="s">
        <v>24</v>
      </c>
      <c r="R4566" s="15" t="s">
        <v>17</v>
      </c>
      <c r="S4566" s="18" t="n">
        <v>20</v>
      </c>
      <c r="T4566" s="15" t="n">
        <v>20</v>
      </c>
      <c r="U4566" s="15" t="s">
        <v>26</v>
      </c>
      <c r="V4566" s="18" t="n">
        <f aca="false">IF(ISNUMBER(T4566),T4566,0)</f>
        <v>20</v>
      </c>
      <c r="W4566" s="15" t="n">
        <f aca="false">IF(U4566="Yes",1,0)</f>
        <v>1</v>
      </c>
      <c r="X4566" s="15" t="str">
        <f aca="false">IF(F4566&lt;=12,"0-12 months",IF(F4566&lt;=24,"13-24 months",IF(F4566&lt;=48,"25-48 months","49-72 months")))</f>
        <v>0-12 months</v>
      </c>
      <c r="Y4566" s="15" t="str">
        <f aca="false">IF(C4566=1,"Yes","No")</f>
        <v>No</v>
      </c>
      <c r="Z4566" s="15" t="n">
        <f aca="false">COUNTIF(J4566:O4566,"Yes")</f>
        <v>0</v>
      </c>
      <c r="AA4566" s="18" t="n">
        <f aca="false">S4566*W4566</f>
        <v>20</v>
      </c>
      <c r="AB4566" s="15" t="n">
        <f aca="false">(P4566="Month-to-month")+(I4566="Fiber optic")+(R4566="Electronic check")+(F4566&lt;=12)+(M4566="No")+(J4566="No")</f>
        <v>2</v>
      </c>
      <c r="AC4566" s="15" t="str">
        <f aca="false">IF(AB4566&gt;=5,"High",IF(AB4566&gt;=3,"Medium","Low"))</f>
        <v>Low</v>
      </c>
    </row>
    <row r="4567" customFormat="false" ht="15" hidden="false" customHeight="false" outlineLevel="0" collapsed="false">
      <c r="A4567" s="15" t="s">
        <v>4664</v>
      </c>
      <c r="B4567" s="15" t="s">
        <v>94</v>
      </c>
      <c r="C4567" s="15" t="n">
        <v>0</v>
      </c>
      <c r="D4567" s="15" t="s">
        <v>26</v>
      </c>
      <c r="E4567" s="15" t="s">
        <v>24</v>
      </c>
      <c r="F4567" s="15" t="n">
        <v>71</v>
      </c>
      <c r="G4567" s="15" t="s">
        <v>24</v>
      </c>
      <c r="H4567" s="15" t="s">
        <v>95</v>
      </c>
      <c r="I4567" s="15" t="s">
        <v>96</v>
      </c>
      <c r="J4567" s="15" t="s">
        <v>26</v>
      </c>
      <c r="K4567" s="15" t="s">
        <v>26</v>
      </c>
      <c r="L4567" s="15" t="s">
        <v>26</v>
      </c>
      <c r="M4567" s="15" t="s">
        <v>26</v>
      </c>
      <c r="N4567" s="15" t="s">
        <v>26</v>
      </c>
      <c r="O4567" s="15" t="s">
        <v>26</v>
      </c>
      <c r="P4567" s="15" t="s">
        <v>27</v>
      </c>
      <c r="Q4567" s="15" t="s">
        <v>24</v>
      </c>
      <c r="R4567" s="15" t="s">
        <v>19</v>
      </c>
      <c r="S4567" s="18" t="n">
        <v>66.8</v>
      </c>
      <c r="T4567" s="15" t="n">
        <v>4689.15</v>
      </c>
      <c r="U4567" s="15" t="s">
        <v>24</v>
      </c>
      <c r="V4567" s="18" t="n">
        <f aca="false">IF(ISNUMBER(T4567),T4567,0)</f>
        <v>4689.15</v>
      </c>
      <c r="W4567" s="15" t="n">
        <f aca="false">IF(U4567="Yes",1,0)</f>
        <v>0</v>
      </c>
      <c r="X4567" s="15" t="str">
        <f aca="false">IF(F4567&lt;=12,"0-12 months",IF(F4567&lt;=24,"13-24 months",IF(F4567&lt;=48,"25-48 months","49-72 months")))</f>
        <v>49-72 months</v>
      </c>
      <c r="Y4567" s="15" t="str">
        <f aca="false">IF(C4567=1,"Yes","No")</f>
        <v>No</v>
      </c>
      <c r="Z4567" s="15" t="n">
        <f aca="false">COUNTIF(J4567:O4567,"Yes")</f>
        <v>6</v>
      </c>
      <c r="AA4567" s="18" t="n">
        <f aca="false">S4567*W4567</f>
        <v>0</v>
      </c>
      <c r="AB4567" s="15" t="n">
        <f aca="false">(P4567="Month-to-month")+(I4567="Fiber optic")+(R4567="Electronic check")+(F4567&lt;=12)+(M4567="No")+(J4567="No")</f>
        <v>0</v>
      </c>
      <c r="AC4567" s="15" t="str">
        <f aca="false">IF(AB4567&gt;=5,"High",IF(AB4567&gt;=3,"Medium","Low"))</f>
        <v>Low</v>
      </c>
    </row>
    <row r="4568" customFormat="false" ht="15" hidden="false" customHeight="false" outlineLevel="0" collapsed="false">
      <c r="A4568" s="15" t="s">
        <v>4665</v>
      </c>
      <c r="B4568" s="15" t="s">
        <v>98</v>
      </c>
      <c r="C4568" s="15" t="n">
        <v>0</v>
      </c>
      <c r="D4568" s="15" t="s">
        <v>26</v>
      </c>
      <c r="E4568" s="15" t="s">
        <v>24</v>
      </c>
      <c r="F4568" s="15" t="n">
        <v>68</v>
      </c>
      <c r="G4568" s="15" t="s">
        <v>26</v>
      </c>
      <c r="H4568" s="15" t="s">
        <v>24</v>
      </c>
      <c r="I4568" s="15" t="s">
        <v>102</v>
      </c>
      <c r="J4568" s="15" t="s">
        <v>24</v>
      </c>
      <c r="K4568" s="15" t="s">
        <v>26</v>
      </c>
      <c r="L4568" s="15" t="s">
        <v>24</v>
      </c>
      <c r="M4568" s="15" t="s">
        <v>26</v>
      </c>
      <c r="N4568" s="15" t="s">
        <v>26</v>
      </c>
      <c r="O4568" s="15" t="s">
        <v>26</v>
      </c>
      <c r="P4568" s="15" t="s">
        <v>27</v>
      </c>
      <c r="Q4568" s="15" t="s">
        <v>26</v>
      </c>
      <c r="R4568" s="15" t="s">
        <v>15</v>
      </c>
      <c r="S4568" s="18" t="n">
        <v>100.3</v>
      </c>
      <c r="T4568" s="15" t="n">
        <v>6754.35</v>
      </c>
      <c r="U4568" s="15" t="s">
        <v>24</v>
      </c>
      <c r="V4568" s="18" t="n">
        <f aca="false">IF(ISNUMBER(T4568),T4568,0)</f>
        <v>6754.35</v>
      </c>
      <c r="W4568" s="15" t="n">
        <f aca="false">IF(U4568="Yes",1,0)</f>
        <v>0</v>
      </c>
      <c r="X4568" s="15" t="str">
        <f aca="false">IF(F4568&lt;=12,"0-12 months",IF(F4568&lt;=24,"13-24 months",IF(F4568&lt;=48,"25-48 months","49-72 months")))</f>
        <v>49-72 months</v>
      </c>
      <c r="Y4568" s="15" t="str">
        <f aca="false">IF(C4568=1,"Yes","No")</f>
        <v>No</v>
      </c>
      <c r="Z4568" s="15" t="n">
        <f aca="false">COUNTIF(J4568:O4568,"Yes")</f>
        <v>4</v>
      </c>
      <c r="AA4568" s="18" t="n">
        <f aca="false">S4568*W4568</f>
        <v>0</v>
      </c>
      <c r="AB4568" s="15" t="n">
        <f aca="false">(P4568="Month-to-month")+(I4568="Fiber optic")+(R4568="Electronic check")+(F4568&lt;=12)+(M4568="No")+(J4568="No")</f>
        <v>3</v>
      </c>
      <c r="AC4568" s="15" t="str">
        <f aca="false">IF(AB4568&gt;=5,"High",IF(AB4568&gt;=3,"Medium","Low"))</f>
        <v>Medium</v>
      </c>
    </row>
    <row r="4569" customFormat="false" ht="15" hidden="false" customHeight="false" outlineLevel="0" collapsed="false">
      <c r="A4569" s="15" t="s">
        <v>4666</v>
      </c>
      <c r="B4569" s="15" t="s">
        <v>98</v>
      </c>
      <c r="C4569" s="15" t="n">
        <v>0</v>
      </c>
      <c r="D4569" s="15" t="s">
        <v>24</v>
      </c>
      <c r="E4569" s="15" t="s">
        <v>24</v>
      </c>
      <c r="F4569" s="15" t="n">
        <v>34</v>
      </c>
      <c r="G4569" s="15" t="s">
        <v>26</v>
      </c>
      <c r="H4569" s="15" t="s">
        <v>26</v>
      </c>
      <c r="I4569" s="15" t="s">
        <v>102</v>
      </c>
      <c r="J4569" s="15" t="s">
        <v>24</v>
      </c>
      <c r="K4569" s="15" t="s">
        <v>26</v>
      </c>
      <c r="L4569" s="15" t="s">
        <v>24</v>
      </c>
      <c r="M4569" s="15" t="s">
        <v>26</v>
      </c>
      <c r="N4569" s="15" t="s">
        <v>26</v>
      </c>
      <c r="O4569" s="15" t="s">
        <v>26</v>
      </c>
      <c r="P4569" s="15" t="s">
        <v>25</v>
      </c>
      <c r="Q4569" s="15" t="s">
        <v>26</v>
      </c>
      <c r="R4569" s="15" t="s">
        <v>15</v>
      </c>
      <c r="S4569" s="18" t="n">
        <v>105.35</v>
      </c>
      <c r="T4569" s="15" t="n">
        <v>3540.65</v>
      </c>
      <c r="U4569" s="15" t="s">
        <v>24</v>
      </c>
      <c r="V4569" s="18" t="n">
        <f aca="false">IF(ISNUMBER(T4569),T4569,0)</f>
        <v>3540.65</v>
      </c>
      <c r="W4569" s="15" t="n">
        <f aca="false">IF(U4569="Yes",1,0)</f>
        <v>0</v>
      </c>
      <c r="X4569" s="15" t="str">
        <f aca="false">IF(F4569&lt;=12,"0-12 months",IF(F4569&lt;=24,"13-24 months",IF(F4569&lt;=48,"25-48 months","49-72 months")))</f>
        <v>25-48 months</v>
      </c>
      <c r="Y4569" s="15" t="str">
        <f aca="false">IF(C4569=1,"Yes","No")</f>
        <v>No</v>
      </c>
      <c r="Z4569" s="15" t="n">
        <f aca="false">COUNTIF(J4569:O4569,"Yes")</f>
        <v>4</v>
      </c>
      <c r="AA4569" s="18" t="n">
        <f aca="false">S4569*W4569</f>
        <v>0</v>
      </c>
      <c r="AB4569" s="15" t="n">
        <f aca="false">(P4569="Month-to-month")+(I4569="Fiber optic")+(R4569="Electronic check")+(F4569&lt;=12)+(M4569="No")+(J4569="No")</f>
        <v>4</v>
      </c>
      <c r="AC4569" s="15" t="str">
        <f aca="false">IF(AB4569&gt;=5,"High",IF(AB4569&gt;=3,"Medium","Low"))</f>
        <v>Medium</v>
      </c>
    </row>
    <row r="4570" customFormat="false" ht="15" hidden="false" customHeight="false" outlineLevel="0" collapsed="false">
      <c r="A4570" s="15" t="s">
        <v>4667</v>
      </c>
      <c r="B4570" s="15" t="s">
        <v>98</v>
      </c>
      <c r="C4570" s="15" t="n">
        <v>0</v>
      </c>
      <c r="D4570" s="15" t="s">
        <v>24</v>
      </c>
      <c r="E4570" s="15" t="s">
        <v>24</v>
      </c>
      <c r="F4570" s="15" t="n">
        <v>26</v>
      </c>
      <c r="G4570" s="15" t="s">
        <v>26</v>
      </c>
      <c r="H4570" s="15" t="s">
        <v>24</v>
      </c>
      <c r="I4570" s="15" t="s">
        <v>102</v>
      </c>
      <c r="J4570" s="15" t="s">
        <v>24</v>
      </c>
      <c r="K4570" s="15" t="s">
        <v>26</v>
      </c>
      <c r="L4570" s="15" t="s">
        <v>26</v>
      </c>
      <c r="M4570" s="15" t="s">
        <v>26</v>
      </c>
      <c r="N4570" s="15" t="s">
        <v>24</v>
      </c>
      <c r="O4570" s="15" t="s">
        <v>24</v>
      </c>
      <c r="P4570" s="15" t="s">
        <v>27</v>
      </c>
      <c r="Q4570" s="15" t="s">
        <v>26</v>
      </c>
      <c r="R4570" s="15" t="s">
        <v>15</v>
      </c>
      <c r="S4570" s="18" t="n">
        <v>85.2</v>
      </c>
      <c r="T4570" s="15" t="n">
        <v>2184.6</v>
      </c>
      <c r="U4570" s="15" t="s">
        <v>24</v>
      </c>
      <c r="V4570" s="18" t="n">
        <f aca="false">IF(ISNUMBER(T4570),T4570,0)</f>
        <v>2184.6</v>
      </c>
      <c r="W4570" s="15" t="n">
        <f aca="false">IF(U4570="Yes",1,0)</f>
        <v>0</v>
      </c>
      <c r="X4570" s="15" t="str">
        <f aca="false">IF(F4570&lt;=12,"0-12 months",IF(F4570&lt;=24,"13-24 months",IF(F4570&lt;=48,"25-48 months","49-72 months")))</f>
        <v>25-48 months</v>
      </c>
      <c r="Y4570" s="15" t="str">
        <f aca="false">IF(C4570=1,"Yes","No")</f>
        <v>No</v>
      </c>
      <c r="Z4570" s="15" t="n">
        <f aca="false">COUNTIF(J4570:O4570,"Yes")</f>
        <v>3</v>
      </c>
      <c r="AA4570" s="18" t="n">
        <f aca="false">S4570*W4570</f>
        <v>0</v>
      </c>
      <c r="AB4570" s="15" t="n">
        <f aca="false">(P4570="Month-to-month")+(I4570="Fiber optic")+(R4570="Electronic check")+(F4570&lt;=12)+(M4570="No")+(J4570="No")</f>
        <v>3</v>
      </c>
      <c r="AC4570" s="15" t="str">
        <f aca="false">IF(AB4570&gt;=5,"High",IF(AB4570&gt;=3,"Medium","Low"))</f>
        <v>Medium</v>
      </c>
    </row>
    <row r="4571" customFormat="false" ht="15" hidden="false" customHeight="false" outlineLevel="0" collapsed="false">
      <c r="A4571" s="15" t="s">
        <v>4668</v>
      </c>
      <c r="B4571" s="15" t="s">
        <v>94</v>
      </c>
      <c r="C4571" s="15" t="n">
        <v>0</v>
      </c>
      <c r="D4571" s="15" t="s">
        <v>24</v>
      </c>
      <c r="E4571" s="15" t="s">
        <v>24</v>
      </c>
      <c r="F4571" s="15" t="n">
        <v>22</v>
      </c>
      <c r="G4571" s="15" t="s">
        <v>26</v>
      </c>
      <c r="H4571" s="15" t="s">
        <v>24</v>
      </c>
      <c r="I4571" s="15" t="s">
        <v>96</v>
      </c>
      <c r="J4571" s="15" t="s">
        <v>26</v>
      </c>
      <c r="K4571" s="15" t="s">
        <v>24</v>
      </c>
      <c r="L4571" s="15" t="s">
        <v>24</v>
      </c>
      <c r="M4571" s="15" t="s">
        <v>24</v>
      </c>
      <c r="N4571" s="15" t="s">
        <v>24</v>
      </c>
      <c r="O4571" s="15" t="s">
        <v>24</v>
      </c>
      <c r="P4571" s="15" t="s">
        <v>25</v>
      </c>
      <c r="Q4571" s="15" t="s">
        <v>26</v>
      </c>
      <c r="R4571" s="15" t="s">
        <v>21</v>
      </c>
      <c r="S4571" s="18" t="n">
        <v>48.8</v>
      </c>
      <c r="T4571" s="15" t="n">
        <v>1054.6</v>
      </c>
      <c r="U4571" s="15" t="s">
        <v>26</v>
      </c>
      <c r="V4571" s="18" t="n">
        <f aca="false">IF(ISNUMBER(T4571),T4571,0)</f>
        <v>1054.6</v>
      </c>
      <c r="W4571" s="15" t="n">
        <f aca="false">IF(U4571="Yes",1,0)</f>
        <v>1</v>
      </c>
      <c r="X4571" s="15" t="str">
        <f aca="false">IF(F4571&lt;=12,"0-12 months",IF(F4571&lt;=24,"13-24 months",IF(F4571&lt;=48,"25-48 months","49-72 months")))</f>
        <v>13-24 months</v>
      </c>
      <c r="Y4571" s="15" t="str">
        <f aca="false">IF(C4571=1,"Yes","No")</f>
        <v>No</v>
      </c>
      <c r="Z4571" s="15" t="n">
        <f aca="false">COUNTIF(J4571:O4571,"Yes")</f>
        <v>1</v>
      </c>
      <c r="AA4571" s="18" t="n">
        <f aca="false">S4571*W4571</f>
        <v>48.8</v>
      </c>
      <c r="AB4571" s="15" t="n">
        <f aca="false">(P4571="Month-to-month")+(I4571="Fiber optic")+(R4571="Electronic check")+(F4571&lt;=12)+(M4571="No")+(J4571="No")</f>
        <v>2</v>
      </c>
      <c r="AC4571" s="15" t="str">
        <f aca="false">IF(AB4571&gt;=5,"High",IF(AB4571&gt;=3,"Medium","Low"))</f>
        <v>Low</v>
      </c>
    </row>
    <row r="4572" customFormat="false" ht="15" hidden="false" customHeight="false" outlineLevel="0" collapsed="false">
      <c r="A4572" s="15" t="s">
        <v>4669</v>
      </c>
      <c r="B4572" s="15" t="s">
        <v>98</v>
      </c>
      <c r="C4572" s="15" t="n">
        <v>0</v>
      </c>
      <c r="D4572" s="15" t="s">
        <v>24</v>
      </c>
      <c r="E4572" s="15" t="s">
        <v>24</v>
      </c>
      <c r="F4572" s="15" t="n">
        <v>7</v>
      </c>
      <c r="G4572" s="15" t="s">
        <v>26</v>
      </c>
      <c r="H4572" s="15" t="s">
        <v>24</v>
      </c>
      <c r="I4572" s="15" t="s">
        <v>24</v>
      </c>
      <c r="J4572" s="15" t="s">
        <v>28</v>
      </c>
      <c r="K4572" s="15" t="s">
        <v>28</v>
      </c>
      <c r="L4572" s="15" t="s">
        <v>28</v>
      </c>
      <c r="M4572" s="15" t="s">
        <v>28</v>
      </c>
      <c r="N4572" s="15" t="s">
        <v>28</v>
      </c>
      <c r="O4572" s="15" t="s">
        <v>28</v>
      </c>
      <c r="P4572" s="15" t="s">
        <v>25</v>
      </c>
      <c r="Q4572" s="15" t="s">
        <v>26</v>
      </c>
      <c r="R4572" s="15" t="s">
        <v>17</v>
      </c>
      <c r="S4572" s="18" t="n">
        <v>18.95</v>
      </c>
      <c r="T4572" s="15" t="n">
        <v>130.55</v>
      </c>
      <c r="U4572" s="15" t="s">
        <v>24</v>
      </c>
      <c r="V4572" s="18" t="n">
        <f aca="false">IF(ISNUMBER(T4572),T4572,0)</f>
        <v>130.55</v>
      </c>
      <c r="W4572" s="15" t="n">
        <f aca="false">IF(U4572="Yes",1,0)</f>
        <v>0</v>
      </c>
      <c r="X4572" s="15" t="str">
        <f aca="false">IF(F4572&lt;=12,"0-12 months",IF(F4572&lt;=24,"13-24 months",IF(F4572&lt;=48,"25-48 months","49-72 months")))</f>
        <v>0-12 months</v>
      </c>
      <c r="Y4572" s="15" t="str">
        <f aca="false">IF(C4572=1,"Yes","No")</f>
        <v>No</v>
      </c>
      <c r="Z4572" s="15" t="n">
        <f aca="false">COUNTIF(J4572:O4572,"Yes")</f>
        <v>0</v>
      </c>
      <c r="AA4572" s="18" t="n">
        <f aca="false">S4572*W4572</f>
        <v>0</v>
      </c>
      <c r="AB4572" s="15" t="n">
        <f aca="false">(P4572="Month-to-month")+(I4572="Fiber optic")+(R4572="Electronic check")+(F4572&lt;=12)+(M4572="No")+(J4572="No")</f>
        <v>2</v>
      </c>
      <c r="AC4572" s="15" t="str">
        <f aca="false">IF(AB4572&gt;=5,"High",IF(AB4572&gt;=3,"Medium","Low"))</f>
        <v>Low</v>
      </c>
    </row>
    <row r="4573" customFormat="false" ht="15" hidden="false" customHeight="false" outlineLevel="0" collapsed="false">
      <c r="A4573" s="15" t="s">
        <v>4670</v>
      </c>
      <c r="B4573" s="15" t="s">
        <v>94</v>
      </c>
      <c r="C4573" s="15" t="n">
        <v>0</v>
      </c>
      <c r="D4573" s="15" t="s">
        <v>26</v>
      </c>
      <c r="E4573" s="15" t="s">
        <v>24</v>
      </c>
      <c r="F4573" s="15" t="n">
        <v>20</v>
      </c>
      <c r="G4573" s="15" t="s">
        <v>26</v>
      </c>
      <c r="H4573" s="15" t="s">
        <v>24</v>
      </c>
      <c r="I4573" s="15" t="s">
        <v>102</v>
      </c>
      <c r="J4573" s="15" t="s">
        <v>24</v>
      </c>
      <c r="K4573" s="15" t="s">
        <v>24</v>
      </c>
      <c r="L4573" s="15" t="s">
        <v>24</v>
      </c>
      <c r="M4573" s="15" t="s">
        <v>24</v>
      </c>
      <c r="N4573" s="15" t="s">
        <v>24</v>
      </c>
      <c r="O4573" s="15" t="s">
        <v>24</v>
      </c>
      <c r="P4573" s="15" t="s">
        <v>25</v>
      </c>
      <c r="Q4573" s="15" t="s">
        <v>26</v>
      </c>
      <c r="R4573" s="15" t="s">
        <v>19</v>
      </c>
      <c r="S4573" s="18" t="n">
        <v>69.8</v>
      </c>
      <c r="T4573" s="15" t="n">
        <v>1540.35</v>
      </c>
      <c r="U4573" s="15" t="s">
        <v>24</v>
      </c>
      <c r="V4573" s="18" t="n">
        <f aca="false">IF(ISNUMBER(T4573),T4573,0)</f>
        <v>1540.35</v>
      </c>
      <c r="W4573" s="15" t="n">
        <f aca="false">IF(U4573="Yes",1,0)</f>
        <v>0</v>
      </c>
      <c r="X4573" s="15" t="str">
        <f aca="false">IF(F4573&lt;=12,"0-12 months",IF(F4573&lt;=24,"13-24 months",IF(F4573&lt;=48,"25-48 months","49-72 months")))</f>
        <v>13-24 months</v>
      </c>
      <c r="Y4573" s="15" t="str">
        <f aca="false">IF(C4573=1,"Yes","No")</f>
        <v>No</v>
      </c>
      <c r="Z4573" s="15" t="n">
        <f aca="false">COUNTIF(J4573:O4573,"Yes")</f>
        <v>0</v>
      </c>
      <c r="AA4573" s="18" t="n">
        <f aca="false">S4573*W4573</f>
        <v>0</v>
      </c>
      <c r="AB4573" s="15" t="n">
        <f aca="false">(P4573="Month-to-month")+(I4573="Fiber optic")+(R4573="Electronic check")+(F4573&lt;=12)+(M4573="No")+(J4573="No")</f>
        <v>4</v>
      </c>
      <c r="AC4573" s="15" t="str">
        <f aca="false">IF(AB4573&gt;=5,"High",IF(AB4573&gt;=3,"Medium","Low"))</f>
        <v>Medium</v>
      </c>
    </row>
    <row r="4574" customFormat="false" ht="15" hidden="false" customHeight="false" outlineLevel="0" collapsed="false">
      <c r="A4574" s="15" t="s">
        <v>4671</v>
      </c>
      <c r="B4574" s="15" t="s">
        <v>94</v>
      </c>
      <c r="C4574" s="15" t="n">
        <v>0</v>
      </c>
      <c r="D4574" s="15" t="s">
        <v>26</v>
      </c>
      <c r="E4574" s="15" t="s">
        <v>24</v>
      </c>
      <c r="F4574" s="15" t="n">
        <v>60</v>
      </c>
      <c r="G4574" s="15" t="s">
        <v>26</v>
      </c>
      <c r="H4574" s="15" t="s">
        <v>26</v>
      </c>
      <c r="I4574" s="15" t="s">
        <v>102</v>
      </c>
      <c r="J4574" s="15" t="s">
        <v>24</v>
      </c>
      <c r="K4574" s="15" t="s">
        <v>26</v>
      </c>
      <c r="L4574" s="15" t="s">
        <v>26</v>
      </c>
      <c r="M4574" s="15" t="s">
        <v>24</v>
      </c>
      <c r="N4574" s="15" t="s">
        <v>26</v>
      </c>
      <c r="O4574" s="15" t="s">
        <v>26</v>
      </c>
      <c r="P4574" s="15" t="s">
        <v>25</v>
      </c>
      <c r="Q4574" s="15" t="s">
        <v>26</v>
      </c>
      <c r="R4574" s="15" t="s">
        <v>15</v>
      </c>
      <c r="S4574" s="18" t="n">
        <v>106.15</v>
      </c>
      <c r="T4574" s="15" t="n">
        <v>6411.25</v>
      </c>
      <c r="U4574" s="15" t="s">
        <v>24</v>
      </c>
      <c r="V4574" s="18" t="n">
        <f aca="false">IF(ISNUMBER(T4574),T4574,0)</f>
        <v>6411.25</v>
      </c>
      <c r="W4574" s="15" t="n">
        <f aca="false">IF(U4574="Yes",1,0)</f>
        <v>0</v>
      </c>
      <c r="X4574" s="15" t="str">
        <f aca="false">IF(F4574&lt;=12,"0-12 months",IF(F4574&lt;=24,"13-24 months",IF(F4574&lt;=48,"25-48 months","49-72 months")))</f>
        <v>49-72 months</v>
      </c>
      <c r="Y4574" s="15" t="str">
        <f aca="false">IF(C4574=1,"Yes","No")</f>
        <v>No</v>
      </c>
      <c r="Z4574" s="15" t="n">
        <f aca="false">COUNTIF(J4574:O4574,"Yes")</f>
        <v>4</v>
      </c>
      <c r="AA4574" s="18" t="n">
        <f aca="false">S4574*W4574</f>
        <v>0</v>
      </c>
      <c r="AB4574" s="15" t="n">
        <f aca="false">(P4574="Month-to-month")+(I4574="Fiber optic")+(R4574="Electronic check")+(F4574&lt;=12)+(M4574="No")+(J4574="No")</f>
        <v>5</v>
      </c>
      <c r="AC4574" s="15" t="str">
        <f aca="false">IF(AB4574&gt;=5,"High",IF(AB4574&gt;=3,"Medium","Low"))</f>
        <v>High</v>
      </c>
    </row>
    <row r="4575" customFormat="false" ht="15" hidden="false" customHeight="false" outlineLevel="0" collapsed="false">
      <c r="A4575" s="15" t="s">
        <v>4672</v>
      </c>
      <c r="B4575" s="15" t="s">
        <v>98</v>
      </c>
      <c r="C4575" s="15" t="n">
        <v>0</v>
      </c>
      <c r="D4575" s="15" t="s">
        <v>26</v>
      </c>
      <c r="E4575" s="15" t="s">
        <v>26</v>
      </c>
      <c r="F4575" s="15" t="n">
        <v>72</v>
      </c>
      <c r="G4575" s="15" t="s">
        <v>26</v>
      </c>
      <c r="H4575" s="15" t="s">
        <v>24</v>
      </c>
      <c r="I4575" s="15" t="s">
        <v>24</v>
      </c>
      <c r="J4575" s="15" t="s">
        <v>28</v>
      </c>
      <c r="K4575" s="15" t="s">
        <v>28</v>
      </c>
      <c r="L4575" s="15" t="s">
        <v>28</v>
      </c>
      <c r="M4575" s="15" t="s">
        <v>28</v>
      </c>
      <c r="N4575" s="15" t="s">
        <v>28</v>
      </c>
      <c r="O4575" s="15" t="s">
        <v>28</v>
      </c>
      <c r="P4575" s="15" t="s">
        <v>29</v>
      </c>
      <c r="Q4575" s="15" t="s">
        <v>24</v>
      </c>
      <c r="R4575" s="15" t="s">
        <v>15</v>
      </c>
      <c r="S4575" s="18" t="n">
        <v>20.55</v>
      </c>
      <c r="T4575" s="15" t="n">
        <v>1432.55</v>
      </c>
      <c r="U4575" s="15" t="s">
        <v>24</v>
      </c>
      <c r="V4575" s="18" t="n">
        <f aca="false">IF(ISNUMBER(T4575),T4575,0)</f>
        <v>1432.55</v>
      </c>
      <c r="W4575" s="15" t="n">
        <f aca="false">IF(U4575="Yes",1,0)</f>
        <v>0</v>
      </c>
      <c r="X4575" s="15" t="str">
        <f aca="false">IF(F4575&lt;=12,"0-12 months",IF(F4575&lt;=24,"13-24 months",IF(F4575&lt;=48,"25-48 months","49-72 months")))</f>
        <v>49-72 months</v>
      </c>
      <c r="Y4575" s="15" t="str">
        <f aca="false">IF(C4575=1,"Yes","No")</f>
        <v>No</v>
      </c>
      <c r="Z4575" s="15" t="n">
        <f aca="false">COUNTIF(J4575:O4575,"Yes")</f>
        <v>0</v>
      </c>
      <c r="AA4575" s="18" t="n">
        <f aca="false">S4575*W4575</f>
        <v>0</v>
      </c>
      <c r="AB4575" s="15" t="n">
        <f aca="false">(P4575="Month-to-month")+(I4575="Fiber optic")+(R4575="Electronic check")+(F4575&lt;=12)+(M4575="No")+(J4575="No")</f>
        <v>1</v>
      </c>
      <c r="AC4575" s="15" t="str">
        <f aca="false">IF(AB4575&gt;=5,"High",IF(AB4575&gt;=3,"Medium","Low"))</f>
        <v>Low</v>
      </c>
    </row>
    <row r="4576" customFormat="false" ht="15" hidden="false" customHeight="false" outlineLevel="0" collapsed="false">
      <c r="A4576" s="15" t="s">
        <v>4673</v>
      </c>
      <c r="B4576" s="15" t="s">
        <v>94</v>
      </c>
      <c r="C4576" s="15" t="n">
        <v>1</v>
      </c>
      <c r="D4576" s="15" t="s">
        <v>26</v>
      </c>
      <c r="E4576" s="15" t="s">
        <v>24</v>
      </c>
      <c r="F4576" s="15" t="n">
        <v>72</v>
      </c>
      <c r="G4576" s="15" t="s">
        <v>26</v>
      </c>
      <c r="H4576" s="15" t="s">
        <v>26</v>
      </c>
      <c r="I4576" s="15" t="s">
        <v>102</v>
      </c>
      <c r="J4576" s="15" t="s">
        <v>24</v>
      </c>
      <c r="K4576" s="15" t="s">
        <v>26</v>
      </c>
      <c r="L4576" s="15" t="s">
        <v>26</v>
      </c>
      <c r="M4576" s="15" t="s">
        <v>24</v>
      </c>
      <c r="N4576" s="15" t="s">
        <v>26</v>
      </c>
      <c r="O4576" s="15" t="s">
        <v>26</v>
      </c>
      <c r="P4576" s="15" t="s">
        <v>27</v>
      </c>
      <c r="Q4576" s="15" t="s">
        <v>26</v>
      </c>
      <c r="R4576" s="15" t="s">
        <v>21</v>
      </c>
      <c r="S4576" s="18" t="n">
        <v>105.75</v>
      </c>
      <c r="T4576" s="15" t="n">
        <v>7629.85</v>
      </c>
      <c r="U4576" s="15" t="s">
        <v>24</v>
      </c>
      <c r="V4576" s="18" t="n">
        <f aca="false">IF(ISNUMBER(T4576),T4576,0)</f>
        <v>7629.85</v>
      </c>
      <c r="W4576" s="15" t="n">
        <f aca="false">IF(U4576="Yes",1,0)</f>
        <v>0</v>
      </c>
      <c r="X4576" s="15" t="str">
        <f aca="false">IF(F4576&lt;=12,"0-12 months",IF(F4576&lt;=24,"13-24 months",IF(F4576&lt;=48,"25-48 months","49-72 months")))</f>
        <v>49-72 months</v>
      </c>
      <c r="Y4576" s="15" t="str">
        <f aca="false">IF(C4576=1,"Yes","No")</f>
        <v>Yes</v>
      </c>
      <c r="Z4576" s="15" t="n">
        <f aca="false">COUNTIF(J4576:O4576,"Yes")</f>
        <v>4</v>
      </c>
      <c r="AA4576" s="18" t="n">
        <f aca="false">S4576*W4576</f>
        <v>0</v>
      </c>
      <c r="AB4576" s="15" t="n">
        <f aca="false">(P4576="Month-to-month")+(I4576="Fiber optic")+(R4576="Electronic check")+(F4576&lt;=12)+(M4576="No")+(J4576="No")</f>
        <v>3</v>
      </c>
      <c r="AC4576" s="15" t="str">
        <f aca="false">IF(AB4576&gt;=5,"High",IF(AB4576&gt;=3,"Medium","Low"))</f>
        <v>Medium</v>
      </c>
    </row>
    <row r="4577" customFormat="false" ht="15" hidden="false" customHeight="false" outlineLevel="0" collapsed="false">
      <c r="A4577" s="15" t="s">
        <v>4674</v>
      </c>
      <c r="B4577" s="15" t="s">
        <v>98</v>
      </c>
      <c r="C4577" s="15" t="n">
        <v>0</v>
      </c>
      <c r="D4577" s="15" t="s">
        <v>24</v>
      </c>
      <c r="E4577" s="15" t="s">
        <v>24</v>
      </c>
      <c r="F4577" s="15" t="n">
        <v>4</v>
      </c>
      <c r="G4577" s="15" t="s">
        <v>26</v>
      </c>
      <c r="H4577" s="15" t="s">
        <v>26</v>
      </c>
      <c r="I4577" s="15" t="s">
        <v>24</v>
      </c>
      <c r="J4577" s="15" t="s">
        <v>28</v>
      </c>
      <c r="K4577" s="15" t="s">
        <v>28</v>
      </c>
      <c r="L4577" s="15" t="s">
        <v>28</v>
      </c>
      <c r="M4577" s="15" t="s">
        <v>28</v>
      </c>
      <c r="N4577" s="15" t="s">
        <v>28</v>
      </c>
      <c r="O4577" s="15" t="s">
        <v>28</v>
      </c>
      <c r="P4577" s="15" t="s">
        <v>25</v>
      </c>
      <c r="Q4577" s="15" t="s">
        <v>24</v>
      </c>
      <c r="R4577" s="15" t="s">
        <v>17</v>
      </c>
      <c r="S4577" s="18" t="n">
        <v>25.25</v>
      </c>
      <c r="T4577" s="15" t="n">
        <v>101.9</v>
      </c>
      <c r="U4577" s="15" t="s">
        <v>24</v>
      </c>
      <c r="V4577" s="18" t="n">
        <f aca="false">IF(ISNUMBER(T4577),T4577,0)</f>
        <v>101.9</v>
      </c>
      <c r="W4577" s="15" t="n">
        <f aca="false">IF(U4577="Yes",1,0)</f>
        <v>0</v>
      </c>
      <c r="X4577" s="15" t="str">
        <f aca="false">IF(F4577&lt;=12,"0-12 months",IF(F4577&lt;=24,"13-24 months",IF(F4577&lt;=48,"25-48 months","49-72 months")))</f>
        <v>0-12 months</v>
      </c>
      <c r="Y4577" s="15" t="str">
        <f aca="false">IF(C4577=1,"Yes","No")</f>
        <v>No</v>
      </c>
      <c r="Z4577" s="15" t="n">
        <f aca="false">COUNTIF(J4577:O4577,"Yes")</f>
        <v>0</v>
      </c>
      <c r="AA4577" s="18" t="n">
        <f aca="false">S4577*W4577</f>
        <v>0</v>
      </c>
      <c r="AB4577" s="15" t="n">
        <f aca="false">(P4577="Month-to-month")+(I4577="Fiber optic")+(R4577="Electronic check")+(F4577&lt;=12)+(M4577="No")+(J4577="No")</f>
        <v>2</v>
      </c>
      <c r="AC4577" s="15" t="str">
        <f aca="false">IF(AB4577&gt;=5,"High",IF(AB4577&gt;=3,"Medium","Low"))</f>
        <v>Low</v>
      </c>
    </row>
    <row r="4578" customFormat="false" ht="15" hidden="false" customHeight="false" outlineLevel="0" collapsed="false">
      <c r="A4578" s="15" t="s">
        <v>4675</v>
      </c>
      <c r="B4578" s="15" t="s">
        <v>98</v>
      </c>
      <c r="C4578" s="15" t="n">
        <v>0</v>
      </c>
      <c r="D4578" s="15" t="s">
        <v>26</v>
      </c>
      <c r="E4578" s="15" t="s">
        <v>26</v>
      </c>
      <c r="F4578" s="15" t="n">
        <v>16</v>
      </c>
      <c r="G4578" s="15" t="s">
        <v>26</v>
      </c>
      <c r="H4578" s="15" t="s">
        <v>24</v>
      </c>
      <c r="I4578" s="15" t="s">
        <v>24</v>
      </c>
      <c r="J4578" s="15" t="s">
        <v>28</v>
      </c>
      <c r="K4578" s="15" t="s">
        <v>28</v>
      </c>
      <c r="L4578" s="15" t="s">
        <v>28</v>
      </c>
      <c r="M4578" s="15" t="s">
        <v>28</v>
      </c>
      <c r="N4578" s="15" t="s">
        <v>28</v>
      </c>
      <c r="O4578" s="15" t="s">
        <v>28</v>
      </c>
      <c r="P4578" s="15" t="s">
        <v>25</v>
      </c>
      <c r="Q4578" s="15" t="s">
        <v>24</v>
      </c>
      <c r="R4578" s="15" t="s">
        <v>15</v>
      </c>
      <c r="S4578" s="18" t="n">
        <v>19.75</v>
      </c>
      <c r="T4578" s="15" t="n">
        <v>313.4</v>
      </c>
      <c r="U4578" s="15" t="s">
        <v>24</v>
      </c>
      <c r="V4578" s="18" t="n">
        <f aca="false">IF(ISNUMBER(T4578),T4578,0)</f>
        <v>313.4</v>
      </c>
      <c r="W4578" s="15" t="n">
        <f aca="false">IF(U4578="Yes",1,0)</f>
        <v>0</v>
      </c>
      <c r="X4578" s="15" t="str">
        <f aca="false">IF(F4578&lt;=12,"0-12 months",IF(F4578&lt;=24,"13-24 months",IF(F4578&lt;=48,"25-48 months","49-72 months")))</f>
        <v>13-24 months</v>
      </c>
      <c r="Y4578" s="15" t="str">
        <f aca="false">IF(C4578=1,"Yes","No")</f>
        <v>No</v>
      </c>
      <c r="Z4578" s="15" t="n">
        <f aca="false">COUNTIF(J4578:O4578,"Yes")</f>
        <v>0</v>
      </c>
      <c r="AA4578" s="18" t="n">
        <f aca="false">S4578*W4578</f>
        <v>0</v>
      </c>
      <c r="AB4578" s="15" t="n">
        <f aca="false">(P4578="Month-to-month")+(I4578="Fiber optic")+(R4578="Electronic check")+(F4578&lt;=12)+(M4578="No")+(J4578="No")</f>
        <v>2</v>
      </c>
      <c r="AC4578" s="15" t="str">
        <f aca="false">IF(AB4578&gt;=5,"High",IF(AB4578&gt;=3,"Medium","Low"))</f>
        <v>Low</v>
      </c>
    </row>
    <row r="4579" customFormat="false" ht="15" hidden="false" customHeight="false" outlineLevel="0" collapsed="false">
      <c r="A4579" s="15" t="s">
        <v>4676</v>
      </c>
      <c r="B4579" s="15" t="s">
        <v>94</v>
      </c>
      <c r="C4579" s="15" t="n">
        <v>1</v>
      </c>
      <c r="D4579" s="15" t="s">
        <v>26</v>
      </c>
      <c r="E4579" s="15" t="s">
        <v>24</v>
      </c>
      <c r="F4579" s="15" t="n">
        <v>62</v>
      </c>
      <c r="G4579" s="15" t="s">
        <v>26</v>
      </c>
      <c r="H4579" s="15" t="s">
        <v>26</v>
      </c>
      <c r="I4579" s="15" t="s">
        <v>102</v>
      </c>
      <c r="J4579" s="15" t="s">
        <v>26</v>
      </c>
      <c r="K4579" s="15" t="s">
        <v>24</v>
      </c>
      <c r="L4579" s="15" t="s">
        <v>26</v>
      </c>
      <c r="M4579" s="15" t="s">
        <v>24</v>
      </c>
      <c r="N4579" s="15" t="s">
        <v>26</v>
      </c>
      <c r="O4579" s="15" t="s">
        <v>26</v>
      </c>
      <c r="P4579" s="15" t="s">
        <v>27</v>
      </c>
      <c r="Q4579" s="15" t="s">
        <v>26</v>
      </c>
      <c r="R4579" s="15" t="s">
        <v>15</v>
      </c>
      <c r="S4579" s="18" t="n">
        <v>104.85</v>
      </c>
      <c r="T4579" s="15" t="n">
        <v>6312.9</v>
      </c>
      <c r="U4579" s="15" t="s">
        <v>24</v>
      </c>
      <c r="V4579" s="18" t="n">
        <f aca="false">IF(ISNUMBER(T4579),T4579,0)</f>
        <v>6312.9</v>
      </c>
      <c r="W4579" s="15" t="n">
        <f aca="false">IF(U4579="Yes",1,0)</f>
        <v>0</v>
      </c>
      <c r="X4579" s="15" t="str">
        <f aca="false">IF(F4579&lt;=12,"0-12 months",IF(F4579&lt;=24,"13-24 months",IF(F4579&lt;=48,"25-48 months","49-72 months")))</f>
        <v>49-72 months</v>
      </c>
      <c r="Y4579" s="15" t="str">
        <f aca="false">IF(C4579=1,"Yes","No")</f>
        <v>Yes</v>
      </c>
      <c r="Z4579" s="15" t="n">
        <f aca="false">COUNTIF(J4579:O4579,"Yes")</f>
        <v>4</v>
      </c>
      <c r="AA4579" s="18" t="n">
        <f aca="false">S4579*W4579</f>
        <v>0</v>
      </c>
      <c r="AB4579" s="15" t="n">
        <f aca="false">(P4579="Month-to-month")+(I4579="Fiber optic")+(R4579="Electronic check")+(F4579&lt;=12)+(M4579="No")+(J4579="No")</f>
        <v>3</v>
      </c>
      <c r="AC4579" s="15" t="str">
        <f aca="false">IF(AB4579&gt;=5,"High",IF(AB4579&gt;=3,"Medium","Low"))</f>
        <v>Medium</v>
      </c>
    </row>
    <row r="4580" customFormat="false" ht="15" hidden="false" customHeight="false" outlineLevel="0" collapsed="false">
      <c r="A4580" s="15" t="s">
        <v>4677</v>
      </c>
      <c r="B4580" s="15" t="s">
        <v>94</v>
      </c>
      <c r="C4580" s="15" t="n">
        <v>0</v>
      </c>
      <c r="D4580" s="15" t="s">
        <v>24</v>
      </c>
      <c r="E4580" s="15" t="s">
        <v>24</v>
      </c>
      <c r="F4580" s="15" t="n">
        <v>10</v>
      </c>
      <c r="G4580" s="15" t="s">
        <v>26</v>
      </c>
      <c r="H4580" s="15" t="s">
        <v>24</v>
      </c>
      <c r="I4580" s="15" t="s">
        <v>96</v>
      </c>
      <c r="J4580" s="15" t="s">
        <v>24</v>
      </c>
      <c r="K4580" s="15" t="s">
        <v>24</v>
      </c>
      <c r="L4580" s="15" t="s">
        <v>24</v>
      </c>
      <c r="M4580" s="15" t="s">
        <v>26</v>
      </c>
      <c r="N4580" s="15" t="s">
        <v>24</v>
      </c>
      <c r="O4580" s="15" t="s">
        <v>26</v>
      </c>
      <c r="P4580" s="15" t="s">
        <v>25</v>
      </c>
      <c r="Q4580" s="15" t="s">
        <v>26</v>
      </c>
      <c r="R4580" s="15" t="s">
        <v>17</v>
      </c>
      <c r="S4580" s="18" t="n">
        <v>60.95</v>
      </c>
      <c r="T4580" s="15" t="n">
        <v>629.55</v>
      </c>
      <c r="U4580" s="15" t="s">
        <v>24</v>
      </c>
      <c r="V4580" s="18" t="n">
        <f aca="false">IF(ISNUMBER(T4580),T4580,0)</f>
        <v>629.55</v>
      </c>
      <c r="W4580" s="15" t="n">
        <f aca="false">IF(U4580="Yes",1,0)</f>
        <v>0</v>
      </c>
      <c r="X4580" s="15" t="str">
        <f aca="false">IF(F4580&lt;=12,"0-12 months",IF(F4580&lt;=24,"13-24 months",IF(F4580&lt;=48,"25-48 months","49-72 months")))</f>
        <v>0-12 months</v>
      </c>
      <c r="Y4580" s="15" t="str">
        <f aca="false">IF(C4580=1,"Yes","No")</f>
        <v>No</v>
      </c>
      <c r="Z4580" s="15" t="n">
        <f aca="false">COUNTIF(J4580:O4580,"Yes")</f>
        <v>2</v>
      </c>
      <c r="AA4580" s="18" t="n">
        <f aca="false">S4580*W4580</f>
        <v>0</v>
      </c>
      <c r="AB4580" s="15" t="n">
        <f aca="false">(P4580="Month-to-month")+(I4580="Fiber optic")+(R4580="Electronic check")+(F4580&lt;=12)+(M4580="No")+(J4580="No")</f>
        <v>3</v>
      </c>
      <c r="AC4580" s="15" t="str">
        <f aca="false">IF(AB4580&gt;=5,"High",IF(AB4580&gt;=3,"Medium","Low"))</f>
        <v>Medium</v>
      </c>
    </row>
    <row r="4581" customFormat="false" ht="15" hidden="false" customHeight="false" outlineLevel="0" collapsed="false">
      <c r="A4581" s="15" t="s">
        <v>4678</v>
      </c>
      <c r="B4581" s="15" t="s">
        <v>98</v>
      </c>
      <c r="C4581" s="15" t="n">
        <v>0</v>
      </c>
      <c r="D4581" s="15" t="s">
        <v>24</v>
      </c>
      <c r="E4581" s="15" t="s">
        <v>24</v>
      </c>
      <c r="F4581" s="15" t="n">
        <v>31</v>
      </c>
      <c r="G4581" s="15" t="s">
        <v>26</v>
      </c>
      <c r="H4581" s="15" t="s">
        <v>26</v>
      </c>
      <c r="I4581" s="15" t="s">
        <v>102</v>
      </c>
      <c r="J4581" s="15" t="s">
        <v>24</v>
      </c>
      <c r="K4581" s="15" t="s">
        <v>26</v>
      </c>
      <c r="L4581" s="15" t="s">
        <v>24</v>
      </c>
      <c r="M4581" s="15" t="s">
        <v>24</v>
      </c>
      <c r="N4581" s="15" t="s">
        <v>24</v>
      </c>
      <c r="O4581" s="15" t="s">
        <v>24</v>
      </c>
      <c r="P4581" s="15" t="s">
        <v>25</v>
      </c>
      <c r="Q4581" s="15" t="s">
        <v>26</v>
      </c>
      <c r="R4581" s="15" t="s">
        <v>15</v>
      </c>
      <c r="S4581" s="18" t="n">
        <v>81.15</v>
      </c>
      <c r="T4581" s="15" t="n">
        <v>2640.55</v>
      </c>
      <c r="U4581" s="15" t="s">
        <v>24</v>
      </c>
      <c r="V4581" s="18" t="n">
        <f aca="false">IF(ISNUMBER(T4581),T4581,0)</f>
        <v>2640.55</v>
      </c>
      <c r="W4581" s="15" t="n">
        <f aca="false">IF(U4581="Yes",1,0)</f>
        <v>0</v>
      </c>
      <c r="X4581" s="15" t="str">
        <f aca="false">IF(F4581&lt;=12,"0-12 months",IF(F4581&lt;=24,"13-24 months",IF(F4581&lt;=48,"25-48 months","49-72 months")))</f>
        <v>25-48 months</v>
      </c>
      <c r="Y4581" s="15" t="str">
        <f aca="false">IF(C4581=1,"Yes","No")</f>
        <v>No</v>
      </c>
      <c r="Z4581" s="15" t="n">
        <f aca="false">COUNTIF(J4581:O4581,"Yes")</f>
        <v>1</v>
      </c>
      <c r="AA4581" s="18" t="n">
        <f aca="false">S4581*W4581</f>
        <v>0</v>
      </c>
      <c r="AB4581" s="15" t="n">
        <f aca="false">(P4581="Month-to-month")+(I4581="Fiber optic")+(R4581="Electronic check")+(F4581&lt;=12)+(M4581="No")+(J4581="No")</f>
        <v>5</v>
      </c>
      <c r="AC4581" s="15" t="str">
        <f aca="false">IF(AB4581&gt;=5,"High",IF(AB4581&gt;=3,"Medium","Low"))</f>
        <v>High</v>
      </c>
    </row>
    <row r="4582" customFormat="false" ht="15" hidden="false" customHeight="false" outlineLevel="0" collapsed="false">
      <c r="A4582" s="15" t="s">
        <v>4679</v>
      </c>
      <c r="B4582" s="15" t="s">
        <v>94</v>
      </c>
      <c r="C4582" s="15" t="n">
        <v>0</v>
      </c>
      <c r="D4582" s="15" t="s">
        <v>26</v>
      </c>
      <c r="E4582" s="15" t="s">
        <v>24</v>
      </c>
      <c r="F4582" s="15" t="n">
        <v>71</v>
      </c>
      <c r="G4582" s="15" t="s">
        <v>26</v>
      </c>
      <c r="H4582" s="15" t="s">
        <v>24</v>
      </c>
      <c r="I4582" s="15" t="s">
        <v>24</v>
      </c>
      <c r="J4582" s="15" t="s">
        <v>28</v>
      </c>
      <c r="K4582" s="15" t="s">
        <v>28</v>
      </c>
      <c r="L4582" s="15" t="s">
        <v>28</v>
      </c>
      <c r="M4582" s="15" t="s">
        <v>28</v>
      </c>
      <c r="N4582" s="15" t="s">
        <v>28</v>
      </c>
      <c r="O4582" s="15" t="s">
        <v>28</v>
      </c>
      <c r="P4582" s="15" t="s">
        <v>29</v>
      </c>
      <c r="Q4582" s="15" t="s">
        <v>24</v>
      </c>
      <c r="R4582" s="15" t="s">
        <v>21</v>
      </c>
      <c r="S4582" s="18" t="n">
        <v>19.1</v>
      </c>
      <c r="T4582" s="15" t="n">
        <v>1372.45</v>
      </c>
      <c r="U4582" s="15" t="s">
        <v>24</v>
      </c>
      <c r="V4582" s="18" t="n">
        <f aca="false">IF(ISNUMBER(T4582),T4582,0)</f>
        <v>1372.45</v>
      </c>
      <c r="W4582" s="15" t="n">
        <f aca="false">IF(U4582="Yes",1,0)</f>
        <v>0</v>
      </c>
      <c r="X4582" s="15" t="str">
        <f aca="false">IF(F4582&lt;=12,"0-12 months",IF(F4582&lt;=24,"13-24 months",IF(F4582&lt;=48,"25-48 months","49-72 months")))</f>
        <v>49-72 months</v>
      </c>
      <c r="Y4582" s="15" t="str">
        <f aca="false">IF(C4582=1,"Yes","No")</f>
        <v>No</v>
      </c>
      <c r="Z4582" s="15" t="n">
        <f aca="false">COUNTIF(J4582:O4582,"Yes")</f>
        <v>0</v>
      </c>
      <c r="AA4582" s="18" t="n">
        <f aca="false">S4582*W4582</f>
        <v>0</v>
      </c>
      <c r="AB4582" s="15" t="n">
        <f aca="false">(P4582="Month-to-month")+(I4582="Fiber optic")+(R4582="Electronic check")+(F4582&lt;=12)+(M4582="No")+(J4582="No")</f>
        <v>0</v>
      </c>
      <c r="AC4582" s="15" t="str">
        <f aca="false">IF(AB4582&gt;=5,"High",IF(AB4582&gt;=3,"Medium","Low"))</f>
        <v>Low</v>
      </c>
    </row>
    <row r="4583" customFormat="false" ht="15" hidden="false" customHeight="false" outlineLevel="0" collapsed="false">
      <c r="A4583" s="15" t="s">
        <v>4680</v>
      </c>
      <c r="B4583" s="15" t="s">
        <v>98</v>
      </c>
      <c r="C4583" s="15" t="n">
        <v>0</v>
      </c>
      <c r="D4583" s="15" t="s">
        <v>24</v>
      </c>
      <c r="E4583" s="15" t="s">
        <v>24</v>
      </c>
      <c r="F4583" s="15" t="n">
        <v>58</v>
      </c>
      <c r="G4583" s="15" t="s">
        <v>26</v>
      </c>
      <c r="H4583" s="15" t="s">
        <v>24</v>
      </c>
      <c r="I4583" s="15" t="s">
        <v>24</v>
      </c>
      <c r="J4583" s="15" t="s">
        <v>28</v>
      </c>
      <c r="K4583" s="15" t="s">
        <v>28</v>
      </c>
      <c r="L4583" s="15" t="s">
        <v>28</v>
      </c>
      <c r="M4583" s="15" t="s">
        <v>28</v>
      </c>
      <c r="N4583" s="15" t="s">
        <v>28</v>
      </c>
      <c r="O4583" s="15" t="s">
        <v>28</v>
      </c>
      <c r="P4583" s="15" t="s">
        <v>29</v>
      </c>
      <c r="Q4583" s="15" t="s">
        <v>24</v>
      </c>
      <c r="R4583" s="15" t="s">
        <v>17</v>
      </c>
      <c r="S4583" s="18" t="n">
        <v>20.8</v>
      </c>
      <c r="T4583" s="15" t="n">
        <v>1212.25</v>
      </c>
      <c r="U4583" s="15" t="s">
        <v>24</v>
      </c>
      <c r="V4583" s="18" t="n">
        <f aca="false">IF(ISNUMBER(T4583),T4583,0)</f>
        <v>1212.25</v>
      </c>
      <c r="W4583" s="15" t="n">
        <f aca="false">IF(U4583="Yes",1,0)</f>
        <v>0</v>
      </c>
      <c r="X4583" s="15" t="str">
        <f aca="false">IF(F4583&lt;=12,"0-12 months",IF(F4583&lt;=24,"13-24 months",IF(F4583&lt;=48,"25-48 months","49-72 months")))</f>
        <v>49-72 months</v>
      </c>
      <c r="Y4583" s="15" t="str">
        <f aca="false">IF(C4583=1,"Yes","No")</f>
        <v>No</v>
      </c>
      <c r="Z4583" s="15" t="n">
        <f aca="false">COUNTIF(J4583:O4583,"Yes")</f>
        <v>0</v>
      </c>
      <c r="AA4583" s="18" t="n">
        <f aca="false">S4583*W4583</f>
        <v>0</v>
      </c>
      <c r="AB4583" s="15" t="n">
        <f aca="false">(P4583="Month-to-month")+(I4583="Fiber optic")+(R4583="Electronic check")+(F4583&lt;=12)+(M4583="No")+(J4583="No")</f>
        <v>0</v>
      </c>
      <c r="AC4583" s="15" t="str">
        <f aca="false">IF(AB4583&gt;=5,"High",IF(AB4583&gt;=3,"Medium","Low"))</f>
        <v>Low</v>
      </c>
    </row>
    <row r="4584" customFormat="false" ht="15" hidden="false" customHeight="false" outlineLevel="0" collapsed="false">
      <c r="A4584" s="15" t="s">
        <v>4681</v>
      </c>
      <c r="B4584" s="15" t="s">
        <v>98</v>
      </c>
      <c r="C4584" s="15" t="n">
        <v>0</v>
      </c>
      <c r="D4584" s="15" t="s">
        <v>26</v>
      </c>
      <c r="E4584" s="15" t="s">
        <v>26</v>
      </c>
      <c r="F4584" s="15" t="n">
        <v>70</v>
      </c>
      <c r="G4584" s="15" t="s">
        <v>26</v>
      </c>
      <c r="H4584" s="15" t="s">
        <v>26</v>
      </c>
      <c r="I4584" s="15" t="s">
        <v>96</v>
      </c>
      <c r="J4584" s="15" t="s">
        <v>26</v>
      </c>
      <c r="K4584" s="15" t="s">
        <v>26</v>
      </c>
      <c r="L4584" s="15" t="s">
        <v>26</v>
      </c>
      <c r="M4584" s="15" t="s">
        <v>26</v>
      </c>
      <c r="N4584" s="15" t="s">
        <v>26</v>
      </c>
      <c r="O4584" s="15" t="s">
        <v>26</v>
      </c>
      <c r="P4584" s="15" t="s">
        <v>29</v>
      </c>
      <c r="Q4584" s="15" t="s">
        <v>26</v>
      </c>
      <c r="R4584" s="15" t="s">
        <v>21</v>
      </c>
      <c r="S4584" s="18" t="n">
        <v>90.15</v>
      </c>
      <c r="T4584" s="15" t="n">
        <v>6237.05</v>
      </c>
      <c r="U4584" s="15" t="s">
        <v>24</v>
      </c>
      <c r="V4584" s="18" t="n">
        <f aca="false">IF(ISNUMBER(T4584),T4584,0)</f>
        <v>6237.05</v>
      </c>
      <c r="W4584" s="15" t="n">
        <f aca="false">IF(U4584="Yes",1,0)</f>
        <v>0</v>
      </c>
      <c r="X4584" s="15" t="str">
        <f aca="false">IF(F4584&lt;=12,"0-12 months",IF(F4584&lt;=24,"13-24 months",IF(F4584&lt;=48,"25-48 months","49-72 months")))</f>
        <v>49-72 months</v>
      </c>
      <c r="Y4584" s="15" t="str">
        <f aca="false">IF(C4584=1,"Yes","No")</f>
        <v>No</v>
      </c>
      <c r="Z4584" s="15" t="n">
        <f aca="false">COUNTIF(J4584:O4584,"Yes")</f>
        <v>6</v>
      </c>
      <c r="AA4584" s="18" t="n">
        <f aca="false">S4584*W4584</f>
        <v>0</v>
      </c>
      <c r="AB4584" s="15" t="n">
        <f aca="false">(P4584="Month-to-month")+(I4584="Fiber optic")+(R4584="Electronic check")+(F4584&lt;=12)+(M4584="No")+(J4584="No")</f>
        <v>0</v>
      </c>
      <c r="AC4584" s="15" t="str">
        <f aca="false">IF(AB4584&gt;=5,"High",IF(AB4584&gt;=3,"Medium","Low"))</f>
        <v>Low</v>
      </c>
    </row>
    <row r="4585" customFormat="false" ht="15" hidden="false" customHeight="false" outlineLevel="0" collapsed="false">
      <c r="A4585" s="15" t="s">
        <v>4682</v>
      </c>
      <c r="B4585" s="15" t="s">
        <v>94</v>
      </c>
      <c r="C4585" s="15" t="n">
        <v>0</v>
      </c>
      <c r="D4585" s="15" t="s">
        <v>26</v>
      </c>
      <c r="E4585" s="15" t="s">
        <v>24</v>
      </c>
      <c r="F4585" s="15" t="n">
        <v>71</v>
      </c>
      <c r="G4585" s="15" t="s">
        <v>26</v>
      </c>
      <c r="H4585" s="15" t="s">
        <v>26</v>
      </c>
      <c r="I4585" s="15" t="s">
        <v>96</v>
      </c>
      <c r="J4585" s="15" t="s">
        <v>26</v>
      </c>
      <c r="K4585" s="15" t="s">
        <v>26</v>
      </c>
      <c r="L4585" s="15" t="s">
        <v>26</v>
      </c>
      <c r="M4585" s="15" t="s">
        <v>26</v>
      </c>
      <c r="N4585" s="15" t="s">
        <v>26</v>
      </c>
      <c r="O4585" s="15" t="s">
        <v>26</v>
      </c>
      <c r="P4585" s="15" t="s">
        <v>29</v>
      </c>
      <c r="Q4585" s="15" t="s">
        <v>24</v>
      </c>
      <c r="R4585" s="15" t="s">
        <v>15</v>
      </c>
      <c r="S4585" s="18" t="n">
        <v>90.1</v>
      </c>
      <c r="T4585" s="15" t="n">
        <v>6310.9</v>
      </c>
      <c r="U4585" s="15" t="s">
        <v>24</v>
      </c>
      <c r="V4585" s="18" t="n">
        <f aca="false">IF(ISNUMBER(T4585),T4585,0)</f>
        <v>6310.9</v>
      </c>
      <c r="W4585" s="15" t="n">
        <f aca="false">IF(U4585="Yes",1,0)</f>
        <v>0</v>
      </c>
      <c r="X4585" s="15" t="str">
        <f aca="false">IF(F4585&lt;=12,"0-12 months",IF(F4585&lt;=24,"13-24 months",IF(F4585&lt;=48,"25-48 months","49-72 months")))</f>
        <v>49-72 months</v>
      </c>
      <c r="Y4585" s="15" t="str">
        <f aca="false">IF(C4585=1,"Yes","No")</f>
        <v>No</v>
      </c>
      <c r="Z4585" s="15" t="n">
        <f aca="false">COUNTIF(J4585:O4585,"Yes")</f>
        <v>6</v>
      </c>
      <c r="AA4585" s="18" t="n">
        <f aca="false">S4585*W4585</f>
        <v>0</v>
      </c>
      <c r="AB4585" s="15" t="n">
        <f aca="false">(P4585="Month-to-month")+(I4585="Fiber optic")+(R4585="Electronic check")+(F4585&lt;=12)+(M4585="No")+(J4585="No")</f>
        <v>1</v>
      </c>
      <c r="AC4585" s="15" t="str">
        <f aca="false">IF(AB4585&gt;=5,"High",IF(AB4585&gt;=3,"Medium","Low"))</f>
        <v>Low</v>
      </c>
    </row>
    <row r="4586" customFormat="false" ht="15" hidden="false" customHeight="false" outlineLevel="0" collapsed="false">
      <c r="A4586" s="15" t="s">
        <v>4683</v>
      </c>
      <c r="B4586" s="15" t="s">
        <v>98</v>
      </c>
      <c r="C4586" s="15" t="n">
        <v>1</v>
      </c>
      <c r="D4586" s="15" t="s">
        <v>24</v>
      </c>
      <c r="E4586" s="15" t="s">
        <v>24</v>
      </c>
      <c r="F4586" s="15" t="n">
        <v>69</v>
      </c>
      <c r="G4586" s="15" t="s">
        <v>26</v>
      </c>
      <c r="H4586" s="15" t="s">
        <v>26</v>
      </c>
      <c r="I4586" s="15" t="s">
        <v>96</v>
      </c>
      <c r="J4586" s="15" t="s">
        <v>26</v>
      </c>
      <c r="K4586" s="15" t="s">
        <v>24</v>
      </c>
      <c r="L4586" s="15" t="s">
        <v>26</v>
      </c>
      <c r="M4586" s="15" t="s">
        <v>26</v>
      </c>
      <c r="N4586" s="15" t="s">
        <v>24</v>
      </c>
      <c r="O4586" s="15" t="s">
        <v>26</v>
      </c>
      <c r="P4586" s="15" t="s">
        <v>29</v>
      </c>
      <c r="Q4586" s="15" t="s">
        <v>24</v>
      </c>
      <c r="R4586" s="15" t="s">
        <v>21</v>
      </c>
      <c r="S4586" s="18" t="n">
        <v>74.1</v>
      </c>
      <c r="T4586" s="15" t="n">
        <v>5031</v>
      </c>
      <c r="U4586" s="15" t="s">
        <v>24</v>
      </c>
      <c r="V4586" s="18" t="n">
        <f aca="false">IF(ISNUMBER(T4586),T4586,0)</f>
        <v>5031</v>
      </c>
      <c r="W4586" s="15" t="n">
        <f aca="false">IF(U4586="Yes",1,0)</f>
        <v>0</v>
      </c>
      <c r="X4586" s="15" t="str">
        <f aca="false">IF(F4586&lt;=12,"0-12 months",IF(F4586&lt;=24,"13-24 months",IF(F4586&lt;=48,"25-48 months","49-72 months")))</f>
        <v>49-72 months</v>
      </c>
      <c r="Y4586" s="15" t="str">
        <f aca="false">IF(C4586=1,"Yes","No")</f>
        <v>Yes</v>
      </c>
      <c r="Z4586" s="15" t="n">
        <f aca="false">COUNTIF(J4586:O4586,"Yes")</f>
        <v>4</v>
      </c>
      <c r="AA4586" s="18" t="n">
        <f aca="false">S4586*W4586</f>
        <v>0</v>
      </c>
      <c r="AB4586" s="15" t="n">
        <f aca="false">(P4586="Month-to-month")+(I4586="Fiber optic")+(R4586="Electronic check")+(F4586&lt;=12)+(M4586="No")+(J4586="No")</f>
        <v>0</v>
      </c>
      <c r="AC4586" s="15" t="str">
        <f aca="false">IF(AB4586&gt;=5,"High",IF(AB4586&gt;=3,"Medium","Low"))</f>
        <v>Low</v>
      </c>
    </row>
    <row r="4587" customFormat="false" ht="15" hidden="false" customHeight="false" outlineLevel="0" collapsed="false">
      <c r="A4587" s="15" t="s">
        <v>4684</v>
      </c>
      <c r="B4587" s="15" t="s">
        <v>94</v>
      </c>
      <c r="C4587" s="15" t="n">
        <v>1</v>
      </c>
      <c r="D4587" s="15" t="s">
        <v>24</v>
      </c>
      <c r="E4587" s="15" t="s">
        <v>24</v>
      </c>
      <c r="F4587" s="15" t="n">
        <v>1</v>
      </c>
      <c r="G4587" s="15" t="s">
        <v>26</v>
      </c>
      <c r="H4587" s="15" t="s">
        <v>26</v>
      </c>
      <c r="I4587" s="15" t="s">
        <v>102</v>
      </c>
      <c r="J4587" s="15" t="s">
        <v>24</v>
      </c>
      <c r="K4587" s="15" t="s">
        <v>24</v>
      </c>
      <c r="L4587" s="15" t="s">
        <v>24</v>
      </c>
      <c r="M4587" s="15" t="s">
        <v>24</v>
      </c>
      <c r="N4587" s="15" t="s">
        <v>24</v>
      </c>
      <c r="O4587" s="15" t="s">
        <v>26</v>
      </c>
      <c r="P4587" s="15" t="s">
        <v>25</v>
      </c>
      <c r="Q4587" s="15" t="s">
        <v>26</v>
      </c>
      <c r="R4587" s="15" t="s">
        <v>15</v>
      </c>
      <c r="S4587" s="18" t="n">
        <v>85.05</v>
      </c>
      <c r="T4587" s="15" t="n">
        <v>85.05</v>
      </c>
      <c r="U4587" s="15" t="s">
        <v>26</v>
      </c>
      <c r="V4587" s="18" t="n">
        <f aca="false">IF(ISNUMBER(T4587),T4587,0)</f>
        <v>85.05</v>
      </c>
      <c r="W4587" s="15" t="n">
        <f aca="false">IF(U4587="Yes",1,0)</f>
        <v>1</v>
      </c>
      <c r="X4587" s="15" t="str">
        <f aca="false">IF(F4587&lt;=12,"0-12 months",IF(F4587&lt;=24,"13-24 months",IF(F4587&lt;=48,"25-48 months","49-72 months")))</f>
        <v>0-12 months</v>
      </c>
      <c r="Y4587" s="15" t="str">
        <f aca="false">IF(C4587=1,"Yes","No")</f>
        <v>Yes</v>
      </c>
      <c r="Z4587" s="15" t="n">
        <f aca="false">COUNTIF(J4587:O4587,"Yes")</f>
        <v>1</v>
      </c>
      <c r="AA4587" s="18" t="n">
        <f aca="false">S4587*W4587</f>
        <v>85.05</v>
      </c>
      <c r="AB4587" s="15" t="n">
        <f aca="false">(P4587="Month-to-month")+(I4587="Fiber optic")+(R4587="Electronic check")+(F4587&lt;=12)+(M4587="No")+(J4587="No")</f>
        <v>6</v>
      </c>
      <c r="AC4587" s="15" t="str">
        <f aca="false">IF(AB4587&gt;=5,"High",IF(AB4587&gt;=3,"Medium","Low"))</f>
        <v>High</v>
      </c>
    </row>
    <row r="4588" customFormat="false" ht="15" hidden="false" customHeight="false" outlineLevel="0" collapsed="false">
      <c r="A4588" s="15" t="s">
        <v>4685</v>
      </c>
      <c r="B4588" s="15" t="s">
        <v>94</v>
      </c>
      <c r="C4588" s="15" t="n">
        <v>0</v>
      </c>
      <c r="D4588" s="15" t="s">
        <v>26</v>
      </c>
      <c r="E4588" s="15" t="s">
        <v>26</v>
      </c>
      <c r="F4588" s="15" t="n">
        <v>72</v>
      </c>
      <c r="G4588" s="15" t="s">
        <v>26</v>
      </c>
      <c r="H4588" s="15" t="s">
        <v>26</v>
      </c>
      <c r="I4588" s="15" t="s">
        <v>102</v>
      </c>
      <c r="J4588" s="15" t="s">
        <v>26</v>
      </c>
      <c r="K4588" s="15" t="s">
        <v>26</v>
      </c>
      <c r="L4588" s="15" t="s">
        <v>26</v>
      </c>
      <c r="M4588" s="15" t="s">
        <v>26</v>
      </c>
      <c r="N4588" s="15" t="s">
        <v>26</v>
      </c>
      <c r="O4588" s="15" t="s">
        <v>26</v>
      </c>
      <c r="P4588" s="15" t="s">
        <v>29</v>
      </c>
      <c r="Q4588" s="15" t="s">
        <v>26</v>
      </c>
      <c r="R4588" s="15" t="s">
        <v>19</v>
      </c>
      <c r="S4588" s="18" t="n">
        <v>118.75</v>
      </c>
      <c r="T4588" s="15" t="n">
        <v>8672.45</v>
      </c>
      <c r="U4588" s="15" t="s">
        <v>24</v>
      </c>
      <c r="V4588" s="18" t="n">
        <f aca="false">IF(ISNUMBER(T4588),T4588,0)</f>
        <v>8672.45</v>
      </c>
      <c r="W4588" s="15" t="n">
        <f aca="false">IF(U4588="Yes",1,0)</f>
        <v>0</v>
      </c>
      <c r="X4588" s="15" t="str">
        <f aca="false">IF(F4588&lt;=12,"0-12 months",IF(F4588&lt;=24,"13-24 months",IF(F4588&lt;=48,"25-48 months","49-72 months")))</f>
        <v>49-72 months</v>
      </c>
      <c r="Y4588" s="15" t="str">
        <f aca="false">IF(C4588=1,"Yes","No")</f>
        <v>No</v>
      </c>
      <c r="Z4588" s="15" t="n">
        <f aca="false">COUNTIF(J4588:O4588,"Yes")</f>
        <v>6</v>
      </c>
      <c r="AA4588" s="18" t="n">
        <f aca="false">S4588*W4588</f>
        <v>0</v>
      </c>
      <c r="AB4588" s="15" t="n">
        <f aca="false">(P4588="Month-to-month")+(I4588="Fiber optic")+(R4588="Electronic check")+(F4588&lt;=12)+(M4588="No")+(J4588="No")</f>
        <v>1</v>
      </c>
      <c r="AC4588" s="15" t="str">
        <f aca="false">IF(AB4588&gt;=5,"High",IF(AB4588&gt;=3,"Medium","Low"))</f>
        <v>Low</v>
      </c>
    </row>
    <row r="4589" customFormat="false" ht="15" hidden="false" customHeight="false" outlineLevel="0" collapsed="false">
      <c r="A4589" s="15" t="s">
        <v>4686</v>
      </c>
      <c r="B4589" s="15" t="s">
        <v>94</v>
      </c>
      <c r="C4589" s="15" t="n">
        <v>0</v>
      </c>
      <c r="D4589" s="15" t="s">
        <v>26</v>
      </c>
      <c r="E4589" s="15" t="s">
        <v>24</v>
      </c>
      <c r="F4589" s="15" t="n">
        <v>26</v>
      </c>
      <c r="G4589" s="15" t="s">
        <v>26</v>
      </c>
      <c r="H4589" s="15" t="s">
        <v>24</v>
      </c>
      <c r="I4589" s="15" t="s">
        <v>102</v>
      </c>
      <c r="J4589" s="15" t="s">
        <v>24</v>
      </c>
      <c r="K4589" s="15" t="s">
        <v>24</v>
      </c>
      <c r="L4589" s="15" t="s">
        <v>24</v>
      </c>
      <c r="M4589" s="15" t="s">
        <v>26</v>
      </c>
      <c r="N4589" s="15" t="s">
        <v>24</v>
      </c>
      <c r="O4589" s="15" t="s">
        <v>26</v>
      </c>
      <c r="P4589" s="15" t="s">
        <v>25</v>
      </c>
      <c r="Q4589" s="15" t="s">
        <v>24</v>
      </c>
      <c r="R4589" s="15" t="s">
        <v>21</v>
      </c>
      <c r="S4589" s="18" t="n">
        <v>85.9</v>
      </c>
      <c r="T4589" s="15" t="n">
        <v>2196.45</v>
      </c>
      <c r="U4589" s="15" t="s">
        <v>24</v>
      </c>
      <c r="V4589" s="18" t="n">
        <f aca="false">IF(ISNUMBER(T4589),T4589,0)</f>
        <v>2196.45</v>
      </c>
      <c r="W4589" s="15" t="n">
        <f aca="false">IF(U4589="Yes",1,0)</f>
        <v>0</v>
      </c>
      <c r="X4589" s="15" t="str">
        <f aca="false">IF(F4589&lt;=12,"0-12 months",IF(F4589&lt;=24,"13-24 months",IF(F4589&lt;=48,"25-48 months","49-72 months")))</f>
        <v>25-48 months</v>
      </c>
      <c r="Y4589" s="15" t="str">
        <f aca="false">IF(C4589=1,"Yes","No")</f>
        <v>No</v>
      </c>
      <c r="Z4589" s="15" t="n">
        <f aca="false">COUNTIF(J4589:O4589,"Yes")</f>
        <v>2</v>
      </c>
      <c r="AA4589" s="18" t="n">
        <f aca="false">S4589*W4589</f>
        <v>0</v>
      </c>
      <c r="AB4589" s="15" t="n">
        <f aca="false">(P4589="Month-to-month")+(I4589="Fiber optic")+(R4589="Electronic check")+(F4589&lt;=12)+(M4589="No")+(J4589="No")</f>
        <v>3</v>
      </c>
      <c r="AC4589" s="15" t="str">
        <f aca="false">IF(AB4589&gt;=5,"High",IF(AB4589&gt;=3,"Medium","Low"))</f>
        <v>Medium</v>
      </c>
    </row>
    <row r="4590" customFormat="false" ht="15" hidden="false" customHeight="false" outlineLevel="0" collapsed="false">
      <c r="A4590" s="15" t="s">
        <v>4687</v>
      </c>
      <c r="B4590" s="15" t="s">
        <v>94</v>
      </c>
      <c r="C4590" s="15" t="n">
        <v>0</v>
      </c>
      <c r="D4590" s="15" t="s">
        <v>26</v>
      </c>
      <c r="E4590" s="15" t="s">
        <v>24</v>
      </c>
      <c r="F4590" s="15" t="n">
        <v>33</v>
      </c>
      <c r="G4590" s="15" t="s">
        <v>26</v>
      </c>
      <c r="H4590" s="15" t="s">
        <v>26</v>
      </c>
      <c r="I4590" s="15" t="s">
        <v>102</v>
      </c>
      <c r="J4590" s="15" t="s">
        <v>24</v>
      </c>
      <c r="K4590" s="15" t="s">
        <v>24</v>
      </c>
      <c r="L4590" s="15" t="s">
        <v>26</v>
      </c>
      <c r="M4590" s="15" t="s">
        <v>26</v>
      </c>
      <c r="N4590" s="15" t="s">
        <v>24</v>
      </c>
      <c r="O4590" s="15" t="s">
        <v>26</v>
      </c>
      <c r="P4590" s="15" t="s">
        <v>25</v>
      </c>
      <c r="Q4590" s="15" t="s">
        <v>26</v>
      </c>
      <c r="R4590" s="15" t="s">
        <v>21</v>
      </c>
      <c r="S4590" s="18" t="n">
        <v>95</v>
      </c>
      <c r="T4590" s="15" t="n">
        <v>3008.15</v>
      </c>
      <c r="U4590" s="15" t="s">
        <v>24</v>
      </c>
      <c r="V4590" s="18" t="n">
        <f aca="false">IF(ISNUMBER(T4590),T4590,0)</f>
        <v>3008.15</v>
      </c>
      <c r="W4590" s="15" t="n">
        <f aca="false">IF(U4590="Yes",1,0)</f>
        <v>0</v>
      </c>
      <c r="X4590" s="15" t="str">
        <f aca="false">IF(F4590&lt;=12,"0-12 months",IF(F4590&lt;=24,"13-24 months",IF(F4590&lt;=48,"25-48 months","49-72 months")))</f>
        <v>25-48 months</v>
      </c>
      <c r="Y4590" s="15" t="str">
        <f aca="false">IF(C4590=1,"Yes","No")</f>
        <v>No</v>
      </c>
      <c r="Z4590" s="15" t="n">
        <f aca="false">COUNTIF(J4590:O4590,"Yes")</f>
        <v>3</v>
      </c>
      <c r="AA4590" s="18" t="n">
        <f aca="false">S4590*W4590</f>
        <v>0</v>
      </c>
      <c r="AB4590" s="15" t="n">
        <f aca="false">(P4590="Month-to-month")+(I4590="Fiber optic")+(R4590="Electronic check")+(F4590&lt;=12)+(M4590="No")+(J4590="No")</f>
        <v>3</v>
      </c>
      <c r="AC4590" s="15" t="str">
        <f aca="false">IF(AB4590&gt;=5,"High",IF(AB4590&gt;=3,"Medium","Low"))</f>
        <v>Medium</v>
      </c>
    </row>
    <row r="4591" customFormat="false" ht="15" hidden="false" customHeight="false" outlineLevel="0" collapsed="false">
      <c r="A4591" s="15" t="s">
        <v>4688</v>
      </c>
      <c r="B4591" s="15" t="s">
        <v>94</v>
      </c>
      <c r="C4591" s="15" t="n">
        <v>0</v>
      </c>
      <c r="D4591" s="15" t="s">
        <v>26</v>
      </c>
      <c r="E4591" s="15" t="s">
        <v>26</v>
      </c>
      <c r="F4591" s="15" t="n">
        <v>10</v>
      </c>
      <c r="G4591" s="15" t="s">
        <v>26</v>
      </c>
      <c r="H4591" s="15" t="s">
        <v>24</v>
      </c>
      <c r="I4591" s="15" t="s">
        <v>24</v>
      </c>
      <c r="J4591" s="15" t="s">
        <v>28</v>
      </c>
      <c r="K4591" s="15" t="s">
        <v>28</v>
      </c>
      <c r="L4591" s="15" t="s">
        <v>28</v>
      </c>
      <c r="M4591" s="15" t="s">
        <v>28</v>
      </c>
      <c r="N4591" s="15" t="s">
        <v>28</v>
      </c>
      <c r="O4591" s="15" t="s">
        <v>28</v>
      </c>
      <c r="P4591" s="15" t="s">
        <v>29</v>
      </c>
      <c r="Q4591" s="15" t="s">
        <v>24</v>
      </c>
      <c r="R4591" s="15" t="s">
        <v>17</v>
      </c>
      <c r="S4591" s="18" t="n">
        <v>20.15</v>
      </c>
      <c r="T4591" s="15" t="n">
        <v>220.8</v>
      </c>
      <c r="U4591" s="15" t="s">
        <v>24</v>
      </c>
      <c r="V4591" s="18" t="n">
        <f aca="false">IF(ISNUMBER(T4591),T4591,0)</f>
        <v>220.8</v>
      </c>
      <c r="W4591" s="15" t="n">
        <f aca="false">IF(U4591="Yes",1,0)</f>
        <v>0</v>
      </c>
      <c r="X4591" s="15" t="str">
        <f aca="false">IF(F4591&lt;=12,"0-12 months",IF(F4591&lt;=24,"13-24 months",IF(F4591&lt;=48,"25-48 months","49-72 months")))</f>
        <v>0-12 months</v>
      </c>
      <c r="Y4591" s="15" t="str">
        <f aca="false">IF(C4591=1,"Yes","No")</f>
        <v>No</v>
      </c>
      <c r="Z4591" s="15" t="n">
        <f aca="false">COUNTIF(J4591:O4591,"Yes")</f>
        <v>0</v>
      </c>
      <c r="AA4591" s="18" t="n">
        <f aca="false">S4591*W4591</f>
        <v>0</v>
      </c>
      <c r="AB4591" s="15" t="n">
        <f aca="false">(P4591="Month-to-month")+(I4591="Fiber optic")+(R4591="Electronic check")+(F4591&lt;=12)+(M4591="No")+(J4591="No")</f>
        <v>1</v>
      </c>
      <c r="AC4591" s="15" t="str">
        <f aca="false">IF(AB4591&gt;=5,"High",IF(AB4591&gt;=3,"Medium","Low"))</f>
        <v>Low</v>
      </c>
    </row>
    <row r="4592" customFormat="false" ht="15" hidden="false" customHeight="false" outlineLevel="0" collapsed="false">
      <c r="A4592" s="15" t="s">
        <v>4689</v>
      </c>
      <c r="B4592" s="15" t="s">
        <v>94</v>
      </c>
      <c r="C4592" s="15" t="n">
        <v>1</v>
      </c>
      <c r="D4592" s="15" t="s">
        <v>24</v>
      </c>
      <c r="E4592" s="15" t="s">
        <v>24</v>
      </c>
      <c r="F4592" s="15" t="n">
        <v>57</v>
      </c>
      <c r="G4592" s="15" t="s">
        <v>26</v>
      </c>
      <c r="H4592" s="15" t="s">
        <v>26</v>
      </c>
      <c r="I4592" s="15" t="s">
        <v>102</v>
      </c>
      <c r="J4592" s="15" t="s">
        <v>26</v>
      </c>
      <c r="K4592" s="15" t="s">
        <v>24</v>
      </c>
      <c r="L4592" s="15" t="s">
        <v>26</v>
      </c>
      <c r="M4592" s="15" t="s">
        <v>26</v>
      </c>
      <c r="N4592" s="15" t="s">
        <v>24</v>
      </c>
      <c r="O4592" s="15" t="s">
        <v>26</v>
      </c>
      <c r="P4592" s="15" t="s">
        <v>29</v>
      </c>
      <c r="Q4592" s="15" t="s">
        <v>24</v>
      </c>
      <c r="R4592" s="15" t="s">
        <v>21</v>
      </c>
      <c r="S4592" s="18" t="n">
        <v>101.3</v>
      </c>
      <c r="T4592" s="15" t="n">
        <v>5779.6</v>
      </c>
      <c r="U4592" s="15" t="s">
        <v>24</v>
      </c>
      <c r="V4592" s="18" t="n">
        <f aca="false">IF(ISNUMBER(T4592),T4592,0)</f>
        <v>5779.6</v>
      </c>
      <c r="W4592" s="15" t="n">
        <f aca="false">IF(U4592="Yes",1,0)</f>
        <v>0</v>
      </c>
      <c r="X4592" s="15" t="str">
        <f aca="false">IF(F4592&lt;=12,"0-12 months",IF(F4592&lt;=24,"13-24 months",IF(F4592&lt;=48,"25-48 months","49-72 months")))</f>
        <v>49-72 months</v>
      </c>
      <c r="Y4592" s="15" t="str">
        <f aca="false">IF(C4592=1,"Yes","No")</f>
        <v>Yes</v>
      </c>
      <c r="Z4592" s="15" t="n">
        <f aca="false">COUNTIF(J4592:O4592,"Yes")</f>
        <v>4</v>
      </c>
      <c r="AA4592" s="18" t="n">
        <f aca="false">S4592*W4592</f>
        <v>0</v>
      </c>
      <c r="AB4592" s="15" t="n">
        <f aca="false">(P4592="Month-to-month")+(I4592="Fiber optic")+(R4592="Electronic check")+(F4592&lt;=12)+(M4592="No")+(J4592="No")</f>
        <v>1</v>
      </c>
      <c r="AC4592" s="15" t="str">
        <f aca="false">IF(AB4592&gt;=5,"High",IF(AB4592&gt;=3,"Medium","Low"))</f>
        <v>Low</v>
      </c>
    </row>
    <row r="4593" customFormat="false" ht="15" hidden="false" customHeight="false" outlineLevel="0" collapsed="false">
      <c r="A4593" s="15" t="s">
        <v>4690</v>
      </c>
      <c r="B4593" s="15" t="s">
        <v>94</v>
      </c>
      <c r="C4593" s="15" t="n">
        <v>0</v>
      </c>
      <c r="D4593" s="15" t="s">
        <v>24</v>
      </c>
      <c r="E4593" s="15" t="s">
        <v>24</v>
      </c>
      <c r="F4593" s="15" t="n">
        <v>10</v>
      </c>
      <c r="G4593" s="15" t="s">
        <v>26</v>
      </c>
      <c r="H4593" s="15" t="s">
        <v>24</v>
      </c>
      <c r="I4593" s="15" t="s">
        <v>24</v>
      </c>
      <c r="J4593" s="15" t="s">
        <v>28</v>
      </c>
      <c r="K4593" s="15" t="s">
        <v>28</v>
      </c>
      <c r="L4593" s="15" t="s">
        <v>28</v>
      </c>
      <c r="M4593" s="15" t="s">
        <v>28</v>
      </c>
      <c r="N4593" s="15" t="s">
        <v>28</v>
      </c>
      <c r="O4593" s="15" t="s">
        <v>28</v>
      </c>
      <c r="P4593" s="15" t="s">
        <v>25</v>
      </c>
      <c r="Q4593" s="15" t="s">
        <v>26</v>
      </c>
      <c r="R4593" s="15" t="s">
        <v>15</v>
      </c>
      <c r="S4593" s="18" t="n">
        <v>21.2</v>
      </c>
      <c r="T4593" s="15" t="n">
        <v>222.65</v>
      </c>
      <c r="U4593" s="15" t="s">
        <v>24</v>
      </c>
      <c r="V4593" s="18" t="n">
        <f aca="false">IF(ISNUMBER(T4593),T4593,0)</f>
        <v>222.65</v>
      </c>
      <c r="W4593" s="15" t="n">
        <f aca="false">IF(U4593="Yes",1,0)</f>
        <v>0</v>
      </c>
      <c r="X4593" s="15" t="str">
        <f aca="false">IF(F4593&lt;=12,"0-12 months",IF(F4593&lt;=24,"13-24 months",IF(F4593&lt;=48,"25-48 months","49-72 months")))</f>
        <v>0-12 months</v>
      </c>
      <c r="Y4593" s="15" t="str">
        <f aca="false">IF(C4593=1,"Yes","No")</f>
        <v>No</v>
      </c>
      <c r="Z4593" s="15" t="n">
        <f aca="false">COUNTIF(J4593:O4593,"Yes")</f>
        <v>0</v>
      </c>
      <c r="AA4593" s="18" t="n">
        <f aca="false">S4593*W4593</f>
        <v>0</v>
      </c>
      <c r="AB4593" s="15" t="n">
        <f aca="false">(P4593="Month-to-month")+(I4593="Fiber optic")+(R4593="Electronic check")+(F4593&lt;=12)+(M4593="No")+(J4593="No")</f>
        <v>3</v>
      </c>
      <c r="AC4593" s="15" t="str">
        <f aca="false">IF(AB4593&gt;=5,"High",IF(AB4593&gt;=3,"Medium","Low"))</f>
        <v>Medium</v>
      </c>
    </row>
    <row r="4594" customFormat="false" ht="15" hidden="false" customHeight="false" outlineLevel="0" collapsed="false">
      <c r="A4594" s="15" t="s">
        <v>4691</v>
      </c>
      <c r="B4594" s="15" t="s">
        <v>94</v>
      </c>
      <c r="C4594" s="15" t="n">
        <v>0</v>
      </c>
      <c r="D4594" s="15" t="s">
        <v>26</v>
      </c>
      <c r="E4594" s="15" t="s">
        <v>26</v>
      </c>
      <c r="F4594" s="15" t="n">
        <v>39</v>
      </c>
      <c r="G4594" s="15" t="s">
        <v>26</v>
      </c>
      <c r="H4594" s="15" t="s">
        <v>26</v>
      </c>
      <c r="I4594" s="15" t="s">
        <v>24</v>
      </c>
      <c r="J4594" s="15" t="s">
        <v>28</v>
      </c>
      <c r="K4594" s="15" t="s">
        <v>28</v>
      </c>
      <c r="L4594" s="15" t="s">
        <v>28</v>
      </c>
      <c r="M4594" s="15" t="s">
        <v>28</v>
      </c>
      <c r="N4594" s="15" t="s">
        <v>28</v>
      </c>
      <c r="O4594" s="15" t="s">
        <v>28</v>
      </c>
      <c r="P4594" s="15" t="s">
        <v>27</v>
      </c>
      <c r="Q4594" s="15" t="s">
        <v>26</v>
      </c>
      <c r="R4594" s="15" t="s">
        <v>17</v>
      </c>
      <c r="S4594" s="18" t="n">
        <v>24.2</v>
      </c>
      <c r="T4594" s="15" t="n">
        <v>914.6</v>
      </c>
      <c r="U4594" s="15" t="s">
        <v>24</v>
      </c>
      <c r="V4594" s="18" t="n">
        <f aca="false">IF(ISNUMBER(T4594),T4594,0)</f>
        <v>914.6</v>
      </c>
      <c r="W4594" s="15" t="n">
        <f aca="false">IF(U4594="Yes",1,0)</f>
        <v>0</v>
      </c>
      <c r="X4594" s="15" t="str">
        <f aca="false">IF(F4594&lt;=12,"0-12 months",IF(F4594&lt;=24,"13-24 months",IF(F4594&lt;=48,"25-48 months","49-72 months")))</f>
        <v>25-48 months</v>
      </c>
      <c r="Y4594" s="15" t="str">
        <f aca="false">IF(C4594=1,"Yes","No")</f>
        <v>No</v>
      </c>
      <c r="Z4594" s="15" t="n">
        <f aca="false">COUNTIF(J4594:O4594,"Yes")</f>
        <v>0</v>
      </c>
      <c r="AA4594" s="18" t="n">
        <f aca="false">S4594*W4594</f>
        <v>0</v>
      </c>
      <c r="AB4594" s="15" t="n">
        <f aca="false">(P4594="Month-to-month")+(I4594="Fiber optic")+(R4594="Electronic check")+(F4594&lt;=12)+(M4594="No")+(J4594="No")</f>
        <v>0</v>
      </c>
      <c r="AC4594" s="15" t="str">
        <f aca="false">IF(AB4594&gt;=5,"High",IF(AB4594&gt;=3,"Medium","Low"))</f>
        <v>Low</v>
      </c>
    </row>
    <row r="4595" customFormat="false" ht="15" hidden="false" customHeight="false" outlineLevel="0" collapsed="false">
      <c r="A4595" s="15" t="s">
        <v>4692</v>
      </c>
      <c r="B4595" s="15" t="s">
        <v>94</v>
      </c>
      <c r="C4595" s="15" t="n">
        <v>0</v>
      </c>
      <c r="D4595" s="15" t="s">
        <v>24</v>
      </c>
      <c r="E4595" s="15" t="s">
        <v>24</v>
      </c>
      <c r="F4595" s="15" t="n">
        <v>11</v>
      </c>
      <c r="G4595" s="15" t="s">
        <v>26</v>
      </c>
      <c r="H4595" s="15" t="s">
        <v>24</v>
      </c>
      <c r="I4595" s="15" t="s">
        <v>24</v>
      </c>
      <c r="J4595" s="15" t="s">
        <v>28</v>
      </c>
      <c r="K4595" s="15" t="s">
        <v>28</v>
      </c>
      <c r="L4595" s="15" t="s">
        <v>28</v>
      </c>
      <c r="M4595" s="15" t="s">
        <v>28</v>
      </c>
      <c r="N4595" s="15" t="s">
        <v>28</v>
      </c>
      <c r="O4595" s="15" t="s">
        <v>28</v>
      </c>
      <c r="P4595" s="15" t="s">
        <v>25</v>
      </c>
      <c r="Q4595" s="15" t="s">
        <v>24</v>
      </c>
      <c r="R4595" s="15" t="s">
        <v>19</v>
      </c>
      <c r="S4595" s="18" t="n">
        <v>20.3</v>
      </c>
      <c r="T4595" s="15" t="n">
        <v>246.3</v>
      </c>
      <c r="U4595" s="15" t="s">
        <v>24</v>
      </c>
      <c r="V4595" s="18" t="n">
        <f aca="false">IF(ISNUMBER(T4595),T4595,0)</f>
        <v>246.3</v>
      </c>
      <c r="W4595" s="15" t="n">
        <f aca="false">IF(U4595="Yes",1,0)</f>
        <v>0</v>
      </c>
      <c r="X4595" s="15" t="str">
        <f aca="false">IF(F4595&lt;=12,"0-12 months",IF(F4595&lt;=24,"13-24 months",IF(F4595&lt;=48,"25-48 months","49-72 months")))</f>
        <v>0-12 months</v>
      </c>
      <c r="Y4595" s="15" t="str">
        <f aca="false">IF(C4595=1,"Yes","No")</f>
        <v>No</v>
      </c>
      <c r="Z4595" s="15" t="n">
        <f aca="false">COUNTIF(J4595:O4595,"Yes")</f>
        <v>0</v>
      </c>
      <c r="AA4595" s="18" t="n">
        <f aca="false">S4595*W4595</f>
        <v>0</v>
      </c>
      <c r="AB4595" s="15" t="n">
        <f aca="false">(P4595="Month-to-month")+(I4595="Fiber optic")+(R4595="Electronic check")+(F4595&lt;=12)+(M4595="No")+(J4595="No")</f>
        <v>2</v>
      </c>
      <c r="AC4595" s="15" t="str">
        <f aca="false">IF(AB4595&gt;=5,"High",IF(AB4595&gt;=3,"Medium","Low"))</f>
        <v>Low</v>
      </c>
    </row>
    <row r="4596" customFormat="false" ht="15" hidden="false" customHeight="false" outlineLevel="0" collapsed="false">
      <c r="A4596" s="15" t="s">
        <v>4693</v>
      </c>
      <c r="B4596" s="15" t="s">
        <v>94</v>
      </c>
      <c r="C4596" s="15" t="n">
        <v>0</v>
      </c>
      <c r="D4596" s="15" t="s">
        <v>26</v>
      </c>
      <c r="E4596" s="15" t="s">
        <v>26</v>
      </c>
      <c r="F4596" s="15" t="n">
        <v>21</v>
      </c>
      <c r="G4596" s="15" t="s">
        <v>26</v>
      </c>
      <c r="H4596" s="15" t="s">
        <v>24</v>
      </c>
      <c r="I4596" s="15" t="s">
        <v>102</v>
      </c>
      <c r="J4596" s="15" t="s">
        <v>24</v>
      </c>
      <c r="K4596" s="15" t="s">
        <v>26</v>
      </c>
      <c r="L4596" s="15" t="s">
        <v>26</v>
      </c>
      <c r="M4596" s="15" t="s">
        <v>26</v>
      </c>
      <c r="N4596" s="15" t="s">
        <v>26</v>
      </c>
      <c r="O4596" s="15" t="s">
        <v>26</v>
      </c>
      <c r="P4596" s="15" t="s">
        <v>25</v>
      </c>
      <c r="Q4596" s="15" t="s">
        <v>26</v>
      </c>
      <c r="R4596" s="15" t="s">
        <v>15</v>
      </c>
      <c r="S4596" s="18" t="n">
        <v>102.8</v>
      </c>
      <c r="T4596" s="15" t="n">
        <v>2110.15</v>
      </c>
      <c r="U4596" s="15" t="s">
        <v>26</v>
      </c>
      <c r="V4596" s="18" t="n">
        <f aca="false">IF(ISNUMBER(T4596),T4596,0)</f>
        <v>2110.15</v>
      </c>
      <c r="W4596" s="15" t="n">
        <f aca="false">IF(U4596="Yes",1,0)</f>
        <v>1</v>
      </c>
      <c r="X4596" s="15" t="str">
        <f aca="false">IF(F4596&lt;=12,"0-12 months",IF(F4596&lt;=24,"13-24 months",IF(F4596&lt;=48,"25-48 months","49-72 months")))</f>
        <v>13-24 months</v>
      </c>
      <c r="Y4596" s="15" t="str">
        <f aca="false">IF(C4596=1,"Yes","No")</f>
        <v>No</v>
      </c>
      <c r="Z4596" s="15" t="n">
        <f aca="false">COUNTIF(J4596:O4596,"Yes")</f>
        <v>5</v>
      </c>
      <c r="AA4596" s="18" t="n">
        <f aca="false">S4596*W4596</f>
        <v>102.8</v>
      </c>
      <c r="AB4596" s="15" t="n">
        <f aca="false">(P4596="Month-to-month")+(I4596="Fiber optic")+(R4596="Electronic check")+(F4596&lt;=12)+(M4596="No")+(J4596="No")</f>
        <v>4</v>
      </c>
      <c r="AC4596" s="15" t="str">
        <f aca="false">IF(AB4596&gt;=5,"High",IF(AB4596&gt;=3,"Medium","Low"))</f>
        <v>Medium</v>
      </c>
    </row>
    <row r="4597" customFormat="false" ht="15" hidden="false" customHeight="false" outlineLevel="0" collapsed="false">
      <c r="A4597" s="15" t="s">
        <v>4694</v>
      </c>
      <c r="B4597" s="15" t="s">
        <v>94</v>
      </c>
      <c r="C4597" s="15" t="n">
        <v>0</v>
      </c>
      <c r="D4597" s="15" t="s">
        <v>26</v>
      </c>
      <c r="E4597" s="15" t="s">
        <v>26</v>
      </c>
      <c r="F4597" s="15" t="n">
        <v>68</v>
      </c>
      <c r="G4597" s="15" t="s">
        <v>26</v>
      </c>
      <c r="H4597" s="15" t="s">
        <v>26</v>
      </c>
      <c r="I4597" s="15" t="s">
        <v>96</v>
      </c>
      <c r="J4597" s="15" t="s">
        <v>24</v>
      </c>
      <c r="K4597" s="15" t="s">
        <v>26</v>
      </c>
      <c r="L4597" s="15" t="s">
        <v>26</v>
      </c>
      <c r="M4597" s="15" t="s">
        <v>26</v>
      </c>
      <c r="N4597" s="15" t="s">
        <v>26</v>
      </c>
      <c r="O4597" s="15" t="s">
        <v>26</v>
      </c>
      <c r="P4597" s="15" t="s">
        <v>29</v>
      </c>
      <c r="Q4597" s="15" t="s">
        <v>24</v>
      </c>
      <c r="R4597" s="15" t="s">
        <v>19</v>
      </c>
      <c r="S4597" s="18" t="n">
        <v>85.3</v>
      </c>
      <c r="T4597" s="15" t="n">
        <v>5560</v>
      </c>
      <c r="U4597" s="15" t="s">
        <v>24</v>
      </c>
      <c r="V4597" s="18" t="n">
        <f aca="false">IF(ISNUMBER(T4597),T4597,0)</f>
        <v>5560</v>
      </c>
      <c r="W4597" s="15" t="n">
        <f aca="false">IF(U4597="Yes",1,0)</f>
        <v>0</v>
      </c>
      <c r="X4597" s="15" t="str">
        <f aca="false">IF(F4597&lt;=12,"0-12 months",IF(F4597&lt;=24,"13-24 months",IF(F4597&lt;=48,"25-48 months","49-72 months")))</f>
        <v>49-72 months</v>
      </c>
      <c r="Y4597" s="15" t="str">
        <f aca="false">IF(C4597=1,"Yes","No")</f>
        <v>No</v>
      </c>
      <c r="Z4597" s="15" t="n">
        <f aca="false">COUNTIF(J4597:O4597,"Yes")</f>
        <v>5</v>
      </c>
      <c r="AA4597" s="18" t="n">
        <f aca="false">S4597*W4597</f>
        <v>0</v>
      </c>
      <c r="AB4597" s="15" t="n">
        <f aca="false">(P4597="Month-to-month")+(I4597="Fiber optic")+(R4597="Electronic check")+(F4597&lt;=12)+(M4597="No")+(J4597="No")</f>
        <v>1</v>
      </c>
      <c r="AC4597" s="15" t="str">
        <f aca="false">IF(AB4597&gt;=5,"High",IF(AB4597&gt;=3,"Medium","Low"))</f>
        <v>Low</v>
      </c>
    </row>
    <row r="4598" customFormat="false" ht="15" hidden="false" customHeight="false" outlineLevel="0" collapsed="false">
      <c r="A4598" s="15" t="s">
        <v>4695</v>
      </c>
      <c r="B4598" s="15" t="s">
        <v>98</v>
      </c>
      <c r="C4598" s="15" t="n">
        <v>0</v>
      </c>
      <c r="D4598" s="15" t="s">
        <v>24</v>
      </c>
      <c r="E4598" s="15" t="s">
        <v>24</v>
      </c>
      <c r="F4598" s="15" t="n">
        <v>18</v>
      </c>
      <c r="G4598" s="15" t="s">
        <v>26</v>
      </c>
      <c r="H4598" s="15" t="s">
        <v>26</v>
      </c>
      <c r="I4598" s="15" t="s">
        <v>102</v>
      </c>
      <c r="J4598" s="15" t="s">
        <v>24</v>
      </c>
      <c r="K4598" s="15" t="s">
        <v>24</v>
      </c>
      <c r="L4598" s="15" t="s">
        <v>26</v>
      </c>
      <c r="M4598" s="15" t="s">
        <v>24</v>
      </c>
      <c r="N4598" s="15" t="s">
        <v>26</v>
      </c>
      <c r="O4598" s="15" t="s">
        <v>24</v>
      </c>
      <c r="P4598" s="15" t="s">
        <v>27</v>
      </c>
      <c r="Q4598" s="15" t="s">
        <v>26</v>
      </c>
      <c r="R4598" s="15" t="s">
        <v>21</v>
      </c>
      <c r="S4598" s="18" t="n">
        <v>89.6</v>
      </c>
      <c r="T4598" s="15" t="n">
        <v>1633</v>
      </c>
      <c r="U4598" s="15" t="s">
        <v>24</v>
      </c>
      <c r="V4598" s="18" t="n">
        <f aca="false">IF(ISNUMBER(T4598),T4598,0)</f>
        <v>1633</v>
      </c>
      <c r="W4598" s="15" t="n">
        <f aca="false">IF(U4598="Yes",1,0)</f>
        <v>0</v>
      </c>
      <c r="X4598" s="15" t="str">
        <f aca="false">IF(F4598&lt;=12,"0-12 months",IF(F4598&lt;=24,"13-24 months",IF(F4598&lt;=48,"25-48 months","49-72 months")))</f>
        <v>13-24 months</v>
      </c>
      <c r="Y4598" s="15" t="str">
        <f aca="false">IF(C4598=1,"Yes","No")</f>
        <v>No</v>
      </c>
      <c r="Z4598" s="15" t="n">
        <f aca="false">COUNTIF(J4598:O4598,"Yes")</f>
        <v>2</v>
      </c>
      <c r="AA4598" s="18" t="n">
        <f aca="false">S4598*W4598</f>
        <v>0</v>
      </c>
      <c r="AB4598" s="15" t="n">
        <f aca="false">(P4598="Month-to-month")+(I4598="Fiber optic")+(R4598="Electronic check")+(F4598&lt;=12)+(M4598="No")+(J4598="No")</f>
        <v>3</v>
      </c>
      <c r="AC4598" s="15" t="str">
        <f aca="false">IF(AB4598&gt;=5,"High",IF(AB4598&gt;=3,"Medium","Low"))</f>
        <v>Medium</v>
      </c>
    </row>
    <row r="4599" customFormat="false" ht="15" hidden="false" customHeight="false" outlineLevel="0" collapsed="false">
      <c r="A4599" s="15" t="s">
        <v>4696</v>
      </c>
      <c r="B4599" s="15" t="s">
        <v>94</v>
      </c>
      <c r="C4599" s="15" t="n">
        <v>0</v>
      </c>
      <c r="D4599" s="15" t="s">
        <v>24</v>
      </c>
      <c r="E4599" s="15" t="s">
        <v>24</v>
      </c>
      <c r="F4599" s="15" t="n">
        <v>6</v>
      </c>
      <c r="G4599" s="15" t="s">
        <v>26</v>
      </c>
      <c r="H4599" s="15" t="s">
        <v>24</v>
      </c>
      <c r="I4599" s="15" t="s">
        <v>102</v>
      </c>
      <c r="J4599" s="15" t="s">
        <v>24</v>
      </c>
      <c r="K4599" s="15" t="s">
        <v>24</v>
      </c>
      <c r="L4599" s="15" t="s">
        <v>26</v>
      </c>
      <c r="M4599" s="15" t="s">
        <v>26</v>
      </c>
      <c r="N4599" s="15" t="s">
        <v>26</v>
      </c>
      <c r="O4599" s="15" t="s">
        <v>26</v>
      </c>
      <c r="P4599" s="15" t="s">
        <v>25</v>
      </c>
      <c r="Q4599" s="15" t="s">
        <v>26</v>
      </c>
      <c r="R4599" s="15" t="s">
        <v>17</v>
      </c>
      <c r="S4599" s="18" t="n">
        <v>99.95</v>
      </c>
      <c r="T4599" s="15" t="n">
        <v>547.65</v>
      </c>
      <c r="U4599" s="15" t="s">
        <v>26</v>
      </c>
      <c r="V4599" s="18" t="n">
        <f aca="false">IF(ISNUMBER(T4599),T4599,0)</f>
        <v>547.65</v>
      </c>
      <c r="W4599" s="15" t="n">
        <f aca="false">IF(U4599="Yes",1,0)</f>
        <v>1</v>
      </c>
      <c r="X4599" s="15" t="str">
        <f aca="false">IF(F4599&lt;=12,"0-12 months",IF(F4599&lt;=24,"13-24 months",IF(F4599&lt;=48,"25-48 months","49-72 months")))</f>
        <v>0-12 months</v>
      </c>
      <c r="Y4599" s="15" t="str">
        <f aca="false">IF(C4599=1,"Yes","No")</f>
        <v>No</v>
      </c>
      <c r="Z4599" s="15" t="n">
        <f aca="false">COUNTIF(J4599:O4599,"Yes")</f>
        <v>4</v>
      </c>
      <c r="AA4599" s="18" t="n">
        <f aca="false">S4599*W4599</f>
        <v>99.95</v>
      </c>
      <c r="AB4599" s="15" t="n">
        <f aca="false">(P4599="Month-to-month")+(I4599="Fiber optic")+(R4599="Electronic check")+(F4599&lt;=12)+(M4599="No")+(J4599="No")</f>
        <v>4</v>
      </c>
      <c r="AC4599" s="15" t="str">
        <f aca="false">IF(AB4599&gt;=5,"High",IF(AB4599&gt;=3,"Medium","Low"))</f>
        <v>Medium</v>
      </c>
    </row>
    <row r="4600" customFormat="false" ht="15" hidden="false" customHeight="false" outlineLevel="0" collapsed="false">
      <c r="A4600" s="15" t="s">
        <v>4697</v>
      </c>
      <c r="B4600" s="15" t="s">
        <v>98</v>
      </c>
      <c r="C4600" s="15" t="n">
        <v>0</v>
      </c>
      <c r="D4600" s="15" t="s">
        <v>24</v>
      </c>
      <c r="E4600" s="15" t="s">
        <v>24</v>
      </c>
      <c r="F4600" s="15" t="n">
        <v>18</v>
      </c>
      <c r="G4600" s="15" t="s">
        <v>26</v>
      </c>
      <c r="H4600" s="15" t="s">
        <v>26</v>
      </c>
      <c r="I4600" s="15" t="s">
        <v>96</v>
      </c>
      <c r="J4600" s="15" t="s">
        <v>26</v>
      </c>
      <c r="K4600" s="15" t="s">
        <v>24</v>
      </c>
      <c r="L4600" s="15" t="s">
        <v>24</v>
      </c>
      <c r="M4600" s="15" t="s">
        <v>24</v>
      </c>
      <c r="N4600" s="15" t="s">
        <v>24</v>
      </c>
      <c r="O4600" s="15" t="s">
        <v>24</v>
      </c>
      <c r="P4600" s="15" t="s">
        <v>25</v>
      </c>
      <c r="Q4600" s="15" t="s">
        <v>24</v>
      </c>
      <c r="R4600" s="15" t="s">
        <v>17</v>
      </c>
      <c r="S4600" s="18" t="n">
        <v>56.25</v>
      </c>
      <c r="T4600" s="15" t="n">
        <v>969.85</v>
      </c>
      <c r="U4600" s="15" t="s">
        <v>24</v>
      </c>
      <c r="V4600" s="18" t="n">
        <f aca="false">IF(ISNUMBER(T4600),T4600,0)</f>
        <v>969.85</v>
      </c>
      <c r="W4600" s="15" t="n">
        <f aca="false">IF(U4600="Yes",1,0)</f>
        <v>0</v>
      </c>
      <c r="X4600" s="15" t="str">
        <f aca="false">IF(F4600&lt;=12,"0-12 months",IF(F4600&lt;=24,"13-24 months",IF(F4600&lt;=48,"25-48 months","49-72 months")))</f>
        <v>13-24 months</v>
      </c>
      <c r="Y4600" s="15" t="str">
        <f aca="false">IF(C4600=1,"Yes","No")</f>
        <v>No</v>
      </c>
      <c r="Z4600" s="15" t="n">
        <f aca="false">COUNTIF(J4600:O4600,"Yes")</f>
        <v>1</v>
      </c>
      <c r="AA4600" s="18" t="n">
        <f aca="false">S4600*W4600</f>
        <v>0</v>
      </c>
      <c r="AB4600" s="15" t="n">
        <f aca="false">(P4600="Month-to-month")+(I4600="Fiber optic")+(R4600="Electronic check")+(F4600&lt;=12)+(M4600="No")+(J4600="No")</f>
        <v>2</v>
      </c>
      <c r="AC4600" s="15" t="str">
        <f aca="false">IF(AB4600&gt;=5,"High",IF(AB4600&gt;=3,"Medium","Low"))</f>
        <v>Low</v>
      </c>
    </row>
    <row r="4601" customFormat="false" ht="15" hidden="false" customHeight="false" outlineLevel="0" collapsed="false">
      <c r="A4601" s="15" t="s">
        <v>4698</v>
      </c>
      <c r="B4601" s="15" t="s">
        <v>94</v>
      </c>
      <c r="C4601" s="15" t="n">
        <v>0</v>
      </c>
      <c r="D4601" s="15" t="s">
        <v>26</v>
      </c>
      <c r="E4601" s="15" t="s">
        <v>26</v>
      </c>
      <c r="F4601" s="15" t="n">
        <v>52</v>
      </c>
      <c r="G4601" s="15" t="s">
        <v>26</v>
      </c>
      <c r="H4601" s="15" t="s">
        <v>24</v>
      </c>
      <c r="I4601" s="15" t="s">
        <v>96</v>
      </c>
      <c r="J4601" s="15" t="s">
        <v>24</v>
      </c>
      <c r="K4601" s="15" t="s">
        <v>24</v>
      </c>
      <c r="L4601" s="15" t="s">
        <v>26</v>
      </c>
      <c r="M4601" s="15" t="s">
        <v>24</v>
      </c>
      <c r="N4601" s="15" t="s">
        <v>24</v>
      </c>
      <c r="O4601" s="15" t="s">
        <v>24</v>
      </c>
      <c r="P4601" s="15" t="s">
        <v>27</v>
      </c>
      <c r="Q4601" s="15" t="s">
        <v>26</v>
      </c>
      <c r="R4601" s="15" t="s">
        <v>19</v>
      </c>
      <c r="S4601" s="18" t="n">
        <v>50.95</v>
      </c>
      <c r="T4601" s="15" t="n">
        <v>2610.65</v>
      </c>
      <c r="U4601" s="15" t="s">
        <v>24</v>
      </c>
      <c r="V4601" s="18" t="n">
        <f aca="false">IF(ISNUMBER(T4601),T4601,0)</f>
        <v>2610.65</v>
      </c>
      <c r="W4601" s="15" t="n">
        <f aca="false">IF(U4601="Yes",1,0)</f>
        <v>0</v>
      </c>
      <c r="X4601" s="15" t="str">
        <f aca="false">IF(F4601&lt;=12,"0-12 months",IF(F4601&lt;=24,"13-24 months",IF(F4601&lt;=48,"25-48 months","49-72 months")))</f>
        <v>49-72 months</v>
      </c>
      <c r="Y4601" s="15" t="str">
        <f aca="false">IF(C4601=1,"Yes","No")</f>
        <v>No</v>
      </c>
      <c r="Z4601" s="15" t="n">
        <f aca="false">COUNTIF(J4601:O4601,"Yes")</f>
        <v>1</v>
      </c>
      <c r="AA4601" s="18" t="n">
        <f aca="false">S4601*W4601</f>
        <v>0</v>
      </c>
      <c r="AB4601" s="15" t="n">
        <f aca="false">(P4601="Month-to-month")+(I4601="Fiber optic")+(R4601="Electronic check")+(F4601&lt;=12)+(M4601="No")+(J4601="No")</f>
        <v>2</v>
      </c>
      <c r="AC4601" s="15" t="str">
        <f aca="false">IF(AB4601&gt;=5,"High",IF(AB4601&gt;=3,"Medium","Low"))</f>
        <v>Low</v>
      </c>
    </row>
    <row r="4602" customFormat="false" ht="15" hidden="false" customHeight="false" outlineLevel="0" collapsed="false">
      <c r="A4602" s="15" t="s">
        <v>4699</v>
      </c>
      <c r="B4602" s="15" t="s">
        <v>98</v>
      </c>
      <c r="C4602" s="15" t="n">
        <v>0</v>
      </c>
      <c r="D4602" s="15" t="s">
        <v>26</v>
      </c>
      <c r="E4602" s="15" t="s">
        <v>26</v>
      </c>
      <c r="F4602" s="15" t="n">
        <v>56</v>
      </c>
      <c r="G4602" s="15" t="s">
        <v>26</v>
      </c>
      <c r="H4602" s="15" t="s">
        <v>26</v>
      </c>
      <c r="I4602" s="15" t="s">
        <v>102</v>
      </c>
      <c r="J4602" s="15" t="s">
        <v>26</v>
      </c>
      <c r="K4602" s="15" t="s">
        <v>26</v>
      </c>
      <c r="L4602" s="15" t="s">
        <v>26</v>
      </c>
      <c r="M4602" s="15" t="s">
        <v>26</v>
      </c>
      <c r="N4602" s="15" t="s">
        <v>26</v>
      </c>
      <c r="O4602" s="15" t="s">
        <v>26</v>
      </c>
      <c r="P4602" s="15" t="s">
        <v>29</v>
      </c>
      <c r="Q4602" s="15" t="s">
        <v>24</v>
      </c>
      <c r="R4602" s="15" t="s">
        <v>17</v>
      </c>
      <c r="S4602" s="18" t="n">
        <v>115.85</v>
      </c>
      <c r="T4602" s="15" t="n">
        <v>6567.9</v>
      </c>
      <c r="U4602" s="15" t="s">
        <v>24</v>
      </c>
      <c r="V4602" s="18" t="n">
        <f aca="false">IF(ISNUMBER(T4602),T4602,0)</f>
        <v>6567.9</v>
      </c>
      <c r="W4602" s="15" t="n">
        <f aca="false">IF(U4602="Yes",1,0)</f>
        <v>0</v>
      </c>
      <c r="X4602" s="15" t="str">
        <f aca="false">IF(F4602&lt;=12,"0-12 months",IF(F4602&lt;=24,"13-24 months",IF(F4602&lt;=48,"25-48 months","49-72 months")))</f>
        <v>49-72 months</v>
      </c>
      <c r="Y4602" s="15" t="str">
        <f aca="false">IF(C4602=1,"Yes","No")</f>
        <v>No</v>
      </c>
      <c r="Z4602" s="15" t="n">
        <f aca="false">COUNTIF(J4602:O4602,"Yes")</f>
        <v>6</v>
      </c>
      <c r="AA4602" s="18" t="n">
        <f aca="false">S4602*W4602</f>
        <v>0</v>
      </c>
      <c r="AB4602" s="15" t="n">
        <f aca="false">(P4602="Month-to-month")+(I4602="Fiber optic")+(R4602="Electronic check")+(F4602&lt;=12)+(M4602="No")+(J4602="No")</f>
        <v>1</v>
      </c>
      <c r="AC4602" s="15" t="str">
        <f aca="false">IF(AB4602&gt;=5,"High",IF(AB4602&gt;=3,"Medium","Low"))</f>
        <v>Low</v>
      </c>
    </row>
    <row r="4603" customFormat="false" ht="15" hidden="false" customHeight="false" outlineLevel="0" collapsed="false">
      <c r="A4603" s="15" t="s">
        <v>4700</v>
      </c>
      <c r="B4603" s="15" t="s">
        <v>98</v>
      </c>
      <c r="C4603" s="15" t="n">
        <v>0</v>
      </c>
      <c r="D4603" s="15" t="s">
        <v>24</v>
      </c>
      <c r="E4603" s="15" t="s">
        <v>24</v>
      </c>
      <c r="F4603" s="15" t="n">
        <v>45</v>
      </c>
      <c r="G4603" s="15" t="s">
        <v>26</v>
      </c>
      <c r="H4603" s="15" t="s">
        <v>26</v>
      </c>
      <c r="I4603" s="15" t="s">
        <v>102</v>
      </c>
      <c r="J4603" s="15" t="s">
        <v>24</v>
      </c>
      <c r="K4603" s="15" t="s">
        <v>24</v>
      </c>
      <c r="L4603" s="15" t="s">
        <v>26</v>
      </c>
      <c r="M4603" s="15" t="s">
        <v>26</v>
      </c>
      <c r="N4603" s="15" t="s">
        <v>26</v>
      </c>
      <c r="O4603" s="15" t="s">
        <v>26</v>
      </c>
      <c r="P4603" s="15" t="s">
        <v>25</v>
      </c>
      <c r="Q4603" s="15" t="s">
        <v>26</v>
      </c>
      <c r="R4603" s="15" t="s">
        <v>19</v>
      </c>
      <c r="S4603" s="18" t="n">
        <v>103.65</v>
      </c>
      <c r="T4603" s="15" t="n">
        <v>4747.85</v>
      </c>
      <c r="U4603" s="15" t="s">
        <v>24</v>
      </c>
      <c r="V4603" s="18" t="n">
        <f aca="false">IF(ISNUMBER(T4603),T4603,0)</f>
        <v>4747.85</v>
      </c>
      <c r="W4603" s="15" t="n">
        <f aca="false">IF(U4603="Yes",1,0)</f>
        <v>0</v>
      </c>
      <c r="X4603" s="15" t="str">
        <f aca="false">IF(F4603&lt;=12,"0-12 months",IF(F4603&lt;=24,"13-24 months",IF(F4603&lt;=48,"25-48 months","49-72 months")))</f>
        <v>25-48 months</v>
      </c>
      <c r="Y4603" s="15" t="str">
        <f aca="false">IF(C4603=1,"Yes","No")</f>
        <v>No</v>
      </c>
      <c r="Z4603" s="15" t="n">
        <f aca="false">COUNTIF(J4603:O4603,"Yes")</f>
        <v>4</v>
      </c>
      <c r="AA4603" s="18" t="n">
        <f aca="false">S4603*W4603</f>
        <v>0</v>
      </c>
      <c r="AB4603" s="15" t="n">
        <f aca="false">(P4603="Month-to-month")+(I4603="Fiber optic")+(R4603="Electronic check")+(F4603&lt;=12)+(M4603="No")+(J4603="No")</f>
        <v>3</v>
      </c>
      <c r="AC4603" s="15" t="str">
        <f aca="false">IF(AB4603&gt;=5,"High",IF(AB4603&gt;=3,"Medium","Low"))</f>
        <v>Medium</v>
      </c>
    </row>
    <row r="4604" customFormat="false" ht="15" hidden="false" customHeight="false" outlineLevel="0" collapsed="false">
      <c r="A4604" s="15" t="s">
        <v>4701</v>
      </c>
      <c r="B4604" s="15" t="s">
        <v>94</v>
      </c>
      <c r="C4604" s="15" t="n">
        <v>0</v>
      </c>
      <c r="D4604" s="15" t="s">
        <v>24</v>
      </c>
      <c r="E4604" s="15" t="s">
        <v>24</v>
      </c>
      <c r="F4604" s="15" t="n">
        <v>67</v>
      </c>
      <c r="G4604" s="15" t="s">
        <v>26</v>
      </c>
      <c r="H4604" s="15" t="s">
        <v>26</v>
      </c>
      <c r="I4604" s="15" t="s">
        <v>24</v>
      </c>
      <c r="J4604" s="15" t="s">
        <v>28</v>
      </c>
      <c r="K4604" s="15" t="s">
        <v>28</v>
      </c>
      <c r="L4604" s="15" t="s">
        <v>28</v>
      </c>
      <c r="M4604" s="15" t="s">
        <v>28</v>
      </c>
      <c r="N4604" s="15" t="s">
        <v>28</v>
      </c>
      <c r="O4604" s="15" t="s">
        <v>28</v>
      </c>
      <c r="P4604" s="15" t="s">
        <v>29</v>
      </c>
      <c r="Q4604" s="15" t="s">
        <v>26</v>
      </c>
      <c r="R4604" s="15" t="s">
        <v>17</v>
      </c>
      <c r="S4604" s="18" t="n">
        <v>26.1</v>
      </c>
      <c r="T4604" s="15" t="n">
        <v>1759.55</v>
      </c>
      <c r="U4604" s="15" t="s">
        <v>24</v>
      </c>
      <c r="V4604" s="18" t="n">
        <f aca="false">IF(ISNUMBER(T4604),T4604,0)</f>
        <v>1759.55</v>
      </c>
      <c r="W4604" s="15" t="n">
        <f aca="false">IF(U4604="Yes",1,0)</f>
        <v>0</v>
      </c>
      <c r="X4604" s="15" t="str">
        <f aca="false">IF(F4604&lt;=12,"0-12 months",IF(F4604&lt;=24,"13-24 months",IF(F4604&lt;=48,"25-48 months","49-72 months")))</f>
        <v>49-72 months</v>
      </c>
      <c r="Y4604" s="15" t="str">
        <f aca="false">IF(C4604=1,"Yes","No")</f>
        <v>No</v>
      </c>
      <c r="Z4604" s="15" t="n">
        <f aca="false">COUNTIF(J4604:O4604,"Yes")</f>
        <v>0</v>
      </c>
      <c r="AA4604" s="18" t="n">
        <f aca="false">S4604*W4604</f>
        <v>0</v>
      </c>
      <c r="AB4604" s="15" t="n">
        <f aca="false">(P4604="Month-to-month")+(I4604="Fiber optic")+(R4604="Electronic check")+(F4604&lt;=12)+(M4604="No")+(J4604="No")</f>
        <v>0</v>
      </c>
      <c r="AC4604" s="15" t="str">
        <f aca="false">IF(AB4604&gt;=5,"High",IF(AB4604&gt;=3,"Medium","Low"))</f>
        <v>Low</v>
      </c>
    </row>
    <row r="4605" customFormat="false" ht="15" hidden="false" customHeight="false" outlineLevel="0" collapsed="false">
      <c r="A4605" s="15" t="s">
        <v>4702</v>
      </c>
      <c r="B4605" s="15" t="s">
        <v>98</v>
      </c>
      <c r="C4605" s="15" t="n">
        <v>0</v>
      </c>
      <c r="D4605" s="15" t="s">
        <v>26</v>
      </c>
      <c r="E4605" s="15" t="s">
        <v>24</v>
      </c>
      <c r="F4605" s="15" t="n">
        <v>3</v>
      </c>
      <c r="G4605" s="15" t="s">
        <v>24</v>
      </c>
      <c r="H4605" s="15" t="s">
        <v>95</v>
      </c>
      <c r="I4605" s="15" t="s">
        <v>96</v>
      </c>
      <c r="J4605" s="15" t="s">
        <v>26</v>
      </c>
      <c r="K4605" s="15" t="s">
        <v>24</v>
      </c>
      <c r="L4605" s="15" t="s">
        <v>24</v>
      </c>
      <c r="M4605" s="15" t="s">
        <v>26</v>
      </c>
      <c r="N4605" s="15" t="s">
        <v>24</v>
      </c>
      <c r="O4605" s="15" t="s">
        <v>24</v>
      </c>
      <c r="P4605" s="15" t="s">
        <v>25</v>
      </c>
      <c r="Q4605" s="15" t="s">
        <v>24</v>
      </c>
      <c r="R4605" s="15" t="s">
        <v>17</v>
      </c>
      <c r="S4605" s="18" t="n">
        <v>35.1</v>
      </c>
      <c r="T4605" s="15" t="n">
        <v>101.1</v>
      </c>
      <c r="U4605" s="15" t="s">
        <v>24</v>
      </c>
      <c r="V4605" s="18" t="n">
        <f aca="false">IF(ISNUMBER(T4605),T4605,0)</f>
        <v>101.1</v>
      </c>
      <c r="W4605" s="15" t="n">
        <f aca="false">IF(U4605="Yes",1,0)</f>
        <v>0</v>
      </c>
      <c r="X4605" s="15" t="str">
        <f aca="false">IF(F4605&lt;=12,"0-12 months",IF(F4605&lt;=24,"13-24 months",IF(F4605&lt;=48,"25-48 months","49-72 months")))</f>
        <v>0-12 months</v>
      </c>
      <c r="Y4605" s="15" t="str">
        <f aca="false">IF(C4605=1,"Yes","No")</f>
        <v>No</v>
      </c>
      <c r="Z4605" s="15" t="n">
        <f aca="false">COUNTIF(J4605:O4605,"Yes")</f>
        <v>2</v>
      </c>
      <c r="AA4605" s="18" t="n">
        <f aca="false">S4605*W4605</f>
        <v>0</v>
      </c>
      <c r="AB4605" s="15" t="n">
        <f aca="false">(P4605="Month-to-month")+(I4605="Fiber optic")+(R4605="Electronic check")+(F4605&lt;=12)+(M4605="No")+(J4605="No")</f>
        <v>2</v>
      </c>
      <c r="AC4605" s="15" t="str">
        <f aca="false">IF(AB4605&gt;=5,"High",IF(AB4605&gt;=3,"Medium","Low"))</f>
        <v>Low</v>
      </c>
    </row>
    <row r="4606" customFormat="false" ht="15" hidden="false" customHeight="false" outlineLevel="0" collapsed="false">
      <c r="A4606" s="15" t="s">
        <v>4703</v>
      </c>
      <c r="B4606" s="15" t="s">
        <v>98</v>
      </c>
      <c r="C4606" s="15" t="n">
        <v>1</v>
      </c>
      <c r="D4606" s="15" t="s">
        <v>24</v>
      </c>
      <c r="E4606" s="15" t="s">
        <v>24</v>
      </c>
      <c r="F4606" s="15" t="n">
        <v>65</v>
      </c>
      <c r="G4606" s="15" t="s">
        <v>26</v>
      </c>
      <c r="H4606" s="15" t="s">
        <v>24</v>
      </c>
      <c r="I4606" s="15" t="s">
        <v>102</v>
      </c>
      <c r="J4606" s="15" t="s">
        <v>24</v>
      </c>
      <c r="K4606" s="15" t="s">
        <v>26</v>
      </c>
      <c r="L4606" s="15" t="s">
        <v>26</v>
      </c>
      <c r="M4606" s="15" t="s">
        <v>24</v>
      </c>
      <c r="N4606" s="15" t="s">
        <v>26</v>
      </c>
      <c r="O4606" s="15" t="s">
        <v>26</v>
      </c>
      <c r="P4606" s="15" t="s">
        <v>25</v>
      </c>
      <c r="Q4606" s="15" t="s">
        <v>26</v>
      </c>
      <c r="R4606" s="15" t="s">
        <v>19</v>
      </c>
      <c r="S4606" s="18" t="n">
        <v>99.1</v>
      </c>
      <c r="T4606" s="15" t="n">
        <v>6496.15</v>
      </c>
      <c r="U4606" s="15" t="s">
        <v>24</v>
      </c>
      <c r="V4606" s="18" t="n">
        <f aca="false">IF(ISNUMBER(T4606),T4606,0)</f>
        <v>6496.15</v>
      </c>
      <c r="W4606" s="15" t="n">
        <f aca="false">IF(U4606="Yes",1,0)</f>
        <v>0</v>
      </c>
      <c r="X4606" s="15" t="str">
        <f aca="false">IF(F4606&lt;=12,"0-12 months",IF(F4606&lt;=24,"13-24 months",IF(F4606&lt;=48,"25-48 months","49-72 months")))</f>
        <v>49-72 months</v>
      </c>
      <c r="Y4606" s="15" t="str">
        <f aca="false">IF(C4606=1,"Yes","No")</f>
        <v>Yes</v>
      </c>
      <c r="Z4606" s="15" t="n">
        <f aca="false">COUNTIF(J4606:O4606,"Yes")</f>
        <v>4</v>
      </c>
      <c r="AA4606" s="18" t="n">
        <f aca="false">S4606*W4606</f>
        <v>0</v>
      </c>
      <c r="AB4606" s="15" t="n">
        <f aca="false">(P4606="Month-to-month")+(I4606="Fiber optic")+(R4606="Electronic check")+(F4606&lt;=12)+(M4606="No")+(J4606="No")</f>
        <v>4</v>
      </c>
      <c r="AC4606" s="15" t="str">
        <f aca="false">IF(AB4606&gt;=5,"High",IF(AB4606&gt;=3,"Medium","Low"))</f>
        <v>Medium</v>
      </c>
    </row>
    <row r="4607" customFormat="false" ht="15" hidden="false" customHeight="false" outlineLevel="0" collapsed="false">
      <c r="A4607" s="15" t="s">
        <v>4704</v>
      </c>
      <c r="B4607" s="15" t="s">
        <v>98</v>
      </c>
      <c r="C4607" s="15" t="n">
        <v>0</v>
      </c>
      <c r="D4607" s="15" t="s">
        <v>26</v>
      </c>
      <c r="E4607" s="15" t="s">
        <v>24</v>
      </c>
      <c r="F4607" s="15" t="n">
        <v>63</v>
      </c>
      <c r="G4607" s="15" t="s">
        <v>26</v>
      </c>
      <c r="H4607" s="15" t="s">
        <v>26</v>
      </c>
      <c r="I4607" s="15" t="s">
        <v>96</v>
      </c>
      <c r="J4607" s="15" t="s">
        <v>24</v>
      </c>
      <c r="K4607" s="15" t="s">
        <v>26</v>
      </c>
      <c r="L4607" s="15" t="s">
        <v>24</v>
      </c>
      <c r="M4607" s="15" t="s">
        <v>26</v>
      </c>
      <c r="N4607" s="15" t="s">
        <v>24</v>
      </c>
      <c r="O4607" s="15" t="s">
        <v>26</v>
      </c>
      <c r="P4607" s="15" t="s">
        <v>29</v>
      </c>
      <c r="Q4607" s="15" t="s">
        <v>24</v>
      </c>
      <c r="R4607" s="15" t="s">
        <v>17</v>
      </c>
      <c r="S4607" s="18" t="n">
        <v>67.25</v>
      </c>
      <c r="T4607" s="15" t="n">
        <v>4234.15</v>
      </c>
      <c r="U4607" s="15" t="s">
        <v>24</v>
      </c>
      <c r="V4607" s="18" t="n">
        <f aca="false">IF(ISNUMBER(T4607),T4607,0)</f>
        <v>4234.15</v>
      </c>
      <c r="W4607" s="15" t="n">
        <f aca="false">IF(U4607="Yes",1,0)</f>
        <v>0</v>
      </c>
      <c r="X4607" s="15" t="str">
        <f aca="false">IF(F4607&lt;=12,"0-12 months",IF(F4607&lt;=24,"13-24 months",IF(F4607&lt;=48,"25-48 months","49-72 months")))</f>
        <v>49-72 months</v>
      </c>
      <c r="Y4607" s="15" t="str">
        <f aca="false">IF(C4607=1,"Yes","No")</f>
        <v>No</v>
      </c>
      <c r="Z4607" s="15" t="n">
        <f aca="false">COUNTIF(J4607:O4607,"Yes")</f>
        <v>3</v>
      </c>
      <c r="AA4607" s="18" t="n">
        <f aca="false">S4607*W4607</f>
        <v>0</v>
      </c>
      <c r="AB4607" s="15" t="n">
        <f aca="false">(P4607="Month-to-month")+(I4607="Fiber optic")+(R4607="Electronic check")+(F4607&lt;=12)+(M4607="No")+(J4607="No")</f>
        <v>1</v>
      </c>
      <c r="AC4607" s="15" t="str">
        <f aca="false">IF(AB4607&gt;=5,"High",IF(AB4607&gt;=3,"Medium","Low"))</f>
        <v>Low</v>
      </c>
    </row>
    <row r="4608" customFormat="false" ht="15" hidden="false" customHeight="false" outlineLevel="0" collapsed="false">
      <c r="A4608" s="15" t="s">
        <v>4705</v>
      </c>
      <c r="B4608" s="15" t="s">
        <v>94</v>
      </c>
      <c r="C4608" s="15" t="n">
        <v>0</v>
      </c>
      <c r="D4608" s="15" t="s">
        <v>26</v>
      </c>
      <c r="E4608" s="15" t="s">
        <v>26</v>
      </c>
      <c r="F4608" s="15" t="n">
        <v>11</v>
      </c>
      <c r="G4608" s="15" t="s">
        <v>26</v>
      </c>
      <c r="H4608" s="15" t="s">
        <v>26</v>
      </c>
      <c r="I4608" s="15" t="s">
        <v>24</v>
      </c>
      <c r="J4608" s="15" t="s">
        <v>28</v>
      </c>
      <c r="K4608" s="15" t="s">
        <v>28</v>
      </c>
      <c r="L4608" s="15" t="s">
        <v>28</v>
      </c>
      <c r="M4608" s="15" t="s">
        <v>28</v>
      </c>
      <c r="N4608" s="15" t="s">
        <v>28</v>
      </c>
      <c r="O4608" s="15" t="s">
        <v>28</v>
      </c>
      <c r="P4608" s="15" t="s">
        <v>29</v>
      </c>
      <c r="Q4608" s="15" t="s">
        <v>24</v>
      </c>
      <c r="R4608" s="15" t="s">
        <v>17</v>
      </c>
      <c r="S4608" s="18" t="n">
        <v>25</v>
      </c>
      <c r="T4608" s="15" t="n">
        <v>300.7</v>
      </c>
      <c r="U4608" s="15" t="s">
        <v>24</v>
      </c>
      <c r="V4608" s="18" t="n">
        <f aca="false">IF(ISNUMBER(T4608),T4608,0)</f>
        <v>300.7</v>
      </c>
      <c r="W4608" s="15" t="n">
        <f aca="false">IF(U4608="Yes",1,0)</f>
        <v>0</v>
      </c>
      <c r="X4608" s="15" t="str">
        <f aca="false">IF(F4608&lt;=12,"0-12 months",IF(F4608&lt;=24,"13-24 months",IF(F4608&lt;=48,"25-48 months","49-72 months")))</f>
        <v>0-12 months</v>
      </c>
      <c r="Y4608" s="15" t="str">
        <f aca="false">IF(C4608=1,"Yes","No")</f>
        <v>No</v>
      </c>
      <c r="Z4608" s="15" t="n">
        <f aca="false">COUNTIF(J4608:O4608,"Yes")</f>
        <v>0</v>
      </c>
      <c r="AA4608" s="18" t="n">
        <f aca="false">S4608*W4608</f>
        <v>0</v>
      </c>
      <c r="AB4608" s="15" t="n">
        <f aca="false">(P4608="Month-to-month")+(I4608="Fiber optic")+(R4608="Electronic check")+(F4608&lt;=12)+(M4608="No")+(J4608="No")</f>
        <v>1</v>
      </c>
      <c r="AC4608" s="15" t="str">
        <f aca="false">IF(AB4608&gt;=5,"High",IF(AB4608&gt;=3,"Medium","Low"))</f>
        <v>Low</v>
      </c>
    </row>
    <row r="4609" customFormat="false" ht="15" hidden="false" customHeight="false" outlineLevel="0" collapsed="false">
      <c r="A4609" s="15" t="s">
        <v>4706</v>
      </c>
      <c r="B4609" s="15" t="s">
        <v>98</v>
      </c>
      <c r="C4609" s="15" t="n">
        <v>0</v>
      </c>
      <c r="D4609" s="15" t="s">
        <v>24</v>
      </c>
      <c r="E4609" s="15" t="s">
        <v>26</v>
      </c>
      <c r="F4609" s="15" t="n">
        <v>1</v>
      </c>
      <c r="G4609" s="15" t="s">
        <v>26</v>
      </c>
      <c r="H4609" s="15" t="s">
        <v>24</v>
      </c>
      <c r="I4609" s="15" t="s">
        <v>96</v>
      </c>
      <c r="J4609" s="15" t="s">
        <v>24</v>
      </c>
      <c r="K4609" s="15" t="s">
        <v>24</v>
      </c>
      <c r="L4609" s="15" t="s">
        <v>24</v>
      </c>
      <c r="M4609" s="15" t="s">
        <v>26</v>
      </c>
      <c r="N4609" s="15" t="s">
        <v>24</v>
      </c>
      <c r="O4609" s="15" t="s">
        <v>26</v>
      </c>
      <c r="P4609" s="15" t="s">
        <v>25</v>
      </c>
      <c r="Q4609" s="15" t="s">
        <v>26</v>
      </c>
      <c r="R4609" s="15" t="s">
        <v>17</v>
      </c>
      <c r="S4609" s="18" t="n">
        <v>59.55</v>
      </c>
      <c r="T4609" s="15" t="n">
        <v>59.55</v>
      </c>
      <c r="U4609" s="15" t="s">
        <v>24</v>
      </c>
      <c r="V4609" s="18" t="n">
        <f aca="false">IF(ISNUMBER(T4609),T4609,0)</f>
        <v>59.55</v>
      </c>
      <c r="W4609" s="15" t="n">
        <f aca="false">IF(U4609="Yes",1,0)</f>
        <v>0</v>
      </c>
      <c r="X4609" s="15" t="str">
        <f aca="false">IF(F4609&lt;=12,"0-12 months",IF(F4609&lt;=24,"13-24 months",IF(F4609&lt;=48,"25-48 months","49-72 months")))</f>
        <v>0-12 months</v>
      </c>
      <c r="Y4609" s="15" t="str">
        <f aca="false">IF(C4609=1,"Yes","No")</f>
        <v>No</v>
      </c>
      <c r="Z4609" s="15" t="n">
        <f aca="false">COUNTIF(J4609:O4609,"Yes")</f>
        <v>2</v>
      </c>
      <c r="AA4609" s="18" t="n">
        <f aca="false">S4609*W4609</f>
        <v>0</v>
      </c>
      <c r="AB4609" s="15" t="n">
        <f aca="false">(P4609="Month-to-month")+(I4609="Fiber optic")+(R4609="Electronic check")+(F4609&lt;=12)+(M4609="No")+(J4609="No")</f>
        <v>3</v>
      </c>
      <c r="AC4609" s="15" t="str">
        <f aca="false">IF(AB4609&gt;=5,"High",IF(AB4609&gt;=3,"Medium","Low"))</f>
        <v>Medium</v>
      </c>
    </row>
    <row r="4610" customFormat="false" ht="15" hidden="false" customHeight="false" outlineLevel="0" collapsed="false">
      <c r="A4610" s="15" t="s">
        <v>4707</v>
      </c>
      <c r="B4610" s="15" t="s">
        <v>98</v>
      </c>
      <c r="C4610" s="15" t="n">
        <v>0</v>
      </c>
      <c r="D4610" s="15" t="s">
        <v>24</v>
      </c>
      <c r="E4610" s="15" t="s">
        <v>24</v>
      </c>
      <c r="F4610" s="15" t="n">
        <v>55</v>
      </c>
      <c r="G4610" s="15" t="s">
        <v>26</v>
      </c>
      <c r="H4610" s="15" t="s">
        <v>26</v>
      </c>
      <c r="I4610" s="15" t="s">
        <v>96</v>
      </c>
      <c r="J4610" s="15" t="s">
        <v>24</v>
      </c>
      <c r="K4610" s="15" t="s">
        <v>24</v>
      </c>
      <c r="L4610" s="15" t="s">
        <v>26</v>
      </c>
      <c r="M4610" s="15" t="s">
        <v>24</v>
      </c>
      <c r="N4610" s="15" t="s">
        <v>26</v>
      </c>
      <c r="O4610" s="15" t="s">
        <v>26</v>
      </c>
      <c r="P4610" s="15" t="s">
        <v>29</v>
      </c>
      <c r="Q4610" s="15" t="s">
        <v>26</v>
      </c>
      <c r="R4610" s="15" t="s">
        <v>19</v>
      </c>
      <c r="S4610" s="18" t="n">
        <v>77.8</v>
      </c>
      <c r="T4610" s="15" t="n">
        <v>4323.35</v>
      </c>
      <c r="U4610" s="15" t="s">
        <v>24</v>
      </c>
      <c r="V4610" s="18" t="n">
        <f aca="false">IF(ISNUMBER(T4610),T4610,0)</f>
        <v>4323.35</v>
      </c>
      <c r="W4610" s="15" t="n">
        <f aca="false">IF(U4610="Yes",1,0)</f>
        <v>0</v>
      </c>
      <c r="X4610" s="15" t="str">
        <f aca="false">IF(F4610&lt;=12,"0-12 months",IF(F4610&lt;=24,"13-24 months",IF(F4610&lt;=48,"25-48 months","49-72 months")))</f>
        <v>49-72 months</v>
      </c>
      <c r="Y4610" s="15" t="str">
        <f aca="false">IF(C4610=1,"Yes","No")</f>
        <v>No</v>
      </c>
      <c r="Z4610" s="15" t="n">
        <f aca="false">COUNTIF(J4610:O4610,"Yes")</f>
        <v>3</v>
      </c>
      <c r="AA4610" s="18" t="n">
        <f aca="false">S4610*W4610</f>
        <v>0</v>
      </c>
      <c r="AB4610" s="15" t="n">
        <f aca="false">(P4610="Month-to-month")+(I4610="Fiber optic")+(R4610="Electronic check")+(F4610&lt;=12)+(M4610="No")+(J4610="No")</f>
        <v>2</v>
      </c>
      <c r="AC4610" s="15" t="str">
        <f aca="false">IF(AB4610&gt;=5,"High",IF(AB4610&gt;=3,"Medium","Low"))</f>
        <v>Low</v>
      </c>
    </row>
    <row r="4611" customFormat="false" ht="15" hidden="false" customHeight="false" outlineLevel="0" collapsed="false">
      <c r="A4611" s="15" t="s">
        <v>4708</v>
      </c>
      <c r="B4611" s="15" t="s">
        <v>98</v>
      </c>
      <c r="C4611" s="15" t="n">
        <v>0</v>
      </c>
      <c r="D4611" s="15" t="s">
        <v>26</v>
      </c>
      <c r="E4611" s="15" t="s">
        <v>26</v>
      </c>
      <c r="F4611" s="15" t="n">
        <v>25</v>
      </c>
      <c r="G4611" s="15" t="s">
        <v>26</v>
      </c>
      <c r="H4611" s="15" t="s">
        <v>26</v>
      </c>
      <c r="I4611" s="15" t="s">
        <v>96</v>
      </c>
      <c r="J4611" s="15" t="s">
        <v>24</v>
      </c>
      <c r="K4611" s="15" t="s">
        <v>24</v>
      </c>
      <c r="L4611" s="15" t="s">
        <v>24</v>
      </c>
      <c r="M4611" s="15" t="s">
        <v>26</v>
      </c>
      <c r="N4611" s="15" t="s">
        <v>24</v>
      </c>
      <c r="O4611" s="15" t="s">
        <v>24</v>
      </c>
      <c r="P4611" s="15" t="s">
        <v>27</v>
      </c>
      <c r="Q4611" s="15" t="s">
        <v>26</v>
      </c>
      <c r="R4611" s="15" t="s">
        <v>17</v>
      </c>
      <c r="S4611" s="18" t="n">
        <v>55.1</v>
      </c>
      <c r="T4611" s="15" t="n">
        <v>1466.1</v>
      </c>
      <c r="U4611" s="15" t="s">
        <v>24</v>
      </c>
      <c r="V4611" s="18" t="n">
        <f aca="false">IF(ISNUMBER(T4611),T4611,0)</f>
        <v>1466.1</v>
      </c>
      <c r="W4611" s="15" t="n">
        <f aca="false">IF(U4611="Yes",1,0)</f>
        <v>0</v>
      </c>
      <c r="X4611" s="15" t="str">
        <f aca="false">IF(F4611&lt;=12,"0-12 months",IF(F4611&lt;=24,"13-24 months",IF(F4611&lt;=48,"25-48 months","49-72 months")))</f>
        <v>25-48 months</v>
      </c>
      <c r="Y4611" s="15" t="str">
        <f aca="false">IF(C4611=1,"Yes","No")</f>
        <v>No</v>
      </c>
      <c r="Z4611" s="15" t="n">
        <f aca="false">COUNTIF(J4611:O4611,"Yes")</f>
        <v>1</v>
      </c>
      <c r="AA4611" s="18" t="n">
        <f aca="false">S4611*W4611</f>
        <v>0</v>
      </c>
      <c r="AB4611" s="15" t="n">
        <f aca="false">(P4611="Month-to-month")+(I4611="Fiber optic")+(R4611="Electronic check")+(F4611&lt;=12)+(M4611="No")+(J4611="No")</f>
        <v>1</v>
      </c>
      <c r="AC4611" s="15" t="str">
        <f aca="false">IF(AB4611&gt;=5,"High",IF(AB4611&gt;=3,"Medium","Low"))</f>
        <v>Low</v>
      </c>
    </row>
    <row r="4612" customFormat="false" ht="15" hidden="false" customHeight="false" outlineLevel="0" collapsed="false">
      <c r="A4612" s="15" t="s">
        <v>4709</v>
      </c>
      <c r="B4612" s="15" t="s">
        <v>98</v>
      </c>
      <c r="C4612" s="15" t="n">
        <v>0</v>
      </c>
      <c r="D4612" s="15" t="s">
        <v>26</v>
      </c>
      <c r="E4612" s="15" t="s">
        <v>24</v>
      </c>
      <c r="F4612" s="15" t="n">
        <v>72</v>
      </c>
      <c r="G4612" s="15" t="s">
        <v>26</v>
      </c>
      <c r="H4612" s="15" t="s">
        <v>26</v>
      </c>
      <c r="I4612" s="15" t="s">
        <v>102</v>
      </c>
      <c r="J4612" s="15" t="s">
        <v>26</v>
      </c>
      <c r="K4612" s="15" t="s">
        <v>26</v>
      </c>
      <c r="L4612" s="15" t="s">
        <v>26</v>
      </c>
      <c r="M4612" s="15" t="s">
        <v>26</v>
      </c>
      <c r="N4612" s="15" t="s">
        <v>26</v>
      </c>
      <c r="O4612" s="15" t="s">
        <v>26</v>
      </c>
      <c r="P4612" s="15" t="s">
        <v>27</v>
      </c>
      <c r="Q4612" s="15" t="s">
        <v>26</v>
      </c>
      <c r="R4612" s="15" t="s">
        <v>19</v>
      </c>
      <c r="S4612" s="18" t="n">
        <v>117.8</v>
      </c>
      <c r="T4612" s="15" t="n">
        <v>8684.8</v>
      </c>
      <c r="U4612" s="15" t="s">
        <v>26</v>
      </c>
      <c r="V4612" s="18" t="n">
        <f aca="false">IF(ISNUMBER(T4612),T4612,0)</f>
        <v>8684.8</v>
      </c>
      <c r="W4612" s="15" t="n">
        <f aca="false">IF(U4612="Yes",1,0)</f>
        <v>1</v>
      </c>
      <c r="X4612" s="15" t="str">
        <f aca="false">IF(F4612&lt;=12,"0-12 months",IF(F4612&lt;=24,"13-24 months",IF(F4612&lt;=48,"25-48 months","49-72 months")))</f>
        <v>49-72 months</v>
      </c>
      <c r="Y4612" s="15" t="str">
        <f aca="false">IF(C4612=1,"Yes","No")</f>
        <v>No</v>
      </c>
      <c r="Z4612" s="15" t="n">
        <f aca="false">COUNTIF(J4612:O4612,"Yes")</f>
        <v>6</v>
      </c>
      <c r="AA4612" s="18" t="n">
        <f aca="false">S4612*W4612</f>
        <v>117.8</v>
      </c>
      <c r="AB4612" s="15" t="n">
        <f aca="false">(P4612="Month-to-month")+(I4612="Fiber optic")+(R4612="Electronic check")+(F4612&lt;=12)+(M4612="No")+(J4612="No")</f>
        <v>1</v>
      </c>
      <c r="AC4612" s="15" t="str">
        <f aca="false">IF(AB4612&gt;=5,"High",IF(AB4612&gt;=3,"Medium","Low"))</f>
        <v>Low</v>
      </c>
    </row>
    <row r="4613" customFormat="false" ht="15" hidden="false" customHeight="false" outlineLevel="0" collapsed="false">
      <c r="A4613" s="15" t="s">
        <v>4710</v>
      </c>
      <c r="B4613" s="15" t="s">
        <v>94</v>
      </c>
      <c r="C4613" s="15" t="n">
        <v>0</v>
      </c>
      <c r="D4613" s="15" t="s">
        <v>26</v>
      </c>
      <c r="E4613" s="15" t="s">
        <v>24</v>
      </c>
      <c r="F4613" s="15" t="n">
        <v>72</v>
      </c>
      <c r="G4613" s="15" t="s">
        <v>26</v>
      </c>
      <c r="H4613" s="15" t="s">
        <v>26</v>
      </c>
      <c r="I4613" s="15" t="s">
        <v>24</v>
      </c>
      <c r="J4613" s="15" t="s">
        <v>28</v>
      </c>
      <c r="K4613" s="15" t="s">
        <v>28</v>
      </c>
      <c r="L4613" s="15" t="s">
        <v>28</v>
      </c>
      <c r="M4613" s="15" t="s">
        <v>28</v>
      </c>
      <c r="N4613" s="15" t="s">
        <v>28</v>
      </c>
      <c r="O4613" s="15" t="s">
        <v>28</v>
      </c>
      <c r="P4613" s="15" t="s">
        <v>29</v>
      </c>
      <c r="Q4613" s="15" t="s">
        <v>26</v>
      </c>
      <c r="R4613" s="15" t="s">
        <v>21</v>
      </c>
      <c r="S4613" s="18" t="n">
        <v>24.15</v>
      </c>
      <c r="T4613" s="15" t="n">
        <v>1776.45</v>
      </c>
      <c r="U4613" s="15" t="s">
        <v>24</v>
      </c>
      <c r="V4613" s="18" t="n">
        <f aca="false">IF(ISNUMBER(T4613),T4613,0)</f>
        <v>1776.45</v>
      </c>
      <c r="W4613" s="15" t="n">
        <f aca="false">IF(U4613="Yes",1,0)</f>
        <v>0</v>
      </c>
      <c r="X4613" s="15" t="str">
        <f aca="false">IF(F4613&lt;=12,"0-12 months",IF(F4613&lt;=24,"13-24 months",IF(F4613&lt;=48,"25-48 months","49-72 months")))</f>
        <v>49-72 months</v>
      </c>
      <c r="Y4613" s="15" t="str">
        <f aca="false">IF(C4613=1,"Yes","No")</f>
        <v>No</v>
      </c>
      <c r="Z4613" s="15" t="n">
        <f aca="false">COUNTIF(J4613:O4613,"Yes")</f>
        <v>0</v>
      </c>
      <c r="AA4613" s="18" t="n">
        <f aca="false">S4613*W4613</f>
        <v>0</v>
      </c>
      <c r="AB4613" s="15" t="n">
        <f aca="false">(P4613="Month-to-month")+(I4613="Fiber optic")+(R4613="Electronic check")+(F4613&lt;=12)+(M4613="No")+(J4613="No")</f>
        <v>0</v>
      </c>
      <c r="AC4613" s="15" t="str">
        <f aca="false">IF(AB4613&gt;=5,"High",IF(AB4613&gt;=3,"Medium","Low"))</f>
        <v>Low</v>
      </c>
    </row>
    <row r="4614" customFormat="false" ht="15" hidden="false" customHeight="false" outlineLevel="0" collapsed="false">
      <c r="A4614" s="15" t="s">
        <v>4711</v>
      </c>
      <c r="B4614" s="15" t="s">
        <v>94</v>
      </c>
      <c r="C4614" s="15" t="n">
        <v>0</v>
      </c>
      <c r="D4614" s="15" t="s">
        <v>24</v>
      </c>
      <c r="E4614" s="15" t="s">
        <v>26</v>
      </c>
      <c r="F4614" s="15" t="n">
        <v>65</v>
      </c>
      <c r="G4614" s="15" t="s">
        <v>24</v>
      </c>
      <c r="H4614" s="15" t="s">
        <v>95</v>
      </c>
      <c r="I4614" s="15" t="s">
        <v>96</v>
      </c>
      <c r="J4614" s="15" t="s">
        <v>24</v>
      </c>
      <c r="K4614" s="15" t="s">
        <v>26</v>
      </c>
      <c r="L4614" s="15" t="s">
        <v>24</v>
      </c>
      <c r="M4614" s="15" t="s">
        <v>26</v>
      </c>
      <c r="N4614" s="15" t="s">
        <v>26</v>
      </c>
      <c r="O4614" s="15" t="s">
        <v>24</v>
      </c>
      <c r="P4614" s="15" t="s">
        <v>29</v>
      </c>
      <c r="Q4614" s="15" t="s">
        <v>24</v>
      </c>
      <c r="R4614" s="15" t="s">
        <v>17</v>
      </c>
      <c r="S4614" s="18" t="n">
        <v>45.25</v>
      </c>
      <c r="T4614" s="15" t="n">
        <v>2933.95</v>
      </c>
      <c r="U4614" s="15" t="s">
        <v>24</v>
      </c>
      <c r="V4614" s="18" t="n">
        <f aca="false">IF(ISNUMBER(T4614),T4614,0)</f>
        <v>2933.95</v>
      </c>
      <c r="W4614" s="15" t="n">
        <f aca="false">IF(U4614="Yes",1,0)</f>
        <v>0</v>
      </c>
      <c r="X4614" s="15" t="str">
        <f aca="false">IF(F4614&lt;=12,"0-12 months",IF(F4614&lt;=24,"13-24 months",IF(F4614&lt;=48,"25-48 months","49-72 months")))</f>
        <v>49-72 months</v>
      </c>
      <c r="Y4614" s="15" t="str">
        <f aca="false">IF(C4614=1,"Yes","No")</f>
        <v>No</v>
      </c>
      <c r="Z4614" s="15" t="n">
        <f aca="false">COUNTIF(J4614:O4614,"Yes")</f>
        <v>3</v>
      </c>
      <c r="AA4614" s="18" t="n">
        <f aca="false">S4614*W4614</f>
        <v>0</v>
      </c>
      <c r="AB4614" s="15" t="n">
        <f aca="false">(P4614="Month-to-month")+(I4614="Fiber optic")+(R4614="Electronic check")+(F4614&lt;=12)+(M4614="No")+(J4614="No")</f>
        <v>1</v>
      </c>
      <c r="AC4614" s="15" t="str">
        <f aca="false">IF(AB4614&gt;=5,"High",IF(AB4614&gt;=3,"Medium","Low"))</f>
        <v>Low</v>
      </c>
    </row>
    <row r="4615" customFormat="false" ht="15" hidden="false" customHeight="false" outlineLevel="0" collapsed="false">
      <c r="A4615" s="15" t="s">
        <v>4712</v>
      </c>
      <c r="B4615" s="15" t="s">
        <v>94</v>
      </c>
      <c r="C4615" s="15" t="n">
        <v>1</v>
      </c>
      <c r="D4615" s="15" t="s">
        <v>24</v>
      </c>
      <c r="E4615" s="15" t="s">
        <v>24</v>
      </c>
      <c r="F4615" s="15" t="n">
        <v>54</v>
      </c>
      <c r="G4615" s="15" t="s">
        <v>26</v>
      </c>
      <c r="H4615" s="15" t="s">
        <v>26</v>
      </c>
      <c r="I4615" s="15" t="s">
        <v>102</v>
      </c>
      <c r="J4615" s="15" t="s">
        <v>24</v>
      </c>
      <c r="K4615" s="15" t="s">
        <v>26</v>
      </c>
      <c r="L4615" s="15" t="s">
        <v>24</v>
      </c>
      <c r="M4615" s="15" t="s">
        <v>24</v>
      </c>
      <c r="N4615" s="15" t="s">
        <v>24</v>
      </c>
      <c r="O4615" s="15" t="s">
        <v>24</v>
      </c>
      <c r="P4615" s="15" t="s">
        <v>25</v>
      </c>
      <c r="Q4615" s="15" t="s">
        <v>26</v>
      </c>
      <c r="R4615" s="15" t="s">
        <v>15</v>
      </c>
      <c r="S4615" s="18" t="n">
        <v>79.5</v>
      </c>
      <c r="T4615" s="15" t="n">
        <v>4370.25</v>
      </c>
      <c r="U4615" s="15" t="s">
        <v>26</v>
      </c>
      <c r="V4615" s="18" t="n">
        <f aca="false">IF(ISNUMBER(T4615),T4615,0)</f>
        <v>4370.25</v>
      </c>
      <c r="W4615" s="15" t="n">
        <f aca="false">IF(U4615="Yes",1,0)</f>
        <v>1</v>
      </c>
      <c r="X4615" s="15" t="str">
        <f aca="false">IF(F4615&lt;=12,"0-12 months",IF(F4615&lt;=24,"13-24 months",IF(F4615&lt;=48,"25-48 months","49-72 months")))</f>
        <v>49-72 months</v>
      </c>
      <c r="Y4615" s="15" t="str">
        <f aca="false">IF(C4615=1,"Yes","No")</f>
        <v>Yes</v>
      </c>
      <c r="Z4615" s="15" t="n">
        <f aca="false">COUNTIF(J4615:O4615,"Yes")</f>
        <v>1</v>
      </c>
      <c r="AA4615" s="18" t="n">
        <f aca="false">S4615*W4615</f>
        <v>79.5</v>
      </c>
      <c r="AB4615" s="15" t="n">
        <f aca="false">(P4615="Month-to-month")+(I4615="Fiber optic")+(R4615="Electronic check")+(F4615&lt;=12)+(M4615="No")+(J4615="No")</f>
        <v>5</v>
      </c>
      <c r="AC4615" s="15" t="str">
        <f aca="false">IF(AB4615&gt;=5,"High",IF(AB4615&gt;=3,"Medium","Low"))</f>
        <v>High</v>
      </c>
    </row>
    <row r="4616" customFormat="false" ht="15" hidden="false" customHeight="false" outlineLevel="0" collapsed="false">
      <c r="A4616" s="15" t="s">
        <v>4713</v>
      </c>
      <c r="B4616" s="15" t="s">
        <v>98</v>
      </c>
      <c r="C4616" s="15" t="n">
        <v>0</v>
      </c>
      <c r="D4616" s="15" t="s">
        <v>26</v>
      </c>
      <c r="E4616" s="15" t="s">
        <v>26</v>
      </c>
      <c r="F4616" s="15" t="n">
        <v>7</v>
      </c>
      <c r="G4616" s="15" t="s">
        <v>26</v>
      </c>
      <c r="H4616" s="15" t="s">
        <v>24</v>
      </c>
      <c r="I4616" s="15" t="s">
        <v>24</v>
      </c>
      <c r="J4616" s="15" t="s">
        <v>28</v>
      </c>
      <c r="K4616" s="15" t="s">
        <v>28</v>
      </c>
      <c r="L4616" s="15" t="s">
        <v>28</v>
      </c>
      <c r="M4616" s="15" t="s">
        <v>28</v>
      </c>
      <c r="N4616" s="15" t="s">
        <v>28</v>
      </c>
      <c r="O4616" s="15" t="s">
        <v>28</v>
      </c>
      <c r="P4616" s="15" t="s">
        <v>25</v>
      </c>
      <c r="Q4616" s="15" t="s">
        <v>24</v>
      </c>
      <c r="R4616" s="15" t="s">
        <v>17</v>
      </c>
      <c r="S4616" s="18" t="n">
        <v>20.25</v>
      </c>
      <c r="T4616" s="15" t="n">
        <v>144.35</v>
      </c>
      <c r="U4616" s="15" t="s">
        <v>24</v>
      </c>
      <c r="V4616" s="18" t="n">
        <f aca="false">IF(ISNUMBER(T4616),T4616,0)</f>
        <v>144.35</v>
      </c>
      <c r="W4616" s="15" t="n">
        <f aca="false">IF(U4616="Yes",1,0)</f>
        <v>0</v>
      </c>
      <c r="X4616" s="15" t="str">
        <f aca="false">IF(F4616&lt;=12,"0-12 months",IF(F4616&lt;=24,"13-24 months",IF(F4616&lt;=48,"25-48 months","49-72 months")))</f>
        <v>0-12 months</v>
      </c>
      <c r="Y4616" s="15" t="str">
        <f aca="false">IF(C4616=1,"Yes","No")</f>
        <v>No</v>
      </c>
      <c r="Z4616" s="15" t="n">
        <f aca="false">COUNTIF(J4616:O4616,"Yes")</f>
        <v>0</v>
      </c>
      <c r="AA4616" s="18" t="n">
        <f aca="false">S4616*W4616</f>
        <v>0</v>
      </c>
      <c r="AB4616" s="15" t="n">
        <f aca="false">(P4616="Month-to-month")+(I4616="Fiber optic")+(R4616="Electronic check")+(F4616&lt;=12)+(M4616="No")+(J4616="No")</f>
        <v>2</v>
      </c>
      <c r="AC4616" s="15" t="str">
        <f aca="false">IF(AB4616&gt;=5,"High",IF(AB4616&gt;=3,"Medium","Low"))</f>
        <v>Low</v>
      </c>
    </row>
    <row r="4617" customFormat="false" ht="15" hidden="false" customHeight="false" outlineLevel="0" collapsed="false">
      <c r="A4617" s="15" t="s">
        <v>4714</v>
      </c>
      <c r="B4617" s="15" t="s">
        <v>94</v>
      </c>
      <c r="C4617" s="15" t="n">
        <v>0</v>
      </c>
      <c r="D4617" s="15" t="s">
        <v>26</v>
      </c>
      <c r="E4617" s="15" t="s">
        <v>24</v>
      </c>
      <c r="F4617" s="15" t="n">
        <v>72</v>
      </c>
      <c r="G4617" s="15" t="s">
        <v>26</v>
      </c>
      <c r="H4617" s="15" t="s">
        <v>26</v>
      </c>
      <c r="I4617" s="15" t="s">
        <v>96</v>
      </c>
      <c r="J4617" s="15" t="s">
        <v>26</v>
      </c>
      <c r="K4617" s="15" t="s">
        <v>26</v>
      </c>
      <c r="L4617" s="15" t="s">
        <v>24</v>
      </c>
      <c r="M4617" s="15" t="s">
        <v>26</v>
      </c>
      <c r="N4617" s="15" t="s">
        <v>24</v>
      </c>
      <c r="O4617" s="15" t="s">
        <v>24</v>
      </c>
      <c r="P4617" s="15" t="s">
        <v>29</v>
      </c>
      <c r="Q4617" s="15" t="s">
        <v>24</v>
      </c>
      <c r="R4617" s="15" t="s">
        <v>19</v>
      </c>
      <c r="S4617" s="18" t="n">
        <v>64.75</v>
      </c>
      <c r="T4617" s="15" t="n">
        <v>4804.75</v>
      </c>
      <c r="U4617" s="15" t="s">
        <v>24</v>
      </c>
      <c r="V4617" s="18" t="n">
        <f aca="false">IF(ISNUMBER(T4617),T4617,0)</f>
        <v>4804.75</v>
      </c>
      <c r="W4617" s="15" t="n">
        <f aca="false">IF(U4617="Yes",1,0)</f>
        <v>0</v>
      </c>
      <c r="X4617" s="15" t="str">
        <f aca="false">IF(F4617&lt;=12,"0-12 months",IF(F4617&lt;=24,"13-24 months",IF(F4617&lt;=48,"25-48 months","49-72 months")))</f>
        <v>49-72 months</v>
      </c>
      <c r="Y4617" s="15" t="str">
        <f aca="false">IF(C4617=1,"Yes","No")</f>
        <v>No</v>
      </c>
      <c r="Z4617" s="15" t="n">
        <f aca="false">COUNTIF(J4617:O4617,"Yes")</f>
        <v>3</v>
      </c>
      <c r="AA4617" s="18" t="n">
        <f aca="false">S4617*W4617</f>
        <v>0</v>
      </c>
      <c r="AB4617" s="15" t="n">
        <f aca="false">(P4617="Month-to-month")+(I4617="Fiber optic")+(R4617="Electronic check")+(F4617&lt;=12)+(M4617="No")+(J4617="No")</f>
        <v>0</v>
      </c>
      <c r="AC4617" s="15" t="str">
        <f aca="false">IF(AB4617&gt;=5,"High",IF(AB4617&gt;=3,"Medium","Low"))</f>
        <v>Low</v>
      </c>
    </row>
    <row r="4618" customFormat="false" ht="15" hidden="false" customHeight="false" outlineLevel="0" collapsed="false">
      <c r="A4618" s="15" t="s">
        <v>4715</v>
      </c>
      <c r="B4618" s="15" t="s">
        <v>98</v>
      </c>
      <c r="C4618" s="15" t="n">
        <v>0</v>
      </c>
      <c r="D4618" s="15" t="s">
        <v>26</v>
      </c>
      <c r="E4618" s="15" t="s">
        <v>24</v>
      </c>
      <c r="F4618" s="15" t="n">
        <v>21</v>
      </c>
      <c r="G4618" s="15" t="s">
        <v>26</v>
      </c>
      <c r="H4618" s="15" t="s">
        <v>24</v>
      </c>
      <c r="I4618" s="15" t="s">
        <v>96</v>
      </c>
      <c r="J4618" s="15" t="s">
        <v>24</v>
      </c>
      <c r="K4618" s="15" t="s">
        <v>24</v>
      </c>
      <c r="L4618" s="15" t="s">
        <v>24</v>
      </c>
      <c r="M4618" s="15" t="s">
        <v>24</v>
      </c>
      <c r="N4618" s="15" t="s">
        <v>26</v>
      </c>
      <c r="O4618" s="15" t="s">
        <v>24</v>
      </c>
      <c r="P4618" s="15" t="s">
        <v>25</v>
      </c>
      <c r="Q4618" s="15" t="s">
        <v>24</v>
      </c>
      <c r="R4618" s="15" t="s">
        <v>19</v>
      </c>
      <c r="S4618" s="18" t="n">
        <v>54.6</v>
      </c>
      <c r="T4618" s="15" t="n">
        <v>1125.2</v>
      </c>
      <c r="U4618" s="15" t="s">
        <v>24</v>
      </c>
      <c r="V4618" s="18" t="n">
        <f aca="false">IF(ISNUMBER(T4618),T4618,0)</f>
        <v>1125.2</v>
      </c>
      <c r="W4618" s="15" t="n">
        <f aca="false">IF(U4618="Yes",1,0)</f>
        <v>0</v>
      </c>
      <c r="X4618" s="15" t="str">
        <f aca="false">IF(F4618&lt;=12,"0-12 months",IF(F4618&lt;=24,"13-24 months",IF(F4618&lt;=48,"25-48 months","49-72 months")))</f>
        <v>13-24 months</v>
      </c>
      <c r="Y4618" s="15" t="str">
        <f aca="false">IF(C4618=1,"Yes","No")</f>
        <v>No</v>
      </c>
      <c r="Z4618" s="15" t="n">
        <f aca="false">COUNTIF(J4618:O4618,"Yes")</f>
        <v>1</v>
      </c>
      <c r="AA4618" s="18" t="n">
        <f aca="false">S4618*W4618</f>
        <v>0</v>
      </c>
      <c r="AB4618" s="15" t="n">
        <f aca="false">(P4618="Month-to-month")+(I4618="Fiber optic")+(R4618="Electronic check")+(F4618&lt;=12)+(M4618="No")+(J4618="No")</f>
        <v>3</v>
      </c>
      <c r="AC4618" s="15" t="str">
        <f aca="false">IF(AB4618&gt;=5,"High",IF(AB4618&gt;=3,"Medium","Low"))</f>
        <v>Medium</v>
      </c>
    </row>
    <row r="4619" customFormat="false" ht="15" hidden="false" customHeight="false" outlineLevel="0" collapsed="false">
      <c r="A4619" s="15" t="s">
        <v>4716</v>
      </c>
      <c r="B4619" s="15" t="s">
        <v>94</v>
      </c>
      <c r="C4619" s="15" t="n">
        <v>0</v>
      </c>
      <c r="D4619" s="15" t="s">
        <v>24</v>
      </c>
      <c r="E4619" s="15" t="s">
        <v>24</v>
      </c>
      <c r="F4619" s="15" t="n">
        <v>2</v>
      </c>
      <c r="G4619" s="15" t="s">
        <v>26</v>
      </c>
      <c r="H4619" s="15" t="s">
        <v>24</v>
      </c>
      <c r="I4619" s="15" t="s">
        <v>24</v>
      </c>
      <c r="J4619" s="15" t="s">
        <v>28</v>
      </c>
      <c r="K4619" s="15" t="s">
        <v>28</v>
      </c>
      <c r="L4619" s="15" t="s">
        <v>28</v>
      </c>
      <c r="M4619" s="15" t="s">
        <v>28</v>
      </c>
      <c r="N4619" s="15" t="s">
        <v>28</v>
      </c>
      <c r="O4619" s="15" t="s">
        <v>28</v>
      </c>
      <c r="P4619" s="15" t="s">
        <v>25</v>
      </c>
      <c r="Q4619" s="15" t="s">
        <v>26</v>
      </c>
      <c r="R4619" s="15" t="s">
        <v>19</v>
      </c>
      <c r="S4619" s="18" t="n">
        <v>20.7</v>
      </c>
      <c r="T4619" s="15" t="n">
        <v>39.85</v>
      </c>
      <c r="U4619" s="15" t="s">
        <v>24</v>
      </c>
      <c r="V4619" s="18" t="n">
        <f aca="false">IF(ISNUMBER(T4619),T4619,0)</f>
        <v>39.85</v>
      </c>
      <c r="W4619" s="15" t="n">
        <f aca="false">IF(U4619="Yes",1,0)</f>
        <v>0</v>
      </c>
      <c r="X4619" s="15" t="str">
        <f aca="false">IF(F4619&lt;=12,"0-12 months",IF(F4619&lt;=24,"13-24 months",IF(F4619&lt;=48,"25-48 months","49-72 months")))</f>
        <v>0-12 months</v>
      </c>
      <c r="Y4619" s="15" t="str">
        <f aca="false">IF(C4619=1,"Yes","No")</f>
        <v>No</v>
      </c>
      <c r="Z4619" s="15" t="n">
        <f aca="false">COUNTIF(J4619:O4619,"Yes")</f>
        <v>0</v>
      </c>
      <c r="AA4619" s="18" t="n">
        <f aca="false">S4619*W4619</f>
        <v>0</v>
      </c>
      <c r="AB4619" s="15" t="n">
        <f aca="false">(P4619="Month-to-month")+(I4619="Fiber optic")+(R4619="Electronic check")+(F4619&lt;=12)+(M4619="No")+(J4619="No")</f>
        <v>2</v>
      </c>
      <c r="AC4619" s="15" t="str">
        <f aca="false">IF(AB4619&gt;=5,"High",IF(AB4619&gt;=3,"Medium","Low"))</f>
        <v>Low</v>
      </c>
    </row>
    <row r="4620" customFormat="false" ht="15" hidden="false" customHeight="false" outlineLevel="0" collapsed="false">
      <c r="A4620" s="15" t="s">
        <v>4717</v>
      </c>
      <c r="B4620" s="15" t="s">
        <v>98</v>
      </c>
      <c r="C4620" s="15" t="n">
        <v>1</v>
      </c>
      <c r="D4620" s="15" t="s">
        <v>24</v>
      </c>
      <c r="E4620" s="15" t="s">
        <v>24</v>
      </c>
      <c r="F4620" s="15" t="n">
        <v>4</v>
      </c>
      <c r="G4620" s="15" t="s">
        <v>26</v>
      </c>
      <c r="H4620" s="15" t="s">
        <v>24</v>
      </c>
      <c r="I4620" s="15" t="s">
        <v>102</v>
      </c>
      <c r="J4620" s="15" t="s">
        <v>24</v>
      </c>
      <c r="K4620" s="15" t="s">
        <v>24</v>
      </c>
      <c r="L4620" s="15" t="s">
        <v>26</v>
      </c>
      <c r="M4620" s="15" t="s">
        <v>24</v>
      </c>
      <c r="N4620" s="15" t="s">
        <v>26</v>
      </c>
      <c r="O4620" s="15" t="s">
        <v>26</v>
      </c>
      <c r="P4620" s="15" t="s">
        <v>25</v>
      </c>
      <c r="Q4620" s="15" t="s">
        <v>26</v>
      </c>
      <c r="R4620" s="15" t="s">
        <v>15</v>
      </c>
      <c r="S4620" s="18" t="n">
        <v>94.75</v>
      </c>
      <c r="T4620" s="15" t="n">
        <v>422.4</v>
      </c>
      <c r="U4620" s="15" t="s">
        <v>24</v>
      </c>
      <c r="V4620" s="18" t="n">
        <f aca="false">IF(ISNUMBER(T4620),T4620,0)</f>
        <v>422.4</v>
      </c>
      <c r="W4620" s="15" t="n">
        <f aca="false">IF(U4620="Yes",1,0)</f>
        <v>0</v>
      </c>
      <c r="X4620" s="15" t="str">
        <f aca="false">IF(F4620&lt;=12,"0-12 months",IF(F4620&lt;=24,"13-24 months",IF(F4620&lt;=48,"25-48 months","49-72 months")))</f>
        <v>0-12 months</v>
      </c>
      <c r="Y4620" s="15" t="str">
        <f aca="false">IF(C4620=1,"Yes","No")</f>
        <v>Yes</v>
      </c>
      <c r="Z4620" s="15" t="n">
        <f aca="false">COUNTIF(J4620:O4620,"Yes")</f>
        <v>3</v>
      </c>
      <c r="AA4620" s="18" t="n">
        <f aca="false">S4620*W4620</f>
        <v>0</v>
      </c>
      <c r="AB4620" s="15" t="n">
        <f aca="false">(P4620="Month-to-month")+(I4620="Fiber optic")+(R4620="Electronic check")+(F4620&lt;=12)+(M4620="No")+(J4620="No")</f>
        <v>6</v>
      </c>
      <c r="AC4620" s="15" t="str">
        <f aca="false">IF(AB4620&gt;=5,"High",IF(AB4620&gt;=3,"Medium","Low"))</f>
        <v>High</v>
      </c>
    </row>
    <row r="4621" customFormat="false" ht="15" hidden="false" customHeight="false" outlineLevel="0" collapsed="false">
      <c r="A4621" s="15" t="s">
        <v>4718</v>
      </c>
      <c r="B4621" s="15" t="s">
        <v>98</v>
      </c>
      <c r="C4621" s="15" t="n">
        <v>0</v>
      </c>
      <c r="D4621" s="15" t="s">
        <v>26</v>
      </c>
      <c r="E4621" s="15" t="s">
        <v>24</v>
      </c>
      <c r="F4621" s="15" t="n">
        <v>3</v>
      </c>
      <c r="G4621" s="15" t="s">
        <v>26</v>
      </c>
      <c r="H4621" s="15" t="s">
        <v>26</v>
      </c>
      <c r="I4621" s="15" t="s">
        <v>102</v>
      </c>
      <c r="J4621" s="15" t="s">
        <v>24</v>
      </c>
      <c r="K4621" s="15" t="s">
        <v>24</v>
      </c>
      <c r="L4621" s="15" t="s">
        <v>24</v>
      </c>
      <c r="M4621" s="15" t="s">
        <v>26</v>
      </c>
      <c r="N4621" s="15" t="s">
        <v>24</v>
      </c>
      <c r="O4621" s="15" t="s">
        <v>24</v>
      </c>
      <c r="P4621" s="15" t="s">
        <v>25</v>
      </c>
      <c r="Q4621" s="15" t="s">
        <v>26</v>
      </c>
      <c r="R4621" s="15" t="s">
        <v>19</v>
      </c>
      <c r="S4621" s="18" t="n">
        <v>79.65</v>
      </c>
      <c r="T4621" s="15" t="n">
        <v>251.75</v>
      </c>
      <c r="U4621" s="15" t="s">
        <v>26</v>
      </c>
      <c r="V4621" s="18" t="n">
        <f aca="false">IF(ISNUMBER(T4621),T4621,0)</f>
        <v>251.75</v>
      </c>
      <c r="W4621" s="15" t="n">
        <f aca="false">IF(U4621="Yes",1,0)</f>
        <v>1</v>
      </c>
      <c r="X4621" s="15" t="str">
        <f aca="false">IF(F4621&lt;=12,"0-12 months",IF(F4621&lt;=24,"13-24 months",IF(F4621&lt;=48,"25-48 months","49-72 months")))</f>
        <v>0-12 months</v>
      </c>
      <c r="Y4621" s="15" t="str">
        <f aca="false">IF(C4621=1,"Yes","No")</f>
        <v>No</v>
      </c>
      <c r="Z4621" s="15" t="n">
        <f aca="false">COUNTIF(J4621:O4621,"Yes")</f>
        <v>1</v>
      </c>
      <c r="AA4621" s="18" t="n">
        <f aca="false">S4621*W4621</f>
        <v>79.65</v>
      </c>
      <c r="AB4621" s="15" t="n">
        <f aca="false">(P4621="Month-to-month")+(I4621="Fiber optic")+(R4621="Electronic check")+(F4621&lt;=12)+(M4621="No")+(J4621="No")</f>
        <v>4</v>
      </c>
      <c r="AC4621" s="15" t="str">
        <f aca="false">IF(AB4621&gt;=5,"High",IF(AB4621&gt;=3,"Medium","Low"))</f>
        <v>Medium</v>
      </c>
    </row>
    <row r="4622" customFormat="false" ht="15" hidden="false" customHeight="false" outlineLevel="0" collapsed="false">
      <c r="A4622" s="15" t="s">
        <v>4719</v>
      </c>
      <c r="B4622" s="15" t="s">
        <v>98</v>
      </c>
      <c r="C4622" s="15" t="n">
        <v>0</v>
      </c>
      <c r="D4622" s="15" t="s">
        <v>26</v>
      </c>
      <c r="E4622" s="15" t="s">
        <v>24</v>
      </c>
      <c r="F4622" s="15" t="n">
        <v>72</v>
      </c>
      <c r="G4622" s="15" t="s">
        <v>26</v>
      </c>
      <c r="H4622" s="15" t="s">
        <v>26</v>
      </c>
      <c r="I4622" s="15" t="s">
        <v>102</v>
      </c>
      <c r="J4622" s="15" t="s">
        <v>26</v>
      </c>
      <c r="K4622" s="15" t="s">
        <v>26</v>
      </c>
      <c r="L4622" s="15" t="s">
        <v>26</v>
      </c>
      <c r="M4622" s="15" t="s">
        <v>26</v>
      </c>
      <c r="N4622" s="15" t="s">
        <v>26</v>
      </c>
      <c r="O4622" s="15" t="s">
        <v>26</v>
      </c>
      <c r="P4622" s="15" t="s">
        <v>29</v>
      </c>
      <c r="Q4622" s="15" t="s">
        <v>24</v>
      </c>
      <c r="R4622" s="15" t="s">
        <v>21</v>
      </c>
      <c r="S4622" s="18" t="n">
        <v>115.8</v>
      </c>
      <c r="T4622" s="15" t="n">
        <v>8332.15</v>
      </c>
      <c r="U4622" s="15" t="s">
        <v>24</v>
      </c>
      <c r="V4622" s="18" t="n">
        <f aca="false">IF(ISNUMBER(T4622),T4622,0)</f>
        <v>8332.15</v>
      </c>
      <c r="W4622" s="15" t="n">
        <f aca="false">IF(U4622="Yes",1,0)</f>
        <v>0</v>
      </c>
      <c r="X4622" s="15" t="str">
        <f aca="false">IF(F4622&lt;=12,"0-12 months",IF(F4622&lt;=24,"13-24 months",IF(F4622&lt;=48,"25-48 months","49-72 months")))</f>
        <v>49-72 months</v>
      </c>
      <c r="Y4622" s="15" t="str">
        <f aca="false">IF(C4622=1,"Yes","No")</f>
        <v>No</v>
      </c>
      <c r="Z4622" s="15" t="n">
        <f aca="false">COUNTIF(J4622:O4622,"Yes")</f>
        <v>6</v>
      </c>
      <c r="AA4622" s="18" t="n">
        <f aca="false">S4622*W4622</f>
        <v>0</v>
      </c>
      <c r="AB4622" s="15" t="n">
        <f aca="false">(P4622="Month-to-month")+(I4622="Fiber optic")+(R4622="Electronic check")+(F4622&lt;=12)+(M4622="No")+(J4622="No")</f>
        <v>1</v>
      </c>
      <c r="AC4622" s="15" t="str">
        <f aca="false">IF(AB4622&gt;=5,"High",IF(AB4622&gt;=3,"Medium","Low"))</f>
        <v>Low</v>
      </c>
    </row>
    <row r="4623" customFormat="false" ht="15" hidden="false" customHeight="false" outlineLevel="0" collapsed="false">
      <c r="A4623" s="15" t="s">
        <v>4720</v>
      </c>
      <c r="B4623" s="15" t="s">
        <v>94</v>
      </c>
      <c r="C4623" s="15" t="n">
        <v>0</v>
      </c>
      <c r="D4623" s="15" t="s">
        <v>24</v>
      </c>
      <c r="E4623" s="15" t="s">
        <v>24</v>
      </c>
      <c r="F4623" s="15" t="n">
        <v>6</v>
      </c>
      <c r="G4623" s="15" t="s">
        <v>26</v>
      </c>
      <c r="H4623" s="15" t="s">
        <v>24</v>
      </c>
      <c r="I4623" s="15" t="s">
        <v>96</v>
      </c>
      <c r="J4623" s="15" t="s">
        <v>26</v>
      </c>
      <c r="K4623" s="15" t="s">
        <v>24</v>
      </c>
      <c r="L4623" s="15" t="s">
        <v>24</v>
      </c>
      <c r="M4623" s="15" t="s">
        <v>24</v>
      </c>
      <c r="N4623" s="15" t="s">
        <v>24</v>
      </c>
      <c r="O4623" s="15" t="s">
        <v>24</v>
      </c>
      <c r="P4623" s="15" t="s">
        <v>25</v>
      </c>
      <c r="Q4623" s="15" t="s">
        <v>26</v>
      </c>
      <c r="R4623" s="15" t="s">
        <v>15</v>
      </c>
      <c r="S4623" s="18" t="n">
        <v>49.45</v>
      </c>
      <c r="T4623" s="15" t="n">
        <v>314.6</v>
      </c>
      <c r="U4623" s="15" t="s">
        <v>24</v>
      </c>
      <c r="V4623" s="18" t="n">
        <f aca="false">IF(ISNUMBER(T4623),T4623,0)</f>
        <v>314.6</v>
      </c>
      <c r="W4623" s="15" t="n">
        <f aca="false">IF(U4623="Yes",1,0)</f>
        <v>0</v>
      </c>
      <c r="X4623" s="15" t="str">
        <f aca="false">IF(F4623&lt;=12,"0-12 months",IF(F4623&lt;=24,"13-24 months",IF(F4623&lt;=48,"25-48 months","49-72 months")))</f>
        <v>0-12 months</v>
      </c>
      <c r="Y4623" s="15" t="str">
        <f aca="false">IF(C4623=1,"Yes","No")</f>
        <v>No</v>
      </c>
      <c r="Z4623" s="15" t="n">
        <f aca="false">COUNTIF(J4623:O4623,"Yes")</f>
        <v>1</v>
      </c>
      <c r="AA4623" s="18" t="n">
        <f aca="false">S4623*W4623</f>
        <v>0</v>
      </c>
      <c r="AB4623" s="15" t="n">
        <f aca="false">(P4623="Month-to-month")+(I4623="Fiber optic")+(R4623="Electronic check")+(F4623&lt;=12)+(M4623="No")+(J4623="No")</f>
        <v>4</v>
      </c>
      <c r="AC4623" s="15" t="str">
        <f aca="false">IF(AB4623&gt;=5,"High",IF(AB4623&gt;=3,"Medium","Low"))</f>
        <v>Medium</v>
      </c>
    </row>
    <row r="4624" customFormat="false" ht="15" hidden="false" customHeight="false" outlineLevel="0" collapsed="false">
      <c r="A4624" s="15" t="s">
        <v>4721</v>
      </c>
      <c r="B4624" s="15" t="s">
        <v>98</v>
      </c>
      <c r="C4624" s="15" t="n">
        <v>0</v>
      </c>
      <c r="D4624" s="15" t="s">
        <v>24</v>
      </c>
      <c r="E4624" s="15" t="s">
        <v>24</v>
      </c>
      <c r="F4624" s="15" t="n">
        <v>52</v>
      </c>
      <c r="G4624" s="15" t="s">
        <v>26</v>
      </c>
      <c r="H4624" s="15" t="s">
        <v>24</v>
      </c>
      <c r="I4624" s="15" t="s">
        <v>102</v>
      </c>
      <c r="J4624" s="15" t="s">
        <v>24</v>
      </c>
      <c r="K4624" s="15" t="s">
        <v>24</v>
      </c>
      <c r="L4624" s="15" t="s">
        <v>26</v>
      </c>
      <c r="M4624" s="15" t="s">
        <v>24</v>
      </c>
      <c r="N4624" s="15" t="s">
        <v>24</v>
      </c>
      <c r="O4624" s="15" t="s">
        <v>26</v>
      </c>
      <c r="P4624" s="15" t="s">
        <v>25</v>
      </c>
      <c r="Q4624" s="15" t="s">
        <v>26</v>
      </c>
      <c r="R4624" s="15" t="s">
        <v>21</v>
      </c>
      <c r="S4624" s="18" t="n">
        <v>83.8</v>
      </c>
      <c r="T4624" s="15" t="n">
        <v>4331.4</v>
      </c>
      <c r="U4624" s="15" t="s">
        <v>24</v>
      </c>
      <c r="V4624" s="18" t="n">
        <f aca="false">IF(ISNUMBER(T4624),T4624,0)</f>
        <v>4331.4</v>
      </c>
      <c r="W4624" s="15" t="n">
        <f aca="false">IF(U4624="Yes",1,0)</f>
        <v>0</v>
      </c>
      <c r="X4624" s="15" t="str">
        <f aca="false">IF(F4624&lt;=12,"0-12 months",IF(F4624&lt;=24,"13-24 months",IF(F4624&lt;=48,"25-48 months","49-72 months")))</f>
        <v>49-72 months</v>
      </c>
      <c r="Y4624" s="15" t="str">
        <f aca="false">IF(C4624=1,"Yes","No")</f>
        <v>No</v>
      </c>
      <c r="Z4624" s="15" t="n">
        <f aca="false">COUNTIF(J4624:O4624,"Yes")</f>
        <v>2</v>
      </c>
      <c r="AA4624" s="18" t="n">
        <f aca="false">S4624*W4624</f>
        <v>0</v>
      </c>
      <c r="AB4624" s="15" t="n">
        <f aca="false">(P4624="Month-to-month")+(I4624="Fiber optic")+(R4624="Electronic check")+(F4624&lt;=12)+(M4624="No")+(J4624="No")</f>
        <v>4</v>
      </c>
      <c r="AC4624" s="15" t="str">
        <f aca="false">IF(AB4624&gt;=5,"High",IF(AB4624&gt;=3,"Medium","Low"))</f>
        <v>Medium</v>
      </c>
    </row>
    <row r="4625" customFormat="false" ht="15" hidden="false" customHeight="false" outlineLevel="0" collapsed="false">
      <c r="A4625" s="15" t="s">
        <v>4722</v>
      </c>
      <c r="B4625" s="15" t="s">
        <v>98</v>
      </c>
      <c r="C4625" s="15" t="n">
        <v>1</v>
      </c>
      <c r="D4625" s="15" t="s">
        <v>26</v>
      </c>
      <c r="E4625" s="15" t="s">
        <v>24</v>
      </c>
      <c r="F4625" s="15" t="n">
        <v>69</v>
      </c>
      <c r="G4625" s="15" t="s">
        <v>26</v>
      </c>
      <c r="H4625" s="15" t="s">
        <v>26</v>
      </c>
      <c r="I4625" s="15" t="s">
        <v>102</v>
      </c>
      <c r="J4625" s="15" t="s">
        <v>24</v>
      </c>
      <c r="K4625" s="15" t="s">
        <v>26</v>
      </c>
      <c r="L4625" s="15" t="s">
        <v>26</v>
      </c>
      <c r="M4625" s="15" t="s">
        <v>24</v>
      </c>
      <c r="N4625" s="15" t="s">
        <v>24</v>
      </c>
      <c r="O4625" s="15" t="s">
        <v>26</v>
      </c>
      <c r="P4625" s="15" t="s">
        <v>25</v>
      </c>
      <c r="Q4625" s="15" t="s">
        <v>26</v>
      </c>
      <c r="R4625" s="15" t="s">
        <v>19</v>
      </c>
      <c r="S4625" s="18" t="n">
        <v>95.35</v>
      </c>
      <c r="T4625" s="15" t="n">
        <v>6382</v>
      </c>
      <c r="U4625" s="15" t="s">
        <v>24</v>
      </c>
      <c r="V4625" s="18" t="n">
        <f aca="false">IF(ISNUMBER(T4625),T4625,0)</f>
        <v>6382</v>
      </c>
      <c r="W4625" s="15" t="n">
        <f aca="false">IF(U4625="Yes",1,0)</f>
        <v>0</v>
      </c>
      <c r="X4625" s="15" t="str">
        <f aca="false">IF(F4625&lt;=12,"0-12 months",IF(F4625&lt;=24,"13-24 months",IF(F4625&lt;=48,"25-48 months","49-72 months")))</f>
        <v>49-72 months</v>
      </c>
      <c r="Y4625" s="15" t="str">
        <f aca="false">IF(C4625=1,"Yes","No")</f>
        <v>Yes</v>
      </c>
      <c r="Z4625" s="15" t="n">
        <f aca="false">COUNTIF(J4625:O4625,"Yes")</f>
        <v>3</v>
      </c>
      <c r="AA4625" s="18" t="n">
        <f aca="false">S4625*W4625</f>
        <v>0</v>
      </c>
      <c r="AB4625" s="15" t="n">
        <f aca="false">(P4625="Month-to-month")+(I4625="Fiber optic")+(R4625="Electronic check")+(F4625&lt;=12)+(M4625="No")+(J4625="No")</f>
        <v>4</v>
      </c>
      <c r="AC4625" s="15" t="str">
        <f aca="false">IF(AB4625&gt;=5,"High",IF(AB4625&gt;=3,"Medium","Low"))</f>
        <v>Medium</v>
      </c>
    </row>
    <row r="4626" customFormat="false" ht="15" hidden="false" customHeight="false" outlineLevel="0" collapsed="false">
      <c r="A4626" s="15" t="s">
        <v>4723</v>
      </c>
      <c r="B4626" s="15" t="s">
        <v>98</v>
      </c>
      <c r="C4626" s="15" t="n">
        <v>0</v>
      </c>
      <c r="D4626" s="15" t="s">
        <v>24</v>
      </c>
      <c r="E4626" s="15" t="s">
        <v>24</v>
      </c>
      <c r="F4626" s="15" t="n">
        <v>8</v>
      </c>
      <c r="G4626" s="15" t="s">
        <v>26</v>
      </c>
      <c r="H4626" s="15" t="s">
        <v>24</v>
      </c>
      <c r="I4626" s="15" t="s">
        <v>102</v>
      </c>
      <c r="J4626" s="15" t="s">
        <v>24</v>
      </c>
      <c r="K4626" s="15" t="s">
        <v>24</v>
      </c>
      <c r="L4626" s="15" t="s">
        <v>26</v>
      </c>
      <c r="M4626" s="15" t="s">
        <v>24</v>
      </c>
      <c r="N4626" s="15" t="s">
        <v>26</v>
      </c>
      <c r="O4626" s="15" t="s">
        <v>26</v>
      </c>
      <c r="P4626" s="15" t="s">
        <v>25</v>
      </c>
      <c r="Q4626" s="15" t="s">
        <v>26</v>
      </c>
      <c r="R4626" s="15" t="s">
        <v>15</v>
      </c>
      <c r="S4626" s="18" t="n">
        <v>94.7</v>
      </c>
      <c r="T4626" s="15" t="n">
        <v>740.3</v>
      </c>
      <c r="U4626" s="15" t="s">
        <v>26</v>
      </c>
      <c r="V4626" s="18" t="n">
        <f aca="false">IF(ISNUMBER(T4626),T4626,0)</f>
        <v>740.3</v>
      </c>
      <c r="W4626" s="15" t="n">
        <f aca="false">IF(U4626="Yes",1,0)</f>
        <v>1</v>
      </c>
      <c r="X4626" s="15" t="str">
        <f aca="false">IF(F4626&lt;=12,"0-12 months",IF(F4626&lt;=24,"13-24 months",IF(F4626&lt;=48,"25-48 months","49-72 months")))</f>
        <v>0-12 months</v>
      </c>
      <c r="Y4626" s="15" t="str">
        <f aca="false">IF(C4626=1,"Yes","No")</f>
        <v>No</v>
      </c>
      <c r="Z4626" s="15" t="n">
        <f aca="false">COUNTIF(J4626:O4626,"Yes")</f>
        <v>3</v>
      </c>
      <c r="AA4626" s="18" t="n">
        <f aca="false">S4626*W4626</f>
        <v>94.7</v>
      </c>
      <c r="AB4626" s="15" t="n">
        <f aca="false">(P4626="Month-to-month")+(I4626="Fiber optic")+(R4626="Electronic check")+(F4626&lt;=12)+(M4626="No")+(J4626="No")</f>
        <v>6</v>
      </c>
      <c r="AC4626" s="15" t="str">
        <f aca="false">IF(AB4626&gt;=5,"High",IF(AB4626&gt;=3,"Medium","Low"))</f>
        <v>High</v>
      </c>
    </row>
    <row r="4627" customFormat="false" ht="15" hidden="false" customHeight="false" outlineLevel="0" collapsed="false">
      <c r="A4627" s="15" t="s">
        <v>4724</v>
      </c>
      <c r="B4627" s="15" t="s">
        <v>94</v>
      </c>
      <c r="C4627" s="15" t="n">
        <v>1</v>
      </c>
      <c r="D4627" s="15" t="s">
        <v>24</v>
      </c>
      <c r="E4627" s="15" t="s">
        <v>24</v>
      </c>
      <c r="F4627" s="15" t="n">
        <v>8</v>
      </c>
      <c r="G4627" s="15" t="s">
        <v>26</v>
      </c>
      <c r="H4627" s="15" t="s">
        <v>24</v>
      </c>
      <c r="I4627" s="15" t="s">
        <v>102</v>
      </c>
      <c r="J4627" s="15" t="s">
        <v>24</v>
      </c>
      <c r="K4627" s="15" t="s">
        <v>24</v>
      </c>
      <c r="L4627" s="15" t="s">
        <v>26</v>
      </c>
      <c r="M4627" s="15" t="s">
        <v>24</v>
      </c>
      <c r="N4627" s="15" t="s">
        <v>24</v>
      </c>
      <c r="O4627" s="15" t="s">
        <v>24</v>
      </c>
      <c r="P4627" s="15" t="s">
        <v>25</v>
      </c>
      <c r="Q4627" s="15" t="s">
        <v>26</v>
      </c>
      <c r="R4627" s="15" t="s">
        <v>19</v>
      </c>
      <c r="S4627" s="18" t="n">
        <v>74.05</v>
      </c>
      <c r="T4627" s="15" t="n">
        <v>600.15</v>
      </c>
      <c r="U4627" s="15" t="s">
        <v>24</v>
      </c>
      <c r="V4627" s="18" t="n">
        <f aca="false">IF(ISNUMBER(T4627),T4627,0)</f>
        <v>600.15</v>
      </c>
      <c r="W4627" s="15" t="n">
        <f aca="false">IF(U4627="Yes",1,0)</f>
        <v>0</v>
      </c>
      <c r="X4627" s="15" t="str">
        <f aca="false">IF(F4627&lt;=12,"0-12 months",IF(F4627&lt;=24,"13-24 months",IF(F4627&lt;=48,"25-48 months","49-72 months")))</f>
        <v>0-12 months</v>
      </c>
      <c r="Y4627" s="15" t="str">
        <f aca="false">IF(C4627=1,"Yes","No")</f>
        <v>Yes</v>
      </c>
      <c r="Z4627" s="15" t="n">
        <f aca="false">COUNTIF(J4627:O4627,"Yes")</f>
        <v>1</v>
      </c>
      <c r="AA4627" s="18" t="n">
        <f aca="false">S4627*W4627</f>
        <v>0</v>
      </c>
      <c r="AB4627" s="15" t="n">
        <f aca="false">(P4627="Month-to-month")+(I4627="Fiber optic")+(R4627="Electronic check")+(F4627&lt;=12)+(M4627="No")+(J4627="No")</f>
        <v>5</v>
      </c>
      <c r="AC4627" s="15" t="str">
        <f aca="false">IF(AB4627&gt;=5,"High",IF(AB4627&gt;=3,"Medium","Low"))</f>
        <v>High</v>
      </c>
    </row>
    <row r="4628" customFormat="false" ht="15" hidden="false" customHeight="false" outlineLevel="0" collapsed="false">
      <c r="A4628" s="15" t="s">
        <v>4725</v>
      </c>
      <c r="B4628" s="15" t="s">
        <v>94</v>
      </c>
      <c r="C4628" s="15" t="n">
        <v>1</v>
      </c>
      <c r="D4628" s="15" t="s">
        <v>24</v>
      </c>
      <c r="E4628" s="15" t="s">
        <v>24</v>
      </c>
      <c r="F4628" s="15" t="n">
        <v>63</v>
      </c>
      <c r="G4628" s="15" t="s">
        <v>26</v>
      </c>
      <c r="H4628" s="15" t="s">
        <v>26</v>
      </c>
      <c r="I4628" s="15" t="s">
        <v>102</v>
      </c>
      <c r="J4628" s="15" t="s">
        <v>24</v>
      </c>
      <c r="K4628" s="15" t="s">
        <v>24</v>
      </c>
      <c r="L4628" s="15" t="s">
        <v>26</v>
      </c>
      <c r="M4628" s="15" t="s">
        <v>24</v>
      </c>
      <c r="N4628" s="15" t="s">
        <v>24</v>
      </c>
      <c r="O4628" s="15" t="s">
        <v>26</v>
      </c>
      <c r="P4628" s="15" t="s">
        <v>25</v>
      </c>
      <c r="Q4628" s="15" t="s">
        <v>26</v>
      </c>
      <c r="R4628" s="15" t="s">
        <v>19</v>
      </c>
      <c r="S4628" s="18" t="n">
        <v>89.6</v>
      </c>
      <c r="T4628" s="15" t="n">
        <v>5538.8</v>
      </c>
      <c r="U4628" s="15" t="s">
        <v>24</v>
      </c>
      <c r="V4628" s="18" t="n">
        <f aca="false">IF(ISNUMBER(T4628),T4628,0)</f>
        <v>5538.8</v>
      </c>
      <c r="W4628" s="15" t="n">
        <f aca="false">IF(U4628="Yes",1,0)</f>
        <v>0</v>
      </c>
      <c r="X4628" s="15" t="str">
        <f aca="false">IF(F4628&lt;=12,"0-12 months",IF(F4628&lt;=24,"13-24 months",IF(F4628&lt;=48,"25-48 months","49-72 months")))</f>
        <v>49-72 months</v>
      </c>
      <c r="Y4628" s="15" t="str">
        <f aca="false">IF(C4628=1,"Yes","No")</f>
        <v>Yes</v>
      </c>
      <c r="Z4628" s="15" t="n">
        <f aca="false">COUNTIF(J4628:O4628,"Yes")</f>
        <v>2</v>
      </c>
      <c r="AA4628" s="18" t="n">
        <f aca="false">S4628*W4628</f>
        <v>0</v>
      </c>
      <c r="AB4628" s="15" t="n">
        <f aca="false">(P4628="Month-to-month")+(I4628="Fiber optic")+(R4628="Electronic check")+(F4628&lt;=12)+(M4628="No")+(J4628="No")</f>
        <v>4</v>
      </c>
      <c r="AC4628" s="15" t="str">
        <f aca="false">IF(AB4628&gt;=5,"High",IF(AB4628&gt;=3,"Medium","Low"))</f>
        <v>Medium</v>
      </c>
    </row>
    <row r="4629" customFormat="false" ht="15" hidden="false" customHeight="false" outlineLevel="0" collapsed="false">
      <c r="A4629" s="15" t="s">
        <v>4726</v>
      </c>
      <c r="B4629" s="15" t="s">
        <v>98</v>
      </c>
      <c r="C4629" s="15" t="n">
        <v>0</v>
      </c>
      <c r="D4629" s="15" t="s">
        <v>24</v>
      </c>
      <c r="E4629" s="15" t="s">
        <v>24</v>
      </c>
      <c r="F4629" s="15" t="n">
        <v>60</v>
      </c>
      <c r="G4629" s="15" t="s">
        <v>26</v>
      </c>
      <c r="H4629" s="15" t="s">
        <v>26</v>
      </c>
      <c r="I4629" s="15" t="s">
        <v>102</v>
      </c>
      <c r="J4629" s="15" t="s">
        <v>26</v>
      </c>
      <c r="K4629" s="15" t="s">
        <v>26</v>
      </c>
      <c r="L4629" s="15" t="s">
        <v>26</v>
      </c>
      <c r="M4629" s="15" t="s">
        <v>26</v>
      </c>
      <c r="N4629" s="15" t="s">
        <v>26</v>
      </c>
      <c r="O4629" s="15" t="s">
        <v>26</v>
      </c>
      <c r="P4629" s="15" t="s">
        <v>27</v>
      </c>
      <c r="Q4629" s="15" t="s">
        <v>26</v>
      </c>
      <c r="R4629" s="15" t="s">
        <v>21</v>
      </c>
      <c r="S4629" s="18" t="n">
        <v>116.6</v>
      </c>
      <c r="T4629" s="15" t="n">
        <v>7049.5</v>
      </c>
      <c r="U4629" s="15" t="s">
        <v>24</v>
      </c>
      <c r="V4629" s="18" t="n">
        <f aca="false">IF(ISNUMBER(T4629),T4629,0)</f>
        <v>7049.5</v>
      </c>
      <c r="W4629" s="15" t="n">
        <f aca="false">IF(U4629="Yes",1,0)</f>
        <v>0</v>
      </c>
      <c r="X4629" s="15" t="str">
        <f aca="false">IF(F4629&lt;=12,"0-12 months",IF(F4629&lt;=24,"13-24 months",IF(F4629&lt;=48,"25-48 months","49-72 months")))</f>
        <v>49-72 months</v>
      </c>
      <c r="Y4629" s="15" t="str">
        <f aca="false">IF(C4629=1,"Yes","No")</f>
        <v>No</v>
      </c>
      <c r="Z4629" s="15" t="n">
        <f aca="false">COUNTIF(J4629:O4629,"Yes")</f>
        <v>6</v>
      </c>
      <c r="AA4629" s="18" t="n">
        <f aca="false">S4629*W4629</f>
        <v>0</v>
      </c>
      <c r="AB4629" s="15" t="n">
        <f aca="false">(P4629="Month-to-month")+(I4629="Fiber optic")+(R4629="Electronic check")+(F4629&lt;=12)+(M4629="No")+(J4629="No")</f>
        <v>1</v>
      </c>
      <c r="AC4629" s="15" t="str">
        <f aca="false">IF(AB4629&gt;=5,"High",IF(AB4629&gt;=3,"Medium","Low"))</f>
        <v>Low</v>
      </c>
    </row>
    <row r="4630" customFormat="false" ht="15" hidden="false" customHeight="false" outlineLevel="0" collapsed="false">
      <c r="A4630" s="15" t="s">
        <v>4727</v>
      </c>
      <c r="B4630" s="15" t="s">
        <v>94</v>
      </c>
      <c r="C4630" s="15" t="n">
        <v>0</v>
      </c>
      <c r="D4630" s="15" t="s">
        <v>26</v>
      </c>
      <c r="E4630" s="15" t="s">
        <v>24</v>
      </c>
      <c r="F4630" s="15" t="n">
        <v>12</v>
      </c>
      <c r="G4630" s="15" t="s">
        <v>26</v>
      </c>
      <c r="H4630" s="15" t="s">
        <v>24</v>
      </c>
      <c r="I4630" s="15" t="s">
        <v>96</v>
      </c>
      <c r="J4630" s="15" t="s">
        <v>26</v>
      </c>
      <c r="K4630" s="15" t="s">
        <v>24</v>
      </c>
      <c r="L4630" s="15" t="s">
        <v>24</v>
      </c>
      <c r="M4630" s="15" t="s">
        <v>26</v>
      </c>
      <c r="N4630" s="15" t="s">
        <v>24</v>
      </c>
      <c r="O4630" s="15" t="s">
        <v>24</v>
      </c>
      <c r="P4630" s="15" t="s">
        <v>25</v>
      </c>
      <c r="Q4630" s="15" t="s">
        <v>24</v>
      </c>
      <c r="R4630" s="15" t="s">
        <v>19</v>
      </c>
      <c r="S4630" s="18" t="n">
        <v>54.2</v>
      </c>
      <c r="T4630" s="15" t="n">
        <v>690.5</v>
      </c>
      <c r="U4630" s="15" t="s">
        <v>24</v>
      </c>
      <c r="V4630" s="18" t="n">
        <f aca="false">IF(ISNUMBER(T4630),T4630,0)</f>
        <v>690.5</v>
      </c>
      <c r="W4630" s="15" t="n">
        <f aca="false">IF(U4630="Yes",1,0)</f>
        <v>0</v>
      </c>
      <c r="X4630" s="15" t="str">
        <f aca="false">IF(F4630&lt;=12,"0-12 months",IF(F4630&lt;=24,"13-24 months",IF(F4630&lt;=48,"25-48 months","49-72 months")))</f>
        <v>0-12 months</v>
      </c>
      <c r="Y4630" s="15" t="str">
        <f aca="false">IF(C4630=1,"Yes","No")</f>
        <v>No</v>
      </c>
      <c r="Z4630" s="15" t="n">
        <f aca="false">COUNTIF(J4630:O4630,"Yes")</f>
        <v>2</v>
      </c>
      <c r="AA4630" s="18" t="n">
        <f aca="false">S4630*W4630</f>
        <v>0</v>
      </c>
      <c r="AB4630" s="15" t="n">
        <f aca="false">(P4630="Month-to-month")+(I4630="Fiber optic")+(R4630="Electronic check")+(F4630&lt;=12)+(M4630="No")+(J4630="No")</f>
        <v>2</v>
      </c>
      <c r="AC4630" s="15" t="str">
        <f aca="false">IF(AB4630&gt;=5,"High",IF(AB4630&gt;=3,"Medium","Low"))</f>
        <v>Low</v>
      </c>
    </row>
    <row r="4631" customFormat="false" ht="15" hidden="false" customHeight="false" outlineLevel="0" collapsed="false">
      <c r="A4631" s="15" t="s">
        <v>4728</v>
      </c>
      <c r="B4631" s="15" t="s">
        <v>94</v>
      </c>
      <c r="C4631" s="15" t="n">
        <v>0</v>
      </c>
      <c r="D4631" s="15" t="s">
        <v>24</v>
      </c>
      <c r="E4631" s="15" t="s">
        <v>24</v>
      </c>
      <c r="F4631" s="15" t="n">
        <v>13</v>
      </c>
      <c r="G4631" s="15" t="s">
        <v>26</v>
      </c>
      <c r="H4631" s="15" t="s">
        <v>24</v>
      </c>
      <c r="I4631" s="15" t="s">
        <v>24</v>
      </c>
      <c r="J4631" s="15" t="s">
        <v>28</v>
      </c>
      <c r="K4631" s="15" t="s">
        <v>28</v>
      </c>
      <c r="L4631" s="15" t="s">
        <v>28</v>
      </c>
      <c r="M4631" s="15" t="s">
        <v>28</v>
      </c>
      <c r="N4631" s="15" t="s">
        <v>28</v>
      </c>
      <c r="O4631" s="15" t="s">
        <v>28</v>
      </c>
      <c r="P4631" s="15" t="s">
        <v>25</v>
      </c>
      <c r="Q4631" s="15" t="s">
        <v>26</v>
      </c>
      <c r="R4631" s="15" t="s">
        <v>17</v>
      </c>
      <c r="S4631" s="18" t="n">
        <v>19.3</v>
      </c>
      <c r="T4631" s="15" t="n">
        <v>279.3</v>
      </c>
      <c r="U4631" s="15" t="s">
        <v>24</v>
      </c>
      <c r="V4631" s="18" t="n">
        <f aca="false">IF(ISNUMBER(T4631),T4631,0)</f>
        <v>279.3</v>
      </c>
      <c r="W4631" s="15" t="n">
        <f aca="false">IF(U4631="Yes",1,0)</f>
        <v>0</v>
      </c>
      <c r="X4631" s="15" t="str">
        <f aca="false">IF(F4631&lt;=12,"0-12 months",IF(F4631&lt;=24,"13-24 months",IF(F4631&lt;=48,"25-48 months","49-72 months")))</f>
        <v>13-24 months</v>
      </c>
      <c r="Y4631" s="15" t="str">
        <f aca="false">IF(C4631=1,"Yes","No")</f>
        <v>No</v>
      </c>
      <c r="Z4631" s="15" t="n">
        <f aca="false">COUNTIF(J4631:O4631,"Yes")</f>
        <v>0</v>
      </c>
      <c r="AA4631" s="18" t="n">
        <f aca="false">S4631*W4631</f>
        <v>0</v>
      </c>
      <c r="AB4631" s="15" t="n">
        <f aca="false">(P4631="Month-to-month")+(I4631="Fiber optic")+(R4631="Electronic check")+(F4631&lt;=12)+(M4631="No")+(J4631="No")</f>
        <v>1</v>
      </c>
      <c r="AC4631" s="15" t="str">
        <f aca="false">IF(AB4631&gt;=5,"High",IF(AB4631&gt;=3,"Medium","Low"))</f>
        <v>Low</v>
      </c>
    </row>
    <row r="4632" customFormat="false" ht="15" hidden="false" customHeight="false" outlineLevel="0" collapsed="false">
      <c r="A4632" s="15" t="s">
        <v>4729</v>
      </c>
      <c r="B4632" s="15" t="s">
        <v>98</v>
      </c>
      <c r="C4632" s="15" t="n">
        <v>0</v>
      </c>
      <c r="D4632" s="15" t="s">
        <v>24</v>
      </c>
      <c r="E4632" s="15" t="s">
        <v>24</v>
      </c>
      <c r="F4632" s="15" t="n">
        <v>22</v>
      </c>
      <c r="G4632" s="15" t="s">
        <v>26</v>
      </c>
      <c r="H4632" s="15" t="s">
        <v>26</v>
      </c>
      <c r="I4632" s="15" t="s">
        <v>96</v>
      </c>
      <c r="J4632" s="15" t="s">
        <v>26</v>
      </c>
      <c r="K4632" s="15" t="s">
        <v>26</v>
      </c>
      <c r="L4632" s="15" t="s">
        <v>26</v>
      </c>
      <c r="M4632" s="15" t="s">
        <v>24</v>
      </c>
      <c r="N4632" s="15" t="s">
        <v>24</v>
      </c>
      <c r="O4632" s="15" t="s">
        <v>24</v>
      </c>
      <c r="P4632" s="15" t="s">
        <v>25</v>
      </c>
      <c r="Q4632" s="15" t="s">
        <v>24</v>
      </c>
      <c r="R4632" s="15" t="s">
        <v>17</v>
      </c>
      <c r="S4632" s="18" t="n">
        <v>65.05</v>
      </c>
      <c r="T4632" s="15" t="n">
        <v>1427.55</v>
      </c>
      <c r="U4632" s="15" t="s">
        <v>24</v>
      </c>
      <c r="V4632" s="18" t="n">
        <f aca="false">IF(ISNUMBER(T4632),T4632,0)</f>
        <v>1427.55</v>
      </c>
      <c r="W4632" s="15" t="n">
        <f aca="false">IF(U4632="Yes",1,0)</f>
        <v>0</v>
      </c>
      <c r="X4632" s="15" t="str">
        <f aca="false">IF(F4632&lt;=12,"0-12 months",IF(F4632&lt;=24,"13-24 months",IF(F4632&lt;=48,"25-48 months","49-72 months")))</f>
        <v>13-24 months</v>
      </c>
      <c r="Y4632" s="15" t="str">
        <f aca="false">IF(C4632=1,"Yes","No")</f>
        <v>No</v>
      </c>
      <c r="Z4632" s="15" t="n">
        <f aca="false">COUNTIF(J4632:O4632,"Yes")</f>
        <v>3</v>
      </c>
      <c r="AA4632" s="18" t="n">
        <f aca="false">S4632*W4632</f>
        <v>0</v>
      </c>
      <c r="AB4632" s="15" t="n">
        <f aca="false">(P4632="Month-to-month")+(I4632="Fiber optic")+(R4632="Electronic check")+(F4632&lt;=12)+(M4632="No")+(J4632="No")</f>
        <v>2</v>
      </c>
      <c r="AC4632" s="15" t="str">
        <f aca="false">IF(AB4632&gt;=5,"High",IF(AB4632&gt;=3,"Medium","Low"))</f>
        <v>Low</v>
      </c>
    </row>
    <row r="4633" customFormat="false" ht="15" hidden="false" customHeight="false" outlineLevel="0" collapsed="false">
      <c r="A4633" s="15" t="s">
        <v>4730</v>
      </c>
      <c r="B4633" s="15" t="s">
        <v>98</v>
      </c>
      <c r="C4633" s="15" t="n">
        <v>0</v>
      </c>
      <c r="D4633" s="15" t="s">
        <v>24</v>
      </c>
      <c r="E4633" s="15" t="s">
        <v>24</v>
      </c>
      <c r="F4633" s="15" t="n">
        <v>5</v>
      </c>
      <c r="G4633" s="15" t="s">
        <v>26</v>
      </c>
      <c r="H4633" s="15" t="s">
        <v>26</v>
      </c>
      <c r="I4633" s="15" t="s">
        <v>102</v>
      </c>
      <c r="J4633" s="15" t="s">
        <v>24</v>
      </c>
      <c r="K4633" s="15" t="s">
        <v>24</v>
      </c>
      <c r="L4633" s="15" t="s">
        <v>26</v>
      </c>
      <c r="M4633" s="15" t="s">
        <v>24</v>
      </c>
      <c r="N4633" s="15" t="s">
        <v>26</v>
      </c>
      <c r="O4633" s="15" t="s">
        <v>24</v>
      </c>
      <c r="P4633" s="15" t="s">
        <v>25</v>
      </c>
      <c r="Q4633" s="15" t="s">
        <v>26</v>
      </c>
      <c r="R4633" s="15" t="s">
        <v>15</v>
      </c>
      <c r="S4633" s="18" t="n">
        <v>92.5</v>
      </c>
      <c r="T4633" s="15" t="n">
        <v>452.7</v>
      </c>
      <c r="U4633" s="15" t="s">
        <v>26</v>
      </c>
      <c r="V4633" s="18" t="n">
        <f aca="false">IF(ISNUMBER(T4633),T4633,0)</f>
        <v>452.7</v>
      </c>
      <c r="W4633" s="15" t="n">
        <f aca="false">IF(U4633="Yes",1,0)</f>
        <v>1</v>
      </c>
      <c r="X4633" s="15" t="str">
        <f aca="false">IF(F4633&lt;=12,"0-12 months",IF(F4633&lt;=24,"13-24 months",IF(F4633&lt;=48,"25-48 months","49-72 months")))</f>
        <v>0-12 months</v>
      </c>
      <c r="Y4633" s="15" t="str">
        <f aca="false">IF(C4633=1,"Yes","No")</f>
        <v>No</v>
      </c>
      <c r="Z4633" s="15" t="n">
        <f aca="false">COUNTIF(J4633:O4633,"Yes")</f>
        <v>2</v>
      </c>
      <c r="AA4633" s="18" t="n">
        <f aca="false">S4633*W4633</f>
        <v>92.5</v>
      </c>
      <c r="AB4633" s="15" t="n">
        <f aca="false">(P4633="Month-to-month")+(I4633="Fiber optic")+(R4633="Electronic check")+(F4633&lt;=12)+(M4633="No")+(J4633="No")</f>
        <v>6</v>
      </c>
      <c r="AC4633" s="15" t="str">
        <f aca="false">IF(AB4633&gt;=5,"High",IF(AB4633&gt;=3,"Medium","Low"))</f>
        <v>High</v>
      </c>
    </row>
    <row r="4634" customFormat="false" ht="15" hidden="false" customHeight="false" outlineLevel="0" collapsed="false">
      <c r="A4634" s="15" t="s">
        <v>4731</v>
      </c>
      <c r="B4634" s="15" t="s">
        <v>94</v>
      </c>
      <c r="C4634" s="15" t="n">
        <v>0</v>
      </c>
      <c r="D4634" s="15" t="s">
        <v>26</v>
      </c>
      <c r="E4634" s="15" t="s">
        <v>26</v>
      </c>
      <c r="F4634" s="15" t="n">
        <v>1</v>
      </c>
      <c r="G4634" s="15" t="s">
        <v>26</v>
      </c>
      <c r="H4634" s="15" t="s">
        <v>24</v>
      </c>
      <c r="I4634" s="15" t="s">
        <v>24</v>
      </c>
      <c r="J4634" s="15" t="s">
        <v>28</v>
      </c>
      <c r="K4634" s="15" t="s">
        <v>28</v>
      </c>
      <c r="L4634" s="15" t="s">
        <v>28</v>
      </c>
      <c r="M4634" s="15" t="s">
        <v>28</v>
      </c>
      <c r="N4634" s="15" t="s">
        <v>28</v>
      </c>
      <c r="O4634" s="15" t="s">
        <v>28</v>
      </c>
      <c r="P4634" s="15" t="s">
        <v>25</v>
      </c>
      <c r="Q4634" s="15" t="s">
        <v>24</v>
      </c>
      <c r="R4634" s="15" t="s">
        <v>17</v>
      </c>
      <c r="S4634" s="18" t="n">
        <v>19.45</v>
      </c>
      <c r="T4634" s="15" t="n">
        <v>19.45</v>
      </c>
      <c r="U4634" s="15" t="s">
        <v>26</v>
      </c>
      <c r="V4634" s="18" t="n">
        <f aca="false">IF(ISNUMBER(T4634),T4634,0)</f>
        <v>19.45</v>
      </c>
      <c r="W4634" s="15" t="n">
        <f aca="false">IF(U4634="Yes",1,0)</f>
        <v>1</v>
      </c>
      <c r="X4634" s="15" t="str">
        <f aca="false">IF(F4634&lt;=12,"0-12 months",IF(F4634&lt;=24,"13-24 months",IF(F4634&lt;=48,"25-48 months","49-72 months")))</f>
        <v>0-12 months</v>
      </c>
      <c r="Y4634" s="15" t="str">
        <f aca="false">IF(C4634=1,"Yes","No")</f>
        <v>No</v>
      </c>
      <c r="Z4634" s="15" t="n">
        <f aca="false">COUNTIF(J4634:O4634,"Yes")</f>
        <v>0</v>
      </c>
      <c r="AA4634" s="18" t="n">
        <f aca="false">S4634*W4634</f>
        <v>19.45</v>
      </c>
      <c r="AB4634" s="15" t="n">
        <f aca="false">(P4634="Month-to-month")+(I4634="Fiber optic")+(R4634="Electronic check")+(F4634&lt;=12)+(M4634="No")+(J4634="No")</f>
        <v>2</v>
      </c>
      <c r="AC4634" s="15" t="str">
        <f aca="false">IF(AB4634&gt;=5,"High",IF(AB4634&gt;=3,"Medium","Low"))</f>
        <v>Low</v>
      </c>
    </row>
    <row r="4635" customFormat="false" ht="15" hidden="false" customHeight="false" outlineLevel="0" collapsed="false">
      <c r="A4635" s="15" t="s">
        <v>4732</v>
      </c>
      <c r="B4635" s="15" t="s">
        <v>94</v>
      </c>
      <c r="C4635" s="15" t="n">
        <v>0</v>
      </c>
      <c r="D4635" s="15" t="s">
        <v>26</v>
      </c>
      <c r="E4635" s="15" t="s">
        <v>26</v>
      </c>
      <c r="F4635" s="15" t="n">
        <v>72</v>
      </c>
      <c r="G4635" s="15" t="s">
        <v>26</v>
      </c>
      <c r="H4635" s="15" t="s">
        <v>26</v>
      </c>
      <c r="I4635" s="15" t="s">
        <v>24</v>
      </c>
      <c r="J4635" s="15" t="s">
        <v>28</v>
      </c>
      <c r="K4635" s="15" t="s">
        <v>28</v>
      </c>
      <c r="L4635" s="15" t="s">
        <v>28</v>
      </c>
      <c r="M4635" s="15" t="s">
        <v>28</v>
      </c>
      <c r="N4635" s="15" t="s">
        <v>28</v>
      </c>
      <c r="O4635" s="15" t="s">
        <v>28</v>
      </c>
      <c r="P4635" s="15" t="s">
        <v>29</v>
      </c>
      <c r="Q4635" s="15" t="s">
        <v>26</v>
      </c>
      <c r="R4635" s="15" t="s">
        <v>19</v>
      </c>
      <c r="S4635" s="18" t="n">
        <v>24.05</v>
      </c>
      <c r="T4635" s="15" t="n">
        <v>1709.15</v>
      </c>
      <c r="U4635" s="15" t="s">
        <v>24</v>
      </c>
      <c r="V4635" s="18" t="n">
        <f aca="false">IF(ISNUMBER(T4635),T4635,0)</f>
        <v>1709.15</v>
      </c>
      <c r="W4635" s="15" t="n">
        <f aca="false">IF(U4635="Yes",1,0)</f>
        <v>0</v>
      </c>
      <c r="X4635" s="15" t="str">
        <f aca="false">IF(F4635&lt;=12,"0-12 months",IF(F4635&lt;=24,"13-24 months",IF(F4635&lt;=48,"25-48 months","49-72 months")))</f>
        <v>49-72 months</v>
      </c>
      <c r="Y4635" s="15" t="str">
        <f aca="false">IF(C4635=1,"Yes","No")</f>
        <v>No</v>
      </c>
      <c r="Z4635" s="15" t="n">
        <f aca="false">COUNTIF(J4635:O4635,"Yes")</f>
        <v>0</v>
      </c>
      <c r="AA4635" s="18" t="n">
        <f aca="false">S4635*W4635</f>
        <v>0</v>
      </c>
      <c r="AB4635" s="15" t="n">
        <f aca="false">(P4635="Month-to-month")+(I4635="Fiber optic")+(R4635="Electronic check")+(F4635&lt;=12)+(M4635="No")+(J4635="No")</f>
        <v>0</v>
      </c>
      <c r="AC4635" s="15" t="str">
        <f aca="false">IF(AB4635&gt;=5,"High",IF(AB4635&gt;=3,"Medium","Low"))</f>
        <v>Low</v>
      </c>
    </row>
    <row r="4636" customFormat="false" ht="15" hidden="false" customHeight="false" outlineLevel="0" collapsed="false">
      <c r="A4636" s="15" t="s">
        <v>4733</v>
      </c>
      <c r="B4636" s="15" t="s">
        <v>94</v>
      </c>
      <c r="C4636" s="15" t="n">
        <v>0</v>
      </c>
      <c r="D4636" s="15" t="s">
        <v>24</v>
      </c>
      <c r="E4636" s="15" t="s">
        <v>24</v>
      </c>
      <c r="F4636" s="15" t="n">
        <v>2</v>
      </c>
      <c r="G4636" s="15" t="s">
        <v>26</v>
      </c>
      <c r="H4636" s="15" t="s">
        <v>24</v>
      </c>
      <c r="I4636" s="15" t="s">
        <v>24</v>
      </c>
      <c r="J4636" s="15" t="s">
        <v>28</v>
      </c>
      <c r="K4636" s="15" t="s">
        <v>28</v>
      </c>
      <c r="L4636" s="15" t="s">
        <v>28</v>
      </c>
      <c r="M4636" s="15" t="s">
        <v>28</v>
      </c>
      <c r="N4636" s="15" t="s">
        <v>28</v>
      </c>
      <c r="O4636" s="15" t="s">
        <v>28</v>
      </c>
      <c r="P4636" s="15" t="s">
        <v>25</v>
      </c>
      <c r="Q4636" s="15" t="s">
        <v>24</v>
      </c>
      <c r="R4636" s="15" t="s">
        <v>19</v>
      </c>
      <c r="S4636" s="18" t="n">
        <v>18.75</v>
      </c>
      <c r="T4636" s="15" t="n">
        <v>53.15</v>
      </c>
      <c r="U4636" s="15" t="s">
        <v>24</v>
      </c>
      <c r="V4636" s="18" t="n">
        <f aca="false">IF(ISNUMBER(T4636),T4636,0)</f>
        <v>53.15</v>
      </c>
      <c r="W4636" s="15" t="n">
        <f aca="false">IF(U4636="Yes",1,0)</f>
        <v>0</v>
      </c>
      <c r="X4636" s="15" t="str">
        <f aca="false">IF(F4636&lt;=12,"0-12 months",IF(F4636&lt;=24,"13-24 months",IF(F4636&lt;=48,"25-48 months","49-72 months")))</f>
        <v>0-12 months</v>
      </c>
      <c r="Y4636" s="15" t="str">
        <f aca="false">IF(C4636=1,"Yes","No")</f>
        <v>No</v>
      </c>
      <c r="Z4636" s="15" t="n">
        <f aca="false">COUNTIF(J4636:O4636,"Yes")</f>
        <v>0</v>
      </c>
      <c r="AA4636" s="18" t="n">
        <f aca="false">S4636*W4636</f>
        <v>0</v>
      </c>
      <c r="AB4636" s="15" t="n">
        <f aca="false">(P4636="Month-to-month")+(I4636="Fiber optic")+(R4636="Electronic check")+(F4636&lt;=12)+(M4636="No")+(J4636="No")</f>
        <v>2</v>
      </c>
      <c r="AC4636" s="15" t="str">
        <f aca="false">IF(AB4636&gt;=5,"High",IF(AB4636&gt;=3,"Medium","Low"))</f>
        <v>Low</v>
      </c>
    </row>
    <row r="4637" customFormat="false" ht="15" hidden="false" customHeight="false" outlineLevel="0" collapsed="false">
      <c r="A4637" s="15" t="s">
        <v>4734</v>
      </c>
      <c r="B4637" s="15" t="s">
        <v>94</v>
      </c>
      <c r="C4637" s="15" t="n">
        <v>0</v>
      </c>
      <c r="D4637" s="15" t="s">
        <v>26</v>
      </c>
      <c r="E4637" s="15" t="s">
        <v>26</v>
      </c>
      <c r="F4637" s="15" t="n">
        <v>40</v>
      </c>
      <c r="G4637" s="15" t="s">
        <v>26</v>
      </c>
      <c r="H4637" s="15" t="s">
        <v>24</v>
      </c>
      <c r="I4637" s="15" t="s">
        <v>24</v>
      </c>
      <c r="J4637" s="15" t="s">
        <v>28</v>
      </c>
      <c r="K4637" s="15" t="s">
        <v>28</v>
      </c>
      <c r="L4637" s="15" t="s">
        <v>28</v>
      </c>
      <c r="M4637" s="15" t="s">
        <v>28</v>
      </c>
      <c r="N4637" s="15" t="s">
        <v>28</v>
      </c>
      <c r="O4637" s="15" t="s">
        <v>28</v>
      </c>
      <c r="P4637" s="15" t="s">
        <v>29</v>
      </c>
      <c r="Q4637" s="15" t="s">
        <v>24</v>
      </c>
      <c r="R4637" s="15" t="s">
        <v>19</v>
      </c>
      <c r="S4637" s="18" t="n">
        <v>20.15</v>
      </c>
      <c r="T4637" s="15" t="n">
        <v>777.35</v>
      </c>
      <c r="U4637" s="15" t="s">
        <v>24</v>
      </c>
      <c r="V4637" s="18" t="n">
        <f aca="false">IF(ISNUMBER(T4637),T4637,0)</f>
        <v>777.35</v>
      </c>
      <c r="W4637" s="15" t="n">
        <f aca="false">IF(U4637="Yes",1,0)</f>
        <v>0</v>
      </c>
      <c r="X4637" s="15" t="str">
        <f aca="false">IF(F4637&lt;=12,"0-12 months",IF(F4637&lt;=24,"13-24 months",IF(F4637&lt;=48,"25-48 months","49-72 months")))</f>
        <v>25-48 months</v>
      </c>
      <c r="Y4637" s="15" t="str">
        <f aca="false">IF(C4637=1,"Yes","No")</f>
        <v>No</v>
      </c>
      <c r="Z4637" s="15" t="n">
        <f aca="false">COUNTIF(J4637:O4637,"Yes")</f>
        <v>0</v>
      </c>
      <c r="AA4637" s="18" t="n">
        <f aca="false">S4637*W4637</f>
        <v>0</v>
      </c>
      <c r="AB4637" s="15" t="n">
        <f aca="false">(P4637="Month-to-month")+(I4637="Fiber optic")+(R4637="Electronic check")+(F4637&lt;=12)+(M4637="No")+(J4637="No")</f>
        <v>0</v>
      </c>
      <c r="AC4637" s="15" t="str">
        <f aca="false">IF(AB4637&gt;=5,"High",IF(AB4637&gt;=3,"Medium","Low"))</f>
        <v>Low</v>
      </c>
    </row>
    <row r="4638" customFormat="false" ht="15" hidden="false" customHeight="false" outlineLevel="0" collapsed="false">
      <c r="A4638" s="15" t="s">
        <v>4735</v>
      </c>
      <c r="B4638" s="15" t="s">
        <v>98</v>
      </c>
      <c r="C4638" s="15" t="n">
        <v>0</v>
      </c>
      <c r="D4638" s="15" t="s">
        <v>26</v>
      </c>
      <c r="E4638" s="15" t="s">
        <v>26</v>
      </c>
      <c r="F4638" s="15" t="n">
        <v>44</v>
      </c>
      <c r="G4638" s="15" t="s">
        <v>26</v>
      </c>
      <c r="H4638" s="15" t="s">
        <v>24</v>
      </c>
      <c r="I4638" s="15" t="s">
        <v>24</v>
      </c>
      <c r="J4638" s="15" t="s">
        <v>28</v>
      </c>
      <c r="K4638" s="15" t="s">
        <v>28</v>
      </c>
      <c r="L4638" s="15" t="s">
        <v>28</v>
      </c>
      <c r="M4638" s="15" t="s">
        <v>28</v>
      </c>
      <c r="N4638" s="15" t="s">
        <v>28</v>
      </c>
      <c r="O4638" s="15" t="s">
        <v>28</v>
      </c>
      <c r="P4638" s="15" t="s">
        <v>27</v>
      </c>
      <c r="Q4638" s="15" t="s">
        <v>24</v>
      </c>
      <c r="R4638" s="15" t="s">
        <v>19</v>
      </c>
      <c r="S4638" s="18" t="n">
        <v>20</v>
      </c>
      <c r="T4638" s="15" t="n">
        <v>860.85</v>
      </c>
      <c r="U4638" s="15" t="s">
        <v>24</v>
      </c>
      <c r="V4638" s="18" t="n">
        <f aca="false">IF(ISNUMBER(T4638),T4638,0)</f>
        <v>860.85</v>
      </c>
      <c r="W4638" s="15" t="n">
        <f aca="false">IF(U4638="Yes",1,0)</f>
        <v>0</v>
      </c>
      <c r="X4638" s="15" t="str">
        <f aca="false">IF(F4638&lt;=12,"0-12 months",IF(F4638&lt;=24,"13-24 months",IF(F4638&lt;=48,"25-48 months","49-72 months")))</f>
        <v>25-48 months</v>
      </c>
      <c r="Y4638" s="15" t="str">
        <f aca="false">IF(C4638=1,"Yes","No")</f>
        <v>No</v>
      </c>
      <c r="Z4638" s="15" t="n">
        <f aca="false">COUNTIF(J4638:O4638,"Yes")</f>
        <v>0</v>
      </c>
      <c r="AA4638" s="18" t="n">
        <f aca="false">S4638*W4638</f>
        <v>0</v>
      </c>
      <c r="AB4638" s="15" t="n">
        <f aca="false">(P4638="Month-to-month")+(I4638="Fiber optic")+(R4638="Electronic check")+(F4638&lt;=12)+(M4638="No")+(J4638="No")</f>
        <v>0</v>
      </c>
      <c r="AC4638" s="15" t="str">
        <f aca="false">IF(AB4638&gt;=5,"High",IF(AB4638&gt;=3,"Medium","Low"))</f>
        <v>Low</v>
      </c>
    </row>
    <row r="4639" customFormat="false" ht="15" hidden="false" customHeight="false" outlineLevel="0" collapsed="false">
      <c r="A4639" s="15" t="s">
        <v>4736</v>
      </c>
      <c r="B4639" s="15" t="s">
        <v>98</v>
      </c>
      <c r="C4639" s="15" t="n">
        <v>1</v>
      </c>
      <c r="D4639" s="15" t="s">
        <v>26</v>
      </c>
      <c r="E4639" s="15" t="s">
        <v>24</v>
      </c>
      <c r="F4639" s="15" t="n">
        <v>71</v>
      </c>
      <c r="G4639" s="15" t="s">
        <v>26</v>
      </c>
      <c r="H4639" s="15" t="s">
        <v>24</v>
      </c>
      <c r="I4639" s="15" t="s">
        <v>96</v>
      </c>
      <c r="J4639" s="15" t="s">
        <v>26</v>
      </c>
      <c r="K4639" s="15" t="s">
        <v>26</v>
      </c>
      <c r="L4639" s="15" t="s">
        <v>24</v>
      </c>
      <c r="M4639" s="15" t="s">
        <v>26</v>
      </c>
      <c r="N4639" s="15" t="s">
        <v>26</v>
      </c>
      <c r="O4639" s="15" t="s">
        <v>24</v>
      </c>
      <c r="P4639" s="15" t="s">
        <v>27</v>
      </c>
      <c r="Q4639" s="15" t="s">
        <v>26</v>
      </c>
      <c r="R4639" s="15" t="s">
        <v>19</v>
      </c>
      <c r="S4639" s="18" t="n">
        <v>71</v>
      </c>
      <c r="T4639" s="15" t="n">
        <v>5012.1</v>
      </c>
      <c r="U4639" s="15" t="s">
        <v>24</v>
      </c>
      <c r="V4639" s="18" t="n">
        <f aca="false">IF(ISNUMBER(T4639),T4639,0)</f>
        <v>5012.1</v>
      </c>
      <c r="W4639" s="15" t="n">
        <f aca="false">IF(U4639="Yes",1,0)</f>
        <v>0</v>
      </c>
      <c r="X4639" s="15" t="str">
        <f aca="false">IF(F4639&lt;=12,"0-12 months",IF(F4639&lt;=24,"13-24 months",IF(F4639&lt;=48,"25-48 months","49-72 months")))</f>
        <v>49-72 months</v>
      </c>
      <c r="Y4639" s="15" t="str">
        <f aca="false">IF(C4639=1,"Yes","No")</f>
        <v>Yes</v>
      </c>
      <c r="Z4639" s="15" t="n">
        <f aca="false">COUNTIF(J4639:O4639,"Yes")</f>
        <v>4</v>
      </c>
      <c r="AA4639" s="18" t="n">
        <f aca="false">S4639*W4639</f>
        <v>0</v>
      </c>
      <c r="AB4639" s="15" t="n">
        <f aca="false">(P4639="Month-to-month")+(I4639="Fiber optic")+(R4639="Electronic check")+(F4639&lt;=12)+(M4639="No")+(J4639="No")</f>
        <v>0</v>
      </c>
      <c r="AC4639" s="15" t="str">
        <f aca="false">IF(AB4639&gt;=5,"High",IF(AB4639&gt;=3,"Medium","Low"))</f>
        <v>Low</v>
      </c>
    </row>
    <row r="4640" customFormat="false" ht="15" hidden="false" customHeight="false" outlineLevel="0" collapsed="false">
      <c r="A4640" s="15" t="s">
        <v>4737</v>
      </c>
      <c r="B4640" s="15" t="s">
        <v>94</v>
      </c>
      <c r="C4640" s="15" t="n">
        <v>0</v>
      </c>
      <c r="D4640" s="15" t="s">
        <v>24</v>
      </c>
      <c r="E4640" s="15" t="s">
        <v>24</v>
      </c>
      <c r="F4640" s="15" t="n">
        <v>2</v>
      </c>
      <c r="G4640" s="15" t="s">
        <v>26</v>
      </c>
      <c r="H4640" s="15" t="s">
        <v>26</v>
      </c>
      <c r="I4640" s="15" t="s">
        <v>102</v>
      </c>
      <c r="J4640" s="15" t="s">
        <v>24</v>
      </c>
      <c r="K4640" s="15" t="s">
        <v>24</v>
      </c>
      <c r="L4640" s="15" t="s">
        <v>24</v>
      </c>
      <c r="M4640" s="15" t="s">
        <v>24</v>
      </c>
      <c r="N4640" s="15" t="s">
        <v>24</v>
      </c>
      <c r="O4640" s="15" t="s">
        <v>24</v>
      </c>
      <c r="P4640" s="15" t="s">
        <v>25</v>
      </c>
      <c r="Q4640" s="15" t="s">
        <v>26</v>
      </c>
      <c r="R4640" s="15" t="s">
        <v>15</v>
      </c>
      <c r="S4640" s="18" t="n">
        <v>75.55</v>
      </c>
      <c r="T4640" s="15" t="n">
        <v>166.3</v>
      </c>
      <c r="U4640" s="15" t="s">
        <v>26</v>
      </c>
      <c r="V4640" s="18" t="n">
        <f aca="false">IF(ISNUMBER(T4640),T4640,0)</f>
        <v>166.3</v>
      </c>
      <c r="W4640" s="15" t="n">
        <f aca="false">IF(U4640="Yes",1,0)</f>
        <v>1</v>
      </c>
      <c r="X4640" s="15" t="str">
        <f aca="false">IF(F4640&lt;=12,"0-12 months",IF(F4640&lt;=24,"13-24 months",IF(F4640&lt;=48,"25-48 months","49-72 months")))</f>
        <v>0-12 months</v>
      </c>
      <c r="Y4640" s="15" t="str">
        <f aca="false">IF(C4640=1,"Yes","No")</f>
        <v>No</v>
      </c>
      <c r="Z4640" s="15" t="n">
        <f aca="false">COUNTIF(J4640:O4640,"Yes")</f>
        <v>0</v>
      </c>
      <c r="AA4640" s="18" t="n">
        <f aca="false">S4640*W4640</f>
        <v>75.55</v>
      </c>
      <c r="AB4640" s="15" t="n">
        <f aca="false">(P4640="Month-to-month")+(I4640="Fiber optic")+(R4640="Electronic check")+(F4640&lt;=12)+(M4640="No")+(J4640="No")</f>
        <v>6</v>
      </c>
      <c r="AC4640" s="15" t="str">
        <f aca="false">IF(AB4640&gt;=5,"High",IF(AB4640&gt;=3,"Medium","Low"))</f>
        <v>High</v>
      </c>
    </row>
    <row r="4641" customFormat="false" ht="15" hidden="false" customHeight="false" outlineLevel="0" collapsed="false">
      <c r="A4641" s="15" t="s">
        <v>4738</v>
      </c>
      <c r="B4641" s="15" t="s">
        <v>98</v>
      </c>
      <c r="C4641" s="15" t="n">
        <v>1</v>
      </c>
      <c r="D4641" s="15" t="s">
        <v>24</v>
      </c>
      <c r="E4641" s="15" t="s">
        <v>24</v>
      </c>
      <c r="F4641" s="15" t="n">
        <v>26</v>
      </c>
      <c r="G4641" s="15" t="s">
        <v>26</v>
      </c>
      <c r="H4641" s="15" t="s">
        <v>26</v>
      </c>
      <c r="I4641" s="15" t="s">
        <v>102</v>
      </c>
      <c r="J4641" s="15" t="s">
        <v>24</v>
      </c>
      <c r="K4641" s="15" t="s">
        <v>24</v>
      </c>
      <c r="L4641" s="15" t="s">
        <v>24</v>
      </c>
      <c r="M4641" s="15" t="s">
        <v>24</v>
      </c>
      <c r="N4641" s="15" t="s">
        <v>26</v>
      </c>
      <c r="O4641" s="15" t="s">
        <v>26</v>
      </c>
      <c r="P4641" s="15" t="s">
        <v>25</v>
      </c>
      <c r="Q4641" s="15" t="s">
        <v>26</v>
      </c>
      <c r="R4641" s="15" t="s">
        <v>15</v>
      </c>
      <c r="S4641" s="18" t="n">
        <v>93.6</v>
      </c>
      <c r="T4641" s="15" t="n">
        <v>2404.1</v>
      </c>
      <c r="U4641" s="15" t="s">
        <v>24</v>
      </c>
      <c r="V4641" s="18" t="n">
        <f aca="false">IF(ISNUMBER(T4641),T4641,0)</f>
        <v>2404.1</v>
      </c>
      <c r="W4641" s="15" t="n">
        <f aca="false">IF(U4641="Yes",1,0)</f>
        <v>0</v>
      </c>
      <c r="X4641" s="15" t="str">
        <f aca="false">IF(F4641&lt;=12,"0-12 months",IF(F4641&lt;=24,"13-24 months",IF(F4641&lt;=48,"25-48 months","49-72 months")))</f>
        <v>25-48 months</v>
      </c>
      <c r="Y4641" s="15" t="str">
        <f aca="false">IF(C4641=1,"Yes","No")</f>
        <v>Yes</v>
      </c>
      <c r="Z4641" s="15" t="n">
        <f aca="false">COUNTIF(J4641:O4641,"Yes")</f>
        <v>2</v>
      </c>
      <c r="AA4641" s="18" t="n">
        <f aca="false">S4641*W4641</f>
        <v>0</v>
      </c>
      <c r="AB4641" s="15" t="n">
        <f aca="false">(P4641="Month-to-month")+(I4641="Fiber optic")+(R4641="Electronic check")+(F4641&lt;=12)+(M4641="No")+(J4641="No")</f>
        <v>5</v>
      </c>
      <c r="AC4641" s="15" t="str">
        <f aca="false">IF(AB4641&gt;=5,"High",IF(AB4641&gt;=3,"Medium","Low"))</f>
        <v>High</v>
      </c>
    </row>
    <row r="4642" customFormat="false" ht="15" hidden="false" customHeight="false" outlineLevel="0" collapsed="false">
      <c r="A4642" s="15" t="s">
        <v>4739</v>
      </c>
      <c r="B4642" s="15" t="s">
        <v>98</v>
      </c>
      <c r="C4642" s="15" t="n">
        <v>0</v>
      </c>
      <c r="D4642" s="15" t="s">
        <v>26</v>
      </c>
      <c r="E4642" s="15" t="s">
        <v>26</v>
      </c>
      <c r="F4642" s="15" t="n">
        <v>1</v>
      </c>
      <c r="G4642" s="15" t="s">
        <v>26</v>
      </c>
      <c r="H4642" s="15" t="s">
        <v>24</v>
      </c>
      <c r="I4642" s="15" t="s">
        <v>102</v>
      </c>
      <c r="J4642" s="15" t="s">
        <v>24</v>
      </c>
      <c r="K4642" s="15" t="s">
        <v>24</v>
      </c>
      <c r="L4642" s="15" t="s">
        <v>24</v>
      </c>
      <c r="M4642" s="15" t="s">
        <v>24</v>
      </c>
      <c r="N4642" s="15" t="s">
        <v>24</v>
      </c>
      <c r="O4642" s="15" t="s">
        <v>24</v>
      </c>
      <c r="P4642" s="15" t="s">
        <v>25</v>
      </c>
      <c r="Q4642" s="15" t="s">
        <v>26</v>
      </c>
      <c r="R4642" s="15" t="s">
        <v>15</v>
      </c>
      <c r="S4642" s="18" t="n">
        <v>70</v>
      </c>
      <c r="T4642" s="15" t="n">
        <v>70</v>
      </c>
      <c r="U4642" s="15" t="s">
        <v>26</v>
      </c>
      <c r="V4642" s="18" t="n">
        <f aca="false">IF(ISNUMBER(T4642),T4642,0)</f>
        <v>70</v>
      </c>
      <c r="W4642" s="15" t="n">
        <f aca="false">IF(U4642="Yes",1,0)</f>
        <v>1</v>
      </c>
      <c r="X4642" s="15" t="str">
        <f aca="false">IF(F4642&lt;=12,"0-12 months",IF(F4642&lt;=24,"13-24 months",IF(F4642&lt;=48,"25-48 months","49-72 months")))</f>
        <v>0-12 months</v>
      </c>
      <c r="Y4642" s="15" t="str">
        <f aca="false">IF(C4642=1,"Yes","No")</f>
        <v>No</v>
      </c>
      <c r="Z4642" s="15" t="n">
        <f aca="false">COUNTIF(J4642:O4642,"Yes")</f>
        <v>0</v>
      </c>
      <c r="AA4642" s="18" t="n">
        <f aca="false">S4642*W4642</f>
        <v>70</v>
      </c>
      <c r="AB4642" s="15" t="n">
        <f aca="false">(P4642="Month-to-month")+(I4642="Fiber optic")+(R4642="Electronic check")+(F4642&lt;=12)+(M4642="No")+(J4642="No")</f>
        <v>6</v>
      </c>
      <c r="AC4642" s="15" t="str">
        <f aca="false">IF(AB4642&gt;=5,"High",IF(AB4642&gt;=3,"Medium","Low"))</f>
        <v>High</v>
      </c>
    </row>
    <row r="4643" customFormat="false" ht="15" hidden="false" customHeight="false" outlineLevel="0" collapsed="false">
      <c r="A4643" s="15" t="s">
        <v>4740</v>
      </c>
      <c r="B4643" s="15" t="s">
        <v>94</v>
      </c>
      <c r="C4643" s="15" t="n">
        <v>0</v>
      </c>
      <c r="D4643" s="15" t="s">
        <v>24</v>
      </c>
      <c r="E4643" s="15" t="s">
        <v>24</v>
      </c>
      <c r="F4643" s="15" t="n">
        <v>1</v>
      </c>
      <c r="G4643" s="15" t="s">
        <v>24</v>
      </c>
      <c r="H4643" s="15" t="s">
        <v>95</v>
      </c>
      <c r="I4643" s="15" t="s">
        <v>96</v>
      </c>
      <c r="J4643" s="15" t="s">
        <v>24</v>
      </c>
      <c r="K4643" s="15" t="s">
        <v>24</v>
      </c>
      <c r="L4643" s="15" t="s">
        <v>24</v>
      </c>
      <c r="M4643" s="15" t="s">
        <v>24</v>
      </c>
      <c r="N4643" s="15" t="s">
        <v>24</v>
      </c>
      <c r="O4643" s="15" t="s">
        <v>24</v>
      </c>
      <c r="P4643" s="15" t="s">
        <v>25</v>
      </c>
      <c r="Q4643" s="15" t="s">
        <v>24</v>
      </c>
      <c r="R4643" s="15" t="s">
        <v>17</v>
      </c>
      <c r="S4643" s="18" t="n">
        <v>24.4</v>
      </c>
      <c r="T4643" s="15" t="n">
        <v>24.4</v>
      </c>
      <c r="U4643" s="15" t="s">
        <v>24</v>
      </c>
      <c r="V4643" s="18" t="n">
        <f aca="false">IF(ISNUMBER(T4643),T4643,0)</f>
        <v>24.4</v>
      </c>
      <c r="W4643" s="15" t="n">
        <f aca="false">IF(U4643="Yes",1,0)</f>
        <v>0</v>
      </c>
      <c r="X4643" s="15" t="str">
        <f aca="false">IF(F4643&lt;=12,"0-12 months",IF(F4643&lt;=24,"13-24 months",IF(F4643&lt;=48,"25-48 months","49-72 months")))</f>
        <v>0-12 months</v>
      </c>
      <c r="Y4643" s="15" t="str">
        <f aca="false">IF(C4643=1,"Yes","No")</f>
        <v>No</v>
      </c>
      <c r="Z4643" s="15" t="n">
        <f aca="false">COUNTIF(J4643:O4643,"Yes")</f>
        <v>0</v>
      </c>
      <c r="AA4643" s="18" t="n">
        <f aca="false">S4643*W4643</f>
        <v>0</v>
      </c>
      <c r="AB4643" s="15" t="n">
        <f aca="false">(P4643="Month-to-month")+(I4643="Fiber optic")+(R4643="Electronic check")+(F4643&lt;=12)+(M4643="No")+(J4643="No")</f>
        <v>4</v>
      </c>
      <c r="AC4643" s="15" t="str">
        <f aca="false">IF(AB4643&gt;=5,"High",IF(AB4643&gt;=3,"Medium","Low"))</f>
        <v>Medium</v>
      </c>
    </row>
    <row r="4644" customFormat="false" ht="15" hidden="false" customHeight="false" outlineLevel="0" collapsed="false">
      <c r="A4644" s="15" t="s">
        <v>4741</v>
      </c>
      <c r="B4644" s="15" t="s">
        <v>98</v>
      </c>
      <c r="C4644" s="15" t="n">
        <v>0</v>
      </c>
      <c r="D4644" s="15" t="s">
        <v>26</v>
      </c>
      <c r="E4644" s="15" t="s">
        <v>26</v>
      </c>
      <c r="F4644" s="15" t="n">
        <v>65</v>
      </c>
      <c r="G4644" s="15" t="s">
        <v>26</v>
      </c>
      <c r="H4644" s="15" t="s">
        <v>24</v>
      </c>
      <c r="I4644" s="15" t="s">
        <v>96</v>
      </c>
      <c r="J4644" s="15" t="s">
        <v>26</v>
      </c>
      <c r="K4644" s="15" t="s">
        <v>24</v>
      </c>
      <c r="L4644" s="15" t="s">
        <v>24</v>
      </c>
      <c r="M4644" s="15" t="s">
        <v>26</v>
      </c>
      <c r="N4644" s="15" t="s">
        <v>26</v>
      </c>
      <c r="O4644" s="15" t="s">
        <v>26</v>
      </c>
      <c r="P4644" s="15" t="s">
        <v>29</v>
      </c>
      <c r="Q4644" s="15" t="s">
        <v>26</v>
      </c>
      <c r="R4644" s="15" t="s">
        <v>19</v>
      </c>
      <c r="S4644" s="18" t="n">
        <v>74.8</v>
      </c>
      <c r="T4644" s="15" t="n">
        <v>4820.15</v>
      </c>
      <c r="U4644" s="15" t="s">
        <v>26</v>
      </c>
      <c r="V4644" s="18" t="n">
        <f aca="false">IF(ISNUMBER(T4644),T4644,0)</f>
        <v>4820.15</v>
      </c>
      <c r="W4644" s="15" t="n">
        <f aca="false">IF(U4644="Yes",1,0)</f>
        <v>1</v>
      </c>
      <c r="X4644" s="15" t="str">
        <f aca="false">IF(F4644&lt;=12,"0-12 months",IF(F4644&lt;=24,"13-24 months",IF(F4644&lt;=48,"25-48 months","49-72 months")))</f>
        <v>49-72 months</v>
      </c>
      <c r="Y4644" s="15" t="str">
        <f aca="false">IF(C4644=1,"Yes","No")</f>
        <v>No</v>
      </c>
      <c r="Z4644" s="15" t="n">
        <f aca="false">COUNTIF(J4644:O4644,"Yes")</f>
        <v>4</v>
      </c>
      <c r="AA4644" s="18" t="n">
        <f aca="false">S4644*W4644</f>
        <v>74.8</v>
      </c>
      <c r="AB4644" s="15" t="n">
        <f aca="false">(P4644="Month-to-month")+(I4644="Fiber optic")+(R4644="Electronic check")+(F4644&lt;=12)+(M4644="No")+(J4644="No")</f>
        <v>0</v>
      </c>
      <c r="AC4644" s="15" t="str">
        <f aca="false">IF(AB4644&gt;=5,"High",IF(AB4644&gt;=3,"Medium","Low"))</f>
        <v>Low</v>
      </c>
    </row>
    <row r="4645" customFormat="false" ht="15" hidden="false" customHeight="false" outlineLevel="0" collapsed="false">
      <c r="A4645" s="15" t="s">
        <v>4742</v>
      </c>
      <c r="B4645" s="15" t="s">
        <v>98</v>
      </c>
      <c r="C4645" s="15" t="n">
        <v>0</v>
      </c>
      <c r="D4645" s="15" t="s">
        <v>24</v>
      </c>
      <c r="E4645" s="15" t="s">
        <v>24</v>
      </c>
      <c r="F4645" s="15" t="n">
        <v>3</v>
      </c>
      <c r="G4645" s="15" t="s">
        <v>26</v>
      </c>
      <c r="H4645" s="15" t="s">
        <v>26</v>
      </c>
      <c r="I4645" s="15" t="s">
        <v>96</v>
      </c>
      <c r="J4645" s="15" t="s">
        <v>24</v>
      </c>
      <c r="K4645" s="15" t="s">
        <v>24</v>
      </c>
      <c r="L4645" s="15" t="s">
        <v>24</v>
      </c>
      <c r="M4645" s="15" t="s">
        <v>26</v>
      </c>
      <c r="N4645" s="15" t="s">
        <v>26</v>
      </c>
      <c r="O4645" s="15" t="s">
        <v>24</v>
      </c>
      <c r="P4645" s="15" t="s">
        <v>25</v>
      </c>
      <c r="Q4645" s="15" t="s">
        <v>26</v>
      </c>
      <c r="R4645" s="15" t="s">
        <v>17</v>
      </c>
      <c r="S4645" s="18" t="n">
        <v>65.25</v>
      </c>
      <c r="T4645" s="15" t="n">
        <v>209.9</v>
      </c>
      <c r="U4645" s="15" t="s">
        <v>24</v>
      </c>
      <c r="V4645" s="18" t="n">
        <f aca="false">IF(ISNUMBER(T4645),T4645,0)</f>
        <v>209.9</v>
      </c>
      <c r="W4645" s="15" t="n">
        <f aca="false">IF(U4645="Yes",1,0)</f>
        <v>0</v>
      </c>
      <c r="X4645" s="15" t="str">
        <f aca="false">IF(F4645&lt;=12,"0-12 months",IF(F4645&lt;=24,"13-24 months",IF(F4645&lt;=48,"25-48 months","49-72 months")))</f>
        <v>0-12 months</v>
      </c>
      <c r="Y4645" s="15" t="str">
        <f aca="false">IF(C4645=1,"Yes","No")</f>
        <v>No</v>
      </c>
      <c r="Z4645" s="15" t="n">
        <f aca="false">COUNTIF(J4645:O4645,"Yes")</f>
        <v>2</v>
      </c>
      <c r="AA4645" s="18" t="n">
        <f aca="false">S4645*W4645</f>
        <v>0</v>
      </c>
      <c r="AB4645" s="15" t="n">
        <f aca="false">(P4645="Month-to-month")+(I4645="Fiber optic")+(R4645="Electronic check")+(F4645&lt;=12)+(M4645="No")+(J4645="No")</f>
        <v>3</v>
      </c>
      <c r="AC4645" s="15" t="str">
        <f aca="false">IF(AB4645&gt;=5,"High",IF(AB4645&gt;=3,"Medium","Low"))</f>
        <v>Medium</v>
      </c>
    </row>
    <row r="4646" customFormat="false" ht="15" hidden="false" customHeight="false" outlineLevel="0" collapsed="false">
      <c r="A4646" s="15" t="s">
        <v>4743</v>
      </c>
      <c r="B4646" s="15" t="s">
        <v>98</v>
      </c>
      <c r="C4646" s="15" t="n">
        <v>0</v>
      </c>
      <c r="D4646" s="15" t="s">
        <v>24</v>
      </c>
      <c r="E4646" s="15" t="s">
        <v>24</v>
      </c>
      <c r="F4646" s="15" t="n">
        <v>13</v>
      </c>
      <c r="G4646" s="15" t="s">
        <v>26</v>
      </c>
      <c r="H4646" s="15" t="s">
        <v>24</v>
      </c>
      <c r="I4646" s="15" t="s">
        <v>96</v>
      </c>
      <c r="J4646" s="15" t="s">
        <v>24</v>
      </c>
      <c r="K4646" s="15" t="s">
        <v>24</v>
      </c>
      <c r="L4646" s="15" t="s">
        <v>24</v>
      </c>
      <c r="M4646" s="15" t="s">
        <v>26</v>
      </c>
      <c r="N4646" s="15" t="s">
        <v>24</v>
      </c>
      <c r="O4646" s="15" t="s">
        <v>24</v>
      </c>
      <c r="P4646" s="15" t="s">
        <v>25</v>
      </c>
      <c r="Q4646" s="15" t="s">
        <v>26</v>
      </c>
      <c r="R4646" s="15" t="s">
        <v>17</v>
      </c>
      <c r="S4646" s="18" t="n">
        <v>50.55</v>
      </c>
      <c r="T4646" s="15" t="n">
        <v>610.75</v>
      </c>
      <c r="U4646" s="15" t="s">
        <v>24</v>
      </c>
      <c r="V4646" s="18" t="n">
        <f aca="false">IF(ISNUMBER(T4646),T4646,0)</f>
        <v>610.75</v>
      </c>
      <c r="W4646" s="15" t="n">
        <f aca="false">IF(U4646="Yes",1,0)</f>
        <v>0</v>
      </c>
      <c r="X4646" s="15" t="str">
        <f aca="false">IF(F4646&lt;=12,"0-12 months",IF(F4646&lt;=24,"13-24 months",IF(F4646&lt;=48,"25-48 months","49-72 months")))</f>
        <v>13-24 months</v>
      </c>
      <c r="Y4646" s="15" t="str">
        <f aca="false">IF(C4646=1,"Yes","No")</f>
        <v>No</v>
      </c>
      <c r="Z4646" s="15" t="n">
        <f aca="false">COUNTIF(J4646:O4646,"Yes")</f>
        <v>1</v>
      </c>
      <c r="AA4646" s="18" t="n">
        <f aca="false">S4646*W4646</f>
        <v>0</v>
      </c>
      <c r="AB4646" s="15" t="n">
        <f aca="false">(P4646="Month-to-month")+(I4646="Fiber optic")+(R4646="Electronic check")+(F4646&lt;=12)+(M4646="No")+(J4646="No")</f>
        <v>2</v>
      </c>
      <c r="AC4646" s="15" t="str">
        <f aca="false">IF(AB4646&gt;=5,"High",IF(AB4646&gt;=3,"Medium","Low"))</f>
        <v>Low</v>
      </c>
    </row>
    <row r="4647" customFormat="false" ht="15" hidden="false" customHeight="false" outlineLevel="0" collapsed="false">
      <c r="A4647" s="15" t="s">
        <v>4744</v>
      </c>
      <c r="B4647" s="15" t="s">
        <v>94</v>
      </c>
      <c r="C4647" s="15" t="n">
        <v>0</v>
      </c>
      <c r="D4647" s="15" t="s">
        <v>26</v>
      </c>
      <c r="E4647" s="15" t="s">
        <v>24</v>
      </c>
      <c r="F4647" s="15" t="n">
        <v>33</v>
      </c>
      <c r="G4647" s="15" t="s">
        <v>26</v>
      </c>
      <c r="H4647" s="15" t="s">
        <v>26</v>
      </c>
      <c r="I4647" s="15" t="s">
        <v>102</v>
      </c>
      <c r="J4647" s="15" t="s">
        <v>24</v>
      </c>
      <c r="K4647" s="15" t="s">
        <v>26</v>
      </c>
      <c r="L4647" s="15" t="s">
        <v>26</v>
      </c>
      <c r="M4647" s="15" t="s">
        <v>24</v>
      </c>
      <c r="N4647" s="15" t="s">
        <v>26</v>
      </c>
      <c r="O4647" s="15" t="s">
        <v>26</v>
      </c>
      <c r="P4647" s="15" t="s">
        <v>25</v>
      </c>
      <c r="Q4647" s="15" t="s">
        <v>26</v>
      </c>
      <c r="R4647" s="15" t="s">
        <v>15</v>
      </c>
      <c r="S4647" s="18" t="n">
        <v>104.4</v>
      </c>
      <c r="T4647" s="15" t="n">
        <v>3409.6</v>
      </c>
      <c r="U4647" s="15" t="s">
        <v>26</v>
      </c>
      <c r="V4647" s="18" t="n">
        <f aca="false">IF(ISNUMBER(T4647),T4647,0)</f>
        <v>3409.6</v>
      </c>
      <c r="W4647" s="15" t="n">
        <f aca="false">IF(U4647="Yes",1,0)</f>
        <v>1</v>
      </c>
      <c r="X4647" s="15" t="str">
        <f aca="false">IF(F4647&lt;=12,"0-12 months",IF(F4647&lt;=24,"13-24 months",IF(F4647&lt;=48,"25-48 months","49-72 months")))</f>
        <v>25-48 months</v>
      </c>
      <c r="Y4647" s="15" t="str">
        <f aca="false">IF(C4647=1,"Yes","No")</f>
        <v>No</v>
      </c>
      <c r="Z4647" s="15" t="n">
        <f aca="false">COUNTIF(J4647:O4647,"Yes")</f>
        <v>4</v>
      </c>
      <c r="AA4647" s="18" t="n">
        <f aca="false">S4647*W4647</f>
        <v>104.4</v>
      </c>
      <c r="AB4647" s="15" t="n">
        <f aca="false">(P4647="Month-to-month")+(I4647="Fiber optic")+(R4647="Electronic check")+(F4647&lt;=12)+(M4647="No")+(J4647="No")</f>
        <v>5</v>
      </c>
      <c r="AC4647" s="15" t="str">
        <f aca="false">IF(AB4647&gt;=5,"High",IF(AB4647&gt;=3,"Medium","Low"))</f>
        <v>High</v>
      </c>
    </row>
    <row r="4648" customFormat="false" ht="15" hidden="false" customHeight="false" outlineLevel="0" collapsed="false">
      <c r="A4648" s="15" t="s">
        <v>4745</v>
      </c>
      <c r="B4648" s="15" t="s">
        <v>94</v>
      </c>
      <c r="C4648" s="15" t="n">
        <v>0</v>
      </c>
      <c r="D4648" s="15" t="s">
        <v>24</v>
      </c>
      <c r="E4648" s="15" t="s">
        <v>24</v>
      </c>
      <c r="F4648" s="15" t="n">
        <v>1</v>
      </c>
      <c r="G4648" s="15" t="s">
        <v>26</v>
      </c>
      <c r="H4648" s="15" t="s">
        <v>24</v>
      </c>
      <c r="I4648" s="15" t="s">
        <v>102</v>
      </c>
      <c r="J4648" s="15" t="s">
        <v>24</v>
      </c>
      <c r="K4648" s="15" t="s">
        <v>24</v>
      </c>
      <c r="L4648" s="15" t="s">
        <v>24</v>
      </c>
      <c r="M4648" s="15" t="s">
        <v>24</v>
      </c>
      <c r="N4648" s="15" t="s">
        <v>24</v>
      </c>
      <c r="O4648" s="15" t="s">
        <v>24</v>
      </c>
      <c r="P4648" s="15" t="s">
        <v>25</v>
      </c>
      <c r="Q4648" s="15" t="s">
        <v>26</v>
      </c>
      <c r="R4648" s="15" t="s">
        <v>17</v>
      </c>
      <c r="S4648" s="18" t="n">
        <v>70.7</v>
      </c>
      <c r="T4648" s="15" t="n">
        <v>70.7</v>
      </c>
      <c r="U4648" s="15" t="s">
        <v>24</v>
      </c>
      <c r="V4648" s="18" t="n">
        <f aca="false">IF(ISNUMBER(T4648),T4648,0)</f>
        <v>70.7</v>
      </c>
      <c r="W4648" s="15" t="n">
        <f aca="false">IF(U4648="Yes",1,0)</f>
        <v>0</v>
      </c>
      <c r="X4648" s="15" t="str">
        <f aca="false">IF(F4648&lt;=12,"0-12 months",IF(F4648&lt;=24,"13-24 months",IF(F4648&lt;=48,"25-48 months","49-72 months")))</f>
        <v>0-12 months</v>
      </c>
      <c r="Y4648" s="15" t="str">
        <f aca="false">IF(C4648=1,"Yes","No")</f>
        <v>No</v>
      </c>
      <c r="Z4648" s="15" t="n">
        <f aca="false">COUNTIF(J4648:O4648,"Yes")</f>
        <v>0</v>
      </c>
      <c r="AA4648" s="18" t="n">
        <f aca="false">S4648*W4648</f>
        <v>0</v>
      </c>
      <c r="AB4648" s="15" t="n">
        <f aca="false">(P4648="Month-to-month")+(I4648="Fiber optic")+(R4648="Electronic check")+(F4648&lt;=12)+(M4648="No")+(J4648="No")</f>
        <v>5</v>
      </c>
      <c r="AC4648" s="15" t="str">
        <f aca="false">IF(AB4648&gt;=5,"High",IF(AB4648&gt;=3,"Medium","Low"))</f>
        <v>High</v>
      </c>
    </row>
    <row r="4649" customFormat="false" ht="15" hidden="false" customHeight="false" outlineLevel="0" collapsed="false">
      <c r="A4649" s="15" t="s">
        <v>4746</v>
      </c>
      <c r="B4649" s="15" t="s">
        <v>98</v>
      </c>
      <c r="C4649" s="15" t="n">
        <v>0</v>
      </c>
      <c r="D4649" s="15" t="s">
        <v>26</v>
      </c>
      <c r="E4649" s="15" t="s">
        <v>26</v>
      </c>
      <c r="F4649" s="15" t="n">
        <v>4</v>
      </c>
      <c r="G4649" s="15" t="s">
        <v>26</v>
      </c>
      <c r="H4649" s="15" t="s">
        <v>24</v>
      </c>
      <c r="I4649" s="15" t="s">
        <v>96</v>
      </c>
      <c r="J4649" s="15" t="s">
        <v>24</v>
      </c>
      <c r="K4649" s="15" t="s">
        <v>24</v>
      </c>
      <c r="L4649" s="15" t="s">
        <v>24</v>
      </c>
      <c r="M4649" s="15" t="s">
        <v>24</v>
      </c>
      <c r="N4649" s="15" t="s">
        <v>24</v>
      </c>
      <c r="O4649" s="15" t="s">
        <v>24</v>
      </c>
      <c r="P4649" s="15" t="s">
        <v>25</v>
      </c>
      <c r="Q4649" s="15" t="s">
        <v>24</v>
      </c>
      <c r="R4649" s="15" t="s">
        <v>17</v>
      </c>
      <c r="S4649" s="18" t="n">
        <v>45.25</v>
      </c>
      <c r="T4649" s="15" t="n">
        <v>155.35</v>
      </c>
      <c r="U4649" s="15" t="s">
        <v>24</v>
      </c>
      <c r="V4649" s="18" t="n">
        <f aca="false">IF(ISNUMBER(T4649),T4649,0)</f>
        <v>155.35</v>
      </c>
      <c r="W4649" s="15" t="n">
        <f aca="false">IF(U4649="Yes",1,0)</f>
        <v>0</v>
      </c>
      <c r="X4649" s="15" t="str">
        <f aca="false">IF(F4649&lt;=12,"0-12 months",IF(F4649&lt;=24,"13-24 months",IF(F4649&lt;=48,"25-48 months","49-72 months")))</f>
        <v>0-12 months</v>
      </c>
      <c r="Y4649" s="15" t="str">
        <f aca="false">IF(C4649=1,"Yes","No")</f>
        <v>No</v>
      </c>
      <c r="Z4649" s="15" t="n">
        <f aca="false">COUNTIF(J4649:O4649,"Yes")</f>
        <v>0</v>
      </c>
      <c r="AA4649" s="18" t="n">
        <f aca="false">S4649*W4649</f>
        <v>0</v>
      </c>
      <c r="AB4649" s="15" t="n">
        <f aca="false">(P4649="Month-to-month")+(I4649="Fiber optic")+(R4649="Electronic check")+(F4649&lt;=12)+(M4649="No")+(J4649="No")</f>
        <v>4</v>
      </c>
      <c r="AC4649" s="15" t="str">
        <f aca="false">IF(AB4649&gt;=5,"High",IF(AB4649&gt;=3,"Medium","Low"))</f>
        <v>Medium</v>
      </c>
    </row>
    <row r="4650" customFormat="false" ht="15" hidden="false" customHeight="false" outlineLevel="0" collapsed="false">
      <c r="A4650" s="15" t="s">
        <v>4747</v>
      </c>
      <c r="B4650" s="15" t="s">
        <v>98</v>
      </c>
      <c r="C4650" s="15" t="n">
        <v>0</v>
      </c>
      <c r="D4650" s="15" t="s">
        <v>24</v>
      </c>
      <c r="E4650" s="15" t="s">
        <v>24</v>
      </c>
      <c r="F4650" s="15" t="n">
        <v>2</v>
      </c>
      <c r="G4650" s="15" t="s">
        <v>26</v>
      </c>
      <c r="H4650" s="15" t="s">
        <v>24</v>
      </c>
      <c r="I4650" s="15" t="s">
        <v>102</v>
      </c>
      <c r="J4650" s="15" t="s">
        <v>24</v>
      </c>
      <c r="K4650" s="15" t="s">
        <v>24</v>
      </c>
      <c r="L4650" s="15" t="s">
        <v>24</v>
      </c>
      <c r="M4650" s="15" t="s">
        <v>24</v>
      </c>
      <c r="N4650" s="15" t="s">
        <v>24</v>
      </c>
      <c r="O4650" s="15" t="s">
        <v>24</v>
      </c>
      <c r="P4650" s="15" t="s">
        <v>25</v>
      </c>
      <c r="Q4650" s="15" t="s">
        <v>26</v>
      </c>
      <c r="R4650" s="15" t="s">
        <v>15</v>
      </c>
      <c r="S4650" s="18" t="n">
        <v>70.3</v>
      </c>
      <c r="T4650" s="15" t="n">
        <v>144</v>
      </c>
      <c r="U4650" s="15" t="s">
        <v>24</v>
      </c>
      <c r="V4650" s="18" t="n">
        <f aca="false">IF(ISNUMBER(T4650),T4650,0)</f>
        <v>144</v>
      </c>
      <c r="W4650" s="15" t="n">
        <f aca="false">IF(U4650="Yes",1,0)</f>
        <v>0</v>
      </c>
      <c r="X4650" s="15" t="str">
        <f aca="false">IF(F4650&lt;=12,"0-12 months",IF(F4650&lt;=24,"13-24 months",IF(F4650&lt;=48,"25-48 months","49-72 months")))</f>
        <v>0-12 months</v>
      </c>
      <c r="Y4650" s="15" t="str">
        <f aca="false">IF(C4650=1,"Yes","No")</f>
        <v>No</v>
      </c>
      <c r="Z4650" s="15" t="n">
        <f aca="false">COUNTIF(J4650:O4650,"Yes")</f>
        <v>0</v>
      </c>
      <c r="AA4650" s="18" t="n">
        <f aca="false">S4650*W4650</f>
        <v>0</v>
      </c>
      <c r="AB4650" s="15" t="n">
        <f aca="false">(P4650="Month-to-month")+(I4650="Fiber optic")+(R4650="Electronic check")+(F4650&lt;=12)+(M4650="No")+(J4650="No")</f>
        <v>6</v>
      </c>
      <c r="AC4650" s="15" t="str">
        <f aca="false">IF(AB4650&gt;=5,"High",IF(AB4650&gt;=3,"Medium","Low"))</f>
        <v>High</v>
      </c>
    </row>
    <row r="4651" customFormat="false" ht="15" hidden="false" customHeight="false" outlineLevel="0" collapsed="false">
      <c r="A4651" s="15" t="s">
        <v>4748</v>
      </c>
      <c r="B4651" s="15" t="s">
        <v>98</v>
      </c>
      <c r="C4651" s="15" t="n">
        <v>0</v>
      </c>
      <c r="D4651" s="15" t="s">
        <v>26</v>
      </c>
      <c r="E4651" s="15" t="s">
        <v>24</v>
      </c>
      <c r="F4651" s="15" t="n">
        <v>72</v>
      </c>
      <c r="G4651" s="15" t="s">
        <v>26</v>
      </c>
      <c r="H4651" s="15" t="s">
        <v>26</v>
      </c>
      <c r="I4651" s="15" t="s">
        <v>102</v>
      </c>
      <c r="J4651" s="15" t="s">
        <v>26</v>
      </c>
      <c r="K4651" s="15" t="s">
        <v>26</v>
      </c>
      <c r="L4651" s="15" t="s">
        <v>24</v>
      </c>
      <c r="M4651" s="15" t="s">
        <v>26</v>
      </c>
      <c r="N4651" s="15" t="s">
        <v>26</v>
      </c>
      <c r="O4651" s="15" t="s">
        <v>26</v>
      </c>
      <c r="P4651" s="15" t="s">
        <v>29</v>
      </c>
      <c r="Q4651" s="15" t="s">
        <v>26</v>
      </c>
      <c r="R4651" s="15" t="s">
        <v>21</v>
      </c>
      <c r="S4651" s="18" t="n">
        <v>108.95</v>
      </c>
      <c r="T4651" s="15" t="n">
        <v>7875</v>
      </c>
      <c r="U4651" s="15" t="s">
        <v>24</v>
      </c>
      <c r="V4651" s="18" t="n">
        <f aca="false">IF(ISNUMBER(T4651),T4651,0)</f>
        <v>7875</v>
      </c>
      <c r="W4651" s="15" t="n">
        <f aca="false">IF(U4651="Yes",1,0)</f>
        <v>0</v>
      </c>
      <c r="X4651" s="15" t="str">
        <f aca="false">IF(F4651&lt;=12,"0-12 months",IF(F4651&lt;=24,"13-24 months",IF(F4651&lt;=48,"25-48 months","49-72 months")))</f>
        <v>49-72 months</v>
      </c>
      <c r="Y4651" s="15" t="str">
        <f aca="false">IF(C4651=1,"Yes","No")</f>
        <v>No</v>
      </c>
      <c r="Z4651" s="15" t="n">
        <f aca="false">COUNTIF(J4651:O4651,"Yes")</f>
        <v>5</v>
      </c>
      <c r="AA4651" s="18" t="n">
        <f aca="false">S4651*W4651</f>
        <v>0</v>
      </c>
      <c r="AB4651" s="15" t="n">
        <f aca="false">(P4651="Month-to-month")+(I4651="Fiber optic")+(R4651="Electronic check")+(F4651&lt;=12)+(M4651="No")+(J4651="No")</f>
        <v>1</v>
      </c>
      <c r="AC4651" s="15" t="str">
        <f aca="false">IF(AB4651&gt;=5,"High",IF(AB4651&gt;=3,"Medium","Low"))</f>
        <v>Low</v>
      </c>
    </row>
    <row r="4652" customFormat="false" ht="15" hidden="false" customHeight="false" outlineLevel="0" collapsed="false">
      <c r="A4652" s="15" t="s">
        <v>4749</v>
      </c>
      <c r="B4652" s="15" t="s">
        <v>94</v>
      </c>
      <c r="C4652" s="15" t="n">
        <v>0</v>
      </c>
      <c r="D4652" s="15" t="s">
        <v>26</v>
      </c>
      <c r="E4652" s="15" t="s">
        <v>26</v>
      </c>
      <c r="F4652" s="15" t="n">
        <v>37</v>
      </c>
      <c r="G4652" s="15" t="s">
        <v>26</v>
      </c>
      <c r="H4652" s="15" t="s">
        <v>26</v>
      </c>
      <c r="I4652" s="15" t="s">
        <v>24</v>
      </c>
      <c r="J4652" s="15" t="s">
        <v>28</v>
      </c>
      <c r="K4652" s="15" t="s">
        <v>28</v>
      </c>
      <c r="L4652" s="15" t="s">
        <v>28</v>
      </c>
      <c r="M4652" s="15" t="s">
        <v>28</v>
      </c>
      <c r="N4652" s="15" t="s">
        <v>28</v>
      </c>
      <c r="O4652" s="15" t="s">
        <v>28</v>
      </c>
      <c r="P4652" s="15" t="s">
        <v>25</v>
      </c>
      <c r="Q4652" s="15" t="s">
        <v>24</v>
      </c>
      <c r="R4652" s="15" t="s">
        <v>17</v>
      </c>
      <c r="S4652" s="18" t="n">
        <v>26.45</v>
      </c>
      <c r="T4652" s="15" t="n">
        <v>911.6</v>
      </c>
      <c r="U4652" s="15" t="s">
        <v>24</v>
      </c>
      <c r="V4652" s="18" t="n">
        <f aca="false">IF(ISNUMBER(T4652),T4652,0)</f>
        <v>911.6</v>
      </c>
      <c r="W4652" s="15" t="n">
        <f aca="false">IF(U4652="Yes",1,0)</f>
        <v>0</v>
      </c>
      <c r="X4652" s="15" t="str">
        <f aca="false">IF(F4652&lt;=12,"0-12 months",IF(F4652&lt;=24,"13-24 months",IF(F4652&lt;=48,"25-48 months","49-72 months")))</f>
        <v>25-48 months</v>
      </c>
      <c r="Y4652" s="15" t="str">
        <f aca="false">IF(C4652=1,"Yes","No")</f>
        <v>No</v>
      </c>
      <c r="Z4652" s="15" t="n">
        <f aca="false">COUNTIF(J4652:O4652,"Yes")</f>
        <v>0</v>
      </c>
      <c r="AA4652" s="18" t="n">
        <f aca="false">S4652*W4652</f>
        <v>0</v>
      </c>
      <c r="AB4652" s="15" t="n">
        <f aca="false">(P4652="Month-to-month")+(I4652="Fiber optic")+(R4652="Electronic check")+(F4652&lt;=12)+(M4652="No")+(J4652="No")</f>
        <v>1</v>
      </c>
      <c r="AC4652" s="15" t="str">
        <f aca="false">IF(AB4652&gt;=5,"High",IF(AB4652&gt;=3,"Medium","Low"))</f>
        <v>Low</v>
      </c>
    </row>
    <row r="4653" customFormat="false" ht="15" hidden="false" customHeight="false" outlineLevel="0" collapsed="false">
      <c r="A4653" s="15" t="s">
        <v>4750</v>
      </c>
      <c r="B4653" s="15" t="s">
        <v>94</v>
      </c>
      <c r="C4653" s="15" t="n">
        <v>0</v>
      </c>
      <c r="D4653" s="15" t="s">
        <v>24</v>
      </c>
      <c r="E4653" s="15" t="s">
        <v>24</v>
      </c>
      <c r="F4653" s="15" t="n">
        <v>15</v>
      </c>
      <c r="G4653" s="15" t="s">
        <v>26</v>
      </c>
      <c r="H4653" s="15" t="s">
        <v>24</v>
      </c>
      <c r="I4653" s="15" t="s">
        <v>102</v>
      </c>
      <c r="J4653" s="15" t="s">
        <v>26</v>
      </c>
      <c r="K4653" s="15" t="s">
        <v>24</v>
      </c>
      <c r="L4653" s="15" t="s">
        <v>24</v>
      </c>
      <c r="M4653" s="15" t="s">
        <v>24</v>
      </c>
      <c r="N4653" s="15" t="s">
        <v>26</v>
      </c>
      <c r="O4653" s="15" t="s">
        <v>24</v>
      </c>
      <c r="P4653" s="15" t="s">
        <v>25</v>
      </c>
      <c r="Q4653" s="15" t="s">
        <v>24</v>
      </c>
      <c r="R4653" s="15" t="s">
        <v>15</v>
      </c>
      <c r="S4653" s="18" t="n">
        <v>86.2</v>
      </c>
      <c r="T4653" s="15" t="n">
        <v>1270.2</v>
      </c>
      <c r="U4653" s="15" t="s">
        <v>26</v>
      </c>
      <c r="V4653" s="18" t="n">
        <f aca="false">IF(ISNUMBER(T4653),T4653,0)</f>
        <v>1270.2</v>
      </c>
      <c r="W4653" s="15" t="n">
        <f aca="false">IF(U4653="Yes",1,0)</f>
        <v>1</v>
      </c>
      <c r="X4653" s="15" t="str">
        <f aca="false">IF(F4653&lt;=12,"0-12 months",IF(F4653&lt;=24,"13-24 months",IF(F4653&lt;=48,"25-48 months","49-72 months")))</f>
        <v>13-24 months</v>
      </c>
      <c r="Y4653" s="15" t="str">
        <f aca="false">IF(C4653=1,"Yes","No")</f>
        <v>No</v>
      </c>
      <c r="Z4653" s="15" t="n">
        <f aca="false">COUNTIF(J4653:O4653,"Yes")</f>
        <v>2</v>
      </c>
      <c r="AA4653" s="18" t="n">
        <f aca="false">S4653*W4653</f>
        <v>86.2</v>
      </c>
      <c r="AB4653" s="15" t="n">
        <f aca="false">(P4653="Month-to-month")+(I4653="Fiber optic")+(R4653="Electronic check")+(F4653&lt;=12)+(M4653="No")+(J4653="No")</f>
        <v>4</v>
      </c>
      <c r="AC4653" s="15" t="str">
        <f aca="false">IF(AB4653&gt;=5,"High",IF(AB4653&gt;=3,"Medium","Low"))</f>
        <v>Medium</v>
      </c>
    </row>
    <row r="4654" customFormat="false" ht="15" hidden="false" customHeight="false" outlineLevel="0" collapsed="false">
      <c r="A4654" s="15" t="s">
        <v>4751</v>
      </c>
      <c r="B4654" s="15" t="s">
        <v>94</v>
      </c>
      <c r="C4654" s="15" t="n">
        <v>0</v>
      </c>
      <c r="D4654" s="15" t="s">
        <v>24</v>
      </c>
      <c r="E4654" s="15" t="s">
        <v>24</v>
      </c>
      <c r="F4654" s="15" t="n">
        <v>23</v>
      </c>
      <c r="G4654" s="15" t="s">
        <v>26</v>
      </c>
      <c r="H4654" s="15" t="s">
        <v>24</v>
      </c>
      <c r="I4654" s="15" t="s">
        <v>24</v>
      </c>
      <c r="J4654" s="15" t="s">
        <v>28</v>
      </c>
      <c r="K4654" s="15" t="s">
        <v>28</v>
      </c>
      <c r="L4654" s="15" t="s">
        <v>28</v>
      </c>
      <c r="M4654" s="15" t="s">
        <v>28</v>
      </c>
      <c r="N4654" s="15" t="s">
        <v>28</v>
      </c>
      <c r="O4654" s="15" t="s">
        <v>28</v>
      </c>
      <c r="P4654" s="15" t="s">
        <v>27</v>
      </c>
      <c r="Q4654" s="15" t="s">
        <v>26</v>
      </c>
      <c r="R4654" s="15" t="s">
        <v>21</v>
      </c>
      <c r="S4654" s="18" t="n">
        <v>19.65</v>
      </c>
      <c r="T4654" s="15" t="n">
        <v>478.1</v>
      </c>
      <c r="U4654" s="15" t="s">
        <v>24</v>
      </c>
      <c r="V4654" s="18" t="n">
        <f aca="false">IF(ISNUMBER(T4654),T4654,0)</f>
        <v>478.1</v>
      </c>
      <c r="W4654" s="15" t="n">
        <f aca="false">IF(U4654="Yes",1,0)</f>
        <v>0</v>
      </c>
      <c r="X4654" s="15" t="str">
        <f aca="false">IF(F4654&lt;=12,"0-12 months",IF(F4654&lt;=24,"13-24 months",IF(F4654&lt;=48,"25-48 months","49-72 months")))</f>
        <v>13-24 months</v>
      </c>
      <c r="Y4654" s="15" t="str">
        <f aca="false">IF(C4654=1,"Yes","No")</f>
        <v>No</v>
      </c>
      <c r="Z4654" s="15" t="n">
        <f aca="false">COUNTIF(J4654:O4654,"Yes")</f>
        <v>0</v>
      </c>
      <c r="AA4654" s="18" t="n">
        <f aca="false">S4654*W4654</f>
        <v>0</v>
      </c>
      <c r="AB4654" s="15" t="n">
        <f aca="false">(P4654="Month-to-month")+(I4654="Fiber optic")+(R4654="Electronic check")+(F4654&lt;=12)+(M4654="No")+(J4654="No")</f>
        <v>0</v>
      </c>
      <c r="AC4654" s="15" t="str">
        <f aca="false">IF(AB4654&gt;=5,"High",IF(AB4654&gt;=3,"Medium","Low"))</f>
        <v>Low</v>
      </c>
    </row>
    <row r="4655" customFormat="false" ht="15" hidden="false" customHeight="false" outlineLevel="0" collapsed="false">
      <c r="A4655" s="15" t="s">
        <v>4752</v>
      </c>
      <c r="B4655" s="15" t="s">
        <v>94</v>
      </c>
      <c r="C4655" s="15" t="n">
        <v>0</v>
      </c>
      <c r="D4655" s="15" t="s">
        <v>26</v>
      </c>
      <c r="E4655" s="15" t="s">
        <v>26</v>
      </c>
      <c r="F4655" s="15" t="n">
        <v>30</v>
      </c>
      <c r="G4655" s="15" t="s">
        <v>24</v>
      </c>
      <c r="H4655" s="15" t="s">
        <v>95</v>
      </c>
      <c r="I4655" s="15" t="s">
        <v>96</v>
      </c>
      <c r="J4655" s="15" t="s">
        <v>24</v>
      </c>
      <c r="K4655" s="15" t="s">
        <v>24</v>
      </c>
      <c r="L4655" s="15" t="s">
        <v>24</v>
      </c>
      <c r="M4655" s="15" t="s">
        <v>26</v>
      </c>
      <c r="N4655" s="15" t="s">
        <v>26</v>
      </c>
      <c r="O4655" s="15" t="s">
        <v>26</v>
      </c>
      <c r="P4655" s="15" t="s">
        <v>25</v>
      </c>
      <c r="Q4655" s="15" t="s">
        <v>24</v>
      </c>
      <c r="R4655" s="15" t="s">
        <v>21</v>
      </c>
      <c r="S4655" s="18" t="n">
        <v>51.2</v>
      </c>
      <c r="T4655" s="15" t="n">
        <v>1561.5</v>
      </c>
      <c r="U4655" s="15" t="s">
        <v>26</v>
      </c>
      <c r="V4655" s="18" t="n">
        <f aca="false">IF(ISNUMBER(T4655),T4655,0)</f>
        <v>1561.5</v>
      </c>
      <c r="W4655" s="15" t="n">
        <f aca="false">IF(U4655="Yes",1,0)</f>
        <v>1</v>
      </c>
      <c r="X4655" s="15" t="str">
        <f aca="false">IF(F4655&lt;=12,"0-12 months",IF(F4655&lt;=24,"13-24 months",IF(F4655&lt;=48,"25-48 months","49-72 months")))</f>
        <v>25-48 months</v>
      </c>
      <c r="Y4655" s="15" t="str">
        <f aca="false">IF(C4655=1,"Yes","No")</f>
        <v>No</v>
      </c>
      <c r="Z4655" s="15" t="n">
        <f aca="false">COUNTIF(J4655:O4655,"Yes")</f>
        <v>3</v>
      </c>
      <c r="AA4655" s="18" t="n">
        <f aca="false">S4655*W4655</f>
        <v>51.2</v>
      </c>
      <c r="AB4655" s="15" t="n">
        <f aca="false">(P4655="Month-to-month")+(I4655="Fiber optic")+(R4655="Electronic check")+(F4655&lt;=12)+(M4655="No")+(J4655="No")</f>
        <v>2</v>
      </c>
      <c r="AC4655" s="15" t="str">
        <f aca="false">IF(AB4655&gt;=5,"High",IF(AB4655&gt;=3,"Medium","Low"))</f>
        <v>Low</v>
      </c>
    </row>
    <row r="4656" customFormat="false" ht="15" hidden="false" customHeight="false" outlineLevel="0" collapsed="false">
      <c r="A4656" s="15" t="s">
        <v>4753</v>
      </c>
      <c r="B4656" s="15" t="s">
        <v>94</v>
      </c>
      <c r="C4656" s="15" t="n">
        <v>0</v>
      </c>
      <c r="D4656" s="15" t="s">
        <v>26</v>
      </c>
      <c r="E4656" s="15" t="s">
        <v>26</v>
      </c>
      <c r="F4656" s="15" t="n">
        <v>42</v>
      </c>
      <c r="G4656" s="15" t="s">
        <v>26</v>
      </c>
      <c r="H4656" s="15" t="s">
        <v>24</v>
      </c>
      <c r="I4656" s="15" t="s">
        <v>24</v>
      </c>
      <c r="J4656" s="15" t="s">
        <v>28</v>
      </c>
      <c r="K4656" s="15" t="s">
        <v>28</v>
      </c>
      <c r="L4656" s="15" t="s">
        <v>28</v>
      </c>
      <c r="M4656" s="15" t="s">
        <v>28</v>
      </c>
      <c r="N4656" s="15" t="s">
        <v>28</v>
      </c>
      <c r="O4656" s="15" t="s">
        <v>28</v>
      </c>
      <c r="P4656" s="15" t="s">
        <v>27</v>
      </c>
      <c r="Q4656" s="15" t="s">
        <v>26</v>
      </c>
      <c r="R4656" s="15" t="s">
        <v>15</v>
      </c>
      <c r="S4656" s="18" t="n">
        <v>19.05</v>
      </c>
      <c r="T4656" s="15" t="n">
        <v>761.85</v>
      </c>
      <c r="U4656" s="15" t="s">
        <v>24</v>
      </c>
      <c r="V4656" s="18" t="n">
        <f aca="false">IF(ISNUMBER(T4656),T4656,0)</f>
        <v>761.85</v>
      </c>
      <c r="W4656" s="15" t="n">
        <f aca="false">IF(U4656="Yes",1,0)</f>
        <v>0</v>
      </c>
      <c r="X4656" s="15" t="str">
        <f aca="false">IF(F4656&lt;=12,"0-12 months",IF(F4656&lt;=24,"13-24 months",IF(F4656&lt;=48,"25-48 months","49-72 months")))</f>
        <v>25-48 months</v>
      </c>
      <c r="Y4656" s="15" t="str">
        <f aca="false">IF(C4656=1,"Yes","No")</f>
        <v>No</v>
      </c>
      <c r="Z4656" s="15" t="n">
        <f aca="false">COUNTIF(J4656:O4656,"Yes")</f>
        <v>0</v>
      </c>
      <c r="AA4656" s="18" t="n">
        <f aca="false">S4656*W4656</f>
        <v>0</v>
      </c>
      <c r="AB4656" s="15" t="n">
        <f aca="false">(P4656="Month-to-month")+(I4656="Fiber optic")+(R4656="Electronic check")+(F4656&lt;=12)+(M4656="No")+(J4656="No")</f>
        <v>1</v>
      </c>
      <c r="AC4656" s="15" t="str">
        <f aca="false">IF(AB4656&gt;=5,"High",IF(AB4656&gt;=3,"Medium","Low"))</f>
        <v>Low</v>
      </c>
    </row>
    <row r="4657" customFormat="false" ht="15" hidden="false" customHeight="false" outlineLevel="0" collapsed="false">
      <c r="A4657" s="15" t="s">
        <v>4754</v>
      </c>
      <c r="B4657" s="15" t="s">
        <v>94</v>
      </c>
      <c r="C4657" s="15" t="n">
        <v>0</v>
      </c>
      <c r="D4657" s="15" t="s">
        <v>24</v>
      </c>
      <c r="E4657" s="15" t="s">
        <v>24</v>
      </c>
      <c r="F4657" s="15" t="n">
        <v>32</v>
      </c>
      <c r="G4657" s="15" t="s">
        <v>26</v>
      </c>
      <c r="H4657" s="15" t="s">
        <v>26</v>
      </c>
      <c r="I4657" s="15" t="s">
        <v>96</v>
      </c>
      <c r="J4657" s="15" t="s">
        <v>26</v>
      </c>
      <c r="K4657" s="15" t="s">
        <v>24</v>
      </c>
      <c r="L4657" s="15" t="s">
        <v>24</v>
      </c>
      <c r="M4657" s="15" t="s">
        <v>24</v>
      </c>
      <c r="N4657" s="15" t="s">
        <v>26</v>
      </c>
      <c r="O4657" s="15" t="s">
        <v>26</v>
      </c>
      <c r="P4657" s="15" t="s">
        <v>27</v>
      </c>
      <c r="Q4657" s="15" t="s">
        <v>24</v>
      </c>
      <c r="R4657" s="15" t="s">
        <v>17</v>
      </c>
      <c r="S4657" s="18" t="n">
        <v>74.75</v>
      </c>
      <c r="T4657" s="15" t="n">
        <v>2282.95</v>
      </c>
      <c r="U4657" s="15" t="s">
        <v>24</v>
      </c>
      <c r="V4657" s="18" t="n">
        <f aca="false">IF(ISNUMBER(T4657),T4657,0)</f>
        <v>2282.95</v>
      </c>
      <c r="W4657" s="15" t="n">
        <f aca="false">IF(U4657="Yes",1,0)</f>
        <v>0</v>
      </c>
      <c r="X4657" s="15" t="str">
        <f aca="false">IF(F4657&lt;=12,"0-12 months",IF(F4657&lt;=24,"13-24 months",IF(F4657&lt;=48,"25-48 months","49-72 months")))</f>
        <v>25-48 months</v>
      </c>
      <c r="Y4657" s="15" t="str">
        <f aca="false">IF(C4657=1,"Yes","No")</f>
        <v>No</v>
      </c>
      <c r="Z4657" s="15" t="n">
        <f aca="false">COUNTIF(J4657:O4657,"Yes")</f>
        <v>3</v>
      </c>
      <c r="AA4657" s="18" t="n">
        <f aca="false">S4657*W4657</f>
        <v>0</v>
      </c>
      <c r="AB4657" s="15" t="n">
        <f aca="false">(P4657="Month-to-month")+(I4657="Fiber optic")+(R4657="Electronic check")+(F4657&lt;=12)+(M4657="No")+(J4657="No")</f>
        <v>1</v>
      </c>
      <c r="AC4657" s="15" t="str">
        <f aca="false">IF(AB4657&gt;=5,"High",IF(AB4657&gt;=3,"Medium","Low"))</f>
        <v>Low</v>
      </c>
    </row>
    <row r="4658" customFormat="false" ht="15" hidden="false" customHeight="false" outlineLevel="0" collapsed="false">
      <c r="A4658" s="15" t="s">
        <v>4755</v>
      </c>
      <c r="B4658" s="15" t="s">
        <v>94</v>
      </c>
      <c r="C4658" s="15" t="n">
        <v>0</v>
      </c>
      <c r="D4658" s="15" t="s">
        <v>26</v>
      </c>
      <c r="E4658" s="15" t="s">
        <v>26</v>
      </c>
      <c r="F4658" s="15" t="n">
        <v>22</v>
      </c>
      <c r="G4658" s="15" t="s">
        <v>26</v>
      </c>
      <c r="H4658" s="15" t="s">
        <v>26</v>
      </c>
      <c r="I4658" s="15" t="s">
        <v>102</v>
      </c>
      <c r="J4658" s="15" t="s">
        <v>24</v>
      </c>
      <c r="K4658" s="15" t="s">
        <v>24</v>
      </c>
      <c r="L4658" s="15" t="s">
        <v>24</v>
      </c>
      <c r="M4658" s="15" t="s">
        <v>24</v>
      </c>
      <c r="N4658" s="15" t="s">
        <v>24</v>
      </c>
      <c r="O4658" s="15" t="s">
        <v>24</v>
      </c>
      <c r="P4658" s="15" t="s">
        <v>25</v>
      </c>
      <c r="Q4658" s="15" t="s">
        <v>26</v>
      </c>
      <c r="R4658" s="15" t="s">
        <v>19</v>
      </c>
      <c r="S4658" s="18" t="n">
        <v>75.8</v>
      </c>
      <c r="T4658" s="15" t="n">
        <v>1615.1</v>
      </c>
      <c r="U4658" s="15" t="s">
        <v>24</v>
      </c>
      <c r="V4658" s="18" t="n">
        <f aca="false">IF(ISNUMBER(T4658),T4658,0)</f>
        <v>1615.1</v>
      </c>
      <c r="W4658" s="15" t="n">
        <f aca="false">IF(U4658="Yes",1,0)</f>
        <v>0</v>
      </c>
      <c r="X4658" s="15" t="str">
        <f aca="false">IF(F4658&lt;=12,"0-12 months",IF(F4658&lt;=24,"13-24 months",IF(F4658&lt;=48,"25-48 months","49-72 months")))</f>
        <v>13-24 months</v>
      </c>
      <c r="Y4658" s="15" t="str">
        <f aca="false">IF(C4658=1,"Yes","No")</f>
        <v>No</v>
      </c>
      <c r="Z4658" s="15" t="n">
        <f aca="false">COUNTIF(J4658:O4658,"Yes")</f>
        <v>0</v>
      </c>
      <c r="AA4658" s="18" t="n">
        <f aca="false">S4658*W4658</f>
        <v>0</v>
      </c>
      <c r="AB4658" s="15" t="n">
        <f aca="false">(P4658="Month-to-month")+(I4658="Fiber optic")+(R4658="Electronic check")+(F4658&lt;=12)+(M4658="No")+(J4658="No")</f>
        <v>4</v>
      </c>
      <c r="AC4658" s="15" t="str">
        <f aca="false">IF(AB4658&gt;=5,"High",IF(AB4658&gt;=3,"Medium","Low"))</f>
        <v>Medium</v>
      </c>
    </row>
    <row r="4659" customFormat="false" ht="15" hidden="false" customHeight="false" outlineLevel="0" collapsed="false">
      <c r="A4659" s="15" t="s">
        <v>4756</v>
      </c>
      <c r="B4659" s="15" t="s">
        <v>98</v>
      </c>
      <c r="C4659" s="15" t="n">
        <v>0</v>
      </c>
      <c r="D4659" s="15" t="s">
        <v>26</v>
      </c>
      <c r="E4659" s="15" t="s">
        <v>24</v>
      </c>
      <c r="F4659" s="15" t="n">
        <v>42</v>
      </c>
      <c r="G4659" s="15" t="s">
        <v>24</v>
      </c>
      <c r="H4659" s="15" t="s">
        <v>95</v>
      </c>
      <c r="I4659" s="15" t="s">
        <v>96</v>
      </c>
      <c r="J4659" s="15" t="s">
        <v>24</v>
      </c>
      <c r="K4659" s="15" t="s">
        <v>24</v>
      </c>
      <c r="L4659" s="15" t="s">
        <v>24</v>
      </c>
      <c r="M4659" s="15" t="s">
        <v>24</v>
      </c>
      <c r="N4659" s="15" t="s">
        <v>24</v>
      </c>
      <c r="O4659" s="15" t="s">
        <v>24</v>
      </c>
      <c r="P4659" s="15" t="s">
        <v>25</v>
      </c>
      <c r="Q4659" s="15" t="s">
        <v>26</v>
      </c>
      <c r="R4659" s="15" t="s">
        <v>21</v>
      </c>
      <c r="S4659" s="18" t="n">
        <v>25.1</v>
      </c>
      <c r="T4659" s="15" t="n">
        <v>1097.15</v>
      </c>
      <c r="U4659" s="15" t="s">
        <v>24</v>
      </c>
      <c r="V4659" s="18" t="n">
        <f aca="false">IF(ISNUMBER(T4659),T4659,0)</f>
        <v>1097.15</v>
      </c>
      <c r="W4659" s="15" t="n">
        <f aca="false">IF(U4659="Yes",1,0)</f>
        <v>0</v>
      </c>
      <c r="X4659" s="15" t="str">
        <f aca="false">IF(F4659&lt;=12,"0-12 months",IF(F4659&lt;=24,"13-24 months",IF(F4659&lt;=48,"25-48 months","49-72 months")))</f>
        <v>25-48 months</v>
      </c>
      <c r="Y4659" s="15" t="str">
        <f aca="false">IF(C4659=1,"Yes","No")</f>
        <v>No</v>
      </c>
      <c r="Z4659" s="15" t="n">
        <f aca="false">COUNTIF(J4659:O4659,"Yes")</f>
        <v>0</v>
      </c>
      <c r="AA4659" s="18" t="n">
        <f aca="false">S4659*W4659</f>
        <v>0</v>
      </c>
      <c r="AB4659" s="15" t="n">
        <f aca="false">(P4659="Month-to-month")+(I4659="Fiber optic")+(R4659="Electronic check")+(F4659&lt;=12)+(M4659="No")+(J4659="No")</f>
        <v>3</v>
      </c>
      <c r="AC4659" s="15" t="str">
        <f aca="false">IF(AB4659&gt;=5,"High",IF(AB4659&gt;=3,"Medium","Low"))</f>
        <v>Medium</v>
      </c>
    </row>
    <row r="4660" customFormat="false" ht="15" hidden="false" customHeight="false" outlineLevel="0" collapsed="false">
      <c r="A4660" s="15" t="s">
        <v>4757</v>
      </c>
      <c r="B4660" s="15" t="s">
        <v>94</v>
      </c>
      <c r="C4660" s="15" t="n">
        <v>0</v>
      </c>
      <c r="D4660" s="15" t="s">
        <v>24</v>
      </c>
      <c r="E4660" s="15" t="s">
        <v>24</v>
      </c>
      <c r="F4660" s="15" t="n">
        <v>8</v>
      </c>
      <c r="G4660" s="15" t="s">
        <v>26</v>
      </c>
      <c r="H4660" s="15" t="s">
        <v>24</v>
      </c>
      <c r="I4660" s="15" t="s">
        <v>96</v>
      </c>
      <c r="J4660" s="15" t="s">
        <v>24</v>
      </c>
      <c r="K4660" s="15" t="s">
        <v>24</v>
      </c>
      <c r="L4660" s="15" t="s">
        <v>24</v>
      </c>
      <c r="M4660" s="15" t="s">
        <v>24</v>
      </c>
      <c r="N4660" s="15" t="s">
        <v>24</v>
      </c>
      <c r="O4660" s="15" t="s">
        <v>24</v>
      </c>
      <c r="P4660" s="15" t="s">
        <v>25</v>
      </c>
      <c r="Q4660" s="15" t="s">
        <v>24</v>
      </c>
      <c r="R4660" s="15" t="s">
        <v>17</v>
      </c>
      <c r="S4660" s="18" t="n">
        <v>44.45</v>
      </c>
      <c r="T4660" s="15" t="n">
        <v>369.3</v>
      </c>
      <c r="U4660" s="15" t="s">
        <v>24</v>
      </c>
      <c r="V4660" s="18" t="n">
        <f aca="false">IF(ISNUMBER(T4660),T4660,0)</f>
        <v>369.3</v>
      </c>
      <c r="W4660" s="15" t="n">
        <f aca="false">IF(U4660="Yes",1,0)</f>
        <v>0</v>
      </c>
      <c r="X4660" s="15" t="str">
        <f aca="false">IF(F4660&lt;=12,"0-12 months",IF(F4660&lt;=24,"13-24 months",IF(F4660&lt;=48,"25-48 months","49-72 months")))</f>
        <v>0-12 months</v>
      </c>
      <c r="Y4660" s="15" t="str">
        <f aca="false">IF(C4660=1,"Yes","No")</f>
        <v>No</v>
      </c>
      <c r="Z4660" s="15" t="n">
        <f aca="false">COUNTIF(J4660:O4660,"Yes")</f>
        <v>0</v>
      </c>
      <c r="AA4660" s="18" t="n">
        <f aca="false">S4660*W4660</f>
        <v>0</v>
      </c>
      <c r="AB4660" s="15" t="n">
        <f aca="false">(P4660="Month-to-month")+(I4660="Fiber optic")+(R4660="Electronic check")+(F4660&lt;=12)+(M4660="No")+(J4660="No")</f>
        <v>4</v>
      </c>
      <c r="AC4660" s="15" t="str">
        <f aca="false">IF(AB4660&gt;=5,"High",IF(AB4660&gt;=3,"Medium","Low"))</f>
        <v>Medium</v>
      </c>
    </row>
    <row r="4661" customFormat="false" ht="15" hidden="false" customHeight="false" outlineLevel="0" collapsed="false">
      <c r="A4661" s="15" t="s">
        <v>4758</v>
      </c>
      <c r="B4661" s="15" t="s">
        <v>94</v>
      </c>
      <c r="C4661" s="15" t="n">
        <v>0</v>
      </c>
      <c r="D4661" s="15" t="s">
        <v>26</v>
      </c>
      <c r="E4661" s="15" t="s">
        <v>26</v>
      </c>
      <c r="F4661" s="15" t="n">
        <v>65</v>
      </c>
      <c r="G4661" s="15" t="s">
        <v>26</v>
      </c>
      <c r="H4661" s="15" t="s">
        <v>26</v>
      </c>
      <c r="I4661" s="15" t="s">
        <v>102</v>
      </c>
      <c r="J4661" s="15" t="s">
        <v>26</v>
      </c>
      <c r="K4661" s="15" t="s">
        <v>24</v>
      </c>
      <c r="L4661" s="15" t="s">
        <v>26</v>
      </c>
      <c r="M4661" s="15" t="s">
        <v>24</v>
      </c>
      <c r="N4661" s="15" t="s">
        <v>26</v>
      </c>
      <c r="O4661" s="15" t="s">
        <v>26</v>
      </c>
      <c r="P4661" s="15" t="s">
        <v>29</v>
      </c>
      <c r="Q4661" s="15" t="s">
        <v>26</v>
      </c>
      <c r="R4661" s="15" t="s">
        <v>21</v>
      </c>
      <c r="S4661" s="18" t="n">
        <v>104.3</v>
      </c>
      <c r="T4661" s="15" t="n">
        <v>6725.3</v>
      </c>
      <c r="U4661" s="15" t="s">
        <v>24</v>
      </c>
      <c r="V4661" s="18" t="n">
        <f aca="false">IF(ISNUMBER(T4661),T4661,0)</f>
        <v>6725.3</v>
      </c>
      <c r="W4661" s="15" t="n">
        <f aca="false">IF(U4661="Yes",1,0)</f>
        <v>0</v>
      </c>
      <c r="X4661" s="15" t="str">
        <f aca="false">IF(F4661&lt;=12,"0-12 months",IF(F4661&lt;=24,"13-24 months",IF(F4661&lt;=48,"25-48 months","49-72 months")))</f>
        <v>49-72 months</v>
      </c>
      <c r="Y4661" s="15" t="str">
        <f aca="false">IF(C4661=1,"Yes","No")</f>
        <v>No</v>
      </c>
      <c r="Z4661" s="15" t="n">
        <f aca="false">COUNTIF(J4661:O4661,"Yes")</f>
        <v>4</v>
      </c>
      <c r="AA4661" s="18" t="n">
        <f aca="false">S4661*W4661</f>
        <v>0</v>
      </c>
      <c r="AB4661" s="15" t="n">
        <f aca="false">(P4661="Month-to-month")+(I4661="Fiber optic")+(R4661="Electronic check")+(F4661&lt;=12)+(M4661="No")+(J4661="No")</f>
        <v>2</v>
      </c>
      <c r="AC4661" s="15" t="str">
        <f aca="false">IF(AB4661&gt;=5,"High",IF(AB4661&gt;=3,"Medium","Low"))</f>
        <v>Low</v>
      </c>
    </row>
    <row r="4662" customFormat="false" ht="15" hidden="false" customHeight="false" outlineLevel="0" collapsed="false">
      <c r="A4662" s="15" t="s">
        <v>4759</v>
      </c>
      <c r="B4662" s="15" t="s">
        <v>94</v>
      </c>
      <c r="C4662" s="15" t="n">
        <v>0</v>
      </c>
      <c r="D4662" s="15" t="s">
        <v>24</v>
      </c>
      <c r="E4662" s="15" t="s">
        <v>24</v>
      </c>
      <c r="F4662" s="15" t="n">
        <v>2</v>
      </c>
      <c r="G4662" s="15" t="s">
        <v>26</v>
      </c>
      <c r="H4662" s="15" t="s">
        <v>24</v>
      </c>
      <c r="I4662" s="15" t="s">
        <v>24</v>
      </c>
      <c r="J4662" s="15" t="s">
        <v>28</v>
      </c>
      <c r="K4662" s="15" t="s">
        <v>28</v>
      </c>
      <c r="L4662" s="15" t="s">
        <v>28</v>
      </c>
      <c r="M4662" s="15" t="s">
        <v>28</v>
      </c>
      <c r="N4662" s="15" t="s">
        <v>28</v>
      </c>
      <c r="O4662" s="15" t="s">
        <v>28</v>
      </c>
      <c r="P4662" s="15" t="s">
        <v>25</v>
      </c>
      <c r="Q4662" s="15" t="s">
        <v>24</v>
      </c>
      <c r="R4662" s="15" t="s">
        <v>17</v>
      </c>
      <c r="S4662" s="18" t="n">
        <v>19.5</v>
      </c>
      <c r="T4662" s="15" t="n">
        <v>31.55</v>
      </c>
      <c r="U4662" s="15" t="s">
        <v>26</v>
      </c>
      <c r="V4662" s="18" t="n">
        <f aca="false">IF(ISNUMBER(T4662),T4662,0)</f>
        <v>31.55</v>
      </c>
      <c r="W4662" s="15" t="n">
        <f aca="false">IF(U4662="Yes",1,0)</f>
        <v>1</v>
      </c>
      <c r="X4662" s="15" t="str">
        <f aca="false">IF(F4662&lt;=12,"0-12 months",IF(F4662&lt;=24,"13-24 months",IF(F4662&lt;=48,"25-48 months","49-72 months")))</f>
        <v>0-12 months</v>
      </c>
      <c r="Y4662" s="15" t="str">
        <f aca="false">IF(C4662=1,"Yes","No")</f>
        <v>No</v>
      </c>
      <c r="Z4662" s="15" t="n">
        <f aca="false">COUNTIF(J4662:O4662,"Yes")</f>
        <v>0</v>
      </c>
      <c r="AA4662" s="18" t="n">
        <f aca="false">S4662*W4662</f>
        <v>19.5</v>
      </c>
      <c r="AB4662" s="15" t="n">
        <f aca="false">(P4662="Month-to-month")+(I4662="Fiber optic")+(R4662="Electronic check")+(F4662&lt;=12)+(M4662="No")+(J4662="No")</f>
        <v>2</v>
      </c>
      <c r="AC4662" s="15" t="str">
        <f aca="false">IF(AB4662&gt;=5,"High",IF(AB4662&gt;=3,"Medium","Low"))</f>
        <v>Low</v>
      </c>
    </row>
    <row r="4663" customFormat="false" ht="15" hidden="false" customHeight="false" outlineLevel="0" collapsed="false">
      <c r="A4663" s="15" t="s">
        <v>4760</v>
      </c>
      <c r="B4663" s="15" t="s">
        <v>94</v>
      </c>
      <c r="C4663" s="15" t="n">
        <v>0</v>
      </c>
      <c r="D4663" s="15" t="s">
        <v>26</v>
      </c>
      <c r="E4663" s="15" t="s">
        <v>26</v>
      </c>
      <c r="F4663" s="15" t="n">
        <v>70</v>
      </c>
      <c r="G4663" s="15" t="s">
        <v>26</v>
      </c>
      <c r="H4663" s="15" t="s">
        <v>26</v>
      </c>
      <c r="I4663" s="15" t="s">
        <v>96</v>
      </c>
      <c r="J4663" s="15" t="s">
        <v>26</v>
      </c>
      <c r="K4663" s="15" t="s">
        <v>26</v>
      </c>
      <c r="L4663" s="15" t="s">
        <v>26</v>
      </c>
      <c r="M4663" s="15" t="s">
        <v>26</v>
      </c>
      <c r="N4663" s="15" t="s">
        <v>26</v>
      </c>
      <c r="O4663" s="15" t="s">
        <v>26</v>
      </c>
      <c r="P4663" s="15" t="s">
        <v>29</v>
      </c>
      <c r="Q4663" s="15" t="s">
        <v>26</v>
      </c>
      <c r="R4663" s="15" t="s">
        <v>19</v>
      </c>
      <c r="S4663" s="18" t="n">
        <v>89</v>
      </c>
      <c r="T4663" s="15" t="n">
        <v>6293.2</v>
      </c>
      <c r="U4663" s="15" t="s">
        <v>24</v>
      </c>
      <c r="V4663" s="18" t="n">
        <f aca="false">IF(ISNUMBER(T4663),T4663,0)</f>
        <v>6293.2</v>
      </c>
      <c r="W4663" s="15" t="n">
        <f aca="false">IF(U4663="Yes",1,0)</f>
        <v>0</v>
      </c>
      <c r="X4663" s="15" t="str">
        <f aca="false">IF(F4663&lt;=12,"0-12 months",IF(F4663&lt;=24,"13-24 months",IF(F4663&lt;=48,"25-48 months","49-72 months")))</f>
        <v>49-72 months</v>
      </c>
      <c r="Y4663" s="15" t="str">
        <f aca="false">IF(C4663=1,"Yes","No")</f>
        <v>No</v>
      </c>
      <c r="Z4663" s="15" t="n">
        <f aca="false">COUNTIF(J4663:O4663,"Yes")</f>
        <v>6</v>
      </c>
      <c r="AA4663" s="18" t="n">
        <f aca="false">S4663*W4663</f>
        <v>0</v>
      </c>
      <c r="AB4663" s="15" t="n">
        <f aca="false">(P4663="Month-to-month")+(I4663="Fiber optic")+(R4663="Electronic check")+(F4663&lt;=12)+(M4663="No")+(J4663="No")</f>
        <v>0</v>
      </c>
      <c r="AC4663" s="15" t="str">
        <f aca="false">IF(AB4663&gt;=5,"High",IF(AB4663&gt;=3,"Medium","Low"))</f>
        <v>Low</v>
      </c>
    </row>
    <row r="4664" customFormat="false" ht="15" hidden="false" customHeight="false" outlineLevel="0" collapsed="false">
      <c r="A4664" s="15" t="s">
        <v>4761</v>
      </c>
      <c r="B4664" s="15" t="s">
        <v>98</v>
      </c>
      <c r="C4664" s="15" t="n">
        <v>0</v>
      </c>
      <c r="D4664" s="15" t="s">
        <v>24</v>
      </c>
      <c r="E4664" s="15" t="s">
        <v>26</v>
      </c>
      <c r="F4664" s="15" t="n">
        <v>22</v>
      </c>
      <c r="G4664" s="15" t="s">
        <v>26</v>
      </c>
      <c r="H4664" s="15" t="s">
        <v>24</v>
      </c>
      <c r="I4664" s="15" t="s">
        <v>24</v>
      </c>
      <c r="J4664" s="15" t="s">
        <v>28</v>
      </c>
      <c r="K4664" s="15" t="s">
        <v>28</v>
      </c>
      <c r="L4664" s="15" t="s">
        <v>28</v>
      </c>
      <c r="M4664" s="15" t="s">
        <v>28</v>
      </c>
      <c r="N4664" s="15" t="s">
        <v>28</v>
      </c>
      <c r="O4664" s="15" t="s">
        <v>28</v>
      </c>
      <c r="P4664" s="15" t="s">
        <v>25</v>
      </c>
      <c r="Q4664" s="15" t="s">
        <v>24</v>
      </c>
      <c r="R4664" s="15" t="s">
        <v>21</v>
      </c>
      <c r="S4664" s="18" t="n">
        <v>20.15</v>
      </c>
      <c r="T4664" s="15" t="n">
        <v>432.5</v>
      </c>
      <c r="U4664" s="15" t="s">
        <v>24</v>
      </c>
      <c r="V4664" s="18" t="n">
        <f aca="false">IF(ISNUMBER(T4664),T4664,0)</f>
        <v>432.5</v>
      </c>
      <c r="W4664" s="15" t="n">
        <f aca="false">IF(U4664="Yes",1,0)</f>
        <v>0</v>
      </c>
      <c r="X4664" s="15" t="str">
        <f aca="false">IF(F4664&lt;=12,"0-12 months",IF(F4664&lt;=24,"13-24 months",IF(F4664&lt;=48,"25-48 months","49-72 months")))</f>
        <v>13-24 months</v>
      </c>
      <c r="Y4664" s="15" t="str">
        <f aca="false">IF(C4664=1,"Yes","No")</f>
        <v>No</v>
      </c>
      <c r="Z4664" s="15" t="n">
        <f aca="false">COUNTIF(J4664:O4664,"Yes")</f>
        <v>0</v>
      </c>
      <c r="AA4664" s="18" t="n">
        <f aca="false">S4664*W4664</f>
        <v>0</v>
      </c>
      <c r="AB4664" s="15" t="n">
        <f aca="false">(P4664="Month-to-month")+(I4664="Fiber optic")+(R4664="Electronic check")+(F4664&lt;=12)+(M4664="No")+(J4664="No")</f>
        <v>1</v>
      </c>
      <c r="AC4664" s="15" t="str">
        <f aca="false">IF(AB4664&gt;=5,"High",IF(AB4664&gt;=3,"Medium","Low"))</f>
        <v>Low</v>
      </c>
    </row>
    <row r="4665" customFormat="false" ht="15" hidden="false" customHeight="false" outlineLevel="0" collapsed="false">
      <c r="A4665" s="15" t="s">
        <v>4762</v>
      </c>
      <c r="B4665" s="15" t="s">
        <v>94</v>
      </c>
      <c r="C4665" s="15" t="n">
        <v>1</v>
      </c>
      <c r="D4665" s="15" t="s">
        <v>24</v>
      </c>
      <c r="E4665" s="15" t="s">
        <v>24</v>
      </c>
      <c r="F4665" s="15" t="n">
        <v>4</v>
      </c>
      <c r="G4665" s="15" t="s">
        <v>26</v>
      </c>
      <c r="H4665" s="15" t="s">
        <v>26</v>
      </c>
      <c r="I4665" s="15" t="s">
        <v>102</v>
      </c>
      <c r="J4665" s="15" t="s">
        <v>24</v>
      </c>
      <c r="K4665" s="15" t="s">
        <v>24</v>
      </c>
      <c r="L4665" s="15" t="s">
        <v>24</v>
      </c>
      <c r="M4665" s="15" t="s">
        <v>24</v>
      </c>
      <c r="N4665" s="15" t="s">
        <v>24</v>
      </c>
      <c r="O4665" s="15" t="s">
        <v>24</v>
      </c>
      <c r="P4665" s="15" t="s">
        <v>25</v>
      </c>
      <c r="Q4665" s="15" t="s">
        <v>26</v>
      </c>
      <c r="R4665" s="15" t="s">
        <v>15</v>
      </c>
      <c r="S4665" s="18" t="n">
        <v>74.9</v>
      </c>
      <c r="T4665" s="15" t="n">
        <v>321.75</v>
      </c>
      <c r="U4665" s="15" t="s">
        <v>26</v>
      </c>
      <c r="V4665" s="18" t="n">
        <f aca="false">IF(ISNUMBER(T4665),T4665,0)</f>
        <v>321.75</v>
      </c>
      <c r="W4665" s="15" t="n">
        <f aca="false">IF(U4665="Yes",1,0)</f>
        <v>1</v>
      </c>
      <c r="X4665" s="15" t="str">
        <f aca="false">IF(F4665&lt;=12,"0-12 months",IF(F4665&lt;=24,"13-24 months",IF(F4665&lt;=48,"25-48 months","49-72 months")))</f>
        <v>0-12 months</v>
      </c>
      <c r="Y4665" s="15" t="str">
        <f aca="false">IF(C4665=1,"Yes","No")</f>
        <v>Yes</v>
      </c>
      <c r="Z4665" s="15" t="n">
        <f aca="false">COUNTIF(J4665:O4665,"Yes")</f>
        <v>0</v>
      </c>
      <c r="AA4665" s="18" t="n">
        <f aca="false">S4665*W4665</f>
        <v>74.9</v>
      </c>
      <c r="AB4665" s="15" t="n">
        <f aca="false">(P4665="Month-to-month")+(I4665="Fiber optic")+(R4665="Electronic check")+(F4665&lt;=12)+(M4665="No")+(J4665="No")</f>
        <v>6</v>
      </c>
      <c r="AC4665" s="15" t="str">
        <f aca="false">IF(AB4665&gt;=5,"High",IF(AB4665&gt;=3,"Medium","Low"))</f>
        <v>High</v>
      </c>
    </row>
    <row r="4666" customFormat="false" ht="15" hidden="false" customHeight="false" outlineLevel="0" collapsed="false">
      <c r="A4666" s="15" t="s">
        <v>4763</v>
      </c>
      <c r="B4666" s="15" t="s">
        <v>94</v>
      </c>
      <c r="C4666" s="15" t="n">
        <v>0</v>
      </c>
      <c r="D4666" s="15" t="s">
        <v>24</v>
      </c>
      <c r="E4666" s="15" t="s">
        <v>24</v>
      </c>
      <c r="F4666" s="15" t="n">
        <v>2</v>
      </c>
      <c r="G4666" s="15" t="s">
        <v>26</v>
      </c>
      <c r="H4666" s="15" t="s">
        <v>26</v>
      </c>
      <c r="I4666" s="15" t="s">
        <v>102</v>
      </c>
      <c r="J4666" s="15" t="s">
        <v>24</v>
      </c>
      <c r="K4666" s="15" t="s">
        <v>24</v>
      </c>
      <c r="L4666" s="15" t="s">
        <v>24</v>
      </c>
      <c r="M4666" s="15" t="s">
        <v>24</v>
      </c>
      <c r="N4666" s="15" t="s">
        <v>24</v>
      </c>
      <c r="O4666" s="15" t="s">
        <v>24</v>
      </c>
      <c r="P4666" s="15" t="s">
        <v>25</v>
      </c>
      <c r="Q4666" s="15" t="s">
        <v>24</v>
      </c>
      <c r="R4666" s="15" t="s">
        <v>21</v>
      </c>
      <c r="S4666" s="18" t="n">
        <v>74.9</v>
      </c>
      <c r="T4666" s="15" t="n">
        <v>147.15</v>
      </c>
      <c r="U4666" s="15" t="s">
        <v>26</v>
      </c>
      <c r="V4666" s="18" t="n">
        <f aca="false">IF(ISNUMBER(T4666),T4666,0)</f>
        <v>147.15</v>
      </c>
      <c r="W4666" s="15" t="n">
        <f aca="false">IF(U4666="Yes",1,0)</f>
        <v>1</v>
      </c>
      <c r="X4666" s="15" t="str">
        <f aca="false">IF(F4666&lt;=12,"0-12 months",IF(F4666&lt;=24,"13-24 months",IF(F4666&lt;=48,"25-48 months","49-72 months")))</f>
        <v>0-12 months</v>
      </c>
      <c r="Y4666" s="15" t="str">
        <f aca="false">IF(C4666=1,"Yes","No")</f>
        <v>No</v>
      </c>
      <c r="Z4666" s="15" t="n">
        <f aca="false">COUNTIF(J4666:O4666,"Yes")</f>
        <v>0</v>
      </c>
      <c r="AA4666" s="18" t="n">
        <f aca="false">S4666*W4666</f>
        <v>74.9</v>
      </c>
      <c r="AB4666" s="15" t="n">
        <f aca="false">(P4666="Month-to-month")+(I4666="Fiber optic")+(R4666="Electronic check")+(F4666&lt;=12)+(M4666="No")+(J4666="No")</f>
        <v>5</v>
      </c>
      <c r="AC4666" s="15" t="str">
        <f aca="false">IF(AB4666&gt;=5,"High",IF(AB4666&gt;=3,"Medium","Low"))</f>
        <v>High</v>
      </c>
    </row>
    <row r="4667" customFormat="false" ht="15" hidden="false" customHeight="false" outlineLevel="0" collapsed="false">
      <c r="A4667" s="15" t="s">
        <v>4764</v>
      </c>
      <c r="B4667" s="15" t="s">
        <v>94</v>
      </c>
      <c r="C4667" s="15" t="n">
        <v>0</v>
      </c>
      <c r="D4667" s="15" t="s">
        <v>26</v>
      </c>
      <c r="E4667" s="15" t="s">
        <v>26</v>
      </c>
      <c r="F4667" s="15" t="n">
        <v>67</v>
      </c>
      <c r="G4667" s="15" t="s">
        <v>24</v>
      </c>
      <c r="H4667" s="15" t="s">
        <v>95</v>
      </c>
      <c r="I4667" s="15" t="s">
        <v>96</v>
      </c>
      <c r="J4667" s="15" t="s">
        <v>26</v>
      </c>
      <c r="K4667" s="15" t="s">
        <v>26</v>
      </c>
      <c r="L4667" s="15" t="s">
        <v>24</v>
      </c>
      <c r="M4667" s="15" t="s">
        <v>24</v>
      </c>
      <c r="N4667" s="15" t="s">
        <v>24</v>
      </c>
      <c r="O4667" s="15" t="s">
        <v>24</v>
      </c>
      <c r="P4667" s="15" t="s">
        <v>29</v>
      </c>
      <c r="Q4667" s="15" t="s">
        <v>24</v>
      </c>
      <c r="R4667" s="15" t="s">
        <v>19</v>
      </c>
      <c r="S4667" s="18" t="n">
        <v>36.15</v>
      </c>
      <c r="T4667" s="15" t="n">
        <v>2434.45</v>
      </c>
      <c r="U4667" s="15" t="s">
        <v>24</v>
      </c>
      <c r="V4667" s="18" t="n">
        <f aca="false">IF(ISNUMBER(T4667),T4667,0)</f>
        <v>2434.45</v>
      </c>
      <c r="W4667" s="15" t="n">
        <f aca="false">IF(U4667="Yes",1,0)</f>
        <v>0</v>
      </c>
      <c r="X4667" s="15" t="str">
        <f aca="false">IF(F4667&lt;=12,"0-12 months",IF(F4667&lt;=24,"13-24 months",IF(F4667&lt;=48,"25-48 months","49-72 months")))</f>
        <v>49-72 months</v>
      </c>
      <c r="Y4667" s="15" t="str">
        <f aca="false">IF(C4667=1,"Yes","No")</f>
        <v>No</v>
      </c>
      <c r="Z4667" s="15" t="n">
        <f aca="false">COUNTIF(J4667:O4667,"Yes")</f>
        <v>2</v>
      </c>
      <c r="AA4667" s="18" t="n">
        <f aca="false">S4667*W4667</f>
        <v>0</v>
      </c>
      <c r="AB4667" s="15" t="n">
        <f aca="false">(P4667="Month-to-month")+(I4667="Fiber optic")+(R4667="Electronic check")+(F4667&lt;=12)+(M4667="No")+(J4667="No")</f>
        <v>1</v>
      </c>
      <c r="AC4667" s="15" t="str">
        <f aca="false">IF(AB4667&gt;=5,"High",IF(AB4667&gt;=3,"Medium","Low"))</f>
        <v>Low</v>
      </c>
    </row>
    <row r="4668" customFormat="false" ht="15" hidden="false" customHeight="false" outlineLevel="0" collapsed="false">
      <c r="A4668" s="15" t="s">
        <v>4765</v>
      </c>
      <c r="B4668" s="15" t="s">
        <v>94</v>
      </c>
      <c r="C4668" s="15" t="n">
        <v>0</v>
      </c>
      <c r="D4668" s="15" t="s">
        <v>24</v>
      </c>
      <c r="E4668" s="15" t="s">
        <v>24</v>
      </c>
      <c r="F4668" s="15" t="n">
        <v>25</v>
      </c>
      <c r="G4668" s="15" t="s">
        <v>26</v>
      </c>
      <c r="H4668" s="15" t="s">
        <v>24</v>
      </c>
      <c r="I4668" s="15" t="s">
        <v>24</v>
      </c>
      <c r="J4668" s="15" t="s">
        <v>28</v>
      </c>
      <c r="K4668" s="15" t="s">
        <v>28</v>
      </c>
      <c r="L4668" s="15" t="s">
        <v>28</v>
      </c>
      <c r="M4668" s="15" t="s">
        <v>28</v>
      </c>
      <c r="N4668" s="15" t="s">
        <v>28</v>
      </c>
      <c r="O4668" s="15" t="s">
        <v>28</v>
      </c>
      <c r="P4668" s="15" t="s">
        <v>25</v>
      </c>
      <c r="Q4668" s="15" t="s">
        <v>26</v>
      </c>
      <c r="R4668" s="15" t="s">
        <v>21</v>
      </c>
      <c r="S4668" s="18" t="n">
        <v>19.2</v>
      </c>
      <c r="T4668" s="15" t="n">
        <v>532.1</v>
      </c>
      <c r="U4668" s="15" t="s">
        <v>24</v>
      </c>
      <c r="V4668" s="18" t="n">
        <f aca="false">IF(ISNUMBER(T4668),T4668,0)</f>
        <v>532.1</v>
      </c>
      <c r="W4668" s="15" t="n">
        <f aca="false">IF(U4668="Yes",1,0)</f>
        <v>0</v>
      </c>
      <c r="X4668" s="15" t="str">
        <f aca="false">IF(F4668&lt;=12,"0-12 months",IF(F4668&lt;=24,"13-24 months",IF(F4668&lt;=48,"25-48 months","49-72 months")))</f>
        <v>25-48 months</v>
      </c>
      <c r="Y4668" s="15" t="str">
        <f aca="false">IF(C4668=1,"Yes","No")</f>
        <v>No</v>
      </c>
      <c r="Z4668" s="15" t="n">
        <f aca="false">COUNTIF(J4668:O4668,"Yes")</f>
        <v>0</v>
      </c>
      <c r="AA4668" s="18" t="n">
        <f aca="false">S4668*W4668</f>
        <v>0</v>
      </c>
      <c r="AB4668" s="15" t="n">
        <f aca="false">(P4668="Month-to-month")+(I4668="Fiber optic")+(R4668="Electronic check")+(F4668&lt;=12)+(M4668="No")+(J4668="No")</f>
        <v>1</v>
      </c>
      <c r="AC4668" s="15" t="str">
        <f aca="false">IF(AB4668&gt;=5,"High",IF(AB4668&gt;=3,"Medium","Low"))</f>
        <v>Low</v>
      </c>
    </row>
    <row r="4669" customFormat="false" ht="15" hidden="false" customHeight="false" outlineLevel="0" collapsed="false">
      <c r="A4669" s="15" t="s">
        <v>4766</v>
      </c>
      <c r="B4669" s="15" t="s">
        <v>94</v>
      </c>
      <c r="C4669" s="15" t="n">
        <v>0</v>
      </c>
      <c r="D4669" s="15" t="s">
        <v>26</v>
      </c>
      <c r="E4669" s="15" t="s">
        <v>24</v>
      </c>
      <c r="F4669" s="15" t="n">
        <v>20</v>
      </c>
      <c r="G4669" s="15" t="s">
        <v>26</v>
      </c>
      <c r="H4669" s="15" t="s">
        <v>24</v>
      </c>
      <c r="I4669" s="15" t="s">
        <v>24</v>
      </c>
      <c r="J4669" s="15" t="s">
        <v>28</v>
      </c>
      <c r="K4669" s="15" t="s">
        <v>28</v>
      </c>
      <c r="L4669" s="15" t="s">
        <v>28</v>
      </c>
      <c r="M4669" s="15" t="s">
        <v>28</v>
      </c>
      <c r="N4669" s="15" t="s">
        <v>28</v>
      </c>
      <c r="O4669" s="15" t="s">
        <v>28</v>
      </c>
      <c r="P4669" s="15" t="s">
        <v>25</v>
      </c>
      <c r="Q4669" s="15" t="s">
        <v>24</v>
      </c>
      <c r="R4669" s="15" t="s">
        <v>19</v>
      </c>
      <c r="S4669" s="18" t="n">
        <v>19.25</v>
      </c>
      <c r="T4669" s="15" t="n">
        <v>375.25</v>
      </c>
      <c r="U4669" s="15" t="s">
        <v>24</v>
      </c>
      <c r="V4669" s="18" t="n">
        <f aca="false">IF(ISNUMBER(T4669),T4669,0)</f>
        <v>375.25</v>
      </c>
      <c r="W4669" s="15" t="n">
        <f aca="false">IF(U4669="Yes",1,0)</f>
        <v>0</v>
      </c>
      <c r="X4669" s="15" t="str">
        <f aca="false">IF(F4669&lt;=12,"0-12 months",IF(F4669&lt;=24,"13-24 months",IF(F4669&lt;=48,"25-48 months","49-72 months")))</f>
        <v>13-24 months</v>
      </c>
      <c r="Y4669" s="15" t="str">
        <f aca="false">IF(C4669=1,"Yes","No")</f>
        <v>No</v>
      </c>
      <c r="Z4669" s="15" t="n">
        <f aca="false">COUNTIF(J4669:O4669,"Yes")</f>
        <v>0</v>
      </c>
      <c r="AA4669" s="18" t="n">
        <f aca="false">S4669*W4669</f>
        <v>0</v>
      </c>
      <c r="AB4669" s="15" t="n">
        <f aca="false">(P4669="Month-to-month")+(I4669="Fiber optic")+(R4669="Electronic check")+(F4669&lt;=12)+(M4669="No")+(J4669="No")</f>
        <v>1</v>
      </c>
      <c r="AC4669" s="15" t="str">
        <f aca="false">IF(AB4669&gt;=5,"High",IF(AB4669&gt;=3,"Medium","Low"))</f>
        <v>Low</v>
      </c>
    </row>
    <row r="4670" customFormat="false" ht="15" hidden="false" customHeight="false" outlineLevel="0" collapsed="false">
      <c r="A4670" s="15" t="s">
        <v>4767</v>
      </c>
      <c r="B4670" s="15" t="s">
        <v>94</v>
      </c>
      <c r="C4670" s="15" t="n">
        <v>0</v>
      </c>
      <c r="D4670" s="15" t="s">
        <v>24</v>
      </c>
      <c r="E4670" s="15" t="s">
        <v>26</v>
      </c>
      <c r="F4670" s="15" t="n">
        <v>2</v>
      </c>
      <c r="G4670" s="15" t="s">
        <v>26</v>
      </c>
      <c r="H4670" s="15" t="s">
        <v>24</v>
      </c>
      <c r="I4670" s="15" t="s">
        <v>96</v>
      </c>
      <c r="J4670" s="15" t="s">
        <v>26</v>
      </c>
      <c r="K4670" s="15" t="s">
        <v>24</v>
      </c>
      <c r="L4670" s="15" t="s">
        <v>24</v>
      </c>
      <c r="M4670" s="15" t="s">
        <v>24</v>
      </c>
      <c r="N4670" s="15" t="s">
        <v>24</v>
      </c>
      <c r="O4670" s="15" t="s">
        <v>26</v>
      </c>
      <c r="P4670" s="15" t="s">
        <v>25</v>
      </c>
      <c r="Q4670" s="15" t="s">
        <v>26</v>
      </c>
      <c r="R4670" s="15" t="s">
        <v>21</v>
      </c>
      <c r="S4670" s="18" t="n">
        <v>61.2</v>
      </c>
      <c r="T4670" s="15" t="n">
        <v>125.95</v>
      </c>
      <c r="U4670" s="15" t="s">
        <v>24</v>
      </c>
      <c r="V4670" s="18" t="n">
        <f aca="false">IF(ISNUMBER(T4670),T4670,0)</f>
        <v>125.95</v>
      </c>
      <c r="W4670" s="15" t="n">
        <f aca="false">IF(U4670="Yes",1,0)</f>
        <v>0</v>
      </c>
      <c r="X4670" s="15" t="str">
        <f aca="false">IF(F4670&lt;=12,"0-12 months",IF(F4670&lt;=24,"13-24 months",IF(F4670&lt;=48,"25-48 months","49-72 months")))</f>
        <v>0-12 months</v>
      </c>
      <c r="Y4670" s="15" t="str">
        <f aca="false">IF(C4670=1,"Yes","No")</f>
        <v>No</v>
      </c>
      <c r="Z4670" s="15" t="n">
        <f aca="false">COUNTIF(J4670:O4670,"Yes")</f>
        <v>2</v>
      </c>
      <c r="AA4670" s="18" t="n">
        <f aca="false">S4670*W4670</f>
        <v>0</v>
      </c>
      <c r="AB4670" s="15" t="n">
        <f aca="false">(P4670="Month-to-month")+(I4670="Fiber optic")+(R4670="Electronic check")+(F4670&lt;=12)+(M4670="No")+(J4670="No")</f>
        <v>3</v>
      </c>
      <c r="AC4670" s="15" t="str">
        <f aca="false">IF(AB4670&gt;=5,"High",IF(AB4670&gt;=3,"Medium","Low"))</f>
        <v>Medium</v>
      </c>
    </row>
    <row r="4671" customFormat="false" ht="15" hidden="false" customHeight="false" outlineLevel="0" collapsed="false">
      <c r="A4671" s="15" t="s">
        <v>4768</v>
      </c>
      <c r="B4671" s="15" t="s">
        <v>98</v>
      </c>
      <c r="C4671" s="15" t="n">
        <v>0</v>
      </c>
      <c r="D4671" s="15" t="s">
        <v>24</v>
      </c>
      <c r="E4671" s="15" t="s">
        <v>24</v>
      </c>
      <c r="F4671" s="15" t="n">
        <v>51</v>
      </c>
      <c r="G4671" s="15" t="s">
        <v>26</v>
      </c>
      <c r="H4671" s="15" t="s">
        <v>24</v>
      </c>
      <c r="I4671" s="15" t="s">
        <v>24</v>
      </c>
      <c r="J4671" s="15" t="s">
        <v>28</v>
      </c>
      <c r="K4671" s="15" t="s">
        <v>28</v>
      </c>
      <c r="L4671" s="15" t="s">
        <v>28</v>
      </c>
      <c r="M4671" s="15" t="s">
        <v>28</v>
      </c>
      <c r="N4671" s="15" t="s">
        <v>28</v>
      </c>
      <c r="O4671" s="15" t="s">
        <v>28</v>
      </c>
      <c r="P4671" s="15" t="s">
        <v>29</v>
      </c>
      <c r="Q4671" s="15" t="s">
        <v>24</v>
      </c>
      <c r="R4671" s="15" t="s">
        <v>17</v>
      </c>
      <c r="S4671" s="18" t="n">
        <v>20.45</v>
      </c>
      <c r="T4671" s="15" t="n">
        <v>1042.65</v>
      </c>
      <c r="U4671" s="15" t="s">
        <v>24</v>
      </c>
      <c r="V4671" s="18" t="n">
        <f aca="false">IF(ISNUMBER(T4671),T4671,0)</f>
        <v>1042.65</v>
      </c>
      <c r="W4671" s="15" t="n">
        <f aca="false">IF(U4671="Yes",1,0)</f>
        <v>0</v>
      </c>
      <c r="X4671" s="15" t="str">
        <f aca="false">IF(F4671&lt;=12,"0-12 months",IF(F4671&lt;=24,"13-24 months",IF(F4671&lt;=48,"25-48 months","49-72 months")))</f>
        <v>49-72 months</v>
      </c>
      <c r="Y4671" s="15" t="str">
        <f aca="false">IF(C4671=1,"Yes","No")</f>
        <v>No</v>
      </c>
      <c r="Z4671" s="15" t="n">
        <f aca="false">COUNTIF(J4671:O4671,"Yes")</f>
        <v>0</v>
      </c>
      <c r="AA4671" s="18" t="n">
        <f aca="false">S4671*W4671</f>
        <v>0</v>
      </c>
      <c r="AB4671" s="15" t="n">
        <f aca="false">(P4671="Month-to-month")+(I4671="Fiber optic")+(R4671="Electronic check")+(F4671&lt;=12)+(M4671="No")+(J4671="No")</f>
        <v>0</v>
      </c>
      <c r="AC4671" s="15" t="str">
        <f aca="false">IF(AB4671&gt;=5,"High",IF(AB4671&gt;=3,"Medium","Low"))</f>
        <v>Low</v>
      </c>
    </row>
    <row r="4672" customFormat="false" ht="15" hidden="false" customHeight="false" outlineLevel="0" collapsed="false">
      <c r="A4672" s="15" t="s">
        <v>4769</v>
      </c>
      <c r="B4672" s="15" t="s">
        <v>94</v>
      </c>
      <c r="C4672" s="15" t="n">
        <v>0</v>
      </c>
      <c r="D4672" s="15" t="s">
        <v>26</v>
      </c>
      <c r="E4672" s="15" t="s">
        <v>26</v>
      </c>
      <c r="F4672" s="15" t="n">
        <v>46</v>
      </c>
      <c r="G4672" s="15" t="s">
        <v>24</v>
      </c>
      <c r="H4672" s="15" t="s">
        <v>95</v>
      </c>
      <c r="I4672" s="15" t="s">
        <v>96</v>
      </c>
      <c r="J4672" s="15" t="s">
        <v>26</v>
      </c>
      <c r="K4672" s="15" t="s">
        <v>26</v>
      </c>
      <c r="L4672" s="15" t="s">
        <v>24</v>
      </c>
      <c r="M4672" s="15" t="s">
        <v>24</v>
      </c>
      <c r="N4672" s="15" t="s">
        <v>24</v>
      </c>
      <c r="O4672" s="15" t="s">
        <v>24</v>
      </c>
      <c r="P4672" s="15" t="s">
        <v>25</v>
      </c>
      <c r="Q4672" s="15" t="s">
        <v>24</v>
      </c>
      <c r="R4672" s="15" t="s">
        <v>19</v>
      </c>
      <c r="S4672" s="18" t="n">
        <v>35.05</v>
      </c>
      <c r="T4672" s="15" t="n">
        <v>1620.25</v>
      </c>
      <c r="U4672" s="15" t="s">
        <v>24</v>
      </c>
      <c r="V4672" s="18" t="n">
        <f aca="false">IF(ISNUMBER(T4672),T4672,0)</f>
        <v>1620.25</v>
      </c>
      <c r="W4672" s="15" t="n">
        <f aca="false">IF(U4672="Yes",1,0)</f>
        <v>0</v>
      </c>
      <c r="X4672" s="15" t="str">
        <f aca="false">IF(F4672&lt;=12,"0-12 months",IF(F4672&lt;=24,"13-24 months",IF(F4672&lt;=48,"25-48 months","49-72 months")))</f>
        <v>25-48 months</v>
      </c>
      <c r="Y4672" s="15" t="str">
        <f aca="false">IF(C4672=1,"Yes","No")</f>
        <v>No</v>
      </c>
      <c r="Z4672" s="15" t="n">
        <f aca="false">COUNTIF(J4672:O4672,"Yes")</f>
        <v>2</v>
      </c>
      <c r="AA4672" s="18" t="n">
        <f aca="false">S4672*W4672</f>
        <v>0</v>
      </c>
      <c r="AB4672" s="15" t="n">
        <f aca="false">(P4672="Month-to-month")+(I4672="Fiber optic")+(R4672="Electronic check")+(F4672&lt;=12)+(M4672="No")+(J4672="No")</f>
        <v>2</v>
      </c>
      <c r="AC4672" s="15" t="str">
        <f aca="false">IF(AB4672&gt;=5,"High",IF(AB4672&gt;=3,"Medium","Low"))</f>
        <v>Low</v>
      </c>
    </row>
    <row r="4673" customFormat="false" ht="15" hidden="false" customHeight="false" outlineLevel="0" collapsed="false">
      <c r="A4673" s="15" t="s">
        <v>4770</v>
      </c>
      <c r="B4673" s="15" t="s">
        <v>94</v>
      </c>
      <c r="C4673" s="15" t="n">
        <v>0</v>
      </c>
      <c r="D4673" s="15" t="s">
        <v>24</v>
      </c>
      <c r="E4673" s="15" t="s">
        <v>24</v>
      </c>
      <c r="F4673" s="15" t="n">
        <v>25</v>
      </c>
      <c r="G4673" s="15" t="s">
        <v>26</v>
      </c>
      <c r="H4673" s="15" t="s">
        <v>26</v>
      </c>
      <c r="I4673" s="15" t="s">
        <v>102</v>
      </c>
      <c r="J4673" s="15" t="s">
        <v>24</v>
      </c>
      <c r="K4673" s="15" t="s">
        <v>26</v>
      </c>
      <c r="L4673" s="15" t="s">
        <v>24</v>
      </c>
      <c r="M4673" s="15" t="s">
        <v>24</v>
      </c>
      <c r="N4673" s="15" t="s">
        <v>26</v>
      </c>
      <c r="O4673" s="15" t="s">
        <v>26</v>
      </c>
      <c r="P4673" s="15" t="s">
        <v>25</v>
      </c>
      <c r="Q4673" s="15" t="s">
        <v>26</v>
      </c>
      <c r="R4673" s="15" t="s">
        <v>15</v>
      </c>
      <c r="S4673" s="18" t="n">
        <v>100.25</v>
      </c>
      <c r="T4673" s="15" t="n">
        <v>2387.75</v>
      </c>
      <c r="U4673" s="15" t="s">
        <v>26</v>
      </c>
      <c r="V4673" s="18" t="n">
        <f aca="false">IF(ISNUMBER(T4673),T4673,0)</f>
        <v>2387.75</v>
      </c>
      <c r="W4673" s="15" t="n">
        <f aca="false">IF(U4673="Yes",1,0)</f>
        <v>1</v>
      </c>
      <c r="X4673" s="15" t="str">
        <f aca="false">IF(F4673&lt;=12,"0-12 months",IF(F4673&lt;=24,"13-24 months",IF(F4673&lt;=48,"25-48 months","49-72 months")))</f>
        <v>25-48 months</v>
      </c>
      <c r="Y4673" s="15" t="str">
        <f aca="false">IF(C4673=1,"Yes","No")</f>
        <v>No</v>
      </c>
      <c r="Z4673" s="15" t="n">
        <f aca="false">COUNTIF(J4673:O4673,"Yes")</f>
        <v>3</v>
      </c>
      <c r="AA4673" s="18" t="n">
        <f aca="false">S4673*W4673</f>
        <v>100.25</v>
      </c>
      <c r="AB4673" s="15" t="n">
        <f aca="false">(P4673="Month-to-month")+(I4673="Fiber optic")+(R4673="Electronic check")+(F4673&lt;=12)+(M4673="No")+(J4673="No")</f>
        <v>5</v>
      </c>
      <c r="AC4673" s="15" t="str">
        <f aca="false">IF(AB4673&gt;=5,"High",IF(AB4673&gt;=3,"Medium","Low"))</f>
        <v>High</v>
      </c>
    </row>
    <row r="4674" customFormat="false" ht="15" hidden="false" customHeight="false" outlineLevel="0" collapsed="false">
      <c r="A4674" s="15" t="s">
        <v>4771</v>
      </c>
      <c r="B4674" s="15" t="s">
        <v>98</v>
      </c>
      <c r="C4674" s="15" t="n">
        <v>0</v>
      </c>
      <c r="D4674" s="15" t="s">
        <v>24</v>
      </c>
      <c r="E4674" s="15" t="s">
        <v>26</v>
      </c>
      <c r="F4674" s="15" t="n">
        <v>13</v>
      </c>
      <c r="G4674" s="15" t="s">
        <v>26</v>
      </c>
      <c r="H4674" s="15" t="s">
        <v>24</v>
      </c>
      <c r="I4674" s="15" t="s">
        <v>96</v>
      </c>
      <c r="J4674" s="15" t="s">
        <v>24</v>
      </c>
      <c r="K4674" s="15" t="s">
        <v>24</v>
      </c>
      <c r="L4674" s="15" t="s">
        <v>24</v>
      </c>
      <c r="M4674" s="15" t="s">
        <v>24</v>
      </c>
      <c r="N4674" s="15" t="s">
        <v>24</v>
      </c>
      <c r="O4674" s="15" t="s">
        <v>24</v>
      </c>
      <c r="P4674" s="15" t="s">
        <v>25</v>
      </c>
      <c r="Q4674" s="15" t="s">
        <v>24</v>
      </c>
      <c r="R4674" s="15" t="s">
        <v>17</v>
      </c>
      <c r="S4674" s="18" t="n">
        <v>44</v>
      </c>
      <c r="T4674" s="15" t="n">
        <v>659.35</v>
      </c>
      <c r="U4674" s="15" t="s">
        <v>24</v>
      </c>
      <c r="V4674" s="18" t="n">
        <f aca="false">IF(ISNUMBER(T4674),T4674,0)</f>
        <v>659.35</v>
      </c>
      <c r="W4674" s="15" t="n">
        <f aca="false">IF(U4674="Yes",1,0)</f>
        <v>0</v>
      </c>
      <c r="X4674" s="15" t="str">
        <f aca="false">IF(F4674&lt;=12,"0-12 months",IF(F4674&lt;=24,"13-24 months",IF(F4674&lt;=48,"25-48 months","49-72 months")))</f>
        <v>13-24 months</v>
      </c>
      <c r="Y4674" s="15" t="str">
        <f aca="false">IF(C4674=1,"Yes","No")</f>
        <v>No</v>
      </c>
      <c r="Z4674" s="15" t="n">
        <f aca="false">COUNTIF(J4674:O4674,"Yes")</f>
        <v>0</v>
      </c>
      <c r="AA4674" s="18" t="n">
        <f aca="false">S4674*W4674</f>
        <v>0</v>
      </c>
      <c r="AB4674" s="15" t="n">
        <f aca="false">(P4674="Month-to-month")+(I4674="Fiber optic")+(R4674="Electronic check")+(F4674&lt;=12)+(M4674="No")+(J4674="No")</f>
        <v>3</v>
      </c>
      <c r="AC4674" s="15" t="str">
        <f aca="false">IF(AB4674&gt;=5,"High",IF(AB4674&gt;=3,"Medium","Low"))</f>
        <v>Medium</v>
      </c>
    </row>
    <row r="4675" customFormat="false" ht="15" hidden="false" customHeight="false" outlineLevel="0" collapsed="false">
      <c r="A4675" s="15" t="s">
        <v>4772</v>
      </c>
      <c r="B4675" s="15" t="s">
        <v>94</v>
      </c>
      <c r="C4675" s="15" t="n">
        <v>1</v>
      </c>
      <c r="D4675" s="15" t="s">
        <v>24</v>
      </c>
      <c r="E4675" s="15" t="s">
        <v>24</v>
      </c>
      <c r="F4675" s="15" t="n">
        <v>25</v>
      </c>
      <c r="G4675" s="15" t="s">
        <v>26</v>
      </c>
      <c r="H4675" s="15" t="s">
        <v>26</v>
      </c>
      <c r="I4675" s="15" t="s">
        <v>102</v>
      </c>
      <c r="J4675" s="15" t="s">
        <v>26</v>
      </c>
      <c r="K4675" s="15" t="s">
        <v>26</v>
      </c>
      <c r="L4675" s="15" t="s">
        <v>24</v>
      </c>
      <c r="M4675" s="15" t="s">
        <v>24</v>
      </c>
      <c r="N4675" s="15" t="s">
        <v>26</v>
      </c>
      <c r="O4675" s="15" t="s">
        <v>26</v>
      </c>
      <c r="P4675" s="15" t="s">
        <v>25</v>
      </c>
      <c r="Q4675" s="15" t="s">
        <v>26</v>
      </c>
      <c r="R4675" s="15" t="s">
        <v>17</v>
      </c>
      <c r="S4675" s="18" t="n">
        <v>102.8</v>
      </c>
      <c r="T4675" s="15" t="n">
        <v>2660.2</v>
      </c>
      <c r="U4675" s="15" t="s">
        <v>26</v>
      </c>
      <c r="V4675" s="18" t="n">
        <f aca="false">IF(ISNUMBER(T4675),T4675,0)</f>
        <v>2660.2</v>
      </c>
      <c r="W4675" s="15" t="n">
        <f aca="false">IF(U4675="Yes",1,0)</f>
        <v>1</v>
      </c>
      <c r="X4675" s="15" t="str">
        <f aca="false">IF(F4675&lt;=12,"0-12 months",IF(F4675&lt;=24,"13-24 months",IF(F4675&lt;=48,"25-48 months","49-72 months")))</f>
        <v>25-48 months</v>
      </c>
      <c r="Y4675" s="15" t="str">
        <f aca="false">IF(C4675=1,"Yes","No")</f>
        <v>Yes</v>
      </c>
      <c r="Z4675" s="15" t="n">
        <f aca="false">COUNTIF(J4675:O4675,"Yes")</f>
        <v>4</v>
      </c>
      <c r="AA4675" s="18" t="n">
        <f aca="false">S4675*W4675</f>
        <v>102.8</v>
      </c>
      <c r="AB4675" s="15" t="n">
        <f aca="false">(P4675="Month-to-month")+(I4675="Fiber optic")+(R4675="Electronic check")+(F4675&lt;=12)+(M4675="No")+(J4675="No")</f>
        <v>3</v>
      </c>
      <c r="AC4675" s="15" t="str">
        <f aca="false">IF(AB4675&gt;=5,"High",IF(AB4675&gt;=3,"Medium","Low"))</f>
        <v>Medium</v>
      </c>
    </row>
    <row r="4676" customFormat="false" ht="15" hidden="false" customHeight="false" outlineLevel="0" collapsed="false">
      <c r="A4676" s="15" t="s">
        <v>4773</v>
      </c>
      <c r="B4676" s="15" t="s">
        <v>98</v>
      </c>
      <c r="C4676" s="15" t="n">
        <v>0</v>
      </c>
      <c r="D4676" s="15" t="s">
        <v>26</v>
      </c>
      <c r="E4676" s="15" t="s">
        <v>26</v>
      </c>
      <c r="F4676" s="15" t="n">
        <v>26</v>
      </c>
      <c r="G4676" s="15" t="s">
        <v>26</v>
      </c>
      <c r="H4676" s="15" t="s">
        <v>24</v>
      </c>
      <c r="I4676" s="15" t="s">
        <v>96</v>
      </c>
      <c r="J4676" s="15" t="s">
        <v>24</v>
      </c>
      <c r="K4676" s="15" t="s">
        <v>24</v>
      </c>
      <c r="L4676" s="15" t="s">
        <v>26</v>
      </c>
      <c r="M4676" s="15" t="s">
        <v>24</v>
      </c>
      <c r="N4676" s="15" t="s">
        <v>24</v>
      </c>
      <c r="O4676" s="15" t="s">
        <v>24</v>
      </c>
      <c r="P4676" s="15" t="s">
        <v>27</v>
      </c>
      <c r="Q4676" s="15" t="s">
        <v>24</v>
      </c>
      <c r="R4676" s="15" t="s">
        <v>17</v>
      </c>
      <c r="S4676" s="18" t="n">
        <v>50.35</v>
      </c>
      <c r="T4676" s="15" t="n">
        <v>1285.8</v>
      </c>
      <c r="U4676" s="15" t="s">
        <v>24</v>
      </c>
      <c r="V4676" s="18" t="n">
        <f aca="false">IF(ISNUMBER(T4676),T4676,0)</f>
        <v>1285.8</v>
      </c>
      <c r="W4676" s="15" t="n">
        <f aca="false">IF(U4676="Yes",1,0)</f>
        <v>0</v>
      </c>
      <c r="X4676" s="15" t="str">
        <f aca="false">IF(F4676&lt;=12,"0-12 months",IF(F4676&lt;=24,"13-24 months",IF(F4676&lt;=48,"25-48 months","49-72 months")))</f>
        <v>25-48 months</v>
      </c>
      <c r="Y4676" s="15" t="str">
        <f aca="false">IF(C4676=1,"Yes","No")</f>
        <v>No</v>
      </c>
      <c r="Z4676" s="15" t="n">
        <f aca="false">COUNTIF(J4676:O4676,"Yes")</f>
        <v>1</v>
      </c>
      <c r="AA4676" s="18" t="n">
        <f aca="false">S4676*W4676</f>
        <v>0</v>
      </c>
      <c r="AB4676" s="15" t="n">
        <f aca="false">(P4676="Month-to-month")+(I4676="Fiber optic")+(R4676="Electronic check")+(F4676&lt;=12)+(M4676="No")+(J4676="No")</f>
        <v>2</v>
      </c>
      <c r="AC4676" s="15" t="str">
        <f aca="false">IF(AB4676&gt;=5,"High",IF(AB4676&gt;=3,"Medium","Low"))</f>
        <v>Low</v>
      </c>
    </row>
    <row r="4677" customFormat="false" ht="15" hidden="false" customHeight="false" outlineLevel="0" collapsed="false">
      <c r="A4677" s="15" t="s">
        <v>4774</v>
      </c>
      <c r="B4677" s="15" t="s">
        <v>98</v>
      </c>
      <c r="C4677" s="15" t="n">
        <v>0</v>
      </c>
      <c r="D4677" s="15" t="s">
        <v>24</v>
      </c>
      <c r="E4677" s="15" t="s">
        <v>24</v>
      </c>
      <c r="F4677" s="15" t="n">
        <v>43</v>
      </c>
      <c r="G4677" s="15" t="s">
        <v>26</v>
      </c>
      <c r="H4677" s="15" t="s">
        <v>26</v>
      </c>
      <c r="I4677" s="15" t="s">
        <v>102</v>
      </c>
      <c r="J4677" s="15" t="s">
        <v>24</v>
      </c>
      <c r="K4677" s="15" t="s">
        <v>24</v>
      </c>
      <c r="L4677" s="15" t="s">
        <v>24</v>
      </c>
      <c r="M4677" s="15" t="s">
        <v>26</v>
      </c>
      <c r="N4677" s="15" t="s">
        <v>26</v>
      </c>
      <c r="O4677" s="15" t="s">
        <v>26</v>
      </c>
      <c r="P4677" s="15" t="s">
        <v>27</v>
      </c>
      <c r="Q4677" s="15" t="s">
        <v>26</v>
      </c>
      <c r="R4677" s="15" t="s">
        <v>15</v>
      </c>
      <c r="S4677" s="18" t="n">
        <v>100</v>
      </c>
      <c r="T4677" s="15" t="n">
        <v>4211.55</v>
      </c>
      <c r="U4677" s="15" t="s">
        <v>26</v>
      </c>
      <c r="V4677" s="18" t="n">
        <f aca="false">IF(ISNUMBER(T4677),T4677,0)</f>
        <v>4211.55</v>
      </c>
      <c r="W4677" s="15" t="n">
        <f aca="false">IF(U4677="Yes",1,0)</f>
        <v>1</v>
      </c>
      <c r="X4677" s="15" t="str">
        <f aca="false">IF(F4677&lt;=12,"0-12 months",IF(F4677&lt;=24,"13-24 months",IF(F4677&lt;=48,"25-48 months","49-72 months")))</f>
        <v>25-48 months</v>
      </c>
      <c r="Y4677" s="15" t="str">
        <f aca="false">IF(C4677=1,"Yes","No")</f>
        <v>No</v>
      </c>
      <c r="Z4677" s="15" t="n">
        <f aca="false">COUNTIF(J4677:O4677,"Yes")</f>
        <v>3</v>
      </c>
      <c r="AA4677" s="18" t="n">
        <f aca="false">S4677*W4677</f>
        <v>100</v>
      </c>
      <c r="AB4677" s="15" t="n">
        <f aca="false">(P4677="Month-to-month")+(I4677="Fiber optic")+(R4677="Electronic check")+(F4677&lt;=12)+(M4677="No")+(J4677="No")</f>
        <v>3</v>
      </c>
      <c r="AC4677" s="15" t="str">
        <f aca="false">IF(AB4677&gt;=5,"High",IF(AB4677&gt;=3,"Medium","Low"))</f>
        <v>Medium</v>
      </c>
    </row>
    <row r="4678" customFormat="false" ht="15" hidden="false" customHeight="false" outlineLevel="0" collapsed="false">
      <c r="A4678" s="15" t="s">
        <v>4775</v>
      </c>
      <c r="B4678" s="15" t="s">
        <v>98</v>
      </c>
      <c r="C4678" s="15" t="n">
        <v>0</v>
      </c>
      <c r="D4678" s="15" t="s">
        <v>24</v>
      </c>
      <c r="E4678" s="15" t="s">
        <v>26</v>
      </c>
      <c r="F4678" s="15" t="n">
        <v>19</v>
      </c>
      <c r="G4678" s="15" t="s">
        <v>26</v>
      </c>
      <c r="H4678" s="15" t="s">
        <v>24</v>
      </c>
      <c r="I4678" s="15" t="s">
        <v>24</v>
      </c>
      <c r="J4678" s="15" t="s">
        <v>28</v>
      </c>
      <c r="K4678" s="15" t="s">
        <v>28</v>
      </c>
      <c r="L4678" s="15" t="s">
        <v>28</v>
      </c>
      <c r="M4678" s="15" t="s">
        <v>28</v>
      </c>
      <c r="N4678" s="15" t="s">
        <v>28</v>
      </c>
      <c r="O4678" s="15" t="s">
        <v>28</v>
      </c>
      <c r="P4678" s="15" t="s">
        <v>25</v>
      </c>
      <c r="Q4678" s="15" t="s">
        <v>26</v>
      </c>
      <c r="R4678" s="15" t="s">
        <v>15</v>
      </c>
      <c r="S4678" s="18" t="n">
        <v>20</v>
      </c>
      <c r="T4678" s="15" t="n">
        <v>377.55</v>
      </c>
      <c r="U4678" s="15" t="s">
        <v>24</v>
      </c>
      <c r="V4678" s="18" t="n">
        <f aca="false">IF(ISNUMBER(T4678),T4678,0)</f>
        <v>377.55</v>
      </c>
      <c r="W4678" s="15" t="n">
        <f aca="false">IF(U4678="Yes",1,0)</f>
        <v>0</v>
      </c>
      <c r="X4678" s="15" t="str">
        <f aca="false">IF(F4678&lt;=12,"0-12 months",IF(F4678&lt;=24,"13-24 months",IF(F4678&lt;=48,"25-48 months","49-72 months")))</f>
        <v>13-24 months</v>
      </c>
      <c r="Y4678" s="15" t="str">
        <f aca="false">IF(C4678=1,"Yes","No")</f>
        <v>No</v>
      </c>
      <c r="Z4678" s="15" t="n">
        <f aca="false">COUNTIF(J4678:O4678,"Yes")</f>
        <v>0</v>
      </c>
      <c r="AA4678" s="18" t="n">
        <f aca="false">S4678*W4678</f>
        <v>0</v>
      </c>
      <c r="AB4678" s="15" t="n">
        <f aca="false">(P4678="Month-to-month")+(I4678="Fiber optic")+(R4678="Electronic check")+(F4678&lt;=12)+(M4678="No")+(J4678="No")</f>
        <v>2</v>
      </c>
      <c r="AC4678" s="15" t="str">
        <f aca="false">IF(AB4678&gt;=5,"High",IF(AB4678&gt;=3,"Medium","Low"))</f>
        <v>Low</v>
      </c>
    </row>
    <row r="4679" customFormat="false" ht="15" hidden="false" customHeight="false" outlineLevel="0" collapsed="false">
      <c r="A4679" s="15" t="s">
        <v>4776</v>
      </c>
      <c r="B4679" s="15" t="s">
        <v>98</v>
      </c>
      <c r="C4679" s="15" t="n">
        <v>0</v>
      </c>
      <c r="D4679" s="15" t="s">
        <v>26</v>
      </c>
      <c r="E4679" s="15" t="s">
        <v>24</v>
      </c>
      <c r="F4679" s="15" t="n">
        <v>10</v>
      </c>
      <c r="G4679" s="15" t="s">
        <v>26</v>
      </c>
      <c r="H4679" s="15" t="s">
        <v>24</v>
      </c>
      <c r="I4679" s="15" t="s">
        <v>102</v>
      </c>
      <c r="J4679" s="15" t="s">
        <v>24</v>
      </c>
      <c r="K4679" s="15" t="s">
        <v>26</v>
      </c>
      <c r="L4679" s="15" t="s">
        <v>24</v>
      </c>
      <c r="M4679" s="15" t="s">
        <v>26</v>
      </c>
      <c r="N4679" s="15" t="s">
        <v>26</v>
      </c>
      <c r="O4679" s="15" t="s">
        <v>26</v>
      </c>
      <c r="P4679" s="15" t="s">
        <v>25</v>
      </c>
      <c r="Q4679" s="15" t="s">
        <v>26</v>
      </c>
      <c r="R4679" s="15" t="s">
        <v>15</v>
      </c>
      <c r="S4679" s="18" t="n">
        <v>99.85</v>
      </c>
      <c r="T4679" s="15" t="n">
        <v>990.9</v>
      </c>
      <c r="U4679" s="15" t="s">
        <v>26</v>
      </c>
      <c r="V4679" s="18" t="n">
        <f aca="false">IF(ISNUMBER(T4679),T4679,0)</f>
        <v>990.9</v>
      </c>
      <c r="W4679" s="15" t="n">
        <f aca="false">IF(U4679="Yes",1,0)</f>
        <v>1</v>
      </c>
      <c r="X4679" s="15" t="str">
        <f aca="false">IF(F4679&lt;=12,"0-12 months",IF(F4679&lt;=24,"13-24 months",IF(F4679&lt;=48,"25-48 months","49-72 months")))</f>
        <v>0-12 months</v>
      </c>
      <c r="Y4679" s="15" t="str">
        <f aca="false">IF(C4679=1,"Yes","No")</f>
        <v>No</v>
      </c>
      <c r="Z4679" s="15" t="n">
        <f aca="false">COUNTIF(J4679:O4679,"Yes")</f>
        <v>4</v>
      </c>
      <c r="AA4679" s="18" t="n">
        <f aca="false">S4679*W4679</f>
        <v>99.85</v>
      </c>
      <c r="AB4679" s="15" t="n">
        <f aca="false">(P4679="Month-to-month")+(I4679="Fiber optic")+(R4679="Electronic check")+(F4679&lt;=12)+(M4679="No")+(J4679="No")</f>
        <v>5</v>
      </c>
      <c r="AC4679" s="15" t="str">
        <f aca="false">IF(AB4679&gt;=5,"High",IF(AB4679&gt;=3,"Medium","Low"))</f>
        <v>High</v>
      </c>
    </row>
    <row r="4680" customFormat="false" ht="15" hidden="false" customHeight="false" outlineLevel="0" collapsed="false">
      <c r="A4680" s="15" t="s">
        <v>4777</v>
      </c>
      <c r="B4680" s="15" t="s">
        <v>94</v>
      </c>
      <c r="C4680" s="15" t="n">
        <v>0</v>
      </c>
      <c r="D4680" s="15" t="s">
        <v>24</v>
      </c>
      <c r="E4680" s="15" t="s">
        <v>26</v>
      </c>
      <c r="F4680" s="15" t="n">
        <v>2</v>
      </c>
      <c r="G4680" s="15" t="s">
        <v>26</v>
      </c>
      <c r="H4680" s="15" t="s">
        <v>26</v>
      </c>
      <c r="I4680" s="15" t="s">
        <v>102</v>
      </c>
      <c r="J4680" s="15" t="s">
        <v>24</v>
      </c>
      <c r="K4680" s="15" t="s">
        <v>24</v>
      </c>
      <c r="L4680" s="15" t="s">
        <v>24</v>
      </c>
      <c r="M4680" s="15" t="s">
        <v>24</v>
      </c>
      <c r="N4680" s="15" t="s">
        <v>26</v>
      </c>
      <c r="O4680" s="15" t="s">
        <v>26</v>
      </c>
      <c r="P4680" s="15" t="s">
        <v>25</v>
      </c>
      <c r="Q4680" s="15" t="s">
        <v>26</v>
      </c>
      <c r="R4680" s="15" t="s">
        <v>19</v>
      </c>
      <c r="S4680" s="18" t="n">
        <v>94.2</v>
      </c>
      <c r="T4680" s="15" t="n">
        <v>193.8</v>
      </c>
      <c r="U4680" s="15" t="s">
        <v>26</v>
      </c>
      <c r="V4680" s="18" t="n">
        <f aca="false">IF(ISNUMBER(T4680),T4680,0)</f>
        <v>193.8</v>
      </c>
      <c r="W4680" s="15" t="n">
        <f aca="false">IF(U4680="Yes",1,0)</f>
        <v>1</v>
      </c>
      <c r="X4680" s="15" t="str">
        <f aca="false">IF(F4680&lt;=12,"0-12 months",IF(F4680&lt;=24,"13-24 months",IF(F4680&lt;=48,"25-48 months","49-72 months")))</f>
        <v>0-12 months</v>
      </c>
      <c r="Y4680" s="15" t="str">
        <f aca="false">IF(C4680=1,"Yes","No")</f>
        <v>No</v>
      </c>
      <c r="Z4680" s="15" t="n">
        <f aca="false">COUNTIF(J4680:O4680,"Yes")</f>
        <v>2</v>
      </c>
      <c r="AA4680" s="18" t="n">
        <f aca="false">S4680*W4680</f>
        <v>94.2</v>
      </c>
      <c r="AB4680" s="15" t="n">
        <f aca="false">(P4680="Month-to-month")+(I4680="Fiber optic")+(R4680="Electronic check")+(F4680&lt;=12)+(M4680="No")+(J4680="No")</f>
        <v>5</v>
      </c>
      <c r="AC4680" s="15" t="str">
        <f aca="false">IF(AB4680&gt;=5,"High",IF(AB4680&gt;=3,"Medium","Low"))</f>
        <v>High</v>
      </c>
    </row>
    <row r="4681" customFormat="false" ht="15" hidden="false" customHeight="false" outlineLevel="0" collapsed="false">
      <c r="A4681" s="15" t="s">
        <v>4778</v>
      </c>
      <c r="B4681" s="15" t="s">
        <v>94</v>
      </c>
      <c r="C4681" s="15" t="n">
        <v>0</v>
      </c>
      <c r="D4681" s="15" t="s">
        <v>26</v>
      </c>
      <c r="E4681" s="15" t="s">
        <v>24</v>
      </c>
      <c r="F4681" s="15" t="n">
        <v>72</v>
      </c>
      <c r="G4681" s="15" t="s">
        <v>26</v>
      </c>
      <c r="H4681" s="15" t="s">
        <v>26</v>
      </c>
      <c r="I4681" s="15" t="s">
        <v>96</v>
      </c>
      <c r="J4681" s="15" t="s">
        <v>26</v>
      </c>
      <c r="K4681" s="15" t="s">
        <v>26</v>
      </c>
      <c r="L4681" s="15" t="s">
        <v>24</v>
      </c>
      <c r="M4681" s="15" t="s">
        <v>26</v>
      </c>
      <c r="N4681" s="15" t="s">
        <v>26</v>
      </c>
      <c r="O4681" s="15" t="s">
        <v>26</v>
      </c>
      <c r="P4681" s="15" t="s">
        <v>29</v>
      </c>
      <c r="Q4681" s="15" t="s">
        <v>26</v>
      </c>
      <c r="R4681" s="15" t="s">
        <v>19</v>
      </c>
      <c r="S4681" s="18" t="n">
        <v>86.4</v>
      </c>
      <c r="T4681" s="15" t="n">
        <v>6058.95</v>
      </c>
      <c r="U4681" s="15" t="s">
        <v>24</v>
      </c>
      <c r="V4681" s="18" t="n">
        <f aca="false">IF(ISNUMBER(T4681),T4681,0)</f>
        <v>6058.95</v>
      </c>
      <c r="W4681" s="15" t="n">
        <f aca="false">IF(U4681="Yes",1,0)</f>
        <v>0</v>
      </c>
      <c r="X4681" s="15" t="str">
        <f aca="false">IF(F4681&lt;=12,"0-12 months",IF(F4681&lt;=24,"13-24 months",IF(F4681&lt;=48,"25-48 months","49-72 months")))</f>
        <v>49-72 months</v>
      </c>
      <c r="Y4681" s="15" t="str">
        <f aca="false">IF(C4681=1,"Yes","No")</f>
        <v>No</v>
      </c>
      <c r="Z4681" s="15" t="n">
        <f aca="false">COUNTIF(J4681:O4681,"Yes")</f>
        <v>5</v>
      </c>
      <c r="AA4681" s="18" t="n">
        <f aca="false">S4681*W4681</f>
        <v>0</v>
      </c>
      <c r="AB4681" s="15" t="n">
        <f aca="false">(P4681="Month-to-month")+(I4681="Fiber optic")+(R4681="Electronic check")+(F4681&lt;=12)+(M4681="No")+(J4681="No")</f>
        <v>0</v>
      </c>
      <c r="AC4681" s="15" t="str">
        <f aca="false">IF(AB4681&gt;=5,"High",IF(AB4681&gt;=3,"Medium","Low"))</f>
        <v>Low</v>
      </c>
    </row>
    <row r="4682" customFormat="false" ht="15" hidden="false" customHeight="false" outlineLevel="0" collapsed="false">
      <c r="A4682" s="15" t="s">
        <v>4779</v>
      </c>
      <c r="B4682" s="15" t="s">
        <v>98</v>
      </c>
      <c r="C4682" s="15" t="n">
        <v>1</v>
      </c>
      <c r="D4682" s="15" t="s">
        <v>24</v>
      </c>
      <c r="E4682" s="15" t="s">
        <v>24</v>
      </c>
      <c r="F4682" s="15" t="n">
        <v>18</v>
      </c>
      <c r="G4682" s="15" t="s">
        <v>26</v>
      </c>
      <c r="H4682" s="15" t="s">
        <v>26</v>
      </c>
      <c r="I4682" s="15" t="s">
        <v>96</v>
      </c>
      <c r="J4682" s="15" t="s">
        <v>26</v>
      </c>
      <c r="K4682" s="15" t="s">
        <v>26</v>
      </c>
      <c r="L4682" s="15" t="s">
        <v>24</v>
      </c>
      <c r="M4682" s="15" t="s">
        <v>24</v>
      </c>
      <c r="N4682" s="15" t="s">
        <v>24</v>
      </c>
      <c r="O4682" s="15" t="s">
        <v>24</v>
      </c>
      <c r="P4682" s="15" t="s">
        <v>25</v>
      </c>
      <c r="Q4682" s="15" t="s">
        <v>26</v>
      </c>
      <c r="R4682" s="15" t="s">
        <v>21</v>
      </c>
      <c r="S4682" s="18" t="n">
        <v>58.4</v>
      </c>
      <c r="T4682" s="15" t="n">
        <v>964.9</v>
      </c>
      <c r="U4682" s="15" t="s">
        <v>24</v>
      </c>
      <c r="V4682" s="18" t="n">
        <f aca="false">IF(ISNUMBER(T4682),T4682,0)</f>
        <v>964.9</v>
      </c>
      <c r="W4682" s="15" t="n">
        <f aca="false">IF(U4682="Yes",1,0)</f>
        <v>0</v>
      </c>
      <c r="X4682" s="15" t="str">
        <f aca="false">IF(F4682&lt;=12,"0-12 months",IF(F4682&lt;=24,"13-24 months",IF(F4682&lt;=48,"25-48 months","49-72 months")))</f>
        <v>13-24 months</v>
      </c>
      <c r="Y4682" s="15" t="str">
        <f aca="false">IF(C4682=1,"Yes","No")</f>
        <v>Yes</v>
      </c>
      <c r="Z4682" s="15" t="n">
        <f aca="false">COUNTIF(J4682:O4682,"Yes")</f>
        <v>2</v>
      </c>
      <c r="AA4682" s="18" t="n">
        <f aca="false">S4682*W4682</f>
        <v>0</v>
      </c>
      <c r="AB4682" s="15" t="n">
        <f aca="false">(P4682="Month-to-month")+(I4682="Fiber optic")+(R4682="Electronic check")+(F4682&lt;=12)+(M4682="No")+(J4682="No")</f>
        <v>2</v>
      </c>
      <c r="AC4682" s="15" t="str">
        <f aca="false">IF(AB4682&gt;=5,"High",IF(AB4682&gt;=3,"Medium","Low"))</f>
        <v>Low</v>
      </c>
    </row>
    <row r="4683" customFormat="false" ht="15" hidden="false" customHeight="false" outlineLevel="0" collapsed="false">
      <c r="A4683" s="15" t="s">
        <v>4780</v>
      </c>
      <c r="B4683" s="15" t="s">
        <v>98</v>
      </c>
      <c r="C4683" s="15" t="n">
        <v>1</v>
      </c>
      <c r="D4683" s="15" t="s">
        <v>24</v>
      </c>
      <c r="E4683" s="15" t="s">
        <v>24</v>
      </c>
      <c r="F4683" s="15" t="n">
        <v>9</v>
      </c>
      <c r="G4683" s="15" t="s">
        <v>26</v>
      </c>
      <c r="H4683" s="15" t="s">
        <v>26</v>
      </c>
      <c r="I4683" s="15" t="s">
        <v>102</v>
      </c>
      <c r="J4683" s="15" t="s">
        <v>24</v>
      </c>
      <c r="K4683" s="15" t="s">
        <v>24</v>
      </c>
      <c r="L4683" s="15" t="s">
        <v>24</v>
      </c>
      <c r="M4683" s="15" t="s">
        <v>24</v>
      </c>
      <c r="N4683" s="15" t="s">
        <v>24</v>
      </c>
      <c r="O4683" s="15" t="s">
        <v>26</v>
      </c>
      <c r="P4683" s="15" t="s">
        <v>25</v>
      </c>
      <c r="Q4683" s="15" t="s">
        <v>26</v>
      </c>
      <c r="R4683" s="15" t="s">
        <v>15</v>
      </c>
      <c r="S4683" s="18" t="n">
        <v>83.85</v>
      </c>
      <c r="T4683" s="15" t="n">
        <v>790.15</v>
      </c>
      <c r="U4683" s="15" t="s">
        <v>26</v>
      </c>
      <c r="V4683" s="18" t="n">
        <f aca="false">IF(ISNUMBER(T4683),T4683,0)</f>
        <v>790.15</v>
      </c>
      <c r="W4683" s="15" t="n">
        <f aca="false">IF(U4683="Yes",1,0)</f>
        <v>1</v>
      </c>
      <c r="X4683" s="15" t="str">
        <f aca="false">IF(F4683&lt;=12,"0-12 months",IF(F4683&lt;=24,"13-24 months",IF(F4683&lt;=48,"25-48 months","49-72 months")))</f>
        <v>0-12 months</v>
      </c>
      <c r="Y4683" s="15" t="str">
        <f aca="false">IF(C4683=1,"Yes","No")</f>
        <v>Yes</v>
      </c>
      <c r="Z4683" s="15" t="n">
        <f aca="false">COUNTIF(J4683:O4683,"Yes")</f>
        <v>1</v>
      </c>
      <c r="AA4683" s="18" t="n">
        <f aca="false">S4683*W4683</f>
        <v>83.85</v>
      </c>
      <c r="AB4683" s="15" t="n">
        <f aca="false">(P4683="Month-to-month")+(I4683="Fiber optic")+(R4683="Electronic check")+(F4683&lt;=12)+(M4683="No")+(J4683="No")</f>
        <v>6</v>
      </c>
      <c r="AC4683" s="15" t="str">
        <f aca="false">IF(AB4683&gt;=5,"High",IF(AB4683&gt;=3,"Medium","Low"))</f>
        <v>High</v>
      </c>
    </row>
    <row r="4684" customFormat="false" ht="15" hidden="false" customHeight="false" outlineLevel="0" collapsed="false">
      <c r="A4684" s="15" t="s">
        <v>4781</v>
      </c>
      <c r="B4684" s="15" t="s">
        <v>94</v>
      </c>
      <c r="C4684" s="15" t="n">
        <v>1</v>
      </c>
      <c r="D4684" s="15" t="s">
        <v>24</v>
      </c>
      <c r="E4684" s="15" t="s">
        <v>24</v>
      </c>
      <c r="F4684" s="15" t="n">
        <v>27</v>
      </c>
      <c r="G4684" s="15" t="s">
        <v>26</v>
      </c>
      <c r="H4684" s="15" t="s">
        <v>26</v>
      </c>
      <c r="I4684" s="15" t="s">
        <v>102</v>
      </c>
      <c r="J4684" s="15" t="s">
        <v>24</v>
      </c>
      <c r="K4684" s="15" t="s">
        <v>24</v>
      </c>
      <c r="L4684" s="15" t="s">
        <v>26</v>
      </c>
      <c r="M4684" s="15" t="s">
        <v>24</v>
      </c>
      <c r="N4684" s="15" t="s">
        <v>24</v>
      </c>
      <c r="O4684" s="15" t="s">
        <v>26</v>
      </c>
      <c r="P4684" s="15" t="s">
        <v>25</v>
      </c>
      <c r="Q4684" s="15" t="s">
        <v>24</v>
      </c>
      <c r="R4684" s="15" t="s">
        <v>21</v>
      </c>
      <c r="S4684" s="18" t="n">
        <v>88.3</v>
      </c>
      <c r="T4684" s="15" t="n">
        <v>2467.75</v>
      </c>
      <c r="U4684" s="15" t="s">
        <v>26</v>
      </c>
      <c r="V4684" s="18" t="n">
        <f aca="false">IF(ISNUMBER(T4684),T4684,0)</f>
        <v>2467.75</v>
      </c>
      <c r="W4684" s="15" t="n">
        <f aca="false">IF(U4684="Yes",1,0)</f>
        <v>1</v>
      </c>
      <c r="X4684" s="15" t="str">
        <f aca="false">IF(F4684&lt;=12,"0-12 months",IF(F4684&lt;=24,"13-24 months",IF(F4684&lt;=48,"25-48 months","49-72 months")))</f>
        <v>25-48 months</v>
      </c>
      <c r="Y4684" s="15" t="str">
        <f aca="false">IF(C4684=1,"Yes","No")</f>
        <v>Yes</v>
      </c>
      <c r="Z4684" s="15" t="n">
        <f aca="false">COUNTIF(J4684:O4684,"Yes")</f>
        <v>2</v>
      </c>
      <c r="AA4684" s="18" t="n">
        <f aca="false">S4684*W4684</f>
        <v>88.3</v>
      </c>
      <c r="AB4684" s="15" t="n">
        <f aca="false">(P4684="Month-to-month")+(I4684="Fiber optic")+(R4684="Electronic check")+(F4684&lt;=12)+(M4684="No")+(J4684="No")</f>
        <v>4</v>
      </c>
      <c r="AC4684" s="15" t="str">
        <f aca="false">IF(AB4684&gt;=5,"High",IF(AB4684&gt;=3,"Medium","Low"))</f>
        <v>Medium</v>
      </c>
    </row>
    <row r="4685" customFormat="false" ht="15" hidden="false" customHeight="false" outlineLevel="0" collapsed="false">
      <c r="A4685" s="15" t="s">
        <v>4782</v>
      </c>
      <c r="B4685" s="15" t="s">
        <v>98</v>
      </c>
      <c r="C4685" s="15" t="n">
        <v>0</v>
      </c>
      <c r="D4685" s="15" t="s">
        <v>24</v>
      </c>
      <c r="E4685" s="15" t="s">
        <v>24</v>
      </c>
      <c r="F4685" s="15" t="n">
        <v>24</v>
      </c>
      <c r="G4685" s="15" t="s">
        <v>26</v>
      </c>
      <c r="H4685" s="15" t="s">
        <v>26</v>
      </c>
      <c r="I4685" s="15" t="s">
        <v>102</v>
      </c>
      <c r="J4685" s="15" t="s">
        <v>24</v>
      </c>
      <c r="K4685" s="15" t="s">
        <v>24</v>
      </c>
      <c r="L4685" s="15" t="s">
        <v>24</v>
      </c>
      <c r="M4685" s="15" t="s">
        <v>24</v>
      </c>
      <c r="N4685" s="15" t="s">
        <v>26</v>
      </c>
      <c r="O4685" s="15" t="s">
        <v>26</v>
      </c>
      <c r="P4685" s="15" t="s">
        <v>25</v>
      </c>
      <c r="Q4685" s="15" t="s">
        <v>26</v>
      </c>
      <c r="R4685" s="15" t="s">
        <v>15</v>
      </c>
      <c r="S4685" s="18" t="n">
        <v>94.1</v>
      </c>
      <c r="T4685" s="15" t="n">
        <v>2322.85</v>
      </c>
      <c r="U4685" s="15" t="s">
        <v>24</v>
      </c>
      <c r="V4685" s="18" t="n">
        <f aca="false">IF(ISNUMBER(T4685),T4685,0)</f>
        <v>2322.85</v>
      </c>
      <c r="W4685" s="15" t="n">
        <f aca="false">IF(U4685="Yes",1,0)</f>
        <v>0</v>
      </c>
      <c r="X4685" s="15" t="str">
        <f aca="false">IF(F4685&lt;=12,"0-12 months",IF(F4685&lt;=24,"13-24 months",IF(F4685&lt;=48,"25-48 months","49-72 months")))</f>
        <v>13-24 months</v>
      </c>
      <c r="Y4685" s="15" t="str">
        <f aca="false">IF(C4685=1,"Yes","No")</f>
        <v>No</v>
      </c>
      <c r="Z4685" s="15" t="n">
        <f aca="false">COUNTIF(J4685:O4685,"Yes")</f>
        <v>2</v>
      </c>
      <c r="AA4685" s="18" t="n">
        <f aca="false">S4685*W4685</f>
        <v>0</v>
      </c>
      <c r="AB4685" s="15" t="n">
        <f aca="false">(P4685="Month-to-month")+(I4685="Fiber optic")+(R4685="Electronic check")+(F4685&lt;=12)+(M4685="No")+(J4685="No")</f>
        <v>5</v>
      </c>
      <c r="AC4685" s="15" t="str">
        <f aca="false">IF(AB4685&gt;=5,"High",IF(AB4685&gt;=3,"Medium","Low"))</f>
        <v>High</v>
      </c>
    </row>
    <row r="4686" customFormat="false" ht="15" hidden="false" customHeight="false" outlineLevel="0" collapsed="false">
      <c r="A4686" s="15" t="s">
        <v>4783</v>
      </c>
      <c r="B4686" s="15" t="s">
        <v>98</v>
      </c>
      <c r="C4686" s="15" t="n">
        <v>0</v>
      </c>
      <c r="D4686" s="15" t="s">
        <v>24</v>
      </c>
      <c r="E4686" s="15" t="s">
        <v>24</v>
      </c>
      <c r="F4686" s="15" t="n">
        <v>69</v>
      </c>
      <c r="G4686" s="15" t="s">
        <v>26</v>
      </c>
      <c r="H4686" s="15" t="s">
        <v>24</v>
      </c>
      <c r="I4686" s="15" t="s">
        <v>102</v>
      </c>
      <c r="J4686" s="15" t="s">
        <v>24</v>
      </c>
      <c r="K4686" s="15" t="s">
        <v>26</v>
      </c>
      <c r="L4686" s="15" t="s">
        <v>26</v>
      </c>
      <c r="M4686" s="15" t="s">
        <v>26</v>
      </c>
      <c r="N4686" s="15" t="s">
        <v>26</v>
      </c>
      <c r="O4686" s="15" t="s">
        <v>26</v>
      </c>
      <c r="P4686" s="15" t="s">
        <v>27</v>
      </c>
      <c r="Q4686" s="15" t="s">
        <v>26</v>
      </c>
      <c r="R4686" s="15" t="s">
        <v>19</v>
      </c>
      <c r="S4686" s="18" t="n">
        <v>104.05</v>
      </c>
      <c r="T4686" s="15" t="n">
        <v>7262</v>
      </c>
      <c r="U4686" s="15" t="s">
        <v>26</v>
      </c>
      <c r="V4686" s="18" t="n">
        <f aca="false">IF(ISNUMBER(T4686),T4686,0)</f>
        <v>7262</v>
      </c>
      <c r="W4686" s="15" t="n">
        <f aca="false">IF(U4686="Yes",1,0)</f>
        <v>1</v>
      </c>
      <c r="X4686" s="15" t="str">
        <f aca="false">IF(F4686&lt;=12,"0-12 months",IF(F4686&lt;=24,"13-24 months",IF(F4686&lt;=48,"25-48 months","49-72 months")))</f>
        <v>49-72 months</v>
      </c>
      <c r="Y4686" s="15" t="str">
        <f aca="false">IF(C4686=1,"Yes","No")</f>
        <v>No</v>
      </c>
      <c r="Z4686" s="15" t="n">
        <f aca="false">COUNTIF(J4686:O4686,"Yes")</f>
        <v>5</v>
      </c>
      <c r="AA4686" s="18" t="n">
        <f aca="false">S4686*W4686</f>
        <v>104.05</v>
      </c>
      <c r="AB4686" s="15" t="n">
        <f aca="false">(P4686="Month-to-month")+(I4686="Fiber optic")+(R4686="Electronic check")+(F4686&lt;=12)+(M4686="No")+(J4686="No")</f>
        <v>2</v>
      </c>
      <c r="AC4686" s="15" t="str">
        <f aca="false">IF(AB4686&gt;=5,"High",IF(AB4686&gt;=3,"Medium","Low"))</f>
        <v>Low</v>
      </c>
    </row>
    <row r="4687" customFormat="false" ht="15" hidden="false" customHeight="false" outlineLevel="0" collapsed="false">
      <c r="A4687" s="15" t="s">
        <v>4784</v>
      </c>
      <c r="B4687" s="15" t="s">
        <v>94</v>
      </c>
      <c r="C4687" s="15" t="n">
        <v>0</v>
      </c>
      <c r="D4687" s="15" t="s">
        <v>26</v>
      </c>
      <c r="E4687" s="15" t="s">
        <v>24</v>
      </c>
      <c r="F4687" s="15" t="n">
        <v>46</v>
      </c>
      <c r="G4687" s="15" t="s">
        <v>26</v>
      </c>
      <c r="H4687" s="15" t="s">
        <v>26</v>
      </c>
      <c r="I4687" s="15" t="s">
        <v>102</v>
      </c>
      <c r="J4687" s="15" t="s">
        <v>24</v>
      </c>
      <c r="K4687" s="15" t="s">
        <v>26</v>
      </c>
      <c r="L4687" s="15" t="s">
        <v>26</v>
      </c>
      <c r="M4687" s="15" t="s">
        <v>26</v>
      </c>
      <c r="N4687" s="15" t="s">
        <v>26</v>
      </c>
      <c r="O4687" s="15" t="s">
        <v>26</v>
      </c>
      <c r="P4687" s="15" t="s">
        <v>29</v>
      </c>
      <c r="Q4687" s="15" t="s">
        <v>26</v>
      </c>
      <c r="R4687" s="15" t="s">
        <v>21</v>
      </c>
      <c r="S4687" s="18" t="n">
        <v>108.9</v>
      </c>
      <c r="T4687" s="15" t="n">
        <v>4854.3</v>
      </c>
      <c r="U4687" s="15" t="s">
        <v>24</v>
      </c>
      <c r="V4687" s="18" t="n">
        <f aca="false">IF(ISNUMBER(T4687),T4687,0)</f>
        <v>4854.3</v>
      </c>
      <c r="W4687" s="15" t="n">
        <f aca="false">IF(U4687="Yes",1,0)</f>
        <v>0</v>
      </c>
      <c r="X4687" s="15" t="str">
        <f aca="false">IF(F4687&lt;=12,"0-12 months",IF(F4687&lt;=24,"13-24 months",IF(F4687&lt;=48,"25-48 months","49-72 months")))</f>
        <v>25-48 months</v>
      </c>
      <c r="Y4687" s="15" t="str">
        <f aca="false">IF(C4687=1,"Yes","No")</f>
        <v>No</v>
      </c>
      <c r="Z4687" s="15" t="n">
        <f aca="false">COUNTIF(J4687:O4687,"Yes")</f>
        <v>5</v>
      </c>
      <c r="AA4687" s="18" t="n">
        <f aca="false">S4687*W4687</f>
        <v>0</v>
      </c>
      <c r="AB4687" s="15" t="n">
        <f aca="false">(P4687="Month-to-month")+(I4687="Fiber optic")+(R4687="Electronic check")+(F4687&lt;=12)+(M4687="No")+(J4687="No")</f>
        <v>2</v>
      </c>
      <c r="AC4687" s="15" t="str">
        <f aca="false">IF(AB4687&gt;=5,"High",IF(AB4687&gt;=3,"Medium","Low"))</f>
        <v>Low</v>
      </c>
    </row>
    <row r="4688" customFormat="false" ht="15" hidden="false" customHeight="false" outlineLevel="0" collapsed="false">
      <c r="A4688" s="15" t="s">
        <v>4785</v>
      </c>
      <c r="B4688" s="15" t="s">
        <v>94</v>
      </c>
      <c r="C4688" s="15" t="n">
        <v>1</v>
      </c>
      <c r="D4688" s="15" t="s">
        <v>24</v>
      </c>
      <c r="E4688" s="15" t="s">
        <v>24</v>
      </c>
      <c r="F4688" s="15" t="n">
        <v>72</v>
      </c>
      <c r="G4688" s="15" t="s">
        <v>26</v>
      </c>
      <c r="H4688" s="15" t="s">
        <v>26</v>
      </c>
      <c r="I4688" s="15" t="s">
        <v>102</v>
      </c>
      <c r="J4688" s="15" t="s">
        <v>26</v>
      </c>
      <c r="K4688" s="15" t="s">
        <v>26</v>
      </c>
      <c r="L4688" s="15" t="s">
        <v>26</v>
      </c>
      <c r="M4688" s="15" t="s">
        <v>26</v>
      </c>
      <c r="N4688" s="15" t="s">
        <v>24</v>
      </c>
      <c r="O4688" s="15" t="s">
        <v>26</v>
      </c>
      <c r="P4688" s="15" t="s">
        <v>29</v>
      </c>
      <c r="Q4688" s="15" t="s">
        <v>26</v>
      </c>
      <c r="R4688" s="15" t="s">
        <v>19</v>
      </c>
      <c r="S4688" s="18" t="n">
        <v>107.4</v>
      </c>
      <c r="T4688" s="15" t="n">
        <v>7748.75</v>
      </c>
      <c r="U4688" s="15" t="s">
        <v>24</v>
      </c>
      <c r="V4688" s="18" t="n">
        <f aca="false">IF(ISNUMBER(T4688),T4688,0)</f>
        <v>7748.75</v>
      </c>
      <c r="W4688" s="15" t="n">
        <f aca="false">IF(U4688="Yes",1,0)</f>
        <v>0</v>
      </c>
      <c r="X4688" s="15" t="str">
        <f aca="false">IF(F4688&lt;=12,"0-12 months",IF(F4688&lt;=24,"13-24 months",IF(F4688&lt;=48,"25-48 months","49-72 months")))</f>
        <v>49-72 months</v>
      </c>
      <c r="Y4688" s="15" t="str">
        <f aca="false">IF(C4688=1,"Yes","No")</f>
        <v>Yes</v>
      </c>
      <c r="Z4688" s="15" t="n">
        <f aca="false">COUNTIF(J4688:O4688,"Yes")</f>
        <v>5</v>
      </c>
      <c r="AA4688" s="18" t="n">
        <f aca="false">S4688*W4688</f>
        <v>0</v>
      </c>
      <c r="AB4688" s="15" t="n">
        <f aca="false">(P4688="Month-to-month")+(I4688="Fiber optic")+(R4688="Electronic check")+(F4688&lt;=12)+(M4688="No")+(J4688="No")</f>
        <v>1</v>
      </c>
      <c r="AC4688" s="15" t="str">
        <f aca="false">IF(AB4688&gt;=5,"High",IF(AB4688&gt;=3,"Medium","Low"))</f>
        <v>Low</v>
      </c>
    </row>
    <row r="4689" customFormat="false" ht="15" hidden="false" customHeight="false" outlineLevel="0" collapsed="false">
      <c r="A4689" s="15" t="s">
        <v>4786</v>
      </c>
      <c r="B4689" s="15" t="s">
        <v>98</v>
      </c>
      <c r="C4689" s="15" t="n">
        <v>0</v>
      </c>
      <c r="D4689" s="15" t="s">
        <v>26</v>
      </c>
      <c r="E4689" s="15" t="s">
        <v>24</v>
      </c>
      <c r="F4689" s="15" t="n">
        <v>22</v>
      </c>
      <c r="G4689" s="15" t="s">
        <v>26</v>
      </c>
      <c r="H4689" s="15" t="s">
        <v>24</v>
      </c>
      <c r="I4689" s="15" t="s">
        <v>102</v>
      </c>
      <c r="J4689" s="15" t="s">
        <v>24</v>
      </c>
      <c r="K4689" s="15" t="s">
        <v>24</v>
      </c>
      <c r="L4689" s="15" t="s">
        <v>26</v>
      </c>
      <c r="M4689" s="15" t="s">
        <v>24</v>
      </c>
      <c r="N4689" s="15" t="s">
        <v>26</v>
      </c>
      <c r="O4689" s="15" t="s">
        <v>26</v>
      </c>
      <c r="P4689" s="15" t="s">
        <v>25</v>
      </c>
      <c r="Q4689" s="15" t="s">
        <v>26</v>
      </c>
      <c r="R4689" s="15" t="s">
        <v>21</v>
      </c>
      <c r="S4689" s="18" t="n">
        <v>94.7</v>
      </c>
      <c r="T4689" s="15" t="n">
        <v>1914.9</v>
      </c>
      <c r="U4689" s="15" t="s">
        <v>26</v>
      </c>
      <c r="V4689" s="18" t="n">
        <f aca="false">IF(ISNUMBER(T4689),T4689,0)</f>
        <v>1914.9</v>
      </c>
      <c r="W4689" s="15" t="n">
        <f aca="false">IF(U4689="Yes",1,0)</f>
        <v>1</v>
      </c>
      <c r="X4689" s="15" t="str">
        <f aca="false">IF(F4689&lt;=12,"0-12 months",IF(F4689&lt;=24,"13-24 months",IF(F4689&lt;=48,"25-48 months","49-72 months")))</f>
        <v>13-24 months</v>
      </c>
      <c r="Y4689" s="15" t="str">
        <f aca="false">IF(C4689=1,"Yes","No")</f>
        <v>No</v>
      </c>
      <c r="Z4689" s="15" t="n">
        <f aca="false">COUNTIF(J4689:O4689,"Yes")</f>
        <v>3</v>
      </c>
      <c r="AA4689" s="18" t="n">
        <f aca="false">S4689*W4689</f>
        <v>94.7</v>
      </c>
      <c r="AB4689" s="15" t="n">
        <f aca="false">(P4689="Month-to-month")+(I4689="Fiber optic")+(R4689="Electronic check")+(F4689&lt;=12)+(M4689="No")+(J4689="No")</f>
        <v>4</v>
      </c>
      <c r="AC4689" s="15" t="str">
        <f aca="false">IF(AB4689&gt;=5,"High",IF(AB4689&gt;=3,"Medium","Low"))</f>
        <v>Medium</v>
      </c>
    </row>
    <row r="4690" customFormat="false" ht="15" hidden="false" customHeight="false" outlineLevel="0" collapsed="false">
      <c r="A4690" s="15" t="s">
        <v>4787</v>
      </c>
      <c r="B4690" s="15" t="s">
        <v>94</v>
      </c>
      <c r="C4690" s="15" t="n">
        <v>1</v>
      </c>
      <c r="D4690" s="15" t="s">
        <v>26</v>
      </c>
      <c r="E4690" s="15" t="s">
        <v>24</v>
      </c>
      <c r="F4690" s="15" t="n">
        <v>70</v>
      </c>
      <c r="G4690" s="15" t="s">
        <v>26</v>
      </c>
      <c r="H4690" s="15" t="s">
        <v>26</v>
      </c>
      <c r="I4690" s="15" t="s">
        <v>102</v>
      </c>
      <c r="J4690" s="15" t="s">
        <v>26</v>
      </c>
      <c r="K4690" s="15" t="s">
        <v>24</v>
      </c>
      <c r="L4690" s="15" t="s">
        <v>24</v>
      </c>
      <c r="M4690" s="15" t="s">
        <v>24</v>
      </c>
      <c r="N4690" s="15" t="s">
        <v>24</v>
      </c>
      <c r="O4690" s="15" t="s">
        <v>26</v>
      </c>
      <c r="P4690" s="15" t="s">
        <v>25</v>
      </c>
      <c r="Q4690" s="15" t="s">
        <v>26</v>
      </c>
      <c r="R4690" s="15" t="s">
        <v>15</v>
      </c>
      <c r="S4690" s="18" t="n">
        <v>90.85</v>
      </c>
      <c r="T4690" s="15" t="n">
        <v>6470.1</v>
      </c>
      <c r="U4690" s="15" t="s">
        <v>24</v>
      </c>
      <c r="V4690" s="18" t="n">
        <f aca="false">IF(ISNUMBER(T4690),T4690,0)</f>
        <v>6470.1</v>
      </c>
      <c r="W4690" s="15" t="n">
        <f aca="false">IF(U4690="Yes",1,0)</f>
        <v>0</v>
      </c>
      <c r="X4690" s="15" t="str">
        <f aca="false">IF(F4690&lt;=12,"0-12 months",IF(F4690&lt;=24,"13-24 months",IF(F4690&lt;=48,"25-48 months","49-72 months")))</f>
        <v>49-72 months</v>
      </c>
      <c r="Y4690" s="15" t="str">
        <f aca="false">IF(C4690=1,"Yes","No")</f>
        <v>Yes</v>
      </c>
      <c r="Z4690" s="15" t="n">
        <f aca="false">COUNTIF(J4690:O4690,"Yes")</f>
        <v>2</v>
      </c>
      <c r="AA4690" s="18" t="n">
        <f aca="false">S4690*W4690</f>
        <v>0</v>
      </c>
      <c r="AB4690" s="15" t="n">
        <f aca="false">(P4690="Month-to-month")+(I4690="Fiber optic")+(R4690="Electronic check")+(F4690&lt;=12)+(M4690="No")+(J4690="No")</f>
        <v>4</v>
      </c>
      <c r="AC4690" s="15" t="str">
        <f aca="false">IF(AB4690&gt;=5,"High",IF(AB4690&gt;=3,"Medium","Low"))</f>
        <v>Medium</v>
      </c>
    </row>
    <row r="4691" customFormat="false" ht="15" hidden="false" customHeight="false" outlineLevel="0" collapsed="false">
      <c r="A4691" s="15" t="s">
        <v>4788</v>
      </c>
      <c r="B4691" s="15" t="s">
        <v>94</v>
      </c>
      <c r="C4691" s="15" t="n">
        <v>0</v>
      </c>
      <c r="D4691" s="15" t="s">
        <v>24</v>
      </c>
      <c r="E4691" s="15" t="s">
        <v>24</v>
      </c>
      <c r="F4691" s="15" t="n">
        <v>2</v>
      </c>
      <c r="G4691" s="15" t="s">
        <v>26</v>
      </c>
      <c r="H4691" s="15" t="s">
        <v>24</v>
      </c>
      <c r="I4691" s="15" t="s">
        <v>24</v>
      </c>
      <c r="J4691" s="15" t="s">
        <v>28</v>
      </c>
      <c r="K4691" s="15" t="s">
        <v>28</v>
      </c>
      <c r="L4691" s="15" t="s">
        <v>28</v>
      </c>
      <c r="M4691" s="15" t="s">
        <v>28</v>
      </c>
      <c r="N4691" s="15" t="s">
        <v>28</v>
      </c>
      <c r="O4691" s="15" t="s">
        <v>28</v>
      </c>
      <c r="P4691" s="15" t="s">
        <v>25</v>
      </c>
      <c r="Q4691" s="15" t="s">
        <v>24</v>
      </c>
      <c r="R4691" s="15" t="s">
        <v>15</v>
      </c>
      <c r="S4691" s="18" t="n">
        <v>19.9</v>
      </c>
      <c r="T4691" s="15" t="n">
        <v>57.4</v>
      </c>
      <c r="U4691" s="15" t="s">
        <v>24</v>
      </c>
      <c r="V4691" s="18" t="n">
        <f aca="false">IF(ISNUMBER(T4691),T4691,0)</f>
        <v>57.4</v>
      </c>
      <c r="W4691" s="15" t="n">
        <f aca="false">IF(U4691="Yes",1,0)</f>
        <v>0</v>
      </c>
      <c r="X4691" s="15" t="str">
        <f aca="false">IF(F4691&lt;=12,"0-12 months",IF(F4691&lt;=24,"13-24 months",IF(F4691&lt;=48,"25-48 months","49-72 months")))</f>
        <v>0-12 months</v>
      </c>
      <c r="Y4691" s="15" t="str">
        <f aca="false">IF(C4691=1,"Yes","No")</f>
        <v>No</v>
      </c>
      <c r="Z4691" s="15" t="n">
        <f aca="false">COUNTIF(J4691:O4691,"Yes")</f>
        <v>0</v>
      </c>
      <c r="AA4691" s="18" t="n">
        <f aca="false">S4691*W4691</f>
        <v>0</v>
      </c>
      <c r="AB4691" s="15" t="n">
        <f aca="false">(P4691="Month-to-month")+(I4691="Fiber optic")+(R4691="Electronic check")+(F4691&lt;=12)+(M4691="No")+(J4691="No")</f>
        <v>3</v>
      </c>
      <c r="AC4691" s="15" t="str">
        <f aca="false">IF(AB4691&gt;=5,"High",IF(AB4691&gt;=3,"Medium","Low"))</f>
        <v>Medium</v>
      </c>
    </row>
    <row r="4692" customFormat="false" ht="15" hidden="false" customHeight="false" outlineLevel="0" collapsed="false">
      <c r="A4692" s="15" t="s">
        <v>4789</v>
      </c>
      <c r="B4692" s="15" t="s">
        <v>98</v>
      </c>
      <c r="C4692" s="15" t="n">
        <v>0</v>
      </c>
      <c r="D4692" s="15" t="s">
        <v>26</v>
      </c>
      <c r="E4692" s="15" t="s">
        <v>24</v>
      </c>
      <c r="F4692" s="15" t="n">
        <v>31</v>
      </c>
      <c r="G4692" s="15" t="s">
        <v>26</v>
      </c>
      <c r="H4692" s="15" t="s">
        <v>24</v>
      </c>
      <c r="I4692" s="15" t="s">
        <v>96</v>
      </c>
      <c r="J4692" s="15" t="s">
        <v>24</v>
      </c>
      <c r="K4692" s="15" t="s">
        <v>24</v>
      </c>
      <c r="L4692" s="15" t="s">
        <v>26</v>
      </c>
      <c r="M4692" s="15" t="s">
        <v>26</v>
      </c>
      <c r="N4692" s="15" t="s">
        <v>24</v>
      </c>
      <c r="O4692" s="15" t="s">
        <v>26</v>
      </c>
      <c r="P4692" s="15" t="s">
        <v>25</v>
      </c>
      <c r="Q4692" s="15" t="s">
        <v>26</v>
      </c>
      <c r="R4692" s="15" t="s">
        <v>21</v>
      </c>
      <c r="S4692" s="18" t="n">
        <v>66.4</v>
      </c>
      <c r="T4692" s="15" t="n">
        <v>2019.8</v>
      </c>
      <c r="U4692" s="15" t="s">
        <v>24</v>
      </c>
      <c r="V4692" s="18" t="n">
        <f aca="false">IF(ISNUMBER(T4692),T4692,0)</f>
        <v>2019.8</v>
      </c>
      <c r="W4692" s="15" t="n">
        <f aca="false">IF(U4692="Yes",1,0)</f>
        <v>0</v>
      </c>
      <c r="X4692" s="15" t="str">
        <f aca="false">IF(F4692&lt;=12,"0-12 months",IF(F4692&lt;=24,"13-24 months",IF(F4692&lt;=48,"25-48 months","49-72 months")))</f>
        <v>25-48 months</v>
      </c>
      <c r="Y4692" s="15" t="str">
        <f aca="false">IF(C4692=1,"Yes","No")</f>
        <v>No</v>
      </c>
      <c r="Z4692" s="15" t="n">
        <f aca="false">COUNTIF(J4692:O4692,"Yes")</f>
        <v>3</v>
      </c>
      <c r="AA4692" s="18" t="n">
        <f aca="false">S4692*W4692</f>
        <v>0</v>
      </c>
      <c r="AB4692" s="15" t="n">
        <f aca="false">(P4692="Month-to-month")+(I4692="Fiber optic")+(R4692="Electronic check")+(F4692&lt;=12)+(M4692="No")+(J4692="No")</f>
        <v>2</v>
      </c>
      <c r="AC4692" s="15" t="str">
        <f aca="false">IF(AB4692&gt;=5,"High",IF(AB4692&gt;=3,"Medium","Low"))</f>
        <v>Low</v>
      </c>
    </row>
    <row r="4693" customFormat="false" ht="15" hidden="false" customHeight="false" outlineLevel="0" collapsed="false">
      <c r="A4693" s="15" t="s">
        <v>4790</v>
      </c>
      <c r="B4693" s="15" t="s">
        <v>94</v>
      </c>
      <c r="C4693" s="15" t="n">
        <v>1</v>
      </c>
      <c r="D4693" s="15" t="s">
        <v>26</v>
      </c>
      <c r="E4693" s="15" t="s">
        <v>24</v>
      </c>
      <c r="F4693" s="15" t="n">
        <v>56</v>
      </c>
      <c r="G4693" s="15" t="s">
        <v>26</v>
      </c>
      <c r="H4693" s="15" t="s">
        <v>26</v>
      </c>
      <c r="I4693" s="15" t="s">
        <v>102</v>
      </c>
      <c r="J4693" s="15" t="s">
        <v>24</v>
      </c>
      <c r="K4693" s="15" t="s">
        <v>24</v>
      </c>
      <c r="L4693" s="15" t="s">
        <v>26</v>
      </c>
      <c r="M4693" s="15" t="s">
        <v>24</v>
      </c>
      <c r="N4693" s="15" t="s">
        <v>26</v>
      </c>
      <c r="O4693" s="15" t="s">
        <v>26</v>
      </c>
      <c r="P4693" s="15" t="s">
        <v>25</v>
      </c>
      <c r="Q4693" s="15" t="s">
        <v>26</v>
      </c>
      <c r="R4693" s="15" t="s">
        <v>19</v>
      </c>
      <c r="S4693" s="18" t="n">
        <v>100.65</v>
      </c>
      <c r="T4693" s="15" t="n">
        <v>5688.05</v>
      </c>
      <c r="U4693" s="15" t="s">
        <v>26</v>
      </c>
      <c r="V4693" s="18" t="n">
        <f aca="false">IF(ISNUMBER(T4693),T4693,0)</f>
        <v>5688.05</v>
      </c>
      <c r="W4693" s="15" t="n">
        <f aca="false">IF(U4693="Yes",1,0)</f>
        <v>1</v>
      </c>
      <c r="X4693" s="15" t="str">
        <f aca="false">IF(F4693&lt;=12,"0-12 months",IF(F4693&lt;=24,"13-24 months",IF(F4693&lt;=48,"25-48 months","49-72 months")))</f>
        <v>49-72 months</v>
      </c>
      <c r="Y4693" s="15" t="str">
        <f aca="false">IF(C4693=1,"Yes","No")</f>
        <v>Yes</v>
      </c>
      <c r="Z4693" s="15" t="n">
        <f aca="false">COUNTIF(J4693:O4693,"Yes")</f>
        <v>3</v>
      </c>
      <c r="AA4693" s="18" t="n">
        <f aca="false">S4693*W4693</f>
        <v>100.65</v>
      </c>
      <c r="AB4693" s="15" t="n">
        <f aca="false">(P4693="Month-to-month")+(I4693="Fiber optic")+(R4693="Electronic check")+(F4693&lt;=12)+(M4693="No")+(J4693="No")</f>
        <v>4</v>
      </c>
      <c r="AC4693" s="15" t="str">
        <f aca="false">IF(AB4693&gt;=5,"High",IF(AB4693&gt;=3,"Medium","Low"))</f>
        <v>Medium</v>
      </c>
    </row>
    <row r="4694" customFormat="false" ht="15" hidden="false" customHeight="false" outlineLevel="0" collapsed="false">
      <c r="A4694" s="15" t="s">
        <v>4791</v>
      </c>
      <c r="B4694" s="15" t="s">
        <v>94</v>
      </c>
      <c r="C4694" s="15" t="n">
        <v>0</v>
      </c>
      <c r="D4694" s="15" t="s">
        <v>26</v>
      </c>
      <c r="E4694" s="15" t="s">
        <v>26</v>
      </c>
      <c r="F4694" s="15" t="n">
        <v>16</v>
      </c>
      <c r="G4694" s="15" t="s">
        <v>26</v>
      </c>
      <c r="H4694" s="15" t="s">
        <v>24</v>
      </c>
      <c r="I4694" s="15" t="s">
        <v>102</v>
      </c>
      <c r="J4694" s="15" t="s">
        <v>26</v>
      </c>
      <c r="K4694" s="15" t="s">
        <v>24</v>
      </c>
      <c r="L4694" s="15" t="s">
        <v>26</v>
      </c>
      <c r="M4694" s="15" t="s">
        <v>24</v>
      </c>
      <c r="N4694" s="15" t="s">
        <v>26</v>
      </c>
      <c r="O4694" s="15" t="s">
        <v>26</v>
      </c>
      <c r="P4694" s="15" t="s">
        <v>25</v>
      </c>
      <c r="Q4694" s="15" t="s">
        <v>24</v>
      </c>
      <c r="R4694" s="15" t="s">
        <v>19</v>
      </c>
      <c r="S4694" s="18" t="n">
        <v>100.7</v>
      </c>
      <c r="T4694" s="15" t="n">
        <v>1522.7</v>
      </c>
      <c r="U4694" s="15" t="s">
        <v>24</v>
      </c>
      <c r="V4694" s="18" t="n">
        <f aca="false">IF(ISNUMBER(T4694),T4694,0)</f>
        <v>1522.7</v>
      </c>
      <c r="W4694" s="15" t="n">
        <f aca="false">IF(U4694="Yes",1,0)</f>
        <v>0</v>
      </c>
      <c r="X4694" s="15" t="str">
        <f aca="false">IF(F4694&lt;=12,"0-12 months",IF(F4694&lt;=24,"13-24 months",IF(F4694&lt;=48,"25-48 months","49-72 months")))</f>
        <v>13-24 months</v>
      </c>
      <c r="Y4694" s="15" t="str">
        <f aca="false">IF(C4694=1,"Yes","No")</f>
        <v>No</v>
      </c>
      <c r="Z4694" s="15" t="n">
        <f aca="false">COUNTIF(J4694:O4694,"Yes")</f>
        <v>4</v>
      </c>
      <c r="AA4694" s="18" t="n">
        <f aca="false">S4694*W4694</f>
        <v>0</v>
      </c>
      <c r="AB4694" s="15" t="n">
        <f aca="false">(P4694="Month-to-month")+(I4694="Fiber optic")+(R4694="Electronic check")+(F4694&lt;=12)+(M4694="No")+(J4694="No")</f>
        <v>3</v>
      </c>
      <c r="AC4694" s="15" t="str">
        <f aca="false">IF(AB4694&gt;=5,"High",IF(AB4694&gt;=3,"Medium","Low"))</f>
        <v>Medium</v>
      </c>
    </row>
    <row r="4695" customFormat="false" ht="15" hidden="false" customHeight="false" outlineLevel="0" collapsed="false">
      <c r="A4695" s="15" t="s">
        <v>4792</v>
      </c>
      <c r="B4695" s="15" t="s">
        <v>98</v>
      </c>
      <c r="C4695" s="15" t="n">
        <v>0</v>
      </c>
      <c r="D4695" s="15" t="s">
        <v>24</v>
      </c>
      <c r="E4695" s="15" t="s">
        <v>26</v>
      </c>
      <c r="F4695" s="15" t="n">
        <v>52</v>
      </c>
      <c r="G4695" s="15" t="s">
        <v>26</v>
      </c>
      <c r="H4695" s="15" t="s">
        <v>26</v>
      </c>
      <c r="I4695" s="15" t="s">
        <v>24</v>
      </c>
      <c r="J4695" s="15" t="s">
        <v>28</v>
      </c>
      <c r="K4695" s="15" t="s">
        <v>28</v>
      </c>
      <c r="L4695" s="15" t="s">
        <v>28</v>
      </c>
      <c r="M4695" s="15" t="s">
        <v>28</v>
      </c>
      <c r="N4695" s="15" t="s">
        <v>28</v>
      </c>
      <c r="O4695" s="15" t="s">
        <v>28</v>
      </c>
      <c r="P4695" s="15" t="s">
        <v>29</v>
      </c>
      <c r="Q4695" s="15" t="s">
        <v>24</v>
      </c>
      <c r="R4695" s="15" t="s">
        <v>21</v>
      </c>
      <c r="S4695" s="18" t="n">
        <v>25.6</v>
      </c>
      <c r="T4695" s="15" t="n">
        <v>1334.5</v>
      </c>
      <c r="U4695" s="15" t="s">
        <v>24</v>
      </c>
      <c r="V4695" s="18" t="n">
        <f aca="false">IF(ISNUMBER(T4695),T4695,0)</f>
        <v>1334.5</v>
      </c>
      <c r="W4695" s="15" t="n">
        <f aca="false">IF(U4695="Yes",1,0)</f>
        <v>0</v>
      </c>
      <c r="X4695" s="15" t="str">
        <f aca="false">IF(F4695&lt;=12,"0-12 months",IF(F4695&lt;=24,"13-24 months",IF(F4695&lt;=48,"25-48 months","49-72 months")))</f>
        <v>49-72 months</v>
      </c>
      <c r="Y4695" s="15" t="str">
        <f aca="false">IF(C4695=1,"Yes","No")</f>
        <v>No</v>
      </c>
      <c r="Z4695" s="15" t="n">
        <f aca="false">COUNTIF(J4695:O4695,"Yes")</f>
        <v>0</v>
      </c>
      <c r="AA4695" s="18" t="n">
        <f aca="false">S4695*W4695</f>
        <v>0</v>
      </c>
      <c r="AB4695" s="15" t="n">
        <f aca="false">(P4695="Month-to-month")+(I4695="Fiber optic")+(R4695="Electronic check")+(F4695&lt;=12)+(M4695="No")+(J4695="No")</f>
        <v>0</v>
      </c>
      <c r="AC4695" s="15" t="str">
        <f aca="false">IF(AB4695&gt;=5,"High",IF(AB4695&gt;=3,"Medium","Low"))</f>
        <v>Low</v>
      </c>
    </row>
    <row r="4696" customFormat="false" ht="15" hidden="false" customHeight="false" outlineLevel="0" collapsed="false">
      <c r="A4696" s="15" t="s">
        <v>4793</v>
      </c>
      <c r="B4696" s="15" t="s">
        <v>98</v>
      </c>
      <c r="C4696" s="15" t="n">
        <v>0</v>
      </c>
      <c r="D4696" s="15" t="s">
        <v>26</v>
      </c>
      <c r="E4696" s="15" t="s">
        <v>26</v>
      </c>
      <c r="F4696" s="15" t="n">
        <v>13</v>
      </c>
      <c r="G4696" s="15" t="s">
        <v>26</v>
      </c>
      <c r="H4696" s="15" t="s">
        <v>24</v>
      </c>
      <c r="I4696" s="15" t="s">
        <v>24</v>
      </c>
      <c r="J4696" s="15" t="s">
        <v>28</v>
      </c>
      <c r="K4696" s="15" t="s">
        <v>28</v>
      </c>
      <c r="L4696" s="15" t="s">
        <v>28</v>
      </c>
      <c r="M4696" s="15" t="s">
        <v>28</v>
      </c>
      <c r="N4696" s="15" t="s">
        <v>28</v>
      </c>
      <c r="O4696" s="15" t="s">
        <v>28</v>
      </c>
      <c r="P4696" s="15" t="s">
        <v>25</v>
      </c>
      <c r="Q4696" s="15" t="s">
        <v>26</v>
      </c>
      <c r="R4696" s="15" t="s">
        <v>17</v>
      </c>
      <c r="S4696" s="18" t="n">
        <v>19.85</v>
      </c>
      <c r="T4696" s="15" t="n">
        <v>252</v>
      </c>
      <c r="U4696" s="15" t="s">
        <v>24</v>
      </c>
      <c r="V4696" s="18" t="n">
        <f aca="false">IF(ISNUMBER(T4696),T4696,0)</f>
        <v>252</v>
      </c>
      <c r="W4696" s="15" t="n">
        <f aca="false">IF(U4696="Yes",1,0)</f>
        <v>0</v>
      </c>
      <c r="X4696" s="15" t="str">
        <f aca="false">IF(F4696&lt;=12,"0-12 months",IF(F4696&lt;=24,"13-24 months",IF(F4696&lt;=48,"25-48 months","49-72 months")))</f>
        <v>13-24 months</v>
      </c>
      <c r="Y4696" s="15" t="str">
        <f aca="false">IF(C4696=1,"Yes","No")</f>
        <v>No</v>
      </c>
      <c r="Z4696" s="15" t="n">
        <f aca="false">COUNTIF(J4696:O4696,"Yes")</f>
        <v>0</v>
      </c>
      <c r="AA4696" s="18" t="n">
        <f aca="false">S4696*W4696</f>
        <v>0</v>
      </c>
      <c r="AB4696" s="15" t="n">
        <f aca="false">(P4696="Month-to-month")+(I4696="Fiber optic")+(R4696="Electronic check")+(F4696&lt;=12)+(M4696="No")+(J4696="No")</f>
        <v>1</v>
      </c>
      <c r="AC4696" s="15" t="str">
        <f aca="false">IF(AB4696&gt;=5,"High",IF(AB4696&gt;=3,"Medium","Low"))</f>
        <v>Low</v>
      </c>
    </row>
    <row r="4697" customFormat="false" ht="15" hidden="false" customHeight="false" outlineLevel="0" collapsed="false">
      <c r="A4697" s="15" t="s">
        <v>4794</v>
      </c>
      <c r="B4697" s="15" t="s">
        <v>94</v>
      </c>
      <c r="C4697" s="15" t="n">
        <v>0</v>
      </c>
      <c r="D4697" s="15" t="s">
        <v>24</v>
      </c>
      <c r="E4697" s="15" t="s">
        <v>24</v>
      </c>
      <c r="F4697" s="15" t="n">
        <v>35</v>
      </c>
      <c r="G4697" s="15" t="s">
        <v>26</v>
      </c>
      <c r="H4697" s="15" t="s">
        <v>24</v>
      </c>
      <c r="I4697" s="15" t="s">
        <v>24</v>
      </c>
      <c r="J4697" s="15" t="s">
        <v>28</v>
      </c>
      <c r="K4697" s="15" t="s">
        <v>28</v>
      </c>
      <c r="L4697" s="15" t="s">
        <v>28</v>
      </c>
      <c r="M4697" s="15" t="s">
        <v>28</v>
      </c>
      <c r="N4697" s="15" t="s">
        <v>28</v>
      </c>
      <c r="O4697" s="15" t="s">
        <v>28</v>
      </c>
      <c r="P4697" s="15" t="s">
        <v>27</v>
      </c>
      <c r="Q4697" s="15" t="s">
        <v>24</v>
      </c>
      <c r="R4697" s="15" t="s">
        <v>17</v>
      </c>
      <c r="S4697" s="18" t="n">
        <v>20.75</v>
      </c>
      <c r="T4697" s="15" t="n">
        <v>700.45</v>
      </c>
      <c r="U4697" s="15" t="s">
        <v>24</v>
      </c>
      <c r="V4697" s="18" t="n">
        <f aca="false">IF(ISNUMBER(T4697),T4697,0)</f>
        <v>700.45</v>
      </c>
      <c r="W4697" s="15" t="n">
        <f aca="false">IF(U4697="Yes",1,0)</f>
        <v>0</v>
      </c>
      <c r="X4697" s="15" t="str">
        <f aca="false">IF(F4697&lt;=12,"0-12 months",IF(F4697&lt;=24,"13-24 months",IF(F4697&lt;=48,"25-48 months","49-72 months")))</f>
        <v>25-48 months</v>
      </c>
      <c r="Y4697" s="15" t="str">
        <f aca="false">IF(C4697=1,"Yes","No")</f>
        <v>No</v>
      </c>
      <c r="Z4697" s="15" t="n">
        <f aca="false">COUNTIF(J4697:O4697,"Yes")</f>
        <v>0</v>
      </c>
      <c r="AA4697" s="18" t="n">
        <f aca="false">S4697*W4697</f>
        <v>0</v>
      </c>
      <c r="AB4697" s="15" t="n">
        <f aca="false">(P4697="Month-to-month")+(I4697="Fiber optic")+(R4697="Electronic check")+(F4697&lt;=12)+(M4697="No")+(J4697="No")</f>
        <v>0</v>
      </c>
      <c r="AC4697" s="15" t="str">
        <f aca="false">IF(AB4697&gt;=5,"High",IF(AB4697&gt;=3,"Medium","Low"))</f>
        <v>Low</v>
      </c>
    </row>
    <row r="4698" customFormat="false" ht="15" hidden="false" customHeight="false" outlineLevel="0" collapsed="false">
      <c r="A4698" s="15" t="s">
        <v>4795</v>
      </c>
      <c r="B4698" s="15" t="s">
        <v>94</v>
      </c>
      <c r="C4698" s="15" t="n">
        <v>0</v>
      </c>
      <c r="D4698" s="15" t="s">
        <v>24</v>
      </c>
      <c r="E4698" s="15" t="s">
        <v>24</v>
      </c>
      <c r="F4698" s="15" t="n">
        <v>59</v>
      </c>
      <c r="G4698" s="15" t="s">
        <v>26</v>
      </c>
      <c r="H4698" s="15" t="s">
        <v>24</v>
      </c>
      <c r="I4698" s="15" t="s">
        <v>102</v>
      </c>
      <c r="J4698" s="15" t="s">
        <v>24</v>
      </c>
      <c r="K4698" s="15" t="s">
        <v>24</v>
      </c>
      <c r="L4698" s="15" t="s">
        <v>26</v>
      </c>
      <c r="M4698" s="15" t="s">
        <v>24</v>
      </c>
      <c r="N4698" s="15" t="s">
        <v>26</v>
      </c>
      <c r="O4698" s="15" t="s">
        <v>26</v>
      </c>
      <c r="P4698" s="15" t="s">
        <v>29</v>
      </c>
      <c r="Q4698" s="15" t="s">
        <v>24</v>
      </c>
      <c r="R4698" s="15" t="s">
        <v>15</v>
      </c>
      <c r="S4698" s="18" t="n">
        <v>95.8</v>
      </c>
      <c r="T4698" s="15" t="n">
        <v>5655.45</v>
      </c>
      <c r="U4698" s="15" t="s">
        <v>24</v>
      </c>
      <c r="V4698" s="18" t="n">
        <f aca="false">IF(ISNUMBER(T4698),T4698,0)</f>
        <v>5655.45</v>
      </c>
      <c r="W4698" s="15" t="n">
        <f aca="false">IF(U4698="Yes",1,0)</f>
        <v>0</v>
      </c>
      <c r="X4698" s="15" t="str">
        <f aca="false">IF(F4698&lt;=12,"0-12 months",IF(F4698&lt;=24,"13-24 months",IF(F4698&lt;=48,"25-48 months","49-72 months")))</f>
        <v>49-72 months</v>
      </c>
      <c r="Y4698" s="15" t="str">
        <f aca="false">IF(C4698=1,"Yes","No")</f>
        <v>No</v>
      </c>
      <c r="Z4698" s="15" t="n">
        <f aca="false">COUNTIF(J4698:O4698,"Yes")</f>
        <v>3</v>
      </c>
      <c r="AA4698" s="18" t="n">
        <f aca="false">S4698*W4698</f>
        <v>0</v>
      </c>
      <c r="AB4698" s="15" t="n">
        <f aca="false">(P4698="Month-to-month")+(I4698="Fiber optic")+(R4698="Electronic check")+(F4698&lt;=12)+(M4698="No")+(J4698="No")</f>
        <v>4</v>
      </c>
      <c r="AC4698" s="15" t="str">
        <f aca="false">IF(AB4698&gt;=5,"High",IF(AB4698&gt;=3,"Medium","Low"))</f>
        <v>Medium</v>
      </c>
    </row>
    <row r="4699" customFormat="false" ht="15" hidden="false" customHeight="false" outlineLevel="0" collapsed="false">
      <c r="A4699" s="15" t="s">
        <v>4796</v>
      </c>
      <c r="B4699" s="15" t="s">
        <v>98</v>
      </c>
      <c r="C4699" s="15" t="n">
        <v>0</v>
      </c>
      <c r="D4699" s="15" t="s">
        <v>26</v>
      </c>
      <c r="E4699" s="15" t="s">
        <v>24</v>
      </c>
      <c r="F4699" s="15" t="n">
        <v>72</v>
      </c>
      <c r="G4699" s="15" t="s">
        <v>26</v>
      </c>
      <c r="H4699" s="15" t="s">
        <v>24</v>
      </c>
      <c r="I4699" s="15" t="s">
        <v>102</v>
      </c>
      <c r="J4699" s="15" t="s">
        <v>24</v>
      </c>
      <c r="K4699" s="15" t="s">
        <v>24</v>
      </c>
      <c r="L4699" s="15" t="s">
        <v>26</v>
      </c>
      <c r="M4699" s="15" t="s">
        <v>24</v>
      </c>
      <c r="N4699" s="15" t="s">
        <v>26</v>
      </c>
      <c r="O4699" s="15" t="s">
        <v>26</v>
      </c>
      <c r="P4699" s="15" t="s">
        <v>25</v>
      </c>
      <c r="Q4699" s="15" t="s">
        <v>26</v>
      </c>
      <c r="R4699" s="15" t="s">
        <v>15</v>
      </c>
      <c r="S4699" s="18" t="n">
        <v>94.65</v>
      </c>
      <c r="T4699" s="15" t="n">
        <v>6747.35</v>
      </c>
      <c r="U4699" s="15" t="s">
        <v>24</v>
      </c>
      <c r="V4699" s="18" t="n">
        <f aca="false">IF(ISNUMBER(T4699),T4699,0)</f>
        <v>6747.35</v>
      </c>
      <c r="W4699" s="15" t="n">
        <f aca="false">IF(U4699="Yes",1,0)</f>
        <v>0</v>
      </c>
      <c r="X4699" s="15" t="str">
        <f aca="false">IF(F4699&lt;=12,"0-12 months",IF(F4699&lt;=24,"13-24 months",IF(F4699&lt;=48,"25-48 months","49-72 months")))</f>
        <v>49-72 months</v>
      </c>
      <c r="Y4699" s="15" t="str">
        <f aca="false">IF(C4699=1,"Yes","No")</f>
        <v>No</v>
      </c>
      <c r="Z4699" s="15" t="n">
        <f aca="false">COUNTIF(J4699:O4699,"Yes")</f>
        <v>3</v>
      </c>
      <c r="AA4699" s="18" t="n">
        <f aca="false">S4699*W4699</f>
        <v>0</v>
      </c>
      <c r="AB4699" s="15" t="n">
        <f aca="false">(P4699="Month-to-month")+(I4699="Fiber optic")+(R4699="Electronic check")+(F4699&lt;=12)+(M4699="No")+(J4699="No")</f>
        <v>5</v>
      </c>
      <c r="AC4699" s="15" t="str">
        <f aca="false">IF(AB4699&gt;=5,"High",IF(AB4699&gt;=3,"Medium","Low"))</f>
        <v>High</v>
      </c>
    </row>
    <row r="4700" customFormat="false" ht="15" hidden="false" customHeight="false" outlineLevel="0" collapsed="false">
      <c r="A4700" s="15" t="s">
        <v>4797</v>
      </c>
      <c r="B4700" s="15" t="s">
        <v>94</v>
      </c>
      <c r="C4700" s="15" t="n">
        <v>1</v>
      </c>
      <c r="D4700" s="15" t="s">
        <v>26</v>
      </c>
      <c r="E4700" s="15" t="s">
        <v>24</v>
      </c>
      <c r="F4700" s="15" t="n">
        <v>66</v>
      </c>
      <c r="G4700" s="15" t="s">
        <v>26</v>
      </c>
      <c r="H4700" s="15" t="s">
        <v>26</v>
      </c>
      <c r="I4700" s="15" t="s">
        <v>96</v>
      </c>
      <c r="J4700" s="15" t="s">
        <v>24</v>
      </c>
      <c r="K4700" s="15" t="s">
        <v>26</v>
      </c>
      <c r="L4700" s="15" t="s">
        <v>26</v>
      </c>
      <c r="M4700" s="15" t="s">
        <v>24</v>
      </c>
      <c r="N4700" s="15" t="s">
        <v>26</v>
      </c>
      <c r="O4700" s="15" t="s">
        <v>26</v>
      </c>
      <c r="P4700" s="15" t="s">
        <v>29</v>
      </c>
      <c r="Q4700" s="15" t="s">
        <v>26</v>
      </c>
      <c r="R4700" s="15" t="s">
        <v>19</v>
      </c>
      <c r="S4700" s="18" t="n">
        <v>80.55</v>
      </c>
      <c r="T4700" s="15" t="n">
        <v>5265.1</v>
      </c>
      <c r="U4700" s="15" t="s">
        <v>26</v>
      </c>
      <c r="V4700" s="18" t="n">
        <f aca="false">IF(ISNUMBER(T4700),T4700,0)</f>
        <v>5265.1</v>
      </c>
      <c r="W4700" s="15" t="n">
        <f aca="false">IF(U4700="Yes",1,0)</f>
        <v>1</v>
      </c>
      <c r="X4700" s="15" t="str">
        <f aca="false">IF(F4700&lt;=12,"0-12 months",IF(F4700&lt;=24,"13-24 months",IF(F4700&lt;=48,"25-48 months","49-72 months")))</f>
        <v>49-72 months</v>
      </c>
      <c r="Y4700" s="15" t="str">
        <f aca="false">IF(C4700=1,"Yes","No")</f>
        <v>Yes</v>
      </c>
      <c r="Z4700" s="15" t="n">
        <f aca="false">COUNTIF(J4700:O4700,"Yes")</f>
        <v>4</v>
      </c>
      <c r="AA4700" s="18" t="n">
        <f aca="false">S4700*W4700</f>
        <v>80.55</v>
      </c>
      <c r="AB4700" s="15" t="n">
        <f aca="false">(P4700="Month-to-month")+(I4700="Fiber optic")+(R4700="Electronic check")+(F4700&lt;=12)+(M4700="No")+(J4700="No")</f>
        <v>2</v>
      </c>
      <c r="AC4700" s="15" t="str">
        <f aca="false">IF(AB4700&gt;=5,"High",IF(AB4700&gt;=3,"Medium","Low"))</f>
        <v>Low</v>
      </c>
    </row>
    <row r="4701" customFormat="false" ht="15" hidden="false" customHeight="false" outlineLevel="0" collapsed="false">
      <c r="A4701" s="15" t="s">
        <v>4798</v>
      </c>
      <c r="B4701" s="15" t="s">
        <v>94</v>
      </c>
      <c r="C4701" s="15" t="n">
        <v>0</v>
      </c>
      <c r="D4701" s="15" t="s">
        <v>26</v>
      </c>
      <c r="E4701" s="15" t="s">
        <v>24</v>
      </c>
      <c r="F4701" s="15" t="n">
        <v>49</v>
      </c>
      <c r="G4701" s="15" t="s">
        <v>26</v>
      </c>
      <c r="H4701" s="15" t="s">
        <v>26</v>
      </c>
      <c r="I4701" s="15" t="s">
        <v>102</v>
      </c>
      <c r="J4701" s="15" t="s">
        <v>26</v>
      </c>
      <c r="K4701" s="15" t="s">
        <v>26</v>
      </c>
      <c r="L4701" s="15" t="s">
        <v>26</v>
      </c>
      <c r="M4701" s="15" t="s">
        <v>26</v>
      </c>
      <c r="N4701" s="15" t="s">
        <v>24</v>
      </c>
      <c r="O4701" s="15" t="s">
        <v>26</v>
      </c>
      <c r="P4701" s="15" t="s">
        <v>29</v>
      </c>
      <c r="Q4701" s="15" t="s">
        <v>24</v>
      </c>
      <c r="R4701" s="15" t="s">
        <v>21</v>
      </c>
      <c r="S4701" s="18" t="n">
        <v>106.65</v>
      </c>
      <c r="T4701" s="15" t="n">
        <v>5174.35</v>
      </c>
      <c r="U4701" s="15" t="s">
        <v>24</v>
      </c>
      <c r="V4701" s="18" t="n">
        <f aca="false">IF(ISNUMBER(T4701),T4701,0)</f>
        <v>5174.35</v>
      </c>
      <c r="W4701" s="15" t="n">
        <f aca="false">IF(U4701="Yes",1,0)</f>
        <v>0</v>
      </c>
      <c r="X4701" s="15" t="str">
        <f aca="false">IF(F4701&lt;=12,"0-12 months",IF(F4701&lt;=24,"13-24 months",IF(F4701&lt;=48,"25-48 months","49-72 months")))</f>
        <v>49-72 months</v>
      </c>
      <c r="Y4701" s="15" t="str">
        <f aca="false">IF(C4701=1,"Yes","No")</f>
        <v>No</v>
      </c>
      <c r="Z4701" s="15" t="n">
        <f aca="false">COUNTIF(J4701:O4701,"Yes")</f>
        <v>5</v>
      </c>
      <c r="AA4701" s="18" t="n">
        <f aca="false">S4701*W4701</f>
        <v>0</v>
      </c>
      <c r="AB4701" s="15" t="n">
        <f aca="false">(P4701="Month-to-month")+(I4701="Fiber optic")+(R4701="Electronic check")+(F4701&lt;=12)+(M4701="No")+(J4701="No")</f>
        <v>1</v>
      </c>
      <c r="AC4701" s="15" t="str">
        <f aca="false">IF(AB4701&gt;=5,"High",IF(AB4701&gt;=3,"Medium","Low"))</f>
        <v>Low</v>
      </c>
    </row>
    <row r="4702" customFormat="false" ht="15" hidden="false" customHeight="false" outlineLevel="0" collapsed="false">
      <c r="A4702" s="15" t="s">
        <v>4799</v>
      </c>
      <c r="B4702" s="15" t="s">
        <v>94</v>
      </c>
      <c r="C4702" s="15" t="n">
        <v>0</v>
      </c>
      <c r="D4702" s="15" t="s">
        <v>24</v>
      </c>
      <c r="E4702" s="15" t="s">
        <v>24</v>
      </c>
      <c r="F4702" s="15" t="n">
        <v>2</v>
      </c>
      <c r="G4702" s="15" t="s">
        <v>26</v>
      </c>
      <c r="H4702" s="15" t="s">
        <v>24</v>
      </c>
      <c r="I4702" s="15" t="s">
        <v>96</v>
      </c>
      <c r="J4702" s="15" t="s">
        <v>24</v>
      </c>
      <c r="K4702" s="15" t="s">
        <v>24</v>
      </c>
      <c r="L4702" s="15" t="s">
        <v>24</v>
      </c>
      <c r="M4702" s="15" t="s">
        <v>24</v>
      </c>
      <c r="N4702" s="15" t="s">
        <v>24</v>
      </c>
      <c r="O4702" s="15" t="s">
        <v>24</v>
      </c>
      <c r="P4702" s="15" t="s">
        <v>25</v>
      </c>
      <c r="Q4702" s="15" t="s">
        <v>26</v>
      </c>
      <c r="R4702" s="15" t="s">
        <v>17</v>
      </c>
      <c r="S4702" s="18" t="n">
        <v>45.85</v>
      </c>
      <c r="T4702" s="15" t="n">
        <v>105.6</v>
      </c>
      <c r="U4702" s="15" t="s">
        <v>24</v>
      </c>
      <c r="V4702" s="18" t="n">
        <f aca="false">IF(ISNUMBER(T4702),T4702,0)</f>
        <v>105.6</v>
      </c>
      <c r="W4702" s="15" t="n">
        <f aca="false">IF(U4702="Yes",1,0)</f>
        <v>0</v>
      </c>
      <c r="X4702" s="15" t="str">
        <f aca="false">IF(F4702&lt;=12,"0-12 months",IF(F4702&lt;=24,"13-24 months",IF(F4702&lt;=48,"25-48 months","49-72 months")))</f>
        <v>0-12 months</v>
      </c>
      <c r="Y4702" s="15" t="str">
        <f aca="false">IF(C4702=1,"Yes","No")</f>
        <v>No</v>
      </c>
      <c r="Z4702" s="15" t="n">
        <f aca="false">COUNTIF(J4702:O4702,"Yes")</f>
        <v>0</v>
      </c>
      <c r="AA4702" s="18" t="n">
        <f aca="false">S4702*W4702</f>
        <v>0</v>
      </c>
      <c r="AB4702" s="15" t="n">
        <f aca="false">(P4702="Month-to-month")+(I4702="Fiber optic")+(R4702="Electronic check")+(F4702&lt;=12)+(M4702="No")+(J4702="No")</f>
        <v>4</v>
      </c>
      <c r="AC4702" s="15" t="str">
        <f aca="false">IF(AB4702&gt;=5,"High",IF(AB4702&gt;=3,"Medium","Low"))</f>
        <v>Medium</v>
      </c>
    </row>
    <row r="4703" customFormat="false" ht="15" hidden="false" customHeight="false" outlineLevel="0" collapsed="false">
      <c r="A4703" s="15" t="s">
        <v>4800</v>
      </c>
      <c r="B4703" s="15" t="s">
        <v>98</v>
      </c>
      <c r="C4703" s="15" t="n">
        <v>1</v>
      </c>
      <c r="D4703" s="15" t="s">
        <v>24</v>
      </c>
      <c r="E4703" s="15" t="s">
        <v>24</v>
      </c>
      <c r="F4703" s="15" t="n">
        <v>21</v>
      </c>
      <c r="G4703" s="15" t="s">
        <v>26</v>
      </c>
      <c r="H4703" s="15" t="s">
        <v>26</v>
      </c>
      <c r="I4703" s="15" t="s">
        <v>102</v>
      </c>
      <c r="J4703" s="15" t="s">
        <v>24</v>
      </c>
      <c r="K4703" s="15" t="s">
        <v>26</v>
      </c>
      <c r="L4703" s="15" t="s">
        <v>26</v>
      </c>
      <c r="M4703" s="15" t="s">
        <v>24</v>
      </c>
      <c r="N4703" s="15" t="s">
        <v>26</v>
      </c>
      <c r="O4703" s="15" t="s">
        <v>26</v>
      </c>
      <c r="P4703" s="15" t="s">
        <v>25</v>
      </c>
      <c r="Q4703" s="15" t="s">
        <v>26</v>
      </c>
      <c r="R4703" s="15" t="s">
        <v>15</v>
      </c>
      <c r="S4703" s="18" t="n">
        <v>104.35</v>
      </c>
      <c r="T4703" s="15" t="n">
        <v>2271.85</v>
      </c>
      <c r="U4703" s="15" t="s">
        <v>24</v>
      </c>
      <c r="V4703" s="18" t="n">
        <f aca="false">IF(ISNUMBER(T4703),T4703,0)</f>
        <v>2271.85</v>
      </c>
      <c r="W4703" s="15" t="n">
        <f aca="false">IF(U4703="Yes",1,0)</f>
        <v>0</v>
      </c>
      <c r="X4703" s="15" t="str">
        <f aca="false">IF(F4703&lt;=12,"0-12 months",IF(F4703&lt;=24,"13-24 months",IF(F4703&lt;=48,"25-48 months","49-72 months")))</f>
        <v>13-24 months</v>
      </c>
      <c r="Y4703" s="15" t="str">
        <f aca="false">IF(C4703=1,"Yes","No")</f>
        <v>Yes</v>
      </c>
      <c r="Z4703" s="15" t="n">
        <f aca="false">COUNTIF(J4703:O4703,"Yes")</f>
        <v>4</v>
      </c>
      <c r="AA4703" s="18" t="n">
        <f aca="false">S4703*W4703</f>
        <v>0</v>
      </c>
      <c r="AB4703" s="15" t="n">
        <f aca="false">(P4703="Month-to-month")+(I4703="Fiber optic")+(R4703="Electronic check")+(F4703&lt;=12)+(M4703="No")+(J4703="No")</f>
        <v>5</v>
      </c>
      <c r="AC4703" s="15" t="str">
        <f aca="false">IF(AB4703&gt;=5,"High",IF(AB4703&gt;=3,"Medium","Low"))</f>
        <v>High</v>
      </c>
    </row>
    <row r="4704" customFormat="false" ht="15" hidden="false" customHeight="false" outlineLevel="0" collapsed="false">
      <c r="A4704" s="15" t="s">
        <v>4801</v>
      </c>
      <c r="B4704" s="15" t="s">
        <v>98</v>
      </c>
      <c r="C4704" s="15" t="n">
        <v>1</v>
      </c>
      <c r="D4704" s="15" t="s">
        <v>24</v>
      </c>
      <c r="E4704" s="15" t="s">
        <v>24</v>
      </c>
      <c r="F4704" s="15" t="n">
        <v>54</v>
      </c>
      <c r="G4704" s="15" t="s">
        <v>24</v>
      </c>
      <c r="H4704" s="15" t="s">
        <v>95</v>
      </c>
      <c r="I4704" s="15" t="s">
        <v>96</v>
      </c>
      <c r="J4704" s="15" t="s">
        <v>24</v>
      </c>
      <c r="K4704" s="15" t="s">
        <v>26</v>
      </c>
      <c r="L4704" s="15" t="s">
        <v>26</v>
      </c>
      <c r="M4704" s="15" t="s">
        <v>24</v>
      </c>
      <c r="N4704" s="15" t="s">
        <v>26</v>
      </c>
      <c r="O4704" s="15" t="s">
        <v>26</v>
      </c>
      <c r="P4704" s="15" t="s">
        <v>27</v>
      </c>
      <c r="Q4704" s="15" t="s">
        <v>26</v>
      </c>
      <c r="R4704" s="15" t="s">
        <v>15</v>
      </c>
      <c r="S4704" s="18" t="n">
        <v>55.45</v>
      </c>
      <c r="T4704" s="15" t="n">
        <v>2966.95</v>
      </c>
      <c r="U4704" s="15" t="s">
        <v>24</v>
      </c>
      <c r="V4704" s="18" t="n">
        <f aca="false">IF(ISNUMBER(T4704),T4704,0)</f>
        <v>2966.95</v>
      </c>
      <c r="W4704" s="15" t="n">
        <f aca="false">IF(U4704="Yes",1,0)</f>
        <v>0</v>
      </c>
      <c r="X4704" s="15" t="str">
        <f aca="false">IF(F4704&lt;=12,"0-12 months",IF(F4704&lt;=24,"13-24 months",IF(F4704&lt;=48,"25-48 months","49-72 months")))</f>
        <v>49-72 months</v>
      </c>
      <c r="Y4704" s="15" t="str">
        <f aca="false">IF(C4704=1,"Yes","No")</f>
        <v>Yes</v>
      </c>
      <c r="Z4704" s="15" t="n">
        <f aca="false">COUNTIF(J4704:O4704,"Yes")</f>
        <v>4</v>
      </c>
      <c r="AA4704" s="18" t="n">
        <f aca="false">S4704*W4704</f>
        <v>0</v>
      </c>
      <c r="AB4704" s="15" t="n">
        <f aca="false">(P4704="Month-to-month")+(I4704="Fiber optic")+(R4704="Electronic check")+(F4704&lt;=12)+(M4704="No")+(J4704="No")</f>
        <v>3</v>
      </c>
      <c r="AC4704" s="15" t="str">
        <f aca="false">IF(AB4704&gt;=5,"High",IF(AB4704&gt;=3,"Medium","Low"))</f>
        <v>Medium</v>
      </c>
    </row>
    <row r="4705" customFormat="false" ht="15" hidden="false" customHeight="false" outlineLevel="0" collapsed="false">
      <c r="A4705" s="15" t="s">
        <v>4802</v>
      </c>
      <c r="B4705" s="15" t="s">
        <v>98</v>
      </c>
      <c r="C4705" s="15" t="n">
        <v>1</v>
      </c>
      <c r="D4705" s="15" t="s">
        <v>26</v>
      </c>
      <c r="E4705" s="15" t="s">
        <v>24</v>
      </c>
      <c r="F4705" s="15" t="n">
        <v>24</v>
      </c>
      <c r="G4705" s="15" t="s">
        <v>26</v>
      </c>
      <c r="H4705" s="15" t="s">
        <v>26</v>
      </c>
      <c r="I4705" s="15" t="s">
        <v>102</v>
      </c>
      <c r="J4705" s="15" t="s">
        <v>26</v>
      </c>
      <c r="K4705" s="15" t="s">
        <v>24</v>
      </c>
      <c r="L4705" s="15" t="s">
        <v>24</v>
      </c>
      <c r="M4705" s="15" t="s">
        <v>24</v>
      </c>
      <c r="N4705" s="15" t="s">
        <v>24</v>
      </c>
      <c r="O4705" s="15" t="s">
        <v>24</v>
      </c>
      <c r="P4705" s="15" t="s">
        <v>25</v>
      </c>
      <c r="Q4705" s="15" t="s">
        <v>26</v>
      </c>
      <c r="R4705" s="15" t="s">
        <v>15</v>
      </c>
      <c r="S4705" s="18" t="n">
        <v>78.85</v>
      </c>
      <c r="T4705" s="15" t="n">
        <v>1772.25</v>
      </c>
      <c r="U4705" s="15" t="s">
        <v>26</v>
      </c>
      <c r="V4705" s="18" t="n">
        <f aca="false">IF(ISNUMBER(T4705),T4705,0)</f>
        <v>1772.25</v>
      </c>
      <c r="W4705" s="15" t="n">
        <f aca="false">IF(U4705="Yes",1,0)</f>
        <v>1</v>
      </c>
      <c r="X4705" s="15" t="str">
        <f aca="false">IF(F4705&lt;=12,"0-12 months",IF(F4705&lt;=24,"13-24 months",IF(F4705&lt;=48,"25-48 months","49-72 months")))</f>
        <v>13-24 months</v>
      </c>
      <c r="Y4705" s="15" t="str">
        <f aca="false">IF(C4705=1,"Yes","No")</f>
        <v>Yes</v>
      </c>
      <c r="Z4705" s="15" t="n">
        <f aca="false">COUNTIF(J4705:O4705,"Yes")</f>
        <v>1</v>
      </c>
      <c r="AA4705" s="18" t="n">
        <f aca="false">S4705*W4705</f>
        <v>78.85</v>
      </c>
      <c r="AB4705" s="15" t="n">
        <f aca="false">(P4705="Month-to-month")+(I4705="Fiber optic")+(R4705="Electronic check")+(F4705&lt;=12)+(M4705="No")+(J4705="No")</f>
        <v>4</v>
      </c>
      <c r="AC4705" s="15" t="str">
        <f aca="false">IF(AB4705&gt;=5,"High",IF(AB4705&gt;=3,"Medium","Low"))</f>
        <v>Medium</v>
      </c>
    </row>
    <row r="4706" customFormat="false" ht="15" hidden="false" customHeight="false" outlineLevel="0" collapsed="false">
      <c r="A4706" s="15" t="s">
        <v>4803</v>
      </c>
      <c r="B4706" s="15" t="s">
        <v>98</v>
      </c>
      <c r="C4706" s="15" t="n">
        <v>0</v>
      </c>
      <c r="D4706" s="15" t="s">
        <v>24</v>
      </c>
      <c r="E4706" s="15" t="s">
        <v>24</v>
      </c>
      <c r="F4706" s="15" t="n">
        <v>1</v>
      </c>
      <c r="G4706" s="15" t="s">
        <v>26</v>
      </c>
      <c r="H4706" s="15" t="s">
        <v>26</v>
      </c>
      <c r="I4706" s="15" t="s">
        <v>96</v>
      </c>
      <c r="J4706" s="15" t="s">
        <v>26</v>
      </c>
      <c r="K4706" s="15" t="s">
        <v>26</v>
      </c>
      <c r="L4706" s="15" t="s">
        <v>24</v>
      </c>
      <c r="M4706" s="15" t="s">
        <v>24</v>
      </c>
      <c r="N4706" s="15" t="s">
        <v>24</v>
      </c>
      <c r="O4706" s="15" t="s">
        <v>24</v>
      </c>
      <c r="P4706" s="15" t="s">
        <v>25</v>
      </c>
      <c r="Q4706" s="15" t="s">
        <v>24</v>
      </c>
      <c r="R4706" s="15" t="s">
        <v>15</v>
      </c>
      <c r="S4706" s="18" t="n">
        <v>61.15</v>
      </c>
      <c r="T4706" s="15" t="n">
        <v>61.15</v>
      </c>
      <c r="U4706" s="15" t="s">
        <v>24</v>
      </c>
      <c r="V4706" s="18" t="n">
        <f aca="false">IF(ISNUMBER(T4706),T4706,0)</f>
        <v>61.15</v>
      </c>
      <c r="W4706" s="15" t="n">
        <f aca="false">IF(U4706="Yes",1,0)</f>
        <v>0</v>
      </c>
      <c r="X4706" s="15" t="str">
        <f aca="false">IF(F4706&lt;=12,"0-12 months",IF(F4706&lt;=24,"13-24 months",IF(F4706&lt;=48,"25-48 months","49-72 months")))</f>
        <v>0-12 months</v>
      </c>
      <c r="Y4706" s="15" t="str">
        <f aca="false">IF(C4706=1,"Yes","No")</f>
        <v>No</v>
      </c>
      <c r="Z4706" s="15" t="n">
        <f aca="false">COUNTIF(J4706:O4706,"Yes")</f>
        <v>2</v>
      </c>
      <c r="AA4706" s="18" t="n">
        <f aca="false">S4706*W4706</f>
        <v>0</v>
      </c>
      <c r="AB4706" s="15" t="n">
        <f aca="false">(P4706="Month-to-month")+(I4706="Fiber optic")+(R4706="Electronic check")+(F4706&lt;=12)+(M4706="No")+(J4706="No")</f>
        <v>4</v>
      </c>
      <c r="AC4706" s="15" t="str">
        <f aca="false">IF(AB4706&gt;=5,"High",IF(AB4706&gt;=3,"Medium","Low"))</f>
        <v>Medium</v>
      </c>
    </row>
    <row r="4707" customFormat="false" ht="15" hidden="false" customHeight="false" outlineLevel="0" collapsed="false">
      <c r="A4707" s="15" t="s">
        <v>4804</v>
      </c>
      <c r="B4707" s="15" t="s">
        <v>98</v>
      </c>
      <c r="C4707" s="15" t="n">
        <v>0</v>
      </c>
      <c r="D4707" s="15" t="s">
        <v>24</v>
      </c>
      <c r="E4707" s="15" t="s">
        <v>24</v>
      </c>
      <c r="F4707" s="15" t="n">
        <v>6</v>
      </c>
      <c r="G4707" s="15" t="s">
        <v>26</v>
      </c>
      <c r="H4707" s="15" t="s">
        <v>24</v>
      </c>
      <c r="I4707" s="15" t="s">
        <v>102</v>
      </c>
      <c r="J4707" s="15" t="s">
        <v>26</v>
      </c>
      <c r="K4707" s="15" t="s">
        <v>26</v>
      </c>
      <c r="L4707" s="15" t="s">
        <v>24</v>
      </c>
      <c r="M4707" s="15" t="s">
        <v>24</v>
      </c>
      <c r="N4707" s="15" t="s">
        <v>24</v>
      </c>
      <c r="O4707" s="15" t="s">
        <v>24</v>
      </c>
      <c r="P4707" s="15" t="s">
        <v>25</v>
      </c>
      <c r="Q4707" s="15" t="s">
        <v>26</v>
      </c>
      <c r="R4707" s="15" t="s">
        <v>15</v>
      </c>
      <c r="S4707" s="18" t="n">
        <v>78.95</v>
      </c>
      <c r="T4707" s="15" t="n">
        <v>494.95</v>
      </c>
      <c r="U4707" s="15" t="s">
        <v>24</v>
      </c>
      <c r="V4707" s="18" t="n">
        <f aca="false">IF(ISNUMBER(T4707),T4707,0)</f>
        <v>494.95</v>
      </c>
      <c r="W4707" s="15" t="n">
        <f aca="false">IF(U4707="Yes",1,0)</f>
        <v>0</v>
      </c>
      <c r="X4707" s="15" t="str">
        <f aca="false">IF(F4707&lt;=12,"0-12 months",IF(F4707&lt;=24,"13-24 months",IF(F4707&lt;=48,"25-48 months","49-72 months")))</f>
        <v>0-12 months</v>
      </c>
      <c r="Y4707" s="15" t="str">
        <f aca="false">IF(C4707=1,"Yes","No")</f>
        <v>No</v>
      </c>
      <c r="Z4707" s="15" t="n">
        <f aca="false">COUNTIF(J4707:O4707,"Yes")</f>
        <v>2</v>
      </c>
      <c r="AA4707" s="18" t="n">
        <f aca="false">S4707*W4707</f>
        <v>0</v>
      </c>
      <c r="AB4707" s="15" t="n">
        <f aca="false">(P4707="Month-to-month")+(I4707="Fiber optic")+(R4707="Electronic check")+(F4707&lt;=12)+(M4707="No")+(J4707="No")</f>
        <v>5</v>
      </c>
      <c r="AC4707" s="15" t="str">
        <f aca="false">IF(AB4707&gt;=5,"High",IF(AB4707&gt;=3,"Medium","Low"))</f>
        <v>High</v>
      </c>
    </row>
    <row r="4708" customFormat="false" ht="15" hidden="false" customHeight="false" outlineLevel="0" collapsed="false">
      <c r="A4708" s="15" t="s">
        <v>4805</v>
      </c>
      <c r="B4708" s="15" t="s">
        <v>94</v>
      </c>
      <c r="C4708" s="15" t="n">
        <v>0</v>
      </c>
      <c r="D4708" s="15" t="s">
        <v>24</v>
      </c>
      <c r="E4708" s="15" t="s">
        <v>24</v>
      </c>
      <c r="F4708" s="15" t="n">
        <v>1</v>
      </c>
      <c r="G4708" s="15" t="s">
        <v>26</v>
      </c>
      <c r="H4708" s="15" t="s">
        <v>24</v>
      </c>
      <c r="I4708" s="15" t="s">
        <v>96</v>
      </c>
      <c r="J4708" s="15" t="s">
        <v>24</v>
      </c>
      <c r="K4708" s="15" t="s">
        <v>24</v>
      </c>
      <c r="L4708" s="15" t="s">
        <v>24</v>
      </c>
      <c r="M4708" s="15" t="s">
        <v>24</v>
      </c>
      <c r="N4708" s="15" t="s">
        <v>24</v>
      </c>
      <c r="O4708" s="15" t="s">
        <v>24</v>
      </c>
      <c r="P4708" s="15" t="s">
        <v>25</v>
      </c>
      <c r="Q4708" s="15" t="s">
        <v>26</v>
      </c>
      <c r="R4708" s="15" t="s">
        <v>17</v>
      </c>
      <c r="S4708" s="18" t="n">
        <v>44.45</v>
      </c>
      <c r="T4708" s="15" t="n">
        <v>44.45</v>
      </c>
      <c r="U4708" s="15" t="s">
        <v>26</v>
      </c>
      <c r="V4708" s="18" t="n">
        <f aca="false">IF(ISNUMBER(T4708),T4708,0)</f>
        <v>44.45</v>
      </c>
      <c r="W4708" s="15" t="n">
        <f aca="false">IF(U4708="Yes",1,0)</f>
        <v>1</v>
      </c>
      <c r="X4708" s="15" t="str">
        <f aca="false">IF(F4708&lt;=12,"0-12 months",IF(F4708&lt;=24,"13-24 months",IF(F4708&lt;=48,"25-48 months","49-72 months")))</f>
        <v>0-12 months</v>
      </c>
      <c r="Y4708" s="15" t="str">
        <f aca="false">IF(C4708=1,"Yes","No")</f>
        <v>No</v>
      </c>
      <c r="Z4708" s="15" t="n">
        <f aca="false">COUNTIF(J4708:O4708,"Yes")</f>
        <v>0</v>
      </c>
      <c r="AA4708" s="18" t="n">
        <f aca="false">S4708*W4708</f>
        <v>44.45</v>
      </c>
      <c r="AB4708" s="15" t="n">
        <f aca="false">(P4708="Month-to-month")+(I4708="Fiber optic")+(R4708="Electronic check")+(F4708&lt;=12)+(M4708="No")+(J4708="No")</f>
        <v>4</v>
      </c>
      <c r="AC4708" s="15" t="str">
        <f aca="false">IF(AB4708&gt;=5,"High",IF(AB4708&gt;=3,"Medium","Low"))</f>
        <v>Medium</v>
      </c>
    </row>
    <row r="4709" customFormat="false" ht="15" hidden="false" customHeight="false" outlineLevel="0" collapsed="false">
      <c r="A4709" s="15" t="s">
        <v>4806</v>
      </c>
      <c r="B4709" s="15" t="s">
        <v>98</v>
      </c>
      <c r="C4709" s="15" t="n">
        <v>0</v>
      </c>
      <c r="D4709" s="15" t="s">
        <v>24</v>
      </c>
      <c r="E4709" s="15" t="s">
        <v>26</v>
      </c>
      <c r="F4709" s="15" t="n">
        <v>49</v>
      </c>
      <c r="G4709" s="15" t="s">
        <v>26</v>
      </c>
      <c r="H4709" s="15" t="s">
        <v>26</v>
      </c>
      <c r="I4709" s="15" t="s">
        <v>102</v>
      </c>
      <c r="J4709" s="15" t="s">
        <v>26</v>
      </c>
      <c r="K4709" s="15" t="s">
        <v>26</v>
      </c>
      <c r="L4709" s="15" t="s">
        <v>26</v>
      </c>
      <c r="M4709" s="15" t="s">
        <v>24</v>
      </c>
      <c r="N4709" s="15" t="s">
        <v>26</v>
      </c>
      <c r="O4709" s="15" t="s">
        <v>26</v>
      </c>
      <c r="P4709" s="15" t="s">
        <v>27</v>
      </c>
      <c r="Q4709" s="15" t="s">
        <v>26</v>
      </c>
      <c r="R4709" s="15" t="s">
        <v>21</v>
      </c>
      <c r="S4709" s="18" t="n">
        <v>109.2</v>
      </c>
      <c r="T4709" s="15" t="n">
        <v>5290.45</v>
      </c>
      <c r="U4709" s="15" t="s">
        <v>24</v>
      </c>
      <c r="V4709" s="18" t="n">
        <f aca="false">IF(ISNUMBER(T4709),T4709,0)</f>
        <v>5290.45</v>
      </c>
      <c r="W4709" s="15" t="n">
        <f aca="false">IF(U4709="Yes",1,0)</f>
        <v>0</v>
      </c>
      <c r="X4709" s="15" t="str">
        <f aca="false">IF(F4709&lt;=12,"0-12 months",IF(F4709&lt;=24,"13-24 months",IF(F4709&lt;=48,"25-48 months","49-72 months")))</f>
        <v>49-72 months</v>
      </c>
      <c r="Y4709" s="15" t="str">
        <f aca="false">IF(C4709=1,"Yes","No")</f>
        <v>No</v>
      </c>
      <c r="Z4709" s="15" t="n">
        <f aca="false">COUNTIF(J4709:O4709,"Yes")</f>
        <v>5</v>
      </c>
      <c r="AA4709" s="18" t="n">
        <f aca="false">S4709*W4709</f>
        <v>0</v>
      </c>
      <c r="AB4709" s="15" t="n">
        <f aca="false">(P4709="Month-to-month")+(I4709="Fiber optic")+(R4709="Electronic check")+(F4709&lt;=12)+(M4709="No")+(J4709="No")</f>
        <v>2</v>
      </c>
      <c r="AC4709" s="15" t="str">
        <f aca="false">IF(AB4709&gt;=5,"High",IF(AB4709&gt;=3,"Medium","Low"))</f>
        <v>Low</v>
      </c>
    </row>
    <row r="4710" customFormat="false" ht="15" hidden="false" customHeight="false" outlineLevel="0" collapsed="false">
      <c r="A4710" s="15" t="s">
        <v>4807</v>
      </c>
      <c r="B4710" s="15" t="s">
        <v>94</v>
      </c>
      <c r="C4710" s="15" t="n">
        <v>0</v>
      </c>
      <c r="D4710" s="15" t="s">
        <v>26</v>
      </c>
      <c r="E4710" s="15" t="s">
        <v>26</v>
      </c>
      <c r="F4710" s="15" t="n">
        <v>56</v>
      </c>
      <c r="G4710" s="15" t="s">
        <v>26</v>
      </c>
      <c r="H4710" s="15" t="s">
        <v>24</v>
      </c>
      <c r="I4710" s="15" t="s">
        <v>96</v>
      </c>
      <c r="J4710" s="15" t="s">
        <v>26</v>
      </c>
      <c r="K4710" s="15" t="s">
        <v>26</v>
      </c>
      <c r="L4710" s="15" t="s">
        <v>26</v>
      </c>
      <c r="M4710" s="15" t="s">
        <v>24</v>
      </c>
      <c r="N4710" s="15" t="s">
        <v>24</v>
      </c>
      <c r="O4710" s="15" t="s">
        <v>24</v>
      </c>
      <c r="P4710" s="15" t="s">
        <v>29</v>
      </c>
      <c r="Q4710" s="15" t="s">
        <v>26</v>
      </c>
      <c r="R4710" s="15" t="s">
        <v>21</v>
      </c>
      <c r="S4710" s="18" t="n">
        <v>61.3</v>
      </c>
      <c r="T4710" s="15" t="n">
        <v>3346.8</v>
      </c>
      <c r="U4710" s="15" t="s">
        <v>24</v>
      </c>
      <c r="V4710" s="18" t="n">
        <f aca="false">IF(ISNUMBER(T4710),T4710,0)</f>
        <v>3346.8</v>
      </c>
      <c r="W4710" s="15" t="n">
        <f aca="false">IF(U4710="Yes",1,0)</f>
        <v>0</v>
      </c>
      <c r="X4710" s="15" t="str">
        <f aca="false">IF(F4710&lt;=12,"0-12 months",IF(F4710&lt;=24,"13-24 months",IF(F4710&lt;=48,"25-48 months","49-72 months")))</f>
        <v>49-72 months</v>
      </c>
      <c r="Y4710" s="15" t="str">
        <f aca="false">IF(C4710=1,"Yes","No")</f>
        <v>No</v>
      </c>
      <c r="Z4710" s="15" t="n">
        <f aca="false">COUNTIF(J4710:O4710,"Yes")</f>
        <v>3</v>
      </c>
      <c r="AA4710" s="18" t="n">
        <f aca="false">S4710*W4710</f>
        <v>0</v>
      </c>
      <c r="AB4710" s="15" t="n">
        <f aca="false">(P4710="Month-to-month")+(I4710="Fiber optic")+(R4710="Electronic check")+(F4710&lt;=12)+(M4710="No")+(J4710="No")</f>
        <v>1</v>
      </c>
      <c r="AC4710" s="15" t="str">
        <f aca="false">IF(AB4710&gt;=5,"High",IF(AB4710&gt;=3,"Medium","Low"))</f>
        <v>Low</v>
      </c>
    </row>
    <row r="4711" customFormat="false" ht="15" hidden="false" customHeight="false" outlineLevel="0" collapsed="false">
      <c r="A4711" s="15" t="s">
        <v>4808</v>
      </c>
      <c r="B4711" s="15" t="s">
        <v>94</v>
      </c>
      <c r="C4711" s="15" t="n">
        <v>1</v>
      </c>
      <c r="D4711" s="15" t="s">
        <v>24</v>
      </c>
      <c r="E4711" s="15" t="s">
        <v>24</v>
      </c>
      <c r="F4711" s="15" t="n">
        <v>56</v>
      </c>
      <c r="G4711" s="15" t="s">
        <v>26</v>
      </c>
      <c r="H4711" s="15" t="s">
        <v>26</v>
      </c>
      <c r="I4711" s="15" t="s">
        <v>102</v>
      </c>
      <c r="J4711" s="15" t="s">
        <v>26</v>
      </c>
      <c r="K4711" s="15" t="s">
        <v>26</v>
      </c>
      <c r="L4711" s="15" t="s">
        <v>24</v>
      </c>
      <c r="M4711" s="15" t="s">
        <v>24</v>
      </c>
      <c r="N4711" s="15" t="s">
        <v>24</v>
      </c>
      <c r="O4711" s="15" t="s">
        <v>26</v>
      </c>
      <c r="P4711" s="15" t="s">
        <v>25</v>
      </c>
      <c r="Q4711" s="15" t="s">
        <v>26</v>
      </c>
      <c r="R4711" s="15" t="s">
        <v>15</v>
      </c>
      <c r="S4711" s="18" t="n">
        <v>96.85</v>
      </c>
      <c r="T4711" s="15" t="n">
        <v>5219.65</v>
      </c>
      <c r="U4711" s="15" t="s">
        <v>24</v>
      </c>
      <c r="V4711" s="18" t="n">
        <f aca="false">IF(ISNUMBER(T4711),T4711,0)</f>
        <v>5219.65</v>
      </c>
      <c r="W4711" s="15" t="n">
        <f aca="false">IF(U4711="Yes",1,0)</f>
        <v>0</v>
      </c>
      <c r="X4711" s="15" t="str">
        <f aca="false">IF(F4711&lt;=12,"0-12 months",IF(F4711&lt;=24,"13-24 months",IF(F4711&lt;=48,"25-48 months","49-72 months")))</f>
        <v>49-72 months</v>
      </c>
      <c r="Y4711" s="15" t="str">
        <f aca="false">IF(C4711=1,"Yes","No")</f>
        <v>Yes</v>
      </c>
      <c r="Z4711" s="15" t="n">
        <f aca="false">COUNTIF(J4711:O4711,"Yes")</f>
        <v>3</v>
      </c>
      <c r="AA4711" s="18" t="n">
        <f aca="false">S4711*W4711</f>
        <v>0</v>
      </c>
      <c r="AB4711" s="15" t="n">
        <f aca="false">(P4711="Month-to-month")+(I4711="Fiber optic")+(R4711="Electronic check")+(F4711&lt;=12)+(M4711="No")+(J4711="No")</f>
        <v>4</v>
      </c>
      <c r="AC4711" s="15" t="str">
        <f aca="false">IF(AB4711&gt;=5,"High",IF(AB4711&gt;=3,"Medium","Low"))</f>
        <v>Medium</v>
      </c>
    </row>
    <row r="4712" customFormat="false" ht="15" hidden="false" customHeight="false" outlineLevel="0" collapsed="false">
      <c r="A4712" s="15" t="s">
        <v>4809</v>
      </c>
      <c r="B4712" s="15" t="s">
        <v>94</v>
      </c>
      <c r="C4712" s="15" t="n">
        <v>0</v>
      </c>
      <c r="D4712" s="15" t="s">
        <v>26</v>
      </c>
      <c r="E4712" s="15" t="s">
        <v>26</v>
      </c>
      <c r="F4712" s="15" t="n">
        <v>6</v>
      </c>
      <c r="G4712" s="15" t="s">
        <v>24</v>
      </c>
      <c r="H4712" s="15" t="s">
        <v>95</v>
      </c>
      <c r="I4712" s="15" t="s">
        <v>96</v>
      </c>
      <c r="J4712" s="15" t="s">
        <v>24</v>
      </c>
      <c r="K4712" s="15" t="s">
        <v>26</v>
      </c>
      <c r="L4712" s="15" t="s">
        <v>26</v>
      </c>
      <c r="M4712" s="15" t="s">
        <v>26</v>
      </c>
      <c r="N4712" s="15" t="s">
        <v>24</v>
      </c>
      <c r="O4712" s="15" t="s">
        <v>24</v>
      </c>
      <c r="P4712" s="15" t="s">
        <v>29</v>
      </c>
      <c r="Q4712" s="15" t="s">
        <v>24</v>
      </c>
      <c r="R4712" s="15" t="s">
        <v>17</v>
      </c>
      <c r="S4712" s="18" t="n">
        <v>40.55</v>
      </c>
      <c r="T4712" s="15" t="n">
        <v>217.5</v>
      </c>
      <c r="U4712" s="15" t="s">
        <v>24</v>
      </c>
      <c r="V4712" s="18" t="n">
        <f aca="false">IF(ISNUMBER(T4712),T4712,0)</f>
        <v>217.5</v>
      </c>
      <c r="W4712" s="15" t="n">
        <f aca="false">IF(U4712="Yes",1,0)</f>
        <v>0</v>
      </c>
      <c r="X4712" s="15" t="str">
        <f aca="false">IF(F4712&lt;=12,"0-12 months",IF(F4712&lt;=24,"13-24 months",IF(F4712&lt;=48,"25-48 months","49-72 months")))</f>
        <v>0-12 months</v>
      </c>
      <c r="Y4712" s="15" t="str">
        <f aca="false">IF(C4712=1,"Yes","No")</f>
        <v>No</v>
      </c>
      <c r="Z4712" s="15" t="n">
        <f aca="false">COUNTIF(J4712:O4712,"Yes")</f>
        <v>3</v>
      </c>
      <c r="AA4712" s="18" t="n">
        <f aca="false">S4712*W4712</f>
        <v>0</v>
      </c>
      <c r="AB4712" s="15" t="n">
        <f aca="false">(P4712="Month-to-month")+(I4712="Fiber optic")+(R4712="Electronic check")+(F4712&lt;=12)+(M4712="No")+(J4712="No")</f>
        <v>2</v>
      </c>
      <c r="AC4712" s="15" t="str">
        <f aca="false">IF(AB4712&gt;=5,"High",IF(AB4712&gt;=3,"Medium","Low"))</f>
        <v>Low</v>
      </c>
    </row>
    <row r="4713" customFormat="false" ht="15" hidden="false" customHeight="false" outlineLevel="0" collapsed="false">
      <c r="A4713" s="15" t="s">
        <v>4810</v>
      </c>
      <c r="B4713" s="15" t="s">
        <v>98</v>
      </c>
      <c r="C4713" s="15" t="n">
        <v>0</v>
      </c>
      <c r="D4713" s="15" t="s">
        <v>24</v>
      </c>
      <c r="E4713" s="15" t="s">
        <v>24</v>
      </c>
      <c r="F4713" s="15" t="n">
        <v>32</v>
      </c>
      <c r="G4713" s="15" t="s">
        <v>26</v>
      </c>
      <c r="H4713" s="15" t="s">
        <v>24</v>
      </c>
      <c r="I4713" s="15" t="s">
        <v>24</v>
      </c>
      <c r="J4713" s="15" t="s">
        <v>28</v>
      </c>
      <c r="K4713" s="15" t="s">
        <v>28</v>
      </c>
      <c r="L4713" s="15" t="s">
        <v>28</v>
      </c>
      <c r="M4713" s="15" t="s">
        <v>28</v>
      </c>
      <c r="N4713" s="15" t="s">
        <v>28</v>
      </c>
      <c r="O4713" s="15" t="s">
        <v>28</v>
      </c>
      <c r="P4713" s="15" t="s">
        <v>27</v>
      </c>
      <c r="Q4713" s="15" t="s">
        <v>24</v>
      </c>
      <c r="R4713" s="15" t="s">
        <v>17</v>
      </c>
      <c r="S4713" s="18" t="n">
        <v>19.8</v>
      </c>
      <c r="T4713" s="15" t="n">
        <v>607.7</v>
      </c>
      <c r="U4713" s="15" t="s">
        <v>24</v>
      </c>
      <c r="V4713" s="18" t="n">
        <f aca="false">IF(ISNUMBER(T4713),T4713,0)</f>
        <v>607.7</v>
      </c>
      <c r="W4713" s="15" t="n">
        <f aca="false">IF(U4713="Yes",1,0)</f>
        <v>0</v>
      </c>
      <c r="X4713" s="15" t="str">
        <f aca="false">IF(F4713&lt;=12,"0-12 months",IF(F4713&lt;=24,"13-24 months",IF(F4713&lt;=48,"25-48 months","49-72 months")))</f>
        <v>25-48 months</v>
      </c>
      <c r="Y4713" s="15" t="str">
        <f aca="false">IF(C4713=1,"Yes","No")</f>
        <v>No</v>
      </c>
      <c r="Z4713" s="15" t="n">
        <f aca="false">COUNTIF(J4713:O4713,"Yes")</f>
        <v>0</v>
      </c>
      <c r="AA4713" s="18" t="n">
        <f aca="false">S4713*W4713</f>
        <v>0</v>
      </c>
      <c r="AB4713" s="15" t="n">
        <f aca="false">(P4713="Month-to-month")+(I4713="Fiber optic")+(R4713="Electronic check")+(F4713&lt;=12)+(M4713="No")+(J4713="No")</f>
        <v>0</v>
      </c>
      <c r="AC4713" s="15" t="str">
        <f aca="false">IF(AB4713&gt;=5,"High",IF(AB4713&gt;=3,"Medium","Low"))</f>
        <v>Low</v>
      </c>
    </row>
    <row r="4714" customFormat="false" ht="15" hidden="false" customHeight="false" outlineLevel="0" collapsed="false">
      <c r="A4714" s="15" t="s">
        <v>4811</v>
      </c>
      <c r="B4714" s="15" t="s">
        <v>98</v>
      </c>
      <c r="C4714" s="15" t="n">
        <v>0</v>
      </c>
      <c r="D4714" s="15" t="s">
        <v>26</v>
      </c>
      <c r="E4714" s="15" t="s">
        <v>26</v>
      </c>
      <c r="F4714" s="15" t="n">
        <v>50</v>
      </c>
      <c r="G4714" s="15" t="s">
        <v>26</v>
      </c>
      <c r="H4714" s="15" t="s">
        <v>26</v>
      </c>
      <c r="I4714" s="15" t="s">
        <v>102</v>
      </c>
      <c r="J4714" s="15" t="s">
        <v>26</v>
      </c>
      <c r="K4714" s="15" t="s">
        <v>26</v>
      </c>
      <c r="L4714" s="15" t="s">
        <v>26</v>
      </c>
      <c r="M4714" s="15" t="s">
        <v>24</v>
      </c>
      <c r="N4714" s="15" t="s">
        <v>26</v>
      </c>
      <c r="O4714" s="15" t="s">
        <v>26</v>
      </c>
      <c r="P4714" s="15" t="s">
        <v>27</v>
      </c>
      <c r="Q4714" s="15" t="s">
        <v>26</v>
      </c>
      <c r="R4714" s="15" t="s">
        <v>15</v>
      </c>
      <c r="S4714" s="18" t="n">
        <v>108.25</v>
      </c>
      <c r="T4714" s="15" t="n">
        <v>5431.4</v>
      </c>
      <c r="U4714" s="15" t="s">
        <v>24</v>
      </c>
      <c r="V4714" s="18" t="n">
        <f aca="false">IF(ISNUMBER(T4714),T4714,0)</f>
        <v>5431.4</v>
      </c>
      <c r="W4714" s="15" t="n">
        <f aca="false">IF(U4714="Yes",1,0)</f>
        <v>0</v>
      </c>
      <c r="X4714" s="15" t="str">
        <f aca="false">IF(F4714&lt;=12,"0-12 months",IF(F4714&lt;=24,"13-24 months",IF(F4714&lt;=48,"25-48 months","49-72 months")))</f>
        <v>49-72 months</v>
      </c>
      <c r="Y4714" s="15" t="str">
        <f aca="false">IF(C4714=1,"Yes","No")</f>
        <v>No</v>
      </c>
      <c r="Z4714" s="15" t="n">
        <f aca="false">COUNTIF(J4714:O4714,"Yes")</f>
        <v>5</v>
      </c>
      <c r="AA4714" s="18" t="n">
        <f aca="false">S4714*W4714</f>
        <v>0</v>
      </c>
      <c r="AB4714" s="15" t="n">
        <f aca="false">(P4714="Month-to-month")+(I4714="Fiber optic")+(R4714="Electronic check")+(F4714&lt;=12)+(M4714="No")+(J4714="No")</f>
        <v>3</v>
      </c>
      <c r="AC4714" s="15" t="str">
        <f aca="false">IF(AB4714&gt;=5,"High",IF(AB4714&gt;=3,"Medium","Low"))</f>
        <v>Medium</v>
      </c>
    </row>
    <row r="4715" customFormat="false" ht="15" hidden="false" customHeight="false" outlineLevel="0" collapsed="false">
      <c r="A4715" s="15" t="s">
        <v>4812</v>
      </c>
      <c r="B4715" s="15" t="s">
        <v>98</v>
      </c>
      <c r="C4715" s="15" t="n">
        <v>0</v>
      </c>
      <c r="D4715" s="15" t="s">
        <v>26</v>
      </c>
      <c r="E4715" s="15" t="s">
        <v>26</v>
      </c>
      <c r="F4715" s="15" t="n">
        <v>58</v>
      </c>
      <c r="G4715" s="15" t="s">
        <v>26</v>
      </c>
      <c r="H4715" s="15" t="s">
        <v>26</v>
      </c>
      <c r="I4715" s="15" t="s">
        <v>102</v>
      </c>
      <c r="J4715" s="15" t="s">
        <v>24</v>
      </c>
      <c r="K4715" s="15" t="s">
        <v>24</v>
      </c>
      <c r="L4715" s="15" t="s">
        <v>26</v>
      </c>
      <c r="M4715" s="15" t="s">
        <v>26</v>
      </c>
      <c r="N4715" s="15" t="s">
        <v>26</v>
      </c>
      <c r="O4715" s="15" t="s">
        <v>26</v>
      </c>
      <c r="P4715" s="15" t="s">
        <v>27</v>
      </c>
      <c r="Q4715" s="15" t="s">
        <v>26</v>
      </c>
      <c r="R4715" s="15" t="s">
        <v>19</v>
      </c>
      <c r="S4715" s="18" t="n">
        <v>105.05</v>
      </c>
      <c r="T4715" s="15" t="n">
        <v>6004.85</v>
      </c>
      <c r="U4715" s="15" t="s">
        <v>24</v>
      </c>
      <c r="V4715" s="18" t="n">
        <f aca="false">IF(ISNUMBER(T4715),T4715,0)</f>
        <v>6004.85</v>
      </c>
      <c r="W4715" s="15" t="n">
        <f aca="false">IF(U4715="Yes",1,0)</f>
        <v>0</v>
      </c>
      <c r="X4715" s="15" t="str">
        <f aca="false">IF(F4715&lt;=12,"0-12 months",IF(F4715&lt;=24,"13-24 months",IF(F4715&lt;=48,"25-48 months","49-72 months")))</f>
        <v>49-72 months</v>
      </c>
      <c r="Y4715" s="15" t="str">
        <f aca="false">IF(C4715=1,"Yes","No")</f>
        <v>No</v>
      </c>
      <c r="Z4715" s="15" t="n">
        <f aca="false">COUNTIF(J4715:O4715,"Yes")</f>
        <v>4</v>
      </c>
      <c r="AA4715" s="18" t="n">
        <f aca="false">S4715*W4715</f>
        <v>0</v>
      </c>
      <c r="AB4715" s="15" t="n">
        <f aca="false">(P4715="Month-to-month")+(I4715="Fiber optic")+(R4715="Electronic check")+(F4715&lt;=12)+(M4715="No")+(J4715="No")</f>
        <v>2</v>
      </c>
      <c r="AC4715" s="15" t="str">
        <f aca="false">IF(AB4715&gt;=5,"High",IF(AB4715&gt;=3,"Medium","Low"))</f>
        <v>Low</v>
      </c>
    </row>
    <row r="4716" customFormat="false" ht="15" hidden="false" customHeight="false" outlineLevel="0" collapsed="false">
      <c r="A4716" s="15" t="s">
        <v>4813</v>
      </c>
      <c r="B4716" s="15" t="s">
        <v>94</v>
      </c>
      <c r="C4716" s="15" t="n">
        <v>0</v>
      </c>
      <c r="D4716" s="15" t="s">
        <v>26</v>
      </c>
      <c r="E4716" s="15" t="s">
        <v>26</v>
      </c>
      <c r="F4716" s="15" t="n">
        <v>65</v>
      </c>
      <c r="G4716" s="15" t="s">
        <v>26</v>
      </c>
      <c r="H4716" s="15" t="s">
        <v>26</v>
      </c>
      <c r="I4716" s="15" t="s">
        <v>96</v>
      </c>
      <c r="J4716" s="15" t="s">
        <v>26</v>
      </c>
      <c r="K4716" s="15" t="s">
        <v>26</v>
      </c>
      <c r="L4716" s="15" t="s">
        <v>26</v>
      </c>
      <c r="M4716" s="15" t="s">
        <v>26</v>
      </c>
      <c r="N4716" s="15" t="s">
        <v>26</v>
      </c>
      <c r="O4716" s="15" t="s">
        <v>26</v>
      </c>
      <c r="P4716" s="15" t="s">
        <v>29</v>
      </c>
      <c r="Q4716" s="15" t="s">
        <v>26</v>
      </c>
      <c r="R4716" s="15" t="s">
        <v>17</v>
      </c>
      <c r="S4716" s="18" t="n">
        <v>90.45</v>
      </c>
      <c r="T4716" s="15" t="n">
        <v>5957.9</v>
      </c>
      <c r="U4716" s="15" t="s">
        <v>24</v>
      </c>
      <c r="V4716" s="18" t="n">
        <f aca="false">IF(ISNUMBER(T4716),T4716,0)</f>
        <v>5957.9</v>
      </c>
      <c r="W4716" s="15" t="n">
        <f aca="false">IF(U4716="Yes",1,0)</f>
        <v>0</v>
      </c>
      <c r="X4716" s="15" t="str">
        <f aca="false">IF(F4716&lt;=12,"0-12 months",IF(F4716&lt;=24,"13-24 months",IF(F4716&lt;=48,"25-48 months","49-72 months")))</f>
        <v>49-72 months</v>
      </c>
      <c r="Y4716" s="15" t="str">
        <f aca="false">IF(C4716=1,"Yes","No")</f>
        <v>No</v>
      </c>
      <c r="Z4716" s="15" t="n">
        <f aca="false">COUNTIF(J4716:O4716,"Yes")</f>
        <v>6</v>
      </c>
      <c r="AA4716" s="18" t="n">
        <f aca="false">S4716*W4716</f>
        <v>0</v>
      </c>
      <c r="AB4716" s="15" t="n">
        <f aca="false">(P4716="Month-to-month")+(I4716="Fiber optic")+(R4716="Electronic check")+(F4716&lt;=12)+(M4716="No")+(J4716="No")</f>
        <v>0</v>
      </c>
      <c r="AC4716" s="15" t="str">
        <f aca="false">IF(AB4716&gt;=5,"High",IF(AB4716&gt;=3,"Medium","Low"))</f>
        <v>Low</v>
      </c>
    </row>
    <row r="4717" customFormat="false" ht="15" hidden="false" customHeight="false" outlineLevel="0" collapsed="false">
      <c r="A4717" s="15" t="s">
        <v>4814</v>
      </c>
      <c r="B4717" s="15" t="s">
        <v>94</v>
      </c>
      <c r="C4717" s="15" t="n">
        <v>0</v>
      </c>
      <c r="D4717" s="15" t="s">
        <v>24</v>
      </c>
      <c r="E4717" s="15" t="s">
        <v>24</v>
      </c>
      <c r="F4717" s="15" t="n">
        <v>64</v>
      </c>
      <c r="G4717" s="15" t="s">
        <v>26</v>
      </c>
      <c r="H4717" s="15" t="s">
        <v>26</v>
      </c>
      <c r="I4717" s="15" t="s">
        <v>96</v>
      </c>
      <c r="J4717" s="15" t="s">
        <v>26</v>
      </c>
      <c r="K4717" s="15" t="s">
        <v>26</v>
      </c>
      <c r="L4717" s="15" t="s">
        <v>26</v>
      </c>
      <c r="M4717" s="15" t="s">
        <v>26</v>
      </c>
      <c r="N4717" s="15" t="s">
        <v>26</v>
      </c>
      <c r="O4717" s="15" t="s">
        <v>26</v>
      </c>
      <c r="P4717" s="15" t="s">
        <v>29</v>
      </c>
      <c r="Q4717" s="15" t="s">
        <v>26</v>
      </c>
      <c r="R4717" s="15" t="s">
        <v>21</v>
      </c>
      <c r="S4717" s="18" t="n">
        <v>86.4</v>
      </c>
      <c r="T4717" s="15" t="n">
        <v>5442.05</v>
      </c>
      <c r="U4717" s="15" t="s">
        <v>24</v>
      </c>
      <c r="V4717" s="18" t="n">
        <f aca="false">IF(ISNUMBER(T4717),T4717,0)</f>
        <v>5442.05</v>
      </c>
      <c r="W4717" s="15" t="n">
        <f aca="false">IF(U4717="Yes",1,0)</f>
        <v>0</v>
      </c>
      <c r="X4717" s="15" t="str">
        <f aca="false">IF(F4717&lt;=12,"0-12 months",IF(F4717&lt;=24,"13-24 months",IF(F4717&lt;=48,"25-48 months","49-72 months")))</f>
        <v>49-72 months</v>
      </c>
      <c r="Y4717" s="15" t="str">
        <f aca="false">IF(C4717=1,"Yes","No")</f>
        <v>No</v>
      </c>
      <c r="Z4717" s="15" t="n">
        <f aca="false">COUNTIF(J4717:O4717,"Yes")</f>
        <v>6</v>
      </c>
      <c r="AA4717" s="18" t="n">
        <f aca="false">S4717*W4717</f>
        <v>0</v>
      </c>
      <c r="AB4717" s="15" t="n">
        <f aca="false">(P4717="Month-to-month")+(I4717="Fiber optic")+(R4717="Electronic check")+(F4717&lt;=12)+(M4717="No")+(J4717="No")</f>
        <v>0</v>
      </c>
      <c r="AC4717" s="15" t="str">
        <f aca="false">IF(AB4717&gt;=5,"High",IF(AB4717&gt;=3,"Medium","Low"))</f>
        <v>Low</v>
      </c>
    </row>
    <row r="4718" customFormat="false" ht="15" hidden="false" customHeight="false" outlineLevel="0" collapsed="false">
      <c r="A4718" s="15" t="s">
        <v>4815</v>
      </c>
      <c r="B4718" s="15" t="s">
        <v>94</v>
      </c>
      <c r="C4718" s="15" t="n">
        <v>0</v>
      </c>
      <c r="D4718" s="15" t="s">
        <v>26</v>
      </c>
      <c r="E4718" s="15" t="s">
        <v>24</v>
      </c>
      <c r="F4718" s="15" t="n">
        <v>66</v>
      </c>
      <c r="G4718" s="15" t="s">
        <v>26</v>
      </c>
      <c r="H4718" s="15" t="s">
        <v>26</v>
      </c>
      <c r="I4718" s="15" t="s">
        <v>96</v>
      </c>
      <c r="J4718" s="15" t="s">
        <v>26</v>
      </c>
      <c r="K4718" s="15" t="s">
        <v>26</v>
      </c>
      <c r="L4718" s="15" t="s">
        <v>26</v>
      </c>
      <c r="M4718" s="15" t="s">
        <v>24</v>
      </c>
      <c r="N4718" s="15" t="s">
        <v>24</v>
      </c>
      <c r="O4718" s="15" t="s">
        <v>24</v>
      </c>
      <c r="P4718" s="15" t="s">
        <v>29</v>
      </c>
      <c r="Q4718" s="15" t="s">
        <v>24</v>
      </c>
      <c r="R4718" s="15" t="s">
        <v>19</v>
      </c>
      <c r="S4718" s="18" t="n">
        <v>66.9</v>
      </c>
      <c r="T4718" s="15" t="n">
        <v>4370.25</v>
      </c>
      <c r="U4718" s="15" t="s">
        <v>24</v>
      </c>
      <c r="V4718" s="18" t="n">
        <f aca="false">IF(ISNUMBER(T4718),T4718,0)</f>
        <v>4370.25</v>
      </c>
      <c r="W4718" s="15" t="n">
        <f aca="false">IF(U4718="Yes",1,0)</f>
        <v>0</v>
      </c>
      <c r="X4718" s="15" t="str">
        <f aca="false">IF(F4718&lt;=12,"0-12 months",IF(F4718&lt;=24,"13-24 months",IF(F4718&lt;=48,"25-48 months","49-72 months")))</f>
        <v>49-72 months</v>
      </c>
      <c r="Y4718" s="15" t="str">
        <f aca="false">IF(C4718=1,"Yes","No")</f>
        <v>No</v>
      </c>
      <c r="Z4718" s="15" t="n">
        <f aca="false">COUNTIF(J4718:O4718,"Yes")</f>
        <v>3</v>
      </c>
      <c r="AA4718" s="18" t="n">
        <f aca="false">S4718*W4718</f>
        <v>0</v>
      </c>
      <c r="AB4718" s="15" t="n">
        <f aca="false">(P4718="Month-to-month")+(I4718="Fiber optic")+(R4718="Electronic check")+(F4718&lt;=12)+(M4718="No")+(J4718="No")</f>
        <v>1</v>
      </c>
      <c r="AC4718" s="15" t="str">
        <f aca="false">IF(AB4718&gt;=5,"High",IF(AB4718&gt;=3,"Medium","Low"))</f>
        <v>Low</v>
      </c>
    </row>
    <row r="4719" customFormat="false" ht="15" hidden="false" customHeight="false" outlineLevel="0" collapsed="false">
      <c r="A4719" s="15" t="s">
        <v>4816</v>
      </c>
      <c r="B4719" s="15" t="s">
        <v>98</v>
      </c>
      <c r="C4719" s="15" t="n">
        <v>0</v>
      </c>
      <c r="D4719" s="15" t="s">
        <v>26</v>
      </c>
      <c r="E4719" s="15" t="s">
        <v>24</v>
      </c>
      <c r="F4719" s="15" t="n">
        <v>38</v>
      </c>
      <c r="G4719" s="15" t="s">
        <v>26</v>
      </c>
      <c r="H4719" s="15" t="s">
        <v>26</v>
      </c>
      <c r="I4719" s="15" t="s">
        <v>102</v>
      </c>
      <c r="J4719" s="15" t="s">
        <v>26</v>
      </c>
      <c r="K4719" s="15" t="s">
        <v>24</v>
      </c>
      <c r="L4719" s="15" t="s">
        <v>26</v>
      </c>
      <c r="M4719" s="15" t="s">
        <v>26</v>
      </c>
      <c r="N4719" s="15" t="s">
        <v>26</v>
      </c>
      <c r="O4719" s="15" t="s">
        <v>26</v>
      </c>
      <c r="P4719" s="15" t="s">
        <v>27</v>
      </c>
      <c r="Q4719" s="15" t="s">
        <v>26</v>
      </c>
      <c r="R4719" s="15" t="s">
        <v>15</v>
      </c>
      <c r="S4719" s="18" t="n">
        <v>110.7</v>
      </c>
      <c r="T4719" s="15" t="n">
        <v>4428.6</v>
      </c>
      <c r="U4719" s="15" t="s">
        <v>24</v>
      </c>
      <c r="V4719" s="18" t="n">
        <f aca="false">IF(ISNUMBER(T4719),T4719,0)</f>
        <v>4428.6</v>
      </c>
      <c r="W4719" s="15" t="n">
        <f aca="false">IF(U4719="Yes",1,0)</f>
        <v>0</v>
      </c>
      <c r="X4719" s="15" t="str">
        <f aca="false">IF(F4719&lt;=12,"0-12 months",IF(F4719&lt;=24,"13-24 months",IF(F4719&lt;=48,"25-48 months","49-72 months")))</f>
        <v>25-48 months</v>
      </c>
      <c r="Y4719" s="15" t="str">
        <f aca="false">IF(C4719=1,"Yes","No")</f>
        <v>No</v>
      </c>
      <c r="Z4719" s="15" t="n">
        <f aca="false">COUNTIF(J4719:O4719,"Yes")</f>
        <v>5</v>
      </c>
      <c r="AA4719" s="18" t="n">
        <f aca="false">S4719*W4719</f>
        <v>0</v>
      </c>
      <c r="AB4719" s="15" t="n">
        <f aca="false">(P4719="Month-to-month")+(I4719="Fiber optic")+(R4719="Electronic check")+(F4719&lt;=12)+(M4719="No")+(J4719="No")</f>
        <v>2</v>
      </c>
      <c r="AC4719" s="15" t="str">
        <f aca="false">IF(AB4719&gt;=5,"High",IF(AB4719&gt;=3,"Medium","Low"))</f>
        <v>Low</v>
      </c>
    </row>
    <row r="4720" customFormat="false" ht="15" hidden="false" customHeight="false" outlineLevel="0" collapsed="false">
      <c r="A4720" s="15" t="s">
        <v>4817</v>
      </c>
      <c r="B4720" s="15" t="s">
        <v>94</v>
      </c>
      <c r="C4720" s="15" t="n">
        <v>0</v>
      </c>
      <c r="D4720" s="15" t="s">
        <v>26</v>
      </c>
      <c r="E4720" s="15" t="s">
        <v>24</v>
      </c>
      <c r="F4720" s="15" t="n">
        <v>20</v>
      </c>
      <c r="G4720" s="15" t="s">
        <v>26</v>
      </c>
      <c r="H4720" s="15" t="s">
        <v>24</v>
      </c>
      <c r="I4720" s="15" t="s">
        <v>24</v>
      </c>
      <c r="J4720" s="15" t="s">
        <v>28</v>
      </c>
      <c r="K4720" s="15" t="s">
        <v>28</v>
      </c>
      <c r="L4720" s="15" t="s">
        <v>28</v>
      </c>
      <c r="M4720" s="15" t="s">
        <v>28</v>
      </c>
      <c r="N4720" s="15" t="s">
        <v>28</v>
      </c>
      <c r="O4720" s="15" t="s">
        <v>28</v>
      </c>
      <c r="P4720" s="15" t="s">
        <v>27</v>
      </c>
      <c r="Q4720" s="15" t="s">
        <v>26</v>
      </c>
      <c r="R4720" s="15" t="s">
        <v>17</v>
      </c>
      <c r="S4720" s="18" t="n">
        <v>20</v>
      </c>
      <c r="T4720" s="15" t="n">
        <v>416.45</v>
      </c>
      <c r="U4720" s="15" t="s">
        <v>24</v>
      </c>
      <c r="V4720" s="18" t="n">
        <f aca="false">IF(ISNUMBER(T4720),T4720,0)</f>
        <v>416.45</v>
      </c>
      <c r="W4720" s="15" t="n">
        <f aca="false">IF(U4720="Yes",1,0)</f>
        <v>0</v>
      </c>
      <c r="X4720" s="15" t="str">
        <f aca="false">IF(F4720&lt;=12,"0-12 months",IF(F4720&lt;=24,"13-24 months",IF(F4720&lt;=48,"25-48 months","49-72 months")))</f>
        <v>13-24 months</v>
      </c>
      <c r="Y4720" s="15" t="str">
        <f aca="false">IF(C4720=1,"Yes","No")</f>
        <v>No</v>
      </c>
      <c r="Z4720" s="15" t="n">
        <f aca="false">COUNTIF(J4720:O4720,"Yes")</f>
        <v>0</v>
      </c>
      <c r="AA4720" s="18" t="n">
        <f aca="false">S4720*W4720</f>
        <v>0</v>
      </c>
      <c r="AB4720" s="15" t="n">
        <f aca="false">(P4720="Month-to-month")+(I4720="Fiber optic")+(R4720="Electronic check")+(F4720&lt;=12)+(M4720="No")+(J4720="No")</f>
        <v>0</v>
      </c>
      <c r="AC4720" s="15" t="str">
        <f aca="false">IF(AB4720&gt;=5,"High",IF(AB4720&gt;=3,"Medium","Low"))</f>
        <v>Low</v>
      </c>
    </row>
    <row r="4721" customFormat="false" ht="15" hidden="false" customHeight="false" outlineLevel="0" collapsed="false">
      <c r="A4721" s="15" t="s">
        <v>4818</v>
      </c>
      <c r="B4721" s="15" t="s">
        <v>98</v>
      </c>
      <c r="C4721" s="15" t="n">
        <v>0</v>
      </c>
      <c r="D4721" s="15" t="s">
        <v>24</v>
      </c>
      <c r="E4721" s="15" t="s">
        <v>24</v>
      </c>
      <c r="F4721" s="15" t="n">
        <v>36</v>
      </c>
      <c r="G4721" s="15" t="s">
        <v>26</v>
      </c>
      <c r="H4721" s="15" t="s">
        <v>26</v>
      </c>
      <c r="I4721" s="15" t="s">
        <v>102</v>
      </c>
      <c r="J4721" s="15" t="s">
        <v>24</v>
      </c>
      <c r="K4721" s="15" t="s">
        <v>24</v>
      </c>
      <c r="L4721" s="15" t="s">
        <v>24</v>
      </c>
      <c r="M4721" s="15" t="s">
        <v>24</v>
      </c>
      <c r="N4721" s="15" t="s">
        <v>24</v>
      </c>
      <c r="O4721" s="15" t="s">
        <v>26</v>
      </c>
      <c r="P4721" s="15" t="s">
        <v>25</v>
      </c>
      <c r="Q4721" s="15" t="s">
        <v>26</v>
      </c>
      <c r="R4721" s="15" t="s">
        <v>15</v>
      </c>
      <c r="S4721" s="18" t="n">
        <v>84.9</v>
      </c>
      <c r="T4721" s="15" t="n">
        <v>3067.2</v>
      </c>
      <c r="U4721" s="15" t="s">
        <v>26</v>
      </c>
      <c r="V4721" s="18" t="n">
        <f aca="false">IF(ISNUMBER(T4721),T4721,0)</f>
        <v>3067.2</v>
      </c>
      <c r="W4721" s="15" t="n">
        <f aca="false">IF(U4721="Yes",1,0)</f>
        <v>1</v>
      </c>
      <c r="X4721" s="15" t="str">
        <f aca="false">IF(F4721&lt;=12,"0-12 months",IF(F4721&lt;=24,"13-24 months",IF(F4721&lt;=48,"25-48 months","49-72 months")))</f>
        <v>25-48 months</v>
      </c>
      <c r="Y4721" s="15" t="str">
        <f aca="false">IF(C4721=1,"Yes","No")</f>
        <v>No</v>
      </c>
      <c r="Z4721" s="15" t="n">
        <f aca="false">COUNTIF(J4721:O4721,"Yes")</f>
        <v>1</v>
      </c>
      <c r="AA4721" s="18" t="n">
        <f aca="false">S4721*W4721</f>
        <v>84.9</v>
      </c>
      <c r="AB4721" s="15" t="n">
        <f aca="false">(P4721="Month-to-month")+(I4721="Fiber optic")+(R4721="Electronic check")+(F4721&lt;=12)+(M4721="No")+(J4721="No")</f>
        <v>5</v>
      </c>
      <c r="AC4721" s="15" t="str">
        <f aca="false">IF(AB4721&gt;=5,"High",IF(AB4721&gt;=3,"Medium","Low"))</f>
        <v>High</v>
      </c>
    </row>
    <row r="4722" customFormat="false" ht="15" hidden="false" customHeight="false" outlineLevel="0" collapsed="false">
      <c r="A4722" s="15" t="s">
        <v>4819</v>
      </c>
      <c r="B4722" s="15" t="s">
        <v>98</v>
      </c>
      <c r="C4722" s="15" t="n">
        <v>1</v>
      </c>
      <c r="D4722" s="15" t="s">
        <v>24</v>
      </c>
      <c r="E4722" s="15" t="s">
        <v>24</v>
      </c>
      <c r="F4722" s="15" t="n">
        <v>64</v>
      </c>
      <c r="G4722" s="15" t="s">
        <v>26</v>
      </c>
      <c r="H4722" s="15" t="s">
        <v>26</v>
      </c>
      <c r="I4722" s="15" t="s">
        <v>102</v>
      </c>
      <c r="J4722" s="15" t="s">
        <v>24</v>
      </c>
      <c r="K4722" s="15" t="s">
        <v>24</v>
      </c>
      <c r="L4722" s="15" t="s">
        <v>26</v>
      </c>
      <c r="M4722" s="15" t="s">
        <v>26</v>
      </c>
      <c r="N4722" s="15" t="s">
        <v>26</v>
      </c>
      <c r="O4722" s="15" t="s">
        <v>26</v>
      </c>
      <c r="P4722" s="15" t="s">
        <v>27</v>
      </c>
      <c r="Q4722" s="15" t="s">
        <v>24</v>
      </c>
      <c r="R4722" s="15" t="s">
        <v>15</v>
      </c>
      <c r="S4722" s="18" t="n">
        <v>102.1</v>
      </c>
      <c r="T4722" s="15" t="n">
        <v>6688.1</v>
      </c>
      <c r="U4722" s="15" t="s">
        <v>24</v>
      </c>
      <c r="V4722" s="18" t="n">
        <f aca="false">IF(ISNUMBER(T4722),T4722,0)</f>
        <v>6688.1</v>
      </c>
      <c r="W4722" s="15" t="n">
        <f aca="false">IF(U4722="Yes",1,0)</f>
        <v>0</v>
      </c>
      <c r="X4722" s="15" t="str">
        <f aca="false">IF(F4722&lt;=12,"0-12 months",IF(F4722&lt;=24,"13-24 months",IF(F4722&lt;=48,"25-48 months","49-72 months")))</f>
        <v>49-72 months</v>
      </c>
      <c r="Y4722" s="15" t="str">
        <f aca="false">IF(C4722=1,"Yes","No")</f>
        <v>Yes</v>
      </c>
      <c r="Z4722" s="15" t="n">
        <f aca="false">COUNTIF(J4722:O4722,"Yes")</f>
        <v>4</v>
      </c>
      <c r="AA4722" s="18" t="n">
        <f aca="false">S4722*W4722</f>
        <v>0</v>
      </c>
      <c r="AB4722" s="15" t="n">
        <f aca="false">(P4722="Month-to-month")+(I4722="Fiber optic")+(R4722="Electronic check")+(F4722&lt;=12)+(M4722="No")+(J4722="No")</f>
        <v>3</v>
      </c>
      <c r="AC4722" s="15" t="str">
        <f aca="false">IF(AB4722&gt;=5,"High",IF(AB4722&gt;=3,"Medium","Low"))</f>
        <v>Medium</v>
      </c>
    </row>
    <row r="4723" customFormat="false" ht="15" hidden="false" customHeight="false" outlineLevel="0" collapsed="false">
      <c r="A4723" s="15" t="s">
        <v>4820</v>
      </c>
      <c r="B4723" s="15" t="s">
        <v>98</v>
      </c>
      <c r="C4723" s="15" t="n">
        <v>0</v>
      </c>
      <c r="D4723" s="15" t="s">
        <v>24</v>
      </c>
      <c r="E4723" s="15" t="s">
        <v>24</v>
      </c>
      <c r="F4723" s="15" t="n">
        <v>1</v>
      </c>
      <c r="G4723" s="15" t="s">
        <v>26</v>
      </c>
      <c r="H4723" s="15" t="s">
        <v>24</v>
      </c>
      <c r="I4723" s="15" t="s">
        <v>24</v>
      </c>
      <c r="J4723" s="15" t="s">
        <v>28</v>
      </c>
      <c r="K4723" s="15" t="s">
        <v>28</v>
      </c>
      <c r="L4723" s="15" t="s">
        <v>28</v>
      </c>
      <c r="M4723" s="15" t="s">
        <v>28</v>
      </c>
      <c r="N4723" s="15" t="s">
        <v>28</v>
      </c>
      <c r="O4723" s="15" t="s">
        <v>28</v>
      </c>
      <c r="P4723" s="15" t="s">
        <v>25</v>
      </c>
      <c r="Q4723" s="15" t="s">
        <v>24</v>
      </c>
      <c r="R4723" s="15" t="s">
        <v>17</v>
      </c>
      <c r="S4723" s="18" t="n">
        <v>20.25</v>
      </c>
      <c r="T4723" s="15" t="n">
        <v>20.25</v>
      </c>
      <c r="U4723" s="15" t="s">
        <v>26</v>
      </c>
      <c r="V4723" s="18" t="n">
        <f aca="false">IF(ISNUMBER(T4723),T4723,0)</f>
        <v>20.25</v>
      </c>
      <c r="W4723" s="15" t="n">
        <f aca="false">IF(U4723="Yes",1,0)</f>
        <v>1</v>
      </c>
      <c r="X4723" s="15" t="str">
        <f aca="false">IF(F4723&lt;=12,"0-12 months",IF(F4723&lt;=24,"13-24 months",IF(F4723&lt;=48,"25-48 months","49-72 months")))</f>
        <v>0-12 months</v>
      </c>
      <c r="Y4723" s="15" t="str">
        <f aca="false">IF(C4723=1,"Yes","No")</f>
        <v>No</v>
      </c>
      <c r="Z4723" s="15" t="n">
        <f aca="false">COUNTIF(J4723:O4723,"Yes")</f>
        <v>0</v>
      </c>
      <c r="AA4723" s="18" t="n">
        <f aca="false">S4723*W4723</f>
        <v>20.25</v>
      </c>
      <c r="AB4723" s="15" t="n">
        <f aca="false">(P4723="Month-to-month")+(I4723="Fiber optic")+(R4723="Electronic check")+(F4723&lt;=12)+(M4723="No")+(J4723="No")</f>
        <v>2</v>
      </c>
      <c r="AC4723" s="15" t="str">
        <f aca="false">IF(AB4723&gt;=5,"High",IF(AB4723&gt;=3,"Medium","Low"))</f>
        <v>Low</v>
      </c>
    </row>
    <row r="4724" customFormat="false" ht="15" hidden="false" customHeight="false" outlineLevel="0" collapsed="false">
      <c r="A4724" s="15" t="s">
        <v>4821</v>
      </c>
      <c r="B4724" s="15" t="s">
        <v>94</v>
      </c>
      <c r="C4724" s="15" t="n">
        <v>0</v>
      </c>
      <c r="D4724" s="15" t="s">
        <v>24</v>
      </c>
      <c r="E4724" s="15" t="s">
        <v>24</v>
      </c>
      <c r="F4724" s="15" t="n">
        <v>60</v>
      </c>
      <c r="G4724" s="15" t="s">
        <v>26</v>
      </c>
      <c r="H4724" s="15" t="s">
        <v>24</v>
      </c>
      <c r="I4724" s="15" t="s">
        <v>96</v>
      </c>
      <c r="J4724" s="15" t="s">
        <v>24</v>
      </c>
      <c r="K4724" s="15" t="s">
        <v>26</v>
      </c>
      <c r="L4724" s="15" t="s">
        <v>26</v>
      </c>
      <c r="M4724" s="15" t="s">
        <v>26</v>
      </c>
      <c r="N4724" s="15" t="s">
        <v>26</v>
      </c>
      <c r="O4724" s="15" t="s">
        <v>24</v>
      </c>
      <c r="P4724" s="15" t="s">
        <v>27</v>
      </c>
      <c r="Q4724" s="15" t="s">
        <v>26</v>
      </c>
      <c r="R4724" s="15" t="s">
        <v>21</v>
      </c>
      <c r="S4724" s="18" t="n">
        <v>70.15</v>
      </c>
      <c r="T4724" s="15" t="n">
        <v>4224.7</v>
      </c>
      <c r="U4724" s="15" t="s">
        <v>24</v>
      </c>
      <c r="V4724" s="18" t="n">
        <f aca="false">IF(ISNUMBER(T4724),T4724,0)</f>
        <v>4224.7</v>
      </c>
      <c r="W4724" s="15" t="n">
        <f aca="false">IF(U4724="Yes",1,0)</f>
        <v>0</v>
      </c>
      <c r="X4724" s="15" t="str">
        <f aca="false">IF(F4724&lt;=12,"0-12 months",IF(F4724&lt;=24,"13-24 months",IF(F4724&lt;=48,"25-48 months","49-72 months")))</f>
        <v>49-72 months</v>
      </c>
      <c r="Y4724" s="15" t="str">
        <f aca="false">IF(C4724=1,"Yes","No")</f>
        <v>No</v>
      </c>
      <c r="Z4724" s="15" t="n">
        <f aca="false">COUNTIF(J4724:O4724,"Yes")</f>
        <v>4</v>
      </c>
      <c r="AA4724" s="18" t="n">
        <f aca="false">S4724*W4724</f>
        <v>0</v>
      </c>
      <c r="AB4724" s="15" t="n">
        <f aca="false">(P4724="Month-to-month")+(I4724="Fiber optic")+(R4724="Electronic check")+(F4724&lt;=12)+(M4724="No")+(J4724="No")</f>
        <v>1</v>
      </c>
      <c r="AC4724" s="15" t="str">
        <f aca="false">IF(AB4724&gt;=5,"High",IF(AB4724&gt;=3,"Medium","Low"))</f>
        <v>Low</v>
      </c>
    </row>
    <row r="4725" customFormat="false" ht="15" hidden="false" customHeight="false" outlineLevel="0" collapsed="false">
      <c r="A4725" s="15" t="s">
        <v>4822</v>
      </c>
      <c r="B4725" s="15" t="s">
        <v>98</v>
      </c>
      <c r="C4725" s="15" t="n">
        <v>0</v>
      </c>
      <c r="D4725" s="15" t="s">
        <v>24</v>
      </c>
      <c r="E4725" s="15" t="s">
        <v>24</v>
      </c>
      <c r="F4725" s="15" t="n">
        <v>1</v>
      </c>
      <c r="G4725" s="15" t="s">
        <v>26</v>
      </c>
      <c r="H4725" s="15" t="s">
        <v>24</v>
      </c>
      <c r="I4725" s="15" t="s">
        <v>102</v>
      </c>
      <c r="J4725" s="15" t="s">
        <v>24</v>
      </c>
      <c r="K4725" s="15" t="s">
        <v>26</v>
      </c>
      <c r="L4725" s="15" t="s">
        <v>24</v>
      </c>
      <c r="M4725" s="15" t="s">
        <v>24</v>
      </c>
      <c r="N4725" s="15" t="s">
        <v>24</v>
      </c>
      <c r="O4725" s="15" t="s">
        <v>24</v>
      </c>
      <c r="P4725" s="15" t="s">
        <v>25</v>
      </c>
      <c r="Q4725" s="15" t="s">
        <v>26</v>
      </c>
      <c r="R4725" s="15" t="s">
        <v>15</v>
      </c>
      <c r="S4725" s="18" t="n">
        <v>74.35</v>
      </c>
      <c r="T4725" s="15" t="n">
        <v>74.35</v>
      </c>
      <c r="U4725" s="15" t="s">
        <v>26</v>
      </c>
      <c r="V4725" s="18" t="n">
        <f aca="false">IF(ISNUMBER(T4725),T4725,0)</f>
        <v>74.35</v>
      </c>
      <c r="W4725" s="15" t="n">
        <f aca="false">IF(U4725="Yes",1,0)</f>
        <v>1</v>
      </c>
      <c r="X4725" s="15" t="str">
        <f aca="false">IF(F4725&lt;=12,"0-12 months",IF(F4725&lt;=24,"13-24 months",IF(F4725&lt;=48,"25-48 months","49-72 months")))</f>
        <v>0-12 months</v>
      </c>
      <c r="Y4725" s="15" t="str">
        <f aca="false">IF(C4725=1,"Yes","No")</f>
        <v>No</v>
      </c>
      <c r="Z4725" s="15" t="n">
        <f aca="false">COUNTIF(J4725:O4725,"Yes")</f>
        <v>1</v>
      </c>
      <c r="AA4725" s="18" t="n">
        <f aca="false">S4725*W4725</f>
        <v>74.35</v>
      </c>
      <c r="AB4725" s="15" t="n">
        <f aca="false">(P4725="Month-to-month")+(I4725="Fiber optic")+(R4725="Electronic check")+(F4725&lt;=12)+(M4725="No")+(J4725="No")</f>
        <v>6</v>
      </c>
      <c r="AC4725" s="15" t="str">
        <f aca="false">IF(AB4725&gt;=5,"High",IF(AB4725&gt;=3,"Medium","Low"))</f>
        <v>High</v>
      </c>
    </row>
    <row r="4726" customFormat="false" ht="15" hidden="false" customHeight="false" outlineLevel="0" collapsed="false">
      <c r="A4726" s="15" t="s">
        <v>4823</v>
      </c>
      <c r="B4726" s="15" t="s">
        <v>94</v>
      </c>
      <c r="C4726" s="15" t="n">
        <v>0</v>
      </c>
      <c r="D4726" s="15" t="s">
        <v>26</v>
      </c>
      <c r="E4726" s="15" t="s">
        <v>26</v>
      </c>
      <c r="F4726" s="15" t="n">
        <v>50</v>
      </c>
      <c r="G4726" s="15" t="s">
        <v>26</v>
      </c>
      <c r="H4726" s="15" t="s">
        <v>26</v>
      </c>
      <c r="I4726" s="15" t="s">
        <v>96</v>
      </c>
      <c r="J4726" s="15" t="s">
        <v>26</v>
      </c>
      <c r="K4726" s="15" t="s">
        <v>26</v>
      </c>
      <c r="L4726" s="15" t="s">
        <v>26</v>
      </c>
      <c r="M4726" s="15" t="s">
        <v>26</v>
      </c>
      <c r="N4726" s="15" t="s">
        <v>24</v>
      </c>
      <c r="O4726" s="15" t="s">
        <v>26</v>
      </c>
      <c r="P4726" s="15" t="s">
        <v>27</v>
      </c>
      <c r="Q4726" s="15" t="s">
        <v>26</v>
      </c>
      <c r="R4726" s="15" t="s">
        <v>19</v>
      </c>
      <c r="S4726" s="18" t="n">
        <v>80.05</v>
      </c>
      <c r="T4726" s="15" t="n">
        <v>4042.2</v>
      </c>
      <c r="U4726" s="15" t="s">
        <v>24</v>
      </c>
      <c r="V4726" s="18" t="n">
        <f aca="false">IF(ISNUMBER(T4726),T4726,0)</f>
        <v>4042.2</v>
      </c>
      <c r="W4726" s="15" t="n">
        <f aca="false">IF(U4726="Yes",1,0)</f>
        <v>0</v>
      </c>
      <c r="X4726" s="15" t="str">
        <f aca="false">IF(F4726&lt;=12,"0-12 months",IF(F4726&lt;=24,"13-24 months",IF(F4726&lt;=48,"25-48 months","49-72 months")))</f>
        <v>49-72 months</v>
      </c>
      <c r="Y4726" s="15" t="str">
        <f aca="false">IF(C4726=1,"Yes","No")</f>
        <v>No</v>
      </c>
      <c r="Z4726" s="15" t="n">
        <f aca="false">COUNTIF(J4726:O4726,"Yes")</f>
        <v>5</v>
      </c>
      <c r="AA4726" s="18" t="n">
        <f aca="false">S4726*W4726</f>
        <v>0</v>
      </c>
      <c r="AB4726" s="15" t="n">
        <f aca="false">(P4726="Month-to-month")+(I4726="Fiber optic")+(R4726="Electronic check")+(F4726&lt;=12)+(M4726="No")+(J4726="No")</f>
        <v>0</v>
      </c>
      <c r="AC4726" s="15" t="str">
        <f aca="false">IF(AB4726&gt;=5,"High",IF(AB4726&gt;=3,"Medium","Low"))</f>
        <v>Low</v>
      </c>
    </row>
    <row r="4727" customFormat="false" ht="15" hidden="false" customHeight="false" outlineLevel="0" collapsed="false">
      <c r="A4727" s="15" t="s">
        <v>4824</v>
      </c>
      <c r="B4727" s="15" t="s">
        <v>98</v>
      </c>
      <c r="C4727" s="15" t="n">
        <v>0</v>
      </c>
      <c r="D4727" s="15" t="s">
        <v>24</v>
      </c>
      <c r="E4727" s="15" t="s">
        <v>24</v>
      </c>
      <c r="F4727" s="15" t="n">
        <v>1</v>
      </c>
      <c r="G4727" s="15" t="s">
        <v>26</v>
      </c>
      <c r="H4727" s="15" t="s">
        <v>26</v>
      </c>
      <c r="I4727" s="15" t="s">
        <v>96</v>
      </c>
      <c r="J4727" s="15" t="s">
        <v>24</v>
      </c>
      <c r="K4727" s="15" t="s">
        <v>24</v>
      </c>
      <c r="L4727" s="15" t="s">
        <v>26</v>
      </c>
      <c r="M4727" s="15" t="s">
        <v>26</v>
      </c>
      <c r="N4727" s="15" t="s">
        <v>24</v>
      </c>
      <c r="O4727" s="15" t="s">
        <v>24</v>
      </c>
      <c r="P4727" s="15" t="s">
        <v>25</v>
      </c>
      <c r="Q4727" s="15" t="s">
        <v>24</v>
      </c>
      <c r="R4727" s="15" t="s">
        <v>17</v>
      </c>
      <c r="S4727" s="18" t="n">
        <v>62.05</v>
      </c>
      <c r="T4727" s="15" t="n">
        <v>62.05</v>
      </c>
      <c r="U4727" s="15" t="s">
        <v>26</v>
      </c>
      <c r="V4727" s="18" t="n">
        <f aca="false">IF(ISNUMBER(T4727),T4727,0)</f>
        <v>62.05</v>
      </c>
      <c r="W4727" s="15" t="n">
        <f aca="false">IF(U4727="Yes",1,0)</f>
        <v>1</v>
      </c>
      <c r="X4727" s="15" t="str">
        <f aca="false">IF(F4727&lt;=12,"0-12 months",IF(F4727&lt;=24,"13-24 months",IF(F4727&lt;=48,"25-48 months","49-72 months")))</f>
        <v>0-12 months</v>
      </c>
      <c r="Y4727" s="15" t="str">
        <f aca="false">IF(C4727=1,"Yes","No")</f>
        <v>No</v>
      </c>
      <c r="Z4727" s="15" t="n">
        <f aca="false">COUNTIF(J4727:O4727,"Yes")</f>
        <v>2</v>
      </c>
      <c r="AA4727" s="18" t="n">
        <f aca="false">S4727*W4727</f>
        <v>62.05</v>
      </c>
      <c r="AB4727" s="15" t="n">
        <f aca="false">(P4727="Month-to-month")+(I4727="Fiber optic")+(R4727="Electronic check")+(F4727&lt;=12)+(M4727="No")+(J4727="No")</f>
        <v>3</v>
      </c>
      <c r="AC4727" s="15" t="str">
        <f aca="false">IF(AB4727&gt;=5,"High",IF(AB4727&gt;=3,"Medium","Low"))</f>
        <v>Medium</v>
      </c>
    </row>
    <row r="4728" customFormat="false" ht="15" hidden="false" customHeight="false" outlineLevel="0" collapsed="false">
      <c r="A4728" s="15" t="s">
        <v>4825</v>
      </c>
      <c r="B4728" s="15" t="s">
        <v>94</v>
      </c>
      <c r="C4728" s="15" t="n">
        <v>0</v>
      </c>
      <c r="D4728" s="15" t="s">
        <v>26</v>
      </c>
      <c r="E4728" s="15" t="s">
        <v>24</v>
      </c>
      <c r="F4728" s="15" t="n">
        <v>72</v>
      </c>
      <c r="G4728" s="15" t="s">
        <v>24</v>
      </c>
      <c r="H4728" s="15" t="s">
        <v>95</v>
      </c>
      <c r="I4728" s="15" t="s">
        <v>96</v>
      </c>
      <c r="J4728" s="15" t="s">
        <v>26</v>
      </c>
      <c r="K4728" s="15" t="s">
        <v>26</v>
      </c>
      <c r="L4728" s="15" t="s">
        <v>26</v>
      </c>
      <c r="M4728" s="15" t="s">
        <v>24</v>
      </c>
      <c r="N4728" s="15" t="s">
        <v>24</v>
      </c>
      <c r="O4728" s="15" t="s">
        <v>26</v>
      </c>
      <c r="P4728" s="15" t="s">
        <v>29</v>
      </c>
      <c r="Q4728" s="15" t="s">
        <v>26</v>
      </c>
      <c r="R4728" s="15" t="s">
        <v>15</v>
      </c>
      <c r="S4728" s="18" t="n">
        <v>49.2</v>
      </c>
      <c r="T4728" s="15" t="n">
        <v>3580.95</v>
      </c>
      <c r="U4728" s="15" t="s">
        <v>24</v>
      </c>
      <c r="V4728" s="18" t="n">
        <f aca="false">IF(ISNUMBER(T4728),T4728,0)</f>
        <v>3580.95</v>
      </c>
      <c r="W4728" s="15" t="n">
        <f aca="false">IF(U4728="Yes",1,0)</f>
        <v>0</v>
      </c>
      <c r="X4728" s="15" t="str">
        <f aca="false">IF(F4728&lt;=12,"0-12 months",IF(F4728&lt;=24,"13-24 months",IF(F4728&lt;=48,"25-48 months","49-72 months")))</f>
        <v>49-72 months</v>
      </c>
      <c r="Y4728" s="15" t="str">
        <f aca="false">IF(C4728=1,"Yes","No")</f>
        <v>No</v>
      </c>
      <c r="Z4728" s="15" t="n">
        <f aca="false">COUNTIF(J4728:O4728,"Yes")</f>
        <v>4</v>
      </c>
      <c r="AA4728" s="18" t="n">
        <f aca="false">S4728*W4728</f>
        <v>0</v>
      </c>
      <c r="AB4728" s="15" t="n">
        <f aca="false">(P4728="Month-to-month")+(I4728="Fiber optic")+(R4728="Electronic check")+(F4728&lt;=12)+(M4728="No")+(J4728="No")</f>
        <v>2</v>
      </c>
      <c r="AC4728" s="15" t="str">
        <f aca="false">IF(AB4728&gt;=5,"High",IF(AB4728&gt;=3,"Medium","Low"))</f>
        <v>Low</v>
      </c>
    </row>
    <row r="4729" customFormat="false" ht="15" hidden="false" customHeight="false" outlineLevel="0" collapsed="false">
      <c r="A4729" s="15" t="s">
        <v>4826</v>
      </c>
      <c r="B4729" s="15" t="s">
        <v>98</v>
      </c>
      <c r="C4729" s="15" t="n">
        <v>0</v>
      </c>
      <c r="D4729" s="15" t="s">
        <v>26</v>
      </c>
      <c r="E4729" s="15" t="s">
        <v>24</v>
      </c>
      <c r="F4729" s="15" t="n">
        <v>60</v>
      </c>
      <c r="G4729" s="15" t="s">
        <v>26</v>
      </c>
      <c r="H4729" s="15" t="s">
        <v>24</v>
      </c>
      <c r="I4729" s="15" t="s">
        <v>24</v>
      </c>
      <c r="J4729" s="15" t="s">
        <v>28</v>
      </c>
      <c r="K4729" s="15" t="s">
        <v>28</v>
      </c>
      <c r="L4729" s="15" t="s">
        <v>28</v>
      </c>
      <c r="M4729" s="15" t="s">
        <v>28</v>
      </c>
      <c r="N4729" s="15" t="s">
        <v>28</v>
      </c>
      <c r="O4729" s="15" t="s">
        <v>28</v>
      </c>
      <c r="P4729" s="15" t="s">
        <v>29</v>
      </c>
      <c r="Q4729" s="15" t="s">
        <v>26</v>
      </c>
      <c r="R4729" s="15" t="s">
        <v>19</v>
      </c>
      <c r="S4729" s="18" t="n">
        <v>20.5</v>
      </c>
      <c r="T4729" s="15" t="n">
        <v>1198.8</v>
      </c>
      <c r="U4729" s="15" t="s">
        <v>24</v>
      </c>
      <c r="V4729" s="18" t="n">
        <f aca="false">IF(ISNUMBER(T4729),T4729,0)</f>
        <v>1198.8</v>
      </c>
      <c r="W4729" s="15" t="n">
        <f aca="false">IF(U4729="Yes",1,0)</f>
        <v>0</v>
      </c>
      <c r="X4729" s="15" t="str">
        <f aca="false">IF(F4729&lt;=12,"0-12 months",IF(F4729&lt;=24,"13-24 months",IF(F4729&lt;=48,"25-48 months","49-72 months")))</f>
        <v>49-72 months</v>
      </c>
      <c r="Y4729" s="15" t="str">
        <f aca="false">IF(C4729=1,"Yes","No")</f>
        <v>No</v>
      </c>
      <c r="Z4729" s="15" t="n">
        <f aca="false">COUNTIF(J4729:O4729,"Yes")</f>
        <v>0</v>
      </c>
      <c r="AA4729" s="18" t="n">
        <f aca="false">S4729*W4729</f>
        <v>0</v>
      </c>
      <c r="AB4729" s="15" t="n">
        <f aca="false">(P4729="Month-to-month")+(I4729="Fiber optic")+(R4729="Electronic check")+(F4729&lt;=12)+(M4729="No")+(J4729="No")</f>
        <v>0</v>
      </c>
      <c r="AC4729" s="15" t="str">
        <f aca="false">IF(AB4729&gt;=5,"High",IF(AB4729&gt;=3,"Medium","Low"))</f>
        <v>Low</v>
      </c>
    </row>
    <row r="4730" customFormat="false" ht="15" hidden="false" customHeight="false" outlineLevel="0" collapsed="false">
      <c r="A4730" s="15" t="s">
        <v>4827</v>
      </c>
      <c r="B4730" s="15" t="s">
        <v>98</v>
      </c>
      <c r="C4730" s="15" t="n">
        <v>0</v>
      </c>
      <c r="D4730" s="15" t="s">
        <v>24</v>
      </c>
      <c r="E4730" s="15" t="s">
        <v>24</v>
      </c>
      <c r="F4730" s="15" t="n">
        <v>46</v>
      </c>
      <c r="G4730" s="15" t="s">
        <v>24</v>
      </c>
      <c r="H4730" s="15" t="s">
        <v>95</v>
      </c>
      <c r="I4730" s="15" t="s">
        <v>96</v>
      </c>
      <c r="J4730" s="15" t="s">
        <v>26</v>
      </c>
      <c r="K4730" s="15" t="s">
        <v>24</v>
      </c>
      <c r="L4730" s="15" t="s">
        <v>26</v>
      </c>
      <c r="M4730" s="15" t="s">
        <v>26</v>
      </c>
      <c r="N4730" s="15" t="s">
        <v>24</v>
      </c>
      <c r="O4730" s="15" t="s">
        <v>24</v>
      </c>
      <c r="P4730" s="15" t="s">
        <v>29</v>
      </c>
      <c r="Q4730" s="15" t="s">
        <v>24</v>
      </c>
      <c r="R4730" s="15" t="s">
        <v>17</v>
      </c>
      <c r="S4730" s="18" t="n">
        <v>38.25</v>
      </c>
      <c r="T4730" s="15" t="n">
        <v>1755.35</v>
      </c>
      <c r="U4730" s="15" t="s">
        <v>24</v>
      </c>
      <c r="V4730" s="18" t="n">
        <f aca="false">IF(ISNUMBER(T4730),T4730,0)</f>
        <v>1755.35</v>
      </c>
      <c r="W4730" s="15" t="n">
        <f aca="false">IF(U4730="Yes",1,0)</f>
        <v>0</v>
      </c>
      <c r="X4730" s="15" t="str">
        <f aca="false">IF(F4730&lt;=12,"0-12 months",IF(F4730&lt;=24,"13-24 months",IF(F4730&lt;=48,"25-48 months","49-72 months")))</f>
        <v>25-48 months</v>
      </c>
      <c r="Y4730" s="15" t="str">
        <f aca="false">IF(C4730=1,"Yes","No")</f>
        <v>No</v>
      </c>
      <c r="Z4730" s="15" t="n">
        <f aca="false">COUNTIF(J4730:O4730,"Yes")</f>
        <v>3</v>
      </c>
      <c r="AA4730" s="18" t="n">
        <f aca="false">S4730*W4730</f>
        <v>0</v>
      </c>
      <c r="AB4730" s="15" t="n">
        <f aca="false">(P4730="Month-to-month")+(I4730="Fiber optic")+(R4730="Electronic check")+(F4730&lt;=12)+(M4730="No")+(J4730="No")</f>
        <v>0</v>
      </c>
      <c r="AC4730" s="15" t="str">
        <f aca="false">IF(AB4730&gt;=5,"High",IF(AB4730&gt;=3,"Medium","Low"))</f>
        <v>Low</v>
      </c>
    </row>
    <row r="4731" customFormat="false" ht="15" hidden="false" customHeight="false" outlineLevel="0" collapsed="false">
      <c r="A4731" s="15" t="s">
        <v>4828</v>
      </c>
      <c r="B4731" s="15" t="s">
        <v>94</v>
      </c>
      <c r="C4731" s="15" t="n">
        <v>0</v>
      </c>
      <c r="D4731" s="15" t="s">
        <v>26</v>
      </c>
      <c r="E4731" s="15" t="s">
        <v>26</v>
      </c>
      <c r="F4731" s="15" t="n">
        <v>69</v>
      </c>
      <c r="G4731" s="15" t="s">
        <v>24</v>
      </c>
      <c r="H4731" s="15" t="s">
        <v>95</v>
      </c>
      <c r="I4731" s="15" t="s">
        <v>96</v>
      </c>
      <c r="J4731" s="15" t="s">
        <v>24</v>
      </c>
      <c r="K4731" s="15" t="s">
        <v>26</v>
      </c>
      <c r="L4731" s="15" t="s">
        <v>26</v>
      </c>
      <c r="M4731" s="15" t="s">
        <v>24</v>
      </c>
      <c r="N4731" s="15" t="s">
        <v>26</v>
      </c>
      <c r="O4731" s="15" t="s">
        <v>26</v>
      </c>
      <c r="P4731" s="15" t="s">
        <v>29</v>
      </c>
      <c r="Q4731" s="15" t="s">
        <v>26</v>
      </c>
      <c r="R4731" s="15" t="s">
        <v>21</v>
      </c>
      <c r="S4731" s="18" t="n">
        <v>54.95</v>
      </c>
      <c r="T4731" s="15" t="n">
        <v>3772.5</v>
      </c>
      <c r="U4731" s="15" t="s">
        <v>24</v>
      </c>
      <c r="V4731" s="18" t="n">
        <f aca="false">IF(ISNUMBER(T4731),T4731,0)</f>
        <v>3772.5</v>
      </c>
      <c r="W4731" s="15" t="n">
        <f aca="false">IF(U4731="Yes",1,0)</f>
        <v>0</v>
      </c>
      <c r="X4731" s="15" t="str">
        <f aca="false">IF(F4731&lt;=12,"0-12 months",IF(F4731&lt;=24,"13-24 months",IF(F4731&lt;=48,"25-48 months","49-72 months")))</f>
        <v>49-72 months</v>
      </c>
      <c r="Y4731" s="15" t="str">
        <f aca="false">IF(C4731=1,"Yes","No")</f>
        <v>No</v>
      </c>
      <c r="Z4731" s="15" t="n">
        <f aca="false">COUNTIF(J4731:O4731,"Yes")</f>
        <v>4</v>
      </c>
      <c r="AA4731" s="18" t="n">
        <f aca="false">S4731*W4731</f>
        <v>0</v>
      </c>
      <c r="AB4731" s="15" t="n">
        <f aca="false">(P4731="Month-to-month")+(I4731="Fiber optic")+(R4731="Electronic check")+(F4731&lt;=12)+(M4731="No")+(J4731="No")</f>
        <v>2</v>
      </c>
      <c r="AC4731" s="15" t="str">
        <f aca="false">IF(AB4731&gt;=5,"High",IF(AB4731&gt;=3,"Medium","Low"))</f>
        <v>Low</v>
      </c>
    </row>
    <row r="4732" customFormat="false" ht="15" hidden="false" customHeight="false" outlineLevel="0" collapsed="false">
      <c r="A4732" s="15" t="s">
        <v>4829</v>
      </c>
      <c r="B4732" s="15" t="s">
        <v>98</v>
      </c>
      <c r="C4732" s="15" t="n">
        <v>1</v>
      </c>
      <c r="D4732" s="15" t="s">
        <v>24</v>
      </c>
      <c r="E4732" s="15" t="s">
        <v>24</v>
      </c>
      <c r="F4732" s="15" t="n">
        <v>31</v>
      </c>
      <c r="G4732" s="15" t="s">
        <v>26</v>
      </c>
      <c r="H4732" s="15" t="s">
        <v>26</v>
      </c>
      <c r="I4732" s="15" t="s">
        <v>102</v>
      </c>
      <c r="J4732" s="15" t="s">
        <v>24</v>
      </c>
      <c r="K4732" s="15" t="s">
        <v>24</v>
      </c>
      <c r="L4732" s="15" t="s">
        <v>26</v>
      </c>
      <c r="M4732" s="15" t="s">
        <v>26</v>
      </c>
      <c r="N4732" s="15" t="s">
        <v>26</v>
      </c>
      <c r="O4732" s="15" t="s">
        <v>24</v>
      </c>
      <c r="P4732" s="15" t="s">
        <v>25</v>
      </c>
      <c r="Q4732" s="15" t="s">
        <v>26</v>
      </c>
      <c r="R4732" s="15" t="s">
        <v>19</v>
      </c>
      <c r="S4732" s="18" t="n">
        <v>96.6</v>
      </c>
      <c r="T4732" s="15" t="n">
        <v>2877.95</v>
      </c>
      <c r="U4732" s="15" t="s">
        <v>24</v>
      </c>
      <c r="V4732" s="18" t="n">
        <f aca="false">IF(ISNUMBER(T4732),T4732,0)</f>
        <v>2877.95</v>
      </c>
      <c r="W4732" s="15" t="n">
        <f aca="false">IF(U4732="Yes",1,0)</f>
        <v>0</v>
      </c>
      <c r="X4732" s="15" t="str">
        <f aca="false">IF(F4732&lt;=12,"0-12 months",IF(F4732&lt;=24,"13-24 months",IF(F4732&lt;=48,"25-48 months","49-72 months")))</f>
        <v>25-48 months</v>
      </c>
      <c r="Y4732" s="15" t="str">
        <f aca="false">IF(C4732=1,"Yes","No")</f>
        <v>Yes</v>
      </c>
      <c r="Z4732" s="15" t="n">
        <f aca="false">COUNTIF(J4732:O4732,"Yes")</f>
        <v>3</v>
      </c>
      <c r="AA4732" s="18" t="n">
        <f aca="false">S4732*W4732</f>
        <v>0</v>
      </c>
      <c r="AB4732" s="15" t="n">
        <f aca="false">(P4732="Month-to-month")+(I4732="Fiber optic")+(R4732="Electronic check")+(F4732&lt;=12)+(M4732="No")+(J4732="No")</f>
        <v>3</v>
      </c>
      <c r="AC4732" s="15" t="str">
        <f aca="false">IF(AB4732&gt;=5,"High",IF(AB4732&gt;=3,"Medium","Low"))</f>
        <v>Medium</v>
      </c>
    </row>
    <row r="4733" customFormat="false" ht="15" hidden="false" customHeight="false" outlineLevel="0" collapsed="false">
      <c r="A4733" s="15" t="s">
        <v>4830</v>
      </c>
      <c r="B4733" s="15" t="s">
        <v>98</v>
      </c>
      <c r="C4733" s="15" t="n">
        <v>0</v>
      </c>
      <c r="D4733" s="15" t="s">
        <v>26</v>
      </c>
      <c r="E4733" s="15" t="s">
        <v>26</v>
      </c>
      <c r="F4733" s="15" t="n">
        <v>19</v>
      </c>
      <c r="G4733" s="15" t="s">
        <v>26</v>
      </c>
      <c r="H4733" s="15" t="s">
        <v>24</v>
      </c>
      <c r="I4733" s="15" t="s">
        <v>24</v>
      </c>
      <c r="J4733" s="15" t="s">
        <v>28</v>
      </c>
      <c r="K4733" s="15" t="s">
        <v>28</v>
      </c>
      <c r="L4733" s="15" t="s">
        <v>28</v>
      </c>
      <c r="M4733" s="15" t="s">
        <v>28</v>
      </c>
      <c r="N4733" s="15" t="s">
        <v>28</v>
      </c>
      <c r="O4733" s="15" t="s">
        <v>28</v>
      </c>
      <c r="P4733" s="15" t="s">
        <v>27</v>
      </c>
      <c r="Q4733" s="15" t="s">
        <v>24</v>
      </c>
      <c r="R4733" s="15" t="s">
        <v>17</v>
      </c>
      <c r="S4733" s="18" t="n">
        <v>19.9</v>
      </c>
      <c r="T4733" s="15" t="n">
        <v>357.7</v>
      </c>
      <c r="U4733" s="15" t="s">
        <v>24</v>
      </c>
      <c r="V4733" s="18" t="n">
        <f aca="false">IF(ISNUMBER(T4733),T4733,0)</f>
        <v>357.7</v>
      </c>
      <c r="W4733" s="15" t="n">
        <f aca="false">IF(U4733="Yes",1,0)</f>
        <v>0</v>
      </c>
      <c r="X4733" s="15" t="str">
        <f aca="false">IF(F4733&lt;=12,"0-12 months",IF(F4733&lt;=24,"13-24 months",IF(F4733&lt;=48,"25-48 months","49-72 months")))</f>
        <v>13-24 months</v>
      </c>
      <c r="Y4733" s="15" t="str">
        <f aca="false">IF(C4733=1,"Yes","No")</f>
        <v>No</v>
      </c>
      <c r="Z4733" s="15" t="n">
        <f aca="false">COUNTIF(J4733:O4733,"Yes")</f>
        <v>0</v>
      </c>
      <c r="AA4733" s="18" t="n">
        <f aca="false">S4733*W4733</f>
        <v>0</v>
      </c>
      <c r="AB4733" s="15" t="n">
        <f aca="false">(P4733="Month-to-month")+(I4733="Fiber optic")+(R4733="Electronic check")+(F4733&lt;=12)+(M4733="No")+(J4733="No")</f>
        <v>0</v>
      </c>
      <c r="AC4733" s="15" t="str">
        <f aca="false">IF(AB4733&gt;=5,"High",IF(AB4733&gt;=3,"Medium","Low"))</f>
        <v>Low</v>
      </c>
    </row>
    <row r="4734" customFormat="false" ht="15" hidden="false" customHeight="false" outlineLevel="0" collapsed="false">
      <c r="A4734" s="15" t="s">
        <v>4831</v>
      </c>
      <c r="B4734" s="15" t="s">
        <v>94</v>
      </c>
      <c r="C4734" s="15" t="n">
        <v>0</v>
      </c>
      <c r="D4734" s="15" t="s">
        <v>26</v>
      </c>
      <c r="E4734" s="15" t="s">
        <v>26</v>
      </c>
      <c r="F4734" s="15" t="n">
        <v>71</v>
      </c>
      <c r="G4734" s="15" t="s">
        <v>26</v>
      </c>
      <c r="H4734" s="15" t="s">
        <v>24</v>
      </c>
      <c r="I4734" s="15" t="s">
        <v>24</v>
      </c>
      <c r="J4734" s="15" t="s">
        <v>28</v>
      </c>
      <c r="K4734" s="15" t="s">
        <v>28</v>
      </c>
      <c r="L4734" s="15" t="s">
        <v>28</v>
      </c>
      <c r="M4734" s="15" t="s">
        <v>28</v>
      </c>
      <c r="N4734" s="15" t="s">
        <v>28</v>
      </c>
      <c r="O4734" s="15" t="s">
        <v>28</v>
      </c>
      <c r="P4734" s="15" t="s">
        <v>29</v>
      </c>
      <c r="Q4734" s="15" t="s">
        <v>24</v>
      </c>
      <c r="R4734" s="15" t="s">
        <v>21</v>
      </c>
      <c r="S4734" s="18" t="n">
        <v>19.9</v>
      </c>
      <c r="T4734" s="15" t="n">
        <v>1397.3</v>
      </c>
      <c r="U4734" s="15" t="s">
        <v>24</v>
      </c>
      <c r="V4734" s="18" t="n">
        <f aca="false">IF(ISNUMBER(T4734),T4734,0)</f>
        <v>1397.3</v>
      </c>
      <c r="W4734" s="15" t="n">
        <f aca="false">IF(U4734="Yes",1,0)</f>
        <v>0</v>
      </c>
      <c r="X4734" s="15" t="str">
        <f aca="false">IF(F4734&lt;=12,"0-12 months",IF(F4734&lt;=24,"13-24 months",IF(F4734&lt;=48,"25-48 months","49-72 months")))</f>
        <v>49-72 months</v>
      </c>
      <c r="Y4734" s="15" t="str">
        <f aca="false">IF(C4734=1,"Yes","No")</f>
        <v>No</v>
      </c>
      <c r="Z4734" s="15" t="n">
        <f aca="false">COUNTIF(J4734:O4734,"Yes")</f>
        <v>0</v>
      </c>
      <c r="AA4734" s="18" t="n">
        <f aca="false">S4734*W4734</f>
        <v>0</v>
      </c>
      <c r="AB4734" s="15" t="n">
        <f aca="false">(P4734="Month-to-month")+(I4734="Fiber optic")+(R4734="Electronic check")+(F4734&lt;=12)+(M4734="No")+(J4734="No")</f>
        <v>0</v>
      </c>
      <c r="AC4734" s="15" t="str">
        <f aca="false">IF(AB4734&gt;=5,"High",IF(AB4734&gt;=3,"Medium","Low"))</f>
        <v>Low</v>
      </c>
    </row>
    <row r="4735" customFormat="false" ht="15" hidden="false" customHeight="false" outlineLevel="0" collapsed="false">
      <c r="A4735" s="15" t="s">
        <v>4832</v>
      </c>
      <c r="B4735" s="15" t="s">
        <v>98</v>
      </c>
      <c r="C4735" s="15" t="n">
        <v>0</v>
      </c>
      <c r="D4735" s="15" t="s">
        <v>26</v>
      </c>
      <c r="E4735" s="15" t="s">
        <v>24</v>
      </c>
      <c r="F4735" s="15" t="n">
        <v>12</v>
      </c>
      <c r="G4735" s="15" t="s">
        <v>26</v>
      </c>
      <c r="H4735" s="15" t="s">
        <v>24</v>
      </c>
      <c r="I4735" s="15" t="s">
        <v>102</v>
      </c>
      <c r="J4735" s="15" t="s">
        <v>26</v>
      </c>
      <c r="K4735" s="15" t="s">
        <v>26</v>
      </c>
      <c r="L4735" s="15" t="s">
        <v>26</v>
      </c>
      <c r="M4735" s="15" t="s">
        <v>24</v>
      </c>
      <c r="N4735" s="15" t="s">
        <v>24</v>
      </c>
      <c r="O4735" s="15" t="s">
        <v>24</v>
      </c>
      <c r="P4735" s="15" t="s">
        <v>25</v>
      </c>
      <c r="Q4735" s="15" t="s">
        <v>26</v>
      </c>
      <c r="R4735" s="15" t="s">
        <v>15</v>
      </c>
      <c r="S4735" s="18" t="n">
        <v>84.6</v>
      </c>
      <c r="T4735" s="15" t="n">
        <v>959.9</v>
      </c>
      <c r="U4735" s="15" t="s">
        <v>24</v>
      </c>
      <c r="V4735" s="18" t="n">
        <f aca="false">IF(ISNUMBER(T4735),T4735,0)</f>
        <v>959.9</v>
      </c>
      <c r="W4735" s="15" t="n">
        <f aca="false">IF(U4735="Yes",1,0)</f>
        <v>0</v>
      </c>
      <c r="X4735" s="15" t="str">
        <f aca="false">IF(F4735&lt;=12,"0-12 months",IF(F4735&lt;=24,"13-24 months",IF(F4735&lt;=48,"25-48 months","49-72 months")))</f>
        <v>0-12 months</v>
      </c>
      <c r="Y4735" s="15" t="str">
        <f aca="false">IF(C4735=1,"Yes","No")</f>
        <v>No</v>
      </c>
      <c r="Z4735" s="15" t="n">
        <f aca="false">COUNTIF(J4735:O4735,"Yes")</f>
        <v>3</v>
      </c>
      <c r="AA4735" s="18" t="n">
        <f aca="false">S4735*W4735</f>
        <v>0</v>
      </c>
      <c r="AB4735" s="15" t="n">
        <f aca="false">(P4735="Month-to-month")+(I4735="Fiber optic")+(R4735="Electronic check")+(F4735&lt;=12)+(M4735="No")+(J4735="No")</f>
        <v>5</v>
      </c>
      <c r="AC4735" s="15" t="str">
        <f aca="false">IF(AB4735&gt;=5,"High",IF(AB4735&gt;=3,"Medium","Low"))</f>
        <v>High</v>
      </c>
    </row>
    <row r="4736" customFormat="false" ht="15" hidden="false" customHeight="false" outlineLevel="0" collapsed="false">
      <c r="A4736" s="15" t="s">
        <v>4833</v>
      </c>
      <c r="B4736" s="15" t="s">
        <v>98</v>
      </c>
      <c r="C4736" s="15" t="n">
        <v>0</v>
      </c>
      <c r="D4736" s="15" t="s">
        <v>26</v>
      </c>
      <c r="E4736" s="15" t="s">
        <v>26</v>
      </c>
      <c r="F4736" s="15" t="n">
        <v>39</v>
      </c>
      <c r="G4736" s="15" t="s">
        <v>26</v>
      </c>
      <c r="H4736" s="15" t="s">
        <v>24</v>
      </c>
      <c r="I4736" s="15" t="s">
        <v>96</v>
      </c>
      <c r="J4736" s="15" t="s">
        <v>26</v>
      </c>
      <c r="K4736" s="15" t="s">
        <v>24</v>
      </c>
      <c r="L4736" s="15" t="s">
        <v>26</v>
      </c>
      <c r="M4736" s="15" t="s">
        <v>26</v>
      </c>
      <c r="N4736" s="15" t="s">
        <v>26</v>
      </c>
      <c r="O4736" s="15" t="s">
        <v>26</v>
      </c>
      <c r="P4736" s="15" t="s">
        <v>27</v>
      </c>
      <c r="Q4736" s="15" t="s">
        <v>24</v>
      </c>
      <c r="R4736" s="15" t="s">
        <v>21</v>
      </c>
      <c r="S4736" s="18" t="n">
        <v>80</v>
      </c>
      <c r="T4736" s="15" t="n">
        <v>3182.95</v>
      </c>
      <c r="U4736" s="15" t="s">
        <v>26</v>
      </c>
      <c r="V4736" s="18" t="n">
        <f aca="false">IF(ISNUMBER(T4736),T4736,0)</f>
        <v>3182.95</v>
      </c>
      <c r="W4736" s="15" t="n">
        <f aca="false">IF(U4736="Yes",1,0)</f>
        <v>1</v>
      </c>
      <c r="X4736" s="15" t="str">
        <f aca="false">IF(F4736&lt;=12,"0-12 months",IF(F4736&lt;=24,"13-24 months",IF(F4736&lt;=48,"25-48 months","49-72 months")))</f>
        <v>25-48 months</v>
      </c>
      <c r="Y4736" s="15" t="str">
        <f aca="false">IF(C4736=1,"Yes","No")</f>
        <v>No</v>
      </c>
      <c r="Z4736" s="15" t="n">
        <f aca="false">COUNTIF(J4736:O4736,"Yes")</f>
        <v>5</v>
      </c>
      <c r="AA4736" s="18" t="n">
        <f aca="false">S4736*W4736</f>
        <v>80</v>
      </c>
      <c r="AB4736" s="15" t="n">
        <f aca="false">(P4736="Month-to-month")+(I4736="Fiber optic")+(R4736="Electronic check")+(F4736&lt;=12)+(M4736="No")+(J4736="No")</f>
        <v>0</v>
      </c>
      <c r="AC4736" s="15" t="str">
        <f aca="false">IF(AB4736&gt;=5,"High",IF(AB4736&gt;=3,"Medium","Low"))</f>
        <v>Low</v>
      </c>
    </row>
    <row r="4737" customFormat="false" ht="15" hidden="false" customHeight="false" outlineLevel="0" collapsed="false">
      <c r="A4737" s="15" t="s">
        <v>4834</v>
      </c>
      <c r="B4737" s="15" t="s">
        <v>98</v>
      </c>
      <c r="C4737" s="15" t="n">
        <v>0</v>
      </c>
      <c r="D4737" s="15" t="s">
        <v>24</v>
      </c>
      <c r="E4737" s="15" t="s">
        <v>24</v>
      </c>
      <c r="F4737" s="15" t="n">
        <v>44</v>
      </c>
      <c r="G4737" s="15" t="s">
        <v>26</v>
      </c>
      <c r="H4737" s="15" t="s">
        <v>26</v>
      </c>
      <c r="I4737" s="15" t="s">
        <v>96</v>
      </c>
      <c r="J4737" s="15" t="s">
        <v>24</v>
      </c>
      <c r="K4737" s="15" t="s">
        <v>26</v>
      </c>
      <c r="L4737" s="15" t="s">
        <v>26</v>
      </c>
      <c r="M4737" s="15" t="s">
        <v>26</v>
      </c>
      <c r="N4737" s="15" t="s">
        <v>26</v>
      </c>
      <c r="O4737" s="15" t="s">
        <v>26</v>
      </c>
      <c r="P4737" s="15" t="s">
        <v>27</v>
      </c>
      <c r="Q4737" s="15" t="s">
        <v>26</v>
      </c>
      <c r="R4737" s="15" t="s">
        <v>19</v>
      </c>
      <c r="S4737" s="18" t="n">
        <v>85.25</v>
      </c>
      <c r="T4737" s="15" t="n">
        <v>3704.15</v>
      </c>
      <c r="U4737" s="15" t="s">
        <v>24</v>
      </c>
      <c r="V4737" s="18" t="n">
        <f aca="false">IF(ISNUMBER(T4737),T4737,0)</f>
        <v>3704.15</v>
      </c>
      <c r="W4737" s="15" t="n">
        <f aca="false">IF(U4737="Yes",1,0)</f>
        <v>0</v>
      </c>
      <c r="X4737" s="15" t="str">
        <f aca="false">IF(F4737&lt;=12,"0-12 months",IF(F4737&lt;=24,"13-24 months",IF(F4737&lt;=48,"25-48 months","49-72 months")))</f>
        <v>25-48 months</v>
      </c>
      <c r="Y4737" s="15" t="str">
        <f aca="false">IF(C4737=1,"Yes","No")</f>
        <v>No</v>
      </c>
      <c r="Z4737" s="15" t="n">
        <f aca="false">COUNTIF(J4737:O4737,"Yes")</f>
        <v>5</v>
      </c>
      <c r="AA4737" s="18" t="n">
        <f aca="false">S4737*W4737</f>
        <v>0</v>
      </c>
      <c r="AB4737" s="15" t="n">
        <f aca="false">(P4737="Month-to-month")+(I4737="Fiber optic")+(R4737="Electronic check")+(F4737&lt;=12)+(M4737="No")+(J4737="No")</f>
        <v>1</v>
      </c>
      <c r="AC4737" s="15" t="str">
        <f aca="false">IF(AB4737&gt;=5,"High",IF(AB4737&gt;=3,"Medium","Low"))</f>
        <v>Low</v>
      </c>
    </row>
    <row r="4738" customFormat="false" ht="15" hidden="false" customHeight="false" outlineLevel="0" collapsed="false">
      <c r="A4738" s="15" t="s">
        <v>4835</v>
      </c>
      <c r="B4738" s="15" t="s">
        <v>94</v>
      </c>
      <c r="C4738" s="15" t="n">
        <v>0</v>
      </c>
      <c r="D4738" s="15" t="s">
        <v>26</v>
      </c>
      <c r="E4738" s="15" t="s">
        <v>26</v>
      </c>
      <c r="F4738" s="15" t="n">
        <v>56</v>
      </c>
      <c r="G4738" s="15" t="s">
        <v>26</v>
      </c>
      <c r="H4738" s="15" t="s">
        <v>26</v>
      </c>
      <c r="I4738" s="15" t="s">
        <v>96</v>
      </c>
      <c r="J4738" s="15" t="s">
        <v>26</v>
      </c>
      <c r="K4738" s="15" t="s">
        <v>26</v>
      </c>
      <c r="L4738" s="15" t="s">
        <v>26</v>
      </c>
      <c r="M4738" s="15" t="s">
        <v>26</v>
      </c>
      <c r="N4738" s="15" t="s">
        <v>26</v>
      </c>
      <c r="O4738" s="15" t="s">
        <v>24</v>
      </c>
      <c r="P4738" s="15" t="s">
        <v>29</v>
      </c>
      <c r="Q4738" s="15" t="s">
        <v>24</v>
      </c>
      <c r="R4738" s="15" t="s">
        <v>21</v>
      </c>
      <c r="S4738" s="18" t="n">
        <v>81.25</v>
      </c>
      <c r="T4738" s="15" t="n">
        <v>4620.4</v>
      </c>
      <c r="U4738" s="15" t="s">
        <v>24</v>
      </c>
      <c r="V4738" s="18" t="n">
        <f aca="false">IF(ISNUMBER(T4738),T4738,0)</f>
        <v>4620.4</v>
      </c>
      <c r="W4738" s="15" t="n">
        <f aca="false">IF(U4738="Yes",1,0)</f>
        <v>0</v>
      </c>
      <c r="X4738" s="15" t="str">
        <f aca="false">IF(F4738&lt;=12,"0-12 months",IF(F4738&lt;=24,"13-24 months",IF(F4738&lt;=48,"25-48 months","49-72 months")))</f>
        <v>49-72 months</v>
      </c>
      <c r="Y4738" s="15" t="str">
        <f aca="false">IF(C4738=1,"Yes","No")</f>
        <v>No</v>
      </c>
      <c r="Z4738" s="15" t="n">
        <f aca="false">COUNTIF(J4738:O4738,"Yes")</f>
        <v>5</v>
      </c>
      <c r="AA4738" s="18" t="n">
        <f aca="false">S4738*W4738</f>
        <v>0</v>
      </c>
      <c r="AB4738" s="15" t="n">
        <f aca="false">(P4738="Month-to-month")+(I4738="Fiber optic")+(R4738="Electronic check")+(F4738&lt;=12)+(M4738="No")+(J4738="No")</f>
        <v>0</v>
      </c>
      <c r="AC4738" s="15" t="str">
        <f aca="false">IF(AB4738&gt;=5,"High",IF(AB4738&gt;=3,"Medium","Low"))</f>
        <v>Low</v>
      </c>
    </row>
    <row r="4739" customFormat="false" ht="15" hidden="false" customHeight="false" outlineLevel="0" collapsed="false">
      <c r="A4739" s="15" t="s">
        <v>4836</v>
      </c>
      <c r="B4739" s="15" t="s">
        <v>94</v>
      </c>
      <c r="C4739" s="15" t="n">
        <v>0</v>
      </c>
      <c r="D4739" s="15" t="s">
        <v>26</v>
      </c>
      <c r="E4739" s="15" t="s">
        <v>24</v>
      </c>
      <c r="F4739" s="15" t="n">
        <v>72</v>
      </c>
      <c r="G4739" s="15" t="s">
        <v>26</v>
      </c>
      <c r="H4739" s="15" t="s">
        <v>26</v>
      </c>
      <c r="I4739" s="15" t="s">
        <v>102</v>
      </c>
      <c r="J4739" s="15" t="s">
        <v>26</v>
      </c>
      <c r="K4739" s="15" t="s">
        <v>26</v>
      </c>
      <c r="L4739" s="15" t="s">
        <v>26</v>
      </c>
      <c r="M4739" s="15" t="s">
        <v>26</v>
      </c>
      <c r="N4739" s="15" t="s">
        <v>26</v>
      </c>
      <c r="O4739" s="15" t="s">
        <v>26</v>
      </c>
      <c r="P4739" s="15" t="s">
        <v>29</v>
      </c>
      <c r="Q4739" s="15" t="s">
        <v>26</v>
      </c>
      <c r="R4739" s="15" t="s">
        <v>19</v>
      </c>
      <c r="S4739" s="18" t="n">
        <v>115.5</v>
      </c>
      <c r="T4739" s="15" t="n">
        <v>8312.75</v>
      </c>
      <c r="U4739" s="15" t="s">
        <v>24</v>
      </c>
      <c r="V4739" s="18" t="n">
        <f aca="false">IF(ISNUMBER(T4739),T4739,0)</f>
        <v>8312.75</v>
      </c>
      <c r="W4739" s="15" t="n">
        <f aca="false">IF(U4739="Yes",1,0)</f>
        <v>0</v>
      </c>
      <c r="X4739" s="15" t="str">
        <f aca="false">IF(F4739&lt;=12,"0-12 months",IF(F4739&lt;=24,"13-24 months",IF(F4739&lt;=48,"25-48 months","49-72 months")))</f>
        <v>49-72 months</v>
      </c>
      <c r="Y4739" s="15" t="str">
        <f aca="false">IF(C4739=1,"Yes","No")</f>
        <v>No</v>
      </c>
      <c r="Z4739" s="15" t="n">
        <f aca="false">COUNTIF(J4739:O4739,"Yes")</f>
        <v>6</v>
      </c>
      <c r="AA4739" s="18" t="n">
        <f aca="false">S4739*W4739</f>
        <v>0</v>
      </c>
      <c r="AB4739" s="15" t="n">
        <f aca="false">(P4739="Month-to-month")+(I4739="Fiber optic")+(R4739="Electronic check")+(F4739&lt;=12)+(M4739="No")+(J4739="No")</f>
        <v>1</v>
      </c>
      <c r="AC4739" s="15" t="str">
        <f aca="false">IF(AB4739&gt;=5,"High",IF(AB4739&gt;=3,"Medium","Low"))</f>
        <v>Low</v>
      </c>
    </row>
    <row r="4740" customFormat="false" ht="15" hidden="false" customHeight="false" outlineLevel="0" collapsed="false">
      <c r="A4740" s="15" t="s">
        <v>4837</v>
      </c>
      <c r="B4740" s="15" t="s">
        <v>98</v>
      </c>
      <c r="C4740" s="15" t="n">
        <v>0</v>
      </c>
      <c r="D4740" s="15" t="s">
        <v>24</v>
      </c>
      <c r="E4740" s="15" t="s">
        <v>24</v>
      </c>
      <c r="F4740" s="15" t="n">
        <v>5</v>
      </c>
      <c r="G4740" s="15" t="s">
        <v>26</v>
      </c>
      <c r="H4740" s="15" t="s">
        <v>26</v>
      </c>
      <c r="I4740" s="15" t="s">
        <v>102</v>
      </c>
      <c r="J4740" s="15" t="s">
        <v>24</v>
      </c>
      <c r="K4740" s="15" t="s">
        <v>26</v>
      </c>
      <c r="L4740" s="15" t="s">
        <v>26</v>
      </c>
      <c r="M4740" s="15" t="s">
        <v>24</v>
      </c>
      <c r="N4740" s="15" t="s">
        <v>26</v>
      </c>
      <c r="O4740" s="15" t="s">
        <v>26</v>
      </c>
      <c r="P4740" s="15" t="s">
        <v>25</v>
      </c>
      <c r="Q4740" s="15" t="s">
        <v>24</v>
      </c>
      <c r="R4740" s="15" t="s">
        <v>17</v>
      </c>
      <c r="S4740" s="18" t="n">
        <v>104.1</v>
      </c>
      <c r="T4740" s="15" t="n">
        <v>541.9</v>
      </c>
      <c r="U4740" s="15" t="s">
        <v>26</v>
      </c>
      <c r="V4740" s="18" t="n">
        <f aca="false">IF(ISNUMBER(T4740),T4740,0)</f>
        <v>541.9</v>
      </c>
      <c r="W4740" s="15" t="n">
        <f aca="false">IF(U4740="Yes",1,0)</f>
        <v>1</v>
      </c>
      <c r="X4740" s="15" t="str">
        <f aca="false">IF(F4740&lt;=12,"0-12 months",IF(F4740&lt;=24,"13-24 months",IF(F4740&lt;=48,"25-48 months","49-72 months")))</f>
        <v>0-12 months</v>
      </c>
      <c r="Y4740" s="15" t="str">
        <f aca="false">IF(C4740=1,"Yes","No")</f>
        <v>No</v>
      </c>
      <c r="Z4740" s="15" t="n">
        <f aca="false">COUNTIF(J4740:O4740,"Yes")</f>
        <v>4</v>
      </c>
      <c r="AA4740" s="18" t="n">
        <f aca="false">S4740*W4740</f>
        <v>104.1</v>
      </c>
      <c r="AB4740" s="15" t="n">
        <f aca="false">(P4740="Month-to-month")+(I4740="Fiber optic")+(R4740="Electronic check")+(F4740&lt;=12)+(M4740="No")+(J4740="No")</f>
        <v>5</v>
      </c>
      <c r="AC4740" s="15" t="str">
        <f aca="false">IF(AB4740&gt;=5,"High",IF(AB4740&gt;=3,"Medium","Low"))</f>
        <v>High</v>
      </c>
    </row>
    <row r="4741" customFormat="false" ht="15" hidden="false" customHeight="false" outlineLevel="0" collapsed="false">
      <c r="A4741" s="15" t="s">
        <v>4838</v>
      </c>
      <c r="B4741" s="15" t="s">
        <v>94</v>
      </c>
      <c r="C4741" s="15" t="n">
        <v>0</v>
      </c>
      <c r="D4741" s="15" t="s">
        <v>24</v>
      </c>
      <c r="E4741" s="15" t="s">
        <v>24</v>
      </c>
      <c r="F4741" s="15" t="n">
        <v>11</v>
      </c>
      <c r="G4741" s="15" t="s">
        <v>26</v>
      </c>
      <c r="H4741" s="15" t="s">
        <v>26</v>
      </c>
      <c r="I4741" s="15" t="s">
        <v>102</v>
      </c>
      <c r="J4741" s="15" t="s">
        <v>26</v>
      </c>
      <c r="K4741" s="15" t="s">
        <v>24</v>
      </c>
      <c r="L4741" s="15" t="s">
        <v>24</v>
      </c>
      <c r="M4741" s="15" t="s">
        <v>24</v>
      </c>
      <c r="N4741" s="15" t="s">
        <v>24</v>
      </c>
      <c r="O4741" s="15" t="s">
        <v>24</v>
      </c>
      <c r="P4741" s="15" t="s">
        <v>25</v>
      </c>
      <c r="Q4741" s="15" t="s">
        <v>26</v>
      </c>
      <c r="R4741" s="15" t="s">
        <v>19</v>
      </c>
      <c r="S4741" s="18" t="n">
        <v>79</v>
      </c>
      <c r="T4741" s="15" t="n">
        <v>929.3</v>
      </c>
      <c r="U4741" s="15" t="s">
        <v>24</v>
      </c>
      <c r="V4741" s="18" t="n">
        <f aca="false">IF(ISNUMBER(T4741),T4741,0)</f>
        <v>929.3</v>
      </c>
      <c r="W4741" s="15" t="n">
        <f aca="false">IF(U4741="Yes",1,0)</f>
        <v>0</v>
      </c>
      <c r="X4741" s="15" t="str">
        <f aca="false">IF(F4741&lt;=12,"0-12 months",IF(F4741&lt;=24,"13-24 months",IF(F4741&lt;=48,"25-48 months","49-72 months")))</f>
        <v>0-12 months</v>
      </c>
      <c r="Y4741" s="15" t="str">
        <f aca="false">IF(C4741=1,"Yes","No")</f>
        <v>No</v>
      </c>
      <c r="Z4741" s="15" t="n">
        <f aca="false">COUNTIF(J4741:O4741,"Yes")</f>
        <v>1</v>
      </c>
      <c r="AA4741" s="18" t="n">
        <f aca="false">S4741*W4741</f>
        <v>0</v>
      </c>
      <c r="AB4741" s="15" t="n">
        <f aca="false">(P4741="Month-to-month")+(I4741="Fiber optic")+(R4741="Electronic check")+(F4741&lt;=12)+(M4741="No")+(J4741="No")</f>
        <v>4</v>
      </c>
      <c r="AC4741" s="15" t="str">
        <f aca="false">IF(AB4741&gt;=5,"High",IF(AB4741&gt;=3,"Medium","Low"))</f>
        <v>Medium</v>
      </c>
    </row>
    <row r="4742" customFormat="false" ht="15" hidden="false" customHeight="false" outlineLevel="0" collapsed="false">
      <c r="A4742" s="15" t="s">
        <v>4839</v>
      </c>
      <c r="B4742" s="15" t="s">
        <v>98</v>
      </c>
      <c r="C4742" s="15" t="n">
        <v>1</v>
      </c>
      <c r="D4742" s="15" t="s">
        <v>26</v>
      </c>
      <c r="E4742" s="15" t="s">
        <v>24</v>
      </c>
      <c r="F4742" s="15" t="n">
        <v>24</v>
      </c>
      <c r="G4742" s="15" t="s">
        <v>24</v>
      </c>
      <c r="H4742" s="15" t="s">
        <v>95</v>
      </c>
      <c r="I4742" s="15" t="s">
        <v>96</v>
      </c>
      <c r="J4742" s="15" t="s">
        <v>26</v>
      </c>
      <c r="K4742" s="15" t="s">
        <v>24</v>
      </c>
      <c r="L4742" s="15" t="s">
        <v>24</v>
      </c>
      <c r="M4742" s="15" t="s">
        <v>24</v>
      </c>
      <c r="N4742" s="15" t="s">
        <v>24</v>
      </c>
      <c r="O4742" s="15" t="s">
        <v>26</v>
      </c>
      <c r="P4742" s="15" t="s">
        <v>25</v>
      </c>
      <c r="Q4742" s="15" t="s">
        <v>24</v>
      </c>
      <c r="R4742" s="15" t="s">
        <v>19</v>
      </c>
      <c r="S4742" s="18" t="n">
        <v>39.1</v>
      </c>
      <c r="T4742" s="15" t="n">
        <v>971.3</v>
      </c>
      <c r="U4742" s="15" t="s">
        <v>26</v>
      </c>
      <c r="V4742" s="18" t="n">
        <f aca="false">IF(ISNUMBER(T4742),T4742,0)</f>
        <v>971.3</v>
      </c>
      <c r="W4742" s="15" t="n">
        <f aca="false">IF(U4742="Yes",1,0)</f>
        <v>1</v>
      </c>
      <c r="X4742" s="15" t="str">
        <f aca="false">IF(F4742&lt;=12,"0-12 months",IF(F4742&lt;=24,"13-24 months",IF(F4742&lt;=48,"25-48 months","49-72 months")))</f>
        <v>13-24 months</v>
      </c>
      <c r="Y4742" s="15" t="str">
        <f aca="false">IF(C4742=1,"Yes","No")</f>
        <v>Yes</v>
      </c>
      <c r="Z4742" s="15" t="n">
        <f aca="false">COUNTIF(J4742:O4742,"Yes")</f>
        <v>2</v>
      </c>
      <c r="AA4742" s="18" t="n">
        <f aca="false">S4742*W4742</f>
        <v>39.1</v>
      </c>
      <c r="AB4742" s="15" t="n">
        <f aca="false">(P4742="Month-to-month")+(I4742="Fiber optic")+(R4742="Electronic check")+(F4742&lt;=12)+(M4742="No")+(J4742="No")</f>
        <v>2</v>
      </c>
      <c r="AC4742" s="15" t="str">
        <f aca="false">IF(AB4742&gt;=5,"High",IF(AB4742&gt;=3,"Medium","Low"))</f>
        <v>Low</v>
      </c>
    </row>
    <row r="4743" customFormat="false" ht="15" hidden="false" customHeight="false" outlineLevel="0" collapsed="false">
      <c r="A4743" s="15" t="s">
        <v>4840</v>
      </c>
      <c r="B4743" s="15" t="s">
        <v>94</v>
      </c>
      <c r="C4743" s="15" t="n">
        <v>1</v>
      </c>
      <c r="D4743" s="15" t="s">
        <v>26</v>
      </c>
      <c r="E4743" s="15" t="s">
        <v>24</v>
      </c>
      <c r="F4743" s="15" t="n">
        <v>15</v>
      </c>
      <c r="G4743" s="15" t="s">
        <v>26</v>
      </c>
      <c r="H4743" s="15" t="s">
        <v>24</v>
      </c>
      <c r="I4743" s="15" t="s">
        <v>102</v>
      </c>
      <c r="J4743" s="15" t="s">
        <v>24</v>
      </c>
      <c r="K4743" s="15" t="s">
        <v>26</v>
      </c>
      <c r="L4743" s="15" t="s">
        <v>24</v>
      </c>
      <c r="M4743" s="15" t="s">
        <v>24</v>
      </c>
      <c r="N4743" s="15" t="s">
        <v>26</v>
      </c>
      <c r="O4743" s="15" t="s">
        <v>26</v>
      </c>
      <c r="P4743" s="15" t="s">
        <v>25</v>
      </c>
      <c r="Q4743" s="15" t="s">
        <v>26</v>
      </c>
      <c r="R4743" s="15" t="s">
        <v>15</v>
      </c>
      <c r="S4743" s="18" t="n">
        <v>94.65</v>
      </c>
      <c r="T4743" s="15" t="n">
        <v>1285.05</v>
      </c>
      <c r="U4743" s="15" t="s">
        <v>24</v>
      </c>
      <c r="V4743" s="18" t="n">
        <f aca="false">IF(ISNUMBER(T4743),T4743,0)</f>
        <v>1285.05</v>
      </c>
      <c r="W4743" s="15" t="n">
        <f aca="false">IF(U4743="Yes",1,0)</f>
        <v>0</v>
      </c>
      <c r="X4743" s="15" t="str">
        <f aca="false">IF(F4743&lt;=12,"0-12 months",IF(F4743&lt;=24,"13-24 months",IF(F4743&lt;=48,"25-48 months","49-72 months")))</f>
        <v>13-24 months</v>
      </c>
      <c r="Y4743" s="15" t="str">
        <f aca="false">IF(C4743=1,"Yes","No")</f>
        <v>Yes</v>
      </c>
      <c r="Z4743" s="15" t="n">
        <f aca="false">COUNTIF(J4743:O4743,"Yes")</f>
        <v>3</v>
      </c>
      <c r="AA4743" s="18" t="n">
        <f aca="false">S4743*W4743</f>
        <v>0</v>
      </c>
      <c r="AB4743" s="15" t="n">
        <f aca="false">(P4743="Month-to-month")+(I4743="Fiber optic")+(R4743="Electronic check")+(F4743&lt;=12)+(M4743="No")+(J4743="No")</f>
        <v>5</v>
      </c>
      <c r="AC4743" s="15" t="str">
        <f aca="false">IF(AB4743&gt;=5,"High",IF(AB4743&gt;=3,"Medium","Low"))</f>
        <v>High</v>
      </c>
    </row>
    <row r="4744" customFormat="false" ht="15" hidden="false" customHeight="false" outlineLevel="0" collapsed="false">
      <c r="A4744" s="15" t="s">
        <v>4841</v>
      </c>
      <c r="B4744" s="15" t="s">
        <v>98</v>
      </c>
      <c r="C4744" s="15" t="n">
        <v>0</v>
      </c>
      <c r="D4744" s="15" t="s">
        <v>24</v>
      </c>
      <c r="E4744" s="15" t="s">
        <v>24</v>
      </c>
      <c r="F4744" s="15" t="n">
        <v>72</v>
      </c>
      <c r="G4744" s="15" t="s">
        <v>26</v>
      </c>
      <c r="H4744" s="15" t="s">
        <v>24</v>
      </c>
      <c r="I4744" s="15" t="s">
        <v>24</v>
      </c>
      <c r="J4744" s="15" t="s">
        <v>28</v>
      </c>
      <c r="K4744" s="15" t="s">
        <v>28</v>
      </c>
      <c r="L4744" s="15" t="s">
        <v>28</v>
      </c>
      <c r="M4744" s="15" t="s">
        <v>28</v>
      </c>
      <c r="N4744" s="15" t="s">
        <v>28</v>
      </c>
      <c r="O4744" s="15" t="s">
        <v>28</v>
      </c>
      <c r="P4744" s="15" t="s">
        <v>29</v>
      </c>
      <c r="Q4744" s="15" t="s">
        <v>26</v>
      </c>
      <c r="R4744" s="15" t="s">
        <v>17</v>
      </c>
      <c r="S4744" s="18" t="n">
        <v>20.8</v>
      </c>
      <c r="T4744" s="15" t="n">
        <v>1521.2</v>
      </c>
      <c r="U4744" s="15" t="s">
        <v>24</v>
      </c>
      <c r="V4744" s="18" t="n">
        <f aca="false">IF(ISNUMBER(T4744),T4744,0)</f>
        <v>1521.2</v>
      </c>
      <c r="W4744" s="15" t="n">
        <f aca="false">IF(U4744="Yes",1,0)</f>
        <v>0</v>
      </c>
      <c r="X4744" s="15" t="str">
        <f aca="false">IF(F4744&lt;=12,"0-12 months",IF(F4744&lt;=24,"13-24 months",IF(F4744&lt;=48,"25-48 months","49-72 months")))</f>
        <v>49-72 months</v>
      </c>
      <c r="Y4744" s="15" t="str">
        <f aca="false">IF(C4744=1,"Yes","No")</f>
        <v>No</v>
      </c>
      <c r="Z4744" s="15" t="n">
        <f aca="false">COUNTIF(J4744:O4744,"Yes")</f>
        <v>0</v>
      </c>
      <c r="AA4744" s="18" t="n">
        <f aca="false">S4744*W4744</f>
        <v>0</v>
      </c>
      <c r="AB4744" s="15" t="n">
        <f aca="false">(P4744="Month-to-month")+(I4744="Fiber optic")+(R4744="Electronic check")+(F4744&lt;=12)+(M4744="No")+(J4744="No")</f>
        <v>0</v>
      </c>
      <c r="AC4744" s="15" t="str">
        <f aca="false">IF(AB4744&gt;=5,"High",IF(AB4744&gt;=3,"Medium","Low"))</f>
        <v>Low</v>
      </c>
    </row>
    <row r="4745" customFormat="false" ht="15" hidden="false" customHeight="false" outlineLevel="0" collapsed="false">
      <c r="A4745" s="15" t="s">
        <v>4842</v>
      </c>
      <c r="B4745" s="15" t="s">
        <v>98</v>
      </c>
      <c r="C4745" s="15" t="n">
        <v>0</v>
      </c>
      <c r="D4745" s="15" t="s">
        <v>26</v>
      </c>
      <c r="E4745" s="15" t="s">
        <v>24</v>
      </c>
      <c r="F4745" s="15" t="n">
        <v>56</v>
      </c>
      <c r="G4745" s="15" t="s">
        <v>26</v>
      </c>
      <c r="H4745" s="15" t="s">
        <v>26</v>
      </c>
      <c r="I4745" s="15" t="s">
        <v>96</v>
      </c>
      <c r="J4745" s="15" t="s">
        <v>24</v>
      </c>
      <c r="K4745" s="15" t="s">
        <v>26</v>
      </c>
      <c r="L4745" s="15" t="s">
        <v>26</v>
      </c>
      <c r="M4745" s="15" t="s">
        <v>24</v>
      </c>
      <c r="N4745" s="15" t="s">
        <v>24</v>
      </c>
      <c r="O4745" s="15" t="s">
        <v>24</v>
      </c>
      <c r="P4745" s="15" t="s">
        <v>29</v>
      </c>
      <c r="Q4745" s="15" t="s">
        <v>24</v>
      </c>
      <c r="R4745" s="15" t="s">
        <v>21</v>
      </c>
      <c r="S4745" s="18" t="n">
        <v>59.5</v>
      </c>
      <c r="T4745" s="15" t="n">
        <v>3389.25</v>
      </c>
      <c r="U4745" s="15" t="s">
        <v>24</v>
      </c>
      <c r="V4745" s="18" t="n">
        <f aca="false">IF(ISNUMBER(T4745),T4745,0)</f>
        <v>3389.25</v>
      </c>
      <c r="W4745" s="15" t="n">
        <f aca="false">IF(U4745="Yes",1,0)</f>
        <v>0</v>
      </c>
      <c r="X4745" s="15" t="str">
        <f aca="false">IF(F4745&lt;=12,"0-12 months",IF(F4745&lt;=24,"13-24 months",IF(F4745&lt;=48,"25-48 months","49-72 months")))</f>
        <v>49-72 months</v>
      </c>
      <c r="Y4745" s="15" t="str">
        <f aca="false">IF(C4745=1,"Yes","No")</f>
        <v>No</v>
      </c>
      <c r="Z4745" s="15" t="n">
        <f aca="false">COUNTIF(J4745:O4745,"Yes")</f>
        <v>2</v>
      </c>
      <c r="AA4745" s="18" t="n">
        <f aca="false">S4745*W4745</f>
        <v>0</v>
      </c>
      <c r="AB4745" s="15" t="n">
        <f aca="false">(P4745="Month-to-month")+(I4745="Fiber optic")+(R4745="Electronic check")+(F4745&lt;=12)+(M4745="No")+(J4745="No")</f>
        <v>2</v>
      </c>
      <c r="AC4745" s="15" t="str">
        <f aca="false">IF(AB4745&gt;=5,"High",IF(AB4745&gt;=3,"Medium","Low"))</f>
        <v>Low</v>
      </c>
    </row>
    <row r="4746" customFormat="false" ht="15" hidden="false" customHeight="false" outlineLevel="0" collapsed="false">
      <c r="A4746" s="15" t="s">
        <v>4843</v>
      </c>
      <c r="B4746" s="15" t="s">
        <v>98</v>
      </c>
      <c r="C4746" s="15" t="n">
        <v>1</v>
      </c>
      <c r="D4746" s="15" t="s">
        <v>24</v>
      </c>
      <c r="E4746" s="15" t="s">
        <v>24</v>
      </c>
      <c r="F4746" s="15" t="n">
        <v>64</v>
      </c>
      <c r="G4746" s="15" t="s">
        <v>26</v>
      </c>
      <c r="H4746" s="15" t="s">
        <v>24</v>
      </c>
      <c r="I4746" s="15" t="s">
        <v>24</v>
      </c>
      <c r="J4746" s="15" t="s">
        <v>28</v>
      </c>
      <c r="K4746" s="15" t="s">
        <v>28</v>
      </c>
      <c r="L4746" s="15" t="s">
        <v>28</v>
      </c>
      <c r="M4746" s="15" t="s">
        <v>28</v>
      </c>
      <c r="N4746" s="15" t="s">
        <v>28</v>
      </c>
      <c r="O4746" s="15" t="s">
        <v>28</v>
      </c>
      <c r="P4746" s="15" t="s">
        <v>29</v>
      </c>
      <c r="Q4746" s="15" t="s">
        <v>26</v>
      </c>
      <c r="R4746" s="15" t="s">
        <v>19</v>
      </c>
      <c r="S4746" s="18" t="n">
        <v>20.05</v>
      </c>
      <c r="T4746" s="15" t="n">
        <v>1198.05</v>
      </c>
      <c r="U4746" s="15" t="s">
        <v>24</v>
      </c>
      <c r="V4746" s="18" t="n">
        <f aca="false">IF(ISNUMBER(T4746),T4746,0)</f>
        <v>1198.05</v>
      </c>
      <c r="W4746" s="15" t="n">
        <f aca="false">IF(U4746="Yes",1,0)</f>
        <v>0</v>
      </c>
      <c r="X4746" s="15" t="str">
        <f aca="false">IF(F4746&lt;=12,"0-12 months",IF(F4746&lt;=24,"13-24 months",IF(F4746&lt;=48,"25-48 months","49-72 months")))</f>
        <v>49-72 months</v>
      </c>
      <c r="Y4746" s="15" t="str">
        <f aca="false">IF(C4746=1,"Yes","No")</f>
        <v>Yes</v>
      </c>
      <c r="Z4746" s="15" t="n">
        <f aca="false">COUNTIF(J4746:O4746,"Yes")</f>
        <v>0</v>
      </c>
      <c r="AA4746" s="18" t="n">
        <f aca="false">S4746*W4746</f>
        <v>0</v>
      </c>
      <c r="AB4746" s="15" t="n">
        <f aca="false">(P4746="Month-to-month")+(I4746="Fiber optic")+(R4746="Electronic check")+(F4746&lt;=12)+(M4746="No")+(J4746="No")</f>
        <v>0</v>
      </c>
      <c r="AC4746" s="15" t="str">
        <f aca="false">IF(AB4746&gt;=5,"High",IF(AB4746&gt;=3,"Medium","Low"))</f>
        <v>Low</v>
      </c>
    </row>
    <row r="4747" customFormat="false" ht="15" hidden="false" customHeight="false" outlineLevel="0" collapsed="false">
      <c r="A4747" s="15" t="s">
        <v>4844</v>
      </c>
      <c r="B4747" s="15" t="s">
        <v>94</v>
      </c>
      <c r="C4747" s="15" t="n">
        <v>0</v>
      </c>
      <c r="D4747" s="15" t="s">
        <v>26</v>
      </c>
      <c r="E4747" s="15" t="s">
        <v>24</v>
      </c>
      <c r="F4747" s="15" t="n">
        <v>34</v>
      </c>
      <c r="G4747" s="15" t="s">
        <v>26</v>
      </c>
      <c r="H4747" s="15" t="s">
        <v>26</v>
      </c>
      <c r="I4747" s="15" t="s">
        <v>102</v>
      </c>
      <c r="J4747" s="15" t="s">
        <v>24</v>
      </c>
      <c r="K4747" s="15" t="s">
        <v>24</v>
      </c>
      <c r="L4747" s="15" t="s">
        <v>26</v>
      </c>
      <c r="M4747" s="15" t="s">
        <v>24</v>
      </c>
      <c r="N4747" s="15" t="s">
        <v>26</v>
      </c>
      <c r="O4747" s="15" t="s">
        <v>26</v>
      </c>
      <c r="P4747" s="15" t="s">
        <v>25</v>
      </c>
      <c r="Q4747" s="15" t="s">
        <v>26</v>
      </c>
      <c r="R4747" s="15" t="s">
        <v>15</v>
      </c>
      <c r="S4747" s="18" t="n">
        <v>100.45</v>
      </c>
      <c r="T4747" s="15" t="n">
        <v>3414.65</v>
      </c>
      <c r="U4747" s="15" t="s">
        <v>24</v>
      </c>
      <c r="V4747" s="18" t="n">
        <f aca="false">IF(ISNUMBER(T4747),T4747,0)</f>
        <v>3414.65</v>
      </c>
      <c r="W4747" s="15" t="n">
        <f aca="false">IF(U4747="Yes",1,0)</f>
        <v>0</v>
      </c>
      <c r="X4747" s="15" t="str">
        <f aca="false">IF(F4747&lt;=12,"0-12 months",IF(F4747&lt;=24,"13-24 months",IF(F4747&lt;=48,"25-48 months","49-72 months")))</f>
        <v>25-48 months</v>
      </c>
      <c r="Y4747" s="15" t="str">
        <f aca="false">IF(C4747=1,"Yes","No")</f>
        <v>No</v>
      </c>
      <c r="Z4747" s="15" t="n">
        <f aca="false">COUNTIF(J4747:O4747,"Yes")</f>
        <v>3</v>
      </c>
      <c r="AA4747" s="18" t="n">
        <f aca="false">S4747*W4747</f>
        <v>0</v>
      </c>
      <c r="AB4747" s="15" t="n">
        <f aca="false">(P4747="Month-to-month")+(I4747="Fiber optic")+(R4747="Electronic check")+(F4747&lt;=12)+(M4747="No")+(J4747="No")</f>
        <v>5</v>
      </c>
      <c r="AC4747" s="15" t="str">
        <f aca="false">IF(AB4747&gt;=5,"High",IF(AB4747&gt;=3,"Medium","Low"))</f>
        <v>High</v>
      </c>
    </row>
    <row r="4748" customFormat="false" ht="15" hidden="false" customHeight="false" outlineLevel="0" collapsed="false">
      <c r="A4748" s="15" t="s">
        <v>4845</v>
      </c>
      <c r="B4748" s="15" t="s">
        <v>98</v>
      </c>
      <c r="C4748" s="15" t="n">
        <v>0</v>
      </c>
      <c r="D4748" s="15" t="s">
        <v>24</v>
      </c>
      <c r="E4748" s="15" t="s">
        <v>24</v>
      </c>
      <c r="F4748" s="15" t="n">
        <v>2</v>
      </c>
      <c r="G4748" s="15" t="s">
        <v>26</v>
      </c>
      <c r="H4748" s="15" t="s">
        <v>26</v>
      </c>
      <c r="I4748" s="15" t="s">
        <v>102</v>
      </c>
      <c r="J4748" s="15" t="s">
        <v>24</v>
      </c>
      <c r="K4748" s="15" t="s">
        <v>24</v>
      </c>
      <c r="L4748" s="15" t="s">
        <v>24</v>
      </c>
      <c r="M4748" s="15" t="s">
        <v>24</v>
      </c>
      <c r="N4748" s="15" t="s">
        <v>24</v>
      </c>
      <c r="O4748" s="15" t="s">
        <v>24</v>
      </c>
      <c r="P4748" s="15" t="s">
        <v>25</v>
      </c>
      <c r="Q4748" s="15" t="s">
        <v>26</v>
      </c>
      <c r="R4748" s="15" t="s">
        <v>15</v>
      </c>
      <c r="S4748" s="18" t="n">
        <v>76.5</v>
      </c>
      <c r="T4748" s="15" t="n">
        <v>162.45</v>
      </c>
      <c r="U4748" s="15" t="s">
        <v>26</v>
      </c>
      <c r="V4748" s="18" t="n">
        <f aca="false">IF(ISNUMBER(T4748),T4748,0)</f>
        <v>162.45</v>
      </c>
      <c r="W4748" s="15" t="n">
        <f aca="false">IF(U4748="Yes",1,0)</f>
        <v>1</v>
      </c>
      <c r="X4748" s="15" t="str">
        <f aca="false">IF(F4748&lt;=12,"0-12 months",IF(F4748&lt;=24,"13-24 months",IF(F4748&lt;=48,"25-48 months","49-72 months")))</f>
        <v>0-12 months</v>
      </c>
      <c r="Y4748" s="15" t="str">
        <f aca="false">IF(C4748=1,"Yes","No")</f>
        <v>No</v>
      </c>
      <c r="Z4748" s="15" t="n">
        <f aca="false">COUNTIF(J4748:O4748,"Yes")</f>
        <v>0</v>
      </c>
      <c r="AA4748" s="18" t="n">
        <f aca="false">S4748*W4748</f>
        <v>76.5</v>
      </c>
      <c r="AB4748" s="15" t="n">
        <f aca="false">(P4748="Month-to-month")+(I4748="Fiber optic")+(R4748="Electronic check")+(F4748&lt;=12)+(M4748="No")+(J4748="No")</f>
        <v>6</v>
      </c>
      <c r="AC4748" s="15" t="str">
        <f aca="false">IF(AB4748&gt;=5,"High",IF(AB4748&gt;=3,"Medium","Low"))</f>
        <v>High</v>
      </c>
    </row>
    <row r="4749" customFormat="false" ht="15" hidden="false" customHeight="false" outlineLevel="0" collapsed="false">
      <c r="A4749" s="15" t="s">
        <v>4846</v>
      </c>
      <c r="B4749" s="15" t="s">
        <v>98</v>
      </c>
      <c r="C4749" s="15" t="n">
        <v>0</v>
      </c>
      <c r="D4749" s="15" t="s">
        <v>24</v>
      </c>
      <c r="E4749" s="15" t="s">
        <v>24</v>
      </c>
      <c r="F4749" s="15" t="n">
        <v>35</v>
      </c>
      <c r="G4749" s="15" t="s">
        <v>26</v>
      </c>
      <c r="H4749" s="15" t="s">
        <v>24</v>
      </c>
      <c r="I4749" s="15" t="s">
        <v>24</v>
      </c>
      <c r="J4749" s="15" t="s">
        <v>28</v>
      </c>
      <c r="K4749" s="15" t="s">
        <v>28</v>
      </c>
      <c r="L4749" s="15" t="s">
        <v>28</v>
      </c>
      <c r="M4749" s="15" t="s">
        <v>28</v>
      </c>
      <c r="N4749" s="15" t="s">
        <v>28</v>
      </c>
      <c r="O4749" s="15" t="s">
        <v>28</v>
      </c>
      <c r="P4749" s="15" t="s">
        <v>27</v>
      </c>
      <c r="Q4749" s="15" t="s">
        <v>24</v>
      </c>
      <c r="R4749" s="15" t="s">
        <v>19</v>
      </c>
      <c r="S4749" s="18" t="n">
        <v>20.6</v>
      </c>
      <c r="T4749" s="15" t="n">
        <v>754</v>
      </c>
      <c r="U4749" s="15" t="s">
        <v>24</v>
      </c>
      <c r="V4749" s="18" t="n">
        <f aca="false">IF(ISNUMBER(T4749),T4749,0)</f>
        <v>754</v>
      </c>
      <c r="W4749" s="15" t="n">
        <f aca="false">IF(U4749="Yes",1,0)</f>
        <v>0</v>
      </c>
      <c r="X4749" s="15" t="str">
        <f aca="false">IF(F4749&lt;=12,"0-12 months",IF(F4749&lt;=24,"13-24 months",IF(F4749&lt;=48,"25-48 months","49-72 months")))</f>
        <v>25-48 months</v>
      </c>
      <c r="Y4749" s="15" t="str">
        <f aca="false">IF(C4749=1,"Yes","No")</f>
        <v>No</v>
      </c>
      <c r="Z4749" s="15" t="n">
        <f aca="false">COUNTIF(J4749:O4749,"Yes")</f>
        <v>0</v>
      </c>
      <c r="AA4749" s="18" t="n">
        <f aca="false">S4749*W4749</f>
        <v>0</v>
      </c>
      <c r="AB4749" s="15" t="n">
        <f aca="false">(P4749="Month-to-month")+(I4749="Fiber optic")+(R4749="Electronic check")+(F4749&lt;=12)+(M4749="No")+(J4749="No")</f>
        <v>0</v>
      </c>
      <c r="AC4749" s="15" t="str">
        <f aca="false">IF(AB4749&gt;=5,"High",IF(AB4749&gt;=3,"Medium","Low"))</f>
        <v>Low</v>
      </c>
    </row>
    <row r="4750" customFormat="false" ht="15" hidden="false" customHeight="false" outlineLevel="0" collapsed="false">
      <c r="A4750" s="15" t="s">
        <v>4847</v>
      </c>
      <c r="B4750" s="15" t="s">
        <v>98</v>
      </c>
      <c r="C4750" s="15" t="n">
        <v>0</v>
      </c>
      <c r="D4750" s="15" t="s">
        <v>24</v>
      </c>
      <c r="E4750" s="15" t="s">
        <v>24</v>
      </c>
      <c r="F4750" s="15" t="n">
        <v>22</v>
      </c>
      <c r="G4750" s="15" t="s">
        <v>26</v>
      </c>
      <c r="H4750" s="15" t="s">
        <v>24</v>
      </c>
      <c r="I4750" s="15" t="s">
        <v>24</v>
      </c>
      <c r="J4750" s="15" t="s">
        <v>28</v>
      </c>
      <c r="K4750" s="15" t="s">
        <v>28</v>
      </c>
      <c r="L4750" s="15" t="s">
        <v>28</v>
      </c>
      <c r="M4750" s="15" t="s">
        <v>28</v>
      </c>
      <c r="N4750" s="15" t="s">
        <v>28</v>
      </c>
      <c r="O4750" s="15" t="s">
        <v>28</v>
      </c>
      <c r="P4750" s="15" t="s">
        <v>27</v>
      </c>
      <c r="Q4750" s="15" t="s">
        <v>24</v>
      </c>
      <c r="R4750" s="15" t="s">
        <v>21</v>
      </c>
      <c r="S4750" s="18" t="n">
        <v>20.3</v>
      </c>
      <c r="T4750" s="15" t="n">
        <v>467.15</v>
      </c>
      <c r="U4750" s="15" t="s">
        <v>24</v>
      </c>
      <c r="V4750" s="18" t="n">
        <f aca="false">IF(ISNUMBER(T4750),T4750,0)</f>
        <v>467.15</v>
      </c>
      <c r="W4750" s="15" t="n">
        <f aca="false">IF(U4750="Yes",1,0)</f>
        <v>0</v>
      </c>
      <c r="X4750" s="15" t="str">
        <f aca="false">IF(F4750&lt;=12,"0-12 months",IF(F4750&lt;=24,"13-24 months",IF(F4750&lt;=48,"25-48 months","49-72 months")))</f>
        <v>13-24 months</v>
      </c>
      <c r="Y4750" s="15" t="str">
        <f aca="false">IF(C4750=1,"Yes","No")</f>
        <v>No</v>
      </c>
      <c r="Z4750" s="15" t="n">
        <f aca="false">COUNTIF(J4750:O4750,"Yes")</f>
        <v>0</v>
      </c>
      <c r="AA4750" s="18" t="n">
        <f aca="false">S4750*W4750</f>
        <v>0</v>
      </c>
      <c r="AB4750" s="15" t="n">
        <f aca="false">(P4750="Month-to-month")+(I4750="Fiber optic")+(R4750="Electronic check")+(F4750&lt;=12)+(M4750="No")+(J4750="No")</f>
        <v>0</v>
      </c>
      <c r="AC4750" s="15" t="str">
        <f aca="false">IF(AB4750&gt;=5,"High",IF(AB4750&gt;=3,"Medium","Low"))</f>
        <v>Low</v>
      </c>
    </row>
    <row r="4751" customFormat="false" ht="15" hidden="false" customHeight="false" outlineLevel="0" collapsed="false">
      <c r="A4751" s="15" t="s">
        <v>4848</v>
      </c>
      <c r="B4751" s="15" t="s">
        <v>98</v>
      </c>
      <c r="C4751" s="15" t="n">
        <v>0</v>
      </c>
      <c r="D4751" s="15" t="s">
        <v>24</v>
      </c>
      <c r="E4751" s="15" t="s">
        <v>24</v>
      </c>
      <c r="F4751" s="15" t="n">
        <v>5</v>
      </c>
      <c r="G4751" s="15" t="s">
        <v>26</v>
      </c>
      <c r="H4751" s="15" t="s">
        <v>24</v>
      </c>
      <c r="I4751" s="15" t="s">
        <v>96</v>
      </c>
      <c r="J4751" s="15" t="s">
        <v>24</v>
      </c>
      <c r="K4751" s="15" t="s">
        <v>24</v>
      </c>
      <c r="L4751" s="15" t="s">
        <v>24</v>
      </c>
      <c r="M4751" s="15" t="s">
        <v>26</v>
      </c>
      <c r="N4751" s="15" t="s">
        <v>24</v>
      </c>
      <c r="O4751" s="15" t="s">
        <v>24</v>
      </c>
      <c r="P4751" s="15" t="s">
        <v>25</v>
      </c>
      <c r="Q4751" s="15" t="s">
        <v>26</v>
      </c>
      <c r="R4751" s="15" t="s">
        <v>15</v>
      </c>
      <c r="S4751" s="18" t="n">
        <v>49.2</v>
      </c>
      <c r="T4751" s="15" t="n">
        <v>216.9</v>
      </c>
      <c r="U4751" s="15" t="s">
        <v>26</v>
      </c>
      <c r="V4751" s="18" t="n">
        <f aca="false">IF(ISNUMBER(T4751),T4751,0)</f>
        <v>216.9</v>
      </c>
      <c r="W4751" s="15" t="n">
        <f aca="false">IF(U4751="Yes",1,0)</f>
        <v>1</v>
      </c>
      <c r="X4751" s="15" t="str">
        <f aca="false">IF(F4751&lt;=12,"0-12 months",IF(F4751&lt;=24,"13-24 months",IF(F4751&lt;=48,"25-48 months","49-72 months")))</f>
        <v>0-12 months</v>
      </c>
      <c r="Y4751" s="15" t="str">
        <f aca="false">IF(C4751=1,"Yes","No")</f>
        <v>No</v>
      </c>
      <c r="Z4751" s="15" t="n">
        <f aca="false">COUNTIF(J4751:O4751,"Yes")</f>
        <v>1</v>
      </c>
      <c r="AA4751" s="18" t="n">
        <f aca="false">S4751*W4751</f>
        <v>49.2</v>
      </c>
      <c r="AB4751" s="15" t="n">
        <f aca="false">(P4751="Month-to-month")+(I4751="Fiber optic")+(R4751="Electronic check")+(F4751&lt;=12)+(M4751="No")+(J4751="No")</f>
        <v>4</v>
      </c>
      <c r="AC4751" s="15" t="str">
        <f aca="false">IF(AB4751&gt;=5,"High",IF(AB4751&gt;=3,"Medium","Low"))</f>
        <v>Medium</v>
      </c>
    </row>
    <row r="4752" customFormat="false" ht="15" hidden="false" customHeight="false" outlineLevel="0" collapsed="false">
      <c r="A4752" s="15" t="s">
        <v>4849</v>
      </c>
      <c r="B4752" s="15" t="s">
        <v>98</v>
      </c>
      <c r="C4752" s="15" t="n">
        <v>0</v>
      </c>
      <c r="D4752" s="15" t="s">
        <v>24</v>
      </c>
      <c r="E4752" s="15" t="s">
        <v>24</v>
      </c>
      <c r="F4752" s="15" t="n">
        <v>9</v>
      </c>
      <c r="G4752" s="15" t="s">
        <v>24</v>
      </c>
      <c r="H4752" s="15" t="s">
        <v>95</v>
      </c>
      <c r="I4752" s="15" t="s">
        <v>96</v>
      </c>
      <c r="J4752" s="15" t="s">
        <v>26</v>
      </c>
      <c r="K4752" s="15" t="s">
        <v>26</v>
      </c>
      <c r="L4752" s="15" t="s">
        <v>26</v>
      </c>
      <c r="M4752" s="15" t="s">
        <v>24</v>
      </c>
      <c r="N4752" s="15" t="s">
        <v>24</v>
      </c>
      <c r="O4752" s="15" t="s">
        <v>24</v>
      </c>
      <c r="P4752" s="15" t="s">
        <v>27</v>
      </c>
      <c r="Q4752" s="15" t="s">
        <v>24</v>
      </c>
      <c r="R4752" s="15" t="s">
        <v>17</v>
      </c>
      <c r="S4752" s="18" t="n">
        <v>39.55</v>
      </c>
      <c r="T4752" s="15" t="n">
        <v>373</v>
      </c>
      <c r="U4752" s="15" t="s">
        <v>24</v>
      </c>
      <c r="V4752" s="18" t="n">
        <f aca="false">IF(ISNUMBER(T4752),T4752,0)</f>
        <v>373</v>
      </c>
      <c r="W4752" s="15" t="n">
        <f aca="false">IF(U4752="Yes",1,0)</f>
        <v>0</v>
      </c>
      <c r="X4752" s="15" t="str">
        <f aca="false">IF(F4752&lt;=12,"0-12 months",IF(F4752&lt;=24,"13-24 months",IF(F4752&lt;=48,"25-48 months","49-72 months")))</f>
        <v>0-12 months</v>
      </c>
      <c r="Y4752" s="15" t="str">
        <f aca="false">IF(C4752=1,"Yes","No")</f>
        <v>No</v>
      </c>
      <c r="Z4752" s="15" t="n">
        <f aca="false">COUNTIF(J4752:O4752,"Yes")</f>
        <v>3</v>
      </c>
      <c r="AA4752" s="18" t="n">
        <f aca="false">S4752*W4752</f>
        <v>0</v>
      </c>
      <c r="AB4752" s="15" t="n">
        <f aca="false">(P4752="Month-to-month")+(I4752="Fiber optic")+(R4752="Electronic check")+(F4752&lt;=12)+(M4752="No")+(J4752="No")</f>
        <v>2</v>
      </c>
      <c r="AC4752" s="15" t="str">
        <f aca="false">IF(AB4752&gt;=5,"High",IF(AB4752&gt;=3,"Medium","Low"))</f>
        <v>Low</v>
      </c>
    </row>
    <row r="4753" customFormat="false" ht="15" hidden="false" customHeight="false" outlineLevel="0" collapsed="false">
      <c r="A4753" s="15" t="s">
        <v>4850</v>
      </c>
      <c r="B4753" s="15" t="s">
        <v>98</v>
      </c>
      <c r="C4753" s="15" t="n">
        <v>0</v>
      </c>
      <c r="D4753" s="15" t="s">
        <v>24</v>
      </c>
      <c r="E4753" s="15" t="s">
        <v>24</v>
      </c>
      <c r="F4753" s="15" t="n">
        <v>11</v>
      </c>
      <c r="G4753" s="15" t="s">
        <v>26</v>
      </c>
      <c r="H4753" s="15" t="s">
        <v>26</v>
      </c>
      <c r="I4753" s="15" t="s">
        <v>24</v>
      </c>
      <c r="J4753" s="15" t="s">
        <v>28</v>
      </c>
      <c r="K4753" s="15" t="s">
        <v>28</v>
      </c>
      <c r="L4753" s="15" t="s">
        <v>28</v>
      </c>
      <c r="M4753" s="15" t="s">
        <v>28</v>
      </c>
      <c r="N4753" s="15" t="s">
        <v>28</v>
      </c>
      <c r="O4753" s="15" t="s">
        <v>28</v>
      </c>
      <c r="P4753" s="15" t="s">
        <v>25</v>
      </c>
      <c r="Q4753" s="15" t="s">
        <v>24</v>
      </c>
      <c r="R4753" s="15" t="s">
        <v>21</v>
      </c>
      <c r="S4753" s="18" t="n">
        <v>23.15</v>
      </c>
      <c r="T4753" s="15" t="n">
        <v>245.2</v>
      </c>
      <c r="U4753" s="15" t="s">
        <v>26</v>
      </c>
      <c r="V4753" s="18" t="n">
        <f aca="false">IF(ISNUMBER(T4753),T4753,0)</f>
        <v>245.2</v>
      </c>
      <c r="W4753" s="15" t="n">
        <f aca="false">IF(U4753="Yes",1,0)</f>
        <v>1</v>
      </c>
      <c r="X4753" s="15" t="str">
        <f aca="false">IF(F4753&lt;=12,"0-12 months",IF(F4753&lt;=24,"13-24 months",IF(F4753&lt;=48,"25-48 months","49-72 months")))</f>
        <v>0-12 months</v>
      </c>
      <c r="Y4753" s="15" t="str">
        <f aca="false">IF(C4753=1,"Yes","No")</f>
        <v>No</v>
      </c>
      <c r="Z4753" s="15" t="n">
        <f aca="false">COUNTIF(J4753:O4753,"Yes")</f>
        <v>0</v>
      </c>
      <c r="AA4753" s="18" t="n">
        <f aca="false">S4753*W4753</f>
        <v>23.15</v>
      </c>
      <c r="AB4753" s="15" t="n">
        <f aca="false">(P4753="Month-to-month")+(I4753="Fiber optic")+(R4753="Electronic check")+(F4753&lt;=12)+(M4753="No")+(J4753="No")</f>
        <v>2</v>
      </c>
      <c r="AC4753" s="15" t="str">
        <f aca="false">IF(AB4753&gt;=5,"High",IF(AB4753&gt;=3,"Medium","Low"))</f>
        <v>Low</v>
      </c>
    </row>
    <row r="4754" customFormat="false" ht="15" hidden="false" customHeight="false" outlineLevel="0" collapsed="false">
      <c r="A4754" s="15" t="s">
        <v>4851</v>
      </c>
      <c r="B4754" s="15" t="s">
        <v>98</v>
      </c>
      <c r="C4754" s="15" t="n">
        <v>0</v>
      </c>
      <c r="D4754" s="15" t="s">
        <v>24</v>
      </c>
      <c r="E4754" s="15" t="s">
        <v>24</v>
      </c>
      <c r="F4754" s="15" t="n">
        <v>23</v>
      </c>
      <c r="G4754" s="15" t="s">
        <v>26</v>
      </c>
      <c r="H4754" s="15" t="s">
        <v>24</v>
      </c>
      <c r="I4754" s="15" t="s">
        <v>24</v>
      </c>
      <c r="J4754" s="15" t="s">
        <v>28</v>
      </c>
      <c r="K4754" s="15" t="s">
        <v>28</v>
      </c>
      <c r="L4754" s="15" t="s">
        <v>28</v>
      </c>
      <c r="M4754" s="15" t="s">
        <v>28</v>
      </c>
      <c r="N4754" s="15" t="s">
        <v>28</v>
      </c>
      <c r="O4754" s="15" t="s">
        <v>28</v>
      </c>
      <c r="P4754" s="15" t="s">
        <v>27</v>
      </c>
      <c r="Q4754" s="15" t="s">
        <v>24</v>
      </c>
      <c r="R4754" s="15" t="s">
        <v>17</v>
      </c>
      <c r="S4754" s="18" t="n">
        <v>20.45</v>
      </c>
      <c r="T4754" s="15" t="n">
        <v>481.1</v>
      </c>
      <c r="U4754" s="15" t="s">
        <v>24</v>
      </c>
      <c r="V4754" s="18" t="n">
        <f aca="false">IF(ISNUMBER(T4754),T4754,0)</f>
        <v>481.1</v>
      </c>
      <c r="W4754" s="15" t="n">
        <f aca="false">IF(U4754="Yes",1,0)</f>
        <v>0</v>
      </c>
      <c r="X4754" s="15" t="str">
        <f aca="false">IF(F4754&lt;=12,"0-12 months",IF(F4754&lt;=24,"13-24 months",IF(F4754&lt;=48,"25-48 months","49-72 months")))</f>
        <v>13-24 months</v>
      </c>
      <c r="Y4754" s="15" t="str">
        <f aca="false">IF(C4754=1,"Yes","No")</f>
        <v>No</v>
      </c>
      <c r="Z4754" s="15" t="n">
        <f aca="false">COUNTIF(J4754:O4754,"Yes")</f>
        <v>0</v>
      </c>
      <c r="AA4754" s="18" t="n">
        <f aca="false">S4754*W4754</f>
        <v>0</v>
      </c>
      <c r="AB4754" s="15" t="n">
        <f aca="false">(P4754="Month-to-month")+(I4754="Fiber optic")+(R4754="Electronic check")+(F4754&lt;=12)+(M4754="No")+(J4754="No")</f>
        <v>0</v>
      </c>
      <c r="AC4754" s="15" t="str">
        <f aca="false">IF(AB4754&gt;=5,"High",IF(AB4754&gt;=3,"Medium","Low"))</f>
        <v>Low</v>
      </c>
    </row>
    <row r="4755" customFormat="false" ht="15" hidden="false" customHeight="false" outlineLevel="0" collapsed="false">
      <c r="A4755" s="15" t="s">
        <v>4852</v>
      </c>
      <c r="B4755" s="15" t="s">
        <v>94</v>
      </c>
      <c r="C4755" s="15" t="n">
        <v>0</v>
      </c>
      <c r="D4755" s="15" t="s">
        <v>26</v>
      </c>
      <c r="E4755" s="15" t="s">
        <v>26</v>
      </c>
      <c r="F4755" s="15" t="n">
        <v>4</v>
      </c>
      <c r="G4755" s="15" t="s">
        <v>26</v>
      </c>
      <c r="H4755" s="15" t="s">
        <v>24</v>
      </c>
      <c r="I4755" s="15" t="s">
        <v>102</v>
      </c>
      <c r="J4755" s="15" t="s">
        <v>24</v>
      </c>
      <c r="K4755" s="15" t="s">
        <v>24</v>
      </c>
      <c r="L4755" s="15" t="s">
        <v>24</v>
      </c>
      <c r="M4755" s="15" t="s">
        <v>24</v>
      </c>
      <c r="N4755" s="15" t="s">
        <v>24</v>
      </c>
      <c r="O4755" s="15" t="s">
        <v>26</v>
      </c>
      <c r="P4755" s="15" t="s">
        <v>25</v>
      </c>
      <c r="Q4755" s="15" t="s">
        <v>24</v>
      </c>
      <c r="R4755" s="15" t="s">
        <v>15</v>
      </c>
      <c r="S4755" s="18" t="n">
        <v>80.85</v>
      </c>
      <c r="T4755" s="15" t="n">
        <v>302.75</v>
      </c>
      <c r="U4755" s="15" t="s">
        <v>26</v>
      </c>
      <c r="V4755" s="18" t="n">
        <f aca="false">IF(ISNUMBER(T4755),T4755,0)</f>
        <v>302.75</v>
      </c>
      <c r="W4755" s="15" t="n">
        <f aca="false">IF(U4755="Yes",1,0)</f>
        <v>1</v>
      </c>
      <c r="X4755" s="15" t="str">
        <f aca="false">IF(F4755&lt;=12,"0-12 months",IF(F4755&lt;=24,"13-24 months",IF(F4755&lt;=48,"25-48 months","49-72 months")))</f>
        <v>0-12 months</v>
      </c>
      <c r="Y4755" s="15" t="str">
        <f aca="false">IF(C4755=1,"Yes","No")</f>
        <v>No</v>
      </c>
      <c r="Z4755" s="15" t="n">
        <f aca="false">COUNTIF(J4755:O4755,"Yes")</f>
        <v>1</v>
      </c>
      <c r="AA4755" s="18" t="n">
        <f aca="false">S4755*W4755</f>
        <v>80.85</v>
      </c>
      <c r="AB4755" s="15" t="n">
        <f aca="false">(P4755="Month-to-month")+(I4755="Fiber optic")+(R4755="Electronic check")+(F4755&lt;=12)+(M4755="No")+(J4755="No")</f>
        <v>6</v>
      </c>
      <c r="AC4755" s="15" t="str">
        <f aca="false">IF(AB4755&gt;=5,"High",IF(AB4755&gt;=3,"Medium","Low"))</f>
        <v>High</v>
      </c>
    </row>
    <row r="4756" customFormat="false" ht="15" hidden="false" customHeight="false" outlineLevel="0" collapsed="false">
      <c r="A4756" s="15" t="s">
        <v>4853</v>
      </c>
      <c r="B4756" s="15" t="s">
        <v>98</v>
      </c>
      <c r="C4756" s="15" t="n">
        <v>0</v>
      </c>
      <c r="D4756" s="15" t="s">
        <v>26</v>
      </c>
      <c r="E4756" s="15" t="s">
        <v>24</v>
      </c>
      <c r="F4756" s="15" t="n">
        <v>68</v>
      </c>
      <c r="G4756" s="15" t="s">
        <v>26</v>
      </c>
      <c r="H4756" s="15" t="s">
        <v>26</v>
      </c>
      <c r="I4756" s="15" t="s">
        <v>24</v>
      </c>
      <c r="J4756" s="15" t="s">
        <v>28</v>
      </c>
      <c r="K4756" s="15" t="s">
        <v>28</v>
      </c>
      <c r="L4756" s="15" t="s">
        <v>28</v>
      </c>
      <c r="M4756" s="15" t="s">
        <v>28</v>
      </c>
      <c r="N4756" s="15" t="s">
        <v>28</v>
      </c>
      <c r="O4756" s="15" t="s">
        <v>28</v>
      </c>
      <c r="P4756" s="15" t="s">
        <v>29</v>
      </c>
      <c r="Q4756" s="15" t="s">
        <v>24</v>
      </c>
      <c r="R4756" s="15" t="s">
        <v>19</v>
      </c>
      <c r="S4756" s="18" t="n">
        <v>25.25</v>
      </c>
      <c r="T4756" s="15" t="n">
        <v>1728.2</v>
      </c>
      <c r="U4756" s="15" t="s">
        <v>24</v>
      </c>
      <c r="V4756" s="18" t="n">
        <f aca="false">IF(ISNUMBER(T4756),T4756,0)</f>
        <v>1728.2</v>
      </c>
      <c r="W4756" s="15" t="n">
        <f aca="false">IF(U4756="Yes",1,0)</f>
        <v>0</v>
      </c>
      <c r="X4756" s="15" t="str">
        <f aca="false">IF(F4756&lt;=12,"0-12 months",IF(F4756&lt;=24,"13-24 months",IF(F4756&lt;=48,"25-48 months","49-72 months")))</f>
        <v>49-72 months</v>
      </c>
      <c r="Y4756" s="15" t="str">
        <f aca="false">IF(C4756=1,"Yes","No")</f>
        <v>No</v>
      </c>
      <c r="Z4756" s="15" t="n">
        <f aca="false">COUNTIF(J4756:O4756,"Yes")</f>
        <v>0</v>
      </c>
      <c r="AA4756" s="18" t="n">
        <f aca="false">S4756*W4756</f>
        <v>0</v>
      </c>
      <c r="AB4756" s="15" t="n">
        <f aca="false">(P4756="Month-to-month")+(I4756="Fiber optic")+(R4756="Electronic check")+(F4756&lt;=12)+(M4756="No")+(J4756="No")</f>
        <v>0</v>
      </c>
      <c r="AC4756" s="15" t="str">
        <f aca="false">IF(AB4756&gt;=5,"High",IF(AB4756&gt;=3,"Medium","Low"))</f>
        <v>Low</v>
      </c>
    </row>
    <row r="4757" customFormat="false" ht="15" hidden="false" customHeight="false" outlineLevel="0" collapsed="false">
      <c r="A4757" s="15" t="s">
        <v>4854</v>
      </c>
      <c r="B4757" s="15" t="s">
        <v>98</v>
      </c>
      <c r="C4757" s="15" t="n">
        <v>0</v>
      </c>
      <c r="D4757" s="15" t="s">
        <v>26</v>
      </c>
      <c r="E4757" s="15" t="s">
        <v>24</v>
      </c>
      <c r="F4757" s="15" t="n">
        <v>33</v>
      </c>
      <c r="G4757" s="15" t="s">
        <v>26</v>
      </c>
      <c r="H4757" s="15" t="s">
        <v>24</v>
      </c>
      <c r="I4757" s="15" t="s">
        <v>102</v>
      </c>
      <c r="J4757" s="15" t="s">
        <v>24</v>
      </c>
      <c r="K4757" s="15" t="s">
        <v>24</v>
      </c>
      <c r="L4757" s="15" t="s">
        <v>24</v>
      </c>
      <c r="M4757" s="15" t="s">
        <v>24</v>
      </c>
      <c r="N4757" s="15" t="s">
        <v>26</v>
      </c>
      <c r="O4757" s="15" t="s">
        <v>26</v>
      </c>
      <c r="P4757" s="15" t="s">
        <v>25</v>
      </c>
      <c r="Q4757" s="15" t="s">
        <v>24</v>
      </c>
      <c r="R4757" s="15" t="s">
        <v>15</v>
      </c>
      <c r="S4757" s="18" t="n">
        <v>91.25</v>
      </c>
      <c r="T4757" s="15" t="n">
        <v>2964.05</v>
      </c>
      <c r="U4757" s="15" t="s">
        <v>24</v>
      </c>
      <c r="V4757" s="18" t="n">
        <f aca="false">IF(ISNUMBER(T4757),T4757,0)</f>
        <v>2964.05</v>
      </c>
      <c r="W4757" s="15" t="n">
        <f aca="false">IF(U4757="Yes",1,0)</f>
        <v>0</v>
      </c>
      <c r="X4757" s="15" t="str">
        <f aca="false">IF(F4757&lt;=12,"0-12 months",IF(F4757&lt;=24,"13-24 months",IF(F4757&lt;=48,"25-48 months","49-72 months")))</f>
        <v>25-48 months</v>
      </c>
      <c r="Y4757" s="15" t="str">
        <f aca="false">IF(C4757=1,"Yes","No")</f>
        <v>No</v>
      </c>
      <c r="Z4757" s="15" t="n">
        <f aca="false">COUNTIF(J4757:O4757,"Yes")</f>
        <v>2</v>
      </c>
      <c r="AA4757" s="18" t="n">
        <f aca="false">S4757*W4757</f>
        <v>0</v>
      </c>
      <c r="AB4757" s="15" t="n">
        <f aca="false">(P4757="Month-to-month")+(I4757="Fiber optic")+(R4757="Electronic check")+(F4757&lt;=12)+(M4757="No")+(J4757="No")</f>
        <v>5</v>
      </c>
      <c r="AC4757" s="15" t="str">
        <f aca="false">IF(AB4757&gt;=5,"High",IF(AB4757&gt;=3,"Medium","Low"))</f>
        <v>High</v>
      </c>
    </row>
    <row r="4758" customFormat="false" ht="15" hidden="false" customHeight="false" outlineLevel="0" collapsed="false">
      <c r="A4758" s="15" t="s">
        <v>4855</v>
      </c>
      <c r="B4758" s="15" t="s">
        <v>98</v>
      </c>
      <c r="C4758" s="15" t="n">
        <v>0</v>
      </c>
      <c r="D4758" s="15" t="s">
        <v>24</v>
      </c>
      <c r="E4758" s="15" t="s">
        <v>24</v>
      </c>
      <c r="F4758" s="15" t="n">
        <v>31</v>
      </c>
      <c r="G4758" s="15" t="s">
        <v>26</v>
      </c>
      <c r="H4758" s="15" t="s">
        <v>24</v>
      </c>
      <c r="I4758" s="15" t="s">
        <v>96</v>
      </c>
      <c r="J4758" s="15" t="s">
        <v>26</v>
      </c>
      <c r="K4758" s="15" t="s">
        <v>26</v>
      </c>
      <c r="L4758" s="15" t="s">
        <v>26</v>
      </c>
      <c r="M4758" s="15" t="s">
        <v>26</v>
      </c>
      <c r="N4758" s="15" t="s">
        <v>26</v>
      </c>
      <c r="O4758" s="15" t="s">
        <v>24</v>
      </c>
      <c r="P4758" s="15" t="s">
        <v>25</v>
      </c>
      <c r="Q4758" s="15" t="s">
        <v>26</v>
      </c>
      <c r="R4758" s="15" t="s">
        <v>19</v>
      </c>
      <c r="S4758" s="18" t="n">
        <v>72.45</v>
      </c>
      <c r="T4758" s="15" t="n">
        <v>2156.25</v>
      </c>
      <c r="U4758" s="15" t="s">
        <v>24</v>
      </c>
      <c r="V4758" s="18" t="n">
        <f aca="false">IF(ISNUMBER(T4758),T4758,0)</f>
        <v>2156.25</v>
      </c>
      <c r="W4758" s="15" t="n">
        <f aca="false">IF(U4758="Yes",1,0)</f>
        <v>0</v>
      </c>
      <c r="X4758" s="15" t="str">
        <f aca="false">IF(F4758&lt;=12,"0-12 months",IF(F4758&lt;=24,"13-24 months",IF(F4758&lt;=48,"25-48 months","49-72 months")))</f>
        <v>25-48 months</v>
      </c>
      <c r="Y4758" s="15" t="str">
        <f aca="false">IF(C4758=1,"Yes","No")</f>
        <v>No</v>
      </c>
      <c r="Z4758" s="15" t="n">
        <f aca="false">COUNTIF(J4758:O4758,"Yes")</f>
        <v>5</v>
      </c>
      <c r="AA4758" s="18" t="n">
        <f aca="false">S4758*W4758</f>
        <v>0</v>
      </c>
      <c r="AB4758" s="15" t="n">
        <f aca="false">(P4758="Month-to-month")+(I4758="Fiber optic")+(R4758="Electronic check")+(F4758&lt;=12)+(M4758="No")+(J4758="No")</f>
        <v>1</v>
      </c>
      <c r="AC4758" s="15" t="str">
        <f aca="false">IF(AB4758&gt;=5,"High",IF(AB4758&gt;=3,"Medium","Low"))</f>
        <v>Low</v>
      </c>
    </row>
    <row r="4759" customFormat="false" ht="15" hidden="false" customHeight="false" outlineLevel="0" collapsed="false">
      <c r="A4759" s="15" t="s">
        <v>4856</v>
      </c>
      <c r="B4759" s="15" t="s">
        <v>98</v>
      </c>
      <c r="C4759" s="15" t="n">
        <v>0</v>
      </c>
      <c r="D4759" s="15" t="s">
        <v>24</v>
      </c>
      <c r="E4759" s="15" t="s">
        <v>24</v>
      </c>
      <c r="F4759" s="15" t="n">
        <v>1</v>
      </c>
      <c r="G4759" s="15" t="s">
        <v>26</v>
      </c>
      <c r="H4759" s="15" t="s">
        <v>26</v>
      </c>
      <c r="I4759" s="15" t="s">
        <v>96</v>
      </c>
      <c r="J4759" s="15" t="s">
        <v>24</v>
      </c>
      <c r="K4759" s="15" t="s">
        <v>26</v>
      </c>
      <c r="L4759" s="15" t="s">
        <v>24</v>
      </c>
      <c r="M4759" s="15" t="s">
        <v>26</v>
      </c>
      <c r="N4759" s="15" t="s">
        <v>24</v>
      </c>
      <c r="O4759" s="15" t="s">
        <v>24</v>
      </c>
      <c r="P4759" s="15" t="s">
        <v>25</v>
      </c>
      <c r="Q4759" s="15" t="s">
        <v>24</v>
      </c>
      <c r="R4759" s="15" t="s">
        <v>17</v>
      </c>
      <c r="S4759" s="18" t="n">
        <v>60.1</v>
      </c>
      <c r="T4759" s="15" t="n">
        <v>60.1</v>
      </c>
      <c r="U4759" s="15" t="s">
        <v>26</v>
      </c>
      <c r="V4759" s="18" t="n">
        <f aca="false">IF(ISNUMBER(T4759),T4759,0)</f>
        <v>60.1</v>
      </c>
      <c r="W4759" s="15" t="n">
        <f aca="false">IF(U4759="Yes",1,0)</f>
        <v>1</v>
      </c>
      <c r="X4759" s="15" t="str">
        <f aca="false">IF(F4759&lt;=12,"0-12 months",IF(F4759&lt;=24,"13-24 months",IF(F4759&lt;=48,"25-48 months","49-72 months")))</f>
        <v>0-12 months</v>
      </c>
      <c r="Y4759" s="15" t="str">
        <f aca="false">IF(C4759=1,"Yes","No")</f>
        <v>No</v>
      </c>
      <c r="Z4759" s="15" t="n">
        <f aca="false">COUNTIF(J4759:O4759,"Yes")</f>
        <v>2</v>
      </c>
      <c r="AA4759" s="18" t="n">
        <f aca="false">S4759*W4759</f>
        <v>60.1</v>
      </c>
      <c r="AB4759" s="15" t="n">
        <f aca="false">(P4759="Month-to-month")+(I4759="Fiber optic")+(R4759="Electronic check")+(F4759&lt;=12)+(M4759="No")+(J4759="No")</f>
        <v>3</v>
      </c>
      <c r="AC4759" s="15" t="str">
        <f aca="false">IF(AB4759&gt;=5,"High",IF(AB4759&gt;=3,"Medium","Low"))</f>
        <v>Medium</v>
      </c>
    </row>
    <row r="4760" customFormat="false" ht="15" hidden="false" customHeight="false" outlineLevel="0" collapsed="false">
      <c r="A4760" s="15" t="s">
        <v>4857</v>
      </c>
      <c r="B4760" s="15" t="s">
        <v>94</v>
      </c>
      <c r="C4760" s="15" t="n">
        <v>0</v>
      </c>
      <c r="D4760" s="15" t="s">
        <v>24</v>
      </c>
      <c r="E4760" s="15" t="s">
        <v>24</v>
      </c>
      <c r="F4760" s="15" t="n">
        <v>56</v>
      </c>
      <c r="G4760" s="15" t="s">
        <v>26</v>
      </c>
      <c r="H4760" s="15" t="s">
        <v>24</v>
      </c>
      <c r="I4760" s="15" t="s">
        <v>24</v>
      </c>
      <c r="J4760" s="15" t="s">
        <v>28</v>
      </c>
      <c r="K4760" s="15" t="s">
        <v>28</v>
      </c>
      <c r="L4760" s="15" t="s">
        <v>28</v>
      </c>
      <c r="M4760" s="15" t="s">
        <v>28</v>
      </c>
      <c r="N4760" s="15" t="s">
        <v>28</v>
      </c>
      <c r="O4760" s="15" t="s">
        <v>28</v>
      </c>
      <c r="P4760" s="15" t="s">
        <v>29</v>
      </c>
      <c r="Q4760" s="15" t="s">
        <v>24</v>
      </c>
      <c r="R4760" s="15" t="s">
        <v>19</v>
      </c>
      <c r="S4760" s="18" t="n">
        <v>19.7</v>
      </c>
      <c r="T4760" s="15" t="n">
        <v>1051.9</v>
      </c>
      <c r="U4760" s="15" t="s">
        <v>24</v>
      </c>
      <c r="V4760" s="18" t="n">
        <f aca="false">IF(ISNUMBER(T4760),T4760,0)</f>
        <v>1051.9</v>
      </c>
      <c r="W4760" s="15" t="n">
        <f aca="false">IF(U4760="Yes",1,0)</f>
        <v>0</v>
      </c>
      <c r="X4760" s="15" t="str">
        <f aca="false">IF(F4760&lt;=12,"0-12 months",IF(F4760&lt;=24,"13-24 months",IF(F4760&lt;=48,"25-48 months","49-72 months")))</f>
        <v>49-72 months</v>
      </c>
      <c r="Y4760" s="15" t="str">
        <f aca="false">IF(C4760=1,"Yes","No")</f>
        <v>No</v>
      </c>
      <c r="Z4760" s="15" t="n">
        <f aca="false">COUNTIF(J4760:O4760,"Yes")</f>
        <v>0</v>
      </c>
      <c r="AA4760" s="18" t="n">
        <f aca="false">S4760*W4760</f>
        <v>0</v>
      </c>
      <c r="AB4760" s="15" t="n">
        <f aca="false">(P4760="Month-to-month")+(I4760="Fiber optic")+(R4760="Electronic check")+(F4760&lt;=12)+(M4760="No")+(J4760="No")</f>
        <v>0</v>
      </c>
      <c r="AC4760" s="15" t="str">
        <f aca="false">IF(AB4760&gt;=5,"High",IF(AB4760&gt;=3,"Medium","Low"))</f>
        <v>Low</v>
      </c>
    </row>
    <row r="4761" customFormat="false" ht="15" hidden="false" customHeight="false" outlineLevel="0" collapsed="false">
      <c r="A4761" s="15" t="s">
        <v>4858</v>
      </c>
      <c r="B4761" s="15" t="s">
        <v>98</v>
      </c>
      <c r="C4761" s="15" t="n">
        <v>0</v>
      </c>
      <c r="D4761" s="15" t="s">
        <v>24</v>
      </c>
      <c r="E4761" s="15" t="s">
        <v>24</v>
      </c>
      <c r="F4761" s="15" t="n">
        <v>1</v>
      </c>
      <c r="G4761" s="15" t="s">
        <v>26</v>
      </c>
      <c r="H4761" s="15" t="s">
        <v>24</v>
      </c>
      <c r="I4761" s="15" t="s">
        <v>102</v>
      </c>
      <c r="J4761" s="15" t="s">
        <v>24</v>
      </c>
      <c r="K4761" s="15" t="s">
        <v>24</v>
      </c>
      <c r="L4761" s="15" t="s">
        <v>24</v>
      </c>
      <c r="M4761" s="15" t="s">
        <v>24</v>
      </c>
      <c r="N4761" s="15" t="s">
        <v>26</v>
      </c>
      <c r="O4761" s="15" t="s">
        <v>24</v>
      </c>
      <c r="P4761" s="15" t="s">
        <v>25</v>
      </c>
      <c r="Q4761" s="15" t="s">
        <v>26</v>
      </c>
      <c r="R4761" s="15" t="s">
        <v>15</v>
      </c>
      <c r="S4761" s="18" t="n">
        <v>78.95</v>
      </c>
      <c r="T4761" s="15" t="n">
        <v>78.95</v>
      </c>
      <c r="U4761" s="15" t="s">
        <v>26</v>
      </c>
      <c r="V4761" s="18" t="n">
        <f aca="false">IF(ISNUMBER(T4761),T4761,0)</f>
        <v>78.95</v>
      </c>
      <c r="W4761" s="15" t="n">
        <f aca="false">IF(U4761="Yes",1,0)</f>
        <v>1</v>
      </c>
      <c r="X4761" s="15" t="str">
        <f aca="false">IF(F4761&lt;=12,"0-12 months",IF(F4761&lt;=24,"13-24 months",IF(F4761&lt;=48,"25-48 months","49-72 months")))</f>
        <v>0-12 months</v>
      </c>
      <c r="Y4761" s="15" t="str">
        <f aca="false">IF(C4761=1,"Yes","No")</f>
        <v>No</v>
      </c>
      <c r="Z4761" s="15" t="n">
        <f aca="false">COUNTIF(J4761:O4761,"Yes")</f>
        <v>1</v>
      </c>
      <c r="AA4761" s="18" t="n">
        <f aca="false">S4761*W4761</f>
        <v>78.95</v>
      </c>
      <c r="AB4761" s="15" t="n">
        <f aca="false">(P4761="Month-to-month")+(I4761="Fiber optic")+(R4761="Electronic check")+(F4761&lt;=12)+(M4761="No")+(J4761="No")</f>
        <v>6</v>
      </c>
      <c r="AC4761" s="15" t="str">
        <f aca="false">IF(AB4761&gt;=5,"High",IF(AB4761&gt;=3,"Medium","Low"))</f>
        <v>High</v>
      </c>
    </row>
    <row r="4762" customFormat="false" ht="15" hidden="false" customHeight="false" outlineLevel="0" collapsed="false">
      <c r="A4762" s="15" t="s">
        <v>4859</v>
      </c>
      <c r="B4762" s="15" t="s">
        <v>98</v>
      </c>
      <c r="C4762" s="15" t="n">
        <v>0</v>
      </c>
      <c r="D4762" s="15" t="s">
        <v>26</v>
      </c>
      <c r="E4762" s="15" t="s">
        <v>26</v>
      </c>
      <c r="F4762" s="15" t="n">
        <v>66</v>
      </c>
      <c r="G4762" s="15" t="s">
        <v>26</v>
      </c>
      <c r="H4762" s="15" t="s">
        <v>24</v>
      </c>
      <c r="I4762" s="15" t="s">
        <v>96</v>
      </c>
      <c r="J4762" s="15" t="s">
        <v>26</v>
      </c>
      <c r="K4762" s="15" t="s">
        <v>26</v>
      </c>
      <c r="L4762" s="15" t="s">
        <v>26</v>
      </c>
      <c r="M4762" s="15" t="s">
        <v>26</v>
      </c>
      <c r="N4762" s="15" t="s">
        <v>26</v>
      </c>
      <c r="O4762" s="15" t="s">
        <v>24</v>
      </c>
      <c r="P4762" s="15" t="s">
        <v>27</v>
      </c>
      <c r="Q4762" s="15" t="s">
        <v>26</v>
      </c>
      <c r="R4762" s="15" t="s">
        <v>15</v>
      </c>
      <c r="S4762" s="18" t="n">
        <v>75.1</v>
      </c>
      <c r="T4762" s="15" t="n">
        <v>5013</v>
      </c>
      <c r="U4762" s="15" t="s">
        <v>24</v>
      </c>
      <c r="V4762" s="18" t="n">
        <f aca="false">IF(ISNUMBER(T4762),T4762,0)</f>
        <v>5013</v>
      </c>
      <c r="W4762" s="15" t="n">
        <f aca="false">IF(U4762="Yes",1,0)</f>
        <v>0</v>
      </c>
      <c r="X4762" s="15" t="str">
        <f aca="false">IF(F4762&lt;=12,"0-12 months",IF(F4762&lt;=24,"13-24 months",IF(F4762&lt;=48,"25-48 months","49-72 months")))</f>
        <v>49-72 months</v>
      </c>
      <c r="Y4762" s="15" t="str">
        <f aca="false">IF(C4762=1,"Yes","No")</f>
        <v>No</v>
      </c>
      <c r="Z4762" s="15" t="n">
        <f aca="false">COUNTIF(J4762:O4762,"Yes")</f>
        <v>5</v>
      </c>
      <c r="AA4762" s="18" t="n">
        <f aca="false">S4762*W4762</f>
        <v>0</v>
      </c>
      <c r="AB4762" s="15" t="n">
        <f aca="false">(P4762="Month-to-month")+(I4762="Fiber optic")+(R4762="Electronic check")+(F4762&lt;=12)+(M4762="No")+(J4762="No")</f>
        <v>1</v>
      </c>
      <c r="AC4762" s="15" t="str">
        <f aca="false">IF(AB4762&gt;=5,"High",IF(AB4762&gt;=3,"Medium","Low"))</f>
        <v>Low</v>
      </c>
    </row>
    <row r="4763" customFormat="false" ht="15" hidden="false" customHeight="false" outlineLevel="0" collapsed="false">
      <c r="A4763" s="15" t="s">
        <v>4860</v>
      </c>
      <c r="B4763" s="15" t="s">
        <v>98</v>
      </c>
      <c r="C4763" s="15" t="n">
        <v>0</v>
      </c>
      <c r="D4763" s="15" t="s">
        <v>26</v>
      </c>
      <c r="E4763" s="15" t="s">
        <v>26</v>
      </c>
      <c r="F4763" s="15" t="n">
        <v>72</v>
      </c>
      <c r="G4763" s="15" t="s">
        <v>26</v>
      </c>
      <c r="H4763" s="15" t="s">
        <v>26</v>
      </c>
      <c r="I4763" s="15" t="s">
        <v>24</v>
      </c>
      <c r="J4763" s="15" t="s">
        <v>28</v>
      </c>
      <c r="K4763" s="15" t="s">
        <v>28</v>
      </c>
      <c r="L4763" s="15" t="s">
        <v>28</v>
      </c>
      <c r="M4763" s="15" t="s">
        <v>28</v>
      </c>
      <c r="N4763" s="15" t="s">
        <v>28</v>
      </c>
      <c r="O4763" s="15" t="s">
        <v>28</v>
      </c>
      <c r="P4763" s="15" t="s">
        <v>29</v>
      </c>
      <c r="Q4763" s="15" t="s">
        <v>24</v>
      </c>
      <c r="R4763" s="15" t="s">
        <v>19</v>
      </c>
      <c r="S4763" s="18" t="n">
        <v>25</v>
      </c>
      <c r="T4763" s="15" t="n">
        <v>1738.9</v>
      </c>
      <c r="U4763" s="15" t="s">
        <v>24</v>
      </c>
      <c r="V4763" s="18" t="n">
        <f aca="false">IF(ISNUMBER(T4763),T4763,0)</f>
        <v>1738.9</v>
      </c>
      <c r="W4763" s="15" t="n">
        <f aca="false">IF(U4763="Yes",1,0)</f>
        <v>0</v>
      </c>
      <c r="X4763" s="15" t="str">
        <f aca="false">IF(F4763&lt;=12,"0-12 months",IF(F4763&lt;=24,"13-24 months",IF(F4763&lt;=48,"25-48 months","49-72 months")))</f>
        <v>49-72 months</v>
      </c>
      <c r="Y4763" s="15" t="str">
        <f aca="false">IF(C4763=1,"Yes","No")</f>
        <v>No</v>
      </c>
      <c r="Z4763" s="15" t="n">
        <f aca="false">COUNTIF(J4763:O4763,"Yes")</f>
        <v>0</v>
      </c>
      <c r="AA4763" s="18" t="n">
        <f aca="false">S4763*W4763</f>
        <v>0</v>
      </c>
      <c r="AB4763" s="15" t="n">
        <f aca="false">(P4763="Month-to-month")+(I4763="Fiber optic")+(R4763="Electronic check")+(F4763&lt;=12)+(M4763="No")+(J4763="No")</f>
        <v>0</v>
      </c>
      <c r="AC4763" s="15" t="str">
        <f aca="false">IF(AB4763&gt;=5,"High",IF(AB4763&gt;=3,"Medium","Low"))</f>
        <v>Low</v>
      </c>
    </row>
    <row r="4764" customFormat="false" ht="15" hidden="false" customHeight="false" outlineLevel="0" collapsed="false">
      <c r="A4764" s="15" t="s">
        <v>4861</v>
      </c>
      <c r="B4764" s="15" t="s">
        <v>98</v>
      </c>
      <c r="C4764" s="15" t="n">
        <v>1</v>
      </c>
      <c r="D4764" s="15" t="s">
        <v>24</v>
      </c>
      <c r="E4764" s="15" t="s">
        <v>24</v>
      </c>
      <c r="F4764" s="15" t="n">
        <v>34</v>
      </c>
      <c r="G4764" s="15" t="s">
        <v>26</v>
      </c>
      <c r="H4764" s="15" t="s">
        <v>24</v>
      </c>
      <c r="I4764" s="15" t="s">
        <v>102</v>
      </c>
      <c r="J4764" s="15" t="s">
        <v>24</v>
      </c>
      <c r="K4764" s="15" t="s">
        <v>24</v>
      </c>
      <c r="L4764" s="15" t="s">
        <v>24</v>
      </c>
      <c r="M4764" s="15" t="s">
        <v>24</v>
      </c>
      <c r="N4764" s="15" t="s">
        <v>24</v>
      </c>
      <c r="O4764" s="15" t="s">
        <v>24</v>
      </c>
      <c r="P4764" s="15" t="s">
        <v>25</v>
      </c>
      <c r="Q4764" s="15" t="s">
        <v>24</v>
      </c>
      <c r="R4764" s="15" t="s">
        <v>21</v>
      </c>
      <c r="S4764" s="18" t="n">
        <v>69.15</v>
      </c>
      <c r="T4764" s="15" t="n">
        <v>2275.1</v>
      </c>
      <c r="U4764" s="15" t="s">
        <v>24</v>
      </c>
      <c r="V4764" s="18" t="n">
        <f aca="false">IF(ISNUMBER(T4764),T4764,0)</f>
        <v>2275.1</v>
      </c>
      <c r="W4764" s="15" t="n">
        <f aca="false">IF(U4764="Yes",1,0)</f>
        <v>0</v>
      </c>
      <c r="X4764" s="15" t="str">
        <f aca="false">IF(F4764&lt;=12,"0-12 months",IF(F4764&lt;=24,"13-24 months",IF(F4764&lt;=48,"25-48 months","49-72 months")))</f>
        <v>25-48 months</v>
      </c>
      <c r="Y4764" s="15" t="str">
        <f aca="false">IF(C4764=1,"Yes","No")</f>
        <v>Yes</v>
      </c>
      <c r="Z4764" s="15" t="n">
        <f aca="false">COUNTIF(J4764:O4764,"Yes")</f>
        <v>0</v>
      </c>
      <c r="AA4764" s="18" t="n">
        <f aca="false">S4764*W4764</f>
        <v>0</v>
      </c>
      <c r="AB4764" s="15" t="n">
        <f aca="false">(P4764="Month-to-month")+(I4764="Fiber optic")+(R4764="Electronic check")+(F4764&lt;=12)+(M4764="No")+(J4764="No")</f>
        <v>4</v>
      </c>
      <c r="AC4764" s="15" t="str">
        <f aca="false">IF(AB4764&gt;=5,"High",IF(AB4764&gt;=3,"Medium","Low"))</f>
        <v>Medium</v>
      </c>
    </row>
    <row r="4765" customFormat="false" ht="15" hidden="false" customHeight="false" outlineLevel="0" collapsed="false">
      <c r="A4765" s="15" t="s">
        <v>4862</v>
      </c>
      <c r="B4765" s="15" t="s">
        <v>94</v>
      </c>
      <c r="C4765" s="15" t="n">
        <v>0</v>
      </c>
      <c r="D4765" s="15" t="s">
        <v>26</v>
      </c>
      <c r="E4765" s="15" t="s">
        <v>26</v>
      </c>
      <c r="F4765" s="15" t="n">
        <v>58</v>
      </c>
      <c r="G4765" s="15" t="s">
        <v>26</v>
      </c>
      <c r="H4765" s="15" t="s">
        <v>24</v>
      </c>
      <c r="I4765" s="15" t="s">
        <v>102</v>
      </c>
      <c r="J4765" s="15" t="s">
        <v>24</v>
      </c>
      <c r="K4765" s="15" t="s">
        <v>26</v>
      </c>
      <c r="L4765" s="15" t="s">
        <v>26</v>
      </c>
      <c r="M4765" s="15" t="s">
        <v>24</v>
      </c>
      <c r="N4765" s="15" t="s">
        <v>26</v>
      </c>
      <c r="O4765" s="15" t="s">
        <v>24</v>
      </c>
      <c r="P4765" s="15" t="s">
        <v>25</v>
      </c>
      <c r="Q4765" s="15" t="s">
        <v>26</v>
      </c>
      <c r="R4765" s="15" t="s">
        <v>15</v>
      </c>
      <c r="S4765" s="18" t="n">
        <v>91.55</v>
      </c>
      <c r="T4765" s="15" t="n">
        <v>5511.65</v>
      </c>
      <c r="U4765" s="15" t="s">
        <v>24</v>
      </c>
      <c r="V4765" s="18" t="n">
        <f aca="false">IF(ISNUMBER(T4765),T4765,0)</f>
        <v>5511.65</v>
      </c>
      <c r="W4765" s="15" t="n">
        <f aca="false">IF(U4765="Yes",1,0)</f>
        <v>0</v>
      </c>
      <c r="X4765" s="15" t="str">
        <f aca="false">IF(F4765&lt;=12,"0-12 months",IF(F4765&lt;=24,"13-24 months",IF(F4765&lt;=48,"25-48 months","49-72 months")))</f>
        <v>49-72 months</v>
      </c>
      <c r="Y4765" s="15" t="str">
        <f aca="false">IF(C4765=1,"Yes","No")</f>
        <v>No</v>
      </c>
      <c r="Z4765" s="15" t="n">
        <f aca="false">COUNTIF(J4765:O4765,"Yes")</f>
        <v>3</v>
      </c>
      <c r="AA4765" s="18" t="n">
        <f aca="false">S4765*W4765</f>
        <v>0</v>
      </c>
      <c r="AB4765" s="15" t="n">
        <f aca="false">(P4765="Month-to-month")+(I4765="Fiber optic")+(R4765="Electronic check")+(F4765&lt;=12)+(M4765="No")+(J4765="No")</f>
        <v>5</v>
      </c>
      <c r="AC4765" s="15" t="str">
        <f aca="false">IF(AB4765&gt;=5,"High",IF(AB4765&gt;=3,"Medium","Low"))</f>
        <v>High</v>
      </c>
    </row>
    <row r="4766" customFormat="false" ht="15" hidden="false" customHeight="false" outlineLevel="0" collapsed="false">
      <c r="A4766" s="15" t="s">
        <v>4863</v>
      </c>
      <c r="B4766" s="15" t="s">
        <v>98</v>
      </c>
      <c r="C4766" s="15" t="n">
        <v>0</v>
      </c>
      <c r="D4766" s="15" t="s">
        <v>24</v>
      </c>
      <c r="E4766" s="15" t="s">
        <v>24</v>
      </c>
      <c r="F4766" s="15" t="n">
        <v>2</v>
      </c>
      <c r="G4766" s="15" t="s">
        <v>26</v>
      </c>
      <c r="H4766" s="15" t="s">
        <v>24</v>
      </c>
      <c r="I4766" s="15" t="s">
        <v>96</v>
      </c>
      <c r="J4766" s="15" t="s">
        <v>24</v>
      </c>
      <c r="K4766" s="15" t="s">
        <v>24</v>
      </c>
      <c r="L4766" s="15" t="s">
        <v>24</v>
      </c>
      <c r="M4766" s="15" t="s">
        <v>24</v>
      </c>
      <c r="N4766" s="15" t="s">
        <v>24</v>
      </c>
      <c r="O4766" s="15" t="s">
        <v>24</v>
      </c>
      <c r="P4766" s="15" t="s">
        <v>25</v>
      </c>
      <c r="Q4766" s="15" t="s">
        <v>26</v>
      </c>
      <c r="R4766" s="15" t="s">
        <v>15</v>
      </c>
      <c r="S4766" s="18" t="n">
        <v>45.15</v>
      </c>
      <c r="T4766" s="15" t="n">
        <v>98.5</v>
      </c>
      <c r="U4766" s="15" t="s">
        <v>26</v>
      </c>
      <c r="V4766" s="18" t="n">
        <f aca="false">IF(ISNUMBER(T4766),T4766,0)</f>
        <v>98.5</v>
      </c>
      <c r="W4766" s="15" t="n">
        <f aca="false">IF(U4766="Yes",1,0)</f>
        <v>1</v>
      </c>
      <c r="X4766" s="15" t="str">
        <f aca="false">IF(F4766&lt;=12,"0-12 months",IF(F4766&lt;=24,"13-24 months",IF(F4766&lt;=48,"25-48 months","49-72 months")))</f>
        <v>0-12 months</v>
      </c>
      <c r="Y4766" s="15" t="str">
        <f aca="false">IF(C4766=1,"Yes","No")</f>
        <v>No</v>
      </c>
      <c r="Z4766" s="15" t="n">
        <f aca="false">COUNTIF(J4766:O4766,"Yes")</f>
        <v>0</v>
      </c>
      <c r="AA4766" s="18" t="n">
        <f aca="false">S4766*W4766</f>
        <v>45.15</v>
      </c>
      <c r="AB4766" s="15" t="n">
        <f aca="false">(P4766="Month-to-month")+(I4766="Fiber optic")+(R4766="Electronic check")+(F4766&lt;=12)+(M4766="No")+(J4766="No")</f>
        <v>5</v>
      </c>
      <c r="AC4766" s="15" t="str">
        <f aca="false">IF(AB4766&gt;=5,"High",IF(AB4766&gt;=3,"Medium","Low"))</f>
        <v>High</v>
      </c>
    </row>
    <row r="4767" customFormat="false" ht="15" hidden="false" customHeight="false" outlineLevel="0" collapsed="false">
      <c r="A4767" s="15" t="s">
        <v>4864</v>
      </c>
      <c r="B4767" s="15" t="s">
        <v>98</v>
      </c>
      <c r="C4767" s="15" t="n">
        <v>0</v>
      </c>
      <c r="D4767" s="15" t="s">
        <v>24</v>
      </c>
      <c r="E4767" s="15" t="s">
        <v>24</v>
      </c>
      <c r="F4767" s="15" t="n">
        <v>37</v>
      </c>
      <c r="G4767" s="15" t="s">
        <v>24</v>
      </c>
      <c r="H4767" s="15" t="s">
        <v>95</v>
      </c>
      <c r="I4767" s="15" t="s">
        <v>96</v>
      </c>
      <c r="J4767" s="15" t="s">
        <v>24</v>
      </c>
      <c r="K4767" s="15" t="s">
        <v>24</v>
      </c>
      <c r="L4767" s="15" t="s">
        <v>24</v>
      </c>
      <c r="M4767" s="15" t="s">
        <v>24</v>
      </c>
      <c r="N4767" s="15" t="s">
        <v>26</v>
      </c>
      <c r="O4767" s="15" t="s">
        <v>24</v>
      </c>
      <c r="P4767" s="15" t="s">
        <v>29</v>
      </c>
      <c r="Q4767" s="15" t="s">
        <v>24</v>
      </c>
      <c r="R4767" s="15" t="s">
        <v>21</v>
      </c>
      <c r="S4767" s="18" t="n">
        <v>35.8</v>
      </c>
      <c r="T4767" s="15" t="n">
        <v>1316.9</v>
      </c>
      <c r="U4767" s="15" t="s">
        <v>24</v>
      </c>
      <c r="V4767" s="18" t="n">
        <f aca="false">IF(ISNUMBER(T4767),T4767,0)</f>
        <v>1316.9</v>
      </c>
      <c r="W4767" s="15" t="n">
        <f aca="false">IF(U4767="Yes",1,0)</f>
        <v>0</v>
      </c>
      <c r="X4767" s="15" t="str">
        <f aca="false">IF(F4767&lt;=12,"0-12 months",IF(F4767&lt;=24,"13-24 months",IF(F4767&lt;=48,"25-48 months","49-72 months")))</f>
        <v>25-48 months</v>
      </c>
      <c r="Y4767" s="15" t="str">
        <f aca="false">IF(C4767=1,"Yes","No")</f>
        <v>No</v>
      </c>
      <c r="Z4767" s="15" t="n">
        <f aca="false">COUNTIF(J4767:O4767,"Yes")</f>
        <v>1</v>
      </c>
      <c r="AA4767" s="18" t="n">
        <f aca="false">S4767*W4767</f>
        <v>0</v>
      </c>
      <c r="AB4767" s="15" t="n">
        <f aca="false">(P4767="Month-to-month")+(I4767="Fiber optic")+(R4767="Electronic check")+(F4767&lt;=12)+(M4767="No")+(J4767="No")</f>
        <v>2</v>
      </c>
      <c r="AC4767" s="15" t="str">
        <f aca="false">IF(AB4767&gt;=5,"High",IF(AB4767&gt;=3,"Medium","Low"))</f>
        <v>Low</v>
      </c>
    </row>
    <row r="4768" customFormat="false" ht="15" hidden="false" customHeight="false" outlineLevel="0" collapsed="false">
      <c r="A4768" s="15" t="s">
        <v>4865</v>
      </c>
      <c r="B4768" s="15" t="s">
        <v>94</v>
      </c>
      <c r="C4768" s="15" t="n">
        <v>0</v>
      </c>
      <c r="D4768" s="15" t="s">
        <v>24</v>
      </c>
      <c r="E4768" s="15" t="s">
        <v>24</v>
      </c>
      <c r="F4768" s="15" t="n">
        <v>71</v>
      </c>
      <c r="G4768" s="15" t="s">
        <v>26</v>
      </c>
      <c r="H4768" s="15" t="s">
        <v>26</v>
      </c>
      <c r="I4768" s="15" t="s">
        <v>102</v>
      </c>
      <c r="J4768" s="15" t="s">
        <v>26</v>
      </c>
      <c r="K4768" s="15" t="s">
        <v>26</v>
      </c>
      <c r="L4768" s="15" t="s">
        <v>26</v>
      </c>
      <c r="M4768" s="15" t="s">
        <v>26</v>
      </c>
      <c r="N4768" s="15" t="s">
        <v>26</v>
      </c>
      <c r="O4768" s="15" t="s">
        <v>26</v>
      </c>
      <c r="P4768" s="15" t="s">
        <v>29</v>
      </c>
      <c r="Q4768" s="15" t="s">
        <v>26</v>
      </c>
      <c r="R4768" s="15" t="s">
        <v>21</v>
      </c>
      <c r="S4768" s="18" t="n">
        <v>113.15</v>
      </c>
      <c r="T4768" s="15" t="n">
        <v>7993.3</v>
      </c>
      <c r="U4768" s="15" t="s">
        <v>24</v>
      </c>
      <c r="V4768" s="18" t="n">
        <f aca="false">IF(ISNUMBER(T4768),T4768,0)</f>
        <v>7993.3</v>
      </c>
      <c r="W4768" s="15" t="n">
        <f aca="false">IF(U4768="Yes",1,0)</f>
        <v>0</v>
      </c>
      <c r="X4768" s="15" t="str">
        <f aca="false">IF(F4768&lt;=12,"0-12 months",IF(F4768&lt;=24,"13-24 months",IF(F4768&lt;=48,"25-48 months","49-72 months")))</f>
        <v>49-72 months</v>
      </c>
      <c r="Y4768" s="15" t="str">
        <f aca="false">IF(C4768=1,"Yes","No")</f>
        <v>No</v>
      </c>
      <c r="Z4768" s="15" t="n">
        <f aca="false">COUNTIF(J4768:O4768,"Yes")</f>
        <v>6</v>
      </c>
      <c r="AA4768" s="18" t="n">
        <f aca="false">S4768*W4768</f>
        <v>0</v>
      </c>
      <c r="AB4768" s="15" t="n">
        <f aca="false">(P4768="Month-to-month")+(I4768="Fiber optic")+(R4768="Electronic check")+(F4768&lt;=12)+(M4768="No")+(J4768="No")</f>
        <v>1</v>
      </c>
      <c r="AC4768" s="15" t="str">
        <f aca="false">IF(AB4768&gt;=5,"High",IF(AB4768&gt;=3,"Medium","Low"))</f>
        <v>Low</v>
      </c>
    </row>
    <row r="4769" customFormat="false" ht="15" hidden="false" customHeight="false" outlineLevel="0" collapsed="false">
      <c r="A4769" s="15" t="s">
        <v>4866</v>
      </c>
      <c r="B4769" s="15" t="s">
        <v>98</v>
      </c>
      <c r="C4769" s="15" t="n">
        <v>0</v>
      </c>
      <c r="D4769" s="15" t="s">
        <v>26</v>
      </c>
      <c r="E4769" s="15" t="s">
        <v>26</v>
      </c>
      <c r="F4769" s="15" t="n">
        <v>1</v>
      </c>
      <c r="G4769" s="15" t="s">
        <v>26</v>
      </c>
      <c r="H4769" s="15" t="s">
        <v>24</v>
      </c>
      <c r="I4769" s="15" t="s">
        <v>24</v>
      </c>
      <c r="J4769" s="15" t="s">
        <v>28</v>
      </c>
      <c r="K4769" s="15" t="s">
        <v>28</v>
      </c>
      <c r="L4769" s="15" t="s">
        <v>28</v>
      </c>
      <c r="M4769" s="15" t="s">
        <v>28</v>
      </c>
      <c r="N4769" s="15" t="s">
        <v>28</v>
      </c>
      <c r="O4769" s="15" t="s">
        <v>28</v>
      </c>
      <c r="P4769" s="15" t="s">
        <v>27</v>
      </c>
      <c r="Q4769" s="15" t="s">
        <v>24</v>
      </c>
      <c r="R4769" s="15" t="s">
        <v>21</v>
      </c>
      <c r="S4769" s="18" t="n">
        <v>19.85</v>
      </c>
      <c r="T4769" s="15" t="n">
        <v>19.85</v>
      </c>
      <c r="U4769" s="15" t="s">
        <v>24</v>
      </c>
      <c r="V4769" s="18" t="n">
        <f aca="false">IF(ISNUMBER(T4769),T4769,0)</f>
        <v>19.85</v>
      </c>
      <c r="W4769" s="15" t="n">
        <f aca="false">IF(U4769="Yes",1,0)</f>
        <v>0</v>
      </c>
      <c r="X4769" s="15" t="str">
        <f aca="false">IF(F4769&lt;=12,"0-12 months",IF(F4769&lt;=24,"13-24 months",IF(F4769&lt;=48,"25-48 months","49-72 months")))</f>
        <v>0-12 months</v>
      </c>
      <c r="Y4769" s="15" t="str">
        <f aca="false">IF(C4769=1,"Yes","No")</f>
        <v>No</v>
      </c>
      <c r="Z4769" s="15" t="n">
        <f aca="false">COUNTIF(J4769:O4769,"Yes")</f>
        <v>0</v>
      </c>
      <c r="AA4769" s="18" t="n">
        <f aca="false">S4769*W4769</f>
        <v>0</v>
      </c>
      <c r="AB4769" s="15" t="n">
        <f aca="false">(P4769="Month-to-month")+(I4769="Fiber optic")+(R4769="Electronic check")+(F4769&lt;=12)+(M4769="No")+(J4769="No")</f>
        <v>1</v>
      </c>
      <c r="AC4769" s="15" t="str">
        <f aca="false">IF(AB4769&gt;=5,"High",IF(AB4769&gt;=3,"Medium","Low"))</f>
        <v>Low</v>
      </c>
    </row>
    <row r="4770" customFormat="false" ht="15" hidden="false" customHeight="false" outlineLevel="0" collapsed="false">
      <c r="A4770" s="15" t="s">
        <v>4867</v>
      </c>
      <c r="B4770" s="15" t="s">
        <v>98</v>
      </c>
      <c r="C4770" s="15" t="n">
        <v>1</v>
      </c>
      <c r="D4770" s="15" t="s">
        <v>26</v>
      </c>
      <c r="E4770" s="15" t="s">
        <v>26</v>
      </c>
      <c r="F4770" s="15" t="n">
        <v>71</v>
      </c>
      <c r="G4770" s="15" t="s">
        <v>26</v>
      </c>
      <c r="H4770" s="15" t="s">
        <v>24</v>
      </c>
      <c r="I4770" s="15" t="s">
        <v>24</v>
      </c>
      <c r="J4770" s="15" t="s">
        <v>28</v>
      </c>
      <c r="K4770" s="15" t="s">
        <v>28</v>
      </c>
      <c r="L4770" s="15" t="s">
        <v>28</v>
      </c>
      <c r="M4770" s="15" t="s">
        <v>28</v>
      </c>
      <c r="N4770" s="15" t="s">
        <v>28</v>
      </c>
      <c r="O4770" s="15" t="s">
        <v>28</v>
      </c>
      <c r="P4770" s="15" t="s">
        <v>29</v>
      </c>
      <c r="Q4770" s="15" t="s">
        <v>24</v>
      </c>
      <c r="R4770" s="15" t="s">
        <v>21</v>
      </c>
      <c r="S4770" s="18" t="n">
        <v>19.8</v>
      </c>
      <c r="T4770" s="15" t="n">
        <v>1388.45</v>
      </c>
      <c r="U4770" s="15" t="s">
        <v>24</v>
      </c>
      <c r="V4770" s="18" t="n">
        <f aca="false">IF(ISNUMBER(T4770),T4770,0)</f>
        <v>1388.45</v>
      </c>
      <c r="W4770" s="15" t="n">
        <f aca="false">IF(U4770="Yes",1,0)</f>
        <v>0</v>
      </c>
      <c r="X4770" s="15" t="str">
        <f aca="false">IF(F4770&lt;=12,"0-12 months",IF(F4770&lt;=24,"13-24 months",IF(F4770&lt;=48,"25-48 months","49-72 months")))</f>
        <v>49-72 months</v>
      </c>
      <c r="Y4770" s="15" t="str">
        <f aca="false">IF(C4770=1,"Yes","No")</f>
        <v>Yes</v>
      </c>
      <c r="Z4770" s="15" t="n">
        <f aca="false">COUNTIF(J4770:O4770,"Yes")</f>
        <v>0</v>
      </c>
      <c r="AA4770" s="18" t="n">
        <f aca="false">S4770*W4770</f>
        <v>0</v>
      </c>
      <c r="AB4770" s="15" t="n">
        <f aca="false">(P4770="Month-to-month")+(I4770="Fiber optic")+(R4770="Electronic check")+(F4770&lt;=12)+(M4770="No")+(J4770="No")</f>
        <v>0</v>
      </c>
      <c r="AC4770" s="15" t="str">
        <f aca="false">IF(AB4770&gt;=5,"High",IF(AB4770&gt;=3,"Medium","Low"))</f>
        <v>Low</v>
      </c>
    </row>
    <row r="4771" customFormat="false" ht="15" hidden="false" customHeight="false" outlineLevel="0" collapsed="false">
      <c r="A4771" s="15" t="s">
        <v>4868</v>
      </c>
      <c r="B4771" s="15" t="s">
        <v>98</v>
      </c>
      <c r="C4771" s="15" t="n">
        <v>0</v>
      </c>
      <c r="D4771" s="15" t="s">
        <v>26</v>
      </c>
      <c r="E4771" s="15" t="s">
        <v>26</v>
      </c>
      <c r="F4771" s="15" t="n">
        <v>35</v>
      </c>
      <c r="G4771" s="15" t="s">
        <v>26</v>
      </c>
      <c r="H4771" s="15" t="s">
        <v>24</v>
      </c>
      <c r="I4771" s="15" t="s">
        <v>24</v>
      </c>
      <c r="J4771" s="15" t="s">
        <v>28</v>
      </c>
      <c r="K4771" s="15" t="s">
        <v>28</v>
      </c>
      <c r="L4771" s="15" t="s">
        <v>28</v>
      </c>
      <c r="M4771" s="15" t="s">
        <v>28</v>
      </c>
      <c r="N4771" s="15" t="s">
        <v>28</v>
      </c>
      <c r="O4771" s="15" t="s">
        <v>28</v>
      </c>
      <c r="P4771" s="15" t="s">
        <v>27</v>
      </c>
      <c r="Q4771" s="15" t="s">
        <v>24</v>
      </c>
      <c r="R4771" s="15" t="s">
        <v>15</v>
      </c>
      <c r="S4771" s="18" t="n">
        <v>19.9</v>
      </c>
      <c r="T4771" s="15" t="n">
        <v>666</v>
      </c>
      <c r="U4771" s="15" t="s">
        <v>24</v>
      </c>
      <c r="V4771" s="18" t="n">
        <f aca="false">IF(ISNUMBER(T4771),T4771,0)</f>
        <v>666</v>
      </c>
      <c r="W4771" s="15" t="n">
        <f aca="false">IF(U4771="Yes",1,0)</f>
        <v>0</v>
      </c>
      <c r="X4771" s="15" t="str">
        <f aca="false">IF(F4771&lt;=12,"0-12 months",IF(F4771&lt;=24,"13-24 months",IF(F4771&lt;=48,"25-48 months","49-72 months")))</f>
        <v>25-48 months</v>
      </c>
      <c r="Y4771" s="15" t="str">
        <f aca="false">IF(C4771=1,"Yes","No")</f>
        <v>No</v>
      </c>
      <c r="Z4771" s="15" t="n">
        <f aca="false">COUNTIF(J4771:O4771,"Yes")</f>
        <v>0</v>
      </c>
      <c r="AA4771" s="18" t="n">
        <f aca="false">S4771*W4771</f>
        <v>0</v>
      </c>
      <c r="AB4771" s="15" t="n">
        <f aca="false">(P4771="Month-to-month")+(I4771="Fiber optic")+(R4771="Electronic check")+(F4771&lt;=12)+(M4771="No")+(J4771="No")</f>
        <v>1</v>
      </c>
      <c r="AC4771" s="15" t="str">
        <f aca="false">IF(AB4771&gt;=5,"High",IF(AB4771&gt;=3,"Medium","Low"))</f>
        <v>Low</v>
      </c>
    </row>
    <row r="4772" customFormat="false" ht="15" hidden="false" customHeight="false" outlineLevel="0" collapsed="false">
      <c r="A4772" s="15" t="s">
        <v>4869</v>
      </c>
      <c r="B4772" s="15" t="s">
        <v>94</v>
      </c>
      <c r="C4772" s="15" t="n">
        <v>0</v>
      </c>
      <c r="D4772" s="15" t="s">
        <v>26</v>
      </c>
      <c r="E4772" s="15" t="s">
        <v>26</v>
      </c>
      <c r="F4772" s="15" t="n">
        <v>6</v>
      </c>
      <c r="G4772" s="15" t="s">
        <v>26</v>
      </c>
      <c r="H4772" s="15" t="s">
        <v>24</v>
      </c>
      <c r="I4772" s="15" t="s">
        <v>24</v>
      </c>
      <c r="J4772" s="15" t="s">
        <v>28</v>
      </c>
      <c r="K4772" s="15" t="s">
        <v>28</v>
      </c>
      <c r="L4772" s="15" t="s">
        <v>28</v>
      </c>
      <c r="M4772" s="15" t="s">
        <v>28</v>
      </c>
      <c r="N4772" s="15" t="s">
        <v>28</v>
      </c>
      <c r="O4772" s="15" t="s">
        <v>28</v>
      </c>
      <c r="P4772" s="15" t="s">
        <v>27</v>
      </c>
      <c r="Q4772" s="15" t="s">
        <v>24</v>
      </c>
      <c r="R4772" s="15" t="s">
        <v>17</v>
      </c>
      <c r="S4772" s="18" t="n">
        <v>19.7</v>
      </c>
      <c r="T4772" s="15" t="n">
        <v>94.45</v>
      </c>
      <c r="U4772" s="15" t="s">
        <v>24</v>
      </c>
      <c r="V4772" s="18" t="n">
        <f aca="false">IF(ISNUMBER(T4772),T4772,0)</f>
        <v>94.45</v>
      </c>
      <c r="W4772" s="15" t="n">
        <f aca="false">IF(U4772="Yes",1,0)</f>
        <v>0</v>
      </c>
      <c r="X4772" s="15" t="str">
        <f aca="false">IF(F4772&lt;=12,"0-12 months",IF(F4772&lt;=24,"13-24 months",IF(F4772&lt;=48,"25-48 months","49-72 months")))</f>
        <v>0-12 months</v>
      </c>
      <c r="Y4772" s="15" t="str">
        <f aca="false">IF(C4772=1,"Yes","No")</f>
        <v>No</v>
      </c>
      <c r="Z4772" s="15" t="n">
        <f aca="false">COUNTIF(J4772:O4772,"Yes")</f>
        <v>0</v>
      </c>
      <c r="AA4772" s="18" t="n">
        <f aca="false">S4772*W4772</f>
        <v>0</v>
      </c>
      <c r="AB4772" s="15" t="n">
        <f aca="false">(P4772="Month-to-month")+(I4772="Fiber optic")+(R4772="Electronic check")+(F4772&lt;=12)+(M4772="No")+(J4772="No")</f>
        <v>1</v>
      </c>
      <c r="AC4772" s="15" t="str">
        <f aca="false">IF(AB4772&gt;=5,"High",IF(AB4772&gt;=3,"Medium","Low"))</f>
        <v>Low</v>
      </c>
    </row>
    <row r="4773" customFormat="false" ht="15" hidden="false" customHeight="false" outlineLevel="0" collapsed="false">
      <c r="A4773" s="15" t="s">
        <v>4870</v>
      </c>
      <c r="B4773" s="15" t="s">
        <v>94</v>
      </c>
      <c r="C4773" s="15" t="n">
        <v>0</v>
      </c>
      <c r="D4773" s="15" t="s">
        <v>24</v>
      </c>
      <c r="E4773" s="15" t="s">
        <v>24</v>
      </c>
      <c r="F4773" s="15" t="n">
        <v>3</v>
      </c>
      <c r="G4773" s="15" t="s">
        <v>26</v>
      </c>
      <c r="H4773" s="15" t="s">
        <v>24</v>
      </c>
      <c r="I4773" s="15" t="s">
        <v>102</v>
      </c>
      <c r="J4773" s="15" t="s">
        <v>24</v>
      </c>
      <c r="K4773" s="15" t="s">
        <v>24</v>
      </c>
      <c r="L4773" s="15" t="s">
        <v>24</v>
      </c>
      <c r="M4773" s="15" t="s">
        <v>24</v>
      </c>
      <c r="N4773" s="15" t="s">
        <v>26</v>
      </c>
      <c r="O4773" s="15" t="s">
        <v>24</v>
      </c>
      <c r="P4773" s="15" t="s">
        <v>25</v>
      </c>
      <c r="Q4773" s="15" t="s">
        <v>26</v>
      </c>
      <c r="R4773" s="15" t="s">
        <v>15</v>
      </c>
      <c r="S4773" s="18" t="n">
        <v>79.4</v>
      </c>
      <c r="T4773" s="15" t="n">
        <v>244.65</v>
      </c>
      <c r="U4773" s="15" t="s">
        <v>26</v>
      </c>
      <c r="V4773" s="18" t="n">
        <f aca="false">IF(ISNUMBER(T4773),T4773,0)</f>
        <v>244.65</v>
      </c>
      <c r="W4773" s="15" t="n">
        <f aca="false">IF(U4773="Yes",1,0)</f>
        <v>1</v>
      </c>
      <c r="X4773" s="15" t="str">
        <f aca="false">IF(F4773&lt;=12,"0-12 months",IF(F4773&lt;=24,"13-24 months",IF(F4773&lt;=48,"25-48 months","49-72 months")))</f>
        <v>0-12 months</v>
      </c>
      <c r="Y4773" s="15" t="str">
        <f aca="false">IF(C4773=1,"Yes","No")</f>
        <v>No</v>
      </c>
      <c r="Z4773" s="15" t="n">
        <f aca="false">COUNTIF(J4773:O4773,"Yes")</f>
        <v>1</v>
      </c>
      <c r="AA4773" s="18" t="n">
        <f aca="false">S4773*W4773</f>
        <v>79.4</v>
      </c>
      <c r="AB4773" s="15" t="n">
        <f aca="false">(P4773="Month-to-month")+(I4773="Fiber optic")+(R4773="Electronic check")+(F4773&lt;=12)+(M4773="No")+(J4773="No")</f>
        <v>6</v>
      </c>
      <c r="AC4773" s="15" t="str">
        <f aca="false">IF(AB4773&gt;=5,"High",IF(AB4773&gt;=3,"Medium","Low"))</f>
        <v>High</v>
      </c>
    </row>
    <row r="4774" customFormat="false" ht="15" hidden="false" customHeight="false" outlineLevel="0" collapsed="false">
      <c r="A4774" s="15" t="s">
        <v>4871</v>
      </c>
      <c r="B4774" s="15" t="s">
        <v>94</v>
      </c>
      <c r="C4774" s="15" t="n">
        <v>0</v>
      </c>
      <c r="D4774" s="15" t="s">
        <v>26</v>
      </c>
      <c r="E4774" s="15" t="s">
        <v>26</v>
      </c>
      <c r="F4774" s="15" t="n">
        <v>69</v>
      </c>
      <c r="G4774" s="15" t="s">
        <v>26</v>
      </c>
      <c r="H4774" s="15" t="s">
        <v>24</v>
      </c>
      <c r="I4774" s="15" t="s">
        <v>96</v>
      </c>
      <c r="J4774" s="15" t="s">
        <v>24</v>
      </c>
      <c r="K4774" s="15" t="s">
        <v>26</v>
      </c>
      <c r="L4774" s="15" t="s">
        <v>26</v>
      </c>
      <c r="M4774" s="15" t="s">
        <v>26</v>
      </c>
      <c r="N4774" s="15" t="s">
        <v>24</v>
      </c>
      <c r="O4774" s="15" t="s">
        <v>24</v>
      </c>
      <c r="P4774" s="15" t="s">
        <v>27</v>
      </c>
      <c r="Q4774" s="15" t="s">
        <v>24</v>
      </c>
      <c r="R4774" s="15" t="s">
        <v>19</v>
      </c>
      <c r="S4774" s="18" t="n">
        <v>59.1</v>
      </c>
      <c r="T4774" s="15" t="n">
        <v>4134.7</v>
      </c>
      <c r="U4774" s="15" t="s">
        <v>24</v>
      </c>
      <c r="V4774" s="18" t="n">
        <f aca="false">IF(ISNUMBER(T4774),T4774,0)</f>
        <v>4134.7</v>
      </c>
      <c r="W4774" s="15" t="n">
        <f aca="false">IF(U4774="Yes",1,0)</f>
        <v>0</v>
      </c>
      <c r="X4774" s="15" t="str">
        <f aca="false">IF(F4774&lt;=12,"0-12 months",IF(F4774&lt;=24,"13-24 months",IF(F4774&lt;=48,"25-48 months","49-72 months")))</f>
        <v>49-72 months</v>
      </c>
      <c r="Y4774" s="15" t="str">
        <f aca="false">IF(C4774=1,"Yes","No")</f>
        <v>No</v>
      </c>
      <c r="Z4774" s="15" t="n">
        <f aca="false">COUNTIF(J4774:O4774,"Yes")</f>
        <v>3</v>
      </c>
      <c r="AA4774" s="18" t="n">
        <f aca="false">S4774*W4774</f>
        <v>0</v>
      </c>
      <c r="AB4774" s="15" t="n">
        <f aca="false">(P4774="Month-to-month")+(I4774="Fiber optic")+(R4774="Electronic check")+(F4774&lt;=12)+(M4774="No")+(J4774="No")</f>
        <v>1</v>
      </c>
      <c r="AC4774" s="15" t="str">
        <f aca="false">IF(AB4774&gt;=5,"High",IF(AB4774&gt;=3,"Medium","Low"))</f>
        <v>Low</v>
      </c>
    </row>
    <row r="4775" customFormat="false" ht="15" hidden="false" customHeight="false" outlineLevel="0" collapsed="false">
      <c r="A4775" s="15" t="s">
        <v>4872</v>
      </c>
      <c r="B4775" s="15" t="s">
        <v>98</v>
      </c>
      <c r="C4775" s="15" t="n">
        <v>0</v>
      </c>
      <c r="D4775" s="15" t="s">
        <v>24</v>
      </c>
      <c r="E4775" s="15" t="s">
        <v>24</v>
      </c>
      <c r="F4775" s="15" t="n">
        <v>44</v>
      </c>
      <c r="G4775" s="15" t="s">
        <v>24</v>
      </c>
      <c r="H4775" s="15" t="s">
        <v>95</v>
      </c>
      <c r="I4775" s="15" t="s">
        <v>96</v>
      </c>
      <c r="J4775" s="15" t="s">
        <v>24</v>
      </c>
      <c r="K4775" s="15" t="s">
        <v>26</v>
      </c>
      <c r="L4775" s="15" t="s">
        <v>26</v>
      </c>
      <c r="M4775" s="15" t="s">
        <v>24</v>
      </c>
      <c r="N4775" s="15" t="s">
        <v>26</v>
      </c>
      <c r="O4775" s="15" t="s">
        <v>26</v>
      </c>
      <c r="P4775" s="15" t="s">
        <v>27</v>
      </c>
      <c r="Q4775" s="15" t="s">
        <v>26</v>
      </c>
      <c r="R4775" s="15" t="s">
        <v>17</v>
      </c>
      <c r="S4775" s="18" t="n">
        <v>53.95</v>
      </c>
      <c r="T4775" s="15" t="n">
        <v>2375.4</v>
      </c>
      <c r="U4775" s="15" t="s">
        <v>26</v>
      </c>
      <c r="V4775" s="18" t="n">
        <f aca="false">IF(ISNUMBER(T4775),T4775,0)</f>
        <v>2375.4</v>
      </c>
      <c r="W4775" s="15" t="n">
        <f aca="false">IF(U4775="Yes",1,0)</f>
        <v>1</v>
      </c>
      <c r="X4775" s="15" t="str">
        <f aca="false">IF(F4775&lt;=12,"0-12 months",IF(F4775&lt;=24,"13-24 months",IF(F4775&lt;=48,"25-48 months","49-72 months")))</f>
        <v>25-48 months</v>
      </c>
      <c r="Y4775" s="15" t="str">
        <f aca="false">IF(C4775=1,"Yes","No")</f>
        <v>No</v>
      </c>
      <c r="Z4775" s="15" t="n">
        <f aca="false">COUNTIF(J4775:O4775,"Yes")</f>
        <v>4</v>
      </c>
      <c r="AA4775" s="18" t="n">
        <f aca="false">S4775*W4775</f>
        <v>53.95</v>
      </c>
      <c r="AB4775" s="15" t="n">
        <f aca="false">(P4775="Month-to-month")+(I4775="Fiber optic")+(R4775="Electronic check")+(F4775&lt;=12)+(M4775="No")+(J4775="No")</f>
        <v>2</v>
      </c>
      <c r="AC4775" s="15" t="str">
        <f aca="false">IF(AB4775&gt;=5,"High",IF(AB4775&gt;=3,"Medium","Low"))</f>
        <v>Low</v>
      </c>
    </row>
    <row r="4776" customFormat="false" ht="15" hidden="false" customHeight="false" outlineLevel="0" collapsed="false">
      <c r="A4776" s="15" t="s">
        <v>4873</v>
      </c>
      <c r="B4776" s="15" t="s">
        <v>94</v>
      </c>
      <c r="C4776" s="15" t="n">
        <v>0</v>
      </c>
      <c r="D4776" s="15" t="s">
        <v>26</v>
      </c>
      <c r="E4776" s="15" t="s">
        <v>24</v>
      </c>
      <c r="F4776" s="15" t="n">
        <v>53</v>
      </c>
      <c r="G4776" s="15" t="s">
        <v>26</v>
      </c>
      <c r="H4776" s="15" t="s">
        <v>26</v>
      </c>
      <c r="I4776" s="15" t="s">
        <v>102</v>
      </c>
      <c r="J4776" s="15" t="s">
        <v>24</v>
      </c>
      <c r="K4776" s="15" t="s">
        <v>24</v>
      </c>
      <c r="L4776" s="15" t="s">
        <v>24</v>
      </c>
      <c r="M4776" s="15" t="s">
        <v>26</v>
      </c>
      <c r="N4776" s="15" t="s">
        <v>24</v>
      </c>
      <c r="O4776" s="15" t="s">
        <v>26</v>
      </c>
      <c r="P4776" s="15" t="s">
        <v>27</v>
      </c>
      <c r="Q4776" s="15" t="s">
        <v>26</v>
      </c>
      <c r="R4776" s="15" t="s">
        <v>15</v>
      </c>
      <c r="S4776" s="18" t="n">
        <v>91.15</v>
      </c>
      <c r="T4776" s="15" t="n">
        <v>4862.5</v>
      </c>
      <c r="U4776" s="15" t="s">
        <v>24</v>
      </c>
      <c r="V4776" s="18" t="n">
        <f aca="false">IF(ISNUMBER(T4776),T4776,0)</f>
        <v>4862.5</v>
      </c>
      <c r="W4776" s="15" t="n">
        <f aca="false">IF(U4776="Yes",1,0)</f>
        <v>0</v>
      </c>
      <c r="X4776" s="15" t="str">
        <f aca="false">IF(F4776&lt;=12,"0-12 months",IF(F4776&lt;=24,"13-24 months",IF(F4776&lt;=48,"25-48 months","49-72 months")))</f>
        <v>49-72 months</v>
      </c>
      <c r="Y4776" s="15" t="str">
        <f aca="false">IF(C4776=1,"Yes","No")</f>
        <v>No</v>
      </c>
      <c r="Z4776" s="15" t="n">
        <f aca="false">COUNTIF(J4776:O4776,"Yes")</f>
        <v>2</v>
      </c>
      <c r="AA4776" s="18" t="n">
        <f aca="false">S4776*W4776</f>
        <v>0</v>
      </c>
      <c r="AB4776" s="15" t="n">
        <f aca="false">(P4776="Month-to-month")+(I4776="Fiber optic")+(R4776="Electronic check")+(F4776&lt;=12)+(M4776="No")+(J4776="No")</f>
        <v>3</v>
      </c>
      <c r="AC4776" s="15" t="str">
        <f aca="false">IF(AB4776&gt;=5,"High",IF(AB4776&gt;=3,"Medium","Low"))</f>
        <v>Medium</v>
      </c>
    </row>
    <row r="4777" customFormat="false" ht="15" hidden="false" customHeight="false" outlineLevel="0" collapsed="false">
      <c r="A4777" s="15" t="s">
        <v>4874</v>
      </c>
      <c r="B4777" s="15" t="s">
        <v>94</v>
      </c>
      <c r="C4777" s="15" t="n">
        <v>0</v>
      </c>
      <c r="D4777" s="15" t="s">
        <v>26</v>
      </c>
      <c r="E4777" s="15" t="s">
        <v>24</v>
      </c>
      <c r="F4777" s="15" t="n">
        <v>24</v>
      </c>
      <c r="G4777" s="15" t="s">
        <v>26</v>
      </c>
      <c r="H4777" s="15" t="s">
        <v>24</v>
      </c>
      <c r="I4777" s="15" t="s">
        <v>102</v>
      </c>
      <c r="J4777" s="15" t="s">
        <v>24</v>
      </c>
      <c r="K4777" s="15" t="s">
        <v>26</v>
      </c>
      <c r="L4777" s="15" t="s">
        <v>26</v>
      </c>
      <c r="M4777" s="15" t="s">
        <v>24</v>
      </c>
      <c r="N4777" s="15" t="s">
        <v>26</v>
      </c>
      <c r="O4777" s="15" t="s">
        <v>26</v>
      </c>
      <c r="P4777" s="15" t="s">
        <v>25</v>
      </c>
      <c r="Q4777" s="15" t="s">
        <v>26</v>
      </c>
      <c r="R4777" s="15" t="s">
        <v>21</v>
      </c>
      <c r="S4777" s="18" t="n">
        <v>99.3</v>
      </c>
      <c r="T4777" s="15" t="n">
        <v>2431.35</v>
      </c>
      <c r="U4777" s="15" t="s">
        <v>26</v>
      </c>
      <c r="V4777" s="18" t="n">
        <f aca="false">IF(ISNUMBER(T4777),T4777,0)</f>
        <v>2431.35</v>
      </c>
      <c r="W4777" s="15" t="n">
        <f aca="false">IF(U4777="Yes",1,0)</f>
        <v>1</v>
      </c>
      <c r="X4777" s="15" t="str">
        <f aca="false">IF(F4777&lt;=12,"0-12 months",IF(F4777&lt;=24,"13-24 months",IF(F4777&lt;=48,"25-48 months","49-72 months")))</f>
        <v>13-24 months</v>
      </c>
      <c r="Y4777" s="15" t="str">
        <f aca="false">IF(C4777=1,"Yes","No")</f>
        <v>No</v>
      </c>
      <c r="Z4777" s="15" t="n">
        <f aca="false">COUNTIF(J4777:O4777,"Yes")</f>
        <v>4</v>
      </c>
      <c r="AA4777" s="18" t="n">
        <f aca="false">S4777*W4777</f>
        <v>99.3</v>
      </c>
      <c r="AB4777" s="15" t="n">
        <f aca="false">(P4777="Month-to-month")+(I4777="Fiber optic")+(R4777="Electronic check")+(F4777&lt;=12)+(M4777="No")+(J4777="No")</f>
        <v>4</v>
      </c>
      <c r="AC4777" s="15" t="str">
        <f aca="false">IF(AB4777&gt;=5,"High",IF(AB4777&gt;=3,"Medium","Low"))</f>
        <v>Medium</v>
      </c>
    </row>
    <row r="4778" customFormat="false" ht="15" hidden="false" customHeight="false" outlineLevel="0" collapsed="false">
      <c r="A4778" s="15" t="s">
        <v>4875</v>
      </c>
      <c r="B4778" s="15" t="s">
        <v>94</v>
      </c>
      <c r="C4778" s="15" t="n">
        <v>0</v>
      </c>
      <c r="D4778" s="15" t="s">
        <v>26</v>
      </c>
      <c r="E4778" s="15" t="s">
        <v>24</v>
      </c>
      <c r="F4778" s="15" t="n">
        <v>5</v>
      </c>
      <c r="G4778" s="15" t="s">
        <v>26</v>
      </c>
      <c r="H4778" s="15" t="s">
        <v>24</v>
      </c>
      <c r="I4778" s="15" t="s">
        <v>102</v>
      </c>
      <c r="J4778" s="15" t="s">
        <v>24</v>
      </c>
      <c r="K4778" s="15" t="s">
        <v>24</v>
      </c>
      <c r="L4778" s="15" t="s">
        <v>24</v>
      </c>
      <c r="M4778" s="15" t="s">
        <v>24</v>
      </c>
      <c r="N4778" s="15" t="s">
        <v>24</v>
      </c>
      <c r="O4778" s="15" t="s">
        <v>24</v>
      </c>
      <c r="P4778" s="15" t="s">
        <v>25</v>
      </c>
      <c r="Q4778" s="15" t="s">
        <v>26</v>
      </c>
      <c r="R4778" s="15" t="s">
        <v>15</v>
      </c>
      <c r="S4778" s="18" t="n">
        <v>68.95</v>
      </c>
      <c r="T4778" s="15" t="n">
        <v>351.5</v>
      </c>
      <c r="U4778" s="15" t="s">
        <v>24</v>
      </c>
      <c r="V4778" s="18" t="n">
        <f aca="false">IF(ISNUMBER(T4778),T4778,0)</f>
        <v>351.5</v>
      </c>
      <c r="W4778" s="15" t="n">
        <f aca="false">IF(U4778="Yes",1,0)</f>
        <v>0</v>
      </c>
      <c r="X4778" s="15" t="str">
        <f aca="false">IF(F4778&lt;=12,"0-12 months",IF(F4778&lt;=24,"13-24 months",IF(F4778&lt;=48,"25-48 months","49-72 months")))</f>
        <v>0-12 months</v>
      </c>
      <c r="Y4778" s="15" t="str">
        <f aca="false">IF(C4778=1,"Yes","No")</f>
        <v>No</v>
      </c>
      <c r="Z4778" s="15" t="n">
        <f aca="false">COUNTIF(J4778:O4778,"Yes")</f>
        <v>0</v>
      </c>
      <c r="AA4778" s="18" t="n">
        <f aca="false">S4778*W4778</f>
        <v>0</v>
      </c>
      <c r="AB4778" s="15" t="n">
        <f aca="false">(P4778="Month-to-month")+(I4778="Fiber optic")+(R4778="Electronic check")+(F4778&lt;=12)+(M4778="No")+(J4778="No")</f>
        <v>6</v>
      </c>
      <c r="AC4778" s="15" t="str">
        <f aca="false">IF(AB4778&gt;=5,"High",IF(AB4778&gt;=3,"Medium","Low"))</f>
        <v>High</v>
      </c>
    </row>
    <row r="4779" customFormat="false" ht="15" hidden="false" customHeight="false" outlineLevel="0" collapsed="false">
      <c r="A4779" s="15" t="s">
        <v>4876</v>
      </c>
      <c r="B4779" s="15" t="s">
        <v>94</v>
      </c>
      <c r="C4779" s="15" t="n">
        <v>0</v>
      </c>
      <c r="D4779" s="15" t="s">
        <v>24</v>
      </c>
      <c r="E4779" s="15" t="s">
        <v>26</v>
      </c>
      <c r="F4779" s="15" t="n">
        <v>2</v>
      </c>
      <c r="G4779" s="15" t="s">
        <v>26</v>
      </c>
      <c r="H4779" s="15" t="s">
        <v>24</v>
      </c>
      <c r="I4779" s="15" t="s">
        <v>96</v>
      </c>
      <c r="J4779" s="15" t="s">
        <v>24</v>
      </c>
      <c r="K4779" s="15" t="s">
        <v>26</v>
      </c>
      <c r="L4779" s="15" t="s">
        <v>24</v>
      </c>
      <c r="M4779" s="15" t="s">
        <v>24</v>
      </c>
      <c r="N4779" s="15" t="s">
        <v>24</v>
      </c>
      <c r="O4779" s="15" t="s">
        <v>24</v>
      </c>
      <c r="P4779" s="15" t="s">
        <v>25</v>
      </c>
      <c r="Q4779" s="15" t="s">
        <v>24</v>
      </c>
      <c r="R4779" s="15" t="s">
        <v>17</v>
      </c>
      <c r="S4779" s="18" t="n">
        <v>51.55</v>
      </c>
      <c r="T4779" s="15" t="n">
        <v>106.2</v>
      </c>
      <c r="U4779" s="15" t="s">
        <v>24</v>
      </c>
      <c r="V4779" s="18" t="n">
        <f aca="false">IF(ISNUMBER(T4779),T4779,0)</f>
        <v>106.2</v>
      </c>
      <c r="W4779" s="15" t="n">
        <f aca="false">IF(U4779="Yes",1,0)</f>
        <v>0</v>
      </c>
      <c r="X4779" s="15" t="str">
        <f aca="false">IF(F4779&lt;=12,"0-12 months",IF(F4779&lt;=24,"13-24 months",IF(F4779&lt;=48,"25-48 months","49-72 months")))</f>
        <v>0-12 months</v>
      </c>
      <c r="Y4779" s="15" t="str">
        <f aca="false">IF(C4779=1,"Yes","No")</f>
        <v>No</v>
      </c>
      <c r="Z4779" s="15" t="n">
        <f aca="false">COUNTIF(J4779:O4779,"Yes")</f>
        <v>1</v>
      </c>
      <c r="AA4779" s="18" t="n">
        <f aca="false">S4779*W4779</f>
        <v>0</v>
      </c>
      <c r="AB4779" s="15" t="n">
        <f aca="false">(P4779="Month-to-month")+(I4779="Fiber optic")+(R4779="Electronic check")+(F4779&lt;=12)+(M4779="No")+(J4779="No")</f>
        <v>4</v>
      </c>
      <c r="AC4779" s="15" t="str">
        <f aca="false">IF(AB4779&gt;=5,"High",IF(AB4779&gt;=3,"Medium","Low"))</f>
        <v>Medium</v>
      </c>
    </row>
    <row r="4780" customFormat="false" ht="15" hidden="false" customHeight="false" outlineLevel="0" collapsed="false">
      <c r="A4780" s="15" t="s">
        <v>4877</v>
      </c>
      <c r="B4780" s="15" t="s">
        <v>98</v>
      </c>
      <c r="C4780" s="15" t="n">
        <v>0</v>
      </c>
      <c r="D4780" s="15" t="s">
        <v>24</v>
      </c>
      <c r="E4780" s="15" t="s">
        <v>26</v>
      </c>
      <c r="F4780" s="15" t="n">
        <v>62</v>
      </c>
      <c r="G4780" s="15" t="s">
        <v>26</v>
      </c>
      <c r="H4780" s="15" t="s">
        <v>26</v>
      </c>
      <c r="I4780" s="15" t="s">
        <v>24</v>
      </c>
      <c r="J4780" s="15" t="s">
        <v>28</v>
      </c>
      <c r="K4780" s="15" t="s">
        <v>28</v>
      </c>
      <c r="L4780" s="15" t="s">
        <v>28</v>
      </c>
      <c r="M4780" s="15" t="s">
        <v>28</v>
      </c>
      <c r="N4780" s="15" t="s">
        <v>28</v>
      </c>
      <c r="O4780" s="15" t="s">
        <v>28</v>
      </c>
      <c r="P4780" s="15" t="s">
        <v>29</v>
      </c>
      <c r="Q4780" s="15" t="s">
        <v>26</v>
      </c>
      <c r="R4780" s="15" t="s">
        <v>17</v>
      </c>
      <c r="S4780" s="18" t="n">
        <v>24.4</v>
      </c>
      <c r="T4780" s="15" t="n">
        <v>1413</v>
      </c>
      <c r="U4780" s="15" t="s">
        <v>24</v>
      </c>
      <c r="V4780" s="18" t="n">
        <f aca="false">IF(ISNUMBER(T4780),T4780,0)</f>
        <v>1413</v>
      </c>
      <c r="W4780" s="15" t="n">
        <f aca="false">IF(U4780="Yes",1,0)</f>
        <v>0</v>
      </c>
      <c r="X4780" s="15" t="str">
        <f aca="false">IF(F4780&lt;=12,"0-12 months",IF(F4780&lt;=24,"13-24 months",IF(F4780&lt;=48,"25-48 months","49-72 months")))</f>
        <v>49-72 months</v>
      </c>
      <c r="Y4780" s="15" t="str">
        <f aca="false">IF(C4780=1,"Yes","No")</f>
        <v>No</v>
      </c>
      <c r="Z4780" s="15" t="n">
        <f aca="false">COUNTIF(J4780:O4780,"Yes")</f>
        <v>0</v>
      </c>
      <c r="AA4780" s="18" t="n">
        <f aca="false">S4780*W4780</f>
        <v>0</v>
      </c>
      <c r="AB4780" s="15" t="n">
        <f aca="false">(P4780="Month-to-month")+(I4780="Fiber optic")+(R4780="Electronic check")+(F4780&lt;=12)+(M4780="No")+(J4780="No")</f>
        <v>0</v>
      </c>
      <c r="AC4780" s="15" t="str">
        <f aca="false">IF(AB4780&gt;=5,"High",IF(AB4780&gt;=3,"Medium","Low"))</f>
        <v>Low</v>
      </c>
    </row>
    <row r="4781" customFormat="false" ht="15" hidden="false" customHeight="false" outlineLevel="0" collapsed="false">
      <c r="A4781" s="15" t="s">
        <v>4878</v>
      </c>
      <c r="B4781" s="15" t="s">
        <v>94</v>
      </c>
      <c r="C4781" s="15" t="n">
        <v>0</v>
      </c>
      <c r="D4781" s="15" t="s">
        <v>26</v>
      </c>
      <c r="E4781" s="15" t="s">
        <v>24</v>
      </c>
      <c r="F4781" s="15" t="n">
        <v>19</v>
      </c>
      <c r="G4781" s="15" t="s">
        <v>26</v>
      </c>
      <c r="H4781" s="15" t="s">
        <v>24</v>
      </c>
      <c r="I4781" s="15" t="s">
        <v>102</v>
      </c>
      <c r="J4781" s="15" t="s">
        <v>24</v>
      </c>
      <c r="K4781" s="15" t="s">
        <v>24</v>
      </c>
      <c r="L4781" s="15" t="s">
        <v>26</v>
      </c>
      <c r="M4781" s="15" t="s">
        <v>24</v>
      </c>
      <c r="N4781" s="15" t="s">
        <v>26</v>
      </c>
      <c r="O4781" s="15" t="s">
        <v>26</v>
      </c>
      <c r="P4781" s="15" t="s">
        <v>25</v>
      </c>
      <c r="Q4781" s="15" t="s">
        <v>26</v>
      </c>
      <c r="R4781" s="15" t="s">
        <v>15</v>
      </c>
      <c r="S4781" s="18" t="n">
        <v>96.8</v>
      </c>
      <c r="T4781" s="15" t="n">
        <v>1743.05</v>
      </c>
      <c r="U4781" s="15" t="s">
        <v>24</v>
      </c>
      <c r="V4781" s="18" t="n">
        <f aca="false">IF(ISNUMBER(T4781),T4781,0)</f>
        <v>1743.05</v>
      </c>
      <c r="W4781" s="15" t="n">
        <f aca="false">IF(U4781="Yes",1,0)</f>
        <v>0</v>
      </c>
      <c r="X4781" s="15" t="str">
        <f aca="false">IF(F4781&lt;=12,"0-12 months",IF(F4781&lt;=24,"13-24 months",IF(F4781&lt;=48,"25-48 months","49-72 months")))</f>
        <v>13-24 months</v>
      </c>
      <c r="Y4781" s="15" t="str">
        <f aca="false">IF(C4781=1,"Yes","No")</f>
        <v>No</v>
      </c>
      <c r="Z4781" s="15" t="n">
        <f aca="false">COUNTIF(J4781:O4781,"Yes")</f>
        <v>3</v>
      </c>
      <c r="AA4781" s="18" t="n">
        <f aca="false">S4781*W4781</f>
        <v>0</v>
      </c>
      <c r="AB4781" s="15" t="n">
        <f aca="false">(P4781="Month-to-month")+(I4781="Fiber optic")+(R4781="Electronic check")+(F4781&lt;=12)+(M4781="No")+(J4781="No")</f>
        <v>5</v>
      </c>
      <c r="AC4781" s="15" t="str">
        <f aca="false">IF(AB4781&gt;=5,"High",IF(AB4781&gt;=3,"Medium","Low"))</f>
        <v>High</v>
      </c>
    </row>
    <row r="4782" customFormat="false" ht="15" hidden="false" customHeight="false" outlineLevel="0" collapsed="false">
      <c r="A4782" s="15" t="s">
        <v>4879</v>
      </c>
      <c r="B4782" s="15" t="s">
        <v>98</v>
      </c>
      <c r="C4782" s="15" t="n">
        <v>0</v>
      </c>
      <c r="D4782" s="15" t="s">
        <v>24</v>
      </c>
      <c r="E4782" s="15" t="s">
        <v>24</v>
      </c>
      <c r="F4782" s="15" t="n">
        <v>9</v>
      </c>
      <c r="G4782" s="15" t="s">
        <v>26</v>
      </c>
      <c r="H4782" s="15" t="s">
        <v>24</v>
      </c>
      <c r="I4782" s="15" t="s">
        <v>102</v>
      </c>
      <c r="J4782" s="15" t="s">
        <v>24</v>
      </c>
      <c r="K4782" s="15" t="s">
        <v>24</v>
      </c>
      <c r="L4782" s="15" t="s">
        <v>24</v>
      </c>
      <c r="M4782" s="15" t="s">
        <v>24</v>
      </c>
      <c r="N4782" s="15" t="s">
        <v>24</v>
      </c>
      <c r="O4782" s="15" t="s">
        <v>24</v>
      </c>
      <c r="P4782" s="15" t="s">
        <v>25</v>
      </c>
      <c r="Q4782" s="15" t="s">
        <v>24</v>
      </c>
      <c r="R4782" s="15" t="s">
        <v>17</v>
      </c>
      <c r="S4782" s="18" t="n">
        <v>70.05</v>
      </c>
      <c r="T4782" s="15" t="n">
        <v>657.5</v>
      </c>
      <c r="U4782" s="15" t="s">
        <v>24</v>
      </c>
      <c r="V4782" s="18" t="n">
        <f aca="false">IF(ISNUMBER(T4782),T4782,0)</f>
        <v>657.5</v>
      </c>
      <c r="W4782" s="15" t="n">
        <f aca="false">IF(U4782="Yes",1,0)</f>
        <v>0</v>
      </c>
      <c r="X4782" s="15" t="str">
        <f aca="false">IF(F4782&lt;=12,"0-12 months",IF(F4782&lt;=24,"13-24 months",IF(F4782&lt;=48,"25-48 months","49-72 months")))</f>
        <v>0-12 months</v>
      </c>
      <c r="Y4782" s="15" t="str">
        <f aca="false">IF(C4782=1,"Yes","No")</f>
        <v>No</v>
      </c>
      <c r="Z4782" s="15" t="n">
        <f aca="false">COUNTIF(J4782:O4782,"Yes")</f>
        <v>0</v>
      </c>
      <c r="AA4782" s="18" t="n">
        <f aca="false">S4782*W4782</f>
        <v>0</v>
      </c>
      <c r="AB4782" s="15" t="n">
        <f aca="false">(P4782="Month-to-month")+(I4782="Fiber optic")+(R4782="Electronic check")+(F4782&lt;=12)+(M4782="No")+(J4782="No")</f>
        <v>5</v>
      </c>
      <c r="AC4782" s="15" t="str">
        <f aca="false">IF(AB4782&gt;=5,"High",IF(AB4782&gt;=3,"Medium","Low"))</f>
        <v>High</v>
      </c>
    </row>
    <row r="4783" customFormat="false" ht="15" hidden="false" customHeight="false" outlineLevel="0" collapsed="false">
      <c r="A4783" s="15" t="s">
        <v>4880</v>
      </c>
      <c r="B4783" s="15" t="s">
        <v>98</v>
      </c>
      <c r="C4783" s="15" t="n">
        <v>0</v>
      </c>
      <c r="D4783" s="15" t="s">
        <v>24</v>
      </c>
      <c r="E4783" s="15" t="s">
        <v>24</v>
      </c>
      <c r="F4783" s="15" t="n">
        <v>53</v>
      </c>
      <c r="G4783" s="15" t="s">
        <v>26</v>
      </c>
      <c r="H4783" s="15" t="s">
        <v>24</v>
      </c>
      <c r="I4783" s="15" t="s">
        <v>24</v>
      </c>
      <c r="J4783" s="15" t="s">
        <v>28</v>
      </c>
      <c r="K4783" s="15" t="s">
        <v>28</v>
      </c>
      <c r="L4783" s="15" t="s">
        <v>28</v>
      </c>
      <c r="M4783" s="15" t="s">
        <v>28</v>
      </c>
      <c r="N4783" s="15" t="s">
        <v>28</v>
      </c>
      <c r="O4783" s="15" t="s">
        <v>28</v>
      </c>
      <c r="P4783" s="15" t="s">
        <v>29</v>
      </c>
      <c r="Q4783" s="15" t="s">
        <v>24</v>
      </c>
      <c r="R4783" s="15" t="s">
        <v>21</v>
      </c>
      <c r="S4783" s="18" t="n">
        <v>19.5</v>
      </c>
      <c r="T4783" s="15" t="n">
        <v>1050.5</v>
      </c>
      <c r="U4783" s="15" t="s">
        <v>24</v>
      </c>
      <c r="V4783" s="18" t="n">
        <f aca="false">IF(ISNUMBER(T4783),T4783,0)</f>
        <v>1050.5</v>
      </c>
      <c r="W4783" s="15" t="n">
        <f aca="false">IF(U4783="Yes",1,0)</f>
        <v>0</v>
      </c>
      <c r="X4783" s="15" t="str">
        <f aca="false">IF(F4783&lt;=12,"0-12 months",IF(F4783&lt;=24,"13-24 months",IF(F4783&lt;=48,"25-48 months","49-72 months")))</f>
        <v>49-72 months</v>
      </c>
      <c r="Y4783" s="15" t="str">
        <f aca="false">IF(C4783=1,"Yes","No")</f>
        <v>No</v>
      </c>
      <c r="Z4783" s="15" t="n">
        <f aca="false">COUNTIF(J4783:O4783,"Yes")</f>
        <v>0</v>
      </c>
      <c r="AA4783" s="18" t="n">
        <f aca="false">S4783*W4783</f>
        <v>0</v>
      </c>
      <c r="AB4783" s="15" t="n">
        <f aca="false">(P4783="Month-to-month")+(I4783="Fiber optic")+(R4783="Electronic check")+(F4783&lt;=12)+(M4783="No")+(J4783="No")</f>
        <v>0</v>
      </c>
      <c r="AC4783" s="15" t="str">
        <f aca="false">IF(AB4783&gt;=5,"High",IF(AB4783&gt;=3,"Medium","Low"))</f>
        <v>Low</v>
      </c>
    </row>
    <row r="4784" customFormat="false" ht="15" hidden="false" customHeight="false" outlineLevel="0" collapsed="false">
      <c r="A4784" s="15" t="s">
        <v>4881</v>
      </c>
      <c r="B4784" s="15" t="s">
        <v>98</v>
      </c>
      <c r="C4784" s="15" t="n">
        <v>0</v>
      </c>
      <c r="D4784" s="15" t="s">
        <v>24</v>
      </c>
      <c r="E4784" s="15" t="s">
        <v>24</v>
      </c>
      <c r="F4784" s="15" t="n">
        <v>5</v>
      </c>
      <c r="G4784" s="15" t="s">
        <v>26</v>
      </c>
      <c r="H4784" s="15" t="s">
        <v>24</v>
      </c>
      <c r="I4784" s="15" t="s">
        <v>102</v>
      </c>
      <c r="J4784" s="15" t="s">
        <v>24</v>
      </c>
      <c r="K4784" s="15" t="s">
        <v>24</v>
      </c>
      <c r="L4784" s="15" t="s">
        <v>24</v>
      </c>
      <c r="M4784" s="15" t="s">
        <v>24</v>
      </c>
      <c r="N4784" s="15" t="s">
        <v>24</v>
      </c>
      <c r="O4784" s="15" t="s">
        <v>26</v>
      </c>
      <c r="P4784" s="15" t="s">
        <v>25</v>
      </c>
      <c r="Q4784" s="15" t="s">
        <v>24</v>
      </c>
      <c r="R4784" s="15" t="s">
        <v>17</v>
      </c>
      <c r="S4784" s="18" t="n">
        <v>78.75</v>
      </c>
      <c r="T4784" s="15" t="n">
        <v>426.35</v>
      </c>
      <c r="U4784" s="15" t="s">
        <v>24</v>
      </c>
      <c r="V4784" s="18" t="n">
        <f aca="false">IF(ISNUMBER(T4784),T4784,0)</f>
        <v>426.35</v>
      </c>
      <c r="W4784" s="15" t="n">
        <f aca="false">IF(U4784="Yes",1,0)</f>
        <v>0</v>
      </c>
      <c r="X4784" s="15" t="str">
        <f aca="false">IF(F4784&lt;=12,"0-12 months",IF(F4784&lt;=24,"13-24 months",IF(F4784&lt;=48,"25-48 months","49-72 months")))</f>
        <v>0-12 months</v>
      </c>
      <c r="Y4784" s="15" t="str">
        <f aca="false">IF(C4784=1,"Yes","No")</f>
        <v>No</v>
      </c>
      <c r="Z4784" s="15" t="n">
        <f aca="false">COUNTIF(J4784:O4784,"Yes")</f>
        <v>1</v>
      </c>
      <c r="AA4784" s="18" t="n">
        <f aca="false">S4784*W4784</f>
        <v>0</v>
      </c>
      <c r="AB4784" s="15" t="n">
        <f aca="false">(P4784="Month-to-month")+(I4784="Fiber optic")+(R4784="Electronic check")+(F4784&lt;=12)+(M4784="No")+(J4784="No")</f>
        <v>5</v>
      </c>
      <c r="AC4784" s="15" t="str">
        <f aca="false">IF(AB4784&gt;=5,"High",IF(AB4784&gt;=3,"Medium","Low"))</f>
        <v>High</v>
      </c>
    </row>
    <row r="4785" customFormat="false" ht="15" hidden="false" customHeight="false" outlineLevel="0" collapsed="false">
      <c r="A4785" s="15" t="s">
        <v>4882</v>
      </c>
      <c r="B4785" s="15" t="s">
        <v>94</v>
      </c>
      <c r="C4785" s="15" t="n">
        <v>1</v>
      </c>
      <c r="D4785" s="15" t="s">
        <v>26</v>
      </c>
      <c r="E4785" s="15" t="s">
        <v>26</v>
      </c>
      <c r="F4785" s="15" t="n">
        <v>71</v>
      </c>
      <c r="G4785" s="15" t="s">
        <v>26</v>
      </c>
      <c r="H4785" s="15" t="s">
        <v>26</v>
      </c>
      <c r="I4785" s="15" t="s">
        <v>96</v>
      </c>
      <c r="J4785" s="15" t="s">
        <v>26</v>
      </c>
      <c r="K4785" s="15" t="s">
        <v>26</v>
      </c>
      <c r="L4785" s="15" t="s">
        <v>24</v>
      </c>
      <c r="M4785" s="15" t="s">
        <v>24</v>
      </c>
      <c r="N4785" s="15" t="s">
        <v>26</v>
      </c>
      <c r="O4785" s="15" t="s">
        <v>24</v>
      </c>
      <c r="P4785" s="15" t="s">
        <v>27</v>
      </c>
      <c r="Q4785" s="15" t="s">
        <v>24</v>
      </c>
      <c r="R4785" s="15" t="s">
        <v>15</v>
      </c>
      <c r="S4785" s="18" t="n">
        <v>69.2</v>
      </c>
      <c r="T4785" s="15" t="n">
        <v>4982.5</v>
      </c>
      <c r="U4785" s="15" t="s">
        <v>24</v>
      </c>
      <c r="V4785" s="18" t="n">
        <f aca="false">IF(ISNUMBER(T4785),T4785,0)</f>
        <v>4982.5</v>
      </c>
      <c r="W4785" s="15" t="n">
        <f aca="false">IF(U4785="Yes",1,0)</f>
        <v>0</v>
      </c>
      <c r="X4785" s="15" t="str">
        <f aca="false">IF(F4785&lt;=12,"0-12 months",IF(F4785&lt;=24,"13-24 months",IF(F4785&lt;=48,"25-48 months","49-72 months")))</f>
        <v>49-72 months</v>
      </c>
      <c r="Y4785" s="15" t="str">
        <f aca="false">IF(C4785=1,"Yes","No")</f>
        <v>Yes</v>
      </c>
      <c r="Z4785" s="15" t="n">
        <f aca="false">COUNTIF(J4785:O4785,"Yes")</f>
        <v>3</v>
      </c>
      <c r="AA4785" s="18" t="n">
        <f aca="false">S4785*W4785</f>
        <v>0</v>
      </c>
      <c r="AB4785" s="15" t="n">
        <f aca="false">(P4785="Month-to-month")+(I4785="Fiber optic")+(R4785="Electronic check")+(F4785&lt;=12)+(M4785="No")+(J4785="No")</f>
        <v>2</v>
      </c>
      <c r="AC4785" s="15" t="str">
        <f aca="false">IF(AB4785&gt;=5,"High",IF(AB4785&gt;=3,"Medium","Low"))</f>
        <v>Low</v>
      </c>
    </row>
    <row r="4786" customFormat="false" ht="15" hidden="false" customHeight="false" outlineLevel="0" collapsed="false">
      <c r="A4786" s="15" t="s">
        <v>4883</v>
      </c>
      <c r="B4786" s="15" t="s">
        <v>94</v>
      </c>
      <c r="C4786" s="15" t="n">
        <v>0</v>
      </c>
      <c r="D4786" s="15" t="s">
        <v>24</v>
      </c>
      <c r="E4786" s="15" t="s">
        <v>24</v>
      </c>
      <c r="F4786" s="15" t="n">
        <v>1</v>
      </c>
      <c r="G4786" s="15" t="s">
        <v>26</v>
      </c>
      <c r="H4786" s="15" t="s">
        <v>24</v>
      </c>
      <c r="I4786" s="15" t="s">
        <v>24</v>
      </c>
      <c r="J4786" s="15" t="s">
        <v>28</v>
      </c>
      <c r="K4786" s="15" t="s">
        <v>28</v>
      </c>
      <c r="L4786" s="15" t="s">
        <v>28</v>
      </c>
      <c r="M4786" s="15" t="s">
        <v>28</v>
      </c>
      <c r="N4786" s="15" t="s">
        <v>28</v>
      </c>
      <c r="O4786" s="15" t="s">
        <v>28</v>
      </c>
      <c r="P4786" s="15" t="s">
        <v>25</v>
      </c>
      <c r="Q4786" s="15" t="s">
        <v>26</v>
      </c>
      <c r="R4786" s="15" t="s">
        <v>17</v>
      </c>
      <c r="S4786" s="18" t="n">
        <v>19.55</v>
      </c>
      <c r="T4786" s="15" t="n">
        <v>19.55</v>
      </c>
      <c r="U4786" s="15" t="s">
        <v>24</v>
      </c>
      <c r="V4786" s="18" t="n">
        <f aca="false">IF(ISNUMBER(T4786),T4786,0)</f>
        <v>19.55</v>
      </c>
      <c r="W4786" s="15" t="n">
        <f aca="false">IF(U4786="Yes",1,0)</f>
        <v>0</v>
      </c>
      <c r="X4786" s="15" t="str">
        <f aca="false">IF(F4786&lt;=12,"0-12 months",IF(F4786&lt;=24,"13-24 months",IF(F4786&lt;=48,"25-48 months","49-72 months")))</f>
        <v>0-12 months</v>
      </c>
      <c r="Y4786" s="15" t="str">
        <f aca="false">IF(C4786=1,"Yes","No")</f>
        <v>No</v>
      </c>
      <c r="Z4786" s="15" t="n">
        <f aca="false">COUNTIF(J4786:O4786,"Yes")</f>
        <v>0</v>
      </c>
      <c r="AA4786" s="18" t="n">
        <f aca="false">S4786*W4786</f>
        <v>0</v>
      </c>
      <c r="AB4786" s="15" t="n">
        <f aca="false">(P4786="Month-to-month")+(I4786="Fiber optic")+(R4786="Electronic check")+(F4786&lt;=12)+(M4786="No")+(J4786="No")</f>
        <v>2</v>
      </c>
      <c r="AC4786" s="15" t="str">
        <f aca="false">IF(AB4786&gt;=5,"High",IF(AB4786&gt;=3,"Medium","Low"))</f>
        <v>Low</v>
      </c>
    </row>
    <row r="4787" customFormat="false" ht="15" hidden="false" customHeight="false" outlineLevel="0" collapsed="false">
      <c r="A4787" s="15" t="s">
        <v>4884</v>
      </c>
      <c r="B4787" s="15" t="s">
        <v>98</v>
      </c>
      <c r="C4787" s="15" t="n">
        <v>0</v>
      </c>
      <c r="D4787" s="15" t="s">
        <v>24</v>
      </c>
      <c r="E4787" s="15" t="s">
        <v>24</v>
      </c>
      <c r="F4787" s="15" t="n">
        <v>18</v>
      </c>
      <c r="G4787" s="15" t="s">
        <v>26</v>
      </c>
      <c r="H4787" s="15" t="s">
        <v>26</v>
      </c>
      <c r="I4787" s="15" t="s">
        <v>102</v>
      </c>
      <c r="J4787" s="15" t="s">
        <v>24</v>
      </c>
      <c r="K4787" s="15" t="s">
        <v>26</v>
      </c>
      <c r="L4787" s="15" t="s">
        <v>24</v>
      </c>
      <c r="M4787" s="15" t="s">
        <v>24</v>
      </c>
      <c r="N4787" s="15" t="s">
        <v>24</v>
      </c>
      <c r="O4787" s="15" t="s">
        <v>24</v>
      </c>
      <c r="P4787" s="15" t="s">
        <v>25</v>
      </c>
      <c r="Q4787" s="15" t="s">
        <v>26</v>
      </c>
      <c r="R4787" s="15" t="s">
        <v>15</v>
      </c>
      <c r="S4787" s="18" t="n">
        <v>80.65</v>
      </c>
      <c r="T4787" s="15" t="n">
        <v>1451.9</v>
      </c>
      <c r="U4787" s="15" t="s">
        <v>26</v>
      </c>
      <c r="V4787" s="18" t="n">
        <f aca="false">IF(ISNUMBER(T4787),T4787,0)</f>
        <v>1451.9</v>
      </c>
      <c r="W4787" s="15" t="n">
        <f aca="false">IF(U4787="Yes",1,0)</f>
        <v>1</v>
      </c>
      <c r="X4787" s="15" t="str">
        <f aca="false">IF(F4787&lt;=12,"0-12 months",IF(F4787&lt;=24,"13-24 months",IF(F4787&lt;=48,"25-48 months","49-72 months")))</f>
        <v>13-24 months</v>
      </c>
      <c r="Y4787" s="15" t="str">
        <f aca="false">IF(C4787=1,"Yes","No")</f>
        <v>No</v>
      </c>
      <c r="Z4787" s="15" t="n">
        <f aca="false">COUNTIF(J4787:O4787,"Yes")</f>
        <v>1</v>
      </c>
      <c r="AA4787" s="18" t="n">
        <f aca="false">S4787*W4787</f>
        <v>80.65</v>
      </c>
      <c r="AB4787" s="15" t="n">
        <f aca="false">(P4787="Month-to-month")+(I4787="Fiber optic")+(R4787="Electronic check")+(F4787&lt;=12)+(M4787="No")+(J4787="No")</f>
        <v>5</v>
      </c>
      <c r="AC4787" s="15" t="str">
        <f aca="false">IF(AB4787&gt;=5,"High",IF(AB4787&gt;=3,"Medium","Low"))</f>
        <v>High</v>
      </c>
    </row>
    <row r="4788" customFormat="false" ht="15" hidden="false" customHeight="false" outlineLevel="0" collapsed="false">
      <c r="A4788" s="15" t="s">
        <v>4885</v>
      </c>
      <c r="B4788" s="15" t="s">
        <v>98</v>
      </c>
      <c r="C4788" s="15" t="n">
        <v>0</v>
      </c>
      <c r="D4788" s="15" t="s">
        <v>24</v>
      </c>
      <c r="E4788" s="15" t="s">
        <v>24</v>
      </c>
      <c r="F4788" s="15" t="n">
        <v>72</v>
      </c>
      <c r="G4788" s="15" t="s">
        <v>26</v>
      </c>
      <c r="H4788" s="15" t="s">
        <v>26</v>
      </c>
      <c r="I4788" s="15" t="s">
        <v>102</v>
      </c>
      <c r="J4788" s="15" t="s">
        <v>24</v>
      </c>
      <c r="K4788" s="15" t="s">
        <v>26</v>
      </c>
      <c r="L4788" s="15" t="s">
        <v>26</v>
      </c>
      <c r="M4788" s="15" t="s">
        <v>24</v>
      </c>
      <c r="N4788" s="15" t="s">
        <v>26</v>
      </c>
      <c r="O4788" s="15" t="s">
        <v>26</v>
      </c>
      <c r="P4788" s="15" t="s">
        <v>29</v>
      </c>
      <c r="Q4788" s="15" t="s">
        <v>26</v>
      </c>
      <c r="R4788" s="15" t="s">
        <v>15</v>
      </c>
      <c r="S4788" s="18" t="n">
        <v>103.65</v>
      </c>
      <c r="T4788" s="15" t="n">
        <v>7634.8</v>
      </c>
      <c r="U4788" s="15" t="s">
        <v>24</v>
      </c>
      <c r="V4788" s="18" t="n">
        <f aca="false">IF(ISNUMBER(T4788),T4788,0)</f>
        <v>7634.8</v>
      </c>
      <c r="W4788" s="15" t="n">
        <f aca="false">IF(U4788="Yes",1,0)</f>
        <v>0</v>
      </c>
      <c r="X4788" s="15" t="str">
        <f aca="false">IF(F4788&lt;=12,"0-12 months",IF(F4788&lt;=24,"13-24 months",IF(F4788&lt;=48,"25-48 months","49-72 months")))</f>
        <v>49-72 months</v>
      </c>
      <c r="Y4788" s="15" t="str">
        <f aca="false">IF(C4788=1,"Yes","No")</f>
        <v>No</v>
      </c>
      <c r="Z4788" s="15" t="n">
        <f aca="false">COUNTIF(J4788:O4788,"Yes")</f>
        <v>4</v>
      </c>
      <c r="AA4788" s="18" t="n">
        <f aca="false">S4788*W4788</f>
        <v>0</v>
      </c>
      <c r="AB4788" s="15" t="n">
        <f aca="false">(P4788="Month-to-month")+(I4788="Fiber optic")+(R4788="Electronic check")+(F4788&lt;=12)+(M4788="No")+(J4788="No")</f>
        <v>4</v>
      </c>
      <c r="AC4788" s="15" t="str">
        <f aca="false">IF(AB4788&gt;=5,"High",IF(AB4788&gt;=3,"Medium","Low"))</f>
        <v>Medium</v>
      </c>
    </row>
    <row r="4789" customFormat="false" ht="15" hidden="false" customHeight="false" outlineLevel="0" collapsed="false">
      <c r="A4789" s="15" t="s">
        <v>4886</v>
      </c>
      <c r="B4789" s="15" t="s">
        <v>94</v>
      </c>
      <c r="C4789" s="15" t="n">
        <v>0</v>
      </c>
      <c r="D4789" s="15" t="s">
        <v>26</v>
      </c>
      <c r="E4789" s="15" t="s">
        <v>24</v>
      </c>
      <c r="F4789" s="15" t="n">
        <v>4</v>
      </c>
      <c r="G4789" s="15" t="s">
        <v>26</v>
      </c>
      <c r="H4789" s="15" t="s">
        <v>24</v>
      </c>
      <c r="I4789" s="15" t="s">
        <v>96</v>
      </c>
      <c r="J4789" s="15" t="s">
        <v>26</v>
      </c>
      <c r="K4789" s="15" t="s">
        <v>26</v>
      </c>
      <c r="L4789" s="15" t="s">
        <v>24</v>
      </c>
      <c r="M4789" s="15" t="s">
        <v>24</v>
      </c>
      <c r="N4789" s="15" t="s">
        <v>24</v>
      </c>
      <c r="O4789" s="15" t="s">
        <v>24</v>
      </c>
      <c r="P4789" s="15" t="s">
        <v>25</v>
      </c>
      <c r="Q4789" s="15" t="s">
        <v>24</v>
      </c>
      <c r="R4789" s="15" t="s">
        <v>17</v>
      </c>
      <c r="S4789" s="18" t="n">
        <v>54.7</v>
      </c>
      <c r="T4789" s="15" t="n">
        <v>235.05</v>
      </c>
      <c r="U4789" s="15" t="s">
        <v>24</v>
      </c>
      <c r="V4789" s="18" t="n">
        <f aca="false">IF(ISNUMBER(T4789),T4789,0)</f>
        <v>235.05</v>
      </c>
      <c r="W4789" s="15" t="n">
        <f aca="false">IF(U4789="Yes",1,0)</f>
        <v>0</v>
      </c>
      <c r="X4789" s="15" t="str">
        <f aca="false">IF(F4789&lt;=12,"0-12 months",IF(F4789&lt;=24,"13-24 months",IF(F4789&lt;=48,"25-48 months","49-72 months")))</f>
        <v>0-12 months</v>
      </c>
      <c r="Y4789" s="15" t="str">
        <f aca="false">IF(C4789=1,"Yes","No")</f>
        <v>No</v>
      </c>
      <c r="Z4789" s="15" t="n">
        <f aca="false">COUNTIF(J4789:O4789,"Yes")</f>
        <v>2</v>
      </c>
      <c r="AA4789" s="18" t="n">
        <f aca="false">S4789*W4789</f>
        <v>0</v>
      </c>
      <c r="AB4789" s="15" t="n">
        <f aca="false">(P4789="Month-to-month")+(I4789="Fiber optic")+(R4789="Electronic check")+(F4789&lt;=12)+(M4789="No")+(J4789="No")</f>
        <v>3</v>
      </c>
      <c r="AC4789" s="15" t="str">
        <f aca="false">IF(AB4789&gt;=5,"High",IF(AB4789&gt;=3,"Medium","Low"))</f>
        <v>Medium</v>
      </c>
    </row>
    <row r="4790" customFormat="false" ht="15" hidden="false" customHeight="false" outlineLevel="0" collapsed="false">
      <c r="A4790" s="15" t="s">
        <v>4887</v>
      </c>
      <c r="B4790" s="15" t="s">
        <v>98</v>
      </c>
      <c r="C4790" s="15" t="n">
        <v>0</v>
      </c>
      <c r="D4790" s="15" t="s">
        <v>24</v>
      </c>
      <c r="E4790" s="15" t="s">
        <v>24</v>
      </c>
      <c r="F4790" s="15" t="n">
        <v>59</v>
      </c>
      <c r="G4790" s="15" t="s">
        <v>26</v>
      </c>
      <c r="H4790" s="15" t="s">
        <v>26</v>
      </c>
      <c r="I4790" s="15" t="s">
        <v>96</v>
      </c>
      <c r="J4790" s="15" t="s">
        <v>24</v>
      </c>
      <c r="K4790" s="15" t="s">
        <v>24</v>
      </c>
      <c r="L4790" s="15" t="s">
        <v>26</v>
      </c>
      <c r="M4790" s="15" t="s">
        <v>24</v>
      </c>
      <c r="N4790" s="15" t="s">
        <v>24</v>
      </c>
      <c r="O4790" s="15" t="s">
        <v>24</v>
      </c>
      <c r="P4790" s="15" t="s">
        <v>29</v>
      </c>
      <c r="Q4790" s="15" t="s">
        <v>24</v>
      </c>
      <c r="R4790" s="15" t="s">
        <v>21</v>
      </c>
      <c r="S4790" s="18" t="n">
        <v>54.15</v>
      </c>
      <c r="T4790" s="15" t="n">
        <v>3116.15</v>
      </c>
      <c r="U4790" s="15" t="s">
        <v>24</v>
      </c>
      <c r="V4790" s="18" t="n">
        <f aca="false">IF(ISNUMBER(T4790),T4790,0)</f>
        <v>3116.15</v>
      </c>
      <c r="W4790" s="15" t="n">
        <f aca="false">IF(U4790="Yes",1,0)</f>
        <v>0</v>
      </c>
      <c r="X4790" s="15" t="str">
        <f aca="false">IF(F4790&lt;=12,"0-12 months",IF(F4790&lt;=24,"13-24 months",IF(F4790&lt;=48,"25-48 months","49-72 months")))</f>
        <v>49-72 months</v>
      </c>
      <c r="Y4790" s="15" t="str">
        <f aca="false">IF(C4790=1,"Yes","No")</f>
        <v>No</v>
      </c>
      <c r="Z4790" s="15" t="n">
        <f aca="false">COUNTIF(J4790:O4790,"Yes")</f>
        <v>1</v>
      </c>
      <c r="AA4790" s="18" t="n">
        <f aca="false">S4790*W4790</f>
        <v>0</v>
      </c>
      <c r="AB4790" s="15" t="n">
        <f aca="false">(P4790="Month-to-month")+(I4790="Fiber optic")+(R4790="Electronic check")+(F4790&lt;=12)+(M4790="No")+(J4790="No")</f>
        <v>2</v>
      </c>
      <c r="AC4790" s="15" t="str">
        <f aca="false">IF(AB4790&gt;=5,"High",IF(AB4790&gt;=3,"Medium","Low"))</f>
        <v>Low</v>
      </c>
    </row>
    <row r="4791" customFormat="false" ht="15" hidden="false" customHeight="false" outlineLevel="0" collapsed="false">
      <c r="A4791" s="15" t="s">
        <v>4888</v>
      </c>
      <c r="B4791" s="15" t="s">
        <v>94</v>
      </c>
      <c r="C4791" s="15" t="n">
        <v>0</v>
      </c>
      <c r="D4791" s="15" t="s">
        <v>24</v>
      </c>
      <c r="E4791" s="15" t="s">
        <v>24</v>
      </c>
      <c r="F4791" s="15" t="n">
        <v>1</v>
      </c>
      <c r="G4791" s="15" t="s">
        <v>26</v>
      </c>
      <c r="H4791" s="15" t="s">
        <v>24</v>
      </c>
      <c r="I4791" s="15" t="s">
        <v>102</v>
      </c>
      <c r="J4791" s="15" t="s">
        <v>24</v>
      </c>
      <c r="K4791" s="15" t="s">
        <v>24</v>
      </c>
      <c r="L4791" s="15" t="s">
        <v>24</v>
      </c>
      <c r="M4791" s="15" t="s">
        <v>24</v>
      </c>
      <c r="N4791" s="15" t="s">
        <v>24</v>
      </c>
      <c r="O4791" s="15" t="s">
        <v>24</v>
      </c>
      <c r="P4791" s="15" t="s">
        <v>25</v>
      </c>
      <c r="Q4791" s="15" t="s">
        <v>24</v>
      </c>
      <c r="R4791" s="15" t="s">
        <v>17</v>
      </c>
      <c r="S4791" s="18" t="n">
        <v>71.1</v>
      </c>
      <c r="T4791" s="15" t="n">
        <v>71.1</v>
      </c>
      <c r="U4791" s="15" t="s">
        <v>26</v>
      </c>
      <c r="V4791" s="18" t="n">
        <f aca="false">IF(ISNUMBER(T4791),T4791,0)</f>
        <v>71.1</v>
      </c>
      <c r="W4791" s="15" t="n">
        <f aca="false">IF(U4791="Yes",1,0)</f>
        <v>1</v>
      </c>
      <c r="X4791" s="15" t="str">
        <f aca="false">IF(F4791&lt;=12,"0-12 months",IF(F4791&lt;=24,"13-24 months",IF(F4791&lt;=48,"25-48 months","49-72 months")))</f>
        <v>0-12 months</v>
      </c>
      <c r="Y4791" s="15" t="str">
        <f aca="false">IF(C4791=1,"Yes","No")</f>
        <v>No</v>
      </c>
      <c r="Z4791" s="15" t="n">
        <f aca="false">COUNTIF(J4791:O4791,"Yes")</f>
        <v>0</v>
      </c>
      <c r="AA4791" s="18" t="n">
        <f aca="false">S4791*W4791</f>
        <v>71.1</v>
      </c>
      <c r="AB4791" s="15" t="n">
        <f aca="false">(P4791="Month-to-month")+(I4791="Fiber optic")+(R4791="Electronic check")+(F4791&lt;=12)+(M4791="No")+(J4791="No")</f>
        <v>5</v>
      </c>
      <c r="AC4791" s="15" t="str">
        <f aca="false">IF(AB4791&gt;=5,"High",IF(AB4791&gt;=3,"Medium","Low"))</f>
        <v>High</v>
      </c>
    </row>
    <row r="4792" customFormat="false" ht="15" hidden="false" customHeight="false" outlineLevel="0" collapsed="false">
      <c r="A4792" s="15" t="s">
        <v>4889</v>
      </c>
      <c r="B4792" s="15" t="s">
        <v>94</v>
      </c>
      <c r="C4792" s="15" t="n">
        <v>1</v>
      </c>
      <c r="D4792" s="15" t="s">
        <v>26</v>
      </c>
      <c r="E4792" s="15" t="s">
        <v>24</v>
      </c>
      <c r="F4792" s="15" t="n">
        <v>31</v>
      </c>
      <c r="G4792" s="15" t="s">
        <v>26</v>
      </c>
      <c r="H4792" s="15" t="s">
        <v>26</v>
      </c>
      <c r="I4792" s="15" t="s">
        <v>102</v>
      </c>
      <c r="J4792" s="15" t="s">
        <v>24</v>
      </c>
      <c r="K4792" s="15" t="s">
        <v>24</v>
      </c>
      <c r="L4792" s="15" t="s">
        <v>24</v>
      </c>
      <c r="M4792" s="15" t="s">
        <v>24</v>
      </c>
      <c r="N4792" s="15" t="s">
        <v>24</v>
      </c>
      <c r="O4792" s="15" t="s">
        <v>26</v>
      </c>
      <c r="P4792" s="15" t="s">
        <v>25</v>
      </c>
      <c r="Q4792" s="15" t="s">
        <v>26</v>
      </c>
      <c r="R4792" s="15" t="s">
        <v>15</v>
      </c>
      <c r="S4792" s="18" t="n">
        <v>84.85</v>
      </c>
      <c r="T4792" s="15" t="n">
        <v>2633.4</v>
      </c>
      <c r="U4792" s="15" t="s">
        <v>24</v>
      </c>
      <c r="V4792" s="18" t="n">
        <f aca="false">IF(ISNUMBER(T4792),T4792,0)</f>
        <v>2633.4</v>
      </c>
      <c r="W4792" s="15" t="n">
        <f aca="false">IF(U4792="Yes",1,0)</f>
        <v>0</v>
      </c>
      <c r="X4792" s="15" t="str">
        <f aca="false">IF(F4792&lt;=12,"0-12 months",IF(F4792&lt;=24,"13-24 months",IF(F4792&lt;=48,"25-48 months","49-72 months")))</f>
        <v>25-48 months</v>
      </c>
      <c r="Y4792" s="15" t="str">
        <f aca="false">IF(C4792=1,"Yes","No")</f>
        <v>Yes</v>
      </c>
      <c r="Z4792" s="15" t="n">
        <f aca="false">COUNTIF(J4792:O4792,"Yes")</f>
        <v>1</v>
      </c>
      <c r="AA4792" s="18" t="n">
        <f aca="false">S4792*W4792</f>
        <v>0</v>
      </c>
      <c r="AB4792" s="15" t="n">
        <f aca="false">(P4792="Month-to-month")+(I4792="Fiber optic")+(R4792="Electronic check")+(F4792&lt;=12)+(M4792="No")+(J4792="No")</f>
        <v>5</v>
      </c>
      <c r="AC4792" s="15" t="str">
        <f aca="false">IF(AB4792&gt;=5,"High",IF(AB4792&gt;=3,"Medium","Low"))</f>
        <v>High</v>
      </c>
    </row>
    <row r="4793" customFormat="false" ht="15" hidden="false" customHeight="false" outlineLevel="0" collapsed="false">
      <c r="A4793" s="15" t="s">
        <v>4890</v>
      </c>
      <c r="B4793" s="15" t="s">
        <v>98</v>
      </c>
      <c r="C4793" s="15" t="n">
        <v>0</v>
      </c>
      <c r="D4793" s="15" t="s">
        <v>26</v>
      </c>
      <c r="E4793" s="15" t="s">
        <v>24</v>
      </c>
      <c r="F4793" s="15" t="n">
        <v>3</v>
      </c>
      <c r="G4793" s="15" t="s">
        <v>26</v>
      </c>
      <c r="H4793" s="15" t="s">
        <v>24</v>
      </c>
      <c r="I4793" s="15" t="s">
        <v>24</v>
      </c>
      <c r="J4793" s="15" t="s">
        <v>28</v>
      </c>
      <c r="K4793" s="15" t="s">
        <v>28</v>
      </c>
      <c r="L4793" s="15" t="s">
        <v>28</v>
      </c>
      <c r="M4793" s="15" t="s">
        <v>28</v>
      </c>
      <c r="N4793" s="15" t="s">
        <v>28</v>
      </c>
      <c r="O4793" s="15" t="s">
        <v>28</v>
      </c>
      <c r="P4793" s="15" t="s">
        <v>25</v>
      </c>
      <c r="Q4793" s="15" t="s">
        <v>24</v>
      </c>
      <c r="R4793" s="15" t="s">
        <v>19</v>
      </c>
      <c r="S4793" s="18" t="n">
        <v>20</v>
      </c>
      <c r="T4793" s="15" t="n">
        <v>49.65</v>
      </c>
      <c r="U4793" s="15" t="s">
        <v>24</v>
      </c>
      <c r="V4793" s="18" t="n">
        <f aca="false">IF(ISNUMBER(T4793),T4793,0)</f>
        <v>49.65</v>
      </c>
      <c r="W4793" s="15" t="n">
        <f aca="false">IF(U4793="Yes",1,0)</f>
        <v>0</v>
      </c>
      <c r="X4793" s="15" t="str">
        <f aca="false">IF(F4793&lt;=12,"0-12 months",IF(F4793&lt;=24,"13-24 months",IF(F4793&lt;=48,"25-48 months","49-72 months")))</f>
        <v>0-12 months</v>
      </c>
      <c r="Y4793" s="15" t="str">
        <f aca="false">IF(C4793=1,"Yes","No")</f>
        <v>No</v>
      </c>
      <c r="Z4793" s="15" t="n">
        <f aca="false">COUNTIF(J4793:O4793,"Yes")</f>
        <v>0</v>
      </c>
      <c r="AA4793" s="18" t="n">
        <f aca="false">S4793*W4793</f>
        <v>0</v>
      </c>
      <c r="AB4793" s="15" t="n">
        <f aca="false">(P4793="Month-to-month")+(I4793="Fiber optic")+(R4793="Electronic check")+(F4793&lt;=12)+(M4793="No")+(J4793="No")</f>
        <v>2</v>
      </c>
      <c r="AC4793" s="15" t="str">
        <f aca="false">IF(AB4793&gt;=5,"High",IF(AB4793&gt;=3,"Medium","Low"))</f>
        <v>Low</v>
      </c>
    </row>
    <row r="4794" customFormat="false" ht="15" hidden="false" customHeight="false" outlineLevel="0" collapsed="false">
      <c r="A4794" s="15" t="s">
        <v>4891</v>
      </c>
      <c r="B4794" s="15" t="s">
        <v>94</v>
      </c>
      <c r="C4794" s="15" t="n">
        <v>1</v>
      </c>
      <c r="D4794" s="15" t="s">
        <v>26</v>
      </c>
      <c r="E4794" s="15" t="s">
        <v>24</v>
      </c>
      <c r="F4794" s="15" t="n">
        <v>65</v>
      </c>
      <c r="G4794" s="15" t="s">
        <v>26</v>
      </c>
      <c r="H4794" s="15" t="s">
        <v>26</v>
      </c>
      <c r="I4794" s="15" t="s">
        <v>102</v>
      </c>
      <c r="J4794" s="15" t="s">
        <v>24</v>
      </c>
      <c r="K4794" s="15" t="s">
        <v>26</v>
      </c>
      <c r="L4794" s="15" t="s">
        <v>26</v>
      </c>
      <c r="M4794" s="15" t="s">
        <v>24</v>
      </c>
      <c r="N4794" s="15" t="s">
        <v>26</v>
      </c>
      <c r="O4794" s="15" t="s">
        <v>26</v>
      </c>
      <c r="P4794" s="15" t="s">
        <v>27</v>
      </c>
      <c r="Q4794" s="15" t="s">
        <v>26</v>
      </c>
      <c r="R4794" s="15" t="s">
        <v>15</v>
      </c>
      <c r="S4794" s="18" t="n">
        <v>106.25</v>
      </c>
      <c r="T4794" s="15" t="n">
        <v>6979.8</v>
      </c>
      <c r="U4794" s="15" t="s">
        <v>26</v>
      </c>
      <c r="V4794" s="18" t="n">
        <f aca="false">IF(ISNUMBER(T4794),T4794,0)</f>
        <v>6979.8</v>
      </c>
      <c r="W4794" s="15" t="n">
        <f aca="false">IF(U4794="Yes",1,0)</f>
        <v>1</v>
      </c>
      <c r="X4794" s="15" t="str">
        <f aca="false">IF(F4794&lt;=12,"0-12 months",IF(F4794&lt;=24,"13-24 months",IF(F4794&lt;=48,"25-48 months","49-72 months")))</f>
        <v>49-72 months</v>
      </c>
      <c r="Y4794" s="15" t="str">
        <f aca="false">IF(C4794=1,"Yes","No")</f>
        <v>Yes</v>
      </c>
      <c r="Z4794" s="15" t="n">
        <f aca="false">COUNTIF(J4794:O4794,"Yes")</f>
        <v>4</v>
      </c>
      <c r="AA4794" s="18" t="n">
        <f aca="false">S4794*W4794</f>
        <v>106.25</v>
      </c>
      <c r="AB4794" s="15" t="n">
        <f aca="false">(P4794="Month-to-month")+(I4794="Fiber optic")+(R4794="Electronic check")+(F4794&lt;=12)+(M4794="No")+(J4794="No")</f>
        <v>4</v>
      </c>
      <c r="AC4794" s="15" t="str">
        <f aca="false">IF(AB4794&gt;=5,"High",IF(AB4794&gt;=3,"Medium","Low"))</f>
        <v>Medium</v>
      </c>
    </row>
    <row r="4795" customFormat="false" ht="15" hidden="false" customHeight="false" outlineLevel="0" collapsed="false">
      <c r="A4795" s="15" t="s">
        <v>4892</v>
      </c>
      <c r="B4795" s="15" t="s">
        <v>98</v>
      </c>
      <c r="C4795" s="15" t="n">
        <v>0</v>
      </c>
      <c r="D4795" s="15" t="s">
        <v>26</v>
      </c>
      <c r="E4795" s="15" t="s">
        <v>24</v>
      </c>
      <c r="F4795" s="15" t="n">
        <v>49</v>
      </c>
      <c r="G4795" s="15" t="s">
        <v>26</v>
      </c>
      <c r="H4795" s="15" t="s">
        <v>24</v>
      </c>
      <c r="I4795" s="15" t="s">
        <v>102</v>
      </c>
      <c r="J4795" s="15" t="s">
        <v>24</v>
      </c>
      <c r="K4795" s="15" t="s">
        <v>24</v>
      </c>
      <c r="L4795" s="15" t="s">
        <v>26</v>
      </c>
      <c r="M4795" s="15" t="s">
        <v>26</v>
      </c>
      <c r="N4795" s="15" t="s">
        <v>26</v>
      </c>
      <c r="O4795" s="15" t="s">
        <v>26</v>
      </c>
      <c r="P4795" s="15" t="s">
        <v>27</v>
      </c>
      <c r="Q4795" s="15" t="s">
        <v>26</v>
      </c>
      <c r="R4795" s="15" t="s">
        <v>21</v>
      </c>
      <c r="S4795" s="18" t="n">
        <v>99.25</v>
      </c>
      <c r="T4795" s="15" t="n">
        <v>4920.8</v>
      </c>
      <c r="U4795" s="15" t="s">
        <v>24</v>
      </c>
      <c r="V4795" s="18" t="n">
        <f aca="false">IF(ISNUMBER(T4795),T4795,0)</f>
        <v>4920.8</v>
      </c>
      <c r="W4795" s="15" t="n">
        <f aca="false">IF(U4795="Yes",1,0)</f>
        <v>0</v>
      </c>
      <c r="X4795" s="15" t="str">
        <f aca="false">IF(F4795&lt;=12,"0-12 months",IF(F4795&lt;=24,"13-24 months",IF(F4795&lt;=48,"25-48 months","49-72 months")))</f>
        <v>49-72 months</v>
      </c>
      <c r="Y4795" s="15" t="str">
        <f aca="false">IF(C4795=1,"Yes","No")</f>
        <v>No</v>
      </c>
      <c r="Z4795" s="15" t="n">
        <f aca="false">COUNTIF(J4795:O4795,"Yes")</f>
        <v>4</v>
      </c>
      <c r="AA4795" s="18" t="n">
        <f aca="false">S4795*W4795</f>
        <v>0</v>
      </c>
      <c r="AB4795" s="15" t="n">
        <f aca="false">(P4795="Month-to-month")+(I4795="Fiber optic")+(R4795="Electronic check")+(F4795&lt;=12)+(M4795="No")+(J4795="No")</f>
        <v>2</v>
      </c>
      <c r="AC4795" s="15" t="str">
        <f aca="false">IF(AB4795&gt;=5,"High",IF(AB4795&gt;=3,"Medium","Low"))</f>
        <v>Low</v>
      </c>
    </row>
    <row r="4796" customFormat="false" ht="15" hidden="false" customHeight="false" outlineLevel="0" collapsed="false">
      <c r="A4796" s="15" t="s">
        <v>4893</v>
      </c>
      <c r="B4796" s="15" t="s">
        <v>98</v>
      </c>
      <c r="C4796" s="15" t="n">
        <v>0</v>
      </c>
      <c r="D4796" s="15" t="s">
        <v>24</v>
      </c>
      <c r="E4796" s="15" t="s">
        <v>24</v>
      </c>
      <c r="F4796" s="15" t="n">
        <v>2</v>
      </c>
      <c r="G4796" s="15" t="s">
        <v>26</v>
      </c>
      <c r="H4796" s="15" t="s">
        <v>24</v>
      </c>
      <c r="I4796" s="15" t="s">
        <v>24</v>
      </c>
      <c r="J4796" s="15" t="s">
        <v>28</v>
      </c>
      <c r="K4796" s="15" t="s">
        <v>28</v>
      </c>
      <c r="L4796" s="15" t="s">
        <v>28</v>
      </c>
      <c r="M4796" s="15" t="s">
        <v>28</v>
      </c>
      <c r="N4796" s="15" t="s">
        <v>28</v>
      </c>
      <c r="O4796" s="15" t="s">
        <v>28</v>
      </c>
      <c r="P4796" s="15" t="s">
        <v>25</v>
      </c>
      <c r="Q4796" s="15" t="s">
        <v>24</v>
      </c>
      <c r="R4796" s="15" t="s">
        <v>17</v>
      </c>
      <c r="S4796" s="18" t="n">
        <v>19.35</v>
      </c>
      <c r="T4796" s="15" t="n">
        <v>46.35</v>
      </c>
      <c r="U4796" s="15" t="s">
        <v>24</v>
      </c>
      <c r="V4796" s="18" t="n">
        <f aca="false">IF(ISNUMBER(T4796),T4796,0)</f>
        <v>46.35</v>
      </c>
      <c r="W4796" s="15" t="n">
        <f aca="false">IF(U4796="Yes",1,0)</f>
        <v>0</v>
      </c>
      <c r="X4796" s="15" t="str">
        <f aca="false">IF(F4796&lt;=12,"0-12 months",IF(F4796&lt;=24,"13-24 months",IF(F4796&lt;=48,"25-48 months","49-72 months")))</f>
        <v>0-12 months</v>
      </c>
      <c r="Y4796" s="15" t="str">
        <f aca="false">IF(C4796=1,"Yes","No")</f>
        <v>No</v>
      </c>
      <c r="Z4796" s="15" t="n">
        <f aca="false">COUNTIF(J4796:O4796,"Yes")</f>
        <v>0</v>
      </c>
      <c r="AA4796" s="18" t="n">
        <f aca="false">S4796*W4796</f>
        <v>0</v>
      </c>
      <c r="AB4796" s="15" t="n">
        <f aca="false">(P4796="Month-to-month")+(I4796="Fiber optic")+(R4796="Electronic check")+(F4796&lt;=12)+(M4796="No")+(J4796="No")</f>
        <v>2</v>
      </c>
      <c r="AC4796" s="15" t="str">
        <f aca="false">IF(AB4796&gt;=5,"High",IF(AB4796&gt;=3,"Medium","Low"))</f>
        <v>Low</v>
      </c>
    </row>
    <row r="4797" customFormat="false" ht="15" hidden="false" customHeight="false" outlineLevel="0" collapsed="false">
      <c r="A4797" s="15" t="s">
        <v>4894</v>
      </c>
      <c r="B4797" s="15" t="s">
        <v>94</v>
      </c>
      <c r="C4797" s="15" t="n">
        <v>0</v>
      </c>
      <c r="D4797" s="15" t="s">
        <v>26</v>
      </c>
      <c r="E4797" s="15" t="s">
        <v>24</v>
      </c>
      <c r="F4797" s="15" t="n">
        <v>53</v>
      </c>
      <c r="G4797" s="15" t="s">
        <v>26</v>
      </c>
      <c r="H4797" s="15" t="s">
        <v>24</v>
      </c>
      <c r="I4797" s="15" t="s">
        <v>24</v>
      </c>
      <c r="J4797" s="15" t="s">
        <v>28</v>
      </c>
      <c r="K4797" s="15" t="s">
        <v>28</v>
      </c>
      <c r="L4797" s="15" t="s">
        <v>28</v>
      </c>
      <c r="M4797" s="15" t="s">
        <v>28</v>
      </c>
      <c r="N4797" s="15" t="s">
        <v>28</v>
      </c>
      <c r="O4797" s="15" t="s">
        <v>28</v>
      </c>
      <c r="P4797" s="15" t="s">
        <v>27</v>
      </c>
      <c r="Q4797" s="15" t="s">
        <v>24</v>
      </c>
      <c r="R4797" s="15" t="s">
        <v>19</v>
      </c>
      <c r="S4797" s="18" t="n">
        <v>20.8</v>
      </c>
      <c r="T4797" s="15" t="n">
        <v>1021.8</v>
      </c>
      <c r="U4797" s="15" t="s">
        <v>26</v>
      </c>
      <c r="V4797" s="18" t="n">
        <f aca="false">IF(ISNUMBER(T4797),T4797,0)</f>
        <v>1021.8</v>
      </c>
      <c r="W4797" s="15" t="n">
        <f aca="false">IF(U4797="Yes",1,0)</f>
        <v>1</v>
      </c>
      <c r="X4797" s="15" t="str">
        <f aca="false">IF(F4797&lt;=12,"0-12 months",IF(F4797&lt;=24,"13-24 months",IF(F4797&lt;=48,"25-48 months","49-72 months")))</f>
        <v>49-72 months</v>
      </c>
      <c r="Y4797" s="15" t="str">
        <f aca="false">IF(C4797=1,"Yes","No")</f>
        <v>No</v>
      </c>
      <c r="Z4797" s="15" t="n">
        <f aca="false">COUNTIF(J4797:O4797,"Yes")</f>
        <v>0</v>
      </c>
      <c r="AA4797" s="18" t="n">
        <f aca="false">S4797*W4797</f>
        <v>20.8</v>
      </c>
      <c r="AB4797" s="15" t="n">
        <f aca="false">(P4797="Month-to-month")+(I4797="Fiber optic")+(R4797="Electronic check")+(F4797&lt;=12)+(M4797="No")+(J4797="No")</f>
        <v>0</v>
      </c>
      <c r="AC4797" s="15" t="str">
        <f aca="false">IF(AB4797&gt;=5,"High",IF(AB4797&gt;=3,"Medium","Low"))</f>
        <v>Low</v>
      </c>
    </row>
    <row r="4798" customFormat="false" ht="15" hidden="false" customHeight="false" outlineLevel="0" collapsed="false">
      <c r="A4798" s="15" t="s">
        <v>4895</v>
      </c>
      <c r="B4798" s="15" t="s">
        <v>94</v>
      </c>
      <c r="C4798" s="15" t="n">
        <v>0</v>
      </c>
      <c r="D4798" s="15" t="s">
        <v>26</v>
      </c>
      <c r="E4798" s="15" t="s">
        <v>24</v>
      </c>
      <c r="F4798" s="15" t="n">
        <v>55</v>
      </c>
      <c r="G4798" s="15" t="s">
        <v>26</v>
      </c>
      <c r="H4798" s="15" t="s">
        <v>24</v>
      </c>
      <c r="I4798" s="15" t="s">
        <v>102</v>
      </c>
      <c r="J4798" s="15" t="s">
        <v>26</v>
      </c>
      <c r="K4798" s="15" t="s">
        <v>24</v>
      </c>
      <c r="L4798" s="15" t="s">
        <v>24</v>
      </c>
      <c r="M4798" s="15" t="s">
        <v>24</v>
      </c>
      <c r="N4798" s="15" t="s">
        <v>26</v>
      </c>
      <c r="O4798" s="15" t="s">
        <v>26</v>
      </c>
      <c r="P4798" s="15" t="s">
        <v>27</v>
      </c>
      <c r="Q4798" s="15" t="s">
        <v>26</v>
      </c>
      <c r="R4798" s="15" t="s">
        <v>15</v>
      </c>
      <c r="S4798" s="18" t="n">
        <v>94.75</v>
      </c>
      <c r="T4798" s="15" t="n">
        <v>5276.1</v>
      </c>
      <c r="U4798" s="15" t="s">
        <v>24</v>
      </c>
      <c r="V4798" s="18" t="n">
        <f aca="false">IF(ISNUMBER(T4798),T4798,0)</f>
        <v>5276.1</v>
      </c>
      <c r="W4798" s="15" t="n">
        <f aca="false">IF(U4798="Yes",1,0)</f>
        <v>0</v>
      </c>
      <c r="X4798" s="15" t="str">
        <f aca="false">IF(F4798&lt;=12,"0-12 months",IF(F4798&lt;=24,"13-24 months",IF(F4798&lt;=48,"25-48 months","49-72 months")))</f>
        <v>49-72 months</v>
      </c>
      <c r="Y4798" s="15" t="str">
        <f aca="false">IF(C4798=1,"Yes","No")</f>
        <v>No</v>
      </c>
      <c r="Z4798" s="15" t="n">
        <f aca="false">COUNTIF(J4798:O4798,"Yes")</f>
        <v>3</v>
      </c>
      <c r="AA4798" s="18" t="n">
        <f aca="false">S4798*W4798</f>
        <v>0</v>
      </c>
      <c r="AB4798" s="15" t="n">
        <f aca="false">(P4798="Month-to-month")+(I4798="Fiber optic")+(R4798="Electronic check")+(F4798&lt;=12)+(M4798="No")+(J4798="No")</f>
        <v>3</v>
      </c>
      <c r="AC4798" s="15" t="str">
        <f aca="false">IF(AB4798&gt;=5,"High",IF(AB4798&gt;=3,"Medium","Low"))</f>
        <v>Medium</v>
      </c>
    </row>
    <row r="4799" customFormat="false" ht="15" hidden="false" customHeight="false" outlineLevel="0" collapsed="false">
      <c r="A4799" s="15" t="s">
        <v>4896</v>
      </c>
      <c r="B4799" s="15" t="s">
        <v>98</v>
      </c>
      <c r="C4799" s="15" t="n">
        <v>0</v>
      </c>
      <c r="D4799" s="15" t="s">
        <v>26</v>
      </c>
      <c r="E4799" s="15" t="s">
        <v>26</v>
      </c>
      <c r="F4799" s="15" t="n">
        <v>72</v>
      </c>
      <c r="G4799" s="15" t="s">
        <v>26</v>
      </c>
      <c r="H4799" s="15" t="s">
        <v>26</v>
      </c>
      <c r="I4799" s="15" t="s">
        <v>102</v>
      </c>
      <c r="J4799" s="15" t="s">
        <v>26</v>
      </c>
      <c r="K4799" s="15" t="s">
        <v>26</v>
      </c>
      <c r="L4799" s="15" t="s">
        <v>26</v>
      </c>
      <c r="M4799" s="15" t="s">
        <v>26</v>
      </c>
      <c r="N4799" s="15" t="s">
        <v>26</v>
      </c>
      <c r="O4799" s="15" t="s">
        <v>26</v>
      </c>
      <c r="P4799" s="15" t="s">
        <v>29</v>
      </c>
      <c r="Q4799" s="15" t="s">
        <v>26</v>
      </c>
      <c r="R4799" s="15" t="s">
        <v>21</v>
      </c>
      <c r="S4799" s="18" t="n">
        <v>114.05</v>
      </c>
      <c r="T4799" s="15" t="n">
        <v>8289.2</v>
      </c>
      <c r="U4799" s="15" t="s">
        <v>24</v>
      </c>
      <c r="V4799" s="18" t="n">
        <f aca="false">IF(ISNUMBER(T4799),T4799,0)</f>
        <v>8289.2</v>
      </c>
      <c r="W4799" s="15" t="n">
        <f aca="false">IF(U4799="Yes",1,0)</f>
        <v>0</v>
      </c>
      <c r="X4799" s="15" t="str">
        <f aca="false">IF(F4799&lt;=12,"0-12 months",IF(F4799&lt;=24,"13-24 months",IF(F4799&lt;=48,"25-48 months","49-72 months")))</f>
        <v>49-72 months</v>
      </c>
      <c r="Y4799" s="15" t="str">
        <f aca="false">IF(C4799=1,"Yes","No")</f>
        <v>No</v>
      </c>
      <c r="Z4799" s="15" t="n">
        <f aca="false">COUNTIF(J4799:O4799,"Yes")</f>
        <v>6</v>
      </c>
      <c r="AA4799" s="18" t="n">
        <f aca="false">S4799*W4799</f>
        <v>0</v>
      </c>
      <c r="AB4799" s="15" t="n">
        <f aca="false">(P4799="Month-to-month")+(I4799="Fiber optic")+(R4799="Electronic check")+(F4799&lt;=12)+(M4799="No")+(J4799="No")</f>
        <v>1</v>
      </c>
      <c r="AC4799" s="15" t="str">
        <f aca="false">IF(AB4799&gt;=5,"High",IF(AB4799&gt;=3,"Medium","Low"))</f>
        <v>Low</v>
      </c>
    </row>
    <row r="4800" customFormat="false" ht="15" hidden="false" customHeight="false" outlineLevel="0" collapsed="false">
      <c r="A4800" s="15" t="s">
        <v>4897</v>
      </c>
      <c r="B4800" s="15" t="s">
        <v>94</v>
      </c>
      <c r="C4800" s="15" t="n">
        <v>1</v>
      </c>
      <c r="D4800" s="15" t="s">
        <v>24</v>
      </c>
      <c r="E4800" s="15" t="s">
        <v>24</v>
      </c>
      <c r="F4800" s="15" t="n">
        <v>36</v>
      </c>
      <c r="G4800" s="15" t="s">
        <v>26</v>
      </c>
      <c r="H4800" s="15" t="s">
        <v>26</v>
      </c>
      <c r="I4800" s="15" t="s">
        <v>102</v>
      </c>
      <c r="J4800" s="15" t="s">
        <v>24</v>
      </c>
      <c r="K4800" s="15" t="s">
        <v>24</v>
      </c>
      <c r="L4800" s="15" t="s">
        <v>24</v>
      </c>
      <c r="M4800" s="15" t="s">
        <v>24</v>
      </c>
      <c r="N4800" s="15" t="s">
        <v>24</v>
      </c>
      <c r="O4800" s="15" t="s">
        <v>24</v>
      </c>
      <c r="P4800" s="15" t="s">
        <v>25</v>
      </c>
      <c r="Q4800" s="15" t="s">
        <v>26</v>
      </c>
      <c r="R4800" s="15" t="s">
        <v>19</v>
      </c>
      <c r="S4800" s="18" t="n">
        <v>74.9</v>
      </c>
      <c r="T4800" s="15" t="n">
        <v>2659.45</v>
      </c>
      <c r="U4800" s="15" t="s">
        <v>24</v>
      </c>
      <c r="V4800" s="18" t="n">
        <f aca="false">IF(ISNUMBER(T4800),T4800,0)</f>
        <v>2659.45</v>
      </c>
      <c r="W4800" s="15" t="n">
        <f aca="false">IF(U4800="Yes",1,0)</f>
        <v>0</v>
      </c>
      <c r="X4800" s="15" t="str">
        <f aca="false">IF(F4800&lt;=12,"0-12 months",IF(F4800&lt;=24,"13-24 months",IF(F4800&lt;=48,"25-48 months","49-72 months")))</f>
        <v>25-48 months</v>
      </c>
      <c r="Y4800" s="15" t="str">
        <f aca="false">IF(C4800=1,"Yes","No")</f>
        <v>Yes</v>
      </c>
      <c r="Z4800" s="15" t="n">
        <f aca="false">COUNTIF(J4800:O4800,"Yes")</f>
        <v>0</v>
      </c>
      <c r="AA4800" s="18" t="n">
        <f aca="false">S4800*W4800</f>
        <v>0</v>
      </c>
      <c r="AB4800" s="15" t="n">
        <f aca="false">(P4800="Month-to-month")+(I4800="Fiber optic")+(R4800="Electronic check")+(F4800&lt;=12)+(M4800="No")+(J4800="No")</f>
        <v>4</v>
      </c>
      <c r="AC4800" s="15" t="str">
        <f aca="false">IF(AB4800&gt;=5,"High",IF(AB4800&gt;=3,"Medium","Low"))</f>
        <v>Medium</v>
      </c>
    </row>
    <row r="4801" customFormat="false" ht="15" hidden="false" customHeight="false" outlineLevel="0" collapsed="false">
      <c r="A4801" s="15" t="s">
        <v>4898</v>
      </c>
      <c r="B4801" s="15" t="s">
        <v>94</v>
      </c>
      <c r="C4801" s="15" t="n">
        <v>0</v>
      </c>
      <c r="D4801" s="15" t="s">
        <v>26</v>
      </c>
      <c r="E4801" s="15" t="s">
        <v>26</v>
      </c>
      <c r="F4801" s="15" t="n">
        <v>10</v>
      </c>
      <c r="G4801" s="15" t="s">
        <v>26</v>
      </c>
      <c r="H4801" s="15" t="s">
        <v>24</v>
      </c>
      <c r="I4801" s="15" t="s">
        <v>24</v>
      </c>
      <c r="J4801" s="15" t="s">
        <v>28</v>
      </c>
      <c r="K4801" s="15" t="s">
        <v>28</v>
      </c>
      <c r="L4801" s="15" t="s">
        <v>28</v>
      </c>
      <c r="M4801" s="15" t="s">
        <v>28</v>
      </c>
      <c r="N4801" s="15" t="s">
        <v>28</v>
      </c>
      <c r="O4801" s="15" t="s">
        <v>28</v>
      </c>
      <c r="P4801" s="15" t="s">
        <v>25</v>
      </c>
      <c r="Q4801" s="15" t="s">
        <v>26</v>
      </c>
      <c r="R4801" s="15" t="s">
        <v>19</v>
      </c>
      <c r="S4801" s="18" t="n">
        <v>19.8</v>
      </c>
      <c r="T4801" s="15" t="n">
        <v>196.75</v>
      </c>
      <c r="U4801" s="15" t="s">
        <v>24</v>
      </c>
      <c r="V4801" s="18" t="n">
        <f aca="false">IF(ISNUMBER(T4801),T4801,0)</f>
        <v>196.75</v>
      </c>
      <c r="W4801" s="15" t="n">
        <f aca="false">IF(U4801="Yes",1,0)</f>
        <v>0</v>
      </c>
      <c r="X4801" s="15" t="str">
        <f aca="false">IF(F4801&lt;=12,"0-12 months",IF(F4801&lt;=24,"13-24 months",IF(F4801&lt;=48,"25-48 months","49-72 months")))</f>
        <v>0-12 months</v>
      </c>
      <c r="Y4801" s="15" t="str">
        <f aca="false">IF(C4801=1,"Yes","No")</f>
        <v>No</v>
      </c>
      <c r="Z4801" s="15" t="n">
        <f aca="false">COUNTIF(J4801:O4801,"Yes")</f>
        <v>0</v>
      </c>
      <c r="AA4801" s="18" t="n">
        <f aca="false">S4801*W4801</f>
        <v>0</v>
      </c>
      <c r="AB4801" s="15" t="n">
        <f aca="false">(P4801="Month-to-month")+(I4801="Fiber optic")+(R4801="Electronic check")+(F4801&lt;=12)+(M4801="No")+(J4801="No")</f>
        <v>2</v>
      </c>
      <c r="AC4801" s="15" t="str">
        <f aca="false">IF(AB4801&gt;=5,"High",IF(AB4801&gt;=3,"Medium","Low"))</f>
        <v>Low</v>
      </c>
    </row>
    <row r="4802" customFormat="false" ht="15" hidden="false" customHeight="false" outlineLevel="0" collapsed="false">
      <c r="A4802" s="15" t="s">
        <v>4899</v>
      </c>
      <c r="B4802" s="15" t="s">
        <v>98</v>
      </c>
      <c r="C4802" s="15" t="n">
        <v>1</v>
      </c>
      <c r="D4802" s="15" t="s">
        <v>24</v>
      </c>
      <c r="E4802" s="15" t="s">
        <v>24</v>
      </c>
      <c r="F4802" s="15" t="n">
        <v>1</v>
      </c>
      <c r="G4802" s="15" t="s">
        <v>26</v>
      </c>
      <c r="H4802" s="15" t="s">
        <v>26</v>
      </c>
      <c r="I4802" s="15" t="s">
        <v>102</v>
      </c>
      <c r="J4802" s="15" t="s">
        <v>24</v>
      </c>
      <c r="K4802" s="15" t="s">
        <v>24</v>
      </c>
      <c r="L4802" s="15" t="s">
        <v>24</v>
      </c>
      <c r="M4802" s="15" t="s">
        <v>24</v>
      </c>
      <c r="N4802" s="15" t="s">
        <v>26</v>
      </c>
      <c r="O4802" s="15" t="s">
        <v>26</v>
      </c>
      <c r="P4802" s="15" t="s">
        <v>25</v>
      </c>
      <c r="Q4802" s="15" t="s">
        <v>26</v>
      </c>
      <c r="R4802" s="15" t="s">
        <v>15</v>
      </c>
      <c r="S4802" s="18" t="n">
        <v>94</v>
      </c>
      <c r="T4802" s="15" t="n">
        <v>94</v>
      </c>
      <c r="U4802" s="15" t="s">
        <v>26</v>
      </c>
      <c r="V4802" s="18" t="n">
        <f aca="false">IF(ISNUMBER(T4802),T4802,0)</f>
        <v>94</v>
      </c>
      <c r="W4802" s="15" t="n">
        <f aca="false">IF(U4802="Yes",1,0)</f>
        <v>1</v>
      </c>
      <c r="X4802" s="15" t="str">
        <f aca="false">IF(F4802&lt;=12,"0-12 months",IF(F4802&lt;=24,"13-24 months",IF(F4802&lt;=48,"25-48 months","49-72 months")))</f>
        <v>0-12 months</v>
      </c>
      <c r="Y4802" s="15" t="str">
        <f aca="false">IF(C4802=1,"Yes","No")</f>
        <v>Yes</v>
      </c>
      <c r="Z4802" s="15" t="n">
        <f aca="false">COUNTIF(J4802:O4802,"Yes")</f>
        <v>2</v>
      </c>
      <c r="AA4802" s="18" t="n">
        <f aca="false">S4802*W4802</f>
        <v>94</v>
      </c>
      <c r="AB4802" s="15" t="n">
        <f aca="false">(P4802="Month-to-month")+(I4802="Fiber optic")+(R4802="Electronic check")+(F4802&lt;=12)+(M4802="No")+(J4802="No")</f>
        <v>6</v>
      </c>
      <c r="AC4802" s="15" t="str">
        <f aca="false">IF(AB4802&gt;=5,"High",IF(AB4802&gt;=3,"Medium","Low"))</f>
        <v>High</v>
      </c>
    </row>
    <row r="4803" customFormat="false" ht="15" hidden="false" customHeight="false" outlineLevel="0" collapsed="false">
      <c r="A4803" s="15" t="s">
        <v>4900</v>
      </c>
      <c r="B4803" s="15" t="s">
        <v>94</v>
      </c>
      <c r="C4803" s="15" t="n">
        <v>0</v>
      </c>
      <c r="D4803" s="15" t="s">
        <v>26</v>
      </c>
      <c r="E4803" s="15" t="s">
        <v>26</v>
      </c>
      <c r="F4803" s="15" t="n">
        <v>72</v>
      </c>
      <c r="G4803" s="15" t="s">
        <v>26</v>
      </c>
      <c r="H4803" s="15" t="s">
        <v>26</v>
      </c>
      <c r="I4803" s="15" t="s">
        <v>96</v>
      </c>
      <c r="J4803" s="15" t="s">
        <v>26</v>
      </c>
      <c r="K4803" s="15" t="s">
        <v>26</v>
      </c>
      <c r="L4803" s="15" t="s">
        <v>26</v>
      </c>
      <c r="M4803" s="15" t="s">
        <v>26</v>
      </c>
      <c r="N4803" s="15" t="s">
        <v>24</v>
      </c>
      <c r="O4803" s="15" t="s">
        <v>26</v>
      </c>
      <c r="P4803" s="15" t="s">
        <v>29</v>
      </c>
      <c r="Q4803" s="15" t="s">
        <v>24</v>
      </c>
      <c r="R4803" s="15" t="s">
        <v>19</v>
      </c>
      <c r="S4803" s="18" t="n">
        <v>80.85</v>
      </c>
      <c r="T4803" s="15" t="n">
        <v>5824.75</v>
      </c>
      <c r="U4803" s="15" t="s">
        <v>24</v>
      </c>
      <c r="V4803" s="18" t="n">
        <f aca="false">IF(ISNUMBER(T4803),T4803,0)</f>
        <v>5824.75</v>
      </c>
      <c r="W4803" s="15" t="n">
        <f aca="false">IF(U4803="Yes",1,0)</f>
        <v>0</v>
      </c>
      <c r="X4803" s="15" t="str">
        <f aca="false">IF(F4803&lt;=12,"0-12 months",IF(F4803&lt;=24,"13-24 months",IF(F4803&lt;=48,"25-48 months","49-72 months")))</f>
        <v>49-72 months</v>
      </c>
      <c r="Y4803" s="15" t="str">
        <f aca="false">IF(C4803=1,"Yes","No")</f>
        <v>No</v>
      </c>
      <c r="Z4803" s="15" t="n">
        <f aca="false">COUNTIF(J4803:O4803,"Yes")</f>
        <v>5</v>
      </c>
      <c r="AA4803" s="18" t="n">
        <f aca="false">S4803*W4803</f>
        <v>0</v>
      </c>
      <c r="AB4803" s="15" t="n">
        <f aca="false">(P4803="Month-to-month")+(I4803="Fiber optic")+(R4803="Electronic check")+(F4803&lt;=12)+(M4803="No")+(J4803="No")</f>
        <v>0</v>
      </c>
      <c r="AC4803" s="15" t="str">
        <f aca="false">IF(AB4803&gt;=5,"High",IF(AB4803&gt;=3,"Medium","Low"))</f>
        <v>Low</v>
      </c>
    </row>
    <row r="4804" customFormat="false" ht="15" hidden="false" customHeight="false" outlineLevel="0" collapsed="false">
      <c r="A4804" s="15" t="s">
        <v>4901</v>
      </c>
      <c r="B4804" s="15" t="s">
        <v>94</v>
      </c>
      <c r="C4804" s="15" t="n">
        <v>0</v>
      </c>
      <c r="D4804" s="15" t="s">
        <v>24</v>
      </c>
      <c r="E4804" s="15" t="s">
        <v>24</v>
      </c>
      <c r="F4804" s="15" t="n">
        <v>28</v>
      </c>
      <c r="G4804" s="15" t="s">
        <v>26</v>
      </c>
      <c r="H4804" s="15" t="s">
        <v>24</v>
      </c>
      <c r="I4804" s="15" t="s">
        <v>96</v>
      </c>
      <c r="J4804" s="15" t="s">
        <v>24</v>
      </c>
      <c r="K4804" s="15" t="s">
        <v>26</v>
      </c>
      <c r="L4804" s="15" t="s">
        <v>24</v>
      </c>
      <c r="M4804" s="15" t="s">
        <v>26</v>
      </c>
      <c r="N4804" s="15" t="s">
        <v>24</v>
      </c>
      <c r="O4804" s="15" t="s">
        <v>24</v>
      </c>
      <c r="P4804" s="15" t="s">
        <v>25</v>
      </c>
      <c r="Q4804" s="15" t="s">
        <v>24</v>
      </c>
      <c r="R4804" s="15" t="s">
        <v>19</v>
      </c>
      <c r="S4804" s="18" t="n">
        <v>54.65</v>
      </c>
      <c r="T4804" s="15" t="n">
        <v>1517.5</v>
      </c>
      <c r="U4804" s="15" t="s">
        <v>24</v>
      </c>
      <c r="V4804" s="18" t="n">
        <f aca="false">IF(ISNUMBER(T4804),T4804,0)</f>
        <v>1517.5</v>
      </c>
      <c r="W4804" s="15" t="n">
        <f aca="false">IF(U4804="Yes",1,0)</f>
        <v>0</v>
      </c>
      <c r="X4804" s="15" t="str">
        <f aca="false">IF(F4804&lt;=12,"0-12 months",IF(F4804&lt;=24,"13-24 months",IF(F4804&lt;=48,"25-48 months","49-72 months")))</f>
        <v>25-48 months</v>
      </c>
      <c r="Y4804" s="15" t="str">
        <f aca="false">IF(C4804=1,"Yes","No")</f>
        <v>No</v>
      </c>
      <c r="Z4804" s="15" t="n">
        <f aca="false">COUNTIF(J4804:O4804,"Yes")</f>
        <v>2</v>
      </c>
      <c r="AA4804" s="18" t="n">
        <f aca="false">S4804*W4804</f>
        <v>0</v>
      </c>
      <c r="AB4804" s="15" t="n">
        <f aca="false">(P4804="Month-to-month")+(I4804="Fiber optic")+(R4804="Electronic check")+(F4804&lt;=12)+(M4804="No")+(J4804="No")</f>
        <v>2</v>
      </c>
      <c r="AC4804" s="15" t="str">
        <f aca="false">IF(AB4804&gt;=5,"High",IF(AB4804&gt;=3,"Medium","Low"))</f>
        <v>Low</v>
      </c>
    </row>
    <row r="4805" customFormat="false" ht="15" hidden="false" customHeight="false" outlineLevel="0" collapsed="false">
      <c r="A4805" s="15" t="s">
        <v>4902</v>
      </c>
      <c r="B4805" s="15" t="s">
        <v>98</v>
      </c>
      <c r="C4805" s="15" t="n">
        <v>0</v>
      </c>
      <c r="D4805" s="15" t="s">
        <v>26</v>
      </c>
      <c r="E4805" s="15" t="s">
        <v>24</v>
      </c>
      <c r="F4805" s="15" t="n">
        <v>38</v>
      </c>
      <c r="G4805" s="15" t="s">
        <v>26</v>
      </c>
      <c r="H4805" s="15" t="s">
        <v>26</v>
      </c>
      <c r="I4805" s="15" t="s">
        <v>102</v>
      </c>
      <c r="J4805" s="15" t="s">
        <v>26</v>
      </c>
      <c r="K4805" s="15" t="s">
        <v>24</v>
      </c>
      <c r="L4805" s="15" t="s">
        <v>24</v>
      </c>
      <c r="M4805" s="15" t="s">
        <v>24</v>
      </c>
      <c r="N4805" s="15" t="s">
        <v>26</v>
      </c>
      <c r="O4805" s="15" t="s">
        <v>24</v>
      </c>
      <c r="P4805" s="15" t="s">
        <v>25</v>
      </c>
      <c r="Q4805" s="15" t="s">
        <v>24</v>
      </c>
      <c r="R4805" s="15" t="s">
        <v>19</v>
      </c>
      <c r="S4805" s="18" t="n">
        <v>91.7</v>
      </c>
      <c r="T4805" s="15" t="n">
        <v>3479.05</v>
      </c>
      <c r="U4805" s="15" t="s">
        <v>24</v>
      </c>
      <c r="V4805" s="18" t="n">
        <f aca="false">IF(ISNUMBER(T4805),T4805,0)</f>
        <v>3479.05</v>
      </c>
      <c r="W4805" s="15" t="n">
        <f aca="false">IF(U4805="Yes",1,0)</f>
        <v>0</v>
      </c>
      <c r="X4805" s="15" t="str">
        <f aca="false">IF(F4805&lt;=12,"0-12 months",IF(F4805&lt;=24,"13-24 months",IF(F4805&lt;=48,"25-48 months","49-72 months")))</f>
        <v>25-48 months</v>
      </c>
      <c r="Y4805" s="15" t="str">
        <f aca="false">IF(C4805=1,"Yes","No")</f>
        <v>No</v>
      </c>
      <c r="Z4805" s="15" t="n">
        <f aca="false">COUNTIF(J4805:O4805,"Yes")</f>
        <v>2</v>
      </c>
      <c r="AA4805" s="18" t="n">
        <f aca="false">S4805*W4805</f>
        <v>0</v>
      </c>
      <c r="AB4805" s="15" t="n">
        <f aca="false">(P4805="Month-to-month")+(I4805="Fiber optic")+(R4805="Electronic check")+(F4805&lt;=12)+(M4805="No")+(J4805="No")</f>
        <v>3</v>
      </c>
      <c r="AC4805" s="15" t="str">
        <f aca="false">IF(AB4805&gt;=5,"High",IF(AB4805&gt;=3,"Medium","Low"))</f>
        <v>Medium</v>
      </c>
    </row>
    <row r="4806" customFormat="false" ht="15" hidden="false" customHeight="false" outlineLevel="0" collapsed="false">
      <c r="A4806" s="15" t="s">
        <v>4903</v>
      </c>
      <c r="B4806" s="15" t="s">
        <v>94</v>
      </c>
      <c r="C4806" s="15" t="n">
        <v>0</v>
      </c>
      <c r="D4806" s="15" t="s">
        <v>24</v>
      </c>
      <c r="E4806" s="15" t="s">
        <v>24</v>
      </c>
      <c r="F4806" s="15" t="n">
        <v>61</v>
      </c>
      <c r="G4806" s="15" t="s">
        <v>26</v>
      </c>
      <c r="H4806" s="15" t="s">
        <v>26</v>
      </c>
      <c r="I4806" s="15" t="s">
        <v>102</v>
      </c>
      <c r="J4806" s="15" t="s">
        <v>26</v>
      </c>
      <c r="K4806" s="15" t="s">
        <v>26</v>
      </c>
      <c r="L4806" s="15" t="s">
        <v>26</v>
      </c>
      <c r="M4806" s="15" t="s">
        <v>26</v>
      </c>
      <c r="N4806" s="15" t="s">
        <v>26</v>
      </c>
      <c r="O4806" s="15" t="s">
        <v>26</v>
      </c>
      <c r="P4806" s="15" t="s">
        <v>27</v>
      </c>
      <c r="Q4806" s="15" t="s">
        <v>26</v>
      </c>
      <c r="R4806" s="15" t="s">
        <v>15</v>
      </c>
      <c r="S4806" s="18" t="n">
        <v>118.6</v>
      </c>
      <c r="T4806" s="15" t="n">
        <v>7365.7</v>
      </c>
      <c r="U4806" s="15" t="s">
        <v>24</v>
      </c>
      <c r="V4806" s="18" t="n">
        <f aca="false">IF(ISNUMBER(T4806),T4806,0)</f>
        <v>7365.7</v>
      </c>
      <c r="W4806" s="15" t="n">
        <f aca="false">IF(U4806="Yes",1,0)</f>
        <v>0</v>
      </c>
      <c r="X4806" s="15" t="str">
        <f aca="false">IF(F4806&lt;=12,"0-12 months",IF(F4806&lt;=24,"13-24 months",IF(F4806&lt;=48,"25-48 months","49-72 months")))</f>
        <v>49-72 months</v>
      </c>
      <c r="Y4806" s="15" t="str">
        <f aca="false">IF(C4806=1,"Yes","No")</f>
        <v>No</v>
      </c>
      <c r="Z4806" s="15" t="n">
        <f aca="false">COUNTIF(J4806:O4806,"Yes")</f>
        <v>6</v>
      </c>
      <c r="AA4806" s="18" t="n">
        <f aca="false">S4806*W4806</f>
        <v>0</v>
      </c>
      <c r="AB4806" s="15" t="n">
        <f aca="false">(P4806="Month-to-month")+(I4806="Fiber optic")+(R4806="Electronic check")+(F4806&lt;=12)+(M4806="No")+(J4806="No")</f>
        <v>2</v>
      </c>
      <c r="AC4806" s="15" t="str">
        <f aca="false">IF(AB4806&gt;=5,"High",IF(AB4806&gt;=3,"Medium","Low"))</f>
        <v>Low</v>
      </c>
    </row>
    <row r="4807" customFormat="false" ht="15" hidden="false" customHeight="false" outlineLevel="0" collapsed="false">
      <c r="A4807" s="15" t="s">
        <v>4904</v>
      </c>
      <c r="B4807" s="15" t="s">
        <v>98</v>
      </c>
      <c r="C4807" s="15" t="n">
        <v>0</v>
      </c>
      <c r="D4807" s="15" t="s">
        <v>26</v>
      </c>
      <c r="E4807" s="15" t="s">
        <v>26</v>
      </c>
      <c r="F4807" s="15" t="n">
        <v>52</v>
      </c>
      <c r="G4807" s="15" t="s">
        <v>26</v>
      </c>
      <c r="H4807" s="15" t="s">
        <v>26</v>
      </c>
      <c r="I4807" s="15" t="s">
        <v>24</v>
      </c>
      <c r="J4807" s="15" t="s">
        <v>28</v>
      </c>
      <c r="K4807" s="15" t="s">
        <v>28</v>
      </c>
      <c r="L4807" s="15" t="s">
        <v>28</v>
      </c>
      <c r="M4807" s="15" t="s">
        <v>28</v>
      </c>
      <c r="N4807" s="15" t="s">
        <v>28</v>
      </c>
      <c r="O4807" s="15" t="s">
        <v>28</v>
      </c>
      <c r="P4807" s="15" t="s">
        <v>29</v>
      </c>
      <c r="Q4807" s="15" t="s">
        <v>24</v>
      </c>
      <c r="R4807" s="15" t="s">
        <v>17</v>
      </c>
      <c r="S4807" s="18" t="n">
        <v>24.55</v>
      </c>
      <c r="T4807" s="15" t="n">
        <v>1331.05</v>
      </c>
      <c r="U4807" s="15" t="s">
        <v>24</v>
      </c>
      <c r="V4807" s="18" t="n">
        <f aca="false">IF(ISNUMBER(T4807),T4807,0)</f>
        <v>1331.05</v>
      </c>
      <c r="W4807" s="15" t="n">
        <f aca="false">IF(U4807="Yes",1,0)</f>
        <v>0</v>
      </c>
      <c r="X4807" s="15" t="str">
        <f aca="false">IF(F4807&lt;=12,"0-12 months",IF(F4807&lt;=24,"13-24 months",IF(F4807&lt;=48,"25-48 months","49-72 months")))</f>
        <v>49-72 months</v>
      </c>
      <c r="Y4807" s="15" t="str">
        <f aca="false">IF(C4807=1,"Yes","No")</f>
        <v>No</v>
      </c>
      <c r="Z4807" s="15" t="n">
        <f aca="false">COUNTIF(J4807:O4807,"Yes")</f>
        <v>0</v>
      </c>
      <c r="AA4807" s="18" t="n">
        <f aca="false">S4807*W4807</f>
        <v>0</v>
      </c>
      <c r="AB4807" s="15" t="n">
        <f aca="false">(P4807="Month-to-month")+(I4807="Fiber optic")+(R4807="Electronic check")+(F4807&lt;=12)+(M4807="No")+(J4807="No")</f>
        <v>0</v>
      </c>
      <c r="AC4807" s="15" t="str">
        <f aca="false">IF(AB4807&gt;=5,"High",IF(AB4807&gt;=3,"Medium","Low"))</f>
        <v>Low</v>
      </c>
    </row>
    <row r="4808" customFormat="false" ht="15" hidden="false" customHeight="false" outlineLevel="0" collapsed="false">
      <c r="A4808" s="15" t="s">
        <v>4905</v>
      </c>
      <c r="B4808" s="15" t="s">
        <v>98</v>
      </c>
      <c r="C4808" s="15" t="n">
        <v>0</v>
      </c>
      <c r="D4808" s="15" t="s">
        <v>24</v>
      </c>
      <c r="E4808" s="15" t="s">
        <v>24</v>
      </c>
      <c r="F4808" s="15" t="n">
        <v>67</v>
      </c>
      <c r="G4808" s="15" t="s">
        <v>26</v>
      </c>
      <c r="H4808" s="15" t="s">
        <v>24</v>
      </c>
      <c r="I4808" s="15" t="s">
        <v>24</v>
      </c>
      <c r="J4808" s="15" t="s">
        <v>28</v>
      </c>
      <c r="K4808" s="15" t="s">
        <v>28</v>
      </c>
      <c r="L4808" s="15" t="s">
        <v>28</v>
      </c>
      <c r="M4808" s="15" t="s">
        <v>28</v>
      </c>
      <c r="N4808" s="15" t="s">
        <v>28</v>
      </c>
      <c r="O4808" s="15" t="s">
        <v>28</v>
      </c>
      <c r="P4808" s="15" t="s">
        <v>27</v>
      </c>
      <c r="Q4808" s="15" t="s">
        <v>26</v>
      </c>
      <c r="R4808" s="15" t="s">
        <v>17</v>
      </c>
      <c r="S4808" s="18" t="n">
        <v>19.45</v>
      </c>
      <c r="T4808" s="15" t="n">
        <v>1195.95</v>
      </c>
      <c r="U4808" s="15" t="s">
        <v>24</v>
      </c>
      <c r="V4808" s="18" t="n">
        <f aca="false">IF(ISNUMBER(T4808),T4808,0)</f>
        <v>1195.95</v>
      </c>
      <c r="W4808" s="15" t="n">
        <f aca="false">IF(U4808="Yes",1,0)</f>
        <v>0</v>
      </c>
      <c r="X4808" s="15" t="str">
        <f aca="false">IF(F4808&lt;=12,"0-12 months",IF(F4808&lt;=24,"13-24 months",IF(F4808&lt;=48,"25-48 months","49-72 months")))</f>
        <v>49-72 months</v>
      </c>
      <c r="Y4808" s="15" t="str">
        <f aca="false">IF(C4808=1,"Yes","No")</f>
        <v>No</v>
      </c>
      <c r="Z4808" s="15" t="n">
        <f aca="false">COUNTIF(J4808:O4808,"Yes")</f>
        <v>0</v>
      </c>
      <c r="AA4808" s="18" t="n">
        <f aca="false">S4808*W4808</f>
        <v>0</v>
      </c>
      <c r="AB4808" s="15" t="n">
        <f aca="false">(P4808="Month-to-month")+(I4808="Fiber optic")+(R4808="Electronic check")+(F4808&lt;=12)+(M4808="No")+(J4808="No")</f>
        <v>0</v>
      </c>
      <c r="AC4808" s="15" t="str">
        <f aca="false">IF(AB4808&gt;=5,"High",IF(AB4808&gt;=3,"Medium","Low"))</f>
        <v>Low</v>
      </c>
    </row>
    <row r="4809" customFormat="false" ht="15" hidden="false" customHeight="false" outlineLevel="0" collapsed="false">
      <c r="A4809" s="15" t="s">
        <v>4906</v>
      </c>
      <c r="B4809" s="15" t="s">
        <v>94</v>
      </c>
      <c r="C4809" s="15" t="n">
        <v>0</v>
      </c>
      <c r="D4809" s="15" t="s">
        <v>24</v>
      </c>
      <c r="E4809" s="15" t="s">
        <v>26</v>
      </c>
      <c r="F4809" s="15" t="n">
        <v>34</v>
      </c>
      <c r="G4809" s="15" t="s">
        <v>26</v>
      </c>
      <c r="H4809" s="15" t="s">
        <v>26</v>
      </c>
      <c r="I4809" s="15" t="s">
        <v>102</v>
      </c>
      <c r="J4809" s="15" t="s">
        <v>26</v>
      </c>
      <c r="K4809" s="15" t="s">
        <v>26</v>
      </c>
      <c r="L4809" s="15" t="s">
        <v>26</v>
      </c>
      <c r="M4809" s="15" t="s">
        <v>26</v>
      </c>
      <c r="N4809" s="15" t="s">
        <v>26</v>
      </c>
      <c r="O4809" s="15" t="s">
        <v>26</v>
      </c>
      <c r="P4809" s="15" t="s">
        <v>29</v>
      </c>
      <c r="Q4809" s="15" t="s">
        <v>26</v>
      </c>
      <c r="R4809" s="15" t="s">
        <v>21</v>
      </c>
      <c r="S4809" s="18" t="n">
        <v>116.15</v>
      </c>
      <c r="T4809" s="15" t="n">
        <v>3946.9</v>
      </c>
      <c r="U4809" s="15" t="s">
        <v>24</v>
      </c>
      <c r="V4809" s="18" t="n">
        <f aca="false">IF(ISNUMBER(T4809),T4809,0)</f>
        <v>3946.9</v>
      </c>
      <c r="W4809" s="15" t="n">
        <f aca="false">IF(U4809="Yes",1,0)</f>
        <v>0</v>
      </c>
      <c r="X4809" s="15" t="str">
        <f aca="false">IF(F4809&lt;=12,"0-12 months",IF(F4809&lt;=24,"13-24 months",IF(F4809&lt;=48,"25-48 months","49-72 months")))</f>
        <v>25-48 months</v>
      </c>
      <c r="Y4809" s="15" t="str">
        <f aca="false">IF(C4809=1,"Yes","No")</f>
        <v>No</v>
      </c>
      <c r="Z4809" s="15" t="n">
        <f aca="false">COUNTIF(J4809:O4809,"Yes")</f>
        <v>6</v>
      </c>
      <c r="AA4809" s="18" t="n">
        <f aca="false">S4809*W4809</f>
        <v>0</v>
      </c>
      <c r="AB4809" s="15" t="n">
        <f aca="false">(P4809="Month-to-month")+(I4809="Fiber optic")+(R4809="Electronic check")+(F4809&lt;=12)+(M4809="No")+(J4809="No")</f>
        <v>1</v>
      </c>
      <c r="AC4809" s="15" t="str">
        <f aca="false">IF(AB4809&gt;=5,"High",IF(AB4809&gt;=3,"Medium","Low"))</f>
        <v>Low</v>
      </c>
    </row>
    <row r="4810" customFormat="false" ht="15" hidden="false" customHeight="false" outlineLevel="0" collapsed="false">
      <c r="A4810" s="15" t="s">
        <v>4907</v>
      </c>
      <c r="B4810" s="15" t="s">
        <v>94</v>
      </c>
      <c r="C4810" s="15" t="n">
        <v>0</v>
      </c>
      <c r="D4810" s="15" t="s">
        <v>24</v>
      </c>
      <c r="E4810" s="15" t="s">
        <v>24</v>
      </c>
      <c r="F4810" s="15" t="n">
        <v>54</v>
      </c>
      <c r="G4810" s="15" t="s">
        <v>26</v>
      </c>
      <c r="H4810" s="15" t="s">
        <v>24</v>
      </c>
      <c r="I4810" s="15" t="s">
        <v>96</v>
      </c>
      <c r="J4810" s="15" t="s">
        <v>26</v>
      </c>
      <c r="K4810" s="15" t="s">
        <v>24</v>
      </c>
      <c r="L4810" s="15" t="s">
        <v>26</v>
      </c>
      <c r="M4810" s="15" t="s">
        <v>26</v>
      </c>
      <c r="N4810" s="15" t="s">
        <v>26</v>
      </c>
      <c r="O4810" s="15" t="s">
        <v>26</v>
      </c>
      <c r="P4810" s="15" t="s">
        <v>29</v>
      </c>
      <c r="Q4810" s="15" t="s">
        <v>24</v>
      </c>
      <c r="R4810" s="15" t="s">
        <v>15</v>
      </c>
      <c r="S4810" s="18" t="n">
        <v>80.6</v>
      </c>
      <c r="T4810" s="15" t="n">
        <v>4299.95</v>
      </c>
      <c r="U4810" s="15" t="s">
        <v>24</v>
      </c>
      <c r="V4810" s="18" t="n">
        <f aca="false">IF(ISNUMBER(T4810),T4810,0)</f>
        <v>4299.95</v>
      </c>
      <c r="W4810" s="15" t="n">
        <f aca="false">IF(U4810="Yes",1,0)</f>
        <v>0</v>
      </c>
      <c r="X4810" s="15" t="str">
        <f aca="false">IF(F4810&lt;=12,"0-12 months",IF(F4810&lt;=24,"13-24 months",IF(F4810&lt;=48,"25-48 months","49-72 months")))</f>
        <v>49-72 months</v>
      </c>
      <c r="Y4810" s="15" t="str">
        <f aca="false">IF(C4810=1,"Yes","No")</f>
        <v>No</v>
      </c>
      <c r="Z4810" s="15" t="n">
        <f aca="false">COUNTIF(J4810:O4810,"Yes")</f>
        <v>5</v>
      </c>
      <c r="AA4810" s="18" t="n">
        <f aca="false">S4810*W4810</f>
        <v>0</v>
      </c>
      <c r="AB4810" s="15" t="n">
        <f aca="false">(P4810="Month-to-month")+(I4810="Fiber optic")+(R4810="Electronic check")+(F4810&lt;=12)+(M4810="No")+(J4810="No")</f>
        <v>1</v>
      </c>
      <c r="AC4810" s="15" t="str">
        <f aca="false">IF(AB4810&gt;=5,"High",IF(AB4810&gt;=3,"Medium","Low"))</f>
        <v>Low</v>
      </c>
    </row>
    <row r="4811" customFormat="false" ht="15" hidden="false" customHeight="false" outlineLevel="0" collapsed="false">
      <c r="A4811" s="15" t="s">
        <v>4908</v>
      </c>
      <c r="B4811" s="15" t="s">
        <v>94</v>
      </c>
      <c r="C4811" s="15" t="n">
        <v>0</v>
      </c>
      <c r="D4811" s="15" t="s">
        <v>26</v>
      </c>
      <c r="E4811" s="15" t="s">
        <v>24</v>
      </c>
      <c r="F4811" s="15" t="n">
        <v>1</v>
      </c>
      <c r="G4811" s="15" t="s">
        <v>26</v>
      </c>
      <c r="H4811" s="15" t="s">
        <v>24</v>
      </c>
      <c r="I4811" s="15" t="s">
        <v>24</v>
      </c>
      <c r="J4811" s="15" t="s">
        <v>28</v>
      </c>
      <c r="K4811" s="15" t="s">
        <v>28</v>
      </c>
      <c r="L4811" s="15" t="s">
        <v>28</v>
      </c>
      <c r="M4811" s="15" t="s">
        <v>28</v>
      </c>
      <c r="N4811" s="15" t="s">
        <v>28</v>
      </c>
      <c r="O4811" s="15" t="s">
        <v>28</v>
      </c>
      <c r="P4811" s="15" t="s">
        <v>25</v>
      </c>
      <c r="Q4811" s="15" t="s">
        <v>26</v>
      </c>
      <c r="R4811" s="15" t="s">
        <v>19</v>
      </c>
      <c r="S4811" s="18" t="n">
        <v>20.3</v>
      </c>
      <c r="T4811" s="15" t="n">
        <v>20.3</v>
      </c>
      <c r="U4811" s="15" t="s">
        <v>24</v>
      </c>
      <c r="V4811" s="18" t="n">
        <f aca="false">IF(ISNUMBER(T4811),T4811,0)</f>
        <v>20.3</v>
      </c>
      <c r="W4811" s="15" t="n">
        <f aca="false">IF(U4811="Yes",1,0)</f>
        <v>0</v>
      </c>
      <c r="X4811" s="15" t="str">
        <f aca="false">IF(F4811&lt;=12,"0-12 months",IF(F4811&lt;=24,"13-24 months",IF(F4811&lt;=48,"25-48 months","49-72 months")))</f>
        <v>0-12 months</v>
      </c>
      <c r="Y4811" s="15" t="str">
        <f aca="false">IF(C4811=1,"Yes","No")</f>
        <v>No</v>
      </c>
      <c r="Z4811" s="15" t="n">
        <f aca="false">COUNTIF(J4811:O4811,"Yes")</f>
        <v>0</v>
      </c>
      <c r="AA4811" s="18" t="n">
        <f aca="false">S4811*W4811</f>
        <v>0</v>
      </c>
      <c r="AB4811" s="15" t="n">
        <f aca="false">(P4811="Month-to-month")+(I4811="Fiber optic")+(R4811="Electronic check")+(F4811&lt;=12)+(M4811="No")+(J4811="No")</f>
        <v>2</v>
      </c>
      <c r="AC4811" s="15" t="str">
        <f aca="false">IF(AB4811&gt;=5,"High",IF(AB4811&gt;=3,"Medium","Low"))</f>
        <v>Low</v>
      </c>
    </row>
    <row r="4812" customFormat="false" ht="15" hidden="false" customHeight="false" outlineLevel="0" collapsed="false">
      <c r="A4812" s="15" t="s">
        <v>4909</v>
      </c>
      <c r="B4812" s="15" t="s">
        <v>94</v>
      </c>
      <c r="C4812" s="15" t="n">
        <v>1</v>
      </c>
      <c r="D4812" s="15" t="s">
        <v>24</v>
      </c>
      <c r="E4812" s="15" t="s">
        <v>24</v>
      </c>
      <c r="F4812" s="15" t="n">
        <v>15</v>
      </c>
      <c r="G4812" s="15" t="s">
        <v>26</v>
      </c>
      <c r="H4812" s="15" t="s">
        <v>26</v>
      </c>
      <c r="I4812" s="15" t="s">
        <v>102</v>
      </c>
      <c r="J4812" s="15" t="s">
        <v>24</v>
      </c>
      <c r="K4812" s="15" t="s">
        <v>26</v>
      </c>
      <c r="L4812" s="15" t="s">
        <v>24</v>
      </c>
      <c r="M4812" s="15" t="s">
        <v>24</v>
      </c>
      <c r="N4812" s="15" t="s">
        <v>24</v>
      </c>
      <c r="O4812" s="15" t="s">
        <v>26</v>
      </c>
      <c r="P4812" s="15" t="s">
        <v>25</v>
      </c>
      <c r="Q4812" s="15" t="s">
        <v>24</v>
      </c>
      <c r="R4812" s="15" t="s">
        <v>15</v>
      </c>
      <c r="S4812" s="18" t="n">
        <v>89.85</v>
      </c>
      <c r="T4812" s="15" t="n">
        <v>1424.95</v>
      </c>
      <c r="U4812" s="15" t="s">
        <v>26</v>
      </c>
      <c r="V4812" s="18" t="n">
        <f aca="false">IF(ISNUMBER(T4812),T4812,0)</f>
        <v>1424.95</v>
      </c>
      <c r="W4812" s="15" t="n">
        <f aca="false">IF(U4812="Yes",1,0)</f>
        <v>1</v>
      </c>
      <c r="X4812" s="15" t="str">
        <f aca="false">IF(F4812&lt;=12,"0-12 months",IF(F4812&lt;=24,"13-24 months",IF(F4812&lt;=48,"25-48 months","49-72 months")))</f>
        <v>13-24 months</v>
      </c>
      <c r="Y4812" s="15" t="str">
        <f aca="false">IF(C4812=1,"Yes","No")</f>
        <v>Yes</v>
      </c>
      <c r="Z4812" s="15" t="n">
        <f aca="false">COUNTIF(J4812:O4812,"Yes")</f>
        <v>2</v>
      </c>
      <c r="AA4812" s="18" t="n">
        <f aca="false">S4812*W4812</f>
        <v>89.85</v>
      </c>
      <c r="AB4812" s="15" t="n">
        <f aca="false">(P4812="Month-to-month")+(I4812="Fiber optic")+(R4812="Electronic check")+(F4812&lt;=12)+(M4812="No")+(J4812="No")</f>
        <v>5</v>
      </c>
      <c r="AC4812" s="15" t="str">
        <f aca="false">IF(AB4812&gt;=5,"High",IF(AB4812&gt;=3,"Medium","Low"))</f>
        <v>High</v>
      </c>
    </row>
    <row r="4813" customFormat="false" ht="15" hidden="false" customHeight="false" outlineLevel="0" collapsed="false">
      <c r="A4813" s="15" t="s">
        <v>4910</v>
      </c>
      <c r="B4813" s="15" t="s">
        <v>94</v>
      </c>
      <c r="C4813" s="15" t="n">
        <v>0</v>
      </c>
      <c r="D4813" s="15" t="s">
        <v>24</v>
      </c>
      <c r="E4813" s="15" t="s">
        <v>24</v>
      </c>
      <c r="F4813" s="15" t="n">
        <v>4</v>
      </c>
      <c r="G4813" s="15" t="s">
        <v>26</v>
      </c>
      <c r="H4813" s="15" t="s">
        <v>24</v>
      </c>
      <c r="I4813" s="15" t="s">
        <v>96</v>
      </c>
      <c r="J4813" s="15" t="s">
        <v>24</v>
      </c>
      <c r="K4813" s="15" t="s">
        <v>24</v>
      </c>
      <c r="L4813" s="15" t="s">
        <v>24</v>
      </c>
      <c r="M4813" s="15" t="s">
        <v>24</v>
      </c>
      <c r="N4813" s="15" t="s">
        <v>24</v>
      </c>
      <c r="O4813" s="15" t="s">
        <v>24</v>
      </c>
      <c r="P4813" s="15" t="s">
        <v>25</v>
      </c>
      <c r="Q4813" s="15" t="s">
        <v>26</v>
      </c>
      <c r="R4813" s="15" t="s">
        <v>17</v>
      </c>
      <c r="S4813" s="18" t="n">
        <v>46</v>
      </c>
      <c r="T4813" s="15" t="n">
        <v>193.6</v>
      </c>
      <c r="U4813" s="15" t="s">
        <v>26</v>
      </c>
      <c r="V4813" s="18" t="n">
        <f aca="false">IF(ISNUMBER(T4813),T4813,0)</f>
        <v>193.6</v>
      </c>
      <c r="W4813" s="15" t="n">
        <f aca="false">IF(U4813="Yes",1,0)</f>
        <v>1</v>
      </c>
      <c r="X4813" s="15" t="str">
        <f aca="false">IF(F4813&lt;=12,"0-12 months",IF(F4813&lt;=24,"13-24 months",IF(F4813&lt;=48,"25-48 months","49-72 months")))</f>
        <v>0-12 months</v>
      </c>
      <c r="Y4813" s="15" t="str">
        <f aca="false">IF(C4813=1,"Yes","No")</f>
        <v>No</v>
      </c>
      <c r="Z4813" s="15" t="n">
        <f aca="false">COUNTIF(J4813:O4813,"Yes")</f>
        <v>0</v>
      </c>
      <c r="AA4813" s="18" t="n">
        <f aca="false">S4813*W4813</f>
        <v>46</v>
      </c>
      <c r="AB4813" s="15" t="n">
        <f aca="false">(P4813="Month-to-month")+(I4813="Fiber optic")+(R4813="Electronic check")+(F4813&lt;=12)+(M4813="No")+(J4813="No")</f>
        <v>4</v>
      </c>
      <c r="AC4813" s="15" t="str">
        <f aca="false">IF(AB4813&gt;=5,"High",IF(AB4813&gt;=3,"Medium","Low"))</f>
        <v>Medium</v>
      </c>
    </row>
    <row r="4814" customFormat="false" ht="15" hidden="false" customHeight="false" outlineLevel="0" collapsed="false">
      <c r="A4814" s="15" t="s">
        <v>4911</v>
      </c>
      <c r="B4814" s="15" t="s">
        <v>94</v>
      </c>
      <c r="C4814" s="15" t="n">
        <v>0</v>
      </c>
      <c r="D4814" s="15" t="s">
        <v>24</v>
      </c>
      <c r="E4814" s="15" t="s">
        <v>24</v>
      </c>
      <c r="F4814" s="15" t="n">
        <v>9</v>
      </c>
      <c r="G4814" s="15" t="s">
        <v>26</v>
      </c>
      <c r="H4814" s="15" t="s">
        <v>24</v>
      </c>
      <c r="I4814" s="15" t="s">
        <v>96</v>
      </c>
      <c r="J4814" s="15" t="s">
        <v>24</v>
      </c>
      <c r="K4814" s="15" t="s">
        <v>26</v>
      </c>
      <c r="L4814" s="15" t="s">
        <v>24</v>
      </c>
      <c r="M4814" s="15" t="s">
        <v>26</v>
      </c>
      <c r="N4814" s="15" t="s">
        <v>26</v>
      </c>
      <c r="O4814" s="15" t="s">
        <v>24</v>
      </c>
      <c r="P4814" s="15" t="s">
        <v>25</v>
      </c>
      <c r="Q4814" s="15" t="s">
        <v>24</v>
      </c>
      <c r="R4814" s="15" t="s">
        <v>17</v>
      </c>
      <c r="S4814" s="18" t="n">
        <v>66.25</v>
      </c>
      <c r="T4814" s="15" t="n">
        <v>620.55</v>
      </c>
      <c r="U4814" s="15" t="s">
        <v>26</v>
      </c>
      <c r="V4814" s="18" t="n">
        <f aca="false">IF(ISNUMBER(T4814),T4814,0)</f>
        <v>620.55</v>
      </c>
      <c r="W4814" s="15" t="n">
        <f aca="false">IF(U4814="Yes",1,0)</f>
        <v>1</v>
      </c>
      <c r="X4814" s="15" t="str">
        <f aca="false">IF(F4814&lt;=12,"0-12 months",IF(F4814&lt;=24,"13-24 months",IF(F4814&lt;=48,"25-48 months","49-72 months")))</f>
        <v>0-12 months</v>
      </c>
      <c r="Y4814" s="15" t="str">
        <f aca="false">IF(C4814=1,"Yes","No")</f>
        <v>No</v>
      </c>
      <c r="Z4814" s="15" t="n">
        <f aca="false">COUNTIF(J4814:O4814,"Yes")</f>
        <v>3</v>
      </c>
      <c r="AA4814" s="18" t="n">
        <f aca="false">S4814*W4814</f>
        <v>66.25</v>
      </c>
      <c r="AB4814" s="15" t="n">
        <f aca="false">(P4814="Month-to-month")+(I4814="Fiber optic")+(R4814="Electronic check")+(F4814&lt;=12)+(M4814="No")+(J4814="No")</f>
        <v>3</v>
      </c>
      <c r="AC4814" s="15" t="str">
        <f aca="false">IF(AB4814&gt;=5,"High",IF(AB4814&gt;=3,"Medium","Low"))</f>
        <v>Medium</v>
      </c>
    </row>
    <row r="4815" customFormat="false" ht="15" hidden="false" customHeight="false" outlineLevel="0" collapsed="false">
      <c r="A4815" s="15" t="s">
        <v>4912</v>
      </c>
      <c r="B4815" s="15" t="s">
        <v>94</v>
      </c>
      <c r="C4815" s="15" t="n">
        <v>0</v>
      </c>
      <c r="D4815" s="15" t="s">
        <v>24</v>
      </c>
      <c r="E4815" s="15" t="s">
        <v>26</v>
      </c>
      <c r="F4815" s="15" t="n">
        <v>46</v>
      </c>
      <c r="G4815" s="15" t="s">
        <v>26</v>
      </c>
      <c r="H4815" s="15" t="s">
        <v>24</v>
      </c>
      <c r="I4815" s="15" t="s">
        <v>102</v>
      </c>
      <c r="J4815" s="15" t="s">
        <v>24</v>
      </c>
      <c r="K4815" s="15" t="s">
        <v>26</v>
      </c>
      <c r="L4815" s="15" t="s">
        <v>26</v>
      </c>
      <c r="M4815" s="15" t="s">
        <v>24</v>
      </c>
      <c r="N4815" s="15" t="s">
        <v>26</v>
      </c>
      <c r="O4815" s="15" t="s">
        <v>26</v>
      </c>
      <c r="P4815" s="15" t="s">
        <v>25</v>
      </c>
      <c r="Q4815" s="15" t="s">
        <v>26</v>
      </c>
      <c r="R4815" s="15" t="s">
        <v>15</v>
      </c>
      <c r="S4815" s="18" t="n">
        <v>99.8</v>
      </c>
      <c r="T4815" s="15" t="n">
        <v>4391.25</v>
      </c>
      <c r="U4815" s="15" t="s">
        <v>24</v>
      </c>
      <c r="V4815" s="18" t="n">
        <f aca="false">IF(ISNUMBER(T4815),T4815,0)</f>
        <v>4391.25</v>
      </c>
      <c r="W4815" s="15" t="n">
        <f aca="false">IF(U4815="Yes",1,0)</f>
        <v>0</v>
      </c>
      <c r="X4815" s="15" t="str">
        <f aca="false">IF(F4815&lt;=12,"0-12 months",IF(F4815&lt;=24,"13-24 months",IF(F4815&lt;=48,"25-48 months","49-72 months")))</f>
        <v>25-48 months</v>
      </c>
      <c r="Y4815" s="15" t="str">
        <f aca="false">IF(C4815=1,"Yes","No")</f>
        <v>No</v>
      </c>
      <c r="Z4815" s="15" t="n">
        <f aca="false">COUNTIF(J4815:O4815,"Yes")</f>
        <v>4</v>
      </c>
      <c r="AA4815" s="18" t="n">
        <f aca="false">S4815*W4815</f>
        <v>0</v>
      </c>
      <c r="AB4815" s="15" t="n">
        <f aca="false">(P4815="Month-to-month")+(I4815="Fiber optic")+(R4815="Electronic check")+(F4815&lt;=12)+(M4815="No")+(J4815="No")</f>
        <v>5</v>
      </c>
      <c r="AC4815" s="15" t="str">
        <f aca="false">IF(AB4815&gt;=5,"High",IF(AB4815&gt;=3,"Medium","Low"))</f>
        <v>High</v>
      </c>
    </row>
    <row r="4816" customFormat="false" ht="15" hidden="false" customHeight="false" outlineLevel="0" collapsed="false">
      <c r="A4816" s="15" t="s">
        <v>4913</v>
      </c>
      <c r="B4816" s="15" t="s">
        <v>94</v>
      </c>
      <c r="C4816" s="15" t="n">
        <v>0</v>
      </c>
      <c r="D4816" s="15" t="s">
        <v>24</v>
      </c>
      <c r="E4816" s="15" t="s">
        <v>24</v>
      </c>
      <c r="F4816" s="15" t="n">
        <v>22</v>
      </c>
      <c r="G4816" s="15" t="s">
        <v>26</v>
      </c>
      <c r="H4816" s="15" t="s">
        <v>26</v>
      </c>
      <c r="I4816" s="15" t="s">
        <v>102</v>
      </c>
      <c r="J4816" s="15" t="s">
        <v>24</v>
      </c>
      <c r="K4816" s="15" t="s">
        <v>24</v>
      </c>
      <c r="L4816" s="15" t="s">
        <v>24</v>
      </c>
      <c r="M4816" s="15" t="s">
        <v>26</v>
      </c>
      <c r="N4816" s="15" t="s">
        <v>26</v>
      </c>
      <c r="O4816" s="15" t="s">
        <v>24</v>
      </c>
      <c r="P4816" s="15" t="s">
        <v>25</v>
      </c>
      <c r="Q4816" s="15" t="s">
        <v>26</v>
      </c>
      <c r="R4816" s="15" t="s">
        <v>15</v>
      </c>
      <c r="S4816" s="18" t="n">
        <v>90</v>
      </c>
      <c r="T4816" s="15" t="n">
        <v>1993.8</v>
      </c>
      <c r="U4816" s="15" t="s">
        <v>26</v>
      </c>
      <c r="V4816" s="18" t="n">
        <f aca="false">IF(ISNUMBER(T4816),T4816,0)</f>
        <v>1993.8</v>
      </c>
      <c r="W4816" s="15" t="n">
        <f aca="false">IF(U4816="Yes",1,0)</f>
        <v>1</v>
      </c>
      <c r="X4816" s="15" t="str">
        <f aca="false">IF(F4816&lt;=12,"0-12 months",IF(F4816&lt;=24,"13-24 months",IF(F4816&lt;=48,"25-48 months","49-72 months")))</f>
        <v>13-24 months</v>
      </c>
      <c r="Y4816" s="15" t="str">
        <f aca="false">IF(C4816=1,"Yes","No")</f>
        <v>No</v>
      </c>
      <c r="Z4816" s="15" t="n">
        <f aca="false">COUNTIF(J4816:O4816,"Yes")</f>
        <v>2</v>
      </c>
      <c r="AA4816" s="18" t="n">
        <f aca="false">S4816*W4816</f>
        <v>90</v>
      </c>
      <c r="AB4816" s="15" t="n">
        <f aca="false">(P4816="Month-to-month")+(I4816="Fiber optic")+(R4816="Electronic check")+(F4816&lt;=12)+(M4816="No")+(J4816="No")</f>
        <v>4</v>
      </c>
      <c r="AC4816" s="15" t="str">
        <f aca="false">IF(AB4816&gt;=5,"High",IF(AB4816&gt;=3,"Medium","Low"))</f>
        <v>Medium</v>
      </c>
    </row>
    <row r="4817" customFormat="false" ht="15" hidden="false" customHeight="false" outlineLevel="0" collapsed="false">
      <c r="A4817" s="15" t="s">
        <v>4914</v>
      </c>
      <c r="B4817" s="15" t="s">
        <v>98</v>
      </c>
      <c r="C4817" s="15" t="n">
        <v>0</v>
      </c>
      <c r="D4817" s="15" t="s">
        <v>24</v>
      </c>
      <c r="E4817" s="15" t="s">
        <v>24</v>
      </c>
      <c r="F4817" s="15" t="n">
        <v>38</v>
      </c>
      <c r="G4817" s="15" t="s">
        <v>26</v>
      </c>
      <c r="H4817" s="15" t="s">
        <v>24</v>
      </c>
      <c r="I4817" s="15" t="s">
        <v>102</v>
      </c>
      <c r="J4817" s="15" t="s">
        <v>24</v>
      </c>
      <c r="K4817" s="15" t="s">
        <v>24</v>
      </c>
      <c r="L4817" s="15" t="s">
        <v>24</v>
      </c>
      <c r="M4817" s="15" t="s">
        <v>24</v>
      </c>
      <c r="N4817" s="15" t="s">
        <v>24</v>
      </c>
      <c r="O4817" s="15" t="s">
        <v>24</v>
      </c>
      <c r="P4817" s="15" t="s">
        <v>27</v>
      </c>
      <c r="Q4817" s="15" t="s">
        <v>26</v>
      </c>
      <c r="R4817" s="15" t="s">
        <v>19</v>
      </c>
      <c r="S4817" s="18" t="n">
        <v>70.45</v>
      </c>
      <c r="T4817" s="15" t="n">
        <v>2597.6</v>
      </c>
      <c r="U4817" s="15" t="s">
        <v>26</v>
      </c>
      <c r="V4817" s="18" t="n">
        <f aca="false">IF(ISNUMBER(T4817),T4817,0)</f>
        <v>2597.6</v>
      </c>
      <c r="W4817" s="15" t="n">
        <f aca="false">IF(U4817="Yes",1,0)</f>
        <v>1</v>
      </c>
      <c r="X4817" s="15" t="str">
        <f aca="false">IF(F4817&lt;=12,"0-12 months",IF(F4817&lt;=24,"13-24 months",IF(F4817&lt;=48,"25-48 months","49-72 months")))</f>
        <v>25-48 months</v>
      </c>
      <c r="Y4817" s="15" t="str">
        <f aca="false">IF(C4817=1,"Yes","No")</f>
        <v>No</v>
      </c>
      <c r="Z4817" s="15" t="n">
        <f aca="false">COUNTIF(J4817:O4817,"Yes")</f>
        <v>0</v>
      </c>
      <c r="AA4817" s="18" t="n">
        <f aca="false">S4817*W4817</f>
        <v>70.45</v>
      </c>
      <c r="AB4817" s="15" t="n">
        <f aca="false">(P4817="Month-to-month")+(I4817="Fiber optic")+(R4817="Electronic check")+(F4817&lt;=12)+(M4817="No")+(J4817="No")</f>
        <v>3</v>
      </c>
      <c r="AC4817" s="15" t="str">
        <f aca="false">IF(AB4817&gt;=5,"High",IF(AB4817&gt;=3,"Medium","Low"))</f>
        <v>Medium</v>
      </c>
    </row>
    <row r="4818" customFormat="false" ht="15" hidden="false" customHeight="false" outlineLevel="0" collapsed="false">
      <c r="A4818" s="15" t="s">
        <v>4915</v>
      </c>
      <c r="B4818" s="15" t="s">
        <v>94</v>
      </c>
      <c r="C4818" s="15" t="n">
        <v>0</v>
      </c>
      <c r="D4818" s="15" t="s">
        <v>26</v>
      </c>
      <c r="E4818" s="15" t="s">
        <v>26</v>
      </c>
      <c r="F4818" s="15" t="n">
        <v>55</v>
      </c>
      <c r="G4818" s="15" t="s">
        <v>26</v>
      </c>
      <c r="H4818" s="15" t="s">
        <v>26</v>
      </c>
      <c r="I4818" s="15" t="s">
        <v>96</v>
      </c>
      <c r="J4818" s="15" t="s">
        <v>26</v>
      </c>
      <c r="K4818" s="15" t="s">
        <v>26</v>
      </c>
      <c r="L4818" s="15" t="s">
        <v>24</v>
      </c>
      <c r="M4818" s="15" t="s">
        <v>26</v>
      </c>
      <c r="N4818" s="15" t="s">
        <v>26</v>
      </c>
      <c r="O4818" s="15" t="s">
        <v>24</v>
      </c>
      <c r="P4818" s="15" t="s">
        <v>27</v>
      </c>
      <c r="Q4818" s="15" t="s">
        <v>26</v>
      </c>
      <c r="R4818" s="15" t="s">
        <v>21</v>
      </c>
      <c r="S4818" s="18" t="n">
        <v>75</v>
      </c>
      <c r="T4818" s="15" t="n">
        <v>4213.9</v>
      </c>
      <c r="U4818" s="15" t="s">
        <v>24</v>
      </c>
      <c r="V4818" s="18" t="n">
        <f aca="false">IF(ISNUMBER(T4818),T4818,0)</f>
        <v>4213.9</v>
      </c>
      <c r="W4818" s="15" t="n">
        <f aca="false">IF(U4818="Yes",1,0)</f>
        <v>0</v>
      </c>
      <c r="X4818" s="15" t="str">
        <f aca="false">IF(F4818&lt;=12,"0-12 months",IF(F4818&lt;=24,"13-24 months",IF(F4818&lt;=48,"25-48 months","49-72 months")))</f>
        <v>49-72 months</v>
      </c>
      <c r="Y4818" s="15" t="str">
        <f aca="false">IF(C4818=1,"Yes","No")</f>
        <v>No</v>
      </c>
      <c r="Z4818" s="15" t="n">
        <f aca="false">COUNTIF(J4818:O4818,"Yes")</f>
        <v>4</v>
      </c>
      <c r="AA4818" s="18" t="n">
        <f aca="false">S4818*W4818</f>
        <v>0</v>
      </c>
      <c r="AB4818" s="15" t="n">
        <f aca="false">(P4818="Month-to-month")+(I4818="Fiber optic")+(R4818="Electronic check")+(F4818&lt;=12)+(M4818="No")+(J4818="No")</f>
        <v>0</v>
      </c>
      <c r="AC4818" s="15" t="str">
        <f aca="false">IF(AB4818&gt;=5,"High",IF(AB4818&gt;=3,"Medium","Low"))</f>
        <v>Low</v>
      </c>
    </row>
    <row r="4819" customFormat="false" ht="15" hidden="false" customHeight="false" outlineLevel="0" collapsed="false">
      <c r="A4819" s="15" t="s">
        <v>4916</v>
      </c>
      <c r="B4819" s="15" t="s">
        <v>94</v>
      </c>
      <c r="C4819" s="15" t="n">
        <v>0</v>
      </c>
      <c r="D4819" s="15" t="s">
        <v>24</v>
      </c>
      <c r="E4819" s="15" t="s">
        <v>24</v>
      </c>
      <c r="F4819" s="15" t="n">
        <v>1</v>
      </c>
      <c r="G4819" s="15" t="s">
        <v>26</v>
      </c>
      <c r="H4819" s="15" t="s">
        <v>24</v>
      </c>
      <c r="I4819" s="15" t="s">
        <v>24</v>
      </c>
      <c r="J4819" s="15" t="s">
        <v>28</v>
      </c>
      <c r="K4819" s="15" t="s">
        <v>28</v>
      </c>
      <c r="L4819" s="15" t="s">
        <v>28</v>
      </c>
      <c r="M4819" s="15" t="s">
        <v>28</v>
      </c>
      <c r="N4819" s="15" t="s">
        <v>28</v>
      </c>
      <c r="O4819" s="15" t="s">
        <v>28</v>
      </c>
      <c r="P4819" s="15" t="s">
        <v>25</v>
      </c>
      <c r="Q4819" s="15" t="s">
        <v>24</v>
      </c>
      <c r="R4819" s="15" t="s">
        <v>17</v>
      </c>
      <c r="S4819" s="18" t="n">
        <v>19.9</v>
      </c>
      <c r="T4819" s="15" t="n">
        <v>19.9</v>
      </c>
      <c r="U4819" s="15" t="s">
        <v>24</v>
      </c>
      <c r="V4819" s="18" t="n">
        <f aca="false">IF(ISNUMBER(T4819),T4819,0)</f>
        <v>19.9</v>
      </c>
      <c r="W4819" s="15" t="n">
        <f aca="false">IF(U4819="Yes",1,0)</f>
        <v>0</v>
      </c>
      <c r="X4819" s="15" t="str">
        <f aca="false">IF(F4819&lt;=12,"0-12 months",IF(F4819&lt;=24,"13-24 months",IF(F4819&lt;=48,"25-48 months","49-72 months")))</f>
        <v>0-12 months</v>
      </c>
      <c r="Y4819" s="15" t="str">
        <f aca="false">IF(C4819=1,"Yes","No")</f>
        <v>No</v>
      </c>
      <c r="Z4819" s="15" t="n">
        <f aca="false">COUNTIF(J4819:O4819,"Yes")</f>
        <v>0</v>
      </c>
      <c r="AA4819" s="18" t="n">
        <f aca="false">S4819*W4819</f>
        <v>0</v>
      </c>
      <c r="AB4819" s="15" t="n">
        <f aca="false">(P4819="Month-to-month")+(I4819="Fiber optic")+(R4819="Electronic check")+(F4819&lt;=12)+(M4819="No")+(J4819="No")</f>
        <v>2</v>
      </c>
      <c r="AC4819" s="15" t="str">
        <f aca="false">IF(AB4819&gt;=5,"High",IF(AB4819&gt;=3,"Medium","Low"))</f>
        <v>Low</v>
      </c>
    </row>
    <row r="4820" customFormat="false" ht="15" hidden="false" customHeight="false" outlineLevel="0" collapsed="false">
      <c r="A4820" s="15" t="s">
        <v>4917</v>
      </c>
      <c r="B4820" s="15" t="s">
        <v>98</v>
      </c>
      <c r="C4820" s="15" t="n">
        <v>1</v>
      </c>
      <c r="D4820" s="15" t="s">
        <v>26</v>
      </c>
      <c r="E4820" s="15" t="s">
        <v>24</v>
      </c>
      <c r="F4820" s="15" t="n">
        <v>64</v>
      </c>
      <c r="G4820" s="15" t="s">
        <v>26</v>
      </c>
      <c r="H4820" s="15" t="s">
        <v>24</v>
      </c>
      <c r="I4820" s="15" t="s">
        <v>102</v>
      </c>
      <c r="J4820" s="15" t="s">
        <v>26</v>
      </c>
      <c r="K4820" s="15" t="s">
        <v>24</v>
      </c>
      <c r="L4820" s="15" t="s">
        <v>26</v>
      </c>
      <c r="M4820" s="15" t="s">
        <v>24</v>
      </c>
      <c r="N4820" s="15" t="s">
        <v>24</v>
      </c>
      <c r="O4820" s="15" t="s">
        <v>24</v>
      </c>
      <c r="P4820" s="15" t="s">
        <v>27</v>
      </c>
      <c r="Q4820" s="15" t="s">
        <v>24</v>
      </c>
      <c r="R4820" s="15" t="s">
        <v>21</v>
      </c>
      <c r="S4820" s="18" t="n">
        <v>80.3</v>
      </c>
      <c r="T4820" s="15" t="n">
        <v>5017.7</v>
      </c>
      <c r="U4820" s="15" t="s">
        <v>24</v>
      </c>
      <c r="V4820" s="18" t="n">
        <f aca="false">IF(ISNUMBER(T4820),T4820,0)</f>
        <v>5017.7</v>
      </c>
      <c r="W4820" s="15" t="n">
        <f aca="false">IF(U4820="Yes",1,0)</f>
        <v>0</v>
      </c>
      <c r="X4820" s="15" t="str">
        <f aca="false">IF(F4820&lt;=12,"0-12 months",IF(F4820&lt;=24,"13-24 months",IF(F4820&lt;=48,"25-48 months","49-72 months")))</f>
        <v>49-72 months</v>
      </c>
      <c r="Y4820" s="15" t="str">
        <f aca="false">IF(C4820=1,"Yes","No")</f>
        <v>Yes</v>
      </c>
      <c r="Z4820" s="15" t="n">
        <f aca="false">COUNTIF(J4820:O4820,"Yes")</f>
        <v>2</v>
      </c>
      <c r="AA4820" s="18" t="n">
        <f aca="false">S4820*W4820</f>
        <v>0</v>
      </c>
      <c r="AB4820" s="15" t="n">
        <f aca="false">(P4820="Month-to-month")+(I4820="Fiber optic")+(R4820="Electronic check")+(F4820&lt;=12)+(M4820="No")+(J4820="No")</f>
        <v>2</v>
      </c>
      <c r="AC4820" s="15" t="str">
        <f aca="false">IF(AB4820&gt;=5,"High",IF(AB4820&gt;=3,"Medium","Low"))</f>
        <v>Low</v>
      </c>
    </row>
    <row r="4821" customFormat="false" ht="15" hidden="false" customHeight="false" outlineLevel="0" collapsed="false">
      <c r="A4821" s="15" t="s">
        <v>4918</v>
      </c>
      <c r="B4821" s="15" t="s">
        <v>98</v>
      </c>
      <c r="C4821" s="15" t="n">
        <v>0</v>
      </c>
      <c r="D4821" s="15" t="s">
        <v>24</v>
      </c>
      <c r="E4821" s="15" t="s">
        <v>26</v>
      </c>
      <c r="F4821" s="15" t="n">
        <v>53</v>
      </c>
      <c r="G4821" s="15" t="s">
        <v>26</v>
      </c>
      <c r="H4821" s="15" t="s">
        <v>24</v>
      </c>
      <c r="I4821" s="15" t="s">
        <v>24</v>
      </c>
      <c r="J4821" s="15" t="s">
        <v>28</v>
      </c>
      <c r="K4821" s="15" t="s">
        <v>28</v>
      </c>
      <c r="L4821" s="15" t="s">
        <v>28</v>
      </c>
      <c r="M4821" s="15" t="s">
        <v>28</v>
      </c>
      <c r="N4821" s="15" t="s">
        <v>28</v>
      </c>
      <c r="O4821" s="15" t="s">
        <v>28</v>
      </c>
      <c r="P4821" s="15" t="s">
        <v>29</v>
      </c>
      <c r="Q4821" s="15" t="s">
        <v>24</v>
      </c>
      <c r="R4821" s="15" t="s">
        <v>19</v>
      </c>
      <c r="S4821" s="18" t="n">
        <v>19.75</v>
      </c>
      <c r="T4821" s="15" t="n">
        <v>1052.35</v>
      </c>
      <c r="U4821" s="15" t="s">
        <v>26</v>
      </c>
      <c r="V4821" s="18" t="n">
        <f aca="false">IF(ISNUMBER(T4821),T4821,0)</f>
        <v>1052.35</v>
      </c>
      <c r="W4821" s="15" t="n">
        <f aca="false">IF(U4821="Yes",1,0)</f>
        <v>1</v>
      </c>
      <c r="X4821" s="15" t="str">
        <f aca="false">IF(F4821&lt;=12,"0-12 months",IF(F4821&lt;=24,"13-24 months",IF(F4821&lt;=48,"25-48 months","49-72 months")))</f>
        <v>49-72 months</v>
      </c>
      <c r="Y4821" s="15" t="str">
        <f aca="false">IF(C4821=1,"Yes","No")</f>
        <v>No</v>
      </c>
      <c r="Z4821" s="15" t="n">
        <f aca="false">COUNTIF(J4821:O4821,"Yes")</f>
        <v>0</v>
      </c>
      <c r="AA4821" s="18" t="n">
        <f aca="false">S4821*W4821</f>
        <v>19.75</v>
      </c>
      <c r="AB4821" s="15" t="n">
        <f aca="false">(P4821="Month-to-month")+(I4821="Fiber optic")+(R4821="Electronic check")+(F4821&lt;=12)+(M4821="No")+(J4821="No")</f>
        <v>0</v>
      </c>
      <c r="AC4821" s="15" t="str">
        <f aca="false">IF(AB4821&gt;=5,"High",IF(AB4821&gt;=3,"Medium","Low"))</f>
        <v>Low</v>
      </c>
    </row>
    <row r="4822" customFormat="false" ht="15" hidden="false" customHeight="false" outlineLevel="0" collapsed="false">
      <c r="A4822" s="15" t="s">
        <v>4919</v>
      </c>
      <c r="B4822" s="15" t="s">
        <v>94</v>
      </c>
      <c r="C4822" s="15" t="n">
        <v>0</v>
      </c>
      <c r="D4822" s="15" t="s">
        <v>26</v>
      </c>
      <c r="E4822" s="15" t="s">
        <v>24</v>
      </c>
      <c r="F4822" s="15" t="n">
        <v>58</v>
      </c>
      <c r="G4822" s="15" t="s">
        <v>26</v>
      </c>
      <c r="H4822" s="15" t="s">
        <v>26</v>
      </c>
      <c r="I4822" s="15" t="s">
        <v>96</v>
      </c>
      <c r="J4822" s="15" t="s">
        <v>26</v>
      </c>
      <c r="K4822" s="15" t="s">
        <v>24</v>
      </c>
      <c r="L4822" s="15" t="s">
        <v>26</v>
      </c>
      <c r="M4822" s="15" t="s">
        <v>26</v>
      </c>
      <c r="N4822" s="15" t="s">
        <v>26</v>
      </c>
      <c r="O4822" s="15" t="s">
        <v>26</v>
      </c>
      <c r="P4822" s="15" t="s">
        <v>29</v>
      </c>
      <c r="Q4822" s="15" t="s">
        <v>26</v>
      </c>
      <c r="R4822" s="15" t="s">
        <v>15</v>
      </c>
      <c r="S4822" s="18" t="n">
        <v>84.3</v>
      </c>
      <c r="T4822" s="15" t="n">
        <v>4916.4</v>
      </c>
      <c r="U4822" s="15" t="s">
        <v>24</v>
      </c>
      <c r="V4822" s="18" t="n">
        <f aca="false">IF(ISNUMBER(T4822),T4822,0)</f>
        <v>4916.4</v>
      </c>
      <c r="W4822" s="15" t="n">
        <f aca="false">IF(U4822="Yes",1,0)</f>
        <v>0</v>
      </c>
      <c r="X4822" s="15" t="str">
        <f aca="false">IF(F4822&lt;=12,"0-12 months",IF(F4822&lt;=24,"13-24 months",IF(F4822&lt;=48,"25-48 months","49-72 months")))</f>
        <v>49-72 months</v>
      </c>
      <c r="Y4822" s="15" t="str">
        <f aca="false">IF(C4822=1,"Yes","No")</f>
        <v>No</v>
      </c>
      <c r="Z4822" s="15" t="n">
        <f aca="false">COUNTIF(J4822:O4822,"Yes")</f>
        <v>5</v>
      </c>
      <c r="AA4822" s="18" t="n">
        <f aca="false">S4822*W4822</f>
        <v>0</v>
      </c>
      <c r="AB4822" s="15" t="n">
        <f aca="false">(P4822="Month-to-month")+(I4822="Fiber optic")+(R4822="Electronic check")+(F4822&lt;=12)+(M4822="No")+(J4822="No")</f>
        <v>1</v>
      </c>
      <c r="AC4822" s="15" t="str">
        <f aca="false">IF(AB4822&gt;=5,"High",IF(AB4822&gt;=3,"Medium","Low"))</f>
        <v>Low</v>
      </c>
    </row>
    <row r="4823" customFormat="false" ht="15" hidden="false" customHeight="false" outlineLevel="0" collapsed="false">
      <c r="A4823" s="15" t="s">
        <v>4920</v>
      </c>
      <c r="B4823" s="15" t="s">
        <v>98</v>
      </c>
      <c r="C4823" s="15" t="n">
        <v>0</v>
      </c>
      <c r="D4823" s="15" t="s">
        <v>26</v>
      </c>
      <c r="E4823" s="15" t="s">
        <v>24</v>
      </c>
      <c r="F4823" s="15" t="n">
        <v>56</v>
      </c>
      <c r="G4823" s="15" t="s">
        <v>24</v>
      </c>
      <c r="H4823" s="15" t="s">
        <v>95</v>
      </c>
      <c r="I4823" s="15" t="s">
        <v>96</v>
      </c>
      <c r="J4823" s="15" t="s">
        <v>24</v>
      </c>
      <c r="K4823" s="15" t="s">
        <v>24</v>
      </c>
      <c r="L4823" s="15" t="s">
        <v>26</v>
      </c>
      <c r="M4823" s="15" t="s">
        <v>26</v>
      </c>
      <c r="N4823" s="15" t="s">
        <v>26</v>
      </c>
      <c r="O4823" s="15" t="s">
        <v>26</v>
      </c>
      <c r="P4823" s="15" t="s">
        <v>27</v>
      </c>
      <c r="Q4823" s="15" t="s">
        <v>26</v>
      </c>
      <c r="R4823" s="15" t="s">
        <v>19</v>
      </c>
      <c r="S4823" s="18" t="n">
        <v>54.05</v>
      </c>
      <c r="T4823" s="15" t="n">
        <v>2959.8</v>
      </c>
      <c r="U4823" s="15" t="s">
        <v>24</v>
      </c>
      <c r="V4823" s="18" t="n">
        <f aca="false">IF(ISNUMBER(T4823),T4823,0)</f>
        <v>2959.8</v>
      </c>
      <c r="W4823" s="15" t="n">
        <f aca="false">IF(U4823="Yes",1,0)</f>
        <v>0</v>
      </c>
      <c r="X4823" s="15" t="str">
        <f aca="false">IF(F4823&lt;=12,"0-12 months",IF(F4823&lt;=24,"13-24 months",IF(F4823&lt;=48,"25-48 months","49-72 months")))</f>
        <v>49-72 months</v>
      </c>
      <c r="Y4823" s="15" t="str">
        <f aca="false">IF(C4823=1,"Yes","No")</f>
        <v>No</v>
      </c>
      <c r="Z4823" s="15" t="n">
        <f aca="false">COUNTIF(J4823:O4823,"Yes")</f>
        <v>4</v>
      </c>
      <c r="AA4823" s="18" t="n">
        <f aca="false">S4823*W4823</f>
        <v>0</v>
      </c>
      <c r="AB4823" s="15" t="n">
        <f aca="false">(P4823="Month-to-month")+(I4823="Fiber optic")+(R4823="Electronic check")+(F4823&lt;=12)+(M4823="No")+(J4823="No")</f>
        <v>1</v>
      </c>
      <c r="AC4823" s="15" t="str">
        <f aca="false">IF(AB4823&gt;=5,"High",IF(AB4823&gt;=3,"Medium","Low"))</f>
        <v>Low</v>
      </c>
    </row>
    <row r="4824" customFormat="false" ht="15" hidden="false" customHeight="false" outlineLevel="0" collapsed="false">
      <c r="A4824" s="15" t="s">
        <v>4921</v>
      </c>
      <c r="B4824" s="15" t="s">
        <v>98</v>
      </c>
      <c r="C4824" s="15" t="n">
        <v>0</v>
      </c>
      <c r="D4824" s="15" t="s">
        <v>26</v>
      </c>
      <c r="E4824" s="15" t="s">
        <v>26</v>
      </c>
      <c r="F4824" s="15" t="n">
        <v>72</v>
      </c>
      <c r="G4824" s="15" t="s">
        <v>26</v>
      </c>
      <c r="H4824" s="15" t="s">
        <v>24</v>
      </c>
      <c r="I4824" s="15" t="s">
        <v>102</v>
      </c>
      <c r="J4824" s="15" t="s">
        <v>26</v>
      </c>
      <c r="K4824" s="15" t="s">
        <v>24</v>
      </c>
      <c r="L4824" s="15" t="s">
        <v>26</v>
      </c>
      <c r="M4824" s="15" t="s">
        <v>26</v>
      </c>
      <c r="N4824" s="15" t="s">
        <v>26</v>
      </c>
      <c r="O4824" s="15" t="s">
        <v>26</v>
      </c>
      <c r="P4824" s="15" t="s">
        <v>29</v>
      </c>
      <c r="Q4824" s="15" t="s">
        <v>26</v>
      </c>
      <c r="R4824" s="15" t="s">
        <v>21</v>
      </c>
      <c r="S4824" s="18" t="n">
        <v>104.9</v>
      </c>
      <c r="T4824" s="15" t="n">
        <v>7559.55</v>
      </c>
      <c r="U4824" s="15" t="s">
        <v>24</v>
      </c>
      <c r="V4824" s="18" t="n">
        <f aca="false">IF(ISNUMBER(T4824),T4824,0)</f>
        <v>7559.55</v>
      </c>
      <c r="W4824" s="15" t="n">
        <f aca="false">IF(U4824="Yes",1,0)</f>
        <v>0</v>
      </c>
      <c r="X4824" s="15" t="str">
        <f aca="false">IF(F4824&lt;=12,"0-12 months",IF(F4824&lt;=24,"13-24 months",IF(F4824&lt;=48,"25-48 months","49-72 months")))</f>
        <v>49-72 months</v>
      </c>
      <c r="Y4824" s="15" t="str">
        <f aca="false">IF(C4824=1,"Yes","No")</f>
        <v>No</v>
      </c>
      <c r="Z4824" s="15" t="n">
        <f aca="false">COUNTIF(J4824:O4824,"Yes")</f>
        <v>5</v>
      </c>
      <c r="AA4824" s="18" t="n">
        <f aca="false">S4824*W4824</f>
        <v>0</v>
      </c>
      <c r="AB4824" s="15" t="n">
        <f aca="false">(P4824="Month-to-month")+(I4824="Fiber optic")+(R4824="Electronic check")+(F4824&lt;=12)+(M4824="No")+(J4824="No")</f>
        <v>1</v>
      </c>
      <c r="AC4824" s="15" t="str">
        <f aca="false">IF(AB4824&gt;=5,"High",IF(AB4824&gt;=3,"Medium","Low"))</f>
        <v>Low</v>
      </c>
    </row>
    <row r="4825" customFormat="false" ht="15" hidden="false" customHeight="false" outlineLevel="0" collapsed="false">
      <c r="A4825" s="15" t="s">
        <v>4922</v>
      </c>
      <c r="B4825" s="15" t="s">
        <v>98</v>
      </c>
      <c r="C4825" s="15" t="n">
        <v>0</v>
      </c>
      <c r="D4825" s="15" t="s">
        <v>24</v>
      </c>
      <c r="E4825" s="15" t="s">
        <v>24</v>
      </c>
      <c r="F4825" s="15" t="n">
        <v>1</v>
      </c>
      <c r="G4825" s="15" t="s">
        <v>26</v>
      </c>
      <c r="H4825" s="15" t="s">
        <v>24</v>
      </c>
      <c r="I4825" s="15" t="s">
        <v>96</v>
      </c>
      <c r="J4825" s="15" t="s">
        <v>26</v>
      </c>
      <c r="K4825" s="15" t="s">
        <v>24</v>
      </c>
      <c r="L4825" s="15" t="s">
        <v>24</v>
      </c>
      <c r="M4825" s="15" t="s">
        <v>26</v>
      </c>
      <c r="N4825" s="15" t="s">
        <v>24</v>
      </c>
      <c r="O4825" s="15" t="s">
        <v>24</v>
      </c>
      <c r="P4825" s="15" t="s">
        <v>25</v>
      </c>
      <c r="Q4825" s="15" t="s">
        <v>26</v>
      </c>
      <c r="R4825" s="15" t="s">
        <v>15</v>
      </c>
      <c r="S4825" s="18" t="n">
        <v>53.95</v>
      </c>
      <c r="T4825" s="15" t="n">
        <v>53.95</v>
      </c>
      <c r="U4825" s="15" t="s">
        <v>26</v>
      </c>
      <c r="V4825" s="18" t="n">
        <f aca="false">IF(ISNUMBER(T4825),T4825,0)</f>
        <v>53.95</v>
      </c>
      <c r="W4825" s="15" t="n">
        <f aca="false">IF(U4825="Yes",1,0)</f>
        <v>1</v>
      </c>
      <c r="X4825" s="15" t="str">
        <f aca="false">IF(F4825&lt;=12,"0-12 months",IF(F4825&lt;=24,"13-24 months",IF(F4825&lt;=48,"25-48 months","49-72 months")))</f>
        <v>0-12 months</v>
      </c>
      <c r="Y4825" s="15" t="str">
        <f aca="false">IF(C4825=1,"Yes","No")</f>
        <v>No</v>
      </c>
      <c r="Z4825" s="15" t="n">
        <f aca="false">COUNTIF(J4825:O4825,"Yes")</f>
        <v>2</v>
      </c>
      <c r="AA4825" s="18" t="n">
        <f aca="false">S4825*W4825</f>
        <v>53.95</v>
      </c>
      <c r="AB4825" s="15" t="n">
        <f aca="false">(P4825="Month-to-month")+(I4825="Fiber optic")+(R4825="Electronic check")+(F4825&lt;=12)+(M4825="No")+(J4825="No")</f>
        <v>3</v>
      </c>
      <c r="AC4825" s="15" t="str">
        <f aca="false">IF(AB4825&gt;=5,"High",IF(AB4825&gt;=3,"Medium","Low"))</f>
        <v>Medium</v>
      </c>
    </row>
    <row r="4826" customFormat="false" ht="15" hidden="false" customHeight="false" outlineLevel="0" collapsed="false">
      <c r="A4826" s="15" t="s">
        <v>4923</v>
      </c>
      <c r="B4826" s="15" t="s">
        <v>98</v>
      </c>
      <c r="C4826" s="15" t="n">
        <v>1</v>
      </c>
      <c r="D4826" s="15" t="s">
        <v>26</v>
      </c>
      <c r="E4826" s="15" t="s">
        <v>24</v>
      </c>
      <c r="F4826" s="15" t="n">
        <v>72</v>
      </c>
      <c r="G4826" s="15" t="s">
        <v>26</v>
      </c>
      <c r="H4826" s="15" t="s">
        <v>26</v>
      </c>
      <c r="I4826" s="15" t="s">
        <v>102</v>
      </c>
      <c r="J4826" s="15" t="s">
        <v>24</v>
      </c>
      <c r="K4826" s="15" t="s">
        <v>26</v>
      </c>
      <c r="L4826" s="15" t="s">
        <v>24</v>
      </c>
      <c r="M4826" s="15" t="s">
        <v>24</v>
      </c>
      <c r="N4826" s="15" t="s">
        <v>26</v>
      </c>
      <c r="O4826" s="15" t="s">
        <v>26</v>
      </c>
      <c r="P4826" s="15" t="s">
        <v>27</v>
      </c>
      <c r="Q4826" s="15" t="s">
        <v>26</v>
      </c>
      <c r="R4826" s="15" t="s">
        <v>21</v>
      </c>
      <c r="S4826" s="18" t="n">
        <v>97.25</v>
      </c>
      <c r="T4826" s="15" t="n">
        <v>7133.1</v>
      </c>
      <c r="U4826" s="15" t="s">
        <v>24</v>
      </c>
      <c r="V4826" s="18" t="n">
        <f aca="false">IF(ISNUMBER(T4826),T4826,0)</f>
        <v>7133.1</v>
      </c>
      <c r="W4826" s="15" t="n">
        <f aca="false">IF(U4826="Yes",1,0)</f>
        <v>0</v>
      </c>
      <c r="X4826" s="15" t="str">
        <f aca="false">IF(F4826&lt;=12,"0-12 months",IF(F4826&lt;=24,"13-24 months",IF(F4826&lt;=48,"25-48 months","49-72 months")))</f>
        <v>49-72 months</v>
      </c>
      <c r="Y4826" s="15" t="str">
        <f aca="false">IF(C4826=1,"Yes","No")</f>
        <v>Yes</v>
      </c>
      <c r="Z4826" s="15" t="n">
        <f aca="false">COUNTIF(J4826:O4826,"Yes")</f>
        <v>3</v>
      </c>
      <c r="AA4826" s="18" t="n">
        <f aca="false">S4826*W4826</f>
        <v>0</v>
      </c>
      <c r="AB4826" s="15" t="n">
        <f aca="false">(P4826="Month-to-month")+(I4826="Fiber optic")+(R4826="Electronic check")+(F4826&lt;=12)+(M4826="No")+(J4826="No")</f>
        <v>3</v>
      </c>
      <c r="AC4826" s="15" t="str">
        <f aca="false">IF(AB4826&gt;=5,"High",IF(AB4826&gt;=3,"Medium","Low"))</f>
        <v>Medium</v>
      </c>
    </row>
    <row r="4827" customFormat="false" ht="15" hidden="false" customHeight="false" outlineLevel="0" collapsed="false">
      <c r="A4827" s="15" t="s">
        <v>4924</v>
      </c>
      <c r="B4827" s="15" t="s">
        <v>98</v>
      </c>
      <c r="C4827" s="15" t="n">
        <v>0</v>
      </c>
      <c r="D4827" s="15" t="s">
        <v>24</v>
      </c>
      <c r="E4827" s="15" t="s">
        <v>24</v>
      </c>
      <c r="F4827" s="15" t="n">
        <v>22</v>
      </c>
      <c r="G4827" s="15" t="s">
        <v>26</v>
      </c>
      <c r="H4827" s="15" t="s">
        <v>26</v>
      </c>
      <c r="I4827" s="15" t="s">
        <v>102</v>
      </c>
      <c r="J4827" s="15" t="s">
        <v>24</v>
      </c>
      <c r="K4827" s="15" t="s">
        <v>24</v>
      </c>
      <c r="L4827" s="15" t="s">
        <v>24</v>
      </c>
      <c r="M4827" s="15" t="s">
        <v>24</v>
      </c>
      <c r="N4827" s="15" t="s">
        <v>24</v>
      </c>
      <c r="O4827" s="15" t="s">
        <v>26</v>
      </c>
      <c r="P4827" s="15" t="s">
        <v>25</v>
      </c>
      <c r="Q4827" s="15" t="s">
        <v>24</v>
      </c>
      <c r="R4827" s="15" t="s">
        <v>15</v>
      </c>
      <c r="S4827" s="18" t="n">
        <v>83.05</v>
      </c>
      <c r="T4827" s="15" t="n">
        <v>1799.3</v>
      </c>
      <c r="U4827" s="15" t="s">
        <v>24</v>
      </c>
      <c r="V4827" s="18" t="n">
        <f aca="false">IF(ISNUMBER(T4827),T4827,0)</f>
        <v>1799.3</v>
      </c>
      <c r="W4827" s="15" t="n">
        <f aca="false">IF(U4827="Yes",1,0)</f>
        <v>0</v>
      </c>
      <c r="X4827" s="15" t="str">
        <f aca="false">IF(F4827&lt;=12,"0-12 months",IF(F4827&lt;=24,"13-24 months",IF(F4827&lt;=48,"25-48 months","49-72 months")))</f>
        <v>13-24 months</v>
      </c>
      <c r="Y4827" s="15" t="str">
        <f aca="false">IF(C4827=1,"Yes","No")</f>
        <v>No</v>
      </c>
      <c r="Z4827" s="15" t="n">
        <f aca="false">COUNTIF(J4827:O4827,"Yes")</f>
        <v>1</v>
      </c>
      <c r="AA4827" s="18" t="n">
        <f aca="false">S4827*W4827</f>
        <v>0</v>
      </c>
      <c r="AB4827" s="15" t="n">
        <f aca="false">(P4827="Month-to-month")+(I4827="Fiber optic")+(R4827="Electronic check")+(F4827&lt;=12)+(M4827="No")+(J4827="No")</f>
        <v>5</v>
      </c>
      <c r="AC4827" s="15" t="str">
        <f aca="false">IF(AB4827&gt;=5,"High",IF(AB4827&gt;=3,"Medium","Low"))</f>
        <v>High</v>
      </c>
    </row>
    <row r="4828" customFormat="false" ht="15" hidden="false" customHeight="false" outlineLevel="0" collapsed="false">
      <c r="A4828" s="15" t="s">
        <v>4925</v>
      </c>
      <c r="B4828" s="15" t="s">
        <v>94</v>
      </c>
      <c r="C4828" s="15" t="n">
        <v>1</v>
      </c>
      <c r="D4828" s="15" t="s">
        <v>24</v>
      </c>
      <c r="E4828" s="15" t="s">
        <v>24</v>
      </c>
      <c r="F4828" s="15" t="n">
        <v>8</v>
      </c>
      <c r="G4828" s="15" t="s">
        <v>26</v>
      </c>
      <c r="H4828" s="15" t="s">
        <v>26</v>
      </c>
      <c r="I4828" s="15" t="s">
        <v>102</v>
      </c>
      <c r="J4828" s="15" t="s">
        <v>24</v>
      </c>
      <c r="K4828" s="15" t="s">
        <v>26</v>
      </c>
      <c r="L4828" s="15" t="s">
        <v>26</v>
      </c>
      <c r="M4828" s="15" t="s">
        <v>24</v>
      </c>
      <c r="N4828" s="15" t="s">
        <v>26</v>
      </c>
      <c r="O4828" s="15" t="s">
        <v>26</v>
      </c>
      <c r="P4828" s="15" t="s">
        <v>25</v>
      </c>
      <c r="Q4828" s="15" t="s">
        <v>26</v>
      </c>
      <c r="R4828" s="15" t="s">
        <v>15</v>
      </c>
      <c r="S4828" s="18" t="n">
        <v>105.5</v>
      </c>
      <c r="T4828" s="15" t="n">
        <v>829.55</v>
      </c>
      <c r="U4828" s="15" t="s">
        <v>26</v>
      </c>
      <c r="V4828" s="18" t="n">
        <f aca="false">IF(ISNUMBER(T4828),T4828,0)</f>
        <v>829.55</v>
      </c>
      <c r="W4828" s="15" t="n">
        <f aca="false">IF(U4828="Yes",1,0)</f>
        <v>1</v>
      </c>
      <c r="X4828" s="15" t="str">
        <f aca="false">IF(F4828&lt;=12,"0-12 months",IF(F4828&lt;=24,"13-24 months",IF(F4828&lt;=48,"25-48 months","49-72 months")))</f>
        <v>0-12 months</v>
      </c>
      <c r="Y4828" s="15" t="str">
        <f aca="false">IF(C4828=1,"Yes","No")</f>
        <v>Yes</v>
      </c>
      <c r="Z4828" s="15" t="n">
        <f aca="false">COUNTIF(J4828:O4828,"Yes")</f>
        <v>4</v>
      </c>
      <c r="AA4828" s="18" t="n">
        <f aca="false">S4828*W4828</f>
        <v>105.5</v>
      </c>
      <c r="AB4828" s="15" t="n">
        <f aca="false">(P4828="Month-to-month")+(I4828="Fiber optic")+(R4828="Electronic check")+(F4828&lt;=12)+(M4828="No")+(J4828="No")</f>
        <v>6</v>
      </c>
      <c r="AC4828" s="15" t="str">
        <f aca="false">IF(AB4828&gt;=5,"High",IF(AB4828&gt;=3,"Medium","Low"))</f>
        <v>High</v>
      </c>
    </row>
    <row r="4829" customFormat="false" ht="15" hidden="false" customHeight="false" outlineLevel="0" collapsed="false">
      <c r="A4829" s="15" t="s">
        <v>4926</v>
      </c>
      <c r="B4829" s="15" t="s">
        <v>94</v>
      </c>
      <c r="C4829" s="15" t="n">
        <v>0</v>
      </c>
      <c r="D4829" s="15" t="s">
        <v>24</v>
      </c>
      <c r="E4829" s="15" t="s">
        <v>26</v>
      </c>
      <c r="F4829" s="15" t="n">
        <v>16</v>
      </c>
      <c r="G4829" s="15" t="s">
        <v>26</v>
      </c>
      <c r="H4829" s="15" t="s">
        <v>24</v>
      </c>
      <c r="I4829" s="15" t="s">
        <v>102</v>
      </c>
      <c r="J4829" s="15" t="s">
        <v>24</v>
      </c>
      <c r="K4829" s="15" t="s">
        <v>24</v>
      </c>
      <c r="L4829" s="15" t="s">
        <v>24</v>
      </c>
      <c r="M4829" s="15" t="s">
        <v>24</v>
      </c>
      <c r="N4829" s="15" t="s">
        <v>26</v>
      </c>
      <c r="O4829" s="15" t="s">
        <v>24</v>
      </c>
      <c r="P4829" s="15" t="s">
        <v>25</v>
      </c>
      <c r="Q4829" s="15" t="s">
        <v>26</v>
      </c>
      <c r="R4829" s="15" t="s">
        <v>15</v>
      </c>
      <c r="S4829" s="18" t="n">
        <v>81</v>
      </c>
      <c r="T4829" s="15" t="n">
        <v>1312.15</v>
      </c>
      <c r="U4829" s="15" t="s">
        <v>26</v>
      </c>
      <c r="V4829" s="18" t="n">
        <f aca="false">IF(ISNUMBER(T4829),T4829,0)</f>
        <v>1312.15</v>
      </c>
      <c r="W4829" s="15" t="n">
        <f aca="false">IF(U4829="Yes",1,0)</f>
        <v>1</v>
      </c>
      <c r="X4829" s="15" t="str">
        <f aca="false">IF(F4829&lt;=12,"0-12 months",IF(F4829&lt;=24,"13-24 months",IF(F4829&lt;=48,"25-48 months","49-72 months")))</f>
        <v>13-24 months</v>
      </c>
      <c r="Y4829" s="15" t="str">
        <f aca="false">IF(C4829=1,"Yes","No")</f>
        <v>No</v>
      </c>
      <c r="Z4829" s="15" t="n">
        <f aca="false">COUNTIF(J4829:O4829,"Yes")</f>
        <v>1</v>
      </c>
      <c r="AA4829" s="18" t="n">
        <f aca="false">S4829*W4829</f>
        <v>81</v>
      </c>
      <c r="AB4829" s="15" t="n">
        <f aca="false">(P4829="Month-to-month")+(I4829="Fiber optic")+(R4829="Electronic check")+(F4829&lt;=12)+(M4829="No")+(J4829="No")</f>
        <v>5</v>
      </c>
      <c r="AC4829" s="15" t="str">
        <f aca="false">IF(AB4829&gt;=5,"High",IF(AB4829&gt;=3,"Medium","Low"))</f>
        <v>High</v>
      </c>
    </row>
    <row r="4830" customFormat="false" ht="15" hidden="false" customHeight="false" outlineLevel="0" collapsed="false">
      <c r="A4830" s="15" t="s">
        <v>4927</v>
      </c>
      <c r="B4830" s="15" t="s">
        <v>94</v>
      </c>
      <c r="C4830" s="15" t="n">
        <v>0</v>
      </c>
      <c r="D4830" s="15" t="s">
        <v>24</v>
      </c>
      <c r="E4830" s="15" t="s">
        <v>24</v>
      </c>
      <c r="F4830" s="15" t="n">
        <v>39</v>
      </c>
      <c r="G4830" s="15" t="s">
        <v>24</v>
      </c>
      <c r="H4830" s="15" t="s">
        <v>95</v>
      </c>
      <c r="I4830" s="15" t="s">
        <v>96</v>
      </c>
      <c r="J4830" s="15" t="s">
        <v>24</v>
      </c>
      <c r="K4830" s="15" t="s">
        <v>26</v>
      </c>
      <c r="L4830" s="15" t="s">
        <v>26</v>
      </c>
      <c r="M4830" s="15" t="s">
        <v>26</v>
      </c>
      <c r="N4830" s="15" t="s">
        <v>24</v>
      </c>
      <c r="O4830" s="15" t="s">
        <v>24</v>
      </c>
      <c r="P4830" s="15" t="s">
        <v>25</v>
      </c>
      <c r="Q4830" s="15" t="s">
        <v>24</v>
      </c>
      <c r="R4830" s="15" t="s">
        <v>19</v>
      </c>
      <c r="S4830" s="18" t="n">
        <v>41.1</v>
      </c>
      <c r="T4830" s="15" t="n">
        <v>1597.05</v>
      </c>
      <c r="U4830" s="15" t="s">
        <v>24</v>
      </c>
      <c r="V4830" s="18" t="n">
        <f aca="false">IF(ISNUMBER(T4830),T4830,0)</f>
        <v>1597.05</v>
      </c>
      <c r="W4830" s="15" t="n">
        <f aca="false">IF(U4830="Yes",1,0)</f>
        <v>0</v>
      </c>
      <c r="X4830" s="15" t="str">
        <f aca="false">IF(F4830&lt;=12,"0-12 months",IF(F4830&lt;=24,"13-24 months",IF(F4830&lt;=48,"25-48 months","49-72 months")))</f>
        <v>25-48 months</v>
      </c>
      <c r="Y4830" s="15" t="str">
        <f aca="false">IF(C4830=1,"Yes","No")</f>
        <v>No</v>
      </c>
      <c r="Z4830" s="15" t="n">
        <f aca="false">COUNTIF(J4830:O4830,"Yes")</f>
        <v>3</v>
      </c>
      <c r="AA4830" s="18" t="n">
        <f aca="false">S4830*W4830</f>
        <v>0</v>
      </c>
      <c r="AB4830" s="15" t="n">
        <f aca="false">(P4830="Month-to-month")+(I4830="Fiber optic")+(R4830="Electronic check")+(F4830&lt;=12)+(M4830="No")+(J4830="No")</f>
        <v>2</v>
      </c>
      <c r="AC4830" s="15" t="str">
        <f aca="false">IF(AB4830&gt;=5,"High",IF(AB4830&gt;=3,"Medium","Low"))</f>
        <v>Low</v>
      </c>
    </row>
    <row r="4831" customFormat="false" ht="15" hidden="false" customHeight="false" outlineLevel="0" collapsed="false">
      <c r="A4831" s="15" t="s">
        <v>4928</v>
      </c>
      <c r="B4831" s="15" t="s">
        <v>94</v>
      </c>
      <c r="C4831" s="15" t="n">
        <v>0</v>
      </c>
      <c r="D4831" s="15" t="s">
        <v>24</v>
      </c>
      <c r="E4831" s="15" t="s">
        <v>24</v>
      </c>
      <c r="F4831" s="15" t="n">
        <v>12</v>
      </c>
      <c r="G4831" s="15" t="s">
        <v>26</v>
      </c>
      <c r="H4831" s="15" t="s">
        <v>24</v>
      </c>
      <c r="I4831" s="15" t="s">
        <v>96</v>
      </c>
      <c r="J4831" s="15" t="s">
        <v>24</v>
      </c>
      <c r="K4831" s="15" t="s">
        <v>24</v>
      </c>
      <c r="L4831" s="15" t="s">
        <v>24</v>
      </c>
      <c r="M4831" s="15" t="s">
        <v>24</v>
      </c>
      <c r="N4831" s="15" t="s">
        <v>24</v>
      </c>
      <c r="O4831" s="15" t="s">
        <v>24</v>
      </c>
      <c r="P4831" s="15" t="s">
        <v>25</v>
      </c>
      <c r="Q4831" s="15" t="s">
        <v>26</v>
      </c>
      <c r="R4831" s="15" t="s">
        <v>19</v>
      </c>
      <c r="S4831" s="18" t="n">
        <v>45</v>
      </c>
      <c r="T4831" s="15" t="n">
        <v>524.35</v>
      </c>
      <c r="U4831" s="15" t="s">
        <v>24</v>
      </c>
      <c r="V4831" s="18" t="n">
        <f aca="false">IF(ISNUMBER(T4831),T4831,0)</f>
        <v>524.35</v>
      </c>
      <c r="W4831" s="15" t="n">
        <f aca="false">IF(U4831="Yes",1,0)</f>
        <v>0</v>
      </c>
      <c r="X4831" s="15" t="str">
        <f aca="false">IF(F4831&lt;=12,"0-12 months",IF(F4831&lt;=24,"13-24 months",IF(F4831&lt;=48,"25-48 months","49-72 months")))</f>
        <v>0-12 months</v>
      </c>
      <c r="Y4831" s="15" t="str">
        <f aca="false">IF(C4831=1,"Yes","No")</f>
        <v>No</v>
      </c>
      <c r="Z4831" s="15" t="n">
        <f aca="false">COUNTIF(J4831:O4831,"Yes")</f>
        <v>0</v>
      </c>
      <c r="AA4831" s="18" t="n">
        <f aca="false">S4831*W4831</f>
        <v>0</v>
      </c>
      <c r="AB4831" s="15" t="n">
        <f aca="false">(P4831="Month-to-month")+(I4831="Fiber optic")+(R4831="Electronic check")+(F4831&lt;=12)+(M4831="No")+(J4831="No")</f>
        <v>4</v>
      </c>
      <c r="AC4831" s="15" t="str">
        <f aca="false">IF(AB4831&gt;=5,"High",IF(AB4831&gt;=3,"Medium","Low"))</f>
        <v>Medium</v>
      </c>
    </row>
    <row r="4832" customFormat="false" ht="15" hidden="false" customHeight="false" outlineLevel="0" collapsed="false">
      <c r="A4832" s="15" t="s">
        <v>4929</v>
      </c>
      <c r="B4832" s="15" t="s">
        <v>98</v>
      </c>
      <c r="C4832" s="15" t="n">
        <v>0</v>
      </c>
      <c r="D4832" s="15" t="s">
        <v>26</v>
      </c>
      <c r="E4832" s="15" t="s">
        <v>24</v>
      </c>
      <c r="F4832" s="15" t="n">
        <v>54</v>
      </c>
      <c r="G4832" s="15" t="s">
        <v>26</v>
      </c>
      <c r="H4832" s="15" t="s">
        <v>24</v>
      </c>
      <c r="I4832" s="15" t="s">
        <v>96</v>
      </c>
      <c r="J4832" s="15" t="s">
        <v>26</v>
      </c>
      <c r="K4832" s="15" t="s">
        <v>26</v>
      </c>
      <c r="L4832" s="15" t="s">
        <v>24</v>
      </c>
      <c r="M4832" s="15" t="s">
        <v>24</v>
      </c>
      <c r="N4832" s="15" t="s">
        <v>26</v>
      </c>
      <c r="O4832" s="15" t="s">
        <v>26</v>
      </c>
      <c r="P4832" s="15" t="s">
        <v>29</v>
      </c>
      <c r="Q4832" s="15" t="s">
        <v>26</v>
      </c>
      <c r="R4832" s="15" t="s">
        <v>19</v>
      </c>
      <c r="S4832" s="18" t="n">
        <v>74.55</v>
      </c>
      <c r="T4832" s="15" t="n">
        <v>4191.45</v>
      </c>
      <c r="U4832" s="15" t="s">
        <v>24</v>
      </c>
      <c r="V4832" s="18" t="n">
        <f aca="false">IF(ISNUMBER(T4832),T4832,0)</f>
        <v>4191.45</v>
      </c>
      <c r="W4832" s="15" t="n">
        <f aca="false">IF(U4832="Yes",1,0)</f>
        <v>0</v>
      </c>
      <c r="X4832" s="15" t="str">
        <f aca="false">IF(F4832&lt;=12,"0-12 months",IF(F4832&lt;=24,"13-24 months",IF(F4832&lt;=48,"25-48 months","49-72 months")))</f>
        <v>49-72 months</v>
      </c>
      <c r="Y4832" s="15" t="str">
        <f aca="false">IF(C4832=1,"Yes","No")</f>
        <v>No</v>
      </c>
      <c r="Z4832" s="15" t="n">
        <f aca="false">COUNTIF(J4832:O4832,"Yes")</f>
        <v>4</v>
      </c>
      <c r="AA4832" s="18" t="n">
        <f aca="false">S4832*W4832</f>
        <v>0</v>
      </c>
      <c r="AB4832" s="15" t="n">
        <f aca="false">(P4832="Month-to-month")+(I4832="Fiber optic")+(R4832="Electronic check")+(F4832&lt;=12)+(M4832="No")+(J4832="No")</f>
        <v>1</v>
      </c>
      <c r="AC4832" s="15" t="str">
        <f aca="false">IF(AB4832&gt;=5,"High",IF(AB4832&gt;=3,"Medium","Low"))</f>
        <v>Low</v>
      </c>
    </row>
    <row r="4833" customFormat="false" ht="15" hidden="false" customHeight="false" outlineLevel="0" collapsed="false">
      <c r="A4833" s="15" t="s">
        <v>4930</v>
      </c>
      <c r="B4833" s="15" t="s">
        <v>94</v>
      </c>
      <c r="C4833" s="15" t="n">
        <v>0</v>
      </c>
      <c r="D4833" s="15" t="s">
        <v>24</v>
      </c>
      <c r="E4833" s="15" t="s">
        <v>24</v>
      </c>
      <c r="F4833" s="15" t="n">
        <v>18</v>
      </c>
      <c r="G4833" s="15" t="s">
        <v>24</v>
      </c>
      <c r="H4833" s="15" t="s">
        <v>95</v>
      </c>
      <c r="I4833" s="15" t="s">
        <v>96</v>
      </c>
      <c r="J4833" s="15" t="s">
        <v>26</v>
      </c>
      <c r="K4833" s="15" t="s">
        <v>26</v>
      </c>
      <c r="L4833" s="15" t="s">
        <v>24</v>
      </c>
      <c r="M4833" s="15" t="s">
        <v>26</v>
      </c>
      <c r="N4833" s="15" t="s">
        <v>24</v>
      </c>
      <c r="O4833" s="15" t="s">
        <v>24</v>
      </c>
      <c r="P4833" s="15" t="s">
        <v>27</v>
      </c>
      <c r="Q4833" s="15" t="s">
        <v>26</v>
      </c>
      <c r="R4833" s="15" t="s">
        <v>17</v>
      </c>
      <c r="S4833" s="18" t="n">
        <v>40.2</v>
      </c>
      <c r="T4833" s="15" t="n">
        <v>711.95</v>
      </c>
      <c r="U4833" s="15" t="s">
        <v>24</v>
      </c>
      <c r="V4833" s="18" t="n">
        <f aca="false">IF(ISNUMBER(T4833),T4833,0)</f>
        <v>711.95</v>
      </c>
      <c r="W4833" s="15" t="n">
        <f aca="false">IF(U4833="Yes",1,0)</f>
        <v>0</v>
      </c>
      <c r="X4833" s="15" t="str">
        <f aca="false">IF(F4833&lt;=12,"0-12 months",IF(F4833&lt;=24,"13-24 months",IF(F4833&lt;=48,"25-48 months","49-72 months")))</f>
        <v>13-24 months</v>
      </c>
      <c r="Y4833" s="15" t="str">
        <f aca="false">IF(C4833=1,"Yes","No")</f>
        <v>No</v>
      </c>
      <c r="Z4833" s="15" t="n">
        <f aca="false">COUNTIF(J4833:O4833,"Yes")</f>
        <v>3</v>
      </c>
      <c r="AA4833" s="18" t="n">
        <f aca="false">S4833*W4833</f>
        <v>0</v>
      </c>
      <c r="AB4833" s="15" t="n">
        <f aca="false">(P4833="Month-to-month")+(I4833="Fiber optic")+(R4833="Electronic check")+(F4833&lt;=12)+(M4833="No")+(J4833="No")</f>
        <v>0</v>
      </c>
      <c r="AC4833" s="15" t="str">
        <f aca="false">IF(AB4833&gt;=5,"High",IF(AB4833&gt;=3,"Medium","Low"))</f>
        <v>Low</v>
      </c>
    </row>
    <row r="4834" customFormat="false" ht="15" hidden="false" customHeight="false" outlineLevel="0" collapsed="false">
      <c r="A4834" s="15" t="s">
        <v>4931</v>
      </c>
      <c r="B4834" s="15" t="s">
        <v>98</v>
      </c>
      <c r="C4834" s="15" t="n">
        <v>0</v>
      </c>
      <c r="D4834" s="15" t="s">
        <v>26</v>
      </c>
      <c r="E4834" s="15" t="s">
        <v>24</v>
      </c>
      <c r="F4834" s="15" t="n">
        <v>32</v>
      </c>
      <c r="G4834" s="15" t="s">
        <v>26</v>
      </c>
      <c r="H4834" s="15" t="s">
        <v>24</v>
      </c>
      <c r="I4834" s="15" t="s">
        <v>96</v>
      </c>
      <c r="J4834" s="15" t="s">
        <v>26</v>
      </c>
      <c r="K4834" s="15" t="s">
        <v>26</v>
      </c>
      <c r="L4834" s="15" t="s">
        <v>24</v>
      </c>
      <c r="M4834" s="15" t="s">
        <v>26</v>
      </c>
      <c r="N4834" s="15" t="s">
        <v>24</v>
      </c>
      <c r="O4834" s="15" t="s">
        <v>26</v>
      </c>
      <c r="P4834" s="15" t="s">
        <v>27</v>
      </c>
      <c r="Q4834" s="15" t="s">
        <v>24</v>
      </c>
      <c r="R4834" s="15" t="s">
        <v>17</v>
      </c>
      <c r="S4834" s="18" t="n">
        <v>70.5</v>
      </c>
      <c r="T4834" s="15" t="n">
        <v>2201.75</v>
      </c>
      <c r="U4834" s="15" t="s">
        <v>24</v>
      </c>
      <c r="V4834" s="18" t="n">
        <f aca="false">IF(ISNUMBER(T4834),T4834,0)</f>
        <v>2201.75</v>
      </c>
      <c r="W4834" s="15" t="n">
        <f aca="false">IF(U4834="Yes",1,0)</f>
        <v>0</v>
      </c>
      <c r="X4834" s="15" t="str">
        <f aca="false">IF(F4834&lt;=12,"0-12 months",IF(F4834&lt;=24,"13-24 months",IF(F4834&lt;=48,"25-48 months","49-72 months")))</f>
        <v>25-48 months</v>
      </c>
      <c r="Y4834" s="15" t="str">
        <f aca="false">IF(C4834=1,"Yes","No")</f>
        <v>No</v>
      </c>
      <c r="Z4834" s="15" t="n">
        <f aca="false">COUNTIF(J4834:O4834,"Yes")</f>
        <v>4</v>
      </c>
      <c r="AA4834" s="18" t="n">
        <f aca="false">S4834*W4834</f>
        <v>0</v>
      </c>
      <c r="AB4834" s="15" t="n">
        <f aca="false">(P4834="Month-to-month")+(I4834="Fiber optic")+(R4834="Electronic check")+(F4834&lt;=12)+(M4834="No")+(J4834="No")</f>
        <v>0</v>
      </c>
      <c r="AC4834" s="15" t="str">
        <f aca="false">IF(AB4834&gt;=5,"High",IF(AB4834&gt;=3,"Medium","Low"))</f>
        <v>Low</v>
      </c>
    </row>
    <row r="4835" customFormat="false" ht="15" hidden="false" customHeight="false" outlineLevel="0" collapsed="false">
      <c r="A4835" s="15" t="s">
        <v>4932</v>
      </c>
      <c r="B4835" s="15" t="s">
        <v>94</v>
      </c>
      <c r="C4835" s="15" t="n">
        <v>0</v>
      </c>
      <c r="D4835" s="15" t="s">
        <v>24</v>
      </c>
      <c r="E4835" s="15" t="s">
        <v>24</v>
      </c>
      <c r="F4835" s="15" t="n">
        <v>41</v>
      </c>
      <c r="G4835" s="15" t="s">
        <v>26</v>
      </c>
      <c r="H4835" s="15" t="s">
        <v>24</v>
      </c>
      <c r="I4835" s="15" t="s">
        <v>24</v>
      </c>
      <c r="J4835" s="15" t="s">
        <v>28</v>
      </c>
      <c r="K4835" s="15" t="s">
        <v>28</v>
      </c>
      <c r="L4835" s="15" t="s">
        <v>28</v>
      </c>
      <c r="M4835" s="15" t="s">
        <v>28</v>
      </c>
      <c r="N4835" s="15" t="s">
        <v>28</v>
      </c>
      <c r="O4835" s="15" t="s">
        <v>28</v>
      </c>
      <c r="P4835" s="15" t="s">
        <v>27</v>
      </c>
      <c r="Q4835" s="15" t="s">
        <v>26</v>
      </c>
      <c r="R4835" s="15" t="s">
        <v>17</v>
      </c>
      <c r="S4835" s="18" t="n">
        <v>19.75</v>
      </c>
      <c r="T4835" s="15" t="n">
        <v>806.95</v>
      </c>
      <c r="U4835" s="15" t="s">
        <v>24</v>
      </c>
      <c r="V4835" s="18" t="n">
        <f aca="false">IF(ISNUMBER(T4835),T4835,0)</f>
        <v>806.95</v>
      </c>
      <c r="W4835" s="15" t="n">
        <f aca="false">IF(U4835="Yes",1,0)</f>
        <v>0</v>
      </c>
      <c r="X4835" s="15" t="str">
        <f aca="false">IF(F4835&lt;=12,"0-12 months",IF(F4835&lt;=24,"13-24 months",IF(F4835&lt;=48,"25-48 months","49-72 months")))</f>
        <v>25-48 months</v>
      </c>
      <c r="Y4835" s="15" t="str">
        <f aca="false">IF(C4835=1,"Yes","No")</f>
        <v>No</v>
      </c>
      <c r="Z4835" s="15" t="n">
        <f aca="false">COUNTIF(J4835:O4835,"Yes")</f>
        <v>0</v>
      </c>
      <c r="AA4835" s="18" t="n">
        <f aca="false">S4835*W4835</f>
        <v>0</v>
      </c>
      <c r="AB4835" s="15" t="n">
        <f aca="false">(P4835="Month-to-month")+(I4835="Fiber optic")+(R4835="Electronic check")+(F4835&lt;=12)+(M4835="No")+(J4835="No")</f>
        <v>0</v>
      </c>
      <c r="AC4835" s="15" t="str">
        <f aca="false">IF(AB4835&gt;=5,"High",IF(AB4835&gt;=3,"Medium","Low"))</f>
        <v>Low</v>
      </c>
    </row>
    <row r="4836" customFormat="false" ht="15" hidden="false" customHeight="false" outlineLevel="0" collapsed="false">
      <c r="A4836" s="15" t="s">
        <v>4933</v>
      </c>
      <c r="B4836" s="15" t="s">
        <v>98</v>
      </c>
      <c r="C4836" s="15" t="n">
        <v>0</v>
      </c>
      <c r="D4836" s="15" t="s">
        <v>26</v>
      </c>
      <c r="E4836" s="15" t="s">
        <v>26</v>
      </c>
      <c r="F4836" s="15" t="n">
        <v>67</v>
      </c>
      <c r="G4836" s="15" t="s">
        <v>26</v>
      </c>
      <c r="H4836" s="15" t="s">
        <v>26</v>
      </c>
      <c r="I4836" s="15" t="s">
        <v>24</v>
      </c>
      <c r="J4836" s="15" t="s">
        <v>28</v>
      </c>
      <c r="K4836" s="15" t="s">
        <v>28</v>
      </c>
      <c r="L4836" s="15" t="s">
        <v>28</v>
      </c>
      <c r="M4836" s="15" t="s">
        <v>28</v>
      </c>
      <c r="N4836" s="15" t="s">
        <v>28</v>
      </c>
      <c r="O4836" s="15" t="s">
        <v>28</v>
      </c>
      <c r="P4836" s="15" t="s">
        <v>29</v>
      </c>
      <c r="Q4836" s="15" t="s">
        <v>24</v>
      </c>
      <c r="R4836" s="15" t="s">
        <v>19</v>
      </c>
      <c r="S4836" s="18" t="n">
        <v>24.65</v>
      </c>
      <c r="T4836" s="15" t="n">
        <v>1620.45</v>
      </c>
      <c r="U4836" s="15" t="s">
        <v>24</v>
      </c>
      <c r="V4836" s="18" t="n">
        <f aca="false">IF(ISNUMBER(T4836),T4836,0)</f>
        <v>1620.45</v>
      </c>
      <c r="W4836" s="15" t="n">
        <f aca="false">IF(U4836="Yes",1,0)</f>
        <v>0</v>
      </c>
      <c r="X4836" s="15" t="str">
        <f aca="false">IF(F4836&lt;=12,"0-12 months",IF(F4836&lt;=24,"13-24 months",IF(F4836&lt;=48,"25-48 months","49-72 months")))</f>
        <v>49-72 months</v>
      </c>
      <c r="Y4836" s="15" t="str">
        <f aca="false">IF(C4836=1,"Yes","No")</f>
        <v>No</v>
      </c>
      <c r="Z4836" s="15" t="n">
        <f aca="false">COUNTIF(J4836:O4836,"Yes")</f>
        <v>0</v>
      </c>
      <c r="AA4836" s="18" t="n">
        <f aca="false">S4836*W4836</f>
        <v>0</v>
      </c>
      <c r="AB4836" s="15" t="n">
        <f aca="false">(P4836="Month-to-month")+(I4836="Fiber optic")+(R4836="Electronic check")+(F4836&lt;=12)+(M4836="No")+(J4836="No")</f>
        <v>0</v>
      </c>
      <c r="AC4836" s="15" t="str">
        <f aca="false">IF(AB4836&gt;=5,"High",IF(AB4836&gt;=3,"Medium","Low"))</f>
        <v>Low</v>
      </c>
    </row>
    <row r="4837" customFormat="false" ht="15" hidden="false" customHeight="false" outlineLevel="0" collapsed="false">
      <c r="A4837" s="15" t="s">
        <v>4934</v>
      </c>
      <c r="B4837" s="15" t="s">
        <v>98</v>
      </c>
      <c r="C4837" s="15" t="n">
        <v>0</v>
      </c>
      <c r="D4837" s="15" t="s">
        <v>26</v>
      </c>
      <c r="E4837" s="15" t="s">
        <v>24</v>
      </c>
      <c r="F4837" s="15" t="n">
        <v>65</v>
      </c>
      <c r="G4837" s="15" t="s">
        <v>26</v>
      </c>
      <c r="H4837" s="15" t="s">
        <v>26</v>
      </c>
      <c r="I4837" s="15" t="s">
        <v>102</v>
      </c>
      <c r="J4837" s="15" t="s">
        <v>26</v>
      </c>
      <c r="K4837" s="15" t="s">
        <v>24</v>
      </c>
      <c r="L4837" s="15" t="s">
        <v>26</v>
      </c>
      <c r="M4837" s="15" t="s">
        <v>24</v>
      </c>
      <c r="N4837" s="15" t="s">
        <v>26</v>
      </c>
      <c r="O4837" s="15" t="s">
        <v>26</v>
      </c>
      <c r="P4837" s="15" t="s">
        <v>25</v>
      </c>
      <c r="Q4837" s="15" t="s">
        <v>26</v>
      </c>
      <c r="R4837" s="15" t="s">
        <v>15</v>
      </c>
      <c r="S4837" s="18" t="n">
        <v>104.25</v>
      </c>
      <c r="T4837" s="15" t="n">
        <v>6812.95</v>
      </c>
      <c r="U4837" s="15" t="s">
        <v>24</v>
      </c>
      <c r="V4837" s="18" t="n">
        <f aca="false">IF(ISNUMBER(T4837),T4837,0)</f>
        <v>6812.95</v>
      </c>
      <c r="W4837" s="15" t="n">
        <f aca="false">IF(U4837="Yes",1,0)</f>
        <v>0</v>
      </c>
      <c r="X4837" s="15" t="str">
        <f aca="false">IF(F4837&lt;=12,"0-12 months",IF(F4837&lt;=24,"13-24 months",IF(F4837&lt;=48,"25-48 months","49-72 months")))</f>
        <v>49-72 months</v>
      </c>
      <c r="Y4837" s="15" t="str">
        <f aca="false">IF(C4837=1,"Yes","No")</f>
        <v>No</v>
      </c>
      <c r="Z4837" s="15" t="n">
        <f aca="false">COUNTIF(J4837:O4837,"Yes")</f>
        <v>4</v>
      </c>
      <c r="AA4837" s="18" t="n">
        <f aca="false">S4837*W4837</f>
        <v>0</v>
      </c>
      <c r="AB4837" s="15" t="n">
        <f aca="false">(P4837="Month-to-month")+(I4837="Fiber optic")+(R4837="Electronic check")+(F4837&lt;=12)+(M4837="No")+(J4837="No")</f>
        <v>4</v>
      </c>
      <c r="AC4837" s="15" t="str">
        <f aca="false">IF(AB4837&gt;=5,"High",IF(AB4837&gt;=3,"Medium","Low"))</f>
        <v>Medium</v>
      </c>
    </row>
    <row r="4838" customFormat="false" ht="15" hidden="false" customHeight="false" outlineLevel="0" collapsed="false">
      <c r="A4838" s="15" t="s">
        <v>4935</v>
      </c>
      <c r="B4838" s="15" t="s">
        <v>94</v>
      </c>
      <c r="C4838" s="15" t="n">
        <v>0</v>
      </c>
      <c r="D4838" s="15" t="s">
        <v>24</v>
      </c>
      <c r="E4838" s="15" t="s">
        <v>24</v>
      </c>
      <c r="F4838" s="15" t="n">
        <v>25</v>
      </c>
      <c r="G4838" s="15" t="s">
        <v>26</v>
      </c>
      <c r="H4838" s="15" t="s">
        <v>26</v>
      </c>
      <c r="I4838" s="15" t="s">
        <v>96</v>
      </c>
      <c r="J4838" s="15" t="s">
        <v>26</v>
      </c>
      <c r="K4838" s="15" t="s">
        <v>26</v>
      </c>
      <c r="L4838" s="15" t="s">
        <v>26</v>
      </c>
      <c r="M4838" s="15" t="s">
        <v>26</v>
      </c>
      <c r="N4838" s="15" t="s">
        <v>26</v>
      </c>
      <c r="O4838" s="15" t="s">
        <v>24</v>
      </c>
      <c r="P4838" s="15" t="s">
        <v>25</v>
      </c>
      <c r="Q4838" s="15" t="s">
        <v>26</v>
      </c>
      <c r="R4838" s="15" t="s">
        <v>19</v>
      </c>
      <c r="S4838" s="18" t="n">
        <v>78.35</v>
      </c>
      <c r="T4838" s="15" t="n">
        <v>1837.9</v>
      </c>
      <c r="U4838" s="15" t="s">
        <v>24</v>
      </c>
      <c r="V4838" s="18" t="n">
        <f aca="false">IF(ISNUMBER(T4838),T4838,0)</f>
        <v>1837.9</v>
      </c>
      <c r="W4838" s="15" t="n">
        <f aca="false">IF(U4838="Yes",1,0)</f>
        <v>0</v>
      </c>
      <c r="X4838" s="15" t="str">
        <f aca="false">IF(F4838&lt;=12,"0-12 months",IF(F4838&lt;=24,"13-24 months",IF(F4838&lt;=48,"25-48 months","49-72 months")))</f>
        <v>25-48 months</v>
      </c>
      <c r="Y4838" s="15" t="str">
        <f aca="false">IF(C4838=1,"Yes","No")</f>
        <v>No</v>
      </c>
      <c r="Z4838" s="15" t="n">
        <f aca="false">COUNTIF(J4838:O4838,"Yes")</f>
        <v>5</v>
      </c>
      <c r="AA4838" s="18" t="n">
        <f aca="false">S4838*W4838</f>
        <v>0</v>
      </c>
      <c r="AB4838" s="15" t="n">
        <f aca="false">(P4838="Month-to-month")+(I4838="Fiber optic")+(R4838="Electronic check")+(F4838&lt;=12)+(M4838="No")+(J4838="No")</f>
        <v>1</v>
      </c>
      <c r="AC4838" s="15" t="str">
        <f aca="false">IF(AB4838&gt;=5,"High",IF(AB4838&gt;=3,"Medium","Low"))</f>
        <v>Low</v>
      </c>
    </row>
    <row r="4839" customFormat="false" ht="15" hidden="false" customHeight="false" outlineLevel="0" collapsed="false">
      <c r="A4839" s="15" t="s">
        <v>4936</v>
      </c>
      <c r="B4839" s="15" t="s">
        <v>94</v>
      </c>
      <c r="C4839" s="15" t="n">
        <v>0</v>
      </c>
      <c r="D4839" s="15" t="s">
        <v>26</v>
      </c>
      <c r="E4839" s="15" t="s">
        <v>26</v>
      </c>
      <c r="F4839" s="15" t="n">
        <v>1</v>
      </c>
      <c r="G4839" s="15" t="s">
        <v>26</v>
      </c>
      <c r="H4839" s="15" t="s">
        <v>24</v>
      </c>
      <c r="I4839" s="15" t="s">
        <v>102</v>
      </c>
      <c r="J4839" s="15" t="s">
        <v>24</v>
      </c>
      <c r="K4839" s="15" t="s">
        <v>24</v>
      </c>
      <c r="L4839" s="15" t="s">
        <v>24</v>
      </c>
      <c r="M4839" s="15" t="s">
        <v>24</v>
      </c>
      <c r="N4839" s="15" t="s">
        <v>24</v>
      </c>
      <c r="O4839" s="15" t="s">
        <v>24</v>
      </c>
      <c r="P4839" s="15" t="s">
        <v>25</v>
      </c>
      <c r="Q4839" s="15" t="s">
        <v>26</v>
      </c>
      <c r="R4839" s="15" t="s">
        <v>15</v>
      </c>
      <c r="S4839" s="18" t="n">
        <v>69.8</v>
      </c>
      <c r="T4839" s="15" t="n">
        <v>69.8</v>
      </c>
      <c r="U4839" s="15" t="s">
        <v>26</v>
      </c>
      <c r="V4839" s="18" t="n">
        <f aca="false">IF(ISNUMBER(T4839),T4839,0)</f>
        <v>69.8</v>
      </c>
      <c r="W4839" s="15" t="n">
        <f aca="false">IF(U4839="Yes",1,0)</f>
        <v>1</v>
      </c>
      <c r="X4839" s="15" t="str">
        <f aca="false">IF(F4839&lt;=12,"0-12 months",IF(F4839&lt;=24,"13-24 months",IF(F4839&lt;=48,"25-48 months","49-72 months")))</f>
        <v>0-12 months</v>
      </c>
      <c r="Y4839" s="15" t="str">
        <f aca="false">IF(C4839=1,"Yes","No")</f>
        <v>No</v>
      </c>
      <c r="Z4839" s="15" t="n">
        <f aca="false">COUNTIF(J4839:O4839,"Yes")</f>
        <v>0</v>
      </c>
      <c r="AA4839" s="18" t="n">
        <f aca="false">S4839*W4839</f>
        <v>69.8</v>
      </c>
      <c r="AB4839" s="15" t="n">
        <f aca="false">(P4839="Month-to-month")+(I4839="Fiber optic")+(R4839="Electronic check")+(F4839&lt;=12)+(M4839="No")+(J4839="No")</f>
        <v>6</v>
      </c>
      <c r="AC4839" s="15" t="str">
        <f aca="false">IF(AB4839&gt;=5,"High",IF(AB4839&gt;=3,"Medium","Low"))</f>
        <v>High</v>
      </c>
    </row>
    <row r="4840" customFormat="false" ht="15" hidden="false" customHeight="false" outlineLevel="0" collapsed="false">
      <c r="A4840" s="15" t="s">
        <v>4937</v>
      </c>
      <c r="B4840" s="15" t="s">
        <v>94</v>
      </c>
      <c r="C4840" s="15" t="n">
        <v>0</v>
      </c>
      <c r="D4840" s="15" t="s">
        <v>26</v>
      </c>
      <c r="E4840" s="15" t="s">
        <v>24</v>
      </c>
      <c r="F4840" s="15" t="n">
        <v>67</v>
      </c>
      <c r="G4840" s="15" t="s">
        <v>26</v>
      </c>
      <c r="H4840" s="15" t="s">
        <v>26</v>
      </c>
      <c r="I4840" s="15" t="s">
        <v>102</v>
      </c>
      <c r="J4840" s="15" t="s">
        <v>24</v>
      </c>
      <c r="K4840" s="15" t="s">
        <v>26</v>
      </c>
      <c r="L4840" s="15" t="s">
        <v>26</v>
      </c>
      <c r="M4840" s="15" t="s">
        <v>26</v>
      </c>
      <c r="N4840" s="15" t="s">
        <v>26</v>
      </c>
      <c r="O4840" s="15" t="s">
        <v>26</v>
      </c>
      <c r="P4840" s="15" t="s">
        <v>27</v>
      </c>
      <c r="Q4840" s="15" t="s">
        <v>26</v>
      </c>
      <c r="R4840" s="15" t="s">
        <v>21</v>
      </c>
      <c r="S4840" s="18" t="n">
        <v>109.7</v>
      </c>
      <c r="T4840" s="15" t="n">
        <v>7344.45</v>
      </c>
      <c r="U4840" s="15" t="s">
        <v>24</v>
      </c>
      <c r="V4840" s="18" t="n">
        <f aca="false">IF(ISNUMBER(T4840),T4840,0)</f>
        <v>7344.45</v>
      </c>
      <c r="W4840" s="15" t="n">
        <f aca="false">IF(U4840="Yes",1,0)</f>
        <v>0</v>
      </c>
      <c r="X4840" s="15" t="str">
        <f aca="false">IF(F4840&lt;=12,"0-12 months",IF(F4840&lt;=24,"13-24 months",IF(F4840&lt;=48,"25-48 months","49-72 months")))</f>
        <v>49-72 months</v>
      </c>
      <c r="Y4840" s="15" t="str">
        <f aca="false">IF(C4840=1,"Yes","No")</f>
        <v>No</v>
      </c>
      <c r="Z4840" s="15" t="n">
        <f aca="false">COUNTIF(J4840:O4840,"Yes")</f>
        <v>5</v>
      </c>
      <c r="AA4840" s="18" t="n">
        <f aca="false">S4840*W4840</f>
        <v>0</v>
      </c>
      <c r="AB4840" s="15" t="n">
        <f aca="false">(P4840="Month-to-month")+(I4840="Fiber optic")+(R4840="Electronic check")+(F4840&lt;=12)+(M4840="No")+(J4840="No")</f>
        <v>2</v>
      </c>
      <c r="AC4840" s="15" t="str">
        <f aca="false">IF(AB4840&gt;=5,"High",IF(AB4840&gt;=3,"Medium","Low"))</f>
        <v>Low</v>
      </c>
    </row>
    <row r="4841" customFormat="false" ht="15" hidden="false" customHeight="false" outlineLevel="0" collapsed="false">
      <c r="A4841" s="15" t="s">
        <v>4938</v>
      </c>
      <c r="B4841" s="15" t="s">
        <v>98</v>
      </c>
      <c r="C4841" s="15" t="n">
        <v>1</v>
      </c>
      <c r="D4841" s="15" t="s">
        <v>24</v>
      </c>
      <c r="E4841" s="15" t="s">
        <v>24</v>
      </c>
      <c r="F4841" s="15" t="n">
        <v>7</v>
      </c>
      <c r="G4841" s="15" t="s">
        <v>26</v>
      </c>
      <c r="H4841" s="15" t="s">
        <v>26</v>
      </c>
      <c r="I4841" s="15" t="s">
        <v>102</v>
      </c>
      <c r="J4841" s="15" t="s">
        <v>24</v>
      </c>
      <c r="K4841" s="15" t="s">
        <v>24</v>
      </c>
      <c r="L4841" s="15" t="s">
        <v>24</v>
      </c>
      <c r="M4841" s="15" t="s">
        <v>24</v>
      </c>
      <c r="N4841" s="15" t="s">
        <v>24</v>
      </c>
      <c r="O4841" s="15" t="s">
        <v>24</v>
      </c>
      <c r="P4841" s="15" t="s">
        <v>25</v>
      </c>
      <c r="Q4841" s="15" t="s">
        <v>24</v>
      </c>
      <c r="R4841" s="15" t="s">
        <v>17</v>
      </c>
      <c r="S4841" s="18" t="n">
        <v>73.75</v>
      </c>
      <c r="T4841" s="15" t="n">
        <v>545.15</v>
      </c>
      <c r="U4841" s="15" t="s">
        <v>26</v>
      </c>
      <c r="V4841" s="18" t="n">
        <f aca="false">IF(ISNUMBER(T4841),T4841,0)</f>
        <v>545.15</v>
      </c>
      <c r="W4841" s="15" t="n">
        <f aca="false">IF(U4841="Yes",1,0)</f>
        <v>1</v>
      </c>
      <c r="X4841" s="15" t="str">
        <f aca="false">IF(F4841&lt;=12,"0-12 months",IF(F4841&lt;=24,"13-24 months",IF(F4841&lt;=48,"25-48 months","49-72 months")))</f>
        <v>0-12 months</v>
      </c>
      <c r="Y4841" s="15" t="str">
        <f aca="false">IF(C4841=1,"Yes","No")</f>
        <v>Yes</v>
      </c>
      <c r="Z4841" s="15" t="n">
        <f aca="false">COUNTIF(J4841:O4841,"Yes")</f>
        <v>0</v>
      </c>
      <c r="AA4841" s="18" t="n">
        <f aca="false">S4841*W4841</f>
        <v>73.75</v>
      </c>
      <c r="AB4841" s="15" t="n">
        <f aca="false">(P4841="Month-to-month")+(I4841="Fiber optic")+(R4841="Electronic check")+(F4841&lt;=12)+(M4841="No")+(J4841="No")</f>
        <v>5</v>
      </c>
      <c r="AC4841" s="15" t="str">
        <f aca="false">IF(AB4841&gt;=5,"High",IF(AB4841&gt;=3,"Medium","Low"))</f>
        <v>High</v>
      </c>
    </row>
    <row r="4842" customFormat="false" ht="15" hidden="false" customHeight="false" outlineLevel="0" collapsed="false">
      <c r="A4842" s="15" t="s">
        <v>4939</v>
      </c>
      <c r="B4842" s="15" t="s">
        <v>94</v>
      </c>
      <c r="C4842" s="15" t="n">
        <v>1</v>
      </c>
      <c r="D4842" s="15" t="s">
        <v>24</v>
      </c>
      <c r="E4842" s="15" t="s">
        <v>24</v>
      </c>
      <c r="F4842" s="15" t="n">
        <v>43</v>
      </c>
      <c r="G4842" s="15" t="s">
        <v>24</v>
      </c>
      <c r="H4842" s="15" t="s">
        <v>95</v>
      </c>
      <c r="I4842" s="15" t="s">
        <v>96</v>
      </c>
      <c r="J4842" s="15" t="s">
        <v>26</v>
      </c>
      <c r="K4842" s="15" t="s">
        <v>26</v>
      </c>
      <c r="L4842" s="15" t="s">
        <v>24</v>
      </c>
      <c r="M4842" s="15" t="s">
        <v>24</v>
      </c>
      <c r="N4842" s="15" t="s">
        <v>24</v>
      </c>
      <c r="O4842" s="15" t="s">
        <v>24</v>
      </c>
      <c r="P4842" s="15" t="s">
        <v>25</v>
      </c>
      <c r="Q4842" s="15" t="s">
        <v>26</v>
      </c>
      <c r="R4842" s="15" t="s">
        <v>21</v>
      </c>
      <c r="S4842" s="18" t="n">
        <v>33.45</v>
      </c>
      <c r="T4842" s="15" t="n">
        <v>1500.25</v>
      </c>
      <c r="U4842" s="15" t="s">
        <v>24</v>
      </c>
      <c r="V4842" s="18" t="n">
        <f aca="false">IF(ISNUMBER(T4842),T4842,0)</f>
        <v>1500.25</v>
      </c>
      <c r="W4842" s="15" t="n">
        <f aca="false">IF(U4842="Yes",1,0)</f>
        <v>0</v>
      </c>
      <c r="X4842" s="15" t="str">
        <f aca="false">IF(F4842&lt;=12,"0-12 months",IF(F4842&lt;=24,"13-24 months",IF(F4842&lt;=48,"25-48 months","49-72 months")))</f>
        <v>25-48 months</v>
      </c>
      <c r="Y4842" s="15" t="str">
        <f aca="false">IF(C4842=1,"Yes","No")</f>
        <v>Yes</v>
      </c>
      <c r="Z4842" s="15" t="n">
        <f aca="false">COUNTIF(J4842:O4842,"Yes")</f>
        <v>2</v>
      </c>
      <c r="AA4842" s="18" t="n">
        <f aca="false">S4842*W4842</f>
        <v>0</v>
      </c>
      <c r="AB4842" s="15" t="n">
        <f aca="false">(P4842="Month-to-month")+(I4842="Fiber optic")+(R4842="Electronic check")+(F4842&lt;=12)+(M4842="No")+(J4842="No")</f>
        <v>2</v>
      </c>
      <c r="AC4842" s="15" t="str">
        <f aca="false">IF(AB4842&gt;=5,"High",IF(AB4842&gt;=3,"Medium","Low"))</f>
        <v>Low</v>
      </c>
    </row>
    <row r="4843" customFormat="false" ht="15" hidden="false" customHeight="false" outlineLevel="0" collapsed="false">
      <c r="A4843" s="15" t="s">
        <v>4940</v>
      </c>
      <c r="B4843" s="15" t="s">
        <v>94</v>
      </c>
      <c r="C4843" s="15" t="n">
        <v>0</v>
      </c>
      <c r="D4843" s="15" t="s">
        <v>24</v>
      </c>
      <c r="E4843" s="15" t="s">
        <v>24</v>
      </c>
      <c r="F4843" s="15" t="n">
        <v>24</v>
      </c>
      <c r="G4843" s="15" t="s">
        <v>26</v>
      </c>
      <c r="H4843" s="15" t="s">
        <v>24</v>
      </c>
      <c r="I4843" s="15" t="s">
        <v>102</v>
      </c>
      <c r="J4843" s="15" t="s">
        <v>26</v>
      </c>
      <c r="K4843" s="15" t="s">
        <v>24</v>
      </c>
      <c r="L4843" s="15" t="s">
        <v>24</v>
      </c>
      <c r="M4843" s="15" t="s">
        <v>24</v>
      </c>
      <c r="N4843" s="15" t="s">
        <v>26</v>
      </c>
      <c r="O4843" s="15" t="s">
        <v>26</v>
      </c>
      <c r="P4843" s="15" t="s">
        <v>25</v>
      </c>
      <c r="Q4843" s="15" t="s">
        <v>26</v>
      </c>
      <c r="R4843" s="15" t="s">
        <v>15</v>
      </c>
      <c r="S4843" s="18" t="n">
        <v>94.6</v>
      </c>
      <c r="T4843" s="15" t="n">
        <v>2283.15</v>
      </c>
      <c r="U4843" s="15" t="s">
        <v>24</v>
      </c>
      <c r="V4843" s="18" t="n">
        <f aca="false">IF(ISNUMBER(T4843),T4843,0)</f>
        <v>2283.15</v>
      </c>
      <c r="W4843" s="15" t="n">
        <f aca="false">IF(U4843="Yes",1,0)</f>
        <v>0</v>
      </c>
      <c r="X4843" s="15" t="str">
        <f aca="false">IF(F4843&lt;=12,"0-12 months",IF(F4843&lt;=24,"13-24 months",IF(F4843&lt;=48,"25-48 months","49-72 months")))</f>
        <v>13-24 months</v>
      </c>
      <c r="Y4843" s="15" t="str">
        <f aca="false">IF(C4843=1,"Yes","No")</f>
        <v>No</v>
      </c>
      <c r="Z4843" s="15" t="n">
        <f aca="false">COUNTIF(J4843:O4843,"Yes")</f>
        <v>3</v>
      </c>
      <c r="AA4843" s="18" t="n">
        <f aca="false">S4843*W4843</f>
        <v>0</v>
      </c>
      <c r="AB4843" s="15" t="n">
        <f aca="false">(P4843="Month-to-month")+(I4843="Fiber optic")+(R4843="Electronic check")+(F4843&lt;=12)+(M4843="No")+(J4843="No")</f>
        <v>4</v>
      </c>
      <c r="AC4843" s="15" t="str">
        <f aca="false">IF(AB4843&gt;=5,"High",IF(AB4843&gt;=3,"Medium","Low"))</f>
        <v>Medium</v>
      </c>
    </row>
    <row r="4844" customFormat="false" ht="15" hidden="false" customHeight="false" outlineLevel="0" collapsed="false">
      <c r="A4844" s="15" t="s">
        <v>4941</v>
      </c>
      <c r="B4844" s="15" t="s">
        <v>98</v>
      </c>
      <c r="C4844" s="15" t="n">
        <v>1</v>
      </c>
      <c r="D4844" s="15" t="s">
        <v>24</v>
      </c>
      <c r="E4844" s="15" t="s">
        <v>24</v>
      </c>
      <c r="F4844" s="15" t="n">
        <v>9</v>
      </c>
      <c r="G4844" s="15" t="s">
        <v>26</v>
      </c>
      <c r="H4844" s="15" t="s">
        <v>26</v>
      </c>
      <c r="I4844" s="15" t="s">
        <v>96</v>
      </c>
      <c r="J4844" s="15" t="s">
        <v>26</v>
      </c>
      <c r="K4844" s="15" t="s">
        <v>24</v>
      </c>
      <c r="L4844" s="15" t="s">
        <v>24</v>
      </c>
      <c r="M4844" s="15" t="s">
        <v>24</v>
      </c>
      <c r="N4844" s="15" t="s">
        <v>24</v>
      </c>
      <c r="O4844" s="15" t="s">
        <v>24</v>
      </c>
      <c r="P4844" s="15" t="s">
        <v>25</v>
      </c>
      <c r="Q4844" s="15" t="s">
        <v>24</v>
      </c>
      <c r="R4844" s="15" t="s">
        <v>15</v>
      </c>
      <c r="S4844" s="18" t="n">
        <v>54.55</v>
      </c>
      <c r="T4844" s="15" t="n">
        <v>494.05</v>
      </c>
      <c r="U4844" s="15" t="s">
        <v>26</v>
      </c>
      <c r="V4844" s="18" t="n">
        <f aca="false">IF(ISNUMBER(T4844),T4844,0)</f>
        <v>494.05</v>
      </c>
      <c r="W4844" s="15" t="n">
        <f aca="false">IF(U4844="Yes",1,0)</f>
        <v>1</v>
      </c>
      <c r="X4844" s="15" t="str">
        <f aca="false">IF(F4844&lt;=12,"0-12 months",IF(F4844&lt;=24,"13-24 months",IF(F4844&lt;=48,"25-48 months","49-72 months")))</f>
        <v>0-12 months</v>
      </c>
      <c r="Y4844" s="15" t="str">
        <f aca="false">IF(C4844=1,"Yes","No")</f>
        <v>Yes</v>
      </c>
      <c r="Z4844" s="15" t="n">
        <f aca="false">COUNTIF(J4844:O4844,"Yes")</f>
        <v>1</v>
      </c>
      <c r="AA4844" s="18" t="n">
        <f aca="false">S4844*W4844</f>
        <v>54.55</v>
      </c>
      <c r="AB4844" s="15" t="n">
        <f aca="false">(P4844="Month-to-month")+(I4844="Fiber optic")+(R4844="Electronic check")+(F4844&lt;=12)+(M4844="No")+(J4844="No")</f>
        <v>4</v>
      </c>
      <c r="AC4844" s="15" t="str">
        <f aca="false">IF(AB4844&gt;=5,"High",IF(AB4844&gt;=3,"Medium","Low"))</f>
        <v>Medium</v>
      </c>
    </row>
    <row r="4845" customFormat="false" ht="15" hidden="false" customHeight="false" outlineLevel="0" collapsed="false">
      <c r="A4845" s="15" t="s">
        <v>4942</v>
      </c>
      <c r="B4845" s="15" t="s">
        <v>98</v>
      </c>
      <c r="C4845" s="15" t="n">
        <v>0</v>
      </c>
      <c r="D4845" s="15" t="s">
        <v>26</v>
      </c>
      <c r="E4845" s="15" t="s">
        <v>26</v>
      </c>
      <c r="F4845" s="15" t="n">
        <v>69</v>
      </c>
      <c r="G4845" s="15" t="s">
        <v>26</v>
      </c>
      <c r="H4845" s="15" t="s">
        <v>24</v>
      </c>
      <c r="I4845" s="15" t="s">
        <v>24</v>
      </c>
      <c r="J4845" s="15" t="s">
        <v>28</v>
      </c>
      <c r="K4845" s="15" t="s">
        <v>28</v>
      </c>
      <c r="L4845" s="15" t="s">
        <v>28</v>
      </c>
      <c r="M4845" s="15" t="s">
        <v>28</v>
      </c>
      <c r="N4845" s="15" t="s">
        <v>28</v>
      </c>
      <c r="O4845" s="15" t="s">
        <v>28</v>
      </c>
      <c r="P4845" s="15" t="s">
        <v>29</v>
      </c>
      <c r="Q4845" s="15" t="s">
        <v>24</v>
      </c>
      <c r="R4845" s="15" t="s">
        <v>19</v>
      </c>
      <c r="S4845" s="18" t="n">
        <v>20.2</v>
      </c>
      <c r="T4845" s="15" t="n">
        <v>1376.5</v>
      </c>
      <c r="U4845" s="15" t="s">
        <v>24</v>
      </c>
      <c r="V4845" s="18" t="n">
        <f aca="false">IF(ISNUMBER(T4845),T4845,0)</f>
        <v>1376.5</v>
      </c>
      <c r="W4845" s="15" t="n">
        <f aca="false">IF(U4845="Yes",1,0)</f>
        <v>0</v>
      </c>
      <c r="X4845" s="15" t="str">
        <f aca="false">IF(F4845&lt;=12,"0-12 months",IF(F4845&lt;=24,"13-24 months",IF(F4845&lt;=48,"25-48 months","49-72 months")))</f>
        <v>49-72 months</v>
      </c>
      <c r="Y4845" s="15" t="str">
        <f aca="false">IF(C4845=1,"Yes","No")</f>
        <v>No</v>
      </c>
      <c r="Z4845" s="15" t="n">
        <f aca="false">COUNTIF(J4845:O4845,"Yes")</f>
        <v>0</v>
      </c>
      <c r="AA4845" s="18" t="n">
        <f aca="false">S4845*W4845</f>
        <v>0</v>
      </c>
      <c r="AB4845" s="15" t="n">
        <f aca="false">(P4845="Month-to-month")+(I4845="Fiber optic")+(R4845="Electronic check")+(F4845&lt;=12)+(M4845="No")+(J4845="No")</f>
        <v>0</v>
      </c>
      <c r="AC4845" s="15" t="str">
        <f aca="false">IF(AB4845&gt;=5,"High",IF(AB4845&gt;=3,"Medium","Low"))</f>
        <v>Low</v>
      </c>
    </row>
    <row r="4846" customFormat="false" ht="15" hidden="false" customHeight="false" outlineLevel="0" collapsed="false">
      <c r="A4846" s="15" t="s">
        <v>4943</v>
      </c>
      <c r="B4846" s="15" t="s">
        <v>94</v>
      </c>
      <c r="C4846" s="15" t="n">
        <v>0</v>
      </c>
      <c r="D4846" s="15" t="s">
        <v>24</v>
      </c>
      <c r="E4846" s="15" t="s">
        <v>26</v>
      </c>
      <c r="F4846" s="15" t="n">
        <v>37</v>
      </c>
      <c r="G4846" s="15" t="s">
        <v>26</v>
      </c>
      <c r="H4846" s="15" t="s">
        <v>24</v>
      </c>
      <c r="I4846" s="15" t="s">
        <v>24</v>
      </c>
      <c r="J4846" s="15" t="s">
        <v>28</v>
      </c>
      <c r="K4846" s="15" t="s">
        <v>28</v>
      </c>
      <c r="L4846" s="15" t="s">
        <v>28</v>
      </c>
      <c r="M4846" s="15" t="s">
        <v>28</v>
      </c>
      <c r="N4846" s="15" t="s">
        <v>28</v>
      </c>
      <c r="O4846" s="15" t="s">
        <v>28</v>
      </c>
      <c r="P4846" s="15" t="s">
        <v>27</v>
      </c>
      <c r="Q4846" s="15" t="s">
        <v>24</v>
      </c>
      <c r="R4846" s="15" t="s">
        <v>19</v>
      </c>
      <c r="S4846" s="18" t="n">
        <v>20.3</v>
      </c>
      <c r="T4846" s="15" t="n">
        <v>755.4</v>
      </c>
      <c r="U4846" s="15" t="s">
        <v>24</v>
      </c>
      <c r="V4846" s="18" t="n">
        <f aca="false">IF(ISNUMBER(T4846),T4846,0)</f>
        <v>755.4</v>
      </c>
      <c r="W4846" s="15" t="n">
        <f aca="false">IF(U4846="Yes",1,0)</f>
        <v>0</v>
      </c>
      <c r="X4846" s="15" t="str">
        <f aca="false">IF(F4846&lt;=12,"0-12 months",IF(F4846&lt;=24,"13-24 months",IF(F4846&lt;=48,"25-48 months","49-72 months")))</f>
        <v>25-48 months</v>
      </c>
      <c r="Y4846" s="15" t="str">
        <f aca="false">IF(C4846=1,"Yes","No")</f>
        <v>No</v>
      </c>
      <c r="Z4846" s="15" t="n">
        <f aca="false">COUNTIF(J4846:O4846,"Yes")</f>
        <v>0</v>
      </c>
      <c r="AA4846" s="18" t="n">
        <f aca="false">S4846*W4846</f>
        <v>0</v>
      </c>
      <c r="AB4846" s="15" t="n">
        <f aca="false">(P4846="Month-to-month")+(I4846="Fiber optic")+(R4846="Electronic check")+(F4846&lt;=12)+(M4846="No")+(J4846="No")</f>
        <v>0</v>
      </c>
      <c r="AC4846" s="15" t="str">
        <f aca="false">IF(AB4846&gt;=5,"High",IF(AB4846&gt;=3,"Medium","Low"))</f>
        <v>Low</v>
      </c>
    </row>
    <row r="4847" customFormat="false" ht="15" hidden="false" customHeight="false" outlineLevel="0" collapsed="false">
      <c r="A4847" s="15" t="s">
        <v>4944</v>
      </c>
      <c r="B4847" s="15" t="s">
        <v>98</v>
      </c>
      <c r="C4847" s="15" t="n">
        <v>0</v>
      </c>
      <c r="D4847" s="15" t="s">
        <v>26</v>
      </c>
      <c r="E4847" s="15" t="s">
        <v>26</v>
      </c>
      <c r="F4847" s="15" t="n">
        <v>20</v>
      </c>
      <c r="G4847" s="15" t="s">
        <v>24</v>
      </c>
      <c r="H4847" s="15" t="s">
        <v>95</v>
      </c>
      <c r="I4847" s="15" t="s">
        <v>96</v>
      </c>
      <c r="J4847" s="15" t="s">
        <v>26</v>
      </c>
      <c r="K4847" s="15" t="s">
        <v>24</v>
      </c>
      <c r="L4847" s="15" t="s">
        <v>26</v>
      </c>
      <c r="M4847" s="15" t="s">
        <v>26</v>
      </c>
      <c r="N4847" s="15" t="s">
        <v>24</v>
      </c>
      <c r="O4847" s="15" t="s">
        <v>24</v>
      </c>
      <c r="P4847" s="15" t="s">
        <v>29</v>
      </c>
      <c r="Q4847" s="15" t="s">
        <v>26</v>
      </c>
      <c r="R4847" s="15" t="s">
        <v>21</v>
      </c>
      <c r="S4847" s="18" t="n">
        <v>39.4</v>
      </c>
      <c r="T4847" s="15" t="n">
        <v>825.4</v>
      </c>
      <c r="U4847" s="15" t="s">
        <v>24</v>
      </c>
      <c r="V4847" s="18" t="n">
        <f aca="false">IF(ISNUMBER(T4847),T4847,0)</f>
        <v>825.4</v>
      </c>
      <c r="W4847" s="15" t="n">
        <f aca="false">IF(U4847="Yes",1,0)</f>
        <v>0</v>
      </c>
      <c r="X4847" s="15" t="str">
        <f aca="false">IF(F4847&lt;=12,"0-12 months",IF(F4847&lt;=24,"13-24 months",IF(F4847&lt;=48,"25-48 months","49-72 months")))</f>
        <v>13-24 months</v>
      </c>
      <c r="Y4847" s="15" t="str">
        <f aca="false">IF(C4847=1,"Yes","No")</f>
        <v>No</v>
      </c>
      <c r="Z4847" s="15" t="n">
        <f aca="false">COUNTIF(J4847:O4847,"Yes")</f>
        <v>3</v>
      </c>
      <c r="AA4847" s="18" t="n">
        <f aca="false">S4847*W4847</f>
        <v>0</v>
      </c>
      <c r="AB4847" s="15" t="n">
        <f aca="false">(P4847="Month-to-month")+(I4847="Fiber optic")+(R4847="Electronic check")+(F4847&lt;=12)+(M4847="No")+(J4847="No")</f>
        <v>0</v>
      </c>
      <c r="AC4847" s="15" t="str">
        <f aca="false">IF(AB4847&gt;=5,"High",IF(AB4847&gt;=3,"Medium","Low"))</f>
        <v>Low</v>
      </c>
    </row>
    <row r="4848" customFormat="false" ht="15" hidden="false" customHeight="false" outlineLevel="0" collapsed="false">
      <c r="A4848" s="15" t="s">
        <v>4945</v>
      </c>
      <c r="B4848" s="15" t="s">
        <v>98</v>
      </c>
      <c r="C4848" s="15" t="n">
        <v>0</v>
      </c>
      <c r="D4848" s="15" t="s">
        <v>24</v>
      </c>
      <c r="E4848" s="15" t="s">
        <v>24</v>
      </c>
      <c r="F4848" s="15" t="n">
        <v>7</v>
      </c>
      <c r="G4848" s="15" t="s">
        <v>26</v>
      </c>
      <c r="H4848" s="15" t="s">
        <v>24</v>
      </c>
      <c r="I4848" s="15" t="s">
        <v>102</v>
      </c>
      <c r="J4848" s="15" t="s">
        <v>24</v>
      </c>
      <c r="K4848" s="15" t="s">
        <v>24</v>
      </c>
      <c r="L4848" s="15" t="s">
        <v>24</v>
      </c>
      <c r="M4848" s="15" t="s">
        <v>24</v>
      </c>
      <c r="N4848" s="15" t="s">
        <v>24</v>
      </c>
      <c r="O4848" s="15" t="s">
        <v>24</v>
      </c>
      <c r="P4848" s="15" t="s">
        <v>25</v>
      </c>
      <c r="Q4848" s="15" t="s">
        <v>24</v>
      </c>
      <c r="R4848" s="15" t="s">
        <v>19</v>
      </c>
      <c r="S4848" s="18" t="n">
        <v>69.15</v>
      </c>
      <c r="T4848" s="15" t="n">
        <v>488.65</v>
      </c>
      <c r="U4848" s="15" t="s">
        <v>24</v>
      </c>
      <c r="V4848" s="18" t="n">
        <f aca="false">IF(ISNUMBER(T4848),T4848,0)</f>
        <v>488.65</v>
      </c>
      <c r="W4848" s="15" t="n">
        <f aca="false">IF(U4848="Yes",1,0)</f>
        <v>0</v>
      </c>
      <c r="X4848" s="15" t="str">
        <f aca="false">IF(F4848&lt;=12,"0-12 months",IF(F4848&lt;=24,"13-24 months",IF(F4848&lt;=48,"25-48 months","49-72 months")))</f>
        <v>0-12 months</v>
      </c>
      <c r="Y4848" s="15" t="str">
        <f aca="false">IF(C4848=1,"Yes","No")</f>
        <v>No</v>
      </c>
      <c r="Z4848" s="15" t="n">
        <f aca="false">COUNTIF(J4848:O4848,"Yes")</f>
        <v>0</v>
      </c>
      <c r="AA4848" s="18" t="n">
        <f aca="false">S4848*W4848</f>
        <v>0</v>
      </c>
      <c r="AB4848" s="15" t="n">
        <f aca="false">(P4848="Month-to-month")+(I4848="Fiber optic")+(R4848="Electronic check")+(F4848&lt;=12)+(M4848="No")+(J4848="No")</f>
        <v>5</v>
      </c>
      <c r="AC4848" s="15" t="str">
        <f aca="false">IF(AB4848&gt;=5,"High",IF(AB4848&gt;=3,"Medium","Low"))</f>
        <v>High</v>
      </c>
    </row>
    <row r="4849" customFormat="false" ht="15" hidden="false" customHeight="false" outlineLevel="0" collapsed="false">
      <c r="A4849" s="15" t="s">
        <v>4946</v>
      </c>
      <c r="B4849" s="15" t="s">
        <v>94</v>
      </c>
      <c r="C4849" s="15" t="n">
        <v>1</v>
      </c>
      <c r="D4849" s="15" t="s">
        <v>24</v>
      </c>
      <c r="E4849" s="15" t="s">
        <v>24</v>
      </c>
      <c r="F4849" s="15" t="n">
        <v>37</v>
      </c>
      <c r="G4849" s="15" t="s">
        <v>26</v>
      </c>
      <c r="H4849" s="15" t="s">
        <v>26</v>
      </c>
      <c r="I4849" s="15" t="s">
        <v>102</v>
      </c>
      <c r="J4849" s="15" t="s">
        <v>24</v>
      </c>
      <c r="K4849" s="15" t="s">
        <v>24</v>
      </c>
      <c r="L4849" s="15" t="s">
        <v>24</v>
      </c>
      <c r="M4849" s="15" t="s">
        <v>24</v>
      </c>
      <c r="N4849" s="15" t="s">
        <v>24</v>
      </c>
      <c r="O4849" s="15" t="s">
        <v>24</v>
      </c>
      <c r="P4849" s="15" t="s">
        <v>25</v>
      </c>
      <c r="Q4849" s="15" t="s">
        <v>26</v>
      </c>
      <c r="R4849" s="15" t="s">
        <v>15</v>
      </c>
      <c r="S4849" s="18" t="n">
        <v>76.25</v>
      </c>
      <c r="T4849" s="15" t="n">
        <v>2841.55</v>
      </c>
      <c r="U4849" s="15" t="s">
        <v>26</v>
      </c>
      <c r="V4849" s="18" t="n">
        <f aca="false">IF(ISNUMBER(T4849),T4849,0)</f>
        <v>2841.55</v>
      </c>
      <c r="W4849" s="15" t="n">
        <f aca="false">IF(U4849="Yes",1,0)</f>
        <v>1</v>
      </c>
      <c r="X4849" s="15" t="str">
        <f aca="false">IF(F4849&lt;=12,"0-12 months",IF(F4849&lt;=24,"13-24 months",IF(F4849&lt;=48,"25-48 months","49-72 months")))</f>
        <v>25-48 months</v>
      </c>
      <c r="Y4849" s="15" t="str">
        <f aca="false">IF(C4849=1,"Yes","No")</f>
        <v>Yes</v>
      </c>
      <c r="Z4849" s="15" t="n">
        <f aca="false">COUNTIF(J4849:O4849,"Yes")</f>
        <v>0</v>
      </c>
      <c r="AA4849" s="18" t="n">
        <f aca="false">S4849*W4849</f>
        <v>76.25</v>
      </c>
      <c r="AB4849" s="15" t="n">
        <f aca="false">(P4849="Month-to-month")+(I4849="Fiber optic")+(R4849="Electronic check")+(F4849&lt;=12)+(M4849="No")+(J4849="No")</f>
        <v>5</v>
      </c>
      <c r="AC4849" s="15" t="str">
        <f aca="false">IF(AB4849&gt;=5,"High",IF(AB4849&gt;=3,"Medium","Low"))</f>
        <v>High</v>
      </c>
    </row>
    <row r="4850" customFormat="false" ht="15" hidden="false" customHeight="false" outlineLevel="0" collapsed="false">
      <c r="A4850" s="15" t="s">
        <v>4947</v>
      </c>
      <c r="B4850" s="15" t="s">
        <v>94</v>
      </c>
      <c r="C4850" s="15" t="n">
        <v>0</v>
      </c>
      <c r="D4850" s="15" t="s">
        <v>24</v>
      </c>
      <c r="E4850" s="15" t="s">
        <v>24</v>
      </c>
      <c r="F4850" s="15" t="n">
        <v>5</v>
      </c>
      <c r="G4850" s="15" t="s">
        <v>26</v>
      </c>
      <c r="H4850" s="15" t="s">
        <v>26</v>
      </c>
      <c r="I4850" s="15" t="s">
        <v>102</v>
      </c>
      <c r="J4850" s="15" t="s">
        <v>24</v>
      </c>
      <c r="K4850" s="15" t="s">
        <v>24</v>
      </c>
      <c r="L4850" s="15" t="s">
        <v>24</v>
      </c>
      <c r="M4850" s="15" t="s">
        <v>24</v>
      </c>
      <c r="N4850" s="15" t="s">
        <v>26</v>
      </c>
      <c r="O4850" s="15" t="s">
        <v>26</v>
      </c>
      <c r="P4850" s="15" t="s">
        <v>25</v>
      </c>
      <c r="Q4850" s="15" t="s">
        <v>26</v>
      </c>
      <c r="R4850" s="15" t="s">
        <v>17</v>
      </c>
      <c r="S4850" s="18" t="n">
        <v>93.9</v>
      </c>
      <c r="T4850" s="15" t="n">
        <v>486.85</v>
      </c>
      <c r="U4850" s="15" t="s">
        <v>26</v>
      </c>
      <c r="V4850" s="18" t="n">
        <f aca="false">IF(ISNUMBER(T4850),T4850,0)</f>
        <v>486.85</v>
      </c>
      <c r="W4850" s="15" t="n">
        <f aca="false">IF(U4850="Yes",1,0)</f>
        <v>1</v>
      </c>
      <c r="X4850" s="15" t="str">
        <f aca="false">IF(F4850&lt;=12,"0-12 months",IF(F4850&lt;=24,"13-24 months",IF(F4850&lt;=48,"25-48 months","49-72 months")))</f>
        <v>0-12 months</v>
      </c>
      <c r="Y4850" s="15" t="str">
        <f aca="false">IF(C4850=1,"Yes","No")</f>
        <v>No</v>
      </c>
      <c r="Z4850" s="15" t="n">
        <f aca="false">COUNTIF(J4850:O4850,"Yes")</f>
        <v>2</v>
      </c>
      <c r="AA4850" s="18" t="n">
        <f aca="false">S4850*W4850</f>
        <v>93.9</v>
      </c>
      <c r="AB4850" s="15" t="n">
        <f aca="false">(P4850="Month-to-month")+(I4850="Fiber optic")+(R4850="Electronic check")+(F4850&lt;=12)+(M4850="No")+(J4850="No")</f>
        <v>5</v>
      </c>
      <c r="AC4850" s="15" t="str">
        <f aca="false">IF(AB4850&gt;=5,"High",IF(AB4850&gt;=3,"Medium","Low"))</f>
        <v>High</v>
      </c>
    </row>
    <row r="4851" customFormat="false" ht="15" hidden="false" customHeight="false" outlineLevel="0" collapsed="false">
      <c r="A4851" s="15" t="s">
        <v>4948</v>
      </c>
      <c r="B4851" s="15" t="s">
        <v>98</v>
      </c>
      <c r="C4851" s="15" t="n">
        <v>0</v>
      </c>
      <c r="D4851" s="15" t="s">
        <v>24</v>
      </c>
      <c r="E4851" s="15" t="s">
        <v>24</v>
      </c>
      <c r="F4851" s="15" t="n">
        <v>41</v>
      </c>
      <c r="G4851" s="15" t="s">
        <v>24</v>
      </c>
      <c r="H4851" s="15" t="s">
        <v>95</v>
      </c>
      <c r="I4851" s="15" t="s">
        <v>96</v>
      </c>
      <c r="J4851" s="15" t="s">
        <v>24</v>
      </c>
      <c r="K4851" s="15" t="s">
        <v>24</v>
      </c>
      <c r="L4851" s="15" t="s">
        <v>26</v>
      </c>
      <c r="M4851" s="15" t="s">
        <v>24</v>
      </c>
      <c r="N4851" s="15" t="s">
        <v>26</v>
      </c>
      <c r="O4851" s="15" t="s">
        <v>26</v>
      </c>
      <c r="P4851" s="15" t="s">
        <v>27</v>
      </c>
      <c r="Q4851" s="15" t="s">
        <v>26</v>
      </c>
      <c r="R4851" s="15" t="s">
        <v>15</v>
      </c>
      <c r="S4851" s="18" t="n">
        <v>51.35</v>
      </c>
      <c r="T4851" s="15" t="n">
        <v>2075.1</v>
      </c>
      <c r="U4851" s="15" t="s">
        <v>24</v>
      </c>
      <c r="V4851" s="18" t="n">
        <f aca="false">IF(ISNUMBER(T4851),T4851,0)</f>
        <v>2075.1</v>
      </c>
      <c r="W4851" s="15" t="n">
        <f aca="false">IF(U4851="Yes",1,0)</f>
        <v>0</v>
      </c>
      <c r="X4851" s="15" t="str">
        <f aca="false">IF(F4851&lt;=12,"0-12 months",IF(F4851&lt;=24,"13-24 months",IF(F4851&lt;=48,"25-48 months","49-72 months")))</f>
        <v>25-48 months</v>
      </c>
      <c r="Y4851" s="15" t="str">
        <f aca="false">IF(C4851=1,"Yes","No")</f>
        <v>No</v>
      </c>
      <c r="Z4851" s="15" t="n">
        <f aca="false">COUNTIF(J4851:O4851,"Yes")</f>
        <v>3</v>
      </c>
      <c r="AA4851" s="18" t="n">
        <f aca="false">S4851*W4851</f>
        <v>0</v>
      </c>
      <c r="AB4851" s="15" t="n">
        <f aca="false">(P4851="Month-to-month")+(I4851="Fiber optic")+(R4851="Electronic check")+(F4851&lt;=12)+(M4851="No")+(J4851="No")</f>
        <v>3</v>
      </c>
      <c r="AC4851" s="15" t="str">
        <f aca="false">IF(AB4851&gt;=5,"High",IF(AB4851&gt;=3,"Medium","Low"))</f>
        <v>Medium</v>
      </c>
    </row>
    <row r="4852" customFormat="false" ht="15" hidden="false" customHeight="false" outlineLevel="0" collapsed="false">
      <c r="A4852" s="15" t="s">
        <v>4949</v>
      </c>
      <c r="B4852" s="15" t="s">
        <v>94</v>
      </c>
      <c r="C4852" s="15" t="n">
        <v>0</v>
      </c>
      <c r="D4852" s="15" t="s">
        <v>24</v>
      </c>
      <c r="E4852" s="15" t="s">
        <v>24</v>
      </c>
      <c r="F4852" s="15" t="n">
        <v>54</v>
      </c>
      <c r="G4852" s="15" t="s">
        <v>26</v>
      </c>
      <c r="H4852" s="15" t="s">
        <v>24</v>
      </c>
      <c r="I4852" s="15" t="s">
        <v>102</v>
      </c>
      <c r="J4852" s="15" t="s">
        <v>26</v>
      </c>
      <c r="K4852" s="15" t="s">
        <v>26</v>
      </c>
      <c r="L4852" s="15" t="s">
        <v>24</v>
      </c>
      <c r="M4852" s="15" t="s">
        <v>24</v>
      </c>
      <c r="N4852" s="15" t="s">
        <v>26</v>
      </c>
      <c r="O4852" s="15" t="s">
        <v>26</v>
      </c>
      <c r="P4852" s="15" t="s">
        <v>27</v>
      </c>
      <c r="Q4852" s="15" t="s">
        <v>26</v>
      </c>
      <c r="R4852" s="15" t="s">
        <v>21</v>
      </c>
      <c r="S4852" s="18" t="n">
        <v>100.05</v>
      </c>
      <c r="T4852" s="15" t="n">
        <v>5299.65</v>
      </c>
      <c r="U4852" s="15" t="s">
        <v>24</v>
      </c>
      <c r="V4852" s="18" t="n">
        <f aca="false">IF(ISNUMBER(T4852),T4852,0)</f>
        <v>5299.65</v>
      </c>
      <c r="W4852" s="15" t="n">
        <f aca="false">IF(U4852="Yes",1,0)</f>
        <v>0</v>
      </c>
      <c r="X4852" s="15" t="str">
        <f aca="false">IF(F4852&lt;=12,"0-12 months",IF(F4852&lt;=24,"13-24 months",IF(F4852&lt;=48,"25-48 months","49-72 months")))</f>
        <v>49-72 months</v>
      </c>
      <c r="Y4852" s="15" t="str">
        <f aca="false">IF(C4852=1,"Yes","No")</f>
        <v>No</v>
      </c>
      <c r="Z4852" s="15" t="n">
        <f aca="false">COUNTIF(J4852:O4852,"Yes")</f>
        <v>4</v>
      </c>
      <c r="AA4852" s="18" t="n">
        <f aca="false">S4852*W4852</f>
        <v>0</v>
      </c>
      <c r="AB4852" s="15" t="n">
        <f aca="false">(P4852="Month-to-month")+(I4852="Fiber optic")+(R4852="Electronic check")+(F4852&lt;=12)+(M4852="No")+(J4852="No")</f>
        <v>2</v>
      </c>
      <c r="AC4852" s="15" t="str">
        <f aca="false">IF(AB4852&gt;=5,"High",IF(AB4852&gt;=3,"Medium","Low"))</f>
        <v>Low</v>
      </c>
    </row>
    <row r="4853" customFormat="false" ht="15" hidden="false" customHeight="false" outlineLevel="0" collapsed="false">
      <c r="A4853" s="15" t="s">
        <v>4950</v>
      </c>
      <c r="B4853" s="15" t="s">
        <v>94</v>
      </c>
      <c r="C4853" s="15" t="n">
        <v>1</v>
      </c>
      <c r="D4853" s="15" t="s">
        <v>24</v>
      </c>
      <c r="E4853" s="15" t="s">
        <v>24</v>
      </c>
      <c r="F4853" s="15" t="n">
        <v>3</v>
      </c>
      <c r="G4853" s="15" t="s">
        <v>26</v>
      </c>
      <c r="H4853" s="15" t="s">
        <v>24</v>
      </c>
      <c r="I4853" s="15" t="s">
        <v>102</v>
      </c>
      <c r="J4853" s="15" t="s">
        <v>24</v>
      </c>
      <c r="K4853" s="15" t="s">
        <v>24</v>
      </c>
      <c r="L4853" s="15" t="s">
        <v>24</v>
      </c>
      <c r="M4853" s="15" t="s">
        <v>24</v>
      </c>
      <c r="N4853" s="15" t="s">
        <v>24</v>
      </c>
      <c r="O4853" s="15" t="s">
        <v>24</v>
      </c>
      <c r="P4853" s="15" t="s">
        <v>25</v>
      </c>
      <c r="Q4853" s="15" t="s">
        <v>26</v>
      </c>
      <c r="R4853" s="15" t="s">
        <v>15</v>
      </c>
      <c r="S4853" s="18" t="n">
        <v>70.4</v>
      </c>
      <c r="T4853" s="15" t="n">
        <v>204.7</v>
      </c>
      <c r="U4853" s="15" t="s">
        <v>26</v>
      </c>
      <c r="V4853" s="18" t="n">
        <f aca="false">IF(ISNUMBER(T4853),T4853,0)</f>
        <v>204.7</v>
      </c>
      <c r="W4853" s="15" t="n">
        <f aca="false">IF(U4853="Yes",1,0)</f>
        <v>1</v>
      </c>
      <c r="X4853" s="15" t="str">
        <f aca="false">IF(F4853&lt;=12,"0-12 months",IF(F4853&lt;=24,"13-24 months",IF(F4853&lt;=48,"25-48 months","49-72 months")))</f>
        <v>0-12 months</v>
      </c>
      <c r="Y4853" s="15" t="str">
        <f aca="false">IF(C4853=1,"Yes","No")</f>
        <v>Yes</v>
      </c>
      <c r="Z4853" s="15" t="n">
        <f aca="false">COUNTIF(J4853:O4853,"Yes")</f>
        <v>0</v>
      </c>
      <c r="AA4853" s="18" t="n">
        <f aca="false">S4853*W4853</f>
        <v>70.4</v>
      </c>
      <c r="AB4853" s="15" t="n">
        <f aca="false">(P4853="Month-to-month")+(I4853="Fiber optic")+(R4853="Electronic check")+(F4853&lt;=12)+(M4853="No")+(J4853="No")</f>
        <v>6</v>
      </c>
      <c r="AC4853" s="15" t="str">
        <f aca="false">IF(AB4853&gt;=5,"High",IF(AB4853&gt;=3,"Medium","Low"))</f>
        <v>High</v>
      </c>
    </row>
    <row r="4854" customFormat="false" ht="15" hidden="false" customHeight="false" outlineLevel="0" collapsed="false">
      <c r="A4854" s="15" t="s">
        <v>4951</v>
      </c>
      <c r="B4854" s="15" t="s">
        <v>98</v>
      </c>
      <c r="C4854" s="15" t="n">
        <v>1</v>
      </c>
      <c r="D4854" s="15" t="s">
        <v>24</v>
      </c>
      <c r="E4854" s="15" t="s">
        <v>24</v>
      </c>
      <c r="F4854" s="15" t="n">
        <v>69</v>
      </c>
      <c r="G4854" s="15" t="s">
        <v>26</v>
      </c>
      <c r="H4854" s="15" t="s">
        <v>24</v>
      </c>
      <c r="I4854" s="15" t="s">
        <v>24</v>
      </c>
      <c r="J4854" s="15" t="s">
        <v>28</v>
      </c>
      <c r="K4854" s="15" t="s">
        <v>28</v>
      </c>
      <c r="L4854" s="15" t="s">
        <v>28</v>
      </c>
      <c r="M4854" s="15" t="s">
        <v>28</v>
      </c>
      <c r="N4854" s="15" t="s">
        <v>28</v>
      </c>
      <c r="O4854" s="15" t="s">
        <v>28</v>
      </c>
      <c r="P4854" s="15" t="s">
        <v>29</v>
      </c>
      <c r="Q4854" s="15" t="s">
        <v>24</v>
      </c>
      <c r="R4854" s="15" t="s">
        <v>21</v>
      </c>
      <c r="S4854" s="18" t="n">
        <v>20.3</v>
      </c>
      <c r="T4854" s="15" t="n">
        <v>1356.3</v>
      </c>
      <c r="U4854" s="15" t="s">
        <v>24</v>
      </c>
      <c r="V4854" s="18" t="n">
        <f aca="false">IF(ISNUMBER(T4854),T4854,0)</f>
        <v>1356.3</v>
      </c>
      <c r="W4854" s="15" t="n">
        <f aca="false">IF(U4854="Yes",1,0)</f>
        <v>0</v>
      </c>
      <c r="X4854" s="15" t="str">
        <f aca="false">IF(F4854&lt;=12,"0-12 months",IF(F4854&lt;=24,"13-24 months",IF(F4854&lt;=48,"25-48 months","49-72 months")))</f>
        <v>49-72 months</v>
      </c>
      <c r="Y4854" s="15" t="str">
        <f aca="false">IF(C4854=1,"Yes","No")</f>
        <v>Yes</v>
      </c>
      <c r="Z4854" s="15" t="n">
        <f aca="false">COUNTIF(J4854:O4854,"Yes")</f>
        <v>0</v>
      </c>
      <c r="AA4854" s="18" t="n">
        <f aca="false">S4854*W4854</f>
        <v>0</v>
      </c>
      <c r="AB4854" s="15" t="n">
        <f aca="false">(P4854="Month-to-month")+(I4854="Fiber optic")+(R4854="Electronic check")+(F4854&lt;=12)+(M4854="No")+(J4854="No")</f>
        <v>0</v>
      </c>
      <c r="AC4854" s="15" t="str">
        <f aca="false">IF(AB4854&gt;=5,"High",IF(AB4854&gt;=3,"Medium","Low"))</f>
        <v>Low</v>
      </c>
    </row>
    <row r="4855" customFormat="false" ht="15" hidden="false" customHeight="false" outlineLevel="0" collapsed="false">
      <c r="A4855" s="15" t="s">
        <v>4952</v>
      </c>
      <c r="B4855" s="15" t="s">
        <v>94</v>
      </c>
      <c r="C4855" s="15" t="n">
        <v>0</v>
      </c>
      <c r="D4855" s="15" t="s">
        <v>24</v>
      </c>
      <c r="E4855" s="15" t="s">
        <v>24</v>
      </c>
      <c r="F4855" s="15" t="n">
        <v>53</v>
      </c>
      <c r="G4855" s="15" t="s">
        <v>26</v>
      </c>
      <c r="H4855" s="15" t="s">
        <v>24</v>
      </c>
      <c r="I4855" s="15" t="s">
        <v>102</v>
      </c>
      <c r="J4855" s="15" t="s">
        <v>24</v>
      </c>
      <c r="K4855" s="15" t="s">
        <v>26</v>
      </c>
      <c r="L4855" s="15" t="s">
        <v>26</v>
      </c>
      <c r="M4855" s="15" t="s">
        <v>26</v>
      </c>
      <c r="N4855" s="15" t="s">
        <v>24</v>
      </c>
      <c r="O4855" s="15" t="s">
        <v>26</v>
      </c>
      <c r="P4855" s="15" t="s">
        <v>27</v>
      </c>
      <c r="Q4855" s="15" t="s">
        <v>26</v>
      </c>
      <c r="R4855" s="15" t="s">
        <v>21</v>
      </c>
      <c r="S4855" s="18" t="n">
        <v>94.45</v>
      </c>
      <c r="T4855" s="15" t="n">
        <v>5042.75</v>
      </c>
      <c r="U4855" s="15" t="s">
        <v>24</v>
      </c>
      <c r="V4855" s="18" t="n">
        <f aca="false">IF(ISNUMBER(T4855),T4855,0)</f>
        <v>5042.75</v>
      </c>
      <c r="W4855" s="15" t="n">
        <f aca="false">IF(U4855="Yes",1,0)</f>
        <v>0</v>
      </c>
      <c r="X4855" s="15" t="str">
        <f aca="false">IF(F4855&lt;=12,"0-12 months",IF(F4855&lt;=24,"13-24 months",IF(F4855&lt;=48,"25-48 months","49-72 months")))</f>
        <v>49-72 months</v>
      </c>
      <c r="Y4855" s="15" t="str">
        <f aca="false">IF(C4855=1,"Yes","No")</f>
        <v>No</v>
      </c>
      <c r="Z4855" s="15" t="n">
        <f aca="false">COUNTIF(J4855:O4855,"Yes")</f>
        <v>4</v>
      </c>
      <c r="AA4855" s="18" t="n">
        <f aca="false">S4855*W4855</f>
        <v>0</v>
      </c>
      <c r="AB4855" s="15" t="n">
        <f aca="false">(P4855="Month-to-month")+(I4855="Fiber optic")+(R4855="Electronic check")+(F4855&lt;=12)+(M4855="No")+(J4855="No")</f>
        <v>2</v>
      </c>
      <c r="AC4855" s="15" t="str">
        <f aca="false">IF(AB4855&gt;=5,"High",IF(AB4855&gt;=3,"Medium","Low"))</f>
        <v>Low</v>
      </c>
    </row>
    <row r="4856" customFormat="false" ht="15" hidden="false" customHeight="false" outlineLevel="0" collapsed="false">
      <c r="A4856" s="15" t="s">
        <v>4953</v>
      </c>
      <c r="B4856" s="15" t="s">
        <v>98</v>
      </c>
      <c r="C4856" s="15" t="n">
        <v>0</v>
      </c>
      <c r="D4856" s="15" t="s">
        <v>26</v>
      </c>
      <c r="E4856" s="15" t="s">
        <v>26</v>
      </c>
      <c r="F4856" s="15" t="n">
        <v>18</v>
      </c>
      <c r="G4856" s="15" t="s">
        <v>24</v>
      </c>
      <c r="H4856" s="15" t="s">
        <v>95</v>
      </c>
      <c r="I4856" s="15" t="s">
        <v>96</v>
      </c>
      <c r="J4856" s="15" t="s">
        <v>24</v>
      </c>
      <c r="K4856" s="15" t="s">
        <v>26</v>
      </c>
      <c r="L4856" s="15" t="s">
        <v>26</v>
      </c>
      <c r="M4856" s="15" t="s">
        <v>24</v>
      </c>
      <c r="N4856" s="15" t="s">
        <v>26</v>
      </c>
      <c r="O4856" s="15" t="s">
        <v>24</v>
      </c>
      <c r="P4856" s="15" t="s">
        <v>27</v>
      </c>
      <c r="Q4856" s="15" t="s">
        <v>24</v>
      </c>
      <c r="R4856" s="15" t="s">
        <v>21</v>
      </c>
      <c r="S4856" s="18" t="n">
        <v>46.4</v>
      </c>
      <c r="T4856" s="15" t="n">
        <v>812.4</v>
      </c>
      <c r="U4856" s="15" t="s">
        <v>24</v>
      </c>
      <c r="V4856" s="18" t="n">
        <f aca="false">IF(ISNUMBER(T4856),T4856,0)</f>
        <v>812.4</v>
      </c>
      <c r="W4856" s="15" t="n">
        <f aca="false">IF(U4856="Yes",1,0)</f>
        <v>0</v>
      </c>
      <c r="X4856" s="15" t="str">
        <f aca="false">IF(F4856&lt;=12,"0-12 months",IF(F4856&lt;=24,"13-24 months",IF(F4856&lt;=48,"25-48 months","49-72 months")))</f>
        <v>13-24 months</v>
      </c>
      <c r="Y4856" s="15" t="str">
        <f aca="false">IF(C4856=1,"Yes","No")</f>
        <v>No</v>
      </c>
      <c r="Z4856" s="15" t="n">
        <f aca="false">COUNTIF(J4856:O4856,"Yes")</f>
        <v>3</v>
      </c>
      <c r="AA4856" s="18" t="n">
        <f aca="false">S4856*W4856</f>
        <v>0</v>
      </c>
      <c r="AB4856" s="15" t="n">
        <f aca="false">(P4856="Month-to-month")+(I4856="Fiber optic")+(R4856="Electronic check")+(F4856&lt;=12)+(M4856="No")+(J4856="No")</f>
        <v>2</v>
      </c>
      <c r="AC4856" s="15" t="str">
        <f aca="false">IF(AB4856&gt;=5,"High",IF(AB4856&gt;=3,"Medium","Low"))</f>
        <v>Low</v>
      </c>
    </row>
    <row r="4857" customFormat="false" ht="15" hidden="false" customHeight="false" outlineLevel="0" collapsed="false">
      <c r="A4857" s="15" t="s">
        <v>4954</v>
      </c>
      <c r="B4857" s="15" t="s">
        <v>98</v>
      </c>
      <c r="C4857" s="15" t="n">
        <v>0</v>
      </c>
      <c r="D4857" s="15" t="s">
        <v>26</v>
      </c>
      <c r="E4857" s="15" t="s">
        <v>24</v>
      </c>
      <c r="F4857" s="15" t="n">
        <v>64</v>
      </c>
      <c r="G4857" s="15" t="s">
        <v>26</v>
      </c>
      <c r="H4857" s="15" t="s">
        <v>24</v>
      </c>
      <c r="I4857" s="15" t="s">
        <v>102</v>
      </c>
      <c r="J4857" s="15" t="s">
        <v>26</v>
      </c>
      <c r="K4857" s="15" t="s">
        <v>26</v>
      </c>
      <c r="L4857" s="15" t="s">
        <v>24</v>
      </c>
      <c r="M4857" s="15" t="s">
        <v>26</v>
      </c>
      <c r="N4857" s="15" t="s">
        <v>26</v>
      </c>
      <c r="O4857" s="15" t="s">
        <v>26</v>
      </c>
      <c r="P4857" s="15" t="s">
        <v>29</v>
      </c>
      <c r="Q4857" s="15" t="s">
        <v>26</v>
      </c>
      <c r="R4857" s="15" t="s">
        <v>21</v>
      </c>
      <c r="S4857" s="18" t="n">
        <v>104.05</v>
      </c>
      <c r="T4857" s="15" t="n">
        <v>6605.55</v>
      </c>
      <c r="U4857" s="15" t="s">
        <v>24</v>
      </c>
      <c r="V4857" s="18" t="n">
        <f aca="false">IF(ISNUMBER(T4857),T4857,0)</f>
        <v>6605.55</v>
      </c>
      <c r="W4857" s="15" t="n">
        <f aca="false">IF(U4857="Yes",1,0)</f>
        <v>0</v>
      </c>
      <c r="X4857" s="15" t="str">
        <f aca="false">IF(F4857&lt;=12,"0-12 months",IF(F4857&lt;=24,"13-24 months",IF(F4857&lt;=48,"25-48 months","49-72 months")))</f>
        <v>49-72 months</v>
      </c>
      <c r="Y4857" s="15" t="str">
        <f aca="false">IF(C4857=1,"Yes","No")</f>
        <v>No</v>
      </c>
      <c r="Z4857" s="15" t="n">
        <f aca="false">COUNTIF(J4857:O4857,"Yes")</f>
        <v>5</v>
      </c>
      <c r="AA4857" s="18" t="n">
        <f aca="false">S4857*W4857</f>
        <v>0</v>
      </c>
      <c r="AB4857" s="15" t="n">
        <f aca="false">(P4857="Month-to-month")+(I4857="Fiber optic")+(R4857="Electronic check")+(F4857&lt;=12)+(M4857="No")+(J4857="No")</f>
        <v>1</v>
      </c>
      <c r="AC4857" s="15" t="str">
        <f aca="false">IF(AB4857&gt;=5,"High",IF(AB4857&gt;=3,"Medium","Low"))</f>
        <v>Low</v>
      </c>
    </row>
    <row r="4858" customFormat="false" ht="15" hidden="false" customHeight="false" outlineLevel="0" collapsed="false">
      <c r="A4858" s="15" t="s">
        <v>4955</v>
      </c>
      <c r="B4858" s="15" t="s">
        <v>94</v>
      </c>
      <c r="C4858" s="15" t="n">
        <v>0</v>
      </c>
      <c r="D4858" s="15" t="s">
        <v>26</v>
      </c>
      <c r="E4858" s="15" t="s">
        <v>26</v>
      </c>
      <c r="F4858" s="15" t="n">
        <v>31</v>
      </c>
      <c r="G4858" s="15" t="s">
        <v>26</v>
      </c>
      <c r="H4858" s="15" t="s">
        <v>26</v>
      </c>
      <c r="I4858" s="15" t="s">
        <v>102</v>
      </c>
      <c r="J4858" s="15" t="s">
        <v>24</v>
      </c>
      <c r="K4858" s="15" t="s">
        <v>26</v>
      </c>
      <c r="L4858" s="15" t="s">
        <v>24</v>
      </c>
      <c r="M4858" s="15" t="s">
        <v>24</v>
      </c>
      <c r="N4858" s="15" t="s">
        <v>24</v>
      </c>
      <c r="O4858" s="15" t="s">
        <v>26</v>
      </c>
      <c r="P4858" s="15" t="s">
        <v>25</v>
      </c>
      <c r="Q4858" s="15" t="s">
        <v>26</v>
      </c>
      <c r="R4858" s="15" t="s">
        <v>15</v>
      </c>
      <c r="S4858" s="18" t="n">
        <v>91.15</v>
      </c>
      <c r="T4858" s="15" t="n">
        <v>2995.45</v>
      </c>
      <c r="U4858" s="15" t="s">
        <v>26</v>
      </c>
      <c r="V4858" s="18" t="n">
        <f aca="false">IF(ISNUMBER(T4858),T4858,0)</f>
        <v>2995.45</v>
      </c>
      <c r="W4858" s="15" t="n">
        <f aca="false">IF(U4858="Yes",1,0)</f>
        <v>1</v>
      </c>
      <c r="X4858" s="15" t="str">
        <f aca="false">IF(F4858&lt;=12,"0-12 months",IF(F4858&lt;=24,"13-24 months",IF(F4858&lt;=48,"25-48 months","49-72 months")))</f>
        <v>25-48 months</v>
      </c>
      <c r="Y4858" s="15" t="str">
        <f aca="false">IF(C4858=1,"Yes","No")</f>
        <v>No</v>
      </c>
      <c r="Z4858" s="15" t="n">
        <f aca="false">COUNTIF(J4858:O4858,"Yes")</f>
        <v>2</v>
      </c>
      <c r="AA4858" s="18" t="n">
        <f aca="false">S4858*W4858</f>
        <v>91.15</v>
      </c>
      <c r="AB4858" s="15" t="n">
        <f aca="false">(P4858="Month-to-month")+(I4858="Fiber optic")+(R4858="Electronic check")+(F4858&lt;=12)+(M4858="No")+(J4858="No")</f>
        <v>5</v>
      </c>
      <c r="AC4858" s="15" t="str">
        <f aca="false">IF(AB4858&gt;=5,"High",IF(AB4858&gt;=3,"Medium","Low"))</f>
        <v>High</v>
      </c>
    </row>
    <row r="4859" customFormat="false" ht="15" hidden="false" customHeight="false" outlineLevel="0" collapsed="false">
      <c r="A4859" s="15" t="s">
        <v>4956</v>
      </c>
      <c r="B4859" s="15" t="s">
        <v>94</v>
      </c>
      <c r="C4859" s="15" t="n">
        <v>0</v>
      </c>
      <c r="D4859" s="15" t="s">
        <v>24</v>
      </c>
      <c r="E4859" s="15" t="s">
        <v>24</v>
      </c>
      <c r="F4859" s="15" t="n">
        <v>20</v>
      </c>
      <c r="G4859" s="15" t="s">
        <v>24</v>
      </c>
      <c r="H4859" s="15" t="s">
        <v>95</v>
      </c>
      <c r="I4859" s="15" t="s">
        <v>96</v>
      </c>
      <c r="J4859" s="15" t="s">
        <v>24</v>
      </c>
      <c r="K4859" s="15" t="s">
        <v>24</v>
      </c>
      <c r="L4859" s="15" t="s">
        <v>24</v>
      </c>
      <c r="M4859" s="15" t="s">
        <v>24</v>
      </c>
      <c r="N4859" s="15" t="s">
        <v>24</v>
      </c>
      <c r="O4859" s="15" t="s">
        <v>24</v>
      </c>
      <c r="P4859" s="15" t="s">
        <v>25</v>
      </c>
      <c r="Q4859" s="15" t="s">
        <v>24</v>
      </c>
      <c r="R4859" s="15" t="s">
        <v>21</v>
      </c>
      <c r="S4859" s="18" t="n">
        <v>24.9</v>
      </c>
      <c r="T4859" s="15" t="n">
        <v>505.95</v>
      </c>
      <c r="U4859" s="15" t="s">
        <v>24</v>
      </c>
      <c r="V4859" s="18" t="n">
        <f aca="false">IF(ISNUMBER(T4859),T4859,0)</f>
        <v>505.95</v>
      </c>
      <c r="W4859" s="15" t="n">
        <f aca="false">IF(U4859="Yes",1,0)</f>
        <v>0</v>
      </c>
      <c r="X4859" s="15" t="str">
        <f aca="false">IF(F4859&lt;=12,"0-12 months",IF(F4859&lt;=24,"13-24 months",IF(F4859&lt;=48,"25-48 months","49-72 months")))</f>
        <v>13-24 months</v>
      </c>
      <c r="Y4859" s="15" t="str">
        <f aca="false">IF(C4859=1,"Yes","No")</f>
        <v>No</v>
      </c>
      <c r="Z4859" s="15" t="n">
        <f aca="false">COUNTIF(J4859:O4859,"Yes")</f>
        <v>0</v>
      </c>
      <c r="AA4859" s="18" t="n">
        <f aca="false">S4859*W4859</f>
        <v>0</v>
      </c>
      <c r="AB4859" s="15" t="n">
        <f aca="false">(P4859="Month-to-month")+(I4859="Fiber optic")+(R4859="Electronic check")+(F4859&lt;=12)+(M4859="No")+(J4859="No")</f>
        <v>3</v>
      </c>
      <c r="AC4859" s="15" t="str">
        <f aca="false">IF(AB4859&gt;=5,"High",IF(AB4859&gt;=3,"Medium","Low"))</f>
        <v>Medium</v>
      </c>
    </row>
    <row r="4860" customFormat="false" ht="15" hidden="false" customHeight="false" outlineLevel="0" collapsed="false">
      <c r="A4860" s="15" t="s">
        <v>4957</v>
      </c>
      <c r="B4860" s="15" t="s">
        <v>98</v>
      </c>
      <c r="C4860" s="15" t="n">
        <v>0</v>
      </c>
      <c r="D4860" s="15" t="s">
        <v>26</v>
      </c>
      <c r="E4860" s="15" t="s">
        <v>26</v>
      </c>
      <c r="F4860" s="15" t="n">
        <v>57</v>
      </c>
      <c r="G4860" s="15" t="s">
        <v>26</v>
      </c>
      <c r="H4860" s="15" t="s">
        <v>24</v>
      </c>
      <c r="I4860" s="15" t="s">
        <v>96</v>
      </c>
      <c r="J4860" s="15" t="s">
        <v>26</v>
      </c>
      <c r="K4860" s="15" t="s">
        <v>26</v>
      </c>
      <c r="L4860" s="15" t="s">
        <v>24</v>
      </c>
      <c r="M4860" s="15" t="s">
        <v>26</v>
      </c>
      <c r="N4860" s="15" t="s">
        <v>24</v>
      </c>
      <c r="O4860" s="15" t="s">
        <v>24</v>
      </c>
      <c r="P4860" s="15" t="s">
        <v>27</v>
      </c>
      <c r="Q4860" s="15" t="s">
        <v>24</v>
      </c>
      <c r="R4860" s="15" t="s">
        <v>17</v>
      </c>
      <c r="S4860" s="18" t="n">
        <v>59.6</v>
      </c>
      <c r="T4860" s="15" t="n">
        <v>3509.4</v>
      </c>
      <c r="U4860" s="15" t="s">
        <v>24</v>
      </c>
      <c r="V4860" s="18" t="n">
        <f aca="false">IF(ISNUMBER(T4860),T4860,0)</f>
        <v>3509.4</v>
      </c>
      <c r="W4860" s="15" t="n">
        <f aca="false">IF(U4860="Yes",1,0)</f>
        <v>0</v>
      </c>
      <c r="X4860" s="15" t="str">
        <f aca="false">IF(F4860&lt;=12,"0-12 months",IF(F4860&lt;=24,"13-24 months",IF(F4860&lt;=48,"25-48 months","49-72 months")))</f>
        <v>49-72 months</v>
      </c>
      <c r="Y4860" s="15" t="str">
        <f aca="false">IF(C4860=1,"Yes","No")</f>
        <v>No</v>
      </c>
      <c r="Z4860" s="15" t="n">
        <f aca="false">COUNTIF(J4860:O4860,"Yes")</f>
        <v>3</v>
      </c>
      <c r="AA4860" s="18" t="n">
        <f aca="false">S4860*W4860</f>
        <v>0</v>
      </c>
      <c r="AB4860" s="15" t="n">
        <f aca="false">(P4860="Month-to-month")+(I4860="Fiber optic")+(R4860="Electronic check")+(F4860&lt;=12)+(M4860="No")+(J4860="No")</f>
        <v>0</v>
      </c>
      <c r="AC4860" s="15" t="str">
        <f aca="false">IF(AB4860&gt;=5,"High",IF(AB4860&gt;=3,"Medium","Low"))</f>
        <v>Low</v>
      </c>
    </row>
    <row r="4861" customFormat="false" ht="15" hidden="false" customHeight="false" outlineLevel="0" collapsed="false">
      <c r="A4861" s="15" t="s">
        <v>4958</v>
      </c>
      <c r="B4861" s="15" t="s">
        <v>98</v>
      </c>
      <c r="C4861" s="15" t="n">
        <v>1</v>
      </c>
      <c r="D4861" s="15" t="s">
        <v>26</v>
      </c>
      <c r="E4861" s="15" t="s">
        <v>24</v>
      </c>
      <c r="F4861" s="15" t="n">
        <v>63</v>
      </c>
      <c r="G4861" s="15" t="s">
        <v>26</v>
      </c>
      <c r="H4861" s="15" t="s">
        <v>26</v>
      </c>
      <c r="I4861" s="15" t="s">
        <v>102</v>
      </c>
      <c r="J4861" s="15" t="s">
        <v>26</v>
      </c>
      <c r="K4861" s="15" t="s">
        <v>26</v>
      </c>
      <c r="L4861" s="15" t="s">
        <v>26</v>
      </c>
      <c r="M4861" s="15" t="s">
        <v>24</v>
      </c>
      <c r="N4861" s="15" t="s">
        <v>26</v>
      </c>
      <c r="O4861" s="15" t="s">
        <v>26</v>
      </c>
      <c r="P4861" s="15" t="s">
        <v>29</v>
      </c>
      <c r="Q4861" s="15" t="s">
        <v>24</v>
      </c>
      <c r="R4861" s="15" t="s">
        <v>21</v>
      </c>
      <c r="S4861" s="18" t="n">
        <v>108.5</v>
      </c>
      <c r="T4861" s="15" t="n">
        <v>6991.9</v>
      </c>
      <c r="U4861" s="15" t="s">
        <v>24</v>
      </c>
      <c r="V4861" s="18" t="n">
        <f aca="false">IF(ISNUMBER(T4861),T4861,0)</f>
        <v>6991.9</v>
      </c>
      <c r="W4861" s="15" t="n">
        <f aca="false">IF(U4861="Yes",1,0)</f>
        <v>0</v>
      </c>
      <c r="X4861" s="15" t="str">
        <f aca="false">IF(F4861&lt;=12,"0-12 months",IF(F4861&lt;=24,"13-24 months",IF(F4861&lt;=48,"25-48 months","49-72 months")))</f>
        <v>49-72 months</v>
      </c>
      <c r="Y4861" s="15" t="str">
        <f aca="false">IF(C4861=1,"Yes","No")</f>
        <v>Yes</v>
      </c>
      <c r="Z4861" s="15" t="n">
        <f aca="false">COUNTIF(J4861:O4861,"Yes")</f>
        <v>5</v>
      </c>
      <c r="AA4861" s="18" t="n">
        <f aca="false">S4861*W4861</f>
        <v>0</v>
      </c>
      <c r="AB4861" s="15" t="n">
        <f aca="false">(P4861="Month-to-month")+(I4861="Fiber optic")+(R4861="Electronic check")+(F4861&lt;=12)+(M4861="No")+(J4861="No")</f>
        <v>2</v>
      </c>
      <c r="AC4861" s="15" t="str">
        <f aca="false">IF(AB4861&gt;=5,"High",IF(AB4861&gt;=3,"Medium","Low"))</f>
        <v>Low</v>
      </c>
    </row>
    <row r="4862" customFormat="false" ht="15" hidden="false" customHeight="false" outlineLevel="0" collapsed="false">
      <c r="A4862" s="15" t="s">
        <v>4959</v>
      </c>
      <c r="B4862" s="15" t="s">
        <v>98</v>
      </c>
      <c r="C4862" s="15" t="n">
        <v>0</v>
      </c>
      <c r="D4862" s="15" t="s">
        <v>26</v>
      </c>
      <c r="E4862" s="15" t="s">
        <v>26</v>
      </c>
      <c r="F4862" s="15" t="n">
        <v>13</v>
      </c>
      <c r="G4862" s="15" t="s">
        <v>24</v>
      </c>
      <c r="H4862" s="15" t="s">
        <v>95</v>
      </c>
      <c r="I4862" s="15" t="s">
        <v>96</v>
      </c>
      <c r="J4862" s="15" t="s">
        <v>26</v>
      </c>
      <c r="K4862" s="15" t="s">
        <v>26</v>
      </c>
      <c r="L4862" s="15" t="s">
        <v>24</v>
      </c>
      <c r="M4862" s="15" t="s">
        <v>26</v>
      </c>
      <c r="N4862" s="15" t="s">
        <v>24</v>
      </c>
      <c r="O4862" s="15" t="s">
        <v>24</v>
      </c>
      <c r="P4862" s="15" t="s">
        <v>29</v>
      </c>
      <c r="Q4862" s="15" t="s">
        <v>24</v>
      </c>
      <c r="R4862" s="15" t="s">
        <v>17</v>
      </c>
      <c r="S4862" s="18" t="n">
        <v>40.55</v>
      </c>
      <c r="T4862" s="15" t="n">
        <v>590.35</v>
      </c>
      <c r="U4862" s="15" t="s">
        <v>24</v>
      </c>
      <c r="V4862" s="18" t="n">
        <f aca="false">IF(ISNUMBER(T4862),T4862,0)</f>
        <v>590.35</v>
      </c>
      <c r="W4862" s="15" t="n">
        <f aca="false">IF(U4862="Yes",1,0)</f>
        <v>0</v>
      </c>
      <c r="X4862" s="15" t="str">
        <f aca="false">IF(F4862&lt;=12,"0-12 months",IF(F4862&lt;=24,"13-24 months",IF(F4862&lt;=48,"25-48 months","49-72 months")))</f>
        <v>13-24 months</v>
      </c>
      <c r="Y4862" s="15" t="str">
        <f aca="false">IF(C4862=1,"Yes","No")</f>
        <v>No</v>
      </c>
      <c r="Z4862" s="15" t="n">
        <f aca="false">COUNTIF(J4862:O4862,"Yes")</f>
        <v>3</v>
      </c>
      <c r="AA4862" s="18" t="n">
        <f aca="false">S4862*W4862</f>
        <v>0</v>
      </c>
      <c r="AB4862" s="15" t="n">
        <f aca="false">(P4862="Month-to-month")+(I4862="Fiber optic")+(R4862="Electronic check")+(F4862&lt;=12)+(M4862="No")+(J4862="No")</f>
        <v>0</v>
      </c>
      <c r="AC4862" s="15" t="str">
        <f aca="false">IF(AB4862&gt;=5,"High",IF(AB4862&gt;=3,"Medium","Low"))</f>
        <v>Low</v>
      </c>
    </row>
    <row r="4863" customFormat="false" ht="15" hidden="false" customHeight="false" outlineLevel="0" collapsed="false">
      <c r="A4863" s="15" t="s">
        <v>4960</v>
      </c>
      <c r="B4863" s="15" t="s">
        <v>94</v>
      </c>
      <c r="C4863" s="15" t="n">
        <v>1</v>
      </c>
      <c r="D4863" s="15" t="s">
        <v>26</v>
      </c>
      <c r="E4863" s="15" t="s">
        <v>24</v>
      </c>
      <c r="F4863" s="15" t="n">
        <v>48</v>
      </c>
      <c r="G4863" s="15" t="s">
        <v>26</v>
      </c>
      <c r="H4863" s="15" t="s">
        <v>24</v>
      </c>
      <c r="I4863" s="15" t="s">
        <v>96</v>
      </c>
      <c r="J4863" s="15" t="s">
        <v>24</v>
      </c>
      <c r="K4863" s="15" t="s">
        <v>26</v>
      </c>
      <c r="L4863" s="15" t="s">
        <v>24</v>
      </c>
      <c r="M4863" s="15" t="s">
        <v>24</v>
      </c>
      <c r="N4863" s="15" t="s">
        <v>24</v>
      </c>
      <c r="O4863" s="15" t="s">
        <v>26</v>
      </c>
      <c r="P4863" s="15" t="s">
        <v>27</v>
      </c>
      <c r="Q4863" s="15" t="s">
        <v>26</v>
      </c>
      <c r="R4863" s="15" t="s">
        <v>19</v>
      </c>
      <c r="S4863" s="18" t="n">
        <v>58.95</v>
      </c>
      <c r="T4863" s="15" t="n">
        <v>2789.7</v>
      </c>
      <c r="U4863" s="15" t="s">
        <v>24</v>
      </c>
      <c r="V4863" s="18" t="n">
        <f aca="false">IF(ISNUMBER(T4863),T4863,0)</f>
        <v>2789.7</v>
      </c>
      <c r="W4863" s="15" t="n">
        <f aca="false">IF(U4863="Yes",1,0)</f>
        <v>0</v>
      </c>
      <c r="X4863" s="15" t="str">
        <f aca="false">IF(F4863&lt;=12,"0-12 months",IF(F4863&lt;=24,"13-24 months",IF(F4863&lt;=48,"25-48 months","49-72 months")))</f>
        <v>25-48 months</v>
      </c>
      <c r="Y4863" s="15" t="str">
        <f aca="false">IF(C4863=1,"Yes","No")</f>
        <v>Yes</v>
      </c>
      <c r="Z4863" s="15" t="n">
        <f aca="false">COUNTIF(J4863:O4863,"Yes")</f>
        <v>2</v>
      </c>
      <c r="AA4863" s="18" t="n">
        <f aca="false">S4863*W4863</f>
        <v>0</v>
      </c>
      <c r="AB4863" s="15" t="n">
        <f aca="false">(P4863="Month-to-month")+(I4863="Fiber optic")+(R4863="Electronic check")+(F4863&lt;=12)+(M4863="No")+(J4863="No")</f>
        <v>2</v>
      </c>
      <c r="AC4863" s="15" t="str">
        <f aca="false">IF(AB4863&gt;=5,"High",IF(AB4863&gt;=3,"Medium","Low"))</f>
        <v>Low</v>
      </c>
    </row>
    <row r="4864" customFormat="false" ht="15" hidden="false" customHeight="false" outlineLevel="0" collapsed="false">
      <c r="A4864" s="15" t="s">
        <v>4961</v>
      </c>
      <c r="B4864" s="15" t="s">
        <v>94</v>
      </c>
      <c r="C4864" s="15" t="n">
        <v>0</v>
      </c>
      <c r="D4864" s="15" t="s">
        <v>24</v>
      </c>
      <c r="E4864" s="15" t="s">
        <v>24</v>
      </c>
      <c r="F4864" s="15" t="n">
        <v>2</v>
      </c>
      <c r="G4864" s="15" t="s">
        <v>26</v>
      </c>
      <c r="H4864" s="15" t="s">
        <v>24</v>
      </c>
      <c r="I4864" s="15" t="s">
        <v>102</v>
      </c>
      <c r="J4864" s="15" t="s">
        <v>24</v>
      </c>
      <c r="K4864" s="15" t="s">
        <v>24</v>
      </c>
      <c r="L4864" s="15" t="s">
        <v>24</v>
      </c>
      <c r="M4864" s="15" t="s">
        <v>24</v>
      </c>
      <c r="N4864" s="15" t="s">
        <v>24</v>
      </c>
      <c r="O4864" s="15" t="s">
        <v>24</v>
      </c>
      <c r="P4864" s="15" t="s">
        <v>25</v>
      </c>
      <c r="Q4864" s="15" t="s">
        <v>26</v>
      </c>
      <c r="R4864" s="15" t="s">
        <v>15</v>
      </c>
      <c r="S4864" s="18" t="n">
        <v>70.95</v>
      </c>
      <c r="T4864" s="15" t="n">
        <v>137.95</v>
      </c>
      <c r="U4864" s="15" t="s">
        <v>26</v>
      </c>
      <c r="V4864" s="18" t="n">
        <f aca="false">IF(ISNUMBER(T4864),T4864,0)</f>
        <v>137.95</v>
      </c>
      <c r="W4864" s="15" t="n">
        <f aca="false">IF(U4864="Yes",1,0)</f>
        <v>1</v>
      </c>
      <c r="X4864" s="15" t="str">
        <f aca="false">IF(F4864&lt;=12,"0-12 months",IF(F4864&lt;=24,"13-24 months",IF(F4864&lt;=48,"25-48 months","49-72 months")))</f>
        <v>0-12 months</v>
      </c>
      <c r="Y4864" s="15" t="str">
        <f aca="false">IF(C4864=1,"Yes","No")</f>
        <v>No</v>
      </c>
      <c r="Z4864" s="15" t="n">
        <f aca="false">COUNTIF(J4864:O4864,"Yes")</f>
        <v>0</v>
      </c>
      <c r="AA4864" s="18" t="n">
        <f aca="false">S4864*W4864</f>
        <v>70.95</v>
      </c>
      <c r="AB4864" s="15" t="n">
        <f aca="false">(P4864="Month-to-month")+(I4864="Fiber optic")+(R4864="Electronic check")+(F4864&lt;=12)+(M4864="No")+(J4864="No")</f>
        <v>6</v>
      </c>
      <c r="AC4864" s="15" t="str">
        <f aca="false">IF(AB4864&gt;=5,"High",IF(AB4864&gt;=3,"Medium","Low"))</f>
        <v>High</v>
      </c>
    </row>
    <row r="4865" customFormat="false" ht="15" hidden="false" customHeight="false" outlineLevel="0" collapsed="false">
      <c r="A4865" s="15" t="s">
        <v>4962</v>
      </c>
      <c r="B4865" s="15" t="s">
        <v>98</v>
      </c>
      <c r="C4865" s="15" t="n">
        <v>0</v>
      </c>
      <c r="D4865" s="15" t="s">
        <v>26</v>
      </c>
      <c r="E4865" s="15" t="s">
        <v>26</v>
      </c>
      <c r="F4865" s="15" t="n">
        <v>57</v>
      </c>
      <c r="G4865" s="15" t="s">
        <v>26</v>
      </c>
      <c r="H4865" s="15" t="s">
        <v>24</v>
      </c>
      <c r="I4865" s="15" t="s">
        <v>24</v>
      </c>
      <c r="J4865" s="15" t="s">
        <v>28</v>
      </c>
      <c r="K4865" s="15" t="s">
        <v>28</v>
      </c>
      <c r="L4865" s="15" t="s">
        <v>28</v>
      </c>
      <c r="M4865" s="15" t="s">
        <v>28</v>
      </c>
      <c r="N4865" s="15" t="s">
        <v>28</v>
      </c>
      <c r="O4865" s="15" t="s">
        <v>28</v>
      </c>
      <c r="P4865" s="15" t="s">
        <v>29</v>
      </c>
      <c r="Q4865" s="15" t="s">
        <v>24</v>
      </c>
      <c r="R4865" s="15" t="s">
        <v>17</v>
      </c>
      <c r="S4865" s="18" t="n">
        <v>20.75</v>
      </c>
      <c r="T4865" s="15" t="n">
        <v>1123.15</v>
      </c>
      <c r="U4865" s="15" t="s">
        <v>24</v>
      </c>
      <c r="V4865" s="18" t="n">
        <f aca="false">IF(ISNUMBER(T4865),T4865,0)</f>
        <v>1123.15</v>
      </c>
      <c r="W4865" s="15" t="n">
        <f aca="false">IF(U4865="Yes",1,0)</f>
        <v>0</v>
      </c>
      <c r="X4865" s="15" t="str">
        <f aca="false">IF(F4865&lt;=12,"0-12 months",IF(F4865&lt;=24,"13-24 months",IF(F4865&lt;=48,"25-48 months","49-72 months")))</f>
        <v>49-72 months</v>
      </c>
      <c r="Y4865" s="15" t="str">
        <f aca="false">IF(C4865=1,"Yes","No")</f>
        <v>No</v>
      </c>
      <c r="Z4865" s="15" t="n">
        <f aca="false">COUNTIF(J4865:O4865,"Yes")</f>
        <v>0</v>
      </c>
      <c r="AA4865" s="18" t="n">
        <f aca="false">S4865*W4865</f>
        <v>0</v>
      </c>
      <c r="AB4865" s="15" t="n">
        <f aca="false">(P4865="Month-to-month")+(I4865="Fiber optic")+(R4865="Electronic check")+(F4865&lt;=12)+(M4865="No")+(J4865="No")</f>
        <v>0</v>
      </c>
      <c r="AC4865" s="15" t="str">
        <f aca="false">IF(AB4865&gt;=5,"High",IF(AB4865&gt;=3,"Medium","Low"))</f>
        <v>Low</v>
      </c>
    </row>
    <row r="4866" customFormat="false" ht="15" hidden="false" customHeight="false" outlineLevel="0" collapsed="false">
      <c r="A4866" s="15" t="s">
        <v>4963</v>
      </c>
      <c r="B4866" s="15" t="s">
        <v>98</v>
      </c>
      <c r="C4866" s="15" t="n">
        <v>0</v>
      </c>
      <c r="D4866" s="15" t="s">
        <v>26</v>
      </c>
      <c r="E4866" s="15" t="s">
        <v>24</v>
      </c>
      <c r="F4866" s="15" t="n">
        <v>71</v>
      </c>
      <c r="G4866" s="15" t="s">
        <v>26</v>
      </c>
      <c r="H4866" s="15" t="s">
        <v>26</v>
      </c>
      <c r="I4866" s="15" t="s">
        <v>102</v>
      </c>
      <c r="J4866" s="15" t="s">
        <v>24</v>
      </c>
      <c r="K4866" s="15" t="s">
        <v>26</v>
      </c>
      <c r="L4866" s="15" t="s">
        <v>26</v>
      </c>
      <c r="M4866" s="15" t="s">
        <v>26</v>
      </c>
      <c r="N4866" s="15" t="s">
        <v>26</v>
      </c>
      <c r="O4866" s="15" t="s">
        <v>26</v>
      </c>
      <c r="P4866" s="15" t="s">
        <v>27</v>
      </c>
      <c r="Q4866" s="15" t="s">
        <v>26</v>
      </c>
      <c r="R4866" s="15" t="s">
        <v>19</v>
      </c>
      <c r="S4866" s="18" t="n">
        <v>113.15</v>
      </c>
      <c r="T4866" s="15" t="n">
        <v>7953.25</v>
      </c>
      <c r="U4866" s="15" t="s">
        <v>24</v>
      </c>
      <c r="V4866" s="18" t="n">
        <f aca="false">IF(ISNUMBER(T4866),T4866,0)</f>
        <v>7953.25</v>
      </c>
      <c r="W4866" s="15" t="n">
        <f aca="false">IF(U4866="Yes",1,0)</f>
        <v>0</v>
      </c>
      <c r="X4866" s="15" t="str">
        <f aca="false">IF(F4866&lt;=12,"0-12 months",IF(F4866&lt;=24,"13-24 months",IF(F4866&lt;=48,"25-48 months","49-72 months")))</f>
        <v>49-72 months</v>
      </c>
      <c r="Y4866" s="15" t="str">
        <f aca="false">IF(C4866=1,"Yes","No")</f>
        <v>No</v>
      </c>
      <c r="Z4866" s="15" t="n">
        <f aca="false">COUNTIF(J4866:O4866,"Yes")</f>
        <v>5</v>
      </c>
      <c r="AA4866" s="18" t="n">
        <f aca="false">S4866*W4866</f>
        <v>0</v>
      </c>
      <c r="AB4866" s="15" t="n">
        <f aca="false">(P4866="Month-to-month")+(I4866="Fiber optic")+(R4866="Electronic check")+(F4866&lt;=12)+(M4866="No")+(J4866="No")</f>
        <v>2</v>
      </c>
      <c r="AC4866" s="15" t="str">
        <f aca="false">IF(AB4866&gt;=5,"High",IF(AB4866&gt;=3,"Medium","Low"))</f>
        <v>Low</v>
      </c>
    </row>
    <row r="4867" customFormat="false" ht="15" hidden="false" customHeight="false" outlineLevel="0" collapsed="false">
      <c r="A4867" s="15" t="s">
        <v>4964</v>
      </c>
      <c r="B4867" s="15" t="s">
        <v>94</v>
      </c>
      <c r="C4867" s="15" t="n">
        <v>0</v>
      </c>
      <c r="D4867" s="15" t="s">
        <v>26</v>
      </c>
      <c r="E4867" s="15" t="s">
        <v>26</v>
      </c>
      <c r="F4867" s="15" t="n">
        <v>7</v>
      </c>
      <c r="G4867" s="15" t="s">
        <v>26</v>
      </c>
      <c r="H4867" s="15" t="s">
        <v>26</v>
      </c>
      <c r="I4867" s="15" t="s">
        <v>96</v>
      </c>
      <c r="J4867" s="15" t="s">
        <v>24</v>
      </c>
      <c r="K4867" s="15" t="s">
        <v>24</v>
      </c>
      <c r="L4867" s="15" t="s">
        <v>24</v>
      </c>
      <c r="M4867" s="15" t="s">
        <v>24</v>
      </c>
      <c r="N4867" s="15" t="s">
        <v>24</v>
      </c>
      <c r="O4867" s="15" t="s">
        <v>24</v>
      </c>
      <c r="P4867" s="15" t="s">
        <v>25</v>
      </c>
      <c r="Q4867" s="15" t="s">
        <v>24</v>
      </c>
      <c r="R4867" s="15" t="s">
        <v>15</v>
      </c>
      <c r="S4867" s="18" t="n">
        <v>48.8</v>
      </c>
      <c r="T4867" s="15" t="n">
        <v>349.8</v>
      </c>
      <c r="U4867" s="15" t="s">
        <v>24</v>
      </c>
      <c r="V4867" s="18" t="n">
        <f aca="false">IF(ISNUMBER(T4867),T4867,0)</f>
        <v>349.8</v>
      </c>
      <c r="W4867" s="15" t="n">
        <f aca="false">IF(U4867="Yes",1,0)</f>
        <v>0</v>
      </c>
      <c r="X4867" s="15" t="str">
        <f aca="false">IF(F4867&lt;=12,"0-12 months",IF(F4867&lt;=24,"13-24 months",IF(F4867&lt;=48,"25-48 months","49-72 months")))</f>
        <v>0-12 months</v>
      </c>
      <c r="Y4867" s="15" t="str">
        <f aca="false">IF(C4867=1,"Yes","No")</f>
        <v>No</v>
      </c>
      <c r="Z4867" s="15" t="n">
        <f aca="false">COUNTIF(J4867:O4867,"Yes")</f>
        <v>0</v>
      </c>
      <c r="AA4867" s="18" t="n">
        <f aca="false">S4867*W4867</f>
        <v>0</v>
      </c>
      <c r="AB4867" s="15" t="n">
        <f aca="false">(P4867="Month-to-month")+(I4867="Fiber optic")+(R4867="Electronic check")+(F4867&lt;=12)+(M4867="No")+(J4867="No")</f>
        <v>5</v>
      </c>
      <c r="AC4867" s="15" t="str">
        <f aca="false">IF(AB4867&gt;=5,"High",IF(AB4867&gt;=3,"Medium","Low"))</f>
        <v>High</v>
      </c>
    </row>
    <row r="4868" customFormat="false" ht="15" hidden="false" customHeight="false" outlineLevel="0" collapsed="false">
      <c r="A4868" s="15" t="s">
        <v>4965</v>
      </c>
      <c r="B4868" s="15" t="s">
        <v>94</v>
      </c>
      <c r="C4868" s="15" t="n">
        <v>0</v>
      </c>
      <c r="D4868" s="15" t="s">
        <v>24</v>
      </c>
      <c r="E4868" s="15" t="s">
        <v>24</v>
      </c>
      <c r="F4868" s="15" t="n">
        <v>16</v>
      </c>
      <c r="G4868" s="15" t="s">
        <v>26</v>
      </c>
      <c r="H4868" s="15" t="s">
        <v>26</v>
      </c>
      <c r="I4868" s="15" t="s">
        <v>96</v>
      </c>
      <c r="J4868" s="15" t="s">
        <v>24</v>
      </c>
      <c r="K4868" s="15" t="s">
        <v>24</v>
      </c>
      <c r="L4868" s="15" t="s">
        <v>24</v>
      </c>
      <c r="M4868" s="15" t="s">
        <v>24</v>
      </c>
      <c r="N4868" s="15" t="s">
        <v>24</v>
      </c>
      <c r="O4868" s="15" t="s">
        <v>26</v>
      </c>
      <c r="P4868" s="15" t="s">
        <v>25</v>
      </c>
      <c r="Q4868" s="15" t="s">
        <v>26</v>
      </c>
      <c r="R4868" s="15" t="s">
        <v>19</v>
      </c>
      <c r="S4868" s="18" t="n">
        <v>63.05</v>
      </c>
      <c r="T4868" s="15" t="n">
        <v>1067.05</v>
      </c>
      <c r="U4868" s="15" t="s">
        <v>24</v>
      </c>
      <c r="V4868" s="18" t="n">
        <f aca="false">IF(ISNUMBER(T4868),T4868,0)</f>
        <v>1067.05</v>
      </c>
      <c r="W4868" s="15" t="n">
        <f aca="false">IF(U4868="Yes",1,0)</f>
        <v>0</v>
      </c>
      <c r="X4868" s="15" t="str">
        <f aca="false">IF(F4868&lt;=12,"0-12 months",IF(F4868&lt;=24,"13-24 months",IF(F4868&lt;=48,"25-48 months","49-72 months")))</f>
        <v>13-24 months</v>
      </c>
      <c r="Y4868" s="15" t="str">
        <f aca="false">IF(C4868=1,"Yes","No")</f>
        <v>No</v>
      </c>
      <c r="Z4868" s="15" t="n">
        <f aca="false">COUNTIF(J4868:O4868,"Yes")</f>
        <v>1</v>
      </c>
      <c r="AA4868" s="18" t="n">
        <f aca="false">S4868*W4868</f>
        <v>0</v>
      </c>
      <c r="AB4868" s="15" t="n">
        <f aca="false">(P4868="Month-to-month")+(I4868="Fiber optic")+(R4868="Electronic check")+(F4868&lt;=12)+(M4868="No")+(J4868="No")</f>
        <v>3</v>
      </c>
      <c r="AC4868" s="15" t="str">
        <f aca="false">IF(AB4868&gt;=5,"High",IF(AB4868&gt;=3,"Medium","Low"))</f>
        <v>Medium</v>
      </c>
    </row>
    <row r="4869" customFormat="false" ht="15" hidden="false" customHeight="false" outlineLevel="0" collapsed="false">
      <c r="A4869" s="15" t="s">
        <v>4966</v>
      </c>
      <c r="B4869" s="15" t="s">
        <v>98</v>
      </c>
      <c r="C4869" s="15" t="n">
        <v>0</v>
      </c>
      <c r="D4869" s="15" t="s">
        <v>26</v>
      </c>
      <c r="E4869" s="15" t="s">
        <v>24</v>
      </c>
      <c r="F4869" s="15" t="n">
        <v>34</v>
      </c>
      <c r="G4869" s="15" t="s">
        <v>26</v>
      </c>
      <c r="H4869" s="15" t="s">
        <v>26</v>
      </c>
      <c r="I4869" s="15" t="s">
        <v>102</v>
      </c>
      <c r="J4869" s="15" t="s">
        <v>24</v>
      </c>
      <c r="K4869" s="15" t="s">
        <v>24</v>
      </c>
      <c r="L4869" s="15" t="s">
        <v>26</v>
      </c>
      <c r="M4869" s="15" t="s">
        <v>24</v>
      </c>
      <c r="N4869" s="15" t="s">
        <v>26</v>
      </c>
      <c r="O4869" s="15" t="s">
        <v>26</v>
      </c>
      <c r="P4869" s="15" t="s">
        <v>25</v>
      </c>
      <c r="Q4869" s="15" t="s">
        <v>24</v>
      </c>
      <c r="R4869" s="15" t="s">
        <v>15</v>
      </c>
      <c r="S4869" s="18" t="n">
        <v>100.85</v>
      </c>
      <c r="T4869" s="15" t="n">
        <v>3527.3</v>
      </c>
      <c r="U4869" s="15" t="s">
        <v>24</v>
      </c>
      <c r="V4869" s="18" t="n">
        <f aca="false">IF(ISNUMBER(T4869),T4869,0)</f>
        <v>3527.3</v>
      </c>
      <c r="W4869" s="15" t="n">
        <f aca="false">IF(U4869="Yes",1,0)</f>
        <v>0</v>
      </c>
      <c r="X4869" s="15" t="str">
        <f aca="false">IF(F4869&lt;=12,"0-12 months",IF(F4869&lt;=24,"13-24 months",IF(F4869&lt;=48,"25-48 months","49-72 months")))</f>
        <v>25-48 months</v>
      </c>
      <c r="Y4869" s="15" t="str">
        <f aca="false">IF(C4869=1,"Yes","No")</f>
        <v>No</v>
      </c>
      <c r="Z4869" s="15" t="n">
        <f aca="false">COUNTIF(J4869:O4869,"Yes")</f>
        <v>3</v>
      </c>
      <c r="AA4869" s="18" t="n">
        <f aca="false">S4869*W4869</f>
        <v>0</v>
      </c>
      <c r="AB4869" s="15" t="n">
        <f aca="false">(P4869="Month-to-month")+(I4869="Fiber optic")+(R4869="Electronic check")+(F4869&lt;=12)+(M4869="No")+(J4869="No")</f>
        <v>5</v>
      </c>
      <c r="AC4869" s="15" t="str">
        <f aca="false">IF(AB4869&gt;=5,"High",IF(AB4869&gt;=3,"Medium","Low"))</f>
        <v>High</v>
      </c>
    </row>
    <row r="4870" customFormat="false" ht="15" hidden="false" customHeight="false" outlineLevel="0" collapsed="false">
      <c r="A4870" s="15" t="s">
        <v>4967</v>
      </c>
      <c r="B4870" s="15" t="s">
        <v>94</v>
      </c>
      <c r="C4870" s="15" t="n">
        <v>0</v>
      </c>
      <c r="D4870" s="15" t="s">
        <v>26</v>
      </c>
      <c r="E4870" s="15" t="s">
        <v>24</v>
      </c>
      <c r="F4870" s="15" t="n">
        <v>37</v>
      </c>
      <c r="G4870" s="15" t="s">
        <v>26</v>
      </c>
      <c r="H4870" s="15" t="s">
        <v>26</v>
      </c>
      <c r="I4870" s="15" t="s">
        <v>102</v>
      </c>
      <c r="J4870" s="15" t="s">
        <v>24</v>
      </c>
      <c r="K4870" s="15" t="s">
        <v>24</v>
      </c>
      <c r="L4870" s="15" t="s">
        <v>26</v>
      </c>
      <c r="M4870" s="15" t="s">
        <v>24</v>
      </c>
      <c r="N4870" s="15" t="s">
        <v>26</v>
      </c>
      <c r="O4870" s="15" t="s">
        <v>26</v>
      </c>
      <c r="P4870" s="15" t="s">
        <v>25</v>
      </c>
      <c r="Q4870" s="15" t="s">
        <v>26</v>
      </c>
      <c r="R4870" s="15" t="s">
        <v>15</v>
      </c>
      <c r="S4870" s="18" t="n">
        <v>99.5</v>
      </c>
      <c r="T4870" s="15" t="n">
        <v>3762</v>
      </c>
      <c r="U4870" s="15" t="s">
        <v>26</v>
      </c>
      <c r="V4870" s="18" t="n">
        <f aca="false">IF(ISNUMBER(T4870),T4870,0)</f>
        <v>3762</v>
      </c>
      <c r="W4870" s="15" t="n">
        <f aca="false">IF(U4870="Yes",1,0)</f>
        <v>1</v>
      </c>
      <c r="X4870" s="15" t="str">
        <f aca="false">IF(F4870&lt;=12,"0-12 months",IF(F4870&lt;=24,"13-24 months",IF(F4870&lt;=48,"25-48 months","49-72 months")))</f>
        <v>25-48 months</v>
      </c>
      <c r="Y4870" s="15" t="str">
        <f aca="false">IF(C4870=1,"Yes","No")</f>
        <v>No</v>
      </c>
      <c r="Z4870" s="15" t="n">
        <f aca="false">COUNTIF(J4870:O4870,"Yes")</f>
        <v>3</v>
      </c>
      <c r="AA4870" s="18" t="n">
        <f aca="false">S4870*W4870</f>
        <v>99.5</v>
      </c>
      <c r="AB4870" s="15" t="n">
        <f aca="false">(P4870="Month-to-month")+(I4870="Fiber optic")+(R4870="Electronic check")+(F4870&lt;=12)+(M4870="No")+(J4870="No")</f>
        <v>5</v>
      </c>
      <c r="AC4870" s="15" t="str">
        <f aca="false">IF(AB4870&gt;=5,"High",IF(AB4870&gt;=3,"Medium","Low"))</f>
        <v>High</v>
      </c>
    </row>
    <row r="4871" customFormat="false" ht="15" hidden="false" customHeight="false" outlineLevel="0" collapsed="false">
      <c r="A4871" s="15" t="s">
        <v>4968</v>
      </c>
      <c r="B4871" s="15" t="s">
        <v>98</v>
      </c>
      <c r="C4871" s="15" t="n">
        <v>0</v>
      </c>
      <c r="D4871" s="15" t="s">
        <v>24</v>
      </c>
      <c r="E4871" s="15" t="s">
        <v>24</v>
      </c>
      <c r="F4871" s="15" t="n">
        <v>16</v>
      </c>
      <c r="G4871" s="15" t="s">
        <v>26</v>
      </c>
      <c r="H4871" s="15" t="s">
        <v>26</v>
      </c>
      <c r="I4871" s="15" t="s">
        <v>102</v>
      </c>
      <c r="J4871" s="15" t="s">
        <v>24</v>
      </c>
      <c r="K4871" s="15" t="s">
        <v>26</v>
      </c>
      <c r="L4871" s="15" t="s">
        <v>24</v>
      </c>
      <c r="M4871" s="15" t="s">
        <v>24</v>
      </c>
      <c r="N4871" s="15" t="s">
        <v>24</v>
      </c>
      <c r="O4871" s="15" t="s">
        <v>24</v>
      </c>
      <c r="P4871" s="15" t="s">
        <v>25</v>
      </c>
      <c r="Q4871" s="15" t="s">
        <v>26</v>
      </c>
      <c r="R4871" s="15" t="s">
        <v>17</v>
      </c>
      <c r="S4871" s="18" t="n">
        <v>80.55</v>
      </c>
      <c r="T4871" s="15" t="n">
        <v>1248.9</v>
      </c>
      <c r="U4871" s="15" t="s">
        <v>24</v>
      </c>
      <c r="V4871" s="18" t="n">
        <f aca="false">IF(ISNUMBER(T4871),T4871,0)</f>
        <v>1248.9</v>
      </c>
      <c r="W4871" s="15" t="n">
        <f aca="false">IF(U4871="Yes",1,0)</f>
        <v>0</v>
      </c>
      <c r="X4871" s="15" t="str">
        <f aca="false">IF(F4871&lt;=12,"0-12 months",IF(F4871&lt;=24,"13-24 months",IF(F4871&lt;=48,"25-48 months","49-72 months")))</f>
        <v>13-24 months</v>
      </c>
      <c r="Y4871" s="15" t="str">
        <f aca="false">IF(C4871=1,"Yes","No")</f>
        <v>No</v>
      </c>
      <c r="Z4871" s="15" t="n">
        <f aca="false">COUNTIF(J4871:O4871,"Yes")</f>
        <v>1</v>
      </c>
      <c r="AA4871" s="18" t="n">
        <f aca="false">S4871*W4871</f>
        <v>0</v>
      </c>
      <c r="AB4871" s="15" t="n">
        <f aca="false">(P4871="Month-to-month")+(I4871="Fiber optic")+(R4871="Electronic check")+(F4871&lt;=12)+(M4871="No")+(J4871="No")</f>
        <v>4</v>
      </c>
      <c r="AC4871" s="15" t="str">
        <f aca="false">IF(AB4871&gt;=5,"High",IF(AB4871&gt;=3,"Medium","Low"))</f>
        <v>Medium</v>
      </c>
    </row>
    <row r="4872" customFormat="false" ht="15" hidden="false" customHeight="false" outlineLevel="0" collapsed="false">
      <c r="A4872" s="15" t="s">
        <v>4969</v>
      </c>
      <c r="B4872" s="15" t="s">
        <v>98</v>
      </c>
      <c r="C4872" s="15" t="n">
        <v>0</v>
      </c>
      <c r="D4872" s="15" t="s">
        <v>24</v>
      </c>
      <c r="E4872" s="15" t="s">
        <v>26</v>
      </c>
      <c r="F4872" s="15" t="n">
        <v>48</v>
      </c>
      <c r="G4872" s="15" t="s">
        <v>26</v>
      </c>
      <c r="H4872" s="15" t="s">
        <v>26</v>
      </c>
      <c r="I4872" s="15" t="s">
        <v>96</v>
      </c>
      <c r="J4872" s="15" t="s">
        <v>26</v>
      </c>
      <c r="K4872" s="15" t="s">
        <v>26</v>
      </c>
      <c r="L4872" s="15" t="s">
        <v>26</v>
      </c>
      <c r="M4872" s="15" t="s">
        <v>24</v>
      </c>
      <c r="N4872" s="15" t="s">
        <v>24</v>
      </c>
      <c r="O4872" s="15" t="s">
        <v>24</v>
      </c>
      <c r="P4872" s="15" t="s">
        <v>27</v>
      </c>
      <c r="Q4872" s="15" t="s">
        <v>26</v>
      </c>
      <c r="R4872" s="15" t="s">
        <v>19</v>
      </c>
      <c r="S4872" s="18" t="n">
        <v>64.4</v>
      </c>
      <c r="T4872" s="15" t="n">
        <v>3035.35</v>
      </c>
      <c r="U4872" s="15" t="s">
        <v>24</v>
      </c>
      <c r="V4872" s="18" t="n">
        <f aca="false">IF(ISNUMBER(T4872),T4872,0)</f>
        <v>3035.35</v>
      </c>
      <c r="W4872" s="15" t="n">
        <f aca="false">IF(U4872="Yes",1,0)</f>
        <v>0</v>
      </c>
      <c r="X4872" s="15" t="str">
        <f aca="false">IF(F4872&lt;=12,"0-12 months",IF(F4872&lt;=24,"13-24 months",IF(F4872&lt;=48,"25-48 months","49-72 months")))</f>
        <v>25-48 months</v>
      </c>
      <c r="Y4872" s="15" t="str">
        <f aca="false">IF(C4872=1,"Yes","No")</f>
        <v>No</v>
      </c>
      <c r="Z4872" s="15" t="n">
        <f aca="false">COUNTIF(J4872:O4872,"Yes")</f>
        <v>3</v>
      </c>
      <c r="AA4872" s="18" t="n">
        <f aca="false">S4872*W4872</f>
        <v>0</v>
      </c>
      <c r="AB4872" s="15" t="n">
        <f aca="false">(P4872="Month-to-month")+(I4872="Fiber optic")+(R4872="Electronic check")+(F4872&lt;=12)+(M4872="No")+(J4872="No")</f>
        <v>1</v>
      </c>
      <c r="AC4872" s="15" t="str">
        <f aca="false">IF(AB4872&gt;=5,"High",IF(AB4872&gt;=3,"Medium","Low"))</f>
        <v>Low</v>
      </c>
    </row>
    <row r="4873" customFormat="false" ht="15" hidden="false" customHeight="false" outlineLevel="0" collapsed="false">
      <c r="A4873" s="15" t="s">
        <v>4970</v>
      </c>
      <c r="B4873" s="15" t="s">
        <v>98</v>
      </c>
      <c r="C4873" s="15" t="n">
        <v>0</v>
      </c>
      <c r="D4873" s="15" t="s">
        <v>26</v>
      </c>
      <c r="E4873" s="15" t="s">
        <v>26</v>
      </c>
      <c r="F4873" s="15" t="n">
        <v>58</v>
      </c>
      <c r="G4873" s="15" t="s">
        <v>26</v>
      </c>
      <c r="H4873" s="15" t="s">
        <v>24</v>
      </c>
      <c r="I4873" s="15" t="s">
        <v>96</v>
      </c>
      <c r="J4873" s="15" t="s">
        <v>24</v>
      </c>
      <c r="K4873" s="15" t="s">
        <v>26</v>
      </c>
      <c r="L4873" s="15" t="s">
        <v>24</v>
      </c>
      <c r="M4873" s="15" t="s">
        <v>26</v>
      </c>
      <c r="N4873" s="15" t="s">
        <v>26</v>
      </c>
      <c r="O4873" s="15" t="s">
        <v>26</v>
      </c>
      <c r="P4873" s="15" t="s">
        <v>27</v>
      </c>
      <c r="Q4873" s="15" t="s">
        <v>26</v>
      </c>
      <c r="R4873" s="15" t="s">
        <v>21</v>
      </c>
      <c r="S4873" s="18" t="n">
        <v>75.2</v>
      </c>
      <c r="T4873" s="15" t="n">
        <v>4300.8</v>
      </c>
      <c r="U4873" s="15" t="s">
        <v>24</v>
      </c>
      <c r="V4873" s="18" t="n">
        <f aca="false">IF(ISNUMBER(T4873),T4873,0)</f>
        <v>4300.8</v>
      </c>
      <c r="W4873" s="15" t="n">
        <f aca="false">IF(U4873="Yes",1,0)</f>
        <v>0</v>
      </c>
      <c r="X4873" s="15" t="str">
        <f aca="false">IF(F4873&lt;=12,"0-12 months",IF(F4873&lt;=24,"13-24 months",IF(F4873&lt;=48,"25-48 months","49-72 months")))</f>
        <v>49-72 months</v>
      </c>
      <c r="Y4873" s="15" t="str">
        <f aca="false">IF(C4873=1,"Yes","No")</f>
        <v>No</v>
      </c>
      <c r="Z4873" s="15" t="n">
        <f aca="false">COUNTIF(J4873:O4873,"Yes")</f>
        <v>4</v>
      </c>
      <c r="AA4873" s="18" t="n">
        <f aca="false">S4873*W4873</f>
        <v>0</v>
      </c>
      <c r="AB4873" s="15" t="n">
        <f aca="false">(P4873="Month-to-month")+(I4873="Fiber optic")+(R4873="Electronic check")+(F4873&lt;=12)+(M4873="No")+(J4873="No")</f>
        <v>1</v>
      </c>
      <c r="AC4873" s="15" t="str">
        <f aca="false">IF(AB4873&gt;=5,"High",IF(AB4873&gt;=3,"Medium","Low"))</f>
        <v>Low</v>
      </c>
    </row>
    <row r="4874" customFormat="false" ht="15" hidden="false" customHeight="false" outlineLevel="0" collapsed="false">
      <c r="A4874" s="15" t="s">
        <v>4971</v>
      </c>
      <c r="B4874" s="15" t="s">
        <v>94</v>
      </c>
      <c r="C4874" s="15" t="n">
        <v>0</v>
      </c>
      <c r="D4874" s="15" t="s">
        <v>26</v>
      </c>
      <c r="E4874" s="15" t="s">
        <v>24</v>
      </c>
      <c r="F4874" s="15" t="n">
        <v>72</v>
      </c>
      <c r="G4874" s="15" t="s">
        <v>26</v>
      </c>
      <c r="H4874" s="15" t="s">
        <v>26</v>
      </c>
      <c r="I4874" s="15" t="s">
        <v>96</v>
      </c>
      <c r="J4874" s="15" t="s">
        <v>26</v>
      </c>
      <c r="K4874" s="15" t="s">
        <v>24</v>
      </c>
      <c r="L4874" s="15" t="s">
        <v>26</v>
      </c>
      <c r="M4874" s="15" t="s">
        <v>26</v>
      </c>
      <c r="N4874" s="15" t="s">
        <v>26</v>
      </c>
      <c r="O4874" s="15" t="s">
        <v>26</v>
      </c>
      <c r="P4874" s="15" t="s">
        <v>29</v>
      </c>
      <c r="Q4874" s="15" t="s">
        <v>26</v>
      </c>
      <c r="R4874" s="15" t="s">
        <v>19</v>
      </c>
      <c r="S4874" s="18" t="n">
        <v>84.9</v>
      </c>
      <c r="T4874" s="15" t="n">
        <v>6065.3</v>
      </c>
      <c r="U4874" s="15" t="s">
        <v>24</v>
      </c>
      <c r="V4874" s="18" t="n">
        <f aca="false">IF(ISNUMBER(T4874),T4874,0)</f>
        <v>6065.3</v>
      </c>
      <c r="W4874" s="15" t="n">
        <f aca="false">IF(U4874="Yes",1,0)</f>
        <v>0</v>
      </c>
      <c r="X4874" s="15" t="str">
        <f aca="false">IF(F4874&lt;=12,"0-12 months",IF(F4874&lt;=24,"13-24 months",IF(F4874&lt;=48,"25-48 months","49-72 months")))</f>
        <v>49-72 months</v>
      </c>
      <c r="Y4874" s="15" t="str">
        <f aca="false">IF(C4874=1,"Yes","No")</f>
        <v>No</v>
      </c>
      <c r="Z4874" s="15" t="n">
        <f aca="false">COUNTIF(J4874:O4874,"Yes")</f>
        <v>5</v>
      </c>
      <c r="AA4874" s="18" t="n">
        <f aca="false">S4874*W4874</f>
        <v>0</v>
      </c>
      <c r="AB4874" s="15" t="n">
        <f aca="false">(P4874="Month-to-month")+(I4874="Fiber optic")+(R4874="Electronic check")+(F4874&lt;=12)+(M4874="No")+(J4874="No")</f>
        <v>0</v>
      </c>
      <c r="AC4874" s="15" t="str">
        <f aca="false">IF(AB4874&gt;=5,"High",IF(AB4874&gt;=3,"Medium","Low"))</f>
        <v>Low</v>
      </c>
    </row>
    <row r="4875" customFormat="false" ht="15" hidden="false" customHeight="false" outlineLevel="0" collapsed="false">
      <c r="A4875" s="15" t="s">
        <v>4972</v>
      </c>
      <c r="B4875" s="15" t="s">
        <v>94</v>
      </c>
      <c r="C4875" s="15" t="n">
        <v>0</v>
      </c>
      <c r="D4875" s="15" t="s">
        <v>24</v>
      </c>
      <c r="E4875" s="15" t="s">
        <v>24</v>
      </c>
      <c r="F4875" s="15" t="n">
        <v>7</v>
      </c>
      <c r="G4875" s="15" t="s">
        <v>26</v>
      </c>
      <c r="H4875" s="15" t="s">
        <v>24</v>
      </c>
      <c r="I4875" s="15" t="s">
        <v>24</v>
      </c>
      <c r="J4875" s="15" t="s">
        <v>28</v>
      </c>
      <c r="K4875" s="15" t="s">
        <v>28</v>
      </c>
      <c r="L4875" s="15" t="s">
        <v>28</v>
      </c>
      <c r="M4875" s="15" t="s">
        <v>28</v>
      </c>
      <c r="N4875" s="15" t="s">
        <v>28</v>
      </c>
      <c r="O4875" s="15" t="s">
        <v>28</v>
      </c>
      <c r="P4875" s="15" t="s">
        <v>25</v>
      </c>
      <c r="Q4875" s="15" t="s">
        <v>24</v>
      </c>
      <c r="R4875" s="15" t="s">
        <v>17</v>
      </c>
      <c r="S4875" s="18" t="n">
        <v>19.3</v>
      </c>
      <c r="T4875" s="15" t="n">
        <v>144.95</v>
      </c>
      <c r="U4875" s="15" t="s">
        <v>24</v>
      </c>
      <c r="V4875" s="18" t="n">
        <f aca="false">IF(ISNUMBER(T4875),T4875,0)</f>
        <v>144.95</v>
      </c>
      <c r="W4875" s="15" t="n">
        <f aca="false">IF(U4875="Yes",1,0)</f>
        <v>0</v>
      </c>
      <c r="X4875" s="15" t="str">
        <f aca="false">IF(F4875&lt;=12,"0-12 months",IF(F4875&lt;=24,"13-24 months",IF(F4875&lt;=48,"25-48 months","49-72 months")))</f>
        <v>0-12 months</v>
      </c>
      <c r="Y4875" s="15" t="str">
        <f aca="false">IF(C4875=1,"Yes","No")</f>
        <v>No</v>
      </c>
      <c r="Z4875" s="15" t="n">
        <f aca="false">COUNTIF(J4875:O4875,"Yes")</f>
        <v>0</v>
      </c>
      <c r="AA4875" s="18" t="n">
        <f aca="false">S4875*W4875</f>
        <v>0</v>
      </c>
      <c r="AB4875" s="15" t="n">
        <f aca="false">(P4875="Month-to-month")+(I4875="Fiber optic")+(R4875="Electronic check")+(F4875&lt;=12)+(M4875="No")+(J4875="No")</f>
        <v>2</v>
      </c>
      <c r="AC4875" s="15" t="str">
        <f aca="false">IF(AB4875&gt;=5,"High",IF(AB4875&gt;=3,"Medium","Low"))</f>
        <v>Low</v>
      </c>
    </row>
    <row r="4876" customFormat="false" ht="15" hidden="false" customHeight="false" outlineLevel="0" collapsed="false">
      <c r="A4876" s="15" t="s">
        <v>4973</v>
      </c>
      <c r="B4876" s="15" t="s">
        <v>94</v>
      </c>
      <c r="C4876" s="15" t="n">
        <v>0</v>
      </c>
      <c r="D4876" s="15" t="s">
        <v>24</v>
      </c>
      <c r="E4876" s="15" t="s">
        <v>24</v>
      </c>
      <c r="F4876" s="15" t="n">
        <v>38</v>
      </c>
      <c r="G4876" s="15" t="s">
        <v>26</v>
      </c>
      <c r="H4876" s="15" t="s">
        <v>24</v>
      </c>
      <c r="I4876" s="15" t="s">
        <v>102</v>
      </c>
      <c r="J4876" s="15" t="s">
        <v>26</v>
      </c>
      <c r="K4876" s="15" t="s">
        <v>26</v>
      </c>
      <c r="L4876" s="15" t="s">
        <v>26</v>
      </c>
      <c r="M4876" s="15" t="s">
        <v>24</v>
      </c>
      <c r="N4876" s="15" t="s">
        <v>24</v>
      </c>
      <c r="O4876" s="15" t="s">
        <v>24</v>
      </c>
      <c r="P4876" s="15" t="s">
        <v>25</v>
      </c>
      <c r="Q4876" s="15" t="s">
        <v>26</v>
      </c>
      <c r="R4876" s="15" t="s">
        <v>21</v>
      </c>
      <c r="S4876" s="18" t="n">
        <v>83.9</v>
      </c>
      <c r="T4876" s="15" t="n">
        <v>3233.6</v>
      </c>
      <c r="U4876" s="15" t="s">
        <v>26</v>
      </c>
      <c r="V4876" s="18" t="n">
        <f aca="false">IF(ISNUMBER(T4876),T4876,0)</f>
        <v>3233.6</v>
      </c>
      <c r="W4876" s="15" t="n">
        <f aca="false">IF(U4876="Yes",1,0)</f>
        <v>1</v>
      </c>
      <c r="X4876" s="15" t="str">
        <f aca="false">IF(F4876&lt;=12,"0-12 months",IF(F4876&lt;=24,"13-24 months",IF(F4876&lt;=48,"25-48 months","49-72 months")))</f>
        <v>25-48 months</v>
      </c>
      <c r="Y4876" s="15" t="str">
        <f aca="false">IF(C4876=1,"Yes","No")</f>
        <v>No</v>
      </c>
      <c r="Z4876" s="15" t="n">
        <f aca="false">COUNTIF(J4876:O4876,"Yes")</f>
        <v>3</v>
      </c>
      <c r="AA4876" s="18" t="n">
        <f aca="false">S4876*W4876</f>
        <v>83.9</v>
      </c>
      <c r="AB4876" s="15" t="n">
        <f aca="false">(P4876="Month-to-month")+(I4876="Fiber optic")+(R4876="Electronic check")+(F4876&lt;=12)+(M4876="No")+(J4876="No")</f>
        <v>3</v>
      </c>
      <c r="AC4876" s="15" t="str">
        <f aca="false">IF(AB4876&gt;=5,"High",IF(AB4876&gt;=3,"Medium","Low"))</f>
        <v>Medium</v>
      </c>
    </row>
    <row r="4877" customFormat="false" ht="15" hidden="false" customHeight="false" outlineLevel="0" collapsed="false">
      <c r="A4877" s="15" t="s">
        <v>4974</v>
      </c>
      <c r="B4877" s="15" t="s">
        <v>94</v>
      </c>
      <c r="C4877" s="15" t="n">
        <v>1</v>
      </c>
      <c r="D4877" s="15" t="s">
        <v>26</v>
      </c>
      <c r="E4877" s="15" t="s">
        <v>24</v>
      </c>
      <c r="F4877" s="15" t="n">
        <v>48</v>
      </c>
      <c r="G4877" s="15" t="s">
        <v>26</v>
      </c>
      <c r="H4877" s="15" t="s">
        <v>26</v>
      </c>
      <c r="I4877" s="15" t="s">
        <v>102</v>
      </c>
      <c r="J4877" s="15" t="s">
        <v>26</v>
      </c>
      <c r="K4877" s="15" t="s">
        <v>26</v>
      </c>
      <c r="L4877" s="15" t="s">
        <v>26</v>
      </c>
      <c r="M4877" s="15" t="s">
        <v>26</v>
      </c>
      <c r="N4877" s="15" t="s">
        <v>26</v>
      </c>
      <c r="O4877" s="15" t="s">
        <v>26</v>
      </c>
      <c r="P4877" s="15" t="s">
        <v>25</v>
      </c>
      <c r="Q4877" s="15" t="s">
        <v>24</v>
      </c>
      <c r="R4877" s="15" t="s">
        <v>15</v>
      </c>
      <c r="S4877" s="18" t="n">
        <v>117.45</v>
      </c>
      <c r="T4877" s="15" t="n">
        <v>5438.9</v>
      </c>
      <c r="U4877" s="15" t="s">
        <v>26</v>
      </c>
      <c r="V4877" s="18" t="n">
        <f aca="false">IF(ISNUMBER(T4877),T4877,0)</f>
        <v>5438.9</v>
      </c>
      <c r="W4877" s="15" t="n">
        <f aca="false">IF(U4877="Yes",1,0)</f>
        <v>1</v>
      </c>
      <c r="X4877" s="15" t="str">
        <f aca="false">IF(F4877&lt;=12,"0-12 months",IF(F4877&lt;=24,"13-24 months",IF(F4877&lt;=48,"25-48 months","49-72 months")))</f>
        <v>25-48 months</v>
      </c>
      <c r="Y4877" s="15" t="str">
        <f aca="false">IF(C4877=1,"Yes","No")</f>
        <v>Yes</v>
      </c>
      <c r="Z4877" s="15" t="n">
        <f aca="false">COUNTIF(J4877:O4877,"Yes")</f>
        <v>6</v>
      </c>
      <c r="AA4877" s="18" t="n">
        <f aca="false">S4877*W4877</f>
        <v>117.45</v>
      </c>
      <c r="AB4877" s="15" t="n">
        <f aca="false">(P4877="Month-to-month")+(I4877="Fiber optic")+(R4877="Electronic check")+(F4877&lt;=12)+(M4877="No")+(J4877="No")</f>
        <v>3</v>
      </c>
      <c r="AC4877" s="15" t="str">
        <f aca="false">IF(AB4877&gt;=5,"High",IF(AB4877&gt;=3,"Medium","Low"))</f>
        <v>Medium</v>
      </c>
    </row>
    <row r="4878" customFormat="false" ht="15" hidden="false" customHeight="false" outlineLevel="0" collapsed="false">
      <c r="A4878" s="15" t="s">
        <v>4975</v>
      </c>
      <c r="B4878" s="15" t="s">
        <v>98</v>
      </c>
      <c r="C4878" s="15" t="n">
        <v>0</v>
      </c>
      <c r="D4878" s="15" t="s">
        <v>24</v>
      </c>
      <c r="E4878" s="15" t="s">
        <v>24</v>
      </c>
      <c r="F4878" s="15" t="n">
        <v>10</v>
      </c>
      <c r="G4878" s="15" t="s">
        <v>26</v>
      </c>
      <c r="H4878" s="15" t="s">
        <v>24</v>
      </c>
      <c r="I4878" s="15" t="s">
        <v>102</v>
      </c>
      <c r="J4878" s="15" t="s">
        <v>26</v>
      </c>
      <c r="K4878" s="15" t="s">
        <v>26</v>
      </c>
      <c r="L4878" s="15" t="s">
        <v>26</v>
      </c>
      <c r="M4878" s="15" t="s">
        <v>24</v>
      </c>
      <c r="N4878" s="15" t="s">
        <v>26</v>
      </c>
      <c r="O4878" s="15" t="s">
        <v>26</v>
      </c>
      <c r="P4878" s="15" t="s">
        <v>25</v>
      </c>
      <c r="Q4878" s="15" t="s">
        <v>26</v>
      </c>
      <c r="R4878" s="15" t="s">
        <v>15</v>
      </c>
      <c r="S4878" s="18" t="n">
        <v>104.4</v>
      </c>
      <c r="T4878" s="15" t="n">
        <v>1081.45</v>
      </c>
      <c r="U4878" s="15" t="s">
        <v>26</v>
      </c>
      <c r="V4878" s="18" t="n">
        <f aca="false">IF(ISNUMBER(T4878),T4878,0)</f>
        <v>1081.45</v>
      </c>
      <c r="W4878" s="15" t="n">
        <f aca="false">IF(U4878="Yes",1,0)</f>
        <v>1</v>
      </c>
      <c r="X4878" s="15" t="str">
        <f aca="false">IF(F4878&lt;=12,"0-12 months",IF(F4878&lt;=24,"13-24 months",IF(F4878&lt;=48,"25-48 months","49-72 months")))</f>
        <v>0-12 months</v>
      </c>
      <c r="Y4878" s="15" t="str">
        <f aca="false">IF(C4878=1,"Yes","No")</f>
        <v>No</v>
      </c>
      <c r="Z4878" s="15" t="n">
        <f aca="false">COUNTIF(J4878:O4878,"Yes")</f>
        <v>5</v>
      </c>
      <c r="AA4878" s="18" t="n">
        <f aca="false">S4878*W4878</f>
        <v>104.4</v>
      </c>
      <c r="AB4878" s="15" t="n">
        <f aca="false">(P4878="Month-to-month")+(I4878="Fiber optic")+(R4878="Electronic check")+(F4878&lt;=12)+(M4878="No")+(J4878="No")</f>
        <v>5</v>
      </c>
      <c r="AC4878" s="15" t="str">
        <f aca="false">IF(AB4878&gt;=5,"High",IF(AB4878&gt;=3,"Medium","Low"))</f>
        <v>High</v>
      </c>
    </row>
    <row r="4879" customFormat="false" ht="15" hidden="false" customHeight="false" outlineLevel="0" collapsed="false">
      <c r="A4879" s="15" t="s">
        <v>4976</v>
      </c>
      <c r="B4879" s="15" t="s">
        <v>94</v>
      </c>
      <c r="C4879" s="15" t="n">
        <v>0</v>
      </c>
      <c r="D4879" s="15" t="s">
        <v>24</v>
      </c>
      <c r="E4879" s="15" t="s">
        <v>24</v>
      </c>
      <c r="F4879" s="15" t="n">
        <v>30</v>
      </c>
      <c r="G4879" s="15" t="s">
        <v>26</v>
      </c>
      <c r="H4879" s="15" t="s">
        <v>24</v>
      </c>
      <c r="I4879" s="15" t="s">
        <v>96</v>
      </c>
      <c r="J4879" s="15" t="s">
        <v>26</v>
      </c>
      <c r="K4879" s="15" t="s">
        <v>26</v>
      </c>
      <c r="L4879" s="15" t="s">
        <v>26</v>
      </c>
      <c r="M4879" s="15" t="s">
        <v>26</v>
      </c>
      <c r="N4879" s="15" t="s">
        <v>26</v>
      </c>
      <c r="O4879" s="15" t="s">
        <v>24</v>
      </c>
      <c r="P4879" s="15" t="s">
        <v>27</v>
      </c>
      <c r="Q4879" s="15" t="s">
        <v>24</v>
      </c>
      <c r="R4879" s="15" t="s">
        <v>21</v>
      </c>
      <c r="S4879" s="18" t="n">
        <v>74.65</v>
      </c>
      <c r="T4879" s="15" t="n">
        <v>2308.6</v>
      </c>
      <c r="U4879" s="15" t="s">
        <v>24</v>
      </c>
      <c r="V4879" s="18" t="n">
        <f aca="false">IF(ISNUMBER(T4879),T4879,0)</f>
        <v>2308.6</v>
      </c>
      <c r="W4879" s="15" t="n">
        <f aca="false">IF(U4879="Yes",1,0)</f>
        <v>0</v>
      </c>
      <c r="X4879" s="15" t="str">
        <f aca="false">IF(F4879&lt;=12,"0-12 months",IF(F4879&lt;=24,"13-24 months",IF(F4879&lt;=48,"25-48 months","49-72 months")))</f>
        <v>25-48 months</v>
      </c>
      <c r="Y4879" s="15" t="str">
        <f aca="false">IF(C4879=1,"Yes","No")</f>
        <v>No</v>
      </c>
      <c r="Z4879" s="15" t="n">
        <f aca="false">COUNTIF(J4879:O4879,"Yes")</f>
        <v>5</v>
      </c>
      <c r="AA4879" s="18" t="n">
        <f aca="false">S4879*W4879</f>
        <v>0</v>
      </c>
      <c r="AB4879" s="15" t="n">
        <f aca="false">(P4879="Month-to-month")+(I4879="Fiber optic")+(R4879="Electronic check")+(F4879&lt;=12)+(M4879="No")+(J4879="No")</f>
        <v>0</v>
      </c>
      <c r="AC4879" s="15" t="str">
        <f aca="false">IF(AB4879&gt;=5,"High",IF(AB4879&gt;=3,"Medium","Low"))</f>
        <v>Low</v>
      </c>
    </row>
    <row r="4880" customFormat="false" ht="15" hidden="false" customHeight="false" outlineLevel="0" collapsed="false">
      <c r="A4880" s="15" t="s">
        <v>4977</v>
      </c>
      <c r="B4880" s="15" t="s">
        <v>98</v>
      </c>
      <c r="C4880" s="15" t="n">
        <v>0</v>
      </c>
      <c r="D4880" s="15" t="s">
        <v>26</v>
      </c>
      <c r="E4880" s="15" t="s">
        <v>24</v>
      </c>
      <c r="F4880" s="15" t="n">
        <v>31</v>
      </c>
      <c r="G4880" s="15" t="s">
        <v>26</v>
      </c>
      <c r="H4880" s="15" t="s">
        <v>26</v>
      </c>
      <c r="I4880" s="15" t="s">
        <v>96</v>
      </c>
      <c r="J4880" s="15" t="s">
        <v>24</v>
      </c>
      <c r="K4880" s="15" t="s">
        <v>24</v>
      </c>
      <c r="L4880" s="15" t="s">
        <v>24</v>
      </c>
      <c r="M4880" s="15" t="s">
        <v>24</v>
      </c>
      <c r="N4880" s="15" t="s">
        <v>26</v>
      </c>
      <c r="O4880" s="15" t="s">
        <v>24</v>
      </c>
      <c r="P4880" s="15" t="s">
        <v>25</v>
      </c>
      <c r="Q4880" s="15" t="s">
        <v>26</v>
      </c>
      <c r="R4880" s="15" t="s">
        <v>21</v>
      </c>
      <c r="S4880" s="18" t="n">
        <v>59.05</v>
      </c>
      <c r="T4880" s="15" t="n">
        <v>1882.8</v>
      </c>
      <c r="U4880" s="15" t="s">
        <v>24</v>
      </c>
      <c r="V4880" s="18" t="n">
        <f aca="false">IF(ISNUMBER(T4880),T4880,0)</f>
        <v>1882.8</v>
      </c>
      <c r="W4880" s="15" t="n">
        <f aca="false">IF(U4880="Yes",1,0)</f>
        <v>0</v>
      </c>
      <c r="X4880" s="15" t="str">
        <f aca="false">IF(F4880&lt;=12,"0-12 months",IF(F4880&lt;=24,"13-24 months",IF(F4880&lt;=48,"25-48 months","49-72 months")))</f>
        <v>25-48 months</v>
      </c>
      <c r="Y4880" s="15" t="str">
        <f aca="false">IF(C4880=1,"Yes","No")</f>
        <v>No</v>
      </c>
      <c r="Z4880" s="15" t="n">
        <f aca="false">COUNTIF(J4880:O4880,"Yes")</f>
        <v>1</v>
      </c>
      <c r="AA4880" s="18" t="n">
        <f aca="false">S4880*W4880</f>
        <v>0</v>
      </c>
      <c r="AB4880" s="15" t="n">
        <f aca="false">(P4880="Month-to-month")+(I4880="Fiber optic")+(R4880="Electronic check")+(F4880&lt;=12)+(M4880="No")+(J4880="No")</f>
        <v>3</v>
      </c>
      <c r="AC4880" s="15" t="str">
        <f aca="false">IF(AB4880&gt;=5,"High",IF(AB4880&gt;=3,"Medium","Low"))</f>
        <v>Medium</v>
      </c>
    </row>
    <row r="4881" customFormat="false" ht="15" hidden="false" customHeight="false" outlineLevel="0" collapsed="false">
      <c r="A4881" s="15" t="s">
        <v>4978</v>
      </c>
      <c r="B4881" s="15" t="s">
        <v>94</v>
      </c>
      <c r="C4881" s="15" t="n">
        <v>1</v>
      </c>
      <c r="D4881" s="15" t="s">
        <v>24</v>
      </c>
      <c r="E4881" s="15" t="s">
        <v>24</v>
      </c>
      <c r="F4881" s="15" t="n">
        <v>46</v>
      </c>
      <c r="G4881" s="15" t="s">
        <v>26</v>
      </c>
      <c r="H4881" s="15" t="s">
        <v>26</v>
      </c>
      <c r="I4881" s="15" t="s">
        <v>96</v>
      </c>
      <c r="J4881" s="15" t="s">
        <v>24</v>
      </c>
      <c r="K4881" s="15" t="s">
        <v>24</v>
      </c>
      <c r="L4881" s="15" t="s">
        <v>26</v>
      </c>
      <c r="M4881" s="15" t="s">
        <v>26</v>
      </c>
      <c r="N4881" s="15" t="s">
        <v>24</v>
      </c>
      <c r="O4881" s="15" t="s">
        <v>26</v>
      </c>
      <c r="P4881" s="15" t="s">
        <v>27</v>
      </c>
      <c r="Q4881" s="15" t="s">
        <v>26</v>
      </c>
      <c r="R4881" s="15" t="s">
        <v>21</v>
      </c>
      <c r="S4881" s="18" t="n">
        <v>69.1</v>
      </c>
      <c r="T4881" s="15" t="n">
        <v>3255.35</v>
      </c>
      <c r="U4881" s="15" t="s">
        <v>24</v>
      </c>
      <c r="V4881" s="18" t="n">
        <f aca="false">IF(ISNUMBER(T4881),T4881,0)</f>
        <v>3255.35</v>
      </c>
      <c r="W4881" s="15" t="n">
        <f aca="false">IF(U4881="Yes",1,0)</f>
        <v>0</v>
      </c>
      <c r="X4881" s="15" t="str">
        <f aca="false">IF(F4881&lt;=12,"0-12 months",IF(F4881&lt;=24,"13-24 months",IF(F4881&lt;=48,"25-48 months","49-72 months")))</f>
        <v>25-48 months</v>
      </c>
      <c r="Y4881" s="15" t="str">
        <f aca="false">IF(C4881=1,"Yes","No")</f>
        <v>Yes</v>
      </c>
      <c r="Z4881" s="15" t="n">
        <f aca="false">COUNTIF(J4881:O4881,"Yes")</f>
        <v>3</v>
      </c>
      <c r="AA4881" s="18" t="n">
        <f aca="false">S4881*W4881</f>
        <v>0</v>
      </c>
      <c r="AB4881" s="15" t="n">
        <f aca="false">(P4881="Month-to-month")+(I4881="Fiber optic")+(R4881="Electronic check")+(F4881&lt;=12)+(M4881="No")+(J4881="No")</f>
        <v>1</v>
      </c>
      <c r="AC4881" s="15" t="str">
        <f aca="false">IF(AB4881&gt;=5,"High",IF(AB4881&gt;=3,"Medium","Low"))</f>
        <v>Low</v>
      </c>
    </row>
    <row r="4882" customFormat="false" ht="15" hidden="false" customHeight="false" outlineLevel="0" collapsed="false">
      <c r="A4882" s="15" t="s">
        <v>4979</v>
      </c>
      <c r="B4882" s="15" t="s">
        <v>98</v>
      </c>
      <c r="C4882" s="15" t="n">
        <v>0</v>
      </c>
      <c r="D4882" s="15" t="s">
        <v>26</v>
      </c>
      <c r="E4882" s="15" t="s">
        <v>24</v>
      </c>
      <c r="F4882" s="15" t="n">
        <v>50</v>
      </c>
      <c r="G4882" s="15" t="s">
        <v>26</v>
      </c>
      <c r="H4882" s="15" t="s">
        <v>24</v>
      </c>
      <c r="I4882" s="15" t="s">
        <v>24</v>
      </c>
      <c r="J4882" s="15" t="s">
        <v>28</v>
      </c>
      <c r="K4882" s="15" t="s">
        <v>28</v>
      </c>
      <c r="L4882" s="15" t="s">
        <v>28</v>
      </c>
      <c r="M4882" s="15" t="s">
        <v>28</v>
      </c>
      <c r="N4882" s="15" t="s">
        <v>28</v>
      </c>
      <c r="O4882" s="15" t="s">
        <v>28</v>
      </c>
      <c r="P4882" s="15" t="s">
        <v>29</v>
      </c>
      <c r="Q4882" s="15" t="s">
        <v>24</v>
      </c>
      <c r="R4882" s="15" t="s">
        <v>17</v>
      </c>
      <c r="S4882" s="18" t="n">
        <v>20.55</v>
      </c>
      <c r="T4882" s="15" t="n">
        <v>1067.65</v>
      </c>
      <c r="U4882" s="15" t="s">
        <v>24</v>
      </c>
      <c r="V4882" s="18" t="n">
        <f aca="false">IF(ISNUMBER(T4882),T4882,0)</f>
        <v>1067.65</v>
      </c>
      <c r="W4882" s="15" t="n">
        <f aca="false">IF(U4882="Yes",1,0)</f>
        <v>0</v>
      </c>
      <c r="X4882" s="15" t="str">
        <f aca="false">IF(F4882&lt;=12,"0-12 months",IF(F4882&lt;=24,"13-24 months",IF(F4882&lt;=48,"25-48 months","49-72 months")))</f>
        <v>49-72 months</v>
      </c>
      <c r="Y4882" s="15" t="str">
        <f aca="false">IF(C4882=1,"Yes","No")</f>
        <v>No</v>
      </c>
      <c r="Z4882" s="15" t="n">
        <f aca="false">COUNTIF(J4882:O4882,"Yes")</f>
        <v>0</v>
      </c>
      <c r="AA4882" s="18" t="n">
        <f aca="false">S4882*W4882</f>
        <v>0</v>
      </c>
      <c r="AB4882" s="15" t="n">
        <f aca="false">(P4882="Month-to-month")+(I4882="Fiber optic")+(R4882="Electronic check")+(F4882&lt;=12)+(M4882="No")+(J4882="No")</f>
        <v>0</v>
      </c>
      <c r="AC4882" s="15" t="str">
        <f aca="false">IF(AB4882&gt;=5,"High",IF(AB4882&gt;=3,"Medium","Low"))</f>
        <v>Low</v>
      </c>
    </row>
    <row r="4883" customFormat="false" ht="15" hidden="false" customHeight="false" outlineLevel="0" collapsed="false">
      <c r="A4883" s="15" t="s">
        <v>4980</v>
      </c>
      <c r="B4883" s="15" t="s">
        <v>98</v>
      </c>
      <c r="C4883" s="15" t="n">
        <v>0</v>
      </c>
      <c r="D4883" s="15" t="s">
        <v>26</v>
      </c>
      <c r="E4883" s="15" t="s">
        <v>24</v>
      </c>
      <c r="F4883" s="15" t="n">
        <v>28</v>
      </c>
      <c r="G4883" s="15" t="s">
        <v>26</v>
      </c>
      <c r="H4883" s="15" t="s">
        <v>24</v>
      </c>
      <c r="I4883" s="15" t="s">
        <v>102</v>
      </c>
      <c r="J4883" s="15" t="s">
        <v>24</v>
      </c>
      <c r="K4883" s="15" t="s">
        <v>24</v>
      </c>
      <c r="L4883" s="15" t="s">
        <v>24</v>
      </c>
      <c r="M4883" s="15" t="s">
        <v>26</v>
      </c>
      <c r="N4883" s="15" t="s">
        <v>24</v>
      </c>
      <c r="O4883" s="15" t="s">
        <v>24</v>
      </c>
      <c r="P4883" s="15" t="s">
        <v>25</v>
      </c>
      <c r="Q4883" s="15" t="s">
        <v>24</v>
      </c>
      <c r="R4883" s="15" t="s">
        <v>19</v>
      </c>
      <c r="S4883" s="18" t="n">
        <v>76.55</v>
      </c>
      <c r="T4883" s="15" t="n">
        <v>2065.4</v>
      </c>
      <c r="U4883" s="15" t="s">
        <v>24</v>
      </c>
      <c r="V4883" s="18" t="n">
        <f aca="false">IF(ISNUMBER(T4883),T4883,0)</f>
        <v>2065.4</v>
      </c>
      <c r="W4883" s="15" t="n">
        <f aca="false">IF(U4883="Yes",1,0)</f>
        <v>0</v>
      </c>
      <c r="X4883" s="15" t="str">
        <f aca="false">IF(F4883&lt;=12,"0-12 months",IF(F4883&lt;=24,"13-24 months",IF(F4883&lt;=48,"25-48 months","49-72 months")))</f>
        <v>25-48 months</v>
      </c>
      <c r="Y4883" s="15" t="str">
        <f aca="false">IF(C4883=1,"Yes","No")</f>
        <v>No</v>
      </c>
      <c r="Z4883" s="15" t="n">
        <f aca="false">COUNTIF(J4883:O4883,"Yes")</f>
        <v>1</v>
      </c>
      <c r="AA4883" s="18" t="n">
        <f aca="false">S4883*W4883</f>
        <v>0</v>
      </c>
      <c r="AB4883" s="15" t="n">
        <f aca="false">(P4883="Month-to-month")+(I4883="Fiber optic")+(R4883="Electronic check")+(F4883&lt;=12)+(M4883="No")+(J4883="No")</f>
        <v>3</v>
      </c>
      <c r="AC4883" s="15" t="str">
        <f aca="false">IF(AB4883&gt;=5,"High",IF(AB4883&gt;=3,"Medium","Low"))</f>
        <v>Medium</v>
      </c>
    </row>
    <row r="4884" customFormat="false" ht="15" hidden="false" customHeight="false" outlineLevel="0" collapsed="false">
      <c r="A4884" s="15" t="s">
        <v>4981</v>
      </c>
      <c r="B4884" s="15" t="s">
        <v>94</v>
      </c>
      <c r="C4884" s="15" t="n">
        <v>0</v>
      </c>
      <c r="D4884" s="15" t="s">
        <v>24</v>
      </c>
      <c r="E4884" s="15" t="s">
        <v>24</v>
      </c>
      <c r="F4884" s="15" t="n">
        <v>66</v>
      </c>
      <c r="G4884" s="15" t="s">
        <v>24</v>
      </c>
      <c r="H4884" s="15" t="s">
        <v>95</v>
      </c>
      <c r="I4884" s="15" t="s">
        <v>96</v>
      </c>
      <c r="J4884" s="15" t="s">
        <v>26</v>
      </c>
      <c r="K4884" s="15" t="s">
        <v>26</v>
      </c>
      <c r="L4884" s="15" t="s">
        <v>26</v>
      </c>
      <c r="M4884" s="15" t="s">
        <v>26</v>
      </c>
      <c r="N4884" s="15" t="s">
        <v>26</v>
      </c>
      <c r="O4884" s="15" t="s">
        <v>26</v>
      </c>
      <c r="P4884" s="15" t="s">
        <v>29</v>
      </c>
      <c r="Q4884" s="15" t="s">
        <v>26</v>
      </c>
      <c r="R4884" s="15" t="s">
        <v>19</v>
      </c>
      <c r="S4884" s="18" t="n">
        <v>62.5</v>
      </c>
      <c r="T4884" s="15" t="n">
        <v>4136.4</v>
      </c>
      <c r="U4884" s="15" t="s">
        <v>24</v>
      </c>
      <c r="V4884" s="18" t="n">
        <f aca="false">IF(ISNUMBER(T4884),T4884,0)</f>
        <v>4136.4</v>
      </c>
      <c r="W4884" s="15" t="n">
        <f aca="false">IF(U4884="Yes",1,0)</f>
        <v>0</v>
      </c>
      <c r="X4884" s="15" t="str">
        <f aca="false">IF(F4884&lt;=12,"0-12 months",IF(F4884&lt;=24,"13-24 months",IF(F4884&lt;=48,"25-48 months","49-72 months")))</f>
        <v>49-72 months</v>
      </c>
      <c r="Y4884" s="15" t="str">
        <f aca="false">IF(C4884=1,"Yes","No")</f>
        <v>No</v>
      </c>
      <c r="Z4884" s="15" t="n">
        <f aca="false">COUNTIF(J4884:O4884,"Yes")</f>
        <v>6</v>
      </c>
      <c r="AA4884" s="18" t="n">
        <f aca="false">S4884*W4884</f>
        <v>0</v>
      </c>
      <c r="AB4884" s="15" t="n">
        <f aca="false">(P4884="Month-to-month")+(I4884="Fiber optic")+(R4884="Electronic check")+(F4884&lt;=12)+(M4884="No")+(J4884="No")</f>
        <v>0</v>
      </c>
      <c r="AC4884" s="15" t="str">
        <f aca="false">IF(AB4884&gt;=5,"High",IF(AB4884&gt;=3,"Medium","Low"))</f>
        <v>Low</v>
      </c>
    </row>
    <row r="4885" customFormat="false" ht="15" hidden="false" customHeight="false" outlineLevel="0" collapsed="false">
      <c r="A4885" s="15" t="s">
        <v>4982</v>
      </c>
      <c r="B4885" s="15" t="s">
        <v>98</v>
      </c>
      <c r="C4885" s="15" t="n">
        <v>1</v>
      </c>
      <c r="D4885" s="15" t="s">
        <v>24</v>
      </c>
      <c r="E4885" s="15" t="s">
        <v>24</v>
      </c>
      <c r="F4885" s="15" t="n">
        <v>8</v>
      </c>
      <c r="G4885" s="15" t="s">
        <v>24</v>
      </c>
      <c r="H4885" s="15" t="s">
        <v>95</v>
      </c>
      <c r="I4885" s="15" t="s">
        <v>96</v>
      </c>
      <c r="J4885" s="15" t="s">
        <v>24</v>
      </c>
      <c r="K4885" s="15" t="s">
        <v>24</v>
      </c>
      <c r="L4885" s="15" t="s">
        <v>26</v>
      </c>
      <c r="M4885" s="15" t="s">
        <v>24</v>
      </c>
      <c r="N4885" s="15" t="s">
        <v>24</v>
      </c>
      <c r="O4885" s="15" t="s">
        <v>24</v>
      </c>
      <c r="P4885" s="15" t="s">
        <v>25</v>
      </c>
      <c r="Q4885" s="15" t="s">
        <v>26</v>
      </c>
      <c r="R4885" s="15" t="s">
        <v>15</v>
      </c>
      <c r="S4885" s="18" t="n">
        <v>29.4</v>
      </c>
      <c r="T4885" s="15" t="n">
        <v>221.9</v>
      </c>
      <c r="U4885" s="15" t="s">
        <v>26</v>
      </c>
      <c r="V4885" s="18" t="n">
        <f aca="false">IF(ISNUMBER(T4885),T4885,0)</f>
        <v>221.9</v>
      </c>
      <c r="W4885" s="15" t="n">
        <f aca="false">IF(U4885="Yes",1,0)</f>
        <v>1</v>
      </c>
      <c r="X4885" s="15" t="str">
        <f aca="false">IF(F4885&lt;=12,"0-12 months",IF(F4885&lt;=24,"13-24 months",IF(F4885&lt;=48,"25-48 months","49-72 months")))</f>
        <v>0-12 months</v>
      </c>
      <c r="Y4885" s="15" t="str">
        <f aca="false">IF(C4885=1,"Yes","No")</f>
        <v>Yes</v>
      </c>
      <c r="Z4885" s="15" t="n">
        <f aca="false">COUNTIF(J4885:O4885,"Yes")</f>
        <v>1</v>
      </c>
      <c r="AA4885" s="18" t="n">
        <f aca="false">S4885*W4885</f>
        <v>29.4</v>
      </c>
      <c r="AB4885" s="15" t="n">
        <f aca="false">(P4885="Month-to-month")+(I4885="Fiber optic")+(R4885="Electronic check")+(F4885&lt;=12)+(M4885="No")+(J4885="No")</f>
        <v>5</v>
      </c>
      <c r="AC4885" s="15" t="str">
        <f aca="false">IF(AB4885&gt;=5,"High",IF(AB4885&gt;=3,"Medium","Low"))</f>
        <v>High</v>
      </c>
    </row>
    <row r="4886" customFormat="false" ht="15" hidden="false" customHeight="false" outlineLevel="0" collapsed="false">
      <c r="A4886" s="15" t="s">
        <v>4983</v>
      </c>
      <c r="B4886" s="15" t="s">
        <v>94</v>
      </c>
      <c r="C4886" s="15" t="n">
        <v>0</v>
      </c>
      <c r="D4886" s="15" t="s">
        <v>26</v>
      </c>
      <c r="E4886" s="15" t="s">
        <v>26</v>
      </c>
      <c r="F4886" s="15" t="n">
        <v>41</v>
      </c>
      <c r="G4886" s="15" t="s">
        <v>26</v>
      </c>
      <c r="H4886" s="15" t="s">
        <v>24</v>
      </c>
      <c r="I4886" s="15" t="s">
        <v>102</v>
      </c>
      <c r="J4886" s="15" t="s">
        <v>24</v>
      </c>
      <c r="K4886" s="15" t="s">
        <v>24</v>
      </c>
      <c r="L4886" s="15" t="s">
        <v>26</v>
      </c>
      <c r="M4886" s="15" t="s">
        <v>24</v>
      </c>
      <c r="N4886" s="15" t="s">
        <v>26</v>
      </c>
      <c r="O4886" s="15" t="s">
        <v>26</v>
      </c>
      <c r="P4886" s="15" t="s">
        <v>25</v>
      </c>
      <c r="Q4886" s="15" t="s">
        <v>26</v>
      </c>
      <c r="R4886" s="15" t="s">
        <v>19</v>
      </c>
      <c r="S4886" s="18" t="n">
        <v>94.9</v>
      </c>
      <c r="T4886" s="15" t="n">
        <v>3848</v>
      </c>
      <c r="U4886" s="15" t="s">
        <v>24</v>
      </c>
      <c r="V4886" s="18" t="n">
        <f aca="false">IF(ISNUMBER(T4886),T4886,0)</f>
        <v>3848</v>
      </c>
      <c r="W4886" s="15" t="n">
        <f aca="false">IF(U4886="Yes",1,0)</f>
        <v>0</v>
      </c>
      <c r="X4886" s="15" t="str">
        <f aca="false">IF(F4886&lt;=12,"0-12 months",IF(F4886&lt;=24,"13-24 months",IF(F4886&lt;=48,"25-48 months","49-72 months")))</f>
        <v>25-48 months</v>
      </c>
      <c r="Y4886" s="15" t="str">
        <f aca="false">IF(C4886=1,"Yes","No")</f>
        <v>No</v>
      </c>
      <c r="Z4886" s="15" t="n">
        <f aca="false">COUNTIF(J4886:O4886,"Yes")</f>
        <v>3</v>
      </c>
      <c r="AA4886" s="18" t="n">
        <f aca="false">S4886*W4886</f>
        <v>0</v>
      </c>
      <c r="AB4886" s="15" t="n">
        <f aca="false">(P4886="Month-to-month")+(I4886="Fiber optic")+(R4886="Electronic check")+(F4886&lt;=12)+(M4886="No")+(J4886="No")</f>
        <v>4</v>
      </c>
      <c r="AC4886" s="15" t="str">
        <f aca="false">IF(AB4886&gt;=5,"High",IF(AB4886&gt;=3,"Medium","Low"))</f>
        <v>Medium</v>
      </c>
    </row>
    <row r="4887" customFormat="false" ht="15" hidden="false" customHeight="false" outlineLevel="0" collapsed="false">
      <c r="A4887" s="15" t="s">
        <v>4984</v>
      </c>
      <c r="B4887" s="15" t="s">
        <v>98</v>
      </c>
      <c r="C4887" s="15" t="n">
        <v>1</v>
      </c>
      <c r="D4887" s="15" t="s">
        <v>26</v>
      </c>
      <c r="E4887" s="15" t="s">
        <v>24</v>
      </c>
      <c r="F4887" s="15" t="n">
        <v>72</v>
      </c>
      <c r="G4887" s="15" t="s">
        <v>26</v>
      </c>
      <c r="H4887" s="15" t="s">
        <v>26</v>
      </c>
      <c r="I4887" s="15" t="s">
        <v>102</v>
      </c>
      <c r="J4887" s="15" t="s">
        <v>24</v>
      </c>
      <c r="K4887" s="15" t="s">
        <v>26</v>
      </c>
      <c r="L4887" s="15" t="s">
        <v>26</v>
      </c>
      <c r="M4887" s="15" t="s">
        <v>26</v>
      </c>
      <c r="N4887" s="15" t="s">
        <v>26</v>
      </c>
      <c r="O4887" s="15" t="s">
        <v>26</v>
      </c>
      <c r="P4887" s="15" t="s">
        <v>29</v>
      </c>
      <c r="Q4887" s="15" t="s">
        <v>26</v>
      </c>
      <c r="R4887" s="15" t="s">
        <v>19</v>
      </c>
      <c r="S4887" s="18" t="n">
        <v>111.65</v>
      </c>
      <c r="T4887" s="15" t="n">
        <v>8022.85</v>
      </c>
      <c r="U4887" s="15" t="s">
        <v>24</v>
      </c>
      <c r="V4887" s="18" t="n">
        <f aca="false">IF(ISNUMBER(T4887),T4887,0)</f>
        <v>8022.85</v>
      </c>
      <c r="W4887" s="15" t="n">
        <f aca="false">IF(U4887="Yes",1,0)</f>
        <v>0</v>
      </c>
      <c r="X4887" s="15" t="str">
        <f aca="false">IF(F4887&lt;=12,"0-12 months",IF(F4887&lt;=24,"13-24 months",IF(F4887&lt;=48,"25-48 months","49-72 months")))</f>
        <v>49-72 months</v>
      </c>
      <c r="Y4887" s="15" t="str">
        <f aca="false">IF(C4887=1,"Yes","No")</f>
        <v>Yes</v>
      </c>
      <c r="Z4887" s="15" t="n">
        <f aca="false">COUNTIF(J4887:O4887,"Yes")</f>
        <v>5</v>
      </c>
      <c r="AA4887" s="18" t="n">
        <f aca="false">S4887*W4887</f>
        <v>0</v>
      </c>
      <c r="AB4887" s="15" t="n">
        <f aca="false">(P4887="Month-to-month")+(I4887="Fiber optic")+(R4887="Electronic check")+(F4887&lt;=12)+(M4887="No")+(J4887="No")</f>
        <v>2</v>
      </c>
      <c r="AC4887" s="15" t="str">
        <f aca="false">IF(AB4887&gt;=5,"High",IF(AB4887&gt;=3,"Medium","Low"))</f>
        <v>Low</v>
      </c>
    </row>
    <row r="4888" customFormat="false" ht="15" hidden="false" customHeight="false" outlineLevel="0" collapsed="false">
      <c r="A4888" s="15" t="s">
        <v>4985</v>
      </c>
      <c r="B4888" s="15" t="s">
        <v>94</v>
      </c>
      <c r="C4888" s="15" t="n">
        <v>0</v>
      </c>
      <c r="D4888" s="15" t="s">
        <v>24</v>
      </c>
      <c r="E4888" s="15" t="s">
        <v>24</v>
      </c>
      <c r="F4888" s="15" t="n">
        <v>7</v>
      </c>
      <c r="G4888" s="15" t="s">
        <v>26</v>
      </c>
      <c r="H4888" s="15" t="s">
        <v>24</v>
      </c>
      <c r="I4888" s="15" t="s">
        <v>24</v>
      </c>
      <c r="J4888" s="15" t="s">
        <v>28</v>
      </c>
      <c r="K4888" s="15" t="s">
        <v>28</v>
      </c>
      <c r="L4888" s="15" t="s">
        <v>28</v>
      </c>
      <c r="M4888" s="15" t="s">
        <v>28</v>
      </c>
      <c r="N4888" s="15" t="s">
        <v>28</v>
      </c>
      <c r="O4888" s="15" t="s">
        <v>28</v>
      </c>
      <c r="P4888" s="15" t="s">
        <v>27</v>
      </c>
      <c r="Q4888" s="15" t="s">
        <v>24</v>
      </c>
      <c r="R4888" s="15" t="s">
        <v>17</v>
      </c>
      <c r="S4888" s="18" t="n">
        <v>19.9</v>
      </c>
      <c r="T4888" s="15" t="n">
        <v>173.15</v>
      </c>
      <c r="U4888" s="15" t="s">
        <v>24</v>
      </c>
      <c r="V4888" s="18" t="n">
        <f aca="false">IF(ISNUMBER(T4888),T4888,0)</f>
        <v>173.15</v>
      </c>
      <c r="W4888" s="15" t="n">
        <f aca="false">IF(U4888="Yes",1,0)</f>
        <v>0</v>
      </c>
      <c r="X4888" s="15" t="str">
        <f aca="false">IF(F4888&lt;=12,"0-12 months",IF(F4888&lt;=24,"13-24 months",IF(F4888&lt;=48,"25-48 months","49-72 months")))</f>
        <v>0-12 months</v>
      </c>
      <c r="Y4888" s="15" t="str">
        <f aca="false">IF(C4888=1,"Yes","No")</f>
        <v>No</v>
      </c>
      <c r="Z4888" s="15" t="n">
        <f aca="false">COUNTIF(J4888:O4888,"Yes")</f>
        <v>0</v>
      </c>
      <c r="AA4888" s="18" t="n">
        <f aca="false">S4888*W4888</f>
        <v>0</v>
      </c>
      <c r="AB4888" s="15" t="n">
        <f aca="false">(P4888="Month-to-month")+(I4888="Fiber optic")+(R4888="Electronic check")+(F4888&lt;=12)+(M4888="No")+(J4888="No")</f>
        <v>1</v>
      </c>
      <c r="AC4888" s="15" t="str">
        <f aca="false">IF(AB4888&gt;=5,"High",IF(AB4888&gt;=3,"Medium","Low"))</f>
        <v>Low</v>
      </c>
    </row>
    <row r="4889" customFormat="false" ht="15" hidden="false" customHeight="false" outlineLevel="0" collapsed="false">
      <c r="A4889" s="15" t="s">
        <v>4986</v>
      </c>
      <c r="B4889" s="15" t="s">
        <v>94</v>
      </c>
      <c r="C4889" s="15" t="n">
        <v>0</v>
      </c>
      <c r="D4889" s="15" t="s">
        <v>26</v>
      </c>
      <c r="E4889" s="15" t="s">
        <v>26</v>
      </c>
      <c r="F4889" s="15" t="n">
        <v>38</v>
      </c>
      <c r="G4889" s="15" t="s">
        <v>26</v>
      </c>
      <c r="H4889" s="15" t="s">
        <v>24</v>
      </c>
      <c r="I4889" s="15" t="s">
        <v>24</v>
      </c>
      <c r="J4889" s="15" t="s">
        <v>28</v>
      </c>
      <c r="K4889" s="15" t="s">
        <v>28</v>
      </c>
      <c r="L4889" s="15" t="s">
        <v>28</v>
      </c>
      <c r="M4889" s="15" t="s">
        <v>28</v>
      </c>
      <c r="N4889" s="15" t="s">
        <v>28</v>
      </c>
      <c r="O4889" s="15" t="s">
        <v>28</v>
      </c>
      <c r="P4889" s="15" t="s">
        <v>25</v>
      </c>
      <c r="Q4889" s="15" t="s">
        <v>24</v>
      </c>
      <c r="R4889" s="15" t="s">
        <v>17</v>
      </c>
      <c r="S4889" s="18" t="n">
        <v>20.45</v>
      </c>
      <c r="T4889" s="15" t="n">
        <v>781.25</v>
      </c>
      <c r="U4889" s="15" t="s">
        <v>24</v>
      </c>
      <c r="V4889" s="18" t="n">
        <f aca="false">IF(ISNUMBER(T4889),T4889,0)</f>
        <v>781.25</v>
      </c>
      <c r="W4889" s="15" t="n">
        <f aca="false">IF(U4889="Yes",1,0)</f>
        <v>0</v>
      </c>
      <c r="X4889" s="15" t="str">
        <f aca="false">IF(F4889&lt;=12,"0-12 months",IF(F4889&lt;=24,"13-24 months",IF(F4889&lt;=48,"25-48 months","49-72 months")))</f>
        <v>25-48 months</v>
      </c>
      <c r="Y4889" s="15" t="str">
        <f aca="false">IF(C4889=1,"Yes","No")</f>
        <v>No</v>
      </c>
      <c r="Z4889" s="15" t="n">
        <f aca="false">COUNTIF(J4889:O4889,"Yes")</f>
        <v>0</v>
      </c>
      <c r="AA4889" s="18" t="n">
        <f aca="false">S4889*W4889</f>
        <v>0</v>
      </c>
      <c r="AB4889" s="15" t="n">
        <f aca="false">(P4889="Month-to-month")+(I4889="Fiber optic")+(R4889="Electronic check")+(F4889&lt;=12)+(M4889="No")+(J4889="No")</f>
        <v>1</v>
      </c>
      <c r="AC4889" s="15" t="str">
        <f aca="false">IF(AB4889&gt;=5,"High",IF(AB4889&gt;=3,"Medium","Low"))</f>
        <v>Low</v>
      </c>
    </row>
    <row r="4890" customFormat="false" ht="15" hidden="false" customHeight="false" outlineLevel="0" collapsed="false">
      <c r="A4890" s="15" t="s">
        <v>4987</v>
      </c>
      <c r="B4890" s="15" t="s">
        <v>98</v>
      </c>
      <c r="C4890" s="15" t="n">
        <v>0</v>
      </c>
      <c r="D4890" s="15" t="s">
        <v>24</v>
      </c>
      <c r="E4890" s="15" t="s">
        <v>24</v>
      </c>
      <c r="F4890" s="15" t="n">
        <v>44</v>
      </c>
      <c r="G4890" s="15" t="s">
        <v>26</v>
      </c>
      <c r="H4890" s="15" t="s">
        <v>24</v>
      </c>
      <c r="I4890" s="15" t="s">
        <v>102</v>
      </c>
      <c r="J4890" s="15" t="s">
        <v>26</v>
      </c>
      <c r="K4890" s="15" t="s">
        <v>26</v>
      </c>
      <c r="L4890" s="15" t="s">
        <v>26</v>
      </c>
      <c r="M4890" s="15" t="s">
        <v>24</v>
      </c>
      <c r="N4890" s="15" t="s">
        <v>26</v>
      </c>
      <c r="O4890" s="15" t="s">
        <v>26</v>
      </c>
      <c r="P4890" s="15" t="s">
        <v>27</v>
      </c>
      <c r="Q4890" s="15" t="s">
        <v>26</v>
      </c>
      <c r="R4890" s="15" t="s">
        <v>15</v>
      </c>
      <c r="S4890" s="18" t="n">
        <v>106.05</v>
      </c>
      <c r="T4890" s="15" t="n">
        <v>4510.8</v>
      </c>
      <c r="U4890" s="15" t="s">
        <v>24</v>
      </c>
      <c r="V4890" s="18" t="n">
        <f aca="false">IF(ISNUMBER(T4890),T4890,0)</f>
        <v>4510.8</v>
      </c>
      <c r="W4890" s="15" t="n">
        <f aca="false">IF(U4890="Yes",1,0)</f>
        <v>0</v>
      </c>
      <c r="X4890" s="15" t="str">
        <f aca="false">IF(F4890&lt;=12,"0-12 months",IF(F4890&lt;=24,"13-24 months",IF(F4890&lt;=48,"25-48 months","49-72 months")))</f>
        <v>25-48 months</v>
      </c>
      <c r="Y4890" s="15" t="str">
        <f aca="false">IF(C4890=1,"Yes","No")</f>
        <v>No</v>
      </c>
      <c r="Z4890" s="15" t="n">
        <f aca="false">COUNTIF(J4890:O4890,"Yes")</f>
        <v>5</v>
      </c>
      <c r="AA4890" s="18" t="n">
        <f aca="false">S4890*W4890</f>
        <v>0</v>
      </c>
      <c r="AB4890" s="15" t="n">
        <f aca="false">(P4890="Month-to-month")+(I4890="Fiber optic")+(R4890="Electronic check")+(F4890&lt;=12)+(M4890="No")+(J4890="No")</f>
        <v>3</v>
      </c>
      <c r="AC4890" s="15" t="str">
        <f aca="false">IF(AB4890&gt;=5,"High",IF(AB4890&gt;=3,"Medium","Low"))</f>
        <v>Medium</v>
      </c>
    </row>
    <row r="4891" customFormat="false" ht="15" hidden="false" customHeight="false" outlineLevel="0" collapsed="false">
      <c r="A4891" s="15" t="s">
        <v>4988</v>
      </c>
      <c r="B4891" s="15" t="s">
        <v>98</v>
      </c>
      <c r="C4891" s="15" t="n">
        <v>0</v>
      </c>
      <c r="D4891" s="15" t="s">
        <v>26</v>
      </c>
      <c r="E4891" s="15" t="s">
        <v>26</v>
      </c>
      <c r="F4891" s="15" t="n">
        <v>47</v>
      </c>
      <c r="G4891" s="15" t="s">
        <v>26</v>
      </c>
      <c r="H4891" s="15" t="s">
        <v>26</v>
      </c>
      <c r="I4891" s="15" t="s">
        <v>102</v>
      </c>
      <c r="J4891" s="15" t="s">
        <v>26</v>
      </c>
      <c r="K4891" s="15" t="s">
        <v>26</v>
      </c>
      <c r="L4891" s="15" t="s">
        <v>26</v>
      </c>
      <c r="M4891" s="15" t="s">
        <v>26</v>
      </c>
      <c r="N4891" s="15" t="s">
        <v>26</v>
      </c>
      <c r="O4891" s="15" t="s">
        <v>26</v>
      </c>
      <c r="P4891" s="15" t="s">
        <v>27</v>
      </c>
      <c r="Q4891" s="15" t="s">
        <v>26</v>
      </c>
      <c r="R4891" s="15" t="s">
        <v>19</v>
      </c>
      <c r="S4891" s="18" t="n">
        <v>113.45</v>
      </c>
      <c r="T4891" s="15" t="n">
        <v>5317.8</v>
      </c>
      <c r="U4891" s="15" t="s">
        <v>24</v>
      </c>
      <c r="V4891" s="18" t="n">
        <f aca="false">IF(ISNUMBER(T4891),T4891,0)</f>
        <v>5317.8</v>
      </c>
      <c r="W4891" s="15" t="n">
        <f aca="false">IF(U4891="Yes",1,0)</f>
        <v>0</v>
      </c>
      <c r="X4891" s="15" t="str">
        <f aca="false">IF(F4891&lt;=12,"0-12 months",IF(F4891&lt;=24,"13-24 months",IF(F4891&lt;=48,"25-48 months","49-72 months")))</f>
        <v>25-48 months</v>
      </c>
      <c r="Y4891" s="15" t="str">
        <f aca="false">IF(C4891=1,"Yes","No")</f>
        <v>No</v>
      </c>
      <c r="Z4891" s="15" t="n">
        <f aca="false">COUNTIF(J4891:O4891,"Yes")</f>
        <v>6</v>
      </c>
      <c r="AA4891" s="18" t="n">
        <f aca="false">S4891*W4891</f>
        <v>0</v>
      </c>
      <c r="AB4891" s="15" t="n">
        <f aca="false">(P4891="Month-to-month")+(I4891="Fiber optic")+(R4891="Electronic check")+(F4891&lt;=12)+(M4891="No")+(J4891="No")</f>
        <v>1</v>
      </c>
      <c r="AC4891" s="15" t="str">
        <f aca="false">IF(AB4891&gt;=5,"High",IF(AB4891&gt;=3,"Medium","Low"))</f>
        <v>Low</v>
      </c>
    </row>
    <row r="4892" customFormat="false" ht="15" hidden="false" customHeight="false" outlineLevel="0" collapsed="false">
      <c r="A4892" s="15" t="s">
        <v>4989</v>
      </c>
      <c r="B4892" s="15" t="s">
        <v>98</v>
      </c>
      <c r="C4892" s="15" t="n">
        <v>0</v>
      </c>
      <c r="D4892" s="15" t="s">
        <v>26</v>
      </c>
      <c r="E4892" s="15" t="s">
        <v>26</v>
      </c>
      <c r="F4892" s="15" t="n">
        <v>53</v>
      </c>
      <c r="G4892" s="15" t="s">
        <v>26</v>
      </c>
      <c r="H4892" s="15" t="s">
        <v>24</v>
      </c>
      <c r="I4892" s="15" t="s">
        <v>102</v>
      </c>
      <c r="J4892" s="15" t="s">
        <v>24</v>
      </c>
      <c r="K4892" s="15" t="s">
        <v>26</v>
      </c>
      <c r="L4892" s="15" t="s">
        <v>24</v>
      </c>
      <c r="M4892" s="15" t="s">
        <v>26</v>
      </c>
      <c r="N4892" s="15" t="s">
        <v>26</v>
      </c>
      <c r="O4892" s="15" t="s">
        <v>24</v>
      </c>
      <c r="P4892" s="15" t="s">
        <v>25</v>
      </c>
      <c r="Q4892" s="15" t="s">
        <v>26</v>
      </c>
      <c r="R4892" s="15" t="s">
        <v>15</v>
      </c>
      <c r="S4892" s="18" t="n">
        <v>92.55</v>
      </c>
      <c r="T4892" s="15" t="n">
        <v>4779.45</v>
      </c>
      <c r="U4892" s="15" t="s">
        <v>24</v>
      </c>
      <c r="V4892" s="18" t="n">
        <f aca="false">IF(ISNUMBER(T4892),T4892,0)</f>
        <v>4779.45</v>
      </c>
      <c r="W4892" s="15" t="n">
        <f aca="false">IF(U4892="Yes",1,0)</f>
        <v>0</v>
      </c>
      <c r="X4892" s="15" t="str">
        <f aca="false">IF(F4892&lt;=12,"0-12 months",IF(F4892&lt;=24,"13-24 months",IF(F4892&lt;=48,"25-48 months","49-72 months")))</f>
        <v>49-72 months</v>
      </c>
      <c r="Y4892" s="15" t="str">
        <f aca="false">IF(C4892=1,"Yes","No")</f>
        <v>No</v>
      </c>
      <c r="Z4892" s="15" t="n">
        <f aca="false">COUNTIF(J4892:O4892,"Yes")</f>
        <v>3</v>
      </c>
      <c r="AA4892" s="18" t="n">
        <f aca="false">S4892*W4892</f>
        <v>0</v>
      </c>
      <c r="AB4892" s="15" t="n">
        <f aca="false">(P4892="Month-to-month")+(I4892="Fiber optic")+(R4892="Electronic check")+(F4892&lt;=12)+(M4892="No")+(J4892="No")</f>
        <v>4</v>
      </c>
      <c r="AC4892" s="15" t="str">
        <f aca="false">IF(AB4892&gt;=5,"High",IF(AB4892&gt;=3,"Medium","Low"))</f>
        <v>Medium</v>
      </c>
    </row>
    <row r="4893" customFormat="false" ht="15" hidden="false" customHeight="false" outlineLevel="0" collapsed="false">
      <c r="A4893" s="15" t="s">
        <v>4990</v>
      </c>
      <c r="B4893" s="15" t="s">
        <v>98</v>
      </c>
      <c r="C4893" s="15" t="n">
        <v>0</v>
      </c>
      <c r="D4893" s="15" t="s">
        <v>26</v>
      </c>
      <c r="E4893" s="15" t="s">
        <v>24</v>
      </c>
      <c r="F4893" s="15" t="n">
        <v>4</v>
      </c>
      <c r="G4893" s="15" t="s">
        <v>26</v>
      </c>
      <c r="H4893" s="15" t="s">
        <v>26</v>
      </c>
      <c r="I4893" s="15" t="s">
        <v>96</v>
      </c>
      <c r="J4893" s="15" t="s">
        <v>24</v>
      </c>
      <c r="K4893" s="15" t="s">
        <v>24</v>
      </c>
      <c r="L4893" s="15" t="s">
        <v>26</v>
      </c>
      <c r="M4893" s="15" t="s">
        <v>24</v>
      </c>
      <c r="N4893" s="15" t="s">
        <v>26</v>
      </c>
      <c r="O4893" s="15" t="s">
        <v>24</v>
      </c>
      <c r="P4893" s="15" t="s">
        <v>25</v>
      </c>
      <c r="Q4893" s="15" t="s">
        <v>24</v>
      </c>
      <c r="R4893" s="15" t="s">
        <v>15</v>
      </c>
      <c r="S4893" s="18" t="n">
        <v>65.6</v>
      </c>
      <c r="T4893" s="15" t="n">
        <v>250.1</v>
      </c>
      <c r="U4893" s="15" t="s">
        <v>24</v>
      </c>
      <c r="V4893" s="18" t="n">
        <f aca="false">IF(ISNUMBER(T4893),T4893,0)</f>
        <v>250.1</v>
      </c>
      <c r="W4893" s="15" t="n">
        <f aca="false">IF(U4893="Yes",1,0)</f>
        <v>0</v>
      </c>
      <c r="X4893" s="15" t="str">
        <f aca="false">IF(F4893&lt;=12,"0-12 months",IF(F4893&lt;=24,"13-24 months",IF(F4893&lt;=48,"25-48 months","49-72 months")))</f>
        <v>0-12 months</v>
      </c>
      <c r="Y4893" s="15" t="str">
        <f aca="false">IF(C4893=1,"Yes","No")</f>
        <v>No</v>
      </c>
      <c r="Z4893" s="15" t="n">
        <f aca="false">COUNTIF(J4893:O4893,"Yes")</f>
        <v>2</v>
      </c>
      <c r="AA4893" s="18" t="n">
        <f aca="false">S4893*W4893</f>
        <v>0</v>
      </c>
      <c r="AB4893" s="15" t="n">
        <f aca="false">(P4893="Month-to-month")+(I4893="Fiber optic")+(R4893="Electronic check")+(F4893&lt;=12)+(M4893="No")+(J4893="No")</f>
        <v>5</v>
      </c>
      <c r="AC4893" s="15" t="str">
        <f aca="false">IF(AB4893&gt;=5,"High",IF(AB4893&gt;=3,"Medium","Low"))</f>
        <v>High</v>
      </c>
    </row>
    <row r="4894" customFormat="false" ht="15" hidden="false" customHeight="false" outlineLevel="0" collapsed="false">
      <c r="A4894" s="15" t="s">
        <v>4991</v>
      </c>
      <c r="B4894" s="15" t="s">
        <v>98</v>
      </c>
      <c r="C4894" s="15" t="n">
        <v>1</v>
      </c>
      <c r="D4894" s="15" t="s">
        <v>24</v>
      </c>
      <c r="E4894" s="15" t="s">
        <v>24</v>
      </c>
      <c r="F4894" s="15" t="n">
        <v>20</v>
      </c>
      <c r="G4894" s="15" t="s">
        <v>26</v>
      </c>
      <c r="H4894" s="15" t="s">
        <v>26</v>
      </c>
      <c r="I4894" s="15" t="s">
        <v>102</v>
      </c>
      <c r="J4894" s="15" t="s">
        <v>24</v>
      </c>
      <c r="K4894" s="15" t="s">
        <v>24</v>
      </c>
      <c r="L4894" s="15" t="s">
        <v>24</v>
      </c>
      <c r="M4894" s="15" t="s">
        <v>24</v>
      </c>
      <c r="N4894" s="15" t="s">
        <v>26</v>
      </c>
      <c r="O4894" s="15" t="s">
        <v>24</v>
      </c>
      <c r="P4894" s="15" t="s">
        <v>25</v>
      </c>
      <c r="Q4894" s="15" t="s">
        <v>26</v>
      </c>
      <c r="R4894" s="15" t="s">
        <v>15</v>
      </c>
      <c r="S4894" s="18" t="n">
        <v>84.35</v>
      </c>
      <c r="T4894" s="15" t="n">
        <v>1745.2</v>
      </c>
      <c r="U4894" s="15" t="s">
        <v>24</v>
      </c>
      <c r="V4894" s="18" t="n">
        <f aca="false">IF(ISNUMBER(T4894),T4894,0)</f>
        <v>1745.2</v>
      </c>
      <c r="W4894" s="15" t="n">
        <f aca="false">IF(U4894="Yes",1,0)</f>
        <v>0</v>
      </c>
      <c r="X4894" s="15" t="str">
        <f aca="false">IF(F4894&lt;=12,"0-12 months",IF(F4894&lt;=24,"13-24 months",IF(F4894&lt;=48,"25-48 months","49-72 months")))</f>
        <v>13-24 months</v>
      </c>
      <c r="Y4894" s="15" t="str">
        <f aca="false">IF(C4894=1,"Yes","No")</f>
        <v>Yes</v>
      </c>
      <c r="Z4894" s="15" t="n">
        <f aca="false">COUNTIF(J4894:O4894,"Yes")</f>
        <v>1</v>
      </c>
      <c r="AA4894" s="18" t="n">
        <f aca="false">S4894*W4894</f>
        <v>0</v>
      </c>
      <c r="AB4894" s="15" t="n">
        <f aca="false">(P4894="Month-to-month")+(I4894="Fiber optic")+(R4894="Electronic check")+(F4894&lt;=12)+(M4894="No")+(J4894="No")</f>
        <v>5</v>
      </c>
      <c r="AC4894" s="15" t="str">
        <f aca="false">IF(AB4894&gt;=5,"High",IF(AB4894&gt;=3,"Medium","Low"))</f>
        <v>High</v>
      </c>
    </row>
    <row r="4895" customFormat="false" ht="15" hidden="false" customHeight="false" outlineLevel="0" collapsed="false">
      <c r="A4895" s="15" t="s">
        <v>4992</v>
      </c>
      <c r="B4895" s="15" t="s">
        <v>98</v>
      </c>
      <c r="C4895" s="15" t="n">
        <v>0</v>
      </c>
      <c r="D4895" s="15" t="s">
        <v>24</v>
      </c>
      <c r="E4895" s="15" t="s">
        <v>24</v>
      </c>
      <c r="F4895" s="15" t="n">
        <v>2</v>
      </c>
      <c r="G4895" s="15" t="s">
        <v>26</v>
      </c>
      <c r="H4895" s="15" t="s">
        <v>24</v>
      </c>
      <c r="I4895" s="15" t="s">
        <v>96</v>
      </c>
      <c r="J4895" s="15" t="s">
        <v>24</v>
      </c>
      <c r="K4895" s="15" t="s">
        <v>24</v>
      </c>
      <c r="L4895" s="15" t="s">
        <v>24</v>
      </c>
      <c r="M4895" s="15" t="s">
        <v>24</v>
      </c>
      <c r="N4895" s="15" t="s">
        <v>24</v>
      </c>
      <c r="O4895" s="15" t="s">
        <v>24</v>
      </c>
      <c r="P4895" s="15" t="s">
        <v>25</v>
      </c>
      <c r="Q4895" s="15" t="s">
        <v>24</v>
      </c>
      <c r="R4895" s="15" t="s">
        <v>17</v>
      </c>
      <c r="S4895" s="18" t="n">
        <v>44.65</v>
      </c>
      <c r="T4895" s="15" t="n">
        <v>74.9</v>
      </c>
      <c r="U4895" s="15" t="s">
        <v>26</v>
      </c>
      <c r="V4895" s="18" t="n">
        <f aca="false">IF(ISNUMBER(T4895),T4895,0)</f>
        <v>74.9</v>
      </c>
      <c r="W4895" s="15" t="n">
        <f aca="false">IF(U4895="Yes",1,0)</f>
        <v>1</v>
      </c>
      <c r="X4895" s="15" t="str">
        <f aca="false">IF(F4895&lt;=12,"0-12 months",IF(F4895&lt;=24,"13-24 months",IF(F4895&lt;=48,"25-48 months","49-72 months")))</f>
        <v>0-12 months</v>
      </c>
      <c r="Y4895" s="15" t="str">
        <f aca="false">IF(C4895=1,"Yes","No")</f>
        <v>No</v>
      </c>
      <c r="Z4895" s="15" t="n">
        <f aca="false">COUNTIF(J4895:O4895,"Yes")</f>
        <v>0</v>
      </c>
      <c r="AA4895" s="18" t="n">
        <f aca="false">S4895*W4895</f>
        <v>44.65</v>
      </c>
      <c r="AB4895" s="15" t="n">
        <f aca="false">(P4895="Month-to-month")+(I4895="Fiber optic")+(R4895="Electronic check")+(F4895&lt;=12)+(M4895="No")+(J4895="No")</f>
        <v>4</v>
      </c>
      <c r="AC4895" s="15" t="str">
        <f aca="false">IF(AB4895&gt;=5,"High",IF(AB4895&gt;=3,"Medium","Low"))</f>
        <v>Medium</v>
      </c>
    </row>
    <row r="4896" customFormat="false" ht="15" hidden="false" customHeight="false" outlineLevel="0" collapsed="false">
      <c r="A4896" s="15" t="s">
        <v>4993</v>
      </c>
      <c r="B4896" s="15" t="s">
        <v>98</v>
      </c>
      <c r="C4896" s="15" t="n">
        <v>1</v>
      </c>
      <c r="D4896" s="15" t="s">
        <v>26</v>
      </c>
      <c r="E4896" s="15" t="s">
        <v>24</v>
      </c>
      <c r="F4896" s="15" t="n">
        <v>57</v>
      </c>
      <c r="G4896" s="15" t="s">
        <v>26</v>
      </c>
      <c r="H4896" s="15" t="s">
        <v>26</v>
      </c>
      <c r="I4896" s="15" t="s">
        <v>96</v>
      </c>
      <c r="J4896" s="15" t="s">
        <v>24</v>
      </c>
      <c r="K4896" s="15" t="s">
        <v>26</v>
      </c>
      <c r="L4896" s="15" t="s">
        <v>26</v>
      </c>
      <c r="M4896" s="15" t="s">
        <v>24</v>
      </c>
      <c r="N4896" s="15" t="s">
        <v>26</v>
      </c>
      <c r="O4896" s="15" t="s">
        <v>24</v>
      </c>
      <c r="P4896" s="15" t="s">
        <v>27</v>
      </c>
      <c r="Q4896" s="15" t="s">
        <v>26</v>
      </c>
      <c r="R4896" s="15" t="s">
        <v>21</v>
      </c>
      <c r="S4896" s="18" t="n">
        <v>71.1</v>
      </c>
      <c r="T4896" s="15" t="n">
        <v>4140.1</v>
      </c>
      <c r="U4896" s="15" t="s">
        <v>24</v>
      </c>
      <c r="V4896" s="18" t="n">
        <f aca="false">IF(ISNUMBER(T4896),T4896,0)</f>
        <v>4140.1</v>
      </c>
      <c r="W4896" s="15" t="n">
        <f aca="false">IF(U4896="Yes",1,0)</f>
        <v>0</v>
      </c>
      <c r="X4896" s="15" t="str">
        <f aca="false">IF(F4896&lt;=12,"0-12 months",IF(F4896&lt;=24,"13-24 months",IF(F4896&lt;=48,"25-48 months","49-72 months")))</f>
        <v>49-72 months</v>
      </c>
      <c r="Y4896" s="15" t="str">
        <f aca="false">IF(C4896=1,"Yes","No")</f>
        <v>Yes</v>
      </c>
      <c r="Z4896" s="15" t="n">
        <f aca="false">COUNTIF(J4896:O4896,"Yes")</f>
        <v>3</v>
      </c>
      <c r="AA4896" s="18" t="n">
        <f aca="false">S4896*W4896</f>
        <v>0</v>
      </c>
      <c r="AB4896" s="15" t="n">
        <f aca="false">(P4896="Month-to-month")+(I4896="Fiber optic")+(R4896="Electronic check")+(F4896&lt;=12)+(M4896="No")+(J4896="No")</f>
        <v>2</v>
      </c>
      <c r="AC4896" s="15" t="str">
        <f aca="false">IF(AB4896&gt;=5,"High",IF(AB4896&gt;=3,"Medium","Low"))</f>
        <v>Low</v>
      </c>
    </row>
    <row r="4897" customFormat="false" ht="15" hidden="false" customHeight="false" outlineLevel="0" collapsed="false">
      <c r="A4897" s="15" t="s">
        <v>4994</v>
      </c>
      <c r="B4897" s="15" t="s">
        <v>94</v>
      </c>
      <c r="C4897" s="15" t="n">
        <v>1</v>
      </c>
      <c r="D4897" s="15" t="s">
        <v>26</v>
      </c>
      <c r="E4897" s="15" t="s">
        <v>24</v>
      </c>
      <c r="F4897" s="15" t="n">
        <v>44</v>
      </c>
      <c r="G4897" s="15" t="s">
        <v>26</v>
      </c>
      <c r="H4897" s="15" t="s">
        <v>24</v>
      </c>
      <c r="I4897" s="15" t="s">
        <v>102</v>
      </c>
      <c r="J4897" s="15" t="s">
        <v>26</v>
      </c>
      <c r="K4897" s="15" t="s">
        <v>26</v>
      </c>
      <c r="L4897" s="15" t="s">
        <v>24</v>
      </c>
      <c r="M4897" s="15" t="s">
        <v>26</v>
      </c>
      <c r="N4897" s="15" t="s">
        <v>24</v>
      </c>
      <c r="O4897" s="15" t="s">
        <v>24</v>
      </c>
      <c r="P4897" s="15" t="s">
        <v>25</v>
      </c>
      <c r="Q4897" s="15" t="s">
        <v>26</v>
      </c>
      <c r="R4897" s="15" t="s">
        <v>15</v>
      </c>
      <c r="S4897" s="18" t="n">
        <v>85.15</v>
      </c>
      <c r="T4897" s="15" t="n">
        <v>3670.5</v>
      </c>
      <c r="U4897" s="15" t="s">
        <v>24</v>
      </c>
      <c r="V4897" s="18" t="n">
        <f aca="false">IF(ISNUMBER(T4897),T4897,0)</f>
        <v>3670.5</v>
      </c>
      <c r="W4897" s="15" t="n">
        <f aca="false">IF(U4897="Yes",1,0)</f>
        <v>0</v>
      </c>
      <c r="X4897" s="15" t="str">
        <f aca="false">IF(F4897&lt;=12,"0-12 months",IF(F4897&lt;=24,"13-24 months",IF(F4897&lt;=48,"25-48 months","49-72 months")))</f>
        <v>25-48 months</v>
      </c>
      <c r="Y4897" s="15" t="str">
        <f aca="false">IF(C4897=1,"Yes","No")</f>
        <v>Yes</v>
      </c>
      <c r="Z4897" s="15" t="n">
        <f aca="false">COUNTIF(J4897:O4897,"Yes")</f>
        <v>3</v>
      </c>
      <c r="AA4897" s="18" t="n">
        <f aca="false">S4897*W4897</f>
        <v>0</v>
      </c>
      <c r="AB4897" s="15" t="n">
        <f aca="false">(P4897="Month-to-month")+(I4897="Fiber optic")+(R4897="Electronic check")+(F4897&lt;=12)+(M4897="No")+(J4897="No")</f>
        <v>3</v>
      </c>
      <c r="AC4897" s="15" t="str">
        <f aca="false">IF(AB4897&gt;=5,"High",IF(AB4897&gt;=3,"Medium","Low"))</f>
        <v>Medium</v>
      </c>
    </row>
    <row r="4898" customFormat="false" ht="15" hidden="false" customHeight="false" outlineLevel="0" collapsed="false">
      <c r="A4898" s="15" t="s">
        <v>4995</v>
      </c>
      <c r="B4898" s="15" t="s">
        <v>98</v>
      </c>
      <c r="C4898" s="15" t="n">
        <v>0</v>
      </c>
      <c r="D4898" s="15" t="s">
        <v>24</v>
      </c>
      <c r="E4898" s="15" t="s">
        <v>24</v>
      </c>
      <c r="F4898" s="15" t="n">
        <v>24</v>
      </c>
      <c r="G4898" s="15" t="s">
        <v>26</v>
      </c>
      <c r="H4898" s="15" t="s">
        <v>24</v>
      </c>
      <c r="I4898" s="15" t="s">
        <v>96</v>
      </c>
      <c r="J4898" s="15" t="s">
        <v>24</v>
      </c>
      <c r="K4898" s="15" t="s">
        <v>24</v>
      </c>
      <c r="L4898" s="15" t="s">
        <v>26</v>
      </c>
      <c r="M4898" s="15" t="s">
        <v>24</v>
      </c>
      <c r="N4898" s="15" t="s">
        <v>24</v>
      </c>
      <c r="O4898" s="15" t="s">
        <v>24</v>
      </c>
      <c r="P4898" s="15" t="s">
        <v>25</v>
      </c>
      <c r="Q4898" s="15" t="s">
        <v>26</v>
      </c>
      <c r="R4898" s="15" t="s">
        <v>17</v>
      </c>
      <c r="S4898" s="18" t="n">
        <v>49.7</v>
      </c>
      <c r="T4898" s="15" t="n">
        <v>1167.8</v>
      </c>
      <c r="U4898" s="15" t="s">
        <v>24</v>
      </c>
      <c r="V4898" s="18" t="n">
        <f aca="false">IF(ISNUMBER(T4898),T4898,0)</f>
        <v>1167.8</v>
      </c>
      <c r="W4898" s="15" t="n">
        <f aca="false">IF(U4898="Yes",1,0)</f>
        <v>0</v>
      </c>
      <c r="X4898" s="15" t="str">
        <f aca="false">IF(F4898&lt;=12,"0-12 months",IF(F4898&lt;=24,"13-24 months",IF(F4898&lt;=48,"25-48 months","49-72 months")))</f>
        <v>13-24 months</v>
      </c>
      <c r="Y4898" s="15" t="str">
        <f aca="false">IF(C4898=1,"Yes","No")</f>
        <v>No</v>
      </c>
      <c r="Z4898" s="15" t="n">
        <f aca="false">COUNTIF(J4898:O4898,"Yes")</f>
        <v>1</v>
      </c>
      <c r="AA4898" s="18" t="n">
        <f aca="false">S4898*W4898</f>
        <v>0</v>
      </c>
      <c r="AB4898" s="15" t="n">
        <f aca="false">(P4898="Month-to-month")+(I4898="Fiber optic")+(R4898="Electronic check")+(F4898&lt;=12)+(M4898="No")+(J4898="No")</f>
        <v>3</v>
      </c>
      <c r="AC4898" s="15" t="str">
        <f aca="false">IF(AB4898&gt;=5,"High",IF(AB4898&gt;=3,"Medium","Low"))</f>
        <v>Medium</v>
      </c>
    </row>
    <row r="4899" customFormat="false" ht="15" hidden="false" customHeight="false" outlineLevel="0" collapsed="false">
      <c r="A4899" s="15" t="s">
        <v>4996</v>
      </c>
      <c r="B4899" s="15" t="s">
        <v>98</v>
      </c>
      <c r="C4899" s="15" t="n">
        <v>0</v>
      </c>
      <c r="D4899" s="15" t="s">
        <v>26</v>
      </c>
      <c r="E4899" s="15" t="s">
        <v>26</v>
      </c>
      <c r="F4899" s="15" t="n">
        <v>15</v>
      </c>
      <c r="G4899" s="15" t="s">
        <v>24</v>
      </c>
      <c r="H4899" s="15" t="s">
        <v>95</v>
      </c>
      <c r="I4899" s="15" t="s">
        <v>96</v>
      </c>
      <c r="J4899" s="15" t="s">
        <v>26</v>
      </c>
      <c r="K4899" s="15" t="s">
        <v>24</v>
      </c>
      <c r="L4899" s="15" t="s">
        <v>24</v>
      </c>
      <c r="M4899" s="15" t="s">
        <v>24</v>
      </c>
      <c r="N4899" s="15" t="s">
        <v>24</v>
      </c>
      <c r="O4899" s="15" t="s">
        <v>24</v>
      </c>
      <c r="P4899" s="15" t="s">
        <v>25</v>
      </c>
      <c r="Q4899" s="15" t="s">
        <v>26</v>
      </c>
      <c r="R4899" s="15" t="s">
        <v>19</v>
      </c>
      <c r="S4899" s="18" t="n">
        <v>30.2</v>
      </c>
      <c r="T4899" s="15" t="n">
        <v>469.65</v>
      </c>
      <c r="U4899" s="15" t="s">
        <v>24</v>
      </c>
      <c r="V4899" s="18" t="n">
        <f aca="false">IF(ISNUMBER(T4899),T4899,0)</f>
        <v>469.65</v>
      </c>
      <c r="W4899" s="15" t="n">
        <f aca="false">IF(U4899="Yes",1,0)</f>
        <v>0</v>
      </c>
      <c r="X4899" s="15" t="str">
        <f aca="false">IF(F4899&lt;=12,"0-12 months",IF(F4899&lt;=24,"13-24 months",IF(F4899&lt;=48,"25-48 months","49-72 months")))</f>
        <v>13-24 months</v>
      </c>
      <c r="Y4899" s="15" t="str">
        <f aca="false">IF(C4899=1,"Yes","No")</f>
        <v>No</v>
      </c>
      <c r="Z4899" s="15" t="n">
        <f aca="false">COUNTIF(J4899:O4899,"Yes")</f>
        <v>1</v>
      </c>
      <c r="AA4899" s="18" t="n">
        <f aca="false">S4899*W4899</f>
        <v>0</v>
      </c>
      <c r="AB4899" s="15" t="n">
        <f aca="false">(P4899="Month-to-month")+(I4899="Fiber optic")+(R4899="Electronic check")+(F4899&lt;=12)+(M4899="No")+(J4899="No")</f>
        <v>2</v>
      </c>
      <c r="AC4899" s="15" t="str">
        <f aca="false">IF(AB4899&gt;=5,"High",IF(AB4899&gt;=3,"Medium","Low"))</f>
        <v>Low</v>
      </c>
    </row>
    <row r="4900" customFormat="false" ht="15" hidden="false" customHeight="false" outlineLevel="0" collapsed="false">
      <c r="A4900" s="15" t="s">
        <v>4997</v>
      </c>
      <c r="B4900" s="15" t="s">
        <v>94</v>
      </c>
      <c r="C4900" s="15" t="n">
        <v>0</v>
      </c>
      <c r="D4900" s="15" t="s">
        <v>24</v>
      </c>
      <c r="E4900" s="15" t="s">
        <v>24</v>
      </c>
      <c r="F4900" s="15" t="n">
        <v>3</v>
      </c>
      <c r="G4900" s="15" t="s">
        <v>24</v>
      </c>
      <c r="H4900" s="15" t="s">
        <v>95</v>
      </c>
      <c r="I4900" s="15" t="s">
        <v>96</v>
      </c>
      <c r="J4900" s="15" t="s">
        <v>24</v>
      </c>
      <c r="K4900" s="15" t="s">
        <v>24</v>
      </c>
      <c r="L4900" s="15" t="s">
        <v>24</v>
      </c>
      <c r="M4900" s="15" t="s">
        <v>24</v>
      </c>
      <c r="N4900" s="15" t="s">
        <v>24</v>
      </c>
      <c r="O4900" s="15" t="s">
        <v>24</v>
      </c>
      <c r="P4900" s="15" t="s">
        <v>25</v>
      </c>
      <c r="Q4900" s="15" t="s">
        <v>24</v>
      </c>
      <c r="R4900" s="15" t="s">
        <v>15</v>
      </c>
      <c r="S4900" s="18" t="n">
        <v>25.25</v>
      </c>
      <c r="T4900" s="15" t="n">
        <v>58.9</v>
      </c>
      <c r="U4900" s="15" t="s">
        <v>26</v>
      </c>
      <c r="V4900" s="18" t="n">
        <f aca="false">IF(ISNUMBER(T4900),T4900,0)</f>
        <v>58.9</v>
      </c>
      <c r="W4900" s="15" t="n">
        <f aca="false">IF(U4900="Yes",1,0)</f>
        <v>1</v>
      </c>
      <c r="X4900" s="15" t="str">
        <f aca="false">IF(F4900&lt;=12,"0-12 months",IF(F4900&lt;=24,"13-24 months",IF(F4900&lt;=48,"25-48 months","49-72 months")))</f>
        <v>0-12 months</v>
      </c>
      <c r="Y4900" s="15" t="str">
        <f aca="false">IF(C4900=1,"Yes","No")</f>
        <v>No</v>
      </c>
      <c r="Z4900" s="15" t="n">
        <f aca="false">COUNTIF(J4900:O4900,"Yes")</f>
        <v>0</v>
      </c>
      <c r="AA4900" s="18" t="n">
        <f aca="false">S4900*W4900</f>
        <v>25.25</v>
      </c>
      <c r="AB4900" s="15" t="n">
        <f aca="false">(P4900="Month-to-month")+(I4900="Fiber optic")+(R4900="Electronic check")+(F4900&lt;=12)+(M4900="No")+(J4900="No")</f>
        <v>5</v>
      </c>
      <c r="AC4900" s="15" t="str">
        <f aca="false">IF(AB4900&gt;=5,"High",IF(AB4900&gt;=3,"Medium","Low"))</f>
        <v>High</v>
      </c>
    </row>
    <row r="4901" customFormat="false" ht="15" hidden="false" customHeight="false" outlineLevel="0" collapsed="false">
      <c r="A4901" s="15" t="s">
        <v>4998</v>
      </c>
      <c r="B4901" s="15" t="s">
        <v>94</v>
      </c>
      <c r="C4901" s="15" t="n">
        <v>0</v>
      </c>
      <c r="D4901" s="15" t="s">
        <v>24</v>
      </c>
      <c r="E4901" s="15" t="s">
        <v>26</v>
      </c>
      <c r="F4901" s="15" t="n">
        <v>4</v>
      </c>
      <c r="G4901" s="15" t="s">
        <v>26</v>
      </c>
      <c r="H4901" s="15" t="s">
        <v>26</v>
      </c>
      <c r="I4901" s="15" t="s">
        <v>102</v>
      </c>
      <c r="J4901" s="15" t="s">
        <v>24</v>
      </c>
      <c r="K4901" s="15" t="s">
        <v>26</v>
      </c>
      <c r="L4901" s="15" t="s">
        <v>26</v>
      </c>
      <c r="M4901" s="15" t="s">
        <v>24</v>
      </c>
      <c r="N4901" s="15" t="s">
        <v>24</v>
      </c>
      <c r="O4901" s="15" t="s">
        <v>24</v>
      </c>
      <c r="P4901" s="15" t="s">
        <v>25</v>
      </c>
      <c r="Q4901" s="15" t="s">
        <v>24</v>
      </c>
      <c r="R4901" s="15" t="s">
        <v>19</v>
      </c>
      <c r="S4901" s="18" t="n">
        <v>84.05</v>
      </c>
      <c r="T4901" s="15" t="n">
        <v>333.55</v>
      </c>
      <c r="U4901" s="15" t="s">
        <v>26</v>
      </c>
      <c r="V4901" s="18" t="n">
        <f aca="false">IF(ISNUMBER(T4901),T4901,0)</f>
        <v>333.55</v>
      </c>
      <c r="W4901" s="15" t="n">
        <f aca="false">IF(U4901="Yes",1,0)</f>
        <v>1</v>
      </c>
      <c r="X4901" s="15" t="str">
        <f aca="false">IF(F4901&lt;=12,"0-12 months",IF(F4901&lt;=24,"13-24 months",IF(F4901&lt;=48,"25-48 months","49-72 months")))</f>
        <v>0-12 months</v>
      </c>
      <c r="Y4901" s="15" t="str">
        <f aca="false">IF(C4901=1,"Yes","No")</f>
        <v>No</v>
      </c>
      <c r="Z4901" s="15" t="n">
        <f aca="false">COUNTIF(J4901:O4901,"Yes")</f>
        <v>2</v>
      </c>
      <c r="AA4901" s="18" t="n">
        <f aca="false">S4901*W4901</f>
        <v>84.05</v>
      </c>
      <c r="AB4901" s="15" t="n">
        <f aca="false">(P4901="Month-to-month")+(I4901="Fiber optic")+(R4901="Electronic check")+(F4901&lt;=12)+(M4901="No")+(J4901="No")</f>
        <v>5</v>
      </c>
      <c r="AC4901" s="15" t="str">
        <f aca="false">IF(AB4901&gt;=5,"High",IF(AB4901&gt;=3,"Medium","Low"))</f>
        <v>High</v>
      </c>
    </row>
    <row r="4902" customFormat="false" ht="15" hidden="false" customHeight="false" outlineLevel="0" collapsed="false">
      <c r="A4902" s="15" t="s">
        <v>4999</v>
      </c>
      <c r="B4902" s="15" t="s">
        <v>98</v>
      </c>
      <c r="C4902" s="15" t="n">
        <v>1</v>
      </c>
      <c r="D4902" s="15" t="s">
        <v>26</v>
      </c>
      <c r="E4902" s="15" t="s">
        <v>24</v>
      </c>
      <c r="F4902" s="15" t="n">
        <v>37</v>
      </c>
      <c r="G4902" s="15" t="s">
        <v>26</v>
      </c>
      <c r="H4902" s="15" t="s">
        <v>26</v>
      </c>
      <c r="I4902" s="15" t="s">
        <v>102</v>
      </c>
      <c r="J4902" s="15" t="s">
        <v>24</v>
      </c>
      <c r="K4902" s="15" t="s">
        <v>24</v>
      </c>
      <c r="L4902" s="15" t="s">
        <v>24</v>
      </c>
      <c r="M4902" s="15" t="s">
        <v>24</v>
      </c>
      <c r="N4902" s="15" t="s">
        <v>26</v>
      </c>
      <c r="O4902" s="15" t="s">
        <v>24</v>
      </c>
      <c r="P4902" s="15" t="s">
        <v>25</v>
      </c>
      <c r="Q4902" s="15" t="s">
        <v>26</v>
      </c>
      <c r="R4902" s="15" t="s">
        <v>15</v>
      </c>
      <c r="S4902" s="18" t="n">
        <v>85.7</v>
      </c>
      <c r="T4902" s="15" t="n">
        <v>3171.15</v>
      </c>
      <c r="U4902" s="15" t="s">
        <v>26</v>
      </c>
      <c r="V4902" s="18" t="n">
        <f aca="false">IF(ISNUMBER(T4902),T4902,0)</f>
        <v>3171.15</v>
      </c>
      <c r="W4902" s="15" t="n">
        <f aca="false">IF(U4902="Yes",1,0)</f>
        <v>1</v>
      </c>
      <c r="X4902" s="15" t="str">
        <f aca="false">IF(F4902&lt;=12,"0-12 months",IF(F4902&lt;=24,"13-24 months",IF(F4902&lt;=48,"25-48 months","49-72 months")))</f>
        <v>25-48 months</v>
      </c>
      <c r="Y4902" s="15" t="str">
        <f aca="false">IF(C4902=1,"Yes","No")</f>
        <v>Yes</v>
      </c>
      <c r="Z4902" s="15" t="n">
        <f aca="false">COUNTIF(J4902:O4902,"Yes")</f>
        <v>1</v>
      </c>
      <c r="AA4902" s="18" t="n">
        <f aca="false">S4902*W4902</f>
        <v>85.7</v>
      </c>
      <c r="AB4902" s="15" t="n">
        <f aca="false">(P4902="Month-to-month")+(I4902="Fiber optic")+(R4902="Electronic check")+(F4902&lt;=12)+(M4902="No")+(J4902="No")</f>
        <v>5</v>
      </c>
      <c r="AC4902" s="15" t="str">
        <f aca="false">IF(AB4902&gt;=5,"High",IF(AB4902&gt;=3,"Medium","Low"))</f>
        <v>High</v>
      </c>
    </row>
    <row r="4903" customFormat="false" ht="15" hidden="false" customHeight="false" outlineLevel="0" collapsed="false">
      <c r="A4903" s="15" t="s">
        <v>5000</v>
      </c>
      <c r="B4903" s="15" t="s">
        <v>94</v>
      </c>
      <c r="C4903" s="15" t="n">
        <v>0</v>
      </c>
      <c r="D4903" s="15" t="s">
        <v>24</v>
      </c>
      <c r="E4903" s="15" t="s">
        <v>24</v>
      </c>
      <c r="F4903" s="15" t="n">
        <v>1</v>
      </c>
      <c r="G4903" s="15" t="s">
        <v>26</v>
      </c>
      <c r="H4903" s="15" t="s">
        <v>24</v>
      </c>
      <c r="I4903" s="15" t="s">
        <v>102</v>
      </c>
      <c r="J4903" s="15" t="s">
        <v>24</v>
      </c>
      <c r="K4903" s="15" t="s">
        <v>26</v>
      </c>
      <c r="L4903" s="15" t="s">
        <v>24</v>
      </c>
      <c r="M4903" s="15" t="s">
        <v>24</v>
      </c>
      <c r="N4903" s="15" t="s">
        <v>24</v>
      </c>
      <c r="O4903" s="15" t="s">
        <v>24</v>
      </c>
      <c r="P4903" s="15" t="s">
        <v>25</v>
      </c>
      <c r="Q4903" s="15" t="s">
        <v>26</v>
      </c>
      <c r="R4903" s="15" t="s">
        <v>15</v>
      </c>
      <c r="S4903" s="18" t="n">
        <v>74.7</v>
      </c>
      <c r="T4903" s="15" t="n">
        <v>74.7</v>
      </c>
      <c r="U4903" s="15" t="s">
        <v>26</v>
      </c>
      <c r="V4903" s="18" t="n">
        <f aca="false">IF(ISNUMBER(T4903),T4903,0)</f>
        <v>74.7</v>
      </c>
      <c r="W4903" s="15" t="n">
        <f aca="false">IF(U4903="Yes",1,0)</f>
        <v>1</v>
      </c>
      <c r="X4903" s="15" t="str">
        <f aca="false">IF(F4903&lt;=12,"0-12 months",IF(F4903&lt;=24,"13-24 months",IF(F4903&lt;=48,"25-48 months","49-72 months")))</f>
        <v>0-12 months</v>
      </c>
      <c r="Y4903" s="15" t="str">
        <f aca="false">IF(C4903=1,"Yes","No")</f>
        <v>No</v>
      </c>
      <c r="Z4903" s="15" t="n">
        <f aca="false">COUNTIF(J4903:O4903,"Yes")</f>
        <v>1</v>
      </c>
      <c r="AA4903" s="18" t="n">
        <f aca="false">S4903*W4903</f>
        <v>74.7</v>
      </c>
      <c r="AB4903" s="15" t="n">
        <f aca="false">(P4903="Month-to-month")+(I4903="Fiber optic")+(R4903="Electronic check")+(F4903&lt;=12)+(M4903="No")+(J4903="No")</f>
        <v>6</v>
      </c>
      <c r="AC4903" s="15" t="str">
        <f aca="false">IF(AB4903&gt;=5,"High",IF(AB4903&gt;=3,"Medium","Low"))</f>
        <v>High</v>
      </c>
    </row>
    <row r="4904" customFormat="false" ht="15" hidden="false" customHeight="false" outlineLevel="0" collapsed="false">
      <c r="A4904" s="15" t="s">
        <v>5001</v>
      </c>
      <c r="B4904" s="15" t="s">
        <v>94</v>
      </c>
      <c r="C4904" s="15" t="n">
        <v>0</v>
      </c>
      <c r="D4904" s="15" t="s">
        <v>24</v>
      </c>
      <c r="E4904" s="15" t="s">
        <v>24</v>
      </c>
      <c r="F4904" s="15" t="n">
        <v>24</v>
      </c>
      <c r="G4904" s="15" t="s">
        <v>26</v>
      </c>
      <c r="H4904" s="15" t="s">
        <v>24</v>
      </c>
      <c r="I4904" s="15" t="s">
        <v>96</v>
      </c>
      <c r="J4904" s="15" t="s">
        <v>26</v>
      </c>
      <c r="K4904" s="15" t="s">
        <v>24</v>
      </c>
      <c r="L4904" s="15" t="s">
        <v>24</v>
      </c>
      <c r="M4904" s="15" t="s">
        <v>26</v>
      </c>
      <c r="N4904" s="15" t="s">
        <v>24</v>
      </c>
      <c r="O4904" s="15" t="s">
        <v>24</v>
      </c>
      <c r="P4904" s="15" t="s">
        <v>25</v>
      </c>
      <c r="Q4904" s="15" t="s">
        <v>24</v>
      </c>
      <c r="R4904" s="15" t="s">
        <v>21</v>
      </c>
      <c r="S4904" s="18" t="n">
        <v>56.35</v>
      </c>
      <c r="T4904" s="15" t="n">
        <v>1381.2</v>
      </c>
      <c r="U4904" s="15" t="s">
        <v>24</v>
      </c>
      <c r="V4904" s="18" t="n">
        <f aca="false">IF(ISNUMBER(T4904),T4904,0)</f>
        <v>1381.2</v>
      </c>
      <c r="W4904" s="15" t="n">
        <f aca="false">IF(U4904="Yes",1,0)</f>
        <v>0</v>
      </c>
      <c r="X4904" s="15" t="str">
        <f aca="false">IF(F4904&lt;=12,"0-12 months",IF(F4904&lt;=24,"13-24 months",IF(F4904&lt;=48,"25-48 months","49-72 months")))</f>
        <v>13-24 months</v>
      </c>
      <c r="Y4904" s="15" t="str">
        <f aca="false">IF(C4904=1,"Yes","No")</f>
        <v>No</v>
      </c>
      <c r="Z4904" s="15" t="n">
        <f aca="false">COUNTIF(J4904:O4904,"Yes")</f>
        <v>2</v>
      </c>
      <c r="AA4904" s="18" t="n">
        <f aca="false">S4904*W4904</f>
        <v>0</v>
      </c>
      <c r="AB4904" s="15" t="n">
        <f aca="false">(P4904="Month-to-month")+(I4904="Fiber optic")+(R4904="Electronic check")+(F4904&lt;=12)+(M4904="No")+(J4904="No")</f>
        <v>1</v>
      </c>
      <c r="AC4904" s="15" t="str">
        <f aca="false">IF(AB4904&gt;=5,"High",IF(AB4904&gt;=3,"Medium","Low"))</f>
        <v>Low</v>
      </c>
    </row>
    <row r="4905" customFormat="false" ht="15" hidden="false" customHeight="false" outlineLevel="0" collapsed="false">
      <c r="A4905" s="15" t="s">
        <v>5002</v>
      </c>
      <c r="B4905" s="15" t="s">
        <v>94</v>
      </c>
      <c r="C4905" s="15" t="n">
        <v>0</v>
      </c>
      <c r="D4905" s="15" t="s">
        <v>24</v>
      </c>
      <c r="E4905" s="15" t="s">
        <v>24</v>
      </c>
      <c r="F4905" s="15" t="n">
        <v>5</v>
      </c>
      <c r="G4905" s="15" t="s">
        <v>26</v>
      </c>
      <c r="H4905" s="15" t="s">
        <v>26</v>
      </c>
      <c r="I4905" s="15" t="s">
        <v>102</v>
      </c>
      <c r="J4905" s="15" t="s">
        <v>24</v>
      </c>
      <c r="K4905" s="15" t="s">
        <v>26</v>
      </c>
      <c r="L4905" s="15" t="s">
        <v>24</v>
      </c>
      <c r="M4905" s="15" t="s">
        <v>24</v>
      </c>
      <c r="N4905" s="15" t="s">
        <v>26</v>
      </c>
      <c r="O4905" s="15" t="s">
        <v>24</v>
      </c>
      <c r="P4905" s="15" t="s">
        <v>25</v>
      </c>
      <c r="Q4905" s="15" t="s">
        <v>26</v>
      </c>
      <c r="R4905" s="15" t="s">
        <v>15</v>
      </c>
      <c r="S4905" s="18" t="n">
        <v>90.8</v>
      </c>
      <c r="T4905" s="15" t="n">
        <v>455.5</v>
      </c>
      <c r="U4905" s="15" t="s">
        <v>26</v>
      </c>
      <c r="V4905" s="18" t="n">
        <f aca="false">IF(ISNUMBER(T4905),T4905,0)</f>
        <v>455.5</v>
      </c>
      <c r="W4905" s="15" t="n">
        <f aca="false">IF(U4905="Yes",1,0)</f>
        <v>1</v>
      </c>
      <c r="X4905" s="15" t="str">
        <f aca="false">IF(F4905&lt;=12,"0-12 months",IF(F4905&lt;=24,"13-24 months",IF(F4905&lt;=48,"25-48 months","49-72 months")))</f>
        <v>0-12 months</v>
      </c>
      <c r="Y4905" s="15" t="str">
        <f aca="false">IF(C4905=1,"Yes","No")</f>
        <v>No</v>
      </c>
      <c r="Z4905" s="15" t="n">
        <f aca="false">COUNTIF(J4905:O4905,"Yes")</f>
        <v>2</v>
      </c>
      <c r="AA4905" s="18" t="n">
        <f aca="false">S4905*W4905</f>
        <v>90.8</v>
      </c>
      <c r="AB4905" s="15" t="n">
        <f aca="false">(P4905="Month-to-month")+(I4905="Fiber optic")+(R4905="Electronic check")+(F4905&lt;=12)+(M4905="No")+(J4905="No")</f>
        <v>6</v>
      </c>
      <c r="AC4905" s="15" t="str">
        <f aca="false">IF(AB4905&gt;=5,"High",IF(AB4905&gt;=3,"Medium","Low"))</f>
        <v>High</v>
      </c>
    </row>
    <row r="4906" customFormat="false" ht="15" hidden="false" customHeight="false" outlineLevel="0" collapsed="false">
      <c r="A4906" s="15" t="s">
        <v>5003</v>
      </c>
      <c r="B4906" s="15" t="s">
        <v>94</v>
      </c>
      <c r="C4906" s="15" t="n">
        <v>0</v>
      </c>
      <c r="D4906" s="15" t="s">
        <v>24</v>
      </c>
      <c r="E4906" s="15" t="s">
        <v>24</v>
      </c>
      <c r="F4906" s="15" t="n">
        <v>33</v>
      </c>
      <c r="G4906" s="15" t="s">
        <v>26</v>
      </c>
      <c r="H4906" s="15" t="s">
        <v>26</v>
      </c>
      <c r="I4906" s="15" t="s">
        <v>102</v>
      </c>
      <c r="J4906" s="15" t="s">
        <v>24</v>
      </c>
      <c r="K4906" s="15" t="s">
        <v>26</v>
      </c>
      <c r="L4906" s="15" t="s">
        <v>26</v>
      </c>
      <c r="M4906" s="15" t="s">
        <v>24</v>
      </c>
      <c r="N4906" s="15" t="s">
        <v>26</v>
      </c>
      <c r="O4906" s="15" t="s">
        <v>26</v>
      </c>
      <c r="P4906" s="15" t="s">
        <v>25</v>
      </c>
      <c r="Q4906" s="15" t="s">
        <v>24</v>
      </c>
      <c r="R4906" s="15" t="s">
        <v>15</v>
      </c>
      <c r="S4906" s="18" t="n">
        <v>107.55</v>
      </c>
      <c r="T4906" s="15" t="n">
        <v>3645.5</v>
      </c>
      <c r="U4906" s="15" t="s">
        <v>24</v>
      </c>
      <c r="V4906" s="18" t="n">
        <f aca="false">IF(ISNUMBER(T4906),T4906,0)</f>
        <v>3645.5</v>
      </c>
      <c r="W4906" s="15" t="n">
        <f aca="false">IF(U4906="Yes",1,0)</f>
        <v>0</v>
      </c>
      <c r="X4906" s="15" t="str">
        <f aca="false">IF(F4906&lt;=12,"0-12 months",IF(F4906&lt;=24,"13-24 months",IF(F4906&lt;=48,"25-48 months","49-72 months")))</f>
        <v>25-48 months</v>
      </c>
      <c r="Y4906" s="15" t="str">
        <f aca="false">IF(C4906=1,"Yes","No")</f>
        <v>No</v>
      </c>
      <c r="Z4906" s="15" t="n">
        <f aca="false">COUNTIF(J4906:O4906,"Yes")</f>
        <v>4</v>
      </c>
      <c r="AA4906" s="18" t="n">
        <f aca="false">S4906*W4906</f>
        <v>0</v>
      </c>
      <c r="AB4906" s="15" t="n">
        <f aca="false">(P4906="Month-to-month")+(I4906="Fiber optic")+(R4906="Electronic check")+(F4906&lt;=12)+(M4906="No")+(J4906="No")</f>
        <v>5</v>
      </c>
      <c r="AC4906" s="15" t="str">
        <f aca="false">IF(AB4906&gt;=5,"High",IF(AB4906&gt;=3,"Medium","Low"))</f>
        <v>High</v>
      </c>
    </row>
    <row r="4907" customFormat="false" ht="15" hidden="false" customHeight="false" outlineLevel="0" collapsed="false">
      <c r="A4907" s="15" t="s">
        <v>5004</v>
      </c>
      <c r="B4907" s="15" t="s">
        <v>94</v>
      </c>
      <c r="C4907" s="15" t="n">
        <v>0</v>
      </c>
      <c r="D4907" s="15" t="s">
        <v>26</v>
      </c>
      <c r="E4907" s="15" t="s">
        <v>26</v>
      </c>
      <c r="F4907" s="15" t="n">
        <v>58</v>
      </c>
      <c r="G4907" s="15" t="s">
        <v>26</v>
      </c>
      <c r="H4907" s="15" t="s">
        <v>24</v>
      </c>
      <c r="I4907" s="15" t="s">
        <v>24</v>
      </c>
      <c r="J4907" s="15" t="s">
        <v>28</v>
      </c>
      <c r="K4907" s="15" t="s">
        <v>28</v>
      </c>
      <c r="L4907" s="15" t="s">
        <v>28</v>
      </c>
      <c r="M4907" s="15" t="s">
        <v>28</v>
      </c>
      <c r="N4907" s="15" t="s">
        <v>28</v>
      </c>
      <c r="O4907" s="15" t="s">
        <v>28</v>
      </c>
      <c r="P4907" s="15" t="s">
        <v>29</v>
      </c>
      <c r="Q4907" s="15" t="s">
        <v>26</v>
      </c>
      <c r="R4907" s="15" t="s">
        <v>17</v>
      </c>
      <c r="S4907" s="18" t="n">
        <v>19.85</v>
      </c>
      <c r="T4907" s="15" t="n">
        <v>1158.85</v>
      </c>
      <c r="U4907" s="15" t="s">
        <v>24</v>
      </c>
      <c r="V4907" s="18" t="n">
        <f aca="false">IF(ISNUMBER(T4907),T4907,0)</f>
        <v>1158.85</v>
      </c>
      <c r="W4907" s="15" t="n">
        <f aca="false">IF(U4907="Yes",1,0)</f>
        <v>0</v>
      </c>
      <c r="X4907" s="15" t="str">
        <f aca="false">IF(F4907&lt;=12,"0-12 months",IF(F4907&lt;=24,"13-24 months",IF(F4907&lt;=48,"25-48 months","49-72 months")))</f>
        <v>49-72 months</v>
      </c>
      <c r="Y4907" s="15" t="str">
        <f aca="false">IF(C4907=1,"Yes","No")</f>
        <v>No</v>
      </c>
      <c r="Z4907" s="15" t="n">
        <f aca="false">COUNTIF(J4907:O4907,"Yes")</f>
        <v>0</v>
      </c>
      <c r="AA4907" s="18" t="n">
        <f aca="false">S4907*W4907</f>
        <v>0</v>
      </c>
      <c r="AB4907" s="15" t="n">
        <f aca="false">(P4907="Month-to-month")+(I4907="Fiber optic")+(R4907="Electronic check")+(F4907&lt;=12)+(M4907="No")+(J4907="No")</f>
        <v>0</v>
      </c>
      <c r="AC4907" s="15" t="str">
        <f aca="false">IF(AB4907&gt;=5,"High",IF(AB4907&gt;=3,"Medium","Low"))</f>
        <v>Low</v>
      </c>
    </row>
    <row r="4908" customFormat="false" ht="15" hidden="false" customHeight="false" outlineLevel="0" collapsed="false">
      <c r="A4908" s="15" t="s">
        <v>5005</v>
      </c>
      <c r="B4908" s="15" t="s">
        <v>94</v>
      </c>
      <c r="C4908" s="15" t="n">
        <v>0</v>
      </c>
      <c r="D4908" s="15" t="s">
        <v>26</v>
      </c>
      <c r="E4908" s="15" t="s">
        <v>26</v>
      </c>
      <c r="F4908" s="15" t="n">
        <v>72</v>
      </c>
      <c r="G4908" s="15" t="s">
        <v>26</v>
      </c>
      <c r="H4908" s="15" t="s">
        <v>26</v>
      </c>
      <c r="I4908" s="15" t="s">
        <v>102</v>
      </c>
      <c r="J4908" s="15" t="s">
        <v>26</v>
      </c>
      <c r="K4908" s="15" t="s">
        <v>26</v>
      </c>
      <c r="L4908" s="15" t="s">
        <v>24</v>
      </c>
      <c r="M4908" s="15" t="s">
        <v>24</v>
      </c>
      <c r="N4908" s="15" t="s">
        <v>26</v>
      </c>
      <c r="O4908" s="15" t="s">
        <v>24</v>
      </c>
      <c r="P4908" s="15" t="s">
        <v>29</v>
      </c>
      <c r="Q4908" s="15" t="s">
        <v>26</v>
      </c>
      <c r="R4908" s="15" t="s">
        <v>19</v>
      </c>
      <c r="S4908" s="18" t="n">
        <v>95.9</v>
      </c>
      <c r="T4908" s="15" t="n">
        <v>6954.15</v>
      </c>
      <c r="U4908" s="15" t="s">
        <v>24</v>
      </c>
      <c r="V4908" s="18" t="n">
        <f aca="false">IF(ISNUMBER(T4908),T4908,0)</f>
        <v>6954.15</v>
      </c>
      <c r="W4908" s="15" t="n">
        <f aca="false">IF(U4908="Yes",1,0)</f>
        <v>0</v>
      </c>
      <c r="X4908" s="15" t="str">
        <f aca="false">IF(F4908&lt;=12,"0-12 months",IF(F4908&lt;=24,"13-24 months",IF(F4908&lt;=48,"25-48 months","49-72 months")))</f>
        <v>49-72 months</v>
      </c>
      <c r="Y4908" s="15" t="str">
        <f aca="false">IF(C4908=1,"Yes","No")</f>
        <v>No</v>
      </c>
      <c r="Z4908" s="15" t="n">
        <f aca="false">COUNTIF(J4908:O4908,"Yes")</f>
        <v>3</v>
      </c>
      <c r="AA4908" s="18" t="n">
        <f aca="false">S4908*W4908</f>
        <v>0</v>
      </c>
      <c r="AB4908" s="15" t="n">
        <f aca="false">(P4908="Month-to-month")+(I4908="Fiber optic")+(R4908="Electronic check")+(F4908&lt;=12)+(M4908="No")+(J4908="No")</f>
        <v>2</v>
      </c>
      <c r="AC4908" s="15" t="str">
        <f aca="false">IF(AB4908&gt;=5,"High",IF(AB4908&gt;=3,"Medium","Low"))</f>
        <v>Low</v>
      </c>
    </row>
    <row r="4909" customFormat="false" ht="15" hidden="false" customHeight="false" outlineLevel="0" collapsed="false">
      <c r="A4909" s="15" t="s">
        <v>5006</v>
      </c>
      <c r="B4909" s="15" t="s">
        <v>94</v>
      </c>
      <c r="C4909" s="15" t="n">
        <v>0</v>
      </c>
      <c r="D4909" s="15" t="s">
        <v>26</v>
      </c>
      <c r="E4909" s="15" t="s">
        <v>24</v>
      </c>
      <c r="F4909" s="15" t="n">
        <v>71</v>
      </c>
      <c r="G4909" s="15" t="s">
        <v>26</v>
      </c>
      <c r="H4909" s="15" t="s">
        <v>26</v>
      </c>
      <c r="I4909" s="15" t="s">
        <v>24</v>
      </c>
      <c r="J4909" s="15" t="s">
        <v>28</v>
      </c>
      <c r="K4909" s="15" t="s">
        <v>28</v>
      </c>
      <c r="L4909" s="15" t="s">
        <v>28</v>
      </c>
      <c r="M4909" s="15" t="s">
        <v>28</v>
      </c>
      <c r="N4909" s="15" t="s">
        <v>28</v>
      </c>
      <c r="O4909" s="15" t="s">
        <v>28</v>
      </c>
      <c r="P4909" s="15" t="s">
        <v>29</v>
      </c>
      <c r="Q4909" s="15" t="s">
        <v>24</v>
      </c>
      <c r="R4909" s="15" t="s">
        <v>17</v>
      </c>
      <c r="S4909" s="18" t="n">
        <v>23.85</v>
      </c>
      <c r="T4909" s="15" t="n">
        <v>1672.1</v>
      </c>
      <c r="U4909" s="15" t="s">
        <v>24</v>
      </c>
      <c r="V4909" s="18" t="n">
        <f aca="false">IF(ISNUMBER(T4909),T4909,0)</f>
        <v>1672.1</v>
      </c>
      <c r="W4909" s="15" t="n">
        <f aca="false">IF(U4909="Yes",1,0)</f>
        <v>0</v>
      </c>
      <c r="X4909" s="15" t="str">
        <f aca="false">IF(F4909&lt;=12,"0-12 months",IF(F4909&lt;=24,"13-24 months",IF(F4909&lt;=48,"25-48 months","49-72 months")))</f>
        <v>49-72 months</v>
      </c>
      <c r="Y4909" s="15" t="str">
        <f aca="false">IF(C4909=1,"Yes","No")</f>
        <v>No</v>
      </c>
      <c r="Z4909" s="15" t="n">
        <f aca="false">COUNTIF(J4909:O4909,"Yes")</f>
        <v>0</v>
      </c>
      <c r="AA4909" s="18" t="n">
        <f aca="false">S4909*W4909</f>
        <v>0</v>
      </c>
      <c r="AB4909" s="15" t="n">
        <f aca="false">(P4909="Month-to-month")+(I4909="Fiber optic")+(R4909="Electronic check")+(F4909&lt;=12)+(M4909="No")+(J4909="No")</f>
        <v>0</v>
      </c>
      <c r="AC4909" s="15" t="str">
        <f aca="false">IF(AB4909&gt;=5,"High",IF(AB4909&gt;=3,"Medium","Low"))</f>
        <v>Low</v>
      </c>
    </row>
    <row r="4910" customFormat="false" ht="15" hidden="false" customHeight="false" outlineLevel="0" collapsed="false">
      <c r="A4910" s="15" t="s">
        <v>5007</v>
      </c>
      <c r="B4910" s="15" t="s">
        <v>94</v>
      </c>
      <c r="C4910" s="15" t="n">
        <v>1</v>
      </c>
      <c r="D4910" s="15" t="s">
        <v>24</v>
      </c>
      <c r="E4910" s="15" t="s">
        <v>24</v>
      </c>
      <c r="F4910" s="15" t="n">
        <v>28</v>
      </c>
      <c r="G4910" s="15" t="s">
        <v>26</v>
      </c>
      <c r="H4910" s="15" t="s">
        <v>26</v>
      </c>
      <c r="I4910" s="15" t="s">
        <v>102</v>
      </c>
      <c r="J4910" s="15" t="s">
        <v>24</v>
      </c>
      <c r="K4910" s="15" t="s">
        <v>26</v>
      </c>
      <c r="L4910" s="15" t="s">
        <v>26</v>
      </c>
      <c r="M4910" s="15" t="s">
        <v>24</v>
      </c>
      <c r="N4910" s="15" t="s">
        <v>26</v>
      </c>
      <c r="O4910" s="15" t="s">
        <v>26</v>
      </c>
      <c r="P4910" s="15" t="s">
        <v>25</v>
      </c>
      <c r="Q4910" s="15" t="s">
        <v>26</v>
      </c>
      <c r="R4910" s="15" t="s">
        <v>15</v>
      </c>
      <c r="S4910" s="18" t="n">
        <v>106.15</v>
      </c>
      <c r="T4910" s="15" t="n">
        <v>3152.5</v>
      </c>
      <c r="U4910" s="15" t="s">
        <v>26</v>
      </c>
      <c r="V4910" s="18" t="n">
        <f aca="false">IF(ISNUMBER(T4910),T4910,0)</f>
        <v>3152.5</v>
      </c>
      <c r="W4910" s="15" t="n">
        <f aca="false">IF(U4910="Yes",1,0)</f>
        <v>1</v>
      </c>
      <c r="X4910" s="15" t="str">
        <f aca="false">IF(F4910&lt;=12,"0-12 months",IF(F4910&lt;=24,"13-24 months",IF(F4910&lt;=48,"25-48 months","49-72 months")))</f>
        <v>25-48 months</v>
      </c>
      <c r="Y4910" s="15" t="str">
        <f aca="false">IF(C4910=1,"Yes","No")</f>
        <v>Yes</v>
      </c>
      <c r="Z4910" s="15" t="n">
        <f aca="false">COUNTIF(J4910:O4910,"Yes")</f>
        <v>4</v>
      </c>
      <c r="AA4910" s="18" t="n">
        <f aca="false">S4910*W4910</f>
        <v>106.15</v>
      </c>
      <c r="AB4910" s="15" t="n">
        <f aca="false">(P4910="Month-to-month")+(I4910="Fiber optic")+(R4910="Electronic check")+(F4910&lt;=12)+(M4910="No")+(J4910="No")</f>
        <v>5</v>
      </c>
      <c r="AC4910" s="15" t="str">
        <f aca="false">IF(AB4910&gt;=5,"High",IF(AB4910&gt;=3,"Medium","Low"))</f>
        <v>High</v>
      </c>
    </row>
    <row r="4911" customFormat="false" ht="15" hidden="false" customHeight="false" outlineLevel="0" collapsed="false">
      <c r="A4911" s="15" t="s">
        <v>5008</v>
      </c>
      <c r="B4911" s="15" t="s">
        <v>98</v>
      </c>
      <c r="C4911" s="15" t="n">
        <v>0</v>
      </c>
      <c r="D4911" s="15" t="s">
        <v>26</v>
      </c>
      <c r="E4911" s="15" t="s">
        <v>24</v>
      </c>
      <c r="F4911" s="15" t="n">
        <v>51</v>
      </c>
      <c r="G4911" s="15" t="s">
        <v>26</v>
      </c>
      <c r="H4911" s="15" t="s">
        <v>24</v>
      </c>
      <c r="I4911" s="15" t="s">
        <v>96</v>
      </c>
      <c r="J4911" s="15" t="s">
        <v>26</v>
      </c>
      <c r="K4911" s="15" t="s">
        <v>26</v>
      </c>
      <c r="L4911" s="15" t="s">
        <v>26</v>
      </c>
      <c r="M4911" s="15" t="s">
        <v>26</v>
      </c>
      <c r="N4911" s="15" t="s">
        <v>26</v>
      </c>
      <c r="O4911" s="15" t="s">
        <v>26</v>
      </c>
      <c r="P4911" s="15" t="s">
        <v>29</v>
      </c>
      <c r="Q4911" s="15" t="s">
        <v>26</v>
      </c>
      <c r="R4911" s="15" t="s">
        <v>21</v>
      </c>
      <c r="S4911" s="18" t="n">
        <v>83.85</v>
      </c>
      <c r="T4911" s="15" t="n">
        <v>4307.1</v>
      </c>
      <c r="U4911" s="15" t="s">
        <v>24</v>
      </c>
      <c r="V4911" s="18" t="n">
        <f aca="false">IF(ISNUMBER(T4911),T4911,0)</f>
        <v>4307.1</v>
      </c>
      <c r="W4911" s="15" t="n">
        <f aca="false">IF(U4911="Yes",1,0)</f>
        <v>0</v>
      </c>
      <c r="X4911" s="15" t="str">
        <f aca="false">IF(F4911&lt;=12,"0-12 months",IF(F4911&lt;=24,"13-24 months",IF(F4911&lt;=48,"25-48 months","49-72 months")))</f>
        <v>49-72 months</v>
      </c>
      <c r="Y4911" s="15" t="str">
        <f aca="false">IF(C4911=1,"Yes","No")</f>
        <v>No</v>
      </c>
      <c r="Z4911" s="15" t="n">
        <f aca="false">COUNTIF(J4911:O4911,"Yes")</f>
        <v>6</v>
      </c>
      <c r="AA4911" s="18" t="n">
        <f aca="false">S4911*W4911</f>
        <v>0</v>
      </c>
      <c r="AB4911" s="15" t="n">
        <f aca="false">(P4911="Month-to-month")+(I4911="Fiber optic")+(R4911="Electronic check")+(F4911&lt;=12)+(M4911="No")+(J4911="No")</f>
        <v>0</v>
      </c>
      <c r="AC4911" s="15" t="str">
        <f aca="false">IF(AB4911&gt;=5,"High",IF(AB4911&gt;=3,"Medium","Low"))</f>
        <v>Low</v>
      </c>
    </row>
    <row r="4912" customFormat="false" ht="15" hidden="false" customHeight="false" outlineLevel="0" collapsed="false">
      <c r="A4912" s="15" t="s">
        <v>5009</v>
      </c>
      <c r="B4912" s="15" t="s">
        <v>94</v>
      </c>
      <c r="C4912" s="15" t="n">
        <v>0</v>
      </c>
      <c r="D4912" s="15" t="s">
        <v>24</v>
      </c>
      <c r="E4912" s="15" t="s">
        <v>24</v>
      </c>
      <c r="F4912" s="15" t="n">
        <v>30</v>
      </c>
      <c r="G4912" s="15" t="s">
        <v>26</v>
      </c>
      <c r="H4912" s="15" t="s">
        <v>24</v>
      </c>
      <c r="I4912" s="15" t="s">
        <v>96</v>
      </c>
      <c r="J4912" s="15" t="s">
        <v>26</v>
      </c>
      <c r="K4912" s="15" t="s">
        <v>26</v>
      </c>
      <c r="L4912" s="15" t="s">
        <v>26</v>
      </c>
      <c r="M4912" s="15" t="s">
        <v>26</v>
      </c>
      <c r="N4912" s="15" t="s">
        <v>26</v>
      </c>
      <c r="O4912" s="15" t="s">
        <v>26</v>
      </c>
      <c r="P4912" s="15" t="s">
        <v>27</v>
      </c>
      <c r="Q4912" s="15" t="s">
        <v>24</v>
      </c>
      <c r="R4912" s="15" t="s">
        <v>19</v>
      </c>
      <c r="S4912" s="18" t="n">
        <v>85.35</v>
      </c>
      <c r="T4912" s="15" t="n">
        <v>2530.4</v>
      </c>
      <c r="U4912" s="15" t="s">
        <v>26</v>
      </c>
      <c r="V4912" s="18" t="n">
        <f aca="false">IF(ISNUMBER(T4912),T4912,0)</f>
        <v>2530.4</v>
      </c>
      <c r="W4912" s="15" t="n">
        <f aca="false">IF(U4912="Yes",1,0)</f>
        <v>1</v>
      </c>
      <c r="X4912" s="15" t="str">
        <f aca="false">IF(F4912&lt;=12,"0-12 months",IF(F4912&lt;=24,"13-24 months",IF(F4912&lt;=48,"25-48 months","49-72 months")))</f>
        <v>25-48 months</v>
      </c>
      <c r="Y4912" s="15" t="str">
        <f aca="false">IF(C4912=1,"Yes","No")</f>
        <v>No</v>
      </c>
      <c r="Z4912" s="15" t="n">
        <f aca="false">COUNTIF(J4912:O4912,"Yes")</f>
        <v>6</v>
      </c>
      <c r="AA4912" s="18" t="n">
        <f aca="false">S4912*W4912</f>
        <v>85.35</v>
      </c>
      <c r="AB4912" s="15" t="n">
        <f aca="false">(P4912="Month-to-month")+(I4912="Fiber optic")+(R4912="Electronic check")+(F4912&lt;=12)+(M4912="No")+(J4912="No")</f>
        <v>0</v>
      </c>
      <c r="AC4912" s="15" t="str">
        <f aca="false">IF(AB4912&gt;=5,"High",IF(AB4912&gt;=3,"Medium","Low"))</f>
        <v>Low</v>
      </c>
    </row>
    <row r="4913" customFormat="false" ht="15" hidden="false" customHeight="false" outlineLevel="0" collapsed="false">
      <c r="A4913" s="15" t="s">
        <v>5010</v>
      </c>
      <c r="B4913" s="15" t="s">
        <v>98</v>
      </c>
      <c r="C4913" s="15" t="n">
        <v>1</v>
      </c>
      <c r="D4913" s="15" t="s">
        <v>26</v>
      </c>
      <c r="E4913" s="15" t="s">
        <v>24</v>
      </c>
      <c r="F4913" s="15" t="n">
        <v>72</v>
      </c>
      <c r="G4913" s="15" t="s">
        <v>26</v>
      </c>
      <c r="H4913" s="15" t="s">
        <v>24</v>
      </c>
      <c r="I4913" s="15" t="s">
        <v>102</v>
      </c>
      <c r="J4913" s="15" t="s">
        <v>26</v>
      </c>
      <c r="K4913" s="15" t="s">
        <v>26</v>
      </c>
      <c r="L4913" s="15" t="s">
        <v>24</v>
      </c>
      <c r="M4913" s="15" t="s">
        <v>26</v>
      </c>
      <c r="N4913" s="15" t="s">
        <v>24</v>
      </c>
      <c r="O4913" s="15" t="s">
        <v>24</v>
      </c>
      <c r="P4913" s="15" t="s">
        <v>29</v>
      </c>
      <c r="Q4913" s="15" t="s">
        <v>26</v>
      </c>
      <c r="R4913" s="15" t="s">
        <v>21</v>
      </c>
      <c r="S4913" s="18" t="n">
        <v>84.8</v>
      </c>
      <c r="T4913" s="15" t="n">
        <v>6141.65</v>
      </c>
      <c r="U4913" s="15" t="s">
        <v>24</v>
      </c>
      <c r="V4913" s="18" t="n">
        <f aca="false">IF(ISNUMBER(T4913),T4913,0)</f>
        <v>6141.65</v>
      </c>
      <c r="W4913" s="15" t="n">
        <f aca="false">IF(U4913="Yes",1,0)</f>
        <v>0</v>
      </c>
      <c r="X4913" s="15" t="str">
        <f aca="false">IF(F4913&lt;=12,"0-12 months",IF(F4913&lt;=24,"13-24 months",IF(F4913&lt;=48,"25-48 months","49-72 months")))</f>
        <v>49-72 months</v>
      </c>
      <c r="Y4913" s="15" t="str">
        <f aca="false">IF(C4913=1,"Yes","No")</f>
        <v>Yes</v>
      </c>
      <c r="Z4913" s="15" t="n">
        <f aca="false">COUNTIF(J4913:O4913,"Yes")</f>
        <v>3</v>
      </c>
      <c r="AA4913" s="18" t="n">
        <f aca="false">S4913*W4913</f>
        <v>0</v>
      </c>
      <c r="AB4913" s="15" t="n">
        <f aca="false">(P4913="Month-to-month")+(I4913="Fiber optic")+(R4913="Electronic check")+(F4913&lt;=12)+(M4913="No")+(J4913="No")</f>
        <v>1</v>
      </c>
      <c r="AC4913" s="15" t="str">
        <f aca="false">IF(AB4913&gt;=5,"High",IF(AB4913&gt;=3,"Medium","Low"))</f>
        <v>Low</v>
      </c>
    </row>
    <row r="4914" customFormat="false" ht="15" hidden="false" customHeight="false" outlineLevel="0" collapsed="false">
      <c r="A4914" s="15" t="s">
        <v>5011</v>
      </c>
      <c r="B4914" s="15" t="s">
        <v>98</v>
      </c>
      <c r="C4914" s="15" t="n">
        <v>1</v>
      </c>
      <c r="D4914" s="15" t="s">
        <v>24</v>
      </c>
      <c r="E4914" s="15" t="s">
        <v>24</v>
      </c>
      <c r="F4914" s="15" t="n">
        <v>36</v>
      </c>
      <c r="G4914" s="15" t="s">
        <v>26</v>
      </c>
      <c r="H4914" s="15" t="s">
        <v>26</v>
      </c>
      <c r="I4914" s="15" t="s">
        <v>102</v>
      </c>
      <c r="J4914" s="15" t="s">
        <v>26</v>
      </c>
      <c r="K4914" s="15" t="s">
        <v>24</v>
      </c>
      <c r="L4914" s="15" t="s">
        <v>24</v>
      </c>
      <c r="M4914" s="15" t="s">
        <v>24</v>
      </c>
      <c r="N4914" s="15" t="s">
        <v>26</v>
      </c>
      <c r="O4914" s="15" t="s">
        <v>24</v>
      </c>
      <c r="P4914" s="15" t="s">
        <v>25</v>
      </c>
      <c r="Q4914" s="15" t="s">
        <v>26</v>
      </c>
      <c r="R4914" s="15" t="s">
        <v>15</v>
      </c>
      <c r="S4914" s="18" t="n">
        <v>90.85</v>
      </c>
      <c r="T4914" s="15" t="n">
        <v>3186.7</v>
      </c>
      <c r="U4914" s="15" t="s">
        <v>26</v>
      </c>
      <c r="V4914" s="18" t="n">
        <f aca="false">IF(ISNUMBER(T4914),T4914,0)</f>
        <v>3186.7</v>
      </c>
      <c r="W4914" s="15" t="n">
        <f aca="false">IF(U4914="Yes",1,0)</f>
        <v>1</v>
      </c>
      <c r="X4914" s="15" t="str">
        <f aca="false">IF(F4914&lt;=12,"0-12 months",IF(F4914&lt;=24,"13-24 months",IF(F4914&lt;=48,"25-48 months","49-72 months")))</f>
        <v>25-48 months</v>
      </c>
      <c r="Y4914" s="15" t="str">
        <f aca="false">IF(C4914=1,"Yes","No")</f>
        <v>Yes</v>
      </c>
      <c r="Z4914" s="15" t="n">
        <f aca="false">COUNTIF(J4914:O4914,"Yes")</f>
        <v>2</v>
      </c>
      <c r="AA4914" s="18" t="n">
        <f aca="false">S4914*W4914</f>
        <v>90.85</v>
      </c>
      <c r="AB4914" s="15" t="n">
        <f aca="false">(P4914="Month-to-month")+(I4914="Fiber optic")+(R4914="Electronic check")+(F4914&lt;=12)+(M4914="No")+(J4914="No")</f>
        <v>4</v>
      </c>
      <c r="AC4914" s="15" t="str">
        <f aca="false">IF(AB4914&gt;=5,"High",IF(AB4914&gt;=3,"Medium","Low"))</f>
        <v>Medium</v>
      </c>
    </row>
    <row r="4915" customFormat="false" ht="15" hidden="false" customHeight="false" outlineLevel="0" collapsed="false">
      <c r="A4915" s="15" t="s">
        <v>5012</v>
      </c>
      <c r="B4915" s="15" t="s">
        <v>98</v>
      </c>
      <c r="C4915" s="15" t="n">
        <v>0</v>
      </c>
      <c r="D4915" s="15" t="s">
        <v>24</v>
      </c>
      <c r="E4915" s="15" t="s">
        <v>26</v>
      </c>
      <c r="F4915" s="15" t="n">
        <v>14</v>
      </c>
      <c r="G4915" s="15" t="s">
        <v>26</v>
      </c>
      <c r="H4915" s="15" t="s">
        <v>24</v>
      </c>
      <c r="I4915" s="15" t="s">
        <v>96</v>
      </c>
      <c r="J4915" s="15" t="s">
        <v>26</v>
      </c>
      <c r="K4915" s="15" t="s">
        <v>26</v>
      </c>
      <c r="L4915" s="15" t="s">
        <v>26</v>
      </c>
      <c r="M4915" s="15" t="s">
        <v>26</v>
      </c>
      <c r="N4915" s="15" t="s">
        <v>24</v>
      </c>
      <c r="O4915" s="15" t="s">
        <v>26</v>
      </c>
      <c r="P4915" s="15" t="s">
        <v>29</v>
      </c>
      <c r="Q4915" s="15" t="s">
        <v>24</v>
      </c>
      <c r="R4915" s="15" t="s">
        <v>19</v>
      </c>
      <c r="S4915" s="18" t="n">
        <v>76.1</v>
      </c>
      <c r="T4915" s="15" t="n">
        <v>1054.8</v>
      </c>
      <c r="U4915" s="15" t="s">
        <v>24</v>
      </c>
      <c r="V4915" s="18" t="n">
        <f aca="false">IF(ISNUMBER(T4915),T4915,0)</f>
        <v>1054.8</v>
      </c>
      <c r="W4915" s="15" t="n">
        <f aca="false">IF(U4915="Yes",1,0)</f>
        <v>0</v>
      </c>
      <c r="X4915" s="15" t="str">
        <f aca="false">IF(F4915&lt;=12,"0-12 months",IF(F4915&lt;=24,"13-24 months",IF(F4915&lt;=48,"25-48 months","49-72 months")))</f>
        <v>13-24 months</v>
      </c>
      <c r="Y4915" s="15" t="str">
        <f aca="false">IF(C4915=1,"Yes","No")</f>
        <v>No</v>
      </c>
      <c r="Z4915" s="15" t="n">
        <f aca="false">COUNTIF(J4915:O4915,"Yes")</f>
        <v>5</v>
      </c>
      <c r="AA4915" s="18" t="n">
        <f aca="false">S4915*W4915</f>
        <v>0</v>
      </c>
      <c r="AB4915" s="15" t="n">
        <f aca="false">(P4915="Month-to-month")+(I4915="Fiber optic")+(R4915="Electronic check")+(F4915&lt;=12)+(M4915="No")+(J4915="No")</f>
        <v>0</v>
      </c>
      <c r="AC4915" s="15" t="str">
        <f aca="false">IF(AB4915&gt;=5,"High",IF(AB4915&gt;=3,"Medium","Low"))</f>
        <v>Low</v>
      </c>
    </row>
    <row r="4916" customFormat="false" ht="15" hidden="false" customHeight="false" outlineLevel="0" collapsed="false">
      <c r="A4916" s="15" t="s">
        <v>5013</v>
      </c>
      <c r="B4916" s="15" t="s">
        <v>94</v>
      </c>
      <c r="C4916" s="15" t="n">
        <v>0</v>
      </c>
      <c r="D4916" s="15" t="s">
        <v>26</v>
      </c>
      <c r="E4916" s="15" t="s">
        <v>26</v>
      </c>
      <c r="F4916" s="15" t="n">
        <v>72</v>
      </c>
      <c r="G4916" s="15" t="s">
        <v>26</v>
      </c>
      <c r="H4916" s="15" t="s">
        <v>26</v>
      </c>
      <c r="I4916" s="15" t="s">
        <v>96</v>
      </c>
      <c r="J4916" s="15" t="s">
        <v>26</v>
      </c>
      <c r="K4916" s="15" t="s">
        <v>26</v>
      </c>
      <c r="L4916" s="15" t="s">
        <v>24</v>
      </c>
      <c r="M4916" s="15" t="s">
        <v>26</v>
      </c>
      <c r="N4916" s="15" t="s">
        <v>26</v>
      </c>
      <c r="O4916" s="15" t="s">
        <v>24</v>
      </c>
      <c r="P4916" s="15" t="s">
        <v>29</v>
      </c>
      <c r="Q4916" s="15" t="s">
        <v>24</v>
      </c>
      <c r="R4916" s="15" t="s">
        <v>17</v>
      </c>
      <c r="S4916" s="18" t="n">
        <v>74.55</v>
      </c>
      <c r="T4916" s="15" t="n">
        <v>5430.65</v>
      </c>
      <c r="U4916" s="15" t="s">
        <v>24</v>
      </c>
      <c r="V4916" s="18" t="n">
        <f aca="false">IF(ISNUMBER(T4916),T4916,0)</f>
        <v>5430.65</v>
      </c>
      <c r="W4916" s="15" t="n">
        <f aca="false">IF(U4916="Yes",1,0)</f>
        <v>0</v>
      </c>
      <c r="X4916" s="15" t="str">
        <f aca="false">IF(F4916&lt;=12,"0-12 months",IF(F4916&lt;=24,"13-24 months",IF(F4916&lt;=48,"25-48 months","49-72 months")))</f>
        <v>49-72 months</v>
      </c>
      <c r="Y4916" s="15" t="str">
        <f aca="false">IF(C4916=1,"Yes","No")</f>
        <v>No</v>
      </c>
      <c r="Z4916" s="15" t="n">
        <f aca="false">COUNTIF(J4916:O4916,"Yes")</f>
        <v>4</v>
      </c>
      <c r="AA4916" s="18" t="n">
        <f aca="false">S4916*W4916</f>
        <v>0</v>
      </c>
      <c r="AB4916" s="15" t="n">
        <f aca="false">(P4916="Month-to-month")+(I4916="Fiber optic")+(R4916="Electronic check")+(F4916&lt;=12)+(M4916="No")+(J4916="No")</f>
        <v>0</v>
      </c>
      <c r="AC4916" s="15" t="str">
        <f aca="false">IF(AB4916&gt;=5,"High",IF(AB4916&gt;=3,"Medium","Low"))</f>
        <v>Low</v>
      </c>
    </row>
    <row r="4917" customFormat="false" ht="15" hidden="false" customHeight="false" outlineLevel="0" collapsed="false">
      <c r="A4917" s="15" t="s">
        <v>5014</v>
      </c>
      <c r="B4917" s="15" t="s">
        <v>94</v>
      </c>
      <c r="C4917" s="15" t="n">
        <v>0</v>
      </c>
      <c r="D4917" s="15" t="s">
        <v>26</v>
      </c>
      <c r="E4917" s="15" t="s">
        <v>26</v>
      </c>
      <c r="F4917" s="15" t="n">
        <v>22</v>
      </c>
      <c r="G4917" s="15" t="s">
        <v>24</v>
      </c>
      <c r="H4917" s="15" t="s">
        <v>95</v>
      </c>
      <c r="I4917" s="15" t="s">
        <v>96</v>
      </c>
      <c r="J4917" s="15" t="s">
        <v>24</v>
      </c>
      <c r="K4917" s="15" t="s">
        <v>26</v>
      </c>
      <c r="L4917" s="15" t="s">
        <v>24</v>
      </c>
      <c r="M4917" s="15" t="s">
        <v>24</v>
      </c>
      <c r="N4917" s="15" t="s">
        <v>26</v>
      </c>
      <c r="O4917" s="15" t="s">
        <v>24</v>
      </c>
      <c r="P4917" s="15" t="s">
        <v>25</v>
      </c>
      <c r="Q4917" s="15" t="s">
        <v>24</v>
      </c>
      <c r="R4917" s="15" t="s">
        <v>15</v>
      </c>
      <c r="S4917" s="18" t="n">
        <v>39.2</v>
      </c>
      <c r="T4917" s="15" t="n">
        <v>849.9</v>
      </c>
      <c r="U4917" s="15" t="s">
        <v>24</v>
      </c>
      <c r="V4917" s="18" t="n">
        <f aca="false">IF(ISNUMBER(T4917),T4917,0)</f>
        <v>849.9</v>
      </c>
      <c r="W4917" s="15" t="n">
        <f aca="false">IF(U4917="Yes",1,0)</f>
        <v>0</v>
      </c>
      <c r="X4917" s="15" t="str">
        <f aca="false">IF(F4917&lt;=12,"0-12 months",IF(F4917&lt;=24,"13-24 months",IF(F4917&lt;=48,"25-48 months","49-72 months")))</f>
        <v>13-24 months</v>
      </c>
      <c r="Y4917" s="15" t="str">
        <f aca="false">IF(C4917=1,"Yes","No")</f>
        <v>No</v>
      </c>
      <c r="Z4917" s="15" t="n">
        <f aca="false">COUNTIF(J4917:O4917,"Yes")</f>
        <v>2</v>
      </c>
      <c r="AA4917" s="18" t="n">
        <f aca="false">S4917*W4917</f>
        <v>0</v>
      </c>
      <c r="AB4917" s="15" t="n">
        <f aca="false">(P4917="Month-to-month")+(I4917="Fiber optic")+(R4917="Electronic check")+(F4917&lt;=12)+(M4917="No")+(J4917="No")</f>
        <v>4</v>
      </c>
      <c r="AC4917" s="15" t="str">
        <f aca="false">IF(AB4917&gt;=5,"High",IF(AB4917&gt;=3,"Medium","Low"))</f>
        <v>Medium</v>
      </c>
    </row>
    <row r="4918" customFormat="false" ht="15" hidden="false" customHeight="false" outlineLevel="0" collapsed="false">
      <c r="A4918" s="15" t="s">
        <v>5015</v>
      </c>
      <c r="B4918" s="15" t="s">
        <v>94</v>
      </c>
      <c r="C4918" s="15" t="n">
        <v>0</v>
      </c>
      <c r="D4918" s="15" t="s">
        <v>24</v>
      </c>
      <c r="E4918" s="15" t="s">
        <v>24</v>
      </c>
      <c r="F4918" s="15" t="n">
        <v>2</v>
      </c>
      <c r="G4918" s="15" t="s">
        <v>26</v>
      </c>
      <c r="H4918" s="15" t="s">
        <v>26</v>
      </c>
      <c r="I4918" s="15" t="s">
        <v>102</v>
      </c>
      <c r="J4918" s="15" t="s">
        <v>24</v>
      </c>
      <c r="K4918" s="15" t="s">
        <v>26</v>
      </c>
      <c r="L4918" s="15" t="s">
        <v>24</v>
      </c>
      <c r="M4918" s="15" t="s">
        <v>24</v>
      </c>
      <c r="N4918" s="15" t="s">
        <v>24</v>
      </c>
      <c r="O4918" s="15" t="s">
        <v>24</v>
      </c>
      <c r="P4918" s="15" t="s">
        <v>25</v>
      </c>
      <c r="Q4918" s="15" t="s">
        <v>24</v>
      </c>
      <c r="R4918" s="15" t="s">
        <v>15</v>
      </c>
      <c r="S4918" s="18" t="n">
        <v>79.55</v>
      </c>
      <c r="T4918" s="15" t="n">
        <v>151.75</v>
      </c>
      <c r="U4918" s="15" t="s">
        <v>24</v>
      </c>
      <c r="V4918" s="18" t="n">
        <f aca="false">IF(ISNUMBER(T4918),T4918,0)</f>
        <v>151.75</v>
      </c>
      <c r="W4918" s="15" t="n">
        <f aca="false">IF(U4918="Yes",1,0)</f>
        <v>0</v>
      </c>
      <c r="X4918" s="15" t="str">
        <f aca="false">IF(F4918&lt;=12,"0-12 months",IF(F4918&lt;=24,"13-24 months",IF(F4918&lt;=48,"25-48 months","49-72 months")))</f>
        <v>0-12 months</v>
      </c>
      <c r="Y4918" s="15" t="str">
        <f aca="false">IF(C4918=1,"Yes","No")</f>
        <v>No</v>
      </c>
      <c r="Z4918" s="15" t="n">
        <f aca="false">COUNTIF(J4918:O4918,"Yes")</f>
        <v>1</v>
      </c>
      <c r="AA4918" s="18" t="n">
        <f aca="false">S4918*W4918</f>
        <v>0</v>
      </c>
      <c r="AB4918" s="15" t="n">
        <f aca="false">(P4918="Month-to-month")+(I4918="Fiber optic")+(R4918="Electronic check")+(F4918&lt;=12)+(M4918="No")+(J4918="No")</f>
        <v>6</v>
      </c>
      <c r="AC4918" s="15" t="str">
        <f aca="false">IF(AB4918&gt;=5,"High",IF(AB4918&gt;=3,"Medium","Low"))</f>
        <v>High</v>
      </c>
    </row>
    <row r="4919" customFormat="false" ht="15" hidden="false" customHeight="false" outlineLevel="0" collapsed="false">
      <c r="A4919" s="15" t="s">
        <v>5016</v>
      </c>
      <c r="B4919" s="15" t="s">
        <v>94</v>
      </c>
      <c r="C4919" s="15" t="n">
        <v>0</v>
      </c>
      <c r="D4919" s="15" t="s">
        <v>24</v>
      </c>
      <c r="E4919" s="15" t="s">
        <v>24</v>
      </c>
      <c r="F4919" s="15" t="n">
        <v>15</v>
      </c>
      <c r="G4919" s="15" t="s">
        <v>26</v>
      </c>
      <c r="H4919" s="15" t="s">
        <v>24</v>
      </c>
      <c r="I4919" s="15" t="s">
        <v>24</v>
      </c>
      <c r="J4919" s="15" t="s">
        <v>28</v>
      </c>
      <c r="K4919" s="15" t="s">
        <v>28</v>
      </c>
      <c r="L4919" s="15" t="s">
        <v>28</v>
      </c>
      <c r="M4919" s="15" t="s">
        <v>28</v>
      </c>
      <c r="N4919" s="15" t="s">
        <v>28</v>
      </c>
      <c r="O4919" s="15" t="s">
        <v>28</v>
      </c>
      <c r="P4919" s="15" t="s">
        <v>25</v>
      </c>
      <c r="Q4919" s="15" t="s">
        <v>24</v>
      </c>
      <c r="R4919" s="15" t="s">
        <v>17</v>
      </c>
      <c r="S4919" s="18" t="n">
        <v>19.6</v>
      </c>
      <c r="T4919" s="15" t="n">
        <v>299.4</v>
      </c>
      <c r="U4919" s="15" t="s">
        <v>24</v>
      </c>
      <c r="V4919" s="18" t="n">
        <f aca="false">IF(ISNUMBER(T4919),T4919,0)</f>
        <v>299.4</v>
      </c>
      <c r="W4919" s="15" t="n">
        <f aca="false">IF(U4919="Yes",1,0)</f>
        <v>0</v>
      </c>
      <c r="X4919" s="15" t="str">
        <f aca="false">IF(F4919&lt;=12,"0-12 months",IF(F4919&lt;=24,"13-24 months",IF(F4919&lt;=48,"25-48 months","49-72 months")))</f>
        <v>13-24 months</v>
      </c>
      <c r="Y4919" s="15" t="str">
        <f aca="false">IF(C4919=1,"Yes","No")</f>
        <v>No</v>
      </c>
      <c r="Z4919" s="15" t="n">
        <f aca="false">COUNTIF(J4919:O4919,"Yes")</f>
        <v>0</v>
      </c>
      <c r="AA4919" s="18" t="n">
        <f aca="false">S4919*W4919</f>
        <v>0</v>
      </c>
      <c r="AB4919" s="15" t="n">
        <f aca="false">(P4919="Month-to-month")+(I4919="Fiber optic")+(R4919="Electronic check")+(F4919&lt;=12)+(M4919="No")+(J4919="No")</f>
        <v>1</v>
      </c>
      <c r="AC4919" s="15" t="str">
        <f aca="false">IF(AB4919&gt;=5,"High",IF(AB4919&gt;=3,"Medium","Low"))</f>
        <v>Low</v>
      </c>
    </row>
    <row r="4920" customFormat="false" ht="15" hidden="false" customHeight="false" outlineLevel="0" collapsed="false">
      <c r="A4920" s="15" t="s">
        <v>5017</v>
      </c>
      <c r="B4920" s="15" t="s">
        <v>98</v>
      </c>
      <c r="C4920" s="15" t="n">
        <v>0</v>
      </c>
      <c r="D4920" s="15" t="s">
        <v>26</v>
      </c>
      <c r="E4920" s="15" t="s">
        <v>26</v>
      </c>
      <c r="F4920" s="15" t="n">
        <v>51</v>
      </c>
      <c r="G4920" s="15" t="s">
        <v>26</v>
      </c>
      <c r="H4920" s="15" t="s">
        <v>24</v>
      </c>
      <c r="I4920" s="15" t="s">
        <v>24</v>
      </c>
      <c r="J4920" s="15" t="s">
        <v>28</v>
      </c>
      <c r="K4920" s="15" t="s">
        <v>28</v>
      </c>
      <c r="L4920" s="15" t="s">
        <v>28</v>
      </c>
      <c r="M4920" s="15" t="s">
        <v>28</v>
      </c>
      <c r="N4920" s="15" t="s">
        <v>28</v>
      </c>
      <c r="O4920" s="15" t="s">
        <v>28</v>
      </c>
      <c r="P4920" s="15" t="s">
        <v>29</v>
      </c>
      <c r="Q4920" s="15" t="s">
        <v>24</v>
      </c>
      <c r="R4920" s="15" t="s">
        <v>21</v>
      </c>
      <c r="S4920" s="18" t="n">
        <v>19.55</v>
      </c>
      <c r="T4920" s="15" t="n">
        <v>1086.75</v>
      </c>
      <c r="U4920" s="15" t="s">
        <v>24</v>
      </c>
      <c r="V4920" s="18" t="n">
        <f aca="false">IF(ISNUMBER(T4920),T4920,0)</f>
        <v>1086.75</v>
      </c>
      <c r="W4920" s="15" t="n">
        <f aca="false">IF(U4920="Yes",1,0)</f>
        <v>0</v>
      </c>
      <c r="X4920" s="15" t="str">
        <f aca="false">IF(F4920&lt;=12,"0-12 months",IF(F4920&lt;=24,"13-24 months",IF(F4920&lt;=48,"25-48 months","49-72 months")))</f>
        <v>49-72 months</v>
      </c>
      <c r="Y4920" s="15" t="str">
        <f aca="false">IF(C4920=1,"Yes","No")</f>
        <v>No</v>
      </c>
      <c r="Z4920" s="15" t="n">
        <f aca="false">COUNTIF(J4920:O4920,"Yes")</f>
        <v>0</v>
      </c>
      <c r="AA4920" s="18" t="n">
        <f aca="false">S4920*W4920</f>
        <v>0</v>
      </c>
      <c r="AB4920" s="15" t="n">
        <f aca="false">(P4920="Month-to-month")+(I4920="Fiber optic")+(R4920="Electronic check")+(F4920&lt;=12)+(M4920="No")+(J4920="No")</f>
        <v>0</v>
      </c>
      <c r="AC4920" s="15" t="str">
        <f aca="false">IF(AB4920&gt;=5,"High",IF(AB4920&gt;=3,"Medium","Low"))</f>
        <v>Low</v>
      </c>
    </row>
    <row r="4921" customFormat="false" ht="15" hidden="false" customHeight="false" outlineLevel="0" collapsed="false">
      <c r="A4921" s="15" t="s">
        <v>5018</v>
      </c>
      <c r="B4921" s="15" t="s">
        <v>98</v>
      </c>
      <c r="C4921" s="15" t="n">
        <v>0</v>
      </c>
      <c r="D4921" s="15" t="s">
        <v>26</v>
      </c>
      <c r="E4921" s="15" t="s">
        <v>24</v>
      </c>
      <c r="F4921" s="15" t="n">
        <v>70</v>
      </c>
      <c r="G4921" s="15" t="s">
        <v>24</v>
      </c>
      <c r="H4921" s="15" t="s">
        <v>95</v>
      </c>
      <c r="I4921" s="15" t="s">
        <v>96</v>
      </c>
      <c r="J4921" s="15" t="s">
        <v>26</v>
      </c>
      <c r="K4921" s="15" t="s">
        <v>24</v>
      </c>
      <c r="L4921" s="15" t="s">
        <v>26</v>
      </c>
      <c r="M4921" s="15" t="s">
        <v>26</v>
      </c>
      <c r="N4921" s="15" t="s">
        <v>24</v>
      </c>
      <c r="O4921" s="15" t="s">
        <v>24</v>
      </c>
      <c r="P4921" s="15" t="s">
        <v>29</v>
      </c>
      <c r="Q4921" s="15" t="s">
        <v>26</v>
      </c>
      <c r="R4921" s="15" t="s">
        <v>21</v>
      </c>
      <c r="S4921" s="18" t="n">
        <v>39.15</v>
      </c>
      <c r="T4921" s="15" t="n">
        <v>2692.75</v>
      </c>
      <c r="U4921" s="15" t="s">
        <v>24</v>
      </c>
      <c r="V4921" s="18" t="n">
        <f aca="false">IF(ISNUMBER(T4921),T4921,0)</f>
        <v>2692.75</v>
      </c>
      <c r="W4921" s="15" t="n">
        <f aca="false">IF(U4921="Yes",1,0)</f>
        <v>0</v>
      </c>
      <c r="X4921" s="15" t="str">
        <f aca="false">IF(F4921&lt;=12,"0-12 months",IF(F4921&lt;=24,"13-24 months",IF(F4921&lt;=48,"25-48 months","49-72 months")))</f>
        <v>49-72 months</v>
      </c>
      <c r="Y4921" s="15" t="str">
        <f aca="false">IF(C4921=1,"Yes","No")</f>
        <v>No</v>
      </c>
      <c r="Z4921" s="15" t="n">
        <f aca="false">COUNTIF(J4921:O4921,"Yes")</f>
        <v>3</v>
      </c>
      <c r="AA4921" s="18" t="n">
        <f aca="false">S4921*W4921</f>
        <v>0</v>
      </c>
      <c r="AB4921" s="15" t="n">
        <f aca="false">(P4921="Month-to-month")+(I4921="Fiber optic")+(R4921="Electronic check")+(F4921&lt;=12)+(M4921="No")+(J4921="No")</f>
        <v>0</v>
      </c>
      <c r="AC4921" s="15" t="str">
        <f aca="false">IF(AB4921&gt;=5,"High",IF(AB4921&gt;=3,"Medium","Low"))</f>
        <v>Low</v>
      </c>
    </row>
    <row r="4922" customFormat="false" ht="15" hidden="false" customHeight="false" outlineLevel="0" collapsed="false">
      <c r="A4922" s="15" t="s">
        <v>5019</v>
      </c>
      <c r="B4922" s="15" t="s">
        <v>94</v>
      </c>
      <c r="C4922" s="15" t="n">
        <v>0</v>
      </c>
      <c r="D4922" s="15" t="s">
        <v>26</v>
      </c>
      <c r="E4922" s="15" t="s">
        <v>26</v>
      </c>
      <c r="F4922" s="15" t="n">
        <v>71</v>
      </c>
      <c r="G4922" s="15" t="s">
        <v>26</v>
      </c>
      <c r="H4922" s="15" t="s">
        <v>24</v>
      </c>
      <c r="I4922" s="15" t="s">
        <v>24</v>
      </c>
      <c r="J4922" s="15" t="s">
        <v>28</v>
      </c>
      <c r="K4922" s="15" t="s">
        <v>28</v>
      </c>
      <c r="L4922" s="15" t="s">
        <v>28</v>
      </c>
      <c r="M4922" s="15" t="s">
        <v>28</v>
      </c>
      <c r="N4922" s="15" t="s">
        <v>28</v>
      </c>
      <c r="O4922" s="15" t="s">
        <v>28</v>
      </c>
      <c r="P4922" s="15" t="s">
        <v>29</v>
      </c>
      <c r="Q4922" s="15" t="s">
        <v>24</v>
      </c>
      <c r="R4922" s="15" t="s">
        <v>19</v>
      </c>
      <c r="S4922" s="18" t="n">
        <v>20.1</v>
      </c>
      <c r="T4922" s="15" t="n">
        <v>1389.6</v>
      </c>
      <c r="U4922" s="15" t="s">
        <v>24</v>
      </c>
      <c r="V4922" s="18" t="n">
        <f aca="false">IF(ISNUMBER(T4922),T4922,0)</f>
        <v>1389.6</v>
      </c>
      <c r="W4922" s="15" t="n">
        <f aca="false">IF(U4922="Yes",1,0)</f>
        <v>0</v>
      </c>
      <c r="X4922" s="15" t="str">
        <f aca="false">IF(F4922&lt;=12,"0-12 months",IF(F4922&lt;=24,"13-24 months",IF(F4922&lt;=48,"25-48 months","49-72 months")))</f>
        <v>49-72 months</v>
      </c>
      <c r="Y4922" s="15" t="str">
        <f aca="false">IF(C4922=1,"Yes","No")</f>
        <v>No</v>
      </c>
      <c r="Z4922" s="15" t="n">
        <f aca="false">COUNTIF(J4922:O4922,"Yes")</f>
        <v>0</v>
      </c>
      <c r="AA4922" s="18" t="n">
        <f aca="false">S4922*W4922</f>
        <v>0</v>
      </c>
      <c r="AB4922" s="15" t="n">
        <f aca="false">(P4922="Month-to-month")+(I4922="Fiber optic")+(R4922="Electronic check")+(F4922&lt;=12)+(M4922="No")+(J4922="No")</f>
        <v>0</v>
      </c>
      <c r="AC4922" s="15" t="str">
        <f aca="false">IF(AB4922&gt;=5,"High",IF(AB4922&gt;=3,"Medium","Low"))</f>
        <v>Low</v>
      </c>
    </row>
    <row r="4923" customFormat="false" ht="15" hidden="false" customHeight="false" outlineLevel="0" collapsed="false">
      <c r="A4923" s="15" t="s">
        <v>5020</v>
      </c>
      <c r="B4923" s="15" t="s">
        <v>94</v>
      </c>
      <c r="C4923" s="15" t="n">
        <v>0</v>
      </c>
      <c r="D4923" s="15" t="s">
        <v>26</v>
      </c>
      <c r="E4923" s="15" t="s">
        <v>26</v>
      </c>
      <c r="F4923" s="15" t="n">
        <v>39</v>
      </c>
      <c r="G4923" s="15" t="s">
        <v>26</v>
      </c>
      <c r="H4923" s="15" t="s">
        <v>26</v>
      </c>
      <c r="I4923" s="15" t="s">
        <v>102</v>
      </c>
      <c r="J4923" s="15" t="s">
        <v>24</v>
      </c>
      <c r="K4923" s="15" t="s">
        <v>24</v>
      </c>
      <c r="L4923" s="15" t="s">
        <v>24</v>
      </c>
      <c r="M4923" s="15" t="s">
        <v>26</v>
      </c>
      <c r="N4923" s="15" t="s">
        <v>26</v>
      </c>
      <c r="O4923" s="15" t="s">
        <v>26</v>
      </c>
      <c r="P4923" s="15" t="s">
        <v>25</v>
      </c>
      <c r="Q4923" s="15" t="s">
        <v>26</v>
      </c>
      <c r="R4923" s="15" t="s">
        <v>21</v>
      </c>
      <c r="S4923" s="18" t="n">
        <v>99.95</v>
      </c>
      <c r="T4923" s="15" t="n">
        <v>3767.4</v>
      </c>
      <c r="U4923" s="15" t="s">
        <v>24</v>
      </c>
      <c r="V4923" s="18" t="n">
        <f aca="false">IF(ISNUMBER(T4923),T4923,0)</f>
        <v>3767.4</v>
      </c>
      <c r="W4923" s="15" t="n">
        <f aca="false">IF(U4923="Yes",1,0)</f>
        <v>0</v>
      </c>
      <c r="X4923" s="15" t="str">
        <f aca="false">IF(F4923&lt;=12,"0-12 months",IF(F4923&lt;=24,"13-24 months",IF(F4923&lt;=48,"25-48 months","49-72 months")))</f>
        <v>25-48 months</v>
      </c>
      <c r="Y4923" s="15" t="str">
        <f aca="false">IF(C4923=1,"Yes","No")</f>
        <v>No</v>
      </c>
      <c r="Z4923" s="15" t="n">
        <f aca="false">COUNTIF(J4923:O4923,"Yes")</f>
        <v>3</v>
      </c>
      <c r="AA4923" s="18" t="n">
        <f aca="false">S4923*W4923</f>
        <v>0</v>
      </c>
      <c r="AB4923" s="15" t="n">
        <f aca="false">(P4923="Month-to-month")+(I4923="Fiber optic")+(R4923="Electronic check")+(F4923&lt;=12)+(M4923="No")+(J4923="No")</f>
        <v>3</v>
      </c>
      <c r="AC4923" s="15" t="str">
        <f aca="false">IF(AB4923&gt;=5,"High",IF(AB4923&gt;=3,"Medium","Low"))</f>
        <v>Medium</v>
      </c>
    </row>
    <row r="4924" customFormat="false" ht="15" hidden="false" customHeight="false" outlineLevel="0" collapsed="false">
      <c r="A4924" s="15" t="s">
        <v>5021</v>
      </c>
      <c r="B4924" s="15" t="s">
        <v>94</v>
      </c>
      <c r="C4924" s="15" t="n">
        <v>0</v>
      </c>
      <c r="D4924" s="15" t="s">
        <v>26</v>
      </c>
      <c r="E4924" s="15" t="s">
        <v>26</v>
      </c>
      <c r="F4924" s="15" t="n">
        <v>61</v>
      </c>
      <c r="G4924" s="15" t="s">
        <v>26</v>
      </c>
      <c r="H4924" s="15" t="s">
        <v>26</v>
      </c>
      <c r="I4924" s="15" t="s">
        <v>96</v>
      </c>
      <c r="J4924" s="15" t="s">
        <v>26</v>
      </c>
      <c r="K4924" s="15" t="s">
        <v>26</v>
      </c>
      <c r="L4924" s="15" t="s">
        <v>24</v>
      </c>
      <c r="M4924" s="15" t="s">
        <v>24</v>
      </c>
      <c r="N4924" s="15" t="s">
        <v>24</v>
      </c>
      <c r="O4924" s="15" t="s">
        <v>24</v>
      </c>
      <c r="P4924" s="15" t="s">
        <v>25</v>
      </c>
      <c r="Q4924" s="15" t="s">
        <v>24</v>
      </c>
      <c r="R4924" s="15" t="s">
        <v>15</v>
      </c>
      <c r="S4924" s="18" t="n">
        <v>59.8</v>
      </c>
      <c r="T4924" s="15" t="n">
        <v>3641.5</v>
      </c>
      <c r="U4924" s="15" t="s">
        <v>24</v>
      </c>
      <c r="V4924" s="18" t="n">
        <f aca="false">IF(ISNUMBER(T4924),T4924,0)</f>
        <v>3641.5</v>
      </c>
      <c r="W4924" s="15" t="n">
        <f aca="false">IF(U4924="Yes",1,0)</f>
        <v>0</v>
      </c>
      <c r="X4924" s="15" t="str">
        <f aca="false">IF(F4924&lt;=12,"0-12 months",IF(F4924&lt;=24,"13-24 months",IF(F4924&lt;=48,"25-48 months","49-72 months")))</f>
        <v>49-72 months</v>
      </c>
      <c r="Y4924" s="15" t="str">
        <f aca="false">IF(C4924=1,"Yes","No")</f>
        <v>No</v>
      </c>
      <c r="Z4924" s="15" t="n">
        <f aca="false">COUNTIF(J4924:O4924,"Yes")</f>
        <v>2</v>
      </c>
      <c r="AA4924" s="18" t="n">
        <f aca="false">S4924*W4924</f>
        <v>0</v>
      </c>
      <c r="AB4924" s="15" t="n">
        <f aca="false">(P4924="Month-to-month")+(I4924="Fiber optic")+(R4924="Electronic check")+(F4924&lt;=12)+(M4924="No")+(J4924="No")</f>
        <v>3</v>
      </c>
      <c r="AC4924" s="15" t="str">
        <f aca="false">IF(AB4924&gt;=5,"High",IF(AB4924&gt;=3,"Medium","Low"))</f>
        <v>Medium</v>
      </c>
    </row>
    <row r="4925" customFormat="false" ht="15" hidden="false" customHeight="false" outlineLevel="0" collapsed="false">
      <c r="A4925" s="15" t="s">
        <v>5022</v>
      </c>
      <c r="B4925" s="15" t="s">
        <v>94</v>
      </c>
      <c r="C4925" s="15" t="n">
        <v>0</v>
      </c>
      <c r="D4925" s="15" t="s">
        <v>24</v>
      </c>
      <c r="E4925" s="15" t="s">
        <v>24</v>
      </c>
      <c r="F4925" s="15" t="n">
        <v>52</v>
      </c>
      <c r="G4925" s="15" t="s">
        <v>26</v>
      </c>
      <c r="H4925" s="15" t="s">
        <v>24</v>
      </c>
      <c r="I4925" s="15" t="s">
        <v>96</v>
      </c>
      <c r="J4925" s="15" t="s">
        <v>26</v>
      </c>
      <c r="K4925" s="15" t="s">
        <v>24</v>
      </c>
      <c r="L4925" s="15" t="s">
        <v>24</v>
      </c>
      <c r="M4925" s="15" t="s">
        <v>24</v>
      </c>
      <c r="N4925" s="15" t="s">
        <v>24</v>
      </c>
      <c r="O4925" s="15" t="s">
        <v>24</v>
      </c>
      <c r="P4925" s="15" t="s">
        <v>25</v>
      </c>
      <c r="Q4925" s="15" t="s">
        <v>26</v>
      </c>
      <c r="R4925" s="15" t="s">
        <v>19</v>
      </c>
      <c r="S4925" s="18" t="n">
        <v>49.75</v>
      </c>
      <c r="T4925" s="15" t="n">
        <v>2535.55</v>
      </c>
      <c r="U4925" s="15" t="s">
        <v>24</v>
      </c>
      <c r="V4925" s="18" t="n">
        <f aca="false">IF(ISNUMBER(T4925),T4925,0)</f>
        <v>2535.55</v>
      </c>
      <c r="W4925" s="15" t="n">
        <f aca="false">IF(U4925="Yes",1,0)</f>
        <v>0</v>
      </c>
      <c r="X4925" s="15" t="str">
        <f aca="false">IF(F4925&lt;=12,"0-12 months",IF(F4925&lt;=24,"13-24 months",IF(F4925&lt;=48,"25-48 months","49-72 months")))</f>
        <v>49-72 months</v>
      </c>
      <c r="Y4925" s="15" t="str">
        <f aca="false">IF(C4925=1,"Yes","No")</f>
        <v>No</v>
      </c>
      <c r="Z4925" s="15" t="n">
        <f aca="false">COUNTIF(J4925:O4925,"Yes")</f>
        <v>1</v>
      </c>
      <c r="AA4925" s="18" t="n">
        <f aca="false">S4925*W4925</f>
        <v>0</v>
      </c>
      <c r="AB4925" s="15" t="n">
        <f aca="false">(P4925="Month-to-month")+(I4925="Fiber optic")+(R4925="Electronic check")+(F4925&lt;=12)+(M4925="No")+(J4925="No")</f>
        <v>2</v>
      </c>
      <c r="AC4925" s="15" t="str">
        <f aca="false">IF(AB4925&gt;=5,"High",IF(AB4925&gt;=3,"Medium","Low"))</f>
        <v>Low</v>
      </c>
    </row>
    <row r="4926" customFormat="false" ht="15" hidden="false" customHeight="false" outlineLevel="0" collapsed="false">
      <c r="A4926" s="15" t="s">
        <v>5023</v>
      </c>
      <c r="B4926" s="15" t="s">
        <v>94</v>
      </c>
      <c r="C4926" s="15" t="n">
        <v>0</v>
      </c>
      <c r="D4926" s="15" t="s">
        <v>24</v>
      </c>
      <c r="E4926" s="15" t="s">
        <v>24</v>
      </c>
      <c r="F4926" s="15" t="n">
        <v>1</v>
      </c>
      <c r="G4926" s="15" t="s">
        <v>24</v>
      </c>
      <c r="H4926" s="15" t="s">
        <v>95</v>
      </c>
      <c r="I4926" s="15" t="s">
        <v>96</v>
      </c>
      <c r="J4926" s="15" t="s">
        <v>24</v>
      </c>
      <c r="K4926" s="15" t="s">
        <v>24</v>
      </c>
      <c r="L4926" s="15" t="s">
        <v>24</v>
      </c>
      <c r="M4926" s="15" t="s">
        <v>24</v>
      </c>
      <c r="N4926" s="15" t="s">
        <v>26</v>
      </c>
      <c r="O4926" s="15" t="s">
        <v>24</v>
      </c>
      <c r="P4926" s="15" t="s">
        <v>25</v>
      </c>
      <c r="Q4926" s="15" t="s">
        <v>26</v>
      </c>
      <c r="R4926" s="15" t="s">
        <v>15</v>
      </c>
      <c r="S4926" s="18" t="n">
        <v>35.75</v>
      </c>
      <c r="T4926" s="15" t="n">
        <v>35.75</v>
      </c>
      <c r="U4926" s="15" t="s">
        <v>26</v>
      </c>
      <c r="V4926" s="18" t="n">
        <f aca="false">IF(ISNUMBER(T4926),T4926,0)</f>
        <v>35.75</v>
      </c>
      <c r="W4926" s="15" t="n">
        <f aca="false">IF(U4926="Yes",1,0)</f>
        <v>1</v>
      </c>
      <c r="X4926" s="15" t="str">
        <f aca="false">IF(F4926&lt;=12,"0-12 months",IF(F4926&lt;=24,"13-24 months",IF(F4926&lt;=48,"25-48 months","49-72 months")))</f>
        <v>0-12 months</v>
      </c>
      <c r="Y4926" s="15" t="str">
        <f aca="false">IF(C4926=1,"Yes","No")</f>
        <v>No</v>
      </c>
      <c r="Z4926" s="15" t="n">
        <f aca="false">COUNTIF(J4926:O4926,"Yes")</f>
        <v>1</v>
      </c>
      <c r="AA4926" s="18" t="n">
        <f aca="false">S4926*W4926</f>
        <v>35.75</v>
      </c>
      <c r="AB4926" s="15" t="n">
        <f aca="false">(P4926="Month-to-month")+(I4926="Fiber optic")+(R4926="Electronic check")+(F4926&lt;=12)+(M4926="No")+(J4926="No")</f>
        <v>5</v>
      </c>
      <c r="AC4926" s="15" t="str">
        <f aca="false">IF(AB4926&gt;=5,"High",IF(AB4926&gt;=3,"Medium","Low"))</f>
        <v>High</v>
      </c>
    </row>
    <row r="4927" customFormat="false" ht="15" hidden="false" customHeight="false" outlineLevel="0" collapsed="false">
      <c r="A4927" s="15" t="s">
        <v>5024</v>
      </c>
      <c r="B4927" s="15" t="s">
        <v>98</v>
      </c>
      <c r="C4927" s="15" t="n">
        <v>0</v>
      </c>
      <c r="D4927" s="15" t="s">
        <v>26</v>
      </c>
      <c r="E4927" s="15" t="s">
        <v>24</v>
      </c>
      <c r="F4927" s="15" t="n">
        <v>64</v>
      </c>
      <c r="G4927" s="15" t="s">
        <v>26</v>
      </c>
      <c r="H4927" s="15" t="s">
        <v>26</v>
      </c>
      <c r="I4927" s="15" t="s">
        <v>102</v>
      </c>
      <c r="J4927" s="15" t="s">
        <v>26</v>
      </c>
      <c r="K4927" s="15" t="s">
        <v>24</v>
      </c>
      <c r="L4927" s="15" t="s">
        <v>26</v>
      </c>
      <c r="M4927" s="15" t="s">
        <v>26</v>
      </c>
      <c r="N4927" s="15" t="s">
        <v>26</v>
      </c>
      <c r="O4927" s="15" t="s">
        <v>26</v>
      </c>
      <c r="P4927" s="15" t="s">
        <v>27</v>
      </c>
      <c r="Q4927" s="15" t="s">
        <v>26</v>
      </c>
      <c r="R4927" s="15" t="s">
        <v>17</v>
      </c>
      <c r="S4927" s="18" t="n">
        <v>108.5</v>
      </c>
      <c r="T4927" s="15" t="n">
        <v>6880.85</v>
      </c>
      <c r="U4927" s="15" t="s">
        <v>24</v>
      </c>
      <c r="V4927" s="18" t="n">
        <f aca="false">IF(ISNUMBER(T4927),T4927,0)</f>
        <v>6880.85</v>
      </c>
      <c r="W4927" s="15" t="n">
        <f aca="false">IF(U4927="Yes",1,0)</f>
        <v>0</v>
      </c>
      <c r="X4927" s="15" t="str">
        <f aca="false">IF(F4927&lt;=12,"0-12 months",IF(F4927&lt;=24,"13-24 months",IF(F4927&lt;=48,"25-48 months","49-72 months")))</f>
        <v>49-72 months</v>
      </c>
      <c r="Y4927" s="15" t="str">
        <f aca="false">IF(C4927=1,"Yes","No")</f>
        <v>No</v>
      </c>
      <c r="Z4927" s="15" t="n">
        <f aca="false">COUNTIF(J4927:O4927,"Yes")</f>
        <v>5</v>
      </c>
      <c r="AA4927" s="18" t="n">
        <f aca="false">S4927*W4927</f>
        <v>0</v>
      </c>
      <c r="AB4927" s="15" t="n">
        <f aca="false">(P4927="Month-to-month")+(I4927="Fiber optic")+(R4927="Electronic check")+(F4927&lt;=12)+(M4927="No")+(J4927="No")</f>
        <v>1</v>
      </c>
      <c r="AC4927" s="15" t="str">
        <f aca="false">IF(AB4927&gt;=5,"High",IF(AB4927&gt;=3,"Medium","Low"))</f>
        <v>Low</v>
      </c>
    </row>
    <row r="4928" customFormat="false" ht="15" hidden="false" customHeight="false" outlineLevel="0" collapsed="false">
      <c r="A4928" s="15" t="s">
        <v>5025</v>
      </c>
      <c r="B4928" s="15" t="s">
        <v>98</v>
      </c>
      <c r="C4928" s="15" t="n">
        <v>0</v>
      </c>
      <c r="D4928" s="15" t="s">
        <v>26</v>
      </c>
      <c r="E4928" s="15" t="s">
        <v>24</v>
      </c>
      <c r="F4928" s="15" t="n">
        <v>62</v>
      </c>
      <c r="G4928" s="15" t="s">
        <v>26</v>
      </c>
      <c r="H4928" s="15" t="s">
        <v>24</v>
      </c>
      <c r="I4928" s="15" t="s">
        <v>96</v>
      </c>
      <c r="J4928" s="15" t="s">
        <v>24</v>
      </c>
      <c r="K4928" s="15" t="s">
        <v>26</v>
      </c>
      <c r="L4928" s="15" t="s">
        <v>26</v>
      </c>
      <c r="M4928" s="15" t="s">
        <v>26</v>
      </c>
      <c r="N4928" s="15" t="s">
        <v>24</v>
      </c>
      <c r="O4928" s="15" t="s">
        <v>24</v>
      </c>
      <c r="P4928" s="15" t="s">
        <v>29</v>
      </c>
      <c r="Q4928" s="15" t="s">
        <v>26</v>
      </c>
      <c r="R4928" s="15" t="s">
        <v>21</v>
      </c>
      <c r="S4928" s="18" t="n">
        <v>60.15</v>
      </c>
      <c r="T4928" s="15" t="n">
        <v>3753.2</v>
      </c>
      <c r="U4928" s="15" t="s">
        <v>24</v>
      </c>
      <c r="V4928" s="18" t="n">
        <f aca="false">IF(ISNUMBER(T4928),T4928,0)</f>
        <v>3753.2</v>
      </c>
      <c r="W4928" s="15" t="n">
        <f aca="false">IF(U4928="Yes",1,0)</f>
        <v>0</v>
      </c>
      <c r="X4928" s="15" t="str">
        <f aca="false">IF(F4928&lt;=12,"0-12 months",IF(F4928&lt;=24,"13-24 months",IF(F4928&lt;=48,"25-48 months","49-72 months")))</f>
        <v>49-72 months</v>
      </c>
      <c r="Y4928" s="15" t="str">
        <f aca="false">IF(C4928=1,"Yes","No")</f>
        <v>No</v>
      </c>
      <c r="Z4928" s="15" t="n">
        <f aca="false">COUNTIF(J4928:O4928,"Yes")</f>
        <v>3</v>
      </c>
      <c r="AA4928" s="18" t="n">
        <f aca="false">S4928*W4928</f>
        <v>0</v>
      </c>
      <c r="AB4928" s="15" t="n">
        <f aca="false">(P4928="Month-to-month")+(I4928="Fiber optic")+(R4928="Electronic check")+(F4928&lt;=12)+(M4928="No")+(J4928="No")</f>
        <v>1</v>
      </c>
      <c r="AC4928" s="15" t="str">
        <f aca="false">IF(AB4928&gt;=5,"High",IF(AB4928&gt;=3,"Medium","Low"))</f>
        <v>Low</v>
      </c>
    </row>
    <row r="4929" customFormat="false" ht="15" hidden="false" customHeight="false" outlineLevel="0" collapsed="false">
      <c r="A4929" s="15" t="s">
        <v>5026</v>
      </c>
      <c r="B4929" s="15" t="s">
        <v>98</v>
      </c>
      <c r="C4929" s="15" t="n">
        <v>0</v>
      </c>
      <c r="D4929" s="15" t="s">
        <v>26</v>
      </c>
      <c r="E4929" s="15" t="s">
        <v>24</v>
      </c>
      <c r="F4929" s="15" t="n">
        <v>30</v>
      </c>
      <c r="G4929" s="15" t="s">
        <v>26</v>
      </c>
      <c r="H4929" s="15" t="s">
        <v>24</v>
      </c>
      <c r="I4929" s="15" t="s">
        <v>24</v>
      </c>
      <c r="J4929" s="15" t="s">
        <v>28</v>
      </c>
      <c r="K4929" s="15" t="s">
        <v>28</v>
      </c>
      <c r="L4929" s="15" t="s">
        <v>28</v>
      </c>
      <c r="M4929" s="15" t="s">
        <v>28</v>
      </c>
      <c r="N4929" s="15" t="s">
        <v>28</v>
      </c>
      <c r="O4929" s="15" t="s">
        <v>28</v>
      </c>
      <c r="P4929" s="15" t="s">
        <v>29</v>
      </c>
      <c r="Q4929" s="15" t="s">
        <v>24</v>
      </c>
      <c r="R4929" s="15" t="s">
        <v>17</v>
      </c>
      <c r="S4929" s="18" t="n">
        <v>19.05</v>
      </c>
      <c r="T4929" s="15" t="n">
        <v>637.55</v>
      </c>
      <c r="U4929" s="15" t="s">
        <v>24</v>
      </c>
      <c r="V4929" s="18" t="n">
        <f aca="false">IF(ISNUMBER(T4929),T4929,0)</f>
        <v>637.55</v>
      </c>
      <c r="W4929" s="15" t="n">
        <f aca="false">IF(U4929="Yes",1,0)</f>
        <v>0</v>
      </c>
      <c r="X4929" s="15" t="str">
        <f aca="false">IF(F4929&lt;=12,"0-12 months",IF(F4929&lt;=24,"13-24 months",IF(F4929&lt;=48,"25-48 months","49-72 months")))</f>
        <v>25-48 months</v>
      </c>
      <c r="Y4929" s="15" t="str">
        <f aca="false">IF(C4929=1,"Yes","No")</f>
        <v>No</v>
      </c>
      <c r="Z4929" s="15" t="n">
        <f aca="false">COUNTIF(J4929:O4929,"Yes")</f>
        <v>0</v>
      </c>
      <c r="AA4929" s="18" t="n">
        <f aca="false">S4929*W4929</f>
        <v>0</v>
      </c>
      <c r="AB4929" s="15" t="n">
        <f aca="false">(P4929="Month-to-month")+(I4929="Fiber optic")+(R4929="Electronic check")+(F4929&lt;=12)+(M4929="No")+(J4929="No")</f>
        <v>0</v>
      </c>
      <c r="AC4929" s="15" t="str">
        <f aca="false">IF(AB4929&gt;=5,"High",IF(AB4929&gt;=3,"Medium","Low"))</f>
        <v>Low</v>
      </c>
    </row>
    <row r="4930" customFormat="false" ht="15" hidden="false" customHeight="false" outlineLevel="0" collapsed="false">
      <c r="A4930" s="15" t="s">
        <v>5027</v>
      </c>
      <c r="B4930" s="15" t="s">
        <v>94</v>
      </c>
      <c r="C4930" s="15" t="n">
        <v>1</v>
      </c>
      <c r="D4930" s="15" t="s">
        <v>26</v>
      </c>
      <c r="E4930" s="15" t="s">
        <v>26</v>
      </c>
      <c r="F4930" s="15" t="n">
        <v>4</v>
      </c>
      <c r="G4930" s="15" t="s">
        <v>26</v>
      </c>
      <c r="H4930" s="15" t="s">
        <v>24</v>
      </c>
      <c r="I4930" s="15" t="s">
        <v>96</v>
      </c>
      <c r="J4930" s="15" t="s">
        <v>24</v>
      </c>
      <c r="K4930" s="15" t="s">
        <v>24</v>
      </c>
      <c r="L4930" s="15" t="s">
        <v>24</v>
      </c>
      <c r="M4930" s="15" t="s">
        <v>24</v>
      </c>
      <c r="N4930" s="15" t="s">
        <v>24</v>
      </c>
      <c r="O4930" s="15" t="s">
        <v>24</v>
      </c>
      <c r="P4930" s="15" t="s">
        <v>25</v>
      </c>
      <c r="Q4930" s="15" t="s">
        <v>24</v>
      </c>
      <c r="R4930" s="15" t="s">
        <v>15</v>
      </c>
      <c r="S4930" s="18" t="n">
        <v>46</v>
      </c>
      <c r="T4930" s="15" t="n">
        <v>181.6</v>
      </c>
      <c r="U4930" s="15" t="s">
        <v>26</v>
      </c>
      <c r="V4930" s="18" t="n">
        <f aca="false">IF(ISNUMBER(T4930),T4930,0)</f>
        <v>181.6</v>
      </c>
      <c r="W4930" s="15" t="n">
        <f aca="false">IF(U4930="Yes",1,0)</f>
        <v>1</v>
      </c>
      <c r="X4930" s="15" t="str">
        <f aca="false">IF(F4930&lt;=12,"0-12 months",IF(F4930&lt;=24,"13-24 months",IF(F4930&lt;=48,"25-48 months","49-72 months")))</f>
        <v>0-12 months</v>
      </c>
      <c r="Y4930" s="15" t="str">
        <f aca="false">IF(C4930=1,"Yes","No")</f>
        <v>Yes</v>
      </c>
      <c r="Z4930" s="15" t="n">
        <f aca="false">COUNTIF(J4930:O4930,"Yes")</f>
        <v>0</v>
      </c>
      <c r="AA4930" s="18" t="n">
        <f aca="false">S4930*W4930</f>
        <v>46</v>
      </c>
      <c r="AB4930" s="15" t="n">
        <f aca="false">(P4930="Month-to-month")+(I4930="Fiber optic")+(R4930="Electronic check")+(F4930&lt;=12)+(M4930="No")+(J4930="No")</f>
        <v>5</v>
      </c>
      <c r="AC4930" s="15" t="str">
        <f aca="false">IF(AB4930&gt;=5,"High",IF(AB4930&gt;=3,"Medium","Low"))</f>
        <v>High</v>
      </c>
    </row>
    <row r="4931" customFormat="false" ht="15" hidden="false" customHeight="false" outlineLevel="0" collapsed="false">
      <c r="A4931" s="15" t="s">
        <v>5028</v>
      </c>
      <c r="B4931" s="15" t="s">
        <v>98</v>
      </c>
      <c r="C4931" s="15" t="n">
        <v>1</v>
      </c>
      <c r="D4931" s="15" t="s">
        <v>26</v>
      </c>
      <c r="E4931" s="15" t="s">
        <v>24</v>
      </c>
      <c r="F4931" s="15" t="n">
        <v>63</v>
      </c>
      <c r="G4931" s="15" t="s">
        <v>26</v>
      </c>
      <c r="H4931" s="15" t="s">
        <v>24</v>
      </c>
      <c r="I4931" s="15" t="s">
        <v>96</v>
      </c>
      <c r="J4931" s="15" t="s">
        <v>26</v>
      </c>
      <c r="K4931" s="15" t="s">
        <v>26</v>
      </c>
      <c r="L4931" s="15" t="s">
        <v>26</v>
      </c>
      <c r="M4931" s="15" t="s">
        <v>26</v>
      </c>
      <c r="N4931" s="15" t="s">
        <v>26</v>
      </c>
      <c r="O4931" s="15" t="s">
        <v>26</v>
      </c>
      <c r="P4931" s="15" t="s">
        <v>27</v>
      </c>
      <c r="Q4931" s="15" t="s">
        <v>26</v>
      </c>
      <c r="R4931" s="15" t="s">
        <v>19</v>
      </c>
      <c r="S4931" s="18" t="n">
        <v>84</v>
      </c>
      <c r="T4931" s="15" t="n">
        <v>5329.55</v>
      </c>
      <c r="U4931" s="15" t="s">
        <v>24</v>
      </c>
      <c r="V4931" s="18" t="n">
        <f aca="false">IF(ISNUMBER(T4931),T4931,0)</f>
        <v>5329.55</v>
      </c>
      <c r="W4931" s="15" t="n">
        <f aca="false">IF(U4931="Yes",1,0)</f>
        <v>0</v>
      </c>
      <c r="X4931" s="15" t="str">
        <f aca="false">IF(F4931&lt;=12,"0-12 months",IF(F4931&lt;=24,"13-24 months",IF(F4931&lt;=48,"25-48 months","49-72 months")))</f>
        <v>49-72 months</v>
      </c>
      <c r="Y4931" s="15" t="str">
        <f aca="false">IF(C4931=1,"Yes","No")</f>
        <v>Yes</v>
      </c>
      <c r="Z4931" s="15" t="n">
        <f aca="false">COUNTIF(J4931:O4931,"Yes")</f>
        <v>6</v>
      </c>
      <c r="AA4931" s="18" t="n">
        <f aca="false">S4931*W4931</f>
        <v>0</v>
      </c>
      <c r="AB4931" s="15" t="n">
        <f aca="false">(P4931="Month-to-month")+(I4931="Fiber optic")+(R4931="Electronic check")+(F4931&lt;=12)+(M4931="No")+(J4931="No")</f>
        <v>0</v>
      </c>
      <c r="AC4931" s="15" t="str">
        <f aca="false">IF(AB4931&gt;=5,"High",IF(AB4931&gt;=3,"Medium","Low"))</f>
        <v>Low</v>
      </c>
    </row>
    <row r="4932" customFormat="false" ht="15" hidden="false" customHeight="false" outlineLevel="0" collapsed="false">
      <c r="A4932" s="15" t="s">
        <v>5029</v>
      </c>
      <c r="B4932" s="15" t="s">
        <v>94</v>
      </c>
      <c r="C4932" s="15" t="n">
        <v>0</v>
      </c>
      <c r="D4932" s="15" t="s">
        <v>24</v>
      </c>
      <c r="E4932" s="15" t="s">
        <v>24</v>
      </c>
      <c r="F4932" s="15" t="n">
        <v>1</v>
      </c>
      <c r="G4932" s="15" t="s">
        <v>26</v>
      </c>
      <c r="H4932" s="15" t="s">
        <v>24</v>
      </c>
      <c r="I4932" s="15" t="s">
        <v>96</v>
      </c>
      <c r="J4932" s="15" t="s">
        <v>24</v>
      </c>
      <c r="K4932" s="15" t="s">
        <v>24</v>
      </c>
      <c r="L4932" s="15" t="s">
        <v>24</v>
      </c>
      <c r="M4932" s="15" t="s">
        <v>24</v>
      </c>
      <c r="N4932" s="15" t="s">
        <v>24</v>
      </c>
      <c r="O4932" s="15" t="s">
        <v>24</v>
      </c>
      <c r="P4932" s="15" t="s">
        <v>25</v>
      </c>
      <c r="Q4932" s="15" t="s">
        <v>26</v>
      </c>
      <c r="R4932" s="15" t="s">
        <v>21</v>
      </c>
      <c r="S4932" s="18" t="n">
        <v>44.55</v>
      </c>
      <c r="T4932" s="15" t="n">
        <v>44.55</v>
      </c>
      <c r="U4932" s="15" t="s">
        <v>24</v>
      </c>
      <c r="V4932" s="18" t="n">
        <f aca="false">IF(ISNUMBER(T4932),T4932,0)</f>
        <v>44.55</v>
      </c>
      <c r="W4932" s="15" t="n">
        <f aca="false">IF(U4932="Yes",1,0)</f>
        <v>0</v>
      </c>
      <c r="X4932" s="15" t="str">
        <f aca="false">IF(F4932&lt;=12,"0-12 months",IF(F4932&lt;=24,"13-24 months",IF(F4932&lt;=48,"25-48 months","49-72 months")))</f>
        <v>0-12 months</v>
      </c>
      <c r="Y4932" s="15" t="str">
        <f aca="false">IF(C4932=1,"Yes","No")</f>
        <v>No</v>
      </c>
      <c r="Z4932" s="15" t="n">
        <f aca="false">COUNTIF(J4932:O4932,"Yes")</f>
        <v>0</v>
      </c>
      <c r="AA4932" s="18" t="n">
        <f aca="false">S4932*W4932</f>
        <v>0</v>
      </c>
      <c r="AB4932" s="15" t="n">
        <f aca="false">(P4932="Month-to-month")+(I4932="Fiber optic")+(R4932="Electronic check")+(F4932&lt;=12)+(M4932="No")+(J4932="No")</f>
        <v>4</v>
      </c>
      <c r="AC4932" s="15" t="str">
        <f aca="false">IF(AB4932&gt;=5,"High",IF(AB4932&gt;=3,"Medium","Low"))</f>
        <v>Medium</v>
      </c>
    </row>
    <row r="4933" customFormat="false" ht="15" hidden="false" customHeight="false" outlineLevel="0" collapsed="false">
      <c r="A4933" s="15" t="s">
        <v>5030</v>
      </c>
      <c r="B4933" s="15" t="s">
        <v>98</v>
      </c>
      <c r="C4933" s="15" t="n">
        <v>0</v>
      </c>
      <c r="D4933" s="15" t="s">
        <v>26</v>
      </c>
      <c r="E4933" s="15" t="s">
        <v>24</v>
      </c>
      <c r="F4933" s="15" t="n">
        <v>15</v>
      </c>
      <c r="G4933" s="15" t="s">
        <v>26</v>
      </c>
      <c r="H4933" s="15" t="s">
        <v>26</v>
      </c>
      <c r="I4933" s="15" t="s">
        <v>102</v>
      </c>
      <c r="J4933" s="15" t="s">
        <v>24</v>
      </c>
      <c r="K4933" s="15" t="s">
        <v>24</v>
      </c>
      <c r="L4933" s="15" t="s">
        <v>26</v>
      </c>
      <c r="M4933" s="15" t="s">
        <v>26</v>
      </c>
      <c r="N4933" s="15" t="s">
        <v>26</v>
      </c>
      <c r="O4933" s="15" t="s">
        <v>26</v>
      </c>
      <c r="P4933" s="15" t="s">
        <v>25</v>
      </c>
      <c r="Q4933" s="15" t="s">
        <v>26</v>
      </c>
      <c r="R4933" s="15" t="s">
        <v>15</v>
      </c>
      <c r="S4933" s="18" t="n">
        <v>103.45</v>
      </c>
      <c r="T4933" s="15" t="n">
        <v>1539.8</v>
      </c>
      <c r="U4933" s="15" t="s">
        <v>24</v>
      </c>
      <c r="V4933" s="18" t="n">
        <f aca="false">IF(ISNUMBER(T4933),T4933,0)</f>
        <v>1539.8</v>
      </c>
      <c r="W4933" s="15" t="n">
        <f aca="false">IF(U4933="Yes",1,0)</f>
        <v>0</v>
      </c>
      <c r="X4933" s="15" t="str">
        <f aca="false">IF(F4933&lt;=12,"0-12 months",IF(F4933&lt;=24,"13-24 months",IF(F4933&lt;=48,"25-48 months","49-72 months")))</f>
        <v>13-24 months</v>
      </c>
      <c r="Y4933" s="15" t="str">
        <f aca="false">IF(C4933=1,"Yes","No")</f>
        <v>No</v>
      </c>
      <c r="Z4933" s="15" t="n">
        <f aca="false">COUNTIF(J4933:O4933,"Yes")</f>
        <v>4</v>
      </c>
      <c r="AA4933" s="18" t="n">
        <f aca="false">S4933*W4933</f>
        <v>0</v>
      </c>
      <c r="AB4933" s="15" t="n">
        <f aca="false">(P4933="Month-to-month")+(I4933="Fiber optic")+(R4933="Electronic check")+(F4933&lt;=12)+(M4933="No")+(J4933="No")</f>
        <v>4</v>
      </c>
      <c r="AC4933" s="15" t="str">
        <f aca="false">IF(AB4933&gt;=5,"High",IF(AB4933&gt;=3,"Medium","Low"))</f>
        <v>Medium</v>
      </c>
    </row>
    <row r="4934" customFormat="false" ht="15" hidden="false" customHeight="false" outlineLevel="0" collapsed="false">
      <c r="A4934" s="15" t="s">
        <v>5031</v>
      </c>
      <c r="B4934" s="15" t="s">
        <v>98</v>
      </c>
      <c r="C4934" s="15" t="n">
        <v>0</v>
      </c>
      <c r="D4934" s="15" t="s">
        <v>26</v>
      </c>
      <c r="E4934" s="15" t="s">
        <v>26</v>
      </c>
      <c r="F4934" s="15" t="n">
        <v>27</v>
      </c>
      <c r="G4934" s="15" t="s">
        <v>26</v>
      </c>
      <c r="H4934" s="15" t="s">
        <v>24</v>
      </c>
      <c r="I4934" s="15" t="s">
        <v>102</v>
      </c>
      <c r="J4934" s="15" t="s">
        <v>26</v>
      </c>
      <c r="K4934" s="15" t="s">
        <v>26</v>
      </c>
      <c r="L4934" s="15" t="s">
        <v>24</v>
      </c>
      <c r="M4934" s="15" t="s">
        <v>24</v>
      </c>
      <c r="N4934" s="15" t="s">
        <v>24</v>
      </c>
      <c r="O4934" s="15" t="s">
        <v>24</v>
      </c>
      <c r="P4934" s="15" t="s">
        <v>27</v>
      </c>
      <c r="Q4934" s="15" t="s">
        <v>26</v>
      </c>
      <c r="R4934" s="15" t="s">
        <v>21</v>
      </c>
      <c r="S4934" s="18" t="n">
        <v>80.65</v>
      </c>
      <c r="T4934" s="15" t="n">
        <v>2209.75</v>
      </c>
      <c r="U4934" s="15" t="s">
        <v>24</v>
      </c>
      <c r="V4934" s="18" t="n">
        <f aca="false">IF(ISNUMBER(T4934),T4934,0)</f>
        <v>2209.75</v>
      </c>
      <c r="W4934" s="15" t="n">
        <f aca="false">IF(U4934="Yes",1,0)</f>
        <v>0</v>
      </c>
      <c r="X4934" s="15" t="str">
        <f aca="false">IF(F4934&lt;=12,"0-12 months",IF(F4934&lt;=24,"13-24 months",IF(F4934&lt;=48,"25-48 months","49-72 months")))</f>
        <v>25-48 months</v>
      </c>
      <c r="Y4934" s="15" t="str">
        <f aca="false">IF(C4934=1,"Yes","No")</f>
        <v>No</v>
      </c>
      <c r="Z4934" s="15" t="n">
        <f aca="false">COUNTIF(J4934:O4934,"Yes")</f>
        <v>2</v>
      </c>
      <c r="AA4934" s="18" t="n">
        <f aca="false">S4934*W4934</f>
        <v>0</v>
      </c>
      <c r="AB4934" s="15" t="n">
        <f aca="false">(P4934="Month-to-month")+(I4934="Fiber optic")+(R4934="Electronic check")+(F4934&lt;=12)+(M4934="No")+(J4934="No")</f>
        <v>2</v>
      </c>
      <c r="AC4934" s="15" t="str">
        <f aca="false">IF(AB4934&gt;=5,"High",IF(AB4934&gt;=3,"Medium","Low"))</f>
        <v>Low</v>
      </c>
    </row>
    <row r="4935" customFormat="false" ht="15" hidden="false" customHeight="false" outlineLevel="0" collapsed="false">
      <c r="A4935" s="15" t="s">
        <v>5032</v>
      </c>
      <c r="B4935" s="15" t="s">
        <v>94</v>
      </c>
      <c r="C4935" s="15" t="n">
        <v>0</v>
      </c>
      <c r="D4935" s="15" t="s">
        <v>24</v>
      </c>
      <c r="E4935" s="15" t="s">
        <v>26</v>
      </c>
      <c r="F4935" s="15" t="n">
        <v>4</v>
      </c>
      <c r="G4935" s="15" t="s">
        <v>24</v>
      </c>
      <c r="H4935" s="15" t="s">
        <v>95</v>
      </c>
      <c r="I4935" s="15" t="s">
        <v>96</v>
      </c>
      <c r="J4935" s="15" t="s">
        <v>26</v>
      </c>
      <c r="K4935" s="15" t="s">
        <v>26</v>
      </c>
      <c r="L4935" s="15" t="s">
        <v>26</v>
      </c>
      <c r="M4935" s="15" t="s">
        <v>24</v>
      </c>
      <c r="N4935" s="15" t="s">
        <v>26</v>
      </c>
      <c r="O4935" s="15" t="s">
        <v>26</v>
      </c>
      <c r="P4935" s="15" t="s">
        <v>25</v>
      </c>
      <c r="Q4935" s="15" t="s">
        <v>26</v>
      </c>
      <c r="R4935" s="15" t="s">
        <v>17</v>
      </c>
      <c r="S4935" s="18" t="n">
        <v>57.2</v>
      </c>
      <c r="T4935" s="15" t="n">
        <v>223.75</v>
      </c>
      <c r="U4935" s="15" t="s">
        <v>24</v>
      </c>
      <c r="V4935" s="18" t="n">
        <f aca="false">IF(ISNUMBER(T4935),T4935,0)</f>
        <v>223.75</v>
      </c>
      <c r="W4935" s="15" t="n">
        <f aca="false">IF(U4935="Yes",1,0)</f>
        <v>0</v>
      </c>
      <c r="X4935" s="15" t="str">
        <f aca="false">IF(F4935&lt;=12,"0-12 months",IF(F4935&lt;=24,"13-24 months",IF(F4935&lt;=48,"25-48 months","49-72 months")))</f>
        <v>0-12 months</v>
      </c>
      <c r="Y4935" s="15" t="str">
        <f aca="false">IF(C4935=1,"Yes","No")</f>
        <v>No</v>
      </c>
      <c r="Z4935" s="15" t="n">
        <f aca="false">COUNTIF(J4935:O4935,"Yes")</f>
        <v>5</v>
      </c>
      <c r="AA4935" s="18" t="n">
        <f aca="false">S4935*W4935</f>
        <v>0</v>
      </c>
      <c r="AB4935" s="15" t="n">
        <f aca="false">(P4935="Month-to-month")+(I4935="Fiber optic")+(R4935="Electronic check")+(F4935&lt;=12)+(M4935="No")+(J4935="No")</f>
        <v>3</v>
      </c>
      <c r="AC4935" s="15" t="str">
        <f aca="false">IF(AB4935&gt;=5,"High",IF(AB4935&gt;=3,"Medium","Low"))</f>
        <v>Medium</v>
      </c>
    </row>
    <row r="4936" customFormat="false" ht="15" hidden="false" customHeight="false" outlineLevel="0" collapsed="false">
      <c r="A4936" s="15" t="s">
        <v>5033</v>
      </c>
      <c r="B4936" s="15" t="s">
        <v>94</v>
      </c>
      <c r="C4936" s="15" t="n">
        <v>0</v>
      </c>
      <c r="D4936" s="15" t="s">
        <v>26</v>
      </c>
      <c r="E4936" s="15" t="s">
        <v>24</v>
      </c>
      <c r="F4936" s="15" t="n">
        <v>72</v>
      </c>
      <c r="G4936" s="15" t="s">
        <v>26</v>
      </c>
      <c r="H4936" s="15" t="s">
        <v>26</v>
      </c>
      <c r="I4936" s="15" t="s">
        <v>102</v>
      </c>
      <c r="J4936" s="15" t="s">
        <v>26</v>
      </c>
      <c r="K4936" s="15" t="s">
        <v>26</v>
      </c>
      <c r="L4936" s="15" t="s">
        <v>26</v>
      </c>
      <c r="M4936" s="15" t="s">
        <v>24</v>
      </c>
      <c r="N4936" s="15" t="s">
        <v>26</v>
      </c>
      <c r="O4936" s="15" t="s">
        <v>26</v>
      </c>
      <c r="P4936" s="15" t="s">
        <v>29</v>
      </c>
      <c r="Q4936" s="15" t="s">
        <v>26</v>
      </c>
      <c r="R4936" s="15" t="s">
        <v>15</v>
      </c>
      <c r="S4936" s="18" t="n">
        <v>110.75</v>
      </c>
      <c r="T4936" s="15" t="n">
        <v>7751.7</v>
      </c>
      <c r="U4936" s="15" t="s">
        <v>24</v>
      </c>
      <c r="V4936" s="18" t="n">
        <f aca="false">IF(ISNUMBER(T4936),T4936,0)</f>
        <v>7751.7</v>
      </c>
      <c r="W4936" s="15" t="n">
        <f aca="false">IF(U4936="Yes",1,0)</f>
        <v>0</v>
      </c>
      <c r="X4936" s="15" t="str">
        <f aca="false">IF(F4936&lt;=12,"0-12 months",IF(F4936&lt;=24,"13-24 months",IF(F4936&lt;=48,"25-48 months","49-72 months")))</f>
        <v>49-72 months</v>
      </c>
      <c r="Y4936" s="15" t="str">
        <f aca="false">IF(C4936=1,"Yes","No")</f>
        <v>No</v>
      </c>
      <c r="Z4936" s="15" t="n">
        <f aca="false">COUNTIF(J4936:O4936,"Yes")</f>
        <v>5</v>
      </c>
      <c r="AA4936" s="18" t="n">
        <f aca="false">S4936*W4936</f>
        <v>0</v>
      </c>
      <c r="AB4936" s="15" t="n">
        <f aca="false">(P4936="Month-to-month")+(I4936="Fiber optic")+(R4936="Electronic check")+(F4936&lt;=12)+(M4936="No")+(J4936="No")</f>
        <v>3</v>
      </c>
      <c r="AC4936" s="15" t="str">
        <f aca="false">IF(AB4936&gt;=5,"High",IF(AB4936&gt;=3,"Medium","Low"))</f>
        <v>Medium</v>
      </c>
    </row>
    <row r="4937" customFormat="false" ht="15" hidden="false" customHeight="false" outlineLevel="0" collapsed="false">
      <c r="A4937" s="15" t="s">
        <v>5034</v>
      </c>
      <c r="B4937" s="15" t="s">
        <v>98</v>
      </c>
      <c r="C4937" s="15" t="n">
        <v>1</v>
      </c>
      <c r="D4937" s="15" t="s">
        <v>26</v>
      </c>
      <c r="E4937" s="15" t="s">
        <v>24</v>
      </c>
      <c r="F4937" s="15" t="n">
        <v>45</v>
      </c>
      <c r="G4937" s="15" t="s">
        <v>26</v>
      </c>
      <c r="H4937" s="15" t="s">
        <v>26</v>
      </c>
      <c r="I4937" s="15" t="s">
        <v>24</v>
      </c>
      <c r="J4937" s="15" t="s">
        <v>28</v>
      </c>
      <c r="K4937" s="15" t="s">
        <v>28</v>
      </c>
      <c r="L4937" s="15" t="s">
        <v>28</v>
      </c>
      <c r="M4937" s="15" t="s">
        <v>28</v>
      </c>
      <c r="N4937" s="15" t="s">
        <v>28</v>
      </c>
      <c r="O4937" s="15" t="s">
        <v>28</v>
      </c>
      <c r="P4937" s="15" t="s">
        <v>27</v>
      </c>
      <c r="Q4937" s="15" t="s">
        <v>24</v>
      </c>
      <c r="R4937" s="15" t="s">
        <v>21</v>
      </c>
      <c r="S4937" s="18" t="n">
        <v>24.7</v>
      </c>
      <c r="T4937" s="15" t="n">
        <v>1174.35</v>
      </c>
      <c r="U4937" s="15" t="s">
        <v>24</v>
      </c>
      <c r="V4937" s="18" t="n">
        <f aca="false">IF(ISNUMBER(T4937),T4937,0)</f>
        <v>1174.35</v>
      </c>
      <c r="W4937" s="15" t="n">
        <f aca="false">IF(U4937="Yes",1,0)</f>
        <v>0</v>
      </c>
      <c r="X4937" s="15" t="str">
        <f aca="false">IF(F4937&lt;=12,"0-12 months",IF(F4937&lt;=24,"13-24 months",IF(F4937&lt;=48,"25-48 months","49-72 months")))</f>
        <v>25-48 months</v>
      </c>
      <c r="Y4937" s="15" t="str">
        <f aca="false">IF(C4937=1,"Yes","No")</f>
        <v>Yes</v>
      </c>
      <c r="Z4937" s="15" t="n">
        <f aca="false">COUNTIF(J4937:O4937,"Yes")</f>
        <v>0</v>
      </c>
      <c r="AA4937" s="18" t="n">
        <f aca="false">S4937*W4937</f>
        <v>0</v>
      </c>
      <c r="AB4937" s="15" t="n">
        <f aca="false">(P4937="Month-to-month")+(I4937="Fiber optic")+(R4937="Electronic check")+(F4937&lt;=12)+(M4937="No")+(J4937="No")</f>
        <v>0</v>
      </c>
      <c r="AC4937" s="15" t="str">
        <f aca="false">IF(AB4937&gt;=5,"High",IF(AB4937&gt;=3,"Medium","Low"))</f>
        <v>Low</v>
      </c>
    </row>
    <row r="4938" customFormat="false" ht="15" hidden="false" customHeight="false" outlineLevel="0" collapsed="false">
      <c r="A4938" s="15" t="s">
        <v>5035</v>
      </c>
      <c r="B4938" s="15" t="s">
        <v>94</v>
      </c>
      <c r="C4938" s="15" t="n">
        <v>1</v>
      </c>
      <c r="D4938" s="15" t="s">
        <v>24</v>
      </c>
      <c r="E4938" s="15" t="s">
        <v>24</v>
      </c>
      <c r="F4938" s="15" t="n">
        <v>45</v>
      </c>
      <c r="G4938" s="15" t="s">
        <v>26</v>
      </c>
      <c r="H4938" s="15" t="s">
        <v>26</v>
      </c>
      <c r="I4938" s="15" t="s">
        <v>102</v>
      </c>
      <c r="J4938" s="15" t="s">
        <v>26</v>
      </c>
      <c r="K4938" s="15" t="s">
        <v>26</v>
      </c>
      <c r="L4938" s="15" t="s">
        <v>24</v>
      </c>
      <c r="M4938" s="15" t="s">
        <v>26</v>
      </c>
      <c r="N4938" s="15" t="s">
        <v>26</v>
      </c>
      <c r="O4938" s="15" t="s">
        <v>24</v>
      </c>
      <c r="P4938" s="15" t="s">
        <v>25</v>
      </c>
      <c r="Q4938" s="15" t="s">
        <v>26</v>
      </c>
      <c r="R4938" s="15" t="s">
        <v>15</v>
      </c>
      <c r="S4938" s="18" t="n">
        <v>97.05</v>
      </c>
      <c r="T4938" s="15" t="n">
        <v>4385.05</v>
      </c>
      <c r="U4938" s="15" t="s">
        <v>24</v>
      </c>
      <c r="V4938" s="18" t="n">
        <f aca="false">IF(ISNUMBER(T4938),T4938,0)</f>
        <v>4385.05</v>
      </c>
      <c r="W4938" s="15" t="n">
        <f aca="false">IF(U4938="Yes",1,0)</f>
        <v>0</v>
      </c>
      <c r="X4938" s="15" t="str">
        <f aca="false">IF(F4938&lt;=12,"0-12 months",IF(F4938&lt;=24,"13-24 months",IF(F4938&lt;=48,"25-48 months","49-72 months")))</f>
        <v>25-48 months</v>
      </c>
      <c r="Y4938" s="15" t="str">
        <f aca="false">IF(C4938=1,"Yes","No")</f>
        <v>Yes</v>
      </c>
      <c r="Z4938" s="15" t="n">
        <f aca="false">COUNTIF(J4938:O4938,"Yes")</f>
        <v>4</v>
      </c>
      <c r="AA4938" s="18" t="n">
        <f aca="false">S4938*W4938</f>
        <v>0</v>
      </c>
      <c r="AB4938" s="15" t="n">
        <f aca="false">(P4938="Month-to-month")+(I4938="Fiber optic")+(R4938="Electronic check")+(F4938&lt;=12)+(M4938="No")+(J4938="No")</f>
        <v>3</v>
      </c>
      <c r="AC4938" s="15" t="str">
        <f aca="false">IF(AB4938&gt;=5,"High",IF(AB4938&gt;=3,"Medium","Low"))</f>
        <v>Medium</v>
      </c>
    </row>
    <row r="4939" customFormat="false" ht="15" hidden="false" customHeight="false" outlineLevel="0" collapsed="false">
      <c r="A4939" s="15" t="s">
        <v>5036</v>
      </c>
      <c r="B4939" s="15" t="s">
        <v>94</v>
      </c>
      <c r="C4939" s="15" t="n">
        <v>0</v>
      </c>
      <c r="D4939" s="15" t="s">
        <v>24</v>
      </c>
      <c r="E4939" s="15" t="s">
        <v>24</v>
      </c>
      <c r="F4939" s="15" t="n">
        <v>36</v>
      </c>
      <c r="G4939" s="15" t="s">
        <v>26</v>
      </c>
      <c r="H4939" s="15" t="s">
        <v>24</v>
      </c>
      <c r="I4939" s="15" t="s">
        <v>96</v>
      </c>
      <c r="J4939" s="15" t="s">
        <v>26</v>
      </c>
      <c r="K4939" s="15" t="s">
        <v>26</v>
      </c>
      <c r="L4939" s="15" t="s">
        <v>26</v>
      </c>
      <c r="M4939" s="15" t="s">
        <v>26</v>
      </c>
      <c r="N4939" s="15" t="s">
        <v>26</v>
      </c>
      <c r="O4939" s="15" t="s">
        <v>24</v>
      </c>
      <c r="P4939" s="15" t="s">
        <v>27</v>
      </c>
      <c r="Q4939" s="15" t="s">
        <v>26</v>
      </c>
      <c r="R4939" s="15" t="s">
        <v>17</v>
      </c>
      <c r="S4939" s="18" t="n">
        <v>76.35</v>
      </c>
      <c r="T4939" s="15" t="n">
        <v>2606.35</v>
      </c>
      <c r="U4939" s="15" t="s">
        <v>24</v>
      </c>
      <c r="V4939" s="18" t="n">
        <f aca="false">IF(ISNUMBER(T4939),T4939,0)</f>
        <v>2606.35</v>
      </c>
      <c r="W4939" s="15" t="n">
        <f aca="false">IF(U4939="Yes",1,0)</f>
        <v>0</v>
      </c>
      <c r="X4939" s="15" t="str">
        <f aca="false">IF(F4939&lt;=12,"0-12 months",IF(F4939&lt;=24,"13-24 months",IF(F4939&lt;=48,"25-48 months","49-72 months")))</f>
        <v>25-48 months</v>
      </c>
      <c r="Y4939" s="15" t="str">
        <f aca="false">IF(C4939=1,"Yes","No")</f>
        <v>No</v>
      </c>
      <c r="Z4939" s="15" t="n">
        <f aca="false">COUNTIF(J4939:O4939,"Yes")</f>
        <v>5</v>
      </c>
      <c r="AA4939" s="18" t="n">
        <f aca="false">S4939*W4939</f>
        <v>0</v>
      </c>
      <c r="AB4939" s="15" t="n">
        <f aca="false">(P4939="Month-to-month")+(I4939="Fiber optic")+(R4939="Electronic check")+(F4939&lt;=12)+(M4939="No")+(J4939="No")</f>
        <v>0</v>
      </c>
      <c r="AC4939" s="15" t="str">
        <f aca="false">IF(AB4939&gt;=5,"High",IF(AB4939&gt;=3,"Medium","Low"))</f>
        <v>Low</v>
      </c>
    </row>
    <row r="4940" customFormat="false" ht="15" hidden="false" customHeight="false" outlineLevel="0" collapsed="false">
      <c r="A4940" s="15" t="s">
        <v>5037</v>
      </c>
      <c r="B4940" s="15" t="s">
        <v>98</v>
      </c>
      <c r="C4940" s="15" t="n">
        <v>0</v>
      </c>
      <c r="D4940" s="15" t="s">
        <v>26</v>
      </c>
      <c r="E4940" s="15" t="s">
        <v>26</v>
      </c>
      <c r="F4940" s="15" t="n">
        <v>17</v>
      </c>
      <c r="G4940" s="15" t="s">
        <v>26</v>
      </c>
      <c r="H4940" s="15" t="s">
        <v>24</v>
      </c>
      <c r="I4940" s="15" t="s">
        <v>102</v>
      </c>
      <c r="J4940" s="15" t="s">
        <v>26</v>
      </c>
      <c r="K4940" s="15" t="s">
        <v>24</v>
      </c>
      <c r="L4940" s="15" t="s">
        <v>26</v>
      </c>
      <c r="M4940" s="15" t="s">
        <v>24</v>
      </c>
      <c r="N4940" s="15" t="s">
        <v>26</v>
      </c>
      <c r="O4940" s="15" t="s">
        <v>24</v>
      </c>
      <c r="P4940" s="15" t="s">
        <v>25</v>
      </c>
      <c r="Q4940" s="15" t="s">
        <v>26</v>
      </c>
      <c r="R4940" s="15" t="s">
        <v>15</v>
      </c>
      <c r="S4940" s="18" t="n">
        <v>89.4</v>
      </c>
      <c r="T4940" s="15" t="n">
        <v>1539.45</v>
      </c>
      <c r="U4940" s="15" t="s">
        <v>26</v>
      </c>
      <c r="V4940" s="18" t="n">
        <f aca="false">IF(ISNUMBER(T4940),T4940,0)</f>
        <v>1539.45</v>
      </c>
      <c r="W4940" s="15" t="n">
        <f aca="false">IF(U4940="Yes",1,0)</f>
        <v>1</v>
      </c>
      <c r="X4940" s="15" t="str">
        <f aca="false">IF(F4940&lt;=12,"0-12 months",IF(F4940&lt;=24,"13-24 months",IF(F4940&lt;=48,"25-48 months","49-72 months")))</f>
        <v>13-24 months</v>
      </c>
      <c r="Y4940" s="15" t="str">
        <f aca="false">IF(C4940=1,"Yes","No")</f>
        <v>No</v>
      </c>
      <c r="Z4940" s="15" t="n">
        <f aca="false">COUNTIF(J4940:O4940,"Yes")</f>
        <v>3</v>
      </c>
      <c r="AA4940" s="18" t="n">
        <f aca="false">S4940*W4940</f>
        <v>89.4</v>
      </c>
      <c r="AB4940" s="15" t="n">
        <f aca="false">(P4940="Month-to-month")+(I4940="Fiber optic")+(R4940="Electronic check")+(F4940&lt;=12)+(M4940="No")+(J4940="No")</f>
        <v>4</v>
      </c>
      <c r="AC4940" s="15" t="str">
        <f aca="false">IF(AB4940&gt;=5,"High",IF(AB4940&gt;=3,"Medium","Low"))</f>
        <v>Medium</v>
      </c>
    </row>
    <row r="4941" customFormat="false" ht="15" hidden="false" customHeight="false" outlineLevel="0" collapsed="false">
      <c r="A4941" s="15" t="s">
        <v>5038</v>
      </c>
      <c r="B4941" s="15" t="s">
        <v>98</v>
      </c>
      <c r="C4941" s="15" t="n">
        <v>0</v>
      </c>
      <c r="D4941" s="15" t="s">
        <v>24</v>
      </c>
      <c r="E4941" s="15" t="s">
        <v>24</v>
      </c>
      <c r="F4941" s="15" t="n">
        <v>1</v>
      </c>
      <c r="G4941" s="15" t="s">
        <v>26</v>
      </c>
      <c r="H4941" s="15" t="s">
        <v>24</v>
      </c>
      <c r="I4941" s="15" t="s">
        <v>24</v>
      </c>
      <c r="J4941" s="15" t="s">
        <v>28</v>
      </c>
      <c r="K4941" s="15" t="s">
        <v>28</v>
      </c>
      <c r="L4941" s="15" t="s">
        <v>28</v>
      </c>
      <c r="M4941" s="15" t="s">
        <v>28</v>
      </c>
      <c r="N4941" s="15" t="s">
        <v>28</v>
      </c>
      <c r="O4941" s="15" t="s">
        <v>28</v>
      </c>
      <c r="P4941" s="15" t="s">
        <v>25</v>
      </c>
      <c r="Q4941" s="15" t="s">
        <v>24</v>
      </c>
      <c r="R4941" s="15" t="s">
        <v>17</v>
      </c>
      <c r="S4941" s="18" t="n">
        <v>18.9</v>
      </c>
      <c r="T4941" s="15" t="n">
        <v>18.9</v>
      </c>
      <c r="U4941" s="15" t="s">
        <v>24</v>
      </c>
      <c r="V4941" s="18" t="n">
        <f aca="false">IF(ISNUMBER(T4941),T4941,0)</f>
        <v>18.9</v>
      </c>
      <c r="W4941" s="15" t="n">
        <f aca="false">IF(U4941="Yes",1,0)</f>
        <v>0</v>
      </c>
      <c r="X4941" s="15" t="str">
        <f aca="false">IF(F4941&lt;=12,"0-12 months",IF(F4941&lt;=24,"13-24 months",IF(F4941&lt;=48,"25-48 months","49-72 months")))</f>
        <v>0-12 months</v>
      </c>
      <c r="Y4941" s="15" t="str">
        <f aca="false">IF(C4941=1,"Yes","No")</f>
        <v>No</v>
      </c>
      <c r="Z4941" s="15" t="n">
        <f aca="false">COUNTIF(J4941:O4941,"Yes")</f>
        <v>0</v>
      </c>
      <c r="AA4941" s="18" t="n">
        <f aca="false">S4941*W4941</f>
        <v>0</v>
      </c>
      <c r="AB4941" s="15" t="n">
        <f aca="false">(P4941="Month-to-month")+(I4941="Fiber optic")+(R4941="Electronic check")+(F4941&lt;=12)+(M4941="No")+(J4941="No")</f>
        <v>2</v>
      </c>
      <c r="AC4941" s="15" t="str">
        <f aca="false">IF(AB4941&gt;=5,"High",IF(AB4941&gt;=3,"Medium","Low"))</f>
        <v>Low</v>
      </c>
    </row>
    <row r="4942" customFormat="false" ht="15" hidden="false" customHeight="false" outlineLevel="0" collapsed="false">
      <c r="A4942" s="15" t="s">
        <v>5039</v>
      </c>
      <c r="B4942" s="15" t="s">
        <v>98</v>
      </c>
      <c r="C4942" s="15" t="n">
        <v>1</v>
      </c>
      <c r="D4942" s="15" t="s">
        <v>24</v>
      </c>
      <c r="E4942" s="15" t="s">
        <v>24</v>
      </c>
      <c r="F4942" s="15" t="n">
        <v>16</v>
      </c>
      <c r="G4942" s="15" t="s">
        <v>26</v>
      </c>
      <c r="H4942" s="15" t="s">
        <v>26</v>
      </c>
      <c r="I4942" s="15" t="s">
        <v>102</v>
      </c>
      <c r="J4942" s="15" t="s">
        <v>24</v>
      </c>
      <c r="K4942" s="15" t="s">
        <v>24</v>
      </c>
      <c r="L4942" s="15" t="s">
        <v>24</v>
      </c>
      <c r="M4942" s="15" t="s">
        <v>24</v>
      </c>
      <c r="N4942" s="15" t="s">
        <v>24</v>
      </c>
      <c r="O4942" s="15" t="s">
        <v>24</v>
      </c>
      <c r="P4942" s="15" t="s">
        <v>25</v>
      </c>
      <c r="Q4942" s="15" t="s">
        <v>26</v>
      </c>
      <c r="R4942" s="15" t="s">
        <v>19</v>
      </c>
      <c r="S4942" s="18" t="n">
        <v>74.45</v>
      </c>
      <c r="T4942" s="15" t="n">
        <v>1261.35</v>
      </c>
      <c r="U4942" s="15" t="s">
        <v>24</v>
      </c>
      <c r="V4942" s="18" t="n">
        <f aca="false">IF(ISNUMBER(T4942),T4942,0)</f>
        <v>1261.35</v>
      </c>
      <c r="W4942" s="15" t="n">
        <f aca="false">IF(U4942="Yes",1,0)</f>
        <v>0</v>
      </c>
      <c r="X4942" s="15" t="str">
        <f aca="false">IF(F4942&lt;=12,"0-12 months",IF(F4942&lt;=24,"13-24 months",IF(F4942&lt;=48,"25-48 months","49-72 months")))</f>
        <v>13-24 months</v>
      </c>
      <c r="Y4942" s="15" t="str">
        <f aca="false">IF(C4942=1,"Yes","No")</f>
        <v>Yes</v>
      </c>
      <c r="Z4942" s="15" t="n">
        <f aca="false">COUNTIF(J4942:O4942,"Yes")</f>
        <v>0</v>
      </c>
      <c r="AA4942" s="18" t="n">
        <f aca="false">S4942*W4942</f>
        <v>0</v>
      </c>
      <c r="AB4942" s="15" t="n">
        <f aca="false">(P4942="Month-to-month")+(I4942="Fiber optic")+(R4942="Electronic check")+(F4942&lt;=12)+(M4942="No")+(J4942="No")</f>
        <v>4</v>
      </c>
      <c r="AC4942" s="15" t="str">
        <f aca="false">IF(AB4942&gt;=5,"High",IF(AB4942&gt;=3,"Medium","Low"))</f>
        <v>Medium</v>
      </c>
    </row>
    <row r="4943" customFormat="false" ht="15" hidden="false" customHeight="false" outlineLevel="0" collapsed="false">
      <c r="A4943" s="15" t="s">
        <v>5040</v>
      </c>
      <c r="B4943" s="15" t="s">
        <v>98</v>
      </c>
      <c r="C4943" s="15" t="n">
        <v>0</v>
      </c>
      <c r="D4943" s="15" t="s">
        <v>24</v>
      </c>
      <c r="E4943" s="15" t="s">
        <v>24</v>
      </c>
      <c r="F4943" s="15" t="n">
        <v>3</v>
      </c>
      <c r="G4943" s="15" t="s">
        <v>26</v>
      </c>
      <c r="H4943" s="15" t="s">
        <v>24</v>
      </c>
      <c r="I4943" s="15" t="s">
        <v>24</v>
      </c>
      <c r="J4943" s="15" t="s">
        <v>28</v>
      </c>
      <c r="K4943" s="15" t="s">
        <v>28</v>
      </c>
      <c r="L4943" s="15" t="s">
        <v>28</v>
      </c>
      <c r="M4943" s="15" t="s">
        <v>28</v>
      </c>
      <c r="N4943" s="15" t="s">
        <v>28</v>
      </c>
      <c r="O4943" s="15" t="s">
        <v>28</v>
      </c>
      <c r="P4943" s="15" t="s">
        <v>25</v>
      </c>
      <c r="Q4943" s="15" t="s">
        <v>26</v>
      </c>
      <c r="R4943" s="15" t="s">
        <v>17</v>
      </c>
      <c r="S4943" s="18" t="n">
        <v>19.8</v>
      </c>
      <c r="T4943" s="15" t="n">
        <v>58.15</v>
      </c>
      <c r="U4943" s="15" t="s">
        <v>26</v>
      </c>
      <c r="V4943" s="18" t="n">
        <f aca="false">IF(ISNUMBER(T4943),T4943,0)</f>
        <v>58.15</v>
      </c>
      <c r="W4943" s="15" t="n">
        <f aca="false">IF(U4943="Yes",1,0)</f>
        <v>1</v>
      </c>
      <c r="X4943" s="15" t="str">
        <f aca="false">IF(F4943&lt;=12,"0-12 months",IF(F4943&lt;=24,"13-24 months",IF(F4943&lt;=48,"25-48 months","49-72 months")))</f>
        <v>0-12 months</v>
      </c>
      <c r="Y4943" s="15" t="str">
        <f aca="false">IF(C4943=1,"Yes","No")</f>
        <v>No</v>
      </c>
      <c r="Z4943" s="15" t="n">
        <f aca="false">COUNTIF(J4943:O4943,"Yes")</f>
        <v>0</v>
      </c>
      <c r="AA4943" s="18" t="n">
        <f aca="false">S4943*W4943</f>
        <v>19.8</v>
      </c>
      <c r="AB4943" s="15" t="n">
        <f aca="false">(P4943="Month-to-month")+(I4943="Fiber optic")+(R4943="Electronic check")+(F4943&lt;=12)+(M4943="No")+(J4943="No")</f>
        <v>2</v>
      </c>
      <c r="AC4943" s="15" t="str">
        <f aca="false">IF(AB4943&gt;=5,"High",IF(AB4943&gt;=3,"Medium","Low"))</f>
        <v>Low</v>
      </c>
    </row>
    <row r="4944" customFormat="false" ht="15" hidden="false" customHeight="false" outlineLevel="0" collapsed="false">
      <c r="A4944" s="15" t="s">
        <v>5041</v>
      </c>
      <c r="B4944" s="15" t="s">
        <v>98</v>
      </c>
      <c r="C4944" s="15" t="n">
        <v>0</v>
      </c>
      <c r="D4944" s="15" t="s">
        <v>26</v>
      </c>
      <c r="E4944" s="15" t="s">
        <v>26</v>
      </c>
      <c r="F4944" s="15" t="n">
        <v>4</v>
      </c>
      <c r="G4944" s="15" t="s">
        <v>26</v>
      </c>
      <c r="H4944" s="15" t="s">
        <v>26</v>
      </c>
      <c r="I4944" s="15" t="s">
        <v>96</v>
      </c>
      <c r="J4944" s="15" t="s">
        <v>24</v>
      </c>
      <c r="K4944" s="15" t="s">
        <v>24</v>
      </c>
      <c r="L4944" s="15" t="s">
        <v>24</v>
      </c>
      <c r="M4944" s="15" t="s">
        <v>24</v>
      </c>
      <c r="N4944" s="15" t="s">
        <v>24</v>
      </c>
      <c r="O4944" s="15" t="s">
        <v>24</v>
      </c>
      <c r="P4944" s="15" t="s">
        <v>25</v>
      </c>
      <c r="Q4944" s="15" t="s">
        <v>26</v>
      </c>
      <c r="R4944" s="15" t="s">
        <v>15</v>
      </c>
      <c r="S4944" s="18" t="n">
        <v>50.9</v>
      </c>
      <c r="T4944" s="15" t="n">
        <v>225.6</v>
      </c>
      <c r="U4944" s="15" t="s">
        <v>26</v>
      </c>
      <c r="V4944" s="18" t="n">
        <f aca="false">IF(ISNUMBER(T4944),T4944,0)</f>
        <v>225.6</v>
      </c>
      <c r="W4944" s="15" t="n">
        <f aca="false">IF(U4944="Yes",1,0)</f>
        <v>1</v>
      </c>
      <c r="X4944" s="15" t="str">
        <f aca="false">IF(F4944&lt;=12,"0-12 months",IF(F4944&lt;=24,"13-24 months",IF(F4944&lt;=48,"25-48 months","49-72 months")))</f>
        <v>0-12 months</v>
      </c>
      <c r="Y4944" s="15" t="str">
        <f aca="false">IF(C4944=1,"Yes","No")</f>
        <v>No</v>
      </c>
      <c r="Z4944" s="15" t="n">
        <f aca="false">COUNTIF(J4944:O4944,"Yes")</f>
        <v>0</v>
      </c>
      <c r="AA4944" s="18" t="n">
        <f aca="false">S4944*W4944</f>
        <v>50.9</v>
      </c>
      <c r="AB4944" s="15" t="n">
        <f aca="false">(P4944="Month-to-month")+(I4944="Fiber optic")+(R4944="Electronic check")+(F4944&lt;=12)+(M4944="No")+(J4944="No")</f>
        <v>5</v>
      </c>
      <c r="AC4944" s="15" t="str">
        <f aca="false">IF(AB4944&gt;=5,"High",IF(AB4944&gt;=3,"Medium","Low"))</f>
        <v>High</v>
      </c>
    </row>
    <row r="4945" customFormat="false" ht="15" hidden="false" customHeight="false" outlineLevel="0" collapsed="false">
      <c r="A4945" s="15" t="s">
        <v>5042</v>
      </c>
      <c r="B4945" s="15" t="s">
        <v>94</v>
      </c>
      <c r="C4945" s="15" t="n">
        <v>0</v>
      </c>
      <c r="D4945" s="15" t="s">
        <v>26</v>
      </c>
      <c r="E4945" s="15" t="s">
        <v>24</v>
      </c>
      <c r="F4945" s="15" t="n">
        <v>71</v>
      </c>
      <c r="G4945" s="15" t="s">
        <v>26</v>
      </c>
      <c r="H4945" s="15" t="s">
        <v>24</v>
      </c>
      <c r="I4945" s="15" t="s">
        <v>96</v>
      </c>
      <c r="J4945" s="15" t="s">
        <v>26</v>
      </c>
      <c r="K4945" s="15" t="s">
        <v>26</v>
      </c>
      <c r="L4945" s="15" t="s">
        <v>26</v>
      </c>
      <c r="M4945" s="15" t="s">
        <v>26</v>
      </c>
      <c r="N4945" s="15" t="s">
        <v>26</v>
      </c>
      <c r="O4945" s="15" t="s">
        <v>26</v>
      </c>
      <c r="P4945" s="15" t="s">
        <v>29</v>
      </c>
      <c r="Q4945" s="15" t="s">
        <v>26</v>
      </c>
      <c r="R4945" s="15" t="s">
        <v>21</v>
      </c>
      <c r="S4945" s="18" t="n">
        <v>84.4</v>
      </c>
      <c r="T4945" s="15" t="n">
        <v>5969.3</v>
      </c>
      <c r="U4945" s="15" t="s">
        <v>24</v>
      </c>
      <c r="V4945" s="18" t="n">
        <f aca="false">IF(ISNUMBER(T4945),T4945,0)</f>
        <v>5969.3</v>
      </c>
      <c r="W4945" s="15" t="n">
        <f aca="false">IF(U4945="Yes",1,0)</f>
        <v>0</v>
      </c>
      <c r="X4945" s="15" t="str">
        <f aca="false">IF(F4945&lt;=12,"0-12 months",IF(F4945&lt;=24,"13-24 months",IF(F4945&lt;=48,"25-48 months","49-72 months")))</f>
        <v>49-72 months</v>
      </c>
      <c r="Y4945" s="15" t="str">
        <f aca="false">IF(C4945=1,"Yes","No")</f>
        <v>No</v>
      </c>
      <c r="Z4945" s="15" t="n">
        <f aca="false">COUNTIF(J4945:O4945,"Yes")</f>
        <v>6</v>
      </c>
      <c r="AA4945" s="18" t="n">
        <f aca="false">S4945*W4945</f>
        <v>0</v>
      </c>
      <c r="AB4945" s="15" t="n">
        <f aca="false">(P4945="Month-to-month")+(I4945="Fiber optic")+(R4945="Electronic check")+(F4945&lt;=12)+(M4945="No")+(J4945="No")</f>
        <v>0</v>
      </c>
      <c r="AC4945" s="15" t="str">
        <f aca="false">IF(AB4945&gt;=5,"High",IF(AB4945&gt;=3,"Medium","Low"))</f>
        <v>Low</v>
      </c>
    </row>
    <row r="4946" customFormat="false" ht="15" hidden="false" customHeight="false" outlineLevel="0" collapsed="false">
      <c r="A4946" s="15" t="s">
        <v>5043</v>
      </c>
      <c r="B4946" s="15" t="s">
        <v>98</v>
      </c>
      <c r="C4946" s="15" t="n">
        <v>0</v>
      </c>
      <c r="D4946" s="15" t="s">
        <v>26</v>
      </c>
      <c r="E4946" s="15" t="s">
        <v>26</v>
      </c>
      <c r="F4946" s="15" t="n">
        <v>10</v>
      </c>
      <c r="G4946" s="15" t="s">
        <v>26</v>
      </c>
      <c r="H4946" s="15" t="s">
        <v>26</v>
      </c>
      <c r="I4946" s="15" t="s">
        <v>24</v>
      </c>
      <c r="J4946" s="15" t="s">
        <v>28</v>
      </c>
      <c r="K4946" s="15" t="s">
        <v>28</v>
      </c>
      <c r="L4946" s="15" t="s">
        <v>28</v>
      </c>
      <c r="M4946" s="15" t="s">
        <v>28</v>
      </c>
      <c r="N4946" s="15" t="s">
        <v>28</v>
      </c>
      <c r="O4946" s="15" t="s">
        <v>28</v>
      </c>
      <c r="P4946" s="15" t="s">
        <v>25</v>
      </c>
      <c r="Q4946" s="15" t="s">
        <v>26</v>
      </c>
      <c r="R4946" s="15" t="s">
        <v>17</v>
      </c>
      <c r="S4946" s="18" t="n">
        <v>24.4</v>
      </c>
      <c r="T4946" s="15" t="n">
        <v>253.9</v>
      </c>
      <c r="U4946" s="15" t="s">
        <v>24</v>
      </c>
      <c r="V4946" s="18" t="n">
        <f aca="false">IF(ISNUMBER(T4946),T4946,0)</f>
        <v>253.9</v>
      </c>
      <c r="W4946" s="15" t="n">
        <f aca="false">IF(U4946="Yes",1,0)</f>
        <v>0</v>
      </c>
      <c r="X4946" s="15" t="str">
        <f aca="false">IF(F4946&lt;=12,"0-12 months",IF(F4946&lt;=24,"13-24 months",IF(F4946&lt;=48,"25-48 months","49-72 months")))</f>
        <v>0-12 months</v>
      </c>
      <c r="Y4946" s="15" t="str">
        <f aca="false">IF(C4946=1,"Yes","No")</f>
        <v>No</v>
      </c>
      <c r="Z4946" s="15" t="n">
        <f aca="false">COUNTIF(J4946:O4946,"Yes")</f>
        <v>0</v>
      </c>
      <c r="AA4946" s="18" t="n">
        <f aca="false">S4946*W4946</f>
        <v>0</v>
      </c>
      <c r="AB4946" s="15" t="n">
        <f aca="false">(P4946="Month-to-month")+(I4946="Fiber optic")+(R4946="Electronic check")+(F4946&lt;=12)+(M4946="No")+(J4946="No")</f>
        <v>2</v>
      </c>
      <c r="AC4946" s="15" t="str">
        <f aca="false">IF(AB4946&gt;=5,"High",IF(AB4946&gt;=3,"Medium","Low"))</f>
        <v>Low</v>
      </c>
    </row>
    <row r="4947" customFormat="false" ht="15" hidden="false" customHeight="false" outlineLevel="0" collapsed="false">
      <c r="A4947" s="15" t="s">
        <v>5044</v>
      </c>
      <c r="B4947" s="15" t="s">
        <v>98</v>
      </c>
      <c r="C4947" s="15" t="n">
        <v>0</v>
      </c>
      <c r="D4947" s="15" t="s">
        <v>26</v>
      </c>
      <c r="E4947" s="15" t="s">
        <v>26</v>
      </c>
      <c r="F4947" s="15" t="n">
        <v>20</v>
      </c>
      <c r="G4947" s="15" t="s">
        <v>26</v>
      </c>
      <c r="H4947" s="15" t="s">
        <v>24</v>
      </c>
      <c r="I4947" s="15" t="s">
        <v>24</v>
      </c>
      <c r="J4947" s="15" t="s">
        <v>28</v>
      </c>
      <c r="K4947" s="15" t="s">
        <v>28</v>
      </c>
      <c r="L4947" s="15" t="s">
        <v>28</v>
      </c>
      <c r="M4947" s="15" t="s">
        <v>28</v>
      </c>
      <c r="N4947" s="15" t="s">
        <v>28</v>
      </c>
      <c r="O4947" s="15" t="s">
        <v>28</v>
      </c>
      <c r="P4947" s="15" t="s">
        <v>29</v>
      </c>
      <c r="Q4947" s="15" t="s">
        <v>24</v>
      </c>
      <c r="R4947" s="15" t="s">
        <v>17</v>
      </c>
      <c r="S4947" s="18" t="n">
        <v>20.05</v>
      </c>
      <c r="T4947" s="15" t="n">
        <v>400</v>
      </c>
      <c r="U4947" s="15" t="s">
        <v>24</v>
      </c>
      <c r="V4947" s="18" t="n">
        <f aca="false">IF(ISNUMBER(T4947),T4947,0)</f>
        <v>400</v>
      </c>
      <c r="W4947" s="15" t="n">
        <f aca="false">IF(U4947="Yes",1,0)</f>
        <v>0</v>
      </c>
      <c r="X4947" s="15" t="str">
        <f aca="false">IF(F4947&lt;=12,"0-12 months",IF(F4947&lt;=24,"13-24 months",IF(F4947&lt;=48,"25-48 months","49-72 months")))</f>
        <v>13-24 months</v>
      </c>
      <c r="Y4947" s="15" t="str">
        <f aca="false">IF(C4947=1,"Yes","No")</f>
        <v>No</v>
      </c>
      <c r="Z4947" s="15" t="n">
        <f aca="false">COUNTIF(J4947:O4947,"Yes")</f>
        <v>0</v>
      </c>
      <c r="AA4947" s="18" t="n">
        <f aca="false">S4947*W4947</f>
        <v>0</v>
      </c>
      <c r="AB4947" s="15" t="n">
        <f aca="false">(P4947="Month-to-month")+(I4947="Fiber optic")+(R4947="Electronic check")+(F4947&lt;=12)+(M4947="No")+(J4947="No")</f>
        <v>0</v>
      </c>
      <c r="AC4947" s="15" t="str">
        <f aca="false">IF(AB4947&gt;=5,"High",IF(AB4947&gt;=3,"Medium","Low"))</f>
        <v>Low</v>
      </c>
    </row>
    <row r="4948" customFormat="false" ht="15" hidden="false" customHeight="false" outlineLevel="0" collapsed="false">
      <c r="A4948" s="15" t="s">
        <v>5045</v>
      </c>
      <c r="B4948" s="15" t="s">
        <v>98</v>
      </c>
      <c r="C4948" s="15" t="n">
        <v>0</v>
      </c>
      <c r="D4948" s="15" t="s">
        <v>24</v>
      </c>
      <c r="E4948" s="15" t="s">
        <v>24</v>
      </c>
      <c r="F4948" s="15" t="n">
        <v>4</v>
      </c>
      <c r="G4948" s="15" t="s">
        <v>26</v>
      </c>
      <c r="H4948" s="15" t="s">
        <v>24</v>
      </c>
      <c r="I4948" s="15" t="s">
        <v>102</v>
      </c>
      <c r="J4948" s="15" t="s">
        <v>24</v>
      </c>
      <c r="K4948" s="15" t="s">
        <v>24</v>
      </c>
      <c r="L4948" s="15" t="s">
        <v>24</v>
      </c>
      <c r="M4948" s="15" t="s">
        <v>24</v>
      </c>
      <c r="N4948" s="15" t="s">
        <v>26</v>
      </c>
      <c r="O4948" s="15" t="s">
        <v>24</v>
      </c>
      <c r="P4948" s="15" t="s">
        <v>25</v>
      </c>
      <c r="Q4948" s="15" t="s">
        <v>26</v>
      </c>
      <c r="R4948" s="15" t="s">
        <v>15</v>
      </c>
      <c r="S4948" s="18" t="n">
        <v>81</v>
      </c>
      <c r="T4948" s="15" t="n">
        <v>340.85</v>
      </c>
      <c r="U4948" s="15" t="s">
        <v>26</v>
      </c>
      <c r="V4948" s="18" t="n">
        <f aca="false">IF(ISNUMBER(T4948),T4948,0)</f>
        <v>340.85</v>
      </c>
      <c r="W4948" s="15" t="n">
        <f aca="false">IF(U4948="Yes",1,0)</f>
        <v>1</v>
      </c>
      <c r="X4948" s="15" t="str">
        <f aca="false">IF(F4948&lt;=12,"0-12 months",IF(F4948&lt;=24,"13-24 months",IF(F4948&lt;=48,"25-48 months","49-72 months")))</f>
        <v>0-12 months</v>
      </c>
      <c r="Y4948" s="15" t="str">
        <f aca="false">IF(C4948=1,"Yes","No")</f>
        <v>No</v>
      </c>
      <c r="Z4948" s="15" t="n">
        <f aca="false">COUNTIF(J4948:O4948,"Yes")</f>
        <v>1</v>
      </c>
      <c r="AA4948" s="18" t="n">
        <f aca="false">S4948*W4948</f>
        <v>81</v>
      </c>
      <c r="AB4948" s="15" t="n">
        <f aca="false">(P4948="Month-to-month")+(I4948="Fiber optic")+(R4948="Electronic check")+(F4948&lt;=12)+(M4948="No")+(J4948="No")</f>
        <v>6</v>
      </c>
      <c r="AC4948" s="15" t="str">
        <f aca="false">IF(AB4948&gt;=5,"High",IF(AB4948&gt;=3,"Medium","Low"))</f>
        <v>High</v>
      </c>
    </row>
    <row r="4949" customFormat="false" ht="15" hidden="false" customHeight="false" outlineLevel="0" collapsed="false">
      <c r="A4949" s="15" t="s">
        <v>5046</v>
      </c>
      <c r="B4949" s="15" t="s">
        <v>98</v>
      </c>
      <c r="C4949" s="15" t="n">
        <v>0</v>
      </c>
      <c r="D4949" s="15" t="s">
        <v>24</v>
      </c>
      <c r="E4949" s="15" t="s">
        <v>24</v>
      </c>
      <c r="F4949" s="15" t="n">
        <v>26</v>
      </c>
      <c r="G4949" s="15" t="s">
        <v>26</v>
      </c>
      <c r="H4949" s="15" t="s">
        <v>26</v>
      </c>
      <c r="I4949" s="15" t="s">
        <v>102</v>
      </c>
      <c r="J4949" s="15" t="s">
        <v>24</v>
      </c>
      <c r="K4949" s="15" t="s">
        <v>24</v>
      </c>
      <c r="L4949" s="15" t="s">
        <v>26</v>
      </c>
      <c r="M4949" s="15" t="s">
        <v>24</v>
      </c>
      <c r="N4949" s="15" t="s">
        <v>26</v>
      </c>
      <c r="O4949" s="15" t="s">
        <v>26</v>
      </c>
      <c r="P4949" s="15" t="s">
        <v>25</v>
      </c>
      <c r="Q4949" s="15" t="s">
        <v>26</v>
      </c>
      <c r="R4949" s="15" t="s">
        <v>15</v>
      </c>
      <c r="S4949" s="18" t="n">
        <v>98.35</v>
      </c>
      <c r="T4949" s="15" t="n">
        <v>2515.3</v>
      </c>
      <c r="U4949" s="15" t="s">
        <v>26</v>
      </c>
      <c r="V4949" s="18" t="n">
        <f aca="false">IF(ISNUMBER(T4949),T4949,0)</f>
        <v>2515.3</v>
      </c>
      <c r="W4949" s="15" t="n">
        <f aca="false">IF(U4949="Yes",1,0)</f>
        <v>1</v>
      </c>
      <c r="X4949" s="15" t="str">
        <f aca="false">IF(F4949&lt;=12,"0-12 months",IF(F4949&lt;=24,"13-24 months",IF(F4949&lt;=48,"25-48 months","49-72 months")))</f>
        <v>25-48 months</v>
      </c>
      <c r="Y4949" s="15" t="str">
        <f aca="false">IF(C4949=1,"Yes","No")</f>
        <v>No</v>
      </c>
      <c r="Z4949" s="15" t="n">
        <f aca="false">COUNTIF(J4949:O4949,"Yes")</f>
        <v>3</v>
      </c>
      <c r="AA4949" s="18" t="n">
        <f aca="false">S4949*W4949</f>
        <v>98.35</v>
      </c>
      <c r="AB4949" s="15" t="n">
        <f aca="false">(P4949="Month-to-month")+(I4949="Fiber optic")+(R4949="Electronic check")+(F4949&lt;=12)+(M4949="No")+(J4949="No")</f>
        <v>5</v>
      </c>
      <c r="AC4949" s="15" t="str">
        <f aca="false">IF(AB4949&gt;=5,"High",IF(AB4949&gt;=3,"Medium","Low"))</f>
        <v>High</v>
      </c>
    </row>
    <row r="4950" customFormat="false" ht="15" hidden="false" customHeight="false" outlineLevel="0" collapsed="false">
      <c r="A4950" s="15" t="s">
        <v>5047</v>
      </c>
      <c r="B4950" s="15" t="s">
        <v>94</v>
      </c>
      <c r="C4950" s="15" t="n">
        <v>0</v>
      </c>
      <c r="D4950" s="15" t="s">
        <v>24</v>
      </c>
      <c r="E4950" s="15" t="s">
        <v>24</v>
      </c>
      <c r="F4950" s="15" t="n">
        <v>4</v>
      </c>
      <c r="G4950" s="15" t="s">
        <v>26</v>
      </c>
      <c r="H4950" s="15" t="s">
        <v>24</v>
      </c>
      <c r="I4950" s="15" t="s">
        <v>96</v>
      </c>
      <c r="J4950" s="15" t="s">
        <v>24</v>
      </c>
      <c r="K4950" s="15" t="s">
        <v>24</v>
      </c>
      <c r="L4950" s="15" t="s">
        <v>24</v>
      </c>
      <c r="M4950" s="15" t="s">
        <v>24</v>
      </c>
      <c r="N4950" s="15" t="s">
        <v>26</v>
      </c>
      <c r="O4950" s="15" t="s">
        <v>24</v>
      </c>
      <c r="P4950" s="15" t="s">
        <v>25</v>
      </c>
      <c r="Q4950" s="15" t="s">
        <v>24</v>
      </c>
      <c r="R4950" s="15" t="s">
        <v>21</v>
      </c>
      <c r="S4950" s="18" t="n">
        <v>55.5</v>
      </c>
      <c r="T4950" s="15" t="n">
        <v>227.35</v>
      </c>
      <c r="U4950" s="15" t="s">
        <v>24</v>
      </c>
      <c r="V4950" s="18" t="n">
        <f aca="false">IF(ISNUMBER(T4950),T4950,0)</f>
        <v>227.35</v>
      </c>
      <c r="W4950" s="15" t="n">
        <f aca="false">IF(U4950="Yes",1,0)</f>
        <v>0</v>
      </c>
      <c r="X4950" s="15" t="str">
        <f aca="false">IF(F4950&lt;=12,"0-12 months",IF(F4950&lt;=24,"13-24 months",IF(F4950&lt;=48,"25-48 months","49-72 months")))</f>
        <v>0-12 months</v>
      </c>
      <c r="Y4950" s="15" t="str">
        <f aca="false">IF(C4950=1,"Yes","No")</f>
        <v>No</v>
      </c>
      <c r="Z4950" s="15" t="n">
        <f aca="false">COUNTIF(J4950:O4950,"Yes")</f>
        <v>1</v>
      </c>
      <c r="AA4950" s="18" t="n">
        <f aca="false">S4950*W4950</f>
        <v>0</v>
      </c>
      <c r="AB4950" s="15" t="n">
        <f aca="false">(P4950="Month-to-month")+(I4950="Fiber optic")+(R4950="Electronic check")+(F4950&lt;=12)+(M4950="No")+(J4950="No")</f>
        <v>4</v>
      </c>
      <c r="AC4950" s="15" t="str">
        <f aca="false">IF(AB4950&gt;=5,"High",IF(AB4950&gt;=3,"Medium","Low"))</f>
        <v>Medium</v>
      </c>
    </row>
    <row r="4951" customFormat="false" ht="15" hidden="false" customHeight="false" outlineLevel="0" collapsed="false">
      <c r="A4951" s="15" t="s">
        <v>5048</v>
      </c>
      <c r="B4951" s="15" t="s">
        <v>98</v>
      </c>
      <c r="C4951" s="15" t="n">
        <v>0</v>
      </c>
      <c r="D4951" s="15" t="s">
        <v>24</v>
      </c>
      <c r="E4951" s="15" t="s">
        <v>24</v>
      </c>
      <c r="F4951" s="15" t="n">
        <v>5</v>
      </c>
      <c r="G4951" s="15" t="s">
        <v>24</v>
      </c>
      <c r="H4951" s="15" t="s">
        <v>95</v>
      </c>
      <c r="I4951" s="15" t="s">
        <v>96</v>
      </c>
      <c r="J4951" s="15" t="s">
        <v>24</v>
      </c>
      <c r="K4951" s="15" t="s">
        <v>26</v>
      </c>
      <c r="L4951" s="15" t="s">
        <v>24</v>
      </c>
      <c r="M4951" s="15" t="s">
        <v>24</v>
      </c>
      <c r="N4951" s="15" t="s">
        <v>26</v>
      </c>
      <c r="O4951" s="15" t="s">
        <v>26</v>
      </c>
      <c r="P4951" s="15" t="s">
        <v>25</v>
      </c>
      <c r="Q4951" s="15" t="s">
        <v>26</v>
      </c>
      <c r="R4951" s="15" t="s">
        <v>17</v>
      </c>
      <c r="S4951" s="18" t="n">
        <v>51</v>
      </c>
      <c r="T4951" s="15" t="n">
        <v>305.95</v>
      </c>
      <c r="U4951" s="15" t="s">
        <v>26</v>
      </c>
      <c r="V4951" s="18" t="n">
        <f aca="false">IF(ISNUMBER(T4951),T4951,0)</f>
        <v>305.95</v>
      </c>
      <c r="W4951" s="15" t="n">
        <f aca="false">IF(U4951="Yes",1,0)</f>
        <v>1</v>
      </c>
      <c r="X4951" s="15" t="str">
        <f aca="false">IF(F4951&lt;=12,"0-12 months",IF(F4951&lt;=24,"13-24 months",IF(F4951&lt;=48,"25-48 months","49-72 months")))</f>
        <v>0-12 months</v>
      </c>
      <c r="Y4951" s="15" t="str">
        <f aca="false">IF(C4951=1,"Yes","No")</f>
        <v>No</v>
      </c>
      <c r="Z4951" s="15" t="n">
        <f aca="false">COUNTIF(J4951:O4951,"Yes")</f>
        <v>3</v>
      </c>
      <c r="AA4951" s="18" t="n">
        <f aca="false">S4951*W4951</f>
        <v>51</v>
      </c>
      <c r="AB4951" s="15" t="n">
        <f aca="false">(P4951="Month-to-month")+(I4951="Fiber optic")+(R4951="Electronic check")+(F4951&lt;=12)+(M4951="No")+(J4951="No")</f>
        <v>4</v>
      </c>
      <c r="AC4951" s="15" t="str">
        <f aca="false">IF(AB4951&gt;=5,"High",IF(AB4951&gt;=3,"Medium","Low"))</f>
        <v>Medium</v>
      </c>
    </row>
    <row r="4952" customFormat="false" ht="15" hidden="false" customHeight="false" outlineLevel="0" collapsed="false">
      <c r="A4952" s="15" t="s">
        <v>5049</v>
      </c>
      <c r="B4952" s="15" t="s">
        <v>94</v>
      </c>
      <c r="C4952" s="15" t="n">
        <v>0</v>
      </c>
      <c r="D4952" s="15" t="s">
        <v>26</v>
      </c>
      <c r="E4952" s="15" t="s">
        <v>24</v>
      </c>
      <c r="F4952" s="15" t="n">
        <v>4</v>
      </c>
      <c r="G4952" s="15" t="s">
        <v>26</v>
      </c>
      <c r="H4952" s="15" t="s">
        <v>26</v>
      </c>
      <c r="I4952" s="15" t="s">
        <v>102</v>
      </c>
      <c r="J4952" s="15" t="s">
        <v>24</v>
      </c>
      <c r="K4952" s="15" t="s">
        <v>26</v>
      </c>
      <c r="L4952" s="15" t="s">
        <v>24</v>
      </c>
      <c r="M4952" s="15" t="s">
        <v>24</v>
      </c>
      <c r="N4952" s="15" t="s">
        <v>26</v>
      </c>
      <c r="O4952" s="15" t="s">
        <v>24</v>
      </c>
      <c r="P4952" s="15" t="s">
        <v>25</v>
      </c>
      <c r="Q4952" s="15" t="s">
        <v>26</v>
      </c>
      <c r="R4952" s="15" t="s">
        <v>15</v>
      </c>
      <c r="S4952" s="18" t="n">
        <v>91.65</v>
      </c>
      <c r="T4952" s="15" t="n">
        <v>365.4</v>
      </c>
      <c r="U4952" s="15" t="s">
        <v>26</v>
      </c>
      <c r="V4952" s="18" t="n">
        <f aca="false">IF(ISNUMBER(T4952),T4952,0)</f>
        <v>365.4</v>
      </c>
      <c r="W4952" s="15" t="n">
        <f aca="false">IF(U4952="Yes",1,0)</f>
        <v>1</v>
      </c>
      <c r="X4952" s="15" t="str">
        <f aca="false">IF(F4952&lt;=12,"0-12 months",IF(F4952&lt;=24,"13-24 months",IF(F4952&lt;=48,"25-48 months","49-72 months")))</f>
        <v>0-12 months</v>
      </c>
      <c r="Y4952" s="15" t="str">
        <f aca="false">IF(C4952=1,"Yes","No")</f>
        <v>No</v>
      </c>
      <c r="Z4952" s="15" t="n">
        <f aca="false">COUNTIF(J4952:O4952,"Yes")</f>
        <v>2</v>
      </c>
      <c r="AA4952" s="18" t="n">
        <f aca="false">S4952*W4952</f>
        <v>91.65</v>
      </c>
      <c r="AB4952" s="15" t="n">
        <f aca="false">(P4952="Month-to-month")+(I4952="Fiber optic")+(R4952="Electronic check")+(F4952&lt;=12)+(M4952="No")+(J4952="No")</f>
        <v>6</v>
      </c>
      <c r="AC4952" s="15" t="str">
        <f aca="false">IF(AB4952&gt;=5,"High",IF(AB4952&gt;=3,"Medium","Low"))</f>
        <v>High</v>
      </c>
    </row>
    <row r="4953" customFormat="false" ht="15" hidden="false" customHeight="false" outlineLevel="0" collapsed="false">
      <c r="A4953" s="15" t="s">
        <v>5050</v>
      </c>
      <c r="B4953" s="15" t="s">
        <v>98</v>
      </c>
      <c r="C4953" s="15" t="n">
        <v>1</v>
      </c>
      <c r="D4953" s="15" t="s">
        <v>26</v>
      </c>
      <c r="E4953" s="15" t="s">
        <v>24</v>
      </c>
      <c r="F4953" s="15" t="n">
        <v>29</v>
      </c>
      <c r="G4953" s="15" t="s">
        <v>26</v>
      </c>
      <c r="H4953" s="15" t="s">
        <v>26</v>
      </c>
      <c r="I4953" s="15" t="s">
        <v>102</v>
      </c>
      <c r="J4953" s="15" t="s">
        <v>24</v>
      </c>
      <c r="K4953" s="15" t="s">
        <v>24</v>
      </c>
      <c r="L4953" s="15" t="s">
        <v>24</v>
      </c>
      <c r="M4953" s="15" t="s">
        <v>24</v>
      </c>
      <c r="N4953" s="15" t="s">
        <v>24</v>
      </c>
      <c r="O4953" s="15" t="s">
        <v>26</v>
      </c>
      <c r="P4953" s="15" t="s">
        <v>25</v>
      </c>
      <c r="Q4953" s="15" t="s">
        <v>26</v>
      </c>
      <c r="R4953" s="15" t="s">
        <v>15</v>
      </c>
      <c r="S4953" s="18" t="n">
        <v>84.3</v>
      </c>
      <c r="T4953" s="15" t="n">
        <v>2357.75</v>
      </c>
      <c r="U4953" s="15" t="s">
        <v>24</v>
      </c>
      <c r="V4953" s="18" t="n">
        <f aca="false">IF(ISNUMBER(T4953),T4953,0)</f>
        <v>2357.75</v>
      </c>
      <c r="W4953" s="15" t="n">
        <f aca="false">IF(U4953="Yes",1,0)</f>
        <v>0</v>
      </c>
      <c r="X4953" s="15" t="str">
        <f aca="false">IF(F4953&lt;=12,"0-12 months",IF(F4953&lt;=24,"13-24 months",IF(F4953&lt;=48,"25-48 months","49-72 months")))</f>
        <v>25-48 months</v>
      </c>
      <c r="Y4953" s="15" t="str">
        <f aca="false">IF(C4953=1,"Yes","No")</f>
        <v>Yes</v>
      </c>
      <c r="Z4953" s="15" t="n">
        <f aca="false">COUNTIF(J4953:O4953,"Yes")</f>
        <v>1</v>
      </c>
      <c r="AA4953" s="18" t="n">
        <f aca="false">S4953*W4953</f>
        <v>0</v>
      </c>
      <c r="AB4953" s="15" t="n">
        <f aca="false">(P4953="Month-to-month")+(I4953="Fiber optic")+(R4953="Electronic check")+(F4953&lt;=12)+(M4953="No")+(J4953="No")</f>
        <v>5</v>
      </c>
      <c r="AC4953" s="15" t="str">
        <f aca="false">IF(AB4953&gt;=5,"High",IF(AB4953&gt;=3,"Medium","Low"))</f>
        <v>High</v>
      </c>
    </row>
    <row r="4954" customFormat="false" ht="15" hidden="false" customHeight="false" outlineLevel="0" collapsed="false">
      <c r="A4954" s="15" t="s">
        <v>5051</v>
      </c>
      <c r="B4954" s="15" t="s">
        <v>98</v>
      </c>
      <c r="C4954" s="15" t="n">
        <v>0</v>
      </c>
      <c r="D4954" s="15" t="s">
        <v>24</v>
      </c>
      <c r="E4954" s="15" t="s">
        <v>24</v>
      </c>
      <c r="F4954" s="15" t="n">
        <v>2</v>
      </c>
      <c r="G4954" s="15" t="s">
        <v>26</v>
      </c>
      <c r="H4954" s="15" t="s">
        <v>24</v>
      </c>
      <c r="I4954" s="15" t="s">
        <v>102</v>
      </c>
      <c r="J4954" s="15" t="s">
        <v>26</v>
      </c>
      <c r="K4954" s="15" t="s">
        <v>26</v>
      </c>
      <c r="L4954" s="15" t="s">
        <v>24</v>
      </c>
      <c r="M4954" s="15" t="s">
        <v>24</v>
      </c>
      <c r="N4954" s="15" t="s">
        <v>26</v>
      </c>
      <c r="O4954" s="15" t="s">
        <v>26</v>
      </c>
      <c r="P4954" s="15" t="s">
        <v>25</v>
      </c>
      <c r="Q4954" s="15" t="s">
        <v>24</v>
      </c>
      <c r="R4954" s="15" t="s">
        <v>15</v>
      </c>
      <c r="S4954" s="18" t="n">
        <v>100.2</v>
      </c>
      <c r="T4954" s="15" t="n">
        <v>198.5</v>
      </c>
      <c r="U4954" s="15" t="s">
        <v>24</v>
      </c>
      <c r="V4954" s="18" t="n">
        <f aca="false">IF(ISNUMBER(T4954),T4954,0)</f>
        <v>198.5</v>
      </c>
      <c r="W4954" s="15" t="n">
        <f aca="false">IF(U4954="Yes",1,0)</f>
        <v>0</v>
      </c>
      <c r="X4954" s="15" t="str">
        <f aca="false">IF(F4954&lt;=12,"0-12 months",IF(F4954&lt;=24,"13-24 months",IF(F4954&lt;=48,"25-48 months","49-72 months")))</f>
        <v>0-12 months</v>
      </c>
      <c r="Y4954" s="15" t="str">
        <f aca="false">IF(C4954=1,"Yes","No")</f>
        <v>No</v>
      </c>
      <c r="Z4954" s="15" t="n">
        <f aca="false">COUNTIF(J4954:O4954,"Yes")</f>
        <v>4</v>
      </c>
      <c r="AA4954" s="18" t="n">
        <f aca="false">S4954*W4954</f>
        <v>0</v>
      </c>
      <c r="AB4954" s="15" t="n">
        <f aca="false">(P4954="Month-to-month")+(I4954="Fiber optic")+(R4954="Electronic check")+(F4954&lt;=12)+(M4954="No")+(J4954="No")</f>
        <v>5</v>
      </c>
      <c r="AC4954" s="15" t="str">
        <f aca="false">IF(AB4954&gt;=5,"High",IF(AB4954&gt;=3,"Medium","Low"))</f>
        <v>High</v>
      </c>
    </row>
    <row r="4955" customFormat="false" ht="15" hidden="false" customHeight="false" outlineLevel="0" collapsed="false">
      <c r="A4955" s="15" t="s">
        <v>5052</v>
      </c>
      <c r="B4955" s="15" t="s">
        <v>94</v>
      </c>
      <c r="C4955" s="15" t="n">
        <v>0</v>
      </c>
      <c r="D4955" s="15" t="s">
        <v>24</v>
      </c>
      <c r="E4955" s="15" t="s">
        <v>24</v>
      </c>
      <c r="F4955" s="15" t="n">
        <v>29</v>
      </c>
      <c r="G4955" s="15" t="s">
        <v>26</v>
      </c>
      <c r="H4955" s="15" t="s">
        <v>24</v>
      </c>
      <c r="I4955" s="15" t="s">
        <v>24</v>
      </c>
      <c r="J4955" s="15" t="s">
        <v>28</v>
      </c>
      <c r="K4955" s="15" t="s">
        <v>28</v>
      </c>
      <c r="L4955" s="15" t="s">
        <v>28</v>
      </c>
      <c r="M4955" s="15" t="s">
        <v>28</v>
      </c>
      <c r="N4955" s="15" t="s">
        <v>28</v>
      </c>
      <c r="O4955" s="15" t="s">
        <v>28</v>
      </c>
      <c r="P4955" s="15" t="s">
        <v>29</v>
      </c>
      <c r="Q4955" s="15" t="s">
        <v>24</v>
      </c>
      <c r="R4955" s="15" t="s">
        <v>17</v>
      </c>
      <c r="S4955" s="18" t="n">
        <v>19.4</v>
      </c>
      <c r="T4955" s="15" t="n">
        <v>554.25</v>
      </c>
      <c r="U4955" s="15" t="s">
        <v>24</v>
      </c>
      <c r="V4955" s="18" t="n">
        <f aca="false">IF(ISNUMBER(T4955),T4955,0)</f>
        <v>554.25</v>
      </c>
      <c r="W4955" s="15" t="n">
        <f aca="false">IF(U4955="Yes",1,0)</f>
        <v>0</v>
      </c>
      <c r="X4955" s="15" t="str">
        <f aca="false">IF(F4955&lt;=12,"0-12 months",IF(F4955&lt;=24,"13-24 months",IF(F4955&lt;=48,"25-48 months","49-72 months")))</f>
        <v>25-48 months</v>
      </c>
      <c r="Y4955" s="15" t="str">
        <f aca="false">IF(C4955=1,"Yes","No")</f>
        <v>No</v>
      </c>
      <c r="Z4955" s="15" t="n">
        <f aca="false">COUNTIF(J4955:O4955,"Yes")</f>
        <v>0</v>
      </c>
      <c r="AA4955" s="18" t="n">
        <f aca="false">S4955*W4955</f>
        <v>0</v>
      </c>
      <c r="AB4955" s="15" t="n">
        <f aca="false">(P4955="Month-to-month")+(I4955="Fiber optic")+(R4955="Electronic check")+(F4955&lt;=12)+(M4955="No")+(J4955="No")</f>
        <v>0</v>
      </c>
      <c r="AC4955" s="15" t="str">
        <f aca="false">IF(AB4955&gt;=5,"High",IF(AB4955&gt;=3,"Medium","Low"))</f>
        <v>Low</v>
      </c>
    </row>
    <row r="4956" customFormat="false" ht="15" hidden="false" customHeight="false" outlineLevel="0" collapsed="false">
      <c r="A4956" s="15" t="s">
        <v>5053</v>
      </c>
      <c r="B4956" s="15" t="s">
        <v>98</v>
      </c>
      <c r="C4956" s="15" t="n">
        <v>0</v>
      </c>
      <c r="D4956" s="15" t="s">
        <v>24</v>
      </c>
      <c r="E4956" s="15" t="s">
        <v>26</v>
      </c>
      <c r="F4956" s="15" t="n">
        <v>1</v>
      </c>
      <c r="G4956" s="15" t="s">
        <v>26</v>
      </c>
      <c r="H4956" s="15" t="s">
        <v>24</v>
      </c>
      <c r="I4956" s="15" t="s">
        <v>102</v>
      </c>
      <c r="J4956" s="15" t="s">
        <v>24</v>
      </c>
      <c r="K4956" s="15" t="s">
        <v>24</v>
      </c>
      <c r="L4956" s="15" t="s">
        <v>24</v>
      </c>
      <c r="M4956" s="15" t="s">
        <v>24</v>
      </c>
      <c r="N4956" s="15" t="s">
        <v>26</v>
      </c>
      <c r="O4956" s="15" t="s">
        <v>26</v>
      </c>
      <c r="P4956" s="15" t="s">
        <v>25</v>
      </c>
      <c r="Q4956" s="15" t="s">
        <v>26</v>
      </c>
      <c r="R4956" s="15" t="s">
        <v>15</v>
      </c>
      <c r="S4956" s="18" t="n">
        <v>90.85</v>
      </c>
      <c r="T4956" s="15" t="n">
        <v>90.85</v>
      </c>
      <c r="U4956" s="15" t="s">
        <v>26</v>
      </c>
      <c r="V4956" s="18" t="n">
        <f aca="false">IF(ISNUMBER(T4956),T4956,0)</f>
        <v>90.85</v>
      </c>
      <c r="W4956" s="15" t="n">
        <f aca="false">IF(U4956="Yes",1,0)</f>
        <v>1</v>
      </c>
      <c r="X4956" s="15" t="str">
        <f aca="false">IF(F4956&lt;=12,"0-12 months",IF(F4956&lt;=24,"13-24 months",IF(F4956&lt;=48,"25-48 months","49-72 months")))</f>
        <v>0-12 months</v>
      </c>
      <c r="Y4956" s="15" t="str">
        <f aca="false">IF(C4956=1,"Yes","No")</f>
        <v>No</v>
      </c>
      <c r="Z4956" s="15" t="n">
        <f aca="false">COUNTIF(J4956:O4956,"Yes")</f>
        <v>2</v>
      </c>
      <c r="AA4956" s="18" t="n">
        <f aca="false">S4956*W4956</f>
        <v>90.85</v>
      </c>
      <c r="AB4956" s="15" t="n">
        <f aca="false">(P4956="Month-to-month")+(I4956="Fiber optic")+(R4956="Electronic check")+(F4956&lt;=12)+(M4956="No")+(J4956="No")</f>
        <v>6</v>
      </c>
      <c r="AC4956" s="15" t="str">
        <f aca="false">IF(AB4956&gt;=5,"High",IF(AB4956&gt;=3,"Medium","Low"))</f>
        <v>High</v>
      </c>
    </row>
    <row r="4957" customFormat="false" ht="15" hidden="false" customHeight="false" outlineLevel="0" collapsed="false">
      <c r="A4957" s="15" t="s">
        <v>5054</v>
      </c>
      <c r="B4957" s="15" t="s">
        <v>98</v>
      </c>
      <c r="C4957" s="15" t="n">
        <v>0</v>
      </c>
      <c r="D4957" s="15" t="s">
        <v>24</v>
      </c>
      <c r="E4957" s="15" t="s">
        <v>24</v>
      </c>
      <c r="F4957" s="15" t="n">
        <v>1</v>
      </c>
      <c r="G4957" s="15" t="s">
        <v>26</v>
      </c>
      <c r="H4957" s="15" t="s">
        <v>24</v>
      </c>
      <c r="I4957" s="15" t="s">
        <v>102</v>
      </c>
      <c r="J4957" s="15" t="s">
        <v>24</v>
      </c>
      <c r="K4957" s="15" t="s">
        <v>24</v>
      </c>
      <c r="L4957" s="15" t="s">
        <v>24</v>
      </c>
      <c r="M4957" s="15" t="s">
        <v>24</v>
      </c>
      <c r="N4957" s="15" t="s">
        <v>24</v>
      </c>
      <c r="O4957" s="15" t="s">
        <v>24</v>
      </c>
      <c r="P4957" s="15" t="s">
        <v>25</v>
      </c>
      <c r="Q4957" s="15" t="s">
        <v>24</v>
      </c>
      <c r="R4957" s="15" t="s">
        <v>17</v>
      </c>
      <c r="S4957" s="18" t="n">
        <v>69.4</v>
      </c>
      <c r="T4957" s="15" t="n">
        <v>69.4</v>
      </c>
      <c r="U4957" s="15" t="s">
        <v>26</v>
      </c>
      <c r="V4957" s="18" t="n">
        <f aca="false">IF(ISNUMBER(T4957),T4957,0)</f>
        <v>69.4</v>
      </c>
      <c r="W4957" s="15" t="n">
        <f aca="false">IF(U4957="Yes",1,0)</f>
        <v>1</v>
      </c>
      <c r="X4957" s="15" t="str">
        <f aca="false">IF(F4957&lt;=12,"0-12 months",IF(F4957&lt;=24,"13-24 months",IF(F4957&lt;=48,"25-48 months","49-72 months")))</f>
        <v>0-12 months</v>
      </c>
      <c r="Y4957" s="15" t="str">
        <f aca="false">IF(C4957=1,"Yes","No")</f>
        <v>No</v>
      </c>
      <c r="Z4957" s="15" t="n">
        <f aca="false">COUNTIF(J4957:O4957,"Yes")</f>
        <v>0</v>
      </c>
      <c r="AA4957" s="18" t="n">
        <f aca="false">S4957*W4957</f>
        <v>69.4</v>
      </c>
      <c r="AB4957" s="15" t="n">
        <f aca="false">(P4957="Month-to-month")+(I4957="Fiber optic")+(R4957="Electronic check")+(F4957&lt;=12)+(M4957="No")+(J4957="No")</f>
        <v>5</v>
      </c>
      <c r="AC4957" s="15" t="str">
        <f aca="false">IF(AB4957&gt;=5,"High",IF(AB4957&gt;=3,"Medium","Low"))</f>
        <v>High</v>
      </c>
    </row>
    <row r="4958" customFormat="false" ht="15" hidden="false" customHeight="false" outlineLevel="0" collapsed="false">
      <c r="A4958" s="15" t="s">
        <v>5055</v>
      </c>
      <c r="B4958" s="15" t="s">
        <v>94</v>
      </c>
      <c r="C4958" s="15" t="n">
        <v>1</v>
      </c>
      <c r="D4958" s="15" t="s">
        <v>24</v>
      </c>
      <c r="E4958" s="15" t="s">
        <v>24</v>
      </c>
      <c r="F4958" s="15" t="n">
        <v>8</v>
      </c>
      <c r="G4958" s="15" t="s">
        <v>26</v>
      </c>
      <c r="H4958" s="15" t="s">
        <v>24</v>
      </c>
      <c r="I4958" s="15" t="s">
        <v>102</v>
      </c>
      <c r="J4958" s="15" t="s">
        <v>24</v>
      </c>
      <c r="K4958" s="15" t="s">
        <v>24</v>
      </c>
      <c r="L4958" s="15" t="s">
        <v>26</v>
      </c>
      <c r="M4958" s="15" t="s">
        <v>24</v>
      </c>
      <c r="N4958" s="15" t="s">
        <v>26</v>
      </c>
      <c r="O4958" s="15" t="s">
        <v>26</v>
      </c>
      <c r="P4958" s="15" t="s">
        <v>25</v>
      </c>
      <c r="Q4958" s="15" t="s">
        <v>26</v>
      </c>
      <c r="R4958" s="15" t="s">
        <v>21</v>
      </c>
      <c r="S4958" s="18" t="n">
        <v>94.45</v>
      </c>
      <c r="T4958" s="15" t="n">
        <v>742.95</v>
      </c>
      <c r="U4958" s="15" t="s">
        <v>26</v>
      </c>
      <c r="V4958" s="18" t="n">
        <f aca="false">IF(ISNUMBER(T4958),T4958,0)</f>
        <v>742.95</v>
      </c>
      <c r="W4958" s="15" t="n">
        <f aca="false">IF(U4958="Yes",1,0)</f>
        <v>1</v>
      </c>
      <c r="X4958" s="15" t="str">
        <f aca="false">IF(F4958&lt;=12,"0-12 months",IF(F4958&lt;=24,"13-24 months",IF(F4958&lt;=48,"25-48 months","49-72 months")))</f>
        <v>0-12 months</v>
      </c>
      <c r="Y4958" s="15" t="str">
        <f aca="false">IF(C4958=1,"Yes","No")</f>
        <v>Yes</v>
      </c>
      <c r="Z4958" s="15" t="n">
        <f aca="false">COUNTIF(J4958:O4958,"Yes")</f>
        <v>3</v>
      </c>
      <c r="AA4958" s="18" t="n">
        <f aca="false">S4958*W4958</f>
        <v>94.45</v>
      </c>
      <c r="AB4958" s="15" t="n">
        <f aca="false">(P4958="Month-to-month")+(I4958="Fiber optic")+(R4958="Electronic check")+(F4958&lt;=12)+(M4958="No")+(J4958="No")</f>
        <v>5</v>
      </c>
      <c r="AC4958" s="15" t="str">
        <f aca="false">IF(AB4958&gt;=5,"High",IF(AB4958&gt;=3,"Medium","Low"))</f>
        <v>High</v>
      </c>
    </row>
    <row r="4959" customFormat="false" ht="15" hidden="false" customHeight="false" outlineLevel="0" collapsed="false">
      <c r="A4959" s="15" t="s">
        <v>5056</v>
      </c>
      <c r="B4959" s="15" t="s">
        <v>98</v>
      </c>
      <c r="C4959" s="15" t="n">
        <v>0</v>
      </c>
      <c r="D4959" s="15" t="s">
        <v>24</v>
      </c>
      <c r="E4959" s="15" t="s">
        <v>24</v>
      </c>
      <c r="F4959" s="15" t="n">
        <v>13</v>
      </c>
      <c r="G4959" s="15" t="s">
        <v>26</v>
      </c>
      <c r="H4959" s="15" t="s">
        <v>24</v>
      </c>
      <c r="I4959" s="15" t="s">
        <v>24</v>
      </c>
      <c r="J4959" s="15" t="s">
        <v>28</v>
      </c>
      <c r="K4959" s="15" t="s">
        <v>28</v>
      </c>
      <c r="L4959" s="15" t="s">
        <v>28</v>
      </c>
      <c r="M4959" s="15" t="s">
        <v>28</v>
      </c>
      <c r="N4959" s="15" t="s">
        <v>28</v>
      </c>
      <c r="O4959" s="15" t="s">
        <v>28</v>
      </c>
      <c r="P4959" s="15" t="s">
        <v>25</v>
      </c>
      <c r="Q4959" s="15" t="s">
        <v>26</v>
      </c>
      <c r="R4959" s="15" t="s">
        <v>15</v>
      </c>
      <c r="S4959" s="18" t="n">
        <v>20.4</v>
      </c>
      <c r="T4959" s="15" t="n">
        <v>251.65</v>
      </c>
      <c r="U4959" s="15" t="s">
        <v>24</v>
      </c>
      <c r="V4959" s="18" t="n">
        <f aca="false">IF(ISNUMBER(T4959),T4959,0)</f>
        <v>251.65</v>
      </c>
      <c r="W4959" s="15" t="n">
        <f aca="false">IF(U4959="Yes",1,0)</f>
        <v>0</v>
      </c>
      <c r="X4959" s="15" t="str">
        <f aca="false">IF(F4959&lt;=12,"0-12 months",IF(F4959&lt;=24,"13-24 months",IF(F4959&lt;=48,"25-48 months","49-72 months")))</f>
        <v>13-24 months</v>
      </c>
      <c r="Y4959" s="15" t="str">
        <f aca="false">IF(C4959=1,"Yes","No")</f>
        <v>No</v>
      </c>
      <c r="Z4959" s="15" t="n">
        <f aca="false">COUNTIF(J4959:O4959,"Yes")</f>
        <v>0</v>
      </c>
      <c r="AA4959" s="18" t="n">
        <f aca="false">S4959*W4959</f>
        <v>0</v>
      </c>
      <c r="AB4959" s="15" t="n">
        <f aca="false">(P4959="Month-to-month")+(I4959="Fiber optic")+(R4959="Electronic check")+(F4959&lt;=12)+(M4959="No")+(J4959="No")</f>
        <v>2</v>
      </c>
      <c r="AC4959" s="15" t="str">
        <f aca="false">IF(AB4959&gt;=5,"High",IF(AB4959&gt;=3,"Medium","Low"))</f>
        <v>Low</v>
      </c>
    </row>
    <row r="4960" customFormat="false" ht="15" hidden="false" customHeight="false" outlineLevel="0" collapsed="false">
      <c r="A4960" s="15" t="s">
        <v>5057</v>
      </c>
      <c r="B4960" s="15" t="s">
        <v>94</v>
      </c>
      <c r="C4960" s="15" t="n">
        <v>0</v>
      </c>
      <c r="D4960" s="15" t="s">
        <v>26</v>
      </c>
      <c r="E4960" s="15" t="s">
        <v>24</v>
      </c>
      <c r="F4960" s="15" t="n">
        <v>59</v>
      </c>
      <c r="G4960" s="15" t="s">
        <v>26</v>
      </c>
      <c r="H4960" s="15" t="s">
        <v>26</v>
      </c>
      <c r="I4960" s="15" t="s">
        <v>102</v>
      </c>
      <c r="J4960" s="15" t="s">
        <v>26</v>
      </c>
      <c r="K4960" s="15" t="s">
        <v>26</v>
      </c>
      <c r="L4960" s="15" t="s">
        <v>24</v>
      </c>
      <c r="M4960" s="15" t="s">
        <v>24</v>
      </c>
      <c r="N4960" s="15" t="s">
        <v>26</v>
      </c>
      <c r="O4960" s="15" t="s">
        <v>24</v>
      </c>
      <c r="P4960" s="15" t="s">
        <v>25</v>
      </c>
      <c r="Q4960" s="15" t="s">
        <v>26</v>
      </c>
      <c r="R4960" s="15" t="s">
        <v>15</v>
      </c>
      <c r="S4960" s="18" t="n">
        <v>94.75</v>
      </c>
      <c r="T4960" s="15" t="n">
        <v>5597.65</v>
      </c>
      <c r="U4960" s="15" t="s">
        <v>24</v>
      </c>
      <c r="V4960" s="18" t="n">
        <f aca="false">IF(ISNUMBER(T4960),T4960,0)</f>
        <v>5597.65</v>
      </c>
      <c r="W4960" s="15" t="n">
        <f aca="false">IF(U4960="Yes",1,0)</f>
        <v>0</v>
      </c>
      <c r="X4960" s="15" t="str">
        <f aca="false">IF(F4960&lt;=12,"0-12 months",IF(F4960&lt;=24,"13-24 months",IF(F4960&lt;=48,"25-48 months","49-72 months")))</f>
        <v>49-72 months</v>
      </c>
      <c r="Y4960" s="15" t="str">
        <f aca="false">IF(C4960=1,"Yes","No")</f>
        <v>No</v>
      </c>
      <c r="Z4960" s="15" t="n">
        <f aca="false">COUNTIF(J4960:O4960,"Yes")</f>
        <v>3</v>
      </c>
      <c r="AA4960" s="18" t="n">
        <f aca="false">S4960*W4960</f>
        <v>0</v>
      </c>
      <c r="AB4960" s="15" t="n">
        <f aca="false">(P4960="Month-to-month")+(I4960="Fiber optic")+(R4960="Electronic check")+(F4960&lt;=12)+(M4960="No")+(J4960="No")</f>
        <v>4</v>
      </c>
      <c r="AC4960" s="15" t="str">
        <f aca="false">IF(AB4960&gt;=5,"High",IF(AB4960&gt;=3,"Medium","Low"))</f>
        <v>Medium</v>
      </c>
    </row>
    <row r="4961" customFormat="false" ht="15" hidden="false" customHeight="false" outlineLevel="0" collapsed="false">
      <c r="A4961" s="15" t="s">
        <v>5058</v>
      </c>
      <c r="B4961" s="15" t="s">
        <v>94</v>
      </c>
      <c r="C4961" s="15" t="n">
        <v>0</v>
      </c>
      <c r="D4961" s="15" t="s">
        <v>26</v>
      </c>
      <c r="E4961" s="15" t="s">
        <v>26</v>
      </c>
      <c r="F4961" s="15" t="n">
        <v>1</v>
      </c>
      <c r="G4961" s="15" t="s">
        <v>26</v>
      </c>
      <c r="H4961" s="15" t="s">
        <v>24</v>
      </c>
      <c r="I4961" s="15" t="s">
        <v>24</v>
      </c>
      <c r="J4961" s="15" t="s">
        <v>28</v>
      </c>
      <c r="K4961" s="15" t="s">
        <v>28</v>
      </c>
      <c r="L4961" s="15" t="s">
        <v>28</v>
      </c>
      <c r="M4961" s="15" t="s">
        <v>28</v>
      </c>
      <c r="N4961" s="15" t="s">
        <v>28</v>
      </c>
      <c r="O4961" s="15" t="s">
        <v>28</v>
      </c>
      <c r="P4961" s="15" t="s">
        <v>25</v>
      </c>
      <c r="Q4961" s="15" t="s">
        <v>26</v>
      </c>
      <c r="R4961" s="15" t="s">
        <v>21</v>
      </c>
      <c r="S4961" s="18" t="n">
        <v>20.15</v>
      </c>
      <c r="T4961" s="15" t="n">
        <v>20.15</v>
      </c>
      <c r="U4961" s="15" t="s">
        <v>26</v>
      </c>
      <c r="V4961" s="18" t="n">
        <f aca="false">IF(ISNUMBER(T4961),T4961,0)</f>
        <v>20.15</v>
      </c>
      <c r="W4961" s="15" t="n">
        <f aca="false">IF(U4961="Yes",1,0)</f>
        <v>1</v>
      </c>
      <c r="X4961" s="15" t="str">
        <f aca="false">IF(F4961&lt;=12,"0-12 months",IF(F4961&lt;=24,"13-24 months",IF(F4961&lt;=48,"25-48 months","49-72 months")))</f>
        <v>0-12 months</v>
      </c>
      <c r="Y4961" s="15" t="str">
        <f aca="false">IF(C4961=1,"Yes","No")</f>
        <v>No</v>
      </c>
      <c r="Z4961" s="15" t="n">
        <f aca="false">COUNTIF(J4961:O4961,"Yes")</f>
        <v>0</v>
      </c>
      <c r="AA4961" s="18" t="n">
        <f aca="false">S4961*W4961</f>
        <v>20.15</v>
      </c>
      <c r="AB4961" s="15" t="n">
        <f aca="false">(P4961="Month-to-month")+(I4961="Fiber optic")+(R4961="Electronic check")+(F4961&lt;=12)+(M4961="No")+(J4961="No")</f>
        <v>2</v>
      </c>
      <c r="AC4961" s="15" t="str">
        <f aca="false">IF(AB4961&gt;=5,"High",IF(AB4961&gt;=3,"Medium","Low"))</f>
        <v>Low</v>
      </c>
    </row>
    <row r="4962" customFormat="false" ht="15" hidden="false" customHeight="false" outlineLevel="0" collapsed="false">
      <c r="A4962" s="15" t="s">
        <v>5059</v>
      </c>
      <c r="B4962" s="15" t="s">
        <v>98</v>
      </c>
      <c r="C4962" s="15" t="n">
        <v>1</v>
      </c>
      <c r="D4962" s="15" t="s">
        <v>24</v>
      </c>
      <c r="E4962" s="15" t="s">
        <v>24</v>
      </c>
      <c r="F4962" s="15" t="n">
        <v>50</v>
      </c>
      <c r="G4962" s="15" t="s">
        <v>26</v>
      </c>
      <c r="H4962" s="15" t="s">
        <v>26</v>
      </c>
      <c r="I4962" s="15" t="s">
        <v>102</v>
      </c>
      <c r="J4962" s="15" t="s">
        <v>24</v>
      </c>
      <c r="K4962" s="15" t="s">
        <v>24</v>
      </c>
      <c r="L4962" s="15" t="s">
        <v>24</v>
      </c>
      <c r="M4962" s="15" t="s">
        <v>24</v>
      </c>
      <c r="N4962" s="15" t="s">
        <v>26</v>
      </c>
      <c r="O4962" s="15" t="s">
        <v>26</v>
      </c>
      <c r="P4962" s="15" t="s">
        <v>25</v>
      </c>
      <c r="Q4962" s="15" t="s">
        <v>26</v>
      </c>
      <c r="R4962" s="15" t="s">
        <v>15</v>
      </c>
      <c r="S4962" s="18" t="n">
        <v>95.7</v>
      </c>
      <c r="T4962" s="15" t="n">
        <v>4816.7</v>
      </c>
      <c r="U4962" s="15" t="s">
        <v>26</v>
      </c>
      <c r="V4962" s="18" t="n">
        <f aca="false">IF(ISNUMBER(T4962),T4962,0)</f>
        <v>4816.7</v>
      </c>
      <c r="W4962" s="15" t="n">
        <f aca="false">IF(U4962="Yes",1,0)</f>
        <v>1</v>
      </c>
      <c r="X4962" s="15" t="str">
        <f aca="false">IF(F4962&lt;=12,"0-12 months",IF(F4962&lt;=24,"13-24 months",IF(F4962&lt;=48,"25-48 months","49-72 months")))</f>
        <v>49-72 months</v>
      </c>
      <c r="Y4962" s="15" t="str">
        <f aca="false">IF(C4962=1,"Yes","No")</f>
        <v>Yes</v>
      </c>
      <c r="Z4962" s="15" t="n">
        <f aca="false">COUNTIF(J4962:O4962,"Yes")</f>
        <v>2</v>
      </c>
      <c r="AA4962" s="18" t="n">
        <f aca="false">S4962*W4962</f>
        <v>95.7</v>
      </c>
      <c r="AB4962" s="15" t="n">
        <f aca="false">(P4962="Month-to-month")+(I4962="Fiber optic")+(R4962="Electronic check")+(F4962&lt;=12)+(M4962="No")+(J4962="No")</f>
        <v>5</v>
      </c>
      <c r="AC4962" s="15" t="str">
        <f aca="false">IF(AB4962&gt;=5,"High",IF(AB4962&gt;=3,"Medium","Low"))</f>
        <v>High</v>
      </c>
    </row>
    <row r="4963" customFormat="false" ht="15" hidden="false" customHeight="false" outlineLevel="0" collapsed="false">
      <c r="A4963" s="15" t="s">
        <v>5060</v>
      </c>
      <c r="B4963" s="15" t="s">
        <v>98</v>
      </c>
      <c r="C4963" s="15" t="n">
        <v>0</v>
      </c>
      <c r="D4963" s="15" t="s">
        <v>26</v>
      </c>
      <c r="E4963" s="15" t="s">
        <v>24</v>
      </c>
      <c r="F4963" s="15" t="n">
        <v>18</v>
      </c>
      <c r="G4963" s="15" t="s">
        <v>26</v>
      </c>
      <c r="H4963" s="15" t="s">
        <v>24</v>
      </c>
      <c r="I4963" s="15" t="s">
        <v>96</v>
      </c>
      <c r="J4963" s="15" t="s">
        <v>24</v>
      </c>
      <c r="K4963" s="15" t="s">
        <v>24</v>
      </c>
      <c r="L4963" s="15" t="s">
        <v>24</v>
      </c>
      <c r="M4963" s="15" t="s">
        <v>24</v>
      </c>
      <c r="N4963" s="15" t="s">
        <v>24</v>
      </c>
      <c r="O4963" s="15" t="s">
        <v>24</v>
      </c>
      <c r="P4963" s="15" t="s">
        <v>25</v>
      </c>
      <c r="Q4963" s="15" t="s">
        <v>26</v>
      </c>
      <c r="R4963" s="15" t="s">
        <v>19</v>
      </c>
      <c r="S4963" s="18" t="n">
        <v>44.35</v>
      </c>
      <c r="T4963" s="15" t="n">
        <v>768.05</v>
      </c>
      <c r="U4963" s="15" t="s">
        <v>24</v>
      </c>
      <c r="V4963" s="18" t="n">
        <f aca="false">IF(ISNUMBER(T4963),T4963,0)</f>
        <v>768.05</v>
      </c>
      <c r="W4963" s="15" t="n">
        <f aca="false">IF(U4963="Yes",1,0)</f>
        <v>0</v>
      </c>
      <c r="X4963" s="15" t="str">
        <f aca="false">IF(F4963&lt;=12,"0-12 months",IF(F4963&lt;=24,"13-24 months",IF(F4963&lt;=48,"25-48 months","49-72 months")))</f>
        <v>13-24 months</v>
      </c>
      <c r="Y4963" s="15" t="str">
        <f aca="false">IF(C4963=1,"Yes","No")</f>
        <v>No</v>
      </c>
      <c r="Z4963" s="15" t="n">
        <f aca="false">COUNTIF(J4963:O4963,"Yes")</f>
        <v>0</v>
      </c>
      <c r="AA4963" s="18" t="n">
        <f aca="false">S4963*W4963</f>
        <v>0</v>
      </c>
      <c r="AB4963" s="15" t="n">
        <f aca="false">(P4963="Month-to-month")+(I4963="Fiber optic")+(R4963="Electronic check")+(F4963&lt;=12)+(M4963="No")+(J4963="No")</f>
        <v>3</v>
      </c>
      <c r="AC4963" s="15" t="str">
        <f aca="false">IF(AB4963&gt;=5,"High",IF(AB4963&gt;=3,"Medium","Low"))</f>
        <v>Medium</v>
      </c>
    </row>
    <row r="4964" customFormat="false" ht="15" hidden="false" customHeight="false" outlineLevel="0" collapsed="false">
      <c r="A4964" s="15" t="s">
        <v>5061</v>
      </c>
      <c r="B4964" s="15" t="s">
        <v>94</v>
      </c>
      <c r="C4964" s="15" t="n">
        <v>0</v>
      </c>
      <c r="D4964" s="15" t="s">
        <v>26</v>
      </c>
      <c r="E4964" s="15" t="s">
        <v>26</v>
      </c>
      <c r="F4964" s="15" t="n">
        <v>17</v>
      </c>
      <c r="G4964" s="15" t="s">
        <v>26</v>
      </c>
      <c r="H4964" s="15" t="s">
        <v>24</v>
      </c>
      <c r="I4964" s="15" t="s">
        <v>96</v>
      </c>
      <c r="J4964" s="15" t="s">
        <v>26</v>
      </c>
      <c r="K4964" s="15" t="s">
        <v>26</v>
      </c>
      <c r="L4964" s="15" t="s">
        <v>24</v>
      </c>
      <c r="M4964" s="15" t="s">
        <v>24</v>
      </c>
      <c r="N4964" s="15" t="s">
        <v>26</v>
      </c>
      <c r="O4964" s="15" t="s">
        <v>26</v>
      </c>
      <c r="P4964" s="15" t="s">
        <v>25</v>
      </c>
      <c r="Q4964" s="15" t="s">
        <v>24</v>
      </c>
      <c r="R4964" s="15" t="s">
        <v>17</v>
      </c>
      <c r="S4964" s="18" t="n">
        <v>74.55</v>
      </c>
      <c r="T4964" s="15" t="n">
        <v>1215.8</v>
      </c>
      <c r="U4964" s="15" t="s">
        <v>24</v>
      </c>
      <c r="V4964" s="18" t="n">
        <f aca="false">IF(ISNUMBER(T4964),T4964,0)</f>
        <v>1215.8</v>
      </c>
      <c r="W4964" s="15" t="n">
        <f aca="false">IF(U4964="Yes",1,0)</f>
        <v>0</v>
      </c>
      <c r="X4964" s="15" t="str">
        <f aca="false">IF(F4964&lt;=12,"0-12 months",IF(F4964&lt;=24,"13-24 months",IF(F4964&lt;=48,"25-48 months","49-72 months")))</f>
        <v>13-24 months</v>
      </c>
      <c r="Y4964" s="15" t="str">
        <f aca="false">IF(C4964=1,"Yes","No")</f>
        <v>No</v>
      </c>
      <c r="Z4964" s="15" t="n">
        <f aca="false">COUNTIF(J4964:O4964,"Yes")</f>
        <v>4</v>
      </c>
      <c r="AA4964" s="18" t="n">
        <f aca="false">S4964*W4964</f>
        <v>0</v>
      </c>
      <c r="AB4964" s="15" t="n">
        <f aca="false">(P4964="Month-to-month")+(I4964="Fiber optic")+(R4964="Electronic check")+(F4964&lt;=12)+(M4964="No")+(J4964="No")</f>
        <v>2</v>
      </c>
      <c r="AC4964" s="15" t="str">
        <f aca="false">IF(AB4964&gt;=5,"High",IF(AB4964&gt;=3,"Medium","Low"))</f>
        <v>Low</v>
      </c>
    </row>
    <row r="4965" customFormat="false" ht="15" hidden="false" customHeight="false" outlineLevel="0" collapsed="false">
      <c r="A4965" s="15" t="s">
        <v>5062</v>
      </c>
      <c r="B4965" s="15" t="s">
        <v>98</v>
      </c>
      <c r="C4965" s="15" t="n">
        <v>0</v>
      </c>
      <c r="D4965" s="15" t="s">
        <v>26</v>
      </c>
      <c r="E4965" s="15" t="s">
        <v>24</v>
      </c>
      <c r="F4965" s="15" t="n">
        <v>47</v>
      </c>
      <c r="G4965" s="15" t="s">
        <v>26</v>
      </c>
      <c r="H4965" s="15" t="s">
        <v>24</v>
      </c>
      <c r="I4965" s="15" t="s">
        <v>96</v>
      </c>
      <c r="J4965" s="15" t="s">
        <v>24</v>
      </c>
      <c r="K4965" s="15" t="s">
        <v>26</v>
      </c>
      <c r="L4965" s="15" t="s">
        <v>26</v>
      </c>
      <c r="M4965" s="15" t="s">
        <v>24</v>
      </c>
      <c r="N4965" s="15" t="s">
        <v>26</v>
      </c>
      <c r="O4965" s="15" t="s">
        <v>26</v>
      </c>
      <c r="P4965" s="15" t="s">
        <v>29</v>
      </c>
      <c r="Q4965" s="15" t="s">
        <v>24</v>
      </c>
      <c r="R4965" s="15" t="s">
        <v>15</v>
      </c>
      <c r="S4965" s="18" t="n">
        <v>73.6</v>
      </c>
      <c r="T4965" s="15" t="n">
        <v>3522.65</v>
      </c>
      <c r="U4965" s="15" t="s">
        <v>24</v>
      </c>
      <c r="V4965" s="18" t="n">
        <f aca="false">IF(ISNUMBER(T4965),T4965,0)</f>
        <v>3522.65</v>
      </c>
      <c r="W4965" s="15" t="n">
        <f aca="false">IF(U4965="Yes",1,0)</f>
        <v>0</v>
      </c>
      <c r="X4965" s="15" t="str">
        <f aca="false">IF(F4965&lt;=12,"0-12 months",IF(F4965&lt;=24,"13-24 months",IF(F4965&lt;=48,"25-48 months","49-72 months")))</f>
        <v>25-48 months</v>
      </c>
      <c r="Y4965" s="15" t="str">
        <f aca="false">IF(C4965=1,"Yes","No")</f>
        <v>No</v>
      </c>
      <c r="Z4965" s="15" t="n">
        <f aca="false">COUNTIF(J4965:O4965,"Yes")</f>
        <v>4</v>
      </c>
      <c r="AA4965" s="18" t="n">
        <f aca="false">S4965*W4965</f>
        <v>0</v>
      </c>
      <c r="AB4965" s="15" t="n">
        <f aca="false">(P4965="Month-to-month")+(I4965="Fiber optic")+(R4965="Electronic check")+(F4965&lt;=12)+(M4965="No")+(J4965="No")</f>
        <v>3</v>
      </c>
      <c r="AC4965" s="15" t="str">
        <f aca="false">IF(AB4965&gt;=5,"High",IF(AB4965&gt;=3,"Medium","Low"))</f>
        <v>Medium</v>
      </c>
    </row>
    <row r="4966" customFormat="false" ht="15" hidden="false" customHeight="false" outlineLevel="0" collapsed="false">
      <c r="A4966" s="15" t="s">
        <v>5063</v>
      </c>
      <c r="B4966" s="15" t="s">
        <v>94</v>
      </c>
      <c r="C4966" s="15" t="n">
        <v>0</v>
      </c>
      <c r="D4966" s="15" t="s">
        <v>24</v>
      </c>
      <c r="E4966" s="15" t="s">
        <v>24</v>
      </c>
      <c r="F4966" s="15" t="n">
        <v>26</v>
      </c>
      <c r="G4966" s="15" t="s">
        <v>26</v>
      </c>
      <c r="H4966" s="15" t="s">
        <v>26</v>
      </c>
      <c r="I4966" s="15" t="s">
        <v>102</v>
      </c>
      <c r="J4966" s="15" t="s">
        <v>24</v>
      </c>
      <c r="K4966" s="15" t="s">
        <v>24</v>
      </c>
      <c r="L4966" s="15" t="s">
        <v>24</v>
      </c>
      <c r="M4966" s="15" t="s">
        <v>24</v>
      </c>
      <c r="N4966" s="15" t="s">
        <v>24</v>
      </c>
      <c r="O4966" s="15" t="s">
        <v>24</v>
      </c>
      <c r="P4966" s="15" t="s">
        <v>25</v>
      </c>
      <c r="Q4966" s="15" t="s">
        <v>26</v>
      </c>
      <c r="R4966" s="15" t="s">
        <v>19</v>
      </c>
      <c r="S4966" s="18" t="n">
        <v>74.95</v>
      </c>
      <c r="T4966" s="15" t="n">
        <v>1834.95</v>
      </c>
      <c r="U4966" s="15" t="s">
        <v>26</v>
      </c>
      <c r="V4966" s="18" t="n">
        <f aca="false">IF(ISNUMBER(T4966),T4966,0)</f>
        <v>1834.95</v>
      </c>
      <c r="W4966" s="15" t="n">
        <f aca="false">IF(U4966="Yes",1,0)</f>
        <v>1</v>
      </c>
      <c r="X4966" s="15" t="str">
        <f aca="false">IF(F4966&lt;=12,"0-12 months",IF(F4966&lt;=24,"13-24 months",IF(F4966&lt;=48,"25-48 months","49-72 months")))</f>
        <v>25-48 months</v>
      </c>
      <c r="Y4966" s="15" t="str">
        <f aca="false">IF(C4966=1,"Yes","No")</f>
        <v>No</v>
      </c>
      <c r="Z4966" s="15" t="n">
        <f aca="false">COUNTIF(J4966:O4966,"Yes")</f>
        <v>0</v>
      </c>
      <c r="AA4966" s="18" t="n">
        <f aca="false">S4966*W4966</f>
        <v>74.95</v>
      </c>
      <c r="AB4966" s="15" t="n">
        <f aca="false">(P4966="Month-to-month")+(I4966="Fiber optic")+(R4966="Electronic check")+(F4966&lt;=12)+(M4966="No")+(J4966="No")</f>
        <v>4</v>
      </c>
      <c r="AC4966" s="15" t="str">
        <f aca="false">IF(AB4966&gt;=5,"High",IF(AB4966&gt;=3,"Medium","Low"))</f>
        <v>Medium</v>
      </c>
    </row>
    <row r="4967" customFormat="false" ht="15" hidden="false" customHeight="false" outlineLevel="0" collapsed="false">
      <c r="A4967" s="15" t="s">
        <v>5064</v>
      </c>
      <c r="B4967" s="15" t="s">
        <v>94</v>
      </c>
      <c r="C4967" s="15" t="n">
        <v>0</v>
      </c>
      <c r="D4967" s="15" t="s">
        <v>24</v>
      </c>
      <c r="E4967" s="15" t="s">
        <v>24</v>
      </c>
      <c r="F4967" s="15" t="n">
        <v>6</v>
      </c>
      <c r="G4967" s="15" t="s">
        <v>24</v>
      </c>
      <c r="H4967" s="15" t="s">
        <v>95</v>
      </c>
      <c r="I4967" s="15" t="s">
        <v>96</v>
      </c>
      <c r="J4967" s="15" t="s">
        <v>24</v>
      </c>
      <c r="K4967" s="15" t="s">
        <v>24</v>
      </c>
      <c r="L4967" s="15" t="s">
        <v>26</v>
      </c>
      <c r="M4967" s="15" t="s">
        <v>24</v>
      </c>
      <c r="N4967" s="15" t="s">
        <v>26</v>
      </c>
      <c r="O4967" s="15" t="s">
        <v>26</v>
      </c>
      <c r="P4967" s="15" t="s">
        <v>25</v>
      </c>
      <c r="Q4967" s="15" t="s">
        <v>26</v>
      </c>
      <c r="R4967" s="15" t="s">
        <v>15</v>
      </c>
      <c r="S4967" s="18" t="n">
        <v>47.95</v>
      </c>
      <c r="T4967" s="15" t="n">
        <v>305.1</v>
      </c>
      <c r="U4967" s="15" t="s">
        <v>26</v>
      </c>
      <c r="V4967" s="18" t="n">
        <f aca="false">IF(ISNUMBER(T4967),T4967,0)</f>
        <v>305.1</v>
      </c>
      <c r="W4967" s="15" t="n">
        <f aca="false">IF(U4967="Yes",1,0)</f>
        <v>1</v>
      </c>
      <c r="X4967" s="15" t="str">
        <f aca="false">IF(F4967&lt;=12,"0-12 months",IF(F4967&lt;=24,"13-24 months",IF(F4967&lt;=48,"25-48 months","49-72 months")))</f>
        <v>0-12 months</v>
      </c>
      <c r="Y4967" s="15" t="str">
        <f aca="false">IF(C4967=1,"Yes","No")</f>
        <v>No</v>
      </c>
      <c r="Z4967" s="15" t="n">
        <f aca="false">COUNTIF(J4967:O4967,"Yes")</f>
        <v>3</v>
      </c>
      <c r="AA4967" s="18" t="n">
        <f aca="false">S4967*W4967</f>
        <v>47.95</v>
      </c>
      <c r="AB4967" s="15" t="n">
        <f aca="false">(P4967="Month-to-month")+(I4967="Fiber optic")+(R4967="Electronic check")+(F4967&lt;=12)+(M4967="No")+(J4967="No")</f>
        <v>5</v>
      </c>
      <c r="AC4967" s="15" t="str">
        <f aca="false">IF(AB4967&gt;=5,"High",IF(AB4967&gt;=3,"Medium","Low"))</f>
        <v>High</v>
      </c>
    </row>
    <row r="4968" customFormat="false" ht="15" hidden="false" customHeight="false" outlineLevel="0" collapsed="false">
      <c r="A4968" s="15" t="s">
        <v>5065</v>
      </c>
      <c r="B4968" s="15" t="s">
        <v>98</v>
      </c>
      <c r="C4968" s="15" t="n">
        <v>0</v>
      </c>
      <c r="D4968" s="15" t="s">
        <v>26</v>
      </c>
      <c r="E4968" s="15" t="s">
        <v>26</v>
      </c>
      <c r="F4968" s="15" t="n">
        <v>19</v>
      </c>
      <c r="G4968" s="15" t="s">
        <v>26</v>
      </c>
      <c r="H4968" s="15" t="s">
        <v>26</v>
      </c>
      <c r="I4968" s="15" t="s">
        <v>96</v>
      </c>
      <c r="J4968" s="15" t="s">
        <v>24</v>
      </c>
      <c r="K4968" s="15" t="s">
        <v>24</v>
      </c>
      <c r="L4968" s="15" t="s">
        <v>24</v>
      </c>
      <c r="M4968" s="15" t="s">
        <v>24</v>
      </c>
      <c r="N4968" s="15" t="s">
        <v>24</v>
      </c>
      <c r="O4968" s="15" t="s">
        <v>24</v>
      </c>
      <c r="P4968" s="15" t="s">
        <v>25</v>
      </c>
      <c r="Q4968" s="15" t="s">
        <v>24</v>
      </c>
      <c r="R4968" s="15" t="s">
        <v>21</v>
      </c>
      <c r="S4968" s="18" t="n">
        <v>50.1</v>
      </c>
      <c r="T4968" s="15" t="n">
        <v>910.45</v>
      </c>
      <c r="U4968" s="15" t="s">
        <v>24</v>
      </c>
      <c r="V4968" s="18" t="n">
        <f aca="false">IF(ISNUMBER(T4968),T4968,0)</f>
        <v>910.45</v>
      </c>
      <c r="W4968" s="15" t="n">
        <f aca="false">IF(U4968="Yes",1,0)</f>
        <v>0</v>
      </c>
      <c r="X4968" s="15" t="str">
        <f aca="false">IF(F4968&lt;=12,"0-12 months",IF(F4968&lt;=24,"13-24 months",IF(F4968&lt;=48,"25-48 months","49-72 months")))</f>
        <v>13-24 months</v>
      </c>
      <c r="Y4968" s="15" t="str">
        <f aca="false">IF(C4968=1,"Yes","No")</f>
        <v>No</v>
      </c>
      <c r="Z4968" s="15" t="n">
        <f aca="false">COUNTIF(J4968:O4968,"Yes")</f>
        <v>0</v>
      </c>
      <c r="AA4968" s="18" t="n">
        <f aca="false">S4968*W4968</f>
        <v>0</v>
      </c>
      <c r="AB4968" s="15" t="n">
        <f aca="false">(P4968="Month-to-month")+(I4968="Fiber optic")+(R4968="Electronic check")+(F4968&lt;=12)+(M4968="No")+(J4968="No")</f>
        <v>3</v>
      </c>
      <c r="AC4968" s="15" t="str">
        <f aca="false">IF(AB4968&gt;=5,"High",IF(AB4968&gt;=3,"Medium","Low"))</f>
        <v>Medium</v>
      </c>
    </row>
    <row r="4969" customFormat="false" ht="15" hidden="false" customHeight="false" outlineLevel="0" collapsed="false">
      <c r="A4969" s="15" t="s">
        <v>5066</v>
      </c>
      <c r="B4969" s="15" t="s">
        <v>94</v>
      </c>
      <c r="C4969" s="15" t="n">
        <v>0</v>
      </c>
      <c r="D4969" s="15" t="s">
        <v>24</v>
      </c>
      <c r="E4969" s="15" t="s">
        <v>24</v>
      </c>
      <c r="F4969" s="15" t="n">
        <v>3</v>
      </c>
      <c r="G4969" s="15" t="s">
        <v>26</v>
      </c>
      <c r="H4969" s="15" t="s">
        <v>26</v>
      </c>
      <c r="I4969" s="15" t="s">
        <v>96</v>
      </c>
      <c r="J4969" s="15" t="s">
        <v>24</v>
      </c>
      <c r="K4969" s="15" t="s">
        <v>24</v>
      </c>
      <c r="L4969" s="15" t="s">
        <v>24</v>
      </c>
      <c r="M4969" s="15" t="s">
        <v>26</v>
      </c>
      <c r="N4969" s="15" t="s">
        <v>26</v>
      </c>
      <c r="O4969" s="15" t="s">
        <v>24</v>
      </c>
      <c r="P4969" s="15" t="s">
        <v>25</v>
      </c>
      <c r="Q4969" s="15" t="s">
        <v>26</v>
      </c>
      <c r="R4969" s="15" t="s">
        <v>15</v>
      </c>
      <c r="S4969" s="18" t="n">
        <v>63.6</v>
      </c>
      <c r="T4969" s="15" t="n">
        <v>155.65</v>
      </c>
      <c r="U4969" s="15" t="s">
        <v>26</v>
      </c>
      <c r="V4969" s="18" t="n">
        <f aca="false">IF(ISNUMBER(T4969),T4969,0)</f>
        <v>155.65</v>
      </c>
      <c r="W4969" s="15" t="n">
        <f aca="false">IF(U4969="Yes",1,0)</f>
        <v>1</v>
      </c>
      <c r="X4969" s="15" t="str">
        <f aca="false">IF(F4969&lt;=12,"0-12 months",IF(F4969&lt;=24,"13-24 months",IF(F4969&lt;=48,"25-48 months","49-72 months")))</f>
        <v>0-12 months</v>
      </c>
      <c r="Y4969" s="15" t="str">
        <f aca="false">IF(C4969=1,"Yes","No")</f>
        <v>No</v>
      </c>
      <c r="Z4969" s="15" t="n">
        <f aca="false">COUNTIF(J4969:O4969,"Yes")</f>
        <v>2</v>
      </c>
      <c r="AA4969" s="18" t="n">
        <f aca="false">S4969*W4969</f>
        <v>63.6</v>
      </c>
      <c r="AB4969" s="15" t="n">
        <f aca="false">(P4969="Month-to-month")+(I4969="Fiber optic")+(R4969="Electronic check")+(F4969&lt;=12)+(M4969="No")+(J4969="No")</f>
        <v>4</v>
      </c>
      <c r="AC4969" s="15" t="str">
        <f aca="false">IF(AB4969&gt;=5,"High",IF(AB4969&gt;=3,"Medium","Low"))</f>
        <v>Medium</v>
      </c>
    </row>
    <row r="4970" customFormat="false" ht="15" hidden="false" customHeight="false" outlineLevel="0" collapsed="false">
      <c r="A4970" s="15" t="s">
        <v>5067</v>
      </c>
      <c r="B4970" s="15" t="s">
        <v>94</v>
      </c>
      <c r="C4970" s="15" t="n">
        <v>1</v>
      </c>
      <c r="D4970" s="15" t="s">
        <v>26</v>
      </c>
      <c r="E4970" s="15" t="s">
        <v>26</v>
      </c>
      <c r="F4970" s="15" t="n">
        <v>68</v>
      </c>
      <c r="G4970" s="15" t="s">
        <v>24</v>
      </c>
      <c r="H4970" s="15" t="s">
        <v>95</v>
      </c>
      <c r="I4970" s="15" t="s">
        <v>96</v>
      </c>
      <c r="J4970" s="15" t="s">
        <v>24</v>
      </c>
      <c r="K4970" s="15" t="s">
        <v>26</v>
      </c>
      <c r="L4970" s="15" t="s">
        <v>26</v>
      </c>
      <c r="M4970" s="15" t="s">
        <v>24</v>
      </c>
      <c r="N4970" s="15" t="s">
        <v>26</v>
      </c>
      <c r="O4970" s="15" t="s">
        <v>26</v>
      </c>
      <c r="P4970" s="15" t="s">
        <v>29</v>
      </c>
      <c r="Q4970" s="15" t="s">
        <v>26</v>
      </c>
      <c r="R4970" s="15" t="s">
        <v>15</v>
      </c>
      <c r="S4970" s="18" t="n">
        <v>53</v>
      </c>
      <c r="T4970" s="15" t="n">
        <v>3656.25</v>
      </c>
      <c r="U4970" s="15" t="s">
        <v>24</v>
      </c>
      <c r="V4970" s="18" t="n">
        <f aca="false">IF(ISNUMBER(T4970),T4970,0)</f>
        <v>3656.25</v>
      </c>
      <c r="W4970" s="15" t="n">
        <f aca="false">IF(U4970="Yes",1,0)</f>
        <v>0</v>
      </c>
      <c r="X4970" s="15" t="str">
        <f aca="false">IF(F4970&lt;=12,"0-12 months",IF(F4970&lt;=24,"13-24 months",IF(F4970&lt;=48,"25-48 months","49-72 months")))</f>
        <v>49-72 months</v>
      </c>
      <c r="Y4970" s="15" t="str">
        <f aca="false">IF(C4970=1,"Yes","No")</f>
        <v>Yes</v>
      </c>
      <c r="Z4970" s="15" t="n">
        <f aca="false">COUNTIF(J4970:O4970,"Yes")</f>
        <v>4</v>
      </c>
      <c r="AA4970" s="18" t="n">
        <f aca="false">S4970*W4970</f>
        <v>0</v>
      </c>
      <c r="AB4970" s="15" t="n">
        <f aca="false">(P4970="Month-to-month")+(I4970="Fiber optic")+(R4970="Electronic check")+(F4970&lt;=12)+(M4970="No")+(J4970="No")</f>
        <v>3</v>
      </c>
      <c r="AC4970" s="15" t="str">
        <f aca="false">IF(AB4970&gt;=5,"High",IF(AB4970&gt;=3,"Medium","Low"))</f>
        <v>Medium</v>
      </c>
    </row>
    <row r="4971" customFormat="false" ht="15" hidden="false" customHeight="false" outlineLevel="0" collapsed="false">
      <c r="A4971" s="15" t="s">
        <v>5068</v>
      </c>
      <c r="B4971" s="15" t="s">
        <v>94</v>
      </c>
      <c r="C4971" s="15" t="n">
        <v>0</v>
      </c>
      <c r="D4971" s="15" t="s">
        <v>26</v>
      </c>
      <c r="E4971" s="15" t="s">
        <v>24</v>
      </c>
      <c r="F4971" s="15" t="n">
        <v>2</v>
      </c>
      <c r="G4971" s="15" t="s">
        <v>26</v>
      </c>
      <c r="H4971" s="15" t="s">
        <v>24</v>
      </c>
      <c r="I4971" s="15" t="s">
        <v>24</v>
      </c>
      <c r="J4971" s="15" t="s">
        <v>28</v>
      </c>
      <c r="K4971" s="15" t="s">
        <v>28</v>
      </c>
      <c r="L4971" s="15" t="s">
        <v>28</v>
      </c>
      <c r="M4971" s="15" t="s">
        <v>28</v>
      </c>
      <c r="N4971" s="15" t="s">
        <v>28</v>
      </c>
      <c r="O4971" s="15" t="s">
        <v>28</v>
      </c>
      <c r="P4971" s="15" t="s">
        <v>25</v>
      </c>
      <c r="Q4971" s="15" t="s">
        <v>24</v>
      </c>
      <c r="R4971" s="15" t="s">
        <v>19</v>
      </c>
      <c r="S4971" s="18" t="n">
        <v>19.85</v>
      </c>
      <c r="T4971" s="15" t="n">
        <v>52</v>
      </c>
      <c r="U4971" s="15" t="s">
        <v>24</v>
      </c>
      <c r="V4971" s="18" t="n">
        <f aca="false">IF(ISNUMBER(T4971),T4971,0)</f>
        <v>52</v>
      </c>
      <c r="W4971" s="15" t="n">
        <f aca="false">IF(U4971="Yes",1,0)</f>
        <v>0</v>
      </c>
      <c r="X4971" s="15" t="str">
        <f aca="false">IF(F4971&lt;=12,"0-12 months",IF(F4971&lt;=24,"13-24 months",IF(F4971&lt;=48,"25-48 months","49-72 months")))</f>
        <v>0-12 months</v>
      </c>
      <c r="Y4971" s="15" t="str">
        <f aca="false">IF(C4971=1,"Yes","No")</f>
        <v>No</v>
      </c>
      <c r="Z4971" s="15" t="n">
        <f aca="false">COUNTIF(J4971:O4971,"Yes")</f>
        <v>0</v>
      </c>
      <c r="AA4971" s="18" t="n">
        <f aca="false">S4971*W4971</f>
        <v>0</v>
      </c>
      <c r="AB4971" s="15" t="n">
        <f aca="false">(P4971="Month-to-month")+(I4971="Fiber optic")+(R4971="Electronic check")+(F4971&lt;=12)+(M4971="No")+(J4971="No")</f>
        <v>2</v>
      </c>
      <c r="AC4971" s="15" t="str">
        <f aca="false">IF(AB4971&gt;=5,"High",IF(AB4971&gt;=3,"Medium","Low"))</f>
        <v>Low</v>
      </c>
    </row>
    <row r="4972" customFormat="false" ht="15" hidden="false" customHeight="false" outlineLevel="0" collapsed="false">
      <c r="A4972" s="15" t="s">
        <v>5069</v>
      </c>
      <c r="B4972" s="15" t="s">
        <v>98</v>
      </c>
      <c r="C4972" s="15" t="n">
        <v>0</v>
      </c>
      <c r="D4972" s="15" t="s">
        <v>24</v>
      </c>
      <c r="E4972" s="15" t="s">
        <v>24</v>
      </c>
      <c r="F4972" s="15" t="n">
        <v>7</v>
      </c>
      <c r="G4972" s="15" t="s">
        <v>24</v>
      </c>
      <c r="H4972" s="15" t="s">
        <v>95</v>
      </c>
      <c r="I4972" s="15" t="s">
        <v>96</v>
      </c>
      <c r="J4972" s="15" t="s">
        <v>24</v>
      </c>
      <c r="K4972" s="15" t="s">
        <v>24</v>
      </c>
      <c r="L4972" s="15" t="s">
        <v>24</v>
      </c>
      <c r="M4972" s="15" t="s">
        <v>24</v>
      </c>
      <c r="N4972" s="15" t="s">
        <v>24</v>
      </c>
      <c r="O4972" s="15" t="s">
        <v>24</v>
      </c>
      <c r="P4972" s="15" t="s">
        <v>27</v>
      </c>
      <c r="Q4972" s="15" t="s">
        <v>26</v>
      </c>
      <c r="R4972" s="15" t="s">
        <v>21</v>
      </c>
      <c r="S4972" s="18" t="n">
        <v>24.35</v>
      </c>
      <c r="T4972" s="15" t="n">
        <v>150.85</v>
      </c>
      <c r="U4972" s="15" t="s">
        <v>24</v>
      </c>
      <c r="V4972" s="18" t="n">
        <f aca="false">IF(ISNUMBER(T4972),T4972,0)</f>
        <v>150.85</v>
      </c>
      <c r="W4972" s="15" t="n">
        <f aca="false">IF(U4972="Yes",1,0)</f>
        <v>0</v>
      </c>
      <c r="X4972" s="15" t="str">
        <f aca="false">IF(F4972&lt;=12,"0-12 months",IF(F4972&lt;=24,"13-24 months",IF(F4972&lt;=48,"25-48 months","49-72 months")))</f>
        <v>0-12 months</v>
      </c>
      <c r="Y4972" s="15" t="str">
        <f aca="false">IF(C4972=1,"Yes","No")</f>
        <v>No</v>
      </c>
      <c r="Z4972" s="15" t="n">
        <f aca="false">COUNTIF(J4972:O4972,"Yes")</f>
        <v>0</v>
      </c>
      <c r="AA4972" s="18" t="n">
        <f aca="false">S4972*W4972</f>
        <v>0</v>
      </c>
      <c r="AB4972" s="15" t="n">
        <f aca="false">(P4972="Month-to-month")+(I4972="Fiber optic")+(R4972="Electronic check")+(F4972&lt;=12)+(M4972="No")+(J4972="No")</f>
        <v>3</v>
      </c>
      <c r="AC4972" s="15" t="str">
        <f aca="false">IF(AB4972&gt;=5,"High",IF(AB4972&gt;=3,"Medium","Low"))</f>
        <v>Medium</v>
      </c>
    </row>
    <row r="4973" customFormat="false" ht="15" hidden="false" customHeight="false" outlineLevel="0" collapsed="false">
      <c r="A4973" s="15" t="s">
        <v>5070</v>
      </c>
      <c r="B4973" s="15" t="s">
        <v>94</v>
      </c>
      <c r="C4973" s="15" t="n">
        <v>0</v>
      </c>
      <c r="D4973" s="15" t="s">
        <v>24</v>
      </c>
      <c r="E4973" s="15" t="s">
        <v>24</v>
      </c>
      <c r="F4973" s="15" t="n">
        <v>18</v>
      </c>
      <c r="G4973" s="15" t="s">
        <v>26</v>
      </c>
      <c r="H4973" s="15" t="s">
        <v>24</v>
      </c>
      <c r="I4973" s="15" t="s">
        <v>24</v>
      </c>
      <c r="J4973" s="15" t="s">
        <v>28</v>
      </c>
      <c r="K4973" s="15" t="s">
        <v>28</v>
      </c>
      <c r="L4973" s="15" t="s">
        <v>28</v>
      </c>
      <c r="M4973" s="15" t="s">
        <v>28</v>
      </c>
      <c r="N4973" s="15" t="s">
        <v>28</v>
      </c>
      <c r="O4973" s="15" t="s">
        <v>28</v>
      </c>
      <c r="P4973" s="15" t="s">
        <v>25</v>
      </c>
      <c r="Q4973" s="15" t="s">
        <v>26</v>
      </c>
      <c r="R4973" s="15" t="s">
        <v>17</v>
      </c>
      <c r="S4973" s="18" t="n">
        <v>19.55</v>
      </c>
      <c r="T4973" s="15" t="n">
        <v>389.25</v>
      </c>
      <c r="U4973" s="15" t="s">
        <v>24</v>
      </c>
      <c r="V4973" s="18" t="n">
        <f aca="false">IF(ISNUMBER(T4973),T4973,0)</f>
        <v>389.25</v>
      </c>
      <c r="W4973" s="15" t="n">
        <f aca="false">IF(U4973="Yes",1,0)</f>
        <v>0</v>
      </c>
      <c r="X4973" s="15" t="str">
        <f aca="false">IF(F4973&lt;=12,"0-12 months",IF(F4973&lt;=24,"13-24 months",IF(F4973&lt;=48,"25-48 months","49-72 months")))</f>
        <v>13-24 months</v>
      </c>
      <c r="Y4973" s="15" t="str">
        <f aca="false">IF(C4973=1,"Yes","No")</f>
        <v>No</v>
      </c>
      <c r="Z4973" s="15" t="n">
        <f aca="false">COUNTIF(J4973:O4973,"Yes")</f>
        <v>0</v>
      </c>
      <c r="AA4973" s="18" t="n">
        <f aca="false">S4973*W4973</f>
        <v>0</v>
      </c>
      <c r="AB4973" s="15" t="n">
        <f aca="false">(P4973="Month-to-month")+(I4973="Fiber optic")+(R4973="Electronic check")+(F4973&lt;=12)+(M4973="No")+(J4973="No")</f>
        <v>1</v>
      </c>
      <c r="AC4973" s="15" t="str">
        <f aca="false">IF(AB4973&gt;=5,"High",IF(AB4973&gt;=3,"Medium","Low"))</f>
        <v>Low</v>
      </c>
    </row>
    <row r="4974" customFormat="false" ht="15" hidden="false" customHeight="false" outlineLevel="0" collapsed="false">
      <c r="A4974" s="15" t="s">
        <v>5071</v>
      </c>
      <c r="B4974" s="15" t="s">
        <v>94</v>
      </c>
      <c r="C4974" s="15" t="n">
        <v>0</v>
      </c>
      <c r="D4974" s="15" t="s">
        <v>26</v>
      </c>
      <c r="E4974" s="15" t="s">
        <v>24</v>
      </c>
      <c r="F4974" s="15" t="n">
        <v>71</v>
      </c>
      <c r="G4974" s="15" t="s">
        <v>26</v>
      </c>
      <c r="H4974" s="15" t="s">
        <v>26</v>
      </c>
      <c r="I4974" s="15" t="s">
        <v>24</v>
      </c>
      <c r="J4974" s="15" t="s">
        <v>28</v>
      </c>
      <c r="K4974" s="15" t="s">
        <v>28</v>
      </c>
      <c r="L4974" s="15" t="s">
        <v>28</v>
      </c>
      <c r="M4974" s="15" t="s">
        <v>28</v>
      </c>
      <c r="N4974" s="15" t="s">
        <v>28</v>
      </c>
      <c r="O4974" s="15" t="s">
        <v>28</v>
      </c>
      <c r="P4974" s="15" t="s">
        <v>29</v>
      </c>
      <c r="Q4974" s="15" t="s">
        <v>24</v>
      </c>
      <c r="R4974" s="15" t="s">
        <v>21</v>
      </c>
      <c r="S4974" s="18" t="n">
        <v>25.05</v>
      </c>
      <c r="T4974" s="15" t="n">
        <v>1873.7</v>
      </c>
      <c r="U4974" s="15" t="s">
        <v>24</v>
      </c>
      <c r="V4974" s="18" t="n">
        <f aca="false">IF(ISNUMBER(T4974),T4974,0)</f>
        <v>1873.7</v>
      </c>
      <c r="W4974" s="15" t="n">
        <f aca="false">IF(U4974="Yes",1,0)</f>
        <v>0</v>
      </c>
      <c r="X4974" s="15" t="str">
        <f aca="false">IF(F4974&lt;=12,"0-12 months",IF(F4974&lt;=24,"13-24 months",IF(F4974&lt;=48,"25-48 months","49-72 months")))</f>
        <v>49-72 months</v>
      </c>
      <c r="Y4974" s="15" t="str">
        <f aca="false">IF(C4974=1,"Yes","No")</f>
        <v>No</v>
      </c>
      <c r="Z4974" s="15" t="n">
        <f aca="false">COUNTIF(J4974:O4974,"Yes")</f>
        <v>0</v>
      </c>
      <c r="AA4974" s="18" t="n">
        <f aca="false">S4974*W4974</f>
        <v>0</v>
      </c>
      <c r="AB4974" s="15" t="n">
        <f aca="false">(P4974="Month-to-month")+(I4974="Fiber optic")+(R4974="Electronic check")+(F4974&lt;=12)+(M4974="No")+(J4974="No")</f>
        <v>0</v>
      </c>
      <c r="AC4974" s="15" t="str">
        <f aca="false">IF(AB4974&gt;=5,"High",IF(AB4974&gt;=3,"Medium","Low"))</f>
        <v>Low</v>
      </c>
    </row>
    <row r="4975" customFormat="false" ht="15" hidden="false" customHeight="false" outlineLevel="0" collapsed="false">
      <c r="A4975" s="15" t="s">
        <v>5072</v>
      </c>
      <c r="B4975" s="15" t="s">
        <v>98</v>
      </c>
      <c r="C4975" s="15" t="n">
        <v>1</v>
      </c>
      <c r="D4975" s="15" t="s">
        <v>26</v>
      </c>
      <c r="E4975" s="15" t="s">
        <v>24</v>
      </c>
      <c r="F4975" s="15" t="n">
        <v>13</v>
      </c>
      <c r="G4975" s="15" t="s">
        <v>26</v>
      </c>
      <c r="H4975" s="15" t="s">
        <v>26</v>
      </c>
      <c r="I4975" s="15" t="s">
        <v>102</v>
      </c>
      <c r="J4975" s="15" t="s">
        <v>26</v>
      </c>
      <c r="K4975" s="15" t="s">
        <v>26</v>
      </c>
      <c r="L4975" s="15" t="s">
        <v>24</v>
      </c>
      <c r="M4975" s="15" t="s">
        <v>24</v>
      </c>
      <c r="N4975" s="15" t="s">
        <v>24</v>
      </c>
      <c r="O4975" s="15" t="s">
        <v>26</v>
      </c>
      <c r="P4975" s="15" t="s">
        <v>25</v>
      </c>
      <c r="Q4975" s="15" t="s">
        <v>24</v>
      </c>
      <c r="R4975" s="15" t="s">
        <v>21</v>
      </c>
      <c r="S4975" s="18" t="n">
        <v>93.8</v>
      </c>
      <c r="T4975" s="15" t="n">
        <v>1261</v>
      </c>
      <c r="U4975" s="15" t="s">
        <v>24</v>
      </c>
      <c r="V4975" s="18" t="n">
        <f aca="false">IF(ISNUMBER(T4975),T4975,0)</f>
        <v>1261</v>
      </c>
      <c r="W4975" s="15" t="n">
        <f aca="false">IF(U4975="Yes",1,0)</f>
        <v>0</v>
      </c>
      <c r="X4975" s="15" t="str">
        <f aca="false">IF(F4975&lt;=12,"0-12 months",IF(F4975&lt;=24,"13-24 months",IF(F4975&lt;=48,"25-48 months","49-72 months")))</f>
        <v>13-24 months</v>
      </c>
      <c r="Y4975" s="15" t="str">
        <f aca="false">IF(C4975=1,"Yes","No")</f>
        <v>Yes</v>
      </c>
      <c r="Z4975" s="15" t="n">
        <f aca="false">COUNTIF(J4975:O4975,"Yes")</f>
        <v>3</v>
      </c>
      <c r="AA4975" s="18" t="n">
        <f aca="false">S4975*W4975</f>
        <v>0</v>
      </c>
      <c r="AB4975" s="15" t="n">
        <f aca="false">(P4975="Month-to-month")+(I4975="Fiber optic")+(R4975="Electronic check")+(F4975&lt;=12)+(M4975="No")+(J4975="No")</f>
        <v>3</v>
      </c>
      <c r="AC4975" s="15" t="str">
        <f aca="false">IF(AB4975&gt;=5,"High",IF(AB4975&gt;=3,"Medium","Low"))</f>
        <v>Medium</v>
      </c>
    </row>
    <row r="4976" customFormat="false" ht="15" hidden="false" customHeight="false" outlineLevel="0" collapsed="false">
      <c r="A4976" s="15" t="s">
        <v>5073</v>
      </c>
      <c r="B4976" s="15" t="s">
        <v>98</v>
      </c>
      <c r="C4976" s="15" t="n">
        <v>0</v>
      </c>
      <c r="D4976" s="15" t="s">
        <v>24</v>
      </c>
      <c r="E4976" s="15" t="s">
        <v>24</v>
      </c>
      <c r="F4976" s="15" t="n">
        <v>3</v>
      </c>
      <c r="G4976" s="15" t="s">
        <v>24</v>
      </c>
      <c r="H4976" s="15" t="s">
        <v>95</v>
      </c>
      <c r="I4976" s="15" t="s">
        <v>96</v>
      </c>
      <c r="J4976" s="15" t="s">
        <v>24</v>
      </c>
      <c r="K4976" s="15" t="s">
        <v>26</v>
      </c>
      <c r="L4976" s="15" t="s">
        <v>24</v>
      </c>
      <c r="M4976" s="15" t="s">
        <v>26</v>
      </c>
      <c r="N4976" s="15" t="s">
        <v>24</v>
      </c>
      <c r="O4976" s="15" t="s">
        <v>24</v>
      </c>
      <c r="P4976" s="15" t="s">
        <v>25</v>
      </c>
      <c r="Q4976" s="15" t="s">
        <v>26</v>
      </c>
      <c r="R4976" s="15" t="s">
        <v>17</v>
      </c>
      <c r="S4976" s="18" t="n">
        <v>36.85</v>
      </c>
      <c r="T4976" s="15" t="n">
        <v>108.7</v>
      </c>
      <c r="U4976" s="15" t="s">
        <v>26</v>
      </c>
      <c r="V4976" s="18" t="n">
        <f aca="false">IF(ISNUMBER(T4976),T4976,0)</f>
        <v>108.7</v>
      </c>
      <c r="W4976" s="15" t="n">
        <f aca="false">IF(U4976="Yes",1,0)</f>
        <v>1</v>
      </c>
      <c r="X4976" s="15" t="str">
        <f aca="false">IF(F4976&lt;=12,"0-12 months",IF(F4976&lt;=24,"13-24 months",IF(F4976&lt;=48,"25-48 months","49-72 months")))</f>
        <v>0-12 months</v>
      </c>
      <c r="Y4976" s="15" t="str">
        <f aca="false">IF(C4976=1,"Yes","No")</f>
        <v>No</v>
      </c>
      <c r="Z4976" s="15" t="n">
        <f aca="false">COUNTIF(J4976:O4976,"Yes")</f>
        <v>2</v>
      </c>
      <c r="AA4976" s="18" t="n">
        <f aca="false">S4976*W4976</f>
        <v>36.85</v>
      </c>
      <c r="AB4976" s="15" t="n">
        <f aca="false">(P4976="Month-to-month")+(I4976="Fiber optic")+(R4976="Electronic check")+(F4976&lt;=12)+(M4976="No")+(J4976="No")</f>
        <v>3</v>
      </c>
      <c r="AC4976" s="15" t="str">
        <f aca="false">IF(AB4976&gt;=5,"High",IF(AB4976&gt;=3,"Medium","Low"))</f>
        <v>Medium</v>
      </c>
    </row>
    <row r="4977" customFormat="false" ht="15" hidden="false" customHeight="false" outlineLevel="0" collapsed="false">
      <c r="A4977" s="15" t="s">
        <v>5074</v>
      </c>
      <c r="B4977" s="15" t="s">
        <v>98</v>
      </c>
      <c r="C4977" s="15" t="n">
        <v>0</v>
      </c>
      <c r="D4977" s="15" t="s">
        <v>26</v>
      </c>
      <c r="E4977" s="15" t="s">
        <v>24</v>
      </c>
      <c r="F4977" s="15" t="n">
        <v>72</v>
      </c>
      <c r="G4977" s="15" t="s">
        <v>26</v>
      </c>
      <c r="H4977" s="15" t="s">
        <v>26</v>
      </c>
      <c r="I4977" s="15" t="s">
        <v>102</v>
      </c>
      <c r="J4977" s="15" t="s">
        <v>24</v>
      </c>
      <c r="K4977" s="15" t="s">
        <v>26</v>
      </c>
      <c r="L4977" s="15" t="s">
        <v>26</v>
      </c>
      <c r="M4977" s="15" t="s">
        <v>24</v>
      </c>
      <c r="N4977" s="15" t="s">
        <v>26</v>
      </c>
      <c r="O4977" s="15" t="s">
        <v>26</v>
      </c>
      <c r="P4977" s="15" t="s">
        <v>29</v>
      </c>
      <c r="Q4977" s="15" t="s">
        <v>26</v>
      </c>
      <c r="R4977" s="15" t="s">
        <v>19</v>
      </c>
      <c r="S4977" s="18" t="n">
        <v>103.75</v>
      </c>
      <c r="T4977" s="15" t="n">
        <v>7346.2</v>
      </c>
      <c r="U4977" s="15" t="s">
        <v>24</v>
      </c>
      <c r="V4977" s="18" t="n">
        <f aca="false">IF(ISNUMBER(T4977),T4977,0)</f>
        <v>7346.2</v>
      </c>
      <c r="W4977" s="15" t="n">
        <f aca="false">IF(U4977="Yes",1,0)</f>
        <v>0</v>
      </c>
      <c r="X4977" s="15" t="str">
        <f aca="false">IF(F4977&lt;=12,"0-12 months",IF(F4977&lt;=24,"13-24 months",IF(F4977&lt;=48,"25-48 months","49-72 months")))</f>
        <v>49-72 months</v>
      </c>
      <c r="Y4977" s="15" t="str">
        <f aca="false">IF(C4977=1,"Yes","No")</f>
        <v>No</v>
      </c>
      <c r="Z4977" s="15" t="n">
        <f aca="false">COUNTIF(J4977:O4977,"Yes")</f>
        <v>4</v>
      </c>
      <c r="AA4977" s="18" t="n">
        <f aca="false">S4977*W4977</f>
        <v>0</v>
      </c>
      <c r="AB4977" s="15" t="n">
        <f aca="false">(P4977="Month-to-month")+(I4977="Fiber optic")+(R4977="Electronic check")+(F4977&lt;=12)+(M4977="No")+(J4977="No")</f>
        <v>3</v>
      </c>
      <c r="AC4977" s="15" t="str">
        <f aca="false">IF(AB4977&gt;=5,"High",IF(AB4977&gt;=3,"Medium","Low"))</f>
        <v>Medium</v>
      </c>
    </row>
    <row r="4978" customFormat="false" ht="15" hidden="false" customHeight="false" outlineLevel="0" collapsed="false">
      <c r="A4978" s="15" t="s">
        <v>5075</v>
      </c>
      <c r="B4978" s="15" t="s">
        <v>98</v>
      </c>
      <c r="C4978" s="15" t="n">
        <v>0</v>
      </c>
      <c r="D4978" s="15" t="s">
        <v>26</v>
      </c>
      <c r="E4978" s="15" t="s">
        <v>26</v>
      </c>
      <c r="F4978" s="15" t="n">
        <v>66</v>
      </c>
      <c r="G4978" s="15" t="s">
        <v>24</v>
      </c>
      <c r="H4978" s="15" t="s">
        <v>95</v>
      </c>
      <c r="I4978" s="15" t="s">
        <v>96</v>
      </c>
      <c r="J4978" s="15" t="s">
        <v>24</v>
      </c>
      <c r="K4978" s="15" t="s">
        <v>26</v>
      </c>
      <c r="L4978" s="15" t="s">
        <v>26</v>
      </c>
      <c r="M4978" s="15" t="s">
        <v>24</v>
      </c>
      <c r="N4978" s="15" t="s">
        <v>26</v>
      </c>
      <c r="O4978" s="15" t="s">
        <v>26</v>
      </c>
      <c r="P4978" s="15" t="s">
        <v>29</v>
      </c>
      <c r="Q4978" s="15" t="s">
        <v>26</v>
      </c>
      <c r="R4978" s="15" t="s">
        <v>21</v>
      </c>
      <c r="S4978" s="18" t="n">
        <v>56.75</v>
      </c>
      <c r="T4978" s="15" t="n">
        <v>3708.4</v>
      </c>
      <c r="U4978" s="15" t="s">
        <v>24</v>
      </c>
      <c r="V4978" s="18" t="n">
        <f aca="false">IF(ISNUMBER(T4978),T4978,0)</f>
        <v>3708.4</v>
      </c>
      <c r="W4978" s="15" t="n">
        <f aca="false">IF(U4978="Yes",1,0)</f>
        <v>0</v>
      </c>
      <c r="X4978" s="15" t="str">
        <f aca="false">IF(F4978&lt;=12,"0-12 months",IF(F4978&lt;=24,"13-24 months",IF(F4978&lt;=48,"25-48 months","49-72 months")))</f>
        <v>49-72 months</v>
      </c>
      <c r="Y4978" s="15" t="str">
        <f aca="false">IF(C4978=1,"Yes","No")</f>
        <v>No</v>
      </c>
      <c r="Z4978" s="15" t="n">
        <f aca="false">COUNTIF(J4978:O4978,"Yes")</f>
        <v>4</v>
      </c>
      <c r="AA4978" s="18" t="n">
        <f aca="false">S4978*W4978</f>
        <v>0</v>
      </c>
      <c r="AB4978" s="15" t="n">
        <f aca="false">(P4978="Month-to-month")+(I4978="Fiber optic")+(R4978="Electronic check")+(F4978&lt;=12)+(M4978="No")+(J4978="No")</f>
        <v>2</v>
      </c>
      <c r="AC4978" s="15" t="str">
        <f aca="false">IF(AB4978&gt;=5,"High",IF(AB4978&gt;=3,"Medium","Low"))</f>
        <v>Low</v>
      </c>
    </row>
    <row r="4979" customFormat="false" ht="15" hidden="false" customHeight="false" outlineLevel="0" collapsed="false">
      <c r="A4979" s="15" t="s">
        <v>5076</v>
      </c>
      <c r="B4979" s="15" t="s">
        <v>98</v>
      </c>
      <c r="C4979" s="15" t="n">
        <v>0</v>
      </c>
      <c r="D4979" s="15" t="s">
        <v>26</v>
      </c>
      <c r="E4979" s="15" t="s">
        <v>26</v>
      </c>
      <c r="F4979" s="15" t="n">
        <v>24</v>
      </c>
      <c r="G4979" s="15" t="s">
        <v>26</v>
      </c>
      <c r="H4979" s="15" t="s">
        <v>24</v>
      </c>
      <c r="I4979" s="15" t="s">
        <v>24</v>
      </c>
      <c r="J4979" s="15" t="s">
        <v>28</v>
      </c>
      <c r="K4979" s="15" t="s">
        <v>28</v>
      </c>
      <c r="L4979" s="15" t="s">
        <v>28</v>
      </c>
      <c r="M4979" s="15" t="s">
        <v>28</v>
      </c>
      <c r="N4979" s="15" t="s">
        <v>28</v>
      </c>
      <c r="O4979" s="15" t="s">
        <v>28</v>
      </c>
      <c r="P4979" s="15" t="s">
        <v>27</v>
      </c>
      <c r="Q4979" s="15" t="s">
        <v>26</v>
      </c>
      <c r="R4979" s="15" t="s">
        <v>21</v>
      </c>
      <c r="S4979" s="18" t="n">
        <v>20.8</v>
      </c>
      <c r="T4979" s="15" t="n">
        <v>469.65</v>
      </c>
      <c r="U4979" s="15" t="s">
        <v>24</v>
      </c>
      <c r="V4979" s="18" t="n">
        <f aca="false">IF(ISNUMBER(T4979),T4979,0)</f>
        <v>469.65</v>
      </c>
      <c r="W4979" s="15" t="n">
        <f aca="false">IF(U4979="Yes",1,0)</f>
        <v>0</v>
      </c>
      <c r="X4979" s="15" t="str">
        <f aca="false">IF(F4979&lt;=12,"0-12 months",IF(F4979&lt;=24,"13-24 months",IF(F4979&lt;=48,"25-48 months","49-72 months")))</f>
        <v>13-24 months</v>
      </c>
      <c r="Y4979" s="15" t="str">
        <f aca="false">IF(C4979=1,"Yes","No")</f>
        <v>No</v>
      </c>
      <c r="Z4979" s="15" t="n">
        <f aca="false">COUNTIF(J4979:O4979,"Yes")</f>
        <v>0</v>
      </c>
      <c r="AA4979" s="18" t="n">
        <f aca="false">S4979*W4979</f>
        <v>0</v>
      </c>
      <c r="AB4979" s="15" t="n">
        <f aca="false">(P4979="Month-to-month")+(I4979="Fiber optic")+(R4979="Electronic check")+(F4979&lt;=12)+(M4979="No")+(J4979="No")</f>
        <v>0</v>
      </c>
      <c r="AC4979" s="15" t="str">
        <f aca="false">IF(AB4979&gt;=5,"High",IF(AB4979&gt;=3,"Medium","Low"))</f>
        <v>Low</v>
      </c>
    </row>
    <row r="4980" customFormat="false" ht="15" hidden="false" customHeight="false" outlineLevel="0" collapsed="false">
      <c r="A4980" s="15" t="s">
        <v>5077</v>
      </c>
      <c r="B4980" s="15" t="s">
        <v>94</v>
      </c>
      <c r="C4980" s="15" t="n">
        <v>0</v>
      </c>
      <c r="D4980" s="15" t="s">
        <v>24</v>
      </c>
      <c r="E4980" s="15" t="s">
        <v>24</v>
      </c>
      <c r="F4980" s="15" t="n">
        <v>1</v>
      </c>
      <c r="G4980" s="15" t="s">
        <v>26</v>
      </c>
      <c r="H4980" s="15" t="s">
        <v>24</v>
      </c>
      <c r="I4980" s="15" t="s">
        <v>96</v>
      </c>
      <c r="J4980" s="15" t="s">
        <v>24</v>
      </c>
      <c r="K4980" s="15" t="s">
        <v>24</v>
      </c>
      <c r="L4980" s="15" t="s">
        <v>24</v>
      </c>
      <c r="M4980" s="15" t="s">
        <v>24</v>
      </c>
      <c r="N4980" s="15" t="s">
        <v>24</v>
      </c>
      <c r="O4980" s="15" t="s">
        <v>24</v>
      </c>
      <c r="P4980" s="15" t="s">
        <v>25</v>
      </c>
      <c r="Q4980" s="15" t="s">
        <v>26</v>
      </c>
      <c r="R4980" s="15" t="s">
        <v>15</v>
      </c>
      <c r="S4980" s="18" t="n">
        <v>44.1</v>
      </c>
      <c r="T4980" s="15" t="n">
        <v>44.1</v>
      </c>
      <c r="U4980" s="15" t="s">
        <v>26</v>
      </c>
      <c r="V4980" s="18" t="n">
        <f aca="false">IF(ISNUMBER(T4980),T4980,0)</f>
        <v>44.1</v>
      </c>
      <c r="W4980" s="15" t="n">
        <f aca="false">IF(U4980="Yes",1,0)</f>
        <v>1</v>
      </c>
      <c r="X4980" s="15" t="str">
        <f aca="false">IF(F4980&lt;=12,"0-12 months",IF(F4980&lt;=24,"13-24 months",IF(F4980&lt;=48,"25-48 months","49-72 months")))</f>
        <v>0-12 months</v>
      </c>
      <c r="Y4980" s="15" t="str">
        <f aca="false">IF(C4980=1,"Yes","No")</f>
        <v>No</v>
      </c>
      <c r="Z4980" s="15" t="n">
        <f aca="false">COUNTIF(J4980:O4980,"Yes")</f>
        <v>0</v>
      </c>
      <c r="AA4980" s="18" t="n">
        <f aca="false">S4980*W4980</f>
        <v>44.1</v>
      </c>
      <c r="AB4980" s="15" t="n">
        <f aca="false">(P4980="Month-to-month")+(I4980="Fiber optic")+(R4980="Electronic check")+(F4980&lt;=12)+(M4980="No")+(J4980="No")</f>
        <v>5</v>
      </c>
      <c r="AC4980" s="15" t="str">
        <f aca="false">IF(AB4980&gt;=5,"High",IF(AB4980&gt;=3,"Medium","Low"))</f>
        <v>High</v>
      </c>
    </row>
    <row r="4981" customFormat="false" ht="15" hidden="false" customHeight="false" outlineLevel="0" collapsed="false">
      <c r="A4981" s="15" t="s">
        <v>5078</v>
      </c>
      <c r="B4981" s="15" t="s">
        <v>94</v>
      </c>
      <c r="C4981" s="15" t="n">
        <v>0</v>
      </c>
      <c r="D4981" s="15" t="s">
        <v>26</v>
      </c>
      <c r="E4981" s="15" t="s">
        <v>26</v>
      </c>
      <c r="F4981" s="15" t="n">
        <v>56</v>
      </c>
      <c r="G4981" s="15" t="s">
        <v>26</v>
      </c>
      <c r="H4981" s="15" t="s">
        <v>26</v>
      </c>
      <c r="I4981" s="15" t="s">
        <v>24</v>
      </c>
      <c r="J4981" s="15" t="s">
        <v>28</v>
      </c>
      <c r="K4981" s="15" t="s">
        <v>28</v>
      </c>
      <c r="L4981" s="15" t="s">
        <v>28</v>
      </c>
      <c r="M4981" s="15" t="s">
        <v>28</v>
      </c>
      <c r="N4981" s="15" t="s">
        <v>28</v>
      </c>
      <c r="O4981" s="15" t="s">
        <v>28</v>
      </c>
      <c r="P4981" s="15" t="s">
        <v>29</v>
      </c>
      <c r="Q4981" s="15" t="s">
        <v>26</v>
      </c>
      <c r="R4981" s="15" t="s">
        <v>17</v>
      </c>
      <c r="S4981" s="18" t="n">
        <v>24.45</v>
      </c>
      <c r="T4981" s="15" t="n">
        <v>1385.85</v>
      </c>
      <c r="U4981" s="15" t="s">
        <v>24</v>
      </c>
      <c r="V4981" s="18" t="n">
        <f aca="false">IF(ISNUMBER(T4981),T4981,0)</f>
        <v>1385.85</v>
      </c>
      <c r="W4981" s="15" t="n">
        <f aca="false">IF(U4981="Yes",1,0)</f>
        <v>0</v>
      </c>
      <c r="X4981" s="15" t="str">
        <f aca="false">IF(F4981&lt;=12,"0-12 months",IF(F4981&lt;=24,"13-24 months",IF(F4981&lt;=48,"25-48 months","49-72 months")))</f>
        <v>49-72 months</v>
      </c>
      <c r="Y4981" s="15" t="str">
        <f aca="false">IF(C4981=1,"Yes","No")</f>
        <v>No</v>
      </c>
      <c r="Z4981" s="15" t="n">
        <f aca="false">COUNTIF(J4981:O4981,"Yes")</f>
        <v>0</v>
      </c>
      <c r="AA4981" s="18" t="n">
        <f aca="false">S4981*W4981</f>
        <v>0</v>
      </c>
      <c r="AB4981" s="15" t="n">
        <f aca="false">(P4981="Month-to-month")+(I4981="Fiber optic")+(R4981="Electronic check")+(F4981&lt;=12)+(M4981="No")+(J4981="No")</f>
        <v>0</v>
      </c>
      <c r="AC4981" s="15" t="str">
        <f aca="false">IF(AB4981&gt;=5,"High",IF(AB4981&gt;=3,"Medium","Low"))</f>
        <v>Low</v>
      </c>
    </row>
    <row r="4982" customFormat="false" ht="15" hidden="false" customHeight="false" outlineLevel="0" collapsed="false">
      <c r="A4982" s="15" t="s">
        <v>5079</v>
      </c>
      <c r="B4982" s="15" t="s">
        <v>94</v>
      </c>
      <c r="C4982" s="15" t="n">
        <v>1</v>
      </c>
      <c r="D4982" s="15" t="s">
        <v>26</v>
      </c>
      <c r="E4982" s="15" t="s">
        <v>24</v>
      </c>
      <c r="F4982" s="15" t="n">
        <v>22</v>
      </c>
      <c r="G4982" s="15" t="s">
        <v>26</v>
      </c>
      <c r="H4982" s="15" t="s">
        <v>26</v>
      </c>
      <c r="I4982" s="15" t="s">
        <v>24</v>
      </c>
      <c r="J4982" s="15" t="s">
        <v>28</v>
      </c>
      <c r="K4982" s="15" t="s">
        <v>28</v>
      </c>
      <c r="L4982" s="15" t="s">
        <v>28</v>
      </c>
      <c r="M4982" s="15" t="s">
        <v>28</v>
      </c>
      <c r="N4982" s="15" t="s">
        <v>28</v>
      </c>
      <c r="O4982" s="15" t="s">
        <v>28</v>
      </c>
      <c r="P4982" s="15" t="s">
        <v>27</v>
      </c>
      <c r="Q4982" s="15" t="s">
        <v>24</v>
      </c>
      <c r="R4982" s="15" t="s">
        <v>19</v>
      </c>
      <c r="S4982" s="18" t="n">
        <v>25.6</v>
      </c>
      <c r="T4982" s="15" t="n">
        <v>548.8</v>
      </c>
      <c r="U4982" s="15" t="s">
        <v>24</v>
      </c>
      <c r="V4982" s="18" t="n">
        <f aca="false">IF(ISNUMBER(T4982),T4982,0)</f>
        <v>548.8</v>
      </c>
      <c r="W4982" s="15" t="n">
        <f aca="false">IF(U4982="Yes",1,0)</f>
        <v>0</v>
      </c>
      <c r="X4982" s="15" t="str">
        <f aca="false">IF(F4982&lt;=12,"0-12 months",IF(F4982&lt;=24,"13-24 months",IF(F4982&lt;=48,"25-48 months","49-72 months")))</f>
        <v>13-24 months</v>
      </c>
      <c r="Y4982" s="15" t="str">
        <f aca="false">IF(C4982=1,"Yes","No")</f>
        <v>Yes</v>
      </c>
      <c r="Z4982" s="15" t="n">
        <f aca="false">COUNTIF(J4982:O4982,"Yes")</f>
        <v>0</v>
      </c>
      <c r="AA4982" s="18" t="n">
        <f aca="false">S4982*W4982</f>
        <v>0</v>
      </c>
      <c r="AB4982" s="15" t="n">
        <f aca="false">(P4982="Month-to-month")+(I4982="Fiber optic")+(R4982="Electronic check")+(F4982&lt;=12)+(M4982="No")+(J4982="No")</f>
        <v>0</v>
      </c>
      <c r="AC4982" s="15" t="str">
        <f aca="false">IF(AB4982&gt;=5,"High",IF(AB4982&gt;=3,"Medium","Low"))</f>
        <v>Low</v>
      </c>
    </row>
    <row r="4983" customFormat="false" ht="15" hidden="false" customHeight="false" outlineLevel="0" collapsed="false">
      <c r="A4983" s="15" t="s">
        <v>5080</v>
      </c>
      <c r="B4983" s="15" t="s">
        <v>98</v>
      </c>
      <c r="C4983" s="15" t="n">
        <v>0</v>
      </c>
      <c r="D4983" s="15" t="s">
        <v>24</v>
      </c>
      <c r="E4983" s="15" t="s">
        <v>24</v>
      </c>
      <c r="F4983" s="15" t="n">
        <v>14</v>
      </c>
      <c r="G4983" s="15" t="s">
        <v>24</v>
      </c>
      <c r="H4983" s="15" t="s">
        <v>95</v>
      </c>
      <c r="I4983" s="15" t="s">
        <v>96</v>
      </c>
      <c r="J4983" s="15" t="s">
        <v>24</v>
      </c>
      <c r="K4983" s="15" t="s">
        <v>24</v>
      </c>
      <c r="L4983" s="15" t="s">
        <v>26</v>
      </c>
      <c r="M4983" s="15" t="s">
        <v>24</v>
      </c>
      <c r="N4983" s="15" t="s">
        <v>26</v>
      </c>
      <c r="O4983" s="15" t="s">
        <v>26</v>
      </c>
      <c r="P4983" s="15" t="s">
        <v>25</v>
      </c>
      <c r="Q4983" s="15" t="s">
        <v>26</v>
      </c>
      <c r="R4983" s="15" t="s">
        <v>15</v>
      </c>
      <c r="S4983" s="18" t="n">
        <v>50.75</v>
      </c>
      <c r="T4983" s="15" t="n">
        <v>712.75</v>
      </c>
      <c r="U4983" s="15" t="s">
        <v>26</v>
      </c>
      <c r="V4983" s="18" t="n">
        <f aca="false">IF(ISNUMBER(T4983),T4983,0)</f>
        <v>712.75</v>
      </c>
      <c r="W4983" s="15" t="n">
        <f aca="false">IF(U4983="Yes",1,0)</f>
        <v>1</v>
      </c>
      <c r="X4983" s="15" t="str">
        <f aca="false">IF(F4983&lt;=12,"0-12 months",IF(F4983&lt;=24,"13-24 months",IF(F4983&lt;=48,"25-48 months","49-72 months")))</f>
        <v>13-24 months</v>
      </c>
      <c r="Y4983" s="15" t="str">
        <f aca="false">IF(C4983=1,"Yes","No")</f>
        <v>No</v>
      </c>
      <c r="Z4983" s="15" t="n">
        <f aca="false">COUNTIF(J4983:O4983,"Yes")</f>
        <v>3</v>
      </c>
      <c r="AA4983" s="18" t="n">
        <f aca="false">S4983*W4983</f>
        <v>50.75</v>
      </c>
      <c r="AB4983" s="15" t="n">
        <f aca="false">(P4983="Month-to-month")+(I4983="Fiber optic")+(R4983="Electronic check")+(F4983&lt;=12)+(M4983="No")+(J4983="No")</f>
        <v>4</v>
      </c>
      <c r="AC4983" s="15" t="str">
        <f aca="false">IF(AB4983&gt;=5,"High",IF(AB4983&gt;=3,"Medium","Low"))</f>
        <v>Medium</v>
      </c>
    </row>
    <row r="4984" customFormat="false" ht="15" hidden="false" customHeight="false" outlineLevel="0" collapsed="false">
      <c r="A4984" s="15" t="s">
        <v>5081</v>
      </c>
      <c r="B4984" s="15" t="s">
        <v>94</v>
      </c>
      <c r="C4984" s="15" t="n">
        <v>1</v>
      </c>
      <c r="D4984" s="15" t="s">
        <v>26</v>
      </c>
      <c r="E4984" s="15" t="s">
        <v>24</v>
      </c>
      <c r="F4984" s="15" t="n">
        <v>61</v>
      </c>
      <c r="G4984" s="15" t="s">
        <v>26</v>
      </c>
      <c r="H4984" s="15" t="s">
        <v>26</v>
      </c>
      <c r="I4984" s="15" t="s">
        <v>102</v>
      </c>
      <c r="J4984" s="15" t="s">
        <v>24</v>
      </c>
      <c r="K4984" s="15" t="s">
        <v>26</v>
      </c>
      <c r="L4984" s="15" t="s">
        <v>26</v>
      </c>
      <c r="M4984" s="15" t="s">
        <v>24</v>
      </c>
      <c r="N4984" s="15" t="s">
        <v>26</v>
      </c>
      <c r="O4984" s="15" t="s">
        <v>26</v>
      </c>
      <c r="P4984" s="15" t="s">
        <v>27</v>
      </c>
      <c r="Q4984" s="15" t="s">
        <v>26</v>
      </c>
      <c r="R4984" s="15" t="s">
        <v>21</v>
      </c>
      <c r="S4984" s="18" t="n">
        <v>104.4</v>
      </c>
      <c r="T4984" s="15" t="n">
        <v>6405</v>
      </c>
      <c r="U4984" s="15" t="s">
        <v>26</v>
      </c>
      <c r="V4984" s="18" t="n">
        <f aca="false">IF(ISNUMBER(T4984),T4984,0)</f>
        <v>6405</v>
      </c>
      <c r="W4984" s="15" t="n">
        <f aca="false">IF(U4984="Yes",1,0)</f>
        <v>1</v>
      </c>
      <c r="X4984" s="15" t="str">
        <f aca="false">IF(F4984&lt;=12,"0-12 months",IF(F4984&lt;=24,"13-24 months",IF(F4984&lt;=48,"25-48 months","49-72 months")))</f>
        <v>49-72 months</v>
      </c>
      <c r="Y4984" s="15" t="str">
        <f aca="false">IF(C4984=1,"Yes","No")</f>
        <v>Yes</v>
      </c>
      <c r="Z4984" s="15" t="n">
        <f aca="false">COUNTIF(J4984:O4984,"Yes")</f>
        <v>4</v>
      </c>
      <c r="AA4984" s="18" t="n">
        <f aca="false">S4984*W4984</f>
        <v>104.4</v>
      </c>
      <c r="AB4984" s="15" t="n">
        <f aca="false">(P4984="Month-to-month")+(I4984="Fiber optic")+(R4984="Electronic check")+(F4984&lt;=12)+(M4984="No")+(J4984="No")</f>
        <v>3</v>
      </c>
      <c r="AC4984" s="15" t="str">
        <f aca="false">IF(AB4984&gt;=5,"High",IF(AB4984&gt;=3,"Medium","Low"))</f>
        <v>Medium</v>
      </c>
    </row>
    <row r="4985" customFormat="false" ht="15" hidden="false" customHeight="false" outlineLevel="0" collapsed="false">
      <c r="A4985" s="15" t="s">
        <v>5082</v>
      </c>
      <c r="B4985" s="15" t="s">
        <v>94</v>
      </c>
      <c r="C4985" s="15" t="n">
        <v>1</v>
      </c>
      <c r="D4985" s="15" t="s">
        <v>26</v>
      </c>
      <c r="E4985" s="15" t="s">
        <v>24</v>
      </c>
      <c r="F4985" s="15" t="n">
        <v>40</v>
      </c>
      <c r="G4985" s="15" t="s">
        <v>24</v>
      </c>
      <c r="H4985" s="15" t="s">
        <v>95</v>
      </c>
      <c r="I4985" s="15" t="s">
        <v>96</v>
      </c>
      <c r="J4985" s="15" t="s">
        <v>24</v>
      </c>
      <c r="K4985" s="15" t="s">
        <v>26</v>
      </c>
      <c r="L4985" s="15" t="s">
        <v>24</v>
      </c>
      <c r="M4985" s="15" t="s">
        <v>24</v>
      </c>
      <c r="N4985" s="15" t="s">
        <v>26</v>
      </c>
      <c r="O4985" s="15" t="s">
        <v>24</v>
      </c>
      <c r="P4985" s="15" t="s">
        <v>25</v>
      </c>
      <c r="Q4985" s="15" t="s">
        <v>26</v>
      </c>
      <c r="R4985" s="15" t="s">
        <v>15</v>
      </c>
      <c r="S4985" s="18" t="n">
        <v>39.3</v>
      </c>
      <c r="T4985" s="15" t="n">
        <v>1637.4</v>
      </c>
      <c r="U4985" s="15" t="s">
        <v>26</v>
      </c>
      <c r="V4985" s="18" t="n">
        <f aca="false">IF(ISNUMBER(T4985),T4985,0)</f>
        <v>1637.4</v>
      </c>
      <c r="W4985" s="15" t="n">
        <f aca="false">IF(U4985="Yes",1,0)</f>
        <v>1</v>
      </c>
      <c r="X4985" s="15" t="str">
        <f aca="false">IF(F4985&lt;=12,"0-12 months",IF(F4985&lt;=24,"13-24 months",IF(F4985&lt;=48,"25-48 months","49-72 months")))</f>
        <v>25-48 months</v>
      </c>
      <c r="Y4985" s="15" t="str">
        <f aca="false">IF(C4985=1,"Yes","No")</f>
        <v>Yes</v>
      </c>
      <c r="Z4985" s="15" t="n">
        <f aca="false">COUNTIF(J4985:O4985,"Yes")</f>
        <v>2</v>
      </c>
      <c r="AA4985" s="18" t="n">
        <f aca="false">S4985*W4985</f>
        <v>39.3</v>
      </c>
      <c r="AB4985" s="15" t="n">
        <f aca="false">(P4985="Month-to-month")+(I4985="Fiber optic")+(R4985="Electronic check")+(F4985&lt;=12)+(M4985="No")+(J4985="No")</f>
        <v>4</v>
      </c>
      <c r="AC4985" s="15" t="str">
        <f aca="false">IF(AB4985&gt;=5,"High",IF(AB4985&gt;=3,"Medium","Low"))</f>
        <v>Medium</v>
      </c>
    </row>
    <row r="4986" customFormat="false" ht="15" hidden="false" customHeight="false" outlineLevel="0" collapsed="false">
      <c r="A4986" s="15" t="s">
        <v>5083</v>
      </c>
      <c r="B4986" s="15" t="s">
        <v>94</v>
      </c>
      <c r="C4986" s="15" t="n">
        <v>0</v>
      </c>
      <c r="D4986" s="15" t="s">
        <v>24</v>
      </c>
      <c r="E4986" s="15" t="s">
        <v>24</v>
      </c>
      <c r="F4986" s="15" t="n">
        <v>42</v>
      </c>
      <c r="G4986" s="15" t="s">
        <v>26</v>
      </c>
      <c r="H4986" s="15" t="s">
        <v>24</v>
      </c>
      <c r="I4986" s="15" t="s">
        <v>96</v>
      </c>
      <c r="J4986" s="15" t="s">
        <v>26</v>
      </c>
      <c r="K4986" s="15" t="s">
        <v>26</v>
      </c>
      <c r="L4986" s="15" t="s">
        <v>26</v>
      </c>
      <c r="M4986" s="15" t="s">
        <v>24</v>
      </c>
      <c r="N4986" s="15" t="s">
        <v>24</v>
      </c>
      <c r="O4986" s="15" t="s">
        <v>24</v>
      </c>
      <c r="P4986" s="15" t="s">
        <v>25</v>
      </c>
      <c r="Q4986" s="15" t="s">
        <v>24</v>
      </c>
      <c r="R4986" s="15" t="s">
        <v>19</v>
      </c>
      <c r="S4986" s="18" t="n">
        <v>59.65</v>
      </c>
      <c r="T4986" s="15" t="n">
        <v>2536.55</v>
      </c>
      <c r="U4986" s="15" t="s">
        <v>24</v>
      </c>
      <c r="V4986" s="18" t="n">
        <f aca="false">IF(ISNUMBER(T4986),T4986,0)</f>
        <v>2536.55</v>
      </c>
      <c r="W4986" s="15" t="n">
        <f aca="false">IF(U4986="Yes",1,0)</f>
        <v>0</v>
      </c>
      <c r="X4986" s="15" t="str">
        <f aca="false">IF(F4986&lt;=12,"0-12 months",IF(F4986&lt;=24,"13-24 months",IF(F4986&lt;=48,"25-48 months","49-72 months")))</f>
        <v>25-48 months</v>
      </c>
      <c r="Y4986" s="15" t="str">
        <f aca="false">IF(C4986=1,"Yes","No")</f>
        <v>No</v>
      </c>
      <c r="Z4986" s="15" t="n">
        <f aca="false">COUNTIF(J4986:O4986,"Yes")</f>
        <v>3</v>
      </c>
      <c r="AA4986" s="18" t="n">
        <f aca="false">S4986*W4986</f>
        <v>0</v>
      </c>
      <c r="AB4986" s="15" t="n">
        <f aca="false">(P4986="Month-to-month")+(I4986="Fiber optic")+(R4986="Electronic check")+(F4986&lt;=12)+(M4986="No")+(J4986="No")</f>
        <v>2</v>
      </c>
      <c r="AC4986" s="15" t="str">
        <f aca="false">IF(AB4986&gt;=5,"High",IF(AB4986&gt;=3,"Medium","Low"))</f>
        <v>Low</v>
      </c>
    </row>
    <row r="4987" customFormat="false" ht="15" hidden="false" customHeight="false" outlineLevel="0" collapsed="false">
      <c r="A4987" s="15" t="s">
        <v>5084</v>
      </c>
      <c r="B4987" s="15" t="s">
        <v>94</v>
      </c>
      <c r="C4987" s="15" t="n">
        <v>0</v>
      </c>
      <c r="D4987" s="15" t="s">
        <v>26</v>
      </c>
      <c r="E4987" s="15" t="s">
        <v>26</v>
      </c>
      <c r="F4987" s="15" t="n">
        <v>72</v>
      </c>
      <c r="G4987" s="15" t="s">
        <v>26</v>
      </c>
      <c r="H4987" s="15" t="s">
        <v>26</v>
      </c>
      <c r="I4987" s="15" t="s">
        <v>96</v>
      </c>
      <c r="J4987" s="15" t="s">
        <v>26</v>
      </c>
      <c r="K4987" s="15" t="s">
        <v>24</v>
      </c>
      <c r="L4987" s="15" t="s">
        <v>26</v>
      </c>
      <c r="M4987" s="15" t="s">
        <v>26</v>
      </c>
      <c r="N4987" s="15" t="s">
        <v>26</v>
      </c>
      <c r="O4987" s="15" t="s">
        <v>26</v>
      </c>
      <c r="P4987" s="15" t="s">
        <v>29</v>
      </c>
      <c r="Q4987" s="15" t="s">
        <v>26</v>
      </c>
      <c r="R4987" s="15" t="s">
        <v>19</v>
      </c>
      <c r="S4987" s="18" t="n">
        <v>83.3</v>
      </c>
      <c r="T4987" s="15" t="n">
        <v>6042.7</v>
      </c>
      <c r="U4987" s="15" t="s">
        <v>24</v>
      </c>
      <c r="V4987" s="18" t="n">
        <f aca="false">IF(ISNUMBER(T4987),T4987,0)</f>
        <v>6042.7</v>
      </c>
      <c r="W4987" s="15" t="n">
        <f aca="false">IF(U4987="Yes",1,0)</f>
        <v>0</v>
      </c>
      <c r="X4987" s="15" t="str">
        <f aca="false">IF(F4987&lt;=12,"0-12 months",IF(F4987&lt;=24,"13-24 months",IF(F4987&lt;=48,"25-48 months","49-72 months")))</f>
        <v>49-72 months</v>
      </c>
      <c r="Y4987" s="15" t="str">
        <f aca="false">IF(C4987=1,"Yes","No")</f>
        <v>No</v>
      </c>
      <c r="Z4987" s="15" t="n">
        <f aca="false">COUNTIF(J4987:O4987,"Yes")</f>
        <v>5</v>
      </c>
      <c r="AA4987" s="18" t="n">
        <f aca="false">S4987*W4987</f>
        <v>0</v>
      </c>
      <c r="AB4987" s="15" t="n">
        <f aca="false">(P4987="Month-to-month")+(I4987="Fiber optic")+(R4987="Electronic check")+(F4987&lt;=12)+(M4987="No")+(J4987="No")</f>
        <v>0</v>
      </c>
      <c r="AC4987" s="15" t="str">
        <f aca="false">IF(AB4987&gt;=5,"High",IF(AB4987&gt;=3,"Medium","Low"))</f>
        <v>Low</v>
      </c>
    </row>
    <row r="4988" customFormat="false" ht="15" hidden="false" customHeight="false" outlineLevel="0" collapsed="false">
      <c r="A4988" s="15" t="s">
        <v>5085</v>
      </c>
      <c r="B4988" s="15" t="s">
        <v>94</v>
      </c>
      <c r="C4988" s="15" t="n">
        <v>0</v>
      </c>
      <c r="D4988" s="15" t="s">
        <v>24</v>
      </c>
      <c r="E4988" s="15" t="s">
        <v>24</v>
      </c>
      <c r="F4988" s="15" t="n">
        <v>12</v>
      </c>
      <c r="G4988" s="15" t="s">
        <v>26</v>
      </c>
      <c r="H4988" s="15" t="s">
        <v>26</v>
      </c>
      <c r="I4988" s="15" t="s">
        <v>102</v>
      </c>
      <c r="J4988" s="15" t="s">
        <v>24</v>
      </c>
      <c r="K4988" s="15" t="s">
        <v>24</v>
      </c>
      <c r="L4988" s="15" t="s">
        <v>24</v>
      </c>
      <c r="M4988" s="15" t="s">
        <v>26</v>
      </c>
      <c r="N4988" s="15" t="s">
        <v>24</v>
      </c>
      <c r="O4988" s="15" t="s">
        <v>24</v>
      </c>
      <c r="P4988" s="15" t="s">
        <v>25</v>
      </c>
      <c r="Q4988" s="15" t="s">
        <v>26</v>
      </c>
      <c r="R4988" s="15" t="s">
        <v>21</v>
      </c>
      <c r="S4988" s="18" t="n">
        <v>79.55</v>
      </c>
      <c r="T4988" s="15" t="n">
        <v>958.25</v>
      </c>
      <c r="U4988" s="15" t="s">
        <v>24</v>
      </c>
      <c r="V4988" s="18" t="n">
        <f aca="false">IF(ISNUMBER(T4988),T4988,0)</f>
        <v>958.25</v>
      </c>
      <c r="W4988" s="15" t="n">
        <f aca="false">IF(U4988="Yes",1,0)</f>
        <v>0</v>
      </c>
      <c r="X4988" s="15" t="str">
        <f aca="false">IF(F4988&lt;=12,"0-12 months",IF(F4988&lt;=24,"13-24 months",IF(F4988&lt;=48,"25-48 months","49-72 months")))</f>
        <v>0-12 months</v>
      </c>
      <c r="Y4988" s="15" t="str">
        <f aca="false">IF(C4988=1,"Yes","No")</f>
        <v>No</v>
      </c>
      <c r="Z4988" s="15" t="n">
        <f aca="false">COUNTIF(J4988:O4988,"Yes")</f>
        <v>1</v>
      </c>
      <c r="AA4988" s="18" t="n">
        <f aca="false">S4988*W4988</f>
        <v>0</v>
      </c>
      <c r="AB4988" s="15" t="n">
        <f aca="false">(P4988="Month-to-month")+(I4988="Fiber optic")+(R4988="Electronic check")+(F4988&lt;=12)+(M4988="No")+(J4988="No")</f>
        <v>4</v>
      </c>
      <c r="AC4988" s="15" t="str">
        <f aca="false">IF(AB4988&gt;=5,"High",IF(AB4988&gt;=3,"Medium","Low"))</f>
        <v>Medium</v>
      </c>
    </row>
    <row r="4989" customFormat="false" ht="15" hidden="false" customHeight="false" outlineLevel="0" collapsed="false">
      <c r="A4989" s="15" t="s">
        <v>5086</v>
      </c>
      <c r="B4989" s="15" t="s">
        <v>98</v>
      </c>
      <c r="C4989" s="15" t="n">
        <v>0</v>
      </c>
      <c r="D4989" s="15" t="s">
        <v>26</v>
      </c>
      <c r="E4989" s="15" t="s">
        <v>24</v>
      </c>
      <c r="F4989" s="15" t="n">
        <v>71</v>
      </c>
      <c r="G4989" s="15" t="s">
        <v>26</v>
      </c>
      <c r="H4989" s="15" t="s">
        <v>26</v>
      </c>
      <c r="I4989" s="15" t="s">
        <v>24</v>
      </c>
      <c r="J4989" s="15" t="s">
        <v>28</v>
      </c>
      <c r="K4989" s="15" t="s">
        <v>28</v>
      </c>
      <c r="L4989" s="15" t="s">
        <v>28</v>
      </c>
      <c r="M4989" s="15" t="s">
        <v>28</v>
      </c>
      <c r="N4989" s="15" t="s">
        <v>28</v>
      </c>
      <c r="O4989" s="15" t="s">
        <v>28</v>
      </c>
      <c r="P4989" s="15" t="s">
        <v>29</v>
      </c>
      <c r="Q4989" s="15" t="s">
        <v>24</v>
      </c>
      <c r="R4989" s="15" t="s">
        <v>19</v>
      </c>
      <c r="S4989" s="18" t="n">
        <v>24.45</v>
      </c>
      <c r="T4989" s="15" t="n">
        <v>1730.65</v>
      </c>
      <c r="U4989" s="15" t="s">
        <v>24</v>
      </c>
      <c r="V4989" s="18" t="n">
        <f aca="false">IF(ISNUMBER(T4989),T4989,0)</f>
        <v>1730.65</v>
      </c>
      <c r="W4989" s="15" t="n">
        <f aca="false">IF(U4989="Yes",1,0)</f>
        <v>0</v>
      </c>
      <c r="X4989" s="15" t="str">
        <f aca="false">IF(F4989&lt;=12,"0-12 months",IF(F4989&lt;=24,"13-24 months",IF(F4989&lt;=48,"25-48 months","49-72 months")))</f>
        <v>49-72 months</v>
      </c>
      <c r="Y4989" s="15" t="str">
        <f aca="false">IF(C4989=1,"Yes","No")</f>
        <v>No</v>
      </c>
      <c r="Z4989" s="15" t="n">
        <f aca="false">COUNTIF(J4989:O4989,"Yes")</f>
        <v>0</v>
      </c>
      <c r="AA4989" s="18" t="n">
        <f aca="false">S4989*W4989</f>
        <v>0</v>
      </c>
      <c r="AB4989" s="15" t="n">
        <f aca="false">(P4989="Month-to-month")+(I4989="Fiber optic")+(R4989="Electronic check")+(F4989&lt;=12)+(M4989="No")+(J4989="No")</f>
        <v>0</v>
      </c>
      <c r="AC4989" s="15" t="str">
        <f aca="false">IF(AB4989&gt;=5,"High",IF(AB4989&gt;=3,"Medium","Low"))</f>
        <v>Low</v>
      </c>
    </row>
    <row r="4990" customFormat="false" ht="15" hidden="false" customHeight="false" outlineLevel="0" collapsed="false">
      <c r="A4990" s="15" t="s">
        <v>5087</v>
      </c>
      <c r="B4990" s="15" t="s">
        <v>94</v>
      </c>
      <c r="C4990" s="15" t="n">
        <v>0</v>
      </c>
      <c r="D4990" s="15" t="s">
        <v>26</v>
      </c>
      <c r="E4990" s="15" t="s">
        <v>24</v>
      </c>
      <c r="F4990" s="15" t="n">
        <v>26</v>
      </c>
      <c r="G4990" s="15" t="s">
        <v>26</v>
      </c>
      <c r="H4990" s="15" t="s">
        <v>24</v>
      </c>
      <c r="I4990" s="15" t="s">
        <v>24</v>
      </c>
      <c r="J4990" s="15" t="s">
        <v>28</v>
      </c>
      <c r="K4990" s="15" t="s">
        <v>28</v>
      </c>
      <c r="L4990" s="15" t="s">
        <v>28</v>
      </c>
      <c r="M4990" s="15" t="s">
        <v>28</v>
      </c>
      <c r="N4990" s="15" t="s">
        <v>28</v>
      </c>
      <c r="O4990" s="15" t="s">
        <v>28</v>
      </c>
      <c r="P4990" s="15" t="s">
        <v>27</v>
      </c>
      <c r="Q4990" s="15" t="s">
        <v>24</v>
      </c>
      <c r="R4990" s="15" t="s">
        <v>17</v>
      </c>
      <c r="S4990" s="18" t="n">
        <v>19.2</v>
      </c>
      <c r="T4990" s="15" t="n">
        <v>459.6</v>
      </c>
      <c r="U4990" s="15" t="s">
        <v>24</v>
      </c>
      <c r="V4990" s="18" t="n">
        <f aca="false">IF(ISNUMBER(T4990),T4990,0)</f>
        <v>459.6</v>
      </c>
      <c r="W4990" s="15" t="n">
        <f aca="false">IF(U4990="Yes",1,0)</f>
        <v>0</v>
      </c>
      <c r="X4990" s="15" t="str">
        <f aca="false">IF(F4990&lt;=12,"0-12 months",IF(F4990&lt;=24,"13-24 months",IF(F4990&lt;=48,"25-48 months","49-72 months")))</f>
        <v>25-48 months</v>
      </c>
      <c r="Y4990" s="15" t="str">
        <f aca="false">IF(C4990=1,"Yes","No")</f>
        <v>No</v>
      </c>
      <c r="Z4990" s="15" t="n">
        <f aca="false">COUNTIF(J4990:O4990,"Yes")</f>
        <v>0</v>
      </c>
      <c r="AA4990" s="18" t="n">
        <f aca="false">S4990*W4990</f>
        <v>0</v>
      </c>
      <c r="AB4990" s="15" t="n">
        <f aca="false">(P4990="Month-to-month")+(I4990="Fiber optic")+(R4990="Electronic check")+(F4990&lt;=12)+(M4990="No")+(J4990="No")</f>
        <v>0</v>
      </c>
      <c r="AC4990" s="15" t="str">
        <f aca="false">IF(AB4990&gt;=5,"High",IF(AB4990&gt;=3,"Medium","Low"))</f>
        <v>Low</v>
      </c>
    </row>
    <row r="4991" customFormat="false" ht="15" hidden="false" customHeight="false" outlineLevel="0" collapsed="false">
      <c r="A4991" s="15" t="s">
        <v>5088</v>
      </c>
      <c r="B4991" s="15" t="s">
        <v>94</v>
      </c>
      <c r="C4991" s="15" t="n">
        <v>0</v>
      </c>
      <c r="D4991" s="15" t="s">
        <v>24</v>
      </c>
      <c r="E4991" s="15" t="s">
        <v>26</v>
      </c>
      <c r="F4991" s="15" t="n">
        <v>7</v>
      </c>
      <c r="G4991" s="15" t="s">
        <v>24</v>
      </c>
      <c r="H4991" s="15" t="s">
        <v>95</v>
      </c>
      <c r="I4991" s="15" t="s">
        <v>96</v>
      </c>
      <c r="J4991" s="15" t="s">
        <v>26</v>
      </c>
      <c r="K4991" s="15" t="s">
        <v>24</v>
      </c>
      <c r="L4991" s="15" t="s">
        <v>24</v>
      </c>
      <c r="M4991" s="15" t="s">
        <v>24</v>
      </c>
      <c r="N4991" s="15" t="s">
        <v>24</v>
      </c>
      <c r="O4991" s="15" t="s">
        <v>24</v>
      </c>
      <c r="P4991" s="15" t="s">
        <v>25</v>
      </c>
      <c r="Q4991" s="15" t="s">
        <v>24</v>
      </c>
      <c r="R4991" s="15" t="s">
        <v>17</v>
      </c>
      <c r="S4991" s="18" t="n">
        <v>29.8</v>
      </c>
      <c r="T4991" s="15" t="n">
        <v>201.95</v>
      </c>
      <c r="U4991" s="15" t="s">
        <v>24</v>
      </c>
      <c r="V4991" s="18" t="n">
        <f aca="false">IF(ISNUMBER(T4991),T4991,0)</f>
        <v>201.95</v>
      </c>
      <c r="W4991" s="15" t="n">
        <f aca="false">IF(U4991="Yes",1,0)</f>
        <v>0</v>
      </c>
      <c r="X4991" s="15" t="str">
        <f aca="false">IF(F4991&lt;=12,"0-12 months",IF(F4991&lt;=24,"13-24 months",IF(F4991&lt;=48,"25-48 months","49-72 months")))</f>
        <v>0-12 months</v>
      </c>
      <c r="Y4991" s="15" t="str">
        <f aca="false">IF(C4991=1,"Yes","No")</f>
        <v>No</v>
      </c>
      <c r="Z4991" s="15" t="n">
        <f aca="false">COUNTIF(J4991:O4991,"Yes")</f>
        <v>1</v>
      </c>
      <c r="AA4991" s="18" t="n">
        <f aca="false">S4991*W4991</f>
        <v>0</v>
      </c>
      <c r="AB4991" s="15" t="n">
        <f aca="false">(P4991="Month-to-month")+(I4991="Fiber optic")+(R4991="Electronic check")+(F4991&lt;=12)+(M4991="No")+(J4991="No")</f>
        <v>3</v>
      </c>
      <c r="AC4991" s="15" t="str">
        <f aca="false">IF(AB4991&gt;=5,"High",IF(AB4991&gt;=3,"Medium","Low"))</f>
        <v>Medium</v>
      </c>
    </row>
    <row r="4992" customFormat="false" ht="15" hidden="false" customHeight="false" outlineLevel="0" collapsed="false">
      <c r="A4992" s="15" t="s">
        <v>5089</v>
      </c>
      <c r="B4992" s="15" t="s">
        <v>94</v>
      </c>
      <c r="C4992" s="15" t="n">
        <v>0</v>
      </c>
      <c r="D4992" s="15" t="s">
        <v>26</v>
      </c>
      <c r="E4992" s="15" t="s">
        <v>26</v>
      </c>
      <c r="F4992" s="15" t="n">
        <v>6</v>
      </c>
      <c r="G4992" s="15" t="s">
        <v>26</v>
      </c>
      <c r="H4992" s="15" t="s">
        <v>24</v>
      </c>
      <c r="I4992" s="15" t="s">
        <v>96</v>
      </c>
      <c r="J4992" s="15" t="s">
        <v>24</v>
      </c>
      <c r="K4992" s="15" t="s">
        <v>24</v>
      </c>
      <c r="L4992" s="15" t="s">
        <v>24</v>
      </c>
      <c r="M4992" s="15" t="s">
        <v>24</v>
      </c>
      <c r="N4992" s="15" t="s">
        <v>24</v>
      </c>
      <c r="O4992" s="15" t="s">
        <v>24</v>
      </c>
      <c r="P4992" s="15" t="s">
        <v>25</v>
      </c>
      <c r="Q4992" s="15" t="s">
        <v>24</v>
      </c>
      <c r="R4992" s="15" t="s">
        <v>17</v>
      </c>
      <c r="S4992" s="18" t="n">
        <v>45.5</v>
      </c>
      <c r="T4992" s="15" t="n">
        <v>285.2</v>
      </c>
      <c r="U4992" s="15" t="s">
        <v>24</v>
      </c>
      <c r="V4992" s="18" t="n">
        <f aca="false">IF(ISNUMBER(T4992),T4992,0)</f>
        <v>285.2</v>
      </c>
      <c r="W4992" s="15" t="n">
        <f aca="false">IF(U4992="Yes",1,0)</f>
        <v>0</v>
      </c>
      <c r="X4992" s="15" t="str">
        <f aca="false">IF(F4992&lt;=12,"0-12 months",IF(F4992&lt;=24,"13-24 months",IF(F4992&lt;=48,"25-48 months","49-72 months")))</f>
        <v>0-12 months</v>
      </c>
      <c r="Y4992" s="15" t="str">
        <f aca="false">IF(C4992=1,"Yes","No")</f>
        <v>No</v>
      </c>
      <c r="Z4992" s="15" t="n">
        <f aca="false">COUNTIF(J4992:O4992,"Yes")</f>
        <v>0</v>
      </c>
      <c r="AA4992" s="18" t="n">
        <f aca="false">S4992*W4992</f>
        <v>0</v>
      </c>
      <c r="AB4992" s="15" t="n">
        <f aca="false">(P4992="Month-to-month")+(I4992="Fiber optic")+(R4992="Electronic check")+(F4992&lt;=12)+(M4992="No")+(J4992="No")</f>
        <v>4</v>
      </c>
      <c r="AC4992" s="15" t="str">
        <f aca="false">IF(AB4992&gt;=5,"High",IF(AB4992&gt;=3,"Medium","Low"))</f>
        <v>Medium</v>
      </c>
    </row>
    <row r="4993" customFormat="false" ht="15" hidden="false" customHeight="false" outlineLevel="0" collapsed="false">
      <c r="A4993" s="15" t="s">
        <v>5090</v>
      </c>
      <c r="B4993" s="15" t="s">
        <v>94</v>
      </c>
      <c r="C4993" s="15" t="n">
        <v>0</v>
      </c>
      <c r="D4993" s="15" t="s">
        <v>24</v>
      </c>
      <c r="E4993" s="15" t="s">
        <v>24</v>
      </c>
      <c r="F4993" s="15" t="n">
        <v>58</v>
      </c>
      <c r="G4993" s="15" t="s">
        <v>26</v>
      </c>
      <c r="H4993" s="15" t="s">
        <v>24</v>
      </c>
      <c r="I4993" s="15" t="s">
        <v>102</v>
      </c>
      <c r="J4993" s="15" t="s">
        <v>26</v>
      </c>
      <c r="K4993" s="15" t="s">
        <v>26</v>
      </c>
      <c r="L4993" s="15" t="s">
        <v>26</v>
      </c>
      <c r="M4993" s="15" t="s">
        <v>24</v>
      </c>
      <c r="N4993" s="15" t="s">
        <v>26</v>
      </c>
      <c r="O4993" s="15" t="s">
        <v>26</v>
      </c>
      <c r="P4993" s="15" t="s">
        <v>27</v>
      </c>
      <c r="Q4993" s="15" t="s">
        <v>26</v>
      </c>
      <c r="R4993" s="15" t="s">
        <v>15</v>
      </c>
      <c r="S4993" s="18" t="n">
        <v>106.45</v>
      </c>
      <c r="T4993" s="15" t="n">
        <v>6145.85</v>
      </c>
      <c r="U4993" s="15" t="s">
        <v>26</v>
      </c>
      <c r="V4993" s="18" t="n">
        <f aca="false">IF(ISNUMBER(T4993),T4993,0)</f>
        <v>6145.85</v>
      </c>
      <c r="W4993" s="15" t="n">
        <f aca="false">IF(U4993="Yes",1,0)</f>
        <v>1</v>
      </c>
      <c r="X4993" s="15" t="str">
        <f aca="false">IF(F4993&lt;=12,"0-12 months",IF(F4993&lt;=24,"13-24 months",IF(F4993&lt;=48,"25-48 months","49-72 months")))</f>
        <v>49-72 months</v>
      </c>
      <c r="Y4993" s="15" t="str">
        <f aca="false">IF(C4993=1,"Yes","No")</f>
        <v>No</v>
      </c>
      <c r="Z4993" s="15" t="n">
        <f aca="false">COUNTIF(J4993:O4993,"Yes")</f>
        <v>5</v>
      </c>
      <c r="AA4993" s="18" t="n">
        <f aca="false">S4993*W4993</f>
        <v>106.45</v>
      </c>
      <c r="AB4993" s="15" t="n">
        <f aca="false">(P4993="Month-to-month")+(I4993="Fiber optic")+(R4993="Electronic check")+(F4993&lt;=12)+(M4993="No")+(J4993="No")</f>
        <v>3</v>
      </c>
      <c r="AC4993" s="15" t="str">
        <f aca="false">IF(AB4993&gt;=5,"High",IF(AB4993&gt;=3,"Medium","Low"))</f>
        <v>Medium</v>
      </c>
    </row>
    <row r="4994" customFormat="false" ht="15" hidden="false" customHeight="false" outlineLevel="0" collapsed="false">
      <c r="A4994" s="15" t="s">
        <v>5091</v>
      </c>
      <c r="B4994" s="15" t="s">
        <v>98</v>
      </c>
      <c r="C4994" s="15" t="n">
        <v>0</v>
      </c>
      <c r="D4994" s="15" t="s">
        <v>26</v>
      </c>
      <c r="E4994" s="15" t="s">
        <v>24</v>
      </c>
      <c r="F4994" s="15" t="n">
        <v>51</v>
      </c>
      <c r="G4994" s="15" t="s">
        <v>24</v>
      </c>
      <c r="H4994" s="15" t="s">
        <v>95</v>
      </c>
      <c r="I4994" s="15" t="s">
        <v>96</v>
      </c>
      <c r="J4994" s="15" t="s">
        <v>24</v>
      </c>
      <c r="K4994" s="15" t="s">
        <v>26</v>
      </c>
      <c r="L4994" s="15" t="s">
        <v>24</v>
      </c>
      <c r="M4994" s="15" t="s">
        <v>24</v>
      </c>
      <c r="N4994" s="15" t="s">
        <v>24</v>
      </c>
      <c r="O4994" s="15" t="s">
        <v>24</v>
      </c>
      <c r="P4994" s="15" t="s">
        <v>25</v>
      </c>
      <c r="Q4994" s="15" t="s">
        <v>26</v>
      </c>
      <c r="R4994" s="15" t="s">
        <v>21</v>
      </c>
      <c r="S4994" s="18" t="n">
        <v>30.05</v>
      </c>
      <c r="T4994" s="15" t="n">
        <v>1529.45</v>
      </c>
      <c r="U4994" s="15" t="s">
        <v>24</v>
      </c>
      <c r="V4994" s="18" t="n">
        <f aca="false">IF(ISNUMBER(T4994),T4994,0)</f>
        <v>1529.45</v>
      </c>
      <c r="W4994" s="15" t="n">
        <f aca="false">IF(U4994="Yes",1,0)</f>
        <v>0</v>
      </c>
      <c r="X4994" s="15" t="str">
        <f aca="false">IF(F4994&lt;=12,"0-12 months",IF(F4994&lt;=24,"13-24 months",IF(F4994&lt;=48,"25-48 months","49-72 months")))</f>
        <v>49-72 months</v>
      </c>
      <c r="Y4994" s="15" t="str">
        <f aca="false">IF(C4994=1,"Yes","No")</f>
        <v>No</v>
      </c>
      <c r="Z4994" s="15" t="n">
        <f aca="false">COUNTIF(J4994:O4994,"Yes")</f>
        <v>1</v>
      </c>
      <c r="AA4994" s="18" t="n">
        <f aca="false">S4994*W4994</f>
        <v>0</v>
      </c>
      <c r="AB4994" s="15" t="n">
        <f aca="false">(P4994="Month-to-month")+(I4994="Fiber optic")+(R4994="Electronic check")+(F4994&lt;=12)+(M4994="No")+(J4994="No")</f>
        <v>3</v>
      </c>
      <c r="AC4994" s="15" t="str">
        <f aca="false">IF(AB4994&gt;=5,"High",IF(AB4994&gt;=3,"Medium","Low"))</f>
        <v>Medium</v>
      </c>
    </row>
    <row r="4995" customFormat="false" ht="15" hidden="false" customHeight="false" outlineLevel="0" collapsed="false">
      <c r="A4995" s="15" t="s">
        <v>5092</v>
      </c>
      <c r="B4995" s="15" t="s">
        <v>98</v>
      </c>
      <c r="C4995" s="15" t="n">
        <v>0</v>
      </c>
      <c r="D4995" s="15" t="s">
        <v>26</v>
      </c>
      <c r="E4995" s="15" t="s">
        <v>26</v>
      </c>
      <c r="F4995" s="15" t="n">
        <v>72</v>
      </c>
      <c r="G4995" s="15" t="s">
        <v>24</v>
      </c>
      <c r="H4995" s="15" t="s">
        <v>95</v>
      </c>
      <c r="I4995" s="15" t="s">
        <v>96</v>
      </c>
      <c r="J4995" s="15" t="s">
        <v>26</v>
      </c>
      <c r="K4995" s="15" t="s">
        <v>26</v>
      </c>
      <c r="L4995" s="15" t="s">
        <v>26</v>
      </c>
      <c r="M4995" s="15" t="s">
        <v>26</v>
      </c>
      <c r="N4995" s="15" t="s">
        <v>26</v>
      </c>
      <c r="O4995" s="15" t="s">
        <v>26</v>
      </c>
      <c r="P4995" s="15" t="s">
        <v>29</v>
      </c>
      <c r="Q4995" s="15" t="s">
        <v>26</v>
      </c>
      <c r="R4995" s="15" t="s">
        <v>19</v>
      </c>
      <c r="S4995" s="18" t="n">
        <v>65.65</v>
      </c>
      <c r="T4995" s="15" t="n">
        <v>4664.5</v>
      </c>
      <c r="U4995" s="15" t="s">
        <v>24</v>
      </c>
      <c r="V4995" s="18" t="n">
        <f aca="false">IF(ISNUMBER(T4995),T4995,0)</f>
        <v>4664.5</v>
      </c>
      <c r="W4995" s="15" t="n">
        <f aca="false">IF(U4995="Yes",1,0)</f>
        <v>0</v>
      </c>
      <c r="X4995" s="15" t="str">
        <f aca="false">IF(F4995&lt;=12,"0-12 months",IF(F4995&lt;=24,"13-24 months",IF(F4995&lt;=48,"25-48 months","49-72 months")))</f>
        <v>49-72 months</v>
      </c>
      <c r="Y4995" s="15" t="str">
        <f aca="false">IF(C4995=1,"Yes","No")</f>
        <v>No</v>
      </c>
      <c r="Z4995" s="15" t="n">
        <f aca="false">COUNTIF(J4995:O4995,"Yes")</f>
        <v>6</v>
      </c>
      <c r="AA4995" s="18" t="n">
        <f aca="false">S4995*W4995</f>
        <v>0</v>
      </c>
      <c r="AB4995" s="15" t="n">
        <f aca="false">(P4995="Month-to-month")+(I4995="Fiber optic")+(R4995="Electronic check")+(F4995&lt;=12)+(M4995="No")+(J4995="No")</f>
        <v>0</v>
      </c>
      <c r="AC4995" s="15" t="str">
        <f aca="false">IF(AB4995&gt;=5,"High",IF(AB4995&gt;=3,"Medium","Low"))</f>
        <v>Low</v>
      </c>
    </row>
    <row r="4996" customFormat="false" ht="15" hidden="false" customHeight="false" outlineLevel="0" collapsed="false">
      <c r="A4996" s="15" t="s">
        <v>5093</v>
      </c>
      <c r="B4996" s="15" t="s">
        <v>94</v>
      </c>
      <c r="C4996" s="15" t="n">
        <v>0</v>
      </c>
      <c r="D4996" s="15" t="s">
        <v>24</v>
      </c>
      <c r="E4996" s="15" t="s">
        <v>24</v>
      </c>
      <c r="F4996" s="15" t="n">
        <v>18</v>
      </c>
      <c r="G4996" s="15" t="s">
        <v>26</v>
      </c>
      <c r="H4996" s="15" t="s">
        <v>24</v>
      </c>
      <c r="I4996" s="15" t="s">
        <v>102</v>
      </c>
      <c r="J4996" s="15" t="s">
        <v>26</v>
      </c>
      <c r="K4996" s="15" t="s">
        <v>24</v>
      </c>
      <c r="L4996" s="15" t="s">
        <v>24</v>
      </c>
      <c r="M4996" s="15" t="s">
        <v>24</v>
      </c>
      <c r="N4996" s="15" t="s">
        <v>26</v>
      </c>
      <c r="O4996" s="15" t="s">
        <v>26</v>
      </c>
      <c r="P4996" s="15" t="s">
        <v>25</v>
      </c>
      <c r="Q4996" s="15" t="s">
        <v>26</v>
      </c>
      <c r="R4996" s="15" t="s">
        <v>15</v>
      </c>
      <c r="S4996" s="18" t="n">
        <v>96.05</v>
      </c>
      <c r="T4996" s="15" t="n">
        <v>1740.7</v>
      </c>
      <c r="U4996" s="15" t="s">
        <v>26</v>
      </c>
      <c r="V4996" s="18" t="n">
        <f aca="false">IF(ISNUMBER(T4996),T4996,0)</f>
        <v>1740.7</v>
      </c>
      <c r="W4996" s="15" t="n">
        <f aca="false">IF(U4996="Yes",1,0)</f>
        <v>1</v>
      </c>
      <c r="X4996" s="15" t="str">
        <f aca="false">IF(F4996&lt;=12,"0-12 months",IF(F4996&lt;=24,"13-24 months",IF(F4996&lt;=48,"25-48 months","49-72 months")))</f>
        <v>13-24 months</v>
      </c>
      <c r="Y4996" s="15" t="str">
        <f aca="false">IF(C4996=1,"Yes","No")</f>
        <v>No</v>
      </c>
      <c r="Z4996" s="15" t="n">
        <f aca="false">COUNTIF(J4996:O4996,"Yes")</f>
        <v>3</v>
      </c>
      <c r="AA4996" s="18" t="n">
        <f aca="false">S4996*W4996</f>
        <v>96.05</v>
      </c>
      <c r="AB4996" s="15" t="n">
        <f aca="false">(P4996="Month-to-month")+(I4996="Fiber optic")+(R4996="Electronic check")+(F4996&lt;=12)+(M4996="No")+(J4996="No")</f>
        <v>4</v>
      </c>
      <c r="AC4996" s="15" t="str">
        <f aca="false">IF(AB4996&gt;=5,"High",IF(AB4996&gt;=3,"Medium","Low"))</f>
        <v>Medium</v>
      </c>
    </row>
    <row r="4997" customFormat="false" ht="15" hidden="false" customHeight="false" outlineLevel="0" collapsed="false">
      <c r="A4997" s="15" t="s">
        <v>5094</v>
      </c>
      <c r="B4997" s="15" t="s">
        <v>94</v>
      </c>
      <c r="C4997" s="15" t="n">
        <v>0</v>
      </c>
      <c r="D4997" s="15" t="s">
        <v>24</v>
      </c>
      <c r="E4997" s="15" t="s">
        <v>24</v>
      </c>
      <c r="F4997" s="15" t="n">
        <v>7</v>
      </c>
      <c r="G4997" s="15" t="s">
        <v>26</v>
      </c>
      <c r="H4997" s="15" t="s">
        <v>26</v>
      </c>
      <c r="I4997" s="15" t="s">
        <v>102</v>
      </c>
      <c r="J4997" s="15" t="s">
        <v>24</v>
      </c>
      <c r="K4997" s="15" t="s">
        <v>24</v>
      </c>
      <c r="L4997" s="15" t="s">
        <v>24</v>
      </c>
      <c r="M4997" s="15" t="s">
        <v>24</v>
      </c>
      <c r="N4997" s="15" t="s">
        <v>24</v>
      </c>
      <c r="O4997" s="15" t="s">
        <v>24</v>
      </c>
      <c r="P4997" s="15" t="s">
        <v>25</v>
      </c>
      <c r="Q4997" s="15" t="s">
        <v>26</v>
      </c>
      <c r="R4997" s="15" t="s">
        <v>19</v>
      </c>
      <c r="S4997" s="18" t="n">
        <v>75.1</v>
      </c>
      <c r="T4997" s="15" t="n">
        <v>552.95</v>
      </c>
      <c r="U4997" s="15" t="s">
        <v>26</v>
      </c>
      <c r="V4997" s="18" t="n">
        <f aca="false">IF(ISNUMBER(T4997),T4997,0)</f>
        <v>552.95</v>
      </c>
      <c r="W4997" s="15" t="n">
        <f aca="false">IF(U4997="Yes",1,0)</f>
        <v>1</v>
      </c>
      <c r="X4997" s="15" t="str">
        <f aca="false">IF(F4997&lt;=12,"0-12 months",IF(F4997&lt;=24,"13-24 months",IF(F4997&lt;=48,"25-48 months","49-72 months")))</f>
        <v>0-12 months</v>
      </c>
      <c r="Y4997" s="15" t="str">
        <f aca="false">IF(C4997=1,"Yes","No")</f>
        <v>No</v>
      </c>
      <c r="Z4997" s="15" t="n">
        <f aca="false">COUNTIF(J4997:O4997,"Yes")</f>
        <v>0</v>
      </c>
      <c r="AA4997" s="18" t="n">
        <f aca="false">S4997*W4997</f>
        <v>75.1</v>
      </c>
      <c r="AB4997" s="15" t="n">
        <f aca="false">(P4997="Month-to-month")+(I4997="Fiber optic")+(R4997="Electronic check")+(F4997&lt;=12)+(M4997="No")+(J4997="No")</f>
        <v>5</v>
      </c>
      <c r="AC4997" s="15" t="str">
        <f aca="false">IF(AB4997&gt;=5,"High",IF(AB4997&gt;=3,"Medium","Low"))</f>
        <v>High</v>
      </c>
    </row>
    <row r="4998" customFormat="false" ht="15" hidden="false" customHeight="false" outlineLevel="0" collapsed="false">
      <c r="A4998" s="15" t="s">
        <v>5095</v>
      </c>
      <c r="B4998" s="15" t="s">
        <v>94</v>
      </c>
      <c r="C4998" s="15" t="n">
        <v>0</v>
      </c>
      <c r="D4998" s="15" t="s">
        <v>24</v>
      </c>
      <c r="E4998" s="15" t="s">
        <v>24</v>
      </c>
      <c r="F4998" s="15" t="n">
        <v>47</v>
      </c>
      <c r="G4998" s="15" t="s">
        <v>26</v>
      </c>
      <c r="H4998" s="15" t="s">
        <v>26</v>
      </c>
      <c r="I4998" s="15" t="s">
        <v>96</v>
      </c>
      <c r="J4998" s="15" t="s">
        <v>26</v>
      </c>
      <c r="K4998" s="15" t="s">
        <v>26</v>
      </c>
      <c r="L4998" s="15" t="s">
        <v>24</v>
      </c>
      <c r="M4998" s="15" t="s">
        <v>26</v>
      </c>
      <c r="N4998" s="15" t="s">
        <v>24</v>
      </c>
      <c r="O4998" s="15" t="s">
        <v>26</v>
      </c>
      <c r="P4998" s="15" t="s">
        <v>29</v>
      </c>
      <c r="Q4998" s="15" t="s">
        <v>24</v>
      </c>
      <c r="R4998" s="15" t="s">
        <v>17</v>
      </c>
      <c r="S4998" s="18" t="n">
        <v>74.05</v>
      </c>
      <c r="T4998" s="15" t="n">
        <v>3496.3</v>
      </c>
      <c r="U4998" s="15" t="s">
        <v>24</v>
      </c>
      <c r="V4998" s="18" t="n">
        <f aca="false">IF(ISNUMBER(T4998),T4998,0)</f>
        <v>3496.3</v>
      </c>
      <c r="W4998" s="15" t="n">
        <f aca="false">IF(U4998="Yes",1,0)</f>
        <v>0</v>
      </c>
      <c r="X4998" s="15" t="str">
        <f aca="false">IF(F4998&lt;=12,"0-12 months",IF(F4998&lt;=24,"13-24 months",IF(F4998&lt;=48,"25-48 months","49-72 months")))</f>
        <v>25-48 months</v>
      </c>
      <c r="Y4998" s="15" t="str">
        <f aca="false">IF(C4998=1,"Yes","No")</f>
        <v>No</v>
      </c>
      <c r="Z4998" s="15" t="n">
        <f aca="false">COUNTIF(J4998:O4998,"Yes")</f>
        <v>4</v>
      </c>
      <c r="AA4998" s="18" t="n">
        <f aca="false">S4998*W4998</f>
        <v>0</v>
      </c>
      <c r="AB4998" s="15" t="n">
        <f aca="false">(P4998="Month-to-month")+(I4998="Fiber optic")+(R4998="Electronic check")+(F4998&lt;=12)+(M4998="No")+(J4998="No")</f>
        <v>0</v>
      </c>
      <c r="AC4998" s="15" t="str">
        <f aca="false">IF(AB4998&gt;=5,"High",IF(AB4998&gt;=3,"Medium","Low"))</f>
        <v>Low</v>
      </c>
    </row>
    <row r="4999" customFormat="false" ht="15" hidden="false" customHeight="false" outlineLevel="0" collapsed="false">
      <c r="A4999" s="15" t="s">
        <v>5096</v>
      </c>
      <c r="B4999" s="15" t="s">
        <v>98</v>
      </c>
      <c r="C4999" s="15" t="n">
        <v>1</v>
      </c>
      <c r="D4999" s="15" t="s">
        <v>24</v>
      </c>
      <c r="E4999" s="15" t="s">
        <v>24</v>
      </c>
      <c r="F4999" s="15" t="n">
        <v>2</v>
      </c>
      <c r="G4999" s="15" t="s">
        <v>26</v>
      </c>
      <c r="H4999" s="15" t="s">
        <v>24</v>
      </c>
      <c r="I4999" s="15" t="s">
        <v>96</v>
      </c>
      <c r="J4999" s="15" t="s">
        <v>24</v>
      </c>
      <c r="K4999" s="15" t="s">
        <v>24</v>
      </c>
      <c r="L4999" s="15" t="s">
        <v>24</v>
      </c>
      <c r="M4999" s="15" t="s">
        <v>24</v>
      </c>
      <c r="N4999" s="15" t="s">
        <v>24</v>
      </c>
      <c r="O4999" s="15" t="s">
        <v>24</v>
      </c>
      <c r="P4999" s="15" t="s">
        <v>25</v>
      </c>
      <c r="Q4999" s="15" t="s">
        <v>26</v>
      </c>
      <c r="R4999" s="15" t="s">
        <v>15</v>
      </c>
      <c r="S4999" s="18" t="n">
        <v>44.7</v>
      </c>
      <c r="T4999" s="15" t="n">
        <v>93.7</v>
      </c>
      <c r="U4999" s="15" t="s">
        <v>26</v>
      </c>
      <c r="V4999" s="18" t="n">
        <f aca="false">IF(ISNUMBER(T4999),T4999,0)</f>
        <v>93.7</v>
      </c>
      <c r="W4999" s="15" t="n">
        <f aca="false">IF(U4999="Yes",1,0)</f>
        <v>1</v>
      </c>
      <c r="X4999" s="15" t="str">
        <f aca="false">IF(F4999&lt;=12,"0-12 months",IF(F4999&lt;=24,"13-24 months",IF(F4999&lt;=48,"25-48 months","49-72 months")))</f>
        <v>0-12 months</v>
      </c>
      <c r="Y4999" s="15" t="str">
        <f aca="false">IF(C4999=1,"Yes","No")</f>
        <v>Yes</v>
      </c>
      <c r="Z4999" s="15" t="n">
        <f aca="false">COUNTIF(J4999:O4999,"Yes")</f>
        <v>0</v>
      </c>
      <c r="AA4999" s="18" t="n">
        <f aca="false">S4999*W4999</f>
        <v>44.7</v>
      </c>
      <c r="AB4999" s="15" t="n">
        <f aca="false">(P4999="Month-to-month")+(I4999="Fiber optic")+(R4999="Electronic check")+(F4999&lt;=12)+(M4999="No")+(J4999="No")</f>
        <v>5</v>
      </c>
      <c r="AC4999" s="15" t="str">
        <f aca="false">IF(AB4999&gt;=5,"High",IF(AB4999&gt;=3,"Medium","Low"))</f>
        <v>High</v>
      </c>
    </row>
    <row r="5000" customFormat="false" ht="15" hidden="false" customHeight="false" outlineLevel="0" collapsed="false">
      <c r="A5000" s="15" t="s">
        <v>5097</v>
      </c>
      <c r="B5000" s="15" t="s">
        <v>98</v>
      </c>
      <c r="C5000" s="15" t="n">
        <v>1</v>
      </c>
      <c r="D5000" s="15" t="s">
        <v>24</v>
      </c>
      <c r="E5000" s="15" t="s">
        <v>24</v>
      </c>
      <c r="F5000" s="15" t="n">
        <v>62</v>
      </c>
      <c r="G5000" s="15" t="s">
        <v>26</v>
      </c>
      <c r="H5000" s="15" t="s">
        <v>26</v>
      </c>
      <c r="I5000" s="15" t="s">
        <v>102</v>
      </c>
      <c r="J5000" s="15" t="s">
        <v>24</v>
      </c>
      <c r="K5000" s="15" t="s">
        <v>26</v>
      </c>
      <c r="L5000" s="15" t="s">
        <v>26</v>
      </c>
      <c r="M5000" s="15" t="s">
        <v>26</v>
      </c>
      <c r="N5000" s="15" t="s">
        <v>26</v>
      </c>
      <c r="O5000" s="15" t="s">
        <v>26</v>
      </c>
      <c r="P5000" s="15" t="s">
        <v>27</v>
      </c>
      <c r="Q5000" s="15" t="s">
        <v>26</v>
      </c>
      <c r="R5000" s="15" t="s">
        <v>19</v>
      </c>
      <c r="S5000" s="18" t="n">
        <v>110.75</v>
      </c>
      <c r="T5000" s="15" t="n">
        <v>7053.35</v>
      </c>
      <c r="U5000" s="15" t="s">
        <v>24</v>
      </c>
      <c r="V5000" s="18" t="n">
        <f aca="false">IF(ISNUMBER(T5000),T5000,0)</f>
        <v>7053.35</v>
      </c>
      <c r="W5000" s="15" t="n">
        <f aca="false">IF(U5000="Yes",1,0)</f>
        <v>0</v>
      </c>
      <c r="X5000" s="15" t="str">
        <f aca="false">IF(F5000&lt;=12,"0-12 months",IF(F5000&lt;=24,"13-24 months",IF(F5000&lt;=48,"25-48 months","49-72 months")))</f>
        <v>49-72 months</v>
      </c>
      <c r="Y5000" s="15" t="str">
        <f aca="false">IF(C5000=1,"Yes","No")</f>
        <v>Yes</v>
      </c>
      <c r="Z5000" s="15" t="n">
        <f aca="false">COUNTIF(J5000:O5000,"Yes")</f>
        <v>5</v>
      </c>
      <c r="AA5000" s="18" t="n">
        <f aca="false">S5000*W5000</f>
        <v>0</v>
      </c>
      <c r="AB5000" s="15" t="n">
        <f aca="false">(P5000="Month-to-month")+(I5000="Fiber optic")+(R5000="Electronic check")+(F5000&lt;=12)+(M5000="No")+(J5000="No")</f>
        <v>2</v>
      </c>
      <c r="AC5000" s="15" t="str">
        <f aca="false">IF(AB5000&gt;=5,"High",IF(AB5000&gt;=3,"Medium","Low"))</f>
        <v>Low</v>
      </c>
    </row>
    <row r="5001" customFormat="false" ht="15" hidden="false" customHeight="false" outlineLevel="0" collapsed="false">
      <c r="A5001" s="15" t="s">
        <v>5098</v>
      </c>
      <c r="B5001" s="15" t="s">
        <v>94</v>
      </c>
      <c r="C5001" s="15" t="n">
        <v>0</v>
      </c>
      <c r="D5001" s="15" t="s">
        <v>26</v>
      </c>
      <c r="E5001" s="15" t="s">
        <v>26</v>
      </c>
      <c r="F5001" s="15" t="n">
        <v>16</v>
      </c>
      <c r="G5001" s="15" t="s">
        <v>26</v>
      </c>
      <c r="H5001" s="15" t="s">
        <v>24</v>
      </c>
      <c r="I5001" s="15" t="s">
        <v>24</v>
      </c>
      <c r="J5001" s="15" t="s">
        <v>28</v>
      </c>
      <c r="K5001" s="15" t="s">
        <v>28</v>
      </c>
      <c r="L5001" s="15" t="s">
        <v>28</v>
      </c>
      <c r="M5001" s="15" t="s">
        <v>28</v>
      </c>
      <c r="N5001" s="15" t="s">
        <v>28</v>
      </c>
      <c r="O5001" s="15" t="s">
        <v>28</v>
      </c>
      <c r="P5001" s="15" t="s">
        <v>29</v>
      </c>
      <c r="Q5001" s="15" t="s">
        <v>24</v>
      </c>
      <c r="R5001" s="15" t="s">
        <v>17</v>
      </c>
      <c r="S5001" s="18" t="n">
        <v>19.7</v>
      </c>
      <c r="T5001" s="15" t="n">
        <v>301.55</v>
      </c>
      <c r="U5001" s="15" t="s">
        <v>24</v>
      </c>
      <c r="V5001" s="18" t="n">
        <f aca="false">IF(ISNUMBER(T5001),T5001,0)</f>
        <v>301.55</v>
      </c>
      <c r="W5001" s="15" t="n">
        <f aca="false">IF(U5001="Yes",1,0)</f>
        <v>0</v>
      </c>
      <c r="X5001" s="15" t="str">
        <f aca="false">IF(F5001&lt;=12,"0-12 months",IF(F5001&lt;=24,"13-24 months",IF(F5001&lt;=48,"25-48 months","49-72 months")))</f>
        <v>13-24 months</v>
      </c>
      <c r="Y5001" s="15" t="str">
        <f aca="false">IF(C5001=1,"Yes","No")</f>
        <v>No</v>
      </c>
      <c r="Z5001" s="15" t="n">
        <f aca="false">COUNTIF(J5001:O5001,"Yes")</f>
        <v>0</v>
      </c>
      <c r="AA5001" s="18" t="n">
        <f aca="false">S5001*W5001</f>
        <v>0</v>
      </c>
      <c r="AB5001" s="15" t="n">
        <f aca="false">(P5001="Month-to-month")+(I5001="Fiber optic")+(R5001="Electronic check")+(F5001&lt;=12)+(M5001="No")+(J5001="No")</f>
        <v>0</v>
      </c>
      <c r="AC5001" s="15" t="str">
        <f aca="false">IF(AB5001&gt;=5,"High",IF(AB5001&gt;=3,"Medium","Low"))</f>
        <v>Low</v>
      </c>
    </row>
    <row r="5002" customFormat="false" ht="15" hidden="false" customHeight="false" outlineLevel="0" collapsed="false">
      <c r="A5002" s="15" t="s">
        <v>5099</v>
      </c>
      <c r="B5002" s="15" t="s">
        <v>98</v>
      </c>
      <c r="C5002" s="15" t="n">
        <v>0</v>
      </c>
      <c r="D5002" s="15" t="s">
        <v>24</v>
      </c>
      <c r="E5002" s="15" t="s">
        <v>24</v>
      </c>
      <c r="F5002" s="15" t="n">
        <v>6</v>
      </c>
      <c r="G5002" s="15" t="s">
        <v>26</v>
      </c>
      <c r="H5002" s="15" t="s">
        <v>24</v>
      </c>
      <c r="I5002" s="15" t="s">
        <v>96</v>
      </c>
      <c r="J5002" s="15" t="s">
        <v>24</v>
      </c>
      <c r="K5002" s="15" t="s">
        <v>24</v>
      </c>
      <c r="L5002" s="15" t="s">
        <v>24</v>
      </c>
      <c r="M5002" s="15" t="s">
        <v>26</v>
      </c>
      <c r="N5002" s="15" t="s">
        <v>24</v>
      </c>
      <c r="O5002" s="15" t="s">
        <v>24</v>
      </c>
      <c r="P5002" s="15" t="s">
        <v>25</v>
      </c>
      <c r="Q5002" s="15" t="s">
        <v>26</v>
      </c>
      <c r="R5002" s="15" t="s">
        <v>21</v>
      </c>
      <c r="S5002" s="18" t="n">
        <v>49.5</v>
      </c>
      <c r="T5002" s="15" t="n">
        <v>312.7</v>
      </c>
      <c r="U5002" s="15" t="s">
        <v>24</v>
      </c>
      <c r="V5002" s="18" t="n">
        <f aca="false">IF(ISNUMBER(T5002),T5002,0)</f>
        <v>312.7</v>
      </c>
      <c r="W5002" s="15" t="n">
        <f aca="false">IF(U5002="Yes",1,0)</f>
        <v>0</v>
      </c>
      <c r="X5002" s="15" t="str">
        <f aca="false">IF(F5002&lt;=12,"0-12 months",IF(F5002&lt;=24,"13-24 months",IF(F5002&lt;=48,"25-48 months","49-72 months")))</f>
        <v>0-12 months</v>
      </c>
      <c r="Y5002" s="15" t="str">
        <f aca="false">IF(C5002=1,"Yes","No")</f>
        <v>No</v>
      </c>
      <c r="Z5002" s="15" t="n">
        <f aca="false">COUNTIF(J5002:O5002,"Yes")</f>
        <v>1</v>
      </c>
      <c r="AA5002" s="18" t="n">
        <f aca="false">S5002*W5002</f>
        <v>0</v>
      </c>
      <c r="AB5002" s="15" t="n">
        <f aca="false">(P5002="Month-to-month")+(I5002="Fiber optic")+(R5002="Electronic check")+(F5002&lt;=12)+(M5002="No")+(J5002="No")</f>
        <v>3</v>
      </c>
      <c r="AC5002" s="15" t="str">
        <f aca="false">IF(AB5002&gt;=5,"High",IF(AB5002&gt;=3,"Medium","Low"))</f>
        <v>Medium</v>
      </c>
    </row>
    <row r="5003" customFormat="false" ht="15" hidden="false" customHeight="false" outlineLevel="0" collapsed="false">
      <c r="A5003" s="15" t="s">
        <v>5100</v>
      </c>
      <c r="B5003" s="15" t="s">
        <v>98</v>
      </c>
      <c r="C5003" s="15" t="n">
        <v>0</v>
      </c>
      <c r="D5003" s="15" t="s">
        <v>24</v>
      </c>
      <c r="E5003" s="15" t="s">
        <v>24</v>
      </c>
      <c r="F5003" s="15" t="n">
        <v>19</v>
      </c>
      <c r="G5003" s="15" t="s">
        <v>26</v>
      </c>
      <c r="H5003" s="15" t="s">
        <v>24</v>
      </c>
      <c r="I5003" s="15" t="s">
        <v>96</v>
      </c>
      <c r="J5003" s="15" t="s">
        <v>24</v>
      </c>
      <c r="K5003" s="15" t="s">
        <v>24</v>
      </c>
      <c r="L5003" s="15" t="s">
        <v>26</v>
      </c>
      <c r="M5003" s="15" t="s">
        <v>26</v>
      </c>
      <c r="N5003" s="15" t="s">
        <v>24</v>
      </c>
      <c r="O5003" s="15" t="s">
        <v>24</v>
      </c>
      <c r="P5003" s="15" t="s">
        <v>25</v>
      </c>
      <c r="Q5003" s="15" t="s">
        <v>26</v>
      </c>
      <c r="R5003" s="15" t="s">
        <v>21</v>
      </c>
      <c r="S5003" s="18" t="n">
        <v>55</v>
      </c>
      <c r="T5003" s="15" t="n">
        <v>1046.5</v>
      </c>
      <c r="U5003" s="15" t="s">
        <v>26</v>
      </c>
      <c r="V5003" s="18" t="n">
        <f aca="false">IF(ISNUMBER(T5003),T5003,0)</f>
        <v>1046.5</v>
      </c>
      <c r="W5003" s="15" t="n">
        <f aca="false">IF(U5003="Yes",1,0)</f>
        <v>1</v>
      </c>
      <c r="X5003" s="15" t="str">
        <f aca="false">IF(F5003&lt;=12,"0-12 months",IF(F5003&lt;=24,"13-24 months",IF(F5003&lt;=48,"25-48 months","49-72 months")))</f>
        <v>13-24 months</v>
      </c>
      <c r="Y5003" s="15" t="str">
        <f aca="false">IF(C5003=1,"Yes","No")</f>
        <v>No</v>
      </c>
      <c r="Z5003" s="15" t="n">
        <f aca="false">COUNTIF(J5003:O5003,"Yes")</f>
        <v>2</v>
      </c>
      <c r="AA5003" s="18" t="n">
        <f aca="false">S5003*W5003</f>
        <v>55</v>
      </c>
      <c r="AB5003" s="15" t="n">
        <f aca="false">(P5003="Month-to-month")+(I5003="Fiber optic")+(R5003="Electronic check")+(F5003&lt;=12)+(M5003="No")+(J5003="No")</f>
        <v>2</v>
      </c>
      <c r="AC5003" s="15" t="str">
        <f aca="false">IF(AB5003&gt;=5,"High",IF(AB5003&gt;=3,"Medium","Low"))</f>
        <v>Low</v>
      </c>
    </row>
    <row r="5004" customFormat="false" ht="15" hidden="false" customHeight="false" outlineLevel="0" collapsed="false">
      <c r="A5004" s="15" t="s">
        <v>5101</v>
      </c>
      <c r="B5004" s="15" t="s">
        <v>94</v>
      </c>
      <c r="C5004" s="15" t="n">
        <v>0</v>
      </c>
      <c r="D5004" s="15" t="s">
        <v>26</v>
      </c>
      <c r="E5004" s="15" t="s">
        <v>26</v>
      </c>
      <c r="F5004" s="15" t="n">
        <v>69</v>
      </c>
      <c r="G5004" s="15" t="s">
        <v>24</v>
      </c>
      <c r="H5004" s="15" t="s">
        <v>95</v>
      </c>
      <c r="I5004" s="15" t="s">
        <v>96</v>
      </c>
      <c r="J5004" s="15" t="s">
        <v>26</v>
      </c>
      <c r="K5004" s="15" t="s">
        <v>24</v>
      </c>
      <c r="L5004" s="15" t="s">
        <v>26</v>
      </c>
      <c r="M5004" s="15" t="s">
        <v>24</v>
      </c>
      <c r="N5004" s="15" t="s">
        <v>24</v>
      </c>
      <c r="O5004" s="15" t="s">
        <v>26</v>
      </c>
      <c r="P5004" s="15" t="s">
        <v>29</v>
      </c>
      <c r="Q5004" s="15" t="s">
        <v>26</v>
      </c>
      <c r="R5004" s="15" t="s">
        <v>21</v>
      </c>
      <c r="S5004" s="18" t="n">
        <v>43.95</v>
      </c>
      <c r="T5004" s="15" t="n">
        <v>2960.1</v>
      </c>
      <c r="U5004" s="15" t="s">
        <v>24</v>
      </c>
      <c r="V5004" s="18" t="n">
        <f aca="false">IF(ISNUMBER(T5004),T5004,0)</f>
        <v>2960.1</v>
      </c>
      <c r="W5004" s="15" t="n">
        <f aca="false">IF(U5004="Yes",1,0)</f>
        <v>0</v>
      </c>
      <c r="X5004" s="15" t="str">
        <f aca="false">IF(F5004&lt;=12,"0-12 months",IF(F5004&lt;=24,"13-24 months",IF(F5004&lt;=48,"25-48 months","49-72 months")))</f>
        <v>49-72 months</v>
      </c>
      <c r="Y5004" s="15" t="str">
        <f aca="false">IF(C5004=1,"Yes","No")</f>
        <v>No</v>
      </c>
      <c r="Z5004" s="15" t="n">
        <f aca="false">COUNTIF(J5004:O5004,"Yes")</f>
        <v>3</v>
      </c>
      <c r="AA5004" s="18" t="n">
        <f aca="false">S5004*W5004</f>
        <v>0</v>
      </c>
      <c r="AB5004" s="15" t="n">
        <f aca="false">(P5004="Month-to-month")+(I5004="Fiber optic")+(R5004="Electronic check")+(F5004&lt;=12)+(M5004="No")+(J5004="No")</f>
        <v>1</v>
      </c>
      <c r="AC5004" s="15" t="str">
        <f aca="false">IF(AB5004&gt;=5,"High",IF(AB5004&gt;=3,"Medium","Low"))</f>
        <v>Low</v>
      </c>
    </row>
    <row r="5005" customFormat="false" ht="15" hidden="false" customHeight="false" outlineLevel="0" collapsed="false">
      <c r="A5005" s="15" t="s">
        <v>5102</v>
      </c>
      <c r="B5005" s="15" t="s">
        <v>98</v>
      </c>
      <c r="C5005" s="15" t="n">
        <v>0</v>
      </c>
      <c r="D5005" s="15" t="s">
        <v>26</v>
      </c>
      <c r="E5005" s="15" t="s">
        <v>26</v>
      </c>
      <c r="F5005" s="15" t="n">
        <v>11</v>
      </c>
      <c r="G5005" s="15" t="s">
        <v>26</v>
      </c>
      <c r="H5005" s="15" t="s">
        <v>26</v>
      </c>
      <c r="I5005" s="15" t="s">
        <v>102</v>
      </c>
      <c r="J5005" s="15" t="s">
        <v>24</v>
      </c>
      <c r="K5005" s="15" t="s">
        <v>24</v>
      </c>
      <c r="L5005" s="15" t="s">
        <v>24</v>
      </c>
      <c r="M5005" s="15" t="s">
        <v>24</v>
      </c>
      <c r="N5005" s="15" t="s">
        <v>24</v>
      </c>
      <c r="O5005" s="15" t="s">
        <v>24</v>
      </c>
      <c r="P5005" s="15" t="s">
        <v>25</v>
      </c>
      <c r="Q5005" s="15" t="s">
        <v>26</v>
      </c>
      <c r="R5005" s="15" t="s">
        <v>15</v>
      </c>
      <c r="S5005" s="18" t="n">
        <v>74.35</v>
      </c>
      <c r="T5005" s="15" t="n">
        <v>834.2</v>
      </c>
      <c r="U5005" s="15" t="s">
        <v>26</v>
      </c>
      <c r="V5005" s="18" t="n">
        <f aca="false">IF(ISNUMBER(T5005),T5005,0)</f>
        <v>834.2</v>
      </c>
      <c r="W5005" s="15" t="n">
        <f aca="false">IF(U5005="Yes",1,0)</f>
        <v>1</v>
      </c>
      <c r="X5005" s="15" t="str">
        <f aca="false">IF(F5005&lt;=12,"0-12 months",IF(F5005&lt;=24,"13-24 months",IF(F5005&lt;=48,"25-48 months","49-72 months")))</f>
        <v>0-12 months</v>
      </c>
      <c r="Y5005" s="15" t="str">
        <f aca="false">IF(C5005=1,"Yes","No")</f>
        <v>No</v>
      </c>
      <c r="Z5005" s="15" t="n">
        <f aca="false">COUNTIF(J5005:O5005,"Yes")</f>
        <v>0</v>
      </c>
      <c r="AA5005" s="18" t="n">
        <f aca="false">S5005*W5005</f>
        <v>74.35</v>
      </c>
      <c r="AB5005" s="15" t="n">
        <f aca="false">(P5005="Month-to-month")+(I5005="Fiber optic")+(R5005="Electronic check")+(F5005&lt;=12)+(M5005="No")+(J5005="No")</f>
        <v>6</v>
      </c>
      <c r="AC5005" s="15" t="str">
        <f aca="false">IF(AB5005&gt;=5,"High",IF(AB5005&gt;=3,"Medium","Low"))</f>
        <v>High</v>
      </c>
    </row>
    <row r="5006" customFormat="false" ht="15" hidden="false" customHeight="false" outlineLevel="0" collapsed="false">
      <c r="A5006" s="15" t="s">
        <v>5103</v>
      </c>
      <c r="B5006" s="15" t="s">
        <v>94</v>
      </c>
      <c r="C5006" s="15" t="n">
        <v>0</v>
      </c>
      <c r="D5006" s="15" t="s">
        <v>26</v>
      </c>
      <c r="E5006" s="15" t="s">
        <v>24</v>
      </c>
      <c r="F5006" s="15" t="n">
        <v>64</v>
      </c>
      <c r="G5006" s="15" t="s">
        <v>26</v>
      </c>
      <c r="H5006" s="15" t="s">
        <v>26</v>
      </c>
      <c r="I5006" s="15" t="s">
        <v>102</v>
      </c>
      <c r="J5006" s="15" t="s">
        <v>24</v>
      </c>
      <c r="K5006" s="15" t="s">
        <v>26</v>
      </c>
      <c r="L5006" s="15" t="s">
        <v>26</v>
      </c>
      <c r="M5006" s="15" t="s">
        <v>26</v>
      </c>
      <c r="N5006" s="15" t="s">
        <v>26</v>
      </c>
      <c r="O5006" s="15" t="s">
        <v>26</v>
      </c>
      <c r="P5006" s="15" t="s">
        <v>25</v>
      </c>
      <c r="Q5006" s="15" t="s">
        <v>26</v>
      </c>
      <c r="R5006" s="15" t="s">
        <v>15</v>
      </c>
      <c r="S5006" s="18" t="n">
        <v>111.15</v>
      </c>
      <c r="T5006" s="15" t="n">
        <v>6953.4</v>
      </c>
      <c r="U5006" s="15" t="s">
        <v>24</v>
      </c>
      <c r="V5006" s="18" t="n">
        <f aca="false">IF(ISNUMBER(T5006),T5006,0)</f>
        <v>6953.4</v>
      </c>
      <c r="W5006" s="15" t="n">
        <f aca="false">IF(U5006="Yes",1,0)</f>
        <v>0</v>
      </c>
      <c r="X5006" s="15" t="str">
        <f aca="false">IF(F5006&lt;=12,"0-12 months",IF(F5006&lt;=24,"13-24 months",IF(F5006&lt;=48,"25-48 months","49-72 months")))</f>
        <v>49-72 months</v>
      </c>
      <c r="Y5006" s="15" t="str">
        <f aca="false">IF(C5006=1,"Yes","No")</f>
        <v>No</v>
      </c>
      <c r="Z5006" s="15" t="n">
        <f aca="false">COUNTIF(J5006:O5006,"Yes")</f>
        <v>5</v>
      </c>
      <c r="AA5006" s="18" t="n">
        <f aca="false">S5006*W5006</f>
        <v>0</v>
      </c>
      <c r="AB5006" s="15" t="n">
        <f aca="false">(P5006="Month-to-month")+(I5006="Fiber optic")+(R5006="Electronic check")+(F5006&lt;=12)+(M5006="No")+(J5006="No")</f>
        <v>4</v>
      </c>
      <c r="AC5006" s="15" t="str">
        <f aca="false">IF(AB5006&gt;=5,"High",IF(AB5006&gt;=3,"Medium","Low"))</f>
        <v>Medium</v>
      </c>
    </row>
    <row r="5007" customFormat="false" ht="15" hidden="false" customHeight="false" outlineLevel="0" collapsed="false">
      <c r="A5007" s="15" t="s">
        <v>5104</v>
      </c>
      <c r="B5007" s="15" t="s">
        <v>94</v>
      </c>
      <c r="C5007" s="15" t="n">
        <v>0</v>
      </c>
      <c r="D5007" s="15" t="s">
        <v>26</v>
      </c>
      <c r="E5007" s="15" t="s">
        <v>24</v>
      </c>
      <c r="F5007" s="15" t="n">
        <v>39</v>
      </c>
      <c r="G5007" s="15" t="s">
        <v>26</v>
      </c>
      <c r="H5007" s="15" t="s">
        <v>24</v>
      </c>
      <c r="I5007" s="15" t="s">
        <v>102</v>
      </c>
      <c r="J5007" s="15" t="s">
        <v>26</v>
      </c>
      <c r="K5007" s="15" t="s">
        <v>24</v>
      </c>
      <c r="L5007" s="15" t="s">
        <v>26</v>
      </c>
      <c r="M5007" s="15" t="s">
        <v>26</v>
      </c>
      <c r="N5007" s="15" t="s">
        <v>26</v>
      </c>
      <c r="O5007" s="15" t="s">
        <v>26</v>
      </c>
      <c r="P5007" s="15" t="s">
        <v>27</v>
      </c>
      <c r="Q5007" s="15" t="s">
        <v>26</v>
      </c>
      <c r="R5007" s="15" t="s">
        <v>21</v>
      </c>
      <c r="S5007" s="18" t="n">
        <v>104.7</v>
      </c>
      <c r="T5007" s="15" t="n">
        <v>4134.85</v>
      </c>
      <c r="U5007" s="15" t="s">
        <v>26</v>
      </c>
      <c r="V5007" s="18" t="n">
        <f aca="false">IF(ISNUMBER(T5007),T5007,0)</f>
        <v>4134.85</v>
      </c>
      <c r="W5007" s="15" t="n">
        <f aca="false">IF(U5007="Yes",1,0)</f>
        <v>1</v>
      </c>
      <c r="X5007" s="15" t="str">
        <f aca="false">IF(F5007&lt;=12,"0-12 months",IF(F5007&lt;=24,"13-24 months",IF(F5007&lt;=48,"25-48 months","49-72 months")))</f>
        <v>25-48 months</v>
      </c>
      <c r="Y5007" s="15" t="str">
        <f aca="false">IF(C5007=1,"Yes","No")</f>
        <v>No</v>
      </c>
      <c r="Z5007" s="15" t="n">
        <f aca="false">COUNTIF(J5007:O5007,"Yes")</f>
        <v>5</v>
      </c>
      <c r="AA5007" s="18" t="n">
        <f aca="false">S5007*W5007</f>
        <v>104.7</v>
      </c>
      <c r="AB5007" s="15" t="n">
        <f aca="false">(P5007="Month-to-month")+(I5007="Fiber optic")+(R5007="Electronic check")+(F5007&lt;=12)+(M5007="No")+(J5007="No")</f>
        <v>1</v>
      </c>
      <c r="AC5007" s="15" t="str">
        <f aca="false">IF(AB5007&gt;=5,"High",IF(AB5007&gt;=3,"Medium","Low"))</f>
        <v>Low</v>
      </c>
    </row>
    <row r="5008" customFormat="false" ht="15" hidden="false" customHeight="false" outlineLevel="0" collapsed="false">
      <c r="A5008" s="15" t="s">
        <v>5105</v>
      </c>
      <c r="B5008" s="15" t="s">
        <v>94</v>
      </c>
      <c r="C5008" s="15" t="n">
        <v>0</v>
      </c>
      <c r="D5008" s="15" t="s">
        <v>24</v>
      </c>
      <c r="E5008" s="15" t="s">
        <v>24</v>
      </c>
      <c r="F5008" s="15" t="n">
        <v>15</v>
      </c>
      <c r="G5008" s="15" t="s">
        <v>26</v>
      </c>
      <c r="H5008" s="15" t="s">
        <v>26</v>
      </c>
      <c r="I5008" s="15" t="s">
        <v>96</v>
      </c>
      <c r="J5008" s="15" t="s">
        <v>26</v>
      </c>
      <c r="K5008" s="15" t="s">
        <v>24</v>
      </c>
      <c r="L5008" s="15" t="s">
        <v>24</v>
      </c>
      <c r="M5008" s="15" t="s">
        <v>24</v>
      </c>
      <c r="N5008" s="15" t="s">
        <v>24</v>
      </c>
      <c r="O5008" s="15" t="s">
        <v>24</v>
      </c>
      <c r="P5008" s="15" t="s">
        <v>25</v>
      </c>
      <c r="Q5008" s="15" t="s">
        <v>26</v>
      </c>
      <c r="R5008" s="15" t="s">
        <v>17</v>
      </c>
      <c r="S5008" s="18" t="n">
        <v>55.7</v>
      </c>
      <c r="T5008" s="15" t="n">
        <v>899.8</v>
      </c>
      <c r="U5008" s="15" t="s">
        <v>26</v>
      </c>
      <c r="V5008" s="18" t="n">
        <f aca="false">IF(ISNUMBER(T5008),T5008,0)</f>
        <v>899.8</v>
      </c>
      <c r="W5008" s="15" t="n">
        <f aca="false">IF(U5008="Yes",1,0)</f>
        <v>1</v>
      </c>
      <c r="X5008" s="15" t="str">
        <f aca="false">IF(F5008&lt;=12,"0-12 months",IF(F5008&lt;=24,"13-24 months",IF(F5008&lt;=48,"25-48 months","49-72 months")))</f>
        <v>13-24 months</v>
      </c>
      <c r="Y5008" s="15" t="str">
        <f aca="false">IF(C5008=1,"Yes","No")</f>
        <v>No</v>
      </c>
      <c r="Z5008" s="15" t="n">
        <f aca="false">COUNTIF(J5008:O5008,"Yes")</f>
        <v>1</v>
      </c>
      <c r="AA5008" s="18" t="n">
        <f aca="false">S5008*W5008</f>
        <v>55.7</v>
      </c>
      <c r="AB5008" s="15" t="n">
        <f aca="false">(P5008="Month-to-month")+(I5008="Fiber optic")+(R5008="Electronic check")+(F5008&lt;=12)+(M5008="No")+(J5008="No")</f>
        <v>2</v>
      </c>
      <c r="AC5008" s="15" t="str">
        <f aca="false">IF(AB5008&gt;=5,"High",IF(AB5008&gt;=3,"Medium","Low"))</f>
        <v>Low</v>
      </c>
    </row>
    <row r="5009" customFormat="false" ht="15" hidden="false" customHeight="false" outlineLevel="0" collapsed="false">
      <c r="A5009" s="15" t="s">
        <v>5106</v>
      </c>
      <c r="B5009" s="15" t="s">
        <v>98</v>
      </c>
      <c r="C5009" s="15" t="n">
        <v>0</v>
      </c>
      <c r="D5009" s="15" t="s">
        <v>24</v>
      </c>
      <c r="E5009" s="15" t="s">
        <v>24</v>
      </c>
      <c r="F5009" s="15" t="n">
        <v>25</v>
      </c>
      <c r="G5009" s="15" t="s">
        <v>26</v>
      </c>
      <c r="H5009" s="15" t="s">
        <v>24</v>
      </c>
      <c r="I5009" s="15" t="s">
        <v>24</v>
      </c>
      <c r="J5009" s="15" t="s">
        <v>28</v>
      </c>
      <c r="K5009" s="15" t="s">
        <v>28</v>
      </c>
      <c r="L5009" s="15" t="s">
        <v>28</v>
      </c>
      <c r="M5009" s="15" t="s">
        <v>28</v>
      </c>
      <c r="N5009" s="15" t="s">
        <v>28</v>
      </c>
      <c r="O5009" s="15" t="s">
        <v>28</v>
      </c>
      <c r="P5009" s="15" t="s">
        <v>25</v>
      </c>
      <c r="Q5009" s="15" t="s">
        <v>24</v>
      </c>
      <c r="R5009" s="15" t="s">
        <v>17</v>
      </c>
      <c r="S5009" s="18" t="n">
        <v>20.6</v>
      </c>
      <c r="T5009" s="15" t="n">
        <v>541.5</v>
      </c>
      <c r="U5009" s="15" t="s">
        <v>24</v>
      </c>
      <c r="V5009" s="18" t="n">
        <f aca="false">IF(ISNUMBER(T5009),T5009,0)</f>
        <v>541.5</v>
      </c>
      <c r="W5009" s="15" t="n">
        <f aca="false">IF(U5009="Yes",1,0)</f>
        <v>0</v>
      </c>
      <c r="X5009" s="15" t="str">
        <f aca="false">IF(F5009&lt;=12,"0-12 months",IF(F5009&lt;=24,"13-24 months",IF(F5009&lt;=48,"25-48 months","49-72 months")))</f>
        <v>25-48 months</v>
      </c>
      <c r="Y5009" s="15" t="str">
        <f aca="false">IF(C5009=1,"Yes","No")</f>
        <v>No</v>
      </c>
      <c r="Z5009" s="15" t="n">
        <f aca="false">COUNTIF(J5009:O5009,"Yes")</f>
        <v>0</v>
      </c>
      <c r="AA5009" s="18" t="n">
        <f aca="false">S5009*W5009</f>
        <v>0</v>
      </c>
      <c r="AB5009" s="15" t="n">
        <f aca="false">(P5009="Month-to-month")+(I5009="Fiber optic")+(R5009="Electronic check")+(F5009&lt;=12)+(M5009="No")+(J5009="No")</f>
        <v>1</v>
      </c>
      <c r="AC5009" s="15" t="str">
        <f aca="false">IF(AB5009&gt;=5,"High",IF(AB5009&gt;=3,"Medium","Low"))</f>
        <v>Low</v>
      </c>
    </row>
    <row r="5010" customFormat="false" ht="15" hidden="false" customHeight="false" outlineLevel="0" collapsed="false">
      <c r="A5010" s="15" t="s">
        <v>5107</v>
      </c>
      <c r="B5010" s="15" t="s">
        <v>94</v>
      </c>
      <c r="C5010" s="15" t="n">
        <v>0</v>
      </c>
      <c r="D5010" s="15" t="s">
        <v>24</v>
      </c>
      <c r="E5010" s="15" t="s">
        <v>24</v>
      </c>
      <c r="F5010" s="15" t="n">
        <v>6</v>
      </c>
      <c r="G5010" s="15" t="s">
        <v>26</v>
      </c>
      <c r="H5010" s="15" t="s">
        <v>24</v>
      </c>
      <c r="I5010" s="15" t="s">
        <v>24</v>
      </c>
      <c r="J5010" s="15" t="s">
        <v>28</v>
      </c>
      <c r="K5010" s="15" t="s">
        <v>28</v>
      </c>
      <c r="L5010" s="15" t="s">
        <v>28</v>
      </c>
      <c r="M5010" s="15" t="s">
        <v>28</v>
      </c>
      <c r="N5010" s="15" t="s">
        <v>28</v>
      </c>
      <c r="O5010" s="15" t="s">
        <v>28</v>
      </c>
      <c r="P5010" s="15" t="s">
        <v>29</v>
      </c>
      <c r="Q5010" s="15" t="s">
        <v>24</v>
      </c>
      <c r="R5010" s="15" t="s">
        <v>21</v>
      </c>
      <c r="S5010" s="18" t="n">
        <v>19.65</v>
      </c>
      <c r="T5010" s="15" t="n">
        <v>116.85</v>
      </c>
      <c r="U5010" s="15" t="s">
        <v>24</v>
      </c>
      <c r="V5010" s="18" t="n">
        <f aca="false">IF(ISNUMBER(T5010),T5010,0)</f>
        <v>116.85</v>
      </c>
      <c r="W5010" s="15" t="n">
        <f aca="false">IF(U5010="Yes",1,0)</f>
        <v>0</v>
      </c>
      <c r="X5010" s="15" t="str">
        <f aca="false">IF(F5010&lt;=12,"0-12 months",IF(F5010&lt;=24,"13-24 months",IF(F5010&lt;=48,"25-48 months","49-72 months")))</f>
        <v>0-12 months</v>
      </c>
      <c r="Y5010" s="15" t="str">
        <f aca="false">IF(C5010=1,"Yes","No")</f>
        <v>No</v>
      </c>
      <c r="Z5010" s="15" t="n">
        <f aca="false">COUNTIF(J5010:O5010,"Yes")</f>
        <v>0</v>
      </c>
      <c r="AA5010" s="18" t="n">
        <f aca="false">S5010*W5010</f>
        <v>0</v>
      </c>
      <c r="AB5010" s="15" t="n">
        <f aca="false">(P5010="Month-to-month")+(I5010="Fiber optic")+(R5010="Electronic check")+(F5010&lt;=12)+(M5010="No")+(J5010="No")</f>
        <v>1</v>
      </c>
      <c r="AC5010" s="15" t="str">
        <f aca="false">IF(AB5010&gt;=5,"High",IF(AB5010&gt;=3,"Medium","Low"))</f>
        <v>Low</v>
      </c>
    </row>
    <row r="5011" customFormat="false" ht="15" hidden="false" customHeight="false" outlineLevel="0" collapsed="false">
      <c r="A5011" s="15" t="s">
        <v>5108</v>
      </c>
      <c r="B5011" s="15" t="s">
        <v>98</v>
      </c>
      <c r="C5011" s="15" t="n">
        <v>0</v>
      </c>
      <c r="D5011" s="15" t="s">
        <v>26</v>
      </c>
      <c r="E5011" s="15" t="s">
        <v>24</v>
      </c>
      <c r="F5011" s="15" t="n">
        <v>66</v>
      </c>
      <c r="G5011" s="15" t="s">
        <v>26</v>
      </c>
      <c r="H5011" s="15" t="s">
        <v>26</v>
      </c>
      <c r="I5011" s="15" t="s">
        <v>102</v>
      </c>
      <c r="J5011" s="15" t="s">
        <v>26</v>
      </c>
      <c r="K5011" s="15" t="s">
        <v>26</v>
      </c>
      <c r="L5011" s="15" t="s">
        <v>26</v>
      </c>
      <c r="M5011" s="15" t="s">
        <v>26</v>
      </c>
      <c r="N5011" s="15" t="s">
        <v>26</v>
      </c>
      <c r="O5011" s="15" t="s">
        <v>26</v>
      </c>
      <c r="P5011" s="15" t="s">
        <v>27</v>
      </c>
      <c r="Q5011" s="15" t="s">
        <v>24</v>
      </c>
      <c r="R5011" s="15" t="s">
        <v>19</v>
      </c>
      <c r="S5011" s="18" t="n">
        <v>115.8</v>
      </c>
      <c r="T5011" s="15" t="n">
        <v>7942.15</v>
      </c>
      <c r="U5011" s="15" t="s">
        <v>24</v>
      </c>
      <c r="V5011" s="18" t="n">
        <f aca="false">IF(ISNUMBER(T5011),T5011,0)</f>
        <v>7942.15</v>
      </c>
      <c r="W5011" s="15" t="n">
        <f aca="false">IF(U5011="Yes",1,0)</f>
        <v>0</v>
      </c>
      <c r="X5011" s="15" t="str">
        <f aca="false">IF(F5011&lt;=12,"0-12 months",IF(F5011&lt;=24,"13-24 months",IF(F5011&lt;=48,"25-48 months","49-72 months")))</f>
        <v>49-72 months</v>
      </c>
      <c r="Y5011" s="15" t="str">
        <f aca="false">IF(C5011=1,"Yes","No")</f>
        <v>No</v>
      </c>
      <c r="Z5011" s="15" t="n">
        <f aca="false">COUNTIF(J5011:O5011,"Yes")</f>
        <v>6</v>
      </c>
      <c r="AA5011" s="18" t="n">
        <f aca="false">S5011*W5011</f>
        <v>0</v>
      </c>
      <c r="AB5011" s="15" t="n">
        <f aca="false">(P5011="Month-to-month")+(I5011="Fiber optic")+(R5011="Electronic check")+(F5011&lt;=12)+(M5011="No")+(J5011="No")</f>
        <v>1</v>
      </c>
      <c r="AC5011" s="15" t="str">
        <f aca="false">IF(AB5011&gt;=5,"High",IF(AB5011&gt;=3,"Medium","Low"))</f>
        <v>Low</v>
      </c>
    </row>
    <row r="5012" customFormat="false" ht="15" hidden="false" customHeight="false" outlineLevel="0" collapsed="false">
      <c r="A5012" s="15" t="s">
        <v>5109</v>
      </c>
      <c r="B5012" s="15" t="s">
        <v>94</v>
      </c>
      <c r="C5012" s="15" t="n">
        <v>0</v>
      </c>
      <c r="D5012" s="15" t="s">
        <v>24</v>
      </c>
      <c r="E5012" s="15" t="s">
        <v>24</v>
      </c>
      <c r="F5012" s="15" t="n">
        <v>61</v>
      </c>
      <c r="G5012" s="15" t="s">
        <v>26</v>
      </c>
      <c r="H5012" s="15" t="s">
        <v>26</v>
      </c>
      <c r="I5012" s="15" t="s">
        <v>96</v>
      </c>
      <c r="J5012" s="15" t="s">
        <v>24</v>
      </c>
      <c r="K5012" s="15" t="s">
        <v>26</v>
      </c>
      <c r="L5012" s="15" t="s">
        <v>26</v>
      </c>
      <c r="M5012" s="15" t="s">
        <v>26</v>
      </c>
      <c r="N5012" s="15" t="s">
        <v>26</v>
      </c>
      <c r="O5012" s="15" t="s">
        <v>26</v>
      </c>
      <c r="P5012" s="15" t="s">
        <v>29</v>
      </c>
      <c r="Q5012" s="15" t="s">
        <v>24</v>
      </c>
      <c r="R5012" s="15" t="s">
        <v>21</v>
      </c>
      <c r="S5012" s="18" t="n">
        <v>88.65</v>
      </c>
      <c r="T5012" s="15" t="n">
        <v>5321.25</v>
      </c>
      <c r="U5012" s="15" t="s">
        <v>24</v>
      </c>
      <c r="V5012" s="18" t="n">
        <f aca="false">IF(ISNUMBER(T5012),T5012,0)</f>
        <v>5321.25</v>
      </c>
      <c r="W5012" s="15" t="n">
        <f aca="false">IF(U5012="Yes",1,0)</f>
        <v>0</v>
      </c>
      <c r="X5012" s="15" t="str">
        <f aca="false">IF(F5012&lt;=12,"0-12 months",IF(F5012&lt;=24,"13-24 months",IF(F5012&lt;=48,"25-48 months","49-72 months")))</f>
        <v>49-72 months</v>
      </c>
      <c r="Y5012" s="15" t="str">
        <f aca="false">IF(C5012=1,"Yes","No")</f>
        <v>No</v>
      </c>
      <c r="Z5012" s="15" t="n">
        <f aca="false">COUNTIF(J5012:O5012,"Yes")</f>
        <v>5</v>
      </c>
      <c r="AA5012" s="18" t="n">
        <f aca="false">S5012*W5012</f>
        <v>0</v>
      </c>
      <c r="AB5012" s="15" t="n">
        <f aca="false">(P5012="Month-to-month")+(I5012="Fiber optic")+(R5012="Electronic check")+(F5012&lt;=12)+(M5012="No")+(J5012="No")</f>
        <v>1</v>
      </c>
      <c r="AC5012" s="15" t="str">
        <f aca="false">IF(AB5012&gt;=5,"High",IF(AB5012&gt;=3,"Medium","Low"))</f>
        <v>Low</v>
      </c>
    </row>
    <row r="5013" customFormat="false" ht="15" hidden="false" customHeight="false" outlineLevel="0" collapsed="false">
      <c r="A5013" s="15" t="s">
        <v>5110</v>
      </c>
      <c r="B5013" s="15" t="s">
        <v>94</v>
      </c>
      <c r="C5013" s="15" t="n">
        <v>1</v>
      </c>
      <c r="D5013" s="15" t="s">
        <v>26</v>
      </c>
      <c r="E5013" s="15" t="s">
        <v>24</v>
      </c>
      <c r="F5013" s="15" t="n">
        <v>43</v>
      </c>
      <c r="G5013" s="15" t="s">
        <v>26</v>
      </c>
      <c r="H5013" s="15" t="s">
        <v>26</v>
      </c>
      <c r="I5013" s="15" t="s">
        <v>102</v>
      </c>
      <c r="J5013" s="15" t="s">
        <v>26</v>
      </c>
      <c r="K5013" s="15" t="s">
        <v>26</v>
      </c>
      <c r="L5013" s="15" t="s">
        <v>24</v>
      </c>
      <c r="M5013" s="15" t="s">
        <v>24</v>
      </c>
      <c r="N5013" s="15" t="s">
        <v>26</v>
      </c>
      <c r="O5013" s="15" t="s">
        <v>24</v>
      </c>
      <c r="P5013" s="15" t="s">
        <v>25</v>
      </c>
      <c r="Q5013" s="15" t="s">
        <v>26</v>
      </c>
      <c r="R5013" s="15" t="s">
        <v>15</v>
      </c>
      <c r="S5013" s="18" t="n">
        <v>94.5</v>
      </c>
      <c r="T5013" s="15" t="n">
        <v>4156.8</v>
      </c>
      <c r="U5013" s="15" t="s">
        <v>24</v>
      </c>
      <c r="V5013" s="18" t="n">
        <f aca="false">IF(ISNUMBER(T5013),T5013,0)</f>
        <v>4156.8</v>
      </c>
      <c r="W5013" s="15" t="n">
        <f aca="false">IF(U5013="Yes",1,0)</f>
        <v>0</v>
      </c>
      <c r="X5013" s="15" t="str">
        <f aca="false">IF(F5013&lt;=12,"0-12 months",IF(F5013&lt;=24,"13-24 months",IF(F5013&lt;=48,"25-48 months","49-72 months")))</f>
        <v>25-48 months</v>
      </c>
      <c r="Y5013" s="15" t="str">
        <f aca="false">IF(C5013=1,"Yes","No")</f>
        <v>Yes</v>
      </c>
      <c r="Z5013" s="15" t="n">
        <f aca="false">COUNTIF(J5013:O5013,"Yes")</f>
        <v>3</v>
      </c>
      <c r="AA5013" s="18" t="n">
        <f aca="false">S5013*W5013</f>
        <v>0</v>
      </c>
      <c r="AB5013" s="15" t="n">
        <f aca="false">(P5013="Month-to-month")+(I5013="Fiber optic")+(R5013="Electronic check")+(F5013&lt;=12)+(M5013="No")+(J5013="No")</f>
        <v>4</v>
      </c>
      <c r="AC5013" s="15" t="str">
        <f aca="false">IF(AB5013&gt;=5,"High",IF(AB5013&gt;=3,"Medium","Low"))</f>
        <v>Medium</v>
      </c>
    </row>
    <row r="5014" customFormat="false" ht="15" hidden="false" customHeight="false" outlineLevel="0" collapsed="false">
      <c r="A5014" s="15" t="s">
        <v>5111</v>
      </c>
      <c r="B5014" s="15" t="s">
        <v>94</v>
      </c>
      <c r="C5014" s="15" t="n">
        <v>0</v>
      </c>
      <c r="D5014" s="15" t="s">
        <v>24</v>
      </c>
      <c r="E5014" s="15" t="s">
        <v>24</v>
      </c>
      <c r="F5014" s="15" t="n">
        <v>12</v>
      </c>
      <c r="G5014" s="15" t="s">
        <v>26</v>
      </c>
      <c r="H5014" s="15" t="s">
        <v>24</v>
      </c>
      <c r="I5014" s="15" t="s">
        <v>24</v>
      </c>
      <c r="J5014" s="15" t="s">
        <v>28</v>
      </c>
      <c r="K5014" s="15" t="s">
        <v>28</v>
      </c>
      <c r="L5014" s="15" t="s">
        <v>28</v>
      </c>
      <c r="M5014" s="15" t="s">
        <v>28</v>
      </c>
      <c r="N5014" s="15" t="s">
        <v>28</v>
      </c>
      <c r="O5014" s="15" t="s">
        <v>28</v>
      </c>
      <c r="P5014" s="15" t="s">
        <v>25</v>
      </c>
      <c r="Q5014" s="15" t="s">
        <v>24</v>
      </c>
      <c r="R5014" s="15" t="s">
        <v>17</v>
      </c>
      <c r="S5014" s="18" t="n">
        <v>20.1</v>
      </c>
      <c r="T5014" s="15" t="n">
        <v>223.6</v>
      </c>
      <c r="U5014" s="15" t="s">
        <v>24</v>
      </c>
      <c r="V5014" s="18" t="n">
        <f aca="false">IF(ISNUMBER(T5014),T5014,0)</f>
        <v>223.6</v>
      </c>
      <c r="W5014" s="15" t="n">
        <f aca="false">IF(U5014="Yes",1,0)</f>
        <v>0</v>
      </c>
      <c r="X5014" s="15" t="str">
        <f aca="false">IF(F5014&lt;=12,"0-12 months",IF(F5014&lt;=24,"13-24 months",IF(F5014&lt;=48,"25-48 months","49-72 months")))</f>
        <v>0-12 months</v>
      </c>
      <c r="Y5014" s="15" t="str">
        <f aca="false">IF(C5014=1,"Yes","No")</f>
        <v>No</v>
      </c>
      <c r="Z5014" s="15" t="n">
        <f aca="false">COUNTIF(J5014:O5014,"Yes")</f>
        <v>0</v>
      </c>
      <c r="AA5014" s="18" t="n">
        <f aca="false">S5014*W5014</f>
        <v>0</v>
      </c>
      <c r="AB5014" s="15" t="n">
        <f aca="false">(P5014="Month-to-month")+(I5014="Fiber optic")+(R5014="Electronic check")+(F5014&lt;=12)+(M5014="No")+(J5014="No")</f>
        <v>2</v>
      </c>
      <c r="AC5014" s="15" t="str">
        <f aca="false">IF(AB5014&gt;=5,"High",IF(AB5014&gt;=3,"Medium","Low"))</f>
        <v>Low</v>
      </c>
    </row>
    <row r="5015" customFormat="false" ht="15" hidden="false" customHeight="false" outlineLevel="0" collapsed="false">
      <c r="A5015" s="15" t="s">
        <v>5112</v>
      </c>
      <c r="B5015" s="15" t="s">
        <v>98</v>
      </c>
      <c r="C5015" s="15" t="n">
        <v>1</v>
      </c>
      <c r="D5015" s="15" t="s">
        <v>24</v>
      </c>
      <c r="E5015" s="15" t="s">
        <v>24</v>
      </c>
      <c r="F5015" s="15" t="n">
        <v>23</v>
      </c>
      <c r="G5015" s="15" t="s">
        <v>24</v>
      </c>
      <c r="H5015" s="15" t="s">
        <v>95</v>
      </c>
      <c r="I5015" s="15" t="s">
        <v>96</v>
      </c>
      <c r="J5015" s="15" t="s">
        <v>24</v>
      </c>
      <c r="K5015" s="15" t="s">
        <v>24</v>
      </c>
      <c r="L5015" s="15" t="s">
        <v>24</v>
      </c>
      <c r="M5015" s="15" t="s">
        <v>24</v>
      </c>
      <c r="N5015" s="15" t="s">
        <v>24</v>
      </c>
      <c r="O5015" s="15" t="s">
        <v>26</v>
      </c>
      <c r="P5015" s="15" t="s">
        <v>25</v>
      </c>
      <c r="Q5015" s="15" t="s">
        <v>26</v>
      </c>
      <c r="R5015" s="15" t="s">
        <v>19</v>
      </c>
      <c r="S5015" s="18" t="n">
        <v>34.65</v>
      </c>
      <c r="T5015" s="15" t="n">
        <v>768.45</v>
      </c>
      <c r="U5015" s="15" t="s">
        <v>24</v>
      </c>
      <c r="V5015" s="18" t="n">
        <f aca="false">IF(ISNUMBER(T5015),T5015,0)</f>
        <v>768.45</v>
      </c>
      <c r="W5015" s="15" t="n">
        <f aca="false">IF(U5015="Yes",1,0)</f>
        <v>0</v>
      </c>
      <c r="X5015" s="15" t="str">
        <f aca="false">IF(F5015&lt;=12,"0-12 months",IF(F5015&lt;=24,"13-24 months",IF(F5015&lt;=48,"25-48 months","49-72 months")))</f>
        <v>13-24 months</v>
      </c>
      <c r="Y5015" s="15" t="str">
        <f aca="false">IF(C5015=1,"Yes","No")</f>
        <v>Yes</v>
      </c>
      <c r="Z5015" s="15" t="n">
        <f aca="false">COUNTIF(J5015:O5015,"Yes")</f>
        <v>1</v>
      </c>
      <c r="AA5015" s="18" t="n">
        <f aca="false">S5015*W5015</f>
        <v>0</v>
      </c>
      <c r="AB5015" s="15" t="n">
        <f aca="false">(P5015="Month-to-month")+(I5015="Fiber optic")+(R5015="Electronic check")+(F5015&lt;=12)+(M5015="No")+(J5015="No")</f>
        <v>3</v>
      </c>
      <c r="AC5015" s="15" t="str">
        <f aca="false">IF(AB5015&gt;=5,"High",IF(AB5015&gt;=3,"Medium","Low"))</f>
        <v>Medium</v>
      </c>
    </row>
    <row r="5016" customFormat="false" ht="15" hidden="false" customHeight="false" outlineLevel="0" collapsed="false">
      <c r="A5016" s="15" t="s">
        <v>5113</v>
      </c>
      <c r="B5016" s="15" t="s">
        <v>98</v>
      </c>
      <c r="C5016" s="15" t="n">
        <v>1</v>
      </c>
      <c r="D5016" s="15" t="s">
        <v>26</v>
      </c>
      <c r="E5016" s="15" t="s">
        <v>24</v>
      </c>
      <c r="F5016" s="15" t="n">
        <v>71</v>
      </c>
      <c r="G5016" s="15" t="s">
        <v>24</v>
      </c>
      <c r="H5016" s="15" t="s">
        <v>95</v>
      </c>
      <c r="I5016" s="15" t="s">
        <v>96</v>
      </c>
      <c r="J5016" s="15" t="s">
        <v>24</v>
      </c>
      <c r="K5016" s="15" t="s">
        <v>26</v>
      </c>
      <c r="L5016" s="15" t="s">
        <v>26</v>
      </c>
      <c r="M5016" s="15" t="s">
        <v>24</v>
      </c>
      <c r="N5016" s="15" t="s">
        <v>26</v>
      </c>
      <c r="O5016" s="15" t="s">
        <v>26</v>
      </c>
      <c r="P5016" s="15" t="s">
        <v>25</v>
      </c>
      <c r="Q5016" s="15" t="s">
        <v>26</v>
      </c>
      <c r="R5016" s="15" t="s">
        <v>19</v>
      </c>
      <c r="S5016" s="18" t="n">
        <v>52.3</v>
      </c>
      <c r="T5016" s="15" t="n">
        <v>3765.05</v>
      </c>
      <c r="U5016" s="15" t="s">
        <v>24</v>
      </c>
      <c r="V5016" s="18" t="n">
        <f aca="false">IF(ISNUMBER(T5016),T5016,0)</f>
        <v>3765.05</v>
      </c>
      <c r="W5016" s="15" t="n">
        <f aca="false">IF(U5016="Yes",1,0)</f>
        <v>0</v>
      </c>
      <c r="X5016" s="15" t="str">
        <f aca="false">IF(F5016&lt;=12,"0-12 months",IF(F5016&lt;=24,"13-24 months",IF(F5016&lt;=48,"25-48 months","49-72 months")))</f>
        <v>49-72 months</v>
      </c>
      <c r="Y5016" s="15" t="str">
        <f aca="false">IF(C5016=1,"Yes","No")</f>
        <v>Yes</v>
      </c>
      <c r="Z5016" s="15" t="n">
        <f aca="false">COUNTIF(J5016:O5016,"Yes")</f>
        <v>4</v>
      </c>
      <c r="AA5016" s="18" t="n">
        <f aca="false">S5016*W5016</f>
        <v>0</v>
      </c>
      <c r="AB5016" s="15" t="n">
        <f aca="false">(P5016="Month-to-month")+(I5016="Fiber optic")+(R5016="Electronic check")+(F5016&lt;=12)+(M5016="No")+(J5016="No")</f>
        <v>3</v>
      </c>
      <c r="AC5016" s="15" t="str">
        <f aca="false">IF(AB5016&gt;=5,"High",IF(AB5016&gt;=3,"Medium","Low"))</f>
        <v>Medium</v>
      </c>
    </row>
    <row r="5017" customFormat="false" ht="15" hidden="false" customHeight="false" outlineLevel="0" collapsed="false">
      <c r="A5017" s="15" t="s">
        <v>5114</v>
      </c>
      <c r="B5017" s="15" t="s">
        <v>94</v>
      </c>
      <c r="C5017" s="15" t="n">
        <v>0</v>
      </c>
      <c r="D5017" s="15" t="s">
        <v>24</v>
      </c>
      <c r="E5017" s="15" t="s">
        <v>24</v>
      </c>
      <c r="F5017" s="15" t="n">
        <v>34</v>
      </c>
      <c r="G5017" s="15" t="s">
        <v>26</v>
      </c>
      <c r="H5017" s="15" t="s">
        <v>26</v>
      </c>
      <c r="I5017" s="15" t="s">
        <v>96</v>
      </c>
      <c r="J5017" s="15" t="s">
        <v>24</v>
      </c>
      <c r="K5017" s="15" t="s">
        <v>24</v>
      </c>
      <c r="L5017" s="15" t="s">
        <v>24</v>
      </c>
      <c r="M5017" s="15" t="s">
        <v>26</v>
      </c>
      <c r="N5017" s="15" t="s">
        <v>26</v>
      </c>
      <c r="O5017" s="15" t="s">
        <v>24</v>
      </c>
      <c r="P5017" s="15" t="s">
        <v>25</v>
      </c>
      <c r="Q5017" s="15" t="s">
        <v>24</v>
      </c>
      <c r="R5017" s="15" t="s">
        <v>17</v>
      </c>
      <c r="S5017" s="18" t="n">
        <v>65</v>
      </c>
      <c r="T5017" s="15" t="n">
        <v>2157.5</v>
      </c>
      <c r="U5017" s="15" t="s">
        <v>24</v>
      </c>
      <c r="V5017" s="18" t="n">
        <f aca="false">IF(ISNUMBER(T5017),T5017,0)</f>
        <v>2157.5</v>
      </c>
      <c r="W5017" s="15" t="n">
        <f aca="false">IF(U5017="Yes",1,0)</f>
        <v>0</v>
      </c>
      <c r="X5017" s="15" t="str">
        <f aca="false">IF(F5017&lt;=12,"0-12 months",IF(F5017&lt;=24,"13-24 months",IF(F5017&lt;=48,"25-48 months","49-72 months")))</f>
        <v>25-48 months</v>
      </c>
      <c r="Y5017" s="15" t="str">
        <f aca="false">IF(C5017=1,"Yes","No")</f>
        <v>No</v>
      </c>
      <c r="Z5017" s="15" t="n">
        <f aca="false">COUNTIF(J5017:O5017,"Yes")</f>
        <v>2</v>
      </c>
      <c r="AA5017" s="18" t="n">
        <f aca="false">S5017*W5017</f>
        <v>0</v>
      </c>
      <c r="AB5017" s="15" t="n">
        <f aca="false">(P5017="Month-to-month")+(I5017="Fiber optic")+(R5017="Electronic check")+(F5017&lt;=12)+(M5017="No")+(J5017="No")</f>
        <v>2</v>
      </c>
      <c r="AC5017" s="15" t="str">
        <f aca="false">IF(AB5017&gt;=5,"High",IF(AB5017&gt;=3,"Medium","Low"))</f>
        <v>Low</v>
      </c>
    </row>
    <row r="5018" customFormat="false" ht="15" hidden="false" customHeight="false" outlineLevel="0" collapsed="false">
      <c r="A5018" s="15" t="s">
        <v>5115</v>
      </c>
      <c r="B5018" s="15" t="s">
        <v>94</v>
      </c>
      <c r="C5018" s="15" t="n">
        <v>0</v>
      </c>
      <c r="D5018" s="15" t="s">
        <v>24</v>
      </c>
      <c r="E5018" s="15" t="s">
        <v>24</v>
      </c>
      <c r="F5018" s="15" t="n">
        <v>5</v>
      </c>
      <c r="G5018" s="15" t="s">
        <v>26</v>
      </c>
      <c r="H5018" s="15" t="s">
        <v>24</v>
      </c>
      <c r="I5018" s="15" t="s">
        <v>24</v>
      </c>
      <c r="J5018" s="15" t="s">
        <v>28</v>
      </c>
      <c r="K5018" s="15" t="s">
        <v>28</v>
      </c>
      <c r="L5018" s="15" t="s">
        <v>28</v>
      </c>
      <c r="M5018" s="15" t="s">
        <v>28</v>
      </c>
      <c r="N5018" s="15" t="s">
        <v>28</v>
      </c>
      <c r="O5018" s="15" t="s">
        <v>28</v>
      </c>
      <c r="P5018" s="15" t="s">
        <v>25</v>
      </c>
      <c r="Q5018" s="15" t="s">
        <v>24</v>
      </c>
      <c r="R5018" s="15" t="s">
        <v>21</v>
      </c>
      <c r="S5018" s="18" t="n">
        <v>19.85</v>
      </c>
      <c r="T5018" s="15" t="n">
        <v>108.05</v>
      </c>
      <c r="U5018" s="15" t="s">
        <v>26</v>
      </c>
      <c r="V5018" s="18" t="n">
        <f aca="false">IF(ISNUMBER(T5018),T5018,0)</f>
        <v>108.05</v>
      </c>
      <c r="W5018" s="15" t="n">
        <f aca="false">IF(U5018="Yes",1,0)</f>
        <v>1</v>
      </c>
      <c r="X5018" s="15" t="str">
        <f aca="false">IF(F5018&lt;=12,"0-12 months",IF(F5018&lt;=24,"13-24 months",IF(F5018&lt;=48,"25-48 months","49-72 months")))</f>
        <v>0-12 months</v>
      </c>
      <c r="Y5018" s="15" t="str">
        <f aca="false">IF(C5018=1,"Yes","No")</f>
        <v>No</v>
      </c>
      <c r="Z5018" s="15" t="n">
        <f aca="false">COUNTIF(J5018:O5018,"Yes")</f>
        <v>0</v>
      </c>
      <c r="AA5018" s="18" t="n">
        <f aca="false">S5018*W5018</f>
        <v>19.85</v>
      </c>
      <c r="AB5018" s="15" t="n">
        <f aca="false">(P5018="Month-to-month")+(I5018="Fiber optic")+(R5018="Electronic check")+(F5018&lt;=12)+(M5018="No")+(J5018="No")</f>
        <v>2</v>
      </c>
      <c r="AC5018" s="15" t="str">
        <f aca="false">IF(AB5018&gt;=5,"High",IF(AB5018&gt;=3,"Medium","Low"))</f>
        <v>Low</v>
      </c>
    </row>
    <row r="5019" customFormat="false" ht="15" hidden="false" customHeight="false" outlineLevel="0" collapsed="false">
      <c r="A5019" s="15" t="s">
        <v>5116</v>
      </c>
      <c r="B5019" s="15" t="s">
        <v>94</v>
      </c>
      <c r="C5019" s="15" t="n">
        <v>0</v>
      </c>
      <c r="D5019" s="15" t="s">
        <v>26</v>
      </c>
      <c r="E5019" s="15" t="s">
        <v>24</v>
      </c>
      <c r="F5019" s="15" t="n">
        <v>41</v>
      </c>
      <c r="G5019" s="15" t="s">
        <v>24</v>
      </c>
      <c r="H5019" s="15" t="s">
        <v>95</v>
      </c>
      <c r="I5019" s="15" t="s">
        <v>96</v>
      </c>
      <c r="J5019" s="15" t="s">
        <v>24</v>
      </c>
      <c r="K5019" s="15" t="s">
        <v>26</v>
      </c>
      <c r="L5019" s="15" t="s">
        <v>24</v>
      </c>
      <c r="M5019" s="15" t="s">
        <v>26</v>
      </c>
      <c r="N5019" s="15" t="s">
        <v>24</v>
      </c>
      <c r="O5019" s="15" t="s">
        <v>24</v>
      </c>
      <c r="P5019" s="15" t="s">
        <v>27</v>
      </c>
      <c r="Q5019" s="15" t="s">
        <v>24</v>
      </c>
      <c r="R5019" s="15" t="s">
        <v>17</v>
      </c>
      <c r="S5019" s="18" t="n">
        <v>35.45</v>
      </c>
      <c r="T5019" s="15" t="n">
        <v>1391.65</v>
      </c>
      <c r="U5019" s="15" t="s">
        <v>24</v>
      </c>
      <c r="V5019" s="18" t="n">
        <f aca="false">IF(ISNUMBER(T5019),T5019,0)</f>
        <v>1391.65</v>
      </c>
      <c r="W5019" s="15" t="n">
        <f aca="false">IF(U5019="Yes",1,0)</f>
        <v>0</v>
      </c>
      <c r="X5019" s="15" t="str">
        <f aca="false">IF(F5019&lt;=12,"0-12 months",IF(F5019&lt;=24,"13-24 months",IF(F5019&lt;=48,"25-48 months","49-72 months")))</f>
        <v>25-48 months</v>
      </c>
      <c r="Y5019" s="15" t="str">
        <f aca="false">IF(C5019=1,"Yes","No")</f>
        <v>No</v>
      </c>
      <c r="Z5019" s="15" t="n">
        <f aca="false">COUNTIF(J5019:O5019,"Yes")</f>
        <v>2</v>
      </c>
      <c r="AA5019" s="18" t="n">
        <f aca="false">S5019*W5019</f>
        <v>0</v>
      </c>
      <c r="AB5019" s="15" t="n">
        <f aca="false">(P5019="Month-to-month")+(I5019="Fiber optic")+(R5019="Electronic check")+(F5019&lt;=12)+(M5019="No")+(J5019="No")</f>
        <v>1</v>
      </c>
      <c r="AC5019" s="15" t="str">
        <f aca="false">IF(AB5019&gt;=5,"High",IF(AB5019&gt;=3,"Medium","Low"))</f>
        <v>Low</v>
      </c>
    </row>
    <row r="5020" customFormat="false" ht="15" hidden="false" customHeight="false" outlineLevel="0" collapsed="false">
      <c r="A5020" s="15" t="s">
        <v>5117</v>
      </c>
      <c r="B5020" s="15" t="s">
        <v>94</v>
      </c>
      <c r="C5020" s="15" t="n">
        <v>0</v>
      </c>
      <c r="D5020" s="15" t="s">
        <v>26</v>
      </c>
      <c r="E5020" s="15" t="s">
        <v>26</v>
      </c>
      <c r="F5020" s="15" t="n">
        <v>72</v>
      </c>
      <c r="G5020" s="15" t="s">
        <v>26</v>
      </c>
      <c r="H5020" s="15" t="s">
        <v>24</v>
      </c>
      <c r="I5020" s="15" t="s">
        <v>24</v>
      </c>
      <c r="J5020" s="15" t="s">
        <v>28</v>
      </c>
      <c r="K5020" s="15" t="s">
        <v>28</v>
      </c>
      <c r="L5020" s="15" t="s">
        <v>28</v>
      </c>
      <c r="M5020" s="15" t="s">
        <v>28</v>
      </c>
      <c r="N5020" s="15" t="s">
        <v>28</v>
      </c>
      <c r="O5020" s="15" t="s">
        <v>28</v>
      </c>
      <c r="P5020" s="15" t="s">
        <v>29</v>
      </c>
      <c r="Q5020" s="15" t="s">
        <v>24</v>
      </c>
      <c r="R5020" s="15" t="s">
        <v>21</v>
      </c>
      <c r="S5020" s="18" t="n">
        <v>19.7</v>
      </c>
      <c r="T5020" s="15" t="n">
        <v>1379.8</v>
      </c>
      <c r="U5020" s="15" t="s">
        <v>24</v>
      </c>
      <c r="V5020" s="18" t="n">
        <f aca="false">IF(ISNUMBER(T5020),T5020,0)</f>
        <v>1379.8</v>
      </c>
      <c r="W5020" s="15" t="n">
        <f aca="false">IF(U5020="Yes",1,0)</f>
        <v>0</v>
      </c>
      <c r="X5020" s="15" t="str">
        <f aca="false">IF(F5020&lt;=12,"0-12 months",IF(F5020&lt;=24,"13-24 months",IF(F5020&lt;=48,"25-48 months","49-72 months")))</f>
        <v>49-72 months</v>
      </c>
      <c r="Y5020" s="15" t="str">
        <f aca="false">IF(C5020=1,"Yes","No")</f>
        <v>No</v>
      </c>
      <c r="Z5020" s="15" t="n">
        <f aca="false">COUNTIF(J5020:O5020,"Yes")</f>
        <v>0</v>
      </c>
      <c r="AA5020" s="18" t="n">
        <f aca="false">S5020*W5020</f>
        <v>0</v>
      </c>
      <c r="AB5020" s="15" t="n">
        <f aca="false">(P5020="Month-to-month")+(I5020="Fiber optic")+(R5020="Electronic check")+(F5020&lt;=12)+(M5020="No")+(J5020="No")</f>
        <v>0</v>
      </c>
      <c r="AC5020" s="15" t="str">
        <f aca="false">IF(AB5020&gt;=5,"High",IF(AB5020&gt;=3,"Medium","Low"))</f>
        <v>Low</v>
      </c>
    </row>
    <row r="5021" customFormat="false" ht="15" hidden="false" customHeight="false" outlineLevel="0" collapsed="false">
      <c r="A5021" s="15" t="s">
        <v>5118</v>
      </c>
      <c r="B5021" s="15" t="s">
        <v>98</v>
      </c>
      <c r="C5021" s="15" t="n">
        <v>1</v>
      </c>
      <c r="D5021" s="15" t="s">
        <v>24</v>
      </c>
      <c r="E5021" s="15" t="s">
        <v>24</v>
      </c>
      <c r="F5021" s="15" t="n">
        <v>14</v>
      </c>
      <c r="G5021" s="15" t="s">
        <v>26</v>
      </c>
      <c r="H5021" s="15" t="s">
        <v>26</v>
      </c>
      <c r="I5021" s="15" t="s">
        <v>102</v>
      </c>
      <c r="J5021" s="15" t="s">
        <v>24</v>
      </c>
      <c r="K5021" s="15" t="s">
        <v>24</v>
      </c>
      <c r="L5021" s="15" t="s">
        <v>24</v>
      </c>
      <c r="M5021" s="15" t="s">
        <v>24</v>
      </c>
      <c r="N5021" s="15" t="s">
        <v>26</v>
      </c>
      <c r="O5021" s="15" t="s">
        <v>26</v>
      </c>
      <c r="P5021" s="15" t="s">
        <v>25</v>
      </c>
      <c r="Q5021" s="15" t="s">
        <v>26</v>
      </c>
      <c r="R5021" s="15" t="s">
        <v>15</v>
      </c>
      <c r="S5021" s="18" t="n">
        <v>95.6</v>
      </c>
      <c r="T5021" s="15" t="n">
        <v>1273.3</v>
      </c>
      <c r="U5021" s="15" t="s">
        <v>24</v>
      </c>
      <c r="V5021" s="18" t="n">
        <f aca="false">IF(ISNUMBER(T5021),T5021,0)</f>
        <v>1273.3</v>
      </c>
      <c r="W5021" s="15" t="n">
        <f aca="false">IF(U5021="Yes",1,0)</f>
        <v>0</v>
      </c>
      <c r="X5021" s="15" t="str">
        <f aca="false">IF(F5021&lt;=12,"0-12 months",IF(F5021&lt;=24,"13-24 months",IF(F5021&lt;=48,"25-48 months","49-72 months")))</f>
        <v>13-24 months</v>
      </c>
      <c r="Y5021" s="15" t="str">
        <f aca="false">IF(C5021=1,"Yes","No")</f>
        <v>Yes</v>
      </c>
      <c r="Z5021" s="15" t="n">
        <f aca="false">COUNTIF(J5021:O5021,"Yes")</f>
        <v>2</v>
      </c>
      <c r="AA5021" s="18" t="n">
        <f aca="false">S5021*W5021</f>
        <v>0</v>
      </c>
      <c r="AB5021" s="15" t="n">
        <f aca="false">(P5021="Month-to-month")+(I5021="Fiber optic")+(R5021="Electronic check")+(F5021&lt;=12)+(M5021="No")+(J5021="No")</f>
        <v>5</v>
      </c>
      <c r="AC5021" s="15" t="str">
        <f aca="false">IF(AB5021&gt;=5,"High",IF(AB5021&gt;=3,"Medium","Low"))</f>
        <v>High</v>
      </c>
    </row>
    <row r="5022" customFormat="false" ht="15" hidden="false" customHeight="false" outlineLevel="0" collapsed="false">
      <c r="A5022" s="15" t="s">
        <v>5119</v>
      </c>
      <c r="B5022" s="15" t="s">
        <v>94</v>
      </c>
      <c r="C5022" s="15" t="n">
        <v>0</v>
      </c>
      <c r="D5022" s="15" t="s">
        <v>24</v>
      </c>
      <c r="E5022" s="15" t="s">
        <v>24</v>
      </c>
      <c r="F5022" s="15" t="n">
        <v>41</v>
      </c>
      <c r="G5022" s="15" t="s">
        <v>26</v>
      </c>
      <c r="H5022" s="15" t="s">
        <v>24</v>
      </c>
      <c r="I5022" s="15" t="s">
        <v>24</v>
      </c>
      <c r="J5022" s="15" t="s">
        <v>28</v>
      </c>
      <c r="K5022" s="15" t="s">
        <v>28</v>
      </c>
      <c r="L5022" s="15" t="s">
        <v>28</v>
      </c>
      <c r="M5022" s="15" t="s">
        <v>28</v>
      </c>
      <c r="N5022" s="15" t="s">
        <v>28</v>
      </c>
      <c r="O5022" s="15" t="s">
        <v>28</v>
      </c>
      <c r="P5022" s="15" t="s">
        <v>29</v>
      </c>
      <c r="Q5022" s="15" t="s">
        <v>26</v>
      </c>
      <c r="R5022" s="15" t="s">
        <v>17</v>
      </c>
      <c r="S5022" s="18" t="n">
        <v>19.85</v>
      </c>
      <c r="T5022" s="15" t="n">
        <v>810.45</v>
      </c>
      <c r="U5022" s="15" t="s">
        <v>24</v>
      </c>
      <c r="V5022" s="18" t="n">
        <f aca="false">IF(ISNUMBER(T5022),T5022,0)</f>
        <v>810.45</v>
      </c>
      <c r="W5022" s="15" t="n">
        <f aca="false">IF(U5022="Yes",1,0)</f>
        <v>0</v>
      </c>
      <c r="X5022" s="15" t="str">
        <f aca="false">IF(F5022&lt;=12,"0-12 months",IF(F5022&lt;=24,"13-24 months",IF(F5022&lt;=48,"25-48 months","49-72 months")))</f>
        <v>25-48 months</v>
      </c>
      <c r="Y5022" s="15" t="str">
        <f aca="false">IF(C5022=1,"Yes","No")</f>
        <v>No</v>
      </c>
      <c r="Z5022" s="15" t="n">
        <f aca="false">COUNTIF(J5022:O5022,"Yes")</f>
        <v>0</v>
      </c>
      <c r="AA5022" s="18" t="n">
        <f aca="false">S5022*W5022</f>
        <v>0</v>
      </c>
      <c r="AB5022" s="15" t="n">
        <f aca="false">(P5022="Month-to-month")+(I5022="Fiber optic")+(R5022="Electronic check")+(F5022&lt;=12)+(M5022="No")+(J5022="No")</f>
        <v>0</v>
      </c>
      <c r="AC5022" s="15" t="str">
        <f aca="false">IF(AB5022&gt;=5,"High",IF(AB5022&gt;=3,"Medium","Low"))</f>
        <v>Low</v>
      </c>
    </row>
    <row r="5023" customFormat="false" ht="15" hidden="false" customHeight="false" outlineLevel="0" collapsed="false">
      <c r="A5023" s="15" t="s">
        <v>5120</v>
      </c>
      <c r="B5023" s="15" t="s">
        <v>94</v>
      </c>
      <c r="C5023" s="15" t="n">
        <v>0</v>
      </c>
      <c r="D5023" s="15" t="s">
        <v>26</v>
      </c>
      <c r="E5023" s="15" t="s">
        <v>26</v>
      </c>
      <c r="F5023" s="15" t="n">
        <v>23</v>
      </c>
      <c r="G5023" s="15" t="s">
        <v>26</v>
      </c>
      <c r="H5023" s="15" t="s">
        <v>26</v>
      </c>
      <c r="I5023" s="15" t="s">
        <v>102</v>
      </c>
      <c r="J5023" s="15" t="s">
        <v>26</v>
      </c>
      <c r="K5023" s="15" t="s">
        <v>24</v>
      </c>
      <c r="L5023" s="15" t="s">
        <v>24</v>
      </c>
      <c r="M5023" s="15" t="s">
        <v>24</v>
      </c>
      <c r="N5023" s="15" t="s">
        <v>24</v>
      </c>
      <c r="O5023" s="15" t="s">
        <v>24</v>
      </c>
      <c r="P5023" s="15" t="s">
        <v>27</v>
      </c>
      <c r="Q5023" s="15" t="s">
        <v>24</v>
      </c>
      <c r="R5023" s="15" t="s">
        <v>21</v>
      </c>
      <c r="S5023" s="18" t="n">
        <v>81.85</v>
      </c>
      <c r="T5023" s="15" t="n">
        <v>1810.85</v>
      </c>
      <c r="U5023" s="15" t="s">
        <v>24</v>
      </c>
      <c r="V5023" s="18" t="n">
        <f aca="false">IF(ISNUMBER(T5023),T5023,0)</f>
        <v>1810.85</v>
      </c>
      <c r="W5023" s="15" t="n">
        <f aca="false">IF(U5023="Yes",1,0)</f>
        <v>0</v>
      </c>
      <c r="X5023" s="15" t="str">
        <f aca="false">IF(F5023&lt;=12,"0-12 months",IF(F5023&lt;=24,"13-24 months",IF(F5023&lt;=48,"25-48 months","49-72 months")))</f>
        <v>13-24 months</v>
      </c>
      <c r="Y5023" s="15" t="str">
        <f aca="false">IF(C5023=1,"Yes","No")</f>
        <v>No</v>
      </c>
      <c r="Z5023" s="15" t="n">
        <f aca="false">COUNTIF(J5023:O5023,"Yes")</f>
        <v>1</v>
      </c>
      <c r="AA5023" s="18" t="n">
        <f aca="false">S5023*W5023</f>
        <v>0</v>
      </c>
      <c r="AB5023" s="15" t="n">
        <f aca="false">(P5023="Month-to-month")+(I5023="Fiber optic")+(R5023="Electronic check")+(F5023&lt;=12)+(M5023="No")+(J5023="No")</f>
        <v>2</v>
      </c>
      <c r="AC5023" s="15" t="str">
        <f aca="false">IF(AB5023&gt;=5,"High",IF(AB5023&gt;=3,"Medium","Low"))</f>
        <v>Low</v>
      </c>
    </row>
    <row r="5024" customFormat="false" ht="15" hidden="false" customHeight="false" outlineLevel="0" collapsed="false">
      <c r="A5024" s="15" t="s">
        <v>5121</v>
      </c>
      <c r="B5024" s="15" t="s">
        <v>98</v>
      </c>
      <c r="C5024" s="15" t="n">
        <v>0</v>
      </c>
      <c r="D5024" s="15" t="s">
        <v>26</v>
      </c>
      <c r="E5024" s="15" t="s">
        <v>26</v>
      </c>
      <c r="F5024" s="15" t="n">
        <v>71</v>
      </c>
      <c r="G5024" s="15" t="s">
        <v>26</v>
      </c>
      <c r="H5024" s="15" t="s">
        <v>24</v>
      </c>
      <c r="I5024" s="15" t="s">
        <v>102</v>
      </c>
      <c r="J5024" s="15" t="s">
        <v>26</v>
      </c>
      <c r="K5024" s="15" t="s">
        <v>26</v>
      </c>
      <c r="L5024" s="15" t="s">
        <v>26</v>
      </c>
      <c r="M5024" s="15" t="s">
        <v>26</v>
      </c>
      <c r="N5024" s="15" t="s">
        <v>26</v>
      </c>
      <c r="O5024" s="15" t="s">
        <v>26</v>
      </c>
      <c r="P5024" s="15" t="s">
        <v>29</v>
      </c>
      <c r="Q5024" s="15" t="s">
        <v>24</v>
      </c>
      <c r="R5024" s="15" t="s">
        <v>21</v>
      </c>
      <c r="S5024" s="18" t="n">
        <v>109.3</v>
      </c>
      <c r="T5024" s="15" t="n">
        <v>7782.85</v>
      </c>
      <c r="U5024" s="15" t="s">
        <v>24</v>
      </c>
      <c r="V5024" s="18" t="n">
        <f aca="false">IF(ISNUMBER(T5024),T5024,0)</f>
        <v>7782.85</v>
      </c>
      <c r="W5024" s="15" t="n">
        <f aca="false">IF(U5024="Yes",1,0)</f>
        <v>0</v>
      </c>
      <c r="X5024" s="15" t="str">
        <f aca="false">IF(F5024&lt;=12,"0-12 months",IF(F5024&lt;=24,"13-24 months",IF(F5024&lt;=48,"25-48 months","49-72 months")))</f>
        <v>49-72 months</v>
      </c>
      <c r="Y5024" s="15" t="str">
        <f aca="false">IF(C5024=1,"Yes","No")</f>
        <v>No</v>
      </c>
      <c r="Z5024" s="15" t="n">
        <f aca="false">COUNTIF(J5024:O5024,"Yes")</f>
        <v>6</v>
      </c>
      <c r="AA5024" s="18" t="n">
        <f aca="false">S5024*W5024</f>
        <v>0</v>
      </c>
      <c r="AB5024" s="15" t="n">
        <f aca="false">(P5024="Month-to-month")+(I5024="Fiber optic")+(R5024="Electronic check")+(F5024&lt;=12)+(M5024="No")+(J5024="No")</f>
        <v>1</v>
      </c>
      <c r="AC5024" s="15" t="str">
        <f aca="false">IF(AB5024&gt;=5,"High",IF(AB5024&gt;=3,"Medium","Low"))</f>
        <v>Low</v>
      </c>
    </row>
    <row r="5025" customFormat="false" ht="15" hidden="false" customHeight="false" outlineLevel="0" collapsed="false">
      <c r="A5025" s="15" t="s">
        <v>5122</v>
      </c>
      <c r="B5025" s="15" t="s">
        <v>94</v>
      </c>
      <c r="C5025" s="15" t="n">
        <v>0</v>
      </c>
      <c r="D5025" s="15" t="s">
        <v>24</v>
      </c>
      <c r="E5025" s="15" t="s">
        <v>24</v>
      </c>
      <c r="F5025" s="15" t="n">
        <v>1</v>
      </c>
      <c r="G5025" s="15" t="s">
        <v>26</v>
      </c>
      <c r="H5025" s="15" t="s">
        <v>24</v>
      </c>
      <c r="I5025" s="15" t="s">
        <v>102</v>
      </c>
      <c r="J5025" s="15" t="s">
        <v>24</v>
      </c>
      <c r="K5025" s="15" t="s">
        <v>24</v>
      </c>
      <c r="L5025" s="15" t="s">
        <v>24</v>
      </c>
      <c r="M5025" s="15" t="s">
        <v>24</v>
      </c>
      <c r="N5025" s="15" t="s">
        <v>24</v>
      </c>
      <c r="O5025" s="15" t="s">
        <v>24</v>
      </c>
      <c r="P5025" s="15" t="s">
        <v>25</v>
      </c>
      <c r="Q5025" s="15" t="s">
        <v>26</v>
      </c>
      <c r="R5025" s="15" t="s">
        <v>15</v>
      </c>
      <c r="S5025" s="18" t="n">
        <v>70.3</v>
      </c>
      <c r="T5025" s="15" t="n">
        <v>70.3</v>
      </c>
      <c r="U5025" s="15" t="s">
        <v>26</v>
      </c>
      <c r="V5025" s="18" t="n">
        <f aca="false">IF(ISNUMBER(T5025),T5025,0)</f>
        <v>70.3</v>
      </c>
      <c r="W5025" s="15" t="n">
        <f aca="false">IF(U5025="Yes",1,0)</f>
        <v>1</v>
      </c>
      <c r="X5025" s="15" t="str">
        <f aca="false">IF(F5025&lt;=12,"0-12 months",IF(F5025&lt;=24,"13-24 months",IF(F5025&lt;=48,"25-48 months","49-72 months")))</f>
        <v>0-12 months</v>
      </c>
      <c r="Y5025" s="15" t="str">
        <f aca="false">IF(C5025=1,"Yes","No")</f>
        <v>No</v>
      </c>
      <c r="Z5025" s="15" t="n">
        <f aca="false">COUNTIF(J5025:O5025,"Yes")</f>
        <v>0</v>
      </c>
      <c r="AA5025" s="18" t="n">
        <f aca="false">S5025*W5025</f>
        <v>70.3</v>
      </c>
      <c r="AB5025" s="15" t="n">
        <f aca="false">(P5025="Month-to-month")+(I5025="Fiber optic")+(R5025="Electronic check")+(F5025&lt;=12)+(M5025="No")+(J5025="No")</f>
        <v>6</v>
      </c>
      <c r="AC5025" s="15" t="str">
        <f aca="false">IF(AB5025&gt;=5,"High",IF(AB5025&gt;=3,"Medium","Low"))</f>
        <v>High</v>
      </c>
    </row>
    <row r="5026" customFormat="false" ht="15" hidden="false" customHeight="false" outlineLevel="0" collapsed="false">
      <c r="A5026" s="15" t="s">
        <v>5123</v>
      </c>
      <c r="B5026" s="15" t="s">
        <v>98</v>
      </c>
      <c r="C5026" s="15" t="n">
        <v>0</v>
      </c>
      <c r="D5026" s="15" t="s">
        <v>26</v>
      </c>
      <c r="E5026" s="15" t="s">
        <v>24</v>
      </c>
      <c r="F5026" s="15" t="n">
        <v>72</v>
      </c>
      <c r="G5026" s="15" t="s">
        <v>26</v>
      </c>
      <c r="H5026" s="15" t="s">
        <v>26</v>
      </c>
      <c r="I5026" s="15" t="s">
        <v>24</v>
      </c>
      <c r="J5026" s="15" t="s">
        <v>28</v>
      </c>
      <c r="K5026" s="15" t="s">
        <v>28</v>
      </c>
      <c r="L5026" s="15" t="s">
        <v>28</v>
      </c>
      <c r="M5026" s="15" t="s">
        <v>28</v>
      </c>
      <c r="N5026" s="15" t="s">
        <v>28</v>
      </c>
      <c r="O5026" s="15" t="s">
        <v>28</v>
      </c>
      <c r="P5026" s="15" t="s">
        <v>29</v>
      </c>
      <c r="Q5026" s="15" t="s">
        <v>24</v>
      </c>
      <c r="R5026" s="15" t="s">
        <v>17</v>
      </c>
      <c r="S5026" s="18" t="n">
        <v>25.4</v>
      </c>
      <c r="T5026" s="15" t="n">
        <v>1797.1</v>
      </c>
      <c r="U5026" s="15" t="s">
        <v>24</v>
      </c>
      <c r="V5026" s="18" t="n">
        <f aca="false">IF(ISNUMBER(T5026),T5026,0)</f>
        <v>1797.1</v>
      </c>
      <c r="W5026" s="15" t="n">
        <f aca="false">IF(U5026="Yes",1,0)</f>
        <v>0</v>
      </c>
      <c r="X5026" s="15" t="str">
        <f aca="false">IF(F5026&lt;=12,"0-12 months",IF(F5026&lt;=24,"13-24 months",IF(F5026&lt;=48,"25-48 months","49-72 months")))</f>
        <v>49-72 months</v>
      </c>
      <c r="Y5026" s="15" t="str">
        <f aca="false">IF(C5026=1,"Yes","No")</f>
        <v>No</v>
      </c>
      <c r="Z5026" s="15" t="n">
        <f aca="false">COUNTIF(J5026:O5026,"Yes")</f>
        <v>0</v>
      </c>
      <c r="AA5026" s="18" t="n">
        <f aca="false">S5026*W5026</f>
        <v>0</v>
      </c>
      <c r="AB5026" s="15" t="n">
        <f aca="false">(P5026="Month-to-month")+(I5026="Fiber optic")+(R5026="Electronic check")+(F5026&lt;=12)+(M5026="No")+(J5026="No")</f>
        <v>0</v>
      </c>
      <c r="AC5026" s="15" t="str">
        <f aca="false">IF(AB5026&gt;=5,"High",IF(AB5026&gt;=3,"Medium","Low"))</f>
        <v>Low</v>
      </c>
    </row>
    <row r="5027" customFormat="false" ht="15" hidden="false" customHeight="false" outlineLevel="0" collapsed="false">
      <c r="A5027" s="15" t="s">
        <v>5124</v>
      </c>
      <c r="B5027" s="15" t="s">
        <v>98</v>
      </c>
      <c r="C5027" s="15" t="n">
        <v>0</v>
      </c>
      <c r="D5027" s="15" t="s">
        <v>26</v>
      </c>
      <c r="E5027" s="15" t="s">
        <v>26</v>
      </c>
      <c r="F5027" s="15" t="n">
        <v>6</v>
      </c>
      <c r="G5027" s="15" t="s">
        <v>26</v>
      </c>
      <c r="H5027" s="15" t="s">
        <v>24</v>
      </c>
      <c r="I5027" s="15" t="s">
        <v>102</v>
      </c>
      <c r="J5027" s="15" t="s">
        <v>24</v>
      </c>
      <c r="K5027" s="15" t="s">
        <v>24</v>
      </c>
      <c r="L5027" s="15" t="s">
        <v>24</v>
      </c>
      <c r="M5027" s="15" t="s">
        <v>24</v>
      </c>
      <c r="N5027" s="15" t="s">
        <v>24</v>
      </c>
      <c r="O5027" s="15" t="s">
        <v>24</v>
      </c>
      <c r="P5027" s="15" t="s">
        <v>25</v>
      </c>
      <c r="Q5027" s="15" t="s">
        <v>26</v>
      </c>
      <c r="R5027" s="15" t="s">
        <v>15</v>
      </c>
      <c r="S5027" s="18" t="n">
        <v>69.8</v>
      </c>
      <c r="T5027" s="15" t="n">
        <v>377.85</v>
      </c>
      <c r="U5027" s="15" t="s">
        <v>24</v>
      </c>
      <c r="V5027" s="18" t="n">
        <f aca="false">IF(ISNUMBER(T5027),T5027,0)</f>
        <v>377.85</v>
      </c>
      <c r="W5027" s="15" t="n">
        <f aca="false">IF(U5027="Yes",1,0)</f>
        <v>0</v>
      </c>
      <c r="X5027" s="15" t="str">
        <f aca="false">IF(F5027&lt;=12,"0-12 months",IF(F5027&lt;=24,"13-24 months",IF(F5027&lt;=48,"25-48 months","49-72 months")))</f>
        <v>0-12 months</v>
      </c>
      <c r="Y5027" s="15" t="str">
        <f aca="false">IF(C5027=1,"Yes","No")</f>
        <v>No</v>
      </c>
      <c r="Z5027" s="15" t="n">
        <f aca="false">COUNTIF(J5027:O5027,"Yes")</f>
        <v>0</v>
      </c>
      <c r="AA5027" s="18" t="n">
        <f aca="false">S5027*W5027</f>
        <v>0</v>
      </c>
      <c r="AB5027" s="15" t="n">
        <f aca="false">(P5027="Month-to-month")+(I5027="Fiber optic")+(R5027="Electronic check")+(F5027&lt;=12)+(M5027="No")+(J5027="No")</f>
        <v>6</v>
      </c>
      <c r="AC5027" s="15" t="str">
        <f aca="false">IF(AB5027&gt;=5,"High",IF(AB5027&gt;=3,"Medium","Low"))</f>
        <v>High</v>
      </c>
    </row>
    <row r="5028" customFormat="false" ht="15" hidden="false" customHeight="false" outlineLevel="0" collapsed="false">
      <c r="A5028" s="15" t="s">
        <v>5125</v>
      </c>
      <c r="B5028" s="15" t="s">
        <v>98</v>
      </c>
      <c r="C5028" s="15" t="n">
        <v>0</v>
      </c>
      <c r="D5028" s="15" t="s">
        <v>26</v>
      </c>
      <c r="E5028" s="15" t="s">
        <v>26</v>
      </c>
      <c r="F5028" s="15" t="n">
        <v>23</v>
      </c>
      <c r="G5028" s="15" t="s">
        <v>26</v>
      </c>
      <c r="H5028" s="15" t="s">
        <v>24</v>
      </c>
      <c r="I5028" s="15" t="s">
        <v>24</v>
      </c>
      <c r="J5028" s="15" t="s">
        <v>28</v>
      </c>
      <c r="K5028" s="15" t="s">
        <v>28</v>
      </c>
      <c r="L5028" s="15" t="s">
        <v>28</v>
      </c>
      <c r="M5028" s="15" t="s">
        <v>28</v>
      </c>
      <c r="N5028" s="15" t="s">
        <v>28</v>
      </c>
      <c r="O5028" s="15" t="s">
        <v>28</v>
      </c>
      <c r="P5028" s="15" t="s">
        <v>27</v>
      </c>
      <c r="Q5028" s="15" t="s">
        <v>26</v>
      </c>
      <c r="R5028" s="15" t="s">
        <v>21</v>
      </c>
      <c r="S5028" s="18" t="n">
        <v>20</v>
      </c>
      <c r="T5028" s="15" t="n">
        <v>445.3</v>
      </c>
      <c r="U5028" s="15" t="s">
        <v>24</v>
      </c>
      <c r="V5028" s="18" t="n">
        <f aca="false">IF(ISNUMBER(T5028),T5028,0)</f>
        <v>445.3</v>
      </c>
      <c r="W5028" s="15" t="n">
        <f aca="false">IF(U5028="Yes",1,0)</f>
        <v>0</v>
      </c>
      <c r="X5028" s="15" t="str">
        <f aca="false">IF(F5028&lt;=12,"0-12 months",IF(F5028&lt;=24,"13-24 months",IF(F5028&lt;=48,"25-48 months","49-72 months")))</f>
        <v>13-24 months</v>
      </c>
      <c r="Y5028" s="15" t="str">
        <f aca="false">IF(C5028=1,"Yes","No")</f>
        <v>No</v>
      </c>
      <c r="Z5028" s="15" t="n">
        <f aca="false">COUNTIF(J5028:O5028,"Yes")</f>
        <v>0</v>
      </c>
      <c r="AA5028" s="18" t="n">
        <f aca="false">S5028*W5028</f>
        <v>0</v>
      </c>
      <c r="AB5028" s="15" t="n">
        <f aca="false">(P5028="Month-to-month")+(I5028="Fiber optic")+(R5028="Electronic check")+(F5028&lt;=12)+(M5028="No")+(J5028="No")</f>
        <v>0</v>
      </c>
      <c r="AC5028" s="15" t="str">
        <f aca="false">IF(AB5028&gt;=5,"High",IF(AB5028&gt;=3,"Medium","Low"))</f>
        <v>Low</v>
      </c>
    </row>
    <row r="5029" customFormat="false" ht="15" hidden="false" customHeight="false" outlineLevel="0" collapsed="false">
      <c r="A5029" s="15" t="s">
        <v>5126</v>
      </c>
      <c r="B5029" s="15" t="s">
        <v>98</v>
      </c>
      <c r="C5029" s="15" t="n">
        <v>1</v>
      </c>
      <c r="D5029" s="15" t="s">
        <v>26</v>
      </c>
      <c r="E5029" s="15" t="s">
        <v>24</v>
      </c>
      <c r="F5029" s="15" t="n">
        <v>10</v>
      </c>
      <c r="G5029" s="15" t="s">
        <v>26</v>
      </c>
      <c r="H5029" s="15" t="s">
        <v>26</v>
      </c>
      <c r="I5029" s="15" t="s">
        <v>102</v>
      </c>
      <c r="J5029" s="15" t="s">
        <v>24</v>
      </c>
      <c r="K5029" s="15" t="s">
        <v>24</v>
      </c>
      <c r="L5029" s="15" t="s">
        <v>24</v>
      </c>
      <c r="M5029" s="15" t="s">
        <v>24</v>
      </c>
      <c r="N5029" s="15" t="s">
        <v>24</v>
      </c>
      <c r="O5029" s="15" t="s">
        <v>26</v>
      </c>
      <c r="P5029" s="15" t="s">
        <v>25</v>
      </c>
      <c r="Q5029" s="15" t="s">
        <v>24</v>
      </c>
      <c r="R5029" s="15" t="s">
        <v>15</v>
      </c>
      <c r="S5029" s="18" t="n">
        <v>85.55</v>
      </c>
      <c r="T5029" s="15" t="n">
        <v>851.75</v>
      </c>
      <c r="U5029" s="15" t="s">
        <v>26</v>
      </c>
      <c r="V5029" s="18" t="n">
        <f aca="false">IF(ISNUMBER(T5029),T5029,0)</f>
        <v>851.75</v>
      </c>
      <c r="W5029" s="15" t="n">
        <f aca="false">IF(U5029="Yes",1,0)</f>
        <v>1</v>
      </c>
      <c r="X5029" s="15" t="str">
        <f aca="false">IF(F5029&lt;=12,"0-12 months",IF(F5029&lt;=24,"13-24 months",IF(F5029&lt;=48,"25-48 months","49-72 months")))</f>
        <v>0-12 months</v>
      </c>
      <c r="Y5029" s="15" t="str">
        <f aca="false">IF(C5029=1,"Yes","No")</f>
        <v>Yes</v>
      </c>
      <c r="Z5029" s="15" t="n">
        <f aca="false">COUNTIF(J5029:O5029,"Yes")</f>
        <v>1</v>
      </c>
      <c r="AA5029" s="18" t="n">
        <f aca="false">S5029*W5029</f>
        <v>85.55</v>
      </c>
      <c r="AB5029" s="15" t="n">
        <f aca="false">(P5029="Month-to-month")+(I5029="Fiber optic")+(R5029="Electronic check")+(F5029&lt;=12)+(M5029="No")+(J5029="No")</f>
        <v>6</v>
      </c>
      <c r="AC5029" s="15" t="str">
        <f aca="false">IF(AB5029&gt;=5,"High",IF(AB5029&gt;=3,"Medium","Low"))</f>
        <v>High</v>
      </c>
    </row>
    <row r="5030" customFormat="false" ht="15" hidden="false" customHeight="false" outlineLevel="0" collapsed="false">
      <c r="A5030" s="15" t="s">
        <v>5127</v>
      </c>
      <c r="B5030" s="15" t="s">
        <v>94</v>
      </c>
      <c r="C5030" s="15" t="n">
        <v>0</v>
      </c>
      <c r="D5030" s="15" t="s">
        <v>24</v>
      </c>
      <c r="E5030" s="15" t="s">
        <v>24</v>
      </c>
      <c r="F5030" s="15" t="n">
        <v>72</v>
      </c>
      <c r="G5030" s="15" t="s">
        <v>26</v>
      </c>
      <c r="H5030" s="15" t="s">
        <v>24</v>
      </c>
      <c r="I5030" s="15" t="s">
        <v>102</v>
      </c>
      <c r="J5030" s="15" t="s">
        <v>26</v>
      </c>
      <c r="K5030" s="15" t="s">
        <v>26</v>
      </c>
      <c r="L5030" s="15" t="s">
        <v>26</v>
      </c>
      <c r="M5030" s="15" t="s">
        <v>26</v>
      </c>
      <c r="N5030" s="15" t="s">
        <v>26</v>
      </c>
      <c r="O5030" s="15" t="s">
        <v>26</v>
      </c>
      <c r="P5030" s="15" t="s">
        <v>29</v>
      </c>
      <c r="Q5030" s="15" t="s">
        <v>26</v>
      </c>
      <c r="R5030" s="15" t="s">
        <v>15</v>
      </c>
      <c r="S5030" s="18" t="n">
        <v>109.9</v>
      </c>
      <c r="T5030" s="15" t="n">
        <v>7624.2</v>
      </c>
      <c r="U5030" s="15" t="s">
        <v>24</v>
      </c>
      <c r="V5030" s="18" t="n">
        <f aca="false">IF(ISNUMBER(T5030),T5030,0)</f>
        <v>7624.2</v>
      </c>
      <c r="W5030" s="15" t="n">
        <f aca="false">IF(U5030="Yes",1,0)</f>
        <v>0</v>
      </c>
      <c r="X5030" s="15" t="str">
        <f aca="false">IF(F5030&lt;=12,"0-12 months",IF(F5030&lt;=24,"13-24 months",IF(F5030&lt;=48,"25-48 months","49-72 months")))</f>
        <v>49-72 months</v>
      </c>
      <c r="Y5030" s="15" t="str">
        <f aca="false">IF(C5030=1,"Yes","No")</f>
        <v>No</v>
      </c>
      <c r="Z5030" s="15" t="n">
        <f aca="false">COUNTIF(J5030:O5030,"Yes")</f>
        <v>6</v>
      </c>
      <c r="AA5030" s="18" t="n">
        <f aca="false">S5030*W5030</f>
        <v>0</v>
      </c>
      <c r="AB5030" s="15" t="n">
        <f aca="false">(P5030="Month-to-month")+(I5030="Fiber optic")+(R5030="Electronic check")+(F5030&lt;=12)+(M5030="No")+(J5030="No")</f>
        <v>2</v>
      </c>
      <c r="AC5030" s="15" t="str">
        <f aca="false">IF(AB5030&gt;=5,"High",IF(AB5030&gt;=3,"Medium","Low"))</f>
        <v>Low</v>
      </c>
    </row>
    <row r="5031" customFormat="false" ht="15" hidden="false" customHeight="false" outlineLevel="0" collapsed="false">
      <c r="A5031" s="15" t="s">
        <v>5128</v>
      </c>
      <c r="B5031" s="15" t="s">
        <v>94</v>
      </c>
      <c r="C5031" s="15" t="n">
        <v>0</v>
      </c>
      <c r="D5031" s="15" t="s">
        <v>26</v>
      </c>
      <c r="E5031" s="15" t="s">
        <v>24</v>
      </c>
      <c r="F5031" s="15" t="n">
        <v>7</v>
      </c>
      <c r="G5031" s="15" t="s">
        <v>26</v>
      </c>
      <c r="H5031" s="15" t="s">
        <v>24</v>
      </c>
      <c r="I5031" s="15" t="s">
        <v>96</v>
      </c>
      <c r="J5031" s="15" t="s">
        <v>26</v>
      </c>
      <c r="K5031" s="15" t="s">
        <v>24</v>
      </c>
      <c r="L5031" s="15" t="s">
        <v>24</v>
      </c>
      <c r="M5031" s="15" t="s">
        <v>24</v>
      </c>
      <c r="N5031" s="15" t="s">
        <v>24</v>
      </c>
      <c r="O5031" s="15" t="s">
        <v>24</v>
      </c>
      <c r="P5031" s="15" t="s">
        <v>25</v>
      </c>
      <c r="Q5031" s="15" t="s">
        <v>26</v>
      </c>
      <c r="R5031" s="15" t="s">
        <v>19</v>
      </c>
      <c r="S5031" s="18" t="n">
        <v>50.3</v>
      </c>
      <c r="T5031" s="15" t="n">
        <v>355.1</v>
      </c>
      <c r="U5031" s="15" t="s">
        <v>24</v>
      </c>
      <c r="V5031" s="18" t="n">
        <f aca="false">IF(ISNUMBER(T5031),T5031,0)</f>
        <v>355.1</v>
      </c>
      <c r="W5031" s="15" t="n">
        <f aca="false">IF(U5031="Yes",1,0)</f>
        <v>0</v>
      </c>
      <c r="X5031" s="15" t="str">
        <f aca="false">IF(F5031&lt;=12,"0-12 months",IF(F5031&lt;=24,"13-24 months",IF(F5031&lt;=48,"25-48 months","49-72 months")))</f>
        <v>0-12 months</v>
      </c>
      <c r="Y5031" s="15" t="str">
        <f aca="false">IF(C5031=1,"Yes","No")</f>
        <v>No</v>
      </c>
      <c r="Z5031" s="15" t="n">
        <f aca="false">COUNTIF(J5031:O5031,"Yes")</f>
        <v>1</v>
      </c>
      <c r="AA5031" s="18" t="n">
        <f aca="false">S5031*W5031</f>
        <v>0</v>
      </c>
      <c r="AB5031" s="15" t="n">
        <f aca="false">(P5031="Month-to-month")+(I5031="Fiber optic")+(R5031="Electronic check")+(F5031&lt;=12)+(M5031="No")+(J5031="No")</f>
        <v>3</v>
      </c>
      <c r="AC5031" s="15" t="str">
        <f aca="false">IF(AB5031&gt;=5,"High",IF(AB5031&gt;=3,"Medium","Low"))</f>
        <v>Medium</v>
      </c>
    </row>
    <row r="5032" customFormat="false" ht="15" hidden="false" customHeight="false" outlineLevel="0" collapsed="false">
      <c r="A5032" s="15" t="s">
        <v>5129</v>
      </c>
      <c r="B5032" s="15" t="s">
        <v>98</v>
      </c>
      <c r="C5032" s="15" t="n">
        <v>0</v>
      </c>
      <c r="D5032" s="15" t="s">
        <v>24</v>
      </c>
      <c r="E5032" s="15" t="s">
        <v>26</v>
      </c>
      <c r="F5032" s="15" t="n">
        <v>6</v>
      </c>
      <c r="G5032" s="15" t="s">
        <v>26</v>
      </c>
      <c r="H5032" s="15" t="s">
        <v>24</v>
      </c>
      <c r="I5032" s="15" t="s">
        <v>102</v>
      </c>
      <c r="J5032" s="15" t="s">
        <v>24</v>
      </c>
      <c r="K5032" s="15" t="s">
        <v>24</v>
      </c>
      <c r="L5032" s="15" t="s">
        <v>26</v>
      </c>
      <c r="M5032" s="15" t="s">
        <v>24</v>
      </c>
      <c r="N5032" s="15" t="s">
        <v>26</v>
      </c>
      <c r="O5032" s="15" t="s">
        <v>26</v>
      </c>
      <c r="P5032" s="15" t="s">
        <v>25</v>
      </c>
      <c r="Q5032" s="15" t="s">
        <v>24</v>
      </c>
      <c r="R5032" s="15" t="s">
        <v>17</v>
      </c>
      <c r="S5032" s="18" t="n">
        <v>94.5</v>
      </c>
      <c r="T5032" s="15" t="n">
        <v>575.45</v>
      </c>
      <c r="U5032" s="15" t="s">
        <v>26</v>
      </c>
      <c r="V5032" s="18" t="n">
        <f aca="false">IF(ISNUMBER(T5032),T5032,0)</f>
        <v>575.45</v>
      </c>
      <c r="W5032" s="15" t="n">
        <f aca="false">IF(U5032="Yes",1,0)</f>
        <v>1</v>
      </c>
      <c r="X5032" s="15" t="str">
        <f aca="false">IF(F5032&lt;=12,"0-12 months",IF(F5032&lt;=24,"13-24 months",IF(F5032&lt;=48,"25-48 months","49-72 months")))</f>
        <v>0-12 months</v>
      </c>
      <c r="Y5032" s="15" t="str">
        <f aca="false">IF(C5032=1,"Yes","No")</f>
        <v>No</v>
      </c>
      <c r="Z5032" s="15" t="n">
        <f aca="false">COUNTIF(J5032:O5032,"Yes")</f>
        <v>3</v>
      </c>
      <c r="AA5032" s="18" t="n">
        <f aca="false">S5032*W5032</f>
        <v>94.5</v>
      </c>
      <c r="AB5032" s="15" t="n">
        <f aca="false">(P5032="Month-to-month")+(I5032="Fiber optic")+(R5032="Electronic check")+(F5032&lt;=12)+(M5032="No")+(J5032="No")</f>
        <v>5</v>
      </c>
      <c r="AC5032" s="15" t="str">
        <f aca="false">IF(AB5032&gt;=5,"High",IF(AB5032&gt;=3,"Medium","Low"))</f>
        <v>High</v>
      </c>
    </row>
    <row r="5033" customFormat="false" ht="15" hidden="false" customHeight="false" outlineLevel="0" collapsed="false">
      <c r="A5033" s="15" t="s">
        <v>5130</v>
      </c>
      <c r="B5033" s="15" t="s">
        <v>98</v>
      </c>
      <c r="C5033" s="15" t="n">
        <v>0</v>
      </c>
      <c r="D5033" s="15" t="s">
        <v>26</v>
      </c>
      <c r="E5033" s="15" t="s">
        <v>26</v>
      </c>
      <c r="F5033" s="15" t="n">
        <v>9</v>
      </c>
      <c r="G5033" s="15" t="s">
        <v>26</v>
      </c>
      <c r="H5033" s="15" t="s">
        <v>24</v>
      </c>
      <c r="I5033" s="15" t="s">
        <v>102</v>
      </c>
      <c r="J5033" s="15" t="s">
        <v>24</v>
      </c>
      <c r="K5033" s="15" t="s">
        <v>26</v>
      </c>
      <c r="L5033" s="15" t="s">
        <v>24</v>
      </c>
      <c r="M5033" s="15" t="s">
        <v>26</v>
      </c>
      <c r="N5033" s="15" t="s">
        <v>26</v>
      </c>
      <c r="O5033" s="15" t="s">
        <v>26</v>
      </c>
      <c r="P5033" s="15" t="s">
        <v>25</v>
      </c>
      <c r="Q5033" s="15" t="s">
        <v>26</v>
      </c>
      <c r="R5033" s="15" t="s">
        <v>15</v>
      </c>
      <c r="S5033" s="18" t="n">
        <v>101.5</v>
      </c>
      <c r="T5033" s="15" t="n">
        <v>906.85</v>
      </c>
      <c r="U5033" s="15" t="s">
        <v>24</v>
      </c>
      <c r="V5033" s="18" t="n">
        <f aca="false">IF(ISNUMBER(T5033),T5033,0)</f>
        <v>906.85</v>
      </c>
      <c r="W5033" s="15" t="n">
        <f aca="false">IF(U5033="Yes",1,0)</f>
        <v>0</v>
      </c>
      <c r="X5033" s="15" t="str">
        <f aca="false">IF(F5033&lt;=12,"0-12 months",IF(F5033&lt;=24,"13-24 months",IF(F5033&lt;=48,"25-48 months","49-72 months")))</f>
        <v>0-12 months</v>
      </c>
      <c r="Y5033" s="15" t="str">
        <f aca="false">IF(C5033=1,"Yes","No")</f>
        <v>No</v>
      </c>
      <c r="Z5033" s="15" t="n">
        <f aca="false">COUNTIF(J5033:O5033,"Yes")</f>
        <v>4</v>
      </c>
      <c r="AA5033" s="18" t="n">
        <f aca="false">S5033*W5033</f>
        <v>0</v>
      </c>
      <c r="AB5033" s="15" t="n">
        <f aca="false">(P5033="Month-to-month")+(I5033="Fiber optic")+(R5033="Electronic check")+(F5033&lt;=12)+(M5033="No")+(J5033="No")</f>
        <v>5</v>
      </c>
      <c r="AC5033" s="15" t="str">
        <f aca="false">IF(AB5033&gt;=5,"High",IF(AB5033&gt;=3,"Medium","Low"))</f>
        <v>High</v>
      </c>
    </row>
    <row r="5034" customFormat="false" ht="15" hidden="false" customHeight="false" outlineLevel="0" collapsed="false">
      <c r="A5034" s="15" t="s">
        <v>5131</v>
      </c>
      <c r="B5034" s="15" t="s">
        <v>94</v>
      </c>
      <c r="C5034" s="15" t="n">
        <v>0</v>
      </c>
      <c r="D5034" s="15" t="s">
        <v>24</v>
      </c>
      <c r="E5034" s="15" t="s">
        <v>24</v>
      </c>
      <c r="F5034" s="15" t="n">
        <v>12</v>
      </c>
      <c r="G5034" s="15" t="s">
        <v>26</v>
      </c>
      <c r="H5034" s="15" t="s">
        <v>26</v>
      </c>
      <c r="I5034" s="15" t="s">
        <v>102</v>
      </c>
      <c r="J5034" s="15" t="s">
        <v>24</v>
      </c>
      <c r="K5034" s="15" t="s">
        <v>26</v>
      </c>
      <c r="L5034" s="15" t="s">
        <v>24</v>
      </c>
      <c r="M5034" s="15" t="s">
        <v>24</v>
      </c>
      <c r="N5034" s="15" t="s">
        <v>24</v>
      </c>
      <c r="O5034" s="15" t="s">
        <v>26</v>
      </c>
      <c r="P5034" s="15" t="s">
        <v>25</v>
      </c>
      <c r="Q5034" s="15" t="s">
        <v>26</v>
      </c>
      <c r="R5034" s="15" t="s">
        <v>15</v>
      </c>
      <c r="S5034" s="18" t="n">
        <v>89.15</v>
      </c>
      <c r="T5034" s="15" t="n">
        <v>1057.55</v>
      </c>
      <c r="U5034" s="15" t="s">
        <v>24</v>
      </c>
      <c r="V5034" s="18" t="n">
        <f aca="false">IF(ISNUMBER(T5034),T5034,0)</f>
        <v>1057.55</v>
      </c>
      <c r="W5034" s="15" t="n">
        <f aca="false">IF(U5034="Yes",1,0)</f>
        <v>0</v>
      </c>
      <c r="X5034" s="15" t="str">
        <f aca="false">IF(F5034&lt;=12,"0-12 months",IF(F5034&lt;=24,"13-24 months",IF(F5034&lt;=48,"25-48 months","49-72 months")))</f>
        <v>0-12 months</v>
      </c>
      <c r="Y5034" s="15" t="str">
        <f aca="false">IF(C5034=1,"Yes","No")</f>
        <v>No</v>
      </c>
      <c r="Z5034" s="15" t="n">
        <f aca="false">COUNTIF(J5034:O5034,"Yes")</f>
        <v>2</v>
      </c>
      <c r="AA5034" s="18" t="n">
        <f aca="false">S5034*W5034</f>
        <v>0</v>
      </c>
      <c r="AB5034" s="15" t="n">
        <f aca="false">(P5034="Month-to-month")+(I5034="Fiber optic")+(R5034="Electronic check")+(F5034&lt;=12)+(M5034="No")+(J5034="No")</f>
        <v>6</v>
      </c>
      <c r="AC5034" s="15" t="str">
        <f aca="false">IF(AB5034&gt;=5,"High",IF(AB5034&gt;=3,"Medium","Low"))</f>
        <v>High</v>
      </c>
    </row>
    <row r="5035" customFormat="false" ht="15" hidden="false" customHeight="false" outlineLevel="0" collapsed="false">
      <c r="A5035" s="15" t="s">
        <v>5132</v>
      </c>
      <c r="B5035" s="15" t="s">
        <v>94</v>
      </c>
      <c r="C5035" s="15" t="n">
        <v>0</v>
      </c>
      <c r="D5035" s="15" t="s">
        <v>24</v>
      </c>
      <c r="E5035" s="15" t="s">
        <v>24</v>
      </c>
      <c r="F5035" s="15" t="n">
        <v>1</v>
      </c>
      <c r="G5035" s="15" t="s">
        <v>26</v>
      </c>
      <c r="H5035" s="15" t="s">
        <v>24</v>
      </c>
      <c r="I5035" s="15" t="s">
        <v>24</v>
      </c>
      <c r="J5035" s="15" t="s">
        <v>28</v>
      </c>
      <c r="K5035" s="15" t="s">
        <v>28</v>
      </c>
      <c r="L5035" s="15" t="s">
        <v>28</v>
      </c>
      <c r="M5035" s="15" t="s">
        <v>28</v>
      </c>
      <c r="N5035" s="15" t="s">
        <v>28</v>
      </c>
      <c r="O5035" s="15" t="s">
        <v>28</v>
      </c>
      <c r="P5035" s="15" t="s">
        <v>25</v>
      </c>
      <c r="Q5035" s="15" t="s">
        <v>26</v>
      </c>
      <c r="R5035" s="15" t="s">
        <v>17</v>
      </c>
      <c r="S5035" s="18" t="n">
        <v>19.4</v>
      </c>
      <c r="T5035" s="15" t="n">
        <v>19.4</v>
      </c>
      <c r="U5035" s="15" t="s">
        <v>24</v>
      </c>
      <c r="V5035" s="18" t="n">
        <f aca="false">IF(ISNUMBER(T5035),T5035,0)</f>
        <v>19.4</v>
      </c>
      <c r="W5035" s="15" t="n">
        <f aca="false">IF(U5035="Yes",1,0)</f>
        <v>0</v>
      </c>
      <c r="X5035" s="15" t="str">
        <f aca="false">IF(F5035&lt;=12,"0-12 months",IF(F5035&lt;=24,"13-24 months",IF(F5035&lt;=48,"25-48 months","49-72 months")))</f>
        <v>0-12 months</v>
      </c>
      <c r="Y5035" s="15" t="str">
        <f aca="false">IF(C5035=1,"Yes","No")</f>
        <v>No</v>
      </c>
      <c r="Z5035" s="15" t="n">
        <f aca="false">COUNTIF(J5035:O5035,"Yes")</f>
        <v>0</v>
      </c>
      <c r="AA5035" s="18" t="n">
        <f aca="false">S5035*W5035</f>
        <v>0</v>
      </c>
      <c r="AB5035" s="15" t="n">
        <f aca="false">(P5035="Month-to-month")+(I5035="Fiber optic")+(R5035="Electronic check")+(F5035&lt;=12)+(M5035="No")+(J5035="No")</f>
        <v>2</v>
      </c>
      <c r="AC5035" s="15" t="str">
        <f aca="false">IF(AB5035&gt;=5,"High",IF(AB5035&gt;=3,"Medium","Low"))</f>
        <v>Low</v>
      </c>
    </row>
    <row r="5036" customFormat="false" ht="15" hidden="false" customHeight="false" outlineLevel="0" collapsed="false">
      <c r="A5036" s="15" t="s">
        <v>5133</v>
      </c>
      <c r="B5036" s="15" t="s">
        <v>94</v>
      </c>
      <c r="C5036" s="15" t="n">
        <v>1</v>
      </c>
      <c r="D5036" s="15" t="s">
        <v>26</v>
      </c>
      <c r="E5036" s="15" t="s">
        <v>26</v>
      </c>
      <c r="F5036" s="15" t="n">
        <v>48</v>
      </c>
      <c r="G5036" s="15" t="s">
        <v>24</v>
      </c>
      <c r="H5036" s="15" t="s">
        <v>95</v>
      </c>
      <c r="I5036" s="15" t="s">
        <v>96</v>
      </c>
      <c r="J5036" s="15" t="s">
        <v>24</v>
      </c>
      <c r="K5036" s="15" t="s">
        <v>26</v>
      </c>
      <c r="L5036" s="15" t="s">
        <v>24</v>
      </c>
      <c r="M5036" s="15" t="s">
        <v>24</v>
      </c>
      <c r="N5036" s="15" t="s">
        <v>24</v>
      </c>
      <c r="O5036" s="15" t="s">
        <v>24</v>
      </c>
      <c r="P5036" s="15" t="s">
        <v>27</v>
      </c>
      <c r="Q5036" s="15" t="s">
        <v>24</v>
      </c>
      <c r="R5036" s="15" t="s">
        <v>19</v>
      </c>
      <c r="S5036" s="18" t="n">
        <v>29.9</v>
      </c>
      <c r="T5036" s="15" t="n">
        <v>1388.75</v>
      </c>
      <c r="U5036" s="15" t="s">
        <v>24</v>
      </c>
      <c r="V5036" s="18" t="n">
        <f aca="false">IF(ISNUMBER(T5036),T5036,0)</f>
        <v>1388.75</v>
      </c>
      <c r="W5036" s="15" t="n">
        <f aca="false">IF(U5036="Yes",1,0)</f>
        <v>0</v>
      </c>
      <c r="X5036" s="15" t="str">
        <f aca="false">IF(F5036&lt;=12,"0-12 months",IF(F5036&lt;=24,"13-24 months",IF(F5036&lt;=48,"25-48 months","49-72 months")))</f>
        <v>25-48 months</v>
      </c>
      <c r="Y5036" s="15" t="str">
        <f aca="false">IF(C5036=1,"Yes","No")</f>
        <v>Yes</v>
      </c>
      <c r="Z5036" s="15" t="n">
        <f aca="false">COUNTIF(J5036:O5036,"Yes")</f>
        <v>1</v>
      </c>
      <c r="AA5036" s="18" t="n">
        <f aca="false">S5036*W5036</f>
        <v>0</v>
      </c>
      <c r="AB5036" s="15" t="n">
        <f aca="false">(P5036="Month-to-month")+(I5036="Fiber optic")+(R5036="Electronic check")+(F5036&lt;=12)+(M5036="No")+(J5036="No")</f>
        <v>2</v>
      </c>
      <c r="AC5036" s="15" t="str">
        <f aca="false">IF(AB5036&gt;=5,"High",IF(AB5036&gt;=3,"Medium","Low"))</f>
        <v>Low</v>
      </c>
    </row>
    <row r="5037" customFormat="false" ht="15" hidden="false" customHeight="false" outlineLevel="0" collapsed="false">
      <c r="A5037" s="15" t="s">
        <v>5134</v>
      </c>
      <c r="B5037" s="15" t="s">
        <v>98</v>
      </c>
      <c r="C5037" s="15" t="n">
        <v>0</v>
      </c>
      <c r="D5037" s="15" t="s">
        <v>24</v>
      </c>
      <c r="E5037" s="15" t="s">
        <v>24</v>
      </c>
      <c r="F5037" s="15" t="n">
        <v>20</v>
      </c>
      <c r="G5037" s="15" t="s">
        <v>26</v>
      </c>
      <c r="H5037" s="15" t="s">
        <v>24</v>
      </c>
      <c r="I5037" s="15" t="s">
        <v>102</v>
      </c>
      <c r="J5037" s="15" t="s">
        <v>24</v>
      </c>
      <c r="K5037" s="15" t="s">
        <v>24</v>
      </c>
      <c r="L5037" s="15" t="s">
        <v>24</v>
      </c>
      <c r="M5037" s="15" t="s">
        <v>24</v>
      </c>
      <c r="N5037" s="15" t="s">
        <v>26</v>
      </c>
      <c r="O5037" s="15" t="s">
        <v>24</v>
      </c>
      <c r="P5037" s="15" t="s">
        <v>25</v>
      </c>
      <c r="Q5037" s="15" t="s">
        <v>24</v>
      </c>
      <c r="R5037" s="15" t="s">
        <v>15</v>
      </c>
      <c r="S5037" s="18" t="n">
        <v>78.8</v>
      </c>
      <c r="T5037" s="15" t="n">
        <v>1641.3</v>
      </c>
      <c r="U5037" s="15" t="s">
        <v>24</v>
      </c>
      <c r="V5037" s="18" t="n">
        <f aca="false">IF(ISNUMBER(T5037),T5037,0)</f>
        <v>1641.3</v>
      </c>
      <c r="W5037" s="15" t="n">
        <f aca="false">IF(U5037="Yes",1,0)</f>
        <v>0</v>
      </c>
      <c r="X5037" s="15" t="str">
        <f aca="false">IF(F5037&lt;=12,"0-12 months",IF(F5037&lt;=24,"13-24 months",IF(F5037&lt;=48,"25-48 months","49-72 months")))</f>
        <v>13-24 months</v>
      </c>
      <c r="Y5037" s="15" t="str">
        <f aca="false">IF(C5037=1,"Yes","No")</f>
        <v>No</v>
      </c>
      <c r="Z5037" s="15" t="n">
        <f aca="false">COUNTIF(J5037:O5037,"Yes")</f>
        <v>1</v>
      </c>
      <c r="AA5037" s="18" t="n">
        <f aca="false">S5037*W5037</f>
        <v>0</v>
      </c>
      <c r="AB5037" s="15" t="n">
        <f aca="false">(P5037="Month-to-month")+(I5037="Fiber optic")+(R5037="Electronic check")+(F5037&lt;=12)+(M5037="No")+(J5037="No")</f>
        <v>5</v>
      </c>
      <c r="AC5037" s="15" t="str">
        <f aca="false">IF(AB5037&gt;=5,"High",IF(AB5037&gt;=3,"Medium","Low"))</f>
        <v>High</v>
      </c>
    </row>
    <row r="5038" customFormat="false" ht="15" hidden="false" customHeight="false" outlineLevel="0" collapsed="false">
      <c r="A5038" s="15" t="s">
        <v>5135</v>
      </c>
      <c r="B5038" s="15" t="s">
        <v>94</v>
      </c>
      <c r="C5038" s="15" t="n">
        <v>1</v>
      </c>
      <c r="D5038" s="15" t="s">
        <v>26</v>
      </c>
      <c r="E5038" s="15" t="s">
        <v>24</v>
      </c>
      <c r="F5038" s="15" t="n">
        <v>16</v>
      </c>
      <c r="G5038" s="15" t="s">
        <v>26</v>
      </c>
      <c r="H5038" s="15" t="s">
        <v>26</v>
      </c>
      <c r="I5038" s="15" t="s">
        <v>102</v>
      </c>
      <c r="J5038" s="15" t="s">
        <v>24</v>
      </c>
      <c r="K5038" s="15" t="s">
        <v>24</v>
      </c>
      <c r="L5038" s="15" t="s">
        <v>24</v>
      </c>
      <c r="M5038" s="15" t="s">
        <v>24</v>
      </c>
      <c r="N5038" s="15" t="s">
        <v>24</v>
      </c>
      <c r="O5038" s="15" t="s">
        <v>26</v>
      </c>
      <c r="P5038" s="15" t="s">
        <v>25</v>
      </c>
      <c r="Q5038" s="15" t="s">
        <v>26</v>
      </c>
      <c r="R5038" s="15" t="s">
        <v>21</v>
      </c>
      <c r="S5038" s="18" t="n">
        <v>85.35</v>
      </c>
      <c r="T5038" s="15" t="n">
        <v>1375.15</v>
      </c>
      <c r="U5038" s="15" t="s">
        <v>26</v>
      </c>
      <c r="V5038" s="18" t="n">
        <f aca="false">IF(ISNUMBER(T5038),T5038,0)</f>
        <v>1375.15</v>
      </c>
      <c r="W5038" s="15" t="n">
        <f aca="false">IF(U5038="Yes",1,0)</f>
        <v>1</v>
      </c>
      <c r="X5038" s="15" t="str">
        <f aca="false">IF(F5038&lt;=12,"0-12 months",IF(F5038&lt;=24,"13-24 months",IF(F5038&lt;=48,"25-48 months","49-72 months")))</f>
        <v>13-24 months</v>
      </c>
      <c r="Y5038" s="15" t="str">
        <f aca="false">IF(C5038=1,"Yes","No")</f>
        <v>Yes</v>
      </c>
      <c r="Z5038" s="15" t="n">
        <f aca="false">COUNTIF(J5038:O5038,"Yes")</f>
        <v>1</v>
      </c>
      <c r="AA5038" s="18" t="n">
        <f aca="false">S5038*W5038</f>
        <v>85.35</v>
      </c>
      <c r="AB5038" s="15" t="n">
        <f aca="false">(P5038="Month-to-month")+(I5038="Fiber optic")+(R5038="Electronic check")+(F5038&lt;=12)+(M5038="No")+(J5038="No")</f>
        <v>4</v>
      </c>
      <c r="AC5038" s="15" t="str">
        <f aca="false">IF(AB5038&gt;=5,"High",IF(AB5038&gt;=3,"Medium","Low"))</f>
        <v>Medium</v>
      </c>
    </row>
    <row r="5039" customFormat="false" ht="15" hidden="false" customHeight="false" outlineLevel="0" collapsed="false">
      <c r="A5039" s="15" t="s">
        <v>5136</v>
      </c>
      <c r="B5039" s="15" t="s">
        <v>94</v>
      </c>
      <c r="C5039" s="15" t="n">
        <v>0</v>
      </c>
      <c r="D5039" s="15" t="s">
        <v>24</v>
      </c>
      <c r="E5039" s="15" t="s">
        <v>24</v>
      </c>
      <c r="F5039" s="15" t="n">
        <v>2</v>
      </c>
      <c r="G5039" s="15" t="s">
        <v>26</v>
      </c>
      <c r="H5039" s="15" t="s">
        <v>24</v>
      </c>
      <c r="I5039" s="15" t="s">
        <v>102</v>
      </c>
      <c r="J5039" s="15" t="s">
        <v>24</v>
      </c>
      <c r="K5039" s="15" t="s">
        <v>24</v>
      </c>
      <c r="L5039" s="15" t="s">
        <v>24</v>
      </c>
      <c r="M5039" s="15" t="s">
        <v>24</v>
      </c>
      <c r="N5039" s="15" t="s">
        <v>26</v>
      </c>
      <c r="O5039" s="15" t="s">
        <v>24</v>
      </c>
      <c r="P5039" s="15" t="s">
        <v>25</v>
      </c>
      <c r="Q5039" s="15" t="s">
        <v>26</v>
      </c>
      <c r="R5039" s="15" t="s">
        <v>17</v>
      </c>
      <c r="S5039" s="18" t="n">
        <v>79.65</v>
      </c>
      <c r="T5039" s="15" t="n">
        <v>152.7</v>
      </c>
      <c r="U5039" s="15" t="s">
        <v>26</v>
      </c>
      <c r="V5039" s="18" t="n">
        <f aca="false">IF(ISNUMBER(T5039),T5039,0)</f>
        <v>152.7</v>
      </c>
      <c r="W5039" s="15" t="n">
        <f aca="false">IF(U5039="Yes",1,0)</f>
        <v>1</v>
      </c>
      <c r="X5039" s="15" t="str">
        <f aca="false">IF(F5039&lt;=12,"0-12 months",IF(F5039&lt;=24,"13-24 months",IF(F5039&lt;=48,"25-48 months","49-72 months")))</f>
        <v>0-12 months</v>
      </c>
      <c r="Y5039" s="15" t="str">
        <f aca="false">IF(C5039=1,"Yes","No")</f>
        <v>No</v>
      </c>
      <c r="Z5039" s="15" t="n">
        <f aca="false">COUNTIF(J5039:O5039,"Yes")</f>
        <v>1</v>
      </c>
      <c r="AA5039" s="18" t="n">
        <f aca="false">S5039*W5039</f>
        <v>79.65</v>
      </c>
      <c r="AB5039" s="15" t="n">
        <f aca="false">(P5039="Month-to-month")+(I5039="Fiber optic")+(R5039="Electronic check")+(F5039&lt;=12)+(M5039="No")+(J5039="No")</f>
        <v>5</v>
      </c>
      <c r="AC5039" s="15" t="str">
        <f aca="false">IF(AB5039&gt;=5,"High",IF(AB5039&gt;=3,"Medium","Low"))</f>
        <v>High</v>
      </c>
    </row>
    <row r="5040" customFormat="false" ht="15" hidden="false" customHeight="false" outlineLevel="0" collapsed="false">
      <c r="A5040" s="15" t="s">
        <v>5137</v>
      </c>
      <c r="B5040" s="15" t="s">
        <v>94</v>
      </c>
      <c r="C5040" s="15" t="n">
        <v>0</v>
      </c>
      <c r="D5040" s="15" t="s">
        <v>24</v>
      </c>
      <c r="E5040" s="15" t="s">
        <v>24</v>
      </c>
      <c r="F5040" s="15" t="n">
        <v>10</v>
      </c>
      <c r="G5040" s="15" t="s">
        <v>26</v>
      </c>
      <c r="H5040" s="15" t="s">
        <v>24</v>
      </c>
      <c r="I5040" s="15" t="s">
        <v>24</v>
      </c>
      <c r="J5040" s="15" t="s">
        <v>28</v>
      </c>
      <c r="K5040" s="15" t="s">
        <v>28</v>
      </c>
      <c r="L5040" s="15" t="s">
        <v>28</v>
      </c>
      <c r="M5040" s="15" t="s">
        <v>28</v>
      </c>
      <c r="N5040" s="15" t="s">
        <v>28</v>
      </c>
      <c r="O5040" s="15" t="s">
        <v>28</v>
      </c>
      <c r="P5040" s="15" t="s">
        <v>27</v>
      </c>
      <c r="Q5040" s="15" t="s">
        <v>26</v>
      </c>
      <c r="R5040" s="15" t="s">
        <v>17</v>
      </c>
      <c r="S5040" s="18" t="n">
        <v>19.3</v>
      </c>
      <c r="T5040" s="15" t="n">
        <v>185.2</v>
      </c>
      <c r="U5040" s="15" t="s">
        <v>24</v>
      </c>
      <c r="V5040" s="18" t="n">
        <f aca="false">IF(ISNUMBER(T5040),T5040,0)</f>
        <v>185.2</v>
      </c>
      <c r="W5040" s="15" t="n">
        <f aca="false">IF(U5040="Yes",1,0)</f>
        <v>0</v>
      </c>
      <c r="X5040" s="15" t="str">
        <f aca="false">IF(F5040&lt;=12,"0-12 months",IF(F5040&lt;=24,"13-24 months",IF(F5040&lt;=48,"25-48 months","49-72 months")))</f>
        <v>0-12 months</v>
      </c>
      <c r="Y5040" s="15" t="str">
        <f aca="false">IF(C5040=1,"Yes","No")</f>
        <v>No</v>
      </c>
      <c r="Z5040" s="15" t="n">
        <f aca="false">COUNTIF(J5040:O5040,"Yes")</f>
        <v>0</v>
      </c>
      <c r="AA5040" s="18" t="n">
        <f aca="false">S5040*W5040</f>
        <v>0</v>
      </c>
      <c r="AB5040" s="15" t="n">
        <f aca="false">(P5040="Month-to-month")+(I5040="Fiber optic")+(R5040="Electronic check")+(F5040&lt;=12)+(M5040="No")+(J5040="No")</f>
        <v>1</v>
      </c>
      <c r="AC5040" s="15" t="str">
        <f aca="false">IF(AB5040&gt;=5,"High",IF(AB5040&gt;=3,"Medium","Low"))</f>
        <v>Low</v>
      </c>
    </row>
    <row r="5041" customFormat="false" ht="15" hidden="false" customHeight="false" outlineLevel="0" collapsed="false">
      <c r="A5041" s="15" t="s">
        <v>5138</v>
      </c>
      <c r="B5041" s="15" t="s">
        <v>94</v>
      </c>
      <c r="C5041" s="15" t="n">
        <v>1</v>
      </c>
      <c r="D5041" s="15" t="s">
        <v>24</v>
      </c>
      <c r="E5041" s="15" t="s">
        <v>24</v>
      </c>
      <c r="F5041" s="15" t="n">
        <v>2</v>
      </c>
      <c r="G5041" s="15" t="s">
        <v>26</v>
      </c>
      <c r="H5041" s="15" t="s">
        <v>24</v>
      </c>
      <c r="I5041" s="15" t="s">
        <v>102</v>
      </c>
      <c r="J5041" s="15" t="s">
        <v>24</v>
      </c>
      <c r="K5041" s="15" t="s">
        <v>24</v>
      </c>
      <c r="L5041" s="15" t="s">
        <v>24</v>
      </c>
      <c r="M5041" s="15" t="s">
        <v>24</v>
      </c>
      <c r="N5041" s="15" t="s">
        <v>24</v>
      </c>
      <c r="O5041" s="15" t="s">
        <v>26</v>
      </c>
      <c r="P5041" s="15" t="s">
        <v>25</v>
      </c>
      <c r="Q5041" s="15" t="s">
        <v>26</v>
      </c>
      <c r="R5041" s="15" t="s">
        <v>15</v>
      </c>
      <c r="S5041" s="18" t="n">
        <v>79.6</v>
      </c>
      <c r="T5041" s="15" t="n">
        <v>195.05</v>
      </c>
      <c r="U5041" s="15" t="s">
        <v>26</v>
      </c>
      <c r="V5041" s="18" t="n">
        <f aca="false">IF(ISNUMBER(T5041),T5041,0)</f>
        <v>195.05</v>
      </c>
      <c r="W5041" s="15" t="n">
        <f aca="false">IF(U5041="Yes",1,0)</f>
        <v>1</v>
      </c>
      <c r="X5041" s="15" t="str">
        <f aca="false">IF(F5041&lt;=12,"0-12 months",IF(F5041&lt;=24,"13-24 months",IF(F5041&lt;=48,"25-48 months","49-72 months")))</f>
        <v>0-12 months</v>
      </c>
      <c r="Y5041" s="15" t="str">
        <f aca="false">IF(C5041=1,"Yes","No")</f>
        <v>Yes</v>
      </c>
      <c r="Z5041" s="15" t="n">
        <f aca="false">COUNTIF(J5041:O5041,"Yes")</f>
        <v>1</v>
      </c>
      <c r="AA5041" s="18" t="n">
        <f aca="false">S5041*W5041</f>
        <v>79.6</v>
      </c>
      <c r="AB5041" s="15" t="n">
        <f aca="false">(P5041="Month-to-month")+(I5041="Fiber optic")+(R5041="Electronic check")+(F5041&lt;=12)+(M5041="No")+(J5041="No")</f>
        <v>6</v>
      </c>
      <c r="AC5041" s="15" t="str">
        <f aca="false">IF(AB5041&gt;=5,"High",IF(AB5041&gt;=3,"Medium","Low"))</f>
        <v>High</v>
      </c>
    </row>
    <row r="5042" customFormat="false" ht="15" hidden="false" customHeight="false" outlineLevel="0" collapsed="false">
      <c r="A5042" s="15" t="s">
        <v>5139</v>
      </c>
      <c r="B5042" s="15" t="s">
        <v>98</v>
      </c>
      <c r="C5042" s="15" t="n">
        <v>0</v>
      </c>
      <c r="D5042" s="15" t="s">
        <v>26</v>
      </c>
      <c r="E5042" s="15" t="s">
        <v>26</v>
      </c>
      <c r="F5042" s="15" t="n">
        <v>20</v>
      </c>
      <c r="G5042" s="15" t="s">
        <v>26</v>
      </c>
      <c r="H5042" s="15" t="s">
        <v>26</v>
      </c>
      <c r="I5042" s="15" t="s">
        <v>102</v>
      </c>
      <c r="J5042" s="15" t="s">
        <v>24</v>
      </c>
      <c r="K5042" s="15" t="s">
        <v>26</v>
      </c>
      <c r="L5042" s="15" t="s">
        <v>24</v>
      </c>
      <c r="M5042" s="15" t="s">
        <v>26</v>
      </c>
      <c r="N5042" s="15" t="s">
        <v>26</v>
      </c>
      <c r="O5042" s="15" t="s">
        <v>24</v>
      </c>
      <c r="P5042" s="15" t="s">
        <v>25</v>
      </c>
      <c r="Q5042" s="15" t="s">
        <v>24</v>
      </c>
      <c r="R5042" s="15" t="s">
        <v>17</v>
      </c>
      <c r="S5042" s="18" t="n">
        <v>96.8</v>
      </c>
      <c r="T5042" s="15" t="n">
        <v>1826.7</v>
      </c>
      <c r="U5042" s="15" t="s">
        <v>24</v>
      </c>
      <c r="V5042" s="18" t="n">
        <f aca="false">IF(ISNUMBER(T5042),T5042,0)</f>
        <v>1826.7</v>
      </c>
      <c r="W5042" s="15" t="n">
        <f aca="false">IF(U5042="Yes",1,0)</f>
        <v>0</v>
      </c>
      <c r="X5042" s="15" t="str">
        <f aca="false">IF(F5042&lt;=12,"0-12 months",IF(F5042&lt;=24,"13-24 months",IF(F5042&lt;=48,"25-48 months","49-72 months")))</f>
        <v>13-24 months</v>
      </c>
      <c r="Y5042" s="15" t="str">
        <f aca="false">IF(C5042=1,"Yes","No")</f>
        <v>No</v>
      </c>
      <c r="Z5042" s="15" t="n">
        <f aca="false">COUNTIF(J5042:O5042,"Yes")</f>
        <v>3</v>
      </c>
      <c r="AA5042" s="18" t="n">
        <f aca="false">S5042*W5042</f>
        <v>0</v>
      </c>
      <c r="AB5042" s="15" t="n">
        <f aca="false">(P5042="Month-to-month")+(I5042="Fiber optic")+(R5042="Electronic check")+(F5042&lt;=12)+(M5042="No")+(J5042="No")</f>
        <v>3</v>
      </c>
      <c r="AC5042" s="15" t="str">
        <f aca="false">IF(AB5042&gt;=5,"High",IF(AB5042&gt;=3,"Medium","Low"))</f>
        <v>Medium</v>
      </c>
    </row>
    <row r="5043" customFormat="false" ht="15" hidden="false" customHeight="false" outlineLevel="0" collapsed="false">
      <c r="A5043" s="15" t="s">
        <v>5140</v>
      </c>
      <c r="B5043" s="15" t="s">
        <v>98</v>
      </c>
      <c r="C5043" s="15" t="n">
        <v>0</v>
      </c>
      <c r="D5043" s="15" t="s">
        <v>26</v>
      </c>
      <c r="E5043" s="15" t="s">
        <v>24</v>
      </c>
      <c r="F5043" s="15" t="n">
        <v>20</v>
      </c>
      <c r="G5043" s="15" t="s">
        <v>26</v>
      </c>
      <c r="H5043" s="15" t="s">
        <v>24</v>
      </c>
      <c r="I5043" s="15" t="s">
        <v>24</v>
      </c>
      <c r="J5043" s="15" t="s">
        <v>28</v>
      </c>
      <c r="K5043" s="15" t="s">
        <v>28</v>
      </c>
      <c r="L5043" s="15" t="s">
        <v>28</v>
      </c>
      <c r="M5043" s="15" t="s">
        <v>28</v>
      </c>
      <c r="N5043" s="15" t="s">
        <v>28</v>
      </c>
      <c r="O5043" s="15" t="s">
        <v>28</v>
      </c>
      <c r="P5043" s="15" t="s">
        <v>27</v>
      </c>
      <c r="Q5043" s="15" t="s">
        <v>24</v>
      </c>
      <c r="R5043" s="15" t="s">
        <v>17</v>
      </c>
      <c r="S5043" s="18" t="n">
        <v>20.65</v>
      </c>
      <c r="T5043" s="15" t="n">
        <v>417.5</v>
      </c>
      <c r="U5043" s="15" t="s">
        <v>24</v>
      </c>
      <c r="V5043" s="18" t="n">
        <f aca="false">IF(ISNUMBER(T5043),T5043,0)</f>
        <v>417.5</v>
      </c>
      <c r="W5043" s="15" t="n">
        <f aca="false">IF(U5043="Yes",1,0)</f>
        <v>0</v>
      </c>
      <c r="X5043" s="15" t="str">
        <f aca="false">IF(F5043&lt;=12,"0-12 months",IF(F5043&lt;=24,"13-24 months",IF(F5043&lt;=48,"25-48 months","49-72 months")))</f>
        <v>13-24 months</v>
      </c>
      <c r="Y5043" s="15" t="str">
        <f aca="false">IF(C5043=1,"Yes","No")</f>
        <v>No</v>
      </c>
      <c r="Z5043" s="15" t="n">
        <f aca="false">COUNTIF(J5043:O5043,"Yes")</f>
        <v>0</v>
      </c>
      <c r="AA5043" s="18" t="n">
        <f aca="false">S5043*W5043</f>
        <v>0</v>
      </c>
      <c r="AB5043" s="15" t="n">
        <f aca="false">(P5043="Month-to-month")+(I5043="Fiber optic")+(R5043="Electronic check")+(F5043&lt;=12)+(M5043="No")+(J5043="No")</f>
        <v>0</v>
      </c>
      <c r="AC5043" s="15" t="str">
        <f aca="false">IF(AB5043&gt;=5,"High",IF(AB5043&gt;=3,"Medium","Low"))</f>
        <v>Low</v>
      </c>
    </row>
    <row r="5044" customFormat="false" ht="15" hidden="false" customHeight="false" outlineLevel="0" collapsed="false">
      <c r="A5044" s="15" t="s">
        <v>5141</v>
      </c>
      <c r="B5044" s="15" t="s">
        <v>98</v>
      </c>
      <c r="C5044" s="15" t="n">
        <v>0</v>
      </c>
      <c r="D5044" s="15" t="s">
        <v>26</v>
      </c>
      <c r="E5044" s="15" t="s">
        <v>26</v>
      </c>
      <c r="F5044" s="15" t="n">
        <v>19</v>
      </c>
      <c r="G5044" s="15" t="s">
        <v>26</v>
      </c>
      <c r="H5044" s="15" t="s">
        <v>24</v>
      </c>
      <c r="I5044" s="15" t="s">
        <v>24</v>
      </c>
      <c r="J5044" s="15" t="s">
        <v>28</v>
      </c>
      <c r="K5044" s="15" t="s">
        <v>28</v>
      </c>
      <c r="L5044" s="15" t="s">
        <v>28</v>
      </c>
      <c r="M5044" s="15" t="s">
        <v>28</v>
      </c>
      <c r="N5044" s="15" t="s">
        <v>28</v>
      </c>
      <c r="O5044" s="15" t="s">
        <v>28</v>
      </c>
      <c r="P5044" s="15" t="s">
        <v>27</v>
      </c>
      <c r="Q5044" s="15" t="s">
        <v>24</v>
      </c>
      <c r="R5044" s="15" t="s">
        <v>17</v>
      </c>
      <c r="S5044" s="18" t="n">
        <v>19.8</v>
      </c>
      <c r="T5044" s="15" t="n">
        <v>344.5</v>
      </c>
      <c r="U5044" s="15" t="s">
        <v>24</v>
      </c>
      <c r="V5044" s="18" t="n">
        <f aca="false">IF(ISNUMBER(T5044),T5044,0)</f>
        <v>344.5</v>
      </c>
      <c r="W5044" s="15" t="n">
        <f aca="false">IF(U5044="Yes",1,0)</f>
        <v>0</v>
      </c>
      <c r="X5044" s="15" t="str">
        <f aca="false">IF(F5044&lt;=12,"0-12 months",IF(F5044&lt;=24,"13-24 months",IF(F5044&lt;=48,"25-48 months","49-72 months")))</f>
        <v>13-24 months</v>
      </c>
      <c r="Y5044" s="15" t="str">
        <f aca="false">IF(C5044=1,"Yes","No")</f>
        <v>No</v>
      </c>
      <c r="Z5044" s="15" t="n">
        <f aca="false">COUNTIF(J5044:O5044,"Yes")</f>
        <v>0</v>
      </c>
      <c r="AA5044" s="18" t="n">
        <f aca="false">S5044*W5044</f>
        <v>0</v>
      </c>
      <c r="AB5044" s="15" t="n">
        <f aca="false">(P5044="Month-to-month")+(I5044="Fiber optic")+(R5044="Electronic check")+(F5044&lt;=12)+(M5044="No")+(J5044="No")</f>
        <v>0</v>
      </c>
      <c r="AC5044" s="15" t="str">
        <f aca="false">IF(AB5044&gt;=5,"High",IF(AB5044&gt;=3,"Medium","Low"))</f>
        <v>Low</v>
      </c>
    </row>
    <row r="5045" customFormat="false" ht="15" hidden="false" customHeight="false" outlineLevel="0" collapsed="false">
      <c r="A5045" s="15" t="s">
        <v>5142</v>
      </c>
      <c r="B5045" s="15" t="s">
        <v>98</v>
      </c>
      <c r="C5045" s="15" t="n">
        <v>1</v>
      </c>
      <c r="D5045" s="15" t="s">
        <v>24</v>
      </c>
      <c r="E5045" s="15" t="s">
        <v>24</v>
      </c>
      <c r="F5045" s="15" t="n">
        <v>19</v>
      </c>
      <c r="G5045" s="15" t="s">
        <v>26</v>
      </c>
      <c r="H5045" s="15" t="s">
        <v>26</v>
      </c>
      <c r="I5045" s="15" t="s">
        <v>102</v>
      </c>
      <c r="J5045" s="15" t="s">
        <v>26</v>
      </c>
      <c r="K5045" s="15" t="s">
        <v>24</v>
      </c>
      <c r="L5045" s="15" t="s">
        <v>24</v>
      </c>
      <c r="M5045" s="15" t="s">
        <v>24</v>
      </c>
      <c r="N5045" s="15" t="s">
        <v>26</v>
      </c>
      <c r="O5045" s="15" t="s">
        <v>24</v>
      </c>
      <c r="P5045" s="15" t="s">
        <v>25</v>
      </c>
      <c r="Q5045" s="15" t="s">
        <v>26</v>
      </c>
      <c r="R5045" s="15" t="s">
        <v>15</v>
      </c>
      <c r="S5045" s="18" t="n">
        <v>90.6</v>
      </c>
      <c r="T5045" s="15" t="n">
        <v>1660</v>
      </c>
      <c r="U5045" s="15" t="s">
        <v>26</v>
      </c>
      <c r="V5045" s="18" t="n">
        <f aca="false">IF(ISNUMBER(T5045),T5045,0)</f>
        <v>1660</v>
      </c>
      <c r="W5045" s="15" t="n">
        <f aca="false">IF(U5045="Yes",1,0)</f>
        <v>1</v>
      </c>
      <c r="X5045" s="15" t="str">
        <f aca="false">IF(F5045&lt;=12,"0-12 months",IF(F5045&lt;=24,"13-24 months",IF(F5045&lt;=48,"25-48 months","49-72 months")))</f>
        <v>13-24 months</v>
      </c>
      <c r="Y5045" s="15" t="str">
        <f aca="false">IF(C5045=1,"Yes","No")</f>
        <v>Yes</v>
      </c>
      <c r="Z5045" s="15" t="n">
        <f aca="false">COUNTIF(J5045:O5045,"Yes")</f>
        <v>2</v>
      </c>
      <c r="AA5045" s="18" t="n">
        <f aca="false">S5045*W5045</f>
        <v>90.6</v>
      </c>
      <c r="AB5045" s="15" t="n">
        <f aca="false">(P5045="Month-to-month")+(I5045="Fiber optic")+(R5045="Electronic check")+(F5045&lt;=12)+(M5045="No")+(J5045="No")</f>
        <v>4</v>
      </c>
      <c r="AC5045" s="15" t="str">
        <f aca="false">IF(AB5045&gt;=5,"High",IF(AB5045&gt;=3,"Medium","Low"))</f>
        <v>Medium</v>
      </c>
    </row>
    <row r="5046" customFormat="false" ht="15" hidden="false" customHeight="false" outlineLevel="0" collapsed="false">
      <c r="A5046" s="15" t="s">
        <v>5143</v>
      </c>
      <c r="B5046" s="15" t="s">
        <v>98</v>
      </c>
      <c r="C5046" s="15" t="n">
        <v>0</v>
      </c>
      <c r="D5046" s="15" t="s">
        <v>26</v>
      </c>
      <c r="E5046" s="15" t="s">
        <v>24</v>
      </c>
      <c r="F5046" s="15" t="n">
        <v>22</v>
      </c>
      <c r="G5046" s="15" t="s">
        <v>26</v>
      </c>
      <c r="H5046" s="15" t="s">
        <v>24</v>
      </c>
      <c r="I5046" s="15" t="s">
        <v>102</v>
      </c>
      <c r="J5046" s="15" t="s">
        <v>26</v>
      </c>
      <c r="K5046" s="15" t="s">
        <v>26</v>
      </c>
      <c r="L5046" s="15" t="s">
        <v>24</v>
      </c>
      <c r="M5046" s="15" t="s">
        <v>26</v>
      </c>
      <c r="N5046" s="15" t="s">
        <v>26</v>
      </c>
      <c r="O5046" s="15" t="s">
        <v>26</v>
      </c>
      <c r="P5046" s="15" t="s">
        <v>25</v>
      </c>
      <c r="Q5046" s="15" t="s">
        <v>26</v>
      </c>
      <c r="R5046" s="15" t="s">
        <v>15</v>
      </c>
      <c r="S5046" s="18" t="n">
        <v>104.6</v>
      </c>
      <c r="T5046" s="15" t="n">
        <v>2180.55</v>
      </c>
      <c r="U5046" s="15" t="s">
        <v>24</v>
      </c>
      <c r="V5046" s="18" t="n">
        <f aca="false">IF(ISNUMBER(T5046),T5046,0)</f>
        <v>2180.55</v>
      </c>
      <c r="W5046" s="15" t="n">
        <f aca="false">IF(U5046="Yes",1,0)</f>
        <v>0</v>
      </c>
      <c r="X5046" s="15" t="str">
        <f aca="false">IF(F5046&lt;=12,"0-12 months",IF(F5046&lt;=24,"13-24 months",IF(F5046&lt;=48,"25-48 months","49-72 months")))</f>
        <v>13-24 months</v>
      </c>
      <c r="Y5046" s="15" t="str">
        <f aca="false">IF(C5046=1,"Yes","No")</f>
        <v>No</v>
      </c>
      <c r="Z5046" s="15" t="n">
        <f aca="false">COUNTIF(J5046:O5046,"Yes")</f>
        <v>5</v>
      </c>
      <c r="AA5046" s="18" t="n">
        <f aca="false">S5046*W5046</f>
        <v>0</v>
      </c>
      <c r="AB5046" s="15" t="n">
        <f aca="false">(P5046="Month-to-month")+(I5046="Fiber optic")+(R5046="Electronic check")+(F5046&lt;=12)+(M5046="No")+(J5046="No")</f>
        <v>3</v>
      </c>
      <c r="AC5046" s="15" t="str">
        <f aca="false">IF(AB5046&gt;=5,"High",IF(AB5046&gt;=3,"Medium","Low"))</f>
        <v>Medium</v>
      </c>
    </row>
    <row r="5047" customFormat="false" ht="15" hidden="false" customHeight="false" outlineLevel="0" collapsed="false">
      <c r="A5047" s="15" t="s">
        <v>5144</v>
      </c>
      <c r="B5047" s="15" t="s">
        <v>94</v>
      </c>
      <c r="C5047" s="15" t="n">
        <v>0</v>
      </c>
      <c r="D5047" s="15" t="s">
        <v>24</v>
      </c>
      <c r="E5047" s="15" t="s">
        <v>24</v>
      </c>
      <c r="F5047" s="15" t="n">
        <v>35</v>
      </c>
      <c r="G5047" s="15" t="s">
        <v>26</v>
      </c>
      <c r="H5047" s="15" t="s">
        <v>26</v>
      </c>
      <c r="I5047" s="15" t="s">
        <v>102</v>
      </c>
      <c r="J5047" s="15" t="s">
        <v>24</v>
      </c>
      <c r="K5047" s="15" t="s">
        <v>24</v>
      </c>
      <c r="L5047" s="15" t="s">
        <v>24</v>
      </c>
      <c r="M5047" s="15" t="s">
        <v>26</v>
      </c>
      <c r="N5047" s="15" t="s">
        <v>24</v>
      </c>
      <c r="O5047" s="15" t="s">
        <v>24</v>
      </c>
      <c r="P5047" s="15" t="s">
        <v>25</v>
      </c>
      <c r="Q5047" s="15" t="s">
        <v>24</v>
      </c>
      <c r="R5047" s="15" t="s">
        <v>21</v>
      </c>
      <c r="S5047" s="18" t="n">
        <v>80.05</v>
      </c>
      <c r="T5047" s="15" t="n">
        <v>2835.9</v>
      </c>
      <c r="U5047" s="15" t="s">
        <v>24</v>
      </c>
      <c r="V5047" s="18" t="n">
        <f aca="false">IF(ISNUMBER(T5047),T5047,0)</f>
        <v>2835.9</v>
      </c>
      <c r="W5047" s="15" t="n">
        <f aca="false">IF(U5047="Yes",1,0)</f>
        <v>0</v>
      </c>
      <c r="X5047" s="15" t="str">
        <f aca="false">IF(F5047&lt;=12,"0-12 months",IF(F5047&lt;=24,"13-24 months",IF(F5047&lt;=48,"25-48 months","49-72 months")))</f>
        <v>25-48 months</v>
      </c>
      <c r="Y5047" s="15" t="str">
        <f aca="false">IF(C5047=1,"Yes","No")</f>
        <v>No</v>
      </c>
      <c r="Z5047" s="15" t="n">
        <f aca="false">COUNTIF(J5047:O5047,"Yes")</f>
        <v>1</v>
      </c>
      <c r="AA5047" s="18" t="n">
        <f aca="false">S5047*W5047</f>
        <v>0</v>
      </c>
      <c r="AB5047" s="15" t="n">
        <f aca="false">(P5047="Month-to-month")+(I5047="Fiber optic")+(R5047="Electronic check")+(F5047&lt;=12)+(M5047="No")+(J5047="No")</f>
        <v>3</v>
      </c>
      <c r="AC5047" s="15" t="str">
        <f aca="false">IF(AB5047&gt;=5,"High",IF(AB5047&gt;=3,"Medium","Low"))</f>
        <v>Medium</v>
      </c>
    </row>
    <row r="5048" customFormat="false" ht="15" hidden="false" customHeight="false" outlineLevel="0" collapsed="false">
      <c r="A5048" s="15" t="s">
        <v>5145</v>
      </c>
      <c r="B5048" s="15" t="s">
        <v>94</v>
      </c>
      <c r="C5048" s="15" t="n">
        <v>0</v>
      </c>
      <c r="D5048" s="15" t="s">
        <v>24</v>
      </c>
      <c r="E5048" s="15" t="s">
        <v>24</v>
      </c>
      <c r="F5048" s="15" t="n">
        <v>1</v>
      </c>
      <c r="G5048" s="15" t="s">
        <v>26</v>
      </c>
      <c r="H5048" s="15" t="s">
        <v>24</v>
      </c>
      <c r="I5048" s="15" t="s">
        <v>96</v>
      </c>
      <c r="J5048" s="15" t="s">
        <v>24</v>
      </c>
      <c r="K5048" s="15" t="s">
        <v>24</v>
      </c>
      <c r="L5048" s="15" t="s">
        <v>24</v>
      </c>
      <c r="M5048" s="15" t="s">
        <v>24</v>
      </c>
      <c r="N5048" s="15" t="s">
        <v>24</v>
      </c>
      <c r="O5048" s="15" t="s">
        <v>24</v>
      </c>
      <c r="P5048" s="15" t="s">
        <v>25</v>
      </c>
      <c r="Q5048" s="15" t="s">
        <v>24</v>
      </c>
      <c r="R5048" s="15" t="s">
        <v>17</v>
      </c>
      <c r="S5048" s="18" t="n">
        <v>45.15</v>
      </c>
      <c r="T5048" s="15" t="n">
        <v>45.15</v>
      </c>
      <c r="U5048" s="15" t="s">
        <v>24</v>
      </c>
      <c r="V5048" s="18" t="n">
        <f aca="false">IF(ISNUMBER(T5048),T5048,0)</f>
        <v>45.15</v>
      </c>
      <c r="W5048" s="15" t="n">
        <f aca="false">IF(U5048="Yes",1,0)</f>
        <v>0</v>
      </c>
      <c r="X5048" s="15" t="str">
        <f aca="false">IF(F5048&lt;=12,"0-12 months",IF(F5048&lt;=24,"13-24 months",IF(F5048&lt;=48,"25-48 months","49-72 months")))</f>
        <v>0-12 months</v>
      </c>
      <c r="Y5048" s="15" t="str">
        <f aca="false">IF(C5048=1,"Yes","No")</f>
        <v>No</v>
      </c>
      <c r="Z5048" s="15" t="n">
        <f aca="false">COUNTIF(J5048:O5048,"Yes")</f>
        <v>0</v>
      </c>
      <c r="AA5048" s="18" t="n">
        <f aca="false">S5048*W5048</f>
        <v>0</v>
      </c>
      <c r="AB5048" s="15" t="n">
        <f aca="false">(P5048="Month-to-month")+(I5048="Fiber optic")+(R5048="Electronic check")+(F5048&lt;=12)+(M5048="No")+(J5048="No")</f>
        <v>4</v>
      </c>
      <c r="AC5048" s="15" t="str">
        <f aca="false">IF(AB5048&gt;=5,"High",IF(AB5048&gt;=3,"Medium","Low"))</f>
        <v>Medium</v>
      </c>
    </row>
    <row r="5049" customFormat="false" ht="15" hidden="false" customHeight="false" outlineLevel="0" collapsed="false">
      <c r="A5049" s="15" t="s">
        <v>5146</v>
      </c>
      <c r="B5049" s="15" t="s">
        <v>98</v>
      </c>
      <c r="C5049" s="15" t="n">
        <v>0</v>
      </c>
      <c r="D5049" s="15" t="s">
        <v>24</v>
      </c>
      <c r="E5049" s="15" t="s">
        <v>24</v>
      </c>
      <c r="F5049" s="15" t="n">
        <v>39</v>
      </c>
      <c r="G5049" s="15" t="s">
        <v>26</v>
      </c>
      <c r="H5049" s="15" t="s">
        <v>26</v>
      </c>
      <c r="I5049" s="15" t="s">
        <v>102</v>
      </c>
      <c r="J5049" s="15" t="s">
        <v>24</v>
      </c>
      <c r="K5049" s="15" t="s">
        <v>24</v>
      </c>
      <c r="L5049" s="15" t="s">
        <v>24</v>
      </c>
      <c r="M5049" s="15" t="s">
        <v>24</v>
      </c>
      <c r="N5049" s="15" t="s">
        <v>24</v>
      </c>
      <c r="O5049" s="15" t="s">
        <v>24</v>
      </c>
      <c r="P5049" s="15" t="s">
        <v>25</v>
      </c>
      <c r="Q5049" s="15" t="s">
        <v>26</v>
      </c>
      <c r="R5049" s="15" t="s">
        <v>21</v>
      </c>
      <c r="S5049" s="18" t="n">
        <v>73.15</v>
      </c>
      <c r="T5049" s="15" t="n">
        <v>2730.85</v>
      </c>
      <c r="U5049" s="15" t="s">
        <v>24</v>
      </c>
      <c r="V5049" s="18" t="n">
        <f aca="false">IF(ISNUMBER(T5049),T5049,0)</f>
        <v>2730.85</v>
      </c>
      <c r="W5049" s="15" t="n">
        <f aca="false">IF(U5049="Yes",1,0)</f>
        <v>0</v>
      </c>
      <c r="X5049" s="15" t="str">
        <f aca="false">IF(F5049&lt;=12,"0-12 months",IF(F5049&lt;=24,"13-24 months",IF(F5049&lt;=48,"25-48 months","49-72 months")))</f>
        <v>25-48 months</v>
      </c>
      <c r="Y5049" s="15" t="str">
        <f aca="false">IF(C5049=1,"Yes","No")</f>
        <v>No</v>
      </c>
      <c r="Z5049" s="15" t="n">
        <f aca="false">COUNTIF(J5049:O5049,"Yes")</f>
        <v>0</v>
      </c>
      <c r="AA5049" s="18" t="n">
        <f aca="false">S5049*W5049</f>
        <v>0</v>
      </c>
      <c r="AB5049" s="15" t="n">
        <f aca="false">(P5049="Month-to-month")+(I5049="Fiber optic")+(R5049="Electronic check")+(F5049&lt;=12)+(M5049="No")+(J5049="No")</f>
        <v>4</v>
      </c>
      <c r="AC5049" s="15" t="str">
        <f aca="false">IF(AB5049&gt;=5,"High",IF(AB5049&gt;=3,"Medium","Low"))</f>
        <v>Medium</v>
      </c>
    </row>
    <row r="5050" customFormat="false" ht="15" hidden="false" customHeight="false" outlineLevel="0" collapsed="false">
      <c r="A5050" s="15" t="s">
        <v>5147</v>
      </c>
      <c r="B5050" s="15" t="s">
        <v>94</v>
      </c>
      <c r="C5050" s="15" t="n">
        <v>1</v>
      </c>
      <c r="D5050" s="15" t="s">
        <v>26</v>
      </c>
      <c r="E5050" s="15" t="s">
        <v>24</v>
      </c>
      <c r="F5050" s="15" t="n">
        <v>54</v>
      </c>
      <c r="G5050" s="15" t="s">
        <v>26</v>
      </c>
      <c r="H5050" s="15" t="s">
        <v>24</v>
      </c>
      <c r="I5050" s="15" t="s">
        <v>102</v>
      </c>
      <c r="J5050" s="15" t="s">
        <v>24</v>
      </c>
      <c r="K5050" s="15" t="s">
        <v>24</v>
      </c>
      <c r="L5050" s="15" t="s">
        <v>26</v>
      </c>
      <c r="M5050" s="15" t="s">
        <v>26</v>
      </c>
      <c r="N5050" s="15" t="s">
        <v>26</v>
      </c>
      <c r="O5050" s="15" t="s">
        <v>26</v>
      </c>
      <c r="P5050" s="15" t="s">
        <v>27</v>
      </c>
      <c r="Q5050" s="15" t="s">
        <v>26</v>
      </c>
      <c r="R5050" s="15" t="s">
        <v>15</v>
      </c>
      <c r="S5050" s="18" t="n">
        <v>99.1</v>
      </c>
      <c r="T5050" s="15" t="n">
        <v>5437.1</v>
      </c>
      <c r="U5050" s="15" t="s">
        <v>24</v>
      </c>
      <c r="V5050" s="18" t="n">
        <f aca="false">IF(ISNUMBER(T5050),T5050,0)</f>
        <v>5437.1</v>
      </c>
      <c r="W5050" s="15" t="n">
        <f aca="false">IF(U5050="Yes",1,0)</f>
        <v>0</v>
      </c>
      <c r="X5050" s="15" t="str">
        <f aca="false">IF(F5050&lt;=12,"0-12 months",IF(F5050&lt;=24,"13-24 months",IF(F5050&lt;=48,"25-48 months","49-72 months")))</f>
        <v>49-72 months</v>
      </c>
      <c r="Y5050" s="15" t="str">
        <f aca="false">IF(C5050=1,"Yes","No")</f>
        <v>Yes</v>
      </c>
      <c r="Z5050" s="15" t="n">
        <f aca="false">COUNTIF(J5050:O5050,"Yes")</f>
        <v>4</v>
      </c>
      <c r="AA5050" s="18" t="n">
        <f aca="false">S5050*W5050</f>
        <v>0</v>
      </c>
      <c r="AB5050" s="15" t="n">
        <f aca="false">(P5050="Month-to-month")+(I5050="Fiber optic")+(R5050="Electronic check")+(F5050&lt;=12)+(M5050="No")+(J5050="No")</f>
        <v>3</v>
      </c>
      <c r="AC5050" s="15" t="str">
        <f aca="false">IF(AB5050&gt;=5,"High",IF(AB5050&gt;=3,"Medium","Low"))</f>
        <v>Medium</v>
      </c>
    </row>
    <row r="5051" customFormat="false" ht="15" hidden="false" customHeight="false" outlineLevel="0" collapsed="false">
      <c r="A5051" s="15" t="s">
        <v>5148</v>
      </c>
      <c r="B5051" s="15" t="s">
        <v>94</v>
      </c>
      <c r="C5051" s="15" t="n">
        <v>0</v>
      </c>
      <c r="D5051" s="15" t="s">
        <v>24</v>
      </c>
      <c r="E5051" s="15" t="s">
        <v>24</v>
      </c>
      <c r="F5051" s="15" t="n">
        <v>1</v>
      </c>
      <c r="G5051" s="15" t="s">
        <v>26</v>
      </c>
      <c r="H5051" s="15" t="s">
        <v>24</v>
      </c>
      <c r="I5051" s="15" t="s">
        <v>24</v>
      </c>
      <c r="J5051" s="15" t="s">
        <v>28</v>
      </c>
      <c r="K5051" s="15" t="s">
        <v>28</v>
      </c>
      <c r="L5051" s="15" t="s">
        <v>28</v>
      </c>
      <c r="M5051" s="15" t="s">
        <v>28</v>
      </c>
      <c r="N5051" s="15" t="s">
        <v>28</v>
      </c>
      <c r="O5051" s="15" t="s">
        <v>28</v>
      </c>
      <c r="P5051" s="15" t="s">
        <v>25</v>
      </c>
      <c r="Q5051" s="15" t="s">
        <v>26</v>
      </c>
      <c r="R5051" s="15" t="s">
        <v>19</v>
      </c>
      <c r="S5051" s="18" t="n">
        <v>20.2</v>
      </c>
      <c r="T5051" s="15" t="n">
        <v>20.2</v>
      </c>
      <c r="U5051" s="15" t="s">
        <v>26</v>
      </c>
      <c r="V5051" s="18" t="n">
        <f aca="false">IF(ISNUMBER(T5051),T5051,0)</f>
        <v>20.2</v>
      </c>
      <c r="W5051" s="15" t="n">
        <f aca="false">IF(U5051="Yes",1,0)</f>
        <v>1</v>
      </c>
      <c r="X5051" s="15" t="str">
        <f aca="false">IF(F5051&lt;=12,"0-12 months",IF(F5051&lt;=24,"13-24 months",IF(F5051&lt;=48,"25-48 months","49-72 months")))</f>
        <v>0-12 months</v>
      </c>
      <c r="Y5051" s="15" t="str">
        <f aca="false">IF(C5051=1,"Yes","No")</f>
        <v>No</v>
      </c>
      <c r="Z5051" s="15" t="n">
        <f aca="false">COUNTIF(J5051:O5051,"Yes")</f>
        <v>0</v>
      </c>
      <c r="AA5051" s="18" t="n">
        <f aca="false">S5051*W5051</f>
        <v>20.2</v>
      </c>
      <c r="AB5051" s="15" t="n">
        <f aca="false">(P5051="Month-to-month")+(I5051="Fiber optic")+(R5051="Electronic check")+(F5051&lt;=12)+(M5051="No")+(J5051="No")</f>
        <v>2</v>
      </c>
      <c r="AC5051" s="15" t="str">
        <f aca="false">IF(AB5051&gt;=5,"High",IF(AB5051&gt;=3,"Medium","Low"))</f>
        <v>Low</v>
      </c>
    </row>
    <row r="5052" customFormat="false" ht="15" hidden="false" customHeight="false" outlineLevel="0" collapsed="false">
      <c r="A5052" s="15" t="s">
        <v>5149</v>
      </c>
      <c r="B5052" s="15" t="s">
        <v>98</v>
      </c>
      <c r="C5052" s="15" t="n">
        <v>0</v>
      </c>
      <c r="D5052" s="15" t="s">
        <v>26</v>
      </c>
      <c r="E5052" s="15" t="s">
        <v>24</v>
      </c>
      <c r="F5052" s="15" t="n">
        <v>66</v>
      </c>
      <c r="G5052" s="15" t="s">
        <v>26</v>
      </c>
      <c r="H5052" s="15" t="s">
        <v>26</v>
      </c>
      <c r="I5052" s="15" t="s">
        <v>102</v>
      </c>
      <c r="J5052" s="15" t="s">
        <v>26</v>
      </c>
      <c r="K5052" s="15" t="s">
        <v>24</v>
      </c>
      <c r="L5052" s="15" t="s">
        <v>26</v>
      </c>
      <c r="M5052" s="15" t="s">
        <v>24</v>
      </c>
      <c r="N5052" s="15" t="s">
        <v>26</v>
      </c>
      <c r="O5052" s="15" t="s">
        <v>26</v>
      </c>
      <c r="P5052" s="15" t="s">
        <v>29</v>
      </c>
      <c r="Q5052" s="15" t="s">
        <v>26</v>
      </c>
      <c r="R5052" s="15" t="s">
        <v>21</v>
      </c>
      <c r="S5052" s="18" t="n">
        <v>106.05</v>
      </c>
      <c r="T5052" s="15" t="n">
        <v>6981.35</v>
      </c>
      <c r="U5052" s="15" t="s">
        <v>26</v>
      </c>
      <c r="V5052" s="18" t="n">
        <f aca="false">IF(ISNUMBER(T5052),T5052,0)</f>
        <v>6981.35</v>
      </c>
      <c r="W5052" s="15" t="n">
        <f aca="false">IF(U5052="Yes",1,0)</f>
        <v>1</v>
      </c>
      <c r="X5052" s="15" t="str">
        <f aca="false">IF(F5052&lt;=12,"0-12 months",IF(F5052&lt;=24,"13-24 months",IF(F5052&lt;=48,"25-48 months","49-72 months")))</f>
        <v>49-72 months</v>
      </c>
      <c r="Y5052" s="15" t="str">
        <f aca="false">IF(C5052=1,"Yes","No")</f>
        <v>No</v>
      </c>
      <c r="Z5052" s="15" t="n">
        <f aca="false">COUNTIF(J5052:O5052,"Yes")</f>
        <v>4</v>
      </c>
      <c r="AA5052" s="18" t="n">
        <f aca="false">S5052*W5052</f>
        <v>106.05</v>
      </c>
      <c r="AB5052" s="15" t="n">
        <f aca="false">(P5052="Month-to-month")+(I5052="Fiber optic")+(R5052="Electronic check")+(F5052&lt;=12)+(M5052="No")+(J5052="No")</f>
        <v>2</v>
      </c>
      <c r="AC5052" s="15" t="str">
        <f aca="false">IF(AB5052&gt;=5,"High",IF(AB5052&gt;=3,"Medium","Low"))</f>
        <v>Low</v>
      </c>
    </row>
    <row r="5053" customFormat="false" ht="15" hidden="false" customHeight="false" outlineLevel="0" collapsed="false">
      <c r="A5053" s="15" t="s">
        <v>5150</v>
      </c>
      <c r="B5053" s="15" t="s">
        <v>98</v>
      </c>
      <c r="C5053" s="15" t="n">
        <v>0</v>
      </c>
      <c r="D5053" s="15" t="s">
        <v>24</v>
      </c>
      <c r="E5053" s="15" t="s">
        <v>24</v>
      </c>
      <c r="F5053" s="15" t="n">
        <v>56</v>
      </c>
      <c r="G5053" s="15" t="s">
        <v>26</v>
      </c>
      <c r="H5053" s="15" t="s">
        <v>26</v>
      </c>
      <c r="I5053" s="15" t="s">
        <v>102</v>
      </c>
      <c r="J5053" s="15" t="s">
        <v>26</v>
      </c>
      <c r="K5053" s="15" t="s">
        <v>24</v>
      </c>
      <c r="L5053" s="15" t="s">
        <v>24</v>
      </c>
      <c r="M5053" s="15" t="s">
        <v>26</v>
      </c>
      <c r="N5053" s="15" t="s">
        <v>26</v>
      </c>
      <c r="O5053" s="15" t="s">
        <v>26</v>
      </c>
      <c r="P5053" s="15" t="s">
        <v>25</v>
      </c>
      <c r="Q5053" s="15" t="s">
        <v>26</v>
      </c>
      <c r="R5053" s="15" t="s">
        <v>17</v>
      </c>
      <c r="S5053" s="18" t="n">
        <v>105.35</v>
      </c>
      <c r="T5053" s="15" t="n">
        <v>5794.45</v>
      </c>
      <c r="U5053" s="15" t="s">
        <v>24</v>
      </c>
      <c r="V5053" s="18" t="n">
        <f aca="false">IF(ISNUMBER(T5053),T5053,0)</f>
        <v>5794.45</v>
      </c>
      <c r="W5053" s="15" t="n">
        <f aca="false">IF(U5053="Yes",1,0)</f>
        <v>0</v>
      </c>
      <c r="X5053" s="15" t="str">
        <f aca="false">IF(F5053&lt;=12,"0-12 months",IF(F5053&lt;=24,"13-24 months",IF(F5053&lt;=48,"25-48 months","49-72 months")))</f>
        <v>49-72 months</v>
      </c>
      <c r="Y5053" s="15" t="str">
        <f aca="false">IF(C5053=1,"Yes","No")</f>
        <v>No</v>
      </c>
      <c r="Z5053" s="15" t="n">
        <f aca="false">COUNTIF(J5053:O5053,"Yes")</f>
        <v>4</v>
      </c>
      <c r="AA5053" s="18" t="n">
        <f aca="false">S5053*W5053</f>
        <v>0</v>
      </c>
      <c r="AB5053" s="15" t="n">
        <f aca="false">(P5053="Month-to-month")+(I5053="Fiber optic")+(R5053="Electronic check")+(F5053&lt;=12)+(M5053="No")+(J5053="No")</f>
        <v>2</v>
      </c>
      <c r="AC5053" s="15" t="str">
        <f aca="false">IF(AB5053&gt;=5,"High",IF(AB5053&gt;=3,"Medium","Low"))</f>
        <v>Low</v>
      </c>
    </row>
    <row r="5054" customFormat="false" ht="15" hidden="false" customHeight="false" outlineLevel="0" collapsed="false">
      <c r="A5054" s="15" t="s">
        <v>5151</v>
      </c>
      <c r="B5054" s="15" t="s">
        <v>98</v>
      </c>
      <c r="C5054" s="15" t="n">
        <v>0</v>
      </c>
      <c r="D5054" s="15" t="s">
        <v>24</v>
      </c>
      <c r="E5054" s="15" t="s">
        <v>26</v>
      </c>
      <c r="F5054" s="15" t="n">
        <v>18</v>
      </c>
      <c r="G5054" s="15" t="s">
        <v>26</v>
      </c>
      <c r="H5054" s="15" t="s">
        <v>24</v>
      </c>
      <c r="I5054" s="15" t="s">
        <v>96</v>
      </c>
      <c r="J5054" s="15" t="s">
        <v>24</v>
      </c>
      <c r="K5054" s="15" t="s">
        <v>24</v>
      </c>
      <c r="L5054" s="15" t="s">
        <v>24</v>
      </c>
      <c r="M5054" s="15" t="s">
        <v>24</v>
      </c>
      <c r="N5054" s="15" t="s">
        <v>24</v>
      </c>
      <c r="O5054" s="15" t="s">
        <v>24</v>
      </c>
      <c r="P5054" s="15" t="s">
        <v>25</v>
      </c>
      <c r="Q5054" s="15" t="s">
        <v>26</v>
      </c>
      <c r="R5054" s="15" t="s">
        <v>21</v>
      </c>
      <c r="S5054" s="18" t="n">
        <v>45.65</v>
      </c>
      <c r="T5054" s="15" t="n">
        <v>747.2</v>
      </c>
      <c r="U5054" s="15" t="s">
        <v>24</v>
      </c>
      <c r="V5054" s="18" t="n">
        <f aca="false">IF(ISNUMBER(T5054),T5054,0)</f>
        <v>747.2</v>
      </c>
      <c r="W5054" s="15" t="n">
        <f aca="false">IF(U5054="Yes",1,0)</f>
        <v>0</v>
      </c>
      <c r="X5054" s="15" t="str">
        <f aca="false">IF(F5054&lt;=12,"0-12 months",IF(F5054&lt;=24,"13-24 months",IF(F5054&lt;=48,"25-48 months","49-72 months")))</f>
        <v>13-24 months</v>
      </c>
      <c r="Y5054" s="15" t="str">
        <f aca="false">IF(C5054=1,"Yes","No")</f>
        <v>No</v>
      </c>
      <c r="Z5054" s="15" t="n">
        <f aca="false">COUNTIF(J5054:O5054,"Yes")</f>
        <v>0</v>
      </c>
      <c r="AA5054" s="18" t="n">
        <f aca="false">S5054*W5054</f>
        <v>0</v>
      </c>
      <c r="AB5054" s="15" t="n">
        <f aca="false">(P5054="Month-to-month")+(I5054="Fiber optic")+(R5054="Electronic check")+(F5054&lt;=12)+(M5054="No")+(J5054="No")</f>
        <v>3</v>
      </c>
      <c r="AC5054" s="15" t="str">
        <f aca="false">IF(AB5054&gt;=5,"High",IF(AB5054&gt;=3,"Medium","Low"))</f>
        <v>Medium</v>
      </c>
    </row>
    <row r="5055" customFormat="false" ht="15" hidden="false" customHeight="false" outlineLevel="0" collapsed="false">
      <c r="A5055" s="15" t="s">
        <v>5152</v>
      </c>
      <c r="B5055" s="15" t="s">
        <v>94</v>
      </c>
      <c r="C5055" s="15" t="n">
        <v>0</v>
      </c>
      <c r="D5055" s="15" t="s">
        <v>26</v>
      </c>
      <c r="E5055" s="15" t="s">
        <v>26</v>
      </c>
      <c r="F5055" s="15" t="n">
        <v>16</v>
      </c>
      <c r="G5055" s="15" t="s">
        <v>26</v>
      </c>
      <c r="H5055" s="15" t="s">
        <v>26</v>
      </c>
      <c r="I5055" s="15" t="s">
        <v>102</v>
      </c>
      <c r="J5055" s="15" t="s">
        <v>24</v>
      </c>
      <c r="K5055" s="15" t="s">
        <v>26</v>
      </c>
      <c r="L5055" s="15" t="s">
        <v>24</v>
      </c>
      <c r="M5055" s="15" t="s">
        <v>24</v>
      </c>
      <c r="N5055" s="15" t="s">
        <v>24</v>
      </c>
      <c r="O5055" s="15" t="s">
        <v>24</v>
      </c>
      <c r="P5055" s="15" t="s">
        <v>25</v>
      </c>
      <c r="Q5055" s="15" t="s">
        <v>26</v>
      </c>
      <c r="R5055" s="15" t="s">
        <v>21</v>
      </c>
      <c r="S5055" s="18" t="n">
        <v>79.95</v>
      </c>
      <c r="T5055" s="15" t="n">
        <v>1267.95</v>
      </c>
      <c r="U5055" s="15" t="s">
        <v>24</v>
      </c>
      <c r="V5055" s="18" t="n">
        <f aca="false">IF(ISNUMBER(T5055),T5055,0)</f>
        <v>1267.95</v>
      </c>
      <c r="W5055" s="15" t="n">
        <f aca="false">IF(U5055="Yes",1,0)</f>
        <v>0</v>
      </c>
      <c r="X5055" s="15" t="str">
        <f aca="false">IF(F5055&lt;=12,"0-12 months",IF(F5055&lt;=24,"13-24 months",IF(F5055&lt;=48,"25-48 months","49-72 months")))</f>
        <v>13-24 months</v>
      </c>
      <c r="Y5055" s="15" t="str">
        <f aca="false">IF(C5055=1,"Yes","No")</f>
        <v>No</v>
      </c>
      <c r="Z5055" s="15" t="n">
        <f aca="false">COUNTIF(J5055:O5055,"Yes")</f>
        <v>1</v>
      </c>
      <c r="AA5055" s="18" t="n">
        <f aca="false">S5055*W5055</f>
        <v>0</v>
      </c>
      <c r="AB5055" s="15" t="n">
        <f aca="false">(P5055="Month-to-month")+(I5055="Fiber optic")+(R5055="Electronic check")+(F5055&lt;=12)+(M5055="No")+(J5055="No")</f>
        <v>4</v>
      </c>
      <c r="AC5055" s="15" t="str">
        <f aca="false">IF(AB5055&gt;=5,"High",IF(AB5055&gt;=3,"Medium","Low"))</f>
        <v>Medium</v>
      </c>
    </row>
    <row r="5056" customFormat="false" ht="15" hidden="false" customHeight="false" outlineLevel="0" collapsed="false">
      <c r="A5056" s="15" t="s">
        <v>5153</v>
      </c>
      <c r="B5056" s="15" t="s">
        <v>94</v>
      </c>
      <c r="C5056" s="15" t="n">
        <v>0</v>
      </c>
      <c r="D5056" s="15" t="s">
        <v>24</v>
      </c>
      <c r="E5056" s="15" t="s">
        <v>24</v>
      </c>
      <c r="F5056" s="15" t="n">
        <v>68</v>
      </c>
      <c r="G5056" s="15" t="s">
        <v>26</v>
      </c>
      <c r="H5056" s="15" t="s">
        <v>24</v>
      </c>
      <c r="I5056" s="15" t="s">
        <v>96</v>
      </c>
      <c r="J5056" s="15" t="s">
        <v>26</v>
      </c>
      <c r="K5056" s="15" t="s">
        <v>24</v>
      </c>
      <c r="L5056" s="15" t="s">
        <v>26</v>
      </c>
      <c r="M5056" s="15" t="s">
        <v>24</v>
      </c>
      <c r="N5056" s="15" t="s">
        <v>24</v>
      </c>
      <c r="O5056" s="15" t="s">
        <v>24</v>
      </c>
      <c r="P5056" s="15" t="s">
        <v>27</v>
      </c>
      <c r="Q5056" s="15" t="s">
        <v>26</v>
      </c>
      <c r="R5056" s="15" t="s">
        <v>21</v>
      </c>
      <c r="S5056" s="18" t="n">
        <v>54.45</v>
      </c>
      <c r="T5056" s="15" t="n">
        <v>3674.95</v>
      </c>
      <c r="U5056" s="15" t="s">
        <v>24</v>
      </c>
      <c r="V5056" s="18" t="n">
        <f aca="false">IF(ISNUMBER(T5056),T5056,0)</f>
        <v>3674.95</v>
      </c>
      <c r="W5056" s="15" t="n">
        <f aca="false">IF(U5056="Yes",1,0)</f>
        <v>0</v>
      </c>
      <c r="X5056" s="15" t="str">
        <f aca="false">IF(F5056&lt;=12,"0-12 months",IF(F5056&lt;=24,"13-24 months",IF(F5056&lt;=48,"25-48 months","49-72 months")))</f>
        <v>49-72 months</v>
      </c>
      <c r="Y5056" s="15" t="str">
        <f aca="false">IF(C5056=1,"Yes","No")</f>
        <v>No</v>
      </c>
      <c r="Z5056" s="15" t="n">
        <f aca="false">COUNTIF(J5056:O5056,"Yes")</f>
        <v>2</v>
      </c>
      <c r="AA5056" s="18" t="n">
        <f aca="false">S5056*W5056</f>
        <v>0</v>
      </c>
      <c r="AB5056" s="15" t="n">
        <f aca="false">(P5056="Month-to-month")+(I5056="Fiber optic")+(R5056="Electronic check")+(F5056&lt;=12)+(M5056="No")+(J5056="No")</f>
        <v>1</v>
      </c>
      <c r="AC5056" s="15" t="str">
        <f aca="false">IF(AB5056&gt;=5,"High",IF(AB5056&gt;=3,"Medium","Low"))</f>
        <v>Low</v>
      </c>
    </row>
    <row r="5057" customFormat="false" ht="15" hidden="false" customHeight="false" outlineLevel="0" collapsed="false">
      <c r="A5057" s="15" t="s">
        <v>5154</v>
      </c>
      <c r="B5057" s="15" t="s">
        <v>94</v>
      </c>
      <c r="C5057" s="15" t="n">
        <v>1</v>
      </c>
      <c r="D5057" s="15" t="s">
        <v>26</v>
      </c>
      <c r="E5057" s="15" t="s">
        <v>24</v>
      </c>
      <c r="F5057" s="15" t="n">
        <v>53</v>
      </c>
      <c r="G5057" s="15" t="s">
        <v>26</v>
      </c>
      <c r="H5057" s="15" t="s">
        <v>26</v>
      </c>
      <c r="I5057" s="15" t="s">
        <v>24</v>
      </c>
      <c r="J5057" s="15" t="s">
        <v>28</v>
      </c>
      <c r="K5057" s="15" t="s">
        <v>28</v>
      </c>
      <c r="L5057" s="15" t="s">
        <v>28</v>
      </c>
      <c r="M5057" s="15" t="s">
        <v>28</v>
      </c>
      <c r="N5057" s="15" t="s">
        <v>28</v>
      </c>
      <c r="O5057" s="15" t="s">
        <v>28</v>
      </c>
      <c r="P5057" s="15" t="s">
        <v>29</v>
      </c>
      <c r="Q5057" s="15" t="s">
        <v>24</v>
      </c>
      <c r="R5057" s="15" t="s">
        <v>21</v>
      </c>
      <c r="S5057" s="18" t="n">
        <v>25.1</v>
      </c>
      <c r="T5057" s="15" t="n">
        <v>1275.6</v>
      </c>
      <c r="U5057" s="15" t="s">
        <v>24</v>
      </c>
      <c r="V5057" s="18" t="n">
        <f aca="false">IF(ISNUMBER(T5057),T5057,0)</f>
        <v>1275.6</v>
      </c>
      <c r="W5057" s="15" t="n">
        <f aca="false">IF(U5057="Yes",1,0)</f>
        <v>0</v>
      </c>
      <c r="X5057" s="15" t="str">
        <f aca="false">IF(F5057&lt;=12,"0-12 months",IF(F5057&lt;=24,"13-24 months",IF(F5057&lt;=48,"25-48 months","49-72 months")))</f>
        <v>49-72 months</v>
      </c>
      <c r="Y5057" s="15" t="str">
        <f aca="false">IF(C5057=1,"Yes","No")</f>
        <v>Yes</v>
      </c>
      <c r="Z5057" s="15" t="n">
        <f aca="false">COUNTIF(J5057:O5057,"Yes")</f>
        <v>0</v>
      </c>
      <c r="AA5057" s="18" t="n">
        <f aca="false">S5057*W5057</f>
        <v>0</v>
      </c>
      <c r="AB5057" s="15" t="n">
        <f aca="false">(P5057="Month-to-month")+(I5057="Fiber optic")+(R5057="Electronic check")+(F5057&lt;=12)+(M5057="No")+(J5057="No")</f>
        <v>0</v>
      </c>
      <c r="AC5057" s="15" t="str">
        <f aca="false">IF(AB5057&gt;=5,"High",IF(AB5057&gt;=3,"Medium","Low"))</f>
        <v>Low</v>
      </c>
    </row>
    <row r="5058" customFormat="false" ht="15" hidden="false" customHeight="false" outlineLevel="0" collapsed="false">
      <c r="A5058" s="15" t="s">
        <v>5155</v>
      </c>
      <c r="B5058" s="15" t="s">
        <v>94</v>
      </c>
      <c r="C5058" s="15" t="n">
        <v>0</v>
      </c>
      <c r="D5058" s="15" t="s">
        <v>26</v>
      </c>
      <c r="E5058" s="15" t="s">
        <v>26</v>
      </c>
      <c r="F5058" s="15" t="n">
        <v>72</v>
      </c>
      <c r="G5058" s="15" t="s">
        <v>26</v>
      </c>
      <c r="H5058" s="15" t="s">
        <v>26</v>
      </c>
      <c r="I5058" s="15" t="s">
        <v>96</v>
      </c>
      <c r="J5058" s="15" t="s">
        <v>26</v>
      </c>
      <c r="K5058" s="15" t="s">
        <v>24</v>
      </c>
      <c r="L5058" s="15" t="s">
        <v>26</v>
      </c>
      <c r="M5058" s="15" t="s">
        <v>26</v>
      </c>
      <c r="N5058" s="15" t="s">
        <v>26</v>
      </c>
      <c r="O5058" s="15" t="s">
        <v>26</v>
      </c>
      <c r="P5058" s="15" t="s">
        <v>29</v>
      </c>
      <c r="Q5058" s="15" t="s">
        <v>24</v>
      </c>
      <c r="R5058" s="15" t="s">
        <v>21</v>
      </c>
      <c r="S5058" s="18" t="n">
        <v>84.7</v>
      </c>
      <c r="T5058" s="15" t="n">
        <v>5893.9</v>
      </c>
      <c r="U5058" s="15" t="s">
        <v>24</v>
      </c>
      <c r="V5058" s="18" t="n">
        <f aca="false">IF(ISNUMBER(T5058),T5058,0)</f>
        <v>5893.9</v>
      </c>
      <c r="W5058" s="15" t="n">
        <f aca="false">IF(U5058="Yes",1,0)</f>
        <v>0</v>
      </c>
      <c r="X5058" s="15" t="str">
        <f aca="false">IF(F5058&lt;=12,"0-12 months",IF(F5058&lt;=24,"13-24 months",IF(F5058&lt;=48,"25-48 months","49-72 months")))</f>
        <v>49-72 months</v>
      </c>
      <c r="Y5058" s="15" t="str">
        <f aca="false">IF(C5058=1,"Yes","No")</f>
        <v>No</v>
      </c>
      <c r="Z5058" s="15" t="n">
        <f aca="false">COUNTIF(J5058:O5058,"Yes")</f>
        <v>5</v>
      </c>
      <c r="AA5058" s="18" t="n">
        <f aca="false">S5058*W5058</f>
        <v>0</v>
      </c>
      <c r="AB5058" s="15" t="n">
        <f aca="false">(P5058="Month-to-month")+(I5058="Fiber optic")+(R5058="Electronic check")+(F5058&lt;=12)+(M5058="No")+(J5058="No")</f>
        <v>0</v>
      </c>
      <c r="AC5058" s="15" t="str">
        <f aca="false">IF(AB5058&gt;=5,"High",IF(AB5058&gt;=3,"Medium","Low"))</f>
        <v>Low</v>
      </c>
    </row>
    <row r="5059" customFormat="false" ht="15" hidden="false" customHeight="false" outlineLevel="0" collapsed="false">
      <c r="A5059" s="15" t="s">
        <v>5156</v>
      </c>
      <c r="B5059" s="15" t="s">
        <v>98</v>
      </c>
      <c r="C5059" s="15" t="n">
        <v>0</v>
      </c>
      <c r="D5059" s="15" t="s">
        <v>24</v>
      </c>
      <c r="E5059" s="15" t="s">
        <v>24</v>
      </c>
      <c r="F5059" s="15" t="n">
        <v>9</v>
      </c>
      <c r="G5059" s="15" t="s">
        <v>26</v>
      </c>
      <c r="H5059" s="15" t="s">
        <v>26</v>
      </c>
      <c r="I5059" s="15" t="s">
        <v>102</v>
      </c>
      <c r="J5059" s="15" t="s">
        <v>24</v>
      </c>
      <c r="K5059" s="15" t="s">
        <v>24</v>
      </c>
      <c r="L5059" s="15" t="s">
        <v>24</v>
      </c>
      <c r="M5059" s="15" t="s">
        <v>24</v>
      </c>
      <c r="N5059" s="15" t="s">
        <v>24</v>
      </c>
      <c r="O5059" s="15" t="s">
        <v>24</v>
      </c>
      <c r="P5059" s="15" t="s">
        <v>25</v>
      </c>
      <c r="Q5059" s="15" t="s">
        <v>26</v>
      </c>
      <c r="R5059" s="15" t="s">
        <v>15</v>
      </c>
      <c r="S5059" s="18" t="n">
        <v>75.85</v>
      </c>
      <c r="T5059" s="15" t="n">
        <v>724.65</v>
      </c>
      <c r="U5059" s="15" t="s">
        <v>24</v>
      </c>
      <c r="V5059" s="18" t="n">
        <f aca="false">IF(ISNUMBER(T5059),T5059,0)</f>
        <v>724.65</v>
      </c>
      <c r="W5059" s="15" t="n">
        <f aca="false">IF(U5059="Yes",1,0)</f>
        <v>0</v>
      </c>
      <c r="X5059" s="15" t="str">
        <f aca="false">IF(F5059&lt;=12,"0-12 months",IF(F5059&lt;=24,"13-24 months",IF(F5059&lt;=48,"25-48 months","49-72 months")))</f>
        <v>0-12 months</v>
      </c>
      <c r="Y5059" s="15" t="str">
        <f aca="false">IF(C5059=1,"Yes","No")</f>
        <v>No</v>
      </c>
      <c r="Z5059" s="15" t="n">
        <f aca="false">COUNTIF(J5059:O5059,"Yes")</f>
        <v>0</v>
      </c>
      <c r="AA5059" s="18" t="n">
        <f aca="false">S5059*W5059</f>
        <v>0</v>
      </c>
      <c r="AB5059" s="15" t="n">
        <f aca="false">(P5059="Month-to-month")+(I5059="Fiber optic")+(R5059="Electronic check")+(F5059&lt;=12)+(M5059="No")+(J5059="No")</f>
        <v>6</v>
      </c>
      <c r="AC5059" s="15" t="str">
        <f aca="false">IF(AB5059&gt;=5,"High",IF(AB5059&gt;=3,"Medium","Low"))</f>
        <v>High</v>
      </c>
    </row>
    <row r="5060" customFormat="false" ht="15" hidden="false" customHeight="false" outlineLevel="0" collapsed="false">
      <c r="A5060" s="15" t="s">
        <v>5157</v>
      </c>
      <c r="B5060" s="15" t="s">
        <v>94</v>
      </c>
      <c r="C5060" s="15" t="n">
        <v>0</v>
      </c>
      <c r="D5060" s="15" t="s">
        <v>24</v>
      </c>
      <c r="E5060" s="15" t="s">
        <v>24</v>
      </c>
      <c r="F5060" s="15" t="n">
        <v>30</v>
      </c>
      <c r="G5060" s="15" t="s">
        <v>26</v>
      </c>
      <c r="H5060" s="15" t="s">
        <v>24</v>
      </c>
      <c r="I5060" s="15" t="s">
        <v>96</v>
      </c>
      <c r="J5060" s="15" t="s">
        <v>26</v>
      </c>
      <c r="K5060" s="15" t="s">
        <v>24</v>
      </c>
      <c r="L5060" s="15" t="s">
        <v>24</v>
      </c>
      <c r="M5060" s="15" t="s">
        <v>24</v>
      </c>
      <c r="N5060" s="15" t="s">
        <v>24</v>
      </c>
      <c r="O5060" s="15" t="s">
        <v>24</v>
      </c>
      <c r="P5060" s="15" t="s">
        <v>25</v>
      </c>
      <c r="Q5060" s="15" t="s">
        <v>26</v>
      </c>
      <c r="R5060" s="15" t="s">
        <v>17</v>
      </c>
      <c r="S5060" s="18" t="n">
        <v>48.8</v>
      </c>
      <c r="T5060" s="15" t="n">
        <v>1536.75</v>
      </c>
      <c r="U5060" s="15" t="s">
        <v>24</v>
      </c>
      <c r="V5060" s="18" t="n">
        <f aca="false">IF(ISNUMBER(T5060),T5060,0)</f>
        <v>1536.75</v>
      </c>
      <c r="W5060" s="15" t="n">
        <f aca="false">IF(U5060="Yes",1,0)</f>
        <v>0</v>
      </c>
      <c r="X5060" s="15" t="str">
        <f aca="false">IF(F5060&lt;=12,"0-12 months",IF(F5060&lt;=24,"13-24 months",IF(F5060&lt;=48,"25-48 months","49-72 months")))</f>
        <v>25-48 months</v>
      </c>
      <c r="Y5060" s="15" t="str">
        <f aca="false">IF(C5060=1,"Yes","No")</f>
        <v>No</v>
      </c>
      <c r="Z5060" s="15" t="n">
        <f aca="false">COUNTIF(J5060:O5060,"Yes")</f>
        <v>1</v>
      </c>
      <c r="AA5060" s="18" t="n">
        <f aca="false">S5060*W5060</f>
        <v>0</v>
      </c>
      <c r="AB5060" s="15" t="n">
        <f aca="false">(P5060="Month-to-month")+(I5060="Fiber optic")+(R5060="Electronic check")+(F5060&lt;=12)+(M5060="No")+(J5060="No")</f>
        <v>2</v>
      </c>
      <c r="AC5060" s="15" t="str">
        <f aca="false">IF(AB5060&gt;=5,"High",IF(AB5060&gt;=3,"Medium","Low"))</f>
        <v>Low</v>
      </c>
    </row>
    <row r="5061" customFormat="false" ht="15" hidden="false" customHeight="false" outlineLevel="0" collapsed="false">
      <c r="A5061" s="15" t="s">
        <v>5158</v>
      </c>
      <c r="B5061" s="15" t="s">
        <v>94</v>
      </c>
      <c r="C5061" s="15" t="n">
        <v>0</v>
      </c>
      <c r="D5061" s="15" t="s">
        <v>24</v>
      </c>
      <c r="E5061" s="15" t="s">
        <v>24</v>
      </c>
      <c r="F5061" s="15" t="n">
        <v>36</v>
      </c>
      <c r="G5061" s="15" t="s">
        <v>26</v>
      </c>
      <c r="H5061" s="15" t="s">
        <v>26</v>
      </c>
      <c r="I5061" s="15" t="s">
        <v>102</v>
      </c>
      <c r="J5061" s="15" t="s">
        <v>24</v>
      </c>
      <c r="K5061" s="15" t="s">
        <v>26</v>
      </c>
      <c r="L5061" s="15" t="s">
        <v>24</v>
      </c>
      <c r="M5061" s="15" t="s">
        <v>24</v>
      </c>
      <c r="N5061" s="15" t="s">
        <v>26</v>
      </c>
      <c r="O5061" s="15" t="s">
        <v>26</v>
      </c>
      <c r="P5061" s="15" t="s">
        <v>25</v>
      </c>
      <c r="Q5061" s="15" t="s">
        <v>26</v>
      </c>
      <c r="R5061" s="15" t="s">
        <v>15</v>
      </c>
      <c r="S5061" s="18" t="n">
        <v>99.15</v>
      </c>
      <c r="T5061" s="15" t="n">
        <v>3615.6</v>
      </c>
      <c r="U5061" s="15" t="s">
        <v>26</v>
      </c>
      <c r="V5061" s="18" t="n">
        <f aca="false">IF(ISNUMBER(T5061),T5061,0)</f>
        <v>3615.6</v>
      </c>
      <c r="W5061" s="15" t="n">
        <f aca="false">IF(U5061="Yes",1,0)</f>
        <v>1</v>
      </c>
      <c r="X5061" s="15" t="str">
        <f aca="false">IF(F5061&lt;=12,"0-12 months",IF(F5061&lt;=24,"13-24 months",IF(F5061&lt;=48,"25-48 months","49-72 months")))</f>
        <v>25-48 months</v>
      </c>
      <c r="Y5061" s="15" t="str">
        <f aca="false">IF(C5061=1,"Yes","No")</f>
        <v>No</v>
      </c>
      <c r="Z5061" s="15" t="n">
        <f aca="false">COUNTIF(J5061:O5061,"Yes")</f>
        <v>3</v>
      </c>
      <c r="AA5061" s="18" t="n">
        <f aca="false">S5061*W5061</f>
        <v>99.15</v>
      </c>
      <c r="AB5061" s="15" t="n">
        <f aca="false">(P5061="Month-to-month")+(I5061="Fiber optic")+(R5061="Electronic check")+(F5061&lt;=12)+(M5061="No")+(J5061="No")</f>
        <v>5</v>
      </c>
      <c r="AC5061" s="15" t="str">
        <f aca="false">IF(AB5061&gt;=5,"High",IF(AB5061&gt;=3,"Medium","Low"))</f>
        <v>High</v>
      </c>
    </row>
    <row r="5062" customFormat="false" ht="15" hidden="false" customHeight="false" outlineLevel="0" collapsed="false">
      <c r="A5062" s="15" t="s">
        <v>5159</v>
      </c>
      <c r="B5062" s="15" t="s">
        <v>94</v>
      </c>
      <c r="C5062" s="15" t="n">
        <v>0</v>
      </c>
      <c r="D5062" s="15" t="s">
        <v>24</v>
      </c>
      <c r="E5062" s="15" t="s">
        <v>24</v>
      </c>
      <c r="F5062" s="15" t="n">
        <v>18</v>
      </c>
      <c r="G5062" s="15" t="s">
        <v>24</v>
      </c>
      <c r="H5062" s="15" t="s">
        <v>95</v>
      </c>
      <c r="I5062" s="15" t="s">
        <v>96</v>
      </c>
      <c r="J5062" s="15" t="s">
        <v>24</v>
      </c>
      <c r="K5062" s="15" t="s">
        <v>24</v>
      </c>
      <c r="L5062" s="15" t="s">
        <v>26</v>
      </c>
      <c r="M5062" s="15" t="s">
        <v>26</v>
      </c>
      <c r="N5062" s="15" t="s">
        <v>24</v>
      </c>
      <c r="O5062" s="15" t="s">
        <v>24</v>
      </c>
      <c r="P5062" s="15" t="s">
        <v>25</v>
      </c>
      <c r="Q5062" s="15" t="s">
        <v>26</v>
      </c>
      <c r="R5062" s="15" t="s">
        <v>15</v>
      </c>
      <c r="S5062" s="18" t="n">
        <v>35.2</v>
      </c>
      <c r="T5062" s="15" t="n">
        <v>607.3</v>
      </c>
      <c r="U5062" s="15" t="s">
        <v>24</v>
      </c>
      <c r="V5062" s="18" t="n">
        <f aca="false">IF(ISNUMBER(T5062),T5062,0)</f>
        <v>607.3</v>
      </c>
      <c r="W5062" s="15" t="n">
        <f aca="false">IF(U5062="Yes",1,0)</f>
        <v>0</v>
      </c>
      <c r="X5062" s="15" t="str">
        <f aca="false">IF(F5062&lt;=12,"0-12 months",IF(F5062&lt;=24,"13-24 months",IF(F5062&lt;=48,"25-48 months","49-72 months")))</f>
        <v>13-24 months</v>
      </c>
      <c r="Y5062" s="15" t="str">
        <f aca="false">IF(C5062=1,"Yes","No")</f>
        <v>No</v>
      </c>
      <c r="Z5062" s="15" t="n">
        <f aca="false">COUNTIF(J5062:O5062,"Yes")</f>
        <v>2</v>
      </c>
      <c r="AA5062" s="18" t="n">
        <f aca="false">S5062*W5062</f>
        <v>0</v>
      </c>
      <c r="AB5062" s="15" t="n">
        <f aca="false">(P5062="Month-to-month")+(I5062="Fiber optic")+(R5062="Electronic check")+(F5062&lt;=12)+(M5062="No")+(J5062="No")</f>
        <v>3</v>
      </c>
      <c r="AC5062" s="15" t="str">
        <f aca="false">IF(AB5062&gt;=5,"High",IF(AB5062&gt;=3,"Medium","Low"))</f>
        <v>Medium</v>
      </c>
    </row>
    <row r="5063" customFormat="false" ht="15" hidden="false" customHeight="false" outlineLevel="0" collapsed="false">
      <c r="A5063" s="15" t="s">
        <v>5160</v>
      </c>
      <c r="B5063" s="15" t="s">
        <v>94</v>
      </c>
      <c r="C5063" s="15" t="n">
        <v>1</v>
      </c>
      <c r="D5063" s="15" t="s">
        <v>26</v>
      </c>
      <c r="E5063" s="15" t="s">
        <v>26</v>
      </c>
      <c r="F5063" s="15" t="n">
        <v>55</v>
      </c>
      <c r="G5063" s="15" t="s">
        <v>26</v>
      </c>
      <c r="H5063" s="15" t="s">
        <v>26</v>
      </c>
      <c r="I5063" s="15" t="s">
        <v>96</v>
      </c>
      <c r="J5063" s="15" t="s">
        <v>26</v>
      </c>
      <c r="K5063" s="15" t="s">
        <v>24</v>
      </c>
      <c r="L5063" s="15" t="s">
        <v>26</v>
      </c>
      <c r="M5063" s="15" t="s">
        <v>26</v>
      </c>
      <c r="N5063" s="15" t="s">
        <v>26</v>
      </c>
      <c r="O5063" s="15" t="s">
        <v>24</v>
      </c>
      <c r="P5063" s="15" t="s">
        <v>27</v>
      </c>
      <c r="Q5063" s="15" t="s">
        <v>24</v>
      </c>
      <c r="R5063" s="15" t="s">
        <v>15</v>
      </c>
      <c r="S5063" s="18" t="n">
        <v>76.25</v>
      </c>
      <c r="T5063" s="15" t="n">
        <v>4154.55</v>
      </c>
      <c r="U5063" s="15" t="s">
        <v>24</v>
      </c>
      <c r="V5063" s="18" t="n">
        <f aca="false">IF(ISNUMBER(T5063),T5063,0)</f>
        <v>4154.55</v>
      </c>
      <c r="W5063" s="15" t="n">
        <f aca="false">IF(U5063="Yes",1,0)</f>
        <v>0</v>
      </c>
      <c r="X5063" s="15" t="str">
        <f aca="false">IF(F5063&lt;=12,"0-12 months",IF(F5063&lt;=24,"13-24 months",IF(F5063&lt;=48,"25-48 months","49-72 months")))</f>
        <v>49-72 months</v>
      </c>
      <c r="Y5063" s="15" t="str">
        <f aca="false">IF(C5063=1,"Yes","No")</f>
        <v>Yes</v>
      </c>
      <c r="Z5063" s="15" t="n">
        <f aca="false">COUNTIF(J5063:O5063,"Yes")</f>
        <v>4</v>
      </c>
      <c r="AA5063" s="18" t="n">
        <f aca="false">S5063*W5063</f>
        <v>0</v>
      </c>
      <c r="AB5063" s="15" t="n">
        <f aca="false">(P5063="Month-to-month")+(I5063="Fiber optic")+(R5063="Electronic check")+(F5063&lt;=12)+(M5063="No")+(J5063="No")</f>
        <v>1</v>
      </c>
      <c r="AC5063" s="15" t="str">
        <f aca="false">IF(AB5063&gt;=5,"High",IF(AB5063&gt;=3,"Medium","Low"))</f>
        <v>Low</v>
      </c>
    </row>
    <row r="5064" customFormat="false" ht="15" hidden="false" customHeight="false" outlineLevel="0" collapsed="false">
      <c r="A5064" s="15" t="s">
        <v>5161</v>
      </c>
      <c r="B5064" s="15" t="s">
        <v>94</v>
      </c>
      <c r="C5064" s="15" t="n">
        <v>0</v>
      </c>
      <c r="D5064" s="15" t="s">
        <v>26</v>
      </c>
      <c r="E5064" s="15" t="s">
        <v>24</v>
      </c>
      <c r="F5064" s="15" t="n">
        <v>39</v>
      </c>
      <c r="G5064" s="15" t="s">
        <v>24</v>
      </c>
      <c r="H5064" s="15" t="s">
        <v>95</v>
      </c>
      <c r="I5064" s="15" t="s">
        <v>96</v>
      </c>
      <c r="J5064" s="15" t="s">
        <v>26</v>
      </c>
      <c r="K5064" s="15" t="s">
        <v>24</v>
      </c>
      <c r="L5064" s="15" t="s">
        <v>26</v>
      </c>
      <c r="M5064" s="15" t="s">
        <v>24</v>
      </c>
      <c r="N5064" s="15" t="s">
        <v>26</v>
      </c>
      <c r="O5064" s="15" t="s">
        <v>26</v>
      </c>
      <c r="P5064" s="15" t="s">
        <v>25</v>
      </c>
      <c r="Q5064" s="15" t="s">
        <v>24</v>
      </c>
      <c r="R5064" s="15" t="s">
        <v>15</v>
      </c>
      <c r="S5064" s="18" t="n">
        <v>55.9</v>
      </c>
      <c r="T5064" s="15" t="n">
        <v>2184.35</v>
      </c>
      <c r="U5064" s="15" t="s">
        <v>26</v>
      </c>
      <c r="V5064" s="18" t="n">
        <f aca="false">IF(ISNUMBER(T5064),T5064,0)</f>
        <v>2184.35</v>
      </c>
      <c r="W5064" s="15" t="n">
        <f aca="false">IF(U5064="Yes",1,0)</f>
        <v>1</v>
      </c>
      <c r="X5064" s="15" t="str">
        <f aca="false">IF(F5064&lt;=12,"0-12 months",IF(F5064&lt;=24,"13-24 months",IF(F5064&lt;=48,"25-48 months","49-72 months")))</f>
        <v>25-48 months</v>
      </c>
      <c r="Y5064" s="15" t="str">
        <f aca="false">IF(C5064=1,"Yes","No")</f>
        <v>No</v>
      </c>
      <c r="Z5064" s="15" t="n">
        <f aca="false">COUNTIF(J5064:O5064,"Yes")</f>
        <v>4</v>
      </c>
      <c r="AA5064" s="18" t="n">
        <f aca="false">S5064*W5064</f>
        <v>55.9</v>
      </c>
      <c r="AB5064" s="15" t="n">
        <f aca="false">(P5064="Month-to-month")+(I5064="Fiber optic")+(R5064="Electronic check")+(F5064&lt;=12)+(M5064="No")+(J5064="No")</f>
        <v>3</v>
      </c>
      <c r="AC5064" s="15" t="str">
        <f aca="false">IF(AB5064&gt;=5,"High",IF(AB5064&gt;=3,"Medium","Low"))</f>
        <v>Medium</v>
      </c>
    </row>
    <row r="5065" customFormat="false" ht="15" hidden="false" customHeight="false" outlineLevel="0" collapsed="false">
      <c r="A5065" s="15" t="s">
        <v>5162</v>
      </c>
      <c r="B5065" s="15" t="s">
        <v>98</v>
      </c>
      <c r="C5065" s="15" t="n">
        <v>0</v>
      </c>
      <c r="D5065" s="15" t="s">
        <v>24</v>
      </c>
      <c r="E5065" s="15" t="s">
        <v>24</v>
      </c>
      <c r="F5065" s="15" t="n">
        <v>21</v>
      </c>
      <c r="G5065" s="15" t="s">
        <v>26</v>
      </c>
      <c r="H5065" s="15" t="s">
        <v>26</v>
      </c>
      <c r="I5065" s="15" t="s">
        <v>102</v>
      </c>
      <c r="J5065" s="15" t="s">
        <v>24</v>
      </c>
      <c r="K5065" s="15" t="s">
        <v>26</v>
      </c>
      <c r="L5065" s="15" t="s">
        <v>24</v>
      </c>
      <c r="M5065" s="15" t="s">
        <v>24</v>
      </c>
      <c r="N5065" s="15" t="s">
        <v>24</v>
      </c>
      <c r="O5065" s="15" t="s">
        <v>24</v>
      </c>
      <c r="P5065" s="15" t="s">
        <v>25</v>
      </c>
      <c r="Q5065" s="15" t="s">
        <v>26</v>
      </c>
      <c r="R5065" s="15" t="s">
        <v>15</v>
      </c>
      <c r="S5065" s="18" t="n">
        <v>82.35</v>
      </c>
      <c r="T5065" s="15" t="n">
        <v>1852.85</v>
      </c>
      <c r="U5065" s="15" t="s">
        <v>26</v>
      </c>
      <c r="V5065" s="18" t="n">
        <f aca="false">IF(ISNUMBER(T5065),T5065,0)</f>
        <v>1852.85</v>
      </c>
      <c r="W5065" s="15" t="n">
        <f aca="false">IF(U5065="Yes",1,0)</f>
        <v>1</v>
      </c>
      <c r="X5065" s="15" t="str">
        <f aca="false">IF(F5065&lt;=12,"0-12 months",IF(F5065&lt;=24,"13-24 months",IF(F5065&lt;=48,"25-48 months","49-72 months")))</f>
        <v>13-24 months</v>
      </c>
      <c r="Y5065" s="15" t="str">
        <f aca="false">IF(C5065=1,"Yes","No")</f>
        <v>No</v>
      </c>
      <c r="Z5065" s="15" t="n">
        <f aca="false">COUNTIF(J5065:O5065,"Yes")</f>
        <v>1</v>
      </c>
      <c r="AA5065" s="18" t="n">
        <f aca="false">S5065*W5065</f>
        <v>82.35</v>
      </c>
      <c r="AB5065" s="15" t="n">
        <f aca="false">(P5065="Month-to-month")+(I5065="Fiber optic")+(R5065="Electronic check")+(F5065&lt;=12)+(M5065="No")+(J5065="No")</f>
        <v>5</v>
      </c>
      <c r="AC5065" s="15" t="str">
        <f aca="false">IF(AB5065&gt;=5,"High",IF(AB5065&gt;=3,"Medium","Low"))</f>
        <v>High</v>
      </c>
    </row>
    <row r="5066" customFormat="false" ht="15" hidden="false" customHeight="false" outlineLevel="0" collapsed="false">
      <c r="A5066" s="15" t="s">
        <v>5163</v>
      </c>
      <c r="B5066" s="15" t="s">
        <v>98</v>
      </c>
      <c r="C5066" s="15" t="n">
        <v>0</v>
      </c>
      <c r="D5066" s="15" t="s">
        <v>24</v>
      </c>
      <c r="E5066" s="15" t="s">
        <v>24</v>
      </c>
      <c r="F5066" s="15" t="n">
        <v>2</v>
      </c>
      <c r="G5066" s="15" t="s">
        <v>24</v>
      </c>
      <c r="H5066" s="15" t="s">
        <v>95</v>
      </c>
      <c r="I5066" s="15" t="s">
        <v>96</v>
      </c>
      <c r="J5066" s="15" t="s">
        <v>24</v>
      </c>
      <c r="K5066" s="15" t="s">
        <v>26</v>
      </c>
      <c r="L5066" s="15" t="s">
        <v>26</v>
      </c>
      <c r="M5066" s="15" t="s">
        <v>26</v>
      </c>
      <c r="N5066" s="15" t="s">
        <v>24</v>
      </c>
      <c r="O5066" s="15" t="s">
        <v>24</v>
      </c>
      <c r="P5066" s="15" t="s">
        <v>25</v>
      </c>
      <c r="Q5066" s="15" t="s">
        <v>26</v>
      </c>
      <c r="R5066" s="15" t="s">
        <v>21</v>
      </c>
      <c r="S5066" s="18" t="n">
        <v>40.4</v>
      </c>
      <c r="T5066" s="15" t="n">
        <v>77.15</v>
      </c>
      <c r="U5066" s="15" t="s">
        <v>26</v>
      </c>
      <c r="V5066" s="18" t="n">
        <f aca="false">IF(ISNUMBER(T5066),T5066,0)</f>
        <v>77.15</v>
      </c>
      <c r="W5066" s="15" t="n">
        <f aca="false">IF(U5066="Yes",1,0)</f>
        <v>1</v>
      </c>
      <c r="X5066" s="15" t="str">
        <f aca="false">IF(F5066&lt;=12,"0-12 months",IF(F5066&lt;=24,"13-24 months",IF(F5066&lt;=48,"25-48 months","49-72 months")))</f>
        <v>0-12 months</v>
      </c>
      <c r="Y5066" s="15" t="str">
        <f aca="false">IF(C5066=1,"Yes","No")</f>
        <v>No</v>
      </c>
      <c r="Z5066" s="15" t="n">
        <f aca="false">COUNTIF(J5066:O5066,"Yes")</f>
        <v>3</v>
      </c>
      <c r="AA5066" s="18" t="n">
        <f aca="false">S5066*W5066</f>
        <v>40.4</v>
      </c>
      <c r="AB5066" s="15" t="n">
        <f aca="false">(P5066="Month-to-month")+(I5066="Fiber optic")+(R5066="Electronic check")+(F5066&lt;=12)+(M5066="No")+(J5066="No")</f>
        <v>3</v>
      </c>
      <c r="AC5066" s="15" t="str">
        <f aca="false">IF(AB5066&gt;=5,"High",IF(AB5066&gt;=3,"Medium","Low"))</f>
        <v>Medium</v>
      </c>
    </row>
    <row r="5067" customFormat="false" ht="15" hidden="false" customHeight="false" outlineLevel="0" collapsed="false">
      <c r="A5067" s="15" t="s">
        <v>5164</v>
      </c>
      <c r="B5067" s="15" t="s">
        <v>98</v>
      </c>
      <c r="C5067" s="15" t="n">
        <v>1</v>
      </c>
      <c r="D5067" s="15" t="s">
        <v>24</v>
      </c>
      <c r="E5067" s="15" t="s">
        <v>24</v>
      </c>
      <c r="F5067" s="15" t="n">
        <v>33</v>
      </c>
      <c r="G5067" s="15" t="s">
        <v>26</v>
      </c>
      <c r="H5067" s="15" t="s">
        <v>26</v>
      </c>
      <c r="I5067" s="15" t="s">
        <v>24</v>
      </c>
      <c r="J5067" s="15" t="s">
        <v>28</v>
      </c>
      <c r="K5067" s="15" t="s">
        <v>28</v>
      </c>
      <c r="L5067" s="15" t="s">
        <v>28</v>
      </c>
      <c r="M5067" s="15" t="s">
        <v>28</v>
      </c>
      <c r="N5067" s="15" t="s">
        <v>28</v>
      </c>
      <c r="O5067" s="15" t="s">
        <v>28</v>
      </c>
      <c r="P5067" s="15" t="s">
        <v>27</v>
      </c>
      <c r="Q5067" s="15" t="s">
        <v>26</v>
      </c>
      <c r="R5067" s="15" t="s">
        <v>19</v>
      </c>
      <c r="S5067" s="18" t="n">
        <v>24.9</v>
      </c>
      <c r="T5067" s="15" t="n">
        <v>847.8</v>
      </c>
      <c r="U5067" s="15" t="s">
        <v>24</v>
      </c>
      <c r="V5067" s="18" t="n">
        <f aca="false">IF(ISNUMBER(T5067),T5067,0)</f>
        <v>847.8</v>
      </c>
      <c r="W5067" s="15" t="n">
        <f aca="false">IF(U5067="Yes",1,0)</f>
        <v>0</v>
      </c>
      <c r="X5067" s="15" t="str">
        <f aca="false">IF(F5067&lt;=12,"0-12 months",IF(F5067&lt;=24,"13-24 months",IF(F5067&lt;=48,"25-48 months","49-72 months")))</f>
        <v>25-48 months</v>
      </c>
      <c r="Y5067" s="15" t="str">
        <f aca="false">IF(C5067=1,"Yes","No")</f>
        <v>Yes</v>
      </c>
      <c r="Z5067" s="15" t="n">
        <f aca="false">COUNTIF(J5067:O5067,"Yes")</f>
        <v>0</v>
      </c>
      <c r="AA5067" s="18" t="n">
        <f aca="false">S5067*W5067</f>
        <v>0</v>
      </c>
      <c r="AB5067" s="15" t="n">
        <f aca="false">(P5067="Month-to-month")+(I5067="Fiber optic")+(R5067="Electronic check")+(F5067&lt;=12)+(M5067="No")+(J5067="No")</f>
        <v>0</v>
      </c>
      <c r="AC5067" s="15" t="str">
        <f aca="false">IF(AB5067&gt;=5,"High",IF(AB5067&gt;=3,"Medium","Low"))</f>
        <v>Low</v>
      </c>
    </row>
    <row r="5068" customFormat="false" ht="15" hidden="false" customHeight="false" outlineLevel="0" collapsed="false">
      <c r="A5068" s="15" t="s">
        <v>5165</v>
      </c>
      <c r="B5068" s="15" t="s">
        <v>98</v>
      </c>
      <c r="C5068" s="15" t="n">
        <v>0</v>
      </c>
      <c r="D5068" s="15" t="s">
        <v>26</v>
      </c>
      <c r="E5068" s="15" t="s">
        <v>24</v>
      </c>
      <c r="F5068" s="15" t="n">
        <v>44</v>
      </c>
      <c r="G5068" s="15" t="s">
        <v>24</v>
      </c>
      <c r="H5068" s="15" t="s">
        <v>95</v>
      </c>
      <c r="I5068" s="15" t="s">
        <v>96</v>
      </c>
      <c r="J5068" s="15" t="s">
        <v>24</v>
      </c>
      <c r="K5068" s="15" t="s">
        <v>26</v>
      </c>
      <c r="L5068" s="15" t="s">
        <v>26</v>
      </c>
      <c r="M5068" s="15" t="s">
        <v>24</v>
      </c>
      <c r="N5068" s="15" t="s">
        <v>26</v>
      </c>
      <c r="O5068" s="15" t="s">
        <v>26</v>
      </c>
      <c r="P5068" s="15" t="s">
        <v>29</v>
      </c>
      <c r="Q5068" s="15" t="s">
        <v>24</v>
      </c>
      <c r="R5068" s="15" t="s">
        <v>19</v>
      </c>
      <c r="S5068" s="18" t="n">
        <v>54.3</v>
      </c>
      <c r="T5068" s="15" t="n">
        <v>2390.45</v>
      </c>
      <c r="U5068" s="15" t="s">
        <v>24</v>
      </c>
      <c r="V5068" s="18" t="n">
        <f aca="false">IF(ISNUMBER(T5068),T5068,0)</f>
        <v>2390.45</v>
      </c>
      <c r="W5068" s="15" t="n">
        <f aca="false">IF(U5068="Yes",1,0)</f>
        <v>0</v>
      </c>
      <c r="X5068" s="15" t="str">
        <f aca="false">IF(F5068&lt;=12,"0-12 months",IF(F5068&lt;=24,"13-24 months",IF(F5068&lt;=48,"25-48 months","49-72 months")))</f>
        <v>25-48 months</v>
      </c>
      <c r="Y5068" s="15" t="str">
        <f aca="false">IF(C5068=1,"Yes","No")</f>
        <v>No</v>
      </c>
      <c r="Z5068" s="15" t="n">
        <f aca="false">COUNTIF(J5068:O5068,"Yes")</f>
        <v>4</v>
      </c>
      <c r="AA5068" s="18" t="n">
        <f aca="false">S5068*W5068</f>
        <v>0</v>
      </c>
      <c r="AB5068" s="15" t="n">
        <f aca="false">(P5068="Month-to-month")+(I5068="Fiber optic")+(R5068="Electronic check")+(F5068&lt;=12)+(M5068="No")+(J5068="No")</f>
        <v>2</v>
      </c>
      <c r="AC5068" s="15" t="str">
        <f aca="false">IF(AB5068&gt;=5,"High",IF(AB5068&gt;=3,"Medium","Low"))</f>
        <v>Low</v>
      </c>
    </row>
    <row r="5069" customFormat="false" ht="15" hidden="false" customHeight="false" outlineLevel="0" collapsed="false">
      <c r="A5069" s="15" t="s">
        <v>5166</v>
      </c>
      <c r="B5069" s="15" t="s">
        <v>94</v>
      </c>
      <c r="C5069" s="15" t="n">
        <v>0</v>
      </c>
      <c r="D5069" s="15" t="s">
        <v>26</v>
      </c>
      <c r="E5069" s="15" t="s">
        <v>26</v>
      </c>
      <c r="F5069" s="15" t="n">
        <v>30</v>
      </c>
      <c r="G5069" s="15" t="s">
        <v>26</v>
      </c>
      <c r="H5069" s="15" t="s">
        <v>24</v>
      </c>
      <c r="I5069" s="15" t="s">
        <v>96</v>
      </c>
      <c r="J5069" s="15" t="s">
        <v>26</v>
      </c>
      <c r="K5069" s="15" t="s">
        <v>24</v>
      </c>
      <c r="L5069" s="15" t="s">
        <v>24</v>
      </c>
      <c r="M5069" s="15" t="s">
        <v>26</v>
      </c>
      <c r="N5069" s="15" t="s">
        <v>24</v>
      </c>
      <c r="O5069" s="15" t="s">
        <v>26</v>
      </c>
      <c r="P5069" s="15" t="s">
        <v>25</v>
      </c>
      <c r="Q5069" s="15" t="s">
        <v>24</v>
      </c>
      <c r="R5069" s="15" t="s">
        <v>19</v>
      </c>
      <c r="S5069" s="18" t="n">
        <v>66.3</v>
      </c>
      <c r="T5069" s="15" t="n">
        <v>1923.5</v>
      </c>
      <c r="U5069" s="15" t="s">
        <v>24</v>
      </c>
      <c r="V5069" s="18" t="n">
        <f aca="false">IF(ISNUMBER(T5069),T5069,0)</f>
        <v>1923.5</v>
      </c>
      <c r="W5069" s="15" t="n">
        <f aca="false">IF(U5069="Yes",1,0)</f>
        <v>0</v>
      </c>
      <c r="X5069" s="15" t="str">
        <f aca="false">IF(F5069&lt;=12,"0-12 months",IF(F5069&lt;=24,"13-24 months",IF(F5069&lt;=48,"25-48 months","49-72 months")))</f>
        <v>25-48 months</v>
      </c>
      <c r="Y5069" s="15" t="str">
        <f aca="false">IF(C5069=1,"Yes","No")</f>
        <v>No</v>
      </c>
      <c r="Z5069" s="15" t="n">
        <f aca="false">COUNTIF(J5069:O5069,"Yes")</f>
        <v>3</v>
      </c>
      <c r="AA5069" s="18" t="n">
        <f aca="false">S5069*W5069</f>
        <v>0</v>
      </c>
      <c r="AB5069" s="15" t="n">
        <f aca="false">(P5069="Month-to-month")+(I5069="Fiber optic")+(R5069="Electronic check")+(F5069&lt;=12)+(M5069="No")+(J5069="No")</f>
        <v>1</v>
      </c>
      <c r="AC5069" s="15" t="str">
        <f aca="false">IF(AB5069&gt;=5,"High",IF(AB5069&gt;=3,"Medium","Low"))</f>
        <v>Low</v>
      </c>
    </row>
    <row r="5070" customFormat="false" ht="15" hidden="false" customHeight="false" outlineLevel="0" collapsed="false">
      <c r="A5070" s="15" t="s">
        <v>5167</v>
      </c>
      <c r="B5070" s="15" t="s">
        <v>94</v>
      </c>
      <c r="C5070" s="15" t="n">
        <v>0</v>
      </c>
      <c r="D5070" s="15" t="s">
        <v>26</v>
      </c>
      <c r="E5070" s="15" t="s">
        <v>24</v>
      </c>
      <c r="F5070" s="15" t="n">
        <v>71</v>
      </c>
      <c r="G5070" s="15" t="s">
        <v>26</v>
      </c>
      <c r="H5070" s="15" t="s">
        <v>24</v>
      </c>
      <c r="I5070" s="15" t="s">
        <v>24</v>
      </c>
      <c r="J5070" s="15" t="s">
        <v>28</v>
      </c>
      <c r="K5070" s="15" t="s">
        <v>28</v>
      </c>
      <c r="L5070" s="15" t="s">
        <v>28</v>
      </c>
      <c r="M5070" s="15" t="s">
        <v>28</v>
      </c>
      <c r="N5070" s="15" t="s">
        <v>28</v>
      </c>
      <c r="O5070" s="15" t="s">
        <v>28</v>
      </c>
      <c r="P5070" s="15" t="s">
        <v>29</v>
      </c>
      <c r="Q5070" s="15" t="s">
        <v>26</v>
      </c>
      <c r="R5070" s="15" t="s">
        <v>19</v>
      </c>
      <c r="S5070" s="18" t="n">
        <v>20.9</v>
      </c>
      <c r="T5070" s="15" t="n">
        <v>1493.2</v>
      </c>
      <c r="U5070" s="15" t="s">
        <v>24</v>
      </c>
      <c r="V5070" s="18" t="n">
        <f aca="false">IF(ISNUMBER(T5070),T5070,0)</f>
        <v>1493.2</v>
      </c>
      <c r="W5070" s="15" t="n">
        <f aca="false">IF(U5070="Yes",1,0)</f>
        <v>0</v>
      </c>
      <c r="X5070" s="15" t="str">
        <f aca="false">IF(F5070&lt;=12,"0-12 months",IF(F5070&lt;=24,"13-24 months",IF(F5070&lt;=48,"25-48 months","49-72 months")))</f>
        <v>49-72 months</v>
      </c>
      <c r="Y5070" s="15" t="str">
        <f aca="false">IF(C5070=1,"Yes","No")</f>
        <v>No</v>
      </c>
      <c r="Z5070" s="15" t="n">
        <f aca="false">COUNTIF(J5070:O5070,"Yes")</f>
        <v>0</v>
      </c>
      <c r="AA5070" s="18" t="n">
        <f aca="false">S5070*W5070</f>
        <v>0</v>
      </c>
      <c r="AB5070" s="15" t="n">
        <f aca="false">(P5070="Month-to-month")+(I5070="Fiber optic")+(R5070="Electronic check")+(F5070&lt;=12)+(M5070="No")+(J5070="No")</f>
        <v>0</v>
      </c>
      <c r="AC5070" s="15" t="str">
        <f aca="false">IF(AB5070&gt;=5,"High",IF(AB5070&gt;=3,"Medium","Low"))</f>
        <v>Low</v>
      </c>
    </row>
    <row r="5071" customFormat="false" ht="15" hidden="false" customHeight="false" outlineLevel="0" collapsed="false">
      <c r="A5071" s="15" t="s">
        <v>5168</v>
      </c>
      <c r="B5071" s="15" t="s">
        <v>94</v>
      </c>
      <c r="C5071" s="15" t="n">
        <v>0</v>
      </c>
      <c r="D5071" s="15" t="s">
        <v>24</v>
      </c>
      <c r="E5071" s="15" t="s">
        <v>24</v>
      </c>
      <c r="F5071" s="15" t="n">
        <v>4</v>
      </c>
      <c r="G5071" s="15" t="s">
        <v>26</v>
      </c>
      <c r="H5071" s="15" t="s">
        <v>26</v>
      </c>
      <c r="I5071" s="15" t="s">
        <v>102</v>
      </c>
      <c r="J5071" s="15" t="s">
        <v>24</v>
      </c>
      <c r="K5071" s="15" t="s">
        <v>24</v>
      </c>
      <c r="L5071" s="15" t="s">
        <v>24</v>
      </c>
      <c r="M5071" s="15" t="s">
        <v>24</v>
      </c>
      <c r="N5071" s="15" t="s">
        <v>24</v>
      </c>
      <c r="O5071" s="15" t="s">
        <v>24</v>
      </c>
      <c r="P5071" s="15" t="s">
        <v>25</v>
      </c>
      <c r="Q5071" s="15" t="s">
        <v>24</v>
      </c>
      <c r="R5071" s="15" t="s">
        <v>15</v>
      </c>
      <c r="S5071" s="18" t="n">
        <v>75.35</v>
      </c>
      <c r="T5071" s="15" t="n">
        <v>338.1</v>
      </c>
      <c r="U5071" s="15" t="s">
        <v>26</v>
      </c>
      <c r="V5071" s="18" t="n">
        <f aca="false">IF(ISNUMBER(T5071),T5071,0)</f>
        <v>338.1</v>
      </c>
      <c r="W5071" s="15" t="n">
        <f aca="false">IF(U5071="Yes",1,0)</f>
        <v>1</v>
      </c>
      <c r="X5071" s="15" t="str">
        <f aca="false">IF(F5071&lt;=12,"0-12 months",IF(F5071&lt;=24,"13-24 months",IF(F5071&lt;=48,"25-48 months","49-72 months")))</f>
        <v>0-12 months</v>
      </c>
      <c r="Y5071" s="15" t="str">
        <f aca="false">IF(C5071=1,"Yes","No")</f>
        <v>No</v>
      </c>
      <c r="Z5071" s="15" t="n">
        <f aca="false">COUNTIF(J5071:O5071,"Yes")</f>
        <v>0</v>
      </c>
      <c r="AA5071" s="18" t="n">
        <f aca="false">S5071*W5071</f>
        <v>75.35</v>
      </c>
      <c r="AB5071" s="15" t="n">
        <f aca="false">(P5071="Month-to-month")+(I5071="Fiber optic")+(R5071="Electronic check")+(F5071&lt;=12)+(M5071="No")+(J5071="No")</f>
        <v>6</v>
      </c>
      <c r="AC5071" s="15" t="str">
        <f aca="false">IF(AB5071&gt;=5,"High",IF(AB5071&gt;=3,"Medium","Low"))</f>
        <v>High</v>
      </c>
    </row>
    <row r="5072" customFormat="false" ht="15" hidden="false" customHeight="false" outlineLevel="0" collapsed="false">
      <c r="A5072" s="15" t="s">
        <v>5169</v>
      </c>
      <c r="B5072" s="15" t="s">
        <v>98</v>
      </c>
      <c r="C5072" s="15" t="n">
        <v>0</v>
      </c>
      <c r="D5072" s="15" t="s">
        <v>24</v>
      </c>
      <c r="E5072" s="15" t="s">
        <v>26</v>
      </c>
      <c r="F5072" s="15" t="n">
        <v>35</v>
      </c>
      <c r="G5072" s="15" t="s">
        <v>26</v>
      </c>
      <c r="H5072" s="15" t="s">
        <v>24</v>
      </c>
      <c r="I5072" s="15" t="s">
        <v>102</v>
      </c>
      <c r="J5072" s="15" t="s">
        <v>24</v>
      </c>
      <c r="K5072" s="15" t="s">
        <v>24</v>
      </c>
      <c r="L5072" s="15" t="s">
        <v>26</v>
      </c>
      <c r="M5072" s="15" t="s">
        <v>24</v>
      </c>
      <c r="N5072" s="15" t="s">
        <v>26</v>
      </c>
      <c r="O5072" s="15" t="s">
        <v>24</v>
      </c>
      <c r="P5072" s="15" t="s">
        <v>27</v>
      </c>
      <c r="Q5072" s="15" t="s">
        <v>26</v>
      </c>
      <c r="R5072" s="15" t="s">
        <v>15</v>
      </c>
      <c r="S5072" s="18" t="n">
        <v>85.15</v>
      </c>
      <c r="T5072" s="15" t="n">
        <v>3030.6</v>
      </c>
      <c r="U5072" s="15" t="s">
        <v>26</v>
      </c>
      <c r="V5072" s="18" t="n">
        <f aca="false">IF(ISNUMBER(T5072),T5072,0)</f>
        <v>3030.6</v>
      </c>
      <c r="W5072" s="15" t="n">
        <f aca="false">IF(U5072="Yes",1,0)</f>
        <v>1</v>
      </c>
      <c r="X5072" s="15" t="str">
        <f aca="false">IF(F5072&lt;=12,"0-12 months",IF(F5072&lt;=24,"13-24 months",IF(F5072&lt;=48,"25-48 months","49-72 months")))</f>
        <v>25-48 months</v>
      </c>
      <c r="Y5072" s="15" t="str">
        <f aca="false">IF(C5072=1,"Yes","No")</f>
        <v>No</v>
      </c>
      <c r="Z5072" s="15" t="n">
        <f aca="false">COUNTIF(J5072:O5072,"Yes")</f>
        <v>2</v>
      </c>
      <c r="AA5072" s="18" t="n">
        <f aca="false">S5072*W5072</f>
        <v>85.15</v>
      </c>
      <c r="AB5072" s="15" t="n">
        <f aca="false">(P5072="Month-to-month")+(I5072="Fiber optic")+(R5072="Electronic check")+(F5072&lt;=12)+(M5072="No")+(J5072="No")</f>
        <v>4</v>
      </c>
      <c r="AC5072" s="15" t="str">
        <f aca="false">IF(AB5072&gt;=5,"High",IF(AB5072&gt;=3,"Medium","Low"))</f>
        <v>Medium</v>
      </c>
    </row>
    <row r="5073" customFormat="false" ht="15" hidden="false" customHeight="false" outlineLevel="0" collapsed="false">
      <c r="A5073" s="15" t="s">
        <v>5170</v>
      </c>
      <c r="B5073" s="15" t="s">
        <v>98</v>
      </c>
      <c r="C5073" s="15" t="n">
        <v>0</v>
      </c>
      <c r="D5073" s="15" t="s">
        <v>26</v>
      </c>
      <c r="E5073" s="15" t="s">
        <v>24</v>
      </c>
      <c r="F5073" s="15" t="n">
        <v>1</v>
      </c>
      <c r="G5073" s="15" t="s">
        <v>26</v>
      </c>
      <c r="H5073" s="15" t="s">
        <v>24</v>
      </c>
      <c r="I5073" s="15" t="s">
        <v>102</v>
      </c>
      <c r="J5073" s="15" t="s">
        <v>24</v>
      </c>
      <c r="K5073" s="15" t="s">
        <v>24</v>
      </c>
      <c r="L5073" s="15" t="s">
        <v>26</v>
      </c>
      <c r="M5073" s="15" t="s">
        <v>24</v>
      </c>
      <c r="N5073" s="15" t="s">
        <v>24</v>
      </c>
      <c r="O5073" s="15" t="s">
        <v>24</v>
      </c>
      <c r="P5073" s="15" t="s">
        <v>25</v>
      </c>
      <c r="Q5073" s="15" t="s">
        <v>24</v>
      </c>
      <c r="R5073" s="15" t="s">
        <v>21</v>
      </c>
      <c r="S5073" s="18" t="n">
        <v>75.35</v>
      </c>
      <c r="T5073" s="15" t="n">
        <v>75.35</v>
      </c>
      <c r="U5073" s="15" t="s">
        <v>24</v>
      </c>
      <c r="V5073" s="18" t="n">
        <f aca="false">IF(ISNUMBER(T5073),T5073,0)</f>
        <v>75.35</v>
      </c>
      <c r="W5073" s="15" t="n">
        <f aca="false">IF(U5073="Yes",1,0)</f>
        <v>0</v>
      </c>
      <c r="X5073" s="15" t="str">
        <f aca="false">IF(F5073&lt;=12,"0-12 months",IF(F5073&lt;=24,"13-24 months",IF(F5073&lt;=48,"25-48 months","49-72 months")))</f>
        <v>0-12 months</v>
      </c>
      <c r="Y5073" s="15" t="str">
        <f aca="false">IF(C5073=1,"Yes","No")</f>
        <v>No</v>
      </c>
      <c r="Z5073" s="15" t="n">
        <f aca="false">COUNTIF(J5073:O5073,"Yes")</f>
        <v>1</v>
      </c>
      <c r="AA5073" s="18" t="n">
        <f aca="false">S5073*W5073</f>
        <v>0</v>
      </c>
      <c r="AB5073" s="15" t="n">
        <f aca="false">(P5073="Month-to-month")+(I5073="Fiber optic")+(R5073="Electronic check")+(F5073&lt;=12)+(M5073="No")+(J5073="No")</f>
        <v>5</v>
      </c>
      <c r="AC5073" s="15" t="str">
        <f aca="false">IF(AB5073&gt;=5,"High",IF(AB5073&gt;=3,"Medium","Low"))</f>
        <v>High</v>
      </c>
    </row>
    <row r="5074" customFormat="false" ht="15" hidden="false" customHeight="false" outlineLevel="0" collapsed="false">
      <c r="A5074" s="15" t="s">
        <v>5171</v>
      </c>
      <c r="B5074" s="15" t="s">
        <v>98</v>
      </c>
      <c r="C5074" s="15" t="n">
        <v>1</v>
      </c>
      <c r="D5074" s="15" t="s">
        <v>26</v>
      </c>
      <c r="E5074" s="15" t="s">
        <v>24</v>
      </c>
      <c r="F5074" s="15" t="n">
        <v>23</v>
      </c>
      <c r="G5074" s="15" t="s">
        <v>26</v>
      </c>
      <c r="H5074" s="15" t="s">
        <v>26</v>
      </c>
      <c r="I5074" s="15" t="s">
        <v>102</v>
      </c>
      <c r="J5074" s="15" t="s">
        <v>24</v>
      </c>
      <c r="K5074" s="15" t="s">
        <v>26</v>
      </c>
      <c r="L5074" s="15" t="s">
        <v>26</v>
      </c>
      <c r="M5074" s="15" t="s">
        <v>24</v>
      </c>
      <c r="N5074" s="15" t="s">
        <v>26</v>
      </c>
      <c r="O5074" s="15" t="s">
        <v>26</v>
      </c>
      <c r="P5074" s="15" t="s">
        <v>25</v>
      </c>
      <c r="Q5074" s="15" t="s">
        <v>26</v>
      </c>
      <c r="R5074" s="15" t="s">
        <v>15</v>
      </c>
      <c r="S5074" s="18" t="n">
        <v>104.45</v>
      </c>
      <c r="T5074" s="15" t="n">
        <v>2184.85</v>
      </c>
      <c r="U5074" s="15" t="s">
        <v>24</v>
      </c>
      <c r="V5074" s="18" t="n">
        <f aca="false">IF(ISNUMBER(T5074),T5074,0)</f>
        <v>2184.85</v>
      </c>
      <c r="W5074" s="15" t="n">
        <f aca="false">IF(U5074="Yes",1,0)</f>
        <v>0</v>
      </c>
      <c r="X5074" s="15" t="str">
        <f aca="false">IF(F5074&lt;=12,"0-12 months",IF(F5074&lt;=24,"13-24 months",IF(F5074&lt;=48,"25-48 months","49-72 months")))</f>
        <v>13-24 months</v>
      </c>
      <c r="Y5074" s="15" t="str">
        <f aca="false">IF(C5074=1,"Yes","No")</f>
        <v>Yes</v>
      </c>
      <c r="Z5074" s="15" t="n">
        <f aca="false">COUNTIF(J5074:O5074,"Yes")</f>
        <v>4</v>
      </c>
      <c r="AA5074" s="18" t="n">
        <f aca="false">S5074*W5074</f>
        <v>0</v>
      </c>
      <c r="AB5074" s="15" t="n">
        <f aca="false">(P5074="Month-to-month")+(I5074="Fiber optic")+(R5074="Electronic check")+(F5074&lt;=12)+(M5074="No")+(J5074="No")</f>
        <v>5</v>
      </c>
      <c r="AC5074" s="15" t="str">
        <f aca="false">IF(AB5074&gt;=5,"High",IF(AB5074&gt;=3,"Medium","Low"))</f>
        <v>High</v>
      </c>
    </row>
    <row r="5075" customFormat="false" ht="15" hidden="false" customHeight="false" outlineLevel="0" collapsed="false">
      <c r="A5075" s="15" t="s">
        <v>5172</v>
      </c>
      <c r="B5075" s="15" t="s">
        <v>94</v>
      </c>
      <c r="C5075" s="15" t="n">
        <v>0</v>
      </c>
      <c r="D5075" s="15" t="s">
        <v>24</v>
      </c>
      <c r="E5075" s="15" t="s">
        <v>26</v>
      </c>
      <c r="F5075" s="15" t="n">
        <v>22</v>
      </c>
      <c r="G5075" s="15" t="s">
        <v>24</v>
      </c>
      <c r="H5075" s="15" t="s">
        <v>95</v>
      </c>
      <c r="I5075" s="15" t="s">
        <v>96</v>
      </c>
      <c r="J5075" s="15" t="s">
        <v>24</v>
      </c>
      <c r="K5075" s="15" t="s">
        <v>24</v>
      </c>
      <c r="L5075" s="15" t="s">
        <v>26</v>
      </c>
      <c r="M5075" s="15" t="s">
        <v>24</v>
      </c>
      <c r="N5075" s="15" t="s">
        <v>26</v>
      </c>
      <c r="O5075" s="15" t="s">
        <v>26</v>
      </c>
      <c r="P5075" s="15" t="s">
        <v>27</v>
      </c>
      <c r="Q5075" s="15" t="s">
        <v>26</v>
      </c>
      <c r="R5075" s="15" t="s">
        <v>21</v>
      </c>
      <c r="S5075" s="18" t="n">
        <v>49.45</v>
      </c>
      <c r="T5075" s="15" t="n">
        <v>1031.4</v>
      </c>
      <c r="U5075" s="15" t="s">
        <v>24</v>
      </c>
      <c r="V5075" s="18" t="n">
        <f aca="false">IF(ISNUMBER(T5075),T5075,0)</f>
        <v>1031.4</v>
      </c>
      <c r="W5075" s="15" t="n">
        <f aca="false">IF(U5075="Yes",1,0)</f>
        <v>0</v>
      </c>
      <c r="X5075" s="15" t="str">
        <f aca="false">IF(F5075&lt;=12,"0-12 months",IF(F5075&lt;=24,"13-24 months",IF(F5075&lt;=48,"25-48 months","49-72 months")))</f>
        <v>13-24 months</v>
      </c>
      <c r="Y5075" s="15" t="str">
        <f aca="false">IF(C5075=1,"Yes","No")</f>
        <v>No</v>
      </c>
      <c r="Z5075" s="15" t="n">
        <f aca="false">COUNTIF(J5075:O5075,"Yes")</f>
        <v>3</v>
      </c>
      <c r="AA5075" s="18" t="n">
        <f aca="false">S5075*W5075</f>
        <v>0</v>
      </c>
      <c r="AB5075" s="15" t="n">
        <f aca="false">(P5075="Month-to-month")+(I5075="Fiber optic")+(R5075="Electronic check")+(F5075&lt;=12)+(M5075="No")+(J5075="No")</f>
        <v>2</v>
      </c>
      <c r="AC5075" s="15" t="str">
        <f aca="false">IF(AB5075&gt;=5,"High",IF(AB5075&gt;=3,"Medium","Low"))</f>
        <v>Low</v>
      </c>
    </row>
    <row r="5076" customFormat="false" ht="15" hidden="false" customHeight="false" outlineLevel="0" collapsed="false">
      <c r="A5076" s="15" t="s">
        <v>5173</v>
      </c>
      <c r="B5076" s="15" t="s">
        <v>94</v>
      </c>
      <c r="C5076" s="15" t="n">
        <v>0</v>
      </c>
      <c r="D5076" s="15" t="s">
        <v>24</v>
      </c>
      <c r="E5076" s="15" t="s">
        <v>26</v>
      </c>
      <c r="F5076" s="15" t="n">
        <v>49</v>
      </c>
      <c r="G5076" s="15" t="s">
        <v>26</v>
      </c>
      <c r="H5076" s="15" t="s">
        <v>24</v>
      </c>
      <c r="I5076" s="15" t="s">
        <v>24</v>
      </c>
      <c r="J5076" s="15" t="s">
        <v>28</v>
      </c>
      <c r="K5076" s="15" t="s">
        <v>28</v>
      </c>
      <c r="L5076" s="15" t="s">
        <v>28</v>
      </c>
      <c r="M5076" s="15" t="s">
        <v>28</v>
      </c>
      <c r="N5076" s="15" t="s">
        <v>28</v>
      </c>
      <c r="O5076" s="15" t="s">
        <v>28</v>
      </c>
      <c r="P5076" s="15" t="s">
        <v>27</v>
      </c>
      <c r="Q5076" s="15" t="s">
        <v>24</v>
      </c>
      <c r="R5076" s="15" t="s">
        <v>21</v>
      </c>
      <c r="S5076" s="18" t="n">
        <v>19.45</v>
      </c>
      <c r="T5076" s="15" t="n">
        <v>921.3</v>
      </c>
      <c r="U5076" s="15" t="s">
        <v>24</v>
      </c>
      <c r="V5076" s="18" t="n">
        <f aca="false">IF(ISNUMBER(T5076),T5076,0)</f>
        <v>921.3</v>
      </c>
      <c r="W5076" s="15" t="n">
        <f aca="false">IF(U5076="Yes",1,0)</f>
        <v>0</v>
      </c>
      <c r="X5076" s="15" t="str">
        <f aca="false">IF(F5076&lt;=12,"0-12 months",IF(F5076&lt;=24,"13-24 months",IF(F5076&lt;=48,"25-48 months","49-72 months")))</f>
        <v>49-72 months</v>
      </c>
      <c r="Y5076" s="15" t="str">
        <f aca="false">IF(C5076=1,"Yes","No")</f>
        <v>No</v>
      </c>
      <c r="Z5076" s="15" t="n">
        <f aca="false">COUNTIF(J5076:O5076,"Yes")</f>
        <v>0</v>
      </c>
      <c r="AA5076" s="18" t="n">
        <f aca="false">S5076*W5076</f>
        <v>0</v>
      </c>
      <c r="AB5076" s="15" t="n">
        <f aca="false">(P5076="Month-to-month")+(I5076="Fiber optic")+(R5076="Electronic check")+(F5076&lt;=12)+(M5076="No")+(J5076="No")</f>
        <v>0</v>
      </c>
      <c r="AC5076" s="15" t="str">
        <f aca="false">IF(AB5076&gt;=5,"High",IF(AB5076&gt;=3,"Medium","Low"))</f>
        <v>Low</v>
      </c>
    </row>
    <row r="5077" customFormat="false" ht="15" hidden="false" customHeight="false" outlineLevel="0" collapsed="false">
      <c r="A5077" s="15" t="s">
        <v>5174</v>
      </c>
      <c r="B5077" s="15" t="s">
        <v>94</v>
      </c>
      <c r="C5077" s="15" t="n">
        <v>0</v>
      </c>
      <c r="D5077" s="15" t="s">
        <v>26</v>
      </c>
      <c r="E5077" s="15" t="s">
        <v>26</v>
      </c>
      <c r="F5077" s="15" t="n">
        <v>42</v>
      </c>
      <c r="G5077" s="15" t="s">
        <v>26</v>
      </c>
      <c r="H5077" s="15" t="s">
        <v>24</v>
      </c>
      <c r="I5077" s="15" t="s">
        <v>102</v>
      </c>
      <c r="J5077" s="15" t="s">
        <v>24</v>
      </c>
      <c r="K5077" s="15" t="s">
        <v>24</v>
      </c>
      <c r="L5077" s="15" t="s">
        <v>26</v>
      </c>
      <c r="M5077" s="15" t="s">
        <v>24</v>
      </c>
      <c r="N5077" s="15" t="s">
        <v>26</v>
      </c>
      <c r="O5077" s="15" t="s">
        <v>26</v>
      </c>
      <c r="P5077" s="15" t="s">
        <v>25</v>
      </c>
      <c r="Q5077" s="15" t="s">
        <v>26</v>
      </c>
      <c r="R5077" s="15" t="s">
        <v>15</v>
      </c>
      <c r="S5077" s="18" t="n">
        <v>92.15</v>
      </c>
      <c r="T5077" s="15" t="n">
        <v>3875.4</v>
      </c>
      <c r="U5077" s="15" t="s">
        <v>24</v>
      </c>
      <c r="V5077" s="18" t="n">
        <f aca="false">IF(ISNUMBER(T5077),T5077,0)</f>
        <v>3875.4</v>
      </c>
      <c r="W5077" s="15" t="n">
        <f aca="false">IF(U5077="Yes",1,0)</f>
        <v>0</v>
      </c>
      <c r="X5077" s="15" t="str">
        <f aca="false">IF(F5077&lt;=12,"0-12 months",IF(F5077&lt;=24,"13-24 months",IF(F5077&lt;=48,"25-48 months","49-72 months")))</f>
        <v>25-48 months</v>
      </c>
      <c r="Y5077" s="15" t="str">
        <f aca="false">IF(C5077=1,"Yes","No")</f>
        <v>No</v>
      </c>
      <c r="Z5077" s="15" t="n">
        <f aca="false">COUNTIF(J5077:O5077,"Yes")</f>
        <v>3</v>
      </c>
      <c r="AA5077" s="18" t="n">
        <f aca="false">S5077*W5077</f>
        <v>0</v>
      </c>
      <c r="AB5077" s="15" t="n">
        <f aca="false">(P5077="Month-to-month")+(I5077="Fiber optic")+(R5077="Electronic check")+(F5077&lt;=12)+(M5077="No")+(J5077="No")</f>
        <v>5</v>
      </c>
      <c r="AC5077" s="15" t="str">
        <f aca="false">IF(AB5077&gt;=5,"High",IF(AB5077&gt;=3,"Medium","Low"))</f>
        <v>High</v>
      </c>
    </row>
    <row r="5078" customFormat="false" ht="15" hidden="false" customHeight="false" outlineLevel="0" collapsed="false">
      <c r="A5078" s="15" t="s">
        <v>5175</v>
      </c>
      <c r="B5078" s="15" t="s">
        <v>94</v>
      </c>
      <c r="C5078" s="15" t="n">
        <v>0</v>
      </c>
      <c r="D5078" s="15" t="s">
        <v>26</v>
      </c>
      <c r="E5078" s="15" t="s">
        <v>26</v>
      </c>
      <c r="F5078" s="15" t="n">
        <v>33</v>
      </c>
      <c r="G5078" s="15" t="s">
        <v>26</v>
      </c>
      <c r="H5078" s="15" t="s">
        <v>24</v>
      </c>
      <c r="I5078" s="15" t="s">
        <v>102</v>
      </c>
      <c r="J5078" s="15" t="s">
        <v>24</v>
      </c>
      <c r="K5078" s="15" t="s">
        <v>24</v>
      </c>
      <c r="L5078" s="15" t="s">
        <v>26</v>
      </c>
      <c r="M5078" s="15" t="s">
        <v>24</v>
      </c>
      <c r="N5078" s="15" t="s">
        <v>26</v>
      </c>
      <c r="O5078" s="15" t="s">
        <v>26</v>
      </c>
      <c r="P5078" s="15" t="s">
        <v>27</v>
      </c>
      <c r="Q5078" s="15" t="s">
        <v>26</v>
      </c>
      <c r="R5078" s="15" t="s">
        <v>15</v>
      </c>
      <c r="S5078" s="18" t="n">
        <v>93.8</v>
      </c>
      <c r="T5078" s="15" t="n">
        <v>3124.5</v>
      </c>
      <c r="U5078" s="15" t="s">
        <v>26</v>
      </c>
      <c r="V5078" s="18" t="n">
        <f aca="false">IF(ISNUMBER(T5078),T5078,0)</f>
        <v>3124.5</v>
      </c>
      <c r="W5078" s="15" t="n">
        <f aca="false">IF(U5078="Yes",1,0)</f>
        <v>1</v>
      </c>
      <c r="X5078" s="15" t="str">
        <f aca="false">IF(F5078&lt;=12,"0-12 months",IF(F5078&lt;=24,"13-24 months",IF(F5078&lt;=48,"25-48 months","49-72 months")))</f>
        <v>25-48 months</v>
      </c>
      <c r="Y5078" s="15" t="str">
        <f aca="false">IF(C5078=1,"Yes","No")</f>
        <v>No</v>
      </c>
      <c r="Z5078" s="15" t="n">
        <f aca="false">COUNTIF(J5078:O5078,"Yes")</f>
        <v>3</v>
      </c>
      <c r="AA5078" s="18" t="n">
        <f aca="false">S5078*W5078</f>
        <v>93.8</v>
      </c>
      <c r="AB5078" s="15" t="n">
        <f aca="false">(P5078="Month-to-month")+(I5078="Fiber optic")+(R5078="Electronic check")+(F5078&lt;=12)+(M5078="No")+(J5078="No")</f>
        <v>4</v>
      </c>
      <c r="AC5078" s="15" t="str">
        <f aca="false">IF(AB5078&gt;=5,"High",IF(AB5078&gt;=3,"Medium","Low"))</f>
        <v>Medium</v>
      </c>
    </row>
    <row r="5079" customFormat="false" ht="15" hidden="false" customHeight="false" outlineLevel="0" collapsed="false">
      <c r="A5079" s="15" t="s">
        <v>5176</v>
      </c>
      <c r="B5079" s="15" t="s">
        <v>94</v>
      </c>
      <c r="C5079" s="15" t="n">
        <v>0</v>
      </c>
      <c r="D5079" s="15" t="s">
        <v>26</v>
      </c>
      <c r="E5079" s="15" t="s">
        <v>26</v>
      </c>
      <c r="F5079" s="15" t="n">
        <v>7</v>
      </c>
      <c r="G5079" s="15" t="s">
        <v>26</v>
      </c>
      <c r="H5079" s="15" t="s">
        <v>24</v>
      </c>
      <c r="I5079" s="15" t="s">
        <v>24</v>
      </c>
      <c r="J5079" s="15" t="s">
        <v>28</v>
      </c>
      <c r="K5079" s="15" t="s">
        <v>28</v>
      </c>
      <c r="L5079" s="15" t="s">
        <v>28</v>
      </c>
      <c r="M5079" s="15" t="s">
        <v>28</v>
      </c>
      <c r="N5079" s="15" t="s">
        <v>28</v>
      </c>
      <c r="O5079" s="15" t="s">
        <v>28</v>
      </c>
      <c r="P5079" s="15" t="s">
        <v>29</v>
      </c>
      <c r="Q5079" s="15" t="s">
        <v>24</v>
      </c>
      <c r="R5079" s="15" t="s">
        <v>17</v>
      </c>
      <c r="S5079" s="18" t="n">
        <v>19.85</v>
      </c>
      <c r="T5079" s="15" t="n">
        <v>144.15</v>
      </c>
      <c r="U5079" s="15" t="s">
        <v>24</v>
      </c>
      <c r="V5079" s="18" t="n">
        <f aca="false">IF(ISNUMBER(T5079),T5079,0)</f>
        <v>144.15</v>
      </c>
      <c r="W5079" s="15" t="n">
        <f aca="false">IF(U5079="Yes",1,0)</f>
        <v>0</v>
      </c>
      <c r="X5079" s="15" t="str">
        <f aca="false">IF(F5079&lt;=12,"0-12 months",IF(F5079&lt;=24,"13-24 months",IF(F5079&lt;=48,"25-48 months","49-72 months")))</f>
        <v>0-12 months</v>
      </c>
      <c r="Y5079" s="15" t="str">
        <f aca="false">IF(C5079=1,"Yes","No")</f>
        <v>No</v>
      </c>
      <c r="Z5079" s="15" t="n">
        <f aca="false">COUNTIF(J5079:O5079,"Yes")</f>
        <v>0</v>
      </c>
      <c r="AA5079" s="18" t="n">
        <f aca="false">S5079*W5079</f>
        <v>0</v>
      </c>
      <c r="AB5079" s="15" t="n">
        <f aca="false">(P5079="Month-to-month")+(I5079="Fiber optic")+(R5079="Electronic check")+(F5079&lt;=12)+(M5079="No")+(J5079="No")</f>
        <v>1</v>
      </c>
      <c r="AC5079" s="15" t="str">
        <f aca="false">IF(AB5079&gt;=5,"High",IF(AB5079&gt;=3,"Medium","Low"))</f>
        <v>Low</v>
      </c>
    </row>
    <row r="5080" customFormat="false" ht="15" hidden="false" customHeight="false" outlineLevel="0" collapsed="false">
      <c r="A5080" s="15" t="s">
        <v>5177</v>
      </c>
      <c r="B5080" s="15" t="s">
        <v>94</v>
      </c>
      <c r="C5080" s="15" t="n">
        <v>0</v>
      </c>
      <c r="D5080" s="15" t="s">
        <v>26</v>
      </c>
      <c r="E5080" s="15" t="s">
        <v>26</v>
      </c>
      <c r="F5080" s="15" t="n">
        <v>67</v>
      </c>
      <c r="G5080" s="15" t="s">
        <v>26</v>
      </c>
      <c r="H5080" s="15" t="s">
        <v>26</v>
      </c>
      <c r="I5080" s="15" t="s">
        <v>102</v>
      </c>
      <c r="J5080" s="15" t="s">
        <v>26</v>
      </c>
      <c r="K5080" s="15" t="s">
        <v>24</v>
      </c>
      <c r="L5080" s="15" t="s">
        <v>26</v>
      </c>
      <c r="M5080" s="15" t="s">
        <v>26</v>
      </c>
      <c r="N5080" s="15" t="s">
        <v>24</v>
      </c>
      <c r="O5080" s="15" t="s">
        <v>26</v>
      </c>
      <c r="P5080" s="15" t="s">
        <v>27</v>
      </c>
      <c r="Q5080" s="15" t="s">
        <v>26</v>
      </c>
      <c r="R5080" s="15" t="s">
        <v>19</v>
      </c>
      <c r="S5080" s="18" t="n">
        <v>100.25</v>
      </c>
      <c r="T5080" s="15" t="n">
        <v>6689</v>
      </c>
      <c r="U5080" s="15" t="s">
        <v>24</v>
      </c>
      <c r="V5080" s="18" t="n">
        <f aca="false">IF(ISNUMBER(T5080),T5080,0)</f>
        <v>6689</v>
      </c>
      <c r="W5080" s="15" t="n">
        <f aca="false">IF(U5080="Yes",1,0)</f>
        <v>0</v>
      </c>
      <c r="X5080" s="15" t="str">
        <f aca="false">IF(F5080&lt;=12,"0-12 months",IF(F5080&lt;=24,"13-24 months",IF(F5080&lt;=48,"25-48 months","49-72 months")))</f>
        <v>49-72 months</v>
      </c>
      <c r="Y5080" s="15" t="str">
        <f aca="false">IF(C5080=1,"Yes","No")</f>
        <v>No</v>
      </c>
      <c r="Z5080" s="15" t="n">
        <f aca="false">COUNTIF(J5080:O5080,"Yes")</f>
        <v>4</v>
      </c>
      <c r="AA5080" s="18" t="n">
        <f aca="false">S5080*W5080</f>
        <v>0</v>
      </c>
      <c r="AB5080" s="15" t="n">
        <f aca="false">(P5080="Month-to-month")+(I5080="Fiber optic")+(R5080="Electronic check")+(F5080&lt;=12)+(M5080="No")+(J5080="No")</f>
        <v>1</v>
      </c>
      <c r="AC5080" s="15" t="str">
        <f aca="false">IF(AB5080&gt;=5,"High",IF(AB5080&gt;=3,"Medium","Low"))</f>
        <v>Low</v>
      </c>
    </row>
    <row r="5081" customFormat="false" ht="15" hidden="false" customHeight="false" outlineLevel="0" collapsed="false">
      <c r="A5081" s="15" t="s">
        <v>5178</v>
      </c>
      <c r="B5081" s="15" t="s">
        <v>98</v>
      </c>
      <c r="C5081" s="15" t="n">
        <v>0</v>
      </c>
      <c r="D5081" s="15" t="s">
        <v>24</v>
      </c>
      <c r="E5081" s="15" t="s">
        <v>24</v>
      </c>
      <c r="F5081" s="15" t="n">
        <v>15</v>
      </c>
      <c r="G5081" s="15" t="s">
        <v>26</v>
      </c>
      <c r="H5081" s="15" t="s">
        <v>26</v>
      </c>
      <c r="I5081" s="15" t="s">
        <v>102</v>
      </c>
      <c r="J5081" s="15" t="s">
        <v>24</v>
      </c>
      <c r="K5081" s="15" t="s">
        <v>26</v>
      </c>
      <c r="L5081" s="15" t="s">
        <v>24</v>
      </c>
      <c r="M5081" s="15" t="s">
        <v>26</v>
      </c>
      <c r="N5081" s="15" t="s">
        <v>24</v>
      </c>
      <c r="O5081" s="15" t="s">
        <v>26</v>
      </c>
      <c r="P5081" s="15" t="s">
        <v>25</v>
      </c>
      <c r="Q5081" s="15" t="s">
        <v>24</v>
      </c>
      <c r="R5081" s="15" t="s">
        <v>15</v>
      </c>
      <c r="S5081" s="18" t="n">
        <v>95.7</v>
      </c>
      <c r="T5081" s="15" t="n">
        <v>1451.1</v>
      </c>
      <c r="U5081" s="15" t="s">
        <v>24</v>
      </c>
      <c r="V5081" s="18" t="n">
        <f aca="false">IF(ISNUMBER(T5081),T5081,0)</f>
        <v>1451.1</v>
      </c>
      <c r="W5081" s="15" t="n">
        <f aca="false">IF(U5081="Yes",1,0)</f>
        <v>0</v>
      </c>
      <c r="X5081" s="15" t="str">
        <f aca="false">IF(F5081&lt;=12,"0-12 months",IF(F5081&lt;=24,"13-24 months",IF(F5081&lt;=48,"25-48 months","49-72 months")))</f>
        <v>13-24 months</v>
      </c>
      <c r="Y5081" s="15" t="str">
        <f aca="false">IF(C5081=1,"Yes","No")</f>
        <v>No</v>
      </c>
      <c r="Z5081" s="15" t="n">
        <f aca="false">COUNTIF(J5081:O5081,"Yes")</f>
        <v>3</v>
      </c>
      <c r="AA5081" s="18" t="n">
        <f aca="false">S5081*W5081</f>
        <v>0</v>
      </c>
      <c r="AB5081" s="15" t="n">
        <f aca="false">(P5081="Month-to-month")+(I5081="Fiber optic")+(R5081="Electronic check")+(F5081&lt;=12)+(M5081="No")+(J5081="No")</f>
        <v>4</v>
      </c>
      <c r="AC5081" s="15" t="str">
        <f aca="false">IF(AB5081&gt;=5,"High",IF(AB5081&gt;=3,"Medium","Low"))</f>
        <v>Medium</v>
      </c>
    </row>
    <row r="5082" customFormat="false" ht="15" hidden="false" customHeight="false" outlineLevel="0" collapsed="false">
      <c r="A5082" s="15" t="s">
        <v>5179</v>
      </c>
      <c r="B5082" s="15" t="s">
        <v>98</v>
      </c>
      <c r="C5082" s="15" t="n">
        <v>0</v>
      </c>
      <c r="D5082" s="15" t="s">
        <v>26</v>
      </c>
      <c r="E5082" s="15" t="s">
        <v>24</v>
      </c>
      <c r="F5082" s="15" t="n">
        <v>67</v>
      </c>
      <c r="G5082" s="15" t="s">
        <v>26</v>
      </c>
      <c r="H5082" s="15" t="s">
        <v>26</v>
      </c>
      <c r="I5082" s="15" t="s">
        <v>102</v>
      </c>
      <c r="J5082" s="15" t="s">
        <v>24</v>
      </c>
      <c r="K5082" s="15" t="s">
        <v>26</v>
      </c>
      <c r="L5082" s="15" t="s">
        <v>26</v>
      </c>
      <c r="M5082" s="15" t="s">
        <v>24</v>
      </c>
      <c r="N5082" s="15" t="s">
        <v>24</v>
      </c>
      <c r="O5082" s="15" t="s">
        <v>26</v>
      </c>
      <c r="P5082" s="15" t="s">
        <v>29</v>
      </c>
      <c r="Q5082" s="15" t="s">
        <v>26</v>
      </c>
      <c r="R5082" s="15" t="s">
        <v>15</v>
      </c>
      <c r="S5082" s="18" t="n">
        <v>93.15</v>
      </c>
      <c r="T5082" s="15" t="n">
        <v>6368.2</v>
      </c>
      <c r="U5082" s="15" t="s">
        <v>24</v>
      </c>
      <c r="V5082" s="18" t="n">
        <f aca="false">IF(ISNUMBER(T5082),T5082,0)</f>
        <v>6368.2</v>
      </c>
      <c r="W5082" s="15" t="n">
        <f aca="false">IF(U5082="Yes",1,0)</f>
        <v>0</v>
      </c>
      <c r="X5082" s="15" t="str">
        <f aca="false">IF(F5082&lt;=12,"0-12 months",IF(F5082&lt;=24,"13-24 months",IF(F5082&lt;=48,"25-48 months","49-72 months")))</f>
        <v>49-72 months</v>
      </c>
      <c r="Y5082" s="15" t="str">
        <f aca="false">IF(C5082=1,"Yes","No")</f>
        <v>No</v>
      </c>
      <c r="Z5082" s="15" t="n">
        <f aca="false">COUNTIF(J5082:O5082,"Yes")</f>
        <v>3</v>
      </c>
      <c r="AA5082" s="18" t="n">
        <f aca="false">S5082*W5082</f>
        <v>0</v>
      </c>
      <c r="AB5082" s="15" t="n">
        <f aca="false">(P5082="Month-to-month")+(I5082="Fiber optic")+(R5082="Electronic check")+(F5082&lt;=12)+(M5082="No")+(J5082="No")</f>
        <v>4</v>
      </c>
      <c r="AC5082" s="15" t="str">
        <f aca="false">IF(AB5082&gt;=5,"High",IF(AB5082&gt;=3,"Medium","Low"))</f>
        <v>Medium</v>
      </c>
    </row>
    <row r="5083" customFormat="false" ht="15" hidden="false" customHeight="false" outlineLevel="0" collapsed="false">
      <c r="A5083" s="15" t="s">
        <v>5180</v>
      </c>
      <c r="B5083" s="15" t="s">
        <v>98</v>
      </c>
      <c r="C5083" s="15" t="n">
        <v>0</v>
      </c>
      <c r="D5083" s="15" t="s">
        <v>26</v>
      </c>
      <c r="E5083" s="15" t="s">
        <v>26</v>
      </c>
      <c r="F5083" s="15" t="n">
        <v>53</v>
      </c>
      <c r="G5083" s="15" t="s">
        <v>26</v>
      </c>
      <c r="H5083" s="15" t="s">
        <v>24</v>
      </c>
      <c r="I5083" s="15" t="s">
        <v>96</v>
      </c>
      <c r="J5083" s="15" t="s">
        <v>26</v>
      </c>
      <c r="K5083" s="15" t="s">
        <v>26</v>
      </c>
      <c r="L5083" s="15" t="s">
        <v>24</v>
      </c>
      <c r="M5083" s="15" t="s">
        <v>26</v>
      </c>
      <c r="N5083" s="15" t="s">
        <v>26</v>
      </c>
      <c r="O5083" s="15" t="s">
        <v>24</v>
      </c>
      <c r="P5083" s="15" t="s">
        <v>29</v>
      </c>
      <c r="Q5083" s="15" t="s">
        <v>26</v>
      </c>
      <c r="R5083" s="15" t="s">
        <v>17</v>
      </c>
      <c r="S5083" s="18" t="n">
        <v>69.7</v>
      </c>
      <c r="T5083" s="15" t="n">
        <v>3729.6</v>
      </c>
      <c r="U5083" s="15" t="s">
        <v>24</v>
      </c>
      <c r="V5083" s="18" t="n">
        <f aca="false">IF(ISNUMBER(T5083),T5083,0)</f>
        <v>3729.6</v>
      </c>
      <c r="W5083" s="15" t="n">
        <f aca="false">IF(U5083="Yes",1,0)</f>
        <v>0</v>
      </c>
      <c r="X5083" s="15" t="str">
        <f aca="false">IF(F5083&lt;=12,"0-12 months",IF(F5083&lt;=24,"13-24 months",IF(F5083&lt;=48,"25-48 months","49-72 months")))</f>
        <v>49-72 months</v>
      </c>
      <c r="Y5083" s="15" t="str">
        <f aca="false">IF(C5083=1,"Yes","No")</f>
        <v>No</v>
      </c>
      <c r="Z5083" s="15" t="n">
        <f aca="false">COUNTIF(J5083:O5083,"Yes")</f>
        <v>4</v>
      </c>
      <c r="AA5083" s="18" t="n">
        <f aca="false">S5083*W5083</f>
        <v>0</v>
      </c>
      <c r="AB5083" s="15" t="n">
        <f aca="false">(P5083="Month-to-month")+(I5083="Fiber optic")+(R5083="Electronic check")+(F5083&lt;=12)+(M5083="No")+(J5083="No")</f>
        <v>0</v>
      </c>
      <c r="AC5083" s="15" t="str">
        <f aca="false">IF(AB5083&gt;=5,"High",IF(AB5083&gt;=3,"Medium","Low"))</f>
        <v>Low</v>
      </c>
    </row>
    <row r="5084" customFormat="false" ht="15" hidden="false" customHeight="false" outlineLevel="0" collapsed="false">
      <c r="A5084" s="15" t="s">
        <v>5181</v>
      </c>
      <c r="B5084" s="15" t="s">
        <v>98</v>
      </c>
      <c r="C5084" s="15" t="n">
        <v>0</v>
      </c>
      <c r="D5084" s="15" t="s">
        <v>26</v>
      </c>
      <c r="E5084" s="15" t="s">
        <v>26</v>
      </c>
      <c r="F5084" s="15" t="n">
        <v>21</v>
      </c>
      <c r="G5084" s="15" t="s">
        <v>26</v>
      </c>
      <c r="H5084" s="15" t="s">
        <v>24</v>
      </c>
      <c r="I5084" s="15" t="s">
        <v>24</v>
      </c>
      <c r="J5084" s="15" t="s">
        <v>28</v>
      </c>
      <c r="K5084" s="15" t="s">
        <v>28</v>
      </c>
      <c r="L5084" s="15" t="s">
        <v>28</v>
      </c>
      <c r="M5084" s="15" t="s">
        <v>28</v>
      </c>
      <c r="N5084" s="15" t="s">
        <v>28</v>
      </c>
      <c r="O5084" s="15" t="s">
        <v>28</v>
      </c>
      <c r="P5084" s="15" t="s">
        <v>27</v>
      </c>
      <c r="Q5084" s="15" t="s">
        <v>24</v>
      </c>
      <c r="R5084" s="15" t="s">
        <v>17</v>
      </c>
      <c r="S5084" s="18" t="n">
        <v>19.8</v>
      </c>
      <c r="T5084" s="15" t="n">
        <v>350.1</v>
      </c>
      <c r="U5084" s="15" t="s">
        <v>24</v>
      </c>
      <c r="V5084" s="18" t="n">
        <f aca="false">IF(ISNUMBER(T5084),T5084,0)</f>
        <v>350.1</v>
      </c>
      <c r="W5084" s="15" t="n">
        <f aca="false">IF(U5084="Yes",1,0)</f>
        <v>0</v>
      </c>
      <c r="X5084" s="15" t="str">
        <f aca="false">IF(F5084&lt;=12,"0-12 months",IF(F5084&lt;=24,"13-24 months",IF(F5084&lt;=48,"25-48 months","49-72 months")))</f>
        <v>13-24 months</v>
      </c>
      <c r="Y5084" s="15" t="str">
        <f aca="false">IF(C5084=1,"Yes","No")</f>
        <v>No</v>
      </c>
      <c r="Z5084" s="15" t="n">
        <f aca="false">COUNTIF(J5084:O5084,"Yes")</f>
        <v>0</v>
      </c>
      <c r="AA5084" s="18" t="n">
        <f aca="false">S5084*W5084</f>
        <v>0</v>
      </c>
      <c r="AB5084" s="15" t="n">
        <f aca="false">(P5084="Month-to-month")+(I5084="Fiber optic")+(R5084="Electronic check")+(F5084&lt;=12)+(M5084="No")+(J5084="No")</f>
        <v>0</v>
      </c>
      <c r="AC5084" s="15" t="str">
        <f aca="false">IF(AB5084&gt;=5,"High",IF(AB5084&gt;=3,"Medium","Low"))</f>
        <v>Low</v>
      </c>
    </row>
    <row r="5085" customFormat="false" ht="15" hidden="false" customHeight="false" outlineLevel="0" collapsed="false">
      <c r="A5085" s="15" t="s">
        <v>5182</v>
      </c>
      <c r="B5085" s="15" t="s">
        <v>94</v>
      </c>
      <c r="C5085" s="15" t="n">
        <v>0</v>
      </c>
      <c r="D5085" s="15" t="s">
        <v>26</v>
      </c>
      <c r="E5085" s="15" t="s">
        <v>26</v>
      </c>
      <c r="F5085" s="15" t="n">
        <v>40</v>
      </c>
      <c r="G5085" s="15" t="s">
        <v>26</v>
      </c>
      <c r="H5085" s="15" t="s">
        <v>24</v>
      </c>
      <c r="I5085" s="15" t="s">
        <v>96</v>
      </c>
      <c r="J5085" s="15" t="s">
        <v>26</v>
      </c>
      <c r="K5085" s="15" t="s">
        <v>26</v>
      </c>
      <c r="L5085" s="15" t="s">
        <v>24</v>
      </c>
      <c r="M5085" s="15" t="s">
        <v>26</v>
      </c>
      <c r="N5085" s="15" t="s">
        <v>24</v>
      </c>
      <c r="O5085" s="15" t="s">
        <v>26</v>
      </c>
      <c r="P5085" s="15" t="s">
        <v>25</v>
      </c>
      <c r="Q5085" s="15" t="s">
        <v>26</v>
      </c>
      <c r="R5085" s="15" t="s">
        <v>17</v>
      </c>
      <c r="S5085" s="18" t="n">
        <v>71.35</v>
      </c>
      <c r="T5085" s="15" t="n">
        <v>2847.2</v>
      </c>
      <c r="U5085" s="15" t="s">
        <v>24</v>
      </c>
      <c r="V5085" s="18" t="n">
        <f aca="false">IF(ISNUMBER(T5085),T5085,0)</f>
        <v>2847.2</v>
      </c>
      <c r="W5085" s="15" t="n">
        <f aca="false">IF(U5085="Yes",1,0)</f>
        <v>0</v>
      </c>
      <c r="X5085" s="15" t="str">
        <f aca="false">IF(F5085&lt;=12,"0-12 months",IF(F5085&lt;=24,"13-24 months",IF(F5085&lt;=48,"25-48 months","49-72 months")))</f>
        <v>25-48 months</v>
      </c>
      <c r="Y5085" s="15" t="str">
        <f aca="false">IF(C5085=1,"Yes","No")</f>
        <v>No</v>
      </c>
      <c r="Z5085" s="15" t="n">
        <f aca="false">COUNTIF(J5085:O5085,"Yes")</f>
        <v>4</v>
      </c>
      <c r="AA5085" s="18" t="n">
        <f aca="false">S5085*W5085</f>
        <v>0</v>
      </c>
      <c r="AB5085" s="15" t="n">
        <f aca="false">(P5085="Month-to-month")+(I5085="Fiber optic")+(R5085="Electronic check")+(F5085&lt;=12)+(M5085="No")+(J5085="No")</f>
        <v>1</v>
      </c>
      <c r="AC5085" s="15" t="str">
        <f aca="false">IF(AB5085&gt;=5,"High",IF(AB5085&gt;=3,"Medium","Low"))</f>
        <v>Low</v>
      </c>
    </row>
    <row r="5086" customFormat="false" ht="15" hidden="false" customHeight="false" outlineLevel="0" collapsed="false">
      <c r="A5086" s="15" t="s">
        <v>5183</v>
      </c>
      <c r="B5086" s="15" t="s">
        <v>94</v>
      </c>
      <c r="C5086" s="15" t="n">
        <v>0</v>
      </c>
      <c r="D5086" s="15" t="s">
        <v>26</v>
      </c>
      <c r="E5086" s="15" t="s">
        <v>26</v>
      </c>
      <c r="F5086" s="15" t="n">
        <v>22</v>
      </c>
      <c r="G5086" s="15" t="s">
        <v>26</v>
      </c>
      <c r="H5086" s="15" t="s">
        <v>24</v>
      </c>
      <c r="I5086" s="15" t="s">
        <v>24</v>
      </c>
      <c r="J5086" s="15" t="s">
        <v>28</v>
      </c>
      <c r="K5086" s="15" t="s">
        <v>28</v>
      </c>
      <c r="L5086" s="15" t="s">
        <v>28</v>
      </c>
      <c r="M5086" s="15" t="s">
        <v>28</v>
      </c>
      <c r="N5086" s="15" t="s">
        <v>28</v>
      </c>
      <c r="O5086" s="15" t="s">
        <v>28</v>
      </c>
      <c r="P5086" s="15" t="s">
        <v>27</v>
      </c>
      <c r="Q5086" s="15" t="s">
        <v>24</v>
      </c>
      <c r="R5086" s="15" t="s">
        <v>19</v>
      </c>
      <c r="S5086" s="18" t="n">
        <v>20.75</v>
      </c>
      <c r="T5086" s="15" t="n">
        <v>452.35</v>
      </c>
      <c r="U5086" s="15" t="s">
        <v>24</v>
      </c>
      <c r="V5086" s="18" t="n">
        <f aca="false">IF(ISNUMBER(T5086),T5086,0)</f>
        <v>452.35</v>
      </c>
      <c r="W5086" s="15" t="n">
        <f aca="false">IF(U5086="Yes",1,0)</f>
        <v>0</v>
      </c>
      <c r="X5086" s="15" t="str">
        <f aca="false">IF(F5086&lt;=12,"0-12 months",IF(F5086&lt;=24,"13-24 months",IF(F5086&lt;=48,"25-48 months","49-72 months")))</f>
        <v>13-24 months</v>
      </c>
      <c r="Y5086" s="15" t="str">
        <f aca="false">IF(C5086=1,"Yes","No")</f>
        <v>No</v>
      </c>
      <c r="Z5086" s="15" t="n">
        <f aca="false">COUNTIF(J5086:O5086,"Yes")</f>
        <v>0</v>
      </c>
      <c r="AA5086" s="18" t="n">
        <f aca="false">S5086*W5086</f>
        <v>0</v>
      </c>
      <c r="AB5086" s="15" t="n">
        <f aca="false">(P5086="Month-to-month")+(I5086="Fiber optic")+(R5086="Electronic check")+(F5086&lt;=12)+(M5086="No")+(J5086="No")</f>
        <v>0</v>
      </c>
      <c r="AC5086" s="15" t="str">
        <f aca="false">IF(AB5086&gt;=5,"High",IF(AB5086&gt;=3,"Medium","Low"))</f>
        <v>Low</v>
      </c>
    </row>
    <row r="5087" customFormat="false" ht="15" hidden="false" customHeight="false" outlineLevel="0" collapsed="false">
      <c r="A5087" s="15" t="s">
        <v>5184</v>
      </c>
      <c r="B5087" s="15" t="s">
        <v>98</v>
      </c>
      <c r="C5087" s="15" t="n">
        <v>0</v>
      </c>
      <c r="D5087" s="15" t="s">
        <v>24</v>
      </c>
      <c r="E5087" s="15" t="s">
        <v>24</v>
      </c>
      <c r="F5087" s="15" t="n">
        <v>39</v>
      </c>
      <c r="G5087" s="15" t="s">
        <v>24</v>
      </c>
      <c r="H5087" s="15" t="s">
        <v>95</v>
      </c>
      <c r="I5087" s="15" t="s">
        <v>96</v>
      </c>
      <c r="J5087" s="15" t="s">
        <v>24</v>
      </c>
      <c r="K5087" s="15" t="s">
        <v>24</v>
      </c>
      <c r="L5087" s="15" t="s">
        <v>24</v>
      </c>
      <c r="M5087" s="15" t="s">
        <v>26</v>
      </c>
      <c r="N5087" s="15" t="s">
        <v>24</v>
      </c>
      <c r="O5087" s="15" t="s">
        <v>26</v>
      </c>
      <c r="P5087" s="15" t="s">
        <v>25</v>
      </c>
      <c r="Q5087" s="15" t="s">
        <v>26</v>
      </c>
      <c r="R5087" s="15" t="s">
        <v>15</v>
      </c>
      <c r="S5087" s="18" t="n">
        <v>40.6</v>
      </c>
      <c r="T5087" s="15" t="n">
        <v>1494.5</v>
      </c>
      <c r="U5087" s="15" t="s">
        <v>24</v>
      </c>
      <c r="V5087" s="18" t="n">
        <f aca="false">IF(ISNUMBER(T5087),T5087,0)</f>
        <v>1494.5</v>
      </c>
      <c r="W5087" s="15" t="n">
        <f aca="false">IF(U5087="Yes",1,0)</f>
        <v>0</v>
      </c>
      <c r="X5087" s="15" t="str">
        <f aca="false">IF(F5087&lt;=12,"0-12 months",IF(F5087&lt;=24,"13-24 months",IF(F5087&lt;=48,"25-48 months","49-72 months")))</f>
        <v>25-48 months</v>
      </c>
      <c r="Y5087" s="15" t="str">
        <f aca="false">IF(C5087=1,"Yes","No")</f>
        <v>No</v>
      </c>
      <c r="Z5087" s="15" t="n">
        <f aca="false">COUNTIF(J5087:O5087,"Yes")</f>
        <v>2</v>
      </c>
      <c r="AA5087" s="18" t="n">
        <f aca="false">S5087*W5087</f>
        <v>0</v>
      </c>
      <c r="AB5087" s="15" t="n">
        <f aca="false">(P5087="Month-to-month")+(I5087="Fiber optic")+(R5087="Electronic check")+(F5087&lt;=12)+(M5087="No")+(J5087="No")</f>
        <v>3</v>
      </c>
      <c r="AC5087" s="15" t="str">
        <f aca="false">IF(AB5087&gt;=5,"High",IF(AB5087&gt;=3,"Medium","Low"))</f>
        <v>Medium</v>
      </c>
    </row>
    <row r="5088" customFormat="false" ht="15" hidden="false" customHeight="false" outlineLevel="0" collapsed="false">
      <c r="A5088" s="15" t="s">
        <v>5185</v>
      </c>
      <c r="B5088" s="15" t="s">
        <v>98</v>
      </c>
      <c r="C5088" s="15" t="n">
        <v>0</v>
      </c>
      <c r="D5088" s="15" t="s">
        <v>24</v>
      </c>
      <c r="E5088" s="15" t="s">
        <v>24</v>
      </c>
      <c r="F5088" s="15" t="n">
        <v>45</v>
      </c>
      <c r="G5088" s="15" t="s">
        <v>26</v>
      </c>
      <c r="H5088" s="15" t="s">
        <v>24</v>
      </c>
      <c r="I5088" s="15" t="s">
        <v>24</v>
      </c>
      <c r="J5088" s="15" t="s">
        <v>28</v>
      </c>
      <c r="K5088" s="15" t="s">
        <v>28</v>
      </c>
      <c r="L5088" s="15" t="s">
        <v>28</v>
      </c>
      <c r="M5088" s="15" t="s">
        <v>28</v>
      </c>
      <c r="N5088" s="15" t="s">
        <v>28</v>
      </c>
      <c r="O5088" s="15" t="s">
        <v>28</v>
      </c>
      <c r="P5088" s="15" t="s">
        <v>27</v>
      </c>
      <c r="Q5088" s="15" t="s">
        <v>26</v>
      </c>
      <c r="R5088" s="15" t="s">
        <v>15</v>
      </c>
      <c r="S5088" s="18" t="n">
        <v>20.4</v>
      </c>
      <c r="T5088" s="15" t="n">
        <v>930.45</v>
      </c>
      <c r="U5088" s="15" t="s">
        <v>26</v>
      </c>
      <c r="V5088" s="18" t="n">
        <f aca="false">IF(ISNUMBER(T5088),T5088,0)</f>
        <v>930.45</v>
      </c>
      <c r="W5088" s="15" t="n">
        <f aca="false">IF(U5088="Yes",1,0)</f>
        <v>1</v>
      </c>
      <c r="X5088" s="15" t="str">
        <f aca="false">IF(F5088&lt;=12,"0-12 months",IF(F5088&lt;=24,"13-24 months",IF(F5088&lt;=48,"25-48 months","49-72 months")))</f>
        <v>25-48 months</v>
      </c>
      <c r="Y5088" s="15" t="str">
        <f aca="false">IF(C5088=1,"Yes","No")</f>
        <v>No</v>
      </c>
      <c r="Z5088" s="15" t="n">
        <f aca="false">COUNTIF(J5088:O5088,"Yes")</f>
        <v>0</v>
      </c>
      <c r="AA5088" s="18" t="n">
        <f aca="false">S5088*W5088</f>
        <v>20.4</v>
      </c>
      <c r="AB5088" s="15" t="n">
        <f aca="false">(P5088="Month-to-month")+(I5088="Fiber optic")+(R5088="Electronic check")+(F5088&lt;=12)+(M5088="No")+(J5088="No")</f>
        <v>1</v>
      </c>
      <c r="AC5088" s="15" t="str">
        <f aca="false">IF(AB5088&gt;=5,"High",IF(AB5088&gt;=3,"Medium","Low"))</f>
        <v>Low</v>
      </c>
    </row>
    <row r="5089" customFormat="false" ht="15" hidden="false" customHeight="false" outlineLevel="0" collapsed="false">
      <c r="A5089" s="15" t="s">
        <v>5186</v>
      </c>
      <c r="B5089" s="15" t="s">
        <v>94</v>
      </c>
      <c r="C5089" s="15" t="n">
        <v>0</v>
      </c>
      <c r="D5089" s="15" t="s">
        <v>26</v>
      </c>
      <c r="E5089" s="15" t="s">
        <v>24</v>
      </c>
      <c r="F5089" s="15" t="n">
        <v>2</v>
      </c>
      <c r="G5089" s="15" t="s">
        <v>26</v>
      </c>
      <c r="H5089" s="15" t="s">
        <v>24</v>
      </c>
      <c r="I5089" s="15" t="s">
        <v>24</v>
      </c>
      <c r="J5089" s="15" t="s">
        <v>28</v>
      </c>
      <c r="K5089" s="15" t="s">
        <v>28</v>
      </c>
      <c r="L5089" s="15" t="s">
        <v>28</v>
      </c>
      <c r="M5089" s="15" t="s">
        <v>28</v>
      </c>
      <c r="N5089" s="15" t="s">
        <v>28</v>
      </c>
      <c r="O5089" s="15" t="s">
        <v>28</v>
      </c>
      <c r="P5089" s="15" t="s">
        <v>25</v>
      </c>
      <c r="Q5089" s="15" t="s">
        <v>24</v>
      </c>
      <c r="R5089" s="15" t="s">
        <v>17</v>
      </c>
      <c r="S5089" s="18" t="n">
        <v>20.35</v>
      </c>
      <c r="T5089" s="15" t="n">
        <v>41.85</v>
      </c>
      <c r="U5089" s="15" t="s">
        <v>24</v>
      </c>
      <c r="V5089" s="18" t="n">
        <f aca="false">IF(ISNUMBER(T5089),T5089,0)</f>
        <v>41.85</v>
      </c>
      <c r="W5089" s="15" t="n">
        <f aca="false">IF(U5089="Yes",1,0)</f>
        <v>0</v>
      </c>
      <c r="X5089" s="15" t="str">
        <f aca="false">IF(F5089&lt;=12,"0-12 months",IF(F5089&lt;=24,"13-24 months",IF(F5089&lt;=48,"25-48 months","49-72 months")))</f>
        <v>0-12 months</v>
      </c>
      <c r="Y5089" s="15" t="str">
        <f aca="false">IF(C5089=1,"Yes","No")</f>
        <v>No</v>
      </c>
      <c r="Z5089" s="15" t="n">
        <f aca="false">COUNTIF(J5089:O5089,"Yes")</f>
        <v>0</v>
      </c>
      <c r="AA5089" s="18" t="n">
        <f aca="false">S5089*W5089</f>
        <v>0</v>
      </c>
      <c r="AB5089" s="15" t="n">
        <f aca="false">(P5089="Month-to-month")+(I5089="Fiber optic")+(R5089="Electronic check")+(F5089&lt;=12)+(M5089="No")+(J5089="No")</f>
        <v>2</v>
      </c>
      <c r="AC5089" s="15" t="str">
        <f aca="false">IF(AB5089&gt;=5,"High",IF(AB5089&gt;=3,"Medium","Low"))</f>
        <v>Low</v>
      </c>
    </row>
    <row r="5090" customFormat="false" ht="15" hidden="false" customHeight="false" outlineLevel="0" collapsed="false">
      <c r="A5090" s="15" t="s">
        <v>5187</v>
      </c>
      <c r="B5090" s="15" t="s">
        <v>94</v>
      </c>
      <c r="C5090" s="15" t="n">
        <v>0</v>
      </c>
      <c r="D5090" s="15" t="s">
        <v>26</v>
      </c>
      <c r="E5090" s="15" t="s">
        <v>26</v>
      </c>
      <c r="F5090" s="15" t="n">
        <v>57</v>
      </c>
      <c r="G5090" s="15" t="s">
        <v>26</v>
      </c>
      <c r="H5090" s="15" t="s">
        <v>24</v>
      </c>
      <c r="I5090" s="15" t="s">
        <v>24</v>
      </c>
      <c r="J5090" s="15" t="s">
        <v>28</v>
      </c>
      <c r="K5090" s="15" t="s">
        <v>28</v>
      </c>
      <c r="L5090" s="15" t="s">
        <v>28</v>
      </c>
      <c r="M5090" s="15" t="s">
        <v>28</v>
      </c>
      <c r="N5090" s="15" t="s">
        <v>28</v>
      </c>
      <c r="O5090" s="15" t="s">
        <v>28</v>
      </c>
      <c r="P5090" s="15" t="s">
        <v>29</v>
      </c>
      <c r="Q5090" s="15" t="s">
        <v>24</v>
      </c>
      <c r="R5090" s="15" t="s">
        <v>19</v>
      </c>
      <c r="S5090" s="18" t="n">
        <v>19.75</v>
      </c>
      <c r="T5090" s="15" t="n">
        <v>1272.05</v>
      </c>
      <c r="U5090" s="15" t="s">
        <v>24</v>
      </c>
      <c r="V5090" s="18" t="n">
        <f aca="false">IF(ISNUMBER(T5090),T5090,0)</f>
        <v>1272.05</v>
      </c>
      <c r="W5090" s="15" t="n">
        <f aca="false">IF(U5090="Yes",1,0)</f>
        <v>0</v>
      </c>
      <c r="X5090" s="15" t="str">
        <f aca="false">IF(F5090&lt;=12,"0-12 months",IF(F5090&lt;=24,"13-24 months",IF(F5090&lt;=48,"25-48 months","49-72 months")))</f>
        <v>49-72 months</v>
      </c>
      <c r="Y5090" s="15" t="str">
        <f aca="false">IF(C5090=1,"Yes","No")</f>
        <v>No</v>
      </c>
      <c r="Z5090" s="15" t="n">
        <f aca="false">COUNTIF(J5090:O5090,"Yes")</f>
        <v>0</v>
      </c>
      <c r="AA5090" s="18" t="n">
        <f aca="false">S5090*W5090</f>
        <v>0</v>
      </c>
      <c r="AB5090" s="15" t="n">
        <f aca="false">(P5090="Month-to-month")+(I5090="Fiber optic")+(R5090="Electronic check")+(F5090&lt;=12)+(M5090="No")+(J5090="No")</f>
        <v>0</v>
      </c>
      <c r="AC5090" s="15" t="str">
        <f aca="false">IF(AB5090&gt;=5,"High",IF(AB5090&gt;=3,"Medium","Low"))</f>
        <v>Low</v>
      </c>
    </row>
    <row r="5091" customFormat="false" ht="15" hidden="false" customHeight="false" outlineLevel="0" collapsed="false">
      <c r="A5091" s="15" t="s">
        <v>5188</v>
      </c>
      <c r="B5091" s="15" t="s">
        <v>98</v>
      </c>
      <c r="C5091" s="15" t="n">
        <v>0</v>
      </c>
      <c r="D5091" s="15" t="s">
        <v>26</v>
      </c>
      <c r="E5091" s="15" t="s">
        <v>26</v>
      </c>
      <c r="F5091" s="15" t="n">
        <v>8</v>
      </c>
      <c r="G5091" s="15" t="s">
        <v>26</v>
      </c>
      <c r="H5091" s="15" t="s">
        <v>24</v>
      </c>
      <c r="I5091" s="15" t="s">
        <v>96</v>
      </c>
      <c r="J5091" s="15" t="s">
        <v>24</v>
      </c>
      <c r="K5091" s="15" t="s">
        <v>24</v>
      </c>
      <c r="L5091" s="15" t="s">
        <v>24</v>
      </c>
      <c r="M5091" s="15" t="s">
        <v>24</v>
      </c>
      <c r="N5091" s="15" t="s">
        <v>26</v>
      </c>
      <c r="O5091" s="15" t="s">
        <v>24</v>
      </c>
      <c r="P5091" s="15" t="s">
        <v>25</v>
      </c>
      <c r="Q5091" s="15" t="s">
        <v>26</v>
      </c>
      <c r="R5091" s="15" t="s">
        <v>15</v>
      </c>
      <c r="S5091" s="18" t="n">
        <v>54.4</v>
      </c>
      <c r="T5091" s="15" t="n">
        <v>475.1</v>
      </c>
      <c r="U5091" s="15" t="s">
        <v>24</v>
      </c>
      <c r="V5091" s="18" t="n">
        <f aca="false">IF(ISNUMBER(T5091),T5091,0)</f>
        <v>475.1</v>
      </c>
      <c r="W5091" s="15" t="n">
        <f aca="false">IF(U5091="Yes",1,0)</f>
        <v>0</v>
      </c>
      <c r="X5091" s="15" t="str">
        <f aca="false">IF(F5091&lt;=12,"0-12 months",IF(F5091&lt;=24,"13-24 months",IF(F5091&lt;=48,"25-48 months","49-72 months")))</f>
        <v>0-12 months</v>
      </c>
      <c r="Y5091" s="15" t="str">
        <f aca="false">IF(C5091=1,"Yes","No")</f>
        <v>No</v>
      </c>
      <c r="Z5091" s="15" t="n">
        <f aca="false">COUNTIF(J5091:O5091,"Yes")</f>
        <v>1</v>
      </c>
      <c r="AA5091" s="18" t="n">
        <f aca="false">S5091*W5091</f>
        <v>0</v>
      </c>
      <c r="AB5091" s="15" t="n">
        <f aca="false">(P5091="Month-to-month")+(I5091="Fiber optic")+(R5091="Electronic check")+(F5091&lt;=12)+(M5091="No")+(J5091="No")</f>
        <v>5</v>
      </c>
      <c r="AC5091" s="15" t="str">
        <f aca="false">IF(AB5091&gt;=5,"High",IF(AB5091&gt;=3,"Medium","Low"))</f>
        <v>High</v>
      </c>
    </row>
    <row r="5092" customFormat="false" ht="15" hidden="false" customHeight="false" outlineLevel="0" collapsed="false">
      <c r="A5092" s="15" t="s">
        <v>5189</v>
      </c>
      <c r="B5092" s="15" t="s">
        <v>98</v>
      </c>
      <c r="C5092" s="15" t="n">
        <v>1</v>
      </c>
      <c r="D5092" s="15" t="s">
        <v>26</v>
      </c>
      <c r="E5092" s="15" t="s">
        <v>24</v>
      </c>
      <c r="F5092" s="15" t="n">
        <v>7</v>
      </c>
      <c r="G5092" s="15" t="s">
        <v>26</v>
      </c>
      <c r="H5092" s="15" t="s">
        <v>26</v>
      </c>
      <c r="I5092" s="15" t="s">
        <v>102</v>
      </c>
      <c r="J5092" s="15" t="s">
        <v>26</v>
      </c>
      <c r="K5092" s="15" t="s">
        <v>26</v>
      </c>
      <c r="L5092" s="15" t="s">
        <v>24</v>
      </c>
      <c r="M5092" s="15" t="s">
        <v>24</v>
      </c>
      <c r="N5092" s="15" t="s">
        <v>24</v>
      </c>
      <c r="O5092" s="15" t="s">
        <v>26</v>
      </c>
      <c r="P5092" s="15" t="s">
        <v>25</v>
      </c>
      <c r="Q5092" s="15" t="s">
        <v>26</v>
      </c>
      <c r="R5092" s="15" t="s">
        <v>21</v>
      </c>
      <c r="S5092" s="18" t="n">
        <v>94.7</v>
      </c>
      <c r="T5092" s="15" t="n">
        <v>673.1</v>
      </c>
      <c r="U5092" s="15" t="s">
        <v>26</v>
      </c>
      <c r="V5092" s="18" t="n">
        <f aca="false">IF(ISNUMBER(T5092),T5092,0)</f>
        <v>673.1</v>
      </c>
      <c r="W5092" s="15" t="n">
        <f aca="false">IF(U5092="Yes",1,0)</f>
        <v>1</v>
      </c>
      <c r="X5092" s="15" t="str">
        <f aca="false">IF(F5092&lt;=12,"0-12 months",IF(F5092&lt;=24,"13-24 months",IF(F5092&lt;=48,"25-48 months","49-72 months")))</f>
        <v>0-12 months</v>
      </c>
      <c r="Y5092" s="15" t="str">
        <f aca="false">IF(C5092=1,"Yes","No")</f>
        <v>Yes</v>
      </c>
      <c r="Z5092" s="15" t="n">
        <f aca="false">COUNTIF(J5092:O5092,"Yes")</f>
        <v>3</v>
      </c>
      <c r="AA5092" s="18" t="n">
        <f aca="false">S5092*W5092</f>
        <v>94.7</v>
      </c>
      <c r="AB5092" s="15" t="n">
        <f aca="false">(P5092="Month-to-month")+(I5092="Fiber optic")+(R5092="Electronic check")+(F5092&lt;=12)+(M5092="No")+(J5092="No")</f>
        <v>4</v>
      </c>
      <c r="AC5092" s="15" t="str">
        <f aca="false">IF(AB5092&gt;=5,"High",IF(AB5092&gt;=3,"Medium","Low"))</f>
        <v>Medium</v>
      </c>
    </row>
    <row r="5093" customFormat="false" ht="15" hidden="false" customHeight="false" outlineLevel="0" collapsed="false">
      <c r="A5093" s="15" t="s">
        <v>5190</v>
      </c>
      <c r="B5093" s="15" t="s">
        <v>98</v>
      </c>
      <c r="C5093" s="15" t="n">
        <v>0</v>
      </c>
      <c r="D5093" s="15" t="s">
        <v>24</v>
      </c>
      <c r="E5093" s="15" t="s">
        <v>24</v>
      </c>
      <c r="F5093" s="15" t="n">
        <v>6</v>
      </c>
      <c r="G5093" s="15" t="s">
        <v>24</v>
      </c>
      <c r="H5093" s="15" t="s">
        <v>95</v>
      </c>
      <c r="I5093" s="15" t="s">
        <v>96</v>
      </c>
      <c r="J5093" s="15" t="s">
        <v>24</v>
      </c>
      <c r="K5093" s="15" t="s">
        <v>26</v>
      </c>
      <c r="L5093" s="15" t="s">
        <v>24</v>
      </c>
      <c r="M5093" s="15" t="s">
        <v>24</v>
      </c>
      <c r="N5093" s="15" t="s">
        <v>24</v>
      </c>
      <c r="O5093" s="15" t="s">
        <v>24</v>
      </c>
      <c r="P5093" s="15" t="s">
        <v>25</v>
      </c>
      <c r="Q5093" s="15" t="s">
        <v>26</v>
      </c>
      <c r="R5093" s="15" t="s">
        <v>21</v>
      </c>
      <c r="S5093" s="18" t="n">
        <v>30.5</v>
      </c>
      <c r="T5093" s="15" t="n">
        <v>208.7</v>
      </c>
      <c r="U5093" s="15" t="s">
        <v>26</v>
      </c>
      <c r="V5093" s="18" t="n">
        <f aca="false">IF(ISNUMBER(T5093),T5093,0)</f>
        <v>208.7</v>
      </c>
      <c r="W5093" s="15" t="n">
        <f aca="false">IF(U5093="Yes",1,0)</f>
        <v>1</v>
      </c>
      <c r="X5093" s="15" t="str">
        <f aca="false">IF(F5093&lt;=12,"0-12 months",IF(F5093&lt;=24,"13-24 months",IF(F5093&lt;=48,"25-48 months","49-72 months")))</f>
        <v>0-12 months</v>
      </c>
      <c r="Y5093" s="15" t="str">
        <f aca="false">IF(C5093=1,"Yes","No")</f>
        <v>No</v>
      </c>
      <c r="Z5093" s="15" t="n">
        <f aca="false">COUNTIF(J5093:O5093,"Yes")</f>
        <v>1</v>
      </c>
      <c r="AA5093" s="18" t="n">
        <f aca="false">S5093*W5093</f>
        <v>30.5</v>
      </c>
      <c r="AB5093" s="15" t="n">
        <f aca="false">(P5093="Month-to-month")+(I5093="Fiber optic")+(R5093="Electronic check")+(F5093&lt;=12)+(M5093="No")+(J5093="No")</f>
        <v>4</v>
      </c>
      <c r="AC5093" s="15" t="str">
        <f aca="false">IF(AB5093&gt;=5,"High",IF(AB5093&gt;=3,"Medium","Low"))</f>
        <v>Medium</v>
      </c>
    </row>
    <row r="5094" customFormat="false" ht="15" hidden="false" customHeight="false" outlineLevel="0" collapsed="false">
      <c r="A5094" s="15" t="s">
        <v>5191</v>
      </c>
      <c r="B5094" s="15" t="s">
        <v>94</v>
      </c>
      <c r="C5094" s="15" t="n">
        <v>0</v>
      </c>
      <c r="D5094" s="15" t="s">
        <v>26</v>
      </c>
      <c r="E5094" s="15" t="s">
        <v>26</v>
      </c>
      <c r="F5094" s="15" t="n">
        <v>7</v>
      </c>
      <c r="G5094" s="15" t="s">
        <v>26</v>
      </c>
      <c r="H5094" s="15" t="s">
        <v>24</v>
      </c>
      <c r="I5094" s="15" t="s">
        <v>24</v>
      </c>
      <c r="J5094" s="15" t="s">
        <v>28</v>
      </c>
      <c r="K5094" s="15" t="s">
        <v>28</v>
      </c>
      <c r="L5094" s="15" t="s">
        <v>28</v>
      </c>
      <c r="M5094" s="15" t="s">
        <v>28</v>
      </c>
      <c r="N5094" s="15" t="s">
        <v>28</v>
      </c>
      <c r="O5094" s="15" t="s">
        <v>28</v>
      </c>
      <c r="P5094" s="15" t="s">
        <v>25</v>
      </c>
      <c r="Q5094" s="15" t="s">
        <v>24</v>
      </c>
      <c r="R5094" s="15" t="s">
        <v>17</v>
      </c>
      <c r="S5094" s="18" t="n">
        <v>20.45</v>
      </c>
      <c r="T5094" s="15" t="n">
        <v>150.75</v>
      </c>
      <c r="U5094" s="15" t="s">
        <v>24</v>
      </c>
      <c r="V5094" s="18" t="n">
        <f aca="false">IF(ISNUMBER(T5094),T5094,0)</f>
        <v>150.75</v>
      </c>
      <c r="W5094" s="15" t="n">
        <f aca="false">IF(U5094="Yes",1,0)</f>
        <v>0</v>
      </c>
      <c r="X5094" s="15" t="str">
        <f aca="false">IF(F5094&lt;=12,"0-12 months",IF(F5094&lt;=24,"13-24 months",IF(F5094&lt;=48,"25-48 months","49-72 months")))</f>
        <v>0-12 months</v>
      </c>
      <c r="Y5094" s="15" t="str">
        <f aca="false">IF(C5094=1,"Yes","No")</f>
        <v>No</v>
      </c>
      <c r="Z5094" s="15" t="n">
        <f aca="false">COUNTIF(J5094:O5094,"Yes")</f>
        <v>0</v>
      </c>
      <c r="AA5094" s="18" t="n">
        <f aca="false">S5094*W5094</f>
        <v>0</v>
      </c>
      <c r="AB5094" s="15" t="n">
        <f aca="false">(P5094="Month-to-month")+(I5094="Fiber optic")+(R5094="Electronic check")+(F5094&lt;=12)+(M5094="No")+(J5094="No")</f>
        <v>2</v>
      </c>
      <c r="AC5094" s="15" t="str">
        <f aca="false">IF(AB5094&gt;=5,"High",IF(AB5094&gt;=3,"Medium","Low"))</f>
        <v>Low</v>
      </c>
    </row>
    <row r="5095" customFormat="false" ht="15" hidden="false" customHeight="false" outlineLevel="0" collapsed="false">
      <c r="A5095" s="15" t="s">
        <v>5192</v>
      </c>
      <c r="B5095" s="15" t="s">
        <v>98</v>
      </c>
      <c r="C5095" s="15" t="n">
        <v>0</v>
      </c>
      <c r="D5095" s="15" t="s">
        <v>24</v>
      </c>
      <c r="E5095" s="15" t="s">
        <v>24</v>
      </c>
      <c r="F5095" s="15" t="n">
        <v>49</v>
      </c>
      <c r="G5095" s="15" t="s">
        <v>26</v>
      </c>
      <c r="H5095" s="15" t="s">
        <v>26</v>
      </c>
      <c r="I5095" s="15" t="s">
        <v>96</v>
      </c>
      <c r="J5095" s="15" t="s">
        <v>24</v>
      </c>
      <c r="K5095" s="15" t="s">
        <v>24</v>
      </c>
      <c r="L5095" s="15" t="s">
        <v>24</v>
      </c>
      <c r="M5095" s="15" t="s">
        <v>26</v>
      </c>
      <c r="N5095" s="15" t="s">
        <v>26</v>
      </c>
      <c r="O5095" s="15" t="s">
        <v>24</v>
      </c>
      <c r="P5095" s="15" t="s">
        <v>29</v>
      </c>
      <c r="Q5095" s="15" t="s">
        <v>26</v>
      </c>
      <c r="R5095" s="15" t="s">
        <v>19</v>
      </c>
      <c r="S5095" s="18" t="n">
        <v>66.15</v>
      </c>
      <c r="T5095" s="15" t="n">
        <v>3199</v>
      </c>
      <c r="U5095" s="15" t="s">
        <v>24</v>
      </c>
      <c r="V5095" s="18" t="n">
        <f aca="false">IF(ISNUMBER(T5095),T5095,0)</f>
        <v>3199</v>
      </c>
      <c r="W5095" s="15" t="n">
        <f aca="false">IF(U5095="Yes",1,0)</f>
        <v>0</v>
      </c>
      <c r="X5095" s="15" t="str">
        <f aca="false">IF(F5095&lt;=12,"0-12 months",IF(F5095&lt;=24,"13-24 months",IF(F5095&lt;=48,"25-48 months","49-72 months")))</f>
        <v>49-72 months</v>
      </c>
      <c r="Y5095" s="15" t="str">
        <f aca="false">IF(C5095=1,"Yes","No")</f>
        <v>No</v>
      </c>
      <c r="Z5095" s="15" t="n">
        <f aca="false">COUNTIF(J5095:O5095,"Yes")</f>
        <v>2</v>
      </c>
      <c r="AA5095" s="18" t="n">
        <f aca="false">S5095*W5095</f>
        <v>0</v>
      </c>
      <c r="AB5095" s="15" t="n">
        <f aca="false">(P5095="Month-to-month")+(I5095="Fiber optic")+(R5095="Electronic check")+(F5095&lt;=12)+(M5095="No")+(J5095="No")</f>
        <v>1</v>
      </c>
      <c r="AC5095" s="15" t="str">
        <f aca="false">IF(AB5095&gt;=5,"High",IF(AB5095&gt;=3,"Medium","Low"))</f>
        <v>Low</v>
      </c>
    </row>
    <row r="5096" customFormat="false" ht="15" hidden="false" customHeight="false" outlineLevel="0" collapsed="false">
      <c r="A5096" s="15" t="s">
        <v>5193</v>
      </c>
      <c r="B5096" s="15" t="s">
        <v>94</v>
      </c>
      <c r="C5096" s="15" t="n">
        <v>0</v>
      </c>
      <c r="D5096" s="15" t="s">
        <v>24</v>
      </c>
      <c r="E5096" s="15" t="s">
        <v>24</v>
      </c>
      <c r="F5096" s="15" t="n">
        <v>65</v>
      </c>
      <c r="G5096" s="15" t="s">
        <v>26</v>
      </c>
      <c r="H5096" s="15" t="s">
        <v>26</v>
      </c>
      <c r="I5096" s="15" t="s">
        <v>102</v>
      </c>
      <c r="J5096" s="15" t="s">
        <v>26</v>
      </c>
      <c r="K5096" s="15" t="s">
        <v>26</v>
      </c>
      <c r="L5096" s="15" t="s">
        <v>24</v>
      </c>
      <c r="M5096" s="15" t="s">
        <v>26</v>
      </c>
      <c r="N5096" s="15" t="s">
        <v>24</v>
      </c>
      <c r="O5096" s="15" t="s">
        <v>24</v>
      </c>
      <c r="P5096" s="15" t="s">
        <v>27</v>
      </c>
      <c r="Q5096" s="15" t="s">
        <v>26</v>
      </c>
      <c r="R5096" s="15" t="s">
        <v>15</v>
      </c>
      <c r="S5096" s="18" t="n">
        <v>89.85</v>
      </c>
      <c r="T5096" s="15" t="n">
        <v>5844.65</v>
      </c>
      <c r="U5096" s="15" t="s">
        <v>24</v>
      </c>
      <c r="V5096" s="18" t="n">
        <f aca="false">IF(ISNUMBER(T5096),T5096,0)</f>
        <v>5844.65</v>
      </c>
      <c r="W5096" s="15" t="n">
        <f aca="false">IF(U5096="Yes",1,0)</f>
        <v>0</v>
      </c>
      <c r="X5096" s="15" t="str">
        <f aca="false">IF(F5096&lt;=12,"0-12 months",IF(F5096&lt;=24,"13-24 months",IF(F5096&lt;=48,"25-48 months","49-72 months")))</f>
        <v>49-72 months</v>
      </c>
      <c r="Y5096" s="15" t="str">
        <f aca="false">IF(C5096=1,"Yes","No")</f>
        <v>No</v>
      </c>
      <c r="Z5096" s="15" t="n">
        <f aca="false">COUNTIF(J5096:O5096,"Yes")</f>
        <v>3</v>
      </c>
      <c r="AA5096" s="18" t="n">
        <f aca="false">S5096*W5096</f>
        <v>0</v>
      </c>
      <c r="AB5096" s="15" t="n">
        <f aca="false">(P5096="Month-to-month")+(I5096="Fiber optic")+(R5096="Electronic check")+(F5096&lt;=12)+(M5096="No")+(J5096="No")</f>
        <v>2</v>
      </c>
      <c r="AC5096" s="15" t="str">
        <f aca="false">IF(AB5096&gt;=5,"High",IF(AB5096&gt;=3,"Medium","Low"))</f>
        <v>Low</v>
      </c>
    </row>
    <row r="5097" customFormat="false" ht="15" hidden="false" customHeight="false" outlineLevel="0" collapsed="false">
      <c r="A5097" s="15" t="s">
        <v>5194</v>
      </c>
      <c r="B5097" s="15" t="s">
        <v>94</v>
      </c>
      <c r="C5097" s="15" t="n">
        <v>0</v>
      </c>
      <c r="D5097" s="15" t="s">
        <v>24</v>
      </c>
      <c r="E5097" s="15" t="s">
        <v>24</v>
      </c>
      <c r="F5097" s="15" t="n">
        <v>55</v>
      </c>
      <c r="G5097" s="15" t="s">
        <v>26</v>
      </c>
      <c r="H5097" s="15" t="s">
        <v>24</v>
      </c>
      <c r="I5097" s="15" t="s">
        <v>96</v>
      </c>
      <c r="J5097" s="15" t="s">
        <v>24</v>
      </c>
      <c r="K5097" s="15" t="s">
        <v>24</v>
      </c>
      <c r="L5097" s="15" t="s">
        <v>24</v>
      </c>
      <c r="M5097" s="15" t="s">
        <v>24</v>
      </c>
      <c r="N5097" s="15" t="s">
        <v>24</v>
      </c>
      <c r="O5097" s="15" t="s">
        <v>24</v>
      </c>
      <c r="P5097" s="15" t="s">
        <v>27</v>
      </c>
      <c r="Q5097" s="15" t="s">
        <v>24</v>
      </c>
      <c r="R5097" s="15" t="s">
        <v>19</v>
      </c>
      <c r="S5097" s="18" t="n">
        <v>45.05</v>
      </c>
      <c r="T5097" s="15" t="n">
        <v>2462.6</v>
      </c>
      <c r="U5097" s="15" t="s">
        <v>24</v>
      </c>
      <c r="V5097" s="18" t="n">
        <f aca="false">IF(ISNUMBER(T5097),T5097,0)</f>
        <v>2462.6</v>
      </c>
      <c r="W5097" s="15" t="n">
        <f aca="false">IF(U5097="Yes",1,0)</f>
        <v>0</v>
      </c>
      <c r="X5097" s="15" t="str">
        <f aca="false">IF(F5097&lt;=12,"0-12 months",IF(F5097&lt;=24,"13-24 months",IF(F5097&lt;=48,"25-48 months","49-72 months")))</f>
        <v>49-72 months</v>
      </c>
      <c r="Y5097" s="15" t="str">
        <f aca="false">IF(C5097=1,"Yes","No")</f>
        <v>No</v>
      </c>
      <c r="Z5097" s="15" t="n">
        <f aca="false">COUNTIF(J5097:O5097,"Yes")</f>
        <v>0</v>
      </c>
      <c r="AA5097" s="18" t="n">
        <f aca="false">S5097*W5097</f>
        <v>0</v>
      </c>
      <c r="AB5097" s="15" t="n">
        <f aca="false">(P5097="Month-to-month")+(I5097="Fiber optic")+(R5097="Electronic check")+(F5097&lt;=12)+(M5097="No")+(J5097="No")</f>
        <v>2</v>
      </c>
      <c r="AC5097" s="15" t="str">
        <f aca="false">IF(AB5097&gt;=5,"High",IF(AB5097&gt;=3,"Medium","Low"))</f>
        <v>Low</v>
      </c>
    </row>
    <row r="5098" customFormat="false" ht="15" hidden="false" customHeight="false" outlineLevel="0" collapsed="false">
      <c r="A5098" s="15" t="s">
        <v>5195</v>
      </c>
      <c r="B5098" s="15" t="s">
        <v>98</v>
      </c>
      <c r="C5098" s="15" t="n">
        <v>0</v>
      </c>
      <c r="D5098" s="15" t="s">
        <v>26</v>
      </c>
      <c r="E5098" s="15" t="s">
        <v>26</v>
      </c>
      <c r="F5098" s="15" t="n">
        <v>71</v>
      </c>
      <c r="G5098" s="15" t="s">
        <v>26</v>
      </c>
      <c r="H5098" s="15" t="s">
        <v>26</v>
      </c>
      <c r="I5098" s="15" t="s">
        <v>96</v>
      </c>
      <c r="J5098" s="15" t="s">
        <v>26</v>
      </c>
      <c r="K5098" s="15" t="s">
        <v>26</v>
      </c>
      <c r="L5098" s="15" t="s">
        <v>26</v>
      </c>
      <c r="M5098" s="15" t="s">
        <v>26</v>
      </c>
      <c r="N5098" s="15" t="s">
        <v>26</v>
      </c>
      <c r="O5098" s="15" t="s">
        <v>26</v>
      </c>
      <c r="P5098" s="15" t="s">
        <v>29</v>
      </c>
      <c r="Q5098" s="15" t="s">
        <v>24</v>
      </c>
      <c r="R5098" s="15" t="s">
        <v>19</v>
      </c>
      <c r="S5098" s="18" t="n">
        <v>86.85</v>
      </c>
      <c r="T5098" s="15" t="n">
        <v>6263.8</v>
      </c>
      <c r="U5098" s="15" t="s">
        <v>24</v>
      </c>
      <c r="V5098" s="18" t="n">
        <f aca="false">IF(ISNUMBER(T5098),T5098,0)</f>
        <v>6263.8</v>
      </c>
      <c r="W5098" s="15" t="n">
        <f aca="false">IF(U5098="Yes",1,0)</f>
        <v>0</v>
      </c>
      <c r="X5098" s="15" t="str">
        <f aca="false">IF(F5098&lt;=12,"0-12 months",IF(F5098&lt;=24,"13-24 months",IF(F5098&lt;=48,"25-48 months","49-72 months")))</f>
        <v>49-72 months</v>
      </c>
      <c r="Y5098" s="15" t="str">
        <f aca="false">IF(C5098=1,"Yes","No")</f>
        <v>No</v>
      </c>
      <c r="Z5098" s="15" t="n">
        <f aca="false">COUNTIF(J5098:O5098,"Yes")</f>
        <v>6</v>
      </c>
      <c r="AA5098" s="18" t="n">
        <f aca="false">S5098*W5098</f>
        <v>0</v>
      </c>
      <c r="AB5098" s="15" t="n">
        <f aca="false">(P5098="Month-to-month")+(I5098="Fiber optic")+(R5098="Electronic check")+(F5098&lt;=12)+(M5098="No")+(J5098="No")</f>
        <v>0</v>
      </c>
      <c r="AC5098" s="15" t="str">
        <f aca="false">IF(AB5098&gt;=5,"High",IF(AB5098&gt;=3,"Medium","Low"))</f>
        <v>Low</v>
      </c>
    </row>
    <row r="5099" customFormat="false" ht="15" hidden="false" customHeight="false" outlineLevel="0" collapsed="false">
      <c r="A5099" s="15" t="s">
        <v>5196</v>
      </c>
      <c r="B5099" s="15" t="s">
        <v>98</v>
      </c>
      <c r="C5099" s="15" t="n">
        <v>0</v>
      </c>
      <c r="D5099" s="15" t="s">
        <v>24</v>
      </c>
      <c r="E5099" s="15" t="s">
        <v>24</v>
      </c>
      <c r="F5099" s="15" t="n">
        <v>35</v>
      </c>
      <c r="G5099" s="15" t="s">
        <v>26</v>
      </c>
      <c r="H5099" s="15" t="s">
        <v>26</v>
      </c>
      <c r="I5099" s="15" t="s">
        <v>102</v>
      </c>
      <c r="J5099" s="15" t="s">
        <v>26</v>
      </c>
      <c r="K5099" s="15" t="s">
        <v>26</v>
      </c>
      <c r="L5099" s="15" t="s">
        <v>26</v>
      </c>
      <c r="M5099" s="15" t="s">
        <v>26</v>
      </c>
      <c r="N5099" s="15" t="s">
        <v>24</v>
      </c>
      <c r="O5099" s="15" t="s">
        <v>24</v>
      </c>
      <c r="P5099" s="15" t="s">
        <v>25</v>
      </c>
      <c r="Q5099" s="15" t="s">
        <v>26</v>
      </c>
      <c r="R5099" s="15" t="s">
        <v>17</v>
      </c>
      <c r="S5099" s="18" t="n">
        <v>96.75</v>
      </c>
      <c r="T5099" s="15" t="n">
        <v>3403.4</v>
      </c>
      <c r="U5099" s="15" t="s">
        <v>24</v>
      </c>
      <c r="V5099" s="18" t="n">
        <f aca="false">IF(ISNUMBER(T5099),T5099,0)</f>
        <v>3403.4</v>
      </c>
      <c r="W5099" s="15" t="n">
        <f aca="false">IF(U5099="Yes",1,0)</f>
        <v>0</v>
      </c>
      <c r="X5099" s="15" t="str">
        <f aca="false">IF(F5099&lt;=12,"0-12 months",IF(F5099&lt;=24,"13-24 months",IF(F5099&lt;=48,"25-48 months","49-72 months")))</f>
        <v>25-48 months</v>
      </c>
      <c r="Y5099" s="15" t="str">
        <f aca="false">IF(C5099=1,"Yes","No")</f>
        <v>No</v>
      </c>
      <c r="Z5099" s="15" t="n">
        <f aca="false">COUNTIF(J5099:O5099,"Yes")</f>
        <v>4</v>
      </c>
      <c r="AA5099" s="18" t="n">
        <f aca="false">S5099*W5099</f>
        <v>0</v>
      </c>
      <c r="AB5099" s="15" t="n">
        <f aca="false">(P5099="Month-to-month")+(I5099="Fiber optic")+(R5099="Electronic check")+(F5099&lt;=12)+(M5099="No")+(J5099="No")</f>
        <v>2</v>
      </c>
      <c r="AC5099" s="15" t="str">
        <f aca="false">IF(AB5099&gt;=5,"High",IF(AB5099&gt;=3,"Medium","Low"))</f>
        <v>Low</v>
      </c>
    </row>
    <row r="5100" customFormat="false" ht="15" hidden="false" customHeight="false" outlineLevel="0" collapsed="false">
      <c r="A5100" s="15" t="s">
        <v>5197</v>
      </c>
      <c r="B5100" s="15" t="s">
        <v>98</v>
      </c>
      <c r="C5100" s="15" t="n">
        <v>1</v>
      </c>
      <c r="D5100" s="15" t="s">
        <v>24</v>
      </c>
      <c r="E5100" s="15" t="s">
        <v>24</v>
      </c>
      <c r="F5100" s="15" t="n">
        <v>3</v>
      </c>
      <c r="G5100" s="15" t="s">
        <v>26</v>
      </c>
      <c r="H5100" s="15" t="s">
        <v>26</v>
      </c>
      <c r="I5100" s="15" t="s">
        <v>102</v>
      </c>
      <c r="J5100" s="15" t="s">
        <v>24</v>
      </c>
      <c r="K5100" s="15" t="s">
        <v>24</v>
      </c>
      <c r="L5100" s="15" t="s">
        <v>24</v>
      </c>
      <c r="M5100" s="15" t="s">
        <v>24</v>
      </c>
      <c r="N5100" s="15" t="s">
        <v>24</v>
      </c>
      <c r="O5100" s="15" t="s">
        <v>24</v>
      </c>
      <c r="P5100" s="15" t="s">
        <v>25</v>
      </c>
      <c r="Q5100" s="15" t="s">
        <v>26</v>
      </c>
      <c r="R5100" s="15" t="s">
        <v>15</v>
      </c>
      <c r="S5100" s="18" t="n">
        <v>77</v>
      </c>
      <c r="T5100" s="15" t="n">
        <v>237.75</v>
      </c>
      <c r="U5100" s="15" t="s">
        <v>26</v>
      </c>
      <c r="V5100" s="18" t="n">
        <f aca="false">IF(ISNUMBER(T5100),T5100,0)</f>
        <v>237.75</v>
      </c>
      <c r="W5100" s="15" t="n">
        <f aca="false">IF(U5100="Yes",1,0)</f>
        <v>1</v>
      </c>
      <c r="X5100" s="15" t="str">
        <f aca="false">IF(F5100&lt;=12,"0-12 months",IF(F5100&lt;=24,"13-24 months",IF(F5100&lt;=48,"25-48 months","49-72 months")))</f>
        <v>0-12 months</v>
      </c>
      <c r="Y5100" s="15" t="str">
        <f aca="false">IF(C5100=1,"Yes","No")</f>
        <v>Yes</v>
      </c>
      <c r="Z5100" s="15" t="n">
        <f aca="false">COUNTIF(J5100:O5100,"Yes")</f>
        <v>0</v>
      </c>
      <c r="AA5100" s="18" t="n">
        <f aca="false">S5100*W5100</f>
        <v>77</v>
      </c>
      <c r="AB5100" s="15" t="n">
        <f aca="false">(P5100="Month-to-month")+(I5100="Fiber optic")+(R5100="Electronic check")+(F5100&lt;=12)+(M5100="No")+(J5100="No")</f>
        <v>6</v>
      </c>
      <c r="AC5100" s="15" t="str">
        <f aca="false">IF(AB5100&gt;=5,"High",IF(AB5100&gt;=3,"Medium","Low"))</f>
        <v>High</v>
      </c>
    </row>
    <row r="5101" customFormat="false" ht="15" hidden="false" customHeight="false" outlineLevel="0" collapsed="false">
      <c r="A5101" s="15" t="s">
        <v>5198</v>
      </c>
      <c r="B5101" s="15" t="s">
        <v>94</v>
      </c>
      <c r="C5101" s="15" t="n">
        <v>0</v>
      </c>
      <c r="D5101" s="15" t="s">
        <v>24</v>
      </c>
      <c r="E5101" s="15" t="s">
        <v>26</v>
      </c>
      <c r="F5101" s="15" t="n">
        <v>11</v>
      </c>
      <c r="G5101" s="15" t="s">
        <v>26</v>
      </c>
      <c r="H5101" s="15" t="s">
        <v>24</v>
      </c>
      <c r="I5101" s="15" t="s">
        <v>24</v>
      </c>
      <c r="J5101" s="15" t="s">
        <v>28</v>
      </c>
      <c r="K5101" s="15" t="s">
        <v>28</v>
      </c>
      <c r="L5101" s="15" t="s">
        <v>28</v>
      </c>
      <c r="M5101" s="15" t="s">
        <v>28</v>
      </c>
      <c r="N5101" s="15" t="s">
        <v>28</v>
      </c>
      <c r="O5101" s="15" t="s">
        <v>28</v>
      </c>
      <c r="P5101" s="15" t="s">
        <v>25</v>
      </c>
      <c r="Q5101" s="15" t="s">
        <v>24</v>
      </c>
      <c r="R5101" s="15" t="s">
        <v>21</v>
      </c>
      <c r="S5101" s="18" t="n">
        <v>20.1</v>
      </c>
      <c r="T5101" s="15" t="n">
        <v>221.35</v>
      </c>
      <c r="U5101" s="15" t="s">
        <v>26</v>
      </c>
      <c r="V5101" s="18" t="n">
        <f aca="false">IF(ISNUMBER(T5101),T5101,0)</f>
        <v>221.35</v>
      </c>
      <c r="W5101" s="15" t="n">
        <f aca="false">IF(U5101="Yes",1,0)</f>
        <v>1</v>
      </c>
      <c r="X5101" s="15" t="str">
        <f aca="false">IF(F5101&lt;=12,"0-12 months",IF(F5101&lt;=24,"13-24 months",IF(F5101&lt;=48,"25-48 months","49-72 months")))</f>
        <v>0-12 months</v>
      </c>
      <c r="Y5101" s="15" t="str">
        <f aca="false">IF(C5101=1,"Yes","No")</f>
        <v>No</v>
      </c>
      <c r="Z5101" s="15" t="n">
        <f aca="false">COUNTIF(J5101:O5101,"Yes")</f>
        <v>0</v>
      </c>
      <c r="AA5101" s="18" t="n">
        <f aca="false">S5101*W5101</f>
        <v>20.1</v>
      </c>
      <c r="AB5101" s="15" t="n">
        <f aca="false">(P5101="Month-to-month")+(I5101="Fiber optic")+(R5101="Electronic check")+(F5101&lt;=12)+(M5101="No")+(J5101="No")</f>
        <v>2</v>
      </c>
      <c r="AC5101" s="15" t="str">
        <f aca="false">IF(AB5101&gt;=5,"High",IF(AB5101&gt;=3,"Medium","Low"))</f>
        <v>Low</v>
      </c>
    </row>
    <row r="5102" customFormat="false" ht="15" hidden="false" customHeight="false" outlineLevel="0" collapsed="false">
      <c r="A5102" s="15" t="s">
        <v>5199</v>
      </c>
      <c r="B5102" s="15" t="s">
        <v>94</v>
      </c>
      <c r="C5102" s="15" t="n">
        <v>0</v>
      </c>
      <c r="D5102" s="15" t="s">
        <v>24</v>
      </c>
      <c r="E5102" s="15" t="s">
        <v>24</v>
      </c>
      <c r="F5102" s="15" t="n">
        <v>1</v>
      </c>
      <c r="G5102" s="15" t="s">
        <v>26</v>
      </c>
      <c r="H5102" s="15" t="s">
        <v>24</v>
      </c>
      <c r="I5102" s="15" t="s">
        <v>102</v>
      </c>
      <c r="J5102" s="15" t="s">
        <v>24</v>
      </c>
      <c r="K5102" s="15" t="s">
        <v>24</v>
      </c>
      <c r="L5102" s="15" t="s">
        <v>26</v>
      </c>
      <c r="M5102" s="15" t="s">
        <v>24</v>
      </c>
      <c r="N5102" s="15" t="s">
        <v>24</v>
      </c>
      <c r="O5102" s="15" t="s">
        <v>24</v>
      </c>
      <c r="P5102" s="15" t="s">
        <v>25</v>
      </c>
      <c r="Q5102" s="15" t="s">
        <v>24</v>
      </c>
      <c r="R5102" s="15" t="s">
        <v>15</v>
      </c>
      <c r="S5102" s="18" t="n">
        <v>75.3</v>
      </c>
      <c r="T5102" s="15" t="n">
        <v>75.3</v>
      </c>
      <c r="U5102" s="15" t="s">
        <v>26</v>
      </c>
      <c r="V5102" s="18" t="n">
        <f aca="false">IF(ISNUMBER(T5102),T5102,0)</f>
        <v>75.3</v>
      </c>
      <c r="W5102" s="15" t="n">
        <f aca="false">IF(U5102="Yes",1,0)</f>
        <v>1</v>
      </c>
      <c r="X5102" s="15" t="str">
        <f aca="false">IF(F5102&lt;=12,"0-12 months",IF(F5102&lt;=24,"13-24 months",IF(F5102&lt;=48,"25-48 months","49-72 months")))</f>
        <v>0-12 months</v>
      </c>
      <c r="Y5102" s="15" t="str">
        <f aca="false">IF(C5102=1,"Yes","No")</f>
        <v>No</v>
      </c>
      <c r="Z5102" s="15" t="n">
        <f aca="false">COUNTIF(J5102:O5102,"Yes")</f>
        <v>1</v>
      </c>
      <c r="AA5102" s="18" t="n">
        <f aca="false">S5102*W5102</f>
        <v>75.3</v>
      </c>
      <c r="AB5102" s="15" t="n">
        <f aca="false">(P5102="Month-to-month")+(I5102="Fiber optic")+(R5102="Electronic check")+(F5102&lt;=12)+(M5102="No")+(J5102="No")</f>
        <v>6</v>
      </c>
      <c r="AC5102" s="15" t="str">
        <f aca="false">IF(AB5102&gt;=5,"High",IF(AB5102&gt;=3,"Medium","Low"))</f>
        <v>High</v>
      </c>
    </row>
    <row r="5103" customFormat="false" ht="15" hidden="false" customHeight="false" outlineLevel="0" collapsed="false">
      <c r="A5103" s="15" t="s">
        <v>5200</v>
      </c>
      <c r="B5103" s="15" t="s">
        <v>98</v>
      </c>
      <c r="C5103" s="15" t="n">
        <v>0</v>
      </c>
      <c r="D5103" s="15" t="s">
        <v>24</v>
      </c>
      <c r="E5103" s="15" t="s">
        <v>24</v>
      </c>
      <c r="F5103" s="15" t="n">
        <v>17</v>
      </c>
      <c r="G5103" s="15" t="s">
        <v>26</v>
      </c>
      <c r="H5103" s="15" t="s">
        <v>26</v>
      </c>
      <c r="I5103" s="15" t="s">
        <v>102</v>
      </c>
      <c r="J5103" s="15" t="s">
        <v>26</v>
      </c>
      <c r="K5103" s="15" t="s">
        <v>26</v>
      </c>
      <c r="L5103" s="15" t="s">
        <v>26</v>
      </c>
      <c r="M5103" s="15" t="s">
        <v>26</v>
      </c>
      <c r="N5103" s="15" t="s">
        <v>26</v>
      </c>
      <c r="O5103" s="15" t="s">
        <v>24</v>
      </c>
      <c r="P5103" s="15" t="s">
        <v>25</v>
      </c>
      <c r="Q5103" s="15" t="s">
        <v>26</v>
      </c>
      <c r="R5103" s="15" t="s">
        <v>19</v>
      </c>
      <c r="S5103" s="18" t="n">
        <v>106.65</v>
      </c>
      <c r="T5103" s="15" t="n">
        <v>1672.1</v>
      </c>
      <c r="U5103" s="15" t="s">
        <v>24</v>
      </c>
      <c r="V5103" s="18" t="n">
        <f aca="false">IF(ISNUMBER(T5103),T5103,0)</f>
        <v>1672.1</v>
      </c>
      <c r="W5103" s="15" t="n">
        <f aca="false">IF(U5103="Yes",1,0)</f>
        <v>0</v>
      </c>
      <c r="X5103" s="15" t="str">
        <f aca="false">IF(F5103&lt;=12,"0-12 months",IF(F5103&lt;=24,"13-24 months",IF(F5103&lt;=48,"25-48 months","49-72 months")))</f>
        <v>13-24 months</v>
      </c>
      <c r="Y5103" s="15" t="str">
        <f aca="false">IF(C5103=1,"Yes","No")</f>
        <v>No</v>
      </c>
      <c r="Z5103" s="15" t="n">
        <f aca="false">COUNTIF(J5103:O5103,"Yes")</f>
        <v>5</v>
      </c>
      <c r="AA5103" s="18" t="n">
        <f aca="false">S5103*W5103</f>
        <v>0</v>
      </c>
      <c r="AB5103" s="15" t="n">
        <f aca="false">(P5103="Month-to-month")+(I5103="Fiber optic")+(R5103="Electronic check")+(F5103&lt;=12)+(M5103="No")+(J5103="No")</f>
        <v>2</v>
      </c>
      <c r="AC5103" s="15" t="str">
        <f aca="false">IF(AB5103&gt;=5,"High",IF(AB5103&gt;=3,"Medium","Low"))</f>
        <v>Low</v>
      </c>
    </row>
    <row r="5104" customFormat="false" ht="15" hidden="false" customHeight="false" outlineLevel="0" collapsed="false">
      <c r="A5104" s="15" t="s">
        <v>5201</v>
      </c>
      <c r="B5104" s="15" t="s">
        <v>94</v>
      </c>
      <c r="C5104" s="15" t="n">
        <v>0</v>
      </c>
      <c r="D5104" s="15" t="s">
        <v>26</v>
      </c>
      <c r="E5104" s="15" t="s">
        <v>24</v>
      </c>
      <c r="F5104" s="15" t="n">
        <v>72</v>
      </c>
      <c r="G5104" s="15" t="s">
        <v>26</v>
      </c>
      <c r="H5104" s="15" t="s">
        <v>26</v>
      </c>
      <c r="I5104" s="15" t="s">
        <v>102</v>
      </c>
      <c r="J5104" s="15" t="s">
        <v>26</v>
      </c>
      <c r="K5104" s="15" t="s">
        <v>24</v>
      </c>
      <c r="L5104" s="15" t="s">
        <v>26</v>
      </c>
      <c r="M5104" s="15" t="s">
        <v>26</v>
      </c>
      <c r="N5104" s="15" t="s">
        <v>26</v>
      </c>
      <c r="O5104" s="15" t="s">
        <v>26</v>
      </c>
      <c r="P5104" s="15" t="s">
        <v>29</v>
      </c>
      <c r="Q5104" s="15" t="s">
        <v>26</v>
      </c>
      <c r="R5104" s="15" t="s">
        <v>21</v>
      </c>
      <c r="S5104" s="18" t="n">
        <v>110.15</v>
      </c>
      <c r="T5104" s="15" t="n">
        <v>7881.2</v>
      </c>
      <c r="U5104" s="15" t="s">
        <v>24</v>
      </c>
      <c r="V5104" s="18" t="n">
        <f aca="false">IF(ISNUMBER(T5104),T5104,0)</f>
        <v>7881.2</v>
      </c>
      <c r="W5104" s="15" t="n">
        <f aca="false">IF(U5104="Yes",1,0)</f>
        <v>0</v>
      </c>
      <c r="X5104" s="15" t="str">
        <f aca="false">IF(F5104&lt;=12,"0-12 months",IF(F5104&lt;=24,"13-24 months",IF(F5104&lt;=48,"25-48 months","49-72 months")))</f>
        <v>49-72 months</v>
      </c>
      <c r="Y5104" s="15" t="str">
        <f aca="false">IF(C5104=1,"Yes","No")</f>
        <v>No</v>
      </c>
      <c r="Z5104" s="15" t="n">
        <f aca="false">COUNTIF(J5104:O5104,"Yes")</f>
        <v>5</v>
      </c>
      <c r="AA5104" s="18" t="n">
        <f aca="false">S5104*W5104</f>
        <v>0</v>
      </c>
      <c r="AB5104" s="15" t="n">
        <f aca="false">(P5104="Month-to-month")+(I5104="Fiber optic")+(R5104="Electronic check")+(F5104&lt;=12)+(M5104="No")+(J5104="No")</f>
        <v>1</v>
      </c>
      <c r="AC5104" s="15" t="str">
        <f aca="false">IF(AB5104&gt;=5,"High",IF(AB5104&gt;=3,"Medium","Low"))</f>
        <v>Low</v>
      </c>
    </row>
    <row r="5105" customFormat="false" ht="15" hidden="false" customHeight="false" outlineLevel="0" collapsed="false">
      <c r="A5105" s="15" t="s">
        <v>5202</v>
      </c>
      <c r="B5105" s="15" t="s">
        <v>94</v>
      </c>
      <c r="C5105" s="15" t="n">
        <v>0</v>
      </c>
      <c r="D5105" s="15" t="s">
        <v>26</v>
      </c>
      <c r="E5105" s="15" t="s">
        <v>26</v>
      </c>
      <c r="F5105" s="15" t="n">
        <v>28</v>
      </c>
      <c r="G5105" s="15" t="s">
        <v>26</v>
      </c>
      <c r="H5105" s="15" t="s">
        <v>24</v>
      </c>
      <c r="I5105" s="15" t="s">
        <v>102</v>
      </c>
      <c r="J5105" s="15" t="s">
        <v>26</v>
      </c>
      <c r="K5105" s="15" t="s">
        <v>24</v>
      </c>
      <c r="L5105" s="15" t="s">
        <v>24</v>
      </c>
      <c r="M5105" s="15" t="s">
        <v>24</v>
      </c>
      <c r="N5105" s="15" t="s">
        <v>24</v>
      </c>
      <c r="O5105" s="15" t="s">
        <v>26</v>
      </c>
      <c r="P5105" s="15" t="s">
        <v>27</v>
      </c>
      <c r="Q5105" s="15" t="s">
        <v>26</v>
      </c>
      <c r="R5105" s="15" t="s">
        <v>19</v>
      </c>
      <c r="S5105" s="18" t="n">
        <v>82.85</v>
      </c>
      <c r="T5105" s="15" t="n">
        <v>2320.8</v>
      </c>
      <c r="U5105" s="15" t="s">
        <v>24</v>
      </c>
      <c r="V5105" s="18" t="n">
        <f aca="false">IF(ISNUMBER(T5105),T5105,0)</f>
        <v>2320.8</v>
      </c>
      <c r="W5105" s="15" t="n">
        <f aca="false">IF(U5105="Yes",1,0)</f>
        <v>0</v>
      </c>
      <c r="X5105" s="15" t="str">
        <f aca="false">IF(F5105&lt;=12,"0-12 months",IF(F5105&lt;=24,"13-24 months",IF(F5105&lt;=48,"25-48 months","49-72 months")))</f>
        <v>25-48 months</v>
      </c>
      <c r="Y5105" s="15" t="str">
        <f aca="false">IF(C5105=1,"Yes","No")</f>
        <v>No</v>
      </c>
      <c r="Z5105" s="15" t="n">
        <f aca="false">COUNTIF(J5105:O5105,"Yes")</f>
        <v>2</v>
      </c>
      <c r="AA5105" s="18" t="n">
        <f aca="false">S5105*W5105</f>
        <v>0</v>
      </c>
      <c r="AB5105" s="15" t="n">
        <f aca="false">(P5105="Month-to-month")+(I5105="Fiber optic")+(R5105="Electronic check")+(F5105&lt;=12)+(M5105="No")+(J5105="No")</f>
        <v>2</v>
      </c>
      <c r="AC5105" s="15" t="str">
        <f aca="false">IF(AB5105&gt;=5,"High",IF(AB5105&gt;=3,"Medium","Low"))</f>
        <v>Low</v>
      </c>
    </row>
    <row r="5106" customFormat="false" ht="15" hidden="false" customHeight="false" outlineLevel="0" collapsed="false">
      <c r="A5106" s="15" t="s">
        <v>5203</v>
      </c>
      <c r="B5106" s="15" t="s">
        <v>94</v>
      </c>
      <c r="C5106" s="15" t="n">
        <v>0</v>
      </c>
      <c r="D5106" s="15" t="s">
        <v>26</v>
      </c>
      <c r="E5106" s="15" t="s">
        <v>24</v>
      </c>
      <c r="F5106" s="15" t="n">
        <v>18</v>
      </c>
      <c r="G5106" s="15" t="s">
        <v>26</v>
      </c>
      <c r="H5106" s="15" t="s">
        <v>24</v>
      </c>
      <c r="I5106" s="15" t="s">
        <v>24</v>
      </c>
      <c r="J5106" s="15" t="s">
        <v>28</v>
      </c>
      <c r="K5106" s="15" t="s">
        <v>28</v>
      </c>
      <c r="L5106" s="15" t="s">
        <v>28</v>
      </c>
      <c r="M5106" s="15" t="s">
        <v>28</v>
      </c>
      <c r="N5106" s="15" t="s">
        <v>28</v>
      </c>
      <c r="O5106" s="15" t="s">
        <v>28</v>
      </c>
      <c r="P5106" s="15" t="s">
        <v>29</v>
      </c>
      <c r="Q5106" s="15" t="s">
        <v>24</v>
      </c>
      <c r="R5106" s="15" t="s">
        <v>17</v>
      </c>
      <c r="S5106" s="18" t="n">
        <v>20.1</v>
      </c>
      <c r="T5106" s="15" t="n">
        <v>370.5</v>
      </c>
      <c r="U5106" s="15" t="s">
        <v>24</v>
      </c>
      <c r="V5106" s="18" t="n">
        <f aca="false">IF(ISNUMBER(T5106),T5106,0)</f>
        <v>370.5</v>
      </c>
      <c r="W5106" s="15" t="n">
        <f aca="false">IF(U5106="Yes",1,0)</f>
        <v>0</v>
      </c>
      <c r="X5106" s="15" t="str">
        <f aca="false">IF(F5106&lt;=12,"0-12 months",IF(F5106&lt;=24,"13-24 months",IF(F5106&lt;=48,"25-48 months","49-72 months")))</f>
        <v>13-24 months</v>
      </c>
      <c r="Y5106" s="15" t="str">
        <f aca="false">IF(C5106=1,"Yes","No")</f>
        <v>No</v>
      </c>
      <c r="Z5106" s="15" t="n">
        <f aca="false">COUNTIF(J5106:O5106,"Yes")</f>
        <v>0</v>
      </c>
      <c r="AA5106" s="18" t="n">
        <f aca="false">S5106*W5106</f>
        <v>0</v>
      </c>
      <c r="AB5106" s="15" t="n">
        <f aca="false">(P5106="Month-to-month")+(I5106="Fiber optic")+(R5106="Electronic check")+(F5106&lt;=12)+(M5106="No")+(J5106="No")</f>
        <v>0</v>
      </c>
      <c r="AC5106" s="15" t="str">
        <f aca="false">IF(AB5106&gt;=5,"High",IF(AB5106&gt;=3,"Medium","Low"))</f>
        <v>Low</v>
      </c>
    </row>
    <row r="5107" customFormat="false" ht="15" hidden="false" customHeight="false" outlineLevel="0" collapsed="false">
      <c r="A5107" s="15" t="s">
        <v>5204</v>
      </c>
      <c r="B5107" s="15" t="s">
        <v>94</v>
      </c>
      <c r="C5107" s="15" t="n">
        <v>1</v>
      </c>
      <c r="D5107" s="15" t="s">
        <v>26</v>
      </c>
      <c r="E5107" s="15" t="s">
        <v>24</v>
      </c>
      <c r="F5107" s="15" t="n">
        <v>40</v>
      </c>
      <c r="G5107" s="15" t="s">
        <v>26</v>
      </c>
      <c r="H5107" s="15" t="s">
        <v>24</v>
      </c>
      <c r="I5107" s="15" t="s">
        <v>102</v>
      </c>
      <c r="J5107" s="15" t="s">
        <v>24</v>
      </c>
      <c r="K5107" s="15" t="s">
        <v>26</v>
      </c>
      <c r="L5107" s="15" t="s">
        <v>24</v>
      </c>
      <c r="M5107" s="15" t="s">
        <v>26</v>
      </c>
      <c r="N5107" s="15" t="s">
        <v>26</v>
      </c>
      <c r="O5107" s="15" t="s">
        <v>26</v>
      </c>
      <c r="P5107" s="15" t="s">
        <v>27</v>
      </c>
      <c r="Q5107" s="15" t="s">
        <v>26</v>
      </c>
      <c r="R5107" s="15" t="s">
        <v>21</v>
      </c>
      <c r="S5107" s="18" t="n">
        <v>99.2</v>
      </c>
      <c r="T5107" s="15" t="n">
        <v>4062.2</v>
      </c>
      <c r="U5107" s="15" t="s">
        <v>26</v>
      </c>
      <c r="V5107" s="18" t="n">
        <f aca="false">IF(ISNUMBER(T5107),T5107,0)</f>
        <v>4062.2</v>
      </c>
      <c r="W5107" s="15" t="n">
        <f aca="false">IF(U5107="Yes",1,0)</f>
        <v>1</v>
      </c>
      <c r="X5107" s="15" t="str">
        <f aca="false">IF(F5107&lt;=12,"0-12 months",IF(F5107&lt;=24,"13-24 months",IF(F5107&lt;=48,"25-48 months","49-72 months")))</f>
        <v>25-48 months</v>
      </c>
      <c r="Y5107" s="15" t="str">
        <f aca="false">IF(C5107=1,"Yes","No")</f>
        <v>Yes</v>
      </c>
      <c r="Z5107" s="15" t="n">
        <f aca="false">COUNTIF(J5107:O5107,"Yes")</f>
        <v>4</v>
      </c>
      <c r="AA5107" s="18" t="n">
        <f aca="false">S5107*W5107</f>
        <v>99.2</v>
      </c>
      <c r="AB5107" s="15" t="n">
        <f aca="false">(P5107="Month-to-month")+(I5107="Fiber optic")+(R5107="Electronic check")+(F5107&lt;=12)+(M5107="No")+(J5107="No")</f>
        <v>2</v>
      </c>
      <c r="AC5107" s="15" t="str">
        <f aca="false">IF(AB5107&gt;=5,"High",IF(AB5107&gt;=3,"Medium","Low"))</f>
        <v>Low</v>
      </c>
    </row>
    <row r="5108" customFormat="false" ht="15" hidden="false" customHeight="false" outlineLevel="0" collapsed="false">
      <c r="A5108" s="15" t="s">
        <v>5205</v>
      </c>
      <c r="B5108" s="15" t="s">
        <v>94</v>
      </c>
      <c r="C5108" s="15" t="n">
        <v>0</v>
      </c>
      <c r="D5108" s="15" t="s">
        <v>24</v>
      </c>
      <c r="E5108" s="15" t="s">
        <v>24</v>
      </c>
      <c r="F5108" s="15" t="n">
        <v>52</v>
      </c>
      <c r="G5108" s="15" t="s">
        <v>26</v>
      </c>
      <c r="H5108" s="15" t="s">
        <v>24</v>
      </c>
      <c r="I5108" s="15" t="s">
        <v>96</v>
      </c>
      <c r="J5108" s="15" t="s">
        <v>24</v>
      </c>
      <c r="K5108" s="15" t="s">
        <v>24</v>
      </c>
      <c r="L5108" s="15" t="s">
        <v>26</v>
      </c>
      <c r="M5108" s="15" t="s">
        <v>24</v>
      </c>
      <c r="N5108" s="15" t="s">
        <v>24</v>
      </c>
      <c r="O5108" s="15" t="s">
        <v>26</v>
      </c>
      <c r="P5108" s="15" t="s">
        <v>25</v>
      </c>
      <c r="Q5108" s="15" t="s">
        <v>26</v>
      </c>
      <c r="R5108" s="15" t="s">
        <v>15</v>
      </c>
      <c r="S5108" s="18" t="n">
        <v>59.45</v>
      </c>
      <c r="T5108" s="15" t="n">
        <v>3043.7</v>
      </c>
      <c r="U5108" s="15" t="s">
        <v>24</v>
      </c>
      <c r="V5108" s="18" t="n">
        <f aca="false">IF(ISNUMBER(T5108),T5108,0)</f>
        <v>3043.7</v>
      </c>
      <c r="W5108" s="15" t="n">
        <f aca="false">IF(U5108="Yes",1,0)</f>
        <v>0</v>
      </c>
      <c r="X5108" s="15" t="str">
        <f aca="false">IF(F5108&lt;=12,"0-12 months",IF(F5108&lt;=24,"13-24 months",IF(F5108&lt;=48,"25-48 months","49-72 months")))</f>
        <v>49-72 months</v>
      </c>
      <c r="Y5108" s="15" t="str">
        <f aca="false">IF(C5108=1,"Yes","No")</f>
        <v>No</v>
      </c>
      <c r="Z5108" s="15" t="n">
        <f aca="false">COUNTIF(J5108:O5108,"Yes")</f>
        <v>2</v>
      </c>
      <c r="AA5108" s="18" t="n">
        <f aca="false">S5108*W5108</f>
        <v>0</v>
      </c>
      <c r="AB5108" s="15" t="n">
        <f aca="false">(P5108="Month-to-month")+(I5108="Fiber optic")+(R5108="Electronic check")+(F5108&lt;=12)+(M5108="No")+(J5108="No")</f>
        <v>4</v>
      </c>
      <c r="AC5108" s="15" t="str">
        <f aca="false">IF(AB5108&gt;=5,"High",IF(AB5108&gt;=3,"Medium","Low"))</f>
        <v>Medium</v>
      </c>
    </row>
    <row r="5109" customFormat="false" ht="15" hidden="false" customHeight="false" outlineLevel="0" collapsed="false">
      <c r="A5109" s="15" t="s">
        <v>5206</v>
      </c>
      <c r="B5109" s="15" t="s">
        <v>94</v>
      </c>
      <c r="C5109" s="15" t="n">
        <v>0</v>
      </c>
      <c r="D5109" s="15" t="s">
        <v>26</v>
      </c>
      <c r="E5109" s="15" t="s">
        <v>24</v>
      </c>
      <c r="F5109" s="15" t="n">
        <v>47</v>
      </c>
      <c r="G5109" s="15" t="s">
        <v>26</v>
      </c>
      <c r="H5109" s="15" t="s">
        <v>24</v>
      </c>
      <c r="I5109" s="15" t="s">
        <v>96</v>
      </c>
      <c r="J5109" s="15" t="s">
        <v>24</v>
      </c>
      <c r="K5109" s="15" t="s">
        <v>26</v>
      </c>
      <c r="L5109" s="15" t="s">
        <v>24</v>
      </c>
      <c r="M5109" s="15" t="s">
        <v>24</v>
      </c>
      <c r="N5109" s="15" t="s">
        <v>26</v>
      </c>
      <c r="O5109" s="15" t="s">
        <v>24</v>
      </c>
      <c r="P5109" s="15" t="s">
        <v>25</v>
      </c>
      <c r="Q5109" s="15" t="s">
        <v>26</v>
      </c>
      <c r="R5109" s="15" t="s">
        <v>19</v>
      </c>
      <c r="S5109" s="18" t="n">
        <v>58.6</v>
      </c>
      <c r="T5109" s="15" t="n">
        <v>2723.4</v>
      </c>
      <c r="U5109" s="15" t="s">
        <v>24</v>
      </c>
      <c r="V5109" s="18" t="n">
        <f aca="false">IF(ISNUMBER(T5109),T5109,0)</f>
        <v>2723.4</v>
      </c>
      <c r="W5109" s="15" t="n">
        <f aca="false">IF(U5109="Yes",1,0)</f>
        <v>0</v>
      </c>
      <c r="X5109" s="15" t="str">
        <f aca="false">IF(F5109&lt;=12,"0-12 months",IF(F5109&lt;=24,"13-24 months",IF(F5109&lt;=48,"25-48 months","49-72 months")))</f>
        <v>25-48 months</v>
      </c>
      <c r="Y5109" s="15" t="str">
        <f aca="false">IF(C5109=1,"Yes","No")</f>
        <v>No</v>
      </c>
      <c r="Z5109" s="15" t="n">
        <f aca="false">COUNTIF(J5109:O5109,"Yes")</f>
        <v>2</v>
      </c>
      <c r="AA5109" s="18" t="n">
        <f aca="false">S5109*W5109</f>
        <v>0</v>
      </c>
      <c r="AB5109" s="15" t="n">
        <f aca="false">(P5109="Month-to-month")+(I5109="Fiber optic")+(R5109="Electronic check")+(F5109&lt;=12)+(M5109="No")+(J5109="No")</f>
        <v>3</v>
      </c>
      <c r="AC5109" s="15" t="str">
        <f aca="false">IF(AB5109&gt;=5,"High",IF(AB5109&gt;=3,"Medium","Low"))</f>
        <v>Medium</v>
      </c>
    </row>
    <row r="5110" customFormat="false" ht="15" hidden="false" customHeight="false" outlineLevel="0" collapsed="false">
      <c r="A5110" s="15" t="s">
        <v>5207</v>
      </c>
      <c r="B5110" s="15" t="s">
        <v>94</v>
      </c>
      <c r="C5110" s="15" t="n">
        <v>0</v>
      </c>
      <c r="D5110" s="15" t="s">
        <v>24</v>
      </c>
      <c r="E5110" s="15" t="s">
        <v>24</v>
      </c>
      <c r="F5110" s="15" t="n">
        <v>23</v>
      </c>
      <c r="G5110" s="15" t="s">
        <v>26</v>
      </c>
      <c r="H5110" s="15" t="s">
        <v>24</v>
      </c>
      <c r="I5110" s="15" t="s">
        <v>96</v>
      </c>
      <c r="J5110" s="15" t="s">
        <v>24</v>
      </c>
      <c r="K5110" s="15" t="s">
        <v>24</v>
      </c>
      <c r="L5110" s="15" t="s">
        <v>26</v>
      </c>
      <c r="M5110" s="15" t="s">
        <v>24</v>
      </c>
      <c r="N5110" s="15" t="s">
        <v>24</v>
      </c>
      <c r="O5110" s="15" t="s">
        <v>24</v>
      </c>
      <c r="P5110" s="15" t="s">
        <v>25</v>
      </c>
      <c r="Q5110" s="15" t="s">
        <v>24</v>
      </c>
      <c r="R5110" s="15" t="s">
        <v>21</v>
      </c>
      <c r="S5110" s="18" t="n">
        <v>49.7</v>
      </c>
      <c r="T5110" s="15" t="n">
        <v>1081.25</v>
      </c>
      <c r="U5110" s="15" t="s">
        <v>24</v>
      </c>
      <c r="V5110" s="18" t="n">
        <f aca="false">IF(ISNUMBER(T5110),T5110,0)</f>
        <v>1081.25</v>
      </c>
      <c r="W5110" s="15" t="n">
        <f aca="false">IF(U5110="Yes",1,0)</f>
        <v>0</v>
      </c>
      <c r="X5110" s="15" t="str">
        <f aca="false">IF(F5110&lt;=12,"0-12 months",IF(F5110&lt;=24,"13-24 months",IF(F5110&lt;=48,"25-48 months","49-72 months")))</f>
        <v>13-24 months</v>
      </c>
      <c r="Y5110" s="15" t="str">
        <f aca="false">IF(C5110=1,"Yes","No")</f>
        <v>No</v>
      </c>
      <c r="Z5110" s="15" t="n">
        <f aca="false">COUNTIF(J5110:O5110,"Yes")</f>
        <v>1</v>
      </c>
      <c r="AA5110" s="18" t="n">
        <f aca="false">S5110*W5110</f>
        <v>0</v>
      </c>
      <c r="AB5110" s="15" t="n">
        <f aca="false">(P5110="Month-to-month")+(I5110="Fiber optic")+(R5110="Electronic check")+(F5110&lt;=12)+(M5110="No")+(J5110="No")</f>
        <v>3</v>
      </c>
      <c r="AC5110" s="15" t="str">
        <f aca="false">IF(AB5110&gt;=5,"High",IF(AB5110&gt;=3,"Medium","Low"))</f>
        <v>Medium</v>
      </c>
    </row>
    <row r="5111" customFormat="false" ht="15" hidden="false" customHeight="false" outlineLevel="0" collapsed="false">
      <c r="A5111" s="15" t="s">
        <v>5208</v>
      </c>
      <c r="B5111" s="15" t="s">
        <v>98</v>
      </c>
      <c r="C5111" s="15" t="n">
        <v>0</v>
      </c>
      <c r="D5111" s="15" t="s">
        <v>26</v>
      </c>
      <c r="E5111" s="15" t="s">
        <v>26</v>
      </c>
      <c r="F5111" s="15" t="n">
        <v>66</v>
      </c>
      <c r="G5111" s="15" t="s">
        <v>26</v>
      </c>
      <c r="H5111" s="15" t="s">
        <v>24</v>
      </c>
      <c r="I5111" s="15" t="s">
        <v>96</v>
      </c>
      <c r="J5111" s="15" t="s">
        <v>26</v>
      </c>
      <c r="K5111" s="15" t="s">
        <v>26</v>
      </c>
      <c r="L5111" s="15" t="s">
        <v>26</v>
      </c>
      <c r="M5111" s="15" t="s">
        <v>26</v>
      </c>
      <c r="N5111" s="15" t="s">
        <v>24</v>
      </c>
      <c r="O5111" s="15" t="s">
        <v>24</v>
      </c>
      <c r="P5111" s="15" t="s">
        <v>29</v>
      </c>
      <c r="Q5111" s="15" t="s">
        <v>24</v>
      </c>
      <c r="R5111" s="15" t="s">
        <v>17</v>
      </c>
      <c r="S5111" s="18" t="n">
        <v>65.85</v>
      </c>
      <c r="T5111" s="15" t="n">
        <v>4097.05</v>
      </c>
      <c r="U5111" s="15" t="s">
        <v>24</v>
      </c>
      <c r="V5111" s="18" t="n">
        <f aca="false">IF(ISNUMBER(T5111),T5111,0)</f>
        <v>4097.05</v>
      </c>
      <c r="W5111" s="15" t="n">
        <f aca="false">IF(U5111="Yes",1,0)</f>
        <v>0</v>
      </c>
      <c r="X5111" s="15" t="str">
        <f aca="false">IF(F5111&lt;=12,"0-12 months",IF(F5111&lt;=24,"13-24 months",IF(F5111&lt;=48,"25-48 months","49-72 months")))</f>
        <v>49-72 months</v>
      </c>
      <c r="Y5111" s="15" t="str">
        <f aca="false">IF(C5111=1,"Yes","No")</f>
        <v>No</v>
      </c>
      <c r="Z5111" s="15" t="n">
        <f aca="false">COUNTIF(J5111:O5111,"Yes")</f>
        <v>4</v>
      </c>
      <c r="AA5111" s="18" t="n">
        <f aca="false">S5111*W5111</f>
        <v>0</v>
      </c>
      <c r="AB5111" s="15" t="n">
        <f aca="false">(P5111="Month-to-month")+(I5111="Fiber optic")+(R5111="Electronic check")+(F5111&lt;=12)+(M5111="No")+(J5111="No")</f>
        <v>0</v>
      </c>
      <c r="AC5111" s="15" t="str">
        <f aca="false">IF(AB5111&gt;=5,"High",IF(AB5111&gt;=3,"Medium","Low"))</f>
        <v>Low</v>
      </c>
    </row>
    <row r="5112" customFormat="false" ht="15" hidden="false" customHeight="false" outlineLevel="0" collapsed="false">
      <c r="A5112" s="15" t="s">
        <v>5209</v>
      </c>
      <c r="B5112" s="15" t="s">
        <v>94</v>
      </c>
      <c r="C5112" s="15" t="n">
        <v>0</v>
      </c>
      <c r="D5112" s="15" t="s">
        <v>24</v>
      </c>
      <c r="E5112" s="15" t="s">
        <v>24</v>
      </c>
      <c r="F5112" s="15" t="n">
        <v>8</v>
      </c>
      <c r="G5112" s="15" t="s">
        <v>26</v>
      </c>
      <c r="H5112" s="15" t="s">
        <v>26</v>
      </c>
      <c r="I5112" s="15" t="s">
        <v>102</v>
      </c>
      <c r="J5112" s="15" t="s">
        <v>24</v>
      </c>
      <c r="K5112" s="15" t="s">
        <v>24</v>
      </c>
      <c r="L5112" s="15" t="s">
        <v>24</v>
      </c>
      <c r="M5112" s="15" t="s">
        <v>24</v>
      </c>
      <c r="N5112" s="15" t="s">
        <v>24</v>
      </c>
      <c r="O5112" s="15" t="s">
        <v>24</v>
      </c>
      <c r="P5112" s="15" t="s">
        <v>25</v>
      </c>
      <c r="Q5112" s="15" t="s">
        <v>26</v>
      </c>
      <c r="R5112" s="15" t="s">
        <v>15</v>
      </c>
      <c r="S5112" s="18" t="n">
        <v>73.5</v>
      </c>
      <c r="T5112" s="15" t="n">
        <v>632.2</v>
      </c>
      <c r="U5112" s="15" t="s">
        <v>24</v>
      </c>
      <c r="V5112" s="18" t="n">
        <f aca="false">IF(ISNUMBER(T5112),T5112,0)</f>
        <v>632.2</v>
      </c>
      <c r="W5112" s="15" t="n">
        <f aca="false">IF(U5112="Yes",1,0)</f>
        <v>0</v>
      </c>
      <c r="X5112" s="15" t="str">
        <f aca="false">IF(F5112&lt;=12,"0-12 months",IF(F5112&lt;=24,"13-24 months",IF(F5112&lt;=48,"25-48 months","49-72 months")))</f>
        <v>0-12 months</v>
      </c>
      <c r="Y5112" s="15" t="str">
        <f aca="false">IF(C5112=1,"Yes","No")</f>
        <v>No</v>
      </c>
      <c r="Z5112" s="15" t="n">
        <f aca="false">COUNTIF(J5112:O5112,"Yes")</f>
        <v>0</v>
      </c>
      <c r="AA5112" s="18" t="n">
        <f aca="false">S5112*W5112</f>
        <v>0</v>
      </c>
      <c r="AB5112" s="15" t="n">
        <f aca="false">(P5112="Month-to-month")+(I5112="Fiber optic")+(R5112="Electronic check")+(F5112&lt;=12)+(M5112="No")+(J5112="No")</f>
        <v>6</v>
      </c>
      <c r="AC5112" s="15" t="str">
        <f aca="false">IF(AB5112&gt;=5,"High",IF(AB5112&gt;=3,"Medium","Low"))</f>
        <v>High</v>
      </c>
    </row>
    <row r="5113" customFormat="false" ht="15" hidden="false" customHeight="false" outlineLevel="0" collapsed="false">
      <c r="A5113" s="15" t="s">
        <v>5210</v>
      </c>
      <c r="B5113" s="15" t="s">
        <v>98</v>
      </c>
      <c r="C5113" s="15" t="n">
        <v>1</v>
      </c>
      <c r="D5113" s="15" t="s">
        <v>24</v>
      </c>
      <c r="E5113" s="15" t="s">
        <v>24</v>
      </c>
      <c r="F5113" s="15" t="n">
        <v>47</v>
      </c>
      <c r="G5113" s="15" t="s">
        <v>26</v>
      </c>
      <c r="H5113" s="15" t="s">
        <v>24</v>
      </c>
      <c r="I5113" s="15" t="s">
        <v>102</v>
      </c>
      <c r="J5113" s="15" t="s">
        <v>26</v>
      </c>
      <c r="K5113" s="15" t="s">
        <v>24</v>
      </c>
      <c r="L5113" s="15" t="s">
        <v>24</v>
      </c>
      <c r="M5113" s="15" t="s">
        <v>24</v>
      </c>
      <c r="N5113" s="15" t="s">
        <v>24</v>
      </c>
      <c r="O5113" s="15" t="s">
        <v>26</v>
      </c>
      <c r="P5113" s="15" t="s">
        <v>25</v>
      </c>
      <c r="Q5113" s="15" t="s">
        <v>24</v>
      </c>
      <c r="R5113" s="15" t="s">
        <v>17</v>
      </c>
      <c r="S5113" s="18" t="n">
        <v>85.5</v>
      </c>
      <c r="T5113" s="15" t="n">
        <v>4042.3</v>
      </c>
      <c r="U5113" s="15" t="s">
        <v>26</v>
      </c>
      <c r="V5113" s="18" t="n">
        <f aca="false">IF(ISNUMBER(T5113),T5113,0)</f>
        <v>4042.3</v>
      </c>
      <c r="W5113" s="15" t="n">
        <f aca="false">IF(U5113="Yes",1,0)</f>
        <v>1</v>
      </c>
      <c r="X5113" s="15" t="str">
        <f aca="false">IF(F5113&lt;=12,"0-12 months",IF(F5113&lt;=24,"13-24 months",IF(F5113&lt;=48,"25-48 months","49-72 months")))</f>
        <v>25-48 months</v>
      </c>
      <c r="Y5113" s="15" t="str">
        <f aca="false">IF(C5113=1,"Yes","No")</f>
        <v>Yes</v>
      </c>
      <c r="Z5113" s="15" t="n">
        <f aca="false">COUNTIF(J5113:O5113,"Yes")</f>
        <v>2</v>
      </c>
      <c r="AA5113" s="18" t="n">
        <f aca="false">S5113*W5113</f>
        <v>85.5</v>
      </c>
      <c r="AB5113" s="15" t="n">
        <f aca="false">(P5113="Month-to-month")+(I5113="Fiber optic")+(R5113="Electronic check")+(F5113&lt;=12)+(M5113="No")+(J5113="No")</f>
        <v>3</v>
      </c>
      <c r="AC5113" s="15" t="str">
        <f aca="false">IF(AB5113&gt;=5,"High",IF(AB5113&gt;=3,"Medium","Low"))</f>
        <v>Medium</v>
      </c>
    </row>
    <row r="5114" customFormat="false" ht="15" hidden="false" customHeight="false" outlineLevel="0" collapsed="false">
      <c r="A5114" s="15" t="s">
        <v>5211</v>
      </c>
      <c r="B5114" s="15" t="s">
        <v>94</v>
      </c>
      <c r="C5114" s="15" t="n">
        <v>0</v>
      </c>
      <c r="D5114" s="15" t="s">
        <v>24</v>
      </c>
      <c r="E5114" s="15" t="s">
        <v>24</v>
      </c>
      <c r="F5114" s="15" t="n">
        <v>7</v>
      </c>
      <c r="G5114" s="15" t="s">
        <v>26</v>
      </c>
      <c r="H5114" s="15" t="s">
        <v>24</v>
      </c>
      <c r="I5114" s="15" t="s">
        <v>24</v>
      </c>
      <c r="J5114" s="15" t="s">
        <v>28</v>
      </c>
      <c r="K5114" s="15" t="s">
        <v>28</v>
      </c>
      <c r="L5114" s="15" t="s">
        <v>28</v>
      </c>
      <c r="M5114" s="15" t="s">
        <v>28</v>
      </c>
      <c r="N5114" s="15" t="s">
        <v>28</v>
      </c>
      <c r="O5114" s="15" t="s">
        <v>28</v>
      </c>
      <c r="P5114" s="15" t="s">
        <v>25</v>
      </c>
      <c r="Q5114" s="15" t="s">
        <v>24</v>
      </c>
      <c r="R5114" s="15" t="s">
        <v>17</v>
      </c>
      <c r="S5114" s="18" t="n">
        <v>20.05</v>
      </c>
      <c r="T5114" s="15" t="n">
        <v>164.85</v>
      </c>
      <c r="U5114" s="15" t="s">
        <v>26</v>
      </c>
      <c r="V5114" s="18" t="n">
        <f aca="false">IF(ISNUMBER(T5114),T5114,0)</f>
        <v>164.85</v>
      </c>
      <c r="W5114" s="15" t="n">
        <f aca="false">IF(U5114="Yes",1,0)</f>
        <v>1</v>
      </c>
      <c r="X5114" s="15" t="str">
        <f aca="false">IF(F5114&lt;=12,"0-12 months",IF(F5114&lt;=24,"13-24 months",IF(F5114&lt;=48,"25-48 months","49-72 months")))</f>
        <v>0-12 months</v>
      </c>
      <c r="Y5114" s="15" t="str">
        <f aca="false">IF(C5114=1,"Yes","No")</f>
        <v>No</v>
      </c>
      <c r="Z5114" s="15" t="n">
        <f aca="false">COUNTIF(J5114:O5114,"Yes")</f>
        <v>0</v>
      </c>
      <c r="AA5114" s="18" t="n">
        <f aca="false">S5114*W5114</f>
        <v>20.05</v>
      </c>
      <c r="AB5114" s="15" t="n">
        <f aca="false">(P5114="Month-to-month")+(I5114="Fiber optic")+(R5114="Electronic check")+(F5114&lt;=12)+(M5114="No")+(J5114="No")</f>
        <v>2</v>
      </c>
      <c r="AC5114" s="15" t="str">
        <f aca="false">IF(AB5114&gt;=5,"High",IF(AB5114&gt;=3,"Medium","Low"))</f>
        <v>Low</v>
      </c>
    </row>
    <row r="5115" customFormat="false" ht="15" hidden="false" customHeight="false" outlineLevel="0" collapsed="false">
      <c r="A5115" s="15" t="s">
        <v>5212</v>
      </c>
      <c r="B5115" s="15" t="s">
        <v>94</v>
      </c>
      <c r="C5115" s="15" t="n">
        <v>0</v>
      </c>
      <c r="D5115" s="15" t="s">
        <v>26</v>
      </c>
      <c r="E5115" s="15" t="s">
        <v>26</v>
      </c>
      <c r="F5115" s="15" t="n">
        <v>71</v>
      </c>
      <c r="G5115" s="15" t="s">
        <v>26</v>
      </c>
      <c r="H5115" s="15" t="s">
        <v>26</v>
      </c>
      <c r="I5115" s="15" t="s">
        <v>102</v>
      </c>
      <c r="J5115" s="15" t="s">
        <v>26</v>
      </c>
      <c r="K5115" s="15" t="s">
        <v>26</v>
      </c>
      <c r="L5115" s="15" t="s">
        <v>26</v>
      </c>
      <c r="M5115" s="15" t="s">
        <v>26</v>
      </c>
      <c r="N5115" s="15" t="s">
        <v>26</v>
      </c>
      <c r="O5115" s="15" t="s">
        <v>26</v>
      </c>
      <c r="P5115" s="15" t="s">
        <v>29</v>
      </c>
      <c r="Q5115" s="15" t="s">
        <v>24</v>
      </c>
      <c r="R5115" s="15" t="s">
        <v>21</v>
      </c>
      <c r="S5115" s="18" t="n">
        <v>113.65</v>
      </c>
      <c r="T5115" s="15" t="n">
        <v>8166.8</v>
      </c>
      <c r="U5115" s="15" t="s">
        <v>24</v>
      </c>
      <c r="V5115" s="18" t="n">
        <f aca="false">IF(ISNUMBER(T5115),T5115,0)</f>
        <v>8166.8</v>
      </c>
      <c r="W5115" s="15" t="n">
        <f aca="false">IF(U5115="Yes",1,0)</f>
        <v>0</v>
      </c>
      <c r="X5115" s="15" t="str">
        <f aca="false">IF(F5115&lt;=12,"0-12 months",IF(F5115&lt;=24,"13-24 months",IF(F5115&lt;=48,"25-48 months","49-72 months")))</f>
        <v>49-72 months</v>
      </c>
      <c r="Y5115" s="15" t="str">
        <f aca="false">IF(C5115=1,"Yes","No")</f>
        <v>No</v>
      </c>
      <c r="Z5115" s="15" t="n">
        <f aca="false">COUNTIF(J5115:O5115,"Yes")</f>
        <v>6</v>
      </c>
      <c r="AA5115" s="18" t="n">
        <f aca="false">S5115*W5115</f>
        <v>0</v>
      </c>
      <c r="AB5115" s="15" t="n">
        <f aca="false">(P5115="Month-to-month")+(I5115="Fiber optic")+(R5115="Electronic check")+(F5115&lt;=12)+(M5115="No")+(J5115="No")</f>
        <v>1</v>
      </c>
      <c r="AC5115" s="15" t="str">
        <f aca="false">IF(AB5115&gt;=5,"High",IF(AB5115&gt;=3,"Medium","Low"))</f>
        <v>Low</v>
      </c>
    </row>
    <row r="5116" customFormat="false" ht="15" hidden="false" customHeight="false" outlineLevel="0" collapsed="false">
      <c r="A5116" s="15" t="s">
        <v>5213</v>
      </c>
      <c r="B5116" s="15" t="s">
        <v>94</v>
      </c>
      <c r="C5116" s="15" t="n">
        <v>1</v>
      </c>
      <c r="D5116" s="15" t="s">
        <v>24</v>
      </c>
      <c r="E5116" s="15" t="s">
        <v>24</v>
      </c>
      <c r="F5116" s="15" t="n">
        <v>50</v>
      </c>
      <c r="G5116" s="15" t="s">
        <v>26</v>
      </c>
      <c r="H5116" s="15" t="s">
        <v>26</v>
      </c>
      <c r="I5116" s="15" t="s">
        <v>102</v>
      </c>
      <c r="J5116" s="15" t="s">
        <v>26</v>
      </c>
      <c r="K5116" s="15" t="s">
        <v>26</v>
      </c>
      <c r="L5116" s="15" t="s">
        <v>24</v>
      </c>
      <c r="M5116" s="15" t="s">
        <v>24</v>
      </c>
      <c r="N5116" s="15" t="s">
        <v>24</v>
      </c>
      <c r="O5116" s="15" t="s">
        <v>24</v>
      </c>
      <c r="P5116" s="15" t="s">
        <v>25</v>
      </c>
      <c r="Q5116" s="15" t="s">
        <v>26</v>
      </c>
      <c r="R5116" s="15" t="s">
        <v>15</v>
      </c>
      <c r="S5116" s="18" t="n">
        <v>83.4</v>
      </c>
      <c r="T5116" s="15" t="n">
        <v>4113.7</v>
      </c>
      <c r="U5116" s="15" t="s">
        <v>24</v>
      </c>
      <c r="V5116" s="18" t="n">
        <f aca="false">IF(ISNUMBER(T5116),T5116,0)</f>
        <v>4113.7</v>
      </c>
      <c r="W5116" s="15" t="n">
        <f aca="false">IF(U5116="Yes",1,0)</f>
        <v>0</v>
      </c>
      <c r="X5116" s="15" t="str">
        <f aca="false">IF(F5116&lt;=12,"0-12 months",IF(F5116&lt;=24,"13-24 months",IF(F5116&lt;=48,"25-48 months","49-72 months")))</f>
        <v>49-72 months</v>
      </c>
      <c r="Y5116" s="15" t="str">
        <f aca="false">IF(C5116=1,"Yes","No")</f>
        <v>Yes</v>
      </c>
      <c r="Z5116" s="15" t="n">
        <f aca="false">COUNTIF(J5116:O5116,"Yes")</f>
        <v>2</v>
      </c>
      <c r="AA5116" s="18" t="n">
        <f aca="false">S5116*W5116</f>
        <v>0</v>
      </c>
      <c r="AB5116" s="15" t="n">
        <f aca="false">(P5116="Month-to-month")+(I5116="Fiber optic")+(R5116="Electronic check")+(F5116&lt;=12)+(M5116="No")+(J5116="No")</f>
        <v>4</v>
      </c>
      <c r="AC5116" s="15" t="str">
        <f aca="false">IF(AB5116&gt;=5,"High",IF(AB5116&gt;=3,"Medium","Low"))</f>
        <v>Medium</v>
      </c>
    </row>
    <row r="5117" customFormat="false" ht="15" hidden="false" customHeight="false" outlineLevel="0" collapsed="false">
      <c r="A5117" s="15" t="s">
        <v>5214</v>
      </c>
      <c r="B5117" s="15" t="s">
        <v>98</v>
      </c>
      <c r="C5117" s="15" t="n">
        <v>0</v>
      </c>
      <c r="D5117" s="15" t="s">
        <v>26</v>
      </c>
      <c r="E5117" s="15" t="s">
        <v>24</v>
      </c>
      <c r="F5117" s="15" t="n">
        <v>46</v>
      </c>
      <c r="G5117" s="15" t="s">
        <v>26</v>
      </c>
      <c r="H5117" s="15" t="s">
        <v>24</v>
      </c>
      <c r="I5117" s="15" t="s">
        <v>96</v>
      </c>
      <c r="J5117" s="15" t="s">
        <v>26</v>
      </c>
      <c r="K5117" s="15" t="s">
        <v>26</v>
      </c>
      <c r="L5117" s="15" t="s">
        <v>26</v>
      </c>
      <c r="M5117" s="15" t="s">
        <v>26</v>
      </c>
      <c r="N5117" s="15" t="s">
        <v>24</v>
      </c>
      <c r="O5117" s="15" t="s">
        <v>24</v>
      </c>
      <c r="P5117" s="15" t="s">
        <v>29</v>
      </c>
      <c r="Q5117" s="15" t="s">
        <v>24</v>
      </c>
      <c r="R5117" s="15" t="s">
        <v>17</v>
      </c>
      <c r="S5117" s="18" t="n">
        <v>65.65</v>
      </c>
      <c r="T5117" s="15" t="n">
        <v>3047.15</v>
      </c>
      <c r="U5117" s="15" t="s">
        <v>24</v>
      </c>
      <c r="V5117" s="18" t="n">
        <f aca="false">IF(ISNUMBER(T5117),T5117,0)</f>
        <v>3047.15</v>
      </c>
      <c r="W5117" s="15" t="n">
        <f aca="false">IF(U5117="Yes",1,0)</f>
        <v>0</v>
      </c>
      <c r="X5117" s="15" t="str">
        <f aca="false">IF(F5117&lt;=12,"0-12 months",IF(F5117&lt;=24,"13-24 months",IF(F5117&lt;=48,"25-48 months","49-72 months")))</f>
        <v>25-48 months</v>
      </c>
      <c r="Y5117" s="15" t="str">
        <f aca="false">IF(C5117=1,"Yes","No")</f>
        <v>No</v>
      </c>
      <c r="Z5117" s="15" t="n">
        <f aca="false">COUNTIF(J5117:O5117,"Yes")</f>
        <v>4</v>
      </c>
      <c r="AA5117" s="18" t="n">
        <f aca="false">S5117*W5117</f>
        <v>0</v>
      </c>
      <c r="AB5117" s="15" t="n">
        <f aca="false">(P5117="Month-to-month")+(I5117="Fiber optic")+(R5117="Electronic check")+(F5117&lt;=12)+(M5117="No")+(J5117="No")</f>
        <v>0</v>
      </c>
      <c r="AC5117" s="15" t="str">
        <f aca="false">IF(AB5117&gt;=5,"High",IF(AB5117&gt;=3,"Medium","Low"))</f>
        <v>Low</v>
      </c>
    </row>
    <row r="5118" customFormat="false" ht="15" hidden="false" customHeight="false" outlineLevel="0" collapsed="false">
      <c r="A5118" s="15" t="s">
        <v>5215</v>
      </c>
      <c r="B5118" s="15" t="s">
        <v>98</v>
      </c>
      <c r="C5118" s="15" t="n">
        <v>0</v>
      </c>
      <c r="D5118" s="15" t="s">
        <v>24</v>
      </c>
      <c r="E5118" s="15" t="s">
        <v>24</v>
      </c>
      <c r="F5118" s="15" t="n">
        <v>1</v>
      </c>
      <c r="G5118" s="15" t="s">
        <v>26</v>
      </c>
      <c r="H5118" s="15" t="s">
        <v>24</v>
      </c>
      <c r="I5118" s="15" t="s">
        <v>102</v>
      </c>
      <c r="J5118" s="15" t="s">
        <v>24</v>
      </c>
      <c r="K5118" s="15" t="s">
        <v>24</v>
      </c>
      <c r="L5118" s="15" t="s">
        <v>24</v>
      </c>
      <c r="M5118" s="15" t="s">
        <v>24</v>
      </c>
      <c r="N5118" s="15" t="s">
        <v>24</v>
      </c>
      <c r="O5118" s="15" t="s">
        <v>24</v>
      </c>
      <c r="P5118" s="15" t="s">
        <v>25</v>
      </c>
      <c r="Q5118" s="15" t="s">
        <v>24</v>
      </c>
      <c r="R5118" s="15" t="s">
        <v>15</v>
      </c>
      <c r="S5118" s="18" t="n">
        <v>70.4</v>
      </c>
      <c r="T5118" s="15" t="n">
        <v>70.4</v>
      </c>
      <c r="U5118" s="15" t="s">
        <v>26</v>
      </c>
      <c r="V5118" s="18" t="n">
        <f aca="false">IF(ISNUMBER(T5118),T5118,0)</f>
        <v>70.4</v>
      </c>
      <c r="W5118" s="15" t="n">
        <f aca="false">IF(U5118="Yes",1,0)</f>
        <v>1</v>
      </c>
      <c r="X5118" s="15" t="str">
        <f aca="false">IF(F5118&lt;=12,"0-12 months",IF(F5118&lt;=24,"13-24 months",IF(F5118&lt;=48,"25-48 months","49-72 months")))</f>
        <v>0-12 months</v>
      </c>
      <c r="Y5118" s="15" t="str">
        <f aca="false">IF(C5118=1,"Yes","No")</f>
        <v>No</v>
      </c>
      <c r="Z5118" s="15" t="n">
        <f aca="false">COUNTIF(J5118:O5118,"Yes")</f>
        <v>0</v>
      </c>
      <c r="AA5118" s="18" t="n">
        <f aca="false">S5118*W5118</f>
        <v>70.4</v>
      </c>
      <c r="AB5118" s="15" t="n">
        <f aca="false">(P5118="Month-to-month")+(I5118="Fiber optic")+(R5118="Electronic check")+(F5118&lt;=12)+(M5118="No")+(J5118="No")</f>
        <v>6</v>
      </c>
      <c r="AC5118" s="15" t="str">
        <f aca="false">IF(AB5118&gt;=5,"High",IF(AB5118&gt;=3,"Medium","Low"))</f>
        <v>High</v>
      </c>
    </row>
    <row r="5119" customFormat="false" ht="15" hidden="false" customHeight="false" outlineLevel="0" collapsed="false">
      <c r="A5119" s="15" t="s">
        <v>5216</v>
      </c>
      <c r="B5119" s="15" t="s">
        <v>94</v>
      </c>
      <c r="C5119" s="15" t="n">
        <v>0</v>
      </c>
      <c r="D5119" s="15" t="s">
        <v>24</v>
      </c>
      <c r="E5119" s="15" t="s">
        <v>24</v>
      </c>
      <c r="F5119" s="15" t="n">
        <v>66</v>
      </c>
      <c r="G5119" s="15" t="s">
        <v>24</v>
      </c>
      <c r="H5119" s="15" t="s">
        <v>95</v>
      </c>
      <c r="I5119" s="15" t="s">
        <v>96</v>
      </c>
      <c r="J5119" s="15" t="s">
        <v>26</v>
      </c>
      <c r="K5119" s="15" t="s">
        <v>24</v>
      </c>
      <c r="L5119" s="15" t="s">
        <v>26</v>
      </c>
      <c r="M5119" s="15" t="s">
        <v>26</v>
      </c>
      <c r="N5119" s="15" t="s">
        <v>26</v>
      </c>
      <c r="O5119" s="15" t="s">
        <v>26</v>
      </c>
      <c r="P5119" s="15" t="s">
        <v>29</v>
      </c>
      <c r="Q5119" s="15" t="s">
        <v>26</v>
      </c>
      <c r="R5119" s="15" t="s">
        <v>19</v>
      </c>
      <c r="S5119" s="18" t="n">
        <v>61.35</v>
      </c>
      <c r="T5119" s="15" t="n">
        <v>4193.4</v>
      </c>
      <c r="U5119" s="15" t="s">
        <v>24</v>
      </c>
      <c r="V5119" s="18" t="n">
        <f aca="false">IF(ISNUMBER(T5119),T5119,0)</f>
        <v>4193.4</v>
      </c>
      <c r="W5119" s="15" t="n">
        <f aca="false">IF(U5119="Yes",1,0)</f>
        <v>0</v>
      </c>
      <c r="X5119" s="15" t="str">
        <f aca="false">IF(F5119&lt;=12,"0-12 months",IF(F5119&lt;=24,"13-24 months",IF(F5119&lt;=48,"25-48 months","49-72 months")))</f>
        <v>49-72 months</v>
      </c>
      <c r="Y5119" s="15" t="str">
        <f aca="false">IF(C5119=1,"Yes","No")</f>
        <v>No</v>
      </c>
      <c r="Z5119" s="15" t="n">
        <f aca="false">COUNTIF(J5119:O5119,"Yes")</f>
        <v>5</v>
      </c>
      <c r="AA5119" s="18" t="n">
        <f aca="false">S5119*W5119</f>
        <v>0</v>
      </c>
      <c r="AB5119" s="15" t="n">
        <f aca="false">(P5119="Month-to-month")+(I5119="Fiber optic")+(R5119="Electronic check")+(F5119&lt;=12)+(M5119="No")+(J5119="No")</f>
        <v>0</v>
      </c>
      <c r="AC5119" s="15" t="str">
        <f aca="false">IF(AB5119&gt;=5,"High",IF(AB5119&gt;=3,"Medium","Low"))</f>
        <v>Low</v>
      </c>
    </row>
    <row r="5120" customFormat="false" ht="15" hidden="false" customHeight="false" outlineLevel="0" collapsed="false">
      <c r="A5120" s="15" t="s">
        <v>5217</v>
      </c>
      <c r="B5120" s="15" t="s">
        <v>94</v>
      </c>
      <c r="C5120" s="15" t="n">
        <v>0</v>
      </c>
      <c r="D5120" s="15" t="s">
        <v>26</v>
      </c>
      <c r="E5120" s="15" t="s">
        <v>24</v>
      </c>
      <c r="F5120" s="15" t="n">
        <v>42</v>
      </c>
      <c r="G5120" s="15" t="s">
        <v>26</v>
      </c>
      <c r="H5120" s="15" t="s">
        <v>26</v>
      </c>
      <c r="I5120" s="15" t="s">
        <v>102</v>
      </c>
      <c r="J5120" s="15" t="s">
        <v>24</v>
      </c>
      <c r="K5120" s="15" t="s">
        <v>24</v>
      </c>
      <c r="L5120" s="15" t="s">
        <v>26</v>
      </c>
      <c r="M5120" s="15" t="s">
        <v>26</v>
      </c>
      <c r="N5120" s="15" t="s">
        <v>24</v>
      </c>
      <c r="O5120" s="15" t="s">
        <v>24</v>
      </c>
      <c r="P5120" s="15" t="s">
        <v>25</v>
      </c>
      <c r="Q5120" s="15" t="s">
        <v>26</v>
      </c>
      <c r="R5120" s="15" t="s">
        <v>21</v>
      </c>
      <c r="S5120" s="18" t="n">
        <v>85.9</v>
      </c>
      <c r="T5120" s="15" t="n">
        <v>3729.75</v>
      </c>
      <c r="U5120" s="15" t="s">
        <v>24</v>
      </c>
      <c r="V5120" s="18" t="n">
        <f aca="false">IF(ISNUMBER(T5120),T5120,0)</f>
        <v>3729.75</v>
      </c>
      <c r="W5120" s="15" t="n">
        <f aca="false">IF(U5120="Yes",1,0)</f>
        <v>0</v>
      </c>
      <c r="X5120" s="15" t="str">
        <f aca="false">IF(F5120&lt;=12,"0-12 months",IF(F5120&lt;=24,"13-24 months",IF(F5120&lt;=48,"25-48 months","49-72 months")))</f>
        <v>25-48 months</v>
      </c>
      <c r="Y5120" s="15" t="str">
        <f aca="false">IF(C5120=1,"Yes","No")</f>
        <v>No</v>
      </c>
      <c r="Z5120" s="15" t="n">
        <f aca="false">COUNTIF(J5120:O5120,"Yes")</f>
        <v>2</v>
      </c>
      <c r="AA5120" s="18" t="n">
        <f aca="false">S5120*W5120</f>
        <v>0</v>
      </c>
      <c r="AB5120" s="15" t="n">
        <f aca="false">(P5120="Month-to-month")+(I5120="Fiber optic")+(R5120="Electronic check")+(F5120&lt;=12)+(M5120="No")+(J5120="No")</f>
        <v>3</v>
      </c>
      <c r="AC5120" s="15" t="str">
        <f aca="false">IF(AB5120&gt;=5,"High",IF(AB5120&gt;=3,"Medium","Low"))</f>
        <v>Medium</v>
      </c>
    </row>
    <row r="5121" customFormat="false" ht="15" hidden="false" customHeight="false" outlineLevel="0" collapsed="false">
      <c r="A5121" s="15" t="s">
        <v>5218</v>
      </c>
      <c r="B5121" s="15" t="s">
        <v>94</v>
      </c>
      <c r="C5121" s="15" t="n">
        <v>0</v>
      </c>
      <c r="D5121" s="15" t="s">
        <v>24</v>
      </c>
      <c r="E5121" s="15" t="s">
        <v>24</v>
      </c>
      <c r="F5121" s="15" t="n">
        <v>5</v>
      </c>
      <c r="G5121" s="15" t="s">
        <v>26</v>
      </c>
      <c r="H5121" s="15" t="s">
        <v>24</v>
      </c>
      <c r="I5121" s="15" t="s">
        <v>102</v>
      </c>
      <c r="J5121" s="15" t="s">
        <v>24</v>
      </c>
      <c r="K5121" s="15" t="s">
        <v>24</v>
      </c>
      <c r="L5121" s="15" t="s">
        <v>24</v>
      </c>
      <c r="M5121" s="15" t="s">
        <v>26</v>
      </c>
      <c r="N5121" s="15" t="s">
        <v>24</v>
      </c>
      <c r="O5121" s="15" t="s">
        <v>24</v>
      </c>
      <c r="P5121" s="15" t="s">
        <v>25</v>
      </c>
      <c r="Q5121" s="15" t="s">
        <v>26</v>
      </c>
      <c r="R5121" s="15" t="s">
        <v>17</v>
      </c>
      <c r="S5121" s="18" t="n">
        <v>75.65</v>
      </c>
      <c r="T5121" s="15" t="n">
        <v>399.45</v>
      </c>
      <c r="U5121" s="15" t="s">
        <v>24</v>
      </c>
      <c r="V5121" s="18" t="n">
        <f aca="false">IF(ISNUMBER(T5121),T5121,0)</f>
        <v>399.45</v>
      </c>
      <c r="W5121" s="15" t="n">
        <f aca="false">IF(U5121="Yes",1,0)</f>
        <v>0</v>
      </c>
      <c r="X5121" s="15" t="str">
        <f aca="false">IF(F5121&lt;=12,"0-12 months",IF(F5121&lt;=24,"13-24 months",IF(F5121&lt;=48,"25-48 months","49-72 months")))</f>
        <v>0-12 months</v>
      </c>
      <c r="Y5121" s="15" t="str">
        <f aca="false">IF(C5121=1,"Yes","No")</f>
        <v>No</v>
      </c>
      <c r="Z5121" s="15" t="n">
        <f aca="false">COUNTIF(J5121:O5121,"Yes")</f>
        <v>1</v>
      </c>
      <c r="AA5121" s="18" t="n">
        <f aca="false">S5121*W5121</f>
        <v>0</v>
      </c>
      <c r="AB5121" s="15" t="n">
        <f aca="false">(P5121="Month-to-month")+(I5121="Fiber optic")+(R5121="Electronic check")+(F5121&lt;=12)+(M5121="No")+(J5121="No")</f>
        <v>4</v>
      </c>
      <c r="AC5121" s="15" t="str">
        <f aca="false">IF(AB5121&gt;=5,"High",IF(AB5121&gt;=3,"Medium","Low"))</f>
        <v>Medium</v>
      </c>
    </row>
    <row r="5122" customFormat="false" ht="15" hidden="false" customHeight="false" outlineLevel="0" collapsed="false">
      <c r="A5122" s="15" t="s">
        <v>5219</v>
      </c>
      <c r="B5122" s="15" t="s">
        <v>98</v>
      </c>
      <c r="C5122" s="15" t="n">
        <v>0</v>
      </c>
      <c r="D5122" s="15" t="s">
        <v>26</v>
      </c>
      <c r="E5122" s="15" t="s">
        <v>26</v>
      </c>
      <c r="F5122" s="15" t="n">
        <v>7</v>
      </c>
      <c r="G5122" s="15" t="s">
        <v>26</v>
      </c>
      <c r="H5122" s="15" t="s">
        <v>24</v>
      </c>
      <c r="I5122" s="15" t="s">
        <v>96</v>
      </c>
      <c r="J5122" s="15" t="s">
        <v>26</v>
      </c>
      <c r="K5122" s="15" t="s">
        <v>24</v>
      </c>
      <c r="L5122" s="15" t="s">
        <v>24</v>
      </c>
      <c r="M5122" s="15" t="s">
        <v>24</v>
      </c>
      <c r="N5122" s="15" t="s">
        <v>24</v>
      </c>
      <c r="O5122" s="15" t="s">
        <v>24</v>
      </c>
      <c r="P5122" s="15" t="s">
        <v>27</v>
      </c>
      <c r="Q5122" s="15" t="s">
        <v>26</v>
      </c>
      <c r="R5122" s="15" t="s">
        <v>15</v>
      </c>
      <c r="S5122" s="18" t="n">
        <v>49.75</v>
      </c>
      <c r="T5122" s="15" t="n">
        <v>331.3</v>
      </c>
      <c r="U5122" s="15" t="s">
        <v>26</v>
      </c>
      <c r="V5122" s="18" t="n">
        <f aca="false">IF(ISNUMBER(T5122),T5122,0)</f>
        <v>331.3</v>
      </c>
      <c r="W5122" s="15" t="n">
        <f aca="false">IF(U5122="Yes",1,0)</f>
        <v>1</v>
      </c>
      <c r="X5122" s="15" t="str">
        <f aca="false">IF(F5122&lt;=12,"0-12 months",IF(F5122&lt;=24,"13-24 months",IF(F5122&lt;=48,"25-48 months","49-72 months")))</f>
        <v>0-12 months</v>
      </c>
      <c r="Y5122" s="15" t="str">
        <f aca="false">IF(C5122=1,"Yes","No")</f>
        <v>No</v>
      </c>
      <c r="Z5122" s="15" t="n">
        <f aca="false">COUNTIF(J5122:O5122,"Yes")</f>
        <v>1</v>
      </c>
      <c r="AA5122" s="18" t="n">
        <f aca="false">S5122*W5122</f>
        <v>49.75</v>
      </c>
      <c r="AB5122" s="15" t="n">
        <f aca="false">(P5122="Month-to-month")+(I5122="Fiber optic")+(R5122="Electronic check")+(F5122&lt;=12)+(M5122="No")+(J5122="No")</f>
        <v>3</v>
      </c>
      <c r="AC5122" s="15" t="str">
        <f aca="false">IF(AB5122&gt;=5,"High",IF(AB5122&gt;=3,"Medium","Low"))</f>
        <v>Medium</v>
      </c>
    </row>
    <row r="5123" customFormat="false" ht="15" hidden="false" customHeight="false" outlineLevel="0" collapsed="false">
      <c r="A5123" s="15" t="s">
        <v>5220</v>
      </c>
      <c r="B5123" s="15" t="s">
        <v>98</v>
      </c>
      <c r="C5123" s="15" t="n">
        <v>0</v>
      </c>
      <c r="D5123" s="15" t="s">
        <v>24</v>
      </c>
      <c r="E5123" s="15" t="s">
        <v>24</v>
      </c>
      <c r="F5123" s="15" t="n">
        <v>29</v>
      </c>
      <c r="G5123" s="15" t="s">
        <v>26</v>
      </c>
      <c r="H5123" s="15" t="s">
        <v>26</v>
      </c>
      <c r="I5123" s="15" t="s">
        <v>96</v>
      </c>
      <c r="J5123" s="15" t="s">
        <v>24</v>
      </c>
      <c r="K5123" s="15" t="s">
        <v>26</v>
      </c>
      <c r="L5123" s="15" t="s">
        <v>26</v>
      </c>
      <c r="M5123" s="15" t="s">
        <v>24</v>
      </c>
      <c r="N5123" s="15" t="s">
        <v>24</v>
      </c>
      <c r="O5123" s="15" t="s">
        <v>26</v>
      </c>
      <c r="P5123" s="15" t="s">
        <v>27</v>
      </c>
      <c r="Q5123" s="15" t="s">
        <v>24</v>
      </c>
      <c r="R5123" s="15" t="s">
        <v>21</v>
      </c>
      <c r="S5123" s="18" t="n">
        <v>70.9</v>
      </c>
      <c r="T5123" s="15" t="n">
        <v>1964.6</v>
      </c>
      <c r="U5123" s="15" t="s">
        <v>24</v>
      </c>
      <c r="V5123" s="18" t="n">
        <f aca="false">IF(ISNUMBER(T5123),T5123,0)</f>
        <v>1964.6</v>
      </c>
      <c r="W5123" s="15" t="n">
        <f aca="false">IF(U5123="Yes",1,0)</f>
        <v>0</v>
      </c>
      <c r="X5123" s="15" t="str">
        <f aca="false">IF(F5123&lt;=12,"0-12 months",IF(F5123&lt;=24,"13-24 months",IF(F5123&lt;=48,"25-48 months","49-72 months")))</f>
        <v>25-48 months</v>
      </c>
      <c r="Y5123" s="15" t="str">
        <f aca="false">IF(C5123=1,"Yes","No")</f>
        <v>No</v>
      </c>
      <c r="Z5123" s="15" t="n">
        <f aca="false">COUNTIF(J5123:O5123,"Yes")</f>
        <v>3</v>
      </c>
      <c r="AA5123" s="18" t="n">
        <f aca="false">S5123*W5123</f>
        <v>0</v>
      </c>
      <c r="AB5123" s="15" t="n">
        <f aca="false">(P5123="Month-to-month")+(I5123="Fiber optic")+(R5123="Electronic check")+(F5123&lt;=12)+(M5123="No")+(J5123="No")</f>
        <v>2</v>
      </c>
      <c r="AC5123" s="15" t="str">
        <f aca="false">IF(AB5123&gt;=5,"High",IF(AB5123&gt;=3,"Medium","Low"))</f>
        <v>Low</v>
      </c>
    </row>
    <row r="5124" customFormat="false" ht="15" hidden="false" customHeight="false" outlineLevel="0" collapsed="false">
      <c r="A5124" s="15" t="s">
        <v>5221</v>
      </c>
      <c r="B5124" s="15" t="s">
        <v>94</v>
      </c>
      <c r="C5124" s="15" t="n">
        <v>0</v>
      </c>
      <c r="D5124" s="15" t="s">
        <v>26</v>
      </c>
      <c r="E5124" s="15" t="s">
        <v>26</v>
      </c>
      <c r="F5124" s="15" t="n">
        <v>27</v>
      </c>
      <c r="G5124" s="15" t="s">
        <v>26</v>
      </c>
      <c r="H5124" s="15" t="s">
        <v>24</v>
      </c>
      <c r="I5124" s="15" t="s">
        <v>96</v>
      </c>
      <c r="J5124" s="15" t="s">
        <v>24</v>
      </c>
      <c r="K5124" s="15" t="s">
        <v>26</v>
      </c>
      <c r="L5124" s="15" t="s">
        <v>24</v>
      </c>
      <c r="M5124" s="15" t="s">
        <v>24</v>
      </c>
      <c r="N5124" s="15" t="s">
        <v>24</v>
      </c>
      <c r="O5124" s="15" t="s">
        <v>24</v>
      </c>
      <c r="P5124" s="15" t="s">
        <v>25</v>
      </c>
      <c r="Q5124" s="15" t="s">
        <v>24</v>
      </c>
      <c r="R5124" s="15" t="s">
        <v>17</v>
      </c>
      <c r="S5124" s="18" t="n">
        <v>49.85</v>
      </c>
      <c r="T5124" s="15" t="n">
        <v>1336.15</v>
      </c>
      <c r="U5124" s="15" t="s">
        <v>24</v>
      </c>
      <c r="V5124" s="18" t="n">
        <f aca="false">IF(ISNUMBER(T5124),T5124,0)</f>
        <v>1336.15</v>
      </c>
      <c r="W5124" s="15" t="n">
        <f aca="false">IF(U5124="Yes",1,0)</f>
        <v>0</v>
      </c>
      <c r="X5124" s="15" t="str">
        <f aca="false">IF(F5124&lt;=12,"0-12 months",IF(F5124&lt;=24,"13-24 months",IF(F5124&lt;=48,"25-48 months","49-72 months")))</f>
        <v>25-48 months</v>
      </c>
      <c r="Y5124" s="15" t="str">
        <f aca="false">IF(C5124=1,"Yes","No")</f>
        <v>No</v>
      </c>
      <c r="Z5124" s="15" t="n">
        <f aca="false">COUNTIF(J5124:O5124,"Yes")</f>
        <v>1</v>
      </c>
      <c r="AA5124" s="18" t="n">
        <f aca="false">S5124*W5124</f>
        <v>0</v>
      </c>
      <c r="AB5124" s="15" t="n">
        <f aca="false">(P5124="Month-to-month")+(I5124="Fiber optic")+(R5124="Electronic check")+(F5124&lt;=12)+(M5124="No")+(J5124="No")</f>
        <v>3</v>
      </c>
      <c r="AC5124" s="15" t="str">
        <f aca="false">IF(AB5124&gt;=5,"High",IF(AB5124&gt;=3,"Medium","Low"))</f>
        <v>Medium</v>
      </c>
    </row>
    <row r="5125" customFormat="false" ht="15" hidden="false" customHeight="false" outlineLevel="0" collapsed="false">
      <c r="A5125" s="15" t="s">
        <v>5222</v>
      </c>
      <c r="B5125" s="15" t="s">
        <v>94</v>
      </c>
      <c r="C5125" s="15" t="n">
        <v>1</v>
      </c>
      <c r="D5125" s="15" t="s">
        <v>24</v>
      </c>
      <c r="E5125" s="15" t="s">
        <v>24</v>
      </c>
      <c r="F5125" s="15" t="n">
        <v>15</v>
      </c>
      <c r="G5125" s="15" t="s">
        <v>26</v>
      </c>
      <c r="H5125" s="15" t="s">
        <v>24</v>
      </c>
      <c r="I5125" s="15" t="s">
        <v>102</v>
      </c>
      <c r="J5125" s="15" t="s">
        <v>24</v>
      </c>
      <c r="K5125" s="15" t="s">
        <v>26</v>
      </c>
      <c r="L5125" s="15" t="s">
        <v>24</v>
      </c>
      <c r="M5125" s="15" t="s">
        <v>24</v>
      </c>
      <c r="N5125" s="15" t="s">
        <v>24</v>
      </c>
      <c r="O5125" s="15" t="s">
        <v>24</v>
      </c>
      <c r="P5125" s="15" t="s">
        <v>25</v>
      </c>
      <c r="Q5125" s="15" t="s">
        <v>26</v>
      </c>
      <c r="R5125" s="15" t="s">
        <v>21</v>
      </c>
      <c r="S5125" s="18" t="n">
        <v>75.3</v>
      </c>
      <c r="T5125" s="15" t="n">
        <v>1147.45</v>
      </c>
      <c r="U5125" s="15" t="s">
        <v>26</v>
      </c>
      <c r="V5125" s="18" t="n">
        <f aca="false">IF(ISNUMBER(T5125),T5125,0)</f>
        <v>1147.45</v>
      </c>
      <c r="W5125" s="15" t="n">
        <f aca="false">IF(U5125="Yes",1,0)</f>
        <v>1</v>
      </c>
      <c r="X5125" s="15" t="str">
        <f aca="false">IF(F5125&lt;=12,"0-12 months",IF(F5125&lt;=24,"13-24 months",IF(F5125&lt;=48,"25-48 months","49-72 months")))</f>
        <v>13-24 months</v>
      </c>
      <c r="Y5125" s="15" t="str">
        <f aca="false">IF(C5125=1,"Yes","No")</f>
        <v>Yes</v>
      </c>
      <c r="Z5125" s="15" t="n">
        <f aca="false">COUNTIF(J5125:O5125,"Yes")</f>
        <v>1</v>
      </c>
      <c r="AA5125" s="18" t="n">
        <f aca="false">S5125*W5125</f>
        <v>75.3</v>
      </c>
      <c r="AB5125" s="15" t="n">
        <f aca="false">(P5125="Month-to-month")+(I5125="Fiber optic")+(R5125="Electronic check")+(F5125&lt;=12)+(M5125="No")+(J5125="No")</f>
        <v>4</v>
      </c>
      <c r="AC5125" s="15" t="str">
        <f aca="false">IF(AB5125&gt;=5,"High",IF(AB5125&gt;=3,"Medium","Low"))</f>
        <v>Medium</v>
      </c>
    </row>
    <row r="5126" customFormat="false" ht="15" hidden="false" customHeight="false" outlineLevel="0" collapsed="false">
      <c r="A5126" s="15" t="s">
        <v>5223</v>
      </c>
      <c r="B5126" s="15" t="s">
        <v>94</v>
      </c>
      <c r="C5126" s="15" t="n">
        <v>0</v>
      </c>
      <c r="D5126" s="15" t="s">
        <v>26</v>
      </c>
      <c r="E5126" s="15" t="s">
        <v>26</v>
      </c>
      <c r="F5126" s="15" t="n">
        <v>25</v>
      </c>
      <c r="G5126" s="15" t="s">
        <v>26</v>
      </c>
      <c r="H5126" s="15" t="s">
        <v>24</v>
      </c>
      <c r="I5126" s="15" t="s">
        <v>24</v>
      </c>
      <c r="J5126" s="15" t="s">
        <v>28</v>
      </c>
      <c r="K5126" s="15" t="s">
        <v>28</v>
      </c>
      <c r="L5126" s="15" t="s">
        <v>28</v>
      </c>
      <c r="M5126" s="15" t="s">
        <v>28</v>
      </c>
      <c r="N5126" s="15" t="s">
        <v>28</v>
      </c>
      <c r="O5126" s="15" t="s">
        <v>28</v>
      </c>
      <c r="P5126" s="15" t="s">
        <v>29</v>
      </c>
      <c r="Q5126" s="15" t="s">
        <v>24</v>
      </c>
      <c r="R5126" s="15" t="s">
        <v>17</v>
      </c>
      <c r="S5126" s="18" t="n">
        <v>20.1</v>
      </c>
      <c r="T5126" s="15" t="n">
        <v>486.05</v>
      </c>
      <c r="U5126" s="15" t="s">
        <v>24</v>
      </c>
      <c r="V5126" s="18" t="n">
        <f aca="false">IF(ISNUMBER(T5126),T5126,0)</f>
        <v>486.05</v>
      </c>
      <c r="W5126" s="15" t="n">
        <f aca="false">IF(U5126="Yes",1,0)</f>
        <v>0</v>
      </c>
      <c r="X5126" s="15" t="str">
        <f aca="false">IF(F5126&lt;=12,"0-12 months",IF(F5126&lt;=24,"13-24 months",IF(F5126&lt;=48,"25-48 months","49-72 months")))</f>
        <v>25-48 months</v>
      </c>
      <c r="Y5126" s="15" t="str">
        <f aca="false">IF(C5126=1,"Yes","No")</f>
        <v>No</v>
      </c>
      <c r="Z5126" s="15" t="n">
        <f aca="false">COUNTIF(J5126:O5126,"Yes")</f>
        <v>0</v>
      </c>
      <c r="AA5126" s="18" t="n">
        <f aca="false">S5126*W5126</f>
        <v>0</v>
      </c>
      <c r="AB5126" s="15" t="n">
        <f aca="false">(P5126="Month-to-month")+(I5126="Fiber optic")+(R5126="Electronic check")+(F5126&lt;=12)+(M5126="No")+(J5126="No")</f>
        <v>0</v>
      </c>
      <c r="AC5126" s="15" t="str">
        <f aca="false">IF(AB5126&gt;=5,"High",IF(AB5126&gt;=3,"Medium","Low"))</f>
        <v>Low</v>
      </c>
    </row>
    <row r="5127" customFormat="false" ht="15" hidden="false" customHeight="false" outlineLevel="0" collapsed="false">
      <c r="A5127" s="15" t="s">
        <v>5224</v>
      </c>
      <c r="B5127" s="15" t="s">
        <v>94</v>
      </c>
      <c r="C5127" s="15" t="n">
        <v>0</v>
      </c>
      <c r="D5127" s="15" t="s">
        <v>26</v>
      </c>
      <c r="E5127" s="15" t="s">
        <v>24</v>
      </c>
      <c r="F5127" s="15" t="n">
        <v>11</v>
      </c>
      <c r="G5127" s="15" t="s">
        <v>26</v>
      </c>
      <c r="H5127" s="15" t="s">
        <v>26</v>
      </c>
      <c r="I5127" s="15" t="s">
        <v>102</v>
      </c>
      <c r="J5127" s="15" t="s">
        <v>24</v>
      </c>
      <c r="K5127" s="15" t="s">
        <v>24</v>
      </c>
      <c r="L5127" s="15" t="s">
        <v>24</v>
      </c>
      <c r="M5127" s="15" t="s">
        <v>24</v>
      </c>
      <c r="N5127" s="15" t="s">
        <v>26</v>
      </c>
      <c r="O5127" s="15" t="s">
        <v>26</v>
      </c>
      <c r="P5127" s="15" t="s">
        <v>25</v>
      </c>
      <c r="Q5127" s="15" t="s">
        <v>26</v>
      </c>
      <c r="R5127" s="15" t="s">
        <v>15</v>
      </c>
      <c r="S5127" s="18" t="n">
        <v>94</v>
      </c>
      <c r="T5127" s="15" t="n">
        <v>1078.9</v>
      </c>
      <c r="U5127" s="15" t="s">
        <v>26</v>
      </c>
      <c r="V5127" s="18" t="n">
        <f aca="false">IF(ISNUMBER(T5127),T5127,0)</f>
        <v>1078.9</v>
      </c>
      <c r="W5127" s="15" t="n">
        <f aca="false">IF(U5127="Yes",1,0)</f>
        <v>1</v>
      </c>
      <c r="X5127" s="15" t="str">
        <f aca="false">IF(F5127&lt;=12,"0-12 months",IF(F5127&lt;=24,"13-24 months",IF(F5127&lt;=48,"25-48 months","49-72 months")))</f>
        <v>0-12 months</v>
      </c>
      <c r="Y5127" s="15" t="str">
        <f aca="false">IF(C5127=1,"Yes","No")</f>
        <v>No</v>
      </c>
      <c r="Z5127" s="15" t="n">
        <f aca="false">COUNTIF(J5127:O5127,"Yes")</f>
        <v>2</v>
      </c>
      <c r="AA5127" s="18" t="n">
        <f aca="false">S5127*W5127</f>
        <v>94</v>
      </c>
      <c r="AB5127" s="15" t="n">
        <f aca="false">(P5127="Month-to-month")+(I5127="Fiber optic")+(R5127="Electronic check")+(F5127&lt;=12)+(M5127="No")+(J5127="No")</f>
        <v>6</v>
      </c>
      <c r="AC5127" s="15" t="str">
        <f aca="false">IF(AB5127&gt;=5,"High",IF(AB5127&gt;=3,"Medium","Low"))</f>
        <v>High</v>
      </c>
    </row>
    <row r="5128" customFormat="false" ht="15" hidden="false" customHeight="false" outlineLevel="0" collapsed="false">
      <c r="A5128" s="15" t="s">
        <v>5225</v>
      </c>
      <c r="B5128" s="15" t="s">
        <v>98</v>
      </c>
      <c r="C5128" s="15" t="n">
        <v>0</v>
      </c>
      <c r="D5128" s="15" t="s">
        <v>26</v>
      </c>
      <c r="E5128" s="15" t="s">
        <v>24</v>
      </c>
      <c r="F5128" s="15" t="n">
        <v>57</v>
      </c>
      <c r="G5128" s="15" t="s">
        <v>26</v>
      </c>
      <c r="H5128" s="15" t="s">
        <v>26</v>
      </c>
      <c r="I5128" s="15" t="s">
        <v>102</v>
      </c>
      <c r="J5128" s="15" t="s">
        <v>26</v>
      </c>
      <c r="K5128" s="15" t="s">
        <v>26</v>
      </c>
      <c r="L5128" s="15" t="s">
        <v>26</v>
      </c>
      <c r="M5128" s="15" t="s">
        <v>26</v>
      </c>
      <c r="N5128" s="15" t="s">
        <v>26</v>
      </c>
      <c r="O5128" s="15" t="s">
        <v>24</v>
      </c>
      <c r="P5128" s="15" t="s">
        <v>25</v>
      </c>
      <c r="Q5128" s="15" t="s">
        <v>26</v>
      </c>
      <c r="R5128" s="15" t="s">
        <v>15</v>
      </c>
      <c r="S5128" s="18" t="n">
        <v>103.05</v>
      </c>
      <c r="T5128" s="15" t="n">
        <v>5925.75</v>
      </c>
      <c r="U5128" s="15" t="s">
        <v>24</v>
      </c>
      <c r="V5128" s="18" t="n">
        <f aca="false">IF(ISNUMBER(T5128),T5128,0)</f>
        <v>5925.75</v>
      </c>
      <c r="W5128" s="15" t="n">
        <f aca="false">IF(U5128="Yes",1,0)</f>
        <v>0</v>
      </c>
      <c r="X5128" s="15" t="str">
        <f aca="false">IF(F5128&lt;=12,"0-12 months",IF(F5128&lt;=24,"13-24 months",IF(F5128&lt;=48,"25-48 months","49-72 months")))</f>
        <v>49-72 months</v>
      </c>
      <c r="Y5128" s="15" t="str">
        <f aca="false">IF(C5128=1,"Yes","No")</f>
        <v>No</v>
      </c>
      <c r="Z5128" s="15" t="n">
        <f aca="false">COUNTIF(J5128:O5128,"Yes")</f>
        <v>5</v>
      </c>
      <c r="AA5128" s="18" t="n">
        <f aca="false">S5128*W5128</f>
        <v>0</v>
      </c>
      <c r="AB5128" s="15" t="n">
        <f aca="false">(P5128="Month-to-month")+(I5128="Fiber optic")+(R5128="Electronic check")+(F5128&lt;=12)+(M5128="No")+(J5128="No")</f>
        <v>3</v>
      </c>
      <c r="AC5128" s="15" t="str">
        <f aca="false">IF(AB5128&gt;=5,"High",IF(AB5128&gt;=3,"Medium","Low"))</f>
        <v>Medium</v>
      </c>
    </row>
    <row r="5129" customFormat="false" ht="15" hidden="false" customHeight="false" outlineLevel="0" collapsed="false">
      <c r="A5129" s="15" t="s">
        <v>5226</v>
      </c>
      <c r="B5129" s="15" t="s">
        <v>98</v>
      </c>
      <c r="C5129" s="15" t="n">
        <v>0</v>
      </c>
      <c r="D5129" s="15" t="s">
        <v>24</v>
      </c>
      <c r="E5129" s="15" t="s">
        <v>24</v>
      </c>
      <c r="F5129" s="15" t="n">
        <v>67</v>
      </c>
      <c r="G5129" s="15" t="s">
        <v>26</v>
      </c>
      <c r="H5129" s="15" t="s">
        <v>26</v>
      </c>
      <c r="I5129" s="15" t="s">
        <v>102</v>
      </c>
      <c r="J5129" s="15" t="s">
        <v>26</v>
      </c>
      <c r="K5129" s="15" t="s">
        <v>26</v>
      </c>
      <c r="L5129" s="15" t="s">
        <v>26</v>
      </c>
      <c r="M5129" s="15" t="s">
        <v>26</v>
      </c>
      <c r="N5129" s="15" t="s">
        <v>26</v>
      </c>
      <c r="O5129" s="15" t="s">
        <v>26</v>
      </c>
      <c r="P5129" s="15" t="s">
        <v>27</v>
      </c>
      <c r="Q5129" s="15" t="s">
        <v>26</v>
      </c>
      <c r="R5129" s="15" t="s">
        <v>19</v>
      </c>
      <c r="S5129" s="18" t="n">
        <v>118.35</v>
      </c>
      <c r="T5129" s="15" t="n">
        <v>7804.15</v>
      </c>
      <c r="U5129" s="15" t="s">
        <v>26</v>
      </c>
      <c r="V5129" s="18" t="n">
        <f aca="false">IF(ISNUMBER(T5129),T5129,0)</f>
        <v>7804.15</v>
      </c>
      <c r="W5129" s="15" t="n">
        <f aca="false">IF(U5129="Yes",1,0)</f>
        <v>1</v>
      </c>
      <c r="X5129" s="15" t="str">
        <f aca="false">IF(F5129&lt;=12,"0-12 months",IF(F5129&lt;=24,"13-24 months",IF(F5129&lt;=48,"25-48 months","49-72 months")))</f>
        <v>49-72 months</v>
      </c>
      <c r="Y5129" s="15" t="str">
        <f aca="false">IF(C5129=1,"Yes","No")</f>
        <v>No</v>
      </c>
      <c r="Z5129" s="15" t="n">
        <f aca="false">COUNTIF(J5129:O5129,"Yes")</f>
        <v>6</v>
      </c>
      <c r="AA5129" s="18" t="n">
        <f aca="false">S5129*W5129</f>
        <v>118.35</v>
      </c>
      <c r="AB5129" s="15" t="n">
        <f aca="false">(P5129="Month-to-month")+(I5129="Fiber optic")+(R5129="Electronic check")+(F5129&lt;=12)+(M5129="No")+(J5129="No")</f>
        <v>1</v>
      </c>
      <c r="AC5129" s="15" t="str">
        <f aca="false">IF(AB5129&gt;=5,"High",IF(AB5129&gt;=3,"Medium","Low"))</f>
        <v>Low</v>
      </c>
    </row>
    <row r="5130" customFormat="false" ht="15" hidden="false" customHeight="false" outlineLevel="0" collapsed="false">
      <c r="A5130" s="15" t="s">
        <v>5227</v>
      </c>
      <c r="B5130" s="15" t="s">
        <v>94</v>
      </c>
      <c r="C5130" s="15" t="n">
        <v>1</v>
      </c>
      <c r="D5130" s="15" t="s">
        <v>26</v>
      </c>
      <c r="E5130" s="15" t="s">
        <v>24</v>
      </c>
      <c r="F5130" s="15" t="n">
        <v>47</v>
      </c>
      <c r="G5130" s="15" t="s">
        <v>26</v>
      </c>
      <c r="H5130" s="15" t="s">
        <v>26</v>
      </c>
      <c r="I5130" s="15" t="s">
        <v>102</v>
      </c>
      <c r="J5130" s="15" t="s">
        <v>24</v>
      </c>
      <c r="K5130" s="15" t="s">
        <v>24</v>
      </c>
      <c r="L5130" s="15" t="s">
        <v>26</v>
      </c>
      <c r="M5130" s="15" t="s">
        <v>24</v>
      </c>
      <c r="N5130" s="15" t="s">
        <v>26</v>
      </c>
      <c r="O5130" s="15" t="s">
        <v>26</v>
      </c>
      <c r="P5130" s="15" t="s">
        <v>25</v>
      </c>
      <c r="Q5130" s="15" t="s">
        <v>24</v>
      </c>
      <c r="R5130" s="15" t="s">
        <v>15</v>
      </c>
      <c r="S5130" s="18" t="n">
        <v>99.7</v>
      </c>
      <c r="T5130" s="15" t="n">
        <v>4747.2</v>
      </c>
      <c r="U5130" s="15" t="s">
        <v>24</v>
      </c>
      <c r="V5130" s="18" t="n">
        <f aca="false">IF(ISNUMBER(T5130),T5130,0)</f>
        <v>4747.2</v>
      </c>
      <c r="W5130" s="15" t="n">
        <f aca="false">IF(U5130="Yes",1,0)</f>
        <v>0</v>
      </c>
      <c r="X5130" s="15" t="str">
        <f aca="false">IF(F5130&lt;=12,"0-12 months",IF(F5130&lt;=24,"13-24 months",IF(F5130&lt;=48,"25-48 months","49-72 months")))</f>
        <v>25-48 months</v>
      </c>
      <c r="Y5130" s="15" t="str">
        <f aca="false">IF(C5130=1,"Yes","No")</f>
        <v>Yes</v>
      </c>
      <c r="Z5130" s="15" t="n">
        <f aca="false">COUNTIF(J5130:O5130,"Yes")</f>
        <v>3</v>
      </c>
      <c r="AA5130" s="18" t="n">
        <f aca="false">S5130*W5130</f>
        <v>0</v>
      </c>
      <c r="AB5130" s="15" t="n">
        <f aca="false">(P5130="Month-to-month")+(I5130="Fiber optic")+(R5130="Electronic check")+(F5130&lt;=12)+(M5130="No")+(J5130="No")</f>
        <v>5</v>
      </c>
      <c r="AC5130" s="15" t="str">
        <f aca="false">IF(AB5130&gt;=5,"High",IF(AB5130&gt;=3,"Medium","Low"))</f>
        <v>High</v>
      </c>
    </row>
    <row r="5131" customFormat="false" ht="15" hidden="false" customHeight="false" outlineLevel="0" collapsed="false">
      <c r="A5131" s="15" t="s">
        <v>5228</v>
      </c>
      <c r="B5131" s="15" t="s">
        <v>94</v>
      </c>
      <c r="C5131" s="15" t="n">
        <v>0</v>
      </c>
      <c r="D5131" s="15" t="s">
        <v>24</v>
      </c>
      <c r="E5131" s="15" t="s">
        <v>24</v>
      </c>
      <c r="F5131" s="15" t="n">
        <v>13</v>
      </c>
      <c r="G5131" s="15" t="s">
        <v>26</v>
      </c>
      <c r="H5131" s="15" t="s">
        <v>24</v>
      </c>
      <c r="I5131" s="15" t="s">
        <v>102</v>
      </c>
      <c r="J5131" s="15" t="s">
        <v>24</v>
      </c>
      <c r="K5131" s="15" t="s">
        <v>24</v>
      </c>
      <c r="L5131" s="15" t="s">
        <v>24</v>
      </c>
      <c r="M5131" s="15" t="s">
        <v>24</v>
      </c>
      <c r="N5131" s="15" t="s">
        <v>26</v>
      </c>
      <c r="O5131" s="15" t="s">
        <v>24</v>
      </c>
      <c r="P5131" s="15" t="s">
        <v>25</v>
      </c>
      <c r="Q5131" s="15" t="s">
        <v>26</v>
      </c>
      <c r="R5131" s="15" t="s">
        <v>17</v>
      </c>
      <c r="S5131" s="18" t="n">
        <v>81.9</v>
      </c>
      <c r="T5131" s="15" t="n">
        <v>1028.9</v>
      </c>
      <c r="U5131" s="15" t="s">
        <v>24</v>
      </c>
      <c r="V5131" s="18" t="n">
        <f aca="false">IF(ISNUMBER(T5131),T5131,0)</f>
        <v>1028.9</v>
      </c>
      <c r="W5131" s="15" t="n">
        <f aca="false">IF(U5131="Yes",1,0)</f>
        <v>0</v>
      </c>
      <c r="X5131" s="15" t="str">
        <f aca="false">IF(F5131&lt;=12,"0-12 months",IF(F5131&lt;=24,"13-24 months",IF(F5131&lt;=48,"25-48 months","49-72 months")))</f>
        <v>13-24 months</v>
      </c>
      <c r="Y5131" s="15" t="str">
        <f aca="false">IF(C5131=1,"Yes","No")</f>
        <v>No</v>
      </c>
      <c r="Z5131" s="15" t="n">
        <f aca="false">COUNTIF(J5131:O5131,"Yes")</f>
        <v>1</v>
      </c>
      <c r="AA5131" s="18" t="n">
        <f aca="false">S5131*W5131</f>
        <v>0</v>
      </c>
      <c r="AB5131" s="15" t="n">
        <f aca="false">(P5131="Month-to-month")+(I5131="Fiber optic")+(R5131="Electronic check")+(F5131&lt;=12)+(M5131="No")+(J5131="No")</f>
        <v>4</v>
      </c>
      <c r="AC5131" s="15" t="str">
        <f aca="false">IF(AB5131&gt;=5,"High",IF(AB5131&gt;=3,"Medium","Low"))</f>
        <v>Medium</v>
      </c>
    </row>
    <row r="5132" customFormat="false" ht="15" hidden="false" customHeight="false" outlineLevel="0" collapsed="false">
      <c r="A5132" s="15" t="s">
        <v>5229</v>
      </c>
      <c r="B5132" s="15" t="s">
        <v>98</v>
      </c>
      <c r="C5132" s="15" t="n">
        <v>0</v>
      </c>
      <c r="D5132" s="15" t="s">
        <v>24</v>
      </c>
      <c r="E5132" s="15" t="s">
        <v>24</v>
      </c>
      <c r="F5132" s="15" t="n">
        <v>8</v>
      </c>
      <c r="G5132" s="15" t="s">
        <v>24</v>
      </c>
      <c r="H5132" s="15" t="s">
        <v>95</v>
      </c>
      <c r="I5132" s="15" t="s">
        <v>96</v>
      </c>
      <c r="J5132" s="15" t="s">
        <v>26</v>
      </c>
      <c r="K5132" s="15" t="s">
        <v>24</v>
      </c>
      <c r="L5132" s="15" t="s">
        <v>24</v>
      </c>
      <c r="M5132" s="15" t="s">
        <v>24</v>
      </c>
      <c r="N5132" s="15" t="s">
        <v>24</v>
      </c>
      <c r="O5132" s="15" t="s">
        <v>24</v>
      </c>
      <c r="P5132" s="15" t="s">
        <v>25</v>
      </c>
      <c r="Q5132" s="15" t="s">
        <v>26</v>
      </c>
      <c r="R5132" s="15" t="s">
        <v>15</v>
      </c>
      <c r="S5132" s="18" t="n">
        <v>30.45</v>
      </c>
      <c r="T5132" s="15" t="n">
        <v>226.45</v>
      </c>
      <c r="U5132" s="15" t="s">
        <v>26</v>
      </c>
      <c r="V5132" s="18" t="n">
        <f aca="false">IF(ISNUMBER(T5132),T5132,0)</f>
        <v>226.45</v>
      </c>
      <c r="W5132" s="15" t="n">
        <f aca="false">IF(U5132="Yes",1,0)</f>
        <v>1</v>
      </c>
      <c r="X5132" s="15" t="str">
        <f aca="false">IF(F5132&lt;=12,"0-12 months",IF(F5132&lt;=24,"13-24 months",IF(F5132&lt;=48,"25-48 months","49-72 months")))</f>
        <v>0-12 months</v>
      </c>
      <c r="Y5132" s="15" t="str">
        <f aca="false">IF(C5132=1,"Yes","No")</f>
        <v>No</v>
      </c>
      <c r="Z5132" s="15" t="n">
        <f aca="false">COUNTIF(J5132:O5132,"Yes")</f>
        <v>1</v>
      </c>
      <c r="AA5132" s="18" t="n">
        <f aca="false">S5132*W5132</f>
        <v>30.45</v>
      </c>
      <c r="AB5132" s="15" t="n">
        <f aca="false">(P5132="Month-to-month")+(I5132="Fiber optic")+(R5132="Electronic check")+(F5132&lt;=12)+(M5132="No")+(J5132="No")</f>
        <v>4</v>
      </c>
      <c r="AC5132" s="15" t="str">
        <f aca="false">IF(AB5132&gt;=5,"High",IF(AB5132&gt;=3,"Medium","Low"))</f>
        <v>Medium</v>
      </c>
    </row>
    <row r="5133" customFormat="false" ht="15" hidden="false" customHeight="false" outlineLevel="0" collapsed="false">
      <c r="A5133" s="15" t="s">
        <v>5230</v>
      </c>
      <c r="B5133" s="15" t="s">
        <v>94</v>
      </c>
      <c r="C5133" s="15" t="n">
        <v>0</v>
      </c>
      <c r="D5133" s="15" t="s">
        <v>26</v>
      </c>
      <c r="E5133" s="15" t="s">
        <v>24</v>
      </c>
      <c r="F5133" s="15" t="n">
        <v>44</v>
      </c>
      <c r="G5133" s="15" t="s">
        <v>26</v>
      </c>
      <c r="H5133" s="15" t="s">
        <v>26</v>
      </c>
      <c r="I5133" s="15" t="s">
        <v>102</v>
      </c>
      <c r="J5133" s="15" t="s">
        <v>24</v>
      </c>
      <c r="K5133" s="15" t="s">
        <v>24</v>
      </c>
      <c r="L5133" s="15" t="s">
        <v>24</v>
      </c>
      <c r="M5133" s="15" t="s">
        <v>24</v>
      </c>
      <c r="N5133" s="15" t="s">
        <v>26</v>
      </c>
      <c r="O5133" s="15" t="s">
        <v>26</v>
      </c>
      <c r="P5133" s="15" t="s">
        <v>25</v>
      </c>
      <c r="Q5133" s="15" t="s">
        <v>26</v>
      </c>
      <c r="R5133" s="15" t="s">
        <v>15</v>
      </c>
      <c r="S5133" s="18" t="n">
        <v>96.1</v>
      </c>
      <c r="T5133" s="15" t="n">
        <v>4364.1</v>
      </c>
      <c r="U5133" s="15" t="s">
        <v>26</v>
      </c>
      <c r="V5133" s="18" t="n">
        <f aca="false">IF(ISNUMBER(T5133),T5133,0)</f>
        <v>4364.1</v>
      </c>
      <c r="W5133" s="15" t="n">
        <f aca="false">IF(U5133="Yes",1,0)</f>
        <v>1</v>
      </c>
      <c r="X5133" s="15" t="str">
        <f aca="false">IF(F5133&lt;=12,"0-12 months",IF(F5133&lt;=24,"13-24 months",IF(F5133&lt;=48,"25-48 months","49-72 months")))</f>
        <v>25-48 months</v>
      </c>
      <c r="Y5133" s="15" t="str">
        <f aca="false">IF(C5133=1,"Yes","No")</f>
        <v>No</v>
      </c>
      <c r="Z5133" s="15" t="n">
        <f aca="false">COUNTIF(J5133:O5133,"Yes")</f>
        <v>2</v>
      </c>
      <c r="AA5133" s="18" t="n">
        <f aca="false">S5133*W5133</f>
        <v>96.1</v>
      </c>
      <c r="AB5133" s="15" t="n">
        <f aca="false">(P5133="Month-to-month")+(I5133="Fiber optic")+(R5133="Electronic check")+(F5133&lt;=12)+(M5133="No")+(J5133="No")</f>
        <v>5</v>
      </c>
      <c r="AC5133" s="15" t="str">
        <f aca="false">IF(AB5133&gt;=5,"High",IF(AB5133&gt;=3,"Medium","Low"))</f>
        <v>High</v>
      </c>
    </row>
    <row r="5134" customFormat="false" ht="15" hidden="false" customHeight="false" outlineLevel="0" collapsed="false">
      <c r="A5134" s="15" t="s">
        <v>5231</v>
      </c>
      <c r="B5134" s="15" t="s">
        <v>98</v>
      </c>
      <c r="C5134" s="15" t="n">
        <v>0</v>
      </c>
      <c r="D5134" s="15" t="s">
        <v>26</v>
      </c>
      <c r="E5134" s="15" t="s">
        <v>26</v>
      </c>
      <c r="F5134" s="15" t="n">
        <v>71</v>
      </c>
      <c r="G5134" s="15" t="s">
        <v>26</v>
      </c>
      <c r="H5134" s="15" t="s">
        <v>26</v>
      </c>
      <c r="I5134" s="15" t="s">
        <v>96</v>
      </c>
      <c r="J5134" s="15" t="s">
        <v>26</v>
      </c>
      <c r="K5134" s="15" t="s">
        <v>24</v>
      </c>
      <c r="L5134" s="15" t="s">
        <v>24</v>
      </c>
      <c r="M5134" s="15" t="s">
        <v>24</v>
      </c>
      <c r="N5134" s="15" t="s">
        <v>26</v>
      </c>
      <c r="O5134" s="15" t="s">
        <v>24</v>
      </c>
      <c r="P5134" s="15" t="s">
        <v>27</v>
      </c>
      <c r="Q5134" s="15" t="s">
        <v>26</v>
      </c>
      <c r="R5134" s="15" t="s">
        <v>15</v>
      </c>
      <c r="S5134" s="18" t="n">
        <v>66.2</v>
      </c>
      <c r="T5134" s="15" t="n">
        <v>4692.55</v>
      </c>
      <c r="U5134" s="15" t="s">
        <v>24</v>
      </c>
      <c r="V5134" s="18" t="n">
        <f aca="false">IF(ISNUMBER(T5134),T5134,0)</f>
        <v>4692.55</v>
      </c>
      <c r="W5134" s="15" t="n">
        <f aca="false">IF(U5134="Yes",1,0)</f>
        <v>0</v>
      </c>
      <c r="X5134" s="15" t="str">
        <f aca="false">IF(F5134&lt;=12,"0-12 months",IF(F5134&lt;=24,"13-24 months",IF(F5134&lt;=48,"25-48 months","49-72 months")))</f>
        <v>49-72 months</v>
      </c>
      <c r="Y5134" s="15" t="str">
        <f aca="false">IF(C5134=1,"Yes","No")</f>
        <v>No</v>
      </c>
      <c r="Z5134" s="15" t="n">
        <f aca="false">COUNTIF(J5134:O5134,"Yes")</f>
        <v>2</v>
      </c>
      <c r="AA5134" s="18" t="n">
        <f aca="false">S5134*W5134</f>
        <v>0</v>
      </c>
      <c r="AB5134" s="15" t="n">
        <f aca="false">(P5134="Month-to-month")+(I5134="Fiber optic")+(R5134="Electronic check")+(F5134&lt;=12)+(M5134="No")+(J5134="No")</f>
        <v>2</v>
      </c>
      <c r="AC5134" s="15" t="str">
        <f aca="false">IF(AB5134&gt;=5,"High",IF(AB5134&gt;=3,"Medium","Low"))</f>
        <v>Low</v>
      </c>
    </row>
    <row r="5135" customFormat="false" ht="15" hidden="false" customHeight="false" outlineLevel="0" collapsed="false">
      <c r="A5135" s="15" t="s">
        <v>5232</v>
      </c>
      <c r="B5135" s="15" t="s">
        <v>98</v>
      </c>
      <c r="C5135" s="15" t="n">
        <v>1</v>
      </c>
      <c r="D5135" s="15" t="s">
        <v>26</v>
      </c>
      <c r="E5135" s="15" t="s">
        <v>24</v>
      </c>
      <c r="F5135" s="15" t="n">
        <v>24</v>
      </c>
      <c r="G5135" s="15" t="s">
        <v>26</v>
      </c>
      <c r="H5135" s="15" t="s">
        <v>26</v>
      </c>
      <c r="I5135" s="15" t="s">
        <v>102</v>
      </c>
      <c r="J5135" s="15" t="s">
        <v>24</v>
      </c>
      <c r="K5135" s="15" t="s">
        <v>26</v>
      </c>
      <c r="L5135" s="15" t="s">
        <v>26</v>
      </c>
      <c r="M5135" s="15" t="s">
        <v>24</v>
      </c>
      <c r="N5135" s="15" t="s">
        <v>26</v>
      </c>
      <c r="O5135" s="15" t="s">
        <v>26</v>
      </c>
      <c r="P5135" s="15" t="s">
        <v>25</v>
      </c>
      <c r="Q5135" s="15" t="s">
        <v>26</v>
      </c>
      <c r="R5135" s="15" t="s">
        <v>15</v>
      </c>
      <c r="S5135" s="18" t="n">
        <v>104.25</v>
      </c>
      <c r="T5135" s="15" t="n">
        <v>2433.9</v>
      </c>
      <c r="U5135" s="15" t="s">
        <v>26</v>
      </c>
      <c r="V5135" s="18" t="n">
        <f aca="false">IF(ISNUMBER(T5135),T5135,0)</f>
        <v>2433.9</v>
      </c>
      <c r="W5135" s="15" t="n">
        <f aca="false">IF(U5135="Yes",1,0)</f>
        <v>1</v>
      </c>
      <c r="X5135" s="15" t="str">
        <f aca="false">IF(F5135&lt;=12,"0-12 months",IF(F5135&lt;=24,"13-24 months",IF(F5135&lt;=48,"25-48 months","49-72 months")))</f>
        <v>13-24 months</v>
      </c>
      <c r="Y5135" s="15" t="str">
        <f aca="false">IF(C5135=1,"Yes","No")</f>
        <v>Yes</v>
      </c>
      <c r="Z5135" s="15" t="n">
        <f aca="false">COUNTIF(J5135:O5135,"Yes")</f>
        <v>4</v>
      </c>
      <c r="AA5135" s="18" t="n">
        <f aca="false">S5135*W5135</f>
        <v>104.25</v>
      </c>
      <c r="AB5135" s="15" t="n">
        <f aca="false">(P5135="Month-to-month")+(I5135="Fiber optic")+(R5135="Electronic check")+(F5135&lt;=12)+(M5135="No")+(J5135="No")</f>
        <v>5</v>
      </c>
      <c r="AC5135" s="15" t="str">
        <f aca="false">IF(AB5135&gt;=5,"High",IF(AB5135&gt;=3,"Medium","Low"))</f>
        <v>High</v>
      </c>
    </row>
    <row r="5136" customFormat="false" ht="15" hidden="false" customHeight="false" outlineLevel="0" collapsed="false">
      <c r="A5136" s="15" t="s">
        <v>5233</v>
      </c>
      <c r="B5136" s="15" t="s">
        <v>98</v>
      </c>
      <c r="C5136" s="15" t="n">
        <v>1</v>
      </c>
      <c r="D5136" s="15" t="s">
        <v>24</v>
      </c>
      <c r="E5136" s="15" t="s">
        <v>24</v>
      </c>
      <c r="F5136" s="15" t="n">
        <v>15</v>
      </c>
      <c r="G5136" s="15" t="s">
        <v>26</v>
      </c>
      <c r="H5136" s="15" t="s">
        <v>26</v>
      </c>
      <c r="I5136" s="15" t="s">
        <v>102</v>
      </c>
      <c r="J5136" s="15" t="s">
        <v>24</v>
      </c>
      <c r="K5136" s="15" t="s">
        <v>26</v>
      </c>
      <c r="L5136" s="15" t="s">
        <v>24</v>
      </c>
      <c r="M5136" s="15" t="s">
        <v>24</v>
      </c>
      <c r="N5136" s="15" t="s">
        <v>24</v>
      </c>
      <c r="O5136" s="15" t="s">
        <v>24</v>
      </c>
      <c r="P5136" s="15" t="s">
        <v>25</v>
      </c>
      <c r="Q5136" s="15" t="s">
        <v>26</v>
      </c>
      <c r="R5136" s="15" t="s">
        <v>15</v>
      </c>
      <c r="S5136" s="18" t="n">
        <v>80.2</v>
      </c>
      <c r="T5136" s="15" t="n">
        <v>1217.25</v>
      </c>
      <c r="U5136" s="15" t="s">
        <v>26</v>
      </c>
      <c r="V5136" s="18" t="n">
        <f aca="false">IF(ISNUMBER(T5136),T5136,0)</f>
        <v>1217.25</v>
      </c>
      <c r="W5136" s="15" t="n">
        <f aca="false">IF(U5136="Yes",1,0)</f>
        <v>1</v>
      </c>
      <c r="X5136" s="15" t="str">
        <f aca="false">IF(F5136&lt;=12,"0-12 months",IF(F5136&lt;=24,"13-24 months",IF(F5136&lt;=48,"25-48 months","49-72 months")))</f>
        <v>13-24 months</v>
      </c>
      <c r="Y5136" s="15" t="str">
        <f aca="false">IF(C5136=1,"Yes","No")</f>
        <v>Yes</v>
      </c>
      <c r="Z5136" s="15" t="n">
        <f aca="false">COUNTIF(J5136:O5136,"Yes")</f>
        <v>1</v>
      </c>
      <c r="AA5136" s="18" t="n">
        <f aca="false">S5136*W5136</f>
        <v>80.2</v>
      </c>
      <c r="AB5136" s="15" t="n">
        <f aca="false">(P5136="Month-to-month")+(I5136="Fiber optic")+(R5136="Electronic check")+(F5136&lt;=12)+(M5136="No")+(J5136="No")</f>
        <v>5</v>
      </c>
      <c r="AC5136" s="15" t="str">
        <f aca="false">IF(AB5136&gt;=5,"High",IF(AB5136&gt;=3,"Medium","Low"))</f>
        <v>High</v>
      </c>
    </row>
    <row r="5137" customFormat="false" ht="15" hidden="false" customHeight="false" outlineLevel="0" collapsed="false">
      <c r="A5137" s="15" t="s">
        <v>5234</v>
      </c>
      <c r="B5137" s="15" t="s">
        <v>94</v>
      </c>
      <c r="C5137" s="15" t="n">
        <v>0</v>
      </c>
      <c r="D5137" s="15" t="s">
        <v>24</v>
      </c>
      <c r="E5137" s="15" t="s">
        <v>24</v>
      </c>
      <c r="F5137" s="15" t="n">
        <v>1</v>
      </c>
      <c r="G5137" s="15" t="s">
        <v>26</v>
      </c>
      <c r="H5137" s="15" t="s">
        <v>24</v>
      </c>
      <c r="I5137" s="15" t="s">
        <v>24</v>
      </c>
      <c r="J5137" s="15" t="s">
        <v>28</v>
      </c>
      <c r="K5137" s="15" t="s">
        <v>28</v>
      </c>
      <c r="L5137" s="15" t="s">
        <v>28</v>
      </c>
      <c r="M5137" s="15" t="s">
        <v>28</v>
      </c>
      <c r="N5137" s="15" t="s">
        <v>28</v>
      </c>
      <c r="O5137" s="15" t="s">
        <v>28</v>
      </c>
      <c r="P5137" s="15" t="s">
        <v>25</v>
      </c>
      <c r="Q5137" s="15" t="s">
        <v>24</v>
      </c>
      <c r="R5137" s="15" t="s">
        <v>15</v>
      </c>
      <c r="S5137" s="18" t="n">
        <v>19.75</v>
      </c>
      <c r="T5137" s="15" t="n">
        <v>19.75</v>
      </c>
      <c r="U5137" s="15" t="s">
        <v>24</v>
      </c>
      <c r="V5137" s="18" t="n">
        <f aca="false">IF(ISNUMBER(T5137),T5137,0)</f>
        <v>19.75</v>
      </c>
      <c r="W5137" s="15" t="n">
        <f aca="false">IF(U5137="Yes",1,0)</f>
        <v>0</v>
      </c>
      <c r="X5137" s="15" t="str">
        <f aca="false">IF(F5137&lt;=12,"0-12 months",IF(F5137&lt;=24,"13-24 months",IF(F5137&lt;=48,"25-48 months","49-72 months")))</f>
        <v>0-12 months</v>
      </c>
      <c r="Y5137" s="15" t="str">
        <f aca="false">IF(C5137=1,"Yes","No")</f>
        <v>No</v>
      </c>
      <c r="Z5137" s="15" t="n">
        <f aca="false">COUNTIF(J5137:O5137,"Yes")</f>
        <v>0</v>
      </c>
      <c r="AA5137" s="18" t="n">
        <f aca="false">S5137*W5137</f>
        <v>0</v>
      </c>
      <c r="AB5137" s="15" t="n">
        <f aca="false">(P5137="Month-to-month")+(I5137="Fiber optic")+(R5137="Electronic check")+(F5137&lt;=12)+(M5137="No")+(J5137="No")</f>
        <v>3</v>
      </c>
      <c r="AC5137" s="15" t="str">
        <f aca="false">IF(AB5137&gt;=5,"High",IF(AB5137&gt;=3,"Medium","Low"))</f>
        <v>Medium</v>
      </c>
    </row>
    <row r="5138" customFormat="false" ht="15" hidden="false" customHeight="false" outlineLevel="0" collapsed="false">
      <c r="A5138" s="15" t="s">
        <v>5235</v>
      </c>
      <c r="B5138" s="15" t="s">
        <v>98</v>
      </c>
      <c r="C5138" s="15" t="n">
        <v>1</v>
      </c>
      <c r="D5138" s="15" t="s">
        <v>24</v>
      </c>
      <c r="E5138" s="15" t="s">
        <v>24</v>
      </c>
      <c r="F5138" s="15" t="n">
        <v>2</v>
      </c>
      <c r="G5138" s="15" t="s">
        <v>26</v>
      </c>
      <c r="H5138" s="15" t="s">
        <v>26</v>
      </c>
      <c r="I5138" s="15" t="s">
        <v>102</v>
      </c>
      <c r="J5138" s="15" t="s">
        <v>24</v>
      </c>
      <c r="K5138" s="15" t="s">
        <v>24</v>
      </c>
      <c r="L5138" s="15" t="s">
        <v>24</v>
      </c>
      <c r="M5138" s="15" t="s">
        <v>24</v>
      </c>
      <c r="N5138" s="15" t="s">
        <v>24</v>
      </c>
      <c r="O5138" s="15" t="s">
        <v>24</v>
      </c>
      <c r="P5138" s="15" t="s">
        <v>25</v>
      </c>
      <c r="Q5138" s="15" t="s">
        <v>26</v>
      </c>
      <c r="R5138" s="15" t="s">
        <v>17</v>
      </c>
      <c r="S5138" s="18" t="n">
        <v>72.6</v>
      </c>
      <c r="T5138" s="15" t="n">
        <v>154.3</v>
      </c>
      <c r="U5138" s="15" t="s">
        <v>24</v>
      </c>
      <c r="V5138" s="18" t="n">
        <f aca="false">IF(ISNUMBER(T5138),T5138,0)</f>
        <v>154.3</v>
      </c>
      <c r="W5138" s="15" t="n">
        <f aca="false">IF(U5138="Yes",1,0)</f>
        <v>0</v>
      </c>
      <c r="X5138" s="15" t="str">
        <f aca="false">IF(F5138&lt;=12,"0-12 months",IF(F5138&lt;=24,"13-24 months",IF(F5138&lt;=48,"25-48 months","49-72 months")))</f>
        <v>0-12 months</v>
      </c>
      <c r="Y5138" s="15" t="str">
        <f aca="false">IF(C5138=1,"Yes","No")</f>
        <v>Yes</v>
      </c>
      <c r="Z5138" s="15" t="n">
        <f aca="false">COUNTIF(J5138:O5138,"Yes")</f>
        <v>0</v>
      </c>
      <c r="AA5138" s="18" t="n">
        <f aca="false">S5138*W5138</f>
        <v>0</v>
      </c>
      <c r="AB5138" s="15" t="n">
        <f aca="false">(P5138="Month-to-month")+(I5138="Fiber optic")+(R5138="Electronic check")+(F5138&lt;=12)+(M5138="No")+(J5138="No")</f>
        <v>5</v>
      </c>
      <c r="AC5138" s="15" t="str">
        <f aca="false">IF(AB5138&gt;=5,"High",IF(AB5138&gt;=3,"Medium","Low"))</f>
        <v>High</v>
      </c>
    </row>
    <row r="5139" customFormat="false" ht="15" hidden="false" customHeight="false" outlineLevel="0" collapsed="false">
      <c r="A5139" s="15" t="s">
        <v>5236</v>
      </c>
      <c r="B5139" s="15" t="s">
        <v>98</v>
      </c>
      <c r="C5139" s="15" t="n">
        <v>1</v>
      </c>
      <c r="D5139" s="15" t="s">
        <v>24</v>
      </c>
      <c r="E5139" s="15" t="s">
        <v>24</v>
      </c>
      <c r="F5139" s="15" t="n">
        <v>55</v>
      </c>
      <c r="G5139" s="15" t="s">
        <v>26</v>
      </c>
      <c r="H5139" s="15" t="s">
        <v>26</v>
      </c>
      <c r="I5139" s="15" t="s">
        <v>102</v>
      </c>
      <c r="J5139" s="15" t="s">
        <v>26</v>
      </c>
      <c r="K5139" s="15" t="s">
        <v>26</v>
      </c>
      <c r="L5139" s="15" t="s">
        <v>26</v>
      </c>
      <c r="M5139" s="15" t="s">
        <v>26</v>
      </c>
      <c r="N5139" s="15" t="s">
        <v>26</v>
      </c>
      <c r="O5139" s="15" t="s">
        <v>26</v>
      </c>
      <c r="P5139" s="15" t="s">
        <v>25</v>
      </c>
      <c r="Q5139" s="15" t="s">
        <v>26</v>
      </c>
      <c r="R5139" s="15" t="s">
        <v>15</v>
      </c>
      <c r="S5139" s="18" t="n">
        <v>116.5</v>
      </c>
      <c r="T5139" s="15" t="n">
        <v>6382.55</v>
      </c>
      <c r="U5139" s="15" t="s">
        <v>24</v>
      </c>
      <c r="V5139" s="18" t="n">
        <f aca="false">IF(ISNUMBER(T5139),T5139,0)</f>
        <v>6382.55</v>
      </c>
      <c r="W5139" s="15" t="n">
        <f aca="false">IF(U5139="Yes",1,0)</f>
        <v>0</v>
      </c>
      <c r="X5139" s="15" t="str">
        <f aca="false">IF(F5139&lt;=12,"0-12 months",IF(F5139&lt;=24,"13-24 months",IF(F5139&lt;=48,"25-48 months","49-72 months")))</f>
        <v>49-72 months</v>
      </c>
      <c r="Y5139" s="15" t="str">
        <f aca="false">IF(C5139=1,"Yes","No")</f>
        <v>Yes</v>
      </c>
      <c r="Z5139" s="15" t="n">
        <f aca="false">COUNTIF(J5139:O5139,"Yes")</f>
        <v>6</v>
      </c>
      <c r="AA5139" s="18" t="n">
        <f aca="false">S5139*W5139</f>
        <v>0</v>
      </c>
      <c r="AB5139" s="15" t="n">
        <f aca="false">(P5139="Month-to-month")+(I5139="Fiber optic")+(R5139="Electronic check")+(F5139&lt;=12)+(M5139="No")+(J5139="No")</f>
        <v>3</v>
      </c>
      <c r="AC5139" s="15" t="str">
        <f aca="false">IF(AB5139&gt;=5,"High",IF(AB5139&gt;=3,"Medium","Low"))</f>
        <v>Medium</v>
      </c>
    </row>
    <row r="5140" customFormat="false" ht="15" hidden="false" customHeight="false" outlineLevel="0" collapsed="false">
      <c r="A5140" s="15" t="s">
        <v>5237</v>
      </c>
      <c r="B5140" s="15" t="s">
        <v>98</v>
      </c>
      <c r="C5140" s="15" t="n">
        <v>1</v>
      </c>
      <c r="D5140" s="15" t="s">
        <v>24</v>
      </c>
      <c r="E5140" s="15" t="s">
        <v>24</v>
      </c>
      <c r="F5140" s="15" t="n">
        <v>71</v>
      </c>
      <c r="G5140" s="15" t="s">
        <v>26</v>
      </c>
      <c r="H5140" s="15" t="s">
        <v>26</v>
      </c>
      <c r="I5140" s="15" t="s">
        <v>102</v>
      </c>
      <c r="J5140" s="15" t="s">
        <v>24</v>
      </c>
      <c r="K5140" s="15" t="s">
        <v>26</v>
      </c>
      <c r="L5140" s="15" t="s">
        <v>24</v>
      </c>
      <c r="M5140" s="15" t="s">
        <v>26</v>
      </c>
      <c r="N5140" s="15" t="s">
        <v>26</v>
      </c>
      <c r="O5140" s="15" t="s">
        <v>26</v>
      </c>
      <c r="P5140" s="15" t="s">
        <v>29</v>
      </c>
      <c r="Q5140" s="15" t="s">
        <v>26</v>
      </c>
      <c r="R5140" s="15" t="s">
        <v>15</v>
      </c>
      <c r="S5140" s="18" t="n">
        <v>106.8</v>
      </c>
      <c r="T5140" s="15" t="n">
        <v>7623.2</v>
      </c>
      <c r="U5140" s="15" t="s">
        <v>24</v>
      </c>
      <c r="V5140" s="18" t="n">
        <f aca="false">IF(ISNUMBER(T5140),T5140,0)</f>
        <v>7623.2</v>
      </c>
      <c r="W5140" s="15" t="n">
        <f aca="false">IF(U5140="Yes",1,0)</f>
        <v>0</v>
      </c>
      <c r="X5140" s="15" t="str">
        <f aca="false">IF(F5140&lt;=12,"0-12 months",IF(F5140&lt;=24,"13-24 months",IF(F5140&lt;=48,"25-48 months","49-72 months")))</f>
        <v>49-72 months</v>
      </c>
      <c r="Y5140" s="15" t="str">
        <f aca="false">IF(C5140=1,"Yes","No")</f>
        <v>Yes</v>
      </c>
      <c r="Z5140" s="15" t="n">
        <f aca="false">COUNTIF(J5140:O5140,"Yes")</f>
        <v>4</v>
      </c>
      <c r="AA5140" s="18" t="n">
        <f aca="false">S5140*W5140</f>
        <v>0</v>
      </c>
      <c r="AB5140" s="15" t="n">
        <f aca="false">(P5140="Month-to-month")+(I5140="Fiber optic")+(R5140="Electronic check")+(F5140&lt;=12)+(M5140="No")+(J5140="No")</f>
        <v>3</v>
      </c>
      <c r="AC5140" s="15" t="str">
        <f aca="false">IF(AB5140&gt;=5,"High",IF(AB5140&gt;=3,"Medium","Low"))</f>
        <v>Medium</v>
      </c>
    </row>
    <row r="5141" customFormat="false" ht="15" hidden="false" customHeight="false" outlineLevel="0" collapsed="false">
      <c r="A5141" s="15" t="s">
        <v>5238</v>
      </c>
      <c r="B5141" s="15" t="s">
        <v>98</v>
      </c>
      <c r="C5141" s="15" t="n">
        <v>0</v>
      </c>
      <c r="D5141" s="15" t="s">
        <v>26</v>
      </c>
      <c r="E5141" s="15" t="s">
        <v>26</v>
      </c>
      <c r="F5141" s="15" t="n">
        <v>50</v>
      </c>
      <c r="G5141" s="15" t="s">
        <v>26</v>
      </c>
      <c r="H5141" s="15" t="s">
        <v>26</v>
      </c>
      <c r="I5141" s="15" t="s">
        <v>24</v>
      </c>
      <c r="J5141" s="15" t="s">
        <v>28</v>
      </c>
      <c r="K5141" s="15" t="s">
        <v>28</v>
      </c>
      <c r="L5141" s="15" t="s">
        <v>28</v>
      </c>
      <c r="M5141" s="15" t="s">
        <v>28</v>
      </c>
      <c r="N5141" s="15" t="s">
        <v>28</v>
      </c>
      <c r="O5141" s="15" t="s">
        <v>28</v>
      </c>
      <c r="P5141" s="15" t="s">
        <v>29</v>
      </c>
      <c r="Q5141" s="15" t="s">
        <v>24</v>
      </c>
      <c r="R5141" s="15" t="s">
        <v>17</v>
      </c>
      <c r="S5141" s="18" t="n">
        <v>24.95</v>
      </c>
      <c r="T5141" s="15" t="n">
        <v>1261.45</v>
      </c>
      <c r="U5141" s="15" t="s">
        <v>24</v>
      </c>
      <c r="V5141" s="18" t="n">
        <f aca="false">IF(ISNUMBER(T5141),T5141,0)</f>
        <v>1261.45</v>
      </c>
      <c r="W5141" s="15" t="n">
        <f aca="false">IF(U5141="Yes",1,0)</f>
        <v>0</v>
      </c>
      <c r="X5141" s="15" t="str">
        <f aca="false">IF(F5141&lt;=12,"0-12 months",IF(F5141&lt;=24,"13-24 months",IF(F5141&lt;=48,"25-48 months","49-72 months")))</f>
        <v>49-72 months</v>
      </c>
      <c r="Y5141" s="15" t="str">
        <f aca="false">IF(C5141=1,"Yes","No")</f>
        <v>No</v>
      </c>
      <c r="Z5141" s="15" t="n">
        <f aca="false">COUNTIF(J5141:O5141,"Yes")</f>
        <v>0</v>
      </c>
      <c r="AA5141" s="18" t="n">
        <f aca="false">S5141*W5141</f>
        <v>0</v>
      </c>
      <c r="AB5141" s="15" t="n">
        <f aca="false">(P5141="Month-to-month")+(I5141="Fiber optic")+(R5141="Electronic check")+(F5141&lt;=12)+(M5141="No")+(J5141="No")</f>
        <v>0</v>
      </c>
      <c r="AC5141" s="15" t="str">
        <f aca="false">IF(AB5141&gt;=5,"High",IF(AB5141&gt;=3,"Medium","Low"))</f>
        <v>Low</v>
      </c>
    </row>
    <row r="5142" customFormat="false" ht="15" hidden="false" customHeight="false" outlineLevel="0" collapsed="false">
      <c r="A5142" s="15" t="s">
        <v>5239</v>
      </c>
      <c r="B5142" s="15" t="s">
        <v>98</v>
      </c>
      <c r="C5142" s="15" t="n">
        <v>0</v>
      </c>
      <c r="D5142" s="15" t="s">
        <v>24</v>
      </c>
      <c r="E5142" s="15" t="s">
        <v>24</v>
      </c>
      <c r="F5142" s="15" t="n">
        <v>1</v>
      </c>
      <c r="G5142" s="15" t="s">
        <v>26</v>
      </c>
      <c r="H5142" s="15" t="s">
        <v>24</v>
      </c>
      <c r="I5142" s="15" t="s">
        <v>102</v>
      </c>
      <c r="J5142" s="15" t="s">
        <v>24</v>
      </c>
      <c r="K5142" s="15" t="s">
        <v>24</v>
      </c>
      <c r="L5142" s="15" t="s">
        <v>24</v>
      </c>
      <c r="M5142" s="15" t="s">
        <v>24</v>
      </c>
      <c r="N5142" s="15" t="s">
        <v>26</v>
      </c>
      <c r="O5142" s="15" t="s">
        <v>26</v>
      </c>
      <c r="P5142" s="15" t="s">
        <v>25</v>
      </c>
      <c r="Q5142" s="15" t="s">
        <v>26</v>
      </c>
      <c r="R5142" s="15" t="s">
        <v>15</v>
      </c>
      <c r="S5142" s="18" t="n">
        <v>89.25</v>
      </c>
      <c r="T5142" s="15" t="n">
        <v>89.25</v>
      </c>
      <c r="U5142" s="15" t="s">
        <v>24</v>
      </c>
      <c r="V5142" s="18" t="n">
        <f aca="false">IF(ISNUMBER(T5142),T5142,0)</f>
        <v>89.25</v>
      </c>
      <c r="W5142" s="15" t="n">
        <f aca="false">IF(U5142="Yes",1,0)</f>
        <v>0</v>
      </c>
      <c r="X5142" s="15" t="str">
        <f aca="false">IF(F5142&lt;=12,"0-12 months",IF(F5142&lt;=24,"13-24 months",IF(F5142&lt;=48,"25-48 months","49-72 months")))</f>
        <v>0-12 months</v>
      </c>
      <c r="Y5142" s="15" t="str">
        <f aca="false">IF(C5142=1,"Yes","No")</f>
        <v>No</v>
      </c>
      <c r="Z5142" s="15" t="n">
        <f aca="false">COUNTIF(J5142:O5142,"Yes")</f>
        <v>2</v>
      </c>
      <c r="AA5142" s="18" t="n">
        <f aca="false">S5142*W5142</f>
        <v>0</v>
      </c>
      <c r="AB5142" s="15" t="n">
        <f aca="false">(P5142="Month-to-month")+(I5142="Fiber optic")+(R5142="Electronic check")+(F5142&lt;=12)+(M5142="No")+(J5142="No")</f>
        <v>6</v>
      </c>
      <c r="AC5142" s="15" t="str">
        <f aca="false">IF(AB5142&gt;=5,"High",IF(AB5142&gt;=3,"Medium","Low"))</f>
        <v>High</v>
      </c>
    </row>
    <row r="5143" customFormat="false" ht="15" hidden="false" customHeight="false" outlineLevel="0" collapsed="false">
      <c r="A5143" s="15" t="s">
        <v>5240</v>
      </c>
      <c r="B5143" s="15" t="s">
        <v>98</v>
      </c>
      <c r="C5143" s="15" t="n">
        <v>0</v>
      </c>
      <c r="D5143" s="15" t="s">
        <v>24</v>
      </c>
      <c r="E5143" s="15" t="s">
        <v>24</v>
      </c>
      <c r="F5143" s="15" t="n">
        <v>5</v>
      </c>
      <c r="G5143" s="15" t="s">
        <v>26</v>
      </c>
      <c r="H5143" s="15" t="s">
        <v>24</v>
      </c>
      <c r="I5143" s="15" t="s">
        <v>24</v>
      </c>
      <c r="J5143" s="15" t="s">
        <v>28</v>
      </c>
      <c r="K5143" s="15" t="s">
        <v>28</v>
      </c>
      <c r="L5143" s="15" t="s">
        <v>28</v>
      </c>
      <c r="M5143" s="15" t="s">
        <v>28</v>
      </c>
      <c r="N5143" s="15" t="s">
        <v>28</v>
      </c>
      <c r="O5143" s="15" t="s">
        <v>28</v>
      </c>
      <c r="P5143" s="15" t="s">
        <v>25</v>
      </c>
      <c r="Q5143" s="15" t="s">
        <v>26</v>
      </c>
      <c r="R5143" s="15" t="s">
        <v>17</v>
      </c>
      <c r="S5143" s="18" t="n">
        <v>19.25</v>
      </c>
      <c r="T5143" s="15" t="n">
        <v>86.05</v>
      </c>
      <c r="U5143" s="15" t="s">
        <v>24</v>
      </c>
      <c r="V5143" s="18" t="n">
        <f aca="false">IF(ISNUMBER(T5143),T5143,0)</f>
        <v>86.05</v>
      </c>
      <c r="W5143" s="15" t="n">
        <f aca="false">IF(U5143="Yes",1,0)</f>
        <v>0</v>
      </c>
      <c r="X5143" s="15" t="str">
        <f aca="false">IF(F5143&lt;=12,"0-12 months",IF(F5143&lt;=24,"13-24 months",IF(F5143&lt;=48,"25-48 months","49-72 months")))</f>
        <v>0-12 months</v>
      </c>
      <c r="Y5143" s="15" t="str">
        <f aca="false">IF(C5143=1,"Yes","No")</f>
        <v>No</v>
      </c>
      <c r="Z5143" s="15" t="n">
        <f aca="false">COUNTIF(J5143:O5143,"Yes")</f>
        <v>0</v>
      </c>
      <c r="AA5143" s="18" t="n">
        <f aca="false">S5143*W5143</f>
        <v>0</v>
      </c>
      <c r="AB5143" s="15" t="n">
        <f aca="false">(P5143="Month-to-month")+(I5143="Fiber optic")+(R5143="Electronic check")+(F5143&lt;=12)+(M5143="No")+(J5143="No")</f>
        <v>2</v>
      </c>
      <c r="AC5143" s="15" t="str">
        <f aca="false">IF(AB5143&gt;=5,"High",IF(AB5143&gt;=3,"Medium","Low"))</f>
        <v>Low</v>
      </c>
    </row>
    <row r="5144" customFormat="false" ht="15" hidden="false" customHeight="false" outlineLevel="0" collapsed="false">
      <c r="A5144" s="15" t="s">
        <v>5241</v>
      </c>
      <c r="B5144" s="15" t="s">
        <v>94</v>
      </c>
      <c r="C5144" s="15" t="n">
        <v>0</v>
      </c>
      <c r="D5144" s="15" t="s">
        <v>24</v>
      </c>
      <c r="E5144" s="15" t="s">
        <v>24</v>
      </c>
      <c r="F5144" s="15" t="n">
        <v>66</v>
      </c>
      <c r="G5144" s="15" t="s">
        <v>26</v>
      </c>
      <c r="H5144" s="15" t="s">
        <v>26</v>
      </c>
      <c r="I5144" s="15" t="s">
        <v>102</v>
      </c>
      <c r="J5144" s="15" t="s">
        <v>26</v>
      </c>
      <c r="K5144" s="15" t="s">
        <v>26</v>
      </c>
      <c r="L5144" s="15" t="s">
        <v>26</v>
      </c>
      <c r="M5144" s="15" t="s">
        <v>26</v>
      </c>
      <c r="N5144" s="15" t="s">
        <v>26</v>
      </c>
      <c r="O5144" s="15" t="s">
        <v>24</v>
      </c>
      <c r="P5144" s="15" t="s">
        <v>27</v>
      </c>
      <c r="Q5144" s="15" t="s">
        <v>26</v>
      </c>
      <c r="R5144" s="15" t="s">
        <v>19</v>
      </c>
      <c r="S5144" s="18" t="n">
        <v>104.55</v>
      </c>
      <c r="T5144" s="15" t="n">
        <v>6779.05</v>
      </c>
      <c r="U5144" s="15" t="s">
        <v>24</v>
      </c>
      <c r="V5144" s="18" t="n">
        <f aca="false">IF(ISNUMBER(T5144),T5144,0)</f>
        <v>6779.05</v>
      </c>
      <c r="W5144" s="15" t="n">
        <f aca="false">IF(U5144="Yes",1,0)</f>
        <v>0</v>
      </c>
      <c r="X5144" s="15" t="str">
        <f aca="false">IF(F5144&lt;=12,"0-12 months",IF(F5144&lt;=24,"13-24 months",IF(F5144&lt;=48,"25-48 months","49-72 months")))</f>
        <v>49-72 months</v>
      </c>
      <c r="Y5144" s="15" t="str">
        <f aca="false">IF(C5144=1,"Yes","No")</f>
        <v>No</v>
      </c>
      <c r="Z5144" s="15" t="n">
        <f aca="false">COUNTIF(J5144:O5144,"Yes")</f>
        <v>5</v>
      </c>
      <c r="AA5144" s="18" t="n">
        <f aca="false">S5144*W5144</f>
        <v>0</v>
      </c>
      <c r="AB5144" s="15" t="n">
        <f aca="false">(P5144="Month-to-month")+(I5144="Fiber optic")+(R5144="Electronic check")+(F5144&lt;=12)+(M5144="No")+(J5144="No")</f>
        <v>1</v>
      </c>
      <c r="AC5144" s="15" t="str">
        <f aca="false">IF(AB5144&gt;=5,"High",IF(AB5144&gt;=3,"Medium","Low"))</f>
        <v>Low</v>
      </c>
    </row>
    <row r="5145" customFormat="false" ht="15" hidden="false" customHeight="false" outlineLevel="0" collapsed="false">
      <c r="A5145" s="15" t="s">
        <v>5242</v>
      </c>
      <c r="B5145" s="15" t="s">
        <v>94</v>
      </c>
      <c r="C5145" s="15" t="n">
        <v>0</v>
      </c>
      <c r="D5145" s="15" t="s">
        <v>26</v>
      </c>
      <c r="E5145" s="15" t="s">
        <v>26</v>
      </c>
      <c r="F5145" s="15" t="n">
        <v>49</v>
      </c>
      <c r="G5145" s="15" t="s">
        <v>26</v>
      </c>
      <c r="H5145" s="15" t="s">
        <v>24</v>
      </c>
      <c r="I5145" s="15" t="s">
        <v>96</v>
      </c>
      <c r="J5145" s="15" t="s">
        <v>26</v>
      </c>
      <c r="K5145" s="15" t="s">
        <v>26</v>
      </c>
      <c r="L5145" s="15" t="s">
        <v>26</v>
      </c>
      <c r="M5145" s="15" t="s">
        <v>26</v>
      </c>
      <c r="N5145" s="15" t="s">
        <v>26</v>
      </c>
      <c r="O5145" s="15" t="s">
        <v>26</v>
      </c>
      <c r="P5145" s="15" t="s">
        <v>27</v>
      </c>
      <c r="Q5145" s="15" t="s">
        <v>26</v>
      </c>
      <c r="R5145" s="15" t="s">
        <v>17</v>
      </c>
      <c r="S5145" s="18" t="n">
        <v>87.2</v>
      </c>
      <c r="T5145" s="15" t="n">
        <v>4345</v>
      </c>
      <c r="U5145" s="15" t="s">
        <v>24</v>
      </c>
      <c r="V5145" s="18" t="n">
        <f aca="false">IF(ISNUMBER(T5145),T5145,0)</f>
        <v>4345</v>
      </c>
      <c r="W5145" s="15" t="n">
        <f aca="false">IF(U5145="Yes",1,0)</f>
        <v>0</v>
      </c>
      <c r="X5145" s="15" t="str">
        <f aca="false">IF(F5145&lt;=12,"0-12 months",IF(F5145&lt;=24,"13-24 months",IF(F5145&lt;=48,"25-48 months","49-72 months")))</f>
        <v>49-72 months</v>
      </c>
      <c r="Y5145" s="15" t="str">
        <f aca="false">IF(C5145=1,"Yes","No")</f>
        <v>No</v>
      </c>
      <c r="Z5145" s="15" t="n">
        <f aca="false">COUNTIF(J5145:O5145,"Yes")</f>
        <v>6</v>
      </c>
      <c r="AA5145" s="18" t="n">
        <f aca="false">S5145*W5145</f>
        <v>0</v>
      </c>
      <c r="AB5145" s="15" t="n">
        <f aca="false">(P5145="Month-to-month")+(I5145="Fiber optic")+(R5145="Electronic check")+(F5145&lt;=12)+(M5145="No")+(J5145="No")</f>
        <v>0</v>
      </c>
      <c r="AC5145" s="15" t="str">
        <f aca="false">IF(AB5145&gt;=5,"High",IF(AB5145&gt;=3,"Medium","Low"))</f>
        <v>Low</v>
      </c>
    </row>
    <row r="5146" customFormat="false" ht="15" hidden="false" customHeight="false" outlineLevel="0" collapsed="false">
      <c r="A5146" s="15" t="s">
        <v>5243</v>
      </c>
      <c r="B5146" s="15" t="s">
        <v>94</v>
      </c>
      <c r="C5146" s="15" t="n">
        <v>1</v>
      </c>
      <c r="D5146" s="15" t="s">
        <v>26</v>
      </c>
      <c r="E5146" s="15" t="s">
        <v>24</v>
      </c>
      <c r="F5146" s="15" t="n">
        <v>3</v>
      </c>
      <c r="G5146" s="15" t="s">
        <v>24</v>
      </c>
      <c r="H5146" s="15" t="s">
        <v>95</v>
      </c>
      <c r="I5146" s="15" t="s">
        <v>96</v>
      </c>
      <c r="J5146" s="15" t="s">
        <v>24</v>
      </c>
      <c r="K5146" s="15" t="s">
        <v>26</v>
      </c>
      <c r="L5146" s="15" t="s">
        <v>24</v>
      </c>
      <c r="M5146" s="15" t="s">
        <v>24</v>
      </c>
      <c r="N5146" s="15" t="s">
        <v>24</v>
      </c>
      <c r="O5146" s="15" t="s">
        <v>24</v>
      </c>
      <c r="P5146" s="15" t="s">
        <v>25</v>
      </c>
      <c r="Q5146" s="15" t="s">
        <v>26</v>
      </c>
      <c r="R5146" s="15" t="s">
        <v>15</v>
      </c>
      <c r="S5146" s="18" t="n">
        <v>30.75</v>
      </c>
      <c r="T5146" s="15" t="n">
        <v>82.85</v>
      </c>
      <c r="U5146" s="15" t="s">
        <v>24</v>
      </c>
      <c r="V5146" s="18" t="n">
        <f aca="false">IF(ISNUMBER(T5146),T5146,0)</f>
        <v>82.85</v>
      </c>
      <c r="W5146" s="15" t="n">
        <f aca="false">IF(U5146="Yes",1,0)</f>
        <v>0</v>
      </c>
      <c r="X5146" s="15" t="str">
        <f aca="false">IF(F5146&lt;=12,"0-12 months",IF(F5146&lt;=24,"13-24 months",IF(F5146&lt;=48,"25-48 months","49-72 months")))</f>
        <v>0-12 months</v>
      </c>
      <c r="Y5146" s="15" t="str">
        <f aca="false">IF(C5146=1,"Yes","No")</f>
        <v>Yes</v>
      </c>
      <c r="Z5146" s="15" t="n">
        <f aca="false">COUNTIF(J5146:O5146,"Yes")</f>
        <v>1</v>
      </c>
      <c r="AA5146" s="18" t="n">
        <f aca="false">S5146*W5146</f>
        <v>0</v>
      </c>
      <c r="AB5146" s="15" t="n">
        <f aca="false">(P5146="Month-to-month")+(I5146="Fiber optic")+(R5146="Electronic check")+(F5146&lt;=12)+(M5146="No")+(J5146="No")</f>
        <v>5</v>
      </c>
      <c r="AC5146" s="15" t="str">
        <f aca="false">IF(AB5146&gt;=5,"High",IF(AB5146&gt;=3,"Medium","Low"))</f>
        <v>High</v>
      </c>
    </row>
    <row r="5147" customFormat="false" ht="15" hidden="false" customHeight="false" outlineLevel="0" collapsed="false">
      <c r="A5147" s="15" t="s">
        <v>5244</v>
      </c>
      <c r="B5147" s="15" t="s">
        <v>98</v>
      </c>
      <c r="C5147" s="15" t="n">
        <v>0</v>
      </c>
      <c r="D5147" s="15" t="s">
        <v>26</v>
      </c>
      <c r="E5147" s="15" t="s">
        <v>26</v>
      </c>
      <c r="F5147" s="15" t="n">
        <v>66</v>
      </c>
      <c r="G5147" s="15" t="s">
        <v>26</v>
      </c>
      <c r="H5147" s="15" t="s">
        <v>26</v>
      </c>
      <c r="I5147" s="15" t="s">
        <v>24</v>
      </c>
      <c r="J5147" s="15" t="s">
        <v>28</v>
      </c>
      <c r="K5147" s="15" t="s">
        <v>28</v>
      </c>
      <c r="L5147" s="15" t="s">
        <v>28</v>
      </c>
      <c r="M5147" s="15" t="s">
        <v>28</v>
      </c>
      <c r="N5147" s="15" t="s">
        <v>28</v>
      </c>
      <c r="O5147" s="15" t="s">
        <v>28</v>
      </c>
      <c r="P5147" s="15" t="s">
        <v>27</v>
      </c>
      <c r="Q5147" s="15" t="s">
        <v>26</v>
      </c>
      <c r="R5147" s="15" t="s">
        <v>21</v>
      </c>
      <c r="S5147" s="18" t="n">
        <v>25.7</v>
      </c>
      <c r="T5147" s="15" t="n">
        <v>1714.55</v>
      </c>
      <c r="U5147" s="15" t="s">
        <v>24</v>
      </c>
      <c r="V5147" s="18" t="n">
        <f aca="false">IF(ISNUMBER(T5147),T5147,0)</f>
        <v>1714.55</v>
      </c>
      <c r="W5147" s="15" t="n">
        <f aca="false">IF(U5147="Yes",1,0)</f>
        <v>0</v>
      </c>
      <c r="X5147" s="15" t="str">
        <f aca="false">IF(F5147&lt;=12,"0-12 months",IF(F5147&lt;=24,"13-24 months",IF(F5147&lt;=48,"25-48 months","49-72 months")))</f>
        <v>49-72 months</v>
      </c>
      <c r="Y5147" s="15" t="str">
        <f aca="false">IF(C5147=1,"Yes","No")</f>
        <v>No</v>
      </c>
      <c r="Z5147" s="15" t="n">
        <f aca="false">COUNTIF(J5147:O5147,"Yes")</f>
        <v>0</v>
      </c>
      <c r="AA5147" s="18" t="n">
        <f aca="false">S5147*W5147</f>
        <v>0</v>
      </c>
      <c r="AB5147" s="15" t="n">
        <f aca="false">(P5147="Month-to-month")+(I5147="Fiber optic")+(R5147="Electronic check")+(F5147&lt;=12)+(M5147="No")+(J5147="No")</f>
        <v>0</v>
      </c>
      <c r="AC5147" s="15" t="str">
        <f aca="false">IF(AB5147&gt;=5,"High",IF(AB5147&gt;=3,"Medium","Low"))</f>
        <v>Low</v>
      </c>
    </row>
    <row r="5148" customFormat="false" ht="15" hidden="false" customHeight="false" outlineLevel="0" collapsed="false">
      <c r="A5148" s="15" t="s">
        <v>5245</v>
      </c>
      <c r="B5148" s="15" t="s">
        <v>98</v>
      </c>
      <c r="C5148" s="15" t="n">
        <v>0</v>
      </c>
      <c r="D5148" s="15" t="s">
        <v>24</v>
      </c>
      <c r="E5148" s="15" t="s">
        <v>26</v>
      </c>
      <c r="F5148" s="15" t="n">
        <v>11</v>
      </c>
      <c r="G5148" s="15" t="s">
        <v>26</v>
      </c>
      <c r="H5148" s="15" t="s">
        <v>26</v>
      </c>
      <c r="I5148" s="15" t="s">
        <v>102</v>
      </c>
      <c r="J5148" s="15" t="s">
        <v>24</v>
      </c>
      <c r="K5148" s="15" t="s">
        <v>24</v>
      </c>
      <c r="L5148" s="15" t="s">
        <v>24</v>
      </c>
      <c r="M5148" s="15" t="s">
        <v>24</v>
      </c>
      <c r="N5148" s="15" t="s">
        <v>24</v>
      </c>
      <c r="O5148" s="15" t="s">
        <v>26</v>
      </c>
      <c r="P5148" s="15" t="s">
        <v>25</v>
      </c>
      <c r="Q5148" s="15" t="s">
        <v>24</v>
      </c>
      <c r="R5148" s="15" t="s">
        <v>15</v>
      </c>
      <c r="S5148" s="18" t="n">
        <v>86.2</v>
      </c>
      <c r="T5148" s="15" t="n">
        <v>893.2</v>
      </c>
      <c r="U5148" s="15" t="s">
        <v>24</v>
      </c>
      <c r="V5148" s="18" t="n">
        <f aca="false">IF(ISNUMBER(T5148),T5148,0)</f>
        <v>893.2</v>
      </c>
      <c r="W5148" s="15" t="n">
        <f aca="false">IF(U5148="Yes",1,0)</f>
        <v>0</v>
      </c>
      <c r="X5148" s="15" t="str">
        <f aca="false">IF(F5148&lt;=12,"0-12 months",IF(F5148&lt;=24,"13-24 months",IF(F5148&lt;=48,"25-48 months","49-72 months")))</f>
        <v>0-12 months</v>
      </c>
      <c r="Y5148" s="15" t="str">
        <f aca="false">IF(C5148=1,"Yes","No")</f>
        <v>No</v>
      </c>
      <c r="Z5148" s="15" t="n">
        <f aca="false">COUNTIF(J5148:O5148,"Yes")</f>
        <v>1</v>
      </c>
      <c r="AA5148" s="18" t="n">
        <f aca="false">S5148*W5148</f>
        <v>0</v>
      </c>
      <c r="AB5148" s="15" t="n">
        <f aca="false">(P5148="Month-to-month")+(I5148="Fiber optic")+(R5148="Electronic check")+(F5148&lt;=12)+(M5148="No")+(J5148="No")</f>
        <v>6</v>
      </c>
      <c r="AC5148" s="15" t="str">
        <f aca="false">IF(AB5148&gt;=5,"High",IF(AB5148&gt;=3,"Medium","Low"))</f>
        <v>High</v>
      </c>
    </row>
    <row r="5149" customFormat="false" ht="15" hidden="false" customHeight="false" outlineLevel="0" collapsed="false">
      <c r="A5149" s="15" t="s">
        <v>5246</v>
      </c>
      <c r="B5149" s="15" t="s">
        <v>98</v>
      </c>
      <c r="C5149" s="15" t="n">
        <v>0</v>
      </c>
      <c r="D5149" s="15" t="s">
        <v>24</v>
      </c>
      <c r="E5149" s="15" t="s">
        <v>24</v>
      </c>
      <c r="F5149" s="15" t="n">
        <v>28</v>
      </c>
      <c r="G5149" s="15" t="s">
        <v>24</v>
      </c>
      <c r="H5149" s="15" t="s">
        <v>95</v>
      </c>
      <c r="I5149" s="15" t="s">
        <v>96</v>
      </c>
      <c r="J5149" s="15" t="s">
        <v>24</v>
      </c>
      <c r="K5149" s="15" t="s">
        <v>24</v>
      </c>
      <c r="L5149" s="15" t="s">
        <v>24</v>
      </c>
      <c r="M5149" s="15" t="s">
        <v>26</v>
      </c>
      <c r="N5149" s="15" t="s">
        <v>24</v>
      </c>
      <c r="O5149" s="15" t="s">
        <v>24</v>
      </c>
      <c r="P5149" s="15" t="s">
        <v>25</v>
      </c>
      <c r="Q5149" s="15" t="s">
        <v>26</v>
      </c>
      <c r="R5149" s="15" t="s">
        <v>21</v>
      </c>
      <c r="S5149" s="18" t="n">
        <v>30.1</v>
      </c>
      <c r="T5149" s="15" t="n">
        <v>810.85</v>
      </c>
      <c r="U5149" s="15" t="s">
        <v>24</v>
      </c>
      <c r="V5149" s="18" t="n">
        <f aca="false">IF(ISNUMBER(T5149),T5149,0)</f>
        <v>810.85</v>
      </c>
      <c r="W5149" s="15" t="n">
        <f aca="false">IF(U5149="Yes",1,0)</f>
        <v>0</v>
      </c>
      <c r="X5149" s="15" t="str">
        <f aca="false">IF(F5149&lt;=12,"0-12 months",IF(F5149&lt;=24,"13-24 months",IF(F5149&lt;=48,"25-48 months","49-72 months")))</f>
        <v>25-48 months</v>
      </c>
      <c r="Y5149" s="15" t="str">
        <f aca="false">IF(C5149=1,"Yes","No")</f>
        <v>No</v>
      </c>
      <c r="Z5149" s="15" t="n">
        <f aca="false">COUNTIF(J5149:O5149,"Yes")</f>
        <v>1</v>
      </c>
      <c r="AA5149" s="18" t="n">
        <f aca="false">S5149*W5149</f>
        <v>0</v>
      </c>
      <c r="AB5149" s="15" t="n">
        <f aca="false">(P5149="Month-to-month")+(I5149="Fiber optic")+(R5149="Electronic check")+(F5149&lt;=12)+(M5149="No")+(J5149="No")</f>
        <v>2</v>
      </c>
      <c r="AC5149" s="15" t="str">
        <f aca="false">IF(AB5149&gt;=5,"High",IF(AB5149&gt;=3,"Medium","Low"))</f>
        <v>Low</v>
      </c>
    </row>
    <row r="5150" customFormat="false" ht="15" hidden="false" customHeight="false" outlineLevel="0" collapsed="false">
      <c r="A5150" s="15" t="s">
        <v>5247</v>
      </c>
      <c r="B5150" s="15" t="s">
        <v>98</v>
      </c>
      <c r="C5150" s="15" t="n">
        <v>0</v>
      </c>
      <c r="D5150" s="15" t="s">
        <v>26</v>
      </c>
      <c r="E5150" s="15" t="s">
        <v>24</v>
      </c>
      <c r="F5150" s="15" t="n">
        <v>65</v>
      </c>
      <c r="G5150" s="15" t="s">
        <v>26</v>
      </c>
      <c r="H5150" s="15" t="s">
        <v>26</v>
      </c>
      <c r="I5150" s="15" t="s">
        <v>102</v>
      </c>
      <c r="J5150" s="15" t="s">
        <v>26</v>
      </c>
      <c r="K5150" s="15" t="s">
        <v>26</v>
      </c>
      <c r="L5150" s="15" t="s">
        <v>26</v>
      </c>
      <c r="M5150" s="15" t="s">
        <v>24</v>
      </c>
      <c r="N5150" s="15" t="s">
        <v>26</v>
      </c>
      <c r="O5150" s="15" t="s">
        <v>24</v>
      </c>
      <c r="P5150" s="15" t="s">
        <v>29</v>
      </c>
      <c r="Q5150" s="15" t="s">
        <v>26</v>
      </c>
      <c r="R5150" s="15" t="s">
        <v>15</v>
      </c>
      <c r="S5150" s="18" t="n">
        <v>99.35</v>
      </c>
      <c r="T5150" s="15" t="n">
        <v>6347.55</v>
      </c>
      <c r="U5150" s="15" t="s">
        <v>24</v>
      </c>
      <c r="V5150" s="18" t="n">
        <f aca="false">IF(ISNUMBER(T5150),T5150,0)</f>
        <v>6347.55</v>
      </c>
      <c r="W5150" s="15" t="n">
        <f aca="false">IF(U5150="Yes",1,0)</f>
        <v>0</v>
      </c>
      <c r="X5150" s="15" t="str">
        <f aca="false">IF(F5150&lt;=12,"0-12 months",IF(F5150&lt;=24,"13-24 months",IF(F5150&lt;=48,"25-48 months","49-72 months")))</f>
        <v>49-72 months</v>
      </c>
      <c r="Y5150" s="15" t="str">
        <f aca="false">IF(C5150=1,"Yes","No")</f>
        <v>No</v>
      </c>
      <c r="Z5150" s="15" t="n">
        <f aca="false">COUNTIF(J5150:O5150,"Yes")</f>
        <v>4</v>
      </c>
      <c r="AA5150" s="18" t="n">
        <f aca="false">S5150*W5150</f>
        <v>0</v>
      </c>
      <c r="AB5150" s="15" t="n">
        <f aca="false">(P5150="Month-to-month")+(I5150="Fiber optic")+(R5150="Electronic check")+(F5150&lt;=12)+(M5150="No")+(J5150="No")</f>
        <v>3</v>
      </c>
      <c r="AC5150" s="15" t="str">
        <f aca="false">IF(AB5150&gt;=5,"High",IF(AB5150&gt;=3,"Medium","Low"))</f>
        <v>Medium</v>
      </c>
    </row>
    <row r="5151" customFormat="false" ht="15" hidden="false" customHeight="false" outlineLevel="0" collapsed="false">
      <c r="A5151" s="15" t="s">
        <v>5248</v>
      </c>
      <c r="B5151" s="15" t="s">
        <v>94</v>
      </c>
      <c r="C5151" s="15" t="n">
        <v>0</v>
      </c>
      <c r="D5151" s="15" t="s">
        <v>24</v>
      </c>
      <c r="E5151" s="15" t="s">
        <v>24</v>
      </c>
      <c r="F5151" s="15" t="n">
        <v>62</v>
      </c>
      <c r="G5151" s="15" t="s">
        <v>26</v>
      </c>
      <c r="H5151" s="15" t="s">
        <v>24</v>
      </c>
      <c r="I5151" s="15" t="s">
        <v>24</v>
      </c>
      <c r="J5151" s="15" t="s">
        <v>28</v>
      </c>
      <c r="K5151" s="15" t="s">
        <v>28</v>
      </c>
      <c r="L5151" s="15" t="s">
        <v>28</v>
      </c>
      <c r="M5151" s="15" t="s">
        <v>28</v>
      </c>
      <c r="N5151" s="15" t="s">
        <v>28</v>
      </c>
      <c r="O5151" s="15" t="s">
        <v>28</v>
      </c>
      <c r="P5151" s="15" t="s">
        <v>29</v>
      </c>
      <c r="Q5151" s="15" t="s">
        <v>26</v>
      </c>
      <c r="R5151" s="15" t="s">
        <v>21</v>
      </c>
      <c r="S5151" s="18" t="n">
        <v>19.2</v>
      </c>
      <c r="T5151" s="15" t="n">
        <v>1123.65</v>
      </c>
      <c r="U5151" s="15" t="s">
        <v>24</v>
      </c>
      <c r="V5151" s="18" t="n">
        <f aca="false">IF(ISNUMBER(T5151),T5151,0)</f>
        <v>1123.65</v>
      </c>
      <c r="W5151" s="15" t="n">
        <f aca="false">IF(U5151="Yes",1,0)</f>
        <v>0</v>
      </c>
      <c r="X5151" s="15" t="str">
        <f aca="false">IF(F5151&lt;=12,"0-12 months",IF(F5151&lt;=24,"13-24 months",IF(F5151&lt;=48,"25-48 months","49-72 months")))</f>
        <v>49-72 months</v>
      </c>
      <c r="Y5151" s="15" t="str">
        <f aca="false">IF(C5151=1,"Yes","No")</f>
        <v>No</v>
      </c>
      <c r="Z5151" s="15" t="n">
        <f aca="false">COUNTIF(J5151:O5151,"Yes")</f>
        <v>0</v>
      </c>
      <c r="AA5151" s="18" t="n">
        <f aca="false">S5151*W5151</f>
        <v>0</v>
      </c>
      <c r="AB5151" s="15" t="n">
        <f aca="false">(P5151="Month-to-month")+(I5151="Fiber optic")+(R5151="Electronic check")+(F5151&lt;=12)+(M5151="No")+(J5151="No")</f>
        <v>0</v>
      </c>
      <c r="AC5151" s="15" t="str">
        <f aca="false">IF(AB5151&gt;=5,"High",IF(AB5151&gt;=3,"Medium","Low"))</f>
        <v>Low</v>
      </c>
    </row>
    <row r="5152" customFormat="false" ht="15" hidden="false" customHeight="false" outlineLevel="0" collapsed="false">
      <c r="A5152" s="15" t="s">
        <v>5249</v>
      </c>
      <c r="B5152" s="15" t="s">
        <v>94</v>
      </c>
      <c r="C5152" s="15" t="n">
        <v>0</v>
      </c>
      <c r="D5152" s="15" t="s">
        <v>26</v>
      </c>
      <c r="E5152" s="15" t="s">
        <v>24</v>
      </c>
      <c r="F5152" s="15" t="n">
        <v>2</v>
      </c>
      <c r="G5152" s="15" t="s">
        <v>26</v>
      </c>
      <c r="H5152" s="15" t="s">
        <v>24</v>
      </c>
      <c r="I5152" s="15" t="s">
        <v>24</v>
      </c>
      <c r="J5152" s="15" t="s">
        <v>28</v>
      </c>
      <c r="K5152" s="15" t="s">
        <v>28</v>
      </c>
      <c r="L5152" s="15" t="s">
        <v>28</v>
      </c>
      <c r="M5152" s="15" t="s">
        <v>28</v>
      </c>
      <c r="N5152" s="15" t="s">
        <v>28</v>
      </c>
      <c r="O5152" s="15" t="s">
        <v>28</v>
      </c>
      <c r="P5152" s="15" t="s">
        <v>25</v>
      </c>
      <c r="Q5152" s="15" t="s">
        <v>24</v>
      </c>
      <c r="R5152" s="15" t="s">
        <v>19</v>
      </c>
      <c r="S5152" s="18" t="n">
        <v>20.1</v>
      </c>
      <c r="T5152" s="15" t="n">
        <v>43.15</v>
      </c>
      <c r="U5152" s="15" t="s">
        <v>24</v>
      </c>
      <c r="V5152" s="18" t="n">
        <f aca="false">IF(ISNUMBER(T5152),T5152,0)</f>
        <v>43.15</v>
      </c>
      <c r="W5152" s="15" t="n">
        <f aca="false">IF(U5152="Yes",1,0)</f>
        <v>0</v>
      </c>
      <c r="X5152" s="15" t="str">
        <f aca="false">IF(F5152&lt;=12,"0-12 months",IF(F5152&lt;=24,"13-24 months",IF(F5152&lt;=48,"25-48 months","49-72 months")))</f>
        <v>0-12 months</v>
      </c>
      <c r="Y5152" s="15" t="str">
        <f aca="false">IF(C5152=1,"Yes","No")</f>
        <v>No</v>
      </c>
      <c r="Z5152" s="15" t="n">
        <f aca="false">COUNTIF(J5152:O5152,"Yes")</f>
        <v>0</v>
      </c>
      <c r="AA5152" s="18" t="n">
        <f aca="false">S5152*W5152</f>
        <v>0</v>
      </c>
      <c r="AB5152" s="15" t="n">
        <f aca="false">(P5152="Month-to-month")+(I5152="Fiber optic")+(R5152="Electronic check")+(F5152&lt;=12)+(M5152="No")+(J5152="No")</f>
        <v>2</v>
      </c>
      <c r="AC5152" s="15" t="str">
        <f aca="false">IF(AB5152&gt;=5,"High",IF(AB5152&gt;=3,"Medium","Low"))</f>
        <v>Low</v>
      </c>
    </row>
    <row r="5153" customFormat="false" ht="15" hidden="false" customHeight="false" outlineLevel="0" collapsed="false">
      <c r="A5153" s="15" t="s">
        <v>5250</v>
      </c>
      <c r="B5153" s="15" t="s">
        <v>94</v>
      </c>
      <c r="C5153" s="15" t="n">
        <v>0</v>
      </c>
      <c r="D5153" s="15" t="s">
        <v>24</v>
      </c>
      <c r="E5153" s="15" t="s">
        <v>24</v>
      </c>
      <c r="F5153" s="15" t="n">
        <v>2</v>
      </c>
      <c r="G5153" s="15" t="s">
        <v>26</v>
      </c>
      <c r="H5153" s="15" t="s">
        <v>24</v>
      </c>
      <c r="I5153" s="15" t="s">
        <v>24</v>
      </c>
      <c r="J5153" s="15" t="s">
        <v>28</v>
      </c>
      <c r="K5153" s="15" t="s">
        <v>28</v>
      </c>
      <c r="L5153" s="15" t="s">
        <v>28</v>
      </c>
      <c r="M5153" s="15" t="s">
        <v>28</v>
      </c>
      <c r="N5153" s="15" t="s">
        <v>28</v>
      </c>
      <c r="O5153" s="15" t="s">
        <v>28</v>
      </c>
      <c r="P5153" s="15" t="s">
        <v>25</v>
      </c>
      <c r="Q5153" s="15" t="s">
        <v>24</v>
      </c>
      <c r="R5153" s="15" t="s">
        <v>21</v>
      </c>
      <c r="S5153" s="18" t="n">
        <v>20.35</v>
      </c>
      <c r="T5153" s="15" t="n">
        <v>35.1</v>
      </c>
      <c r="U5153" s="15" t="s">
        <v>24</v>
      </c>
      <c r="V5153" s="18" t="n">
        <f aca="false">IF(ISNUMBER(T5153),T5153,0)</f>
        <v>35.1</v>
      </c>
      <c r="W5153" s="15" t="n">
        <f aca="false">IF(U5153="Yes",1,0)</f>
        <v>0</v>
      </c>
      <c r="X5153" s="15" t="str">
        <f aca="false">IF(F5153&lt;=12,"0-12 months",IF(F5153&lt;=24,"13-24 months",IF(F5153&lt;=48,"25-48 months","49-72 months")))</f>
        <v>0-12 months</v>
      </c>
      <c r="Y5153" s="15" t="str">
        <f aca="false">IF(C5153=1,"Yes","No")</f>
        <v>No</v>
      </c>
      <c r="Z5153" s="15" t="n">
        <f aca="false">COUNTIF(J5153:O5153,"Yes")</f>
        <v>0</v>
      </c>
      <c r="AA5153" s="18" t="n">
        <f aca="false">S5153*W5153</f>
        <v>0</v>
      </c>
      <c r="AB5153" s="15" t="n">
        <f aca="false">(P5153="Month-to-month")+(I5153="Fiber optic")+(R5153="Electronic check")+(F5153&lt;=12)+(M5153="No")+(J5153="No")</f>
        <v>2</v>
      </c>
      <c r="AC5153" s="15" t="str">
        <f aca="false">IF(AB5153&gt;=5,"High",IF(AB5153&gt;=3,"Medium","Low"))</f>
        <v>Low</v>
      </c>
    </row>
    <row r="5154" customFormat="false" ht="15" hidden="false" customHeight="false" outlineLevel="0" collapsed="false">
      <c r="A5154" s="15" t="s">
        <v>5251</v>
      </c>
      <c r="B5154" s="15" t="s">
        <v>94</v>
      </c>
      <c r="C5154" s="15" t="n">
        <v>0</v>
      </c>
      <c r="D5154" s="15" t="s">
        <v>26</v>
      </c>
      <c r="E5154" s="15" t="s">
        <v>26</v>
      </c>
      <c r="F5154" s="15" t="n">
        <v>55</v>
      </c>
      <c r="G5154" s="15" t="s">
        <v>26</v>
      </c>
      <c r="H5154" s="15" t="s">
        <v>26</v>
      </c>
      <c r="I5154" s="15" t="s">
        <v>24</v>
      </c>
      <c r="J5154" s="15" t="s">
        <v>28</v>
      </c>
      <c r="K5154" s="15" t="s">
        <v>28</v>
      </c>
      <c r="L5154" s="15" t="s">
        <v>28</v>
      </c>
      <c r="M5154" s="15" t="s">
        <v>28</v>
      </c>
      <c r="N5154" s="15" t="s">
        <v>28</v>
      </c>
      <c r="O5154" s="15" t="s">
        <v>28</v>
      </c>
      <c r="P5154" s="15" t="s">
        <v>29</v>
      </c>
      <c r="Q5154" s="15" t="s">
        <v>26</v>
      </c>
      <c r="R5154" s="15" t="s">
        <v>21</v>
      </c>
      <c r="S5154" s="18" t="n">
        <v>25.65</v>
      </c>
      <c r="T5154" s="15" t="n">
        <v>1388</v>
      </c>
      <c r="U5154" s="15" t="s">
        <v>24</v>
      </c>
      <c r="V5154" s="18" t="n">
        <f aca="false">IF(ISNUMBER(T5154),T5154,0)</f>
        <v>1388</v>
      </c>
      <c r="W5154" s="15" t="n">
        <f aca="false">IF(U5154="Yes",1,0)</f>
        <v>0</v>
      </c>
      <c r="X5154" s="15" t="str">
        <f aca="false">IF(F5154&lt;=12,"0-12 months",IF(F5154&lt;=24,"13-24 months",IF(F5154&lt;=48,"25-48 months","49-72 months")))</f>
        <v>49-72 months</v>
      </c>
      <c r="Y5154" s="15" t="str">
        <f aca="false">IF(C5154=1,"Yes","No")</f>
        <v>No</v>
      </c>
      <c r="Z5154" s="15" t="n">
        <f aca="false">COUNTIF(J5154:O5154,"Yes")</f>
        <v>0</v>
      </c>
      <c r="AA5154" s="18" t="n">
        <f aca="false">S5154*W5154</f>
        <v>0</v>
      </c>
      <c r="AB5154" s="15" t="n">
        <f aca="false">(P5154="Month-to-month")+(I5154="Fiber optic")+(R5154="Electronic check")+(F5154&lt;=12)+(M5154="No")+(J5154="No")</f>
        <v>0</v>
      </c>
      <c r="AC5154" s="15" t="str">
        <f aca="false">IF(AB5154&gt;=5,"High",IF(AB5154&gt;=3,"Medium","Low"))</f>
        <v>Low</v>
      </c>
    </row>
    <row r="5155" customFormat="false" ht="15" hidden="false" customHeight="false" outlineLevel="0" collapsed="false">
      <c r="A5155" s="15" t="s">
        <v>5252</v>
      </c>
      <c r="B5155" s="15" t="s">
        <v>98</v>
      </c>
      <c r="C5155" s="15" t="n">
        <v>1</v>
      </c>
      <c r="D5155" s="15" t="s">
        <v>26</v>
      </c>
      <c r="E5155" s="15" t="s">
        <v>24</v>
      </c>
      <c r="F5155" s="15" t="n">
        <v>41</v>
      </c>
      <c r="G5155" s="15" t="s">
        <v>26</v>
      </c>
      <c r="H5155" s="15" t="s">
        <v>24</v>
      </c>
      <c r="I5155" s="15" t="s">
        <v>102</v>
      </c>
      <c r="J5155" s="15" t="s">
        <v>24</v>
      </c>
      <c r="K5155" s="15" t="s">
        <v>26</v>
      </c>
      <c r="L5155" s="15" t="s">
        <v>24</v>
      </c>
      <c r="M5155" s="15" t="s">
        <v>24</v>
      </c>
      <c r="N5155" s="15" t="s">
        <v>26</v>
      </c>
      <c r="O5155" s="15" t="s">
        <v>26</v>
      </c>
      <c r="P5155" s="15" t="s">
        <v>25</v>
      </c>
      <c r="Q5155" s="15" t="s">
        <v>26</v>
      </c>
      <c r="R5155" s="15" t="s">
        <v>15</v>
      </c>
      <c r="S5155" s="18" t="n">
        <v>94.55</v>
      </c>
      <c r="T5155" s="15" t="n">
        <v>3851.45</v>
      </c>
      <c r="U5155" s="15" t="s">
        <v>24</v>
      </c>
      <c r="V5155" s="18" t="n">
        <f aca="false">IF(ISNUMBER(T5155),T5155,0)</f>
        <v>3851.45</v>
      </c>
      <c r="W5155" s="15" t="n">
        <f aca="false">IF(U5155="Yes",1,0)</f>
        <v>0</v>
      </c>
      <c r="X5155" s="15" t="str">
        <f aca="false">IF(F5155&lt;=12,"0-12 months",IF(F5155&lt;=24,"13-24 months",IF(F5155&lt;=48,"25-48 months","49-72 months")))</f>
        <v>25-48 months</v>
      </c>
      <c r="Y5155" s="15" t="str">
        <f aca="false">IF(C5155=1,"Yes","No")</f>
        <v>Yes</v>
      </c>
      <c r="Z5155" s="15" t="n">
        <f aca="false">COUNTIF(J5155:O5155,"Yes")</f>
        <v>3</v>
      </c>
      <c r="AA5155" s="18" t="n">
        <f aca="false">S5155*W5155</f>
        <v>0</v>
      </c>
      <c r="AB5155" s="15" t="n">
        <f aca="false">(P5155="Month-to-month")+(I5155="Fiber optic")+(R5155="Electronic check")+(F5155&lt;=12)+(M5155="No")+(J5155="No")</f>
        <v>5</v>
      </c>
      <c r="AC5155" s="15" t="str">
        <f aca="false">IF(AB5155&gt;=5,"High",IF(AB5155&gt;=3,"Medium","Low"))</f>
        <v>High</v>
      </c>
    </row>
    <row r="5156" customFormat="false" ht="15" hidden="false" customHeight="false" outlineLevel="0" collapsed="false">
      <c r="A5156" s="15" t="s">
        <v>5253</v>
      </c>
      <c r="B5156" s="15" t="s">
        <v>94</v>
      </c>
      <c r="C5156" s="15" t="n">
        <v>0</v>
      </c>
      <c r="D5156" s="15" t="s">
        <v>26</v>
      </c>
      <c r="E5156" s="15" t="s">
        <v>26</v>
      </c>
      <c r="F5156" s="15" t="n">
        <v>17</v>
      </c>
      <c r="G5156" s="15" t="s">
        <v>26</v>
      </c>
      <c r="H5156" s="15" t="s">
        <v>26</v>
      </c>
      <c r="I5156" s="15" t="s">
        <v>102</v>
      </c>
      <c r="J5156" s="15" t="s">
        <v>26</v>
      </c>
      <c r="K5156" s="15" t="s">
        <v>24</v>
      </c>
      <c r="L5156" s="15" t="s">
        <v>26</v>
      </c>
      <c r="M5156" s="15" t="s">
        <v>24</v>
      </c>
      <c r="N5156" s="15" t="s">
        <v>26</v>
      </c>
      <c r="O5156" s="15" t="s">
        <v>26</v>
      </c>
      <c r="P5156" s="15" t="s">
        <v>25</v>
      </c>
      <c r="Q5156" s="15" t="s">
        <v>26</v>
      </c>
      <c r="R5156" s="15" t="s">
        <v>15</v>
      </c>
      <c r="S5156" s="18" t="n">
        <v>104.2</v>
      </c>
      <c r="T5156" s="15" t="n">
        <v>1743.5</v>
      </c>
      <c r="U5156" s="15" t="s">
        <v>26</v>
      </c>
      <c r="V5156" s="18" t="n">
        <f aca="false">IF(ISNUMBER(T5156),T5156,0)</f>
        <v>1743.5</v>
      </c>
      <c r="W5156" s="15" t="n">
        <f aca="false">IF(U5156="Yes",1,0)</f>
        <v>1</v>
      </c>
      <c r="X5156" s="15" t="str">
        <f aca="false">IF(F5156&lt;=12,"0-12 months",IF(F5156&lt;=24,"13-24 months",IF(F5156&lt;=48,"25-48 months","49-72 months")))</f>
        <v>13-24 months</v>
      </c>
      <c r="Y5156" s="15" t="str">
        <f aca="false">IF(C5156=1,"Yes","No")</f>
        <v>No</v>
      </c>
      <c r="Z5156" s="15" t="n">
        <f aca="false">COUNTIF(J5156:O5156,"Yes")</f>
        <v>4</v>
      </c>
      <c r="AA5156" s="18" t="n">
        <f aca="false">S5156*W5156</f>
        <v>104.2</v>
      </c>
      <c r="AB5156" s="15" t="n">
        <f aca="false">(P5156="Month-to-month")+(I5156="Fiber optic")+(R5156="Electronic check")+(F5156&lt;=12)+(M5156="No")+(J5156="No")</f>
        <v>4</v>
      </c>
      <c r="AC5156" s="15" t="str">
        <f aca="false">IF(AB5156&gt;=5,"High",IF(AB5156&gt;=3,"Medium","Low"))</f>
        <v>Medium</v>
      </c>
    </row>
    <row r="5157" customFormat="false" ht="15" hidden="false" customHeight="false" outlineLevel="0" collapsed="false">
      <c r="A5157" s="15" t="s">
        <v>5254</v>
      </c>
      <c r="B5157" s="15" t="s">
        <v>94</v>
      </c>
      <c r="C5157" s="15" t="n">
        <v>0</v>
      </c>
      <c r="D5157" s="15" t="s">
        <v>24</v>
      </c>
      <c r="E5157" s="15" t="s">
        <v>24</v>
      </c>
      <c r="F5157" s="15" t="n">
        <v>30</v>
      </c>
      <c r="G5157" s="15" t="s">
        <v>26</v>
      </c>
      <c r="H5157" s="15" t="s">
        <v>24</v>
      </c>
      <c r="I5157" s="15" t="s">
        <v>102</v>
      </c>
      <c r="J5157" s="15" t="s">
        <v>24</v>
      </c>
      <c r="K5157" s="15" t="s">
        <v>24</v>
      </c>
      <c r="L5157" s="15" t="s">
        <v>24</v>
      </c>
      <c r="M5157" s="15" t="s">
        <v>26</v>
      </c>
      <c r="N5157" s="15" t="s">
        <v>26</v>
      </c>
      <c r="O5157" s="15" t="s">
        <v>26</v>
      </c>
      <c r="P5157" s="15" t="s">
        <v>27</v>
      </c>
      <c r="Q5157" s="15" t="s">
        <v>26</v>
      </c>
      <c r="R5157" s="15" t="s">
        <v>19</v>
      </c>
      <c r="S5157" s="18" t="n">
        <v>94.4</v>
      </c>
      <c r="T5157" s="15" t="n">
        <v>2638.1</v>
      </c>
      <c r="U5157" s="15" t="s">
        <v>24</v>
      </c>
      <c r="V5157" s="18" t="n">
        <f aca="false">IF(ISNUMBER(T5157),T5157,0)</f>
        <v>2638.1</v>
      </c>
      <c r="W5157" s="15" t="n">
        <f aca="false">IF(U5157="Yes",1,0)</f>
        <v>0</v>
      </c>
      <c r="X5157" s="15" t="str">
        <f aca="false">IF(F5157&lt;=12,"0-12 months",IF(F5157&lt;=24,"13-24 months",IF(F5157&lt;=48,"25-48 months","49-72 months")))</f>
        <v>25-48 months</v>
      </c>
      <c r="Y5157" s="15" t="str">
        <f aca="false">IF(C5157=1,"Yes","No")</f>
        <v>No</v>
      </c>
      <c r="Z5157" s="15" t="n">
        <f aca="false">COUNTIF(J5157:O5157,"Yes")</f>
        <v>3</v>
      </c>
      <c r="AA5157" s="18" t="n">
        <f aca="false">S5157*W5157</f>
        <v>0</v>
      </c>
      <c r="AB5157" s="15" t="n">
        <f aca="false">(P5157="Month-to-month")+(I5157="Fiber optic")+(R5157="Electronic check")+(F5157&lt;=12)+(M5157="No")+(J5157="No")</f>
        <v>2</v>
      </c>
      <c r="AC5157" s="15" t="str">
        <f aca="false">IF(AB5157&gt;=5,"High",IF(AB5157&gt;=3,"Medium","Low"))</f>
        <v>Low</v>
      </c>
    </row>
    <row r="5158" customFormat="false" ht="15" hidden="false" customHeight="false" outlineLevel="0" collapsed="false">
      <c r="A5158" s="15" t="s">
        <v>5255</v>
      </c>
      <c r="B5158" s="15" t="s">
        <v>98</v>
      </c>
      <c r="C5158" s="15" t="n">
        <v>0</v>
      </c>
      <c r="D5158" s="15" t="s">
        <v>24</v>
      </c>
      <c r="E5158" s="15" t="s">
        <v>24</v>
      </c>
      <c r="F5158" s="15" t="n">
        <v>17</v>
      </c>
      <c r="G5158" s="15" t="s">
        <v>26</v>
      </c>
      <c r="H5158" s="15" t="s">
        <v>24</v>
      </c>
      <c r="I5158" s="15" t="s">
        <v>96</v>
      </c>
      <c r="J5158" s="15" t="s">
        <v>26</v>
      </c>
      <c r="K5158" s="15" t="s">
        <v>26</v>
      </c>
      <c r="L5158" s="15" t="s">
        <v>24</v>
      </c>
      <c r="M5158" s="15" t="s">
        <v>24</v>
      </c>
      <c r="N5158" s="15" t="s">
        <v>24</v>
      </c>
      <c r="O5158" s="15" t="s">
        <v>24</v>
      </c>
      <c r="P5158" s="15" t="s">
        <v>27</v>
      </c>
      <c r="Q5158" s="15" t="s">
        <v>24</v>
      </c>
      <c r="R5158" s="15" t="s">
        <v>17</v>
      </c>
      <c r="S5158" s="18" t="n">
        <v>56.1</v>
      </c>
      <c r="T5158" s="15" t="n">
        <v>946.95</v>
      </c>
      <c r="U5158" s="15" t="s">
        <v>24</v>
      </c>
      <c r="V5158" s="18" t="n">
        <f aca="false">IF(ISNUMBER(T5158),T5158,0)</f>
        <v>946.95</v>
      </c>
      <c r="W5158" s="15" t="n">
        <f aca="false">IF(U5158="Yes",1,0)</f>
        <v>0</v>
      </c>
      <c r="X5158" s="15" t="str">
        <f aca="false">IF(F5158&lt;=12,"0-12 months",IF(F5158&lt;=24,"13-24 months",IF(F5158&lt;=48,"25-48 months","49-72 months")))</f>
        <v>13-24 months</v>
      </c>
      <c r="Y5158" s="15" t="str">
        <f aca="false">IF(C5158=1,"Yes","No")</f>
        <v>No</v>
      </c>
      <c r="Z5158" s="15" t="n">
        <f aca="false">COUNTIF(J5158:O5158,"Yes")</f>
        <v>2</v>
      </c>
      <c r="AA5158" s="18" t="n">
        <f aca="false">S5158*W5158</f>
        <v>0</v>
      </c>
      <c r="AB5158" s="15" t="n">
        <f aca="false">(P5158="Month-to-month")+(I5158="Fiber optic")+(R5158="Electronic check")+(F5158&lt;=12)+(M5158="No")+(J5158="No")</f>
        <v>1</v>
      </c>
      <c r="AC5158" s="15" t="str">
        <f aca="false">IF(AB5158&gt;=5,"High",IF(AB5158&gt;=3,"Medium","Low"))</f>
        <v>Low</v>
      </c>
    </row>
    <row r="5159" customFormat="false" ht="15" hidden="false" customHeight="false" outlineLevel="0" collapsed="false">
      <c r="A5159" s="15" t="s">
        <v>5256</v>
      </c>
      <c r="B5159" s="15" t="s">
        <v>94</v>
      </c>
      <c r="C5159" s="15" t="n">
        <v>0</v>
      </c>
      <c r="D5159" s="15" t="s">
        <v>26</v>
      </c>
      <c r="E5159" s="15" t="s">
        <v>26</v>
      </c>
      <c r="F5159" s="15" t="n">
        <v>16</v>
      </c>
      <c r="G5159" s="15" t="s">
        <v>26</v>
      </c>
      <c r="H5159" s="15" t="s">
        <v>24</v>
      </c>
      <c r="I5159" s="15" t="s">
        <v>96</v>
      </c>
      <c r="J5159" s="15" t="s">
        <v>26</v>
      </c>
      <c r="K5159" s="15" t="s">
        <v>26</v>
      </c>
      <c r="L5159" s="15" t="s">
        <v>24</v>
      </c>
      <c r="M5159" s="15" t="s">
        <v>26</v>
      </c>
      <c r="N5159" s="15" t="s">
        <v>24</v>
      </c>
      <c r="O5159" s="15" t="s">
        <v>26</v>
      </c>
      <c r="P5159" s="15" t="s">
        <v>29</v>
      </c>
      <c r="Q5159" s="15" t="s">
        <v>24</v>
      </c>
      <c r="R5159" s="15" t="s">
        <v>19</v>
      </c>
      <c r="S5159" s="18" t="n">
        <v>68.25</v>
      </c>
      <c r="T5159" s="15" t="n">
        <v>1114.85</v>
      </c>
      <c r="U5159" s="15" t="s">
        <v>24</v>
      </c>
      <c r="V5159" s="18" t="n">
        <f aca="false">IF(ISNUMBER(T5159),T5159,0)</f>
        <v>1114.85</v>
      </c>
      <c r="W5159" s="15" t="n">
        <f aca="false">IF(U5159="Yes",1,0)</f>
        <v>0</v>
      </c>
      <c r="X5159" s="15" t="str">
        <f aca="false">IF(F5159&lt;=12,"0-12 months",IF(F5159&lt;=24,"13-24 months",IF(F5159&lt;=48,"25-48 months","49-72 months")))</f>
        <v>13-24 months</v>
      </c>
      <c r="Y5159" s="15" t="str">
        <f aca="false">IF(C5159=1,"Yes","No")</f>
        <v>No</v>
      </c>
      <c r="Z5159" s="15" t="n">
        <f aca="false">COUNTIF(J5159:O5159,"Yes")</f>
        <v>4</v>
      </c>
      <c r="AA5159" s="18" t="n">
        <f aca="false">S5159*W5159</f>
        <v>0</v>
      </c>
      <c r="AB5159" s="15" t="n">
        <f aca="false">(P5159="Month-to-month")+(I5159="Fiber optic")+(R5159="Electronic check")+(F5159&lt;=12)+(M5159="No")+(J5159="No")</f>
        <v>0</v>
      </c>
      <c r="AC5159" s="15" t="str">
        <f aca="false">IF(AB5159&gt;=5,"High",IF(AB5159&gt;=3,"Medium","Low"))</f>
        <v>Low</v>
      </c>
    </row>
    <row r="5160" customFormat="false" ht="15" hidden="false" customHeight="false" outlineLevel="0" collapsed="false">
      <c r="A5160" s="15" t="s">
        <v>5257</v>
      </c>
      <c r="B5160" s="15" t="s">
        <v>98</v>
      </c>
      <c r="C5160" s="15" t="n">
        <v>0</v>
      </c>
      <c r="D5160" s="15" t="s">
        <v>24</v>
      </c>
      <c r="E5160" s="15" t="s">
        <v>24</v>
      </c>
      <c r="F5160" s="15" t="n">
        <v>72</v>
      </c>
      <c r="G5160" s="15" t="s">
        <v>26</v>
      </c>
      <c r="H5160" s="15" t="s">
        <v>26</v>
      </c>
      <c r="I5160" s="15" t="s">
        <v>24</v>
      </c>
      <c r="J5160" s="15" t="s">
        <v>28</v>
      </c>
      <c r="K5160" s="15" t="s">
        <v>28</v>
      </c>
      <c r="L5160" s="15" t="s">
        <v>28</v>
      </c>
      <c r="M5160" s="15" t="s">
        <v>28</v>
      </c>
      <c r="N5160" s="15" t="s">
        <v>28</v>
      </c>
      <c r="O5160" s="15" t="s">
        <v>28</v>
      </c>
      <c r="P5160" s="15" t="s">
        <v>29</v>
      </c>
      <c r="Q5160" s="15" t="s">
        <v>24</v>
      </c>
      <c r="R5160" s="15" t="s">
        <v>19</v>
      </c>
      <c r="S5160" s="18" t="n">
        <v>24.75</v>
      </c>
      <c r="T5160" s="15" t="n">
        <v>1777.6</v>
      </c>
      <c r="U5160" s="15" t="s">
        <v>24</v>
      </c>
      <c r="V5160" s="18" t="n">
        <f aca="false">IF(ISNUMBER(T5160),T5160,0)</f>
        <v>1777.6</v>
      </c>
      <c r="W5160" s="15" t="n">
        <f aca="false">IF(U5160="Yes",1,0)</f>
        <v>0</v>
      </c>
      <c r="X5160" s="15" t="str">
        <f aca="false">IF(F5160&lt;=12,"0-12 months",IF(F5160&lt;=24,"13-24 months",IF(F5160&lt;=48,"25-48 months","49-72 months")))</f>
        <v>49-72 months</v>
      </c>
      <c r="Y5160" s="15" t="str">
        <f aca="false">IF(C5160=1,"Yes","No")</f>
        <v>No</v>
      </c>
      <c r="Z5160" s="15" t="n">
        <f aca="false">COUNTIF(J5160:O5160,"Yes")</f>
        <v>0</v>
      </c>
      <c r="AA5160" s="18" t="n">
        <f aca="false">S5160*W5160</f>
        <v>0</v>
      </c>
      <c r="AB5160" s="15" t="n">
        <f aca="false">(P5160="Month-to-month")+(I5160="Fiber optic")+(R5160="Electronic check")+(F5160&lt;=12)+(M5160="No")+(J5160="No")</f>
        <v>0</v>
      </c>
      <c r="AC5160" s="15" t="str">
        <f aca="false">IF(AB5160&gt;=5,"High",IF(AB5160&gt;=3,"Medium","Low"))</f>
        <v>Low</v>
      </c>
    </row>
    <row r="5161" customFormat="false" ht="15" hidden="false" customHeight="false" outlineLevel="0" collapsed="false">
      <c r="A5161" s="15" t="s">
        <v>5258</v>
      </c>
      <c r="B5161" s="15" t="s">
        <v>98</v>
      </c>
      <c r="C5161" s="15" t="n">
        <v>0</v>
      </c>
      <c r="D5161" s="15" t="s">
        <v>24</v>
      </c>
      <c r="E5161" s="15" t="s">
        <v>24</v>
      </c>
      <c r="F5161" s="15" t="n">
        <v>9</v>
      </c>
      <c r="G5161" s="15" t="s">
        <v>26</v>
      </c>
      <c r="H5161" s="15" t="s">
        <v>26</v>
      </c>
      <c r="I5161" s="15" t="s">
        <v>102</v>
      </c>
      <c r="J5161" s="15" t="s">
        <v>24</v>
      </c>
      <c r="K5161" s="15" t="s">
        <v>24</v>
      </c>
      <c r="L5161" s="15" t="s">
        <v>24</v>
      </c>
      <c r="M5161" s="15" t="s">
        <v>24</v>
      </c>
      <c r="N5161" s="15" t="s">
        <v>24</v>
      </c>
      <c r="O5161" s="15" t="s">
        <v>24</v>
      </c>
      <c r="P5161" s="15" t="s">
        <v>25</v>
      </c>
      <c r="Q5161" s="15" t="s">
        <v>26</v>
      </c>
      <c r="R5161" s="15" t="s">
        <v>15</v>
      </c>
      <c r="S5161" s="18" t="n">
        <v>76.25</v>
      </c>
      <c r="T5161" s="15" t="n">
        <v>684.85</v>
      </c>
      <c r="U5161" s="15" t="s">
        <v>24</v>
      </c>
      <c r="V5161" s="18" t="n">
        <f aca="false">IF(ISNUMBER(T5161),T5161,0)</f>
        <v>684.85</v>
      </c>
      <c r="W5161" s="15" t="n">
        <f aca="false">IF(U5161="Yes",1,0)</f>
        <v>0</v>
      </c>
      <c r="X5161" s="15" t="str">
        <f aca="false">IF(F5161&lt;=12,"0-12 months",IF(F5161&lt;=24,"13-24 months",IF(F5161&lt;=48,"25-48 months","49-72 months")))</f>
        <v>0-12 months</v>
      </c>
      <c r="Y5161" s="15" t="str">
        <f aca="false">IF(C5161=1,"Yes","No")</f>
        <v>No</v>
      </c>
      <c r="Z5161" s="15" t="n">
        <f aca="false">COUNTIF(J5161:O5161,"Yes")</f>
        <v>0</v>
      </c>
      <c r="AA5161" s="18" t="n">
        <f aca="false">S5161*W5161</f>
        <v>0</v>
      </c>
      <c r="AB5161" s="15" t="n">
        <f aca="false">(P5161="Month-to-month")+(I5161="Fiber optic")+(R5161="Electronic check")+(F5161&lt;=12)+(M5161="No")+(J5161="No")</f>
        <v>6</v>
      </c>
      <c r="AC5161" s="15" t="str">
        <f aca="false">IF(AB5161&gt;=5,"High",IF(AB5161&gt;=3,"Medium","Low"))</f>
        <v>High</v>
      </c>
    </row>
    <row r="5162" customFormat="false" ht="15" hidden="false" customHeight="false" outlineLevel="0" collapsed="false">
      <c r="A5162" s="15" t="s">
        <v>5259</v>
      </c>
      <c r="B5162" s="15" t="s">
        <v>94</v>
      </c>
      <c r="C5162" s="15" t="n">
        <v>0</v>
      </c>
      <c r="D5162" s="15" t="s">
        <v>24</v>
      </c>
      <c r="E5162" s="15" t="s">
        <v>24</v>
      </c>
      <c r="F5162" s="15" t="n">
        <v>1</v>
      </c>
      <c r="G5162" s="15" t="s">
        <v>26</v>
      </c>
      <c r="H5162" s="15" t="s">
        <v>24</v>
      </c>
      <c r="I5162" s="15" t="s">
        <v>102</v>
      </c>
      <c r="J5162" s="15" t="s">
        <v>24</v>
      </c>
      <c r="K5162" s="15" t="s">
        <v>26</v>
      </c>
      <c r="L5162" s="15" t="s">
        <v>24</v>
      </c>
      <c r="M5162" s="15" t="s">
        <v>24</v>
      </c>
      <c r="N5162" s="15" t="s">
        <v>24</v>
      </c>
      <c r="O5162" s="15" t="s">
        <v>24</v>
      </c>
      <c r="P5162" s="15" t="s">
        <v>25</v>
      </c>
      <c r="Q5162" s="15" t="s">
        <v>24</v>
      </c>
      <c r="R5162" s="15" t="s">
        <v>15</v>
      </c>
      <c r="S5162" s="18" t="n">
        <v>74.35</v>
      </c>
      <c r="T5162" s="15" t="n">
        <v>74.35</v>
      </c>
      <c r="U5162" s="15" t="s">
        <v>24</v>
      </c>
      <c r="V5162" s="18" t="n">
        <f aca="false">IF(ISNUMBER(T5162),T5162,0)</f>
        <v>74.35</v>
      </c>
      <c r="W5162" s="15" t="n">
        <f aca="false">IF(U5162="Yes",1,0)</f>
        <v>0</v>
      </c>
      <c r="X5162" s="15" t="str">
        <f aca="false">IF(F5162&lt;=12,"0-12 months",IF(F5162&lt;=24,"13-24 months",IF(F5162&lt;=48,"25-48 months","49-72 months")))</f>
        <v>0-12 months</v>
      </c>
      <c r="Y5162" s="15" t="str">
        <f aca="false">IF(C5162=1,"Yes","No")</f>
        <v>No</v>
      </c>
      <c r="Z5162" s="15" t="n">
        <f aca="false">COUNTIF(J5162:O5162,"Yes")</f>
        <v>1</v>
      </c>
      <c r="AA5162" s="18" t="n">
        <f aca="false">S5162*W5162</f>
        <v>0</v>
      </c>
      <c r="AB5162" s="15" t="n">
        <f aca="false">(P5162="Month-to-month")+(I5162="Fiber optic")+(R5162="Electronic check")+(F5162&lt;=12)+(M5162="No")+(J5162="No")</f>
        <v>6</v>
      </c>
      <c r="AC5162" s="15" t="str">
        <f aca="false">IF(AB5162&gt;=5,"High",IF(AB5162&gt;=3,"Medium","Low"))</f>
        <v>High</v>
      </c>
    </row>
    <row r="5163" customFormat="false" ht="15" hidden="false" customHeight="false" outlineLevel="0" collapsed="false">
      <c r="A5163" s="15" t="s">
        <v>5260</v>
      </c>
      <c r="B5163" s="15" t="s">
        <v>98</v>
      </c>
      <c r="C5163" s="15" t="n">
        <v>0</v>
      </c>
      <c r="D5163" s="15" t="s">
        <v>24</v>
      </c>
      <c r="E5163" s="15" t="s">
        <v>26</v>
      </c>
      <c r="F5163" s="15" t="n">
        <v>23</v>
      </c>
      <c r="G5163" s="15" t="s">
        <v>26</v>
      </c>
      <c r="H5163" s="15" t="s">
        <v>24</v>
      </c>
      <c r="I5163" s="15" t="s">
        <v>96</v>
      </c>
      <c r="J5163" s="15" t="s">
        <v>24</v>
      </c>
      <c r="K5163" s="15" t="s">
        <v>26</v>
      </c>
      <c r="L5163" s="15" t="s">
        <v>24</v>
      </c>
      <c r="M5163" s="15" t="s">
        <v>26</v>
      </c>
      <c r="N5163" s="15" t="s">
        <v>24</v>
      </c>
      <c r="O5163" s="15" t="s">
        <v>24</v>
      </c>
      <c r="P5163" s="15" t="s">
        <v>25</v>
      </c>
      <c r="Q5163" s="15" t="s">
        <v>24</v>
      </c>
      <c r="R5163" s="15" t="s">
        <v>15</v>
      </c>
      <c r="S5163" s="18" t="n">
        <v>54.15</v>
      </c>
      <c r="T5163" s="15" t="n">
        <v>1312.45</v>
      </c>
      <c r="U5163" s="15" t="s">
        <v>24</v>
      </c>
      <c r="V5163" s="18" t="n">
        <f aca="false">IF(ISNUMBER(T5163),T5163,0)</f>
        <v>1312.45</v>
      </c>
      <c r="W5163" s="15" t="n">
        <f aca="false">IF(U5163="Yes",1,0)</f>
        <v>0</v>
      </c>
      <c r="X5163" s="15" t="str">
        <f aca="false">IF(F5163&lt;=12,"0-12 months",IF(F5163&lt;=24,"13-24 months",IF(F5163&lt;=48,"25-48 months","49-72 months")))</f>
        <v>13-24 months</v>
      </c>
      <c r="Y5163" s="15" t="str">
        <f aca="false">IF(C5163=1,"Yes","No")</f>
        <v>No</v>
      </c>
      <c r="Z5163" s="15" t="n">
        <f aca="false">COUNTIF(J5163:O5163,"Yes")</f>
        <v>2</v>
      </c>
      <c r="AA5163" s="18" t="n">
        <f aca="false">S5163*W5163</f>
        <v>0</v>
      </c>
      <c r="AB5163" s="15" t="n">
        <f aca="false">(P5163="Month-to-month")+(I5163="Fiber optic")+(R5163="Electronic check")+(F5163&lt;=12)+(M5163="No")+(J5163="No")</f>
        <v>3</v>
      </c>
      <c r="AC5163" s="15" t="str">
        <f aca="false">IF(AB5163&gt;=5,"High",IF(AB5163&gt;=3,"Medium","Low"))</f>
        <v>Medium</v>
      </c>
    </row>
    <row r="5164" customFormat="false" ht="15" hidden="false" customHeight="false" outlineLevel="0" collapsed="false">
      <c r="A5164" s="15" t="s">
        <v>5261</v>
      </c>
      <c r="B5164" s="15" t="s">
        <v>98</v>
      </c>
      <c r="C5164" s="15" t="n">
        <v>0</v>
      </c>
      <c r="D5164" s="15" t="s">
        <v>24</v>
      </c>
      <c r="E5164" s="15" t="s">
        <v>26</v>
      </c>
      <c r="F5164" s="15" t="n">
        <v>8</v>
      </c>
      <c r="G5164" s="15" t="s">
        <v>26</v>
      </c>
      <c r="H5164" s="15" t="s">
        <v>24</v>
      </c>
      <c r="I5164" s="15" t="s">
        <v>24</v>
      </c>
      <c r="J5164" s="15" t="s">
        <v>28</v>
      </c>
      <c r="K5164" s="15" t="s">
        <v>28</v>
      </c>
      <c r="L5164" s="15" t="s">
        <v>28</v>
      </c>
      <c r="M5164" s="15" t="s">
        <v>28</v>
      </c>
      <c r="N5164" s="15" t="s">
        <v>28</v>
      </c>
      <c r="O5164" s="15" t="s">
        <v>28</v>
      </c>
      <c r="P5164" s="15" t="s">
        <v>25</v>
      </c>
      <c r="Q5164" s="15" t="s">
        <v>24</v>
      </c>
      <c r="R5164" s="15" t="s">
        <v>19</v>
      </c>
      <c r="S5164" s="18" t="n">
        <v>19.45</v>
      </c>
      <c r="T5164" s="15" t="n">
        <v>159.2</v>
      </c>
      <c r="U5164" s="15" t="s">
        <v>24</v>
      </c>
      <c r="V5164" s="18" t="n">
        <f aca="false">IF(ISNUMBER(T5164),T5164,0)</f>
        <v>159.2</v>
      </c>
      <c r="W5164" s="15" t="n">
        <f aca="false">IF(U5164="Yes",1,0)</f>
        <v>0</v>
      </c>
      <c r="X5164" s="15" t="str">
        <f aca="false">IF(F5164&lt;=12,"0-12 months",IF(F5164&lt;=24,"13-24 months",IF(F5164&lt;=48,"25-48 months","49-72 months")))</f>
        <v>0-12 months</v>
      </c>
      <c r="Y5164" s="15" t="str">
        <f aca="false">IF(C5164=1,"Yes","No")</f>
        <v>No</v>
      </c>
      <c r="Z5164" s="15" t="n">
        <f aca="false">COUNTIF(J5164:O5164,"Yes")</f>
        <v>0</v>
      </c>
      <c r="AA5164" s="18" t="n">
        <f aca="false">S5164*W5164</f>
        <v>0</v>
      </c>
      <c r="AB5164" s="15" t="n">
        <f aca="false">(P5164="Month-to-month")+(I5164="Fiber optic")+(R5164="Electronic check")+(F5164&lt;=12)+(M5164="No")+(J5164="No")</f>
        <v>2</v>
      </c>
      <c r="AC5164" s="15" t="str">
        <f aca="false">IF(AB5164&gt;=5,"High",IF(AB5164&gt;=3,"Medium","Low"))</f>
        <v>Low</v>
      </c>
    </row>
    <row r="5165" customFormat="false" ht="15" hidden="false" customHeight="false" outlineLevel="0" collapsed="false">
      <c r="A5165" s="15" t="s">
        <v>5262</v>
      </c>
      <c r="B5165" s="15" t="s">
        <v>98</v>
      </c>
      <c r="C5165" s="15" t="n">
        <v>0</v>
      </c>
      <c r="D5165" s="15" t="s">
        <v>26</v>
      </c>
      <c r="E5165" s="15" t="s">
        <v>26</v>
      </c>
      <c r="F5165" s="15" t="n">
        <v>19</v>
      </c>
      <c r="G5165" s="15" t="s">
        <v>24</v>
      </c>
      <c r="H5165" s="15" t="s">
        <v>95</v>
      </c>
      <c r="I5165" s="15" t="s">
        <v>96</v>
      </c>
      <c r="J5165" s="15" t="s">
        <v>26</v>
      </c>
      <c r="K5165" s="15" t="s">
        <v>26</v>
      </c>
      <c r="L5165" s="15" t="s">
        <v>24</v>
      </c>
      <c r="M5165" s="15" t="s">
        <v>24</v>
      </c>
      <c r="N5165" s="15" t="s">
        <v>24</v>
      </c>
      <c r="O5165" s="15" t="s">
        <v>24</v>
      </c>
      <c r="P5165" s="15" t="s">
        <v>25</v>
      </c>
      <c r="Q5165" s="15" t="s">
        <v>26</v>
      </c>
      <c r="R5165" s="15" t="s">
        <v>17</v>
      </c>
      <c r="S5165" s="18" t="n">
        <v>34.95</v>
      </c>
      <c r="T5165" s="15" t="n">
        <v>610.2</v>
      </c>
      <c r="U5165" s="15" t="s">
        <v>24</v>
      </c>
      <c r="V5165" s="18" t="n">
        <f aca="false">IF(ISNUMBER(T5165),T5165,0)</f>
        <v>610.2</v>
      </c>
      <c r="W5165" s="15" t="n">
        <f aca="false">IF(U5165="Yes",1,0)</f>
        <v>0</v>
      </c>
      <c r="X5165" s="15" t="str">
        <f aca="false">IF(F5165&lt;=12,"0-12 months",IF(F5165&lt;=24,"13-24 months",IF(F5165&lt;=48,"25-48 months","49-72 months")))</f>
        <v>13-24 months</v>
      </c>
      <c r="Y5165" s="15" t="str">
        <f aca="false">IF(C5165=1,"Yes","No")</f>
        <v>No</v>
      </c>
      <c r="Z5165" s="15" t="n">
        <f aca="false">COUNTIF(J5165:O5165,"Yes")</f>
        <v>2</v>
      </c>
      <c r="AA5165" s="18" t="n">
        <f aca="false">S5165*W5165</f>
        <v>0</v>
      </c>
      <c r="AB5165" s="15" t="n">
        <f aca="false">(P5165="Month-to-month")+(I5165="Fiber optic")+(R5165="Electronic check")+(F5165&lt;=12)+(M5165="No")+(J5165="No")</f>
        <v>2</v>
      </c>
      <c r="AC5165" s="15" t="str">
        <f aca="false">IF(AB5165&gt;=5,"High",IF(AB5165&gt;=3,"Medium","Low"))</f>
        <v>Low</v>
      </c>
    </row>
    <row r="5166" customFormat="false" ht="15" hidden="false" customHeight="false" outlineLevel="0" collapsed="false">
      <c r="A5166" s="15" t="s">
        <v>5263</v>
      </c>
      <c r="B5166" s="15" t="s">
        <v>94</v>
      </c>
      <c r="C5166" s="15" t="n">
        <v>0</v>
      </c>
      <c r="D5166" s="15" t="s">
        <v>24</v>
      </c>
      <c r="E5166" s="15" t="s">
        <v>24</v>
      </c>
      <c r="F5166" s="15" t="n">
        <v>7</v>
      </c>
      <c r="G5166" s="15" t="s">
        <v>26</v>
      </c>
      <c r="H5166" s="15" t="s">
        <v>26</v>
      </c>
      <c r="I5166" s="15" t="s">
        <v>96</v>
      </c>
      <c r="J5166" s="15" t="s">
        <v>26</v>
      </c>
      <c r="K5166" s="15" t="s">
        <v>24</v>
      </c>
      <c r="L5166" s="15" t="s">
        <v>24</v>
      </c>
      <c r="M5166" s="15" t="s">
        <v>24</v>
      </c>
      <c r="N5166" s="15" t="s">
        <v>24</v>
      </c>
      <c r="O5166" s="15" t="s">
        <v>24</v>
      </c>
      <c r="P5166" s="15" t="s">
        <v>25</v>
      </c>
      <c r="Q5166" s="15" t="s">
        <v>26</v>
      </c>
      <c r="R5166" s="15" t="s">
        <v>15</v>
      </c>
      <c r="S5166" s="18" t="n">
        <v>53.65</v>
      </c>
      <c r="T5166" s="15" t="n">
        <v>404.35</v>
      </c>
      <c r="U5166" s="15" t="s">
        <v>24</v>
      </c>
      <c r="V5166" s="18" t="n">
        <f aca="false">IF(ISNUMBER(T5166),T5166,0)</f>
        <v>404.35</v>
      </c>
      <c r="W5166" s="15" t="n">
        <f aca="false">IF(U5166="Yes",1,0)</f>
        <v>0</v>
      </c>
      <c r="X5166" s="15" t="str">
        <f aca="false">IF(F5166&lt;=12,"0-12 months",IF(F5166&lt;=24,"13-24 months",IF(F5166&lt;=48,"25-48 months","49-72 months")))</f>
        <v>0-12 months</v>
      </c>
      <c r="Y5166" s="15" t="str">
        <f aca="false">IF(C5166=1,"Yes","No")</f>
        <v>No</v>
      </c>
      <c r="Z5166" s="15" t="n">
        <f aca="false">COUNTIF(J5166:O5166,"Yes")</f>
        <v>1</v>
      </c>
      <c r="AA5166" s="18" t="n">
        <f aca="false">S5166*W5166</f>
        <v>0</v>
      </c>
      <c r="AB5166" s="15" t="n">
        <f aca="false">(P5166="Month-to-month")+(I5166="Fiber optic")+(R5166="Electronic check")+(F5166&lt;=12)+(M5166="No")+(J5166="No")</f>
        <v>4</v>
      </c>
      <c r="AC5166" s="15" t="str">
        <f aca="false">IF(AB5166&gt;=5,"High",IF(AB5166&gt;=3,"Medium","Low"))</f>
        <v>Medium</v>
      </c>
    </row>
    <row r="5167" customFormat="false" ht="15" hidden="false" customHeight="false" outlineLevel="0" collapsed="false">
      <c r="A5167" s="15" t="s">
        <v>5264</v>
      </c>
      <c r="B5167" s="15" t="s">
        <v>98</v>
      </c>
      <c r="C5167" s="15" t="n">
        <v>1</v>
      </c>
      <c r="D5167" s="15" t="s">
        <v>24</v>
      </c>
      <c r="E5167" s="15" t="s">
        <v>24</v>
      </c>
      <c r="F5167" s="15" t="n">
        <v>1</v>
      </c>
      <c r="G5167" s="15" t="s">
        <v>26</v>
      </c>
      <c r="H5167" s="15" t="s">
        <v>24</v>
      </c>
      <c r="I5167" s="15" t="s">
        <v>102</v>
      </c>
      <c r="J5167" s="15" t="s">
        <v>24</v>
      </c>
      <c r="K5167" s="15" t="s">
        <v>24</v>
      </c>
      <c r="L5167" s="15" t="s">
        <v>24</v>
      </c>
      <c r="M5167" s="15" t="s">
        <v>24</v>
      </c>
      <c r="N5167" s="15" t="s">
        <v>24</v>
      </c>
      <c r="O5167" s="15" t="s">
        <v>24</v>
      </c>
      <c r="P5167" s="15" t="s">
        <v>25</v>
      </c>
      <c r="Q5167" s="15" t="s">
        <v>26</v>
      </c>
      <c r="R5167" s="15" t="s">
        <v>15</v>
      </c>
      <c r="S5167" s="18" t="n">
        <v>69.65</v>
      </c>
      <c r="T5167" s="15" t="n">
        <v>69.65</v>
      </c>
      <c r="U5167" s="15" t="s">
        <v>26</v>
      </c>
      <c r="V5167" s="18" t="n">
        <f aca="false">IF(ISNUMBER(T5167),T5167,0)</f>
        <v>69.65</v>
      </c>
      <c r="W5167" s="15" t="n">
        <f aca="false">IF(U5167="Yes",1,0)</f>
        <v>1</v>
      </c>
      <c r="X5167" s="15" t="str">
        <f aca="false">IF(F5167&lt;=12,"0-12 months",IF(F5167&lt;=24,"13-24 months",IF(F5167&lt;=48,"25-48 months","49-72 months")))</f>
        <v>0-12 months</v>
      </c>
      <c r="Y5167" s="15" t="str">
        <f aca="false">IF(C5167=1,"Yes","No")</f>
        <v>Yes</v>
      </c>
      <c r="Z5167" s="15" t="n">
        <f aca="false">COUNTIF(J5167:O5167,"Yes")</f>
        <v>0</v>
      </c>
      <c r="AA5167" s="18" t="n">
        <f aca="false">S5167*W5167</f>
        <v>69.65</v>
      </c>
      <c r="AB5167" s="15" t="n">
        <f aca="false">(P5167="Month-to-month")+(I5167="Fiber optic")+(R5167="Electronic check")+(F5167&lt;=12)+(M5167="No")+(J5167="No")</f>
        <v>6</v>
      </c>
      <c r="AC5167" s="15" t="str">
        <f aca="false">IF(AB5167&gt;=5,"High",IF(AB5167&gt;=3,"Medium","Low"))</f>
        <v>High</v>
      </c>
    </row>
    <row r="5168" customFormat="false" ht="15" hidden="false" customHeight="false" outlineLevel="0" collapsed="false">
      <c r="A5168" s="15" t="s">
        <v>5265</v>
      </c>
      <c r="B5168" s="15" t="s">
        <v>98</v>
      </c>
      <c r="C5168" s="15" t="n">
        <v>0</v>
      </c>
      <c r="D5168" s="15" t="s">
        <v>24</v>
      </c>
      <c r="E5168" s="15" t="s">
        <v>24</v>
      </c>
      <c r="F5168" s="15" t="n">
        <v>61</v>
      </c>
      <c r="G5168" s="15" t="s">
        <v>26</v>
      </c>
      <c r="H5168" s="15" t="s">
        <v>26</v>
      </c>
      <c r="I5168" s="15" t="s">
        <v>102</v>
      </c>
      <c r="J5168" s="15" t="s">
        <v>26</v>
      </c>
      <c r="K5168" s="15" t="s">
        <v>24</v>
      </c>
      <c r="L5168" s="15" t="s">
        <v>26</v>
      </c>
      <c r="M5168" s="15" t="s">
        <v>24</v>
      </c>
      <c r="N5168" s="15" t="s">
        <v>26</v>
      </c>
      <c r="O5168" s="15" t="s">
        <v>26</v>
      </c>
      <c r="P5168" s="15" t="s">
        <v>27</v>
      </c>
      <c r="Q5168" s="15" t="s">
        <v>24</v>
      </c>
      <c r="R5168" s="15" t="s">
        <v>15</v>
      </c>
      <c r="S5168" s="18" t="n">
        <v>104</v>
      </c>
      <c r="T5168" s="15" t="n">
        <v>6363.45</v>
      </c>
      <c r="U5168" s="15" t="s">
        <v>24</v>
      </c>
      <c r="V5168" s="18" t="n">
        <f aca="false">IF(ISNUMBER(T5168),T5168,0)</f>
        <v>6363.45</v>
      </c>
      <c r="W5168" s="15" t="n">
        <f aca="false">IF(U5168="Yes",1,0)</f>
        <v>0</v>
      </c>
      <c r="X5168" s="15" t="str">
        <f aca="false">IF(F5168&lt;=12,"0-12 months",IF(F5168&lt;=24,"13-24 months",IF(F5168&lt;=48,"25-48 months","49-72 months")))</f>
        <v>49-72 months</v>
      </c>
      <c r="Y5168" s="15" t="str">
        <f aca="false">IF(C5168=1,"Yes","No")</f>
        <v>No</v>
      </c>
      <c r="Z5168" s="15" t="n">
        <f aca="false">COUNTIF(J5168:O5168,"Yes")</f>
        <v>4</v>
      </c>
      <c r="AA5168" s="18" t="n">
        <f aca="false">S5168*W5168</f>
        <v>0</v>
      </c>
      <c r="AB5168" s="15" t="n">
        <f aca="false">(P5168="Month-to-month")+(I5168="Fiber optic")+(R5168="Electronic check")+(F5168&lt;=12)+(M5168="No")+(J5168="No")</f>
        <v>3</v>
      </c>
      <c r="AC5168" s="15" t="str">
        <f aca="false">IF(AB5168&gt;=5,"High",IF(AB5168&gt;=3,"Medium","Low"))</f>
        <v>Medium</v>
      </c>
    </row>
    <row r="5169" customFormat="false" ht="15" hidden="false" customHeight="false" outlineLevel="0" collapsed="false">
      <c r="A5169" s="15" t="s">
        <v>5266</v>
      </c>
      <c r="B5169" s="15" t="s">
        <v>94</v>
      </c>
      <c r="C5169" s="15" t="n">
        <v>0</v>
      </c>
      <c r="D5169" s="15" t="s">
        <v>26</v>
      </c>
      <c r="E5169" s="15" t="s">
        <v>24</v>
      </c>
      <c r="F5169" s="15" t="n">
        <v>57</v>
      </c>
      <c r="G5169" s="15" t="s">
        <v>26</v>
      </c>
      <c r="H5169" s="15" t="s">
        <v>24</v>
      </c>
      <c r="I5169" s="15" t="s">
        <v>96</v>
      </c>
      <c r="J5169" s="15" t="s">
        <v>26</v>
      </c>
      <c r="K5169" s="15" t="s">
        <v>26</v>
      </c>
      <c r="L5169" s="15" t="s">
        <v>24</v>
      </c>
      <c r="M5169" s="15" t="s">
        <v>26</v>
      </c>
      <c r="N5169" s="15" t="s">
        <v>26</v>
      </c>
      <c r="O5169" s="15" t="s">
        <v>24</v>
      </c>
      <c r="P5169" s="15" t="s">
        <v>29</v>
      </c>
      <c r="Q5169" s="15" t="s">
        <v>26</v>
      </c>
      <c r="R5169" s="15" t="s">
        <v>21</v>
      </c>
      <c r="S5169" s="18" t="n">
        <v>70.35</v>
      </c>
      <c r="T5169" s="15" t="n">
        <v>4124.65</v>
      </c>
      <c r="U5169" s="15" t="s">
        <v>24</v>
      </c>
      <c r="V5169" s="18" t="n">
        <f aca="false">IF(ISNUMBER(T5169),T5169,0)</f>
        <v>4124.65</v>
      </c>
      <c r="W5169" s="15" t="n">
        <f aca="false">IF(U5169="Yes",1,0)</f>
        <v>0</v>
      </c>
      <c r="X5169" s="15" t="str">
        <f aca="false">IF(F5169&lt;=12,"0-12 months",IF(F5169&lt;=24,"13-24 months",IF(F5169&lt;=48,"25-48 months","49-72 months")))</f>
        <v>49-72 months</v>
      </c>
      <c r="Y5169" s="15" t="str">
        <f aca="false">IF(C5169=1,"Yes","No")</f>
        <v>No</v>
      </c>
      <c r="Z5169" s="15" t="n">
        <f aca="false">COUNTIF(J5169:O5169,"Yes")</f>
        <v>4</v>
      </c>
      <c r="AA5169" s="18" t="n">
        <f aca="false">S5169*W5169</f>
        <v>0</v>
      </c>
      <c r="AB5169" s="15" t="n">
        <f aca="false">(P5169="Month-to-month")+(I5169="Fiber optic")+(R5169="Electronic check")+(F5169&lt;=12)+(M5169="No")+(J5169="No")</f>
        <v>0</v>
      </c>
      <c r="AC5169" s="15" t="str">
        <f aca="false">IF(AB5169&gt;=5,"High",IF(AB5169&gt;=3,"Medium","Low"))</f>
        <v>Low</v>
      </c>
    </row>
    <row r="5170" customFormat="false" ht="15" hidden="false" customHeight="false" outlineLevel="0" collapsed="false">
      <c r="A5170" s="15" t="s">
        <v>5267</v>
      </c>
      <c r="B5170" s="15" t="s">
        <v>98</v>
      </c>
      <c r="C5170" s="15" t="n">
        <v>0</v>
      </c>
      <c r="D5170" s="15" t="s">
        <v>24</v>
      </c>
      <c r="E5170" s="15" t="s">
        <v>24</v>
      </c>
      <c r="F5170" s="15" t="n">
        <v>9</v>
      </c>
      <c r="G5170" s="15" t="s">
        <v>26</v>
      </c>
      <c r="H5170" s="15" t="s">
        <v>24</v>
      </c>
      <c r="I5170" s="15" t="s">
        <v>102</v>
      </c>
      <c r="J5170" s="15" t="s">
        <v>24</v>
      </c>
      <c r="K5170" s="15" t="s">
        <v>24</v>
      </c>
      <c r="L5170" s="15" t="s">
        <v>24</v>
      </c>
      <c r="M5170" s="15" t="s">
        <v>24</v>
      </c>
      <c r="N5170" s="15" t="s">
        <v>24</v>
      </c>
      <c r="O5170" s="15" t="s">
        <v>26</v>
      </c>
      <c r="P5170" s="15" t="s">
        <v>25</v>
      </c>
      <c r="Q5170" s="15" t="s">
        <v>26</v>
      </c>
      <c r="R5170" s="15" t="s">
        <v>15</v>
      </c>
      <c r="S5170" s="18" t="n">
        <v>80.8</v>
      </c>
      <c r="T5170" s="15" t="n">
        <v>713.1</v>
      </c>
      <c r="U5170" s="15" t="s">
        <v>26</v>
      </c>
      <c r="V5170" s="18" t="n">
        <f aca="false">IF(ISNUMBER(T5170),T5170,0)</f>
        <v>713.1</v>
      </c>
      <c r="W5170" s="15" t="n">
        <f aca="false">IF(U5170="Yes",1,0)</f>
        <v>1</v>
      </c>
      <c r="X5170" s="15" t="str">
        <f aca="false">IF(F5170&lt;=12,"0-12 months",IF(F5170&lt;=24,"13-24 months",IF(F5170&lt;=48,"25-48 months","49-72 months")))</f>
        <v>0-12 months</v>
      </c>
      <c r="Y5170" s="15" t="str">
        <f aca="false">IF(C5170=1,"Yes","No")</f>
        <v>No</v>
      </c>
      <c r="Z5170" s="15" t="n">
        <f aca="false">COUNTIF(J5170:O5170,"Yes")</f>
        <v>1</v>
      </c>
      <c r="AA5170" s="18" t="n">
        <f aca="false">S5170*W5170</f>
        <v>80.8</v>
      </c>
      <c r="AB5170" s="15" t="n">
        <f aca="false">(P5170="Month-to-month")+(I5170="Fiber optic")+(R5170="Electronic check")+(F5170&lt;=12)+(M5170="No")+(J5170="No")</f>
        <v>6</v>
      </c>
      <c r="AC5170" s="15" t="str">
        <f aca="false">IF(AB5170&gt;=5,"High",IF(AB5170&gt;=3,"Medium","Low"))</f>
        <v>High</v>
      </c>
    </row>
    <row r="5171" customFormat="false" ht="15" hidden="false" customHeight="false" outlineLevel="0" collapsed="false">
      <c r="A5171" s="15" t="s">
        <v>5268</v>
      </c>
      <c r="B5171" s="15" t="s">
        <v>98</v>
      </c>
      <c r="C5171" s="15" t="n">
        <v>0</v>
      </c>
      <c r="D5171" s="15" t="s">
        <v>24</v>
      </c>
      <c r="E5171" s="15" t="s">
        <v>26</v>
      </c>
      <c r="F5171" s="15" t="n">
        <v>15</v>
      </c>
      <c r="G5171" s="15" t="s">
        <v>26</v>
      </c>
      <c r="H5171" s="15" t="s">
        <v>24</v>
      </c>
      <c r="I5171" s="15" t="s">
        <v>96</v>
      </c>
      <c r="J5171" s="15" t="s">
        <v>26</v>
      </c>
      <c r="K5171" s="15" t="s">
        <v>24</v>
      </c>
      <c r="L5171" s="15" t="s">
        <v>26</v>
      </c>
      <c r="M5171" s="15" t="s">
        <v>24</v>
      </c>
      <c r="N5171" s="15" t="s">
        <v>24</v>
      </c>
      <c r="O5171" s="15" t="s">
        <v>26</v>
      </c>
      <c r="P5171" s="15" t="s">
        <v>27</v>
      </c>
      <c r="Q5171" s="15" t="s">
        <v>24</v>
      </c>
      <c r="R5171" s="15" t="s">
        <v>17</v>
      </c>
      <c r="S5171" s="18" t="n">
        <v>64.85</v>
      </c>
      <c r="T5171" s="15" t="n">
        <v>950.75</v>
      </c>
      <c r="U5171" s="15" t="s">
        <v>24</v>
      </c>
      <c r="V5171" s="18" t="n">
        <f aca="false">IF(ISNUMBER(T5171),T5171,0)</f>
        <v>950.75</v>
      </c>
      <c r="W5171" s="15" t="n">
        <f aca="false">IF(U5171="Yes",1,0)</f>
        <v>0</v>
      </c>
      <c r="X5171" s="15" t="str">
        <f aca="false">IF(F5171&lt;=12,"0-12 months",IF(F5171&lt;=24,"13-24 months",IF(F5171&lt;=48,"25-48 months","49-72 months")))</f>
        <v>13-24 months</v>
      </c>
      <c r="Y5171" s="15" t="str">
        <f aca="false">IF(C5171=1,"Yes","No")</f>
        <v>No</v>
      </c>
      <c r="Z5171" s="15" t="n">
        <f aca="false">COUNTIF(J5171:O5171,"Yes")</f>
        <v>3</v>
      </c>
      <c r="AA5171" s="18" t="n">
        <f aca="false">S5171*W5171</f>
        <v>0</v>
      </c>
      <c r="AB5171" s="15" t="n">
        <f aca="false">(P5171="Month-to-month")+(I5171="Fiber optic")+(R5171="Electronic check")+(F5171&lt;=12)+(M5171="No")+(J5171="No")</f>
        <v>1</v>
      </c>
      <c r="AC5171" s="15" t="str">
        <f aca="false">IF(AB5171&gt;=5,"High",IF(AB5171&gt;=3,"Medium","Low"))</f>
        <v>Low</v>
      </c>
    </row>
    <row r="5172" customFormat="false" ht="15" hidden="false" customHeight="false" outlineLevel="0" collapsed="false">
      <c r="A5172" s="15" t="s">
        <v>5269</v>
      </c>
      <c r="B5172" s="15" t="s">
        <v>94</v>
      </c>
      <c r="C5172" s="15" t="n">
        <v>0</v>
      </c>
      <c r="D5172" s="15" t="s">
        <v>24</v>
      </c>
      <c r="E5172" s="15" t="s">
        <v>24</v>
      </c>
      <c r="F5172" s="15" t="n">
        <v>1</v>
      </c>
      <c r="G5172" s="15" t="s">
        <v>26</v>
      </c>
      <c r="H5172" s="15" t="s">
        <v>24</v>
      </c>
      <c r="I5172" s="15" t="s">
        <v>24</v>
      </c>
      <c r="J5172" s="15" t="s">
        <v>28</v>
      </c>
      <c r="K5172" s="15" t="s">
        <v>28</v>
      </c>
      <c r="L5172" s="15" t="s">
        <v>28</v>
      </c>
      <c r="M5172" s="15" t="s">
        <v>28</v>
      </c>
      <c r="N5172" s="15" t="s">
        <v>28</v>
      </c>
      <c r="O5172" s="15" t="s">
        <v>28</v>
      </c>
      <c r="P5172" s="15" t="s">
        <v>25</v>
      </c>
      <c r="Q5172" s="15" t="s">
        <v>24</v>
      </c>
      <c r="R5172" s="15" t="s">
        <v>17</v>
      </c>
      <c r="S5172" s="18" t="n">
        <v>19.65</v>
      </c>
      <c r="T5172" s="15" t="n">
        <v>19.65</v>
      </c>
      <c r="U5172" s="15" t="s">
        <v>24</v>
      </c>
      <c r="V5172" s="18" t="n">
        <f aca="false">IF(ISNUMBER(T5172),T5172,0)</f>
        <v>19.65</v>
      </c>
      <c r="W5172" s="15" t="n">
        <f aca="false">IF(U5172="Yes",1,0)</f>
        <v>0</v>
      </c>
      <c r="X5172" s="15" t="str">
        <f aca="false">IF(F5172&lt;=12,"0-12 months",IF(F5172&lt;=24,"13-24 months",IF(F5172&lt;=48,"25-48 months","49-72 months")))</f>
        <v>0-12 months</v>
      </c>
      <c r="Y5172" s="15" t="str">
        <f aca="false">IF(C5172=1,"Yes","No")</f>
        <v>No</v>
      </c>
      <c r="Z5172" s="15" t="n">
        <f aca="false">COUNTIF(J5172:O5172,"Yes")</f>
        <v>0</v>
      </c>
      <c r="AA5172" s="18" t="n">
        <f aca="false">S5172*W5172</f>
        <v>0</v>
      </c>
      <c r="AB5172" s="15" t="n">
        <f aca="false">(P5172="Month-to-month")+(I5172="Fiber optic")+(R5172="Electronic check")+(F5172&lt;=12)+(M5172="No")+(J5172="No")</f>
        <v>2</v>
      </c>
      <c r="AC5172" s="15" t="str">
        <f aca="false">IF(AB5172&gt;=5,"High",IF(AB5172&gt;=3,"Medium","Low"))</f>
        <v>Low</v>
      </c>
    </row>
    <row r="5173" customFormat="false" ht="15" hidden="false" customHeight="false" outlineLevel="0" collapsed="false">
      <c r="A5173" s="15" t="s">
        <v>5270</v>
      </c>
      <c r="B5173" s="15" t="s">
        <v>94</v>
      </c>
      <c r="C5173" s="15" t="n">
        <v>0</v>
      </c>
      <c r="D5173" s="15" t="s">
        <v>26</v>
      </c>
      <c r="E5173" s="15" t="s">
        <v>24</v>
      </c>
      <c r="F5173" s="15" t="n">
        <v>12</v>
      </c>
      <c r="G5173" s="15" t="s">
        <v>26</v>
      </c>
      <c r="H5173" s="15" t="s">
        <v>24</v>
      </c>
      <c r="I5173" s="15" t="s">
        <v>96</v>
      </c>
      <c r="J5173" s="15" t="s">
        <v>24</v>
      </c>
      <c r="K5173" s="15" t="s">
        <v>24</v>
      </c>
      <c r="L5173" s="15" t="s">
        <v>24</v>
      </c>
      <c r="M5173" s="15" t="s">
        <v>24</v>
      </c>
      <c r="N5173" s="15" t="s">
        <v>24</v>
      </c>
      <c r="O5173" s="15" t="s">
        <v>24</v>
      </c>
      <c r="P5173" s="15" t="s">
        <v>25</v>
      </c>
      <c r="Q5173" s="15" t="s">
        <v>24</v>
      </c>
      <c r="R5173" s="15" t="s">
        <v>19</v>
      </c>
      <c r="S5173" s="18" t="n">
        <v>45.9</v>
      </c>
      <c r="T5173" s="15" t="n">
        <v>505.95</v>
      </c>
      <c r="U5173" s="15" t="s">
        <v>24</v>
      </c>
      <c r="V5173" s="18" t="n">
        <f aca="false">IF(ISNUMBER(T5173),T5173,0)</f>
        <v>505.95</v>
      </c>
      <c r="W5173" s="15" t="n">
        <f aca="false">IF(U5173="Yes",1,0)</f>
        <v>0</v>
      </c>
      <c r="X5173" s="15" t="str">
        <f aca="false">IF(F5173&lt;=12,"0-12 months",IF(F5173&lt;=24,"13-24 months",IF(F5173&lt;=48,"25-48 months","49-72 months")))</f>
        <v>0-12 months</v>
      </c>
      <c r="Y5173" s="15" t="str">
        <f aca="false">IF(C5173=1,"Yes","No")</f>
        <v>No</v>
      </c>
      <c r="Z5173" s="15" t="n">
        <f aca="false">COUNTIF(J5173:O5173,"Yes")</f>
        <v>0</v>
      </c>
      <c r="AA5173" s="18" t="n">
        <f aca="false">S5173*W5173</f>
        <v>0</v>
      </c>
      <c r="AB5173" s="15" t="n">
        <f aca="false">(P5173="Month-to-month")+(I5173="Fiber optic")+(R5173="Electronic check")+(F5173&lt;=12)+(M5173="No")+(J5173="No")</f>
        <v>4</v>
      </c>
      <c r="AC5173" s="15" t="str">
        <f aca="false">IF(AB5173&gt;=5,"High",IF(AB5173&gt;=3,"Medium","Low"))</f>
        <v>Medium</v>
      </c>
    </row>
    <row r="5174" customFormat="false" ht="15" hidden="false" customHeight="false" outlineLevel="0" collapsed="false">
      <c r="A5174" s="15" t="s">
        <v>5271</v>
      </c>
      <c r="B5174" s="15" t="s">
        <v>98</v>
      </c>
      <c r="C5174" s="15" t="n">
        <v>0</v>
      </c>
      <c r="D5174" s="15" t="s">
        <v>24</v>
      </c>
      <c r="E5174" s="15" t="s">
        <v>24</v>
      </c>
      <c r="F5174" s="15" t="n">
        <v>54</v>
      </c>
      <c r="G5174" s="15" t="s">
        <v>26</v>
      </c>
      <c r="H5174" s="15" t="s">
        <v>24</v>
      </c>
      <c r="I5174" s="15" t="s">
        <v>24</v>
      </c>
      <c r="J5174" s="15" t="s">
        <v>28</v>
      </c>
      <c r="K5174" s="15" t="s">
        <v>28</v>
      </c>
      <c r="L5174" s="15" t="s">
        <v>28</v>
      </c>
      <c r="M5174" s="15" t="s">
        <v>28</v>
      </c>
      <c r="N5174" s="15" t="s">
        <v>28</v>
      </c>
      <c r="O5174" s="15" t="s">
        <v>28</v>
      </c>
      <c r="P5174" s="15" t="s">
        <v>29</v>
      </c>
      <c r="Q5174" s="15" t="s">
        <v>24</v>
      </c>
      <c r="R5174" s="15" t="s">
        <v>17</v>
      </c>
      <c r="S5174" s="18" t="n">
        <v>20</v>
      </c>
      <c r="T5174" s="15" t="n">
        <v>1149.65</v>
      </c>
      <c r="U5174" s="15" t="s">
        <v>24</v>
      </c>
      <c r="V5174" s="18" t="n">
        <f aca="false">IF(ISNUMBER(T5174),T5174,0)</f>
        <v>1149.65</v>
      </c>
      <c r="W5174" s="15" t="n">
        <f aca="false">IF(U5174="Yes",1,0)</f>
        <v>0</v>
      </c>
      <c r="X5174" s="15" t="str">
        <f aca="false">IF(F5174&lt;=12,"0-12 months",IF(F5174&lt;=24,"13-24 months",IF(F5174&lt;=48,"25-48 months","49-72 months")))</f>
        <v>49-72 months</v>
      </c>
      <c r="Y5174" s="15" t="str">
        <f aca="false">IF(C5174=1,"Yes","No")</f>
        <v>No</v>
      </c>
      <c r="Z5174" s="15" t="n">
        <f aca="false">COUNTIF(J5174:O5174,"Yes")</f>
        <v>0</v>
      </c>
      <c r="AA5174" s="18" t="n">
        <f aca="false">S5174*W5174</f>
        <v>0</v>
      </c>
      <c r="AB5174" s="15" t="n">
        <f aca="false">(P5174="Month-to-month")+(I5174="Fiber optic")+(R5174="Electronic check")+(F5174&lt;=12)+(M5174="No")+(J5174="No")</f>
        <v>0</v>
      </c>
      <c r="AC5174" s="15" t="str">
        <f aca="false">IF(AB5174&gt;=5,"High",IF(AB5174&gt;=3,"Medium","Low"))</f>
        <v>Low</v>
      </c>
    </row>
    <row r="5175" customFormat="false" ht="15" hidden="false" customHeight="false" outlineLevel="0" collapsed="false">
      <c r="A5175" s="15" t="s">
        <v>5272</v>
      </c>
      <c r="B5175" s="15" t="s">
        <v>98</v>
      </c>
      <c r="C5175" s="15" t="n">
        <v>0</v>
      </c>
      <c r="D5175" s="15" t="s">
        <v>26</v>
      </c>
      <c r="E5175" s="15" t="s">
        <v>26</v>
      </c>
      <c r="F5175" s="15" t="n">
        <v>4</v>
      </c>
      <c r="G5175" s="15" t="s">
        <v>26</v>
      </c>
      <c r="H5175" s="15" t="s">
        <v>24</v>
      </c>
      <c r="I5175" s="15" t="s">
        <v>96</v>
      </c>
      <c r="J5175" s="15" t="s">
        <v>24</v>
      </c>
      <c r="K5175" s="15" t="s">
        <v>24</v>
      </c>
      <c r="L5175" s="15" t="s">
        <v>24</v>
      </c>
      <c r="M5175" s="15" t="s">
        <v>24</v>
      </c>
      <c r="N5175" s="15" t="s">
        <v>24</v>
      </c>
      <c r="O5175" s="15" t="s">
        <v>24</v>
      </c>
      <c r="P5175" s="15" t="s">
        <v>25</v>
      </c>
      <c r="Q5175" s="15" t="s">
        <v>24</v>
      </c>
      <c r="R5175" s="15" t="s">
        <v>15</v>
      </c>
      <c r="S5175" s="18" t="n">
        <v>44.8</v>
      </c>
      <c r="T5175" s="15" t="n">
        <v>169.65</v>
      </c>
      <c r="U5175" s="15" t="s">
        <v>24</v>
      </c>
      <c r="V5175" s="18" t="n">
        <f aca="false">IF(ISNUMBER(T5175),T5175,0)</f>
        <v>169.65</v>
      </c>
      <c r="W5175" s="15" t="n">
        <f aca="false">IF(U5175="Yes",1,0)</f>
        <v>0</v>
      </c>
      <c r="X5175" s="15" t="str">
        <f aca="false">IF(F5175&lt;=12,"0-12 months",IF(F5175&lt;=24,"13-24 months",IF(F5175&lt;=48,"25-48 months","49-72 months")))</f>
        <v>0-12 months</v>
      </c>
      <c r="Y5175" s="15" t="str">
        <f aca="false">IF(C5175=1,"Yes","No")</f>
        <v>No</v>
      </c>
      <c r="Z5175" s="15" t="n">
        <f aca="false">COUNTIF(J5175:O5175,"Yes")</f>
        <v>0</v>
      </c>
      <c r="AA5175" s="18" t="n">
        <f aca="false">S5175*W5175</f>
        <v>0</v>
      </c>
      <c r="AB5175" s="15" t="n">
        <f aca="false">(P5175="Month-to-month")+(I5175="Fiber optic")+(R5175="Electronic check")+(F5175&lt;=12)+(M5175="No")+(J5175="No")</f>
        <v>5</v>
      </c>
      <c r="AC5175" s="15" t="str">
        <f aca="false">IF(AB5175&gt;=5,"High",IF(AB5175&gt;=3,"Medium","Low"))</f>
        <v>High</v>
      </c>
    </row>
    <row r="5176" customFormat="false" ht="15" hidden="false" customHeight="false" outlineLevel="0" collapsed="false">
      <c r="A5176" s="15" t="s">
        <v>5273</v>
      </c>
      <c r="B5176" s="15" t="s">
        <v>94</v>
      </c>
      <c r="C5176" s="15" t="n">
        <v>0</v>
      </c>
      <c r="D5176" s="15" t="s">
        <v>24</v>
      </c>
      <c r="E5176" s="15" t="s">
        <v>24</v>
      </c>
      <c r="F5176" s="15" t="n">
        <v>7</v>
      </c>
      <c r="G5176" s="15" t="s">
        <v>26</v>
      </c>
      <c r="H5176" s="15" t="s">
        <v>24</v>
      </c>
      <c r="I5176" s="15" t="s">
        <v>102</v>
      </c>
      <c r="J5176" s="15" t="s">
        <v>24</v>
      </c>
      <c r="K5176" s="15" t="s">
        <v>24</v>
      </c>
      <c r="L5176" s="15" t="s">
        <v>24</v>
      </c>
      <c r="M5176" s="15" t="s">
        <v>24</v>
      </c>
      <c r="N5176" s="15" t="s">
        <v>26</v>
      </c>
      <c r="O5176" s="15" t="s">
        <v>24</v>
      </c>
      <c r="P5176" s="15" t="s">
        <v>25</v>
      </c>
      <c r="Q5176" s="15" t="s">
        <v>26</v>
      </c>
      <c r="R5176" s="15" t="s">
        <v>17</v>
      </c>
      <c r="S5176" s="18" t="n">
        <v>80.3</v>
      </c>
      <c r="T5176" s="15" t="n">
        <v>526.7</v>
      </c>
      <c r="U5176" s="15" t="s">
        <v>26</v>
      </c>
      <c r="V5176" s="18" t="n">
        <f aca="false">IF(ISNUMBER(T5176),T5176,0)</f>
        <v>526.7</v>
      </c>
      <c r="W5176" s="15" t="n">
        <f aca="false">IF(U5176="Yes",1,0)</f>
        <v>1</v>
      </c>
      <c r="X5176" s="15" t="str">
        <f aca="false">IF(F5176&lt;=12,"0-12 months",IF(F5176&lt;=24,"13-24 months",IF(F5176&lt;=48,"25-48 months","49-72 months")))</f>
        <v>0-12 months</v>
      </c>
      <c r="Y5176" s="15" t="str">
        <f aca="false">IF(C5176=1,"Yes","No")</f>
        <v>No</v>
      </c>
      <c r="Z5176" s="15" t="n">
        <f aca="false">COUNTIF(J5176:O5176,"Yes")</f>
        <v>1</v>
      </c>
      <c r="AA5176" s="18" t="n">
        <f aca="false">S5176*W5176</f>
        <v>80.3</v>
      </c>
      <c r="AB5176" s="15" t="n">
        <f aca="false">(P5176="Month-to-month")+(I5176="Fiber optic")+(R5176="Electronic check")+(F5176&lt;=12)+(M5176="No")+(J5176="No")</f>
        <v>5</v>
      </c>
      <c r="AC5176" s="15" t="str">
        <f aca="false">IF(AB5176&gt;=5,"High",IF(AB5176&gt;=3,"Medium","Low"))</f>
        <v>High</v>
      </c>
    </row>
    <row r="5177" customFormat="false" ht="15" hidden="false" customHeight="false" outlineLevel="0" collapsed="false">
      <c r="A5177" s="15" t="s">
        <v>5274</v>
      </c>
      <c r="B5177" s="15" t="s">
        <v>94</v>
      </c>
      <c r="C5177" s="15" t="n">
        <v>0</v>
      </c>
      <c r="D5177" s="15" t="s">
        <v>26</v>
      </c>
      <c r="E5177" s="15" t="s">
        <v>24</v>
      </c>
      <c r="F5177" s="15" t="n">
        <v>20</v>
      </c>
      <c r="G5177" s="15" t="s">
        <v>26</v>
      </c>
      <c r="H5177" s="15" t="s">
        <v>24</v>
      </c>
      <c r="I5177" s="15" t="s">
        <v>24</v>
      </c>
      <c r="J5177" s="15" t="s">
        <v>28</v>
      </c>
      <c r="K5177" s="15" t="s">
        <v>28</v>
      </c>
      <c r="L5177" s="15" t="s">
        <v>28</v>
      </c>
      <c r="M5177" s="15" t="s">
        <v>28</v>
      </c>
      <c r="N5177" s="15" t="s">
        <v>28</v>
      </c>
      <c r="O5177" s="15" t="s">
        <v>28</v>
      </c>
      <c r="P5177" s="15" t="s">
        <v>27</v>
      </c>
      <c r="Q5177" s="15" t="s">
        <v>24</v>
      </c>
      <c r="R5177" s="15" t="s">
        <v>17</v>
      </c>
      <c r="S5177" s="18" t="n">
        <v>20.35</v>
      </c>
      <c r="T5177" s="15" t="n">
        <v>393.15</v>
      </c>
      <c r="U5177" s="15" t="s">
        <v>24</v>
      </c>
      <c r="V5177" s="18" t="n">
        <f aca="false">IF(ISNUMBER(T5177),T5177,0)</f>
        <v>393.15</v>
      </c>
      <c r="W5177" s="15" t="n">
        <f aca="false">IF(U5177="Yes",1,0)</f>
        <v>0</v>
      </c>
      <c r="X5177" s="15" t="str">
        <f aca="false">IF(F5177&lt;=12,"0-12 months",IF(F5177&lt;=24,"13-24 months",IF(F5177&lt;=48,"25-48 months","49-72 months")))</f>
        <v>13-24 months</v>
      </c>
      <c r="Y5177" s="15" t="str">
        <f aca="false">IF(C5177=1,"Yes","No")</f>
        <v>No</v>
      </c>
      <c r="Z5177" s="15" t="n">
        <f aca="false">COUNTIF(J5177:O5177,"Yes")</f>
        <v>0</v>
      </c>
      <c r="AA5177" s="18" t="n">
        <f aca="false">S5177*W5177</f>
        <v>0</v>
      </c>
      <c r="AB5177" s="15" t="n">
        <f aca="false">(P5177="Month-to-month")+(I5177="Fiber optic")+(R5177="Electronic check")+(F5177&lt;=12)+(M5177="No")+(J5177="No")</f>
        <v>0</v>
      </c>
      <c r="AC5177" s="15" t="str">
        <f aca="false">IF(AB5177&gt;=5,"High",IF(AB5177&gt;=3,"Medium","Low"))</f>
        <v>Low</v>
      </c>
    </row>
    <row r="5178" customFormat="false" ht="15" hidden="false" customHeight="false" outlineLevel="0" collapsed="false">
      <c r="A5178" s="15" t="s">
        <v>5275</v>
      </c>
      <c r="B5178" s="15" t="s">
        <v>94</v>
      </c>
      <c r="C5178" s="15" t="n">
        <v>0</v>
      </c>
      <c r="D5178" s="15" t="s">
        <v>24</v>
      </c>
      <c r="E5178" s="15" t="s">
        <v>26</v>
      </c>
      <c r="F5178" s="15" t="n">
        <v>26</v>
      </c>
      <c r="G5178" s="15" t="s">
        <v>24</v>
      </c>
      <c r="H5178" s="15" t="s">
        <v>95</v>
      </c>
      <c r="I5178" s="15" t="s">
        <v>96</v>
      </c>
      <c r="J5178" s="15" t="s">
        <v>26</v>
      </c>
      <c r="K5178" s="15" t="s">
        <v>24</v>
      </c>
      <c r="L5178" s="15" t="s">
        <v>24</v>
      </c>
      <c r="M5178" s="15" t="s">
        <v>26</v>
      </c>
      <c r="N5178" s="15" t="s">
        <v>24</v>
      </c>
      <c r="O5178" s="15" t="s">
        <v>26</v>
      </c>
      <c r="P5178" s="15" t="s">
        <v>25</v>
      </c>
      <c r="Q5178" s="15" t="s">
        <v>24</v>
      </c>
      <c r="R5178" s="15" t="s">
        <v>17</v>
      </c>
      <c r="S5178" s="18" t="n">
        <v>45.8</v>
      </c>
      <c r="T5178" s="15" t="n">
        <v>1147</v>
      </c>
      <c r="U5178" s="15" t="s">
        <v>24</v>
      </c>
      <c r="V5178" s="18" t="n">
        <f aca="false">IF(ISNUMBER(T5178),T5178,0)</f>
        <v>1147</v>
      </c>
      <c r="W5178" s="15" t="n">
        <f aca="false">IF(U5178="Yes",1,0)</f>
        <v>0</v>
      </c>
      <c r="X5178" s="15" t="str">
        <f aca="false">IF(F5178&lt;=12,"0-12 months",IF(F5178&lt;=24,"13-24 months",IF(F5178&lt;=48,"25-48 months","49-72 months")))</f>
        <v>25-48 months</v>
      </c>
      <c r="Y5178" s="15" t="str">
        <f aca="false">IF(C5178=1,"Yes","No")</f>
        <v>No</v>
      </c>
      <c r="Z5178" s="15" t="n">
        <f aca="false">COUNTIF(J5178:O5178,"Yes")</f>
        <v>3</v>
      </c>
      <c r="AA5178" s="18" t="n">
        <f aca="false">S5178*W5178</f>
        <v>0</v>
      </c>
      <c r="AB5178" s="15" t="n">
        <f aca="false">(P5178="Month-to-month")+(I5178="Fiber optic")+(R5178="Electronic check")+(F5178&lt;=12)+(M5178="No")+(J5178="No")</f>
        <v>1</v>
      </c>
      <c r="AC5178" s="15" t="str">
        <f aca="false">IF(AB5178&gt;=5,"High",IF(AB5178&gt;=3,"Medium","Low"))</f>
        <v>Low</v>
      </c>
    </row>
    <row r="5179" customFormat="false" ht="15" hidden="false" customHeight="false" outlineLevel="0" collapsed="false">
      <c r="A5179" s="15" t="s">
        <v>5276</v>
      </c>
      <c r="B5179" s="15" t="s">
        <v>98</v>
      </c>
      <c r="C5179" s="15" t="n">
        <v>1</v>
      </c>
      <c r="D5179" s="15" t="s">
        <v>26</v>
      </c>
      <c r="E5179" s="15" t="s">
        <v>24</v>
      </c>
      <c r="F5179" s="15" t="n">
        <v>36</v>
      </c>
      <c r="G5179" s="15" t="s">
        <v>26</v>
      </c>
      <c r="H5179" s="15" t="s">
        <v>26</v>
      </c>
      <c r="I5179" s="15" t="s">
        <v>102</v>
      </c>
      <c r="J5179" s="15" t="s">
        <v>24</v>
      </c>
      <c r="K5179" s="15" t="s">
        <v>24</v>
      </c>
      <c r="L5179" s="15" t="s">
        <v>24</v>
      </c>
      <c r="M5179" s="15" t="s">
        <v>24</v>
      </c>
      <c r="N5179" s="15" t="s">
        <v>24</v>
      </c>
      <c r="O5179" s="15" t="s">
        <v>26</v>
      </c>
      <c r="P5179" s="15" t="s">
        <v>25</v>
      </c>
      <c r="Q5179" s="15" t="s">
        <v>26</v>
      </c>
      <c r="R5179" s="15" t="s">
        <v>15</v>
      </c>
      <c r="S5179" s="18" t="n">
        <v>84.1</v>
      </c>
      <c r="T5179" s="15" t="n">
        <v>3021.6</v>
      </c>
      <c r="U5179" s="15" t="s">
        <v>26</v>
      </c>
      <c r="V5179" s="18" t="n">
        <f aca="false">IF(ISNUMBER(T5179),T5179,0)</f>
        <v>3021.6</v>
      </c>
      <c r="W5179" s="15" t="n">
        <f aca="false">IF(U5179="Yes",1,0)</f>
        <v>1</v>
      </c>
      <c r="X5179" s="15" t="str">
        <f aca="false">IF(F5179&lt;=12,"0-12 months",IF(F5179&lt;=24,"13-24 months",IF(F5179&lt;=48,"25-48 months","49-72 months")))</f>
        <v>25-48 months</v>
      </c>
      <c r="Y5179" s="15" t="str">
        <f aca="false">IF(C5179=1,"Yes","No")</f>
        <v>Yes</v>
      </c>
      <c r="Z5179" s="15" t="n">
        <f aca="false">COUNTIF(J5179:O5179,"Yes")</f>
        <v>1</v>
      </c>
      <c r="AA5179" s="18" t="n">
        <f aca="false">S5179*W5179</f>
        <v>84.1</v>
      </c>
      <c r="AB5179" s="15" t="n">
        <f aca="false">(P5179="Month-to-month")+(I5179="Fiber optic")+(R5179="Electronic check")+(F5179&lt;=12)+(M5179="No")+(J5179="No")</f>
        <v>5</v>
      </c>
      <c r="AC5179" s="15" t="str">
        <f aca="false">IF(AB5179&gt;=5,"High",IF(AB5179&gt;=3,"Medium","Low"))</f>
        <v>High</v>
      </c>
    </row>
    <row r="5180" customFormat="false" ht="15" hidden="false" customHeight="false" outlineLevel="0" collapsed="false">
      <c r="A5180" s="15" t="s">
        <v>5277</v>
      </c>
      <c r="B5180" s="15" t="s">
        <v>94</v>
      </c>
      <c r="C5180" s="15" t="n">
        <v>0</v>
      </c>
      <c r="D5180" s="15" t="s">
        <v>26</v>
      </c>
      <c r="E5180" s="15" t="s">
        <v>24</v>
      </c>
      <c r="F5180" s="15" t="n">
        <v>53</v>
      </c>
      <c r="G5180" s="15" t="s">
        <v>26</v>
      </c>
      <c r="H5180" s="15" t="s">
        <v>26</v>
      </c>
      <c r="I5180" s="15" t="s">
        <v>102</v>
      </c>
      <c r="J5180" s="15" t="s">
        <v>24</v>
      </c>
      <c r="K5180" s="15" t="s">
        <v>26</v>
      </c>
      <c r="L5180" s="15" t="s">
        <v>26</v>
      </c>
      <c r="M5180" s="15" t="s">
        <v>26</v>
      </c>
      <c r="N5180" s="15" t="s">
        <v>26</v>
      </c>
      <c r="O5180" s="15" t="s">
        <v>26</v>
      </c>
      <c r="P5180" s="15" t="s">
        <v>27</v>
      </c>
      <c r="Q5180" s="15" t="s">
        <v>26</v>
      </c>
      <c r="R5180" s="15" t="s">
        <v>19</v>
      </c>
      <c r="S5180" s="18" t="n">
        <v>108.95</v>
      </c>
      <c r="T5180" s="15" t="n">
        <v>5718.2</v>
      </c>
      <c r="U5180" s="15" t="s">
        <v>24</v>
      </c>
      <c r="V5180" s="18" t="n">
        <f aca="false">IF(ISNUMBER(T5180),T5180,0)</f>
        <v>5718.2</v>
      </c>
      <c r="W5180" s="15" t="n">
        <f aca="false">IF(U5180="Yes",1,0)</f>
        <v>0</v>
      </c>
      <c r="X5180" s="15" t="str">
        <f aca="false">IF(F5180&lt;=12,"0-12 months",IF(F5180&lt;=24,"13-24 months",IF(F5180&lt;=48,"25-48 months","49-72 months")))</f>
        <v>49-72 months</v>
      </c>
      <c r="Y5180" s="15" t="str">
        <f aca="false">IF(C5180=1,"Yes","No")</f>
        <v>No</v>
      </c>
      <c r="Z5180" s="15" t="n">
        <f aca="false">COUNTIF(J5180:O5180,"Yes")</f>
        <v>5</v>
      </c>
      <c r="AA5180" s="18" t="n">
        <f aca="false">S5180*W5180</f>
        <v>0</v>
      </c>
      <c r="AB5180" s="15" t="n">
        <f aca="false">(P5180="Month-to-month")+(I5180="Fiber optic")+(R5180="Electronic check")+(F5180&lt;=12)+(M5180="No")+(J5180="No")</f>
        <v>2</v>
      </c>
      <c r="AC5180" s="15" t="str">
        <f aca="false">IF(AB5180&gt;=5,"High",IF(AB5180&gt;=3,"Medium","Low"))</f>
        <v>Low</v>
      </c>
    </row>
    <row r="5181" customFormat="false" ht="15" hidden="false" customHeight="false" outlineLevel="0" collapsed="false">
      <c r="A5181" s="15" t="s">
        <v>5278</v>
      </c>
      <c r="B5181" s="15" t="s">
        <v>98</v>
      </c>
      <c r="C5181" s="15" t="n">
        <v>0</v>
      </c>
      <c r="D5181" s="15" t="s">
        <v>24</v>
      </c>
      <c r="E5181" s="15" t="s">
        <v>24</v>
      </c>
      <c r="F5181" s="15" t="n">
        <v>3</v>
      </c>
      <c r="G5181" s="15" t="s">
        <v>26</v>
      </c>
      <c r="H5181" s="15" t="s">
        <v>24</v>
      </c>
      <c r="I5181" s="15" t="s">
        <v>96</v>
      </c>
      <c r="J5181" s="15" t="s">
        <v>24</v>
      </c>
      <c r="K5181" s="15" t="s">
        <v>24</v>
      </c>
      <c r="L5181" s="15" t="s">
        <v>24</v>
      </c>
      <c r="M5181" s="15" t="s">
        <v>26</v>
      </c>
      <c r="N5181" s="15" t="s">
        <v>26</v>
      </c>
      <c r="O5181" s="15" t="s">
        <v>26</v>
      </c>
      <c r="P5181" s="15" t="s">
        <v>25</v>
      </c>
      <c r="Q5181" s="15" t="s">
        <v>26</v>
      </c>
      <c r="R5181" s="15" t="s">
        <v>15</v>
      </c>
      <c r="S5181" s="18" t="n">
        <v>69.35</v>
      </c>
      <c r="T5181" s="15" t="n">
        <v>191.35</v>
      </c>
      <c r="U5181" s="15" t="s">
        <v>26</v>
      </c>
      <c r="V5181" s="18" t="n">
        <f aca="false">IF(ISNUMBER(T5181),T5181,0)</f>
        <v>191.35</v>
      </c>
      <c r="W5181" s="15" t="n">
        <f aca="false">IF(U5181="Yes",1,0)</f>
        <v>1</v>
      </c>
      <c r="X5181" s="15" t="str">
        <f aca="false">IF(F5181&lt;=12,"0-12 months",IF(F5181&lt;=24,"13-24 months",IF(F5181&lt;=48,"25-48 months","49-72 months")))</f>
        <v>0-12 months</v>
      </c>
      <c r="Y5181" s="15" t="str">
        <f aca="false">IF(C5181=1,"Yes","No")</f>
        <v>No</v>
      </c>
      <c r="Z5181" s="15" t="n">
        <f aca="false">COUNTIF(J5181:O5181,"Yes")</f>
        <v>3</v>
      </c>
      <c r="AA5181" s="18" t="n">
        <f aca="false">S5181*W5181</f>
        <v>69.35</v>
      </c>
      <c r="AB5181" s="15" t="n">
        <f aca="false">(P5181="Month-to-month")+(I5181="Fiber optic")+(R5181="Electronic check")+(F5181&lt;=12)+(M5181="No")+(J5181="No")</f>
        <v>4</v>
      </c>
      <c r="AC5181" s="15" t="str">
        <f aca="false">IF(AB5181&gt;=5,"High",IF(AB5181&gt;=3,"Medium","Low"))</f>
        <v>Medium</v>
      </c>
    </row>
    <row r="5182" customFormat="false" ht="15" hidden="false" customHeight="false" outlineLevel="0" collapsed="false">
      <c r="A5182" s="15" t="s">
        <v>5279</v>
      </c>
      <c r="B5182" s="15" t="s">
        <v>94</v>
      </c>
      <c r="C5182" s="15" t="n">
        <v>0</v>
      </c>
      <c r="D5182" s="15" t="s">
        <v>24</v>
      </c>
      <c r="E5182" s="15" t="s">
        <v>24</v>
      </c>
      <c r="F5182" s="15" t="n">
        <v>68</v>
      </c>
      <c r="G5182" s="15" t="s">
        <v>24</v>
      </c>
      <c r="H5182" s="15" t="s">
        <v>95</v>
      </c>
      <c r="I5182" s="15" t="s">
        <v>96</v>
      </c>
      <c r="J5182" s="15" t="s">
        <v>26</v>
      </c>
      <c r="K5182" s="15" t="s">
        <v>26</v>
      </c>
      <c r="L5182" s="15" t="s">
        <v>26</v>
      </c>
      <c r="M5182" s="15" t="s">
        <v>26</v>
      </c>
      <c r="N5182" s="15" t="s">
        <v>26</v>
      </c>
      <c r="O5182" s="15" t="s">
        <v>26</v>
      </c>
      <c r="P5182" s="15" t="s">
        <v>29</v>
      </c>
      <c r="Q5182" s="15" t="s">
        <v>24</v>
      </c>
      <c r="R5182" s="15" t="s">
        <v>21</v>
      </c>
      <c r="S5182" s="18" t="n">
        <v>64.35</v>
      </c>
      <c r="T5182" s="15" t="n">
        <v>4539.6</v>
      </c>
      <c r="U5182" s="15" t="s">
        <v>24</v>
      </c>
      <c r="V5182" s="18" t="n">
        <f aca="false">IF(ISNUMBER(T5182),T5182,0)</f>
        <v>4539.6</v>
      </c>
      <c r="W5182" s="15" t="n">
        <f aca="false">IF(U5182="Yes",1,0)</f>
        <v>0</v>
      </c>
      <c r="X5182" s="15" t="str">
        <f aca="false">IF(F5182&lt;=12,"0-12 months",IF(F5182&lt;=24,"13-24 months",IF(F5182&lt;=48,"25-48 months","49-72 months")))</f>
        <v>49-72 months</v>
      </c>
      <c r="Y5182" s="15" t="str">
        <f aca="false">IF(C5182=1,"Yes","No")</f>
        <v>No</v>
      </c>
      <c r="Z5182" s="15" t="n">
        <f aca="false">COUNTIF(J5182:O5182,"Yes")</f>
        <v>6</v>
      </c>
      <c r="AA5182" s="18" t="n">
        <f aca="false">S5182*W5182</f>
        <v>0</v>
      </c>
      <c r="AB5182" s="15" t="n">
        <f aca="false">(P5182="Month-to-month")+(I5182="Fiber optic")+(R5182="Electronic check")+(F5182&lt;=12)+(M5182="No")+(J5182="No")</f>
        <v>0</v>
      </c>
      <c r="AC5182" s="15" t="str">
        <f aca="false">IF(AB5182&gt;=5,"High",IF(AB5182&gt;=3,"Medium","Low"))</f>
        <v>Low</v>
      </c>
    </row>
    <row r="5183" customFormat="false" ht="15" hidden="false" customHeight="false" outlineLevel="0" collapsed="false">
      <c r="A5183" s="15" t="s">
        <v>5280</v>
      </c>
      <c r="B5183" s="15" t="s">
        <v>98</v>
      </c>
      <c r="C5183" s="15" t="n">
        <v>0</v>
      </c>
      <c r="D5183" s="15" t="s">
        <v>26</v>
      </c>
      <c r="E5183" s="15" t="s">
        <v>26</v>
      </c>
      <c r="F5183" s="15" t="n">
        <v>72</v>
      </c>
      <c r="G5183" s="15" t="s">
        <v>26</v>
      </c>
      <c r="H5183" s="15" t="s">
        <v>26</v>
      </c>
      <c r="I5183" s="15" t="s">
        <v>96</v>
      </c>
      <c r="J5183" s="15" t="s">
        <v>26</v>
      </c>
      <c r="K5183" s="15" t="s">
        <v>26</v>
      </c>
      <c r="L5183" s="15" t="s">
        <v>26</v>
      </c>
      <c r="M5183" s="15" t="s">
        <v>26</v>
      </c>
      <c r="N5183" s="15" t="s">
        <v>26</v>
      </c>
      <c r="O5183" s="15" t="s">
        <v>26</v>
      </c>
      <c r="P5183" s="15" t="s">
        <v>29</v>
      </c>
      <c r="Q5183" s="15" t="s">
        <v>26</v>
      </c>
      <c r="R5183" s="15" t="s">
        <v>21</v>
      </c>
      <c r="S5183" s="18" t="n">
        <v>90.8</v>
      </c>
      <c r="T5183" s="15" t="n">
        <v>6397.6</v>
      </c>
      <c r="U5183" s="15" t="s">
        <v>24</v>
      </c>
      <c r="V5183" s="18" t="n">
        <f aca="false">IF(ISNUMBER(T5183),T5183,0)</f>
        <v>6397.6</v>
      </c>
      <c r="W5183" s="15" t="n">
        <f aca="false">IF(U5183="Yes",1,0)</f>
        <v>0</v>
      </c>
      <c r="X5183" s="15" t="str">
        <f aca="false">IF(F5183&lt;=12,"0-12 months",IF(F5183&lt;=24,"13-24 months",IF(F5183&lt;=48,"25-48 months","49-72 months")))</f>
        <v>49-72 months</v>
      </c>
      <c r="Y5183" s="15" t="str">
        <f aca="false">IF(C5183=1,"Yes","No")</f>
        <v>No</v>
      </c>
      <c r="Z5183" s="15" t="n">
        <f aca="false">COUNTIF(J5183:O5183,"Yes")</f>
        <v>6</v>
      </c>
      <c r="AA5183" s="18" t="n">
        <f aca="false">S5183*W5183</f>
        <v>0</v>
      </c>
      <c r="AB5183" s="15" t="n">
        <f aca="false">(P5183="Month-to-month")+(I5183="Fiber optic")+(R5183="Electronic check")+(F5183&lt;=12)+(M5183="No")+(J5183="No")</f>
        <v>0</v>
      </c>
      <c r="AC5183" s="15" t="str">
        <f aca="false">IF(AB5183&gt;=5,"High",IF(AB5183&gt;=3,"Medium","Low"))</f>
        <v>Low</v>
      </c>
    </row>
    <row r="5184" customFormat="false" ht="15" hidden="false" customHeight="false" outlineLevel="0" collapsed="false">
      <c r="A5184" s="15" t="s">
        <v>5281</v>
      </c>
      <c r="B5184" s="15" t="s">
        <v>98</v>
      </c>
      <c r="C5184" s="15" t="n">
        <v>0</v>
      </c>
      <c r="D5184" s="15" t="s">
        <v>24</v>
      </c>
      <c r="E5184" s="15" t="s">
        <v>24</v>
      </c>
      <c r="F5184" s="15" t="n">
        <v>12</v>
      </c>
      <c r="G5184" s="15" t="s">
        <v>26</v>
      </c>
      <c r="H5184" s="15" t="s">
        <v>26</v>
      </c>
      <c r="I5184" s="15" t="s">
        <v>24</v>
      </c>
      <c r="J5184" s="15" t="s">
        <v>28</v>
      </c>
      <c r="K5184" s="15" t="s">
        <v>28</v>
      </c>
      <c r="L5184" s="15" t="s">
        <v>28</v>
      </c>
      <c r="M5184" s="15" t="s">
        <v>28</v>
      </c>
      <c r="N5184" s="15" t="s">
        <v>28</v>
      </c>
      <c r="O5184" s="15" t="s">
        <v>28</v>
      </c>
      <c r="P5184" s="15" t="s">
        <v>27</v>
      </c>
      <c r="Q5184" s="15" t="s">
        <v>24</v>
      </c>
      <c r="R5184" s="15" t="s">
        <v>21</v>
      </c>
      <c r="S5184" s="18" t="n">
        <v>24.95</v>
      </c>
      <c r="T5184" s="15" t="n">
        <v>280.4</v>
      </c>
      <c r="U5184" s="15" t="s">
        <v>24</v>
      </c>
      <c r="V5184" s="18" t="n">
        <f aca="false">IF(ISNUMBER(T5184),T5184,0)</f>
        <v>280.4</v>
      </c>
      <c r="W5184" s="15" t="n">
        <f aca="false">IF(U5184="Yes",1,0)</f>
        <v>0</v>
      </c>
      <c r="X5184" s="15" t="str">
        <f aca="false">IF(F5184&lt;=12,"0-12 months",IF(F5184&lt;=24,"13-24 months",IF(F5184&lt;=48,"25-48 months","49-72 months")))</f>
        <v>0-12 months</v>
      </c>
      <c r="Y5184" s="15" t="str">
        <f aca="false">IF(C5184=1,"Yes","No")</f>
        <v>No</v>
      </c>
      <c r="Z5184" s="15" t="n">
        <f aca="false">COUNTIF(J5184:O5184,"Yes")</f>
        <v>0</v>
      </c>
      <c r="AA5184" s="18" t="n">
        <f aca="false">S5184*W5184</f>
        <v>0</v>
      </c>
      <c r="AB5184" s="15" t="n">
        <f aca="false">(P5184="Month-to-month")+(I5184="Fiber optic")+(R5184="Electronic check")+(F5184&lt;=12)+(M5184="No")+(J5184="No")</f>
        <v>1</v>
      </c>
      <c r="AC5184" s="15" t="str">
        <f aca="false">IF(AB5184&gt;=5,"High",IF(AB5184&gt;=3,"Medium","Low"))</f>
        <v>Low</v>
      </c>
    </row>
    <row r="5185" customFormat="false" ht="15" hidden="false" customHeight="false" outlineLevel="0" collapsed="false">
      <c r="A5185" s="15" t="s">
        <v>5282</v>
      </c>
      <c r="B5185" s="15" t="s">
        <v>94</v>
      </c>
      <c r="C5185" s="15" t="n">
        <v>1</v>
      </c>
      <c r="D5185" s="15" t="s">
        <v>26</v>
      </c>
      <c r="E5185" s="15" t="s">
        <v>26</v>
      </c>
      <c r="F5185" s="15" t="n">
        <v>34</v>
      </c>
      <c r="G5185" s="15" t="s">
        <v>26</v>
      </c>
      <c r="H5185" s="15" t="s">
        <v>26</v>
      </c>
      <c r="I5185" s="15" t="s">
        <v>102</v>
      </c>
      <c r="J5185" s="15" t="s">
        <v>24</v>
      </c>
      <c r="K5185" s="15" t="s">
        <v>26</v>
      </c>
      <c r="L5185" s="15" t="s">
        <v>24</v>
      </c>
      <c r="M5185" s="15" t="s">
        <v>24</v>
      </c>
      <c r="N5185" s="15" t="s">
        <v>24</v>
      </c>
      <c r="O5185" s="15" t="s">
        <v>24</v>
      </c>
      <c r="P5185" s="15" t="s">
        <v>25</v>
      </c>
      <c r="Q5185" s="15" t="s">
        <v>26</v>
      </c>
      <c r="R5185" s="15" t="s">
        <v>17</v>
      </c>
      <c r="S5185" s="18" t="n">
        <v>79.6</v>
      </c>
      <c r="T5185" s="15" t="n">
        <v>2718.3</v>
      </c>
      <c r="U5185" s="15" t="s">
        <v>26</v>
      </c>
      <c r="V5185" s="18" t="n">
        <f aca="false">IF(ISNUMBER(T5185),T5185,0)</f>
        <v>2718.3</v>
      </c>
      <c r="W5185" s="15" t="n">
        <f aca="false">IF(U5185="Yes",1,0)</f>
        <v>1</v>
      </c>
      <c r="X5185" s="15" t="str">
        <f aca="false">IF(F5185&lt;=12,"0-12 months",IF(F5185&lt;=24,"13-24 months",IF(F5185&lt;=48,"25-48 months","49-72 months")))</f>
        <v>25-48 months</v>
      </c>
      <c r="Y5185" s="15" t="str">
        <f aca="false">IF(C5185=1,"Yes","No")</f>
        <v>Yes</v>
      </c>
      <c r="Z5185" s="15" t="n">
        <f aca="false">COUNTIF(J5185:O5185,"Yes")</f>
        <v>1</v>
      </c>
      <c r="AA5185" s="18" t="n">
        <f aca="false">S5185*W5185</f>
        <v>79.6</v>
      </c>
      <c r="AB5185" s="15" t="n">
        <f aca="false">(P5185="Month-to-month")+(I5185="Fiber optic")+(R5185="Electronic check")+(F5185&lt;=12)+(M5185="No")+(J5185="No")</f>
        <v>4</v>
      </c>
      <c r="AC5185" s="15" t="str">
        <f aca="false">IF(AB5185&gt;=5,"High",IF(AB5185&gt;=3,"Medium","Low"))</f>
        <v>Medium</v>
      </c>
    </row>
    <row r="5186" customFormat="false" ht="15" hidden="false" customHeight="false" outlineLevel="0" collapsed="false">
      <c r="A5186" s="15" t="s">
        <v>5283</v>
      </c>
      <c r="B5186" s="15" t="s">
        <v>94</v>
      </c>
      <c r="C5186" s="15" t="n">
        <v>0</v>
      </c>
      <c r="D5186" s="15" t="s">
        <v>26</v>
      </c>
      <c r="E5186" s="15" t="s">
        <v>24</v>
      </c>
      <c r="F5186" s="15" t="n">
        <v>68</v>
      </c>
      <c r="G5186" s="15" t="s">
        <v>26</v>
      </c>
      <c r="H5186" s="15" t="s">
        <v>26</v>
      </c>
      <c r="I5186" s="15" t="s">
        <v>102</v>
      </c>
      <c r="J5186" s="15" t="s">
        <v>26</v>
      </c>
      <c r="K5186" s="15" t="s">
        <v>26</v>
      </c>
      <c r="L5186" s="15" t="s">
        <v>24</v>
      </c>
      <c r="M5186" s="15" t="s">
        <v>24</v>
      </c>
      <c r="N5186" s="15" t="s">
        <v>24</v>
      </c>
      <c r="O5186" s="15" t="s">
        <v>24</v>
      </c>
      <c r="P5186" s="15" t="s">
        <v>29</v>
      </c>
      <c r="Q5186" s="15" t="s">
        <v>26</v>
      </c>
      <c r="R5186" s="15" t="s">
        <v>19</v>
      </c>
      <c r="S5186" s="18" t="n">
        <v>84.7</v>
      </c>
      <c r="T5186" s="15" t="n">
        <v>5711.05</v>
      </c>
      <c r="U5186" s="15" t="s">
        <v>24</v>
      </c>
      <c r="V5186" s="18" t="n">
        <f aca="false">IF(ISNUMBER(T5186),T5186,0)</f>
        <v>5711.05</v>
      </c>
      <c r="W5186" s="15" t="n">
        <f aca="false">IF(U5186="Yes",1,0)</f>
        <v>0</v>
      </c>
      <c r="X5186" s="15" t="str">
        <f aca="false">IF(F5186&lt;=12,"0-12 months",IF(F5186&lt;=24,"13-24 months",IF(F5186&lt;=48,"25-48 months","49-72 months")))</f>
        <v>49-72 months</v>
      </c>
      <c r="Y5186" s="15" t="str">
        <f aca="false">IF(C5186=1,"Yes","No")</f>
        <v>No</v>
      </c>
      <c r="Z5186" s="15" t="n">
        <f aca="false">COUNTIF(J5186:O5186,"Yes")</f>
        <v>2</v>
      </c>
      <c r="AA5186" s="18" t="n">
        <f aca="false">S5186*W5186</f>
        <v>0</v>
      </c>
      <c r="AB5186" s="15" t="n">
        <f aca="false">(P5186="Month-to-month")+(I5186="Fiber optic")+(R5186="Electronic check")+(F5186&lt;=12)+(M5186="No")+(J5186="No")</f>
        <v>2</v>
      </c>
      <c r="AC5186" s="15" t="str">
        <f aca="false">IF(AB5186&gt;=5,"High",IF(AB5186&gt;=3,"Medium","Low"))</f>
        <v>Low</v>
      </c>
    </row>
    <row r="5187" customFormat="false" ht="15" hidden="false" customHeight="false" outlineLevel="0" collapsed="false">
      <c r="A5187" s="15" t="s">
        <v>5284</v>
      </c>
      <c r="B5187" s="15" t="s">
        <v>94</v>
      </c>
      <c r="C5187" s="15" t="n">
        <v>0</v>
      </c>
      <c r="D5187" s="15" t="s">
        <v>24</v>
      </c>
      <c r="E5187" s="15" t="s">
        <v>26</v>
      </c>
      <c r="F5187" s="15" t="n">
        <v>50</v>
      </c>
      <c r="G5187" s="15" t="s">
        <v>26</v>
      </c>
      <c r="H5187" s="15" t="s">
        <v>24</v>
      </c>
      <c r="I5187" s="15" t="s">
        <v>96</v>
      </c>
      <c r="J5187" s="15" t="s">
        <v>26</v>
      </c>
      <c r="K5187" s="15" t="s">
        <v>24</v>
      </c>
      <c r="L5187" s="15" t="s">
        <v>26</v>
      </c>
      <c r="M5187" s="15" t="s">
        <v>26</v>
      </c>
      <c r="N5187" s="15" t="s">
        <v>26</v>
      </c>
      <c r="O5187" s="15" t="s">
        <v>24</v>
      </c>
      <c r="P5187" s="15" t="s">
        <v>27</v>
      </c>
      <c r="Q5187" s="15" t="s">
        <v>26</v>
      </c>
      <c r="R5187" s="15" t="s">
        <v>21</v>
      </c>
      <c r="S5187" s="18" t="n">
        <v>70.8</v>
      </c>
      <c r="T5187" s="15" t="n">
        <v>3478.15</v>
      </c>
      <c r="U5187" s="15" t="s">
        <v>24</v>
      </c>
      <c r="V5187" s="18" t="n">
        <f aca="false">IF(ISNUMBER(T5187),T5187,0)</f>
        <v>3478.15</v>
      </c>
      <c r="W5187" s="15" t="n">
        <f aca="false">IF(U5187="Yes",1,0)</f>
        <v>0</v>
      </c>
      <c r="X5187" s="15" t="str">
        <f aca="false">IF(F5187&lt;=12,"0-12 months",IF(F5187&lt;=24,"13-24 months",IF(F5187&lt;=48,"25-48 months","49-72 months")))</f>
        <v>49-72 months</v>
      </c>
      <c r="Y5187" s="15" t="str">
        <f aca="false">IF(C5187=1,"Yes","No")</f>
        <v>No</v>
      </c>
      <c r="Z5187" s="15" t="n">
        <f aca="false">COUNTIF(J5187:O5187,"Yes")</f>
        <v>4</v>
      </c>
      <c r="AA5187" s="18" t="n">
        <f aca="false">S5187*W5187</f>
        <v>0</v>
      </c>
      <c r="AB5187" s="15" t="n">
        <f aca="false">(P5187="Month-to-month")+(I5187="Fiber optic")+(R5187="Electronic check")+(F5187&lt;=12)+(M5187="No")+(J5187="No")</f>
        <v>0</v>
      </c>
      <c r="AC5187" s="15" t="str">
        <f aca="false">IF(AB5187&gt;=5,"High",IF(AB5187&gt;=3,"Medium","Low"))</f>
        <v>Low</v>
      </c>
    </row>
    <row r="5188" customFormat="false" ht="15" hidden="false" customHeight="false" outlineLevel="0" collapsed="false">
      <c r="A5188" s="15" t="s">
        <v>5285</v>
      </c>
      <c r="B5188" s="15" t="s">
        <v>94</v>
      </c>
      <c r="C5188" s="15" t="n">
        <v>1</v>
      </c>
      <c r="D5188" s="15" t="s">
        <v>24</v>
      </c>
      <c r="E5188" s="15" t="s">
        <v>24</v>
      </c>
      <c r="F5188" s="15" t="n">
        <v>1</v>
      </c>
      <c r="G5188" s="15" t="s">
        <v>24</v>
      </c>
      <c r="H5188" s="15" t="s">
        <v>95</v>
      </c>
      <c r="I5188" s="15" t="s">
        <v>96</v>
      </c>
      <c r="J5188" s="15" t="s">
        <v>24</v>
      </c>
      <c r="K5188" s="15" t="s">
        <v>24</v>
      </c>
      <c r="L5188" s="15" t="s">
        <v>24</v>
      </c>
      <c r="M5188" s="15" t="s">
        <v>24</v>
      </c>
      <c r="N5188" s="15" t="s">
        <v>26</v>
      </c>
      <c r="O5188" s="15" t="s">
        <v>24</v>
      </c>
      <c r="P5188" s="15" t="s">
        <v>25</v>
      </c>
      <c r="Q5188" s="15" t="s">
        <v>26</v>
      </c>
      <c r="R5188" s="15" t="s">
        <v>15</v>
      </c>
      <c r="S5188" s="18" t="n">
        <v>36.45</v>
      </c>
      <c r="T5188" s="15" t="n">
        <v>36.45</v>
      </c>
      <c r="U5188" s="15" t="s">
        <v>26</v>
      </c>
      <c r="V5188" s="18" t="n">
        <f aca="false">IF(ISNUMBER(T5188),T5188,0)</f>
        <v>36.45</v>
      </c>
      <c r="W5188" s="15" t="n">
        <f aca="false">IF(U5188="Yes",1,0)</f>
        <v>1</v>
      </c>
      <c r="X5188" s="15" t="str">
        <f aca="false">IF(F5188&lt;=12,"0-12 months",IF(F5188&lt;=24,"13-24 months",IF(F5188&lt;=48,"25-48 months","49-72 months")))</f>
        <v>0-12 months</v>
      </c>
      <c r="Y5188" s="15" t="str">
        <f aca="false">IF(C5188=1,"Yes","No")</f>
        <v>Yes</v>
      </c>
      <c r="Z5188" s="15" t="n">
        <f aca="false">COUNTIF(J5188:O5188,"Yes")</f>
        <v>1</v>
      </c>
      <c r="AA5188" s="18" t="n">
        <f aca="false">S5188*W5188</f>
        <v>36.45</v>
      </c>
      <c r="AB5188" s="15" t="n">
        <f aca="false">(P5188="Month-to-month")+(I5188="Fiber optic")+(R5188="Electronic check")+(F5188&lt;=12)+(M5188="No")+(J5188="No")</f>
        <v>5</v>
      </c>
      <c r="AC5188" s="15" t="str">
        <f aca="false">IF(AB5188&gt;=5,"High",IF(AB5188&gt;=3,"Medium","Low"))</f>
        <v>High</v>
      </c>
    </row>
    <row r="5189" customFormat="false" ht="15" hidden="false" customHeight="false" outlineLevel="0" collapsed="false">
      <c r="A5189" s="15" t="s">
        <v>5286</v>
      </c>
      <c r="B5189" s="15" t="s">
        <v>94</v>
      </c>
      <c r="C5189" s="15" t="n">
        <v>1</v>
      </c>
      <c r="D5189" s="15" t="s">
        <v>24</v>
      </c>
      <c r="E5189" s="15" t="s">
        <v>24</v>
      </c>
      <c r="F5189" s="15" t="n">
        <v>41</v>
      </c>
      <c r="G5189" s="15" t="s">
        <v>26</v>
      </c>
      <c r="H5189" s="15" t="s">
        <v>26</v>
      </c>
      <c r="I5189" s="15" t="s">
        <v>102</v>
      </c>
      <c r="J5189" s="15" t="s">
        <v>24</v>
      </c>
      <c r="K5189" s="15" t="s">
        <v>26</v>
      </c>
      <c r="L5189" s="15" t="s">
        <v>26</v>
      </c>
      <c r="M5189" s="15" t="s">
        <v>24</v>
      </c>
      <c r="N5189" s="15" t="s">
        <v>26</v>
      </c>
      <c r="O5189" s="15" t="s">
        <v>26</v>
      </c>
      <c r="P5189" s="15" t="s">
        <v>25</v>
      </c>
      <c r="Q5189" s="15" t="s">
        <v>26</v>
      </c>
      <c r="R5189" s="15" t="s">
        <v>15</v>
      </c>
      <c r="S5189" s="18" t="n">
        <v>104.4</v>
      </c>
      <c r="T5189" s="15" t="n">
        <v>4133.95</v>
      </c>
      <c r="U5189" s="15" t="s">
        <v>24</v>
      </c>
      <c r="V5189" s="18" t="n">
        <f aca="false">IF(ISNUMBER(T5189),T5189,0)</f>
        <v>4133.95</v>
      </c>
      <c r="W5189" s="15" t="n">
        <f aca="false">IF(U5189="Yes",1,0)</f>
        <v>0</v>
      </c>
      <c r="X5189" s="15" t="str">
        <f aca="false">IF(F5189&lt;=12,"0-12 months",IF(F5189&lt;=24,"13-24 months",IF(F5189&lt;=48,"25-48 months","49-72 months")))</f>
        <v>25-48 months</v>
      </c>
      <c r="Y5189" s="15" t="str">
        <f aca="false">IF(C5189=1,"Yes","No")</f>
        <v>Yes</v>
      </c>
      <c r="Z5189" s="15" t="n">
        <f aca="false">COUNTIF(J5189:O5189,"Yes")</f>
        <v>4</v>
      </c>
      <c r="AA5189" s="18" t="n">
        <f aca="false">S5189*W5189</f>
        <v>0</v>
      </c>
      <c r="AB5189" s="15" t="n">
        <f aca="false">(P5189="Month-to-month")+(I5189="Fiber optic")+(R5189="Electronic check")+(F5189&lt;=12)+(M5189="No")+(J5189="No")</f>
        <v>5</v>
      </c>
      <c r="AC5189" s="15" t="str">
        <f aca="false">IF(AB5189&gt;=5,"High",IF(AB5189&gt;=3,"Medium","Low"))</f>
        <v>High</v>
      </c>
    </row>
    <row r="5190" customFormat="false" ht="15" hidden="false" customHeight="false" outlineLevel="0" collapsed="false">
      <c r="A5190" s="15" t="s">
        <v>5287</v>
      </c>
      <c r="B5190" s="15" t="s">
        <v>98</v>
      </c>
      <c r="C5190" s="15" t="n">
        <v>1</v>
      </c>
      <c r="D5190" s="15" t="s">
        <v>26</v>
      </c>
      <c r="E5190" s="15" t="s">
        <v>24</v>
      </c>
      <c r="F5190" s="15" t="n">
        <v>30</v>
      </c>
      <c r="G5190" s="15" t="s">
        <v>26</v>
      </c>
      <c r="H5190" s="15" t="s">
        <v>26</v>
      </c>
      <c r="I5190" s="15" t="s">
        <v>102</v>
      </c>
      <c r="J5190" s="15" t="s">
        <v>24</v>
      </c>
      <c r="K5190" s="15" t="s">
        <v>24</v>
      </c>
      <c r="L5190" s="15" t="s">
        <v>24</v>
      </c>
      <c r="M5190" s="15" t="s">
        <v>26</v>
      </c>
      <c r="N5190" s="15" t="s">
        <v>26</v>
      </c>
      <c r="O5190" s="15" t="s">
        <v>26</v>
      </c>
      <c r="P5190" s="15" t="s">
        <v>25</v>
      </c>
      <c r="Q5190" s="15" t="s">
        <v>26</v>
      </c>
      <c r="R5190" s="15" t="s">
        <v>15</v>
      </c>
      <c r="S5190" s="18" t="n">
        <v>101.5</v>
      </c>
      <c r="T5190" s="15" t="n">
        <v>2917.65</v>
      </c>
      <c r="U5190" s="15" t="s">
        <v>24</v>
      </c>
      <c r="V5190" s="18" t="n">
        <f aca="false">IF(ISNUMBER(T5190),T5190,0)</f>
        <v>2917.65</v>
      </c>
      <c r="W5190" s="15" t="n">
        <f aca="false">IF(U5190="Yes",1,0)</f>
        <v>0</v>
      </c>
      <c r="X5190" s="15" t="str">
        <f aca="false">IF(F5190&lt;=12,"0-12 months",IF(F5190&lt;=24,"13-24 months",IF(F5190&lt;=48,"25-48 months","49-72 months")))</f>
        <v>25-48 months</v>
      </c>
      <c r="Y5190" s="15" t="str">
        <f aca="false">IF(C5190=1,"Yes","No")</f>
        <v>Yes</v>
      </c>
      <c r="Z5190" s="15" t="n">
        <f aca="false">COUNTIF(J5190:O5190,"Yes")</f>
        <v>3</v>
      </c>
      <c r="AA5190" s="18" t="n">
        <f aca="false">S5190*W5190</f>
        <v>0</v>
      </c>
      <c r="AB5190" s="15" t="n">
        <f aca="false">(P5190="Month-to-month")+(I5190="Fiber optic")+(R5190="Electronic check")+(F5190&lt;=12)+(M5190="No")+(J5190="No")</f>
        <v>4</v>
      </c>
      <c r="AC5190" s="15" t="str">
        <f aca="false">IF(AB5190&gt;=5,"High",IF(AB5190&gt;=3,"Medium","Low"))</f>
        <v>Medium</v>
      </c>
    </row>
    <row r="5191" customFormat="false" ht="15" hidden="false" customHeight="false" outlineLevel="0" collapsed="false">
      <c r="A5191" s="15" t="s">
        <v>5288</v>
      </c>
      <c r="B5191" s="15" t="s">
        <v>98</v>
      </c>
      <c r="C5191" s="15" t="n">
        <v>0</v>
      </c>
      <c r="D5191" s="15" t="s">
        <v>24</v>
      </c>
      <c r="E5191" s="15" t="s">
        <v>24</v>
      </c>
      <c r="F5191" s="15" t="n">
        <v>1</v>
      </c>
      <c r="G5191" s="15" t="s">
        <v>26</v>
      </c>
      <c r="H5191" s="15" t="s">
        <v>26</v>
      </c>
      <c r="I5191" s="15" t="s">
        <v>96</v>
      </c>
      <c r="J5191" s="15" t="s">
        <v>24</v>
      </c>
      <c r="K5191" s="15" t="s">
        <v>26</v>
      </c>
      <c r="L5191" s="15" t="s">
        <v>24</v>
      </c>
      <c r="M5191" s="15" t="s">
        <v>24</v>
      </c>
      <c r="N5191" s="15" t="s">
        <v>24</v>
      </c>
      <c r="O5191" s="15" t="s">
        <v>24</v>
      </c>
      <c r="P5191" s="15" t="s">
        <v>25</v>
      </c>
      <c r="Q5191" s="15" t="s">
        <v>24</v>
      </c>
      <c r="R5191" s="15" t="s">
        <v>15</v>
      </c>
      <c r="S5191" s="18" t="n">
        <v>54.3</v>
      </c>
      <c r="T5191" s="15" t="n">
        <v>54.3</v>
      </c>
      <c r="U5191" s="15" t="s">
        <v>24</v>
      </c>
      <c r="V5191" s="18" t="n">
        <f aca="false">IF(ISNUMBER(T5191),T5191,0)</f>
        <v>54.3</v>
      </c>
      <c r="W5191" s="15" t="n">
        <f aca="false">IF(U5191="Yes",1,0)</f>
        <v>0</v>
      </c>
      <c r="X5191" s="15" t="str">
        <f aca="false">IF(F5191&lt;=12,"0-12 months",IF(F5191&lt;=24,"13-24 months",IF(F5191&lt;=48,"25-48 months","49-72 months")))</f>
        <v>0-12 months</v>
      </c>
      <c r="Y5191" s="15" t="str">
        <f aca="false">IF(C5191=1,"Yes","No")</f>
        <v>No</v>
      </c>
      <c r="Z5191" s="15" t="n">
        <f aca="false">COUNTIF(J5191:O5191,"Yes")</f>
        <v>1</v>
      </c>
      <c r="AA5191" s="18" t="n">
        <f aca="false">S5191*W5191</f>
        <v>0</v>
      </c>
      <c r="AB5191" s="15" t="n">
        <f aca="false">(P5191="Month-to-month")+(I5191="Fiber optic")+(R5191="Electronic check")+(F5191&lt;=12)+(M5191="No")+(J5191="No")</f>
        <v>5</v>
      </c>
      <c r="AC5191" s="15" t="str">
        <f aca="false">IF(AB5191&gt;=5,"High",IF(AB5191&gt;=3,"Medium","Low"))</f>
        <v>High</v>
      </c>
    </row>
    <row r="5192" customFormat="false" ht="15" hidden="false" customHeight="false" outlineLevel="0" collapsed="false">
      <c r="A5192" s="15" t="s">
        <v>5289</v>
      </c>
      <c r="B5192" s="15" t="s">
        <v>98</v>
      </c>
      <c r="C5192" s="15" t="n">
        <v>1</v>
      </c>
      <c r="D5192" s="15" t="s">
        <v>26</v>
      </c>
      <c r="E5192" s="15" t="s">
        <v>26</v>
      </c>
      <c r="F5192" s="15" t="n">
        <v>29</v>
      </c>
      <c r="G5192" s="15" t="s">
        <v>26</v>
      </c>
      <c r="H5192" s="15" t="s">
        <v>26</v>
      </c>
      <c r="I5192" s="15" t="s">
        <v>102</v>
      </c>
      <c r="J5192" s="15" t="s">
        <v>24</v>
      </c>
      <c r="K5192" s="15" t="s">
        <v>24</v>
      </c>
      <c r="L5192" s="15" t="s">
        <v>26</v>
      </c>
      <c r="M5192" s="15" t="s">
        <v>24</v>
      </c>
      <c r="N5192" s="15" t="s">
        <v>26</v>
      </c>
      <c r="O5192" s="15" t="s">
        <v>26</v>
      </c>
      <c r="P5192" s="15" t="s">
        <v>25</v>
      </c>
      <c r="Q5192" s="15" t="s">
        <v>26</v>
      </c>
      <c r="R5192" s="15" t="s">
        <v>15</v>
      </c>
      <c r="S5192" s="18" t="n">
        <v>103.95</v>
      </c>
      <c r="T5192" s="15" t="n">
        <v>2964.8</v>
      </c>
      <c r="U5192" s="15" t="s">
        <v>24</v>
      </c>
      <c r="V5192" s="18" t="n">
        <f aca="false">IF(ISNUMBER(T5192),T5192,0)</f>
        <v>2964.8</v>
      </c>
      <c r="W5192" s="15" t="n">
        <f aca="false">IF(U5192="Yes",1,0)</f>
        <v>0</v>
      </c>
      <c r="X5192" s="15" t="str">
        <f aca="false">IF(F5192&lt;=12,"0-12 months",IF(F5192&lt;=24,"13-24 months",IF(F5192&lt;=48,"25-48 months","49-72 months")))</f>
        <v>25-48 months</v>
      </c>
      <c r="Y5192" s="15" t="str">
        <f aca="false">IF(C5192=1,"Yes","No")</f>
        <v>Yes</v>
      </c>
      <c r="Z5192" s="15" t="n">
        <f aca="false">COUNTIF(J5192:O5192,"Yes")</f>
        <v>3</v>
      </c>
      <c r="AA5192" s="18" t="n">
        <f aca="false">S5192*W5192</f>
        <v>0</v>
      </c>
      <c r="AB5192" s="15" t="n">
        <f aca="false">(P5192="Month-to-month")+(I5192="Fiber optic")+(R5192="Electronic check")+(F5192&lt;=12)+(M5192="No")+(J5192="No")</f>
        <v>5</v>
      </c>
      <c r="AC5192" s="15" t="str">
        <f aca="false">IF(AB5192&gt;=5,"High",IF(AB5192&gt;=3,"Medium","Low"))</f>
        <v>High</v>
      </c>
    </row>
    <row r="5193" customFormat="false" ht="15" hidden="false" customHeight="false" outlineLevel="0" collapsed="false">
      <c r="A5193" s="15" t="s">
        <v>5290</v>
      </c>
      <c r="B5193" s="15" t="s">
        <v>94</v>
      </c>
      <c r="C5193" s="15" t="n">
        <v>0</v>
      </c>
      <c r="D5193" s="15" t="s">
        <v>26</v>
      </c>
      <c r="E5193" s="15" t="s">
        <v>26</v>
      </c>
      <c r="F5193" s="15" t="n">
        <v>23</v>
      </c>
      <c r="G5193" s="15" t="s">
        <v>26</v>
      </c>
      <c r="H5193" s="15" t="s">
        <v>26</v>
      </c>
      <c r="I5193" s="15" t="s">
        <v>96</v>
      </c>
      <c r="J5193" s="15" t="s">
        <v>26</v>
      </c>
      <c r="K5193" s="15" t="s">
        <v>26</v>
      </c>
      <c r="L5193" s="15" t="s">
        <v>26</v>
      </c>
      <c r="M5193" s="15" t="s">
        <v>26</v>
      </c>
      <c r="N5193" s="15" t="s">
        <v>26</v>
      </c>
      <c r="O5193" s="15" t="s">
        <v>26</v>
      </c>
      <c r="P5193" s="15" t="s">
        <v>29</v>
      </c>
      <c r="Q5193" s="15" t="s">
        <v>26</v>
      </c>
      <c r="R5193" s="15" t="s">
        <v>21</v>
      </c>
      <c r="S5193" s="18" t="n">
        <v>91.1</v>
      </c>
      <c r="T5193" s="15" t="n">
        <v>2198.3</v>
      </c>
      <c r="U5193" s="15" t="s">
        <v>24</v>
      </c>
      <c r="V5193" s="18" t="n">
        <f aca="false">IF(ISNUMBER(T5193),T5193,0)</f>
        <v>2198.3</v>
      </c>
      <c r="W5193" s="15" t="n">
        <f aca="false">IF(U5193="Yes",1,0)</f>
        <v>0</v>
      </c>
      <c r="X5193" s="15" t="str">
        <f aca="false">IF(F5193&lt;=12,"0-12 months",IF(F5193&lt;=24,"13-24 months",IF(F5193&lt;=48,"25-48 months","49-72 months")))</f>
        <v>13-24 months</v>
      </c>
      <c r="Y5193" s="15" t="str">
        <f aca="false">IF(C5193=1,"Yes","No")</f>
        <v>No</v>
      </c>
      <c r="Z5193" s="15" t="n">
        <f aca="false">COUNTIF(J5193:O5193,"Yes")</f>
        <v>6</v>
      </c>
      <c r="AA5193" s="18" t="n">
        <f aca="false">S5193*W5193</f>
        <v>0</v>
      </c>
      <c r="AB5193" s="15" t="n">
        <f aca="false">(P5193="Month-to-month")+(I5193="Fiber optic")+(R5193="Electronic check")+(F5193&lt;=12)+(M5193="No")+(J5193="No")</f>
        <v>0</v>
      </c>
      <c r="AC5193" s="15" t="str">
        <f aca="false">IF(AB5193&gt;=5,"High",IF(AB5193&gt;=3,"Medium","Low"))</f>
        <v>Low</v>
      </c>
    </row>
    <row r="5194" customFormat="false" ht="15" hidden="false" customHeight="false" outlineLevel="0" collapsed="false">
      <c r="A5194" s="15" t="s">
        <v>5291</v>
      </c>
      <c r="B5194" s="15" t="s">
        <v>98</v>
      </c>
      <c r="C5194" s="15" t="n">
        <v>0</v>
      </c>
      <c r="D5194" s="15" t="s">
        <v>24</v>
      </c>
      <c r="E5194" s="15" t="s">
        <v>26</v>
      </c>
      <c r="F5194" s="15" t="n">
        <v>60</v>
      </c>
      <c r="G5194" s="15" t="s">
        <v>26</v>
      </c>
      <c r="H5194" s="15" t="s">
        <v>24</v>
      </c>
      <c r="I5194" s="15" t="s">
        <v>24</v>
      </c>
      <c r="J5194" s="15" t="s">
        <v>28</v>
      </c>
      <c r="K5194" s="15" t="s">
        <v>28</v>
      </c>
      <c r="L5194" s="15" t="s">
        <v>28</v>
      </c>
      <c r="M5194" s="15" t="s">
        <v>28</v>
      </c>
      <c r="N5194" s="15" t="s">
        <v>28</v>
      </c>
      <c r="O5194" s="15" t="s">
        <v>28</v>
      </c>
      <c r="P5194" s="15" t="s">
        <v>29</v>
      </c>
      <c r="Q5194" s="15" t="s">
        <v>24</v>
      </c>
      <c r="R5194" s="15" t="s">
        <v>17</v>
      </c>
      <c r="S5194" s="18" t="n">
        <v>19.95</v>
      </c>
      <c r="T5194" s="15" t="n">
        <v>1189.9</v>
      </c>
      <c r="U5194" s="15" t="s">
        <v>24</v>
      </c>
      <c r="V5194" s="18" t="n">
        <f aca="false">IF(ISNUMBER(T5194),T5194,0)</f>
        <v>1189.9</v>
      </c>
      <c r="W5194" s="15" t="n">
        <f aca="false">IF(U5194="Yes",1,0)</f>
        <v>0</v>
      </c>
      <c r="X5194" s="15" t="str">
        <f aca="false">IF(F5194&lt;=12,"0-12 months",IF(F5194&lt;=24,"13-24 months",IF(F5194&lt;=48,"25-48 months","49-72 months")))</f>
        <v>49-72 months</v>
      </c>
      <c r="Y5194" s="15" t="str">
        <f aca="false">IF(C5194=1,"Yes","No")</f>
        <v>No</v>
      </c>
      <c r="Z5194" s="15" t="n">
        <f aca="false">COUNTIF(J5194:O5194,"Yes")</f>
        <v>0</v>
      </c>
      <c r="AA5194" s="18" t="n">
        <f aca="false">S5194*W5194</f>
        <v>0</v>
      </c>
      <c r="AB5194" s="15" t="n">
        <f aca="false">(P5194="Month-to-month")+(I5194="Fiber optic")+(R5194="Electronic check")+(F5194&lt;=12)+(M5194="No")+(J5194="No")</f>
        <v>0</v>
      </c>
      <c r="AC5194" s="15" t="str">
        <f aca="false">IF(AB5194&gt;=5,"High",IF(AB5194&gt;=3,"Medium","Low"))</f>
        <v>Low</v>
      </c>
    </row>
    <row r="5195" customFormat="false" ht="15" hidden="false" customHeight="false" outlineLevel="0" collapsed="false">
      <c r="A5195" s="15" t="s">
        <v>5292</v>
      </c>
      <c r="B5195" s="15" t="s">
        <v>94</v>
      </c>
      <c r="C5195" s="15" t="n">
        <v>0</v>
      </c>
      <c r="D5195" s="15" t="s">
        <v>26</v>
      </c>
      <c r="E5195" s="15" t="s">
        <v>24</v>
      </c>
      <c r="F5195" s="15" t="n">
        <v>72</v>
      </c>
      <c r="G5195" s="15" t="s">
        <v>26</v>
      </c>
      <c r="H5195" s="15" t="s">
        <v>26</v>
      </c>
      <c r="I5195" s="15" t="s">
        <v>24</v>
      </c>
      <c r="J5195" s="15" t="s">
        <v>28</v>
      </c>
      <c r="K5195" s="15" t="s">
        <v>28</v>
      </c>
      <c r="L5195" s="15" t="s">
        <v>28</v>
      </c>
      <c r="M5195" s="15" t="s">
        <v>28</v>
      </c>
      <c r="N5195" s="15" t="s">
        <v>28</v>
      </c>
      <c r="O5195" s="15" t="s">
        <v>28</v>
      </c>
      <c r="P5195" s="15" t="s">
        <v>29</v>
      </c>
      <c r="Q5195" s="15" t="s">
        <v>24</v>
      </c>
      <c r="R5195" s="15" t="s">
        <v>21</v>
      </c>
      <c r="S5195" s="18" t="n">
        <v>26.45</v>
      </c>
      <c r="T5195" s="15" t="n">
        <v>1914.5</v>
      </c>
      <c r="U5195" s="15" t="s">
        <v>24</v>
      </c>
      <c r="V5195" s="18" t="n">
        <f aca="false">IF(ISNUMBER(T5195),T5195,0)</f>
        <v>1914.5</v>
      </c>
      <c r="W5195" s="15" t="n">
        <f aca="false">IF(U5195="Yes",1,0)</f>
        <v>0</v>
      </c>
      <c r="X5195" s="15" t="str">
        <f aca="false">IF(F5195&lt;=12,"0-12 months",IF(F5195&lt;=24,"13-24 months",IF(F5195&lt;=48,"25-48 months","49-72 months")))</f>
        <v>49-72 months</v>
      </c>
      <c r="Y5195" s="15" t="str">
        <f aca="false">IF(C5195=1,"Yes","No")</f>
        <v>No</v>
      </c>
      <c r="Z5195" s="15" t="n">
        <f aca="false">COUNTIF(J5195:O5195,"Yes")</f>
        <v>0</v>
      </c>
      <c r="AA5195" s="18" t="n">
        <f aca="false">S5195*W5195</f>
        <v>0</v>
      </c>
      <c r="AB5195" s="15" t="n">
        <f aca="false">(P5195="Month-to-month")+(I5195="Fiber optic")+(R5195="Electronic check")+(F5195&lt;=12)+(M5195="No")+(J5195="No")</f>
        <v>0</v>
      </c>
      <c r="AC5195" s="15" t="str">
        <f aca="false">IF(AB5195&gt;=5,"High",IF(AB5195&gt;=3,"Medium","Low"))</f>
        <v>Low</v>
      </c>
    </row>
    <row r="5196" customFormat="false" ht="15" hidden="false" customHeight="false" outlineLevel="0" collapsed="false">
      <c r="A5196" s="15" t="s">
        <v>5293</v>
      </c>
      <c r="B5196" s="15" t="s">
        <v>98</v>
      </c>
      <c r="C5196" s="15" t="n">
        <v>0</v>
      </c>
      <c r="D5196" s="15" t="s">
        <v>24</v>
      </c>
      <c r="E5196" s="15" t="s">
        <v>26</v>
      </c>
      <c r="F5196" s="15" t="n">
        <v>22</v>
      </c>
      <c r="G5196" s="15" t="s">
        <v>26</v>
      </c>
      <c r="H5196" s="15" t="s">
        <v>24</v>
      </c>
      <c r="I5196" s="15" t="s">
        <v>102</v>
      </c>
      <c r="J5196" s="15" t="s">
        <v>24</v>
      </c>
      <c r="K5196" s="15" t="s">
        <v>26</v>
      </c>
      <c r="L5196" s="15" t="s">
        <v>26</v>
      </c>
      <c r="M5196" s="15" t="s">
        <v>24</v>
      </c>
      <c r="N5196" s="15" t="s">
        <v>26</v>
      </c>
      <c r="O5196" s="15" t="s">
        <v>24</v>
      </c>
      <c r="P5196" s="15" t="s">
        <v>25</v>
      </c>
      <c r="Q5196" s="15" t="s">
        <v>26</v>
      </c>
      <c r="R5196" s="15" t="s">
        <v>15</v>
      </c>
      <c r="S5196" s="18" t="n">
        <v>89.4</v>
      </c>
      <c r="T5196" s="15" t="n">
        <v>2001.5</v>
      </c>
      <c r="U5196" s="15" t="s">
        <v>26</v>
      </c>
      <c r="V5196" s="18" t="n">
        <f aca="false">IF(ISNUMBER(T5196),T5196,0)</f>
        <v>2001.5</v>
      </c>
      <c r="W5196" s="15" t="n">
        <f aca="false">IF(U5196="Yes",1,0)</f>
        <v>1</v>
      </c>
      <c r="X5196" s="15" t="str">
        <f aca="false">IF(F5196&lt;=12,"0-12 months",IF(F5196&lt;=24,"13-24 months",IF(F5196&lt;=48,"25-48 months","49-72 months")))</f>
        <v>13-24 months</v>
      </c>
      <c r="Y5196" s="15" t="str">
        <f aca="false">IF(C5196=1,"Yes","No")</f>
        <v>No</v>
      </c>
      <c r="Z5196" s="15" t="n">
        <f aca="false">COUNTIF(J5196:O5196,"Yes")</f>
        <v>3</v>
      </c>
      <c r="AA5196" s="18" t="n">
        <f aca="false">S5196*W5196</f>
        <v>89.4</v>
      </c>
      <c r="AB5196" s="15" t="n">
        <f aca="false">(P5196="Month-to-month")+(I5196="Fiber optic")+(R5196="Electronic check")+(F5196&lt;=12)+(M5196="No")+(J5196="No")</f>
        <v>5</v>
      </c>
      <c r="AC5196" s="15" t="str">
        <f aca="false">IF(AB5196&gt;=5,"High",IF(AB5196&gt;=3,"Medium","Low"))</f>
        <v>High</v>
      </c>
    </row>
    <row r="5197" customFormat="false" ht="15" hidden="false" customHeight="false" outlineLevel="0" collapsed="false">
      <c r="A5197" s="15" t="s">
        <v>5294</v>
      </c>
      <c r="B5197" s="15" t="s">
        <v>98</v>
      </c>
      <c r="C5197" s="15" t="n">
        <v>0</v>
      </c>
      <c r="D5197" s="15" t="s">
        <v>24</v>
      </c>
      <c r="E5197" s="15" t="s">
        <v>24</v>
      </c>
      <c r="F5197" s="15" t="n">
        <v>72</v>
      </c>
      <c r="G5197" s="15" t="s">
        <v>26</v>
      </c>
      <c r="H5197" s="15" t="s">
        <v>24</v>
      </c>
      <c r="I5197" s="15" t="s">
        <v>96</v>
      </c>
      <c r="J5197" s="15" t="s">
        <v>26</v>
      </c>
      <c r="K5197" s="15" t="s">
        <v>26</v>
      </c>
      <c r="L5197" s="15" t="s">
        <v>26</v>
      </c>
      <c r="M5197" s="15" t="s">
        <v>26</v>
      </c>
      <c r="N5197" s="15" t="s">
        <v>26</v>
      </c>
      <c r="O5197" s="15" t="s">
        <v>24</v>
      </c>
      <c r="P5197" s="15" t="s">
        <v>29</v>
      </c>
      <c r="Q5197" s="15" t="s">
        <v>26</v>
      </c>
      <c r="R5197" s="15" t="s">
        <v>19</v>
      </c>
      <c r="S5197" s="18" t="n">
        <v>75.1</v>
      </c>
      <c r="T5197" s="15" t="n">
        <v>5336.35</v>
      </c>
      <c r="U5197" s="15" t="s">
        <v>24</v>
      </c>
      <c r="V5197" s="18" t="n">
        <f aca="false">IF(ISNUMBER(T5197),T5197,0)</f>
        <v>5336.35</v>
      </c>
      <c r="W5197" s="15" t="n">
        <f aca="false">IF(U5197="Yes",1,0)</f>
        <v>0</v>
      </c>
      <c r="X5197" s="15" t="str">
        <f aca="false">IF(F5197&lt;=12,"0-12 months",IF(F5197&lt;=24,"13-24 months",IF(F5197&lt;=48,"25-48 months","49-72 months")))</f>
        <v>49-72 months</v>
      </c>
      <c r="Y5197" s="15" t="str">
        <f aca="false">IF(C5197=1,"Yes","No")</f>
        <v>No</v>
      </c>
      <c r="Z5197" s="15" t="n">
        <f aca="false">COUNTIF(J5197:O5197,"Yes")</f>
        <v>5</v>
      </c>
      <c r="AA5197" s="18" t="n">
        <f aca="false">S5197*W5197</f>
        <v>0</v>
      </c>
      <c r="AB5197" s="15" t="n">
        <f aca="false">(P5197="Month-to-month")+(I5197="Fiber optic")+(R5197="Electronic check")+(F5197&lt;=12)+(M5197="No")+(J5197="No")</f>
        <v>0</v>
      </c>
      <c r="AC5197" s="15" t="str">
        <f aca="false">IF(AB5197&gt;=5,"High",IF(AB5197&gt;=3,"Medium","Low"))</f>
        <v>Low</v>
      </c>
    </row>
    <row r="5198" customFormat="false" ht="15" hidden="false" customHeight="false" outlineLevel="0" collapsed="false">
      <c r="A5198" s="15" t="s">
        <v>5295</v>
      </c>
      <c r="B5198" s="15" t="s">
        <v>94</v>
      </c>
      <c r="C5198" s="15" t="n">
        <v>1</v>
      </c>
      <c r="D5198" s="15" t="s">
        <v>24</v>
      </c>
      <c r="E5198" s="15" t="s">
        <v>24</v>
      </c>
      <c r="F5198" s="15" t="n">
        <v>66</v>
      </c>
      <c r="G5198" s="15" t="s">
        <v>26</v>
      </c>
      <c r="H5198" s="15" t="s">
        <v>26</v>
      </c>
      <c r="I5198" s="15" t="s">
        <v>102</v>
      </c>
      <c r="J5198" s="15" t="s">
        <v>24</v>
      </c>
      <c r="K5198" s="15" t="s">
        <v>26</v>
      </c>
      <c r="L5198" s="15" t="s">
        <v>26</v>
      </c>
      <c r="M5198" s="15" t="s">
        <v>24</v>
      </c>
      <c r="N5198" s="15" t="s">
        <v>26</v>
      </c>
      <c r="O5198" s="15" t="s">
        <v>26</v>
      </c>
      <c r="P5198" s="15" t="s">
        <v>27</v>
      </c>
      <c r="Q5198" s="15" t="s">
        <v>24</v>
      </c>
      <c r="R5198" s="15" t="s">
        <v>19</v>
      </c>
      <c r="S5198" s="18" t="n">
        <v>108.1</v>
      </c>
      <c r="T5198" s="15" t="n">
        <v>7238.6</v>
      </c>
      <c r="U5198" s="15" t="s">
        <v>24</v>
      </c>
      <c r="V5198" s="18" t="n">
        <f aca="false">IF(ISNUMBER(T5198),T5198,0)</f>
        <v>7238.6</v>
      </c>
      <c r="W5198" s="15" t="n">
        <f aca="false">IF(U5198="Yes",1,0)</f>
        <v>0</v>
      </c>
      <c r="X5198" s="15" t="str">
        <f aca="false">IF(F5198&lt;=12,"0-12 months",IF(F5198&lt;=24,"13-24 months",IF(F5198&lt;=48,"25-48 months","49-72 months")))</f>
        <v>49-72 months</v>
      </c>
      <c r="Y5198" s="15" t="str">
        <f aca="false">IF(C5198=1,"Yes","No")</f>
        <v>Yes</v>
      </c>
      <c r="Z5198" s="15" t="n">
        <f aca="false">COUNTIF(J5198:O5198,"Yes")</f>
        <v>4</v>
      </c>
      <c r="AA5198" s="18" t="n">
        <f aca="false">S5198*W5198</f>
        <v>0</v>
      </c>
      <c r="AB5198" s="15" t="n">
        <f aca="false">(P5198="Month-to-month")+(I5198="Fiber optic")+(R5198="Electronic check")+(F5198&lt;=12)+(M5198="No")+(J5198="No")</f>
        <v>3</v>
      </c>
      <c r="AC5198" s="15" t="str">
        <f aca="false">IF(AB5198&gt;=5,"High",IF(AB5198&gt;=3,"Medium","Low"))</f>
        <v>Medium</v>
      </c>
    </row>
    <row r="5199" customFormat="false" ht="15" hidden="false" customHeight="false" outlineLevel="0" collapsed="false">
      <c r="A5199" s="15" t="s">
        <v>5296</v>
      </c>
      <c r="B5199" s="15" t="s">
        <v>94</v>
      </c>
      <c r="C5199" s="15" t="n">
        <v>0</v>
      </c>
      <c r="D5199" s="15" t="s">
        <v>26</v>
      </c>
      <c r="E5199" s="15" t="s">
        <v>24</v>
      </c>
      <c r="F5199" s="15" t="n">
        <v>72</v>
      </c>
      <c r="G5199" s="15" t="s">
        <v>26</v>
      </c>
      <c r="H5199" s="15" t="s">
        <v>26</v>
      </c>
      <c r="I5199" s="15" t="s">
        <v>102</v>
      </c>
      <c r="J5199" s="15" t="s">
        <v>24</v>
      </c>
      <c r="K5199" s="15" t="s">
        <v>26</v>
      </c>
      <c r="L5199" s="15" t="s">
        <v>26</v>
      </c>
      <c r="M5199" s="15" t="s">
        <v>26</v>
      </c>
      <c r="N5199" s="15" t="s">
        <v>26</v>
      </c>
      <c r="O5199" s="15" t="s">
        <v>26</v>
      </c>
      <c r="P5199" s="15" t="s">
        <v>29</v>
      </c>
      <c r="Q5199" s="15" t="s">
        <v>26</v>
      </c>
      <c r="R5199" s="15" t="s">
        <v>15</v>
      </c>
      <c r="S5199" s="18" t="n">
        <v>110.15</v>
      </c>
      <c r="T5199" s="15" t="n">
        <v>7998.8</v>
      </c>
      <c r="U5199" s="15" t="s">
        <v>24</v>
      </c>
      <c r="V5199" s="18" t="n">
        <f aca="false">IF(ISNUMBER(T5199),T5199,0)</f>
        <v>7998.8</v>
      </c>
      <c r="W5199" s="15" t="n">
        <f aca="false">IF(U5199="Yes",1,0)</f>
        <v>0</v>
      </c>
      <c r="X5199" s="15" t="str">
        <f aca="false">IF(F5199&lt;=12,"0-12 months",IF(F5199&lt;=24,"13-24 months",IF(F5199&lt;=48,"25-48 months","49-72 months")))</f>
        <v>49-72 months</v>
      </c>
      <c r="Y5199" s="15" t="str">
        <f aca="false">IF(C5199=1,"Yes","No")</f>
        <v>No</v>
      </c>
      <c r="Z5199" s="15" t="n">
        <f aca="false">COUNTIF(J5199:O5199,"Yes")</f>
        <v>5</v>
      </c>
      <c r="AA5199" s="18" t="n">
        <f aca="false">S5199*W5199</f>
        <v>0</v>
      </c>
      <c r="AB5199" s="15" t="n">
        <f aca="false">(P5199="Month-to-month")+(I5199="Fiber optic")+(R5199="Electronic check")+(F5199&lt;=12)+(M5199="No")+(J5199="No")</f>
        <v>3</v>
      </c>
      <c r="AC5199" s="15" t="str">
        <f aca="false">IF(AB5199&gt;=5,"High",IF(AB5199&gt;=3,"Medium","Low"))</f>
        <v>Medium</v>
      </c>
    </row>
    <row r="5200" customFormat="false" ht="15" hidden="false" customHeight="false" outlineLevel="0" collapsed="false">
      <c r="A5200" s="15" t="s">
        <v>5297</v>
      </c>
      <c r="B5200" s="15" t="s">
        <v>94</v>
      </c>
      <c r="C5200" s="15" t="n">
        <v>1</v>
      </c>
      <c r="D5200" s="15" t="s">
        <v>26</v>
      </c>
      <c r="E5200" s="15" t="s">
        <v>24</v>
      </c>
      <c r="F5200" s="15" t="n">
        <v>47</v>
      </c>
      <c r="G5200" s="15" t="s">
        <v>26</v>
      </c>
      <c r="H5200" s="15" t="s">
        <v>26</v>
      </c>
      <c r="I5200" s="15" t="s">
        <v>102</v>
      </c>
      <c r="J5200" s="15" t="s">
        <v>26</v>
      </c>
      <c r="K5200" s="15" t="s">
        <v>24</v>
      </c>
      <c r="L5200" s="15" t="s">
        <v>24</v>
      </c>
      <c r="M5200" s="15" t="s">
        <v>24</v>
      </c>
      <c r="N5200" s="15" t="s">
        <v>24</v>
      </c>
      <c r="O5200" s="15" t="s">
        <v>24</v>
      </c>
      <c r="P5200" s="15" t="s">
        <v>25</v>
      </c>
      <c r="Q5200" s="15" t="s">
        <v>24</v>
      </c>
      <c r="R5200" s="15" t="s">
        <v>15</v>
      </c>
      <c r="S5200" s="18" t="n">
        <v>80.35</v>
      </c>
      <c r="T5200" s="15" t="n">
        <v>3825.85</v>
      </c>
      <c r="U5200" s="15" t="s">
        <v>26</v>
      </c>
      <c r="V5200" s="18" t="n">
        <f aca="false">IF(ISNUMBER(T5200),T5200,0)</f>
        <v>3825.85</v>
      </c>
      <c r="W5200" s="15" t="n">
        <f aca="false">IF(U5200="Yes",1,0)</f>
        <v>1</v>
      </c>
      <c r="X5200" s="15" t="str">
        <f aca="false">IF(F5200&lt;=12,"0-12 months",IF(F5200&lt;=24,"13-24 months",IF(F5200&lt;=48,"25-48 months","49-72 months")))</f>
        <v>25-48 months</v>
      </c>
      <c r="Y5200" s="15" t="str">
        <f aca="false">IF(C5200=1,"Yes","No")</f>
        <v>Yes</v>
      </c>
      <c r="Z5200" s="15" t="n">
        <f aca="false">COUNTIF(J5200:O5200,"Yes")</f>
        <v>1</v>
      </c>
      <c r="AA5200" s="18" t="n">
        <f aca="false">S5200*W5200</f>
        <v>80.35</v>
      </c>
      <c r="AB5200" s="15" t="n">
        <f aca="false">(P5200="Month-to-month")+(I5200="Fiber optic")+(R5200="Electronic check")+(F5200&lt;=12)+(M5200="No")+(J5200="No")</f>
        <v>4</v>
      </c>
      <c r="AC5200" s="15" t="str">
        <f aca="false">IF(AB5200&gt;=5,"High",IF(AB5200&gt;=3,"Medium","Low"))</f>
        <v>Medium</v>
      </c>
    </row>
    <row r="5201" customFormat="false" ht="15" hidden="false" customHeight="false" outlineLevel="0" collapsed="false">
      <c r="A5201" s="15" t="s">
        <v>5298</v>
      </c>
      <c r="B5201" s="15" t="s">
        <v>94</v>
      </c>
      <c r="C5201" s="15" t="n">
        <v>0</v>
      </c>
      <c r="D5201" s="15" t="s">
        <v>24</v>
      </c>
      <c r="E5201" s="15" t="s">
        <v>24</v>
      </c>
      <c r="F5201" s="15" t="n">
        <v>51</v>
      </c>
      <c r="G5201" s="15" t="s">
        <v>26</v>
      </c>
      <c r="H5201" s="15" t="s">
        <v>26</v>
      </c>
      <c r="I5201" s="15" t="s">
        <v>102</v>
      </c>
      <c r="J5201" s="15" t="s">
        <v>24</v>
      </c>
      <c r="K5201" s="15" t="s">
        <v>26</v>
      </c>
      <c r="L5201" s="15" t="s">
        <v>26</v>
      </c>
      <c r="M5201" s="15" t="s">
        <v>26</v>
      </c>
      <c r="N5201" s="15" t="s">
        <v>26</v>
      </c>
      <c r="O5201" s="15" t="s">
        <v>26</v>
      </c>
      <c r="P5201" s="15" t="s">
        <v>27</v>
      </c>
      <c r="Q5201" s="15" t="s">
        <v>26</v>
      </c>
      <c r="R5201" s="15" t="s">
        <v>15</v>
      </c>
      <c r="S5201" s="18" t="n">
        <v>111.5</v>
      </c>
      <c r="T5201" s="15" t="n">
        <v>5703.25</v>
      </c>
      <c r="U5201" s="15" t="s">
        <v>24</v>
      </c>
      <c r="V5201" s="18" t="n">
        <f aca="false">IF(ISNUMBER(T5201),T5201,0)</f>
        <v>5703.25</v>
      </c>
      <c r="W5201" s="15" t="n">
        <f aca="false">IF(U5201="Yes",1,0)</f>
        <v>0</v>
      </c>
      <c r="X5201" s="15" t="str">
        <f aca="false">IF(F5201&lt;=12,"0-12 months",IF(F5201&lt;=24,"13-24 months",IF(F5201&lt;=48,"25-48 months","49-72 months")))</f>
        <v>49-72 months</v>
      </c>
      <c r="Y5201" s="15" t="str">
        <f aca="false">IF(C5201=1,"Yes","No")</f>
        <v>No</v>
      </c>
      <c r="Z5201" s="15" t="n">
        <f aca="false">COUNTIF(J5201:O5201,"Yes")</f>
        <v>5</v>
      </c>
      <c r="AA5201" s="18" t="n">
        <f aca="false">S5201*W5201</f>
        <v>0</v>
      </c>
      <c r="AB5201" s="15" t="n">
        <f aca="false">(P5201="Month-to-month")+(I5201="Fiber optic")+(R5201="Electronic check")+(F5201&lt;=12)+(M5201="No")+(J5201="No")</f>
        <v>3</v>
      </c>
      <c r="AC5201" s="15" t="str">
        <f aca="false">IF(AB5201&gt;=5,"High",IF(AB5201&gt;=3,"Medium","Low"))</f>
        <v>Medium</v>
      </c>
    </row>
    <row r="5202" customFormat="false" ht="15" hidden="false" customHeight="false" outlineLevel="0" collapsed="false">
      <c r="A5202" s="15" t="s">
        <v>5299</v>
      </c>
      <c r="B5202" s="15" t="s">
        <v>94</v>
      </c>
      <c r="C5202" s="15" t="n">
        <v>0</v>
      </c>
      <c r="D5202" s="15" t="s">
        <v>26</v>
      </c>
      <c r="E5202" s="15" t="s">
        <v>26</v>
      </c>
      <c r="F5202" s="15" t="n">
        <v>70</v>
      </c>
      <c r="G5202" s="15" t="s">
        <v>26</v>
      </c>
      <c r="H5202" s="15" t="s">
        <v>26</v>
      </c>
      <c r="I5202" s="15" t="s">
        <v>102</v>
      </c>
      <c r="J5202" s="15" t="s">
        <v>24</v>
      </c>
      <c r="K5202" s="15" t="s">
        <v>26</v>
      </c>
      <c r="L5202" s="15" t="s">
        <v>26</v>
      </c>
      <c r="M5202" s="15" t="s">
        <v>24</v>
      </c>
      <c r="N5202" s="15" t="s">
        <v>26</v>
      </c>
      <c r="O5202" s="15" t="s">
        <v>26</v>
      </c>
      <c r="P5202" s="15" t="s">
        <v>27</v>
      </c>
      <c r="Q5202" s="15" t="s">
        <v>26</v>
      </c>
      <c r="R5202" s="15" t="s">
        <v>15</v>
      </c>
      <c r="S5202" s="18" t="n">
        <v>106.5</v>
      </c>
      <c r="T5202" s="15" t="n">
        <v>7397</v>
      </c>
      <c r="U5202" s="15" t="s">
        <v>24</v>
      </c>
      <c r="V5202" s="18" t="n">
        <f aca="false">IF(ISNUMBER(T5202),T5202,0)</f>
        <v>7397</v>
      </c>
      <c r="W5202" s="15" t="n">
        <f aca="false">IF(U5202="Yes",1,0)</f>
        <v>0</v>
      </c>
      <c r="X5202" s="15" t="str">
        <f aca="false">IF(F5202&lt;=12,"0-12 months",IF(F5202&lt;=24,"13-24 months",IF(F5202&lt;=48,"25-48 months","49-72 months")))</f>
        <v>49-72 months</v>
      </c>
      <c r="Y5202" s="15" t="str">
        <f aca="false">IF(C5202=1,"Yes","No")</f>
        <v>No</v>
      </c>
      <c r="Z5202" s="15" t="n">
        <f aca="false">COUNTIF(J5202:O5202,"Yes")</f>
        <v>4</v>
      </c>
      <c r="AA5202" s="18" t="n">
        <f aca="false">S5202*W5202</f>
        <v>0</v>
      </c>
      <c r="AB5202" s="15" t="n">
        <f aca="false">(P5202="Month-to-month")+(I5202="Fiber optic")+(R5202="Electronic check")+(F5202&lt;=12)+(M5202="No")+(J5202="No")</f>
        <v>4</v>
      </c>
      <c r="AC5202" s="15" t="str">
        <f aca="false">IF(AB5202&gt;=5,"High",IF(AB5202&gt;=3,"Medium","Low"))</f>
        <v>Medium</v>
      </c>
    </row>
    <row r="5203" customFormat="false" ht="15" hidden="false" customHeight="false" outlineLevel="0" collapsed="false">
      <c r="A5203" s="15" t="s">
        <v>5300</v>
      </c>
      <c r="B5203" s="15" t="s">
        <v>98</v>
      </c>
      <c r="C5203" s="15" t="n">
        <v>0</v>
      </c>
      <c r="D5203" s="15" t="s">
        <v>24</v>
      </c>
      <c r="E5203" s="15" t="s">
        <v>24</v>
      </c>
      <c r="F5203" s="15" t="n">
        <v>9</v>
      </c>
      <c r="G5203" s="15" t="s">
        <v>26</v>
      </c>
      <c r="H5203" s="15" t="s">
        <v>24</v>
      </c>
      <c r="I5203" s="15" t="s">
        <v>24</v>
      </c>
      <c r="J5203" s="15" t="s">
        <v>28</v>
      </c>
      <c r="K5203" s="15" t="s">
        <v>28</v>
      </c>
      <c r="L5203" s="15" t="s">
        <v>28</v>
      </c>
      <c r="M5203" s="15" t="s">
        <v>28</v>
      </c>
      <c r="N5203" s="15" t="s">
        <v>28</v>
      </c>
      <c r="O5203" s="15" t="s">
        <v>28</v>
      </c>
      <c r="P5203" s="15" t="s">
        <v>27</v>
      </c>
      <c r="Q5203" s="15" t="s">
        <v>26</v>
      </c>
      <c r="R5203" s="15" t="s">
        <v>15</v>
      </c>
      <c r="S5203" s="18" t="n">
        <v>19.9</v>
      </c>
      <c r="T5203" s="15" t="n">
        <v>164.6</v>
      </c>
      <c r="U5203" s="15" t="s">
        <v>24</v>
      </c>
      <c r="V5203" s="18" t="n">
        <f aca="false">IF(ISNUMBER(T5203),T5203,0)</f>
        <v>164.6</v>
      </c>
      <c r="W5203" s="15" t="n">
        <f aca="false">IF(U5203="Yes",1,0)</f>
        <v>0</v>
      </c>
      <c r="X5203" s="15" t="str">
        <f aca="false">IF(F5203&lt;=12,"0-12 months",IF(F5203&lt;=24,"13-24 months",IF(F5203&lt;=48,"25-48 months","49-72 months")))</f>
        <v>0-12 months</v>
      </c>
      <c r="Y5203" s="15" t="str">
        <f aca="false">IF(C5203=1,"Yes","No")</f>
        <v>No</v>
      </c>
      <c r="Z5203" s="15" t="n">
        <f aca="false">COUNTIF(J5203:O5203,"Yes")</f>
        <v>0</v>
      </c>
      <c r="AA5203" s="18" t="n">
        <f aca="false">S5203*W5203</f>
        <v>0</v>
      </c>
      <c r="AB5203" s="15" t="n">
        <f aca="false">(P5203="Month-to-month")+(I5203="Fiber optic")+(R5203="Electronic check")+(F5203&lt;=12)+(M5203="No")+(J5203="No")</f>
        <v>2</v>
      </c>
      <c r="AC5203" s="15" t="str">
        <f aca="false">IF(AB5203&gt;=5,"High",IF(AB5203&gt;=3,"Medium","Low"))</f>
        <v>Low</v>
      </c>
    </row>
    <row r="5204" customFormat="false" ht="15" hidden="false" customHeight="false" outlineLevel="0" collapsed="false">
      <c r="A5204" s="15" t="s">
        <v>5301</v>
      </c>
      <c r="B5204" s="15" t="s">
        <v>98</v>
      </c>
      <c r="C5204" s="15" t="n">
        <v>0</v>
      </c>
      <c r="D5204" s="15" t="s">
        <v>26</v>
      </c>
      <c r="E5204" s="15" t="s">
        <v>26</v>
      </c>
      <c r="F5204" s="15" t="n">
        <v>59</v>
      </c>
      <c r="G5204" s="15" t="s">
        <v>26</v>
      </c>
      <c r="H5204" s="15" t="s">
        <v>26</v>
      </c>
      <c r="I5204" s="15" t="s">
        <v>102</v>
      </c>
      <c r="J5204" s="15" t="s">
        <v>26</v>
      </c>
      <c r="K5204" s="15" t="s">
        <v>26</v>
      </c>
      <c r="L5204" s="15" t="s">
        <v>24</v>
      </c>
      <c r="M5204" s="15" t="s">
        <v>26</v>
      </c>
      <c r="N5204" s="15" t="s">
        <v>26</v>
      </c>
      <c r="O5204" s="15" t="s">
        <v>26</v>
      </c>
      <c r="P5204" s="15" t="s">
        <v>29</v>
      </c>
      <c r="Q5204" s="15" t="s">
        <v>26</v>
      </c>
      <c r="R5204" s="15" t="s">
        <v>17</v>
      </c>
      <c r="S5204" s="18" t="n">
        <v>111.1</v>
      </c>
      <c r="T5204" s="15" t="n">
        <v>6555.2</v>
      </c>
      <c r="U5204" s="15" t="s">
        <v>24</v>
      </c>
      <c r="V5204" s="18" t="n">
        <f aca="false">IF(ISNUMBER(T5204),T5204,0)</f>
        <v>6555.2</v>
      </c>
      <c r="W5204" s="15" t="n">
        <f aca="false">IF(U5204="Yes",1,0)</f>
        <v>0</v>
      </c>
      <c r="X5204" s="15" t="str">
        <f aca="false">IF(F5204&lt;=12,"0-12 months",IF(F5204&lt;=24,"13-24 months",IF(F5204&lt;=48,"25-48 months","49-72 months")))</f>
        <v>49-72 months</v>
      </c>
      <c r="Y5204" s="15" t="str">
        <f aca="false">IF(C5204=1,"Yes","No")</f>
        <v>No</v>
      </c>
      <c r="Z5204" s="15" t="n">
        <f aca="false">COUNTIF(J5204:O5204,"Yes")</f>
        <v>5</v>
      </c>
      <c r="AA5204" s="18" t="n">
        <f aca="false">S5204*W5204</f>
        <v>0</v>
      </c>
      <c r="AB5204" s="15" t="n">
        <f aca="false">(P5204="Month-to-month")+(I5204="Fiber optic")+(R5204="Electronic check")+(F5204&lt;=12)+(M5204="No")+(J5204="No")</f>
        <v>1</v>
      </c>
      <c r="AC5204" s="15" t="str">
        <f aca="false">IF(AB5204&gt;=5,"High",IF(AB5204&gt;=3,"Medium","Low"))</f>
        <v>Low</v>
      </c>
    </row>
    <row r="5205" customFormat="false" ht="15" hidden="false" customHeight="false" outlineLevel="0" collapsed="false">
      <c r="A5205" s="15" t="s">
        <v>5302</v>
      </c>
      <c r="B5205" s="15" t="s">
        <v>98</v>
      </c>
      <c r="C5205" s="15" t="n">
        <v>0</v>
      </c>
      <c r="D5205" s="15" t="s">
        <v>24</v>
      </c>
      <c r="E5205" s="15" t="s">
        <v>26</v>
      </c>
      <c r="F5205" s="15" t="n">
        <v>3</v>
      </c>
      <c r="G5205" s="15" t="s">
        <v>26</v>
      </c>
      <c r="H5205" s="15" t="s">
        <v>24</v>
      </c>
      <c r="I5205" s="15" t="s">
        <v>96</v>
      </c>
      <c r="J5205" s="15" t="s">
        <v>24</v>
      </c>
      <c r="K5205" s="15" t="s">
        <v>24</v>
      </c>
      <c r="L5205" s="15" t="s">
        <v>24</v>
      </c>
      <c r="M5205" s="15" t="s">
        <v>26</v>
      </c>
      <c r="N5205" s="15" t="s">
        <v>26</v>
      </c>
      <c r="O5205" s="15" t="s">
        <v>26</v>
      </c>
      <c r="P5205" s="15" t="s">
        <v>25</v>
      </c>
      <c r="Q5205" s="15" t="s">
        <v>24</v>
      </c>
      <c r="R5205" s="15" t="s">
        <v>17</v>
      </c>
      <c r="S5205" s="18" t="n">
        <v>70.7</v>
      </c>
      <c r="T5205" s="15" t="n">
        <v>225.65</v>
      </c>
      <c r="U5205" s="15" t="s">
        <v>24</v>
      </c>
      <c r="V5205" s="18" t="n">
        <f aca="false">IF(ISNUMBER(T5205),T5205,0)</f>
        <v>225.65</v>
      </c>
      <c r="W5205" s="15" t="n">
        <f aca="false">IF(U5205="Yes",1,0)</f>
        <v>0</v>
      </c>
      <c r="X5205" s="15" t="str">
        <f aca="false">IF(F5205&lt;=12,"0-12 months",IF(F5205&lt;=24,"13-24 months",IF(F5205&lt;=48,"25-48 months","49-72 months")))</f>
        <v>0-12 months</v>
      </c>
      <c r="Y5205" s="15" t="str">
        <f aca="false">IF(C5205=1,"Yes","No")</f>
        <v>No</v>
      </c>
      <c r="Z5205" s="15" t="n">
        <f aca="false">COUNTIF(J5205:O5205,"Yes")</f>
        <v>3</v>
      </c>
      <c r="AA5205" s="18" t="n">
        <f aca="false">S5205*W5205</f>
        <v>0</v>
      </c>
      <c r="AB5205" s="15" t="n">
        <f aca="false">(P5205="Month-to-month")+(I5205="Fiber optic")+(R5205="Electronic check")+(F5205&lt;=12)+(M5205="No")+(J5205="No")</f>
        <v>3</v>
      </c>
      <c r="AC5205" s="15" t="str">
        <f aca="false">IF(AB5205&gt;=5,"High",IF(AB5205&gt;=3,"Medium","Low"))</f>
        <v>Medium</v>
      </c>
    </row>
    <row r="5206" customFormat="false" ht="15" hidden="false" customHeight="false" outlineLevel="0" collapsed="false">
      <c r="A5206" s="15" t="s">
        <v>5303</v>
      </c>
      <c r="B5206" s="15" t="s">
        <v>98</v>
      </c>
      <c r="C5206" s="15" t="n">
        <v>1</v>
      </c>
      <c r="D5206" s="15" t="s">
        <v>26</v>
      </c>
      <c r="E5206" s="15" t="s">
        <v>24</v>
      </c>
      <c r="F5206" s="15" t="n">
        <v>38</v>
      </c>
      <c r="G5206" s="15" t="s">
        <v>24</v>
      </c>
      <c r="H5206" s="15" t="s">
        <v>95</v>
      </c>
      <c r="I5206" s="15" t="s">
        <v>96</v>
      </c>
      <c r="J5206" s="15" t="s">
        <v>24</v>
      </c>
      <c r="K5206" s="15" t="s">
        <v>24</v>
      </c>
      <c r="L5206" s="15" t="s">
        <v>24</v>
      </c>
      <c r="M5206" s="15" t="s">
        <v>24</v>
      </c>
      <c r="N5206" s="15" t="s">
        <v>24</v>
      </c>
      <c r="O5206" s="15" t="s">
        <v>24</v>
      </c>
      <c r="P5206" s="15" t="s">
        <v>25</v>
      </c>
      <c r="Q5206" s="15" t="s">
        <v>26</v>
      </c>
      <c r="R5206" s="15" t="s">
        <v>15</v>
      </c>
      <c r="S5206" s="18" t="n">
        <v>24.85</v>
      </c>
      <c r="T5206" s="15" t="n">
        <v>955.75</v>
      </c>
      <c r="U5206" s="15" t="s">
        <v>24</v>
      </c>
      <c r="V5206" s="18" t="n">
        <f aca="false">IF(ISNUMBER(T5206),T5206,0)</f>
        <v>955.75</v>
      </c>
      <c r="W5206" s="15" t="n">
        <f aca="false">IF(U5206="Yes",1,0)</f>
        <v>0</v>
      </c>
      <c r="X5206" s="15" t="str">
        <f aca="false">IF(F5206&lt;=12,"0-12 months",IF(F5206&lt;=24,"13-24 months",IF(F5206&lt;=48,"25-48 months","49-72 months")))</f>
        <v>25-48 months</v>
      </c>
      <c r="Y5206" s="15" t="str">
        <f aca="false">IF(C5206=1,"Yes","No")</f>
        <v>Yes</v>
      </c>
      <c r="Z5206" s="15" t="n">
        <f aca="false">COUNTIF(J5206:O5206,"Yes")</f>
        <v>0</v>
      </c>
      <c r="AA5206" s="18" t="n">
        <f aca="false">S5206*W5206</f>
        <v>0</v>
      </c>
      <c r="AB5206" s="15" t="n">
        <f aca="false">(P5206="Month-to-month")+(I5206="Fiber optic")+(R5206="Electronic check")+(F5206&lt;=12)+(M5206="No")+(J5206="No")</f>
        <v>4</v>
      </c>
      <c r="AC5206" s="15" t="str">
        <f aca="false">IF(AB5206&gt;=5,"High",IF(AB5206&gt;=3,"Medium","Low"))</f>
        <v>Medium</v>
      </c>
    </row>
    <row r="5207" customFormat="false" ht="15" hidden="false" customHeight="false" outlineLevel="0" collapsed="false">
      <c r="A5207" s="15" t="s">
        <v>5304</v>
      </c>
      <c r="B5207" s="15" t="s">
        <v>94</v>
      </c>
      <c r="C5207" s="15" t="n">
        <v>0</v>
      </c>
      <c r="D5207" s="15" t="s">
        <v>24</v>
      </c>
      <c r="E5207" s="15" t="s">
        <v>24</v>
      </c>
      <c r="F5207" s="15" t="n">
        <v>37</v>
      </c>
      <c r="G5207" s="15" t="s">
        <v>26</v>
      </c>
      <c r="H5207" s="15" t="s">
        <v>26</v>
      </c>
      <c r="I5207" s="15" t="s">
        <v>102</v>
      </c>
      <c r="J5207" s="15" t="s">
        <v>26</v>
      </c>
      <c r="K5207" s="15" t="s">
        <v>26</v>
      </c>
      <c r="L5207" s="15" t="s">
        <v>26</v>
      </c>
      <c r="M5207" s="15" t="s">
        <v>24</v>
      </c>
      <c r="N5207" s="15" t="s">
        <v>24</v>
      </c>
      <c r="O5207" s="15" t="s">
        <v>24</v>
      </c>
      <c r="P5207" s="15" t="s">
        <v>25</v>
      </c>
      <c r="Q5207" s="15" t="s">
        <v>24</v>
      </c>
      <c r="R5207" s="15" t="s">
        <v>19</v>
      </c>
      <c r="S5207" s="18" t="n">
        <v>91.2</v>
      </c>
      <c r="T5207" s="15" t="n">
        <v>3382.3</v>
      </c>
      <c r="U5207" s="15" t="s">
        <v>24</v>
      </c>
      <c r="V5207" s="18" t="n">
        <f aca="false">IF(ISNUMBER(T5207),T5207,0)</f>
        <v>3382.3</v>
      </c>
      <c r="W5207" s="15" t="n">
        <f aca="false">IF(U5207="Yes",1,0)</f>
        <v>0</v>
      </c>
      <c r="X5207" s="15" t="str">
        <f aca="false">IF(F5207&lt;=12,"0-12 months",IF(F5207&lt;=24,"13-24 months",IF(F5207&lt;=48,"25-48 months","49-72 months")))</f>
        <v>25-48 months</v>
      </c>
      <c r="Y5207" s="15" t="str">
        <f aca="false">IF(C5207=1,"Yes","No")</f>
        <v>No</v>
      </c>
      <c r="Z5207" s="15" t="n">
        <f aca="false">COUNTIF(J5207:O5207,"Yes")</f>
        <v>3</v>
      </c>
      <c r="AA5207" s="18" t="n">
        <f aca="false">S5207*W5207</f>
        <v>0</v>
      </c>
      <c r="AB5207" s="15" t="n">
        <f aca="false">(P5207="Month-to-month")+(I5207="Fiber optic")+(R5207="Electronic check")+(F5207&lt;=12)+(M5207="No")+(J5207="No")</f>
        <v>3</v>
      </c>
      <c r="AC5207" s="15" t="str">
        <f aca="false">IF(AB5207&gt;=5,"High",IF(AB5207&gt;=3,"Medium","Low"))</f>
        <v>Medium</v>
      </c>
    </row>
    <row r="5208" customFormat="false" ht="15" hidden="false" customHeight="false" outlineLevel="0" collapsed="false">
      <c r="A5208" s="15" t="s">
        <v>5305</v>
      </c>
      <c r="B5208" s="15" t="s">
        <v>98</v>
      </c>
      <c r="C5208" s="15" t="n">
        <v>0</v>
      </c>
      <c r="D5208" s="15" t="s">
        <v>24</v>
      </c>
      <c r="E5208" s="15" t="s">
        <v>24</v>
      </c>
      <c r="F5208" s="15" t="n">
        <v>37</v>
      </c>
      <c r="G5208" s="15" t="s">
        <v>26</v>
      </c>
      <c r="H5208" s="15" t="s">
        <v>24</v>
      </c>
      <c r="I5208" s="15" t="s">
        <v>96</v>
      </c>
      <c r="J5208" s="15" t="s">
        <v>26</v>
      </c>
      <c r="K5208" s="15" t="s">
        <v>26</v>
      </c>
      <c r="L5208" s="15" t="s">
        <v>26</v>
      </c>
      <c r="M5208" s="15" t="s">
        <v>26</v>
      </c>
      <c r="N5208" s="15" t="s">
        <v>24</v>
      </c>
      <c r="O5208" s="15" t="s">
        <v>24</v>
      </c>
      <c r="P5208" s="15" t="s">
        <v>29</v>
      </c>
      <c r="Q5208" s="15" t="s">
        <v>24</v>
      </c>
      <c r="R5208" s="15" t="s">
        <v>19</v>
      </c>
      <c r="S5208" s="18" t="n">
        <v>65.6</v>
      </c>
      <c r="T5208" s="15" t="n">
        <v>2313.8</v>
      </c>
      <c r="U5208" s="15" t="s">
        <v>24</v>
      </c>
      <c r="V5208" s="18" t="n">
        <f aca="false">IF(ISNUMBER(T5208),T5208,0)</f>
        <v>2313.8</v>
      </c>
      <c r="W5208" s="15" t="n">
        <f aca="false">IF(U5208="Yes",1,0)</f>
        <v>0</v>
      </c>
      <c r="X5208" s="15" t="str">
        <f aca="false">IF(F5208&lt;=12,"0-12 months",IF(F5208&lt;=24,"13-24 months",IF(F5208&lt;=48,"25-48 months","49-72 months")))</f>
        <v>25-48 months</v>
      </c>
      <c r="Y5208" s="15" t="str">
        <f aca="false">IF(C5208=1,"Yes","No")</f>
        <v>No</v>
      </c>
      <c r="Z5208" s="15" t="n">
        <f aca="false">COUNTIF(J5208:O5208,"Yes")</f>
        <v>4</v>
      </c>
      <c r="AA5208" s="18" t="n">
        <f aca="false">S5208*W5208</f>
        <v>0</v>
      </c>
      <c r="AB5208" s="15" t="n">
        <f aca="false">(P5208="Month-to-month")+(I5208="Fiber optic")+(R5208="Electronic check")+(F5208&lt;=12)+(M5208="No")+(J5208="No")</f>
        <v>0</v>
      </c>
      <c r="AC5208" s="15" t="str">
        <f aca="false">IF(AB5208&gt;=5,"High",IF(AB5208&gt;=3,"Medium","Low"))</f>
        <v>Low</v>
      </c>
    </row>
    <row r="5209" customFormat="false" ht="15" hidden="false" customHeight="false" outlineLevel="0" collapsed="false">
      <c r="A5209" s="15" t="s">
        <v>5306</v>
      </c>
      <c r="B5209" s="15" t="s">
        <v>94</v>
      </c>
      <c r="C5209" s="15" t="n">
        <v>1</v>
      </c>
      <c r="D5209" s="15" t="s">
        <v>26</v>
      </c>
      <c r="E5209" s="15" t="s">
        <v>24</v>
      </c>
      <c r="F5209" s="15" t="n">
        <v>24</v>
      </c>
      <c r="G5209" s="15" t="s">
        <v>24</v>
      </c>
      <c r="H5209" s="15" t="s">
        <v>95</v>
      </c>
      <c r="I5209" s="15" t="s">
        <v>96</v>
      </c>
      <c r="J5209" s="15" t="s">
        <v>24</v>
      </c>
      <c r="K5209" s="15" t="s">
        <v>24</v>
      </c>
      <c r="L5209" s="15" t="s">
        <v>26</v>
      </c>
      <c r="M5209" s="15" t="s">
        <v>24</v>
      </c>
      <c r="N5209" s="15" t="s">
        <v>24</v>
      </c>
      <c r="O5209" s="15" t="s">
        <v>26</v>
      </c>
      <c r="P5209" s="15" t="s">
        <v>25</v>
      </c>
      <c r="Q5209" s="15" t="s">
        <v>26</v>
      </c>
      <c r="R5209" s="15" t="s">
        <v>21</v>
      </c>
      <c r="S5209" s="18" t="n">
        <v>40.65</v>
      </c>
      <c r="T5209" s="15" t="n">
        <v>933.3</v>
      </c>
      <c r="U5209" s="15" t="s">
        <v>26</v>
      </c>
      <c r="V5209" s="18" t="n">
        <f aca="false">IF(ISNUMBER(T5209),T5209,0)</f>
        <v>933.3</v>
      </c>
      <c r="W5209" s="15" t="n">
        <f aca="false">IF(U5209="Yes",1,0)</f>
        <v>1</v>
      </c>
      <c r="X5209" s="15" t="str">
        <f aca="false">IF(F5209&lt;=12,"0-12 months",IF(F5209&lt;=24,"13-24 months",IF(F5209&lt;=48,"25-48 months","49-72 months")))</f>
        <v>13-24 months</v>
      </c>
      <c r="Y5209" s="15" t="str">
        <f aca="false">IF(C5209=1,"Yes","No")</f>
        <v>Yes</v>
      </c>
      <c r="Z5209" s="15" t="n">
        <f aca="false">COUNTIF(J5209:O5209,"Yes")</f>
        <v>2</v>
      </c>
      <c r="AA5209" s="18" t="n">
        <f aca="false">S5209*W5209</f>
        <v>40.65</v>
      </c>
      <c r="AB5209" s="15" t="n">
        <f aca="false">(P5209="Month-to-month")+(I5209="Fiber optic")+(R5209="Electronic check")+(F5209&lt;=12)+(M5209="No")+(J5209="No")</f>
        <v>3</v>
      </c>
      <c r="AC5209" s="15" t="str">
        <f aca="false">IF(AB5209&gt;=5,"High",IF(AB5209&gt;=3,"Medium","Low"))</f>
        <v>Medium</v>
      </c>
    </row>
    <row r="5210" customFormat="false" ht="15" hidden="false" customHeight="false" outlineLevel="0" collapsed="false">
      <c r="A5210" s="15" t="s">
        <v>5307</v>
      </c>
      <c r="B5210" s="15" t="s">
        <v>94</v>
      </c>
      <c r="C5210" s="15" t="n">
        <v>0</v>
      </c>
      <c r="D5210" s="15" t="s">
        <v>26</v>
      </c>
      <c r="E5210" s="15" t="s">
        <v>26</v>
      </c>
      <c r="F5210" s="15" t="n">
        <v>14</v>
      </c>
      <c r="G5210" s="15" t="s">
        <v>26</v>
      </c>
      <c r="H5210" s="15" t="s">
        <v>24</v>
      </c>
      <c r="I5210" s="15" t="s">
        <v>96</v>
      </c>
      <c r="J5210" s="15" t="s">
        <v>26</v>
      </c>
      <c r="K5210" s="15" t="s">
        <v>26</v>
      </c>
      <c r="L5210" s="15" t="s">
        <v>24</v>
      </c>
      <c r="M5210" s="15" t="s">
        <v>26</v>
      </c>
      <c r="N5210" s="15" t="s">
        <v>24</v>
      </c>
      <c r="O5210" s="15" t="s">
        <v>24</v>
      </c>
      <c r="P5210" s="15" t="s">
        <v>25</v>
      </c>
      <c r="Q5210" s="15" t="s">
        <v>24</v>
      </c>
      <c r="R5210" s="15" t="s">
        <v>19</v>
      </c>
      <c r="S5210" s="18" t="n">
        <v>59.45</v>
      </c>
      <c r="T5210" s="15" t="n">
        <v>780.85</v>
      </c>
      <c r="U5210" s="15" t="s">
        <v>24</v>
      </c>
      <c r="V5210" s="18" t="n">
        <f aca="false">IF(ISNUMBER(T5210),T5210,0)</f>
        <v>780.85</v>
      </c>
      <c r="W5210" s="15" t="n">
        <f aca="false">IF(U5210="Yes",1,0)</f>
        <v>0</v>
      </c>
      <c r="X5210" s="15" t="str">
        <f aca="false">IF(F5210&lt;=12,"0-12 months",IF(F5210&lt;=24,"13-24 months",IF(F5210&lt;=48,"25-48 months","49-72 months")))</f>
        <v>13-24 months</v>
      </c>
      <c r="Y5210" s="15" t="str">
        <f aca="false">IF(C5210=1,"Yes","No")</f>
        <v>No</v>
      </c>
      <c r="Z5210" s="15" t="n">
        <f aca="false">COUNTIF(J5210:O5210,"Yes")</f>
        <v>3</v>
      </c>
      <c r="AA5210" s="18" t="n">
        <f aca="false">S5210*W5210</f>
        <v>0</v>
      </c>
      <c r="AB5210" s="15" t="n">
        <f aca="false">(P5210="Month-to-month")+(I5210="Fiber optic")+(R5210="Electronic check")+(F5210&lt;=12)+(M5210="No")+(J5210="No")</f>
        <v>1</v>
      </c>
      <c r="AC5210" s="15" t="str">
        <f aca="false">IF(AB5210&gt;=5,"High",IF(AB5210&gt;=3,"Medium","Low"))</f>
        <v>Low</v>
      </c>
    </row>
    <row r="5211" customFormat="false" ht="15" hidden="false" customHeight="false" outlineLevel="0" collapsed="false">
      <c r="A5211" s="15" t="s">
        <v>5308</v>
      </c>
      <c r="B5211" s="15" t="s">
        <v>98</v>
      </c>
      <c r="C5211" s="15" t="n">
        <v>0</v>
      </c>
      <c r="D5211" s="15" t="s">
        <v>26</v>
      </c>
      <c r="E5211" s="15" t="s">
        <v>24</v>
      </c>
      <c r="F5211" s="15" t="n">
        <v>72</v>
      </c>
      <c r="G5211" s="15" t="s">
        <v>26</v>
      </c>
      <c r="H5211" s="15" t="s">
        <v>26</v>
      </c>
      <c r="I5211" s="15" t="s">
        <v>102</v>
      </c>
      <c r="J5211" s="15" t="s">
        <v>26</v>
      </c>
      <c r="K5211" s="15" t="s">
        <v>26</v>
      </c>
      <c r="L5211" s="15" t="s">
        <v>24</v>
      </c>
      <c r="M5211" s="15" t="s">
        <v>26</v>
      </c>
      <c r="N5211" s="15" t="s">
        <v>26</v>
      </c>
      <c r="O5211" s="15" t="s">
        <v>26</v>
      </c>
      <c r="P5211" s="15" t="s">
        <v>29</v>
      </c>
      <c r="Q5211" s="15" t="s">
        <v>26</v>
      </c>
      <c r="R5211" s="15" t="s">
        <v>21</v>
      </c>
      <c r="S5211" s="18" t="n">
        <v>109.95</v>
      </c>
      <c r="T5211" s="15" t="n">
        <v>7852.4</v>
      </c>
      <c r="U5211" s="15" t="s">
        <v>24</v>
      </c>
      <c r="V5211" s="18" t="n">
        <f aca="false">IF(ISNUMBER(T5211),T5211,0)</f>
        <v>7852.4</v>
      </c>
      <c r="W5211" s="15" t="n">
        <f aca="false">IF(U5211="Yes",1,0)</f>
        <v>0</v>
      </c>
      <c r="X5211" s="15" t="str">
        <f aca="false">IF(F5211&lt;=12,"0-12 months",IF(F5211&lt;=24,"13-24 months",IF(F5211&lt;=48,"25-48 months","49-72 months")))</f>
        <v>49-72 months</v>
      </c>
      <c r="Y5211" s="15" t="str">
        <f aca="false">IF(C5211=1,"Yes","No")</f>
        <v>No</v>
      </c>
      <c r="Z5211" s="15" t="n">
        <f aca="false">COUNTIF(J5211:O5211,"Yes")</f>
        <v>5</v>
      </c>
      <c r="AA5211" s="18" t="n">
        <f aca="false">S5211*W5211</f>
        <v>0</v>
      </c>
      <c r="AB5211" s="15" t="n">
        <f aca="false">(P5211="Month-to-month")+(I5211="Fiber optic")+(R5211="Electronic check")+(F5211&lt;=12)+(M5211="No")+(J5211="No")</f>
        <v>1</v>
      </c>
      <c r="AC5211" s="15" t="str">
        <f aca="false">IF(AB5211&gt;=5,"High",IF(AB5211&gt;=3,"Medium","Low"))</f>
        <v>Low</v>
      </c>
    </row>
    <row r="5212" customFormat="false" ht="15" hidden="false" customHeight="false" outlineLevel="0" collapsed="false">
      <c r="A5212" s="15" t="s">
        <v>5309</v>
      </c>
      <c r="B5212" s="15" t="s">
        <v>98</v>
      </c>
      <c r="C5212" s="15" t="n">
        <v>0</v>
      </c>
      <c r="D5212" s="15" t="s">
        <v>26</v>
      </c>
      <c r="E5212" s="15" t="s">
        <v>24</v>
      </c>
      <c r="F5212" s="15" t="n">
        <v>53</v>
      </c>
      <c r="G5212" s="15" t="s">
        <v>24</v>
      </c>
      <c r="H5212" s="15" t="s">
        <v>95</v>
      </c>
      <c r="I5212" s="15" t="s">
        <v>96</v>
      </c>
      <c r="J5212" s="15" t="s">
        <v>24</v>
      </c>
      <c r="K5212" s="15" t="s">
        <v>26</v>
      </c>
      <c r="L5212" s="15" t="s">
        <v>26</v>
      </c>
      <c r="M5212" s="15" t="s">
        <v>26</v>
      </c>
      <c r="N5212" s="15" t="s">
        <v>26</v>
      </c>
      <c r="O5212" s="15" t="s">
        <v>26</v>
      </c>
      <c r="P5212" s="15" t="s">
        <v>27</v>
      </c>
      <c r="Q5212" s="15" t="s">
        <v>26</v>
      </c>
      <c r="R5212" s="15" t="s">
        <v>15</v>
      </c>
      <c r="S5212" s="18" t="n">
        <v>60.45</v>
      </c>
      <c r="T5212" s="15" t="n">
        <v>3184.25</v>
      </c>
      <c r="U5212" s="15" t="s">
        <v>26</v>
      </c>
      <c r="V5212" s="18" t="n">
        <f aca="false">IF(ISNUMBER(T5212),T5212,0)</f>
        <v>3184.25</v>
      </c>
      <c r="W5212" s="15" t="n">
        <f aca="false">IF(U5212="Yes",1,0)</f>
        <v>1</v>
      </c>
      <c r="X5212" s="15" t="str">
        <f aca="false">IF(F5212&lt;=12,"0-12 months",IF(F5212&lt;=24,"13-24 months",IF(F5212&lt;=48,"25-48 months","49-72 months")))</f>
        <v>49-72 months</v>
      </c>
      <c r="Y5212" s="15" t="str">
        <f aca="false">IF(C5212=1,"Yes","No")</f>
        <v>No</v>
      </c>
      <c r="Z5212" s="15" t="n">
        <f aca="false">COUNTIF(J5212:O5212,"Yes")</f>
        <v>5</v>
      </c>
      <c r="AA5212" s="18" t="n">
        <f aca="false">S5212*W5212</f>
        <v>60.45</v>
      </c>
      <c r="AB5212" s="15" t="n">
        <f aca="false">(P5212="Month-to-month")+(I5212="Fiber optic")+(R5212="Electronic check")+(F5212&lt;=12)+(M5212="No")+(J5212="No")</f>
        <v>2</v>
      </c>
      <c r="AC5212" s="15" t="str">
        <f aca="false">IF(AB5212&gt;=5,"High",IF(AB5212&gt;=3,"Medium","Low"))</f>
        <v>Low</v>
      </c>
    </row>
    <row r="5213" customFormat="false" ht="15" hidden="false" customHeight="false" outlineLevel="0" collapsed="false">
      <c r="A5213" s="15" t="s">
        <v>5310</v>
      </c>
      <c r="B5213" s="15" t="s">
        <v>94</v>
      </c>
      <c r="C5213" s="15" t="n">
        <v>0</v>
      </c>
      <c r="D5213" s="15" t="s">
        <v>26</v>
      </c>
      <c r="E5213" s="15" t="s">
        <v>24</v>
      </c>
      <c r="F5213" s="15" t="n">
        <v>8</v>
      </c>
      <c r="G5213" s="15" t="s">
        <v>26</v>
      </c>
      <c r="H5213" s="15" t="s">
        <v>26</v>
      </c>
      <c r="I5213" s="15" t="s">
        <v>102</v>
      </c>
      <c r="J5213" s="15" t="s">
        <v>24</v>
      </c>
      <c r="K5213" s="15" t="s">
        <v>24</v>
      </c>
      <c r="L5213" s="15" t="s">
        <v>24</v>
      </c>
      <c r="M5213" s="15" t="s">
        <v>24</v>
      </c>
      <c r="N5213" s="15" t="s">
        <v>24</v>
      </c>
      <c r="O5213" s="15" t="s">
        <v>26</v>
      </c>
      <c r="P5213" s="15" t="s">
        <v>25</v>
      </c>
      <c r="Q5213" s="15" t="s">
        <v>26</v>
      </c>
      <c r="R5213" s="15" t="s">
        <v>15</v>
      </c>
      <c r="S5213" s="18" t="n">
        <v>84.9</v>
      </c>
      <c r="T5213" s="15" t="n">
        <v>764.95</v>
      </c>
      <c r="U5213" s="15" t="s">
        <v>26</v>
      </c>
      <c r="V5213" s="18" t="n">
        <f aca="false">IF(ISNUMBER(T5213),T5213,0)</f>
        <v>764.95</v>
      </c>
      <c r="W5213" s="15" t="n">
        <f aca="false">IF(U5213="Yes",1,0)</f>
        <v>1</v>
      </c>
      <c r="X5213" s="15" t="str">
        <f aca="false">IF(F5213&lt;=12,"0-12 months",IF(F5213&lt;=24,"13-24 months",IF(F5213&lt;=48,"25-48 months","49-72 months")))</f>
        <v>0-12 months</v>
      </c>
      <c r="Y5213" s="15" t="str">
        <f aca="false">IF(C5213=1,"Yes","No")</f>
        <v>No</v>
      </c>
      <c r="Z5213" s="15" t="n">
        <f aca="false">COUNTIF(J5213:O5213,"Yes")</f>
        <v>1</v>
      </c>
      <c r="AA5213" s="18" t="n">
        <f aca="false">S5213*W5213</f>
        <v>84.9</v>
      </c>
      <c r="AB5213" s="15" t="n">
        <f aca="false">(P5213="Month-to-month")+(I5213="Fiber optic")+(R5213="Electronic check")+(F5213&lt;=12)+(M5213="No")+(J5213="No")</f>
        <v>6</v>
      </c>
      <c r="AC5213" s="15" t="str">
        <f aca="false">IF(AB5213&gt;=5,"High",IF(AB5213&gt;=3,"Medium","Low"))</f>
        <v>High</v>
      </c>
    </row>
    <row r="5214" customFormat="false" ht="15" hidden="false" customHeight="false" outlineLevel="0" collapsed="false">
      <c r="A5214" s="15" t="s">
        <v>5311</v>
      </c>
      <c r="B5214" s="15" t="s">
        <v>98</v>
      </c>
      <c r="C5214" s="15" t="n">
        <v>0</v>
      </c>
      <c r="D5214" s="15" t="s">
        <v>26</v>
      </c>
      <c r="E5214" s="15" t="s">
        <v>26</v>
      </c>
      <c r="F5214" s="15" t="n">
        <v>72</v>
      </c>
      <c r="G5214" s="15" t="s">
        <v>24</v>
      </c>
      <c r="H5214" s="15" t="s">
        <v>95</v>
      </c>
      <c r="I5214" s="15" t="s">
        <v>96</v>
      </c>
      <c r="J5214" s="15" t="s">
        <v>26</v>
      </c>
      <c r="K5214" s="15" t="s">
        <v>26</v>
      </c>
      <c r="L5214" s="15" t="s">
        <v>26</v>
      </c>
      <c r="M5214" s="15" t="s">
        <v>24</v>
      </c>
      <c r="N5214" s="15" t="s">
        <v>24</v>
      </c>
      <c r="O5214" s="15" t="s">
        <v>24</v>
      </c>
      <c r="P5214" s="15" t="s">
        <v>29</v>
      </c>
      <c r="Q5214" s="15" t="s">
        <v>24</v>
      </c>
      <c r="R5214" s="15" t="s">
        <v>21</v>
      </c>
      <c r="S5214" s="18" t="n">
        <v>38.5</v>
      </c>
      <c r="T5214" s="15" t="n">
        <v>2763</v>
      </c>
      <c r="U5214" s="15" t="s">
        <v>24</v>
      </c>
      <c r="V5214" s="18" t="n">
        <f aca="false">IF(ISNUMBER(T5214),T5214,0)</f>
        <v>2763</v>
      </c>
      <c r="W5214" s="15" t="n">
        <f aca="false">IF(U5214="Yes",1,0)</f>
        <v>0</v>
      </c>
      <c r="X5214" s="15" t="str">
        <f aca="false">IF(F5214&lt;=12,"0-12 months",IF(F5214&lt;=24,"13-24 months",IF(F5214&lt;=48,"25-48 months","49-72 months")))</f>
        <v>49-72 months</v>
      </c>
      <c r="Y5214" s="15" t="str">
        <f aca="false">IF(C5214=1,"Yes","No")</f>
        <v>No</v>
      </c>
      <c r="Z5214" s="15" t="n">
        <f aca="false">COUNTIF(J5214:O5214,"Yes")</f>
        <v>3</v>
      </c>
      <c r="AA5214" s="18" t="n">
        <f aca="false">S5214*W5214</f>
        <v>0</v>
      </c>
      <c r="AB5214" s="15" t="n">
        <f aca="false">(P5214="Month-to-month")+(I5214="Fiber optic")+(R5214="Electronic check")+(F5214&lt;=12)+(M5214="No")+(J5214="No")</f>
        <v>1</v>
      </c>
      <c r="AC5214" s="15" t="str">
        <f aca="false">IF(AB5214&gt;=5,"High",IF(AB5214&gt;=3,"Medium","Low"))</f>
        <v>Low</v>
      </c>
    </row>
    <row r="5215" customFormat="false" ht="15" hidden="false" customHeight="false" outlineLevel="0" collapsed="false">
      <c r="A5215" s="15" t="s">
        <v>5312</v>
      </c>
      <c r="B5215" s="15" t="s">
        <v>94</v>
      </c>
      <c r="C5215" s="15" t="n">
        <v>1</v>
      </c>
      <c r="D5215" s="15" t="s">
        <v>26</v>
      </c>
      <c r="E5215" s="15" t="s">
        <v>24</v>
      </c>
      <c r="F5215" s="15" t="n">
        <v>17</v>
      </c>
      <c r="G5215" s="15" t="s">
        <v>26</v>
      </c>
      <c r="H5215" s="15" t="s">
        <v>26</v>
      </c>
      <c r="I5215" s="15" t="s">
        <v>102</v>
      </c>
      <c r="J5215" s="15" t="s">
        <v>24</v>
      </c>
      <c r="K5215" s="15" t="s">
        <v>24</v>
      </c>
      <c r="L5215" s="15" t="s">
        <v>24</v>
      </c>
      <c r="M5215" s="15" t="s">
        <v>24</v>
      </c>
      <c r="N5215" s="15" t="s">
        <v>26</v>
      </c>
      <c r="O5215" s="15" t="s">
        <v>26</v>
      </c>
      <c r="P5215" s="15" t="s">
        <v>25</v>
      </c>
      <c r="Q5215" s="15" t="s">
        <v>26</v>
      </c>
      <c r="R5215" s="15" t="s">
        <v>15</v>
      </c>
      <c r="S5215" s="18" t="n">
        <v>92.55</v>
      </c>
      <c r="T5215" s="15" t="n">
        <v>1614.7</v>
      </c>
      <c r="U5215" s="15" t="s">
        <v>24</v>
      </c>
      <c r="V5215" s="18" t="n">
        <f aca="false">IF(ISNUMBER(T5215),T5215,0)</f>
        <v>1614.7</v>
      </c>
      <c r="W5215" s="15" t="n">
        <f aca="false">IF(U5215="Yes",1,0)</f>
        <v>0</v>
      </c>
      <c r="X5215" s="15" t="str">
        <f aca="false">IF(F5215&lt;=12,"0-12 months",IF(F5215&lt;=24,"13-24 months",IF(F5215&lt;=48,"25-48 months","49-72 months")))</f>
        <v>13-24 months</v>
      </c>
      <c r="Y5215" s="15" t="str">
        <f aca="false">IF(C5215=1,"Yes","No")</f>
        <v>Yes</v>
      </c>
      <c r="Z5215" s="15" t="n">
        <f aca="false">COUNTIF(J5215:O5215,"Yes")</f>
        <v>2</v>
      </c>
      <c r="AA5215" s="18" t="n">
        <f aca="false">S5215*W5215</f>
        <v>0</v>
      </c>
      <c r="AB5215" s="15" t="n">
        <f aca="false">(P5215="Month-to-month")+(I5215="Fiber optic")+(R5215="Electronic check")+(F5215&lt;=12)+(M5215="No")+(J5215="No")</f>
        <v>5</v>
      </c>
      <c r="AC5215" s="15" t="str">
        <f aca="false">IF(AB5215&gt;=5,"High",IF(AB5215&gt;=3,"Medium","Low"))</f>
        <v>High</v>
      </c>
    </row>
    <row r="5216" customFormat="false" ht="15" hidden="false" customHeight="false" outlineLevel="0" collapsed="false">
      <c r="A5216" s="15" t="s">
        <v>5313</v>
      </c>
      <c r="B5216" s="15" t="s">
        <v>94</v>
      </c>
      <c r="C5216" s="15" t="n">
        <v>0</v>
      </c>
      <c r="D5216" s="15" t="s">
        <v>26</v>
      </c>
      <c r="E5216" s="15" t="s">
        <v>26</v>
      </c>
      <c r="F5216" s="15" t="n">
        <v>2</v>
      </c>
      <c r="G5216" s="15" t="s">
        <v>26</v>
      </c>
      <c r="H5216" s="15" t="s">
        <v>24</v>
      </c>
      <c r="I5216" s="15" t="s">
        <v>102</v>
      </c>
      <c r="J5216" s="15" t="s">
        <v>24</v>
      </c>
      <c r="K5216" s="15" t="s">
        <v>26</v>
      </c>
      <c r="L5216" s="15" t="s">
        <v>24</v>
      </c>
      <c r="M5216" s="15" t="s">
        <v>24</v>
      </c>
      <c r="N5216" s="15" t="s">
        <v>24</v>
      </c>
      <c r="O5216" s="15" t="s">
        <v>24</v>
      </c>
      <c r="P5216" s="15" t="s">
        <v>25</v>
      </c>
      <c r="Q5216" s="15" t="s">
        <v>26</v>
      </c>
      <c r="R5216" s="15" t="s">
        <v>19</v>
      </c>
      <c r="S5216" s="18" t="n">
        <v>73.55</v>
      </c>
      <c r="T5216" s="15" t="n">
        <v>145.4</v>
      </c>
      <c r="U5216" s="15" t="s">
        <v>26</v>
      </c>
      <c r="V5216" s="18" t="n">
        <f aca="false">IF(ISNUMBER(T5216),T5216,0)</f>
        <v>145.4</v>
      </c>
      <c r="W5216" s="15" t="n">
        <f aca="false">IF(U5216="Yes",1,0)</f>
        <v>1</v>
      </c>
      <c r="X5216" s="15" t="str">
        <f aca="false">IF(F5216&lt;=12,"0-12 months",IF(F5216&lt;=24,"13-24 months",IF(F5216&lt;=48,"25-48 months","49-72 months")))</f>
        <v>0-12 months</v>
      </c>
      <c r="Y5216" s="15" t="str">
        <f aca="false">IF(C5216=1,"Yes","No")</f>
        <v>No</v>
      </c>
      <c r="Z5216" s="15" t="n">
        <f aca="false">COUNTIF(J5216:O5216,"Yes")</f>
        <v>1</v>
      </c>
      <c r="AA5216" s="18" t="n">
        <f aca="false">S5216*W5216</f>
        <v>73.55</v>
      </c>
      <c r="AB5216" s="15" t="n">
        <f aca="false">(P5216="Month-to-month")+(I5216="Fiber optic")+(R5216="Electronic check")+(F5216&lt;=12)+(M5216="No")+(J5216="No")</f>
        <v>5</v>
      </c>
      <c r="AC5216" s="15" t="str">
        <f aca="false">IF(AB5216&gt;=5,"High",IF(AB5216&gt;=3,"Medium","Low"))</f>
        <v>High</v>
      </c>
    </row>
    <row r="5217" customFormat="false" ht="15" hidden="false" customHeight="false" outlineLevel="0" collapsed="false">
      <c r="A5217" s="15" t="s">
        <v>5314</v>
      </c>
      <c r="B5217" s="15" t="s">
        <v>94</v>
      </c>
      <c r="C5217" s="15" t="n">
        <v>0</v>
      </c>
      <c r="D5217" s="15" t="s">
        <v>26</v>
      </c>
      <c r="E5217" s="15" t="s">
        <v>24</v>
      </c>
      <c r="F5217" s="15" t="n">
        <v>8</v>
      </c>
      <c r="G5217" s="15" t="s">
        <v>26</v>
      </c>
      <c r="H5217" s="15" t="s">
        <v>24</v>
      </c>
      <c r="I5217" s="15" t="s">
        <v>24</v>
      </c>
      <c r="J5217" s="15" t="s">
        <v>28</v>
      </c>
      <c r="K5217" s="15" t="s">
        <v>28</v>
      </c>
      <c r="L5217" s="15" t="s">
        <v>28</v>
      </c>
      <c r="M5217" s="15" t="s">
        <v>28</v>
      </c>
      <c r="N5217" s="15" t="s">
        <v>28</v>
      </c>
      <c r="O5217" s="15" t="s">
        <v>28</v>
      </c>
      <c r="P5217" s="15" t="s">
        <v>25</v>
      </c>
      <c r="Q5217" s="15" t="s">
        <v>24</v>
      </c>
      <c r="R5217" s="15" t="s">
        <v>19</v>
      </c>
      <c r="S5217" s="18" t="n">
        <v>20.15</v>
      </c>
      <c r="T5217" s="15" t="n">
        <v>156.25</v>
      </c>
      <c r="U5217" s="15" t="s">
        <v>26</v>
      </c>
      <c r="V5217" s="18" t="n">
        <f aca="false">IF(ISNUMBER(T5217),T5217,0)</f>
        <v>156.25</v>
      </c>
      <c r="W5217" s="15" t="n">
        <f aca="false">IF(U5217="Yes",1,0)</f>
        <v>1</v>
      </c>
      <c r="X5217" s="15" t="str">
        <f aca="false">IF(F5217&lt;=12,"0-12 months",IF(F5217&lt;=24,"13-24 months",IF(F5217&lt;=48,"25-48 months","49-72 months")))</f>
        <v>0-12 months</v>
      </c>
      <c r="Y5217" s="15" t="str">
        <f aca="false">IF(C5217=1,"Yes","No")</f>
        <v>No</v>
      </c>
      <c r="Z5217" s="15" t="n">
        <f aca="false">COUNTIF(J5217:O5217,"Yes")</f>
        <v>0</v>
      </c>
      <c r="AA5217" s="18" t="n">
        <f aca="false">S5217*W5217</f>
        <v>20.15</v>
      </c>
      <c r="AB5217" s="15" t="n">
        <f aca="false">(P5217="Month-to-month")+(I5217="Fiber optic")+(R5217="Electronic check")+(F5217&lt;=12)+(M5217="No")+(J5217="No")</f>
        <v>2</v>
      </c>
      <c r="AC5217" s="15" t="str">
        <f aca="false">IF(AB5217&gt;=5,"High",IF(AB5217&gt;=3,"Medium","Low"))</f>
        <v>Low</v>
      </c>
    </row>
    <row r="5218" customFormat="false" ht="15" hidden="false" customHeight="false" outlineLevel="0" collapsed="false">
      <c r="A5218" s="15" t="s">
        <v>5315</v>
      </c>
      <c r="B5218" s="15" t="s">
        <v>94</v>
      </c>
      <c r="C5218" s="15" t="n">
        <v>0</v>
      </c>
      <c r="D5218" s="15" t="s">
        <v>26</v>
      </c>
      <c r="E5218" s="15" t="s">
        <v>24</v>
      </c>
      <c r="F5218" s="15" t="n">
        <v>48</v>
      </c>
      <c r="G5218" s="15" t="s">
        <v>24</v>
      </c>
      <c r="H5218" s="15" t="s">
        <v>95</v>
      </c>
      <c r="I5218" s="15" t="s">
        <v>96</v>
      </c>
      <c r="J5218" s="15" t="s">
        <v>24</v>
      </c>
      <c r="K5218" s="15" t="s">
        <v>26</v>
      </c>
      <c r="L5218" s="15" t="s">
        <v>26</v>
      </c>
      <c r="M5218" s="15" t="s">
        <v>24</v>
      </c>
      <c r="N5218" s="15" t="s">
        <v>24</v>
      </c>
      <c r="O5218" s="15" t="s">
        <v>24</v>
      </c>
      <c r="P5218" s="15" t="s">
        <v>27</v>
      </c>
      <c r="Q5218" s="15" t="s">
        <v>24</v>
      </c>
      <c r="R5218" s="15" t="s">
        <v>17</v>
      </c>
      <c r="S5218" s="18" t="n">
        <v>34.7</v>
      </c>
      <c r="T5218" s="15" t="n">
        <v>1604.5</v>
      </c>
      <c r="U5218" s="15" t="s">
        <v>26</v>
      </c>
      <c r="V5218" s="18" t="n">
        <f aca="false">IF(ISNUMBER(T5218),T5218,0)</f>
        <v>1604.5</v>
      </c>
      <c r="W5218" s="15" t="n">
        <f aca="false">IF(U5218="Yes",1,0)</f>
        <v>1</v>
      </c>
      <c r="X5218" s="15" t="str">
        <f aca="false">IF(F5218&lt;=12,"0-12 months",IF(F5218&lt;=24,"13-24 months",IF(F5218&lt;=48,"25-48 months","49-72 months")))</f>
        <v>25-48 months</v>
      </c>
      <c r="Y5218" s="15" t="str">
        <f aca="false">IF(C5218=1,"Yes","No")</f>
        <v>No</v>
      </c>
      <c r="Z5218" s="15" t="n">
        <f aca="false">COUNTIF(J5218:O5218,"Yes")</f>
        <v>2</v>
      </c>
      <c r="AA5218" s="18" t="n">
        <f aca="false">S5218*W5218</f>
        <v>34.7</v>
      </c>
      <c r="AB5218" s="15" t="n">
        <f aca="false">(P5218="Month-to-month")+(I5218="Fiber optic")+(R5218="Electronic check")+(F5218&lt;=12)+(M5218="No")+(J5218="No")</f>
        <v>2</v>
      </c>
      <c r="AC5218" s="15" t="str">
        <f aca="false">IF(AB5218&gt;=5,"High",IF(AB5218&gt;=3,"Medium","Low"))</f>
        <v>Low</v>
      </c>
    </row>
    <row r="5219" customFormat="false" ht="15" hidden="false" customHeight="false" outlineLevel="0" collapsed="false">
      <c r="A5219" s="15" t="s">
        <v>5316</v>
      </c>
      <c r="B5219" s="15" t="s">
        <v>94</v>
      </c>
      <c r="C5219" s="15" t="n">
        <v>0</v>
      </c>
      <c r="D5219" s="15" t="s">
        <v>24</v>
      </c>
      <c r="E5219" s="15" t="s">
        <v>24</v>
      </c>
      <c r="F5219" s="15" t="n">
        <v>10</v>
      </c>
      <c r="G5219" s="15" t="s">
        <v>26</v>
      </c>
      <c r="H5219" s="15" t="s">
        <v>26</v>
      </c>
      <c r="I5219" s="15" t="s">
        <v>24</v>
      </c>
      <c r="J5219" s="15" t="s">
        <v>28</v>
      </c>
      <c r="K5219" s="15" t="s">
        <v>28</v>
      </c>
      <c r="L5219" s="15" t="s">
        <v>28</v>
      </c>
      <c r="M5219" s="15" t="s">
        <v>28</v>
      </c>
      <c r="N5219" s="15" t="s">
        <v>28</v>
      </c>
      <c r="O5219" s="15" t="s">
        <v>28</v>
      </c>
      <c r="P5219" s="15" t="s">
        <v>25</v>
      </c>
      <c r="Q5219" s="15" t="s">
        <v>26</v>
      </c>
      <c r="R5219" s="15" t="s">
        <v>17</v>
      </c>
      <c r="S5219" s="18" t="n">
        <v>24.5</v>
      </c>
      <c r="T5219" s="15" t="n">
        <v>270.15</v>
      </c>
      <c r="U5219" s="15" t="s">
        <v>24</v>
      </c>
      <c r="V5219" s="18" t="n">
        <f aca="false">IF(ISNUMBER(T5219),T5219,0)</f>
        <v>270.15</v>
      </c>
      <c r="W5219" s="15" t="n">
        <f aca="false">IF(U5219="Yes",1,0)</f>
        <v>0</v>
      </c>
      <c r="X5219" s="15" t="str">
        <f aca="false">IF(F5219&lt;=12,"0-12 months",IF(F5219&lt;=24,"13-24 months",IF(F5219&lt;=48,"25-48 months","49-72 months")))</f>
        <v>0-12 months</v>
      </c>
      <c r="Y5219" s="15" t="str">
        <f aca="false">IF(C5219=1,"Yes","No")</f>
        <v>No</v>
      </c>
      <c r="Z5219" s="15" t="n">
        <f aca="false">COUNTIF(J5219:O5219,"Yes")</f>
        <v>0</v>
      </c>
      <c r="AA5219" s="18" t="n">
        <f aca="false">S5219*W5219</f>
        <v>0</v>
      </c>
      <c r="AB5219" s="15" t="n">
        <f aca="false">(P5219="Month-to-month")+(I5219="Fiber optic")+(R5219="Electronic check")+(F5219&lt;=12)+(M5219="No")+(J5219="No")</f>
        <v>2</v>
      </c>
      <c r="AC5219" s="15" t="str">
        <f aca="false">IF(AB5219&gt;=5,"High",IF(AB5219&gt;=3,"Medium","Low"))</f>
        <v>Low</v>
      </c>
    </row>
    <row r="5220" customFormat="false" ht="15" hidden="false" customHeight="false" outlineLevel="0" collapsed="false">
      <c r="A5220" s="15" t="s">
        <v>5317</v>
      </c>
      <c r="B5220" s="15" t="s">
        <v>98</v>
      </c>
      <c r="C5220" s="15" t="n">
        <v>0</v>
      </c>
      <c r="D5220" s="15" t="s">
        <v>26</v>
      </c>
      <c r="E5220" s="15" t="s">
        <v>26</v>
      </c>
      <c r="F5220" s="15" t="n">
        <v>0</v>
      </c>
      <c r="G5220" s="15" t="s">
        <v>26</v>
      </c>
      <c r="H5220" s="15" t="s">
        <v>24</v>
      </c>
      <c r="I5220" s="15" t="s">
        <v>24</v>
      </c>
      <c r="J5220" s="15" t="s">
        <v>28</v>
      </c>
      <c r="K5220" s="15" t="s">
        <v>28</v>
      </c>
      <c r="L5220" s="15" t="s">
        <v>28</v>
      </c>
      <c r="M5220" s="15" t="s">
        <v>28</v>
      </c>
      <c r="N5220" s="15" t="s">
        <v>28</v>
      </c>
      <c r="O5220" s="15" t="s">
        <v>28</v>
      </c>
      <c r="P5220" s="15" t="s">
        <v>27</v>
      </c>
      <c r="Q5220" s="15" t="s">
        <v>26</v>
      </c>
      <c r="R5220" s="15" t="s">
        <v>17</v>
      </c>
      <c r="S5220" s="18" t="n">
        <v>19.7</v>
      </c>
      <c r="T5220" s="15" t="s">
        <v>587</v>
      </c>
      <c r="U5220" s="15" t="s">
        <v>24</v>
      </c>
      <c r="V5220" s="18" t="n">
        <f aca="false">IF(ISNUMBER(T5220),T5220,0)</f>
        <v>0</v>
      </c>
      <c r="W5220" s="15" t="n">
        <f aca="false">IF(U5220="Yes",1,0)</f>
        <v>0</v>
      </c>
      <c r="X5220" s="15" t="str">
        <f aca="false">IF(F5220&lt;=12,"0-12 months",IF(F5220&lt;=24,"13-24 months",IF(F5220&lt;=48,"25-48 months","49-72 months")))</f>
        <v>0-12 months</v>
      </c>
      <c r="Y5220" s="15" t="str">
        <f aca="false">IF(C5220=1,"Yes","No")</f>
        <v>No</v>
      </c>
      <c r="Z5220" s="15" t="n">
        <f aca="false">COUNTIF(J5220:O5220,"Yes")</f>
        <v>0</v>
      </c>
      <c r="AA5220" s="18" t="n">
        <f aca="false">S5220*W5220</f>
        <v>0</v>
      </c>
      <c r="AB5220" s="15" t="n">
        <f aca="false">(P5220="Month-to-month")+(I5220="Fiber optic")+(R5220="Electronic check")+(F5220&lt;=12)+(M5220="No")+(J5220="No")</f>
        <v>1</v>
      </c>
      <c r="AC5220" s="15" t="str">
        <f aca="false">IF(AB5220&gt;=5,"High",IF(AB5220&gt;=3,"Medium","Low"))</f>
        <v>Low</v>
      </c>
    </row>
    <row r="5221" customFormat="false" ht="15" hidden="false" customHeight="false" outlineLevel="0" collapsed="false">
      <c r="A5221" s="15" t="s">
        <v>5318</v>
      </c>
      <c r="B5221" s="15" t="s">
        <v>98</v>
      </c>
      <c r="C5221" s="15" t="n">
        <v>0</v>
      </c>
      <c r="D5221" s="15" t="s">
        <v>24</v>
      </c>
      <c r="E5221" s="15" t="s">
        <v>24</v>
      </c>
      <c r="F5221" s="15" t="n">
        <v>1</v>
      </c>
      <c r="G5221" s="15" t="s">
        <v>26</v>
      </c>
      <c r="H5221" s="15" t="s">
        <v>24</v>
      </c>
      <c r="I5221" s="15" t="s">
        <v>24</v>
      </c>
      <c r="J5221" s="15" t="s">
        <v>28</v>
      </c>
      <c r="K5221" s="15" t="s">
        <v>28</v>
      </c>
      <c r="L5221" s="15" t="s">
        <v>28</v>
      </c>
      <c r="M5221" s="15" t="s">
        <v>28</v>
      </c>
      <c r="N5221" s="15" t="s">
        <v>28</v>
      </c>
      <c r="O5221" s="15" t="s">
        <v>28</v>
      </c>
      <c r="P5221" s="15" t="s">
        <v>25</v>
      </c>
      <c r="Q5221" s="15" t="s">
        <v>24</v>
      </c>
      <c r="R5221" s="15" t="s">
        <v>17</v>
      </c>
      <c r="S5221" s="18" t="n">
        <v>20.6</v>
      </c>
      <c r="T5221" s="15" t="n">
        <v>20.6</v>
      </c>
      <c r="U5221" s="15" t="s">
        <v>24</v>
      </c>
      <c r="V5221" s="18" t="n">
        <f aca="false">IF(ISNUMBER(T5221),T5221,0)</f>
        <v>20.6</v>
      </c>
      <c r="W5221" s="15" t="n">
        <f aca="false">IF(U5221="Yes",1,0)</f>
        <v>0</v>
      </c>
      <c r="X5221" s="15" t="str">
        <f aca="false">IF(F5221&lt;=12,"0-12 months",IF(F5221&lt;=24,"13-24 months",IF(F5221&lt;=48,"25-48 months","49-72 months")))</f>
        <v>0-12 months</v>
      </c>
      <c r="Y5221" s="15" t="str">
        <f aca="false">IF(C5221=1,"Yes","No")</f>
        <v>No</v>
      </c>
      <c r="Z5221" s="15" t="n">
        <f aca="false">COUNTIF(J5221:O5221,"Yes")</f>
        <v>0</v>
      </c>
      <c r="AA5221" s="18" t="n">
        <f aca="false">S5221*W5221</f>
        <v>0</v>
      </c>
      <c r="AB5221" s="15" t="n">
        <f aca="false">(P5221="Month-to-month")+(I5221="Fiber optic")+(R5221="Electronic check")+(F5221&lt;=12)+(M5221="No")+(J5221="No")</f>
        <v>2</v>
      </c>
      <c r="AC5221" s="15" t="str">
        <f aca="false">IF(AB5221&gt;=5,"High",IF(AB5221&gt;=3,"Medium","Low"))</f>
        <v>Low</v>
      </c>
    </row>
    <row r="5222" customFormat="false" ht="15" hidden="false" customHeight="false" outlineLevel="0" collapsed="false">
      <c r="A5222" s="15" t="s">
        <v>5319</v>
      </c>
      <c r="B5222" s="15" t="s">
        <v>94</v>
      </c>
      <c r="C5222" s="15" t="n">
        <v>0</v>
      </c>
      <c r="D5222" s="15" t="s">
        <v>24</v>
      </c>
      <c r="E5222" s="15" t="s">
        <v>24</v>
      </c>
      <c r="F5222" s="15" t="n">
        <v>29</v>
      </c>
      <c r="G5222" s="15" t="s">
        <v>26</v>
      </c>
      <c r="H5222" s="15" t="s">
        <v>24</v>
      </c>
      <c r="I5222" s="15" t="s">
        <v>96</v>
      </c>
      <c r="J5222" s="15" t="s">
        <v>26</v>
      </c>
      <c r="K5222" s="15" t="s">
        <v>24</v>
      </c>
      <c r="L5222" s="15" t="s">
        <v>26</v>
      </c>
      <c r="M5222" s="15" t="s">
        <v>26</v>
      </c>
      <c r="N5222" s="15" t="s">
        <v>24</v>
      </c>
      <c r="O5222" s="15" t="s">
        <v>24</v>
      </c>
      <c r="P5222" s="15" t="s">
        <v>27</v>
      </c>
      <c r="Q5222" s="15" t="s">
        <v>24</v>
      </c>
      <c r="R5222" s="15" t="s">
        <v>21</v>
      </c>
      <c r="S5222" s="18" t="n">
        <v>58</v>
      </c>
      <c r="T5222" s="15" t="n">
        <v>1734.5</v>
      </c>
      <c r="U5222" s="15" t="s">
        <v>24</v>
      </c>
      <c r="V5222" s="18" t="n">
        <f aca="false">IF(ISNUMBER(T5222),T5222,0)</f>
        <v>1734.5</v>
      </c>
      <c r="W5222" s="15" t="n">
        <f aca="false">IF(U5222="Yes",1,0)</f>
        <v>0</v>
      </c>
      <c r="X5222" s="15" t="str">
        <f aca="false">IF(F5222&lt;=12,"0-12 months",IF(F5222&lt;=24,"13-24 months",IF(F5222&lt;=48,"25-48 months","49-72 months")))</f>
        <v>25-48 months</v>
      </c>
      <c r="Y5222" s="15" t="str">
        <f aca="false">IF(C5222=1,"Yes","No")</f>
        <v>No</v>
      </c>
      <c r="Z5222" s="15" t="n">
        <f aca="false">COUNTIF(J5222:O5222,"Yes")</f>
        <v>3</v>
      </c>
      <c r="AA5222" s="18" t="n">
        <f aca="false">S5222*W5222</f>
        <v>0</v>
      </c>
      <c r="AB5222" s="15" t="n">
        <f aca="false">(P5222="Month-to-month")+(I5222="Fiber optic")+(R5222="Electronic check")+(F5222&lt;=12)+(M5222="No")+(J5222="No")</f>
        <v>0</v>
      </c>
      <c r="AC5222" s="15" t="str">
        <f aca="false">IF(AB5222&gt;=5,"High",IF(AB5222&gt;=3,"Medium","Low"))</f>
        <v>Low</v>
      </c>
    </row>
    <row r="5223" customFormat="false" ht="15" hidden="false" customHeight="false" outlineLevel="0" collapsed="false">
      <c r="A5223" s="15" t="s">
        <v>5320</v>
      </c>
      <c r="B5223" s="15" t="s">
        <v>94</v>
      </c>
      <c r="C5223" s="15" t="n">
        <v>1</v>
      </c>
      <c r="D5223" s="15" t="s">
        <v>26</v>
      </c>
      <c r="E5223" s="15" t="s">
        <v>26</v>
      </c>
      <c r="F5223" s="15" t="n">
        <v>65</v>
      </c>
      <c r="G5223" s="15" t="s">
        <v>26</v>
      </c>
      <c r="H5223" s="15" t="s">
        <v>26</v>
      </c>
      <c r="I5223" s="15" t="s">
        <v>102</v>
      </c>
      <c r="J5223" s="15" t="s">
        <v>24</v>
      </c>
      <c r="K5223" s="15" t="s">
        <v>26</v>
      </c>
      <c r="L5223" s="15" t="s">
        <v>26</v>
      </c>
      <c r="M5223" s="15" t="s">
        <v>24</v>
      </c>
      <c r="N5223" s="15" t="s">
        <v>26</v>
      </c>
      <c r="O5223" s="15" t="s">
        <v>26</v>
      </c>
      <c r="P5223" s="15" t="s">
        <v>27</v>
      </c>
      <c r="Q5223" s="15" t="s">
        <v>26</v>
      </c>
      <c r="R5223" s="15" t="s">
        <v>15</v>
      </c>
      <c r="S5223" s="18" t="n">
        <v>107.45</v>
      </c>
      <c r="T5223" s="15" t="n">
        <v>7047.5</v>
      </c>
      <c r="U5223" s="15" t="s">
        <v>24</v>
      </c>
      <c r="V5223" s="18" t="n">
        <f aca="false">IF(ISNUMBER(T5223),T5223,0)</f>
        <v>7047.5</v>
      </c>
      <c r="W5223" s="15" t="n">
        <f aca="false">IF(U5223="Yes",1,0)</f>
        <v>0</v>
      </c>
      <c r="X5223" s="15" t="str">
        <f aca="false">IF(F5223&lt;=12,"0-12 months",IF(F5223&lt;=24,"13-24 months",IF(F5223&lt;=48,"25-48 months","49-72 months")))</f>
        <v>49-72 months</v>
      </c>
      <c r="Y5223" s="15" t="str">
        <f aca="false">IF(C5223=1,"Yes","No")</f>
        <v>Yes</v>
      </c>
      <c r="Z5223" s="15" t="n">
        <f aca="false">COUNTIF(J5223:O5223,"Yes")</f>
        <v>4</v>
      </c>
      <c r="AA5223" s="18" t="n">
        <f aca="false">S5223*W5223</f>
        <v>0</v>
      </c>
      <c r="AB5223" s="15" t="n">
        <f aca="false">(P5223="Month-to-month")+(I5223="Fiber optic")+(R5223="Electronic check")+(F5223&lt;=12)+(M5223="No")+(J5223="No")</f>
        <v>4</v>
      </c>
      <c r="AC5223" s="15" t="str">
        <f aca="false">IF(AB5223&gt;=5,"High",IF(AB5223&gt;=3,"Medium","Low"))</f>
        <v>Medium</v>
      </c>
    </row>
    <row r="5224" customFormat="false" ht="15" hidden="false" customHeight="false" outlineLevel="0" collapsed="false">
      <c r="A5224" s="15" t="s">
        <v>5321</v>
      </c>
      <c r="B5224" s="15" t="s">
        <v>94</v>
      </c>
      <c r="C5224" s="15" t="n">
        <v>0</v>
      </c>
      <c r="D5224" s="15" t="s">
        <v>24</v>
      </c>
      <c r="E5224" s="15" t="s">
        <v>24</v>
      </c>
      <c r="F5224" s="15" t="n">
        <v>8</v>
      </c>
      <c r="G5224" s="15" t="s">
        <v>26</v>
      </c>
      <c r="H5224" s="15" t="s">
        <v>26</v>
      </c>
      <c r="I5224" s="15" t="s">
        <v>96</v>
      </c>
      <c r="J5224" s="15" t="s">
        <v>26</v>
      </c>
      <c r="K5224" s="15" t="s">
        <v>26</v>
      </c>
      <c r="L5224" s="15" t="s">
        <v>26</v>
      </c>
      <c r="M5224" s="15" t="s">
        <v>24</v>
      </c>
      <c r="N5224" s="15" t="s">
        <v>24</v>
      </c>
      <c r="O5224" s="15" t="s">
        <v>24</v>
      </c>
      <c r="P5224" s="15" t="s">
        <v>25</v>
      </c>
      <c r="Q5224" s="15" t="s">
        <v>26</v>
      </c>
      <c r="R5224" s="15" t="s">
        <v>19</v>
      </c>
      <c r="S5224" s="18" t="n">
        <v>65.5</v>
      </c>
      <c r="T5224" s="15" t="n">
        <v>573.15</v>
      </c>
      <c r="U5224" s="15" t="s">
        <v>24</v>
      </c>
      <c r="V5224" s="18" t="n">
        <f aca="false">IF(ISNUMBER(T5224),T5224,0)</f>
        <v>573.15</v>
      </c>
      <c r="W5224" s="15" t="n">
        <f aca="false">IF(U5224="Yes",1,0)</f>
        <v>0</v>
      </c>
      <c r="X5224" s="15" t="str">
        <f aca="false">IF(F5224&lt;=12,"0-12 months",IF(F5224&lt;=24,"13-24 months",IF(F5224&lt;=48,"25-48 months","49-72 months")))</f>
        <v>0-12 months</v>
      </c>
      <c r="Y5224" s="15" t="str">
        <f aca="false">IF(C5224=1,"Yes","No")</f>
        <v>No</v>
      </c>
      <c r="Z5224" s="15" t="n">
        <f aca="false">COUNTIF(J5224:O5224,"Yes")</f>
        <v>3</v>
      </c>
      <c r="AA5224" s="18" t="n">
        <f aca="false">S5224*W5224</f>
        <v>0</v>
      </c>
      <c r="AB5224" s="15" t="n">
        <f aca="false">(P5224="Month-to-month")+(I5224="Fiber optic")+(R5224="Electronic check")+(F5224&lt;=12)+(M5224="No")+(J5224="No")</f>
        <v>3</v>
      </c>
      <c r="AC5224" s="15" t="str">
        <f aca="false">IF(AB5224&gt;=5,"High",IF(AB5224&gt;=3,"Medium","Low"))</f>
        <v>Medium</v>
      </c>
    </row>
    <row r="5225" customFormat="false" ht="15" hidden="false" customHeight="false" outlineLevel="0" collapsed="false">
      <c r="A5225" s="15" t="s">
        <v>5322</v>
      </c>
      <c r="B5225" s="15" t="s">
        <v>98</v>
      </c>
      <c r="C5225" s="15" t="n">
        <v>0</v>
      </c>
      <c r="D5225" s="15" t="s">
        <v>26</v>
      </c>
      <c r="E5225" s="15" t="s">
        <v>24</v>
      </c>
      <c r="F5225" s="15" t="n">
        <v>61</v>
      </c>
      <c r="G5225" s="15" t="s">
        <v>26</v>
      </c>
      <c r="H5225" s="15" t="s">
        <v>26</v>
      </c>
      <c r="I5225" s="15" t="s">
        <v>24</v>
      </c>
      <c r="J5225" s="15" t="s">
        <v>28</v>
      </c>
      <c r="K5225" s="15" t="s">
        <v>28</v>
      </c>
      <c r="L5225" s="15" t="s">
        <v>28</v>
      </c>
      <c r="M5225" s="15" t="s">
        <v>28</v>
      </c>
      <c r="N5225" s="15" t="s">
        <v>28</v>
      </c>
      <c r="O5225" s="15" t="s">
        <v>28</v>
      </c>
      <c r="P5225" s="15" t="s">
        <v>29</v>
      </c>
      <c r="Q5225" s="15" t="s">
        <v>24</v>
      </c>
      <c r="R5225" s="15" t="s">
        <v>19</v>
      </c>
      <c r="S5225" s="18" t="n">
        <v>25.45</v>
      </c>
      <c r="T5225" s="15" t="n">
        <v>1538.6</v>
      </c>
      <c r="U5225" s="15" t="s">
        <v>24</v>
      </c>
      <c r="V5225" s="18" t="n">
        <f aca="false">IF(ISNUMBER(T5225),T5225,0)</f>
        <v>1538.6</v>
      </c>
      <c r="W5225" s="15" t="n">
        <f aca="false">IF(U5225="Yes",1,0)</f>
        <v>0</v>
      </c>
      <c r="X5225" s="15" t="str">
        <f aca="false">IF(F5225&lt;=12,"0-12 months",IF(F5225&lt;=24,"13-24 months",IF(F5225&lt;=48,"25-48 months","49-72 months")))</f>
        <v>49-72 months</v>
      </c>
      <c r="Y5225" s="15" t="str">
        <f aca="false">IF(C5225=1,"Yes","No")</f>
        <v>No</v>
      </c>
      <c r="Z5225" s="15" t="n">
        <f aca="false">COUNTIF(J5225:O5225,"Yes")</f>
        <v>0</v>
      </c>
      <c r="AA5225" s="18" t="n">
        <f aca="false">S5225*W5225</f>
        <v>0</v>
      </c>
      <c r="AB5225" s="15" t="n">
        <f aca="false">(P5225="Month-to-month")+(I5225="Fiber optic")+(R5225="Electronic check")+(F5225&lt;=12)+(M5225="No")+(J5225="No")</f>
        <v>0</v>
      </c>
      <c r="AC5225" s="15" t="str">
        <f aca="false">IF(AB5225&gt;=5,"High",IF(AB5225&gt;=3,"Medium","Low"))</f>
        <v>Low</v>
      </c>
    </row>
    <row r="5226" customFormat="false" ht="15" hidden="false" customHeight="false" outlineLevel="0" collapsed="false">
      <c r="A5226" s="15" t="s">
        <v>5323</v>
      </c>
      <c r="B5226" s="15" t="s">
        <v>94</v>
      </c>
      <c r="C5226" s="15" t="n">
        <v>1</v>
      </c>
      <c r="D5226" s="15" t="s">
        <v>24</v>
      </c>
      <c r="E5226" s="15" t="s">
        <v>24</v>
      </c>
      <c r="F5226" s="15" t="n">
        <v>45</v>
      </c>
      <c r="G5226" s="15" t="s">
        <v>26</v>
      </c>
      <c r="H5226" s="15" t="s">
        <v>26</v>
      </c>
      <c r="I5226" s="15" t="s">
        <v>102</v>
      </c>
      <c r="J5226" s="15" t="s">
        <v>24</v>
      </c>
      <c r="K5226" s="15" t="s">
        <v>24</v>
      </c>
      <c r="L5226" s="15" t="s">
        <v>26</v>
      </c>
      <c r="M5226" s="15" t="s">
        <v>24</v>
      </c>
      <c r="N5226" s="15" t="s">
        <v>26</v>
      </c>
      <c r="O5226" s="15" t="s">
        <v>26</v>
      </c>
      <c r="P5226" s="15" t="s">
        <v>27</v>
      </c>
      <c r="Q5226" s="15" t="s">
        <v>26</v>
      </c>
      <c r="R5226" s="15" t="s">
        <v>19</v>
      </c>
      <c r="S5226" s="18" t="n">
        <v>100.15</v>
      </c>
      <c r="T5226" s="15" t="n">
        <v>4459.8</v>
      </c>
      <c r="U5226" s="15" t="s">
        <v>24</v>
      </c>
      <c r="V5226" s="18" t="n">
        <f aca="false">IF(ISNUMBER(T5226),T5226,0)</f>
        <v>4459.8</v>
      </c>
      <c r="W5226" s="15" t="n">
        <f aca="false">IF(U5226="Yes",1,0)</f>
        <v>0</v>
      </c>
      <c r="X5226" s="15" t="str">
        <f aca="false">IF(F5226&lt;=12,"0-12 months",IF(F5226&lt;=24,"13-24 months",IF(F5226&lt;=48,"25-48 months","49-72 months")))</f>
        <v>25-48 months</v>
      </c>
      <c r="Y5226" s="15" t="str">
        <f aca="false">IF(C5226=1,"Yes","No")</f>
        <v>Yes</v>
      </c>
      <c r="Z5226" s="15" t="n">
        <f aca="false">COUNTIF(J5226:O5226,"Yes")</f>
        <v>3</v>
      </c>
      <c r="AA5226" s="18" t="n">
        <f aca="false">S5226*W5226</f>
        <v>0</v>
      </c>
      <c r="AB5226" s="15" t="n">
        <f aca="false">(P5226="Month-to-month")+(I5226="Fiber optic")+(R5226="Electronic check")+(F5226&lt;=12)+(M5226="No")+(J5226="No")</f>
        <v>3</v>
      </c>
      <c r="AC5226" s="15" t="str">
        <f aca="false">IF(AB5226&gt;=5,"High",IF(AB5226&gt;=3,"Medium","Low"))</f>
        <v>Medium</v>
      </c>
    </row>
    <row r="5227" customFormat="false" ht="15" hidden="false" customHeight="false" outlineLevel="0" collapsed="false">
      <c r="A5227" s="15" t="s">
        <v>5324</v>
      </c>
      <c r="B5227" s="15" t="s">
        <v>98</v>
      </c>
      <c r="C5227" s="15" t="n">
        <v>0</v>
      </c>
      <c r="D5227" s="15" t="s">
        <v>26</v>
      </c>
      <c r="E5227" s="15" t="s">
        <v>26</v>
      </c>
      <c r="F5227" s="15" t="n">
        <v>72</v>
      </c>
      <c r="G5227" s="15" t="s">
        <v>26</v>
      </c>
      <c r="H5227" s="15" t="s">
        <v>26</v>
      </c>
      <c r="I5227" s="15" t="s">
        <v>102</v>
      </c>
      <c r="J5227" s="15" t="s">
        <v>24</v>
      </c>
      <c r="K5227" s="15" t="s">
        <v>26</v>
      </c>
      <c r="L5227" s="15" t="s">
        <v>26</v>
      </c>
      <c r="M5227" s="15" t="s">
        <v>24</v>
      </c>
      <c r="N5227" s="15" t="s">
        <v>26</v>
      </c>
      <c r="O5227" s="15" t="s">
        <v>26</v>
      </c>
      <c r="P5227" s="15" t="s">
        <v>27</v>
      </c>
      <c r="Q5227" s="15" t="s">
        <v>26</v>
      </c>
      <c r="R5227" s="15" t="s">
        <v>21</v>
      </c>
      <c r="S5227" s="18" t="n">
        <v>104.45</v>
      </c>
      <c r="T5227" s="15" t="n">
        <v>7459</v>
      </c>
      <c r="U5227" s="15" t="s">
        <v>24</v>
      </c>
      <c r="V5227" s="18" t="n">
        <f aca="false">IF(ISNUMBER(T5227),T5227,0)</f>
        <v>7459</v>
      </c>
      <c r="W5227" s="15" t="n">
        <f aca="false">IF(U5227="Yes",1,0)</f>
        <v>0</v>
      </c>
      <c r="X5227" s="15" t="str">
        <f aca="false">IF(F5227&lt;=12,"0-12 months",IF(F5227&lt;=24,"13-24 months",IF(F5227&lt;=48,"25-48 months","49-72 months")))</f>
        <v>49-72 months</v>
      </c>
      <c r="Y5227" s="15" t="str">
        <f aca="false">IF(C5227=1,"Yes","No")</f>
        <v>No</v>
      </c>
      <c r="Z5227" s="15" t="n">
        <f aca="false">COUNTIF(J5227:O5227,"Yes")</f>
        <v>4</v>
      </c>
      <c r="AA5227" s="18" t="n">
        <f aca="false">S5227*W5227</f>
        <v>0</v>
      </c>
      <c r="AB5227" s="15" t="n">
        <f aca="false">(P5227="Month-to-month")+(I5227="Fiber optic")+(R5227="Electronic check")+(F5227&lt;=12)+(M5227="No")+(J5227="No")</f>
        <v>3</v>
      </c>
      <c r="AC5227" s="15" t="str">
        <f aca="false">IF(AB5227&gt;=5,"High",IF(AB5227&gt;=3,"Medium","Low"))</f>
        <v>Medium</v>
      </c>
    </row>
    <row r="5228" customFormat="false" ht="15" hidden="false" customHeight="false" outlineLevel="0" collapsed="false">
      <c r="A5228" s="15" t="s">
        <v>5325</v>
      </c>
      <c r="B5228" s="15" t="s">
        <v>98</v>
      </c>
      <c r="C5228" s="15" t="n">
        <v>0</v>
      </c>
      <c r="D5228" s="15" t="s">
        <v>26</v>
      </c>
      <c r="E5228" s="15" t="s">
        <v>26</v>
      </c>
      <c r="F5228" s="15" t="n">
        <v>12</v>
      </c>
      <c r="G5228" s="15" t="s">
        <v>26</v>
      </c>
      <c r="H5228" s="15" t="s">
        <v>24</v>
      </c>
      <c r="I5228" s="15" t="s">
        <v>24</v>
      </c>
      <c r="J5228" s="15" t="s">
        <v>28</v>
      </c>
      <c r="K5228" s="15" t="s">
        <v>28</v>
      </c>
      <c r="L5228" s="15" t="s">
        <v>28</v>
      </c>
      <c r="M5228" s="15" t="s">
        <v>28</v>
      </c>
      <c r="N5228" s="15" t="s">
        <v>28</v>
      </c>
      <c r="O5228" s="15" t="s">
        <v>28</v>
      </c>
      <c r="P5228" s="15" t="s">
        <v>25</v>
      </c>
      <c r="Q5228" s="15" t="s">
        <v>26</v>
      </c>
      <c r="R5228" s="15" t="s">
        <v>15</v>
      </c>
      <c r="S5228" s="18" t="n">
        <v>21.15</v>
      </c>
      <c r="T5228" s="15" t="n">
        <v>306.05</v>
      </c>
      <c r="U5228" s="15" t="s">
        <v>24</v>
      </c>
      <c r="V5228" s="18" t="n">
        <f aca="false">IF(ISNUMBER(T5228),T5228,0)</f>
        <v>306.05</v>
      </c>
      <c r="W5228" s="15" t="n">
        <f aca="false">IF(U5228="Yes",1,0)</f>
        <v>0</v>
      </c>
      <c r="X5228" s="15" t="str">
        <f aca="false">IF(F5228&lt;=12,"0-12 months",IF(F5228&lt;=24,"13-24 months",IF(F5228&lt;=48,"25-48 months","49-72 months")))</f>
        <v>0-12 months</v>
      </c>
      <c r="Y5228" s="15" t="str">
        <f aca="false">IF(C5228=1,"Yes","No")</f>
        <v>No</v>
      </c>
      <c r="Z5228" s="15" t="n">
        <f aca="false">COUNTIF(J5228:O5228,"Yes")</f>
        <v>0</v>
      </c>
      <c r="AA5228" s="18" t="n">
        <f aca="false">S5228*W5228</f>
        <v>0</v>
      </c>
      <c r="AB5228" s="15" t="n">
        <f aca="false">(P5228="Month-to-month")+(I5228="Fiber optic")+(R5228="Electronic check")+(F5228&lt;=12)+(M5228="No")+(J5228="No")</f>
        <v>3</v>
      </c>
      <c r="AC5228" s="15" t="str">
        <f aca="false">IF(AB5228&gt;=5,"High",IF(AB5228&gt;=3,"Medium","Low"))</f>
        <v>Medium</v>
      </c>
    </row>
    <row r="5229" customFormat="false" ht="15" hidden="false" customHeight="false" outlineLevel="0" collapsed="false">
      <c r="A5229" s="15" t="s">
        <v>5326</v>
      </c>
      <c r="B5229" s="15" t="s">
        <v>98</v>
      </c>
      <c r="C5229" s="15" t="n">
        <v>0</v>
      </c>
      <c r="D5229" s="15" t="s">
        <v>24</v>
      </c>
      <c r="E5229" s="15" t="s">
        <v>24</v>
      </c>
      <c r="F5229" s="15" t="n">
        <v>7</v>
      </c>
      <c r="G5229" s="15" t="s">
        <v>26</v>
      </c>
      <c r="H5229" s="15" t="s">
        <v>26</v>
      </c>
      <c r="I5229" s="15" t="s">
        <v>102</v>
      </c>
      <c r="J5229" s="15" t="s">
        <v>24</v>
      </c>
      <c r="K5229" s="15" t="s">
        <v>24</v>
      </c>
      <c r="L5229" s="15" t="s">
        <v>24</v>
      </c>
      <c r="M5229" s="15" t="s">
        <v>24</v>
      </c>
      <c r="N5229" s="15" t="s">
        <v>26</v>
      </c>
      <c r="O5229" s="15" t="s">
        <v>26</v>
      </c>
      <c r="P5229" s="15" t="s">
        <v>25</v>
      </c>
      <c r="Q5229" s="15" t="s">
        <v>24</v>
      </c>
      <c r="R5229" s="15" t="s">
        <v>15</v>
      </c>
      <c r="S5229" s="18" t="n">
        <v>96.2</v>
      </c>
      <c r="T5229" s="15" t="n">
        <v>639.7</v>
      </c>
      <c r="U5229" s="15" t="s">
        <v>24</v>
      </c>
      <c r="V5229" s="18" t="n">
        <f aca="false">IF(ISNUMBER(T5229),T5229,0)</f>
        <v>639.7</v>
      </c>
      <c r="W5229" s="15" t="n">
        <f aca="false">IF(U5229="Yes",1,0)</f>
        <v>0</v>
      </c>
      <c r="X5229" s="15" t="str">
        <f aca="false">IF(F5229&lt;=12,"0-12 months",IF(F5229&lt;=24,"13-24 months",IF(F5229&lt;=48,"25-48 months","49-72 months")))</f>
        <v>0-12 months</v>
      </c>
      <c r="Y5229" s="15" t="str">
        <f aca="false">IF(C5229=1,"Yes","No")</f>
        <v>No</v>
      </c>
      <c r="Z5229" s="15" t="n">
        <f aca="false">COUNTIF(J5229:O5229,"Yes")</f>
        <v>2</v>
      </c>
      <c r="AA5229" s="18" t="n">
        <f aca="false">S5229*W5229</f>
        <v>0</v>
      </c>
      <c r="AB5229" s="15" t="n">
        <f aca="false">(P5229="Month-to-month")+(I5229="Fiber optic")+(R5229="Electronic check")+(F5229&lt;=12)+(M5229="No")+(J5229="No")</f>
        <v>6</v>
      </c>
      <c r="AC5229" s="15" t="str">
        <f aca="false">IF(AB5229&gt;=5,"High",IF(AB5229&gt;=3,"Medium","Low"))</f>
        <v>High</v>
      </c>
    </row>
    <row r="5230" customFormat="false" ht="15" hidden="false" customHeight="false" outlineLevel="0" collapsed="false">
      <c r="A5230" s="15" t="s">
        <v>5327</v>
      </c>
      <c r="B5230" s="15" t="s">
        <v>98</v>
      </c>
      <c r="C5230" s="15" t="n">
        <v>0</v>
      </c>
      <c r="D5230" s="15" t="s">
        <v>24</v>
      </c>
      <c r="E5230" s="15" t="s">
        <v>24</v>
      </c>
      <c r="F5230" s="15" t="n">
        <v>9</v>
      </c>
      <c r="G5230" s="15" t="s">
        <v>26</v>
      </c>
      <c r="H5230" s="15" t="s">
        <v>24</v>
      </c>
      <c r="I5230" s="15" t="s">
        <v>96</v>
      </c>
      <c r="J5230" s="15" t="s">
        <v>24</v>
      </c>
      <c r="K5230" s="15" t="s">
        <v>24</v>
      </c>
      <c r="L5230" s="15" t="s">
        <v>24</v>
      </c>
      <c r="M5230" s="15" t="s">
        <v>24</v>
      </c>
      <c r="N5230" s="15" t="s">
        <v>24</v>
      </c>
      <c r="O5230" s="15" t="s">
        <v>24</v>
      </c>
      <c r="P5230" s="15" t="s">
        <v>25</v>
      </c>
      <c r="Q5230" s="15" t="s">
        <v>26</v>
      </c>
      <c r="R5230" s="15" t="s">
        <v>17</v>
      </c>
      <c r="S5230" s="18" t="n">
        <v>44.4</v>
      </c>
      <c r="T5230" s="15" t="n">
        <v>348.15</v>
      </c>
      <c r="U5230" s="15" t="s">
        <v>24</v>
      </c>
      <c r="V5230" s="18" t="n">
        <f aca="false">IF(ISNUMBER(T5230),T5230,0)</f>
        <v>348.15</v>
      </c>
      <c r="W5230" s="15" t="n">
        <f aca="false">IF(U5230="Yes",1,0)</f>
        <v>0</v>
      </c>
      <c r="X5230" s="15" t="str">
        <f aca="false">IF(F5230&lt;=12,"0-12 months",IF(F5230&lt;=24,"13-24 months",IF(F5230&lt;=48,"25-48 months","49-72 months")))</f>
        <v>0-12 months</v>
      </c>
      <c r="Y5230" s="15" t="str">
        <f aca="false">IF(C5230=1,"Yes","No")</f>
        <v>No</v>
      </c>
      <c r="Z5230" s="15" t="n">
        <f aca="false">COUNTIF(J5230:O5230,"Yes")</f>
        <v>0</v>
      </c>
      <c r="AA5230" s="18" t="n">
        <f aca="false">S5230*W5230</f>
        <v>0</v>
      </c>
      <c r="AB5230" s="15" t="n">
        <f aca="false">(P5230="Month-to-month")+(I5230="Fiber optic")+(R5230="Electronic check")+(F5230&lt;=12)+(M5230="No")+(J5230="No")</f>
        <v>4</v>
      </c>
      <c r="AC5230" s="15" t="str">
        <f aca="false">IF(AB5230&gt;=5,"High",IF(AB5230&gt;=3,"Medium","Low"))</f>
        <v>Medium</v>
      </c>
    </row>
    <row r="5231" customFormat="false" ht="15" hidden="false" customHeight="false" outlineLevel="0" collapsed="false">
      <c r="A5231" s="15" t="s">
        <v>5328</v>
      </c>
      <c r="B5231" s="15" t="s">
        <v>94</v>
      </c>
      <c r="C5231" s="15" t="n">
        <v>1</v>
      </c>
      <c r="D5231" s="15" t="s">
        <v>26</v>
      </c>
      <c r="E5231" s="15" t="s">
        <v>24</v>
      </c>
      <c r="F5231" s="15" t="n">
        <v>43</v>
      </c>
      <c r="G5231" s="15" t="s">
        <v>26</v>
      </c>
      <c r="H5231" s="15" t="s">
        <v>26</v>
      </c>
      <c r="I5231" s="15" t="s">
        <v>102</v>
      </c>
      <c r="J5231" s="15" t="s">
        <v>24</v>
      </c>
      <c r="K5231" s="15" t="s">
        <v>24</v>
      </c>
      <c r="L5231" s="15" t="s">
        <v>26</v>
      </c>
      <c r="M5231" s="15" t="s">
        <v>26</v>
      </c>
      <c r="N5231" s="15" t="s">
        <v>26</v>
      </c>
      <c r="O5231" s="15" t="s">
        <v>26</v>
      </c>
      <c r="P5231" s="15" t="s">
        <v>27</v>
      </c>
      <c r="Q5231" s="15" t="s">
        <v>26</v>
      </c>
      <c r="R5231" s="15" t="s">
        <v>15</v>
      </c>
      <c r="S5231" s="18" t="n">
        <v>107.55</v>
      </c>
      <c r="T5231" s="15" t="n">
        <v>4533.9</v>
      </c>
      <c r="U5231" s="15" t="s">
        <v>26</v>
      </c>
      <c r="V5231" s="18" t="n">
        <f aca="false">IF(ISNUMBER(T5231),T5231,0)</f>
        <v>4533.9</v>
      </c>
      <c r="W5231" s="15" t="n">
        <f aca="false">IF(U5231="Yes",1,0)</f>
        <v>1</v>
      </c>
      <c r="X5231" s="15" t="str">
        <f aca="false">IF(F5231&lt;=12,"0-12 months",IF(F5231&lt;=24,"13-24 months",IF(F5231&lt;=48,"25-48 months","49-72 months")))</f>
        <v>25-48 months</v>
      </c>
      <c r="Y5231" s="15" t="str">
        <f aca="false">IF(C5231=1,"Yes","No")</f>
        <v>Yes</v>
      </c>
      <c r="Z5231" s="15" t="n">
        <f aca="false">COUNTIF(J5231:O5231,"Yes")</f>
        <v>4</v>
      </c>
      <c r="AA5231" s="18" t="n">
        <f aca="false">S5231*W5231</f>
        <v>107.55</v>
      </c>
      <c r="AB5231" s="15" t="n">
        <f aca="false">(P5231="Month-to-month")+(I5231="Fiber optic")+(R5231="Electronic check")+(F5231&lt;=12)+(M5231="No")+(J5231="No")</f>
        <v>3</v>
      </c>
      <c r="AC5231" s="15" t="str">
        <f aca="false">IF(AB5231&gt;=5,"High",IF(AB5231&gt;=3,"Medium","Low"))</f>
        <v>Medium</v>
      </c>
    </row>
    <row r="5232" customFormat="false" ht="15" hidden="false" customHeight="false" outlineLevel="0" collapsed="false">
      <c r="A5232" s="15" t="s">
        <v>5329</v>
      </c>
      <c r="B5232" s="15" t="s">
        <v>98</v>
      </c>
      <c r="C5232" s="15" t="n">
        <v>0</v>
      </c>
      <c r="D5232" s="15" t="s">
        <v>26</v>
      </c>
      <c r="E5232" s="15" t="s">
        <v>26</v>
      </c>
      <c r="F5232" s="15" t="n">
        <v>58</v>
      </c>
      <c r="G5232" s="15" t="s">
        <v>26</v>
      </c>
      <c r="H5232" s="15" t="s">
        <v>26</v>
      </c>
      <c r="I5232" s="15" t="s">
        <v>102</v>
      </c>
      <c r="J5232" s="15" t="s">
        <v>24</v>
      </c>
      <c r="K5232" s="15" t="s">
        <v>24</v>
      </c>
      <c r="L5232" s="15" t="s">
        <v>26</v>
      </c>
      <c r="M5232" s="15" t="s">
        <v>26</v>
      </c>
      <c r="N5232" s="15" t="s">
        <v>24</v>
      </c>
      <c r="O5232" s="15" t="s">
        <v>26</v>
      </c>
      <c r="P5232" s="15" t="s">
        <v>29</v>
      </c>
      <c r="Q5232" s="15" t="s">
        <v>24</v>
      </c>
      <c r="R5232" s="15" t="s">
        <v>19</v>
      </c>
      <c r="S5232" s="18" t="n">
        <v>94.35</v>
      </c>
      <c r="T5232" s="15" t="n">
        <v>5563.65</v>
      </c>
      <c r="U5232" s="15" t="s">
        <v>24</v>
      </c>
      <c r="V5232" s="18" t="n">
        <f aca="false">IF(ISNUMBER(T5232),T5232,0)</f>
        <v>5563.65</v>
      </c>
      <c r="W5232" s="15" t="n">
        <f aca="false">IF(U5232="Yes",1,0)</f>
        <v>0</v>
      </c>
      <c r="X5232" s="15" t="str">
        <f aca="false">IF(F5232&lt;=12,"0-12 months",IF(F5232&lt;=24,"13-24 months",IF(F5232&lt;=48,"25-48 months","49-72 months")))</f>
        <v>49-72 months</v>
      </c>
      <c r="Y5232" s="15" t="str">
        <f aca="false">IF(C5232=1,"Yes","No")</f>
        <v>No</v>
      </c>
      <c r="Z5232" s="15" t="n">
        <f aca="false">COUNTIF(J5232:O5232,"Yes")</f>
        <v>3</v>
      </c>
      <c r="AA5232" s="18" t="n">
        <f aca="false">S5232*W5232</f>
        <v>0</v>
      </c>
      <c r="AB5232" s="15" t="n">
        <f aca="false">(P5232="Month-to-month")+(I5232="Fiber optic")+(R5232="Electronic check")+(F5232&lt;=12)+(M5232="No")+(J5232="No")</f>
        <v>2</v>
      </c>
      <c r="AC5232" s="15" t="str">
        <f aca="false">IF(AB5232&gt;=5,"High",IF(AB5232&gt;=3,"Medium","Low"))</f>
        <v>Low</v>
      </c>
    </row>
    <row r="5233" customFormat="false" ht="15" hidden="false" customHeight="false" outlineLevel="0" collapsed="false">
      <c r="A5233" s="15" t="s">
        <v>5330</v>
      </c>
      <c r="B5233" s="15" t="s">
        <v>98</v>
      </c>
      <c r="C5233" s="15" t="n">
        <v>1</v>
      </c>
      <c r="D5233" s="15" t="s">
        <v>26</v>
      </c>
      <c r="E5233" s="15" t="s">
        <v>24</v>
      </c>
      <c r="F5233" s="15" t="n">
        <v>16</v>
      </c>
      <c r="G5233" s="15" t="s">
        <v>26</v>
      </c>
      <c r="H5233" s="15" t="s">
        <v>26</v>
      </c>
      <c r="I5233" s="15" t="s">
        <v>102</v>
      </c>
      <c r="J5233" s="15" t="s">
        <v>24</v>
      </c>
      <c r="K5233" s="15" t="s">
        <v>24</v>
      </c>
      <c r="L5233" s="15" t="s">
        <v>26</v>
      </c>
      <c r="M5233" s="15" t="s">
        <v>24</v>
      </c>
      <c r="N5233" s="15" t="s">
        <v>26</v>
      </c>
      <c r="O5233" s="15" t="s">
        <v>26</v>
      </c>
      <c r="P5233" s="15" t="s">
        <v>25</v>
      </c>
      <c r="Q5233" s="15" t="s">
        <v>26</v>
      </c>
      <c r="R5233" s="15" t="s">
        <v>15</v>
      </c>
      <c r="S5233" s="18" t="n">
        <v>98.75</v>
      </c>
      <c r="T5233" s="15" t="n">
        <v>1587.55</v>
      </c>
      <c r="U5233" s="15" t="s">
        <v>26</v>
      </c>
      <c r="V5233" s="18" t="n">
        <f aca="false">IF(ISNUMBER(T5233),T5233,0)</f>
        <v>1587.55</v>
      </c>
      <c r="W5233" s="15" t="n">
        <f aca="false">IF(U5233="Yes",1,0)</f>
        <v>1</v>
      </c>
      <c r="X5233" s="15" t="str">
        <f aca="false">IF(F5233&lt;=12,"0-12 months",IF(F5233&lt;=24,"13-24 months",IF(F5233&lt;=48,"25-48 months","49-72 months")))</f>
        <v>13-24 months</v>
      </c>
      <c r="Y5233" s="15" t="str">
        <f aca="false">IF(C5233=1,"Yes","No")</f>
        <v>Yes</v>
      </c>
      <c r="Z5233" s="15" t="n">
        <f aca="false">COUNTIF(J5233:O5233,"Yes")</f>
        <v>3</v>
      </c>
      <c r="AA5233" s="18" t="n">
        <f aca="false">S5233*W5233</f>
        <v>98.75</v>
      </c>
      <c r="AB5233" s="15" t="n">
        <f aca="false">(P5233="Month-to-month")+(I5233="Fiber optic")+(R5233="Electronic check")+(F5233&lt;=12)+(M5233="No")+(J5233="No")</f>
        <v>5</v>
      </c>
      <c r="AC5233" s="15" t="str">
        <f aca="false">IF(AB5233&gt;=5,"High",IF(AB5233&gt;=3,"Medium","Low"))</f>
        <v>High</v>
      </c>
    </row>
    <row r="5234" customFormat="false" ht="15" hidden="false" customHeight="false" outlineLevel="0" collapsed="false">
      <c r="A5234" s="15" t="s">
        <v>5331</v>
      </c>
      <c r="B5234" s="15" t="s">
        <v>98</v>
      </c>
      <c r="C5234" s="15" t="n">
        <v>0</v>
      </c>
      <c r="D5234" s="15" t="s">
        <v>26</v>
      </c>
      <c r="E5234" s="15" t="s">
        <v>26</v>
      </c>
      <c r="F5234" s="15" t="n">
        <v>2</v>
      </c>
      <c r="G5234" s="15" t="s">
        <v>26</v>
      </c>
      <c r="H5234" s="15" t="s">
        <v>24</v>
      </c>
      <c r="I5234" s="15" t="s">
        <v>24</v>
      </c>
      <c r="J5234" s="15" t="s">
        <v>28</v>
      </c>
      <c r="K5234" s="15" t="s">
        <v>28</v>
      </c>
      <c r="L5234" s="15" t="s">
        <v>28</v>
      </c>
      <c r="M5234" s="15" t="s">
        <v>28</v>
      </c>
      <c r="N5234" s="15" t="s">
        <v>28</v>
      </c>
      <c r="O5234" s="15" t="s">
        <v>28</v>
      </c>
      <c r="P5234" s="15" t="s">
        <v>25</v>
      </c>
      <c r="Q5234" s="15" t="s">
        <v>24</v>
      </c>
      <c r="R5234" s="15" t="s">
        <v>17</v>
      </c>
      <c r="S5234" s="18" t="n">
        <v>20.3</v>
      </c>
      <c r="T5234" s="15" t="n">
        <v>40.25</v>
      </c>
      <c r="U5234" s="15" t="s">
        <v>24</v>
      </c>
      <c r="V5234" s="18" t="n">
        <f aca="false">IF(ISNUMBER(T5234),T5234,0)</f>
        <v>40.25</v>
      </c>
      <c r="W5234" s="15" t="n">
        <f aca="false">IF(U5234="Yes",1,0)</f>
        <v>0</v>
      </c>
      <c r="X5234" s="15" t="str">
        <f aca="false">IF(F5234&lt;=12,"0-12 months",IF(F5234&lt;=24,"13-24 months",IF(F5234&lt;=48,"25-48 months","49-72 months")))</f>
        <v>0-12 months</v>
      </c>
      <c r="Y5234" s="15" t="str">
        <f aca="false">IF(C5234=1,"Yes","No")</f>
        <v>No</v>
      </c>
      <c r="Z5234" s="15" t="n">
        <f aca="false">COUNTIF(J5234:O5234,"Yes")</f>
        <v>0</v>
      </c>
      <c r="AA5234" s="18" t="n">
        <f aca="false">S5234*W5234</f>
        <v>0</v>
      </c>
      <c r="AB5234" s="15" t="n">
        <f aca="false">(P5234="Month-to-month")+(I5234="Fiber optic")+(R5234="Electronic check")+(F5234&lt;=12)+(M5234="No")+(J5234="No")</f>
        <v>2</v>
      </c>
      <c r="AC5234" s="15" t="str">
        <f aca="false">IF(AB5234&gt;=5,"High",IF(AB5234&gt;=3,"Medium","Low"))</f>
        <v>Low</v>
      </c>
    </row>
    <row r="5235" customFormat="false" ht="15" hidden="false" customHeight="false" outlineLevel="0" collapsed="false">
      <c r="A5235" s="15" t="s">
        <v>5332</v>
      </c>
      <c r="B5235" s="15" t="s">
        <v>94</v>
      </c>
      <c r="C5235" s="15" t="n">
        <v>0</v>
      </c>
      <c r="D5235" s="15" t="s">
        <v>26</v>
      </c>
      <c r="E5235" s="15" t="s">
        <v>24</v>
      </c>
      <c r="F5235" s="15" t="n">
        <v>8</v>
      </c>
      <c r="G5235" s="15" t="s">
        <v>26</v>
      </c>
      <c r="H5235" s="15" t="s">
        <v>24</v>
      </c>
      <c r="I5235" s="15" t="s">
        <v>102</v>
      </c>
      <c r="J5235" s="15" t="s">
        <v>24</v>
      </c>
      <c r="K5235" s="15" t="s">
        <v>26</v>
      </c>
      <c r="L5235" s="15" t="s">
        <v>26</v>
      </c>
      <c r="M5235" s="15" t="s">
        <v>24</v>
      </c>
      <c r="N5235" s="15" t="s">
        <v>26</v>
      </c>
      <c r="O5235" s="15" t="s">
        <v>26</v>
      </c>
      <c r="P5235" s="15" t="s">
        <v>25</v>
      </c>
      <c r="Q5235" s="15" t="s">
        <v>24</v>
      </c>
      <c r="R5235" s="15" t="s">
        <v>15</v>
      </c>
      <c r="S5235" s="18" t="n">
        <v>101.15</v>
      </c>
      <c r="T5235" s="15" t="n">
        <v>842.9</v>
      </c>
      <c r="U5235" s="15" t="s">
        <v>26</v>
      </c>
      <c r="V5235" s="18" t="n">
        <f aca="false">IF(ISNUMBER(T5235),T5235,0)</f>
        <v>842.9</v>
      </c>
      <c r="W5235" s="15" t="n">
        <f aca="false">IF(U5235="Yes",1,0)</f>
        <v>1</v>
      </c>
      <c r="X5235" s="15" t="str">
        <f aca="false">IF(F5235&lt;=12,"0-12 months",IF(F5235&lt;=24,"13-24 months",IF(F5235&lt;=48,"25-48 months","49-72 months")))</f>
        <v>0-12 months</v>
      </c>
      <c r="Y5235" s="15" t="str">
        <f aca="false">IF(C5235=1,"Yes","No")</f>
        <v>No</v>
      </c>
      <c r="Z5235" s="15" t="n">
        <f aca="false">COUNTIF(J5235:O5235,"Yes")</f>
        <v>4</v>
      </c>
      <c r="AA5235" s="18" t="n">
        <f aca="false">S5235*W5235</f>
        <v>101.15</v>
      </c>
      <c r="AB5235" s="15" t="n">
        <f aca="false">(P5235="Month-to-month")+(I5235="Fiber optic")+(R5235="Electronic check")+(F5235&lt;=12)+(M5235="No")+(J5235="No")</f>
        <v>6</v>
      </c>
      <c r="AC5235" s="15" t="str">
        <f aca="false">IF(AB5235&gt;=5,"High",IF(AB5235&gt;=3,"Medium","Low"))</f>
        <v>High</v>
      </c>
    </row>
    <row r="5236" customFormat="false" ht="15" hidden="false" customHeight="false" outlineLevel="0" collapsed="false">
      <c r="A5236" s="15" t="s">
        <v>5333</v>
      </c>
      <c r="B5236" s="15" t="s">
        <v>94</v>
      </c>
      <c r="C5236" s="15" t="n">
        <v>0</v>
      </c>
      <c r="D5236" s="15" t="s">
        <v>26</v>
      </c>
      <c r="E5236" s="15" t="s">
        <v>24</v>
      </c>
      <c r="F5236" s="15" t="n">
        <v>40</v>
      </c>
      <c r="G5236" s="15" t="s">
        <v>26</v>
      </c>
      <c r="H5236" s="15" t="s">
        <v>26</v>
      </c>
      <c r="I5236" s="15" t="s">
        <v>102</v>
      </c>
      <c r="J5236" s="15" t="s">
        <v>26</v>
      </c>
      <c r="K5236" s="15" t="s">
        <v>24</v>
      </c>
      <c r="L5236" s="15" t="s">
        <v>26</v>
      </c>
      <c r="M5236" s="15" t="s">
        <v>24</v>
      </c>
      <c r="N5236" s="15" t="s">
        <v>26</v>
      </c>
      <c r="O5236" s="15" t="s">
        <v>26</v>
      </c>
      <c r="P5236" s="15" t="s">
        <v>27</v>
      </c>
      <c r="Q5236" s="15" t="s">
        <v>24</v>
      </c>
      <c r="R5236" s="15" t="s">
        <v>19</v>
      </c>
      <c r="S5236" s="18" t="n">
        <v>105.75</v>
      </c>
      <c r="T5236" s="15" t="n">
        <v>4228.55</v>
      </c>
      <c r="U5236" s="15" t="s">
        <v>24</v>
      </c>
      <c r="V5236" s="18" t="n">
        <f aca="false">IF(ISNUMBER(T5236),T5236,0)</f>
        <v>4228.55</v>
      </c>
      <c r="W5236" s="15" t="n">
        <f aca="false">IF(U5236="Yes",1,0)</f>
        <v>0</v>
      </c>
      <c r="X5236" s="15" t="str">
        <f aca="false">IF(F5236&lt;=12,"0-12 months",IF(F5236&lt;=24,"13-24 months",IF(F5236&lt;=48,"25-48 months","49-72 months")))</f>
        <v>25-48 months</v>
      </c>
      <c r="Y5236" s="15" t="str">
        <f aca="false">IF(C5236=1,"Yes","No")</f>
        <v>No</v>
      </c>
      <c r="Z5236" s="15" t="n">
        <f aca="false">COUNTIF(J5236:O5236,"Yes")</f>
        <v>4</v>
      </c>
      <c r="AA5236" s="18" t="n">
        <f aca="false">S5236*W5236</f>
        <v>0</v>
      </c>
      <c r="AB5236" s="15" t="n">
        <f aca="false">(P5236="Month-to-month")+(I5236="Fiber optic")+(R5236="Electronic check")+(F5236&lt;=12)+(M5236="No")+(J5236="No")</f>
        <v>2</v>
      </c>
      <c r="AC5236" s="15" t="str">
        <f aca="false">IF(AB5236&gt;=5,"High",IF(AB5236&gt;=3,"Medium","Low"))</f>
        <v>Low</v>
      </c>
    </row>
    <row r="5237" customFormat="false" ht="15" hidden="false" customHeight="false" outlineLevel="0" collapsed="false">
      <c r="A5237" s="15" t="s">
        <v>5334</v>
      </c>
      <c r="B5237" s="15" t="s">
        <v>98</v>
      </c>
      <c r="C5237" s="15" t="n">
        <v>0</v>
      </c>
      <c r="D5237" s="15" t="s">
        <v>24</v>
      </c>
      <c r="E5237" s="15" t="s">
        <v>24</v>
      </c>
      <c r="F5237" s="15" t="n">
        <v>9</v>
      </c>
      <c r="G5237" s="15" t="s">
        <v>26</v>
      </c>
      <c r="H5237" s="15" t="s">
        <v>26</v>
      </c>
      <c r="I5237" s="15" t="s">
        <v>102</v>
      </c>
      <c r="J5237" s="15" t="s">
        <v>26</v>
      </c>
      <c r="K5237" s="15" t="s">
        <v>24</v>
      </c>
      <c r="L5237" s="15" t="s">
        <v>24</v>
      </c>
      <c r="M5237" s="15" t="s">
        <v>24</v>
      </c>
      <c r="N5237" s="15" t="s">
        <v>24</v>
      </c>
      <c r="O5237" s="15" t="s">
        <v>24</v>
      </c>
      <c r="P5237" s="15" t="s">
        <v>25</v>
      </c>
      <c r="Q5237" s="15" t="s">
        <v>26</v>
      </c>
      <c r="R5237" s="15" t="s">
        <v>15</v>
      </c>
      <c r="S5237" s="18" t="n">
        <v>81.15</v>
      </c>
      <c r="T5237" s="15" t="n">
        <v>784.45</v>
      </c>
      <c r="U5237" s="15" t="s">
        <v>24</v>
      </c>
      <c r="V5237" s="18" t="n">
        <f aca="false">IF(ISNUMBER(T5237),T5237,0)</f>
        <v>784.45</v>
      </c>
      <c r="W5237" s="15" t="n">
        <f aca="false">IF(U5237="Yes",1,0)</f>
        <v>0</v>
      </c>
      <c r="X5237" s="15" t="str">
        <f aca="false">IF(F5237&lt;=12,"0-12 months",IF(F5237&lt;=24,"13-24 months",IF(F5237&lt;=48,"25-48 months","49-72 months")))</f>
        <v>0-12 months</v>
      </c>
      <c r="Y5237" s="15" t="str">
        <f aca="false">IF(C5237=1,"Yes","No")</f>
        <v>No</v>
      </c>
      <c r="Z5237" s="15" t="n">
        <f aca="false">COUNTIF(J5237:O5237,"Yes")</f>
        <v>1</v>
      </c>
      <c r="AA5237" s="18" t="n">
        <f aca="false">S5237*W5237</f>
        <v>0</v>
      </c>
      <c r="AB5237" s="15" t="n">
        <f aca="false">(P5237="Month-to-month")+(I5237="Fiber optic")+(R5237="Electronic check")+(F5237&lt;=12)+(M5237="No")+(J5237="No")</f>
        <v>5</v>
      </c>
      <c r="AC5237" s="15" t="str">
        <f aca="false">IF(AB5237&gt;=5,"High",IF(AB5237&gt;=3,"Medium","Low"))</f>
        <v>High</v>
      </c>
    </row>
    <row r="5238" customFormat="false" ht="15" hidden="false" customHeight="false" outlineLevel="0" collapsed="false">
      <c r="A5238" s="15" t="s">
        <v>5335</v>
      </c>
      <c r="B5238" s="15" t="s">
        <v>98</v>
      </c>
      <c r="C5238" s="15" t="n">
        <v>0</v>
      </c>
      <c r="D5238" s="15" t="s">
        <v>24</v>
      </c>
      <c r="E5238" s="15" t="s">
        <v>24</v>
      </c>
      <c r="F5238" s="15" t="n">
        <v>41</v>
      </c>
      <c r="G5238" s="15" t="s">
        <v>26</v>
      </c>
      <c r="H5238" s="15" t="s">
        <v>24</v>
      </c>
      <c r="I5238" s="15" t="s">
        <v>102</v>
      </c>
      <c r="J5238" s="15" t="s">
        <v>24</v>
      </c>
      <c r="K5238" s="15" t="s">
        <v>26</v>
      </c>
      <c r="L5238" s="15" t="s">
        <v>24</v>
      </c>
      <c r="M5238" s="15" t="s">
        <v>26</v>
      </c>
      <c r="N5238" s="15" t="s">
        <v>26</v>
      </c>
      <c r="O5238" s="15" t="s">
        <v>24</v>
      </c>
      <c r="P5238" s="15" t="s">
        <v>27</v>
      </c>
      <c r="Q5238" s="15" t="s">
        <v>26</v>
      </c>
      <c r="R5238" s="15" t="s">
        <v>15</v>
      </c>
      <c r="S5238" s="18" t="n">
        <v>89.55</v>
      </c>
      <c r="T5238" s="15" t="n">
        <v>3729.75</v>
      </c>
      <c r="U5238" s="15" t="s">
        <v>24</v>
      </c>
      <c r="V5238" s="18" t="n">
        <f aca="false">IF(ISNUMBER(T5238),T5238,0)</f>
        <v>3729.75</v>
      </c>
      <c r="W5238" s="15" t="n">
        <f aca="false">IF(U5238="Yes",1,0)</f>
        <v>0</v>
      </c>
      <c r="X5238" s="15" t="str">
        <f aca="false">IF(F5238&lt;=12,"0-12 months",IF(F5238&lt;=24,"13-24 months",IF(F5238&lt;=48,"25-48 months","49-72 months")))</f>
        <v>25-48 months</v>
      </c>
      <c r="Y5238" s="15" t="str">
        <f aca="false">IF(C5238=1,"Yes","No")</f>
        <v>No</v>
      </c>
      <c r="Z5238" s="15" t="n">
        <f aca="false">COUNTIF(J5238:O5238,"Yes")</f>
        <v>3</v>
      </c>
      <c r="AA5238" s="18" t="n">
        <f aca="false">S5238*W5238</f>
        <v>0</v>
      </c>
      <c r="AB5238" s="15" t="n">
        <f aca="false">(P5238="Month-to-month")+(I5238="Fiber optic")+(R5238="Electronic check")+(F5238&lt;=12)+(M5238="No")+(J5238="No")</f>
        <v>3</v>
      </c>
      <c r="AC5238" s="15" t="str">
        <f aca="false">IF(AB5238&gt;=5,"High",IF(AB5238&gt;=3,"Medium","Low"))</f>
        <v>Medium</v>
      </c>
    </row>
    <row r="5239" customFormat="false" ht="15" hidden="false" customHeight="false" outlineLevel="0" collapsed="false">
      <c r="A5239" s="15" t="s">
        <v>5336</v>
      </c>
      <c r="B5239" s="15" t="s">
        <v>94</v>
      </c>
      <c r="C5239" s="15" t="n">
        <v>0</v>
      </c>
      <c r="D5239" s="15" t="s">
        <v>24</v>
      </c>
      <c r="E5239" s="15" t="s">
        <v>24</v>
      </c>
      <c r="F5239" s="15" t="n">
        <v>26</v>
      </c>
      <c r="G5239" s="15" t="s">
        <v>26</v>
      </c>
      <c r="H5239" s="15" t="s">
        <v>24</v>
      </c>
      <c r="I5239" s="15" t="s">
        <v>96</v>
      </c>
      <c r="J5239" s="15" t="s">
        <v>24</v>
      </c>
      <c r="K5239" s="15" t="s">
        <v>26</v>
      </c>
      <c r="L5239" s="15" t="s">
        <v>26</v>
      </c>
      <c r="M5239" s="15" t="s">
        <v>24</v>
      </c>
      <c r="N5239" s="15" t="s">
        <v>24</v>
      </c>
      <c r="O5239" s="15" t="s">
        <v>24</v>
      </c>
      <c r="P5239" s="15" t="s">
        <v>25</v>
      </c>
      <c r="Q5239" s="15" t="s">
        <v>26</v>
      </c>
      <c r="R5239" s="15" t="s">
        <v>21</v>
      </c>
      <c r="S5239" s="18" t="n">
        <v>54.75</v>
      </c>
      <c r="T5239" s="15" t="n">
        <v>1406.9</v>
      </c>
      <c r="U5239" s="15" t="s">
        <v>24</v>
      </c>
      <c r="V5239" s="18" t="n">
        <f aca="false">IF(ISNUMBER(T5239),T5239,0)</f>
        <v>1406.9</v>
      </c>
      <c r="W5239" s="15" t="n">
        <f aca="false">IF(U5239="Yes",1,0)</f>
        <v>0</v>
      </c>
      <c r="X5239" s="15" t="str">
        <f aca="false">IF(F5239&lt;=12,"0-12 months",IF(F5239&lt;=24,"13-24 months",IF(F5239&lt;=48,"25-48 months","49-72 months")))</f>
        <v>25-48 months</v>
      </c>
      <c r="Y5239" s="15" t="str">
        <f aca="false">IF(C5239=1,"Yes","No")</f>
        <v>No</v>
      </c>
      <c r="Z5239" s="15" t="n">
        <f aca="false">COUNTIF(J5239:O5239,"Yes")</f>
        <v>2</v>
      </c>
      <c r="AA5239" s="18" t="n">
        <f aca="false">S5239*W5239</f>
        <v>0</v>
      </c>
      <c r="AB5239" s="15" t="n">
        <f aca="false">(P5239="Month-to-month")+(I5239="Fiber optic")+(R5239="Electronic check")+(F5239&lt;=12)+(M5239="No")+(J5239="No")</f>
        <v>3</v>
      </c>
      <c r="AC5239" s="15" t="str">
        <f aca="false">IF(AB5239&gt;=5,"High",IF(AB5239&gt;=3,"Medium","Low"))</f>
        <v>Medium</v>
      </c>
    </row>
    <row r="5240" customFormat="false" ht="15" hidden="false" customHeight="false" outlineLevel="0" collapsed="false">
      <c r="A5240" s="15" t="s">
        <v>5337</v>
      </c>
      <c r="B5240" s="15" t="s">
        <v>94</v>
      </c>
      <c r="C5240" s="15" t="n">
        <v>0</v>
      </c>
      <c r="D5240" s="15" t="s">
        <v>26</v>
      </c>
      <c r="E5240" s="15" t="s">
        <v>24</v>
      </c>
      <c r="F5240" s="15" t="n">
        <v>33</v>
      </c>
      <c r="G5240" s="15" t="s">
        <v>26</v>
      </c>
      <c r="H5240" s="15" t="s">
        <v>24</v>
      </c>
      <c r="I5240" s="15" t="s">
        <v>96</v>
      </c>
      <c r="J5240" s="15" t="s">
        <v>24</v>
      </c>
      <c r="K5240" s="15" t="s">
        <v>26</v>
      </c>
      <c r="L5240" s="15" t="s">
        <v>24</v>
      </c>
      <c r="M5240" s="15" t="s">
        <v>26</v>
      </c>
      <c r="N5240" s="15" t="s">
        <v>24</v>
      </c>
      <c r="O5240" s="15" t="s">
        <v>24</v>
      </c>
      <c r="P5240" s="15" t="s">
        <v>27</v>
      </c>
      <c r="Q5240" s="15" t="s">
        <v>26</v>
      </c>
      <c r="R5240" s="15" t="s">
        <v>21</v>
      </c>
      <c r="S5240" s="18" t="n">
        <v>53.75</v>
      </c>
      <c r="T5240" s="15" t="n">
        <v>1857.3</v>
      </c>
      <c r="U5240" s="15" t="s">
        <v>24</v>
      </c>
      <c r="V5240" s="18" t="n">
        <f aca="false">IF(ISNUMBER(T5240),T5240,0)</f>
        <v>1857.3</v>
      </c>
      <c r="W5240" s="15" t="n">
        <f aca="false">IF(U5240="Yes",1,0)</f>
        <v>0</v>
      </c>
      <c r="X5240" s="15" t="str">
        <f aca="false">IF(F5240&lt;=12,"0-12 months",IF(F5240&lt;=24,"13-24 months",IF(F5240&lt;=48,"25-48 months","49-72 months")))</f>
        <v>25-48 months</v>
      </c>
      <c r="Y5240" s="15" t="str">
        <f aca="false">IF(C5240=1,"Yes","No")</f>
        <v>No</v>
      </c>
      <c r="Z5240" s="15" t="n">
        <f aca="false">COUNTIF(J5240:O5240,"Yes")</f>
        <v>2</v>
      </c>
      <c r="AA5240" s="18" t="n">
        <f aca="false">S5240*W5240</f>
        <v>0</v>
      </c>
      <c r="AB5240" s="15" t="n">
        <f aca="false">(P5240="Month-to-month")+(I5240="Fiber optic")+(R5240="Electronic check")+(F5240&lt;=12)+(M5240="No")+(J5240="No")</f>
        <v>1</v>
      </c>
      <c r="AC5240" s="15" t="str">
        <f aca="false">IF(AB5240&gt;=5,"High",IF(AB5240&gt;=3,"Medium","Low"))</f>
        <v>Low</v>
      </c>
    </row>
    <row r="5241" customFormat="false" ht="15" hidden="false" customHeight="false" outlineLevel="0" collapsed="false">
      <c r="A5241" s="15" t="s">
        <v>5338</v>
      </c>
      <c r="B5241" s="15" t="s">
        <v>98</v>
      </c>
      <c r="C5241" s="15" t="n">
        <v>0</v>
      </c>
      <c r="D5241" s="15" t="s">
        <v>26</v>
      </c>
      <c r="E5241" s="15" t="s">
        <v>26</v>
      </c>
      <c r="F5241" s="15" t="n">
        <v>68</v>
      </c>
      <c r="G5241" s="15" t="s">
        <v>26</v>
      </c>
      <c r="H5241" s="15" t="s">
        <v>24</v>
      </c>
      <c r="I5241" s="15" t="s">
        <v>102</v>
      </c>
      <c r="J5241" s="15" t="s">
        <v>24</v>
      </c>
      <c r="K5241" s="15" t="s">
        <v>26</v>
      </c>
      <c r="L5241" s="15" t="s">
        <v>26</v>
      </c>
      <c r="M5241" s="15" t="s">
        <v>26</v>
      </c>
      <c r="N5241" s="15" t="s">
        <v>26</v>
      </c>
      <c r="O5241" s="15" t="s">
        <v>26</v>
      </c>
      <c r="P5241" s="15" t="s">
        <v>27</v>
      </c>
      <c r="Q5241" s="15" t="s">
        <v>24</v>
      </c>
      <c r="R5241" s="15" t="s">
        <v>21</v>
      </c>
      <c r="S5241" s="18" t="n">
        <v>105.75</v>
      </c>
      <c r="T5241" s="15" t="n">
        <v>7322.5</v>
      </c>
      <c r="U5241" s="15" t="s">
        <v>24</v>
      </c>
      <c r="V5241" s="18" t="n">
        <f aca="false">IF(ISNUMBER(T5241),T5241,0)</f>
        <v>7322.5</v>
      </c>
      <c r="W5241" s="15" t="n">
        <f aca="false">IF(U5241="Yes",1,0)</f>
        <v>0</v>
      </c>
      <c r="X5241" s="15" t="str">
        <f aca="false">IF(F5241&lt;=12,"0-12 months",IF(F5241&lt;=24,"13-24 months",IF(F5241&lt;=48,"25-48 months","49-72 months")))</f>
        <v>49-72 months</v>
      </c>
      <c r="Y5241" s="15" t="str">
        <f aca="false">IF(C5241=1,"Yes","No")</f>
        <v>No</v>
      </c>
      <c r="Z5241" s="15" t="n">
        <f aca="false">COUNTIF(J5241:O5241,"Yes")</f>
        <v>5</v>
      </c>
      <c r="AA5241" s="18" t="n">
        <f aca="false">S5241*W5241</f>
        <v>0</v>
      </c>
      <c r="AB5241" s="15" t="n">
        <f aca="false">(P5241="Month-to-month")+(I5241="Fiber optic")+(R5241="Electronic check")+(F5241&lt;=12)+(M5241="No")+(J5241="No")</f>
        <v>2</v>
      </c>
      <c r="AC5241" s="15" t="str">
        <f aca="false">IF(AB5241&gt;=5,"High",IF(AB5241&gt;=3,"Medium","Low"))</f>
        <v>Low</v>
      </c>
    </row>
    <row r="5242" customFormat="false" ht="15" hidden="false" customHeight="false" outlineLevel="0" collapsed="false">
      <c r="A5242" s="15" t="s">
        <v>5339</v>
      </c>
      <c r="B5242" s="15" t="s">
        <v>94</v>
      </c>
      <c r="C5242" s="15" t="n">
        <v>1</v>
      </c>
      <c r="D5242" s="15" t="s">
        <v>26</v>
      </c>
      <c r="E5242" s="15" t="s">
        <v>24</v>
      </c>
      <c r="F5242" s="15" t="n">
        <v>65</v>
      </c>
      <c r="G5242" s="15" t="s">
        <v>26</v>
      </c>
      <c r="H5242" s="15" t="s">
        <v>24</v>
      </c>
      <c r="I5242" s="15" t="s">
        <v>102</v>
      </c>
      <c r="J5242" s="15" t="s">
        <v>24</v>
      </c>
      <c r="K5242" s="15" t="s">
        <v>26</v>
      </c>
      <c r="L5242" s="15" t="s">
        <v>26</v>
      </c>
      <c r="M5242" s="15" t="s">
        <v>26</v>
      </c>
      <c r="N5242" s="15" t="s">
        <v>26</v>
      </c>
      <c r="O5242" s="15" t="s">
        <v>26</v>
      </c>
      <c r="P5242" s="15" t="s">
        <v>29</v>
      </c>
      <c r="Q5242" s="15" t="s">
        <v>26</v>
      </c>
      <c r="R5242" s="15" t="s">
        <v>21</v>
      </c>
      <c r="S5242" s="18" t="n">
        <v>105.85</v>
      </c>
      <c r="T5242" s="15" t="n">
        <v>6725.5</v>
      </c>
      <c r="U5242" s="15" t="s">
        <v>24</v>
      </c>
      <c r="V5242" s="18" t="n">
        <f aca="false">IF(ISNUMBER(T5242),T5242,0)</f>
        <v>6725.5</v>
      </c>
      <c r="W5242" s="15" t="n">
        <f aca="false">IF(U5242="Yes",1,0)</f>
        <v>0</v>
      </c>
      <c r="X5242" s="15" t="str">
        <f aca="false">IF(F5242&lt;=12,"0-12 months",IF(F5242&lt;=24,"13-24 months",IF(F5242&lt;=48,"25-48 months","49-72 months")))</f>
        <v>49-72 months</v>
      </c>
      <c r="Y5242" s="15" t="str">
        <f aca="false">IF(C5242=1,"Yes","No")</f>
        <v>Yes</v>
      </c>
      <c r="Z5242" s="15" t="n">
        <f aca="false">COUNTIF(J5242:O5242,"Yes")</f>
        <v>5</v>
      </c>
      <c r="AA5242" s="18" t="n">
        <f aca="false">S5242*W5242</f>
        <v>0</v>
      </c>
      <c r="AB5242" s="15" t="n">
        <f aca="false">(P5242="Month-to-month")+(I5242="Fiber optic")+(R5242="Electronic check")+(F5242&lt;=12)+(M5242="No")+(J5242="No")</f>
        <v>2</v>
      </c>
      <c r="AC5242" s="15" t="str">
        <f aca="false">IF(AB5242&gt;=5,"High",IF(AB5242&gt;=3,"Medium","Low"))</f>
        <v>Low</v>
      </c>
    </row>
    <row r="5243" customFormat="false" ht="15" hidden="false" customHeight="false" outlineLevel="0" collapsed="false">
      <c r="A5243" s="15" t="s">
        <v>5340</v>
      </c>
      <c r="B5243" s="15" t="s">
        <v>98</v>
      </c>
      <c r="C5243" s="15" t="n">
        <v>0</v>
      </c>
      <c r="D5243" s="15" t="s">
        <v>24</v>
      </c>
      <c r="E5243" s="15" t="s">
        <v>24</v>
      </c>
      <c r="F5243" s="15" t="n">
        <v>55</v>
      </c>
      <c r="G5243" s="15" t="s">
        <v>26</v>
      </c>
      <c r="H5243" s="15" t="s">
        <v>24</v>
      </c>
      <c r="I5243" s="15" t="s">
        <v>96</v>
      </c>
      <c r="J5243" s="15" t="s">
        <v>24</v>
      </c>
      <c r="K5243" s="15" t="s">
        <v>26</v>
      </c>
      <c r="L5243" s="15" t="s">
        <v>24</v>
      </c>
      <c r="M5243" s="15" t="s">
        <v>26</v>
      </c>
      <c r="N5243" s="15" t="s">
        <v>24</v>
      </c>
      <c r="O5243" s="15" t="s">
        <v>26</v>
      </c>
      <c r="P5243" s="15" t="s">
        <v>27</v>
      </c>
      <c r="Q5243" s="15" t="s">
        <v>26</v>
      </c>
      <c r="R5243" s="15" t="s">
        <v>15</v>
      </c>
      <c r="S5243" s="18" t="n">
        <v>64.2</v>
      </c>
      <c r="T5243" s="15" t="n">
        <v>3627.3</v>
      </c>
      <c r="U5243" s="15" t="s">
        <v>24</v>
      </c>
      <c r="V5243" s="18" t="n">
        <f aca="false">IF(ISNUMBER(T5243),T5243,0)</f>
        <v>3627.3</v>
      </c>
      <c r="W5243" s="15" t="n">
        <f aca="false">IF(U5243="Yes",1,0)</f>
        <v>0</v>
      </c>
      <c r="X5243" s="15" t="str">
        <f aca="false">IF(F5243&lt;=12,"0-12 months",IF(F5243&lt;=24,"13-24 months",IF(F5243&lt;=48,"25-48 months","49-72 months")))</f>
        <v>49-72 months</v>
      </c>
      <c r="Y5243" s="15" t="str">
        <f aca="false">IF(C5243=1,"Yes","No")</f>
        <v>No</v>
      </c>
      <c r="Z5243" s="15" t="n">
        <f aca="false">COUNTIF(J5243:O5243,"Yes")</f>
        <v>3</v>
      </c>
      <c r="AA5243" s="18" t="n">
        <f aca="false">S5243*W5243</f>
        <v>0</v>
      </c>
      <c r="AB5243" s="15" t="n">
        <f aca="false">(P5243="Month-to-month")+(I5243="Fiber optic")+(R5243="Electronic check")+(F5243&lt;=12)+(M5243="No")+(J5243="No")</f>
        <v>2</v>
      </c>
      <c r="AC5243" s="15" t="str">
        <f aca="false">IF(AB5243&gt;=5,"High",IF(AB5243&gt;=3,"Medium","Low"))</f>
        <v>Low</v>
      </c>
    </row>
    <row r="5244" customFormat="false" ht="15" hidden="false" customHeight="false" outlineLevel="0" collapsed="false">
      <c r="A5244" s="15" t="s">
        <v>5341</v>
      </c>
      <c r="B5244" s="15" t="s">
        <v>98</v>
      </c>
      <c r="C5244" s="15" t="n">
        <v>0</v>
      </c>
      <c r="D5244" s="15" t="s">
        <v>24</v>
      </c>
      <c r="E5244" s="15" t="s">
        <v>24</v>
      </c>
      <c r="F5244" s="15" t="n">
        <v>20</v>
      </c>
      <c r="G5244" s="15" t="s">
        <v>26</v>
      </c>
      <c r="H5244" s="15" t="s">
        <v>26</v>
      </c>
      <c r="I5244" s="15" t="s">
        <v>102</v>
      </c>
      <c r="J5244" s="15" t="s">
        <v>24</v>
      </c>
      <c r="K5244" s="15" t="s">
        <v>24</v>
      </c>
      <c r="L5244" s="15" t="s">
        <v>26</v>
      </c>
      <c r="M5244" s="15" t="s">
        <v>24</v>
      </c>
      <c r="N5244" s="15" t="s">
        <v>26</v>
      </c>
      <c r="O5244" s="15" t="s">
        <v>24</v>
      </c>
      <c r="P5244" s="15" t="s">
        <v>25</v>
      </c>
      <c r="Q5244" s="15" t="s">
        <v>26</v>
      </c>
      <c r="R5244" s="15" t="s">
        <v>15</v>
      </c>
      <c r="S5244" s="18" t="n">
        <v>88.7</v>
      </c>
      <c r="T5244" s="15" t="n">
        <v>1761.45</v>
      </c>
      <c r="U5244" s="15" t="s">
        <v>26</v>
      </c>
      <c r="V5244" s="18" t="n">
        <f aca="false">IF(ISNUMBER(T5244),T5244,0)</f>
        <v>1761.45</v>
      </c>
      <c r="W5244" s="15" t="n">
        <f aca="false">IF(U5244="Yes",1,0)</f>
        <v>1</v>
      </c>
      <c r="X5244" s="15" t="str">
        <f aca="false">IF(F5244&lt;=12,"0-12 months",IF(F5244&lt;=24,"13-24 months",IF(F5244&lt;=48,"25-48 months","49-72 months")))</f>
        <v>13-24 months</v>
      </c>
      <c r="Y5244" s="15" t="str">
        <f aca="false">IF(C5244=1,"Yes","No")</f>
        <v>No</v>
      </c>
      <c r="Z5244" s="15" t="n">
        <f aca="false">COUNTIF(J5244:O5244,"Yes")</f>
        <v>2</v>
      </c>
      <c r="AA5244" s="18" t="n">
        <f aca="false">S5244*W5244</f>
        <v>88.7</v>
      </c>
      <c r="AB5244" s="15" t="n">
        <f aca="false">(P5244="Month-to-month")+(I5244="Fiber optic")+(R5244="Electronic check")+(F5244&lt;=12)+(M5244="No")+(J5244="No")</f>
        <v>5</v>
      </c>
      <c r="AC5244" s="15" t="str">
        <f aca="false">IF(AB5244&gt;=5,"High",IF(AB5244&gt;=3,"Medium","Low"))</f>
        <v>High</v>
      </c>
    </row>
    <row r="5245" customFormat="false" ht="15" hidden="false" customHeight="false" outlineLevel="0" collapsed="false">
      <c r="A5245" s="15" t="s">
        <v>5342</v>
      </c>
      <c r="B5245" s="15" t="s">
        <v>98</v>
      </c>
      <c r="C5245" s="15" t="n">
        <v>0</v>
      </c>
      <c r="D5245" s="15" t="s">
        <v>24</v>
      </c>
      <c r="E5245" s="15" t="s">
        <v>24</v>
      </c>
      <c r="F5245" s="15" t="n">
        <v>19</v>
      </c>
      <c r="G5245" s="15" t="s">
        <v>26</v>
      </c>
      <c r="H5245" s="15" t="s">
        <v>24</v>
      </c>
      <c r="I5245" s="15" t="s">
        <v>102</v>
      </c>
      <c r="J5245" s="15" t="s">
        <v>24</v>
      </c>
      <c r="K5245" s="15" t="s">
        <v>24</v>
      </c>
      <c r="L5245" s="15" t="s">
        <v>24</v>
      </c>
      <c r="M5245" s="15" t="s">
        <v>26</v>
      </c>
      <c r="N5245" s="15" t="s">
        <v>24</v>
      </c>
      <c r="O5245" s="15" t="s">
        <v>26</v>
      </c>
      <c r="P5245" s="15" t="s">
        <v>27</v>
      </c>
      <c r="Q5245" s="15" t="s">
        <v>26</v>
      </c>
      <c r="R5245" s="15" t="s">
        <v>21</v>
      </c>
      <c r="S5245" s="18" t="n">
        <v>87.7</v>
      </c>
      <c r="T5245" s="15" t="n">
        <v>1725.95</v>
      </c>
      <c r="U5245" s="15" t="s">
        <v>24</v>
      </c>
      <c r="V5245" s="18" t="n">
        <f aca="false">IF(ISNUMBER(T5245),T5245,0)</f>
        <v>1725.95</v>
      </c>
      <c r="W5245" s="15" t="n">
        <f aca="false">IF(U5245="Yes",1,0)</f>
        <v>0</v>
      </c>
      <c r="X5245" s="15" t="str">
        <f aca="false">IF(F5245&lt;=12,"0-12 months",IF(F5245&lt;=24,"13-24 months",IF(F5245&lt;=48,"25-48 months","49-72 months")))</f>
        <v>13-24 months</v>
      </c>
      <c r="Y5245" s="15" t="str">
        <f aca="false">IF(C5245=1,"Yes","No")</f>
        <v>No</v>
      </c>
      <c r="Z5245" s="15" t="n">
        <f aca="false">COUNTIF(J5245:O5245,"Yes")</f>
        <v>2</v>
      </c>
      <c r="AA5245" s="18" t="n">
        <f aca="false">S5245*W5245</f>
        <v>0</v>
      </c>
      <c r="AB5245" s="15" t="n">
        <f aca="false">(P5245="Month-to-month")+(I5245="Fiber optic")+(R5245="Electronic check")+(F5245&lt;=12)+(M5245="No")+(J5245="No")</f>
        <v>2</v>
      </c>
      <c r="AC5245" s="15" t="str">
        <f aca="false">IF(AB5245&gt;=5,"High",IF(AB5245&gt;=3,"Medium","Low"))</f>
        <v>Low</v>
      </c>
    </row>
    <row r="5246" customFormat="false" ht="15" hidden="false" customHeight="false" outlineLevel="0" collapsed="false">
      <c r="A5246" s="15" t="s">
        <v>5343</v>
      </c>
      <c r="B5246" s="15" t="s">
        <v>94</v>
      </c>
      <c r="C5246" s="15" t="n">
        <v>0</v>
      </c>
      <c r="D5246" s="15" t="s">
        <v>24</v>
      </c>
      <c r="E5246" s="15" t="s">
        <v>24</v>
      </c>
      <c r="F5246" s="15" t="n">
        <v>45</v>
      </c>
      <c r="G5246" s="15" t="s">
        <v>26</v>
      </c>
      <c r="H5246" s="15" t="s">
        <v>26</v>
      </c>
      <c r="I5246" s="15" t="s">
        <v>102</v>
      </c>
      <c r="J5246" s="15" t="s">
        <v>24</v>
      </c>
      <c r="K5246" s="15" t="s">
        <v>24</v>
      </c>
      <c r="L5246" s="15" t="s">
        <v>26</v>
      </c>
      <c r="M5246" s="15" t="s">
        <v>24</v>
      </c>
      <c r="N5246" s="15" t="s">
        <v>24</v>
      </c>
      <c r="O5246" s="15" t="s">
        <v>26</v>
      </c>
      <c r="P5246" s="15" t="s">
        <v>25</v>
      </c>
      <c r="Q5246" s="15" t="s">
        <v>26</v>
      </c>
      <c r="R5246" s="15" t="s">
        <v>21</v>
      </c>
      <c r="S5246" s="18" t="n">
        <v>89.3</v>
      </c>
      <c r="T5246" s="15" t="n">
        <v>4192.15</v>
      </c>
      <c r="U5246" s="15" t="s">
        <v>24</v>
      </c>
      <c r="V5246" s="18" t="n">
        <f aca="false">IF(ISNUMBER(T5246),T5246,0)</f>
        <v>4192.15</v>
      </c>
      <c r="W5246" s="15" t="n">
        <f aca="false">IF(U5246="Yes",1,0)</f>
        <v>0</v>
      </c>
      <c r="X5246" s="15" t="str">
        <f aca="false">IF(F5246&lt;=12,"0-12 months",IF(F5246&lt;=24,"13-24 months",IF(F5246&lt;=48,"25-48 months","49-72 months")))</f>
        <v>25-48 months</v>
      </c>
      <c r="Y5246" s="15" t="str">
        <f aca="false">IF(C5246=1,"Yes","No")</f>
        <v>No</v>
      </c>
      <c r="Z5246" s="15" t="n">
        <f aca="false">COUNTIF(J5246:O5246,"Yes")</f>
        <v>2</v>
      </c>
      <c r="AA5246" s="18" t="n">
        <f aca="false">S5246*W5246</f>
        <v>0</v>
      </c>
      <c r="AB5246" s="15" t="n">
        <f aca="false">(P5246="Month-to-month")+(I5246="Fiber optic")+(R5246="Electronic check")+(F5246&lt;=12)+(M5246="No")+(J5246="No")</f>
        <v>4</v>
      </c>
      <c r="AC5246" s="15" t="str">
        <f aca="false">IF(AB5246&gt;=5,"High",IF(AB5246&gt;=3,"Medium","Low"))</f>
        <v>Medium</v>
      </c>
    </row>
    <row r="5247" customFormat="false" ht="15" hidden="false" customHeight="false" outlineLevel="0" collapsed="false">
      <c r="A5247" s="15" t="s">
        <v>5344</v>
      </c>
      <c r="B5247" s="15" t="s">
        <v>94</v>
      </c>
      <c r="C5247" s="15" t="n">
        <v>0</v>
      </c>
      <c r="D5247" s="15" t="s">
        <v>26</v>
      </c>
      <c r="E5247" s="15" t="s">
        <v>26</v>
      </c>
      <c r="F5247" s="15" t="n">
        <v>70</v>
      </c>
      <c r="G5247" s="15" t="s">
        <v>26</v>
      </c>
      <c r="H5247" s="15" t="s">
        <v>24</v>
      </c>
      <c r="I5247" s="15" t="s">
        <v>24</v>
      </c>
      <c r="J5247" s="15" t="s">
        <v>28</v>
      </c>
      <c r="K5247" s="15" t="s">
        <v>28</v>
      </c>
      <c r="L5247" s="15" t="s">
        <v>28</v>
      </c>
      <c r="M5247" s="15" t="s">
        <v>28</v>
      </c>
      <c r="N5247" s="15" t="s">
        <v>28</v>
      </c>
      <c r="O5247" s="15" t="s">
        <v>28</v>
      </c>
      <c r="P5247" s="15" t="s">
        <v>29</v>
      </c>
      <c r="Q5247" s="15" t="s">
        <v>26</v>
      </c>
      <c r="R5247" s="15" t="s">
        <v>21</v>
      </c>
      <c r="S5247" s="18" t="n">
        <v>20.15</v>
      </c>
      <c r="T5247" s="15" t="n">
        <v>1411.2</v>
      </c>
      <c r="U5247" s="15" t="s">
        <v>24</v>
      </c>
      <c r="V5247" s="18" t="n">
        <f aca="false">IF(ISNUMBER(T5247),T5247,0)</f>
        <v>1411.2</v>
      </c>
      <c r="W5247" s="15" t="n">
        <f aca="false">IF(U5247="Yes",1,0)</f>
        <v>0</v>
      </c>
      <c r="X5247" s="15" t="str">
        <f aca="false">IF(F5247&lt;=12,"0-12 months",IF(F5247&lt;=24,"13-24 months",IF(F5247&lt;=48,"25-48 months","49-72 months")))</f>
        <v>49-72 months</v>
      </c>
      <c r="Y5247" s="15" t="str">
        <f aca="false">IF(C5247=1,"Yes","No")</f>
        <v>No</v>
      </c>
      <c r="Z5247" s="15" t="n">
        <f aca="false">COUNTIF(J5247:O5247,"Yes")</f>
        <v>0</v>
      </c>
      <c r="AA5247" s="18" t="n">
        <f aca="false">S5247*W5247</f>
        <v>0</v>
      </c>
      <c r="AB5247" s="15" t="n">
        <f aca="false">(P5247="Month-to-month")+(I5247="Fiber optic")+(R5247="Electronic check")+(F5247&lt;=12)+(M5247="No")+(J5247="No")</f>
        <v>0</v>
      </c>
      <c r="AC5247" s="15" t="str">
        <f aca="false">IF(AB5247&gt;=5,"High",IF(AB5247&gt;=3,"Medium","Low"))</f>
        <v>Low</v>
      </c>
    </row>
    <row r="5248" customFormat="false" ht="15" hidden="false" customHeight="false" outlineLevel="0" collapsed="false">
      <c r="A5248" s="15" t="s">
        <v>5345</v>
      </c>
      <c r="B5248" s="15" t="s">
        <v>94</v>
      </c>
      <c r="C5248" s="15" t="n">
        <v>0</v>
      </c>
      <c r="D5248" s="15" t="s">
        <v>24</v>
      </c>
      <c r="E5248" s="15" t="s">
        <v>24</v>
      </c>
      <c r="F5248" s="15" t="n">
        <v>2</v>
      </c>
      <c r="G5248" s="15" t="s">
        <v>26</v>
      </c>
      <c r="H5248" s="15" t="s">
        <v>24</v>
      </c>
      <c r="I5248" s="15" t="s">
        <v>102</v>
      </c>
      <c r="J5248" s="15" t="s">
        <v>24</v>
      </c>
      <c r="K5248" s="15" t="s">
        <v>24</v>
      </c>
      <c r="L5248" s="15" t="s">
        <v>24</v>
      </c>
      <c r="M5248" s="15" t="s">
        <v>24</v>
      </c>
      <c r="N5248" s="15" t="s">
        <v>26</v>
      </c>
      <c r="O5248" s="15" t="s">
        <v>24</v>
      </c>
      <c r="P5248" s="15" t="s">
        <v>25</v>
      </c>
      <c r="Q5248" s="15" t="s">
        <v>26</v>
      </c>
      <c r="R5248" s="15" t="s">
        <v>15</v>
      </c>
      <c r="S5248" s="18" t="n">
        <v>79.75</v>
      </c>
      <c r="T5248" s="15" t="n">
        <v>164.5</v>
      </c>
      <c r="U5248" s="15" t="s">
        <v>26</v>
      </c>
      <c r="V5248" s="18" t="n">
        <f aca="false">IF(ISNUMBER(T5248),T5248,0)</f>
        <v>164.5</v>
      </c>
      <c r="W5248" s="15" t="n">
        <f aca="false">IF(U5248="Yes",1,0)</f>
        <v>1</v>
      </c>
      <c r="X5248" s="15" t="str">
        <f aca="false">IF(F5248&lt;=12,"0-12 months",IF(F5248&lt;=24,"13-24 months",IF(F5248&lt;=48,"25-48 months","49-72 months")))</f>
        <v>0-12 months</v>
      </c>
      <c r="Y5248" s="15" t="str">
        <f aca="false">IF(C5248=1,"Yes","No")</f>
        <v>No</v>
      </c>
      <c r="Z5248" s="15" t="n">
        <f aca="false">COUNTIF(J5248:O5248,"Yes")</f>
        <v>1</v>
      </c>
      <c r="AA5248" s="18" t="n">
        <f aca="false">S5248*W5248</f>
        <v>79.75</v>
      </c>
      <c r="AB5248" s="15" t="n">
        <f aca="false">(P5248="Month-to-month")+(I5248="Fiber optic")+(R5248="Electronic check")+(F5248&lt;=12)+(M5248="No")+(J5248="No")</f>
        <v>6</v>
      </c>
      <c r="AC5248" s="15" t="str">
        <f aca="false">IF(AB5248&gt;=5,"High",IF(AB5248&gt;=3,"Medium","Low"))</f>
        <v>High</v>
      </c>
    </row>
    <row r="5249" customFormat="false" ht="15" hidden="false" customHeight="false" outlineLevel="0" collapsed="false">
      <c r="A5249" s="15" t="s">
        <v>5346</v>
      </c>
      <c r="B5249" s="15" t="s">
        <v>94</v>
      </c>
      <c r="C5249" s="15" t="n">
        <v>0</v>
      </c>
      <c r="D5249" s="15" t="s">
        <v>24</v>
      </c>
      <c r="E5249" s="15" t="s">
        <v>24</v>
      </c>
      <c r="F5249" s="15" t="n">
        <v>27</v>
      </c>
      <c r="G5249" s="15" t="s">
        <v>26</v>
      </c>
      <c r="H5249" s="15" t="s">
        <v>26</v>
      </c>
      <c r="I5249" s="15" t="s">
        <v>102</v>
      </c>
      <c r="J5249" s="15" t="s">
        <v>24</v>
      </c>
      <c r="K5249" s="15" t="s">
        <v>24</v>
      </c>
      <c r="L5249" s="15" t="s">
        <v>24</v>
      </c>
      <c r="M5249" s="15" t="s">
        <v>24</v>
      </c>
      <c r="N5249" s="15" t="s">
        <v>26</v>
      </c>
      <c r="O5249" s="15" t="s">
        <v>26</v>
      </c>
      <c r="P5249" s="15" t="s">
        <v>25</v>
      </c>
      <c r="Q5249" s="15" t="s">
        <v>26</v>
      </c>
      <c r="R5249" s="15" t="s">
        <v>17</v>
      </c>
      <c r="S5249" s="18" t="n">
        <v>94.55</v>
      </c>
      <c r="T5249" s="15" t="n">
        <v>2724.6</v>
      </c>
      <c r="U5249" s="15" t="s">
        <v>26</v>
      </c>
      <c r="V5249" s="18" t="n">
        <f aca="false">IF(ISNUMBER(T5249),T5249,0)</f>
        <v>2724.6</v>
      </c>
      <c r="W5249" s="15" t="n">
        <f aca="false">IF(U5249="Yes",1,0)</f>
        <v>1</v>
      </c>
      <c r="X5249" s="15" t="str">
        <f aca="false">IF(F5249&lt;=12,"0-12 months",IF(F5249&lt;=24,"13-24 months",IF(F5249&lt;=48,"25-48 months","49-72 months")))</f>
        <v>25-48 months</v>
      </c>
      <c r="Y5249" s="15" t="str">
        <f aca="false">IF(C5249=1,"Yes","No")</f>
        <v>No</v>
      </c>
      <c r="Z5249" s="15" t="n">
        <f aca="false">COUNTIF(J5249:O5249,"Yes")</f>
        <v>2</v>
      </c>
      <c r="AA5249" s="18" t="n">
        <f aca="false">S5249*W5249</f>
        <v>94.55</v>
      </c>
      <c r="AB5249" s="15" t="n">
        <f aca="false">(P5249="Month-to-month")+(I5249="Fiber optic")+(R5249="Electronic check")+(F5249&lt;=12)+(M5249="No")+(J5249="No")</f>
        <v>4</v>
      </c>
      <c r="AC5249" s="15" t="str">
        <f aca="false">IF(AB5249&gt;=5,"High",IF(AB5249&gt;=3,"Medium","Low"))</f>
        <v>Medium</v>
      </c>
    </row>
    <row r="5250" customFormat="false" ht="15" hidden="false" customHeight="false" outlineLevel="0" collapsed="false">
      <c r="A5250" s="15" t="s">
        <v>5347</v>
      </c>
      <c r="B5250" s="15" t="s">
        <v>94</v>
      </c>
      <c r="C5250" s="15" t="n">
        <v>0</v>
      </c>
      <c r="D5250" s="15" t="s">
        <v>26</v>
      </c>
      <c r="E5250" s="15" t="s">
        <v>24</v>
      </c>
      <c r="F5250" s="15" t="n">
        <v>12</v>
      </c>
      <c r="G5250" s="15" t="s">
        <v>26</v>
      </c>
      <c r="H5250" s="15" t="s">
        <v>24</v>
      </c>
      <c r="I5250" s="15" t="s">
        <v>24</v>
      </c>
      <c r="J5250" s="15" t="s">
        <v>28</v>
      </c>
      <c r="K5250" s="15" t="s">
        <v>28</v>
      </c>
      <c r="L5250" s="15" t="s">
        <v>28</v>
      </c>
      <c r="M5250" s="15" t="s">
        <v>28</v>
      </c>
      <c r="N5250" s="15" t="s">
        <v>28</v>
      </c>
      <c r="O5250" s="15" t="s">
        <v>28</v>
      </c>
      <c r="P5250" s="15" t="s">
        <v>29</v>
      </c>
      <c r="Q5250" s="15" t="s">
        <v>26</v>
      </c>
      <c r="R5250" s="15" t="s">
        <v>15</v>
      </c>
      <c r="S5250" s="18" t="n">
        <v>20.05</v>
      </c>
      <c r="T5250" s="15" t="n">
        <v>264.55</v>
      </c>
      <c r="U5250" s="15" t="s">
        <v>24</v>
      </c>
      <c r="V5250" s="18" t="n">
        <f aca="false">IF(ISNUMBER(T5250),T5250,0)</f>
        <v>264.55</v>
      </c>
      <c r="W5250" s="15" t="n">
        <f aca="false">IF(U5250="Yes",1,0)</f>
        <v>0</v>
      </c>
      <c r="X5250" s="15" t="str">
        <f aca="false">IF(F5250&lt;=12,"0-12 months",IF(F5250&lt;=24,"13-24 months",IF(F5250&lt;=48,"25-48 months","49-72 months")))</f>
        <v>0-12 months</v>
      </c>
      <c r="Y5250" s="15" t="str">
        <f aca="false">IF(C5250=1,"Yes","No")</f>
        <v>No</v>
      </c>
      <c r="Z5250" s="15" t="n">
        <f aca="false">COUNTIF(J5250:O5250,"Yes")</f>
        <v>0</v>
      </c>
      <c r="AA5250" s="18" t="n">
        <f aca="false">S5250*W5250</f>
        <v>0</v>
      </c>
      <c r="AB5250" s="15" t="n">
        <f aca="false">(P5250="Month-to-month")+(I5250="Fiber optic")+(R5250="Electronic check")+(F5250&lt;=12)+(M5250="No")+(J5250="No")</f>
        <v>2</v>
      </c>
      <c r="AC5250" s="15" t="str">
        <f aca="false">IF(AB5250&gt;=5,"High",IF(AB5250&gt;=3,"Medium","Low"))</f>
        <v>Low</v>
      </c>
    </row>
    <row r="5251" customFormat="false" ht="15" hidden="false" customHeight="false" outlineLevel="0" collapsed="false">
      <c r="A5251" s="15" t="s">
        <v>5348</v>
      </c>
      <c r="B5251" s="15" t="s">
        <v>98</v>
      </c>
      <c r="C5251" s="15" t="n">
        <v>0</v>
      </c>
      <c r="D5251" s="15" t="s">
        <v>24</v>
      </c>
      <c r="E5251" s="15" t="s">
        <v>26</v>
      </c>
      <c r="F5251" s="15" t="n">
        <v>72</v>
      </c>
      <c r="G5251" s="15" t="s">
        <v>24</v>
      </c>
      <c r="H5251" s="15" t="s">
        <v>95</v>
      </c>
      <c r="I5251" s="15" t="s">
        <v>96</v>
      </c>
      <c r="J5251" s="15" t="s">
        <v>26</v>
      </c>
      <c r="K5251" s="15" t="s">
        <v>26</v>
      </c>
      <c r="L5251" s="15" t="s">
        <v>26</v>
      </c>
      <c r="M5251" s="15" t="s">
        <v>26</v>
      </c>
      <c r="N5251" s="15" t="s">
        <v>26</v>
      </c>
      <c r="O5251" s="15" t="s">
        <v>26</v>
      </c>
      <c r="P5251" s="15" t="s">
        <v>29</v>
      </c>
      <c r="Q5251" s="15" t="s">
        <v>24</v>
      </c>
      <c r="R5251" s="15" t="s">
        <v>21</v>
      </c>
      <c r="S5251" s="18" t="n">
        <v>67.2</v>
      </c>
      <c r="T5251" s="15" t="n">
        <v>4671.7</v>
      </c>
      <c r="U5251" s="15" t="s">
        <v>24</v>
      </c>
      <c r="V5251" s="18" t="n">
        <f aca="false">IF(ISNUMBER(T5251),T5251,0)</f>
        <v>4671.7</v>
      </c>
      <c r="W5251" s="15" t="n">
        <f aca="false">IF(U5251="Yes",1,0)</f>
        <v>0</v>
      </c>
      <c r="X5251" s="15" t="str">
        <f aca="false">IF(F5251&lt;=12,"0-12 months",IF(F5251&lt;=24,"13-24 months",IF(F5251&lt;=48,"25-48 months","49-72 months")))</f>
        <v>49-72 months</v>
      </c>
      <c r="Y5251" s="15" t="str">
        <f aca="false">IF(C5251=1,"Yes","No")</f>
        <v>No</v>
      </c>
      <c r="Z5251" s="15" t="n">
        <f aca="false">COUNTIF(J5251:O5251,"Yes")</f>
        <v>6</v>
      </c>
      <c r="AA5251" s="18" t="n">
        <f aca="false">S5251*W5251</f>
        <v>0</v>
      </c>
      <c r="AB5251" s="15" t="n">
        <f aca="false">(P5251="Month-to-month")+(I5251="Fiber optic")+(R5251="Electronic check")+(F5251&lt;=12)+(M5251="No")+(J5251="No")</f>
        <v>0</v>
      </c>
      <c r="AC5251" s="15" t="str">
        <f aca="false">IF(AB5251&gt;=5,"High",IF(AB5251&gt;=3,"Medium","Low"))</f>
        <v>Low</v>
      </c>
    </row>
    <row r="5252" customFormat="false" ht="15" hidden="false" customHeight="false" outlineLevel="0" collapsed="false">
      <c r="A5252" s="15" t="s">
        <v>5349</v>
      </c>
      <c r="B5252" s="15" t="s">
        <v>98</v>
      </c>
      <c r="C5252" s="15" t="n">
        <v>0</v>
      </c>
      <c r="D5252" s="15" t="s">
        <v>24</v>
      </c>
      <c r="E5252" s="15" t="s">
        <v>24</v>
      </c>
      <c r="F5252" s="15" t="n">
        <v>12</v>
      </c>
      <c r="G5252" s="15" t="s">
        <v>26</v>
      </c>
      <c r="H5252" s="15" t="s">
        <v>26</v>
      </c>
      <c r="I5252" s="15" t="s">
        <v>102</v>
      </c>
      <c r="J5252" s="15" t="s">
        <v>24</v>
      </c>
      <c r="K5252" s="15" t="s">
        <v>24</v>
      </c>
      <c r="L5252" s="15" t="s">
        <v>24</v>
      </c>
      <c r="M5252" s="15" t="s">
        <v>24</v>
      </c>
      <c r="N5252" s="15" t="s">
        <v>26</v>
      </c>
      <c r="O5252" s="15" t="s">
        <v>26</v>
      </c>
      <c r="P5252" s="15" t="s">
        <v>25</v>
      </c>
      <c r="Q5252" s="15" t="s">
        <v>24</v>
      </c>
      <c r="R5252" s="15" t="s">
        <v>15</v>
      </c>
      <c r="S5252" s="18" t="n">
        <v>94.55</v>
      </c>
      <c r="T5252" s="15" t="n">
        <v>1173.55</v>
      </c>
      <c r="U5252" s="15" t="s">
        <v>24</v>
      </c>
      <c r="V5252" s="18" t="n">
        <f aca="false">IF(ISNUMBER(T5252),T5252,0)</f>
        <v>1173.55</v>
      </c>
      <c r="W5252" s="15" t="n">
        <f aca="false">IF(U5252="Yes",1,0)</f>
        <v>0</v>
      </c>
      <c r="X5252" s="15" t="str">
        <f aca="false">IF(F5252&lt;=12,"0-12 months",IF(F5252&lt;=24,"13-24 months",IF(F5252&lt;=48,"25-48 months","49-72 months")))</f>
        <v>0-12 months</v>
      </c>
      <c r="Y5252" s="15" t="str">
        <f aca="false">IF(C5252=1,"Yes","No")</f>
        <v>No</v>
      </c>
      <c r="Z5252" s="15" t="n">
        <f aca="false">COUNTIF(J5252:O5252,"Yes")</f>
        <v>2</v>
      </c>
      <c r="AA5252" s="18" t="n">
        <f aca="false">S5252*W5252</f>
        <v>0</v>
      </c>
      <c r="AB5252" s="15" t="n">
        <f aca="false">(P5252="Month-to-month")+(I5252="Fiber optic")+(R5252="Electronic check")+(F5252&lt;=12)+(M5252="No")+(J5252="No")</f>
        <v>6</v>
      </c>
      <c r="AC5252" s="15" t="str">
        <f aca="false">IF(AB5252&gt;=5,"High",IF(AB5252&gt;=3,"Medium","Low"))</f>
        <v>High</v>
      </c>
    </row>
    <row r="5253" customFormat="false" ht="15" hidden="false" customHeight="false" outlineLevel="0" collapsed="false">
      <c r="A5253" s="15" t="s">
        <v>5350</v>
      </c>
      <c r="B5253" s="15" t="s">
        <v>94</v>
      </c>
      <c r="C5253" s="15" t="n">
        <v>1</v>
      </c>
      <c r="D5253" s="15" t="s">
        <v>24</v>
      </c>
      <c r="E5253" s="15" t="s">
        <v>24</v>
      </c>
      <c r="F5253" s="15" t="n">
        <v>5</v>
      </c>
      <c r="G5253" s="15" t="s">
        <v>26</v>
      </c>
      <c r="H5253" s="15" t="s">
        <v>24</v>
      </c>
      <c r="I5253" s="15" t="s">
        <v>102</v>
      </c>
      <c r="J5253" s="15" t="s">
        <v>24</v>
      </c>
      <c r="K5253" s="15" t="s">
        <v>24</v>
      </c>
      <c r="L5253" s="15" t="s">
        <v>24</v>
      </c>
      <c r="M5253" s="15" t="s">
        <v>24</v>
      </c>
      <c r="N5253" s="15" t="s">
        <v>24</v>
      </c>
      <c r="O5253" s="15" t="s">
        <v>24</v>
      </c>
      <c r="P5253" s="15" t="s">
        <v>25</v>
      </c>
      <c r="Q5253" s="15" t="s">
        <v>26</v>
      </c>
      <c r="R5253" s="15" t="s">
        <v>17</v>
      </c>
      <c r="S5253" s="18" t="n">
        <v>69.05</v>
      </c>
      <c r="T5253" s="15" t="n">
        <v>318.5</v>
      </c>
      <c r="U5253" s="15" t="s">
        <v>26</v>
      </c>
      <c r="V5253" s="18" t="n">
        <f aca="false">IF(ISNUMBER(T5253),T5253,0)</f>
        <v>318.5</v>
      </c>
      <c r="W5253" s="15" t="n">
        <f aca="false">IF(U5253="Yes",1,0)</f>
        <v>1</v>
      </c>
      <c r="X5253" s="15" t="str">
        <f aca="false">IF(F5253&lt;=12,"0-12 months",IF(F5253&lt;=24,"13-24 months",IF(F5253&lt;=48,"25-48 months","49-72 months")))</f>
        <v>0-12 months</v>
      </c>
      <c r="Y5253" s="15" t="str">
        <f aca="false">IF(C5253=1,"Yes","No")</f>
        <v>Yes</v>
      </c>
      <c r="Z5253" s="15" t="n">
        <f aca="false">COUNTIF(J5253:O5253,"Yes")</f>
        <v>0</v>
      </c>
      <c r="AA5253" s="18" t="n">
        <f aca="false">S5253*W5253</f>
        <v>69.05</v>
      </c>
      <c r="AB5253" s="15" t="n">
        <f aca="false">(P5253="Month-to-month")+(I5253="Fiber optic")+(R5253="Electronic check")+(F5253&lt;=12)+(M5253="No")+(J5253="No")</f>
        <v>5</v>
      </c>
      <c r="AC5253" s="15" t="str">
        <f aca="false">IF(AB5253&gt;=5,"High",IF(AB5253&gt;=3,"Medium","Low"))</f>
        <v>High</v>
      </c>
    </row>
    <row r="5254" customFormat="false" ht="15" hidden="false" customHeight="false" outlineLevel="0" collapsed="false">
      <c r="A5254" s="15" t="s">
        <v>5351</v>
      </c>
      <c r="B5254" s="15" t="s">
        <v>98</v>
      </c>
      <c r="C5254" s="15" t="n">
        <v>1</v>
      </c>
      <c r="D5254" s="15" t="s">
        <v>26</v>
      </c>
      <c r="E5254" s="15" t="s">
        <v>24</v>
      </c>
      <c r="F5254" s="15" t="n">
        <v>71</v>
      </c>
      <c r="G5254" s="15" t="s">
        <v>26</v>
      </c>
      <c r="H5254" s="15" t="s">
        <v>26</v>
      </c>
      <c r="I5254" s="15" t="s">
        <v>102</v>
      </c>
      <c r="J5254" s="15" t="s">
        <v>26</v>
      </c>
      <c r="K5254" s="15" t="s">
        <v>26</v>
      </c>
      <c r="L5254" s="15" t="s">
        <v>26</v>
      </c>
      <c r="M5254" s="15" t="s">
        <v>24</v>
      </c>
      <c r="N5254" s="15" t="s">
        <v>26</v>
      </c>
      <c r="O5254" s="15" t="s">
        <v>26</v>
      </c>
      <c r="P5254" s="15" t="s">
        <v>25</v>
      </c>
      <c r="Q5254" s="15" t="s">
        <v>26</v>
      </c>
      <c r="R5254" s="15" t="s">
        <v>15</v>
      </c>
      <c r="S5254" s="18" t="n">
        <v>107.5</v>
      </c>
      <c r="T5254" s="15" t="n">
        <v>7713.55</v>
      </c>
      <c r="U5254" s="15" t="s">
        <v>24</v>
      </c>
      <c r="V5254" s="18" t="n">
        <f aca="false">IF(ISNUMBER(T5254),T5254,0)</f>
        <v>7713.55</v>
      </c>
      <c r="W5254" s="15" t="n">
        <f aca="false">IF(U5254="Yes",1,0)</f>
        <v>0</v>
      </c>
      <c r="X5254" s="15" t="str">
        <f aca="false">IF(F5254&lt;=12,"0-12 months",IF(F5254&lt;=24,"13-24 months",IF(F5254&lt;=48,"25-48 months","49-72 months")))</f>
        <v>49-72 months</v>
      </c>
      <c r="Y5254" s="15" t="str">
        <f aca="false">IF(C5254=1,"Yes","No")</f>
        <v>Yes</v>
      </c>
      <c r="Z5254" s="15" t="n">
        <f aca="false">COUNTIF(J5254:O5254,"Yes")</f>
        <v>5</v>
      </c>
      <c r="AA5254" s="18" t="n">
        <f aca="false">S5254*W5254</f>
        <v>0</v>
      </c>
      <c r="AB5254" s="15" t="n">
        <f aca="false">(P5254="Month-to-month")+(I5254="Fiber optic")+(R5254="Electronic check")+(F5254&lt;=12)+(M5254="No")+(J5254="No")</f>
        <v>4</v>
      </c>
      <c r="AC5254" s="15" t="str">
        <f aca="false">IF(AB5254&gt;=5,"High",IF(AB5254&gt;=3,"Medium","Low"))</f>
        <v>Medium</v>
      </c>
    </row>
    <row r="5255" customFormat="false" ht="15" hidden="false" customHeight="false" outlineLevel="0" collapsed="false">
      <c r="A5255" s="15" t="s">
        <v>5352</v>
      </c>
      <c r="B5255" s="15" t="s">
        <v>98</v>
      </c>
      <c r="C5255" s="15" t="n">
        <v>1</v>
      </c>
      <c r="D5255" s="15" t="s">
        <v>24</v>
      </c>
      <c r="E5255" s="15" t="s">
        <v>24</v>
      </c>
      <c r="F5255" s="15" t="n">
        <v>35</v>
      </c>
      <c r="G5255" s="15" t="s">
        <v>26</v>
      </c>
      <c r="H5255" s="15" t="s">
        <v>24</v>
      </c>
      <c r="I5255" s="15" t="s">
        <v>96</v>
      </c>
      <c r="J5255" s="15" t="s">
        <v>24</v>
      </c>
      <c r="K5255" s="15" t="s">
        <v>24</v>
      </c>
      <c r="L5255" s="15" t="s">
        <v>26</v>
      </c>
      <c r="M5255" s="15" t="s">
        <v>26</v>
      </c>
      <c r="N5255" s="15" t="s">
        <v>26</v>
      </c>
      <c r="O5255" s="15" t="s">
        <v>26</v>
      </c>
      <c r="P5255" s="15" t="s">
        <v>27</v>
      </c>
      <c r="Q5255" s="15" t="s">
        <v>26</v>
      </c>
      <c r="R5255" s="15" t="s">
        <v>15</v>
      </c>
      <c r="S5255" s="18" t="n">
        <v>73</v>
      </c>
      <c r="T5255" s="15" t="n">
        <v>2471.25</v>
      </c>
      <c r="U5255" s="15" t="s">
        <v>24</v>
      </c>
      <c r="V5255" s="18" t="n">
        <f aca="false">IF(ISNUMBER(T5255),T5255,0)</f>
        <v>2471.25</v>
      </c>
      <c r="W5255" s="15" t="n">
        <f aca="false">IF(U5255="Yes",1,0)</f>
        <v>0</v>
      </c>
      <c r="X5255" s="15" t="str">
        <f aca="false">IF(F5255&lt;=12,"0-12 months",IF(F5255&lt;=24,"13-24 months",IF(F5255&lt;=48,"25-48 months","49-72 months")))</f>
        <v>25-48 months</v>
      </c>
      <c r="Y5255" s="15" t="str">
        <f aca="false">IF(C5255=1,"Yes","No")</f>
        <v>Yes</v>
      </c>
      <c r="Z5255" s="15" t="n">
        <f aca="false">COUNTIF(J5255:O5255,"Yes")</f>
        <v>4</v>
      </c>
      <c r="AA5255" s="18" t="n">
        <f aca="false">S5255*W5255</f>
        <v>0</v>
      </c>
      <c r="AB5255" s="15" t="n">
        <f aca="false">(P5255="Month-to-month")+(I5255="Fiber optic")+(R5255="Electronic check")+(F5255&lt;=12)+(M5255="No")+(J5255="No")</f>
        <v>2</v>
      </c>
      <c r="AC5255" s="15" t="str">
        <f aca="false">IF(AB5255&gt;=5,"High",IF(AB5255&gt;=3,"Medium","Low"))</f>
        <v>Low</v>
      </c>
    </row>
    <row r="5256" customFormat="false" ht="15" hidden="false" customHeight="false" outlineLevel="0" collapsed="false">
      <c r="A5256" s="15" t="s">
        <v>5353</v>
      </c>
      <c r="B5256" s="15" t="s">
        <v>98</v>
      </c>
      <c r="C5256" s="15" t="n">
        <v>0</v>
      </c>
      <c r="D5256" s="15" t="s">
        <v>26</v>
      </c>
      <c r="E5256" s="15" t="s">
        <v>26</v>
      </c>
      <c r="F5256" s="15" t="n">
        <v>70</v>
      </c>
      <c r="G5256" s="15" t="s">
        <v>26</v>
      </c>
      <c r="H5256" s="15" t="s">
        <v>26</v>
      </c>
      <c r="I5256" s="15" t="s">
        <v>102</v>
      </c>
      <c r="J5256" s="15" t="s">
        <v>26</v>
      </c>
      <c r="K5256" s="15" t="s">
        <v>26</v>
      </c>
      <c r="L5256" s="15" t="s">
        <v>26</v>
      </c>
      <c r="M5256" s="15" t="s">
        <v>26</v>
      </c>
      <c r="N5256" s="15" t="s">
        <v>26</v>
      </c>
      <c r="O5256" s="15" t="s">
        <v>26</v>
      </c>
      <c r="P5256" s="15" t="s">
        <v>29</v>
      </c>
      <c r="Q5256" s="15" t="s">
        <v>24</v>
      </c>
      <c r="R5256" s="15" t="s">
        <v>21</v>
      </c>
      <c r="S5256" s="18" t="n">
        <v>114.75</v>
      </c>
      <c r="T5256" s="15" t="n">
        <v>7842.3</v>
      </c>
      <c r="U5256" s="15" t="s">
        <v>24</v>
      </c>
      <c r="V5256" s="18" t="n">
        <f aca="false">IF(ISNUMBER(T5256),T5256,0)</f>
        <v>7842.3</v>
      </c>
      <c r="W5256" s="15" t="n">
        <f aca="false">IF(U5256="Yes",1,0)</f>
        <v>0</v>
      </c>
      <c r="X5256" s="15" t="str">
        <f aca="false">IF(F5256&lt;=12,"0-12 months",IF(F5256&lt;=24,"13-24 months",IF(F5256&lt;=48,"25-48 months","49-72 months")))</f>
        <v>49-72 months</v>
      </c>
      <c r="Y5256" s="15" t="str">
        <f aca="false">IF(C5256=1,"Yes","No")</f>
        <v>No</v>
      </c>
      <c r="Z5256" s="15" t="n">
        <f aca="false">COUNTIF(J5256:O5256,"Yes")</f>
        <v>6</v>
      </c>
      <c r="AA5256" s="18" t="n">
        <f aca="false">S5256*W5256</f>
        <v>0</v>
      </c>
      <c r="AB5256" s="15" t="n">
        <f aca="false">(P5256="Month-to-month")+(I5256="Fiber optic")+(R5256="Electronic check")+(F5256&lt;=12)+(M5256="No")+(J5256="No")</f>
        <v>1</v>
      </c>
      <c r="AC5256" s="15" t="str">
        <f aca="false">IF(AB5256&gt;=5,"High",IF(AB5256&gt;=3,"Medium","Low"))</f>
        <v>Low</v>
      </c>
    </row>
    <row r="5257" customFormat="false" ht="15" hidden="false" customHeight="false" outlineLevel="0" collapsed="false">
      <c r="A5257" s="15" t="s">
        <v>5354</v>
      </c>
      <c r="B5257" s="15" t="s">
        <v>94</v>
      </c>
      <c r="C5257" s="15" t="n">
        <v>0</v>
      </c>
      <c r="D5257" s="15" t="s">
        <v>24</v>
      </c>
      <c r="E5257" s="15" t="s">
        <v>24</v>
      </c>
      <c r="F5257" s="15" t="n">
        <v>31</v>
      </c>
      <c r="G5257" s="15" t="s">
        <v>26</v>
      </c>
      <c r="H5257" s="15" t="s">
        <v>26</v>
      </c>
      <c r="I5257" s="15" t="s">
        <v>102</v>
      </c>
      <c r="J5257" s="15" t="s">
        <v>24</v>
      </c>
      <c r="K5257" s="15" t="s">
        <v>24</v>
      </c>
      <c r="L5257" s="15" t="s">
        <v>24</v>
      </c>
      <c r="M5257" s="15" t="s">
        <v>24</v>
      </c>
      <c r="N5257" s="15" t="s">
        <v>24</v>
      </c>
      <c r="O5257" s="15" t="s">
        <v>24</v>
      </c>
      <c r="P5257" s="15" t="s">
        <v>25</v>
      </c>
      <c r="Q5257" s="15" t="s">
        <v>26</v>
      </c>
      <c r="R5257" s="15" t="s">
        <v>15</v>
      </c>
      <c r="S5257" s="18" t="n">
        <v>76.05</v>
      </c>
      <c r="T5257" s="15" t="n">
        <v>2227.8</v>
      </c>
      <c r="U5257" s="15" t="s">
        <v>24</v>
      </c>
      <c r="V5257" s="18" t="n">
        <f aca="false">IF(ISNUMBER(T5257),T5257,0)</f>
        <v>2227.8</v>
      </c>
      <c r="W5257" s="15" t="n">
        <f aca="false">IF(U5257="Yes",1,0)</f>
        <v>0</v>
      </c>
      <c r="X5257" s="15" t="str">
        <f aca="false">IF(F5257&lt;=12,"0-12 months",IF(F5257&lt;=24,"13-24 months",IF(F5257&lt;=48,"25-48 months","49-72 months")))</f>
        <v>25-48 months</v>
      </c>
      <c r="Y5257" s="15" t="str">
        <f aca="false">IF(C5257=1,"Yes","No")</f>
        <v>No</v>
      </c>
      <c r="Z5257" s="15" t="n">
        <f aca="false">COUNTIF(J5257:O5257,"Yes")</f>
        <v>0</v>
      </c>
      <c r="AA5257" s="18" t="n">
        <f aca="false">S5257*W5257</f>
        <v>0</v>
      </c>
      <c r="AB5257" s="15" t="n">
        <f aca="false">(P5257="Month-to-month")+(I5257="Fiber optic")+(R5257="Electronic check")+(F5257&lt;=12)+(M5257="No")+(J5257="No")</f>
        <v>5</v>
      </c>
      <c r="AC5257" s="15" t="str">
        <f aca="false">IF(AB5257&gt;=5,"High",IF(AB5257&gt;=3,"Medium","Low"))</f>
        <v>High</v>
      </c>
    </row>
    <row r="5258" customFormat="false" ht="15" hidden="false" customHeight="false" outlineLevel="0" collapsed="false">
      <c r="A5258" s="15" t="s">
        <v>5355</v>
      </c>
      <c r="B5258" s="15" t="s">
        <v>98</v>
      </c>
      <c r="C5258" s="15" t="n">
        <v>0</v>
      </c>
      <c r="D5258" s="15" t="s">
        <v>26</v>
      </c>
      <c r="E5258" s="15" t="s">
        <v>26</v>
      </c>
      <c r="F5258" s="15" t="n">
        <v>52</v>
      </c>
      <c r="G5258" s="15" t="s">
        <v>26</v>
      </c>
      <c r="H5258" s="15" t="s">
        <v>26</v>
      </c>
      <c r="I5258" s="15" t="s">
        <v>102</v>
      </c>
      <c r="J5258" s="15" t="s">
        <v>24</v>
      </c>
      <c r="K5258" s="15" t="s">
        <v>24</v>
      </c>
      <c r="L5258" s="15" t="s">
        <v>26</v>
      </c>
      <c r="M5258" s="15" t="s">
        <v>26</v>
      </c>
      <c r="N5258" s="15" t="s">
        <v>24</v>
      </c>
      <c r="O5258" s="15" t="s">
        <v>26</v>
      </c>
      <c r="P5258" s="15" t="s">
        <v>29</v>
      </c>
      <c r="Q5258" s="15" t="s">
        <v>26</v>
      </c>
      <c r="R5258" s="15" t="s">
        <v>19</v>
      </c>
      <c r="S5258" s="18" t="n">
        <v>96.25</v>
      </c>
      <c r="T5258" s="15" t="n">
        <v>4990.25</v>
      </c>
      <c r="U5258" s="15" t="s">
        <v>26</v>
      </c>
      <c r="V5258" s="18" t="n">
        <f aca="false">IF(ISNUMBER(T5258),T5258,0)</f>
        <v>4990.25</v>
      </c>
      <c r="W5258" s="15" t="n">
        <f aca="false">IF(U5258="Yes",1,0)</f>
        <v>1</v>
      </c>
      <c r="X5258" s="15" t="str">
        <f aca="false">IF(F5258&lt;=12,"0-12 months",IF(F5258&lt;=24,"13-24 months",IF(F5258&lt;=48,"25-48 months","49-72 months")))</f>
        <v>49-72 months</v>
      </c>
      <c r="Y5258" s="15" t="str">
        <f aca="false">IF(C5258=1,"Yes","No")</f>
        <v>No</v>
      </c>
      <c r="Z5258" s="15" t="n">
        <f aca="false">COUNTIF(J5258:O5258,"Yes")</f>
        <v>3</v>
      </c>
      <c r="AA5258" s="18" t="n">
        <f aca="false">S5258*W5258</f>
        <v>96.25</v>
      </c>
      <c r="AB5258" s="15" t="n">
        <f aca="false">(P5258="Month-to-month")+(I5258="Fiber optic")+(R5258="Electronic check")+(F5258&lt;=12)+(M5258="No")+(J5258="No")</f>
        <v>2</v>
      </c>
      <c r="AC5258" s="15" t="str">
        <f aca="false">IF(AB5258&gt;=5,"High",IF(AB5258&gt;=3,"Medium","Low"))</f>
        <v>Low</v>
      </c>
    </row>
    <row r="5259" customFormat="false" ht="15" hidden="false" customHeight="false" outlineLevel="0" collapsed="false">
      <c r="A5259" s="15" t="s">
        <v>5356</v>
      </c>
      <c r="B5259" s="15" t="s">
        <v>98</v>
      </c>
      <c r="C5259" s="15" t="n">
        <v>1</v>
      </c>
      <c r="D5259" s="15" t="s">
        <v>24</v>
      </c>
      <c r="E5259" s="15" t="s">
        <v>24</v>
      </c>
      <c r="F5259" s="15" t="n">
        <v>37</v>
      </c>
      <c r="G5259" s="15" t="s">
        <v>26</v>
      </c>
      <c r="H5259" s="15" t="s">
        <v>26</v>
      </c>
      <c r="I5259" s="15" t="s">
        <v>102</v>
      </c>
      <c r="J5259" s="15" t="s">
        <v>24</v>
      </c>
      <c r="K5259" s="15" t="s">
        <v>24</v>
      </c>
      <c r="L5259" s="15" t="s">
        <v>26</v>
      </c>
      <c r="M5259" s="15" t="s">
        <v>24</v>
      </c>
      <c r="N5259" s="15" t="s">
        <v>26</v>
      </c>
      <c r="O5259" s="15" t="s">
        <v>26</v>
      </c>
      <c r="P5259" s="15" t="s">
        <v>25</v>
      </c>
      <c r="Q5259" s="15" t="s">
        <v>26</v>
      </c>
      <c r="R5259" s="15" t="s">
        <v>15</v>
      </c>
      <c r="S5259" s="18" t="n">
        <v>101.1</v>
      </c>
      <c r="T5259" s="15" t="n">
        <v>3744.05</v>
      </c>
      <c r="U5259" s="15" t="s">
        <v>26</v>
      </c>
      <c r="V5259" s="18" t="n">
        <f aca="false">IF(ISNUMBER(T5259),T5259,0)</f>
        <v>3744.05</v>
      </c>
      <c r="W5259" s="15" t="n">
        <f aca="false">IF(U5259="Yes",1,0)</f>
        <v>1</v>
      </c>
      <c r="X5259" s="15" t="str">
        <f aca="false">IF(F5259&lt;=12,"0-12 months",IF(F5259&lt;=24,"13-24 months",IF(F5259&lt;=48,"25-48 months","49-72 months")))</f>
        <v>25-48 months</v>
      </c>
      <c r="Y5259" s="15" t="str">
        <f aca="false">IF(C5259=1,"Yes","No")</f>
        <v>Yes</v>
      </c>
      <c r="Z5259" s="15" t="n">
        <f aca="false">COUNTIF(J5259:O5259,"Yes")</f>
        <v>3</v>
      </c>
      <c r="AA5259" s="18" t="n">
        <f aca="false">S5259*W5259</f>
        <v>101.1</v>
      </c>
      <c r="AB5259" s="15" t="n">
        <f aca="false">(P5259="Month-to-month")+(I5259="Fiber optic")+(R5259="Electronic check")+(F5259&lt;=12)+(M5259="No")+(J5259="No")</f>
        <v>5</v>
      </c>
      <c r="AC5259" s="15" t="str">
        <f aca="false">IF(AB5259&gt;=5,"High",IF(AB5259&gt;=3,"Medium","Low"))</f>
        <v>High</v>
      </c>
    </row>
    <row r="5260" customFormat="false" ht="15" hidden="false" customHeight="false" outlineLevel="0" collapsed="false">
      <c r="A5260" s="15" t="s">
        <v>5357</v>
      </c>
      <c r="B5260" s="15" t="s">
        <v>98</v>
      </c>
      <c r="C5260" s="15" t="n">
        <v>0</v>
      </c>
      <c r="D5260" s="15" t="s">
        <v>24</v>
      </c>
      <c r="E5260" s="15" t="s">
        <v>24</v>
      </c>
      <c r="F5260" s="15" t="n">
        <v>69</v>
      </c>
      <c r="G5260" s="15" t="s">
        <v>26</v>
      </c>
      <c r="H5260" s="15" t="s">
        <v>26</v>
      </c>
      <c r="I5260" s="15" t="s">
        <v>102</v>
      </c>
      <c r="J5260" s="15" t="s">
        <v>24</v>
      </c>
      <c r="K5260" s="15" t="s">
        <v>26</v>
      </c>
      <c r="L5260" s="15" t="s">
        <v>24</v>
      </c>
      <c r="M5260" s="15" t="s">
        <v>26</v>
      </c>
      <c r="N5260" s="15" t="s">
        <v>26</v>
      </c>
      <c r="O5260" s="15" t="s">
        <v>26</v>
      </c>
      <c r="P5260" s="15" t="s">
        <v>27</v>
      </c>
      <c r="Q5260" s="15" t="s">
        <v>26</v>
      </c>
      <c r="R5260" s="15" t="s">
        <v>19</v>
      </c>
      <c r="S5260" s="18" t="n">
        <v>104.7</v>
      </c>
      <c r="T5260" s="15" t="n">
        <v>7220.35</v>
      </c>
      <c r="U5260" s="15" t="s">
        <v>26</v>
      </c>
      <c r="V5260" s="18" t="n">
        <f aca="false">IF(ISNUMBER(T5260),T5260,0)</f>
        <v>7220.35</v>
      </c>
      <c r="W5260" s="15" t="n">
        <f aca="false">IF(U5260="Yes",1,0)</f>
        <v>1</v>
      </c>
      <c r="X5260" s="15" t="str">
        <f aca="false">IF(F5260&lt;=12,"0-12 months",IF(F5260&lt;=24,"13-24 months",IF(F5260&lt;=48,"25-48 months","49-72 months")))</f>
        <v>49-72 months</v>
      </c>
      <c r="Y5260" s="15" t="str">
        <f aca="false">IF(C5260=1,"Yes","No")</f>
        <v>No</v>
      </c>
      <c r="Z5260" s="15" t="n">
        <f aca="false">COUNTIF(J5260:O5260,"Yes")</f>
        <v>4</v>
      </c>
      <c r="AA5260" s="18" t="n">
        <f aca="false">S5260*W5260</f>
        <v>104.7</v>
      </c>
      <c r="AB5260" s="15" t="n">
        <f aca="false">(P5260="Month-to-month")+(I5260="Fiber optic")+(R5260="Electronic check")+(F5260&lt;=12)+(M5260="No")+(J5260="No")</f>
        <v>2</v>
      </c>
      <c r="AC5260" s="15" t="str">
        <f aca="false">IF(AB5260&gt;=5,"High",IF(AB5260&gt;=3,"Medium","Low"))</f>
        <v>Low</v>
      </c>
    </row>
    <row r="5261" customFormat="false" ht="15" hidden="false" customHeight="false" outlineLevel="0" collapsed="false">
      <c r="A5261" s="15" t="s">
        <v>5358</v>
      </c>
      <c r="B5261" s="15" t="s">
        <v>98</v>
      </c>
      <c r="C5261" s="15" t="n">
        <v>1</v>
      </c>
      <c r="D5261" s="15" t="s">
        <v>26</v>
      </c>
      <c r="E5261" s="15" t="s">
        <v>24</v>
      </c>
      <c r="F5261" s="15" t="n">
        <v>30</v>
      </c>
      <c r="G5261" s="15" t="s">
        <v>26</v>
      </c>
      <c r="H5261" s="15" t="s">
        <v>26</v>
      </c>
      <c r="I5261" s="15" t="s">
        <v>102</v>
      </c>
      <c r="J5261" s="15" t="s">
        <v>24</v>
      </c>
      <c r="K5261" s="15" t="s">
        <v>24</v>
      </c>
      <c r="L5261" s="15" t="s">
        <v>24</v>
      </c>
      <c r="M5261" s="15" t="s">
        <v>24</v>
      </c>
      <c r="N5261" s="15" t="s">
        <v>24</v>
      </c>
      <c r="O5261" s="15" t="s">
        <v>24</v>
      </c>
      <c r="P5261" s="15" t="s">
        <v>25</v>
      </c>
      <c r="Q5261" s="15" t="s">
        <v>24</v>
      </c>
      <c r="R5261" s="15" t="s">
        <v>17</v>
      </c>
      <c r="S5261" s="18" t="n">
        <v>77.9</v>
      </c>
      <c r="T5261" s="15" t="n">
        <v>2351.45</v>
      </c>
      <c r="U5261" s="15" t="s">
        <v>24</v>
      </c>
      <c r="V5261" s="18" t="n">
        <f aca="false">IF(ISNUMBER(T5261),T5261,0)</f>
        <v>2351.45</v>
      </c>
      <c r="W5261" s="15" t="n">
        <f aca="false">IF(U5261="Yes",1,0)</f>
        <v>0</v>
      </c>
      <c r="X5261" s="15" t="str">
        <f aca="false">IF(F5261&lt;=12,"0-12 months",IF(F5261&lt;=24,"13-24 months",IF(F5261&lt;=48,"25-48 months","49-72 months")))</f>
        <v>25-48 months</v>
      </c>
      <c r="Y5261" s="15" t="str">
        <f aca="false">IF(C5261=1,"Yes","No")</f>
        <v>Yes</v>
      </c>
      <c r="Z5261" s="15" t="n">
        <f aca="false">COUNTIF(J5261:O5261,"Yes")</f>
        <v>0</v>
      </c>
      <c r="AA5261" s="18" t="n">
        <f aca="false">S5261*W5261</f>
        <v>0</v>
      </c>
      <c r="AB5261" s="15" t="n">
        <f aca="false">(P5261="Month-to-month")+(I5261="Fiber optic")+(R5261="Electronic check")+(F5261&lt;=12)+(M5261="No")+(J5261="No")</f>
        <v>4</v>
      </c>
      <c r="AC5261" s="15" t="str">
        <f aca="false">IF(AB5261&gt;=5,"High",IF(AB5261&gt;=3,"Medium","Low"))</f>
        <v>Medium</v>
      </c>
    </row>
    <row r="5262" customFormat="false" ht="15" hidden="false" customHeight="false" outlineLevel="0" collapsed="false">
      <c r="A5262" s="15" t="s">
        <v>5359</v>
      </c>
      <c r="B5262" s="15" t="s">
        <v>94</v>
      </c>
      <c r="C5262" s="15" t="n">
        <v>0</v>
      </c>
      <c r="D5262" s="15" t="s">
        <v>24</v>
      </c>
      <c r="E5262" s="15" t="s">
        <v>24</v>
      </c>
      <c r="F5262" s="15" t="n">
        <v>33</v>
      </c>
      <c r="G5262" s="15" t="s">
        <v>26</v>
      </c>
      <c r="H5262" s="15" t="s">
        <v>26</v>
      </c>
      <c r="I5262" s="15" t="s">
        <v>102</v>
      </c>
      <c r="J5262" s="15" t="s">
        <v>26</v>
      </c>
      <c r="K5262" s="15" t="s">
        <v>24</v>
      </c>
      <c r="L5262" s="15" t="s">
        <v>24</v>
      </c>
      <c r="M5262" s="15" t="s">
        <v>24</v>
      </c>
      <c r="N5262" s="15" t="s">
        <v>24</v>
      </c>
      <c r="O5262" s="15" t="s">
        <v>26</v>
      </c>
      <c r="P5262" s="15" t="s">
        <v>25</v>
      </c>
      <c r="Q5262" s="15" t="s">
        <v>26</v>
      </c>
      <c r="R5262" s="15" t="s">
        <v>15</v>
      </c>
      <c r="S5262" s="18" t="n">
        <v>90.65</v>
      </c>
      <c r="T5262" s="15" t="n">
        <v>2989.6</v>
      </c>
      <c r="U5262" s="15" t="s">
        <v>24</v>
      </c>
      <c r="V5262" s="18" t="n">
        <f aca="false">IF(ISNUMBER(T5262),T5262,0)</f>
        <v>2989.6</v>
      </c>
      <c r="W5262" s="15" t="n">
        <f aca="false">IF(U5262="Yes",1,0)</f>
        <v>0</v>
      </c>
      <c r="X5262" s="15" t="str">
        <f aca="false">IF(F5262&lt;=12,"0-12 months",IF(F5262&lt;=24,"13-24 months",IF(F5262&lt;=48,"25-48 months","49-72 months")))</f>
        <v>25-48 months</v>
      </c>
      <c r="Y5262" s="15" t="str">
        <f aca="false">IF(C5262=1,"Yes","No")</f>
        <v>No</v>
      </c>
      <c r="Z5262" s="15" t="n">
        <f aca="false">COUNTIF(J5262:O5262,"Yes")</f>
        <v>2</v>
      </c>
      <c r="AA5262" s="18" t="n">
        <f aca="false">S5262*W5262</f>
        <v>0</v>
      </c>
      <c r="AB5262" s="15" t="n">
        <f aca="false">(P5262="Month-to-month")+(I5262="Fiber optic")+(R5262="Electronic check")+(F5262&lt;=12)+(M5262="No")+(J5262="No")</f>
        <v>4</v>
      </c>
      <c r="AC5262" s="15" t="str">
        <f aca="false">IF(AB5262&gt;=5,"High",IF(AB5262&gt;=3,"Medium","Low"))</f>
        <v>Medium</v>
      </c>
    </row>
    <row r="5263" customFormat="false" ht="15" hidden="false" customHeight="false" outlineLevel="0" collapsed="false">
      <c r="A5263" s="15" t="s">
        <v>5360</v>
      </c>
      <c r="B5263" s="15" t="s">
        <v>98</v>
      </c>
      <c r="C5263" s="15" t="n">
        <v>1</v>
      </c>
      <c r="D5263" s="15" t="s">
        <v>26</v>
      </c>
      <c r="E5263" s="15" t="s">
        <v>24</v>
      </c>
      <c r="F5263" s="15" t="n">
        <v>54</v>
      </c>
      <c r="G5263" s="15" t="s">
        <v>26</v>
      </c>
      <c r="H5263" s="15" t="s">
        <v>26</v>
      </c>
      <c r="I5263" s="15" t="s">
        <v>102</v>
      </c>
      <c r="J5263" s="15" t="s">
        <v>24</v>
      </c>
      <c r="K5263" s="15" t="s">
        <v>26</v>
      </c>
      <c r="L5263" s="15" t="s">
        <v>26</v>
      </c>
      <c r="M5263" s="15" t="s">
        <v>26</v>
      </c>
      <c r="N5263" s="15" t="s">
        <v>26</v>
      </c>
      <c r="O5263" s="15" t="s">
        <v>26</v>
      </c>
      <c r="P5263" s="15" t="s">
        <v>29</v>
      </c>
      <c r="Q5263" s="15" t="s">
        <v>26</v>
      </c>
      <c r="R5263" s="15" t="s">
        <v>15</v>
      </c>
      <c r="S5263" s="18" t="n">
        <v>110.45</v>
      </c>
      <c r="T5263" s="15" t="n">
        <v>6077.75</v>
      </c>
      <c r="U5263" s="15" t="s">
        <v>24</v>
      </c>
      <c r="V5263" s="18" t="n">
        <f aca="false">IF(ISNUMBER(T5263),T5263,0)</f>
        <v>6077.75</v>
      </c>
      <c r="W5263" s="15" t="n">
        <f aca="false">IF(U5263="Yes",1,0)</f>
        <v>0</v>
      </c>
      <c r="X5263" s="15" t="str">
        <f aca="false">IF(F5263&lt;=12,"0-12 months",IF(F5263&lt;=24,"13-24 months",IF(F5263&lt;=48,"25-48 months","49-72 months")))</f>
        <v>49-72 months</v>
      </c>
      <c r="Y5263" s="15" t="str">
        <f aca="false">IF(C5263=1,"Yes","No")</f>
        <v>Yes</v>
      </c>
      <c r="Z5263" s="15" t="n">
        <f aca="false">COUNTIF(J5263:O5263,"Yes")</f>
        <v>5</v>
      </c>
      <c r="AA5263" s="18" t="n">
        <f aca="false">S5263*W5263</f>
        <v>0</v>
      </c>
      <c r="AB5263" s="15" t="n">
        <f aca="false">(P5263="Month-to-month")+(I5263="Fiber optic")+(R5263="Electronic check")+(F5263&lt;=12)+(M5263="No")+(J5263="No")</f>
        <v>3</v>
      </c>
      <c r="AC5263" s="15" t="str">
        <f aca="false">IF(AB5263&gt;=5,"High",IF(AB5263&gt;=3,"Medium","Low"))</f>
        <v>Medium</v>
      </c>
    </row>
    <row r="5264" customFormat="false" ht="15" hidden="false" customHeight="false" outlineLevel="0" collapsed="false">
      <c r="A5264" s="15" t="s">
        <v>5361</v>
      </c>
      <c r="B5264" s="15" t="s">
        <v>94</v>
      </c>
      <c r="C5264" s="15" t="n">
        <v>0</v>
      </c>
      <c r="D5264" s="15" t="s">
        <v>24</v>
      </c>
      <c r="E5264" s="15" t="s">
        <v>24</v>
      </c>
      <c r="F5264" s="15" t="n">
        <v>59</v>
      </c>
      <c r="G5264" s="15" t="s">
        <v>26</v>
      </c>
      <c r="H5264" s="15" t="s">
        <v>26</v>
      </c>
      <c r="I5264" s="15" t="s">
        <v>96</v>
      </c>
      <c r="J5264" s="15" t="s">
        <v>26</v>
      </c>
      <c r="K5264" s="15" t="s">
        <v>24</v>
      </c>
      <c r="L5264" s="15" t="s">
        <v>24</v>
      </c>
      <c r="M5264" s="15" t="s">
        <v>26</v>
      </c>
      <c r="N5264" s="15" t="s">
        <v>24</v>
      </c>
      <c r="O5264" s="15" t="s">
        <v>26</v>
      </c>
      <c r="P5264" s="15" t="s">
        <v>27</v>
      </c>
      <c r="Q5264" s="15" t="s">
        <v>24</v>
      </c>
      <c r="R5264" s="15" t="s">
        <v>19</v>
      </c>
      <c r="S5264" s="18" t="n">
        <v>68.7</v>
      </c>
      <c r="T5264" s="15" t="n">
        <v>4070.95</v>
      </c>
      <c r="U5264" s="15" t="s">
        <v>24</v>
      </c>
      <c r="V5264" s="18" t="n">
        <f aca="false">IF(ISNUMBER(T5264),T5264,0)</f>
        <v>4070.95</v>
      </c>
      <c r="W5264" s="15" t="n">
        <f aca="false">IF(U5264="Yes",1,0)</f>
        <v>0</v>
      </c>
      <c r="X5264" s="15" t="str">
        <f aca="false">IF(F5264&lt;=12,"0-12 months",IF(F5264&lt;=24,"13-24 months",IF(F5264&lt;=48,"25-48 months","49-72 months")))</f>
        <v>49-72 months</v>
      </c>
      <c r="Y5264" s="15" t="str">
        <f aca="false">IF(C5264=1,"Yes","No")</f>
        <v>No</v>
      </c>
      <c r="Z5264" s="15" t="n">
        <f aca="false">COUNTIF(J5264:O5264,"Yes")</f>
        <v>3</v>
      </c>
      <c r="AA5264" s="18" t="n">
        <f aca="false">S5264*W5264</f>
        <v>0</v>
      </c>
      <c r="AB5264" s="15" t="n">
        <f aca="false">(P5264="Month-to-month")+(I5264="Fiber optic")+(R5264="Electronic check")+(F5264&lt;=12)+(M5264="No")+(J5264="No")</f>
        <v>0</v>
      </c>
      <c r="AC5264" s="15" t="str">
        <f aca="false">IF(AB5264&gt;=5,"High",IF(AB5264&gt;=3,"Medium","Low"))</f>
        <v>Low</v>
      </c>
    </row>
    <row r="5265" customFormat="false" ht="15" hidden="false" customHeight="false" outlineLevel="0" collapsed="false">
      <c r="A5265" s="15" t="s">
        <v>5362</v>
      </c>
      <c r="B5265" s="15" t="s">
        <v>98</v>
      </c>
      <c r="C5265" s="15" t="n">
        <v>1</v>
      </c>
      <c r="D5265" s="15" t="s">
        <v>24</v>
      </c>
      <c r="E5265" s="15" t="s">
        <v>24</v>
      </c>
      <c r="F5265" s="15" t="n">
        <v>55</v>
      </c>
      <c r="G5265" s="15" t="s">
        <v>24</v>
      </c>
      <c r="H5265" s="15" t="s">
        <v>95</v>
      </c>
      <c r="I5265" s="15" t="s">
        <v>96</v>
      </c>
      <c r="J5265" s="15" t="s">
        <v>26</v>
      </c>
      <c r="K5265" s="15" t="s">
        <v>26</v>
      </c>
      <c r="L5265" s="15" t="s">
        <v>24</v>
      </c>
      <c r="M5265" s="15" t="s">
        <v>24</v>
      </c>
      <c r="N5265" s="15" t="s">
        <v>26</v>
      </c>
      <c r="O5265" s="15" t="s">
        <v>24</v>
      </c>
      <c r="P5265" s="15" t="s">
        <v>25</v>
      </c>
      <c r="Q5265" s="15" t="s">
        <v>26</v>
      </c>
      <c r="R5265" s="15" t="s">
        <v>15</v>
      </c>
      <c r="S5265" s="18" t="n">
        <v>44.85</v>
      </c>
      <c r="T5265" s="15" t="n">
        <v>2479.05</v>
      </c>
      <c r="U5265" s="15" t="s">
        <v>24</v>
      </c>
      <c r="V5265" s="18" t="n">
        <f aca="false">IF(ISNUMBER(T5265),T5265,0)</f>
        <v>2479.05</v>
      </c>
      <c r="W5265" s="15" t="n">
        <f aca="false">IF(U5265="Yes",1,0)</f>
        <v>0</v>
      </c>
      <c r="X5265" s="15" t="str">
        <f aca="false">IF(F5265&lt;=12,"0-12 months",IF(F5265&lt;=24,"13-24 months",IF(F5265&lt;=48,"25-48 months","49-72 months")))</f>
        <v>49-72 months</v>
      </c>
      <c r="Y5265" s="15" t="str">
        <f aca="false">IF(C5265=1,"Yes","No")</f>
        <v>Yes</v>
      </c>
      <c r="Z5265" s="15" t="n">
        <f aca="false">COUNTIF(J5265:O5265,"Yes")</f>
        <v>3</v>
      </c>
      <c r="AA5265" s="18" t="n">
        <f aca="false">S5265*W5265</f>
        <v>0</v>
      </c>
      <c r="AB5265" s="15" t="n">
        <f aca="false">(P5265="Month-to-month")+(I5265="Fiber optic")+(R5265="Electronic check")+(F5265&lt;=12)+(M5265="No")+(J5265="No")</f>
        <v>3</v>
      </c>
      <c r="AC5265" s="15" t="str">
        <f aca="false">IF(AB5265&gt;=5,"High",IF(AB5265&gt;=3,"Medium","Low"))</f>
        <v>Medium</v>
      </c>
    </row>
    <row r="5266" customFormat="false" ht="15" hidden="false" customHeight="false" outlineLevel="0" collapsed="false">
      <c r="A5266" s="15" t="s">
        <v>5363</v>
      </c>
      <c r="B5266" s="15" t="s">
        <v>98</v>
      </c>
      <c r="C5266" s="15" t="n">
        <v>1</v>
      </c>
      <c r="D5266" s="15" t="s">
        <v>26</v>
      </c>
      <c r="E5266" s="15" t="s">
        <v>24</v>
      </c>
      <c r="F5266" s="15" t="n">
        <v>69</v>
      </c>
      <c r="G5266" s="15" t="s">
        <v>24</v>
      </c>
      <c r="H5266" s="15" t="s">
        <v>95</v>
      </c>
      <c r="I5266" s="15" t="s">
        <v>96</v>
      </c>
      <c r="J5266" s="15" t="s">
        <v>24</v>
      </c>
      <c r="K5266" s="15" t="s">
        <v>24</v>
      </c>
      <c r="L5266" s="15" t="s">
        <v>26</v>
      </c>
      <c r="M5266" s="15" t="s">
        <v>24</v>
      </c>
      <c r="N5266" s="15" t="s">
        <v>24</v>
      </c>
      <c r="O5266" s="15" t="s">
        <v>24</v>
      </c>
      <c r="P5266" s="15" t="s">
        <v>27</v>
      </c>
      <c r="Q5266" s="15" t="s">
        <v>26</v>
      </c>
      <c r="R5266" s="15" t="s">
        <v>21</v>
      </c>
      <c r="S5266" s="18" t="n">
        <v>29.8</v>
      </c>
      <c r="T5266" s="15" t="n">
        <v>2134.3</v>
      </c>
      <c r="U5266" s="15" t="s">
        <v>24</v>
      </c>
      <c r="V5266" s="18" t="n">
        <f aca="false">IF(ISNUMBER(T5266),T5266,0)</f>
        <v>2134.3</v>
      </c>
      <c r="W5266" s="15" t="n">
        <f aca="false">IF(U5266="Yes",1,0)</f>
        <v>0</v>
      </c>
      <c r="X5266" s="15" t="str">
        <f aca="false">IF(F5266&lt;=12,"0-12 months",IF(F5266&lt;=24,"13-24 months",IF(F5266&lt;=48,"25-48 months","49-72 months")))</f>
        <v>49-72 months</v>
      </c>
      <c r="Y5266" s="15" t="str">
        <f aca="false">IF(C5266=1,"Yes","No")</f>
        <v>Yes</v>
      </c>
      <c r="Z5266" s="15" t="n">
        <f aca="false">COUNTIF(J5266:O5266,"Yes")</f>
        <v>1</v>
      </c>
      <c r="AA5266" s="18" t="n">
        <f aca="false">S5266*W5266</f>
        <v>0</v>
      </c>
      <c r="AB5266" s="15" t="n">
        <f aca="false">(P5266="Month-to-month")+(I5266="Fiber optic")+(R5266="Electronic check")+(F5266&lt;=12)+(M5266="No")+(J5266="No")</f>
        <v>2</v>
      </c>
      <c r="AC5266" s="15" t="str">
        <f aca="false">IF(AB5266&gt;=5,"High",IF(AB5266&gt;=3,"Medium","Low"))</f>
        <v>Low</v>
      </c>
    </row>
    <row r="5267" customFormat="false" ht="15" hidden="false" customHeight="false" outlineLevel="0" collapsed="false">
      <c r="A5267" s="15" t="s">
        <v>5364</v>
      </c>
      <c r="B5267" s="15" t="s">
        <v>94</v>
      </c>
      <c r="C5267" s="15" t="n">
        <v>0</v>
      </c>
      <c r="D5267" s="15" t="s">
        <v>24</v>
      </c>
      <c r="E5267" s="15" t="s">
        <v>24</v>
      </c>
      <c r="F5267" s="15" t="n">
        <v>66</v>
      </c>
      <c r="G5267" s="15" t="s">
        <v>26</v>
      </c>
      <c r="H5267" s="15" t="s">
        <v>26</v>
      </c>
      <c r="I5267" s="15" t="s">
        <v>102</v>
      </c>
      <c r="J5267" s="15" t="s">
        <v>24</v>
      </c>
      <c r="K5267" s="15" t="s">
        <v>26</v>
      </c>
      <c r="L5267" s="15" t="s">
        <v>24</v>
      </c>
      <c r="M5267" s="15" t="s">
        <v>24</v>
      </c>
      <c r="N5267" s="15" t="s">
        <v>26</v>
      </c>
      <c r="O5267" s="15" t="s">
        <v>24</v>
      </c>
      <c r="P5267" s="15" t="s">
        <v>27</v>
      </c>
      <c r="Q5267" s="15" t="s">
        <v>26</v>
      </c>
      <c r="R5267" s="15" t="s">
        <v>19</v>
      </c>
      <c r="S5267" s="18" t="n">
        <v>88.9</v>
      </c>
      <c r="T5267" s="15" t="n">
        <v>6000.1</v>
      </c>
      <c r="U5267" s="15" t="s">
        <v>24</v>
      </c>
      <c r="V5267" s="18" t="n">
        <f aca="false">IF(ISNUMBER(T5267),T5267,0)</f>
        <v>6000.1</v>
      </c>
      <c r="W5267" s="15" t="n">
        <f aca="false">IF(U5267="Yes",1,0)</f>
        <v>0</v>
      </c>
      <c r="X5267" s="15" t="str">
        <f aca="false">IF(F5267&lt;=12,"0-12 months",IF(F5267&lt;=24,"13-24 months",IF(F5267&lt;=48,"25-48 months","49-72 months")))</f>
        <v>49-72 months</v>
      </c>
      <c r="Y5267" s="15" t="str">
        <f aca="false">IF(C5267=1,"Yes","No")</f>
        <v>No</v>
      </c>
      <c r="Z5267" s="15" t="n">
        <f aca="false">COUNTIF(J5267:O5267,"Yes")</f>
        <v>2</v>
      </c>
      <c r="AA5267" s="18" t="n">
        <f aca="false">S5267*W5267</f>
        <v>0</v>
      </c>
      <c r="AB5267" s="15" t="n">
        <f aca="false">(P5267="Month-to-month")+(I5267="Fiber optic")+(R5267="Electronic check")+(F5267&lt;=12)+(M5267="No")+(J5267="No")</f>
        <v>3</v>
      </c>
      <c r="AC5267" s="15" t="str">
        <f aca="false">IF(AB5267&gt;=5,"High",IF(AB5267&gt;=3,"Medium","Low"))</f>
        <v>Medium</v>
      </c>
    </row>
    <row r="5268" customFormat="false" ht="15" hidden="false" customHeight="false" outlineLevel="0" collapsed="false">
      <c r="A5268" s="15" t="s">
        <v>5365</v>
      </c>
      <c r="B5268" s="15" t="s">
        <v>98</v>
      </c>
      <c r="C5268" s="15" t="n">
        <v>0</v>
      </c>
      <c r="D5268" s="15" t="s">
        <v>26</v>
      </c>
      <c r="E5268" s="15" t="s">
        <v>26</v>
      </c>
      <c r="F5268" s="15" t="n">
        <v>37</v>
      </c>
      <c r="G5268" s="15" t="s">
        <v>26</v>
      </c>
      <c r="H5268" s="15" t="s">
        <v>24</v>
      </c>
      <c r="I5268" s="15" t="s">
        <v>96</v>
      </c>
      <c r="J5268" s="15" t="s">
        <v>26</v>
      </c>
      <c r="K5268" s="15" t="s">
        <v>24</v>
      </c>
      <c r="L5268" s="15" t="s">
        <v>26</v>
      </c>
      <c r="M5268" s="15" t="s">
        <v>26</v>
      </c>
      <c r="N5268" s="15" t="s">
        <v>24</v>
      </c>
      <c r="O5268" s="15" t="s">
        <v>24</v>
      </c>
      <c r="P5268" s="15" t="s">
        <v>27</v>
      </c>
      <c r="Q5268" s="15" t="s">
        <v>26</v>
      </c>
      <c r="R5268" s="15" t="s">
        <v>17</v>
      </c>
      <c r="S5268" s="18" t="n">
        <v>58.75</v>
      </c>
      <c r="T5268" s="15" t="n">
        <v>2203.1</v>
      </c>
      <c r="U5268" s="15" t="s">
        <v>24</v>
      </c>
      <c r="V5268" s="18" t="n">
        <f aca="false">IF(ISNUMBER(T5268),T5268,0)</f>
        <v>2203.1</v>
      </c>
      <c r="W5268" s="15" t="n">
        <f aca="false">IF(U5268="Yes",1,0)</f>
        <v>0</v>
      </c>
      <c r="X5268" s="15" t="str">
        <f aca="false">IF(F5268&lt;=12,"0-12 months",IF(F5268&lt;=24,"13-24 months",IF(F5268&lt;=48,"25-48 months","49-72 months")))</f>
        <v>25-48 months</v>
      </c>
      <c r="Y5268" s="15" t="str">
        <f aca="false">IF(C5268=1,"Yes","No")</f>
        <v>No</v>
      </c>
      <c r="Z5268" s="15" t="n">
        <f aca="false">COUNTIF(J5268:O5268,"Yes")</f>
        <v>3</v>
      </c>
      <c r="AA5268" s="18" t="n">
        <f aca="false">S5268*W5268</f>
        <v>0</v>
      </c>
      <c r="AB5268" s="15" t="n">
        <f aca="false">(P5268="Month-to-month")+(I5268="Fiber optic")+(R5268="Electronic check")+(F5268&lt;=12)+(M5268="No")+(J5268="No")</f>
        <v>0</v>
      </c>
      <c r="AC5268" s="15" t="str">
        <f aca="false">IF(AB5268&gt;=5,"High",IF(AB5268&gt;=3,"Medium","Low"))</f>
        <v>Low</v>
      </c>
    </row>
    <row r="5269" customFormat="false" ht="15" hidden="false" customHeight="false" outlineLevel="0" collapsed="false">
      <c r="A5269" s="15" t="s">
        <v>5366</v>
      </c>
      <c r="B5269" s="15" t="s">
        <v>98</v>
      </c>
      <c r="C5269" s="15" t="n">
        <v>1</v>
      </c>
      <c r="D5269" s="15" t="s">
        <v>26</v>
      </c>
      <c r="E5269" s="15" t="s">
        <v>24</v>
      </c>
      <c r="F5269" s="15" t="n">
        <v>9</v>
      </c>
      <c r="G5269" s="15" t="s">
        <v>26</v>
      </c>
      <c r="H5269" s="15" t="s">
        <v>24</v>
      </c>
      <c r="I5269" s="15" t="s">
        <v>24</v>
      </c>
      <c r="J5269" s="15" t="s">
        <v>28</v>
      </c>
      <c r="K5269" s="15" t="s">
        <v>28</v>
      </c>
      <c r="L5269" s="15" t="s">
        <v>28</v>
      </c>
      <c r="M5269" s="15" t="s">
        <v>28</v>
      </c>
      <c r="N5269" s="15" t="s">
        <v>28</v>
      </c>
      <c r="O5269" s="15" t="s">
        <v>28</v>
      </c>
      <c r="P5269" s="15" t="s">
        <v>27</v>
      </c>
      <c r="Q5269" s="15" t="s">
        <v>24</v>
      </c>
      <c r="R5269" s="15" t="s">
        <v>21</v>
      </c>
      <c r="S5269" s="18" t="n">
        <v>19.85</v>
      </c>
      <c r="T5269" s="15" t="n">
        <v>183.15</v>
      </c>
      <c r="U5269" s="15" t="s">
        <v>24</v>
      </c>
      <c r="V5269" s="18" t="n">
        <f aca="false">IF(ISNUMBER(T5269),T5269,0)</f>
        <v>183.15</v>
      </c>
      <c r="W5269" s="15" t="n">
        <f aca="false">IF(U5269="Yes",1,0)</f>
        <v>0</v>
      </c>
      <c r="X5269" s="15" t="str">
        <f aca="false">IF(F5269&lt;=12,"0-12 months",IF(F5269&lt;=24,"13-24 months",IF(F5269&lt;=48,"25-48 months","49-72 months")))</f>
        <v>0-12 months</v>
      </c>
      <c r="Y5269" s="15" t="str">
        <f aca="false">IF(C5269=1,"Yes","No")</f>
        <v>Yes</v>
      </c>
      <c r="Z5269" s="15" t="n">
        <f aca="false">COUNTIF(J5269:O5269,"Yes")</f>
        <v>0</v>
      </c>
      <c r="AA5269" s="18" t="n">
        <f aca="false">S5269*W5269</f>
        <v>0</v>
      </c>
      <c r="AB5269" s="15" t="n">
        <f aca="false">(P5269="Month-to-month")+(I5269="Fiber optic")+(R5269="Electronic check")+(F5269&lt;=12)+(M5269="No")+(J5269="No")</f>
        <v>1</v>
      </c>
      <c r="AC5269" s="15" t="str">
        <f aca="false">IF(AB5269&gt;=5,"High",IF(AB5269&gt;=3,"Medium","Low"))</f>
        <v>Low</v>
      </c>
    </row>
    <row r="5270" customFormat="false" ht="15" hidden="false" customHeight="false" outlineLevel="0" collapsed="false">
      <c r="A5270" s="15" t="s">
        <v>5367</v>
      </c>
      <c r="B5270" s="15" t="s">
        <v>98</v>
      </c>
      <c r="C5270" s="15" t="n">
        <v>0</v>
      </c>
      <c r="D5270" s="15" t="s">
        <v>26</v>
      </c>
      <c r="E5270" s="15" t="s">
        <v>26</v>
      </c>
      <c r="F5270" s="15" t="n">
        <v>69</v>
      </c>
      <c r="G5270" s="15" t="s">
        <v>26</v>
      </c>
      <c r="H5270" s="15" t="s">
        <v>26</v>
      </c>
      <c r="I5270" s="15" t="s">
        <v>96</v>
      </c>
      <c r="J5270" s="15" t="s">
        <v>26</v>
      </c>
      <c r="K5270" s="15" t="s">
        <v>24</v>
      </c>
      <c r="L5270" s="15" t="s">
        <v>26</v>
      </c>
      <c r="M5270" s="15" t="s">
        <v>26</v>
      </c>
      <c r="N5270" s="15" t="s">
        <v>26</v>
      </c>
      <c r="O5270" s="15" t="s">
        <v>26</v>
      </c>
      <c r="P5270" s="15" t="s">
        <v>29</v>
      </c>
      <c r="Q5270" s="15" t="s">
        <v>24</v>
      </c>
      <c r="R5270" s="15" t="s">
        <v>19</v>
      </c>
      <c r="S5270" s="18" t="n">
        <v>86.9</v>
      </c>
      <c r="T5270" s="15" t="n">
        <v>6194.1</v>
      </c>
      <c r="U5270" s="15" t="s">
        <v>24</v>
      </c>
      <c r="V5270" s="18" t="n">
        <f aca="false">IF(ISNUMBER(T5270),T5270,0)</f>
        <v>6194.1</v>
      </c>
      <c r="W5270" s="15" t="n">
        <f aca="false">IF(U5270="Yes",1,0)</f>
        <v>0</v>
      </c>
      <c r="X5270" s="15" t="str">
        <f aca="false">IF(F5270&lt;=12,"0-12 months",IF(F5270&lt;=24,"13-24 months",IF(F5270&lt;=48,"25-48 months","49-72 months")))</f>
        <v>49-72 months</v>
      </c>
      <c r="Y5270" s="15" t="str">
        <f aca="false">IF(C5270=1,"Yes","No")</f>
        <v>No</v>
      </c>
      <c r="Z5270" s="15" t="n">
        <f aca="false">COUNTIF(J5270:O5270,"Yes")</f>
        <v>5</v>
      </c>
      <c r="AA5270" s="18" t="n">
        <f aca="false">S5270*W5270</f>
        <v>0</v>
      </c>
      <c r="AB5270" s="15" t="n">
        <f aca="false">(P5270="Month-to-month")+(I5270="Fiber optic")+(R5270="Electronic check")+(F5270&lt;=12)+(M5270="No")+(J5270="No")</f>
        <v>0</v>
      </c>
      <c r="AC5270" s="15" t="str">
        <f aca="false">IF(AB5270&gt;=5,"High",IF(AB5270&gt;=3,"Medium","Low"))</f>
        <v>Low</v>
      </c>
    </row>
    <row r="5271" customFormat="false" ht="15" hidden="false" customHeight="false" outlineLevel="0" collapsed="false">
      <c r="A5271" s="15" t="s">
        <v>5368</v>
      </c>
      <c r="B5271" s="15" t="s">
        <v>98</v>
      </c>
      <c r="C5271" s="15" t="n">
        <v>0</v>
      </c>
      <c r="D5271" s="15" t="s">
        <v>24</v>
      </c>
      <c r="E5271" s="15" t="s">
        <v>24</v>
      </c>
      <c r="F5271" s="15" t="n">
        <v>10</v>
      </c>
      <c r="G5271" s="15" t="s">
        <v>26</v>
      </c>
      <c r="H5271" s="15" t="s">
        <v>24</v>
      </c>
      <c r="I5271" s="15" t="s">
        <v>96</v>
      </c>
      <c r="J5271" s="15" t="s">
        <v>24</v>
      </c>
      <c r="K5271" s="15" t="s">
        <v>26</v>
      </c>
      <c r="L5271" s="15" t="s">
        <v>24</v>
      </c>
      <c r="M5271" s="15" t="s">
        <v>24</v>
      </c>
      <c r="N5271" s="15" t="s">
        <v>26</v>
      </c>
      <c r="O5271" s="15" t="s">
        <v>24</v>
      </c>
      <c r="P5271" s="15" t="s">
        <v>25</v>
      </c>
      <c r="Q5271" s="15" t="s">
        <v>26</v>
      </c>
      <c r="R5271" s="15" t="s">
        <v>17</v>
      </c>
      <c r="S5271" s="18" t="n">
        <v>59.65</v>
      </c>
      <c r="T5271" s="15" t="n">
        <v>638.95</v>
      </c>
      <c r="U5271" s="15" t="s">
        <v>24</v>
      </c>
      <c r="V5271" s="18" t="n">
        <f aca="false">IF(ISNUMBER(T5271),T5271,0)</f>
        <v>638.95</v>
      </c>
      <c r="W5271" s="15" t="n">
        <f aca="false">IF(U5271="Yes",1,0)</f>
        <v>0</v>
      </c>
      <c r="X5271" s="15" t="str">
        <f aca="false">IF(F5271&lt;=12,"0-12 months",IF(F5271&lt;=24,"13-24 months",IF(F5271&lt;=48,"25-48 months","49-72 months")))</f>
        <v>0-12 months</v>
      </c>
      <c r="Y5271" s="15" t="str">
        <f aca="false">IF(C5271=1,"Yes","No")</f>
        <v>No</v>
      </c>
      <c r="Z5271" s="15" t="n">
        <f aca="false">COUNTIF(J5271:O5271,"Yes")</f>
        <v>2</v>
      </c>
      <c r="AA5271" s="18" t="n">
        <f aca="false">S5271*W5271</f>
        <v>0</v>
      </c>
      <c r="AB5271" s="15" t="n">
        <f aca="false">(P5271="Month-to-month")+(I5271="Fiber optic")+(R5271="Electronic check")+(F5271&lt;=12)+(M5271="No")+(J5271="No")</f>
        <v>4</v>
      </c>
      <c r="AC5271" s="15" t="str">
        <f aca="false">IF(AB5271&gt;=5,"High",IF(AB5271&gt;=3,"Medium","Low"))</f>
        <v>Medium</v>
      </c>
    </row>
    <row r="5272" customFormat="false" ht="15" hidden="false" customHeight="false" outlineLevel="0" collapsed="false">
      <c r="A5272" s="15" t="s">
        <v>5369</v>
      </c>
      <c r="B5272" s="15" t="s">
        <v>98</v>
      </c>
      <c r="C5272" s="15" t="n">
        <v>0</v>
      </c>
      <c r="D5272" s="15" t="s">
        <v>24</v>
      </c>
      <c r="E5272" s="15" t="s">
        <v>26</v>
      </c>
      <c r="F5272" s="15" t="n">
        <v>40</v>
      </c>
      <c r="G5272" s="15" t="s">
        <v>26</v>
      </c>
      <c r="H5272" s="15" t="s">
        <v>24</v>
      </c>
      <c r="I5272" s="15" t="s">
        <v>96</v>
      </c>
      <c r="J5272" s="15" t="s">
        <v>26</v>
      </c>
      <c r="K5272" s="15" t="s">
        <v>26</v>
      </c>
      <c r="L5272" s="15" t="s">
        <v>24</v>
      </c>
      <c r="M5272" s="15" t="s">
        <v>24</v>
      </c>
      <c r="N5272" s="15" t="s">
        <v>24</v>
      </c>
      <c r="O5272" s="15" t="s">
        <v>24</v>
      </c>
      <c r="P5272" s="15" t="s">
        <v>25</v>
      </c>
      <c r="Q5272" s="15" t="s">
        <v>26</v>
      </c>
      <c r="R5272" s="15" t="s">
        <v>17</v>
      </c>
      <c r="S5272" s="18" t="n">
        <v>55.25</v>
      </c>
      <c r="T5272" s="15" t="n">
        <v>2139.2</v>
      </c>
      <c r="U5272" s="15" t="s">
        <v>26</v>
      </c>
      <c r="V5272" s="18" t="n">
        <f aca="false">IF(ISNUMBER(T5272),T5272,0)</f>
        <v>2139.2</v>
      </c>
      <c r="W5272" s="15" t="n">
        <f aca="false">IF(U5272="Yes",1,0)</f>
        <v>1</v>
      </c>
      <c r="X5272" s="15" t="str">
        <f aca="false">IF(F5272&lt;=12,"0-12 months",IF(F5272&lt;=24,"13-24 months",IF(F5272&lt;=48,"25-48 months","49-72 months")))</f>
        <v>25-48 months</v>
      </c>
      <c r="Y5272" s="15" t="str">
        <f aca="false">IF(C5272=1,"Yes","No")</f>
        <v>No</v>
      </c>
      <c r="Z5272" s="15" t="n">
        <f aca="false">COUNTIF(J5272:O5272,"Yes")</f>
        <v>2</v>
      </c>
      <c r="AA5272" s="18" t="n">
        <f aca="false">S5272*W5272</f>
        <v>55.25</v>
      </c>
      <c r="AB5272" s="15" t="n">
        <f aca="false">(P5272="Month-to-month")+(I5272="Fiber optic")+(R5272="Electronic check")+(F5272&lt;=12)+(M5272="No")+(J5272="No")</f>
        <v>2</v>
      </c>
      <c r="AC5272" s="15" t="str">
        <f aca="false">IF(AB5272&gt;=5,"High",IF(AB5272&gt;=3,"Medium","Low"))</f>
        <v>Low</v>
      </c>
    </row>
    <row r="5273" customFormat="false" ht="15" hidden="false" customHeight="false" outlineLevel="0" collapsed="false">
      <c r="A5273" s="15" t="s">
        <v>5370</v>
      </c>
      <c r="B5273" s="15" t="s">
        <v>98</v>
      </c>
      <c r="C5273" s="15" t="n">
        <v>0</v>
      </c>
      <c r="D5273" s="15" t="s">
        <v>24</v>
      </c>
      <c r="E5273" s="15" t="s">
        <v>26</v>
      </c>
      <c r="F5273" s="15" t="n">
        <v>13</v>
      </c>
      <c r="G5273" s="15" t="s">
        <v>26</v>
      </c>
      <c r="H5273" s="15" t="s">
        <v>24</v>
      </c>
      <c r="I5273" s="15" t="s">
        <v>96</v>
      </c>
      <c r="J5273" s="15" t="s">
        <v>24</v>
      </c>
      <c r="K5273" s="15" t="s">
        <v>24</v>
      </c>
      <c r="L5273" s="15" t="s">
        <v>24</v>
      </c>
      <c r="M5273" s="15" t="s">
        <v>24</v>
      </c>
      <c r="N5273" s="15" t="s">
        <v>26</v>
      </c>
      <c r="O5273" s="15" t="s">
        <v>26</v>
      </c>
      <c r="P5273" s="15" t="s">
        <v>25</v>
      </c>
      <c r="Q5273" s="15" t="s">
        <v>24</v>
      </c>
      <c r="R5273" s="15" t="s">
        <v>21</v>
      </c>
      <c r="S5273" s="18" t="n">
        <v>66.4</v>
      </c>
      <c r="T5273" s="15" t="n">
        <v>831.75</v>
      </c>
      <c r="U5273" s="15" t="s">
        <v>24</v>
      </c>
      <c r="V5273" s="18" t="n">
        <f aca="false">IF(ISNUMBER(T5273),T5273,0)</f>
        <v>831.75</v>
      </c>
      <c r="W5273" s="15" t="n">
        <f aca="false">IF(U5273="Yes",1,0)</f>
        <v>0</v>
      </c>
      <c r="X5273" s="15" t="str">
        <f aca="false">IF(F5273&lt;=12,"0-12 months",IF(F5273&lt;=24,"13-24 months",IF(F5273&lt;=48,"25-48 months","49-72 months")))</f>
        <v>13-24 months</v>
      </c>
      <c r="Y5273" s="15" t="str">
        <f aca="false">IF(C5273=1,"Yes","No")</f>
        <v>No</v>
      </c>
      <c r="Z5273" s="15" t="n">
        <f aca="false">COUNTIF(J5273:O5273,"Yes")</f>
        <v>2</v>
      </c>
      <c r="AA5273" s="18" t="n">
        <f aca="false">S5273*W5273</f>
        <v>0</v>
      </c>
      <c r="AB5273" s="15" t="n">
        <f aca="false">(P5273="Month-to-month")+(I5273="Fiber optic")+(R5273="Electronic check")+(F5273&lt;=12)+(M5273="No")+(J5273="No")</f>
        <v>3</v>
      </c>
      <c r="AC5273" s="15" t="str">
        <f aca="false">IF(AB5273&gt;=5,"High",IF(AB5273&gt;=3,"Medium","Low"))</f>
        <v>Medium</v>
      </c>
    </row>
    <row r="5274" customFormat="false" ht="15" hidden="false" customHeight="false" outlineLevel="0" collapsed="false">
      <c r="A5274" s="15" t="s">
        <v>5371</v>
      </c>
      <c r="B5274" s="15" t="s">
        <v>94</v>
      </c>
      <c r="C5274" s="15" t="n">
        <v>0</v>
      </c>
      <c r="D5274" s="15" t="s">
        <v>24</v>
      </c>
      <c r="E5274" s="15" t="s">
        <v>24</v>
      </c>
      <c r="F5274" s="15" t="n">
        <v>6</v>
      </c>
      <c r="G5274" s="15" t="s">
        <v>26</v>
      </c>
      <c r="H5274" s="15" t="s">
        <v>26</v>
      </c>
      <c r="I5274" s="15" t="s">
        <v>102</v>
      </c>
      <c r="J5274" s="15" t="s">
        <v>24</v>
      </c>
      <c r="K5274" s="15" t="s">
        <v>26</v>
      </c>
      <c r="L5274" s="15" t="s">
        <v>24</v>
      </c>
      <c r="M5274" s="15" t="s">
        <v>24</v>
      </c>
      <c r="N5274" s="15" t="s">
        <v>26</v>
      </c>
      <c r="O5274" s="15" t="s">
        <v>24</v>
      </c>
      <c r="P5274" s="15" t="s">
        <v>25</v>
      </c>
      <c r="Q5274" s="15" t="s">
        <v>26</v>
      </c>
      <c r="R5274" s="15" t="s">
        <v>15</v>
      </c>
      <c r="S5274" s="18" t="n">
        <v>90.1</v>
      </c>
      <c r="T5274" s="15" t="n">
        <v>521.3</v>
      </c>
      <c r="U5274" s="15" t="s">
        <v>26</v>
      </c>
      <c r="V5274" s="18" t="n">
        <f aca="false">IF(ISNUMBER(T5274),T5274,0)</f>
        <v>521.3</v>
      </c>
      <c r="W5274" s="15" t="n">
        <f aca="false">IF(U5274="Yes",1,0)</f>
        <v>1</v>
      </c>
      <c r="X5274" s="15" t="str">
        <f aca="false">IF(F5274&lt;=12,"0-12 months",IF(F5274&lt;=24,"13-24 months",IF(F5274&lt;=48,"25-48 months","49-72 months")))</f>
        <v>0-12 months</v>
      </c>
      <c r="Y5274" s="15" t="str">
        <f aca="false">IF(C5274=1,"Yes","No")</f>
        <v>No</v>
      </c>
      <c r="Z5274" s="15" t="n">
        <f aca="false">COUNTIF(J5274:O5274,"Yes")</f>
        <v>2</v>
      </c>
      <c r="AA5274" s="18" t="n">
        <f aca="false">S5274*W5274</f>
        <v>90.1</v>
      </c>
      <c r="AB5274" s="15" t="n">
        <f aca="false">(P5274="Month-to-month")+(I5274="Fiber optic")+(R5274="Electronic check")+(F5274&lt;=12)+(M5274="No")+(J5274="No")</f>
        <v>6</v>
      </c>
      <c r="AC5274" s="15" t="str">
        <f aca="false">IF(AB5274&gt;=5,"High",IF(AB5274&gt;=3,"Medium","Low"))</f>
        <v>High</v>
      </c>
    </row>
    <row r="5275" customFormat="false" ht="15" hidden="false" customHeight="false" outlineLevel="0" collapsed="false">
      <c r="A5275" s="15" t="s">
        <v>5372</v>
      </c>
      <c r="B5275" s="15" t="s">
        <v>94</v>
      </c>
      <c r="C5275" s="15" t="n">
        <v>0</v>
      </c>
      <c r="D5275" s="15" t="s">
        <v>26</v>
      </c>
      <c r="E5275" s="15" t="s">
        <v>26</v>
      </c>
      <c r="F5275" s="15" t="n">
        <v>69</v>
      </c>
      <c r="G5275" s="15" t="s">
        <v>26</v>
      </c>
      <c r="H5275" s="15" t="s">
        <v>24</v>
      </c>
      <c r="I5275" s="15" t="s">
        <v>24</v>
      </c>
      <c r="J5275" s="15" t="s">
        <v>28</v>
      </c>
      <c r="K5275" s="15" t="s">
        <v>28</v>
      </c>
      <c r="L5275" s="15" t="s">
        <v>28</v>
      </c>
      <c r="M5275" s="15" t="s">
        <v>28</v>
      </c>
      <c r="N5275" s="15" t="s">
        <v>28</v>
      </c>
      <c r="O5275" s="15" t="s">
        <v>28</v>
      </c>
      <c r="P5275" s="15" t="s">
        <v>29</v>
      </c>
      <c r="Q5275" s="15" t="s">
        <v>24</v>
      </c>
      <c r="R5275" s="15" t="s">
        <v>19</v>
      </c>
      <c r="S5275" s="18" t="n">
        <v>20.15</v>
      </c>
      <c r="T5275" s="15" t="n">
        <v>1337.5</v>
      </c>
      <c r="U5275" s="15" t="s">
        <v>24</v>
      </c>
      <c r="V5275" s="18" t="n">
        <f aca="false">IF(ISNUMBER(T5275),T5275,0)</f>
        <v>1337.5</v>
      </c>
      <c r="W5275" s="15" t="n">
        <f aca="false">IF(U5275="Yes",1,0)</f>
        <v>0</v>
      </c>
      <c r="X5275" s="15" t="str">
        <f aca="false">IF(F5275&lt;=12,"0-12 months",IF(F5275&lt;=24,"13-24 months",IF(F5275&lt;=48,"25-48 months","49-72 months")))</f>
        <v>49-72 months</v>
      </c>
      <c r="Y5275" s="15" t="str">
        <f aca="false">IF(C5275=1,"Yes","No")</f>
        <v>No</v>
      </c>
      <c r="Z5275" s="15" t="n">
        <f aca="false">COUNTIF(J5275:O5275,"Yes")</f>
        <v>0</v>
      </c>
      <c r="AA5275" s="18" t="n">
        <f aca="false">S5275*W5275</f>
        <v>0</v>
      </c>
      <c r="AB5275" s="15" t="n">
        <f aca="false">(P5275="Month-to-month")+(I5275="Fiber optic")+(R5275="Electronic check")+(F5275&lt;=12)+(M5275="No")+(J5275="No")</f>
        <v>0</v>
      </c>
      <c r="AC5275" s="15" t="str">
        <f aca="false">IF(AB5275&gt;=5,"High",IF(AB5275&gt;=3,"Medium","Low"))</f>
        <v>Low</v>
      </c>
    </row>
    <row r="5276" customFormat="false" ht="15" hidden="false" customHeight="false" outlineLevel="0" collapsed="false">
      <c r="A5276" s="15" t="s">
        <v>5373</v>
      </c>
      <c r="B5276" s="15" t="s">
        <v>94</v>
      </c>
      <c r="C5276" s="15" t="n">
        <v>1</v>
      </c>
      <c r="D5276" s="15" t="s">
        <v>26</v>
      </c>
      <c r="E5276" s="15" t="s">
        <v>24</v>
      </c>
      <c r="F5276" s="15" t="n">
        <v>66</v>
      </c>
      <c r="G5276" s="15" t="s">
        <v>26</v>
      </c>
      <c r="H5276" s="15" t="s">
        <v>26</v>
      </c>
      <c r="I5276" s="15" t="s">
        <v>102</v>
      </c>
      <c r="J5276" s="15" t="s">
        <v>24</v>
      </c>
      <c r="K5276" s="15" t="s">
        <v>26</v>
      </c>
      <c r="L5276" s="15" t="s">
        <v>26</v>
      </c>
      <c r="M5276" s="15" t="s">
        <v>26</v>
      </c>
      <c r="N5276" s="15" t="s">
        <v>26</v>
      </c>
      <c r="O5276" s="15" t="s">
        <v>26</v>
      </c>
      <c r="P5276" s="15" t="s">
        <v>27</v>
      </c>
      <c r="Q5276" s="15" t="s">
        <v>26</v>
      </c>
      <c r="R5276" s="15" t="s">
        <v>21</v>
      </c>
      <c r="S5276" s="18" t="n">
        <v>108.1</v>
      </c>
      <c r="T5276" s="15" t="n">
        <v>7181.95</v>
      </c>
      <c r="U5276" s="15" t="s">
        <v>24</v>
      </c>
      <c r="V5276" s="18" t="n">
        <f aca="false">IF(ISNUMBER(T5276),T5276,0)</f>
        <v>7181.95</v>
      </c>
      <c r="W5276" s="15" t="n">
        <f aca="false">IF(U5276="Yes",1,0)</f>
        <v>0</v>
      </c>
      <c r="X5276" s="15" t="str">
        <f aca="false">IF(F5276&lt;=12,"0-12 months",IF(F5276&lt;=24,"13-24 months",IF(F5276&lt;=48,"25-48 months","49-72 months")))</f>
        <v>49-72 months</v>
      </c>
      <c r="Y5276" s="15" t="str">
        <f aca="false">IF(C5276=1,"Yes","No")</f>
        <v>Yes</v>
      </c>
      <c r="Z5276" s="15" t="n">
        <f aca="false">COUNTIF(J5276:O5276,"Yes")</f>
        <v>5</v>
      </c>
      <c r="AA5276" s="18" t="n">
        <f aca="false">S5276*W5276</f>
        <v>0</v>
      </c>
      <c r="AB5276" s="15" t="n">
        <f aca="false">(P5276="Month-to-month")+(I5276="Fiber optic")+(R5276="Electronic check")+(F5276&lt;=12)+(M5276="No")+(J5276="No")</f>
        <v>2</v>
      </c>
      <c r="AC5276" s="15" t="str">
        <f aca="false">IF(AB5276&gt;=5,"High",IF(AB5276&gt;=3,"Medium","Low"))</f>
        <v>Low</v>
      </c>
    </row>
    <row r="5277" customFormat="false" ht="15" hidden="false" customHeight="false" outlineLevel="0" collapsed="false">
      <c r="A5277" s="15" t="s">
        <v>5374</v>
      </c>
      <c r="B5277" s="15" t="s">
        <v>98</v>
      </c>
      <c r="C5277" s="15" t="n">
        <v>0</v>
      </c>
      <c r="D5277" s="15" t="s">
        <v>24</v>
      </c>
      <c r="E5277" s="15" t="s">
        <v>24</v>
      </c>
      <c r="F5277" s="15" t="n">
        <v>11</v>
      </c>
      <c r="G5277" s="15" t="s">
        <v>26</v>
      </c>
      <c r="H5277" s="15" t="s">
        <v>26</v>
      </c>
      <c r="I5277" s="15" t="s">
        <v>96</v>
      </c>
      <c r="J5277" s="15" t="s">
        <v>24</v>
      </c>
      <c r="K5277" s="15" t="s">
        <v>24</v>
      </c>
      <c r="L5277" s="15" t="s">
        <v>26</v>
      </c>
      <c r="M5277" s="15" t="s">
        <v>24</v>
      </c>
      <c r="N5277" s="15" t="s">
        <v>24</v>
      </c>
      <c r="O5277" s="15" t="s">
        <v>24</v>
      </c>
      <c r="P5277" s="15" t="s">
        <v>25</v>
      </c>
      <c r="Q5277" s="15" t="s">
        <v>24</v>
      </c>
      <c r="R5277" s="15" t="s">
        <v>15</v>
      </c>
      <c r="S5277" s="18" t="n">
        <v>53.75</v>
      </c>
      <c r="T5277" s="15" t="n">
        <v>608</v>
      </c>
      <c r="U5277" s="15" t="s">
        <v>26</v>
      </c>
      <c r="V5277" s="18" t="n">
        <f aca="false">IF(ISNUMBER(T5277),T5277,0)</f>
        <v>608</v>
      </c>
      <c r="W5277" s="15" t="n">
        <f aca="false">IF(U5277="Yes",1,0)</f>
        <v>1</v>
      </c>
      <c r="X5277" s="15" t="str">
        <f aca="false">IF(F5277&lt;=12,"0-12 months",IF(F5277&lt;=24,"13-24 months",IF(F5277&lt;=48,"25-48 months","49-72 months")))</f>
        <v>0-12 months</v>
      </c>
      <c r="Y5277" s="15" t="str">
        <f aca="false">IF(C5277=1,"Yes","No")</f>
        <v>No</v>
      </c>
      <c r="Z5277" s="15" t="n">
        <f aca="false">COUNTIF(J5277:O5277,"Yes")</f>
        <v>1</v>
      </c>
      <c r="AA5277" s="18" t="n">
        <f aca="false">S5277*W5277</f>
        <v>53.75</v>
      </c>
      <c r="AB5277" s="15" t="n">
        <f aca="false">(P5277="Month-to-month")+(I5277="Fiber optic")+(R5277="Electronic check")+(F5277&lt;=12)+(M5277="No")+(J5277="No")</f>
        <v>5</v>
      </c>
      <c r="AC5277" s="15" t="str">
        <f aca="false">IF(AB5277&gt;=5,"High",IF(AB5277&gt;=3,"Medium","Low"))</f>
        <v>High</v>
      </c>
    </row>
    <row r="5278" customFormat="false" ht="15" hidden="false" customHeight="false" outlineLevel="0" collapsed="false">
      <c r="A5278" s="15" t="s">
        <v>5375</v>
      </c>
      <c r="B5278" s="15" t="s">
        <v>98</v>
      </c>
      <c r="C5278" s="15" t="n">
        <v>0</v>
      </c>
      <c r="D5278" s="15" t="s">
        <v>26</v>
      </c>
      <c r="E5278" s="15" t="s">
        <v>26</v>
      </c>
      <c r="F5278" s="15" t="n">
        <v>46</v>
      </c>
      <c r="G5278" s="15" t="s">
        <v>26</v>
      </c>
      <c r="H5278" s="15" t="s">
        <v>24</v>
      </c>
      <c r="I5278" s="15" t="s">
        <v>96</v>
      </c>
      <c r="J5278" s="15" t="s">
        <v>26</v>
      </c>
      <c r="K5278" s="15" t="s">
        <v>24</v>
      </c>
      <c r="L5278" s="15" t="s">
        <v>26</v>
      </c>
      <c r="M5278" s="15" t="s">
        <v>26</v>
      </c>
      <c r="N5278" s="15" t="s">
        <v>24</v>
      </c>
      <c r="O5278" s="15" t="s">
        <v>24</v>
      </c>
      <c r="P5278" s="15" t="s">
        <v>27</v>
      </c>
      <c r="Q5278" s="15" t="s">
        <v>24</v>
      </c>
      <c r="R5278" s="15" t="s">
        <v>17</v>
      </c>
      <c r="S5278" s="18" t="n">
        <v>56.9</v>
      </c>
      <c r="T5278" s="15" t="n">
        <v>2560.1</v>
      </c>
      <c r="U5278" s="15" t="s">
        <v>24</v>
      </c>
      <c r="V5278" s="18" t="n">
        <f aca="false">IF(ISNUMBER(T5278),T5278,0)</f>
        <v>2560.1</v>
      </c>
      <c r="W5278" s="15" t="n">
        <f aca="false">IF(U5278="Yes",1,0)</f>
        <v>0</v>
      </c>
      <c r="X5278" s="15" t="str">
        <f aca="false">IF(F5278&lt;=12,"0-12 months",IF(F5278&lt;=24,"13-24 months",IF(F5278&lt;=48,"25-48 months","49-72 months")))</f>
        <v>25-48 months</v>
      </c>
      <c r="Y5278" s="15" t="str">
        <f aca="false">IF(C5278=1,"Yes","No")</f>
        <v>No</v>
      </c>
      <c r="Z5278" s="15" t="n">
        <f aca="false">COUNTIF(J5278:O5278,"Yes")</f>
        <v>3</v>
      </c>
      <c r="AA5278" s="18" t="n">
        <f aca="false">S5278*W5278</f>
        <v>0</v>
      </c>
      <c r="AB5278" s="15" t="n">
        <f aca="false">(P5278="Month-to-month")+(I5278="Fiber optic")+(R5278="Electronic check")+(F5278&lt;=12)+(M5278="No")+(J5278="No")</f>
        <v>0</v>
      </c>
      <c r="AC5278" s="15" t="str">
        <f aca="false">IF(AB5278&gt;=5,"High",IF(AB5278&gt;=3,"Medium","Low"))</f>
        <v>Low</v>
      </c>
    </row>
    <row r="5279" customFormat="false" ht="15" hidden="false" customHeight="false" outlineLevel="0" collapsed="false">
      <c r="A5279" s="15" t="s">
        <v>5376</v>
      </c>
      <c r="B5279" s="15" t="s">
        <v>94</v>
      </c>
      <c r="C5279" s="15" t="n">
        <v>0</v>
      </c>
      <c r="D5279" s="15" t="s">
        <v>24</v>
      </c>
      <c r="E5279" s="15" t="s">
        <v>24</v>
      </c>
      <c r="F5279" s="15" t="n">
        <v>6</v>
      </c>
      <c r="G5279" s="15" t="s">
        <v>26</v>
      </c>
      <c r="H5279" s="15" t="s">
        <v>24</v>
      </c>
      <c r="I5279" s="15" t="s">
        <v>102</v>
      </c>
      <c r="J5279" s="15" t="s">
        <v>24</v>
      </c>
      <c r="K5279" s="15" t="s">
        <v>24</v>
      </c>
      <c r="L5279" s="15" t="s">
        <v>24</v>
      </c>
      <c r="M5279" s="15" t="s">
        <v>24</v>
      </c>
      <c r="N5279" s="15" t="s">
        <v>26</v>
      </c>
      <c r="O5279" s="15" t="s">
        <v>26</v>
      </c>
      <c r="P5279" s="15" t="s">
        <v>25</v>
      </c>
      <c r="Q5279" s="15" t="s">
        <v>24</v>
      </c>
      <c r="R5279" s="15" t="s">
        <v>15</v>
      </c>
      <c r="S5279" s="18" t="n">
        <v>89.3</v>
      </c>
      <c r="T5279" s="15" t="n">
        <v>577.6</v>
      </c>
      <c r="U5279" s="15" t="s">
        <v>26</v>
      </c>
      <c r="V5279" s="18" t="n">
        <f aca="false">IF(ISNUMBER(T5279),T5279,0)</f>
        <v>577.6</v>
      </c>
      <c r="W5279" s="15" t="n">
        <f aca="false">IF(U5279="Yes",1,0)</f>
        <v>1</v>
      </c>
      <c r="X5279" s="15" t="str">
        <f aca="false">IF(F5279&lt;=12,"0-12 months",IF(F5279&lt;=24,"13-24 months",IF(F5279&lt;=48,"25-48 months","49-72 months")))</f>
        <v>0-12 months</v>
      </c>
      <c r="Y5279" s="15" t="str">
        <f aca="false">IF(C5279=1,"Yes","No")</f>
        <v>No</v>
      </c>
      <c r="Z5279" s="15" t="n">
        <f aca="false">COUNTIF(J5279:O5279,"Yes")</f>
        <v>2</v>
      </c>
      <c r="AA5279" s="18" t="n">
        <f aca="false">S5279*W5279</f>
        <v>89.3</v>
      </c>
      <c r="AB5279" s="15" t="n">
        <f aca="false">(P5279="Month-to-month")+(I5279="Fiber optic")+(R5279="Electronic check")+(F5279&lt;=12)+(M5279="No")+(J5279="No")</f>
        <v>6</v>
      </c>
      <c r="AC5279" s="15" t="str">
        <f aca="false">IF(AB5279&gt;=5,"High",IF(AB5279&gt;=3,"Medium","Low"))</f>
        <v>High</v>
      </c>
    </row>
    <row r="5280" customFormat="false" ht="15" hidden="false" customHeight="false" outlineLevel="0" collapsed="false">
      <c r="A5280" s="15" t="s">
        <v>5377</v>
      </c>
      <c r="B5280" s="15" t="s">
        <v>94</v>
      </c>
      <c r="C5280" s="15" t="n">
        <v>0</v>
      </c>
      <c r="D5280" s="15" t="s">
        <v>26</v>
      </c>
      <c r="E5280" s="15" t="s">
        <v>26</v>
      </c>
      <c r="F5280" s="15" t="n">
        <v>56</v>
      </c>
      <c r="G5280" s="15" t="s">
        <v>26</v>
      </c>
      <c r="H5280" s="15" t="s">
        <v>26</v>
      </c>
      <c r="I5280" s="15" t="s">
        <v>102</v>
      </c>
      <c r="J5280" s="15" t="s">
        <v>26</v>
      </c>
      <c r="K5280" s="15" t="s">
        <v>24</v>
      </c>
      <c r="L5280" s="15" t="s">
        <v>26</v>
      </c>
      <c r="M5280" s="15" t="s">
        <v>26</v>
      </c>
      <c r="N5280" s="15" t="s">
        <v>26</v>
      </c>
      <c r="O5280" s="15" t="s">
        <v>26</v>
      </c>
      <c r="P5280" s="15" t="s">
        <v>25</v>
      </c>
      <c r="Q5280" s="15" t="s">
        <v>26</v>
      </c>
      <c r="R5280" s="15" t="s">
        <v>17</v>
      </c>
      <c r="S5280" s="18" t="n">
        <v>109.6</v>
      </c>
      <c r="T5280" s="15" t="n">
        <v>5953</v>
      </c>
      <c r="U5280" s="15" t="s">
        <v>24</v>
      </c>
      <c r="V5280" s="18" t="n">
        <f aca="false">IF(ISNUMBER(T5280),T5280,0)</f>
        <v>5953</v>
      </c>
      <c r="W5280" s="15" t="n">
        <f aca="false">IF(U5280="Yes",1,0)</f>
        <v>0</v>
      </c>
      <c r="X5280" s="15" t="str">
        <f aca="false">IF(F5280&lt;=12,"0-12 months",IF(F5280&lt;=24,"13-24 months",IF(F5280&lt;=48,"25-48 months","49-72 months")))</f>
        <v>49-72 months</v>
      </c>
      <c r="Y5280" s="15" t="str">
        <f aca="false">IF(C5280=1,"Yes","No")</f>
        <v>No</v>
      </c>
      <c r="Z5280" s="15" t="n">
        <f aca="false">COUNTIF(J5280:O5280,"Yes")</f>
        <v>5</v>
      </c>
      <c r="AA5280" s="18" t="n">
        <f aca="false">S5280*W5280</f>
        <v>0</v>
      </c>
      <c r="AB5280" s="15" t="n">
        <f aca="false">(P5280="Month-to-month")+(I5280="Fiber optic")+(R5280="Electronic check")+(F5280&lt;=12)+(M5280="No")+(J5280="No")</f>
        <v>2</v>
      </c>
      <c r="AC5280" s="15" t="str">
        <f aca="false">IF(AB5280&gt;=5,"High",IF(AB5280&gt;=3,"Medium","Low"))</f>
        <v>Low</v>
      </c>
    </row>
    <row r="5281" customFormat="false" ht="15" hidden="false" customHeight="false" outlineLevel="0" collapsed="false">
      <c r="A5281" s="15" t="s">
        <v>5378</v>
      </c>
      <c r="B5281" s="15" t="s">
        <v>98</v>
      </c>
      <c r="C5281" s="15" t="n">
        <v>0</v>
      </c>
      <c r="D5281" s="15" t="s">
        <v>26</v>
      </c>
      <c r="E5281" s="15" t="s">
        <v>26</v>
      </c>
      <c r="F5281" s="15" t="n">
        <v>70</v>
      </c>
      <c r="G5281" s="15" t="s">
        <v>26</v>
      </c>
      <c r="H5281" s="15" t="s">
        <v>26</v>
      </c>
      <c r="I5281" s="15" t="s">
        <v>24</v>
      </c>
      <c r="J5281" s="15" t="s">
        <v>28</v>
      </c>
      <c r="K5281" s="15" t="s">
        <v>28</v>
      </c>
      <c r="L5281" s="15" t="s">
        <v>28</v>
      </c>
      <c r="M5281" s="15" t="s">
        <v>28</v>
      </c>
      <c r="N5281" s="15" t="s">
        <v>28</v>
      </c>
      <c r="O5281" s="15" t="s">
        <v>28</v>
      </c>
      <c r="P5281" s="15" t="s">
        <v>29</v>
      </c>
      <c r="Q5281" s="15" t="s">
        <v>24</v>
      </c>
      <c r="R5281" s="15" t="s">
        <v>21</v>
      </c>
      <c r="S5281" s="18" t="n">
        <v>25.15</v>
      </c>
      <c r="T5281" s="15" t="n">
        <v>1790.15</v>
      </c>
      <c r="U5281" s="15" t="s">
        <v>24</v>
      </c>
      <c r="V5281" s="18" t="n">
        <f aca="false">IF(ISNUMBER(T5281),T5281,0)</f>
        <v>1790.15</v>
      </c>
      <c r="W5281" s="15" t="n">
        <f aca="false">IF(U5281="Yes",1,0)</f>
        <v>0</v>
      </c>
      <c r="X5281" s="15" t="str">
        <f aca="false">IF(F5281&lt;=12,"0-12 months",IF(F5281&lt;=24,"13-24 months",IF(F5281&lt;=48,"25-48 months","49-72 months")))</f>
        <v>49-72 months</v>
      </c>
      <c r="Y5281" s="15" t="str">
        <f aca="false">IF(C5281=1,"Yes","No")</f>
        <v>No</v>
      </c>
      <c r="Z5281" s="15" t="n">
        <f aca="false">COUNTIF(J5281:O5281,"Yes")</f>
        <v>0</v>
      </c>
      <c r="AA5281" s="18" t="n">
        <f aca="false">S5281*W5281</f>
        <v>0</v>
      </c>
      <c r="AB5281" s="15" t="n">
        <f aca="false">(P5281="Month-to-month")+(I5281="Fiber optic")+(R5281="Electronic check")+(F5281&lt;=12)+(M5281="No")+(J5281="No")</f>
        <v>0</v>
      </c>
      <c r="AC5281" s="15" t="str">
        <f aca="false">IF(AB5281&gt;=5,"High",IF(AB5281&gt;=3,"Medium","Low"))</f>
        <v>Low</v>
      </c>
    </row>
    <row r="5282" customFormat="false" ht="15" hidden="false" customHeight="false" outlineLevel="0" collapsed="false">
      <c r="A5282" s="15" t="s">
        <v>5379</v>
      </c>
      <c r="B5282" s="15" t="s">
        <v>94</v>
      </c>
      <c r="C5282" s="15" t="n">
        <v>0</v>
      </c>
      <c r="D5282" s="15" t="s">
        <v>26</v>
      </c>
      <c r="E5282" s="15" t="s">
        <v>26</v>
      </c>
      <c r="F5282" s="15" t="n">
        <v>33</v>
      </c>
      <c r="G5282" s="15" t="s">
        <v>26</v>
      </c>
      <c r="H5282" s="15" t="s">
        <v>26</v>
      </c>
      <c r="I5282" s="15" t="s">
        <v>96</v>
      </c>
      <c r="J5282" s="15" t="s">
        <v>24</v>
      </c>
      <c r="K5282" s="15" t="s">
        <v>24</v>
      </c>
      <c r="L5282" s="15" t="s">
        <v>26</v>
      </c>
      <c r="M5282" s="15" t="s">
        <v>26</v>
      </c>
      <c r="N5282" s="15" t="s">
        <v>26</v>
      </c>
      <c r="O5282" s="15" t="s">
        <v>26</v>
      </c>
      <c r="P5282" s="15" t="s">
        <v>27</v>
      </c>
      <c r="Q5282" s="15" t="s">
        <v>26</v>
      </c>
      <c r="R5282" s="15" t="s">
        <v>15</v>
      </c>
      <c r="S5282" s="18" t="n">
        <v>79.15</v>
      </c>
      <c r="T5282" s="15" t="n">
        <v>2531.4</v>
      </c>
      <c r="U5282" s="15" t="s">
        <v>24</v>
      </c>
      <c r="V5282" s="18" t="n">
        <f aca="false">IF(ISNUMBER(T5282),T5282,0)</f>
        <v>2531.4</v>
      </c>
      <c r="W5282" s="15" t="n">
        <f aca="false">IF(U5282="Yes",1,0)</f>
        <v>0</v>
      </c>
      <c r="X5282" s="15" t="str">
        <f aca="false">IF(F5282&lt;=12,"0-12 months",IF(F5282&lt;=24,"13-24 months",IF(F5282&lt;=48,"25-48 months","49-72 months")))</f>
        <v>25-48 months</v>
      </c>
      <c r="Y5282" s="15" t="str">
        <f aca="false">IF(C5282=1,"Yes","No")</f>
        <v>No</v>
      </c>
      <c r="Z5282" s="15" t="n">
        <f aca="false">COUNTIF(J5282:O5282,"Yes")</f>
        <v>4</v>
      </c>
      <c r="AA5282" s="18" t="n">
        <f aca="false">S5282*W5282</f>
        <v>0</v>
      </c>
      <c r="AB5282" s="15" t="n">
        <f aca="false">(P5282="Month-to-month")+(I5282="Fiber optic")+(R5282="Electronic check")+(F5282&lt;=12)+(M5282="No")+(J5282="No")</f>
        <v>2</v>
      </c>
      <c r="AC5282" s="15" t="str">
        <f aca="false">IF(AB5282&gt;=5,"High",IF(AB5282&gt;=3,"Medium","Low"))</f>
        <v>Low</v>
      </c>
    </row>
    <row r="5283" customFormat="false" ht="15" hidden="false" customHeight="false" outlineLevel="0" collapsed="false">
      <c r="A5283" s="15" t="s">
        <v>5380</v>
      </c>
      <c r="B5283" s="15" t="s">
        <v>94</v>
      </c>
      <c r="C5283" s="15" t="n">
        <v>0</v>
      </c>
      <c r="D5283" s="15" t="s">
        <v>26</v>
      </c>
      <c r="E5283" s="15" t="s">
        <v>26</v>
      </c>
      <c r="F5283" s="15" t="n">
        <v>72</v>
      </c>
      <c r="G5283" s="15" t="s">
        <v>26</v>
      </c>
      <c r="H5283" s="15" t="s">
        <v>26</v>
      </c>
      <c r="I5283" s="15" t="s">
        <v>96</v>
      </c>
      <c r="J5283" s="15" t="s">
        <v>26</v>
      </c>
      <c r="K5283" s="15" t="s">
        <v>26</v>
      </c>
      <c r="L5283" s="15" t="s">
        <v>24</v>
      </c>
      <c r="M5283" s="15" t="s">
        <v>26</v>
      </c>
      <c r="N5283" s="15" t="s">
        <v>24</v>
      </c>
      <c r="O5283" s="15" t="s">
        <v>24</v>
      </c>
      <c r="P5283" s="15" t="s">
        <v>29</v>
      </c>
      <c r="Q5283" s="15" t="s">
        <v>24</v>
      </c>
      <c r="R5283" s="15" t="s">
        <v>21</v>
      </c>
      <c r="S5283" s="18" t="n">
        <v>66.75</v>
      </c>
      <c r="T5283" s="15" t="n">
        <v>4760.3</v>
      </c>
      <c r="U5283" s="15" t="s">
        <v>24</v>
      </c>
      <c r="V5283" s="18" t="n">
        <f aca="false">IF(ISNUMBER(T5283),T5283,0)</f>
        <v>4760.3</v>
      </c>
      <c r="W5283" s="15" t="n">
        <f aca="false">IF(U5283="Yes",1,0)</f>
        <v>0</v>
      </c>
      <c r="X5283" s="15" t="str">
        <f aca="false">IF(F5283&lt;=12,"0-12 months",IF(F5283&lt;=24,"13-24 months",IF(F5283&lt;=48,"25-48 months","49-72 months")))</f>
        <v>49-72 months</v>
      </c>
      <c r="Y5283" s="15" t="str">
        <f aca="false">IF(C5283=1,"Yes","No")</f>
        <v>No</v>
      </c>
      <c r="Z5283" s="15" t="n">
        <f aca="false">COUNTIF(J5283:O5283,"Yes")</f>
        <v>3</v>
      </c>
      <c r="AA5283" s="18" t="n">
        <f aca="false">S5283*W5283</f>
        <v>0</v>
      </c>
      <c r="AB5283" s="15" t="n">
        <f aca="false">(P5283="Month-to-month")+(I5283="Fiber optic")+(R5283="Electronic check")+(F5283&lt;=12)+(M5283="No")+(J5283="No")</f>
        <v>0</v>
      </c>
      <c r="AC5283" s="15" t="str">
        <f aca="false">IF(AB5283&gt;=5,"High",IF(AB5283&gt;=3,"Medium","Low"))</f>
        <v>Low</v>
      </c>
    </row>
    <row r="5284" customFormat="false" ht="15" hidden="false" customHeight="false" outlineLevel="0" collapsed="false">
      <c r="A5284" s="15" t="s">
        <v>5381</v>
      </c>
      <c r="B5284" s="15" t="s">
        <v>94</v>
      </c>
      <c r="C5284" s="15" t="n">
        <v>0</v>
      </c>
      <c r="D5284" s="15" t="s">
        <v>26</v>
      </c>
      <c r="E5284" s="15" t="s">
        <v>24</v>
      </c>
      <c r="F5284" s="15" t="n">
        <v>3</v>
      </c>
      <c r="G5284" s="15" t="s">
        <v>26</v>
      </c>
      <c r="H5284" s="15" t="s">
        <v>26</v>
      </c>
      <c r="I5284" s="15" t="s">
        <v>102</v>
      </c>
      <c r="J5284" s="15" t="s">
        <v>24</v>
      </c>
      <c r="K5284" s="15" t="s">
        <v>24</v>
      </c>
      <c r="L5284" s="15" t="s">
        <v>24</v>
      </c>
      <c r="M5284" s="15" t="s">
        <v>24</v>
      </c>
      <c r="N5284" s="15" t="s">
        <v>26</v>
      </c>
      <c r="O5284" s="15" t="s">
        <v>26</v>
      </c>
      <c r="P5284" s="15" t="s">
        <v>25</v>
      </c>
      <c r="Q5284" s="15" t="s">
        <v>26</v>
      </c>
      <c r="R5284" s="15" t="s">
        <v>15</v>
      </c>
      <c r="S5284" s="18" t="n">
        <v>95.2</v>
      </c>
      <c r="T5284" s="15" t="n">
        <v>292.85</v>
      </c>
      <c r="U5284" s="15" t="s">
        <v>26</v>
      </c>
      <c r="V5284" s="18" t="n">
        <f aca="false">IF(ISNUMBER(T5284),T5284,0)</f>
        <v>292.85</v>
      </c>
      <c r="W5284" s="15" t="n">
        <f aca="false">IF(U5284="Yes",1,0)</f>
        <v>1</v>
      </c>
      <c r="X5284" s="15" t="str">
        <f aca="false">IF(F5284&lt;=12,"0-12 months",IF(F5284&lt;=24,"13-24 months",IF(F5284&lt;=48,"25-48 months","49-72 months")))</f>
        <v>0-12 months</v>
      </c>
      <c r="Y5284" s="15" t="str">
        <f aca="false">IF(C5284=1,"Yes","No")</f>
        <v>No</v>
      </c>
      <c r="Z5284" s="15" t="n">
        <f aca="false">COUNTIF(J5284:O5284,"Yes")</f>
        <v>2</v>
      </c>
      <c r="AA5284" s="18" t="n">
        <f aca="false">S5284*W5284</f>
        <v>95.2</v>
      </c>
      <c r="AB5284" s="15" t="n">
        <f aca="false">(P5284="Month-to-month")+(I5284="Fiber optic")+(R5284="Electronic check")+(F5284&lt;=12)+(M5284="No")+(J5284="No")</f>
        <v>6</v>
      </c>
      <c r="AC5284" s="15" t="str">
        <f aca="false">IF(AB5284&gt;=5,"High",IF(AB5284&gt;=3,"Medium","Low"))</f>
        <v>High</v>
      </c>
    </row>
    <row r="5285" customFormat="false" ht="15" hidden="false" customHeight="false" outlineLevel="0" collapsed="false">
      <c r="A5285" s="15" t="s">
        <v>5382</v>
      </c>
      <c r="B5285" s="15" t="s">
        <v>94</v>
      </c>
      <c r="C5285" s="15" t="n">
        <v>0</v>
      </c>
      <c r="D5285" s="15" t="s">
        <v>24</v>
      </c>
      <c r="E5285" s="15" t="s">
        <v>26</v>
      </c>
      <c r="F5285" s="15" t="n">
        <v>19</v>
      </c>
      <c r="G5285" s="15" t="s">
        <v>26</v>
      </c>
      <c r="H5285" s="15" t="s">
        <v>24</v>
      </c>
      <c r="I5285" s="15" t="s">
        <v>96</v>
      </c>
      <c r="J5285" s="15" t="s">
        <v>24</v>
      </c>
      <c r="K5285" s="15" t="s">
        <v>24</v>
      </c>
      <c r="L5285" s="15" t="s">
        <v>24</v>
      </c>
      <c r="M5285" s="15" t="s">
        <v>26</v>
      </c>
      <c r="N5285" s="15" t="s">
        <v>24</v>
      </c>
      <c r="O5285" s="15" t="s">
        <v>24</v>
      </c>
      <c r="P5285" s="15" t="s">
        <v>25</v>
      </c>
      <c r="Q5285" s="15" t="s">
        <v>24</v>
      </c>
      <c r="R5285" s="15" t="s">
        <v>17</v>
      </c>
      <c r="S5285" s="18" t="n">
        <v>48.8</v>
      </c>
      <c r="T5285" s="15" t="n">
        <v>953.65</v>
      </c>
      <c r="U5285" s="15" t="s">
        <v>24</v>
      </c>
      <c r="V5285" s="18" t="n">
        <f aca="false">IF(ISNUMBER(T5285),T5285,0)</f>
        <v>953.65</v>
      </c>
      <c r="W5285" s="15" t="n">
        <f aca="false">IF(U5285="Yes",1,0)</f>
        <v>0</v>
      </c>
      <c r="X5285" s="15" t="str">
        <f aca="false">IF(F5285&lt;=12,"0-12 months",IF(F5285&lt;=24,"13-24 months",IF(F5285&lt;=48,"25-48 months","49-72 months")))</f>
        <v>13-24 months</v>
      </c>
      <c r="Y5285" s="15" t="str">
        <f aca="false">IF(C5285=1,"Yes","No")</f>
        <v>No</v>
      </c>
      <c r="Z5285" s="15" t="n">
        <f aca="false">COUNTIF(J5285:O5285,"Yes")</f>
        <v>1</v>
      </c>
      <c r="AA5285" s="18" t="n">
        <f aca="false">S5285*W5285</f>
        <v>0</v>
      </c>
      <c r="AB5285" s="15" t="n">
        <f aca="false">(P5285="Month-to-month")+(I5285="Fiber optic")+(R5285="Electronic check")+(F5285&lt;=12)+(M5285="No")+(J5285="No")</f>
        <v>2</v>
      </c>
      <c r="AC5285" s="15" t="str">
        <f aca="false">IF(AB5285&gt;=5,"High",IF(AB5285&gt;=3,"Medium","Low"))</f>
        <v>Low</v>
      </c>
    </row>
    <row r="5286" customFormat="false" ht="15" hidden="false" customHeight="false" outlineLevel="0" collapsed="false">
      <c r="A5286" s="15" t="s">
        <v>5383</v>
      </c>
      <c r="B5286" s="15" t="s">
        <v>94</v>
      </c>
      <c r="C5286" s="15" t="n">
        <v>1</v>
      </c>
      <c r="D5286" s="15" t="s">
        <v>24</v>
      </c>
      <c r="E5286" s="15" t="s">
        <v>24</v>
      </c>
      <c r="F5286" s="15" t="n">
        <v>5</v>
      </c>
      <c r="G5286" s="15" t="s">
        <v>24</v>
      </c>
      <c r="H5286" s="15" t="s">
        <v>95</v>
      </c>
      <c r="I5286" s="15" t="s">
        <v>96</v>
      </c>
      <c r="J5286" s="15" t="s">
        <v>24</v>
      </c>
      <c r="K5286" s="15" t="s">
        <v>24</v>
      </c>
      <c r="L5286" s="15" t="s">
        <v>24</v>
      </c>
      <c r="M5286" s="15" t="s">
        <v>24</v>
      </c>
      <c r="N5286" s="15" t="s">
        <v>26</v>
      </c>
      <c r="O5286" s="15" t="s">
        <v>26</v>
      </c>
      <c r="P5286" s="15" t="s">
        <v>25</v>
      </c>
      <c r="Q5286" s="15" t="s">
        <v>24</v>
      </c>
      <c r="R5286" s="15" t="s">
        <v>15</v>
      </c>
      <c r="S5286" s="18" t="n">
        <v>45.7</v>
      </c>
      <c r="T5286" s="15" t="n">
        <v>198</v>
      </c>
      <c r="U5286" s="15" t="s">
        <v>26</v>
      </c>
      <c r="V5286" s="18" t="n">
        <f aca="false">IF(ISNUMBER(T5286),T5286,0)</f>
        <v>198</v>
      </c>
      <c r="W5286" s="15" t="n">
        <f aca="false">IF(U5286="Yes",1,0)</f>
        <v>1</v>
      </c>
      <c r="X5286" s="15" t="str">
        <f aca="false">IF(F5286&lt;=12,"0-12 months",IF(F5286&lt;=24,"13-24 months",IF(F5286&lt;=48,"25-48 months","49-72 months")))</f>
        <v>0-12 months</v>
      </c>
      <c r="Y5286" s="15" t="str">
        <f aca="false">IF(C5286=1,"Yes","No")</f>
        <v>Yes</v>
      </c>
      <c r="Z5286" s="15" t="n">
        <f aca="false">COUNTIF(J5286:O5286,"Yes")</f>
        <v>2</v>
      </c>
      <c r="AA5286" s="18" t="n">
        <f aca="false">S5286*W5286</f>
        <v>45.7</v>
      </c>
      <c r="AB5286" s="15" t="n">
        <f aca="false">(P5286="Month-to-month")+(I5286="Fiber optic")+(R5286="Electronic check")+(F5286&lt;=12)+(M5286="No")+(J5286="No")</f>
        <v>5</v>
      </c>
      <c r="AC5286" s="15" t="str">
        <f aca="false">IF(AB5286&gt;=5,"High",IF(AB5286&gt;=3,"Medium","Low"))</f>
        <v>High</v>
      </c>
    </row>
    <row r="5287" customFormat="false" ht="15" hidden="false" customHeight="false" outlineLevel="0" collapsed="false">
      <c r="A5287" s="15" t="s">
        <v>5384</v>
      </c>
      <c r="B5287" s="15" t="s">
        <v>94</v>
      </c>
      <c r="C5287" s="15" t="n">
        <v>0</v>
      </c>
      <c r="D5287" s="15" t="s">
        <v>26</v>
      </c>
      <c r="E5287" s="15" t="s">
        <v>24</v>
      </c>
      <c r="F5287" s="15" t="n">
        <v>71</v>
      </c>
      <c r="G5287" s="15" t="s">
        <v>26</v>
      </c>
      <c r="H5287" s="15" t="s">
        <v>24</v>
      </c>
      <c r="I5287" s="15" t="s">
        <v>96</v>
      </c>
      <c r="J5287" s="15" t="s">
        <v>24</v>
      </c>
      <c r="K5287" s="15" t="s">
        <v>26</v>
      </c>
      <c r="L5287" s="15" t="s">
        <v>26</v>
      </c>
      <c r="M5287" s="15" t="s">
        <v>26</v>
      </c>
      <c r="N5287" s="15" t="s">
        <v>26</v>
      </c>
      <c r="O5287" s="15" t="s">
        <v>26</v>
      </c>
      <c r="P5287" s="15" t="s">
        <v>29</v>
      </c>
      <c r="Q5287" s="15" t="s">
        <v>26</v>
      </c>
      <c r="R5287" s="15" t="s">
        <v>21</v>
      </c>
      <c r="S5287" s="18" t="n">
        <v>80.7</v>
      </c>
      <c r="T5287" s="15" t="n">
        <v>5705.05</v>
      </c>
      <c r="U5287" s="15" t="s">
        <v>24</v>
      </c>
      <c r="V5287" s="18" t="n">
        <f aca="false">IF(ISNUMBER(T5287),T5287,0)</f>
        <v>5705.05</v>
      </c>
      <c r="W5287" s="15" t="n">
        <f aca="false">IF(U5287="Yes",1,0)</f>
        <v>0</v>
      </c>
      <c r="X5287" s="15" t="str">
        <f aca="false">IF(F5287&lt;=12,"0-12 months",IF(F5287&lt;=24,"13-24 months",IF(F5287&lt;=48,"25-48 months","49-72 months")))</f>
        <v>49-72 months</v>
      </c>
      <c r="Y5287" s="15" t="str">
        <f aca="false">IF(C5287=1,"Yes","No")</f>
        <v>No</v>
      </c>
      <c r="Z5287" s="15" t="n">
        <f aca="false">COUNTIF(J5287:O5287,"Yes")</f>
        <v>5</v>
      </c>
      <c r="AA5287" s="18" t="n">
        <f aca="false">S5287*W5287</f>
        <v>0</v>
      </c>
      <c r="AB5287" s="15" t="n">
        <f aca="false">(P5287="Month-to-month")+(I5287="Fiber optic")+(R5287="Electronic check")+(F5287&lt;=12)+(M5287="No")+(J5287="No")</f>
        <v>1</v>
      </c>
      <c r="AC5287" s="15" t="str">
        <f aca="false">IF(AB5287&gt;=5,"High",IF(AB5287&gt;=3,"Medium","Low"))</f>
        <v>Low</v>
      </c>
    </row>
    <row r="5288" customFormat="false" ht="15" hidden="false" customHeight="false" outlineLevel="0" collapsed="false">
      <c r="A5288" s="15" t="s">
        <v>5385</v>
      </c>
      <c r="B5288" s="15" t="s">
        <v>98</v>
      </c>
      <c r="C5288" s="15" t="n">
        <v>0</v>
      </c>
      <c r="D5288" s="15" t="s">
        <v>26</v>
      </c>
      <c r="E5288" s="15" t="s">
        <v>24</v>
      </c>
      <c r="F5288" s="15" t="n">
        <v>8</v>
      </c>
      <c r="G5288" s="15" t="s">
        <v>26</v>
      </c>
      <c r="H5288" s="15" t="s">
        <v>24</v>
      </c>
      <c r="I5288" s="15" t="s">
        <v>102</v>
      </c>
      <c r="J5288" s="15" t="s">
        <v>26</v>
      </c>
      <c r="K5288" s="15" t="s">
        <v>24</v>
      </c>
      <c r="L5288" s="15" t="s">
        <v>24</v>
      </c>
      <c r="M5288" s="15" t="s">
        <v>24</v>
      </c>
      <c r="N5288" s="15" t="s">
        <v>24</v>
      </c>
      <c r="O5288" s="15" t="s">
        <v>24</v>
      </c>
      <c r="P5288" s="15" t="s">
        <v>25</v>
      </c>
      <c r="Q5288" s="15" t="s">
        <v>26</v>
      </c>
      <c r="R5288" s="15" t="s">
        <v>15</v>
      </c>
      <c r="S5288" s="18" t="n">
        <v>74.5</v>
      </c>
      <c r="T5288" s="15" t="n">
        <v>609.9</v>
      </c>
      <c r="U5288" s="15" t="s">
        <v>26</v>
      </c>
      <c r="V5288" s="18" t="n">
        <f aca="false">IF(ISNUMBER(T5288),T5288,0)</f>
        <v>609.9</v>
      </c>
      <c r="W5288" s="15" t="n">
        <f aca="false">IF(U5288="Yes",1,0)</f>
        <v>1</v>
      </c>
      <c r="X5288" s="15" t="str">
        <f aca="false">IF(F5288&lt;=12,"0-12 months",IF(F5288&lt;=24,"13-24 months",IF(F5288&lt;=48,"25-48 months","49-72 months")))</f>
        <v>0-12 months</v>
      </c>
      <c r="Y5288" s="15" t="str">
        <f aca="false">IF(C5288=1,"Yes","No")</f>
        <v>No</v>
      </c>
      <c r="Z5288" s="15" t="n">
        <f aca="false">COUNTIF(J5288:O5288,"Yes")</f>
        <v>1</v>
      </c>
      <c r="AA5288" s="18" t="n">
        <f aca="false">S5288*W5288</f>
        <v>74.5</v>
      </c>
      <c r="AB5288" s="15" t="n">
        <f aca="false">(P5288="Month-to-month")+(I5288="Fiber optic")+(R5288="Electronic check")+(F5288&lt;=12)+(M5288="No")+(J5288="No")</f>
        <v>5</v>
      </c>
      <c r="AC5288" s="15" t="str">
        <f aca="false">IF(AB5288&gt;=5,"High",IF(AB5288&gt;=3,"Medium","Low"))</f>
        <v>High</v>
      </c>
    </row>
    <row r="5289" customFormat="false" ht="15" hidden="false" customHeight="false" outlineLevel="0" collapsed="false">
      <c r="A5289" s="15" t="s">
        <v>5386</v>
      </c>
      <c r="B5289" s="15" t="s">
        <v>98</v>
      </c>
      <c r="C5289" s="15" t="n">
        <v>0</v>
      </c>
      <c r="D5289" s="15" t="s">
        <v>24</v>
      </c>
      <c r="E5289" s="15" t="s">
        <v>24</v>
      </c>
      <c r="F5289" s="15" t="n">
        <v>1</v>
      </c>
      <c r="G5289" s="15" t="s">
        <v>26</v>
      </c>
      <c r="H5289" s="15" t="s">
        <v>24</v>
      </c>
      <c r="I5289" s="15" t="s">
        <v>24</v>
      </c>
      <c r="J5289" s="15" t="s">
        <v>28</v>
      </c>
      <c r="K5289" s="15" t="s">
        <v>28</v>
      </c>
      <c r="L5289" s="15" t="s">
        <v>28</v>
      </c>
      <c r="M5289" s="15" t="s">
        <v>28</v>
      </c>
      <c r="N5289" s="15" t="s">
        <v>28</v>
      </c>
      <c r="O5289" s="15" t="s">
        <v>28</v>
      </c>
      <c r="P5289" s="15" t="s">
        <v>25</v>
      </c>
      <c r="Q5289" s="15" t="s">
        <v>24</v>
      </c>
      <c r="R5289" s="15" t="s">
        <v>21</v>
      </c>
      <c r="S5289" s="18" t="n">
        <v>20.55</v>
      </c>
      <c r="T5289" s="15" t="n">
        <v>20.55</v>
      </c>
      <c r="U5289" s="15" t="s">
        <v>24</v>
      </c>
      <c r="V5289" s="18" t="n">
        <f aca="false">IF(ISNUMBER(T5289),T5289,0)</f>
        <v>20.55</v>
      </c>
      <c r="W5289" s="15" t="n">
        <f aca="false">IF(U5289="Yes",1,0)</f>
        <v>0</v>
      </c>
      <c r="X5289" s="15" t="str">
        <f aca="false">IF(F5289&lt;=12,"0-12 months",IF(F5289&lt;=24,"13-24 months",IF(F5289&lt;=48,"25-48 months","49-72 months")))</f>
        <v>0-12 months</v>
      </c>
      <c r="Y5289" s="15" t="str">
        <f aca="false">IF(C5289=1,"Yes","No")</f>
        <v>No</v>
      </c>
      <c r="Z5289" s="15" t="n">
        <f aca="false">COUNTIF(J5289:O5289,"Yes")</f>
        <v>0</v>
      </c>
      <c r="AA5289" s="18" t="n">
        <f aca="false">S5289*W5289</f>
        <v>0</v>
      </c>
      <c r="AB5289" s="15" t="n">
        <f aca="false">(P5289="Month-to-month")+(I5289="Fiber optic")+(R5289="Electronic check")+(F5289&lt;=12)+(M5289="No")+(J5289="No")</f>
        <v>2</v>
      </c>
      <c r="AC5289" s="15" t="str">
        <f aca="false">IF(AB5289&gt;=5,"High",IF(AB5289&gt;=3,"Medium","Low"))</f>
        <v>Low</v>
      </c>
    </row>
    <row r="5290" customFormat="false" ht="15" hidden="false" customHeight="false" outlineLevel="0" collapsed="false">
      <c r="A5290" s="15" t="s">
        <v>5387</v>
      </c>
      <c r="B5290" s="15" t="s">
        <v>94</v>
      </c>
      <c r="C5290" s="15" t="n">
        <v>0</v>
      </c>
      <c r="D5290" s="15" t="s">
        <v>24</v>
      </c>
      <c r="E5290" s="15" t="s">
        <v>24</v>
      </c>
      <c r="F5290" s="15" t="n">
        <v>1</v>
      </c>
      <c r="G5290" s="15" t="s">
        <v>26</v>
      </c>
      <c r="H5290" s="15" t="s">
        <v>24</v>
      </c>
      <c r="I5290" s="15" t="s">
        <v>102</v>
      </c>
      <c r="J5290" s="15" t="s">
        <v>24</v>
      </c>
      <c r="K5290" s="15" t="s">
        <v>24</v>
      </c>
      <c r="L5290" s="15" t="s">
        <v>24</v>
      </c>
      <c r="M5290" s="15" t="s">
        <v>24</v>
      </c>
      <c r="N5290" s="15" t="s">
        <v>26</v>
      </c>
      <c r="O5290" s="15" t="s">
        <v>24</v>
      </c>
      <c r="P5290" s="15" t="s">
        <v>25</v>
      </c>
      <c r="Q5290" s="15" t="s">
        <v>26</v>
      </c>
      <c r="R5290" s="15" t="s">
        <v>15</v>
      </c>
      <c r="S5290" s="18" t="n">
        <v>79.65</v>
      </c>
      <c r="T5290" s="15" t="n">
        <v>79.65</v>
      </c>
      <c r="U5290" s="15" t="s">
        <v>26</v>
      </c>
      <c r="V5290" s="18" t="n">
        <f aca="false">IF(ISNUMBER(T5290),T5290,0)</f>
        <v>79.65</v>
      </c>
      <c r="W5290" s="15" t="n">
        <f aca="false">IF(U5290="Yes",1,0)</f>
        <v>1</v>
      </c>
      <c r="X5290" s="15" t="str">
        <f aca="false">IF(F5290&lt;=12,"0-12 months",IF(F5290&lt;=24,"13-24 months",IF(F5290&lt;=48,"25-48 months","49-72 months")))</f>
        <v>0-12 months</v>
      </c>
      <c r="Y5290" s="15" t="str">
        <f aca="false">IF(C5290=1,"Yes","No")</f>
        <v>No</v>
      </c>
      <c r="Z5290" s="15" t="n">
        <f aca="false">COUNTIF(J5290:O5290,"Yes")</f>
        <v>1</v>
      </c>
      <c r="AA5290" s="18" t="n">
        <f aca="false">S5290*W5290</f>
        <v>79.65</v>
      </c>
      <c r="AB5290" s="15" t="n">
        <f aca="false">(P5290="Month-to-month")+(I5290="Fiber optic")+(R5290="Electronic check")+(F5290&lt;=12)+(M5290="No")+(J5290="No")</f>
        <v>6</v>
      </c>
      <c r="AC5290" s="15" t="str">
        <f aca="false">IF(AB5290&gt;=5,"High",IF(AB5290&gt;=3,"Medium","Low"))</f>
        <v>High</v>
      </c>
    </row>
    <row r="5291" customFormat="false" ht="15" hidden="false" customHeight="false" outlineLevel="0" collapsed="false">
      <c r="A5291" s="15" t="s">
        <v>5388</v>
      </c>
      <c r="B5291" s="15" t="s">
        <v>94</v>
      </c>
      <c r="C5291" s="15" t="n">
        <v>0</v>
      </c>
      <c r="D5291" s="15" t="s">
        <v>24</v>
      </c>
      <c r="E5291" s="15" t="s">
        <v>24</v>
      </c>
      <c r="F5291" s="15" t="n">
        <v>61</v>
      </c>
      <c r="G5291" s="15" t="s">
        <v>26</v>
      </c>
      <c r="H5291" s="15" t="s">
        <v>26</v>
      </c>
      <c r="I5291" s="15" t="s">
        <v>102</v>
      </c>
      <c r="J5291" s="15" t="s">
        <v>26</v>
      </c>
      <c r="K5291" s="15" t="s">
        <v>26</v>
      </c>
      <c r="L5291" s="15" t="s">
        <v>26</v>
      </c>
      <c r="M5291" s="15" t="s">
        <v>26</v>
      </c>
      <c r="N5291" s="15" t="s">
        <v>26</v>
      </c>
      <c r="O5291" s="15" t="s">
        <v>26</v>
      </c>
      <c r="P5291" s="15" t="s">
        <v>27</v>
      </c>
      <c r="Q5291" s="15" t="s">
        <v>26</v>
      </c>
      <c r="R5291" s="15" t="s">
        <v>17</v>
      </c>
      <c r="S5291" s="18" t="n">
        <v>115.1</v>
      </c>
      <c r="T5291" s="15" t="n">
        <v>6993.65</v>
      </c>
      <c r="U5291" s="15" t="s">
        <v>24</v>
      </c>
      <c r="V5291" s="18" t="n">
        <f aca="false">IF(ISNUMBER(T5291),T5291,0)</f>
        <v>6993.65</v>
      </c>
      <c r="W5291" s="15" t="n">
        <f aca="false">IF(U5291="Yes",1,0)</f>
        <v>0</v>
      </c>
      <c r="X5291" s="15" t="str">
        <f aca="false">IF(F5291&lt;=12,"0-12 months",IF(F5291&lt;=24,"13-24 months",IF(F5291&lt;=48,"25-48 months","49-72 months")))</f>
        <v>49-72 months</v>
      </c>
      <c r="Y5291" s="15" t="str">
        <f aca="false">IF(C5291=1,"Yes","No")</f>
        <v>No</v>
      </c>
      <c r="Z5291" s="15" t="n">
        <f aca="false">COUNTIF(J5291:O5291,"Yes")</f>
        <v>6</v>
      </c>
      <c r="AA5291" s="18" t="n">
        <f aca="false">S5291*W5291</f>
        <v>0</v>
      </c>
      <c r="AB5291" s="15" t="n">
        <f aca="false">(P5291="Month-to-month")+(I5291="Fiber optic")+(R5291="Electronic check")+(F5291&lt;=12)+(M5291="No")+(J5291="No")</f>
        <v>1</v>
      </c>
      <c r="AC5291" s="15" t="str">
        <f aca="false">IF(AB5291&gt;=5,"High",IF(AB5291&gt;=3,"Medium","Low"))</f>
        <v>Low</v>
      </c>
    </row>
    <row r="5292" customFormat="false" ht="15" hidden="false" customHeight="false" outlineLevel="0" collapsed="false">
      <c r="A5292" s="15" t="s">
        <v>5389</v>
      </c>
      <c r="B5292" s="15" t="s">
        <v>94</v>
      </c>
      <c r="C5292" s="15" t="n">
        <v>0</v>
      </c>
      <c r="D5292" s="15" t="s">
        <v>26</v>
      </c>
      <c r="E5292" s="15" t="s">
        <v>26</v>
      </c>
      <c r="F5292" s="15" t="n">
        <v>71</v>
      </c>
      <c r="G5292" s="15" t="s">
        <v>24</v>
      </c>
      <c r="H5292" s="15" t="s">
        <v>95</v>
      </c>
      <c r="I5292" s="15" t="s">
        <v>96</v>
      </c>
      <c r="J5292" s="15" t="s">
        <v>26</v>
      </c>
      <c r="K5292" s="15" t="s">
        <v>26</v>
      </c>
      <c r="L5292" s="15" t="s">
        <v>24</v>
      </c>
      <c r="M5292" s="15" t="s">
        <v>26</v>
      </c>
      <c r="N5292" s="15" t="s">
        <v>26</v>
      </c>
      <c r="O5292" s="15" t="s">
        <v>26</v>
      </c>
      <c r="P5292" s="15" t="s">
        <v>29</v>
      </c>
      <c r="Q5292" s="15" t="s">
        <v>24</v>
      </c>
      <c r="R5292" s="15" t="s">
        <v>19</v>
      </c>
      <c r="S5292" s="18" t="n">
        <v>59.7</v>
      </c>
      <c r="T5292" s="15" t="n">
        <v>4122.65</v>
      </c>
      <c r="U5292" s="15" t="s">
        <v>24</v>
      </c>
      <c r="V5292" s="18" t="n">
        <f aca="false">IF(ISNUMBER(T5292),T5292,0)</f>
        <v>4122.65</v>
      </c>
      <c r="W5292" s="15" t="n">
        <f aca="false">IF(U5292="Yes",1,0)</f>
        <v>0</v>
      </c>
      <c r="X5292" s="15" t="str">
        <f aca="false">IF(F5292&lt;=12,"0-12 months",IF(F5292&lt;=24,"13-24 months",IF(F5292&lt;=48,"25-48 months","49-72 months")))</f>
        <v>49-72 months</v>
      </c>
      <c r="Y5292" s="15" t="str">
        <f aca="false">IF(C5292=1,"Yes","No")</f>
        <v>No</v>
      </c>
      <c r="Z5292" s="15" t="n">
        <f aca="false">COUNTIF(J5292:O5292,"Yes")</f>
        <v>5</v>
      </c>
      <c r="AA5292" s="18" t="n">
        <f aca="false">S5292*W5292</f>
        <v>0</v>
      </c>
      <c r="AB5292" s="15" t="n">
        <f aca="false">(P5292="Month-to-month")+(I5292="Fiber optic")+(R5292="Electronic check")+(F5292&lt;=12)+(M5292="No")+(J5292="No")</f>
        <v>0</v>
      </c>
      <c r="AC5292" s="15" t="str">
        <f aca="false">IF(AB5292&gt;=5,"High",IF(AB5292&gt;=3,"Medium","Low"))</f>
        <v>Low</v>
      </c>
    </row>
    <row r="5293" customFormat="false" ht="15" hidden="false" customHeight="false" outlineLevel="0" collapsed="false">
      <c r="A5293" s="15" t="s">
        <v>5390</v>
      </c>
      <c r="B5293" s="15" t="s">
        <v>94</v>
      </c>
      <c r="C5293" s="15" t="n">
        <v>0</v>
      </c>
      <c r="D5293" s="15" t="s">
        <v>26</v>
      </c>
      <c r="E5293" s="15" t="s">
        <v>24</v>
      </c>
      <c r="F5293" s="15" t="n">
        <v>68</v>
      </c>
      <c r="G5293" s="15" t="s">
        <v>26</v>
      </c>
      <c r="H5293" s="15" t="s">
        <v>26</v>
      </c>
      <c r="I5293" s="15" t="s">
        <v>102</v>
      </c>
      <c r="J5293" s="15" t="s">
        <v>24</v>
      </c>
      <c r="K5293" s="15" t="s">
        <v>26</v>
      </c>
      <c r="L5293" s="15" t="s">
        <v>26</v>
      </c>
      <c r="M5293" s="15" t="s">
        <v>24</v>
      </c>
      <c r="N5293" s="15" t="s">
        <v>24</v>
      </c>
      <c r="O5293" s="15" t="s">
        <v>24</v>
      </c>
      <c r="P5293" s="15" t="s">
        <v>27</v>
      </c>
      <c r="Q5293" s="15" t="s">
        <v>24</v>
      </c>
      <c r="R5293" s="15" t="s">
        <v>21</v>
      </c>
      <c r="S5293" s="18" t="n">
        <v>86.45</v>
      </c>
      <c r="T5293" s="15" t="n">
        <v>5762.95</v>
      </c>
      <c r="U5293" s="15" t="s">
        <v>24</v>
      </c>
      <c r="V5293" s="18" t="n">
        <f aca="false">IF(ISNUMBER(T5293),T5293,0)</f>
        <v>5762.95</v>
      </c>
      <c r="W5293" s="15" t="n">
        <f aca="false">IF(U5293="Yes",1,0)</f>
        <v>0</v>
      </c>
      <c r="X5293" s="15" t="str">
        <f aca="false">IF(F5293&lt;=12,"0-12 months",IF(F5293&lt;=24,"13-24 months",IF(F5293&lt;=48,"25-48 months","49-72 months")))</f>
        <v>49-72 months</v>
      </c>
      <c r="Y5293" s="15" t="str">
        <f aca="false">IF(C5293=1,"Yes","No")</f>
        <v>No</v>
      </c>
      <c r="Z5293" s="15" t="n">
        <f aca="false">COUNTIF(J5293:O5293,"Yes")</f>
        <v>2</v>
      </c>
      <c r="AA5293" s="18" t="n">
        <f aca="false">S5293*W5293</f>
        <v>0</v>
      </c>
      <c r="AB5293" s="15" t="n">
        <f aca="false">(P5293="Month-to-month")+(I5293="Fiber optic")+(R5293="Electronic check")+(F5293&lt;=12)+(M5293="No")+(J5293="No")</f>
        <v>3</v>
      </c>
      <c r="AC5293" s="15" t="str">
        <f aca="false">IF(AB5293&gt;=5,"High",IF(AB5293&gt;=3,"Medium","Low"))</f>
        <v>Medium</v>
      </c>
    </row>
    <row r="5294" customFormat="false" ht="15" hidden="false" customHeight="false" outlineLevel="0" collapsed="false">
      <c r="A5294" s="15" t="s">
        <v>5391</v>
      </c>
      <c r="B5294" s="15" t="s">
        <v>98</v>
      </c>
      <c r="C5294" s="15" t="n">
        <v>0</v>
      </c>
      <c r="D5294" s="15" t="s">
        <v>24</v>
      </c>
      <c r="E5294" s="15" t="s">
        <v>24</v>
      </c>
      <c r="F5294" s="15" t="n">
        <v>46</v>
      </c>
      <c r="G5294" s="15" t="s">
        <v>24</v>
      </c>
      <c r="H5294" s="15" t="s">
        <v>95</v>
      </c>
      <c r="I5294" s="15" t="s">
        <v>96</v>
      </c>
      <c r="J5294" s="15" t="s">
        <v>24</v>
      </c>
      <c r="K5294" s="15" t="s">
        <v>24</v>
      </c>
      <c r="L5294" s="15" t="s">
        <v>26</v>
      </c>
      <c r="M5294" s="15" t="s">
        <v>26</v>
      </c>
      <c r="N5294" s="15" t="s">
        <v>24</v>
      </c>
      <c r="O5294" s="15" t="s">
        <v>24</v>
      </c>
      <c r="P5294" s="15" t="s">
        <v>27</v>
      </c>
      <c r="Q5294" s="15" t="s">
        <v>24</v>
      </c>
      <c r="R5294" s="15" t="s">
        <v>21</v>
      </c>
      <c r="S5294" s="18" t="n">
        <v>33.7</v>
      </c>
      <c r="T5294" s="15" t="n">
        <v>1537.85</v>
      </c>
      <c r="U5294" s="15" t="s">
        <v>24</v>
      </c>
      <c r="V5294" s="18" t="n">
        <f aca="false">IF(ISNUMBER(T5294),T5294,0)</f>
        <v>1537.85</v>
      </c>
      <c r="W5294" s="15" t="n">
        <f aca="false">IF(U5294="Yes",1,0)</f>
        <v>0</v>
      </c>
      <c r="X5294" s="15" t="str">
        <f aca="false">IF(F5294&lt;=12,"0-12 months",IF(F5294&lt;=24,"13-24 months",IF(F5294&lt;=48,"25-48 months","49-72 months")))</f>
        <v>25-48 months</v>
      </c>
      <c r="Y5294" s="15" t="str">
        <f aca="false">IF(C5294=1,"Yes","No")</f>
        <v>No</v>
      </c>
      <c r="Z5294" s="15" t="n">
        <f aca="false">COUNTIF(J5294:O5294,"Yes")</f>
        <v>2</v>
      </c>
      <c r="AA5294" s="18" t="n">
        <f aca="false">S5294*W5294</f>
        <v>0</v>
      </c>
      <c r="AB5294" s="15" t="n">
        <f aca="false">(P5294="Month-to-month")+(I5294="Fiber optic")+(R5294="Electronic check")+(F5294&lt;=12)+(M5294="No")+(J5294="No")</f>
        <v>1</v>
      </c>
      <c r="AC5294" s="15" t="str">
        <f aca="false">IF(AB5294&gt;=5,"High",IF(AB5294&gt;=3,"Medium","Low"))</f>
        <v>Low</v>
      </c>
    </row>
    <row r="5295" customFormat="false" ht="15" hidden="false" customHeight="false" outlineLevel="0" collapsed="false">
      <c r="A5295" s="15" t="s">
        <v>5392</v>
      </c>
      <c r="B5295" s="15" t="s">
        <v>98</v>
      </c>
      <c r="C5295" s="15" t="n">
        <v>0</v>
      </c>
      <c r="D5295" s="15" t="s">
        <v>24</v>
      </c>
      <c r="E5295" s="15" t="s">
        <v>24</v>
      </c>
      <c r="F5295" s="15" t="n">
        <v>33</v>
      </c>
      <c r="G5295" s="15" t="s">
        <v>26</v>
      </c>
      <c r="H5295" s="15" t="s">
        <v>26</v>
      </c>
      <c r="I5295" s="15" t="s">
        <v>102</v>
      </c>
      <c r="J5295" s="15" t="s">
        <v>26</v>
      </c>
      <c r="K5295" s="15" t="s">
        <v>24</v>
      </c>
      <c r="L5295" s="15" t="s">
        <v>24</v>
      </c>
      <c r="M5295" s="15" t="s">
        <v>24</v>
      </c>
      <c r="N5295" s="15" t="s">
        <v>24</v>
      </c>
      <c r="O5295" s="15" t="s">
        <v>24</v>
      </c>
      <c r="P5295" s="15" t="s">
        <v>27</v>
      </c>
      <c r="Q5295" s="15" t="s">
        <v>24</v>
      </c>
      <c r="R5295" s="15" t="s">
        <v>19</v>
      </c>
      <c r="S5295" s="18" t="n">
        <v>80.1</v>
      </c>
      <c r="T5295" s="15" t="n">
        <v>2603.3</v>
      </c>
      <c r="U5295" s="15" t="s">
        <v>24</v>
      </c>
      <c r="V5295" s="18" t="n">
        <f aca="false">IF(ISNUMBER(T5295),T5295,0)</f>
        <v>2603.3</v>
      </c>
      <c r="W5295" s="15" t="n">
        <f aca="false">IF(U5295="Yes",1,0)</f>
        <v>0</v>
      </c>
      <c r="X5295" s="15" t="str">
        <f aca="false">IF(F5295&lt;=12,"0-12 months",IF(F5295&lt;=24,"13-24 months",IF(F5295&lt;=48,"25-48 months","49-72 months")))</f>
        <v>25-48 months</v>
      </c>
      <c r="Y5295" s="15" t="str">
        <f aca="false">IF(C5295=1,"Yes","No")</f>
        <v>No</v>
      </c>
      <c r="Z5295" s="15" t="n">
        <f aca="false">COUNTIF(J5295:O5295,"Yes")</f>
        <v>1</v>
      </c>
      <c r="AA5295" s="18" t="n">
        <f aca="false">S5295*W5295</f>
        <v>0</v>
      </c>
      <c r="AB5295" s="15" t="n">
        <f aca="false">(P5295="Month-to-month")+(I5295="Fiber optic")+(R5295="Electronic check")+(F5295&lt;=12)+(M5295="No")+(J5295="No")</f>
        <v>2</v>
      </c>
      <c r="AC5295" s="15" t="str">
        <f aca="false">IF(AB5295&gt;=5,"High",IF(AB5295&gt;=3,"Medium","Low"))</f>
        <v>Low</v>
      </c>
    </row>
    <row r="5296" customFormat="false" ht="15" hidden="false" customHeight="false" outlineLevel="0" collapsed="false">
      <c r="A5296" s="15" t="s">
        <v>5393</v>
      </c>
      <c r="B5296" s="15" t="s">
        <v>94</v>
      </c>
      <c r="C5296" s="15" t="n">
        <v>0</v>
      </c>
      <c r="D5296" s="15" t="s">
        <v>26</v>
      </c>
      <c r="E5296" s="15" t="s">
        <v>26</v>
      </c>
      <c r="F5296" s="15" t="n">
        <v>53</v>
      </c>
      <c r="G5296" s="15" t="s">
        <v>26</v>
      </c>
      <c r="H5296" s="15" t="s">
        <v>26</v>
      </c>
      <c r="I5296" s="15" t="s">
        <v>102</v>
      </c>
      <c r="J5296" s="15" t="s">
        <v>26</v>
      </c>
      <c r="K5296" s="15" t="s">
        <v>26</v>
      </c>
      <c r="L5296" s="15" t="s">
        <v>26</v>
      </c>
      <c r="M5296" s="15" t="s">
        <v>26</v>
      </c>
      <c r="N5296" s="15" t="s">
        <v>24</v>
      </c>
      <c r="O5296" s="15" t="s">
        <v>26</v>
      </c>
      <c r="P5296" s="15" t="s">
        <v>29</v>
      </c>
      <c r="Q5296" s="15" t="s">
        <v>26</v>
      </c>
      <c r="R5296" s="15" t="s">
        <v>19</v>
      </c>
      <c r="S5296" s="18" t="n">
        <v>104.05</v>
      </c>
      <c r="T5296" s="15" t="n">
        <v>5566.4</v>
      </c>
      <c r="U5296" s="15" t="s">
        <v>24</v>
      </c>
      <c r="V5296" s="18" t="n">
        <f aca="false">IF(ISNUMBER(T5296),T5296,0)</f>
        <v>5566.4</v>
      </c>
      <c r="W5296" s="15" t="n">
        <f aca="false">IF(U5296="Yes",1,0)</f>
        <v>0</v>
      </c>
      <c r="X5296" s="15" t="str">
        <f aca="false">IF(F5296&lt;=12,"0-12 months",IF(F5296&lt;=24,"13-24 months",IF(F5296&lt;=48,"25-48 months","49-72 months")))</f>
        <v>49-72 months</v>
      </c>
      <c r="Y5296" s="15" t="str">
        <f aca="false">IF(C5296=1,"Yes","No")</f>
        <v>No</v>
      </c>
      <c r="Z5296" s="15" t="n">
        <f aca="false">COUNTIF(J5296:O5296,"Yes")</f>
        <v>5</v>
      </c>
      <c r="AA5296" s="18" t="n">
        <f aca="false">S5296*W5296</f>
        <v>0</v>
      </c>
      <c r="AB5296" s="15" t="n">
        <f aca="false">(P5296="Month-to-month")+(I5296="Fiber optic")+(R5296="Electronic check")+(F5296&lt;=12)+(M5296="No")+(J5296="No")</f>
        <v>1</v>
      </c>
      <c r="AC5296" s="15" t="str">
        <f aca="false">IF(AB5296&gt;=5,"High",IF(AB5296&gt;=3,"Medium","Low"))</f>
        <v>Low</v>
      </c>
    </row>
    <row r="5297" customFormat="false" ht="15" hidden="false" customHeight="false" outlineLevel="0" collapsed="false">
      <c r="A5297" s="15" t="s">
        <v>5394</v>
      </c>
      <c r="B5297" s="15" t="s">
        <v>94</v>
      </c>
      <c r="C5297" s="15" t="n">
        <v>1</v>
      </c>
      <c r="D5297" s="15" t="s">
        <v>26</v>
      </c>
      <c r="E5297" s="15" t="s">
        <v>24</v>
      </c>
      <c r="F5297" s="15" t="n">
        <v>50</v>
      </c>
      <c r="G5297" s="15" t="s">
        <v>26</v>
      </c>
      <c r="H5297" s="15" t="s">
        <v>26</v>
      </c>
      <c r="I5297" s="15" t="s">
        <v>102</v>
      </c>
      <c r="J5297" s="15" t="s">
        <v>26</v>
      </c>
      <c r="K5297" s="15" t="s">
        <v>26</v>
      </c>
      <c r="L5297" s="15" t="s">
        <v>26</v>
      </c>
      <c r="M5297" s="15" t="s">
        <v>24</v>
      </c>
      <c r="N5297" s="15" t="s">
        <v>26</v>
      </c>
      <c r="O5297" s="15" t="s">
        <v>26</v>
      </c>
      <c r="P5297" s="15" t="s">
        <v>25</v>
      </c>
      <c r="Q5297" s="15" t="s">
        <v>24</v>
      </c>
      <c r="R5297" s="15" t="s">
        <v>19</v>
      </c>
      <c r="S5297" s="18" t="n">
        <v>108.75</v>
      </c>
      <c r="T5297" s="15" t="n">
        <v>5431.9</v>
      </c>
      <c r="U5297" s="15" t="s">
        <v>24</v>
      </c>
      <c r="V5297" s="18" t="n">
        <f aca="false">IF(ISNUMBER(T5297),T5297,0)</f>
        <v>5431.9</v>
      </c>
      <c r="W5297" s="15" t="n">
        <f aca="false">IF(U5297="Yes",1,0)</f>
        <v>0</v>
      </c>
      <c r="X5297" s="15" t="str">
        <f aca="false">IF(F5297&lt;=12,"0-12 months",IF(F5297&lt;=24,"13-24 months",IF(F5297&lt;=48,"25-48 months","49-72 months")))</f>
        <v>49-72 months</v>
      </c>
      <c r="Y5297" s="15" t="str">
        <f aca="false">IF(C5297=1,"Yes","No")</f>
        <v>Yes</v>
      </c>
      <c r="Z5297" s="15" t="n">
        <f aca="false">COUNTIF(J5297:O5297,"Yes")</f>
        <v>5</v>
      </c>
      <c r="AA5297" s="18" t="n">
        <f aca="false">S5297*W5297</f>
        <v>0</v>
      </c>
      <c r="AB5297" s="15" t="n">
        <f aca="false">(P5297="Month-to-month")+(I5297="Fiber optic")+(R5297="Electronic check")+(F5297&lt;=12)+(M5297="No")+(J5297="No")</f>
        <v>3</v>
      </c>
      <c r="AC5297" s="15" t="str">
        <f aca="false">IF(AB5297&gt;=5,"High",IF(AB5297&gt;=3,"Medium","Low"))</f>
        <v>Medium</v>
      </c>
    </row>
    <row r="5298" customFormat="false" ht="15" hidden="false" customHeight="false" outlineLevel="0" collapsed="false">
      <c r="A5298" s="15" t="s">
        <v>5395</v>
      </c>
      <c r="B5298" s="15" t="s">
        <v>94</v>
      </c>
      <c r="C5298" s="15" t="n">
        <v>0</v>
      </c>
      <c r="D5298" s="15" t="s">
        <v>24</v>
      </c>
      <c r="E5298" s="15" t="s">
        <v>24</v>
      </c>
      <c r="F5298" s="15" t="n">
        <v>57</v>
      </c>
      <c r="G5298" s="15" t="s">
        <v>24</v>
      </c>
      <c r="H5298" s="15" t="s">
        <v>95</v>
      </c>
      <c r="I5298" s="15" t="s">
        <v>96</v>
      </c>
      <c r="J5298" s="15" t="s">
        <v>26</v>
      </c>
      <c r="K5298" s="15" t="s">
        <v>24</v>
      </c>
      <c r="L5298" s="15" t="s">
        <v>26</v>
      </c>
      <c r="M5298" s="15" t="s">
        <v>26</v>
      </c>
      <c r="N5298" s="15" t="s">
        <v>24</v>
      </c>
      <c r="O5298" s="15" t="s">
        <v>24</v>
      </c>
      <c r="P5298" s="15" t="s">
        <v>27</v>
      </c>
      <c r="Q5298" s="15" t="s">
        <v>26</v>
      </c>
      <c r="R5298" s="15" t="s">
        <v>21</v>
      </c>
      <c r="S5298" s="18" t="n">
        <v>41.1</v>
      </c>
      <c r="T5298" s="15" t="n">
        <v>2258.25</v>
      </c>
      <c r="U5298" s="15" t="s">
        <v>24</v>
      </c>
      <c r="V5298" s="18" t="n">
        <f aca="false">IF(ISNUMBER(T5298),T5298,0)</f>
        <v>2258.25</v>
      </c>
      <c r="W5298" s="15" t="n">
        <f aca="false">IF(U5298="Yes",1,0)</f>
        <v>0</v>
      </c>
      <c r="X5298" s="15" t="str">
        <f aca="false">IF(F5298&lt;=12,"0-12 months",IF(F5298&lt;=24,"13-24 months",IF(F5298&lt;=48,"25-48 months","49-72 months")))</f>
        <v>49-72 months</v>
      </c>
      <c r="Y5298" s="15" t="str">
        <f aca="false">IF(C5298=1,"Yes","No")</f>
        <v>No</v>
      </c>
      <c r="Z5298" s="15" t="n">
        <f aca="false">COUNTIF(J5298:O5298,"Yes")</f>
        <v>3</v>
      </c>
      <c r="AA5298" s="18" t="n">
        <f aca="false">S5298*W5298</f>
        <v>0</v>
      </c>
      <c r="AB5298" s="15" t="n">
        <f aca="false">(P5298="Month-to-month")+(I5298="Fiber optic")+(R5298="Electronic check")+(F5298&lt;=12)+(M5298="No")+(J5298="No")</f>
        <v>0</v>
      </c>
      <c r="AC5298" s="15" t="str">
        <f aca="false">IF(AB5298&gt;=5,"High",IF(AB5298&gt;=3,"Medium","Low"))</f>
        <v>Low</v>
      </c>
    </row>
    <row r="5299" customFormat="false" ht="15" hidden="false" customHeight="false" outlineLevel="0" collapsed="false">
      <c r="A5299" s="15" t="s">
        <v>5396</v>
      </c>
      <c r="B5299" s="15" t="s">
        <v>94</v>
      </c>
      <c r="C5299" s="15" t="n">
        <v>0</v>
      </c>
      <c r="D5299" s="15" t="s">
        <v>26</v>
      </c>
      <c r="E5299" s="15" t="s">
        <v>26</v>
      </c>
      <c r="F5299" s="15" t="n">
        <v>54</v>
      </c>
      <c r="G5299" s="15" t="s">
        <v>26</v>
      </c>
      <c r="H5299" s="15" t="s">
        <v>24</v>
      </c>
      <c r="I5299" s="15" t="s">
        <v>24</v>
      </c>
      <c r="J5299" s="15" t="s">
        <v>28</v>
      </c>
      <c r="K5299" s="15" t="s">
        <v>28</v>
      </c>
      <c r="L5299" s="15" t="s">
        <v>28</v>
      </c>
      <c r="M5299" s="15" t="s">
        <v>28</v>
      </c>
      <c r="N5299" s="15" t="s">
        <v>28</v>
      </c>
      <c r="O5299" s="15" t="s">
        <v>28</v>
      </c>
      <c r="P5299" s="15" t="s">
        <v>29</v>
      </c>
      <c r="Q5299" s="15" t="s">
        <v>26</v>
      </c>
      <c r="R5299" s="15" t="s">
        <v>19</v>
      </c>
      <c r="S5299" s="18" t="n">
        <v>20.35</v>
      </c>
      <c r="T5299" s="15" t="n">
        <v>1092.35</v>
      </c>
      <c r="U5299" s="15" t="s">
        <v>24</v>
      </c>
      <c r="V5299" s="18" t="n">
        <f aca="false">IF(ISNUMBER(T5299),T5299,0)</f>
        <v>1092.35</v>
      </c>
      <c r="W5299" s="15" t="n">
        <f aca="false">IF(U5299="Yes",1,0)</f>
        <v>0</v>
      </c>
      <c r="X5299" s="15" t="str">
        <f aca="false">IF(F5299&lt;=12,"0-12 months",IF(F5299&lt;=24,"13-24 months",IF(F5299&lt;=48,"25-48 months","49-72 months")))</f>
        <v>49-72 months</v>
      </c>
      <c r="Y5299" s="15" t="str">
        <f aca="false">IF(C5299=1,"Yes","No")</f>
        <v>No</v>
      </c>
      <c r="Z5299" s="15" t="n">
        <f aca="false">COUNTIF(J5299:O5299,"Yes")</f>
        <v>0</v>
      </c>
      <c r="AA5299" s="18" t="n">
        <f aca="false">S5299*W5299</f>
        <v>0</v>
      </c>
      <c r="AB5299" s="15" t="n">
        <f aca="false">(P5299="Month-to-month")+(I5299="Fiber optic")+(R5299="Electronic check")+(F5299&lt;=12)+(M5299="No")+(J5299="No")</f>
        <v>0</v>
      </c>
      <c r="AC5299" s="15" t="str">
        <f aca="false">IF(AB5299&gt;=5,"High",IF(AB5299&gt;=3,"Medium","Low"))</f>
        <v>Low</v>
      </c>
    </row>
    <row r="5300" customFormat="false" ht="15" hidden="false" customHeight="false" outlineLevel="0" collapsed="false">
      <c r="A5300" s="15" t="s">
        <v>5397</v>
      </c>
      <c r="B5300" s="15" t="s">
        <v>94</v>
      </c>
      <c r="C5300" s="15" t="n">
        <v>1</v>
      </c>
      <c r="D5300" s="15" t="s">
        <v>26</v>
      </c>
      <c r="E5300" s="15" t="s">
        <v>24</v>
      </c>
      <c r="F5300" s="15" t="n">
        <v>60</v>
      </c>
      <c r="G5300" s="15" t="s">
        <v>26</v>
      </c>
      <c r="H5300" s="15" t="s">
        <v>26</v>
      </c>
      <c r="I5300" s="15" t="s">
        <v>102</v>
      </c>
      <c r="J5300" s="15" t="s">
        <v>24</v>
      </c>
      <c r="K5300" s="15" t="s">
        <v>26</v>
      </c>
      <c r="L5300" s="15" t="s">
        <v>26</v>
      </c>
      <c r="M5300" s="15" t="s">
        <v>24</v>
      </c>
      <c r="N5300" s="15" t="s">
        <v>26</v>
      </c>
      <c r="O5300" s="15" t="s">
        <v>26</v>
      </c>
      <c r="P5300" s="15" t="s">
        <v>25</v>
      </c>
      <c r="Q5300" s="15" t="s">
        <v>26</v>
      </c>
      <c r="R5300" s="15" t="s">
        <v>15</v>
      </c>
      <c r="S5300" s="18" t="n">
        <v>105.9</v>
      </c>
      <c r="T5300" s="15" t="n">
        <v>6401.25</v>
      </c>
      <c r="U5300" s="15" t="s">
        <v>24</v>
      </c>
      <c r="V5300" s="18" t="n">
        <f aca="false">IF(ISNUMBER(T5300),T5300,0)</f>
        <v>6401.25</v>
      </c>
      <c r="W5300" s="15" t="n">
        <f aca="false">IF(U5300="Yes",1,0)</f>
        <v>0</v>
      </c>
      <c r="X5300" s="15" t="str">
        <f aca="false">IF(F5300&lt;=12,"0-12 months",IF(F5300&lt;=24,"13-24 months",IF(F5300&lt;=48,"25-48 months","49-72 months")))</f>
        <v>49-72 months</v>
      </c>
      <c r="Y5300" s="15" t="str">
        <f aca="false">IF(C5300=1,"Yes","No")</f>
        <v>Yes</v>
      </c>
      <c r="Z5300" s="15" t="n">
        <f aca="false">COUNTIF(J5300:O5300,"Yes")</f>
        <v>4</v>
      </c>
      <c r="AA5300" s="18" t="n">
        <f aca="false">S5300*W5300</f>
        <v>0</v>
      </c>
      <c r="AB5300" s="15" t="n">
        <f aca="false">(P5300="Month-to-month")+(I5300="Fiber optic")+(R5300="Electronic check")+(F5300&lt;=12)+(M5300="No")+(J5300="No")</f>
        <v>5</v>
      </c>
      <c r="AC5300" s="15" t="str">
        <f aca="false">IF(AB5300&gt;=5,"High",IF(AB5300&gt;=3,"Medium","Low"))</f>
        <v>High</v>
      </c>
    </row>
    <row r="5301" customFormat="false" ht="15" hidden="false" customHeight="false" outlineLevel="0" collapsed="false">
      <c r="A5301" s="15" t="s">
        <v>5398</v>
      </c>
      <c r="B5301" s="15" t="s">
        <v>94</v>
      </c>
      <c r="C5301" s="15" t="n">
        <v>1</v>
      </c>
      <c r="D5301" s="15" t="s">
        <v>26</v>
      </c>
      <c r="E5301" s="15" t="s">
        <v>24</v>
      </c>
      <c r="F5301" s="15" t="n">
        <v>28</v>
      </c>
      <c r="G5301" s="15" t="s">
        <v>26</v>
      </c>
      <c r="H5301" s="15" t="s">
        <v>26</v>
      </c>
      <c r="I5301" s="15" t="s">
        <v>102</v>
      </c>
      <c r="J5301" s="15" t="s">
        <v>24</v>
      </c>
      <c r="K5301" s="15" t="s">
        <v>24</v>
      </c>
      <c r="L5301" s="15" t="s">
        <v>24</v>
      </c>
      <c r="M5301" s="15" t="s">
        <v>26</v>
      </c>
      <c r="N5301" s="15" t="s">
        <v>26</v>
      </c>
      <c r="O5301" s="15" t="s">
        <v>26</v>
      </c>
      <c r="P5301" s="15" t="s">
        <v>25</v>
      </c>
      <c r="Q5301" s="15" t="s">
        <v>26</v>
      </c>
      <c r="R5301" s="15" t="s">
        <v>21</v>
      </c>
      <c r="S5301" s="18" t="n">
        <v>101.3</v>
      </c>
      <c r="T5301" s="15" t="n">
        <v>2812.2</v>
      </c>
      <c r="U5301" s="15" t="s">
        <v>26</v>
      </c>
      <c r="V5301" s="18" t="n">
        <f aca="false">IF(ISNUMBER(T5301),T5301,0)</f>
        <v>2812.2</v>
      </c>
      <c r="W5301" s="15" t="n">
        <f aca="false">IF(U5301="Yes",1,0)</f>
        <v>1</v>
      </c>
      <c r="X5301" s="15" t="str">
        <f aca="false">IF(F5301&lt;=12,"0-12 months",IF(F5301&lt;=24,"13-24 months",IF(F5301&lt;=48,"25-48 months","49-72 months")))</f>
        <v>25-48 months</v>
      </c>
      <c r="Y5301" s="15" t="str">
        <f aca="false">IF(C5301=1,"Yes","No")</f>
        <v>Yes</v>
      </c>
      <c r="Z5301" s="15" t="n">
        <f aca="false">COUNTIF(J5301:O5301,"Yes")</f>
        <v>3</v>
      </c>
      <c r="AA5301" s="18" t="n">
        <f aca="false">S5301*W5301</f>
        <v>101.3</v>
      </c>
      <c r="AB5301" s="15" t="n">
        <f aca="false">(P5301="Month-to-month")+(I5301="Fiber optic")+(R5301="Electronic check")+(F5301&lt;=12)+(M5301="No")+(J5301="No")</f>
        <v>3</v>
      </c>
      <c r="AC5301" s="15" t="str">
        <f aca="false">IF(AB5301&gt;=5,"High",IF(AB5301&gt;=3,"Medium","Low"))</f>
        <v>Medium</v>
      </c>
    </row>
    <row r="5302" customFormat="false" ht="15" hidden="false" customHeight="false" outlineLevel="0" collapsed="false">
      <c r="A5302" s="15" t="s">
        <v>5399</v>
      </c>
      <c r="B5302" s="15" t="s">
        <v>94</v>
      </c>
      <c r="C5302" s="15" t="n">
        <v>0</v>
      </c>
      <c r="D5302" s="15" t="s">
        <v>26</v>
      </c>
      <c r="E5302" s="15" t="s">
        <v>26</v>
      </c>
      <c r="F5302" s="15" t="n">
        <v>1</v>
      </c>
      <c r="G5302" s="15" t="s">
        <v>26</v>
      </c>
      <c r="H5302" s="15" t="s">
        <v>24</v>
      </c>
      <c r="I5302" s="15" t="s">
        <v>102</v>
      </c>
      <c r="J5302" s="15" t="s">
        <v>24</v>
      </c>
      <c r="K5302" s="15" t="s">
        <v>24</v>
      </c>
      <c r="L5302" s="15" t="s">
        <v>24</v>
      </c>
      <c r="M5302" s="15" t="s">
        <v>24</v>
      </c>
      <c r="N5302" s="15" t="s">
        <v>26</v>
      </c>
      <c r="O5302" s="15" t="s">
        <v>24</v>
      </c>
      <c r="P5302" s="15" t="s">
        <v>25</v>
      </c>
      <c r="Q5302" s="15" t="s">
        <v>26</v>
      </c>
      <c r="R5302" s="15" t="s">
        <v>17</v>
      </c>
      <c r="S5302" s="18" t="n">
        <v>80.05</v>
      </c>
      <c r="T5302" s="15" t="n">
        <v>80.05</v>
      </c>
      <c r="U5302" s="15" t="s">
        <v>26</v>
      </c>
      <c r="V5302" s="18" t="n">
        <f aca="false">IF(ISNUMBER(T5302),T5302,0)</f>
        <v>80.05</v>
      </c>
      <c r="W5302" s="15" t="n">
        <f aca="false">IF(U5302="Yes",1,0)</f>
        <v>1</v>
      </c>
      <c r="X5302" s="15" t="str">
        <f aca="false">IF(F5302&lt;=12,"0-12 months",IF(F5302&lt;=24,"13-24 months",IF(F5302&lt;=48,"25-48 months","49-72 months")))</f>
        <v>0-12 months</v>
      </c>
      <c r="Y5302" s="15" t="str">
        <f aca="false">IF(C5302=1,"Yes","No")</f>
        <v>No</v>
      </c>
      <c r="Z5302" s="15" t="n">
        <f aca="false">COUNTIF(J5302:O5302,"Yes")</f>
        <v>1</v>
      </c>
      <c r="AA5302" s="18" t="n">
        <f aca="false">S5302*W5302</f>
        <v>80.05</v>
      </c>
      <c r="AB5302" s="15" t="n">
        <f aca="false">(P5302="Month-to-month")+(I5302="Fiber optic")+(R5302="Electronic check")+(F5302&lt;=12)+(M5302="No")+(J5302="No")</f>
        <v>5</v>
      </c>
      <c r="AC5302" s="15" t="str">
        <f aca="false">IF(AB5302&gt;=5,"High",IF(AB5302&gt;=3,"Medium","Low"))</f>
        <v>High</v>
      </c>
    </row>
    <row r="5303" customFormat="false" ht="15" hidden="false" customHeight="false" outlineLevel="0" collapsed="false">
      <c r="A5303" s="15" t="s">
        <v>5400</v>
      </c>
      <c r="B5303" s="15" t="s">
        <v>98</v>
      </c>
      <c r="C5303" s="15" t="n">
        <v>0</v>
      </c>
      <c r="D5303" s="15" t="s">
        <v>26</v>
      </c>
      <c r="E5303" s="15" t="s">
        <v>26</v>
      </c>
      <c r="F5303" s="15" t="n">
        <v>29</v>
      </c>
      <c r="G5303" s="15" t="s">
        <v>26</v>
      </c>
      <c r="H5303" s="15" t="s">
        <v>26</v>
      </c>
      <c r="I5303" s="15" t="s">
        <v>102</v>
      </c>
      <c r="J5303" s="15" t="s">
        <v>24</v>
      </c>
      <c r="K5303" s="15" t="s">
        <v>24</v>
      </c>
      <c r="L5303" s="15" t="s">
        <v>26</v>
      </c>
      <c r="M5303" s="15" t="s">
        <v>24</v>
      </c>
      <c r="N5303" s="15" t="s">
        <v>24</v>
      </c>
      <c r="O5303" s="15" t="s">
        <v>26</v>
      </c>
      <c r="P5303" s="15" t="s">
        <v>25</v>
      </c>
      <c r="Q5303" s="15" t="s">
        <v>26</v>
      </c>
      <c r="R5303" s="15" t="s">
        <v>15</v>
      </c>
      <c r="S5303" s="18" t="n">
        <v>89.2</v>
      </c>
      <c r="T5303" s="15" t="n">
        <v>2698.35</v>
      </c>
      <c r="U5303" s="15" t="s">
        <v>26</v>
      </c>
      <c r="V5303" s="18" t="n">
        <f aca="false">IF(ISNUMBER(T5303),T5303,0)</f>
        <v>2698.35</v>
      </c>
      <c r="W5303" s="15" t="n">
        <f aca="false">IF(U5303="Yes",1,0)</f>
        <v>1</v>
      </c>
      <c r="X5303" s="15" t="str">
        <f aca="false">IF(F5303&lt;=12,"0-12 months",IF(F5303&lt;=24,"13-24 months",IF(F5303&lt;=48,"25-48 months","49-72 months")))</f>
        <v>25-48 months</v>
      </c>
      <c r="Y5303" s="15" t="str">
        <f aca="false">IF(C5303=1,"Yes","No")</f>
        <v>No</v>
      </c>
      <c r="Z5303" s="15" t="n">
        <f aca="false">COUNTIF(J5303:O5303,"Yes")</f>
        <v>2</v>
      </c>
      <c r="AA5303" s="18" t="n">
        <f aca="false">S5303*W5303</f>
        <v>89.2</v>
      </c>
      <c r="AB5303" s="15" t="n">
        <f aca="false">(P5303="Month-to-month")+(I5303="Fiber optic")+(R5303="Electronic check")+(F5303&lt;=12)+(M5303="No")+(J5303="No")</f>
        <v>5</v>
      </c>
      <c r="AC5303" s="15" t="str">
        <f aca="false">IF(AB5303&gt;=5,"High",IF(AB5303&gt;=3,"Medium","Low"))</f>
        <v>High</v>
      </c>
    </row>
    <row r="5304" customFormat="false" ht="15" hidden="false" customHeight="false" outlineLevel="0" collapsed="false">
      <c r="A5304" s="15" t="s">
        <v>5401</v>
      </c>
      <c r="B5304" s="15" t="s">
        <v>94</v>
      </c>
      <c r="C5304" s="15" t="n">
        <v>0</v>
      </c>
      <c r="D5304" s="15" t="s">
        <v>26</v>
      </c>
      <c r="E5304" s="15" t="s">
        <v>26</v>
      </c>
      <c r="F5304" s="15" t="n">
        <v>10</v>
      </c>
      <c r="G5304" s="15" t="s">
        <v>26</v>
      </c>
      <c r="H5304" s="15" t="s">
        <v>24</v>
      </c>
      <c r="I5304" s="15" t="s">
        <v>96</v>
      </c>
      <c r="J5304" s="15" t="s">
        <v>24</v>
      </c>
      <c r="K5304" s="15" t="s">
        <v>26</v>
      </c>
      <c r="L5304" s="15" t="s">
        <v>24</v>
      </c>
      <c r="M5304" s="15" t="s">
        <v>26</v>
      </c>
      <c r="N5304" s="15" t="s">
        <v>24</v>
      </c>
      <c r="O5304" s="15" t="s">
        <v>26</v>
      </c>
      <c r="P5304" s="15" t="s">
        <v>25</v>
      </c>
      <c r="Q5304" s="15" t="s">
        <v>26</v>
      </c>
      <c r="R5304" s="15" t="s">
        <v>15</v>
      </c>
      <c r="S5304" s="18" t="n">
        <v>65.5</v>
      </c>
      <c r="T5304" s="15" t="n">
        <v>616.9</v>
      </c>
      <c r="U5304" s="15" t="s">
        <v>24</v>
      </c>
      <c r="V5304" s="18" t="n">
        <f aca="false">IF(ISNUMBER(T5304),T5304,0)</f>
        <v>616.9</v>
      </c>
      <c r="W5304" s="15" t="n">
        <f aca="false">IF(U5304="Yes",1,0)</f>
        <v>0</v>
      </c>
      <c r="X5304" s="15" t="str">
        <f aca="false">IF(F5304&lt;=12,"0-12 months",IF(F5304&lt;=24,"13-24 months",IF(F5304&lt;=48,"25-48 months","49-72 months")))</f>
        <v>0-12 months</v>
      </c>
      <c r="Y5304" s="15" t="str">
        <f aca="false">IF(C5304=1,"Yes","No")</f>
        <v>No</v>
      </c>
      <c r="Z5304" s="15" t="n">
        <f aca="false">COUNTIF(J5304:O5304,"Yes")</f>
        <v>3</v>
      </c>
      <c r="AA5304" s="18" t="n">
        <f aca="false">S5304*W5304</f>
        <v>0</v>
      </c>
      <c r="AB5304" s="15" t="n">
        <f aca="false">(P5304="Month-to-month")+(I5304="Fiber optic")+(R5304="Electronic check")+(F5304&lt;=12)+(M5304="No")+(J5304="No")</f>
        <v>4</v>
      </c>
      <c r="AC5304" s="15" t="str">
        <f aca="false">IF(AB5304&gt;=5,"High",IF(AB5304&gt;=3,"Medium","Low"))</f>
        <v>Medium</v>
      </c>
    </row>
    <row r="5305" customFormat="false" ht="15" hidden="false" customHeight="false" outlineLevel="0" collapsed="false">
      <c r="A5305" s="15" t="s">
        <v>5402</v>
      </c>
      <c r="B5305" s="15" t="s">
        <v>98</v>
      </c>
      <c r="C5305" s="15" t="n">
        <v>0</v>
      </c>
      <c r="D5305" s="15" t="s">
        <v>24</v>
      </c>
      <c r="E5305" s="15" t="s">
        <v>26</v>
      </c>
      <c r="F5305" s="15" t="n">
        <v>43</v>
      </c>
      <c r="G5305" s="15" t="s">
        <v>24</v>
      </c>
      <c r="H5305" s="15" t="s">
        <v>95</v>
      </c>
      <c r="I5305" s="15" t="s">
        <v>96</v>
      </c>
      <c r="J5305" s="15" t="s">
        <v>26</v>
      </c>
      <c r="K5305" s="15" t="s">
        <v>26</v>
      </c>
      <c r="L5305" s="15" t="s">
        <v>26</v>
      </c>
      <c r="M5305" s="15" t="s">
        <v>24</v>
      </c>
      <c r="N5305" s="15" t="s">
        <v>24</v>
      </c>
      <c r="O5305" s="15" t="s">
        <v>24</v>
      </c>
      <c r="P5305" s="15" t="s">
        <v>25</v>
      </c>
      <c r="Q5305" s="15" t="s">
        <v>26</v>
      </c>
      <c r="R5305" s="15" t="s">
        <v>15</v>
      </c>
      <c r="S5305" s="18" t="n">
        <v>40.45</v>
      </c>
      <c r="T5305" s="15" t="n">
        <v>1912.85</v>
      </c>
      <c r="U5305" s="15" t="s">
        <v>24</v>
      </c>
      <c r="V5305" s="18" t="n">
        <f aca="false">IF(ISNUMBER(T5305),T5305,0)</f>
        <v>1912.85</v>
      </c>
      <c r="W5305" s="15" t="n">
        <f aca="false">IF(U5305="Yes",1,0)</f>
        <v>0</v>
      </c>
      <c r="X5305" s="15" t="str">
        <f aca="false">IF(F5305&lt;=12,"0-12 months",IF(F5305&lt;=24,"13-24 months",IF(F5305&lt;=48,"25-48 months","49-72 months")))</f>
        <v>25-48 months</v>
      </c>
      <c r="Y5305" s="15" t="str">
        <f aca="false">IF(C5305=1,"Yes","No")</f>
        <v>No</v>
      </c>
      <c r="Z5305" s="15" t="n">
        <f aca="false">COUNTIF(J5305:O5305,"Yes")</f>
        <v>3</v>
      </c>
      <c r="AA5305" s="18" t="n">
        <f aca="false">S5305*W5305</f>
        <v>0</v>
      </c>
      <c r="AB5305" s="15" t="n">
        <f aca="false">(P5305="Month-to-month")+(I5305="Fiber optic")+(R5305="Electronic check")+(F5305&lt;=12)+(M5305="No")+(J5305="No")</f>
        <v>3</v>
      </c>
      <c r="AC5305" s="15" t="str">
        <f aca="false">IF(AB5305&gt;=5,"High",IF(AB5305&gt;=3,"Medium","Low"))</f>
        <v>Medium</v>
      </c>
    </row>
    <row r="5306" customFormat="false" ht="15" hidden="false" customHeight="false" outlineLevel="0" collapsed="false">
      <c r="A5306" s="15" t="s">
        <v>5403</v>
      </c>
      <c r="B5306" s="15" t="s">
        <v>98</v>
      </c>
      <c r="C5306" s="15" t="n">
        <v>1</v>
      </c>
      <c r="D5306" s="15" t="s">
        <v>26</v>
      </c>
      <c r="E5306" s="15" t="s">
        <v>24</v>
      </c>
      <c r="F5306" s="15" t="n">
        <v>13</v>
      </c>
      <c r="G5306" s="15" t="s">
        <v>26</v>
      </c>
      <c r="H5306" s="15" t="s">
        <v>24</v>
      </c>
      <c r="I5306" s="15" t="s">
        <v>102</v>
      </c>
      <c r="J5306" s="15" t="s">
        <v>24</v>
      </c>
      <c r="K5306" s="15" t="s">
        <v>24</v>
      </c>
      <c r="L5306" s="15" t="s">
        <v>24</v>
      </c>
      <c r="M5306" s="15" t="s">
        <v>24</v>
      </c>
      <c r="N5306" s="15" t="s">
        <v>24</v>
      </c>
      <c r="O5306" s="15" t="s">
        <v>24</v>
      </c>
      <c r="P5306" s="15" t="s">
        <v>25</v>
      </c>
      <c r="Q5306" s="15" t="s">
        <v>24</v>
      </c>
      <c r="R5306" s="15" t="s">
        <v>19</v>
      </c>
      <c r="S5306" s="18" t="n">
        <v>70.45</v>
      </c>
      <c r="T5306" s="15" t="n">
        <v>849.1</v>
      </c>
      <c r="U5306" s="15" t="s">
        <v>24</v>
      </c>
      <c r="V5306" s="18" t="n">
        <f aca="false">IF(ISNUMBER(T5306),T5306,0)</f>
        <v>849.1</v>
      </c>
      <c r="W5306" s="15" t="n">
        <f aca="false">IF(U5306="Yes",1,0)</f>
        <v>0</v>
      </c>
      <c r="X5306" s="15" t="str">
        <f aca="false">IF(F5306&lt;=12,"0-12 months",IF(F5306&lt;=24,"13-24 months",IF(F5306&lt;=48,"25-48 months","49-72 months")))</f>
        <v>13-24 months</v>
      </c>
      <c r="Y5306" s="15" t="str">
        <f aca="false">IF(C5306=1,"Yes","No")</f>
        <v>Yes</v>
      </c>
      <c r="Z5306" s="15" t="n">
        <f aca="false">COUNTIF(J5306:O5306,"Yes")</f>
        <v>0</v>
      </c>
      <c r="AA5306" s="18" t="n">
        <f aca="false">S5306*W5306</f>
        <v>0</v>
      </c>
      <c r="AB5306" s="15" t="n">
        <f aca="false">(P5306="Month-to-month")+(I5306="Fiber optic")+(R5306="Electronic check")+(F5306&lt;=12)+(M5306="No")+(J5306="No")</f>
        <v>4</v>
      </c>
      <c r="AC5306" s="15" t="str">
        <f aca="false">IF(AB5306&gt;=5,"High",IF(AB5306&gt;=3,"Medium","Low"))</f>
        <v>Medium</v>
      </c>
    </row>
    <row r="5307" customFormat="false" ht="15" hidden="false" customHeight="false" outlineLevel="0" collapsed="false">
      <c r="A5307" s="15" t="s">
        <v>5404</v>
      </c>
      <c r="B5307" s="15" t="s">
        <v>94</v>
      </c>
      <c r="C5307" s="15" t="n">
        <v>0</v>
      </c>
      <c r="D5307" s="15" t="s">
        <v>26</v>
      </c>
      <c r="E5307" s="15" t="s">
        <v>24</v>
      </c>
      <c r="F5307" s="15" t="n">
        <v>43</v>
      </c>
      <c r="G5307" s="15" t="s">
        <v>26</v>
      </c>
      <c r="H5307" s="15" t="s">
        <v>24</v>
      </c>
      <c r="I5307" s="15" t="s">
        <v>96</v>
      </c>
      <c r="J5307" s="15" t="s">
        <v>26</v>
      </c>
      <c r="K5307" s="15" t="s">
        <v>24</v>
      </c>
      <c r="L5307" s="15" t="s">
        <v>26</v>
      </c>
      <c r="M5307" s="15" t="s">
        <v>26</v>
      </c>
      <c r="N5307" s="15" t="s">
        <v>26</v>
      </c>
      <c r="O5307" s="15" t="s">
        <v>26</v>
      </c>
      <c r="P5307" s="15" t="s">
        <v>29</v>
      </c>
      <c r="Q5307" s="15" t="s">
        <v>26</v>
      </c>
      <c r="R5307" s="15" t="s">
        <v>15</v>
      </c>
      <c r="S5307" s="18" t="n">
        <v>78.8</v>
      </c>
      <c r="T5307" s="15" t="n">
        <v>3460.3</v>
      </c>
      <c r="U5307" s="15" t="s">
        <v>24</v>
      </c>
      <c r="V5307" s="18" t="n">
        <f aca="false">IF(ISNUMBER(T5307),T5307,0)</f>
        <v>3460.3</v>
      </c>
      <c r="W5307" s="15" t="n">
        <f aca="false">IF(U5307="Yes",1,0)</f>
        <v>0</v>
      </c>
      <c r="X5307" s="15" t="str">
        <f aca="false">IF(F5307&lt;=12,"0-12 months",IF(F5307&lt;=24,"13-24 months",IF(F5307&lt;=48,"25-48 months","49-72 months")))</f>
        <v>25-48 months</v>
      </c>
      <c r="Y5307" s="15" t="str">
        <f aca="false">IF(C5307=1,"Yes","No")</f>
        <v>No</v>
      </c>
      <c r="Z5307" s="15" t="n">
        <f aca="false">COUNTIF(J5307:O5307,"Yes")</f>
        <v>5</v>
      </c>
      <c r="AA5307" s="18" t="n">
        <f aca="false">S5307*W5307</f>
        <v>0</v>
      </c>
      <c r="AB5307" s="15" t="n">
        <f aca="false">(P5307="Month-to-month")+(I5307="Fiber optic")+(R5307="Electronic check")+(F5307&lt;=12)+(M5307="No")+(J5307="No")</f>
        <v>1</v>
      </c>
      <c r="AC5307" s="15" t="str">
        <f aca="false">IF(AB5307&gt;=5,"High",IF(AB5307&gt;=3,"Medium","Low"))</f>
        <v>Low</v>
      </c>
    </row>
    <row r="5308" customFormat="false" ht="15" hidden="false" customHeight="false" outlineLevel="0" collapsed="false">
      <c r="A5308" s="15" t="s">
        <v>5405</v>
      </c>
      <c r="B5308" s="15" t="s">
        <v>98</v>
      </c>
      <c r="C5308" s="15" t="n">
        <v>0</v>
      </c>
      <c r="D5308" s="15" t="s">
        <v>26</v>
      </c>
      <c r="E5308" s="15" t="s">
        <v>26</v>
      </c>
      <c r="F5308" s="15" t="n">
        <v>19</v>
      </c>
      <c r="G5308" s="15" t="s">
        <v>26</v>
      </c>
      <c r="H5308" s="15" t="s">
        <v>26</v>
      </c>
      <c r="I5308" s="15" t="s">
        <v>102</v>
      </c>
      <c r="J5308" s="15" t="s">
        <v>24</v>
      </c>
      <c r="K5308" s="15" t="s">
        <v>24</v>
      </c>
      <c r="L5308" s="15" t="s">
        <v>24</v>
      </c>
      <c r="M5308" s="15" t="s">
        <v>24</v>
      </c>
      <c r="N5308" s="15" t="s">
        <v>24</v>
      </c>
      <c r="O5308" s="15" t="s">
        <v>26</v>
      </c>
      <c r="P5308" s="15" t="s">
        <v>25</v>
      </c>
      <c r="Q5308" s="15" t="s">
        <v>26</v>
      </c>
      <c r="R5308" s="15" t="s">
        <v>15</v>
      </c>
      <c r="S5308" s="18" t="n">
        <v>83.65</v>
      </c>
      <c r="T5308" s="15" t="n">
        <v>1465.75</v>
      </c>
      <c r="U5308" s="15" t="s">
        <v>26</v>
      </c>
      <c r="V5308" s="18" t="n">
        <f aca="false">IF(ISNUMBER(T5308),T5308,0)</f>
        <v>1465.75</v>
      </c>
      <c r="W5308" s="15" t="n">
        <f aca="false">IF(U5308="Yes",1,0)</f>
        <v>1</v>
      </c>
      <c r="X5308" s="15" t="str">
        <f aca="false">IF(F5308&lt;=12,"0-12 months",IF(F5308&lt;=24,"13-24 months",IF(F5308&lt;=48,"25-48 months","49-72 months")))</f>
        <v>13-24 months</v>
      </c>
      <c r="Y5308" s="15" t="str">
        <f aca="false">IF(C5308=1,"Yes","No")</f>
        <v>No</v>
      </c>
      <c r="Z5308" s="15" t="n">
        <f aca="false">COUNTIF(J5308:O5308,"Yes")</f>
        <v>1</v>
      </c>
      <c r="AA5308" s="18" t="n">
        <f aca="false">S5308*W5308</f>
        <v>83.65</v>
      </c>
      <c r="AB5308" s="15" t="n">
        <f aca="false">(P5308="Month-to-month")+(I5308="Fiber optic")+(R5308="Electronic check")+(F5308&lt;=12)+(M5308="No")+(J5308="No")</f>
        <v>5</v>
      </c>
      <c r="AC5308" s="15" t="str">
        <f aca="false">IF(AB5308&gt;=5,"High",IF(AB5308&gt;=3,"Medium","Low"))</f>
        <v>High</v>
      </c>
    </row>
    <row r="5309" customFormat="false" ht="15" hidden="false" customHeight="false" outlineLevel="0" collapsed="false">
      <c r="A5309" s="15" t="s">
        <v>5406</v>
      </c>
      <c r="B5309" s="15" t="s">
        <v>98</v>
      </c>
      <c r="C5309" s="15" t="n">
        <v>0</v>
      </c>
      <c r="D5309" s="15" t="s">
        <v>26</v>
      </c>
      <c r="E5309" s="15" t="s">
        <v>26</v>
      </c>
      <c r="F5309" s="15" t="n">
        <v>1</v>
      </c>
      <c r="G5309" s="15" t="s">
        <v>26</v>
      </c>
      <c r="H5309" s="15" t="s">
        <v>24</v>
      </c>
      <c r="I5309" s="15" t="s">
        <v>102</v>
      </c>
      <c r="J5309" s="15" t="s">
        <v>24</v>
      </c>
      <c r="K5309" s="15" t="s">
        <v>24</v>
      </c>
      <c r="L5309" s="15" t="s">
        <v>24</v>
      </c>
      <c r="M5309" s="15" t="s">
        <v>24</v>
      </c>
      <c r="N5309" s="15" t="s">
        <v>26</v>
      </c>
      <c r="O5309" s="15" t="s">
        <v>26</v>
      </c>
      <c r="P5309" s="15" t="s">
        <v>25</v>
      </c>
      <c r="Q5309" s="15" t="s">
        <v>26</v>
      </c>
      <c r="R5309" s="15" t="s">
        <v>15</v>
      </c>
      <c r="S5309" s="18" t="n">
        <v>90.1</v>
      </c>
      <c r="T5309" s="15" t="n">
        <v>90.1</v>
      </c>
      <c r="U5309" s="15" t="s">
        <v>24</v>
      </c>
      <c r="V5309" s="18" t="n">
        <f aca="false">IF(ISNUMBER(T5309),T5309,0)</f>
        <v>90.1</v>
      </c>
      <c r="W5309" s="15" t="n">
        <f aca="false">IF(U5309="Yes",1,0)</f>
        <v>0</v>
      </c>
      <c r="X5309" s="15" t="str">
        <f aca="false">IF(F5309&lt;=12,"0-12 months",IF(F5309&lt;=24,"13-24 months",IF(F5309&lt;=48,"25-48 months","49-72 months")))</f>
        <v>0-12 months</v>
      </c>
      <c r="Y5309" s="15" t="str">
        <f aca="false">IF(C5309=1,"Yes","No")</f>
        <v>No</v>
      </c>
      <c r="Z5309" s="15" t="n">
        <f aca="false">COUNTIF(J5309:O5309,"Yes")</f>
        <v>2</v>
      </c>
      <c r="AA5309" s="18" t="n">
        <f aca="false">S5309*W5309</f>
        <v>0</v>
      </c>
      <c r="AB5309" s="15" t="n">
        <f aca="false">(P5309="Month-to-month")+(I5309="Fiber optic")+(R5309="Electronic check")+(F5309&lt;=12)+(M5309="No")+(J5309="No")</f>
        <v>6</v>
      </c>
      <c r="AC5309" s="15" t="str">
        <f aca="false">IF(AB5309&gt;=5,"High",IF(AB5309&gt;=3,"Medium","Low"))</f>
        <v>High</v>
      </c>
    </row>
    <row r="5310" customFormat="false" ht="15" hidden="false" customHeight="false" outlineLevel="0" collapsed="false">
      <c r="A5310" s="15" t="s">
        <v>5407</v>
      </c>
      <c r="B5310" s="15" t="s">
        <v>94</v>
      </c>
      <c r="C5310" s="15" t="n">
        <v>0</v>
      </c>
      <c r="D5310" s="15" t="s">
        <v>24</v>
      </c>
      <c r="E5310" s="15" t="s">
        <v>24</v>
      </c>
      <c r="F5310" s="15" t="n">
        <v>69</v>
      </c>
      <c r="G5310" s="15" t="s">
        <v>26</v>
      </c>
      <c r="H5310" s="15" t="s">
        <v>24</v>
      </c>
      <c r="I5310" s="15" t="s">
        <v>96</v>
      </c>
      <c r="J5310" s="15" t="s">
        <v>26</v>
      </c>
      <c r="K5310" s="15" t="s">
        <v>24</v>
      </c>
      <c r="L5310" s="15" t="s">
        <v>26</v>
      </c>
      <c r="M5310" s="15" t="s">
        <v>26</v>
      </c>
      <c r="N5310" s="15" t="s">
        <v>26</v>
      </c>
      <c r="O5310" s="15" t="s">
        <v>26</v>
      </c>
      <c r="P5310" s="15" t="s">
        <v>29</v>
      </c>
      <c r="Q5310" s="15" t="s">
        <v>26</v>
      </c>
      <c r="R5310" s="15" t="s">
        <v>21</v>
      </c>
      <c r="S5310" s="18" t="n">
        <v>82.45</v>
      </c>
      <c r="T5310" s="15" t="n">
        <v>5555.3</v>
      </c>
      <c r="U5310" s="15" t="s">
        <v>24</v>
      </c>
      <c r="V5310" s="18" t="n">
        <f aca="false">IF(ISNUMBER(T5310),T5310,0)</f>
        <v>5555.3</v>
      </c>
      <c r="W5310" s="15" t="n">
        <f aca="false">IF(U5310="Yes",1,0)</f>
        <v>0</v>
      </c>
      <c r="X5310" s="15" t="str">
        <f aca="false">IF(F5310&lt;=12,"0-12 months",IF(F5310&lt;=24,"13-24 months",IF(F5310&lt;=48,"25-48 months","49-72 months")))</f>
        <v>49-72 months</v>
      </c>
      <c r="Y5310" s="15" t="str">
        <f aca="false">IF(C5310=1,"Yes","No")</f>
        <v>No</v>
      </c>
      <c r="Z5310" s="15" t="n">
        <f aca="false">COUNTIF(J5310:O5310,"Yes")</f>
        <v>5</v>
      </c>
      <c r="AA5310" s="18" t="n">
        <f aca="false">S5310*W5310</f>
        <v>0</v>
      </c>
      <c r="AB5310" s="15" t="n">
        <f aca="false">(P5310="Month-to-month")+(I5310="Fiber optic")+(R5310="Electronic check")+(F5310&lt;=12)+(M5310="No")+(J5310="No")</f>
        <v>0</v>
      </c>
      <c r="AC5310" s="15" t="str">
        <f aca="false">IF(AB5310&gt;=5,"High",IF(AB5310&gt;=3,"Medium","Low"))</f>
        <v>Low</v>
      </c>
    </row>
    <row r="5311" customFormat="false" ht="15" hidden="false" customHeight="false" outlineLevel="0" collapsed="false">
      <c r="A5311" s="15" t="s">
        <v>5408</v>
      </c>
      <c r="B5311" s="15" t="s">
        <v>94</v>
      </c>
      <c r="C5311" s="15" t="n">
        <v>0</v>
      </c>
      <c r="D5311" s="15" t="s">
        <v>26</v>
      </c>
      <c r="E5311" s="15" t="s">
        <v>24</v>
      </c>
      <c r="F5311" s="15" t="n">
        <v>61</v>
      </c>
      <c r="G5311" s="15" t="s">
        <v>26</v>
      </c>
      <c r="H5311" s="15" t="s">
        <v>24</v>
      </c>
      <c r="I5311" s="15" t="s">
        <v>24</v>
      </c>
      <c r="J5311" s="15" t="s">
        <v>28</v>
      </c>
      <c r="K5311" s="15" t="s">
        <v>28</v>
      </c>
      <c r="L5311" s="15" t="s">
        <v>28</v>
      </c>
      <c r="M5311" s="15" t="s">
        <v>28</v>
      </c>
      <c r="N5311" s="15" t="s">
        <v>28</v>
      </c>
      <c r="O5311" s="15" t="s">
        <v>28</v>
      </c>
      <c r="P5311" s="15" t="s">
        <v>29</v>
      </c>
      <c r="Q5311" s="15" t="s">
        <v>24</v>
      </c>
      <c r="R5311" s="15" t="s">
        <v>21</v>
      </c>
      <c r="S5311" s="18" t="n">
        <v>20.25</v>
      </c>
      <c r="T5311" s="15" t="n">
        <v>1278.8</v>
      </c>
      <c r="U5311" s="15" t="s">
        <v>24</v>
      </c>
      <c r="V5311" s="18" t="n">
        <f aca="false">IF(ISNUMBER(T5311),T5311,0)</f>
        <v>1278.8</v>
      </c>
      <c r="W5311" s="15" t="n">
        <f aca="false">IF(U5311="Yes",1,0)</f>
        <v>0</v>
      </c>
      <c r="X5311" s="15" t="str">
        <f aca="false">IF(F5311&lt;=12,"0-12 months",IF(F5311&lt;=24,"13-24 months",IF(F5311&lt;=48,"25-48 months","49-72 months")))</f>
        <v>49-72 months</v>
      </c>
      <c r="Y5311" s="15" t="str">
        <f aca="false">IF(C5311=1,"Yes","No")</f>
        <v>No</v>
      </c>
      <c r="Z5311" s="15" t="n">
        <f aca="false">COUNTIF(J5311:O5311,"Yes")</f>
        <v>0</v>
      </c>
      <c r="AA5311" s="18" t="n">
        <f aca="false">S5311*W5311</f>
        <v>0</v>
      </c>
      <c r="AB5311" s="15" t="n">
        <f aca="false">(P5311="Month-to-month")+(I5311="Fiber optic")+(R5311="Electronic check")+(F5311&lt;=12)+(M5311="No")+(J5311="No")</f>
        <v>0</v>
      </c>
      <c r="AC5311" s="15" t="str">
        <f aca="false">IF(AB5311&gt;=5,"High",IF(AB5311&gt;=3,"Medium","Low"))</f>
        <v>Low</v>
      </c>
    </row>
    <row r="5312" customFormat="false" ht="15" hidden="false" customHeight="false" outlineLevel="0" collapsed="false">
      <c r="A5312" s="15" t="s">
        <v>5409</v>
      </c>
      <c r="B5312" s="15" t="s">
        <v>98</v>
      </c>
      <c r="C5312" s="15" t="n">
        <v>0</v>
      </c>
      <c r="D5312" s="15" t="s">
        <v>26</v>
      </c>
      <c r="E5312" s="15" t="s">
        <v>24</v>
      </c>
      <c r="F5312" s="15" t="n">
        <v>43</v>
      </c>
      <c r="G5312" s="15" t="s">
        <v>26</v>
      </c>
      <c r="H5312" s="15" t="s">
        <v>26</v>
      </c>
      <c r="I5312" s="15" t="s">
        <v>96</v>
      </c>
      <c r="J5312" s="15" t="s">
        <v>26</v>
      </c>
      <c r="K5312" s="15" t="s">
        <v>26</v>
      </c>
      <c r="L5312" s="15" t="s">
        <v>24</v>
      </c>
      <c r="M5312" s="15" t="s">
        <v>26</v>
      </c>
      <c r="N5312" s="15" t="s">
        <v>24</v>
      </c>
      <c r="O5312" s="15" t="s">
        <v>24</v>
      </c>
      <c r="P5312" s="15" t="s">
        <v>25</v>
      </c>
      <c r="Q5312" s="15" t="s">
        <v>24</v>
      </c>
      <c r="R5312" s="15" t="s">
        <v>19</v>
      </c>
      <c r="S5312" s="18" t="n">
        <v>66.25</v>
      </c>
      <c r="T5312" s="15" t="n">
        <v>2907.35</v>
      </c>
      <c r="U5312" s="15" t="s">
        <v>24</v>
      </c>
      <c r="V5312" s="18" t="n">
        <f aca="false">IF(ISNUMBER(T5312),T5312,0)</f>
        <v>2907.35</v>
      </c>
      <c r="W5312" s="15" t="n">
        <f aca="false">IF(U5312="Yes",1,0)</f>
        <v>0</v>
      </c>
      <c r="X5312" s="15" t="str">
        <f aca="false">IF(F5312&lt;=12,"0-12 months",IF(F5312&lt;=24,"13-24 months",IF(F5312&lt;=48,"25-48 months","49-72 months")))</f>
        <v>25-48 months</v>
      </c>
      <c r="Y5312" s="15" t="str">
        <f aca="false">IF(C5312=1,"Yes","No")</f>
        <v>No</v>
      </c>
      <c r="Z5312" s="15" t="n">
        <f aca="false">COUNTIF(J5312:O5312,"Yes")</f>
        <v>3</v>
      </c>
      <c r="AA5312" s="18" t="n">
        <f aca="false">S5312*W5312</f>
        <v>0</v>
      </c>
      <c r="AB5312" s="15" t="n">
        <f aca="false">(P5312="Month-to-month")+(I5312="Fiber optic")+(R5312="Electronic check")+(F5312&lt;=12)+(M5312="No")+(J5312="No")</f>
        <v>1</v>
      </c>
      <c r="AC5312" s="15" t="str">
        <f aca="false">IF(AB5312&gt;=5,"High",IF(AB5312&gt;=3,"Medium","Low"))</f>
        <v>Low</v>
      </c>
    </row>
    <row r="5313" customFormat="false" ht="15" hidden="false" customHeight="false" outlineLevel="0" collapsed="false">
      <c r="A5313" s="15" t="s">
        <v>5410</v>
      </c>
      <c r="B5313" s="15" t="s">
        <v>94</v>
      </c>
      <c r="C5313" s="15" t="n">
        <v>0</v>
      </c>
      <c r="D5313" s="15" t="s">
        <v>26</v>
      </c>
      <c r="E5313" s="15" t="s">
        <v>24</v>
      </c>
      <c r="F5313" s="15" t="n">
        <v>6</v>
      </c>
      <c r="G5313" s="15" t="s">
        <v>26</v>
      </c>
      <c r="H5313" s="15" t="s">
        <v>24</v>
      </c>
      <c r="I5313" s="15" t="s">
        <v>24</v>
      </c>
      <c r="J5313" s="15" t="s">
        <v>28</v>
      </c>
      <c r="K5313" s="15" t="s">
        <v>28</v>
      </c>
      <c r="L5313" s="15" t="s">
        <v>28</v>
      </c>
      <c r="M5313" s="15" t="s">
        <v>28</v>
      </c>
      <c r="N5313" s="15" t="s">
        <v>28</v>
      </c>
      <c r="O5313" s="15" t="s">
        <v>28</v>
      </c>
      <c r="P5313" s="15" t="s">
        <v>25</v>
      </c>
      <c r="Q5313" s="15" t="s">
        <v>24</v>
      </c>
      <c r="R5313" s="15" t="s">
        <v>19</v>
      </c>
      <c r="S5313" s="18" t="n">
        <v>19.5</v>
      </c>
      <c r="T5313" s="15" t="n">
        <v>146.3</v>
      </c>
      <c r="U5313" s="15" t="s">
        <v>26</v>
      </c>
      <c r="V5313" s="18" t="n">
        <f aca="false">IF(ISNUMBER(T5313),T5313,0)</f>
        <v>146.3</v>
      </c>
      <c r="W5313" s="15" t="n">
        <f aca="false">IF(U5313="Yes",1,0)</f>
        <v>1</v>
      </c>
      <c r="X5313" s="15" t="str">
        <f aca="false">IF(F5313&lt;=12,"0-12 months",IF(F5313&lt;=24,"13-24 months",IF(F5313&lt;=48,"25-48 months","49-72 months")))</f>
        <v>0-12 months</v>
      </c>
      <c r="Y5313" s="15" t="str">
        <f aca="false">IF(C5313=1,"Yes","No")</f>
        <v>No</v>
      </c>
      <c r="Z5313" s="15" t="n">
        <f aca="false">COUNTIF(J5313:O5313,"Yes")</f>
        <v>0</v>
      </c>
      <c r="AA5313" s="18" t="n">
        <f aca="false">S5313*W5313</f>
        <v>19.5</v>
      </c>
      <c r="AB5313" s="15" t="n">
        <f aca="false">(P5313="Month-to-month")+(I5313="Fiber optic")+(R5313="Electronic check")+(F5313&lt;=12)+(M5313="No")+(J5313="No")</f>
        <v>2</v>
      </c>
      <c r="AC5313" s="15" t="str">
        <f aca="false">IF(AB5313&gt;=5,"High",IF(AB5313&gt;=3,"Medium","Low"))</f>
        <v>Low</v>
      </c>
    </row>
    <row r="5314" customFormat="false" ht="15" hidden="false" customHeight="false" outlineLevel="0" collapsed="false">
      <c r="A5314" s="15" t="s">
        <v>5411</v>
      </c>
      <c r="B5314" s="15" t="s">
        <v>98</v>
      </c>
      <c r="C5314" s="15" t="n">
        <v>0</v>
      </c>
      <c r="D5314" s="15" t="s">
        <v>24</v>
      </c>
      <c r="E5314" s="15" t="s">
        <v>24</v>
      </c>
      <c r="F5314" s="15" t="n">
        <v>1</v>
      </c>
      <c r="G5314" s="15" t="s">
        <v>26</v>
      </c>
      <c r="H5314" s="15" t="s">
        <v>24</v>
      </c>
      <c r="I5314" s="15" t="s">
        <v>96</v>
      </c>
      <c r="J5314" s="15" t="s">
        <v>24</v>
      </c>
      <c r="K5314" s="15" t="s">
        <v>24</v>
      </c>
      <c r="L5314" s="15" t="s">
        <v>24</v>
      </c>
      <c r="M5314" s="15" t="s">
        <v>26</v>
      </c>
      <c r="N5314" s="15" t="s">
        <v>24</v>
      </c>
      <c r="O5314" s="15" t="s">
        <v>24</v>
      </c>
      <c r="P5314" s="15" t="s">
        <v>25</v>
      </c>
      <c r="Q5314" s="15" t="s">
        <v>24</v>
      </c>
      <c r="R5314" s="15" t="s">
        <v>17</v>
      </c>
      <c r="S5314" s="18" t="n">
        <v>51.25</v>
      </c>
      <c r="T5314" s="15" t="n">
        <v>51.25</v>
      </c>
      <c r="U5314" s="15" t="s">
        <v>26</v>
      </c>
      <c r="V5314" s="18" t="n">
        <f aca="false">IF(ISNUMBER(T5314),T5314,0)</f>
        <v>51.25</v>
      </c>
      <c r="W5314" s="15" t="n">
        <f aca="false">IF(U5314="Yes",1,0)</f>
        <v>1</v>
      </c>
      <c r="X5314" s="15" t="str">
        <f aca="false">IF(F5314&lt;=12,"0-12 months",IF(F5314&lt;=24,"13-24 months",IF(F5314&lt;=48,"25-48 months","49-72 months")))</f>
        <v>0-12 months</v>
      </c>
      <c r="Y5314" s="15" t="str">
        <f aca="false">IF(C5314=1,"Yes","No")</f>
        <v>No</v>
      </c>
      <c r="Z5314" s="15" t="n">
        <f aca="false">COUNTIF(J5314:O5314,"Yes")</f>
        <v>1</v>
      </c>
      <c r="AA5314" s="18" t="n">
        <f aca="false">S5314*W5314</f>
        <v>51.25</v>
      </c>
      <c r="AB5314" s="15" t="n">
        <f aca="false">(P5314="Month-to-month")+(I5314="Fiber optic")+(R5314="Electronic check")+(F5314&lt;=12)+(M5314="No")+(J5314="No")</f>
        <v>3</v>
      </c>
      <c r="AC5314" s="15" t="str">
        <f aca="false">IF(AB5314&gt;=5,"High",IF(AB5314&gt;=3,"Medium","Low"))</f>
        <v>Medium</v>
      </c>
    </row>
    <row r="5315" customFormat="false" ht="15" hidden="false" customHeight="false" outlineLevel="0" collapsed="false">
      <c r="A5315" s="15" t="s">
        <v>5412</v>
      </c>
      <c r="B5315" s="15" t="s">
        <v>98</v>
      </c>
      <c r="C5315" s="15" t="n">
        <v>0</v>
      </c>
      <c r="D5315" s="15" t="s">
        <v>26</v>
      </c>
      <c r="E5315" s="15" t="s">
        <v>24</v>
      </c>
      <c r="F5315" s="15" t="n">
        <v>56</v>
      </c>
      <c r="G5315" s="15" t="s">
        <v>26</v>
      </c>
      <c r="H5315" s="15" t="s">
        <v>24</v>
      </c>
      <c r="I5315" s="15" t="s">
        <v>102</v>
      </c>
      <c r="J5315" s="15" t="s">
        <v>24</v>
      </c>
      <c r="K5315" s="15" t="s">
        <v>24</v>
      </c>
      <c r="L5315" s="15" t="s">
        <v>24</v>
      </c>
      <c r="M5315" s="15" t="s">
        <v>24</v>
      </c>
      <c r="N5315" s="15" t="s">
        <v>26</v>
      </c>
      <c r="O5315" s="15" t="s">
        <v>26</v>
      </c>
      <c r="P5315" s="15" t="s">
        <v>25</v>
      </c>
      <c r="Q5315" s="15" t="s">
        <v>24</v>
      </c>
      <c r="R5315" s="15" t="s">
        <v>17</v>
      </c>
      <c r="S5315" s="18" t="n">
        <v>89.7</v>
      </c>
      <c r="T5315" s="15" t="n">
        <v>4952.95</v>
      </c>
      <c r="U5315" s="15" t="s">
        <v>24</v>
      </c>
      <c r="V5315" s="18" t="n">
        <f aca="false">IF(ISNUMBER(T5315),T5315,0)</f>
        <v>4952.95</v>
      </c>
      <c r="W5315" s="15" t="n">
        <f aca="false">IF(U5315="Yes",1,0)</f>
        <v>0</v>
      </c>
      <c r="X5315" s="15" t="str">
        <f aca="false">IF(F5315&lt;=12,"0-12 months",IF(F5315&lt;=24,"13-24 months",IF(F5315&lt;=48,"25-48 months","49-72 months")))</f>
        <v>49-72 months</v>
      </c>
      <c r="Y5315" s="15" t="str">
        <f aca="false">IF(C5315=1,"Yes","No")</f>
        <v>No</v>
      </c>
      <c r="Z5315" s="15" t="n">
        <f aca="false">COUNTIF(J5315:O5315,"Yes")</f>
        <v>2</v>
      </c>
      <c r="AA5315" s="18" t="n">
        <f aca="false">S5315*W5315</f>
        <v>0</v>
      </c>
      <c r="AB5315" s="15" t="n">
        <f aca="false">(P5315="Month-to-month")+(I5315="Fiber optic")+(R5315="Electronic check")+(F5315&lt;=12)+(M5315="No")+(J5315="No")</f>
        <v>4</v>
      </c>
      <c r="AC5315" s="15" t="str">
        <f aca="false">IF(AB5315&gt;=5,"High",IF(AB5315&gt;=3,"Medium","Low"))</f>
        <v>Medium</v>
      </c>
    </row>
    <row r="5316" customFormat="false" ht="15" hidden="false" customHeight="false" outlineLevel="0" collapsed="false">
      <c r="A5316" s="15" t="s">
        <v>5413</v>
      </c>
      <c r="B5316" s="15" t="s">
        <v>94</v>
      </c>
      <c r="C5316" s="15" t="n">
        <v>0</v>
      </c>
      <c r="D5316" s="15" t="s">
        <v>26</v>
      </c>
      <c r="E5316" s="15" t="s">
        <v>24</v>
      </c>
      <c r="F5316" s="15" t="n">
        <v>70</v>
      </c>
      <c r="G5316" s="15" t="s">
        <v>24</v>
      </c>
      <c r="H5316" s="15" t="s">
        <v>95</v>
      </c>
      <c r="I5316" s="15" t="s">
        <v>96</v>
      </c>
      <c r="J5316" s="15" t="s">
        <v>26</v>
      </c>
      <c r="K5316" s="15" t="s">
        <v>26</v>
      </c>
      <c r="L5316" s="15" t="s">
        <v>26</v>
      </c>
      <c r="M5316" s="15" t="s">
        <v>26</v>
      </c>
      <c r="N5316" s="15" t="s">
        <v>26</v>
      </c>
      <c r="O5316" s="15" t="s">
        <v>26</v>
      </c>
      <c r="P5316" s="15" t="s">
        <v>29</v>
      </c>
      <c r="Q5316" s="15" t="s">
        <v>24</v>
      </c>
      <c r="R5316" s="15" t="s">
        <v>19</v>
      </c>
      <c r="S5316" s="18" t="n">
        <v>64.55</v>
      </c>
      <c r="T5316" s="15" t="n">
        <v>4504.9</v>
      </c>
      <c r="U5316" s="15" t="s">
        <v>24</v>
      </c>
      <c r="V5316" s="18" t="n">
        <f aca="false">IF(ISNUMBER(T5316),T5316,0)</f>
        <v>4504.9</v>
      </c>
      <c r="W5316" s="15" t="n">
        <f aca="false">IF(U5316="Yes",1,0)</f>
        <v>0</v>
      </c>
      <c r="X5316" s="15" t="str">
        <f aca="false">IF(F5316&lt;=12,"0-12 months",IF(F5316&lt;=24,"13-24 months",IF(F5316&lt;=48,"25-48 months","49-72 months")))</f>
        <v>49-72 months</v>
      </c>
      <c r="Y5316" s="15" t="str">
        <f aca="false">IF(C5316=1,"Yes","No")</f>
        <v>No</v>
      </c>
      <c r="Z5316" s="15" t="n">
        <f aca="false">COUNTIF(J5316:O5316,"Yes")</f>
        <v>6</v>
      </c>
      <c r="AA5316" s="18" t="n">
        <f aca="false">S5316*W5316</f>
        <v>0</v>
      </c>
      <c r="AB5316" s="15" t="n">
        <f aca="false">(P5316="Month-to-month")+(I5316="Fiber optic")+(R5316="Electronic check")+(F5316&lt;=12)+(M5316="No")+(J5316="No")</f>
        <v>0</v>
      </c>
      <c r="AC5316" s="15" t="str">
        <f aca="false">IF(AB5316&gt;=5,"High",IF(AB5316&gt;=3,"Medium","Low"))</f>
        <v>Low</v>
      </c>
    </row>
    <row r="5317" customFormat="false" ht="15" hidden="false" customHeight="false" outlineLevel="0" collapsed="false">
      <c r="A5317" s="15" t="s">
        <v>5414</v>
      </c>
      <c r="B5317" s="15" t="s">
        <v>98</v>
      </c>
      <c r="C5317" s="15" t="n">
        <v>0</v>
      </c>
      <c r="D5317" s="15" t="s">
        <v>24</v>
      </c>
      <c r="E5317" s="15" t="s">
        <v>24</v>
      </c>
      <c r="F5317" s="15" t="n">
        <v>1</v>
      </c>
      <c r="G5317" s="15" t="s">
        <v>26</v>
      </c>
      <c r="H5317" s="15" t="s">
        <v>24</v>
      </c>
      <c r="I5317" s="15" t="s">
        <v>96</v>
      </c>
      <c r="J5317" s="15" t="s">
        <v>24</v>
      </c>
      <c r="K5317" s="15" t="s">
        <v>24</v>
      </c>
      <c r="L5317" s="15" t="s">
        <v>24</v>
      </c>
      <c r="M5317" s="15" t="s">
        <v>24</v>
      </c>
      <c r="N5317" s="15" t="s">
        <v>24</v>
      </c>
      <c r="O5317" s="15" t="s">
        <v>24</v>
      </c>
      <c r="P5317" s="15" t="s">
        <v>25</v>
      </c>
      <c r="Q5317" s="15" t="s">
        <v>26</v>
      </c>
      <c r="R5317" s="15" t="s">
        <v>15</v>
      </c>
      <c r="S5317" s="18" t="n">
        <v>45.6</v>
      </c>
      <c r="T5317" s="15" t="n">
        <v>45.6</v>
      </c>
      <c r="U5317" s="15" t="s">
        <v>26</v>
      </c>
      <c r="V5317" s="18" t="n">
        <f aca="false">IF(ISNUMBER(T5317),T5317,0)</f>
        <v>45.6</v>
      </c>
      <c r="W5317" s="15" t="n">
        <f aca="false">IF(U5317="Yes",1,0)</f>
        <v>1</v>
      </c>
      <c r="X5317" s="15" t="str">
        <f aca="false">IF(F5317&lt;=12,"0-12 months",IF(F5317&lt;=24,"13-24 months",IF(F5317&lt;=48,"25-48 months","49-72 months")))</f>
        <v>0-12 months</v>
      </c>
      <c r="Y5317" s="15" t="str">
        <f aca="false">IF(C5317=1,"Yes","No")</f>
        <v>No</v>
      </c>
      <c r="Z5317" s="15" t="n">
        <f aca="false">COUNTIF(J5317:O5317,"Yes")</f>
        <v>0</v>
      </c>
      <c r="AA5317" s="18" t="n">
        <f aca="false">S5317*W5317</f>
        <v>45.6</v>
      </c>
      <c r="AB5317" s="15" t="n">
        <f aca="false">(P5317="Month-to-month")+(I5317="Fiber optic")+(R5317="Electronic check")+(F5317&lt;=12)+(M5317="No")+(J5317="No")</f>
        <v>5</v>
      </c>
      <c r="AC5317" s="15" t="str">
        <f aca="false">IF(AB5317&gt;=5,"High",IF(AB5317&gt;=3,"Medium","Low"))</f>
        <v>High</v>
      </c>
    </row>
    <row r="5318" customFormat="false" ht="15" hidden="false" customHeight="false" outlineLevel="0" collapsed="false">
      <c r="A5318" s="15" t="s">
        <v>5415</v>
      </c>
      <c r="B5318" s="15" t="s">
        <v>98</v>
      </c>
      <c r="C5318" s="15" t="n">
        <v>0</v>
      </c>
      <c r="D5318" s="15" t="s">
        <v>26</v>
      </c>
      <c r="E5318" s="15" t="s">
        <v>26</v>
      </c>
      <c r="F5318" s="15" t="n">
        <v>49</v>
      </c>
      <c r="G5318" s="15" t="s">
        <v>26</v>
      </c>
      <c r="H5318" s="15" t="s">
        <v>26</v>
      </c>
      <c r="I5318" s="15" t="s">
        <v>102</v>
      </c>
      <c r="J5318" s="15" t="s">
        <v>24</v>
      </c>
      <c r="K5318" s="15" t="s">
        <v>26</v>
      </c>
      <c r="L5318" s="15" t="s">
        <v>26</v>
      </c>
      <c r="M5318" s="15" t="s">
        <v>24</v>
      </c>
      <c r="N5318" s="15" t="s">
        <v>26</v>
      </c>
      <c r="O5318" s="15" t="s">
        <v>24</v>
      </c>
      <c r="P5318" s="15" t="s">
        <v>27</v>
      </c>
      <c r="Q5318" s="15" t="s">
        <v>26</v>
      </c>
      <c r="R5318" s="15" t="s">
        <v>15</v>
      </c>
      <c r="S5318" s="18" t="n">
        <v>93.65</v>
      </c>
      <c r="T5318" s="15" t="n">
        <v>4520.15</v>
      </c>
      <c r="U5318" s="15" t="s">
        <v>24</v>
      </c>
      <c r="V5318" s="18" t="n">
        <f aca="false">IF(ISNUMBER(T5318),T5318,0)</f>
        <v>4520.15</v>
      </c>
      <c r="W5318" s="15" t="n">
        <f aca="false">IF(U5318="Yes",1,0)</f>
        <v>0</v>
      </c>
      <c r="X5318" s="15" t="str">
        <f aca="false">IF(F5318&lt;=12,"0-12 months",IF(F5318&lt;=24,"13-24 months",IF(F5318&lt;=48,"25-48 months","49-72 months")))</f>
        <v>49-72 months</v>
      </c>
      <c r="Y5318" s="15" t="str">
        <f aca="false">IF(C5318=1,"Yes","No")</f>
        <v>No</v>
      </c>
      <c r="Z5318" s="15" t="n">
        <f aca="false">COUNTIF(J5318:O5318,"Yes")</f>
        <v>3</v>
      </c>
      <c r="AA5318" s="18" t="n">
        <f aca="false">S5318*W5318</f>
        <v>0</v>
      </c>
      <c r="AB5318" s="15" t="n">
        <f aca="false">(P5318="Month-to-month")+(I5318="Fiber optic")+(R5318="Electronic check")+(F5318&lt;=12)+(M5318="No")+(J5318="No")</f>
        <v>4</v>
      </c>
      <c r="AC5318" s="15" t="str">
        <f aca="false">IF(AB5318&gt;=5,"High",IF(AB5318&gt;=3,"Medium","Low"))</f>
        <v>Medium</v>
      </c>
    </row>
    <row r="5319" customFormat="false" ht="15" hidden="false" customHeight="false" outlineLevel="0" collapsed="false">
      <c r="A5319" s="15" t="s">
        <v>5416</v>
      </c>
      <c r="B5319" s="15" t="s">
        <v>94</v>
      </c>
      <c r="C5319" s="15" t="n">
        <v>0</v>
      </c>
      <c r="D5319" s="15" t="s">
        <v>24</v>
      </c>
      <c r="E5319" s="15" t="s">
        <v>24</v>
      </c>
      <c r="F5319" s="15" t="n">
        <v>6</v>
      </c>
      <c r="G5319" s="15" t="s">
        <v>26</v>
      </c>
      <c r="H5319" s="15" t="s">
        <v>24</v>
      </c>
      <c r="I5319" s="15" t="s">
        <v>96</v>
      </c>
      <c r="J5319" s="15" t="s">
        <v>24</v>
      </c>
      <c r="K5319" s="15" t="s">
        <v>24</v>
      </c>
      <c r="L5319" s="15" t="s">
        <v>24</v>
      </c>
      <c r="M5319" s="15" t="s">
        <v>26</v>
      </c>
      <c r="N5319" s="15" t="s">
        <v>24</v>
      </c>
      <c r="O5319" s="15" t="s">
        <v>24</v>
      </c>
      <c r="P5319" s="15" t="s">
        <v>25</v>
      </c>
      <c r="Q5319" s="15" t="s">
        <v>26</v>
      </c>
      <c r="R5319" s="15" t="s">
        <v>19</v>
      </c>
      <c r="S5319" s="18" t="n">
        <v>49.65</v>
      </c>
      <c r="T5319" s="15" t="n">
        <v>267.35</v>
      </c>
      <c r="U5319" s="15" t="s">
        <v>26</v>
      </c>
      <c r="V5319" s="18" t="n">
        <f aca="false">IF(ISNUMBER(T5319),T5319,0)</f>
        <v>267.35</v>
      </c>
      <c r="W5319" s="15" t="n">
        <f aca="false">IF(U5319="Yes",1,0)</f>
        <v>1</v>
      </c>
      <c r="X5319" s="15" t="str">
        <f aca="false">IF(F5319&lt;=12,"0-12 months",IF(F5319&lt;=24,"13-24 months",IF(F5319&lt;=48,"25-48 months","49-72 months")))</f>
        <v>0-12 months</v>
      </c>
      <c r="Y5319" s="15" t="str">
        <f aca="false">IF(C5319=1,"Yes","No")</f>
        <v>No</v>
      </c>
      <c r="Z5319" s="15" t="n">
        <f aca="false">COUNTIF(J5319:O5319,"Yes")</f>
        <v>1</v>
      </c>
      <c r="AA5319" s="18" t="n">
        <f aca="false">S5319*W5319</f>
        <v>49.65</v>
      </c>
      <c r="AB5319" s="15" t="n">
        <f aca="false">(P5319="Month-to-month")+(I5319="Fiber optic")+(R5319="Electronic check")+(F5319&lt;=12)+(M5319="No")+(J5319="No")</f>
        <v>3</v>
      </c>
      <c r="AC5319" s="15" t="str">
        <f aca="false">IF(AB5319&gt;=5,"High",IF(AB5319&gt;=3,"Medium","Low"))</f>
        <v>Medium</v>
      </c>
    </row>
    <row r="5320" customFormat="false" ht="15" hidden="false" customHeight="false" outlineLevel="0" collapsed="false">
      <c r="A5320" s="15" t="s">
        <v>5417</v>
      </c>
      <c r="B5320" s="15" t="s">
        <v>94</v>
      </c>
      <c r="C5320" s="15" t="n">
        <v>0</v>
      </c>
      <c r="D5320" s="15" t="s">
        <v>26</v>
      </c>
      <c r="E5320" s="15" t="s">
        <v>26</v>
      </c>
      <c r="F5320" s="15" t="n">
        <v>32</v>
      </c>
      <c r="G5320" s="15" t="s">
        <v>26</v>
      </c>
      <c r="H5320" s="15" t="s">
        <v>24</v>
      </c>
      <c r="I5320" s="15" t="s">
        <v>96</v>
      </c>
      <c r="J5320" s="15" t="s">
        <v>26</v>
      </c>
      <c r="K5320" s="15" t="s">
        <v>26</v>
      </c>
      <c r="L5320" s="15" t="s">
        <v>26</v>
      </c>
      <c r="M5320" s="15" t="s">
        <v>26</v>
      </c>
      <c r="N5320" s="15" t="s">
        <v>24</v>
      </c>
      <c r="O5320" s="15" t="s">
        <v>26</v>
      </c>
      <c r="P5320" s="15" t="s">
        <v>29</v>
      </c>
      <c r="Q5320" s="15" t="s">
        <v>24</v>
      </c>
      <c r="R5320" s="15" t="s">
        <v>17</v>
      </c>
      <c r="S5320" s="18" t="n">
        <v>73.6</v>
      </c>
      <c r="T5320" s="15" t="n">
        <v>2316.85</v>
      </c>
      <c r="U5320" s="15" t="s">
        <v>24</v>
      </c>
      <c r="V5320" s="18" t="n">
        <f aca="false">IF(ISNUMBER(T5320),T5320,0)</f>
        <v>2316.85</v>
      </c>
      <c r="W5320" s="15" t="n">
        <f aca="false">IF(U5320="Yes",1,0)</f>
        <v>0</v>
      </c>
      <c r="X5320" s="15" t="str">
        <f aca="false">IF(F5320&lt;=12,"0-12 months",IF(F5320&lt;=24,"13-24 months",IF(F5320&lt;=48,"25-48 months","49-72 months")))</f>
        <v>25-48 months</v>
      </c>
      <c r="Y5320" s="15" t="str">
        <f aca="false">IF(C5320=1,"Yes","No")</f>
        <v>No</v>
      </c>
      <c r="Z5320" s="15" t="n">
        <f aca="false">COUNTIF(J5320:O5320,"Yes")</f>
        <v>5</v>
      </c>
      <c r="AA5320" s="18" t="n">
        <f aca="false">S5320*W5320</f>
        <v>0</v>
      </c>
      <c r="AB5320" s="15" t="n">
        <f aca="false">(P5320="Month-to-month")+(I5320="Fiber optic")+(R5320="Electronic check")+(F5320&lt;=12)+(M5320="No")+(J5320="No")</f>
        <v>0</v>
      </c>
      <c r="AC5320" s="15" t="str">
        <f aca="false">IF(AB5320&gt;=5,"High",IF(AB5320&gt;=3,"Medium","Low"))</f>
        <v>Low</v>
      </c>
    </row>
    <row r="5321" customFormat="false" ht="15" hidden="false" customHeight="false" outlineLevel="0" collapsed="false">
      <c r="A5321" s="15" t="s">
        <v>5418</v>
      </c>
      <c r="B5321" s="15" t="s">
        <v>94</v>
      </c>
      <c r="C5321" s="15" t="n">
        <v>1</v>
      </c>
      <c r="D5321" s="15" t="s">
        <v>26</v>
      </c>
      <c r="E5321" s="15" t="s">
        <v>24</v>
      </c>
      <c r="F5321" s="15" t="n">
        <v>72</v>
      </c>
      <c r="G5321" s="15" t="s">
        <v>26</v>
      </c>
      <c r="H5321" s="15" t="s">
        <v>26</v>
      </c>
      <c r="I5321" s="15" t="s">
        <v>102</v>
      </c>
      <c r="J5321" s="15" t="s">
        <v>26</v>
      </c>
      <c r="K5321" s="15" t="s">
        <v>24</v>
      </c>
      <c r="L5321" s="15" t="s">
        <v>26</v>
      </c>
      <c r="M5321" s="15" t="s">
        <v>26</v>
      </c>
      <c r="N5321" s="15" t="s">
        <v>26</v>
      </c>
      <c r="O5321" s="15" t="s">
        <v>26</v>
      </c>
      <c r="P5321" s="15" t="s">
        <v>29</v>
      </c>
      <c r="Q5321" s="15" t="s">
        <v>26</v>
      </c>
      <c r="R5321" s="15" t="s">
        <v>17</v>
      </c>
      <c r="S5321" s="18" t="n">
        <v>109.75</v>
      </c>
      <c r="T5321" s="15" t="n">
        <v>8075.35</v>
      </c>
      <c r="U5321" s="15" t="s">
        <v>24</v>
      </c>
      <c r="V5321" s="18" t="n">
        <f aca="false">IF(ISNUMBER(T5321),T5321,0)</f>
        <v>8075.35</v>
      </c>
      <c r="W5321" s="15" t="n">
        <f aca="false">IF(U5321="Yes",1,0)</f>
        <v>0</v>
      </c>
      <c r="X5321" s="15" t="str">
        <f aca="false">IF(F5321&lt;=12,"0-12 months",IF(F5321&lt;=24,"13-24 months",IF(F5321&lt;=48,"25-48 months","49-72 months")))</f>
        <v>49-72 months</v>
      </c>
      <c r="Y5321" s="15" t="str">
        <f aca="false">IF(C5321=1,"Yes","No")</f>
        <v>Yes</v>
      </c>
      <c r="Z5321" s="15" t="n">
        <f aca="false">COUNTIF(J5321:O5321,"Yes")</f>
        <v>5</v>
      </c>
      <c r="AA5321" s="18" t="n">
        <f aca="false">S5321*W5321</f>
        <v>0</v>
      </c>
      <c r="AB5321" s="15" t="n">
        <f aca="false">(P5321="Month-to-month")+(I5321="Fiber optic")+(R5321="Electronic check")+(F5321&lt;=12)+(M5321="No")+(J5321="No")</f>
        <v>1</v>
      </c>
      <c r="AC5321" s="15" t="str">
        <f aca="false">IF(AB5321&gt;=5,"High",IF(AB5321&gt;=3,"Medium","Low"))</f>
        <v>Low</v>
      </c>
    </row>
    <row r="5322" customFormat="false" ht="15" hidden="false" customHeight="false" outlineLevel="0" collapsed="false">
      <c r="A5322" s="15" t="s">
        <v>5419</v>
      </c>
      <c r="B5322" s="15" t="s">
        <v>98</v>
      </c>
      <c r="C5322" s="15" t="n">
        <v>0</v>
      </c>
      <c r="D5322" s="15" t="s">
        <v>24</v>
      </c>
      <c r="E5322" s="15" t="s">
        <v>26</v>
      </c>
      <c r="F5322" s="15" t="n">
        <v>37</v>
      </c>
      <c r="G5322" s="15" t="s">
        <v>26</v>
      </c>
      <c r="H5322" s="15" t="s">
        <v>24</v>
      </c>
      <c r="I5322" s="15" t="s">
        <v>96</v>
      </c>
      <c r="J5322" s="15" t="s">
        <v>26</v>
      </c>
      <c r="K5322" s="15" t="s">
        <v>26</v>
      </c>
      <c r="L5322" s="15" t="s">
        <v>24</v>
      </c>
      <c r="M5322" s="15" t="s">
        <v>26</v>
      </c>
      <c r="N5322" s="15" t="s">
        <v>24</v>
      </c>
      <c r="O5322" s="15" t="s">
        <v>24</v>
      </c>
      <c r="P5322" s="15" t="s">
        <v>29</v>
      </c>
      <c r="Q5322" s="15" t="s">
        <v>24</v>
      </c>
      <c r="R5322" s="15" t="s">
        <v>21</v>
      </c>
      <c r="S5322" s="18" t="n">
        <v>61.45</v>
      </c>
      <c r="T5322" s="15" t="n">
        <v>2302.35</v>
      </c>
      <c r="U5322" s="15" t="s">
        <v>24</v>
      </c>
      <c r="V5322" s="18" t="n">
        <f aca="false">IF(ISNUMBER(T5322),T5322,0)</f>
        <v>2302.35</v>
      </c>
      <c r="W5322" s="15" t="n">
        <f aca="false">IF(U5322="Yes",1,0)</f>
        <v>0</v>
      </c>
      <c r="X5322" s="15" t="str">
        <f aca="false">IF(F5322&lt;=12,"0-12 months",IF(F5322&lt;=24,"13-24 months",IF(F5322&lt;=48,"25-48 months","49-72 months")))</f>
        <v>25-48 months</v>
      </c>
      <c r="Y5322" s="15" t="str">
        <f aca="false">IF(C5322=1,"Yes","No")</f>
        <v>No</v>
      </c>
      <c r="Z5322" s="15" t="n">
        <f aca="false">COUNTIF(J5322:O5322,"Yes")</f>
        <v>3</v>
      </c>
      <c r="AA5322" s="18" t="n">
        <f aca="false">S5322*W5322</f>
        <v>0</v>
      </c>
      <c r="AB5322" s="15" t="n">
        <f aca="false">(P5322="Month-to-month")+(I5322="Fiber optic")+(R5322="Electronic check")+(F5322&lt;=12)+(M5322="No")+(J5322="No")</f>
        <v>0</v>
      </c>
      <c r="AC5322" s="15" t="str">
        <f aca="false">IF(AB5322&gt;=5,"High",IF(AB5322&gt;=3,"Medium","Low"))</f>
        <v>Low</v>
      </c>
    </row>
    <row r="5323" customFormat="false" ht="15" hidden="false" customHeight="false" outlineLevel="0" collapsed="false">
      <c r="A5323" s="15" t="s">
        <v>5420</v>
      </c>
      <c r="B5323" s="15" t="s">
        <v>94</v>
      </c>
      <c r="C5323" s="15" t="n">
        <v>0</v>
      </c>
      <c r="D5323" s="15" t="s">
        <v>26</v>
      </c>
      <c r="E5323" s="15" t="s">
        <v>24</v>
      </c>
      <c r="F5323" s="15" t="n">
        <v>69</v>
      </c>
      <c r="G5323" s="15" t="s">
        <v>26</v>
      </c>
      <c r="H5323" s="15" t="s">
        <v>24</v>
      </c>
      <c r="I5323" s="15" t="s">
        <v>102</v>
      </c>
      <c r="J5323" s="15" t="s">
        <v>26</v>
      </c>
      <c r="K5323" s="15" t="s">
        <v>26</v>
      </c>
      <c r="L5323" s="15" t="s">
        <v>24</v>
      </c>
      <c r="M5323" s="15" t="s">
        <v>26</v>
      </c>
      <c r="N5323" s="15" t="s">
        <v>26</v>
      </c>
      <c r="O5323" s="15" t="s">
        <v>26</v>
      </c>
      <c r="P5323" s="15" t="s">
        <v>27</v>
      </c>
      <c r="Q5323" s="15" t="s">
        <v>26</v>
      </c>
      <c r="R5323" s="15" t="s">
        <v>21</v>
      </c>
      <c r="S5323" s="18" t="n">
        <v>106.4</v>
      </c>
      <c r="T5323" s="15" t="n">
        <v>7251.9</v>
      </c>
      <c r="U5323" s="15" t="s">
        <v>24</v>
      </c>
      <c r="V5323" s="18" t="n">
        <f aca="false">IF(ISNUMBER(T5323),T5323,0)</f>
        <v>7251.9</v>
      </c>
      <c r="W5323" s="15" t="n">
        <f aca="false">IF(U5323="Yes",1,0)</f>
        <v>0</v>
      </c>
      <c r="X5323" s="15" t="str">
        <f aca="false">IF(F5323&lt;=12,"0-12 months",IF(F5323&lt;=24,"13-24 months",IF(F5323&lt;=48,"25-48 months","49-72 months")))</f>
        <v>49-72 months</v>
      </c>
      <c r="Y5323" s="15" t="str">
        <f aca="false">IF(C5323=1,"Yes","No")</f>
        <v>No</v>
      </c>
      <c r="Z5323" s="15" t="n">
        <f aca="false">COUNTIF(J5323:O5323,"Yes")</f>
        <v>5</v>
      </c>
      <c r="AA5323" s="18" t="n">
        <f aca="false">S5323*W5323</f>
        <v>0</v>
      </c>
      <c r="AB5323" s="15" t="n">
        <f aca="false">(P5323="Month-to-month")+(I5323="Fiber optic")+(R5323="Electronic check")+(F5323&lt;=12)+(M5323="No")+(J5323="No")</f>
        <v>1</v>
      </c>
      <c r="AC5323" s="15" t="str">
        <f aca="false">IF(AB5323&gt;=5,"High",IF(AB5323&gt;=3,"Medium","Low"))</f>
        <v>Low</v>
      </c>
    </row>
    <row r="5324" customFormat="false" ht="15" hidden="false" customHeight="false" outlineLevel="0" collapsed="false">
      <c r="A5324" s="15" t="s">
        <v>5421</v>
      </c>
      <c r="B5324" s="15" t="s">
        <v>94</v>
      </c>
      <c r="C5324" s="15" t="n">
        <v>0</v>
      </c>
      <c r="D5324" s="15" t="s">
        <v>26</v>
      </c>
      <c r="E5324" s="15" t="s">
        <v>24</v>
      </c>
      <c r="F5324" s="15" t="n">
        <v>26</v>
      </c>
      <c r="G5324" s="15" t="s">
        <v>26</v>
      </c>
      <c r="H5324" s="15" t="s">
        <v>24</v>
      </c>
      <c r="I5324" s="15" t="s">
        <v>96</v>
      </c>
      <c r="J5324" s="15" t="s">
        <v>24</v>
      </c>
      <c r="K5324" s="15" t="s">
        <v>26</v>
      </c>
      <c r="L5324" s="15" t="s">
        <v>26</v>
      </c>
      <c r="M5324" s="15" t="s">
        <v>26</v>
      </c>
      <c r="N5324" s="15" t="s">
        <v>26</v>
      </c>
      <c r="O5324" s="15" t="s">
        <v>26</v>
      </c>
      <c r="P5324" s="15" t="s">
        <v>25</v>
      </c>
      <c r="Q5324" s="15" t="s">
        <v>24</v>
      </c>
      <c r="R5324" s="15" t="s">
        <v>19</v>
      </c>
      <c r="S5324" s="18" t="n">
        <v>81.9</v>
      </c>
      <c r="T5324" s="15" t="n">
        <v>2078.55</v>
      </c>
      <c r="U5324" s="15" t="s">
        <v>24</v>
      </c>
      <c r="V5324" s="18" t="n">
        <f aca="false">IF(ISNUMBER(T5324),T5324,0)</f>
        <v>2078.55</v>
      </c>
      <c r="W5324" s="15" t="n">
        <f aca="false">IF(U5324="Yes",1,0)</f>
        <v>0</v>
      </c>
      <c r="X5324" s="15" t="str">
        <f aca="false">IF(F5324&lt;=12,"0-12 months",IF(F5324&lt;=24,"13-24 months",IF(F5324&lt;=48,"25-48 months","49-72 months")))</f>
        <v>25-48 months</v>
      </c>
      <c r="Y5324" s="15" t="str">
        <f aca="false">IF(C5324=1,"Yes","No")</f>
        <v>No</v>
      </c>
      <c r="Z5324" s="15" t="n">
        <f aca="false">COUNTIF(J5324:O5324,"Yes")</f>
        <v>5</v>
      </c>
      <c r="AA5324" s="18" t="n">
        <f aca="false">S5324*W5324</f>
        <v>0</v>
      </c>
      <c r="AB5324" s="15" t="n">
        <f aca="false">(P5324="Month-to-month")+(I5324="Fiber optic")+(R5324="Electronic check")+(F5324&lt;=12)+(M5324="No")+(J5324="No")</f>
        <v>2</v>
      </c>
      <c r="AC5324" s="15" t="str">
        <f aca="false">IF(AB5324&gt;=5,"High",IF(AB5324&gt;=3,"Medium","Low"))</f>
        <v>Low</v>
      </c>
    </row>
    <row r="5325" customFormat="false" ht="15" hidden="false" customHeight="false" outlineLevel="0" collapsed="false">
      <c r="A5325" s="15" t="s">
        <v>5422</v>
      </c>
      <c r="B5325" s="15" t="s">
        <v>94</v>
      </c>
      <c r="C5325" s="15" t="n">
        <v>0</v>
      </c>
      <c r="D5325" s="15" t="s">
        <v>26</v>
      </c>
      <c r="E5325" s="15" t="s">
        <v>26</v>
      </c>
      <c r="F5325" s="15" t="n">
        <v>58</v>
      </c>
      <c r="G5325" s="15" t="s">
        <v>26</v>
      </c>
      <c r="H5325" s="15" t="s">
        <v>26</v>
      </c>
      <c r="I5325" s="15" t="s">
        <v>102</v>
      </c>
      <c r="J5325" s="15" t="s">
        <v>24</v>
      </c>
      <c r="K5325" s="15" t="s">
        <v>26</v>
      </c>
      <c r="L5325" s="15" t="s">
        <v>26</v>
      </c>
      <c r="M5325" s="15" t="s">
        <v>24</v>
      </c>
      <c r="N5325" s="15" t="s">
        <v>26</v>
      </c>
      <c r="O5325" s="15" t="s">
        <v>26</v>
      </c>
      <c r="P5325" s="15" t="s">
        <v>27</v>
      </c>
      <c r="Q5325" s="15" t="s">
        <v>26</v>
      </c>
      <c r="R5325" s="15" t="s">
        <v>21</v>
      </c>
      <c r="S5325" s="18" t="n">
        <v>105.2</v>
      </c>
      <c r="T5325" s="15" t="n">
        <v>6225.4</v>
      </c>
      <c r="U5325" s="15" t="s">
        <v>24</v>
      </c>
      <c r="V5325" s="18" t="n">
        <f aca="false">IF(ISNUMBER(T5325),T5325,0)</f>
        <v>6225.4</v>
      </c>
      <c r="W5325" s="15" t="n">
        <f aca="false">IF(U5325="Yes",1,0)</f>
        <v>0</v>
      </c>
      <c r="X5325" s="15" t="str">
        <f aca="false">IF(F5325&lt;=12,"0-12 months",IF(F5325&lt;=24,"13-24 months",IF(F5325&lt;=48,"25-48 months","49-72 months")))</f>
        <v>49-72 months</v>
      </c>
      <c r="Y5325" s="15" t="str">
        <f aca="false">IF(C5325=1,"Yes","No")</f>
        <v>No</v>
      </c>
      <c r="Z5325" s="15" t="n">
        <f aca="false">COUNTIF(J5325:O5325,"Yes")</f>
        <v>4</v>
      </c>
      <c r="AA5325" s="18" t="n">
        <f aca="false">S5325*W5325</f>
        <v>0</v>
      </c>
      <c r="AB5325" s="15" t="n">
        <f aca="false">(P5325="Month-to-month")+(I5325="Fiber optic")+(R5325="Electronic check")+(F5325&lt;=12)+(M5325="No")+(J5325="No")</f>
        <v>3</v>
      </c>
      <c r="AC5325" s="15" t="str">
        <f aca="false">IF(AB5325&gt;=5,"High",IF(AB5325&gt;=3,"Medium","Low"))</f>
        <v>Medium</v>
      </c>
    </row>
    <row r="5326" customFormat="false" ht="15" hidden="false" customHeight="false" outlineLevel="0" collapsed="false">
      <c r="A5326" s="15" t="s">
        <v>5423</v>
      </c>
      <c r="B5326" s="15" t="s">
        <v>98</v>
      </c>
      <c r="C5326" s="15" t="n">
        <v>0</v>
      </c>
      <c r="D5326" s="15" t="s">
        <v>24</v>
      </c>
      <c r="E5326" s="15" t="s">
        <v>24</v>
      </c>
      <c r="F5326" s="15" t="n">
        <v>24</v>
      </c>
      <c r="G5326" s="15" t="s">
        <v>26</v>
      </c>
      <c r="H5326" s="15" t="s">
        <v>26</v>
      </c>
      <c r="I5326" s="15" t="s">
        <v>96</v>
      </c>
      <c r="J5326" s="15" t="s">
        <v>24</v>
      </c>
      <c r="K5326" s="15" t="s">
        <v>24</v>
      </c>
      <c r="L5326" s="15" t="s">
        <v>24</v>
      </c>
      <c r="M5326" s="15" t="s">
        <v>26</v>
      </c>
      <c r="N5326" s="15" t="s">
        <v>24</v>
      </c>
      <c r="O5326" s="15" t="s">
        <v>24</v>
      </c>
      <c r="P5326" s="15" t="s">
        <v>27</v>
      </c>
      <c r="Q5326" s="15" t="s">
        <v>24</v>
      </c>
      <c r="R5326" s="15" t="s">
        <v>19</v>
      </c>
      <c r="S5326" s="18" t="n">
        <v>54.6</v>
      </c>
      <c r="T5326" s="15" t="n">
        <v>1242.25</v>
      </c>
      <c r="U5326" s="15" t="s">
        <v>24</v>
      </c>
      <c r="V5326" s="18" t="n">
        <f aca="false">IF(ISNUMBER(T5326),T5326,0)</f>
        <v>1242.25</v>
      </c>
      <c r="W5326" s="15" t="n">
        <f aca="false">IF(U5326="Yes",1,0)</f>
        <v>0</v>
      </c>
      <c r="X5326" s="15" t="str">
        <f aca="false">IF(F5326&lt;=12,"0-12 months",IF(F5326&lt;=24,"13-24 months",IF(F5326&lt;=48,"25-48 months","49-72 months")))</f>
        <v>13-24 months</v>
      </c>
      <c r="Y5326" s="15" t="str">
        <f aca="false">IF(C5326=1,"Yes","No")</f>
        <v>No</v>
      </c>
      <c r="Z5326" s="15" t="n">
        <f aca="false">COUNTIF(J5326:O5326,"Yes")</f>
        <v>1</v>
      </c>
      <c r="AA5326" s="18" t="n">
        <f aca="false">S5326*W5326</f>
        <v>0</v>
      </c>
      <c r="AB5326" s="15" t="n">
        <f aca="false">(P5326="Month-to-month")+(I5326="Fiber optic")+(R5326="Electronic check")+(F5326&lt;=12)+(M5326="No")+(J5326="No")</f>
        <v>1</v>
      </c>
      <c r="AC5326" s="15" t="str">
        <f aca="false">IF(AB5326&gt;=5,"High",IF(AB5326&gt;=3,"Medium","Low"))</f>
        <v>Low</v>
      </c>
    </row>
    <row r="5327" customFormat="false" ht="15" hidden="false" customHeight="false" outlineLevel="0" collapsed="false">
      <c r="A5327" s="15" t="s">
        <v>5424</v>
      </c>
      <c r="B5327" s="15" t="s">
        <v>98</v>
      </c>
      <c r="C5327" s="15" t="n">
        <v>0</v>
      </c>
      <c r="D5327" s="15" t="s">
        <v>26</v>
      </c>
      <c r="E5327" s="15" t="s">
        <v>26</v>
      </c>
      <c r="F5327" s="15" t="n">
        <v>5</v>
      </c>
      <c r="G5327" s="15" t="s">
        <v>26</v>
      </c>
      <c r="H5327" s="15" t="s">
        <v>24</v>
      </c>
      <c r="I5327" s="15" t="s">
        <v>24</v>
      </c>
      <c r="J5327" s="15" t="s">
        <v>28</v>
      </c>
      <c r="K5327" s="15" t="s">
        <v>28</v>
      </c>
      <c r="L5327" s="15" t="s">
        <v>28</v>
      </c>
      <c r="M5327" s="15" t="s">
        <v>28</v>
      </c>
      <c r="N5327" s="15" t="s">
        <v>28</v>
      </c>
      <c r="O5327" s="15" t="s">
        <v>28</v>
      </c>
      <c r="P5327" s="15" t="s">
        <v>27</v>
      </c>
      <c r="Q5327" s="15" t="s">
        <v>24</v>
      </c>
      <c r="R5327" s="15" t="s">
        <v>15</v>
      </c>
      <c r="S5327" s="18" t="n">
        <v>20.55</v>
      </c>
      <c r="T5327" s="15" t="n">
        <v>99.45</v>
      </c>
      <c r="U5327" s="15" t="s">
        <v>24</v>
      </c>
      <c r="V5327" s="18" t="n">
        <f aca="false">IF(ISNUMBER(T5327),T5327,0)</f>
        <v>99.45</v>
      </c>
      <c r="W5327" s="15" t="n">
        <f aca="false">IF(U5327="Yes",1,0)</f>
        <v>0</v>
      </c>
      <c r="X5327" s="15" t="str">
        <f aca="false">IF(F5327&lt;=12,"0-12 months",IF(F5327&lt;=24,"13-24 months",IF(F5327&lt;=48,"25-48 months","49-72 months")))</f>
        <v>0-12 months</v>
      </c>
      <c r="Y5327" s="15" t="str">
        <f aca="false">IF(C5327=1,"Yes","No")</f>
        <v>No</v>
      </c>
      <c r="Z5327" s="15" t="n">
        <f aca="false">COUNTIF(J5327:O5327,"Yes")</f>
        <v>0</v>
      </c>
      <c r="AA5327" s="18" t="n">
        <f aca="false">S5327*W5327</f>
        <v>0</v>
      </c>
      <c r="AB5327" s="15" t="n">
        <f aca="false">(P5327="Month-to-month")+(I5327="Fiber optic")+(R5327="Electronic check")+(F5327&lt;=12)+(M5327="No")+(J5327="No")</f>
        <v>2</v>
      </c>
      <c r="AC5327" s="15" t="str">
        <f aca="false">IF(AB5327&gt;=5,"High",IF(AB5327&gt;=3,"Medium","Low"))</f>
        <v>Low</v>
      </c>
    </row>
    <row r="5328" customFormat="false" ht="15" hidden="false" customHeight="false" outlineLevel="0" collapsed="false">
      <c r="A5328" s="15" t="s">
        <v>5425</v>
      </c>
      <c r="B5328" s="15" t="s">
        <v>98</v>
      </c>
      <c r="C5328" s="15" t="n">
        <v>0</v>
      </c>
      <c r="D5328" s="15" t="s">
        <v>26</v>
      </c>
      <c r="E5328" s="15" t="s">
        <v>26</v>
      </c>
      <c r="F5328" s="15" t="n">
        <v>15</v>
      </c>
      <c r="G5328" s="15" t="s">
        <v>26</v>
      </c>
      <c r="H5328" s="15" t="s">
        <v>24</v>
      </c>
      <c r="I5328" s="15" t="s">
        <v>24</v>
      </c>
      <c r="J5328" s="15" t="s">
        <v>28</v>
      </c>
      <c r="K5328" s="15" t="s">
        <v>28</v>
      </c>
      <c r="L5328" s="15" t="s">
        <v>28</v>
      </c>
      <c r="M5328" s="15" t="s">
        <v>28</v>
      </c>
      <c r="N5328" s="15" t="s">
        <v>28</v>
      </c>
      <c r="O5328" s="15" t="s">
        <v>28</v>
      </c>
      <c r="P5328" s="15" t="s">
        <v>25</v>
      </c>
      <c r="Q5328" s="15" t="s">
        <v>26</v>
      </c>
      <c r="R5328" s="15" t="s">
        <v>15</v>
      </c>
      <c r="S5328" s="18" t="n">
        <v>20</v>
      </c>
      <c r="T5328" s="15" t="n">
        <v>288.05</v>
      </c>
      <c r="U5328" s="15" t="s">
        <v>26</v>
      </c>
      <c r="V5328" s="18" t="n">
        <f aca="false">IF(ISNUMBER(T5328),T5328,0)</f>
        <v>288.05</v>
      </c>
      <c r="W5328" s="15" t="n">
        <f aca="false">IF(U5328="Yes",1,0)</f>
        <v>1</v>
      </c>
      <c r="X5328" s="15" t="str">
        <f aca="false">IF(F5328&lt;=12,"0-12 months",IF(F5328&lt;=24,"13-24 months",IF(F5328&lt;=48,"25-48 months","49-72 months")))</f>
        <v>13-24 months</v>
      </c>
      <c r="Y5328" s="15" t="str">
        <f aca="false">IF(C5328=1,"Yes","No")</f>
        <v>No</v>
      </c>
      <c r="Z5328" s="15" t="n">
        <f aca="false">COUNTIF(J5328:O5328,"Yes")</f>
        <v>0</v>
      </c>
      <c r="AA5328" s="18" t="n">
        <f aca="false">S5328*W5328</f>
        <v>20</v>
      </c>
      <c r="AB5328" s="15" t="n">
        <f aca="false">(P5328="Month-to-month")+(I5328="Fiber optic")+(R5328="Electronic check")+(F5328&lt;=12)+(M5328="No")+(J5328="No")</f>
        <v>2</v>
      </c>
      <c r="AC5328" s="15" t="str">
        <f aca="false">IF(AB5328&gt;=5,"High",IF(AB5328&gt;=3,"Medium","Low"))</f>
        <v>Low</v>
      </c>
    </row>
    <row r="5329" customFormat="false" ht="15" hidden="false" customHeight="false" outlineLevel="0" collapsed="false">
      <c r="A5329" s="15" t="s">
        <v>5426</v>
      </c>
      <c r="B5329" s="15" t="s">
        <v>94</v>
      </c>
      <c r="C5329" s="15" t="n">
        <v>0</v>
      </c>
      <c r="D5329" s="15" t="s">
        <v>26</v>
      </c>
      <c r="E5329" s="15" t="s">
        <v>26</v>
      </c>
      <c r="F5329" s="15" t="n">
        <v>30</v>
      </c>
      <c r="G5329" s="15" t="s">
        <v>26</v>
      </c>
      <c r="H5329" s="15" t="s">
        <v>24</v>
      </c>
      <c r="I5329" s="15" t="s">
        <v>24</v>
      </c>
      <c r="J5329" s="15" t="s">
        <v>28</v>
      </c>
      <c r="K5329" s="15" t="s">
        <v>28</v>
      </c>
      <c r="L5329" s="15" t="s">
        <v>28</v>
      </c>
      <c r="M5329" s="15" t="s">
        <v>28</v>
      </c>
      <c r="N5329" s="15" t="s">
        <v>28</v>
      </c>
      <c r="O5329" s="15" t="s">
        <v>28</v>
      </c>
      <c r="P5329" s="15" t="s">
        <v>29</v>
      </c>
      <c r="Q5329" s="15" t="s">
        <v>24</v>
      </c>
      <c r="R5329" s="15" t="s">
        <v>17</v>
      </c>
      <c r="S5329" s="18" t="n">
        <v>19.7</v>
      </c>
      <c r="T5329" s="15" t="n">
        <v>599.25</v>
      </c>
      <c r="U5329" s="15" t="s">
        <v>24</v>
      </c>
      <c r="V5329" s="18" t="n">
        <f aca="false">IF(ISNUMBER(T5329),T5329,0)</f>
        <v>599.25</v>
      </c>
      <c r="W5329" s="15" t="n">
        <f aca="false">IF(U5329="Yes",1,0)</f>
        <v>0</v>
      </c>
      <c r="X5329" s="15" t="str">
        <f aca="false">IF(F5329&lt;=12,"0-12 months",IF(F5329&lt;=24,"13-24 months",IF(F5329&lt;=48,"25-48 months","49-72 months")))</f>
        <v>25-48 months</v>
      </c>
      <c r="Y5329" s="15" t="str">
        <f aca="false">IF(C5329=1,"Yes","No")</f>
        <v>No</v>
      </c>
      <c r="Z5329" s="15" t="n">
        <f aca="false">COUNTIF(J5329:O5329,"Yes")</f>
        <v>0</v>
      </c>
      <c r="AA5329" s="18" t="n">
        <f aca="false">S5329*W5329</f>
        <v>0</v>
      </c>
      <c r="AB5329" s="15" t="n">
        <f aca="false">(P5329="Month-to-month")+(I5329="Fiber optic")+(R5329="Electronic check")+(F5329&lt;=12)+(M5329="No")+(J5329="No")</f>
        <v>0</v>
      </c>
      <c r="AC5329" s="15" t="str">
        <f aca="false">IF(AB5329&gt;=5,"High",IF(AB5329&gt;=3,"Medium","Low"))</f>
        <v>Low</v>
      </c>
    </row>
    <row r="5330" customFormat="false" ht="15" hidden="false" customHeight="false" outlineLevel="0" collapsed="false">
      <c r="A5330" s="15" t="s">
        <v>5427</v>
      </c>
      <c r="B5330" s="15" t="s">
        <v>94</v>
      </c>
      <c r="C5330" s="15" t="n">
        <v>0</v>
      </c>
      <c r="D5330" s="15" t="s">
        <v>26</v>
      </c>
      <c r="E5330" s="15" t="s">
        <v>24</v>
      </c>
      <c r="F5330" s="15" t="n">
        <v>55</v>
      </c>
      <c r="G5330" s="15" t="s">
        <v>26</v>
      </c>
      <c r="H5330" s="15" t="s">
        <v>26</v>
      </c>
      <c r="I5330" s="15" t="s">
        <v>96</v>
      </c>
      <c r="J5330" s="15" t="s">
        <v>26</v>
      </c>
      <c r="K5330" s="15" t="s">
        <v>26</v>
      </c>
      <c r="L5330" s="15" t="s">
        <v>24</v>
      </c>
      <c r="M5330" s="15" t="s">
        <v>26</v>
      </c>
      <c r="N5330" s="15" t="s">
        <v>24</v>
      </c>
      <c r="O5330" s="15" t="s">
        <v>24</v>
      </c>
      <c r="P5330" s="15" t="s">
        <v>27</v>
      </c>
      <c r="Q5330" s="15" t="s">
        <v>26</v>
      </c>
      <c r="R5330" s="15" t="s">
        <v>21</v>
      </c>
      <c r="S5330" s="18" t="n">
        <v>66.05</v>
      </c>
      <c r="T5330" s="15" t="n">
        <v>3462.1</v>
      </c>
      <c r="U5330" s="15" t="s">
        <v>24</v>
      </c>
      <c r="V5330" s="18" t="n">
        <f aca="false">IF(ISNUMBER(T5330),T5330,0)</f>
        <v>3462.1</v>
      </c>
      <c r="W5330" s="15" t="n">
        <f aca="false">IF(U5330="Yes",1,0)</f>
        <v>0</v>
      </c>
      <c r="X5330" s="15" t="str">
        <f aca="false">IF(F5330&lt;=12,"0-12 months",IF(F5330&lt;=24,"13-24 months",IF(F5330&lt;=48,"25-48 months","49-72 months")))</f>
        <v>49-72 months</v>
      </c>
      <c r="Y5330" s="15" t="str">
        <f aca="false">IF(C5330=1,"Yes","No")</f>
        <v>No</v>
      </c>
      <c r="Z5330" s="15" t="n">
        <f aca="false">COUNTIF(J5330:O5330,"Yes")</f>
        <v>3</v>
      </c>
      <c r="AA5330" s="18" t="n">
        <f aca="false">S5330*W5330</f>
        <v>0</v>
      </c>
      <c r="AB5330" s="15" t="n">
        <f aca="false">(P5330="Month-to-month")+(I5330="Fiber optic")+(R5330="Electronic check")+(F5330&lt;=12)+(M5330="No")+(J5330="No")</f>
        <v>0</v>
      </c>
      <c r="AC5330" s="15" t="str">
        <f aca="false">IF(AB5330&gt;=5,"High",IF(AB5330&gt;=3,"Medium","Low"))</f>
        <v>Low</v>
      </c>
    </row>
    <row r="5331" customFormat="false" ht="15" hidden="false" customHeight="false" outlineLevel="0" collapsed="false">
      <c r="A5331" s="15" t="s">
        <v>5428</v>
      </c>
      <c r="B5331" s="15" t="s">
        <v>94</v>
      </c>
      <c r="C5331" s="15" t="n">
        <v>0</v>
      </c>
      <c r="D5331" s="15" t="s">
        <v>26</v>
      </c>
      <c r="E5331" s="15" t="s">
        <v>24</v>
      </c>
      <c r="F5331" s="15" t="n">
        <v>25</v>
      </c>
      <c r="G5331" s="15" t="s">
        <v>24</v>
      </c>
      <c r="H5331" s="15" t="s">
        <v>95</v>
      </c>
      <c r="I5331" s="15" t="s">
        <v>96</v>
      </c>
      <c r="J5331" s="15" t="s">
        <v>24</v>
      </c>
      <c r="K5331" s="15" t="s">
        <v>24</v>
      </c>
      <c r="L5331" s="15" t="s">
        <v>24</v>
      </c>
      <c r="M5331" s="15" t="s">
        <v>24</v>
      </c>
      <c r="N5331" s="15" t="s">
        <v>26</v>
      </c>
      <c r="O5331" s="15" t="s">
        <v>24</v>
      </c>
      <c r="P5331" s="15" t="s">
        <v>25</v>
      </c>
      <c r="Q5331" s="15" t="s">
        <v>26</v>
      </c>
      <c r="R5331" s="15" t="s">
        <v>19</v>
      </c>
      <c r="S5331" s="18" t="n">
        <v>34</v>
      </c>
      <c r="T5331" s="15" t="n">
        <v>853</v>
      </c>
      <c r="U5331" s="15" t="s">
        <v>26</v>
      </c>
      <c r="V5331" s="18" t="n">
        <f aca="false">IF(ISNUMBER(T5331),T5331,0)</f>
        <v>853</v>
      </c>
      <c r="W5331" s="15" t="n">
        <f aca="false">IF(U5331="Yes",1,0)</f>
        <v>1</v>
      </c>
      <c r="X5331" s="15" t="str">
        <f aca="false">IF(F5331&lt;=12,"0-12 months",IF(F5331&lt;=24,"13-24 months",IF(F5331&lt;=48,"25-48 months","49-72 months")))</f>
        <v>25-48 months</v>
      </c>
      <c r="Y5331" s="15" t="str">
        <f aca="false">IF(C5331=1,"Yes","No")</f>
        <v>No</v>
      </c>
      <c r="Z5331" s="15" t="n">
        <f aca="false">COUNTIF(J5331:O5331,"Yes")</f>
        <v>1</v>
      </c>
      <c r="AA5331" s="18" t="n">
        <f aca="false">S5331*W5331</f>
        <v>34</v>
      </c>
      <c r="AB5331" s="15" t="n">
        <f aca="false">(P5331="Month-to-month")+(I5331="Fiber optic")+(R5331="Electronic check")+(F5331&lt;=12)+(M5331="No")+(J5331="No")</f>
        <v>3</v>
      </c>
      <c r="AC5331" s="15" t="str">
        <f aca="false">IF(AB5331&gt;=5,"High",IF(AB5331&gt;=3,"Medium","Low"))</f>
        <v>Medium</v>
      </c>
    </row>
    <row r="5332" customFormat="false" ht="15" hidden="false" customHeight="false" outlineLevel="0" collapsed="false">
      <c r="A5332" s="15" t="s">
        <v>5429</v>
      </c>
      <c r="B5332" s="15" t="s">
        <v>98</v>
      </c>
      <c r="C5332" s="15" t="n">
        <v>1</v>
      </c>
      <c r="D5332" s="15" t="s">
        <v>26</v>
      </c>
      <c r="E5332" s="15" t="s">
        <v>24</v>
      </c>
      <c r="F5332" s="15" t="n">
        <v>10</v>
      </c>
      <c r="G5332" s="15" t="s">
        <v>26</v>
      </c>
      <c r="H5332" s="15" t="s">
        <v>24</v>
      </c>
      <c r="I5332" s="15" t="s">
        <v>102</v>
      </c>
      <c r="J5332" s="15" t="s">
        <v>24</v>
      </c>
      <c r="K5332" s="15" t="s">
        <v>26</v>
      </c>
      <c r="L5332" s="15" t="s">
        <v>26</v>
      </c>
      <c r="M5332" s="15" t="s">
        <v>26</v>
      </c>
      <c r="N5332" s="15" t="s">
        <v>26</v>
      </c>
      <c r="O5332" s="15" t="s">
        <v>24</v>
      </c>
      <c r="P5332" s="15" t="s">
        <v>25</v>
      </c>
      <c r="Q5332" s="15" t="s">
        <v>26</v>
      </c>
      <c r="R5332" s="15" t="s">
        <v>17</v>
      </c>
      <c r="S5332" s="18" t="n">
        <v>92.5</v>
      </c>
      <c r="T5332" s="15" t="n">
        <v>934.1</v>
      </c>
      <c r="U5332" s="15" t="s">
        <v>26</v>
      </c>
      <c r="V5332" s="18" t="n">
        <f aca="false">IF(ISNUMBER(T5332),T5332,0)</f>
        <v>934.1</v>
      </c>
      <c r="W5332" s="15" t="n">
        <f aca="false">IF(U5332="Yes",1,0)</f>
        <v>1</v>
      </c>
      <c r="X5332" s="15" t="str">
        <f aca="false">IF(F5332&lt;=12,"0-12 months",IF(F5332&lt;=24,"13-24 months",IF(F5332&lt;=48,"25-48 months","49-72 months")))</f>
        <v>0-12 months</v>
      </c>
      <c r="Y5332" s="15" t="str">
        <f aca="false">IF(C5332=1,"Yes","No")</f>
        <v>Yes</v>
      </c>
      <c r="Z5332" s="15" t="n">
        <f aca="false">COUNTIF(J5332:O5332,"Yes")</f>
        <v>4</v>
      </c>
      <c r="AA5332" s="18" t="n">
        <f aca="false">S5332*W5332</f>
        <v>92.5</v>
      </c>
      <c r="AB5332" s="15" t="n">
        <f aca="false">(P5332="Month-to-month")+(I5332="Fiber optic")+(R5332="Electronic check")+(F5332&lt;=12)+(M5332="No")+(J5332="No")</f>
        <v>4</v>
      </c>
      <c r="AC5332" s="15" t="str">
        <f aca="false">IF(AB5332&gt;=5,"High",IF(AB5332&gt;=3,"Medium","Low"))</f>
        <v>Medium</v>
      </c>
    </row>
    <row r="5333" customFormat="false" ht="15" hidden="false" customHeight="false" outlineLevel="0" collapsed="false">
      <c r="A5333" s="15" t="s">
        <v>5430</v>
      </c>
      <c r="B5333" s="15" t="s">
        <v>98</v>
      </c>
      <c r="C5333" s="15" t="n">
        <v>0</v>
      </c>
      <c r="D5333" s="15" t="s">
        <v>26</v>
      </c>
      <c r="E5333" s="15" t="s">
        <v>26</v>
      </c>
      <c r="F5333" s="15" t="n">
        <v>44</v>
      </c>
      <c r="G5333" s="15" t="s">
        <v>24</v>
      </c>
      <c r="H5333" s="15" t="s">
        <v>95</v>
      </c>
      <c r="I5333" s="15" t="s">
        <v>96</v>
      </c>
      <c r="J5333" s="15" t="s">
        <v>26</v>
      </c>
      <c r="K5333" s="15" t="s">
        <v>26</v>
      </c>
      <c r="L5333" s="15" t="s">
        <v>26</v>
      </c>
      <c r="M5333" s="15" t="s">
        <v>26</v>
      </c>
      <c r="N5333" s="15" t="s">
        <v>24</v>
      </c>
      <c r="O5333" s="15" t="s">
        <v>26</v>
      </c>
      <c r="P5333" s="15" t="s">
        <v>29</v>
      </c>
      <c r="Q5333" s="15" t="s">
        <v>26</v>
      </c>
      <c r="R5333" s="15" t="s">
        <v>21</v>
      </c>
      <c r="S5333" s="18" t="n">
        <v>54.05</v>
      </c>
      <c r="T5333" s="15" t="n">
        <v>2375.2</v>
      </c>
      <c r="U5333" s="15" t="s">
        <v>24</v>
      </c>
      <c r="V5333" s="18" t="n">
        <f aca="false">IF(ISNUMBER(T5333),T5333,0)</f>
        <v>2375.2</v>
      </c>
      <c r="W5333" s="15" t="n">
        <f aca="false">IF(U5333="Yes",1,0)</f>
        <v>0</v>
      </c>
      <c r="X5333" s="15" t="str">
        <f aca="false">IF(F5333&lt;=12,"0-12 months",IF(F5333&lt;=24,"13-24 months",IF(F5333&lt;=48,"25-48 months","49-72 months")))</f>
        <v>25-48 months</v>
      </c>
      <c r="Y5333" s="15" t="str">
        <f aca="false">IF(C5333=1,"Yes","No")</f>
        <v>No</v>
      </c>
      <c r="Z5333" s="15" t="n">
        <f aca="false">COUNTIF(J5333:O5333,"Yes")</f>
        <v>5</v>
      </c>
      <c r="AA5333" s="18" t="n">
        <f aca="false">S5333*W5333</f>
        <v>0</v>
      </c>
      <c r="AB5333" s="15" t="n">
        <f aca="false">(P5333="Month-to-month")+(I5333="Fiber optic")+(R5333="Electronic check")+(F5333&lt;=12)+(M5333="No")+(J5333="No")</f>
        <v>0</v>
      </c>
      <c r="AC5333" s="15" t="str">
        <f aca="false">IF(AB5333&gt;=5,"High",IF(AB5333&gt;=3,"Medium","Low"))</f>
        <v>Low</v>
      </c>
    </row>
    <row r="5334" customFormat="false" ht="15" hidden="false" customHeight="false" outlineLevel="0" collapsed="false">
      <c r="A5334" s="15" t="s">
        <v>5431</v>
      </c>
      <c r="B5334" s="15" t="s">
        <v>94</v>
      </c>
      <c r="C5334" s="15" t="n">
        <v>0</v>
      </c>
      <c r="D5334" s="15" t="s">
        <v>24</v>
      </c>
      <c r="E5334" s="15" t="s">
        <v>24</v>
      </c>
      <c r="F5334" s="15" t="n">
        <v>47</v>
      </c>
      <c r="G5334" s="15" t="s">
        <v>26</v>
      </c>
      <c r="H5334" s="15" t="s">
        <v>24</v>
      </c>
      <c r="I5334" s="15" t="s">
        <v>96</v>
      </c>
      <c r="J5334" s="15" t="s">
        <v>26</v>
      </c>
      <c r="K5334" s="15" t="s">
        <v>26</v>
      </c>
      <c r="L5334" s="15" t="s">
        <v>24</v>
      </c>
      <c r="M5334" s="15" t="s">
        <v>26</v>
      </c>
      <c r="N5334" s="15" t="s">
        <v>24</v>
      </c>
      <c r="O5334" s="15" t="s">
        <v>24</v>
      </c>
      <c r="P5334" s="15" t="s">
        <v>27</v>
      </c>
      <c r="Q5334" s="15" t="s">
        <v>26</v>
      </c>
      <c r="R5334" s="15" t="s">
        <v>17</v>
      </c>
      <c r="S5334" s="18" t="n">
        <v>58.9</v>
      </c>
      <c r="T5334" s="15" t="n">
        <v>2813.05</v>
      </c>
      <c r="U5334" s="15" t="s">
        <v>24</v>
      </c>
      <c r="V5334" s="18" t="n">
        <f aca="false">IF(ISNUMBER(T5334),T5334,0)</f>
        <v>2813.05</v>
      </c>
      <c r="W5334" s="15" t="n">
        <f aca="false">IF(U5334="Yes",1,0)</f>
        <v>0</v>
      </c>
      <c r="X5334" s="15" t="str">
        <f aca="false">IF(F5334&lt;=12,"0-12 months",IF(F5334&lt;=24,"13-24 months",IF(F5334&lt;=48,"25-48 months","49-72 months")))</f>
        <v>25-48 months</v>
      </c>
      <c r="Y5334" s="15" t="str">
        <f aca="false">IF(C5334=1,"Yes","No")</f>
        <v>No</v>
      </c>
      <c r="Z5334" s="15" t="n">
        <f aca="false">COUNTIF(J5334:O5334,"Yes")</f>
        <v>3</v>
      </c>
      <c r="AA5334" s="18" t="n">
        <f aca="false">S5334*W5334</f>
        <v>0</v>
      </c>
      <c r="AB5334" s="15" t="n">
        <f aca="false">(P5334="Month-to-month")+(I5334="Fiber optic")+(R5334="Electronic check")+(F5334&lt;=12)+(M5334="No")+(J5334="No")</f>
        <v>0</v>
      </c>
      <c r="AC5334" s="15" t="str">
        <f aca="false">IF(AB5334&gt;=5,"High",IF(AB5334&gt;=3,"Medium","Low"))</f>
        <v>Low</v>
      </c>
    </row>
    <row r="5335" customFormat="false" ht="15" hidden="false" customHeight="false" outlineLevel="0" collapsed="false">
      <c r="A5335" s="15" t="s">
        <v>5432</v>
      </c>
      <c r="B5335" s="15" t="s">
        <v>94</v>
      </c>
      <c r="C5335" s="15" t="n">
        <v>0</v>
      </c>
      <c r="D5335" s="15" t="s">
        <v>26</v>
      </c>
      <c r="E5335" s="15" t="s">
        <v>26</v>
      </c>
      <c r="F5335" s="15" t="n">
        <v>13</v>
      </c>
      <c r="G5335" s="15" t="s">
        <v>26</v>
      </c>
      <c r="H5335" s="15" t="s">
        <v>24</v>
      </c>
      <c r="I5335" s="15" t="s">
        <v>102</v>
      </c>
      <c r="J5335" s="15" t="s">
        <v>24</v>
      </c>
      <c r="K5335" s="15" t="s">
        <v>24</v>
      </c>
      <c r="L5335" s="15" t="s">
        <v>24</v>
      </c>
      <c r="M5335" s="15" t="s">
        <v>24</v>
      </c>
      <c r="N5335" s="15" t="s">
        <v>26</v>
      </c>
      <c r="O5335" s="15" t="s">
        <v>26</v>
      </c>
      <c r="P5335" s="15" t="s">
        <v>25</v>
      </c>
      <c r="Q5335" s="15" t="s">
        <v>24</v>
      </c>
      <c r="R5335" s="15" t="s">
        <v>15</v>
      </c>
      <c r="S5335" s="18" t="n">
        <v>88.35</v>
      </c>
      <c r="T5335" s="15" t="n">
        <v>1222.8</v>
      </c>
      <c r="U5335" s="15" t="s">
        <v>26</v>
      </c>
      <c r="V5335" s="18" t="n">
        <f aca="false">IF(ISNUMBER(T5335),T5335,0)</f>
        <v>1222.8</v>
      </c>
      <c r="W5335" s="15" t="n">
        <f aca="false">IF(U5335="Yes",1,0)</f>
        <v>1</v>
      </c>
      <c r="X5335" s="15" t="str">
        <f aca="false">IF(F5335&lt;=12,"0-12 months",IF(F5335&lt;=24,"13-24 months",IF(F5335&lt;=48,"25-48 months","49-72 months")))</f>
        <v>13-24 months</v>
      </c>
      <c r="Y5335" s="15" t="str">
        <f aca="false">IF(C5335=1,"Yes","No")</f>
        <v>No</v>
      </c>
      <c r="Z5335" s="15" t="n">
        <f aca="false">COUNTIF(J5335:O5335,"Yes")</f>
        <v>2</v>
      </c>
      <c r="AA5335" s="18" t="n">
        <f aca="false">S5335*W5335</f>
        <v>88.35</v>
      </c>
      <c r="AB5335" s="15" t="n">
        <f aca="false">(P5335="Month-to-month")+(I5335="Fiber optic")+(R5335="Electronic check")+(F5335&lt;=12)+(M5335="No")+(J5335="No")</f>
        <v>5</v>
      </c>
      <c r="AC5335" s="15" t="str">
        <f aca="false">IF(AB5335&gt;=5,"High",IF(AB5335&gt;=3,"Medium","Low"))</f>
        <v>High</v>
      </c>
    </row>
    <row r="5336" customFormat="false" ht="15" hidden="false" customHeight="false" outlineLevel="0" collapsed="false">
      <c r="A5336" s="15" t="s">
        <v>5433</v>
      </c>
      <c r="B5336" s="15" t="s">
        <v>94</v>
      </c>
      <c r="C5336" s="15" t="n">
        <v>0</v>
      </c>
      <c r="D5336" s="15" t="s">
        <v>26</v>
      </c>
      <c r="E5336" s="15" t="s">
        <v>26</v>
      </c>
      <c r="F5336" s="15" t="n">
        <v>49</v>
      </c>
      <c r="G5336" s="15" t="s">
        <v>26</v>
      </c>
      <c r="H5336" s="15" t="s">
        <v>26</v>
      </c>
      <c r="I5336" s="15" t="s">
        <v>102</v>
      </c>
      <c r="J5336" s="15" t="s">
        <v>24</v>
      </c>
      <c r="K5336" s="15" t="s">
        <v>26</v>
      </c>
      <c r="L5336" s="15" t="s">
        <v>26</v>
      </c>
      <c r="M5336" s="15" t="s">
        <v>26</v>
      </c>
      <c r="N5336" s="15" t="s">
        <v>26</v>
      </c>
      <c r="O5336" s="15" t="s">
        <v>26</v>
      </c>
      <c r="P5336" s="15" t="s">
        <v>29</v>
      </c>
      <c r="Q5336" s="15" t="s">
        <v>26</v>
      </c>
      <c r="R5336" s="15" t="s">
        <v>19</v>
      </c>
      <c r="S5336" s="18" t="n">
        <v>107.95</v>
      </c>
      <c r="T5336" s="15" t="n">
        <v>5293.2</v>
      </c>
      <c r="U5336" s="15" t="s">
        <v>26</v>
      </c>
      <c r="V5336" s="18" t="n">
        <f aca="false">IF(ISNUMBER(T5336),T5336,0)</f>
        <v>5293.2</v>
      </c>
      <c r="W5336" s="15" t="n">
        <f aca="false">IF(U5336="Yes",1,0)</f>
        <v>1</v>
      </c>
      <c r="X5336" s="15" t="str">
        <f aca="false">IF(F5336&lt;=12,"0-12 months",IF(F5336&lt;=24,"13-24 months",IF(F5336&lt;=48,"25-48 months","49-72 months")))</f>
        <v>49-72 months</v>
      </c>
      <c r="Y5336" s="15" t="str">
        <f aca="false">IF(C5336=1,"Yes","No")</f>
        <v>No</v>
      </c>
      <c r="Z5336" s="15" t="n">
        <f aca="false">COUNTIF(J5336:O5336,"Yes")</f>
        <v>5</v>
      </c>
      <c r="AA5336" s="18" t="n">
        <f aca="false">S5336*W5336</f>
        <v>107.95</v>
      </c>
      <c r="AB5336" s="15" t="n">
        <f aca="false">(P5336="Month-to-month")+(I5336="Fiber optic")+(R5336="Electronic check")+(F5336&lt;=12)+(M5336="No")+(J5336="No")</f>
        <v>2</v>
      </c>
      <c r="AC5336" s="15" t="str">
        <f aca="false">IF(AB5336&gt;=5,"High",IF(AB5336&gt;=3,"Medium","Low"))</f>
        <v>Low</v>
      </c>
    </row>
    <row r="5337" customFormat="false" ht="15" hidden="false" customHeight="false" outlineLevel="0" collapsed="false">
      <c r="A5337" s="15" t="s">
        <v>5434</v>
      </c>
      <c r="B5337" s="15" t="s">
        <v>94</v>
      </c>
      <c r="C5337" s="15" t="n">
        <v>0</v>
      </c>
      <c r="D5337" s="15" t="s">
        <v>26</v>
      </c>
      <c r="E5337" s="15" t="s">
        <v>24</v>
      </c>
      <c r="F5337" s="15" t="n">
        <v>64</v>
      </c>
      <c r="G5337" s="15" t="s">
        <v>26</v>
      </c>
      <c r="H5337" s="15" t="s">
        <v>24</v>
      </c>
      <c r="I5337" s="15" t="s">
        <v>102</v>
      </c>
      <c r="J5337" s="15" t="s">
        <v>26</v>
      </c>
      <c r="K5337" s="15" t="s">
        <v>24</v>
      </c>
      <c r="L5337" s="15" t="s">
        <v>24</v>
      </c>
      <c r="M5337" s="15" t="s">
        <v>26</v>
      </c>
      <c r="N5337" s="15" t="s">
        <v>26</v>
      </c>
      <c r="O5337" s="15" t="s">
        <v>26</v>
      </c>
      <c r="P5337" s="15" t="s">
        <v>27</v>
      </c>
      <c r="Q5337" s="15" t="s">
        <v>26</v>
      </c>
      <c r="R5337" s="15" t="s">
        <v>17</v>
      </c>
      <c r="S5337" s="18" t="n">
        <v>96.9</v>
      </c>
      <c r="T5337" s="15" t="n">
        <v>6314.35</v>
      </c>
      <c r="U5337" s="15" t="s">
        <v>24</v>
      </c>
      <c r="V5337" s="18" t="n">
        <f aca="false">IF(ISNUMBER(T5337),T5337,0)</f>
        <v>6314.35</v>
      </c>
      <c r="W5337" s="15" t="n">
        <f aca="false">IF(U5337="Yes",1,0)</f>
        <v>0</v>
      </c>
      <c r="X5337" s="15" t="str">
        <f aca="false">IF(F5337&lt;=12,"0-12 months",IF(F5337&lt;=24,"13-24 months",IF(F5337&lt;=48,"25-48 months","49-72 months")))</f>
        <v>49-72 months</v>
      </c>
      <c r="Y5337" s="15" t="str">
        <f aca="false">IF(C5337=1,"Yes","No")</f>
        <v>No</v>
      </c>
      <c r="Z5337" s="15" t="n">
        <f aca="false">COUNTIF(J5337:O5337,"Yes")</f>
        <v>4</v>
      </c>
      <c r="AA5337" s="18" t="n">
        <f aca="false">S5337*W5337</f>
        <v>0</v>
      </c>
      <c r="AB5337" s="15" t="n">
        <f aca="false">(P5337="Month-to-month")+(I5337="Fiber optic")+(R5337="Electronic check")+(F5337&lt;=12)+(M5337="No")+(J5337="No")</f>
        <v>1</v>
      </c>
      <c r="AC5337" s="15" t="str">
        <f aca="false">IF(AB5337&gt;=5,"High",IF(AB5337&gt;=3,"Medium","Low"))</f>
        <v>Low</v>
      </c>
    </row>
    <row r="5338" customFormat="false" ht="15" hidden="false" customHeight="false" outlineLevel="0" collapsed="false">
      <c r="A5338" s="15" t="s">
        <v>5435</v>
      </c>
      <c r="B5338" s="15" t="s">
        <v>98</v>
      </c>
      <c r="C5338" s="15" t="n">
        <v>0</v>
      </c>
      <c r="D5338" s="15" t="s">
        <v>24</v>
      </c>
      <c r="E5338" s="15" t="s">
        <v>24</v>
      </c>
      <c r="F5338" s="15" t="n">
        <v>1</v>
      </c>
      <c r="G5338" s="15" t="s">
        <v>26</v>
      </c>
      <c r="H5338" s="15" t="s">
        <v>24</v>
      </c>
      <c r="I5338" s="15" t="s">
        <v>24</v>
      </c>
      <c r="J5338" s="15" t="s">
        <v>28</v>
      </c>
      <c r="K5338" s="15" t="s">
        <v>28</v>
      </c>
      <c r="L5338" s="15" t="s">
        <v>28</v>
      </c>
      <c r="M5338" s="15" t="s">
        <v>28</v>
      </c>
      <c r="N5338" s="15" t="s">
        <v>28</v>
      </c>
      <c r="O5338" s="15" t="s">
        <v>28</v>
      </c>
      <c r="P5338" s="15" t="s">
        <v>25</v>
      </c>
      <c r="Q5338" s="15" t="s">
        <v>24</v>
      </c>
      <c r="R5338" s="15" t="s">
        <v>17</v>
      </c>
      <c r="S5338" s="18" t="n">
        <v>19.1</v>
      </c>
      <c r="T5338" s="15" t="n">
        <v>19.1</v>
      </c>
      <c r="U5338" s="15" t="s">
        <v>24</v>
      </c>
      <c r="V5338" s="18" t="n">
        <f aca="false">IF(ISNUMBER(T5338),T5338,0)</f>
        <v>19.1</v>
      </c>
      <c r="W5338" s="15" t="n">
        <f aca="false">IF(U5338="Yes",1,0)</f>
        <v>0</v>
      </c>
      <c r="X5338" s="15" t="str">
        <f aca="false">IF(F5338&lt;=12,"0-12 months",IF(F5338&lt;=24,"13-24 months",IF(F5338&lt;=48,"25-48 months","49-72 months")))</f>
        <v>0-12 months</v>
      </c>
      <c r="Y5338" s="15" t="str">
        <f aca="false">IF(C5338=1,"Yes","No")</f>
        <v>No</v>
      </c>
      <c r="Z5338" s="15" t="n">
        <f aca="false">COUNTIF(J5338:O5338,"Yes")</f>
        <v>0</v>
      </c>
      <c r="AA5338" s="18" t="n">
        <f aca="false">S5338*W5338</f>
        <v>0</v>
      </c>
      <c r="AB5338" s="15" t="n">
        <f aca="false">(P5338="Month-to-month")+(I5338="Fiber optic")+(R5338="Electronic check")+(F5338&lt;=12)+(M5338="No")+(J5338="No")</f>
        <v>2</v>
      </c>
      <c r="AC5338" s="15" t="str">
        <f aca="false">IF(AB5338&gt;=5,"High",IF(AB5338&gt;=3,"Medium","Low"))</f>
        <v>Low</v>
      </c>
    </row>
    <row r="5339" customFormat="false" ht="15" hidden="false" customHeight="false" outlineLevel="0" collapsed="false">
      <c r="A5339" s="15" t="s">
        <v>5436</v>
      </c>
      <c r="B5339" s="15" t="s">
        <v>98</v>
      </c>
      <c r="C5339" s="15" t="n">
        <v>0</v>
      </c>
      <c r="D5339" s="15" t="s">
        <v>24</v>
      </c>
      <c r="E5339" s="15" t="s">
        <v>24</v>
      </c>
      <c r="F5339" s="15" t="n">
        <v>20</v>
      </c>
      <c r="G5339" s="15" t="s">
        <v>26</v>
      </c>
      <c r="H5339" s="15" t="s">
        <v>24</v>
      </c>
      <c r="I5339" s="15" t="s">
        <v>96</v>
      </c>
      <c r="J5339" s="15" t="s">
        <v>24</v>
      </c>
      <c r="K5339" s="15" t="s">
        <v>24</v>
      </c>
      <c r="L5339" s="15" t="s">
        <v>24</v>
      </c>
      <c r="M5339" s="15" t="s">
        <v>26</v>
      </c>
      <c r="N5339" s="15" t="s">
        <v>24</v>
      </c>
      <c r="O5339" s="15" t="s">
        <v>24</v>
      </c>
      <c r="P5339" s="15" t="s">
        <v>25</v>
      </c>
      <c r="Q5339" s="15" t="s">
        <v>24</v>
      </c>
      <c r="R5339" s="15" t="s">
        <v>17</v>
      </c>
      <c r="S5339" s="18" t="n">
        <v>50</v>
      </c>
      <c r="T5339" s="15" t="n">
        <v>1003.05</v>
      </c>
      <c r="U5339" s="15" t="s">
        <v>24</v>
      </c>
      <c r="V5339" s="18" t="n">
        <f aca="false">IF(ISNUMBER(T5339),T5339,0)</f>
        <v>1003.05</v>
      </c>
      <c r="W5339" s="15" t="n">
        <f aca="false">IF(U5339="Yes",1,0)</f>
        <v>0</v>
      </c>
      <c r="X5339" s="15" t="str">
        <f aca="false">IF(F5339&lt;=12,"0-12 months",IF(F5339&lt;=24,"13-24 months",IF(F5339&lt;=48,"25-48 months","49-72 months")))</f>
        <v>13-24 months</v>
      </c>
      <c r="Y5339" s="15" t="str">
        <f aca="false">IF(C5339=1,"Yes","No")</f>
        <v>No</v>
      </c>
      <c r="Z5339" s="15" t="n">
        <f aca="false">COUNTIF(J5339:O5339,"Yes")</f>
        <v>1</v>
      </c>
      <c r="AA5339" s="18" t="n">
        <f aca="false">S5339*W5339</f>
        <v>0</v>
      </c>
      <c r="AB5339" s="15" t="n">
        <f aca="false">(P5339="Month-to-month")+(I5339="Fiber optic")+(R5339="Electronic check")+(F5339&lt;=12)+(M5339="No")+(J5339="No")</f>
        <v>2</v>
      </c>
      <c r="AC5339" s="15" t="str">
        <f aca="false">IF(AB5339&gt;=5,"High",IF(AB5339&gt;=3,"Medium","Low"))</f>
        <v>Low</v>
      </c>
    </row>
    <row r="5340" customFormat="false" ht="15" hidden="false" customHeight="false" outlineLevel="0" collapsed="false">
      <c r="A5340" s="15" t="s">
        <v>5437</v>
      </c>
      <c r="B5340" s="15" t="s">
        <v>94</v>
      </c>
      <c r="C5340" s="15" t="n">
        <v>0</v>
      </c>
      <c r="D5340" s="15" t="s">
        <v>26</v>
      </c>
      <c r="E5340" s="15" t="s">
        <v>24</v>
      </c>
      <c r="F5340" s="15" t="n">
        <v>37</v>
      </c>
      <c r="G5340" s="15" t="s">
        <v>24</v>
      </c>
      <c r="H5340" s="15" t="s">
        <v>95</v>
      </c>
      <c r="I5340" s="15" t="s">
        <v>96</v>
      </c>
      <c r="J5340" s="15" t="s">
        <v>26</v>
      </c>
      <c r="K5340" s="15" t="s">
        <v>24</v>
      </c>
      <c r="L5340" s="15" t="s">
        <v>24</v>
      </c>
      <c r="M5340" s="15" t="s">
        <v>26</v>
      </c>
      <c r="N5340" s="15" t="s">
        <v>26</v>
      </c>
      <c r="O5340" s="15" t="s">
        <v>24</v>
      </c>
      <c r="P5340" s="15" t="s">
        <v>29</v>
      </c>
      <c r="Q5340" s="15" t="s">
        <v>24</v>
      </c>
      <c r="R5340" s="15" t="s">
        <v>15</v>
      </c>
      <c r="S5340" s="18" t="n">
        <v>45.4</v>
      </c>
      <c r="T5340" s="15" t="n">
        <v>1593.1</v>
      </c>
      <c r="U5340" s="15" t="s">
        <v>24</v>
      </c>
      <c r="V5340" s="18" t="n">
        <f aca="false">IF(ISNUMBER(T5340),T5340,0)</f>
        <v>1593.1</v>
      </c>
      <c r="W5340" s="15" t="n">
        <f aca="false">IF(U5340="Yes",1,0)</f>
        <v>0</v>
      </c>
      <c r="X5340" s="15" t="str">
        <f aca="false">IF(F5340&lt;=12,"0-12 months",IF(F5340&lt;=24,"13-24 months",IF(F5340&lt;=48,"25-48 months","49-72 months")))</f>
        <v>25-48 months</v>
      </c>
      <c r="Y5340" s="15" t="str">
        <f aca="false">IF(C5340=1,"Yes","No")</f>
        <v>No</v>
      </c>
      <c r="Z5340" s="15" t="n">
        <f aca="false">COUNTIF(J5340:O5340,"Yes")</f>
        <v>3</v>
      </c>
      <c r="AA5340" s="18" t="n">
        <f aca="false">S5340*W5340</f>
        <v>0</v>
      </c>
      <c r="AB5340" s="15" t="n">
        <f aca="false">(P5340="Month-to-month")+(I5340="Fiber optic")+(R5340="Electronic check")+(F5340&lt;=12)+(M5340="No")+(J5340="No")</f>
        <v>1</v>
      </c>
      <c r="AC5340" s="15" t="str">
        <f aca="false">IF(AB5340&gt;=5,"High",IF(AB5340&gt;=3,"Medium","Low"))</f>
        <v>Low</v>
      </c>
    </row>
    <row r="5341" customFormat="false" ht="15" hidden="false" customHeight="false" outlineLevel="0" collapsed="false">
      <c r="A5341" s="15" t="s">
        <v>5438</v>
      </c>
      <c r="B5341" s="15" t="s">
        <v>98</v>
      </c>
      <c r="C5341" s="15" t="n">
        <v>0</v>
      </c>
      <c r="D5341" s="15" t="s">
        <v>26</v>
      </c>
      <c r="E5341" s="15" t="s">
        <v>26</v>
      </c>
      <c r="F5341" s="15" t="n">
        <v>30</v>
      </c>
      <c r="G5341" s="15" t="s">
        <v>26</v>
      </c>
      <c r="H5341" s="15" t="s">
        <v>26</v>
      </c>
      <c r="I5341" s="15" t="s">
        <v>102</v>
      </c>
      <c r="J5341" s="15" t="s">
        <v>24</v>
      </c>
      <c r="K5341" s="15" t="s">
        <v>24</v>
      </c>
      <c r="L5341" s="15" t="s">
        <v>24</v>
      </c>
      <c r="M5341" s="15" t="s">
        <v>24</v>
      </c>
      <c r="N5341" s="15" t="s">
        <v>26</v>
      </c>
      <c r="O5341" s="15" t="s">
        <v>24</v>
      </c>
      <c r="P5341" s="15" t="s">
        <v>25</v>
      </c>
      <c r="Q5341" s="15" t="s">
        <v>24</v>
      </c>
      <c r="R5341" s="15" t="s">
        <v>15</v>
      </c>
      <c r="S5341" s="18" t="n">
        <v>85.45</v>
      </c>
      <c r="T5341" s="15" t="n">
        <v>2509.95</v>
      </c>
      <c r="U5341" s="15" t="s">
        <v>24</v>
      </c>
      <c r="V5341" s="18" t="n">
        <f aca="false">IF(ISNUMBER(T5341),T5341,0)</f>
        <v>2509.95</v>
      </c>
      <c r="W5341" s="15" t="n">
        <f aca="false">IF(U5341="Yes",1,0)</f>
        <v>0</v>
      </c>
      <c r="X5341" s="15" t="str">
        <f aca="false">IF(F5341&lt;=12,"0-12 months",IF(F5341&lt;=24,"13-24 months",IF(F5341&lt;=48,"25-48 months","49-72 months")))</f>
        <v>25-48 months</v>
      </c>
      <c r="Y5341" s="15" t="str">
        <f aca="false">IF(C5341=1,"Yes","No")</f>
        <v>No</v>
      </c>
      <c r="Z5341" s="15" t="n">
        <f aca="false">COUNTIF(J5341:O5341,"Yes")</f>
        <v>1</v>
      </c>
      <c r="AA5341" s="18" t="n">
        <f aca="false">S5341*W5341</f>
        <v>0</v>
      </c>
      <c r="AB5341" s="15" t="n">
        <f aca="false">(P5341="Month-to-month")+(I5341="Fiber optic")+(R5341="Electronic check")+(F5341&lt;=12)+(M5341="No")+(J5341="No")</f>
        <v>5</v>
      </c>
      <c r="AC5341" s="15" t="str">
        <f aca="false">IF(AB5341&gt;=5,"High",IF(AB5341&gt;=3,"Medium","Low"))</f>
        <v>High</v>
      </c>
    </row>
    <row r="5342" customFormat="false" ht="15" hidden="false" customHeight="false" outlineLevel="0" collapsed="false">
      <c r="A5342" s="15" t="s">
        <v>5439</v>
      </c>
      <c r="B5342" s="15" t="s">
        <v>94</v>
      </c>
      <c r="C5342" s="15" t="n">
        <v>0</v>
      </c>
      <c r="D5342" s="15" t="s">
        <v>24</v>
      </c>
      <c r="E5342" s="15" t="s">
        <v>24</v>
      </c>
      <c r="F5342" s="15" t="n">
        <v>38</v>
      </c>
      <c r="G5342" s="15" t="s">
        <v>26</v>
      </c>
      <c r="H5342" s="15" t="s">
        <v>26</v>
      </c>
      <c r="I5342" s="15" t="s">
        <v>96</v>
      </c>
      <c r="J5342" s="15" t="s">
        <v>26</v>
      </c>
      <c r="K5342" s="15" t="s">
        <v>26</v>
      </c>
      <c r="L5342" s="15" t="s">
        <v>26</v>
      </c>
      <c r="M5342" s="15" t="s">
        <v>24</v>
      </c>
      <c r="N5342" s="15" t="s">
        <v>26</v>
      </c>
      <c r="O5342" s="15" t="s">
        <v>26</v>
      </c>
      <c r="P5342" s="15" t="s">
        <v>27</v>
      </c>
      <c r="Q5342" s="15" t="s">
        <v>24</v>
      </c>
      <c r="R5342" s="15" t="s">
        <v>19</v>
      </c>
      <c r="S5342" s="18" t="n">
        <v>84.1</v>
      </c>
      <c r="T5342" s="15" t="n">
        <v>3187.65</v>
      </c>
      <c r="U5342" s="15" t="s">
        <v>24</v>
      </c>
      <c r="V5342" s="18" t="n">
        <f aca="false">IF(ISNUMBER(T5342),T5342,0)</f>
        <v>3187.65</v>
      </c>
      <c r="W5342" s="15" t="n">
        <f aca="false">IF(U5342="Yes",1,0)</f>
        <v>0</v>
      </c>
      <c r="X5342" s="15" t="str">
        <f aca="false">IF(F5342&lt;=12,"0-12 months",IF(F5342&lt;=24,"13-24 months",IF(F5342&lt;=48,"25-48 months","49-72 months")))</f>
        <v>25-48 months</v>
      </c>
      <c r="Y5342" s="15" t="str">
        <f aca="false">IF(C5342=1,"Yes","No")</f>
        <v>No</v>
      </c>
      <c r="Z5342" s="15" t="n">
        <f aca="false">COUNTIF(J5342:O5342,"Yes")</f>
        <v>5</v>
      </c>
      <c r="AA5342" s="18" t="n">
        <f aca="false">S5342*W5342</f>
        <v>0</v>
      </c>
      <c r="AB5342" s="15" t="n">
        <f aca="false">(P5342="Month-to-month")+(I5342="Fiber optic")+(R5342="Electronic check")+(F5342&lt;=12)+(M5342="No")+(J5342="No")</f>
        <v>1</v>
      </c>
      <c r="AC5342" s="15" t="str">
        <f aca="false">IF(AB5342&gt;=5,"High",IF(AB5342&gt;=3,"Medium","Low"))</f>
        <v>Low</v>
      </c>
    </row>
    <row r="5343" customFormat="false" ht="15" hidden="false" customHeight="false" outlineLevel="0" collapsed="false">
      <c r="A5343" s="15" t="s">
        <v>5440</v>
      </c>
      <c r="B5343" s="15" t="s">
        <v>94</v>
      </c>
      <c r="C5343" s="15" t="n">
        <v>1</v>
      </c>
      <c r="D5343" s="15" t="s">
        <v>24</v>
      </c>
      <c r="E5343" s="15" t="s">
        <v>24</v>
      </c>
      <c r="F5343" s="15" t="n">
        <v>1</v>
      </c>
      <c r="G5343" s="15" t="s">
        <v>26</v>
      </c>
      <c r="H5343" s="15" t="s">
        <v>26</v>
      </c>
      <c r="I5343" s="15" t="s">
        <v>102</v>
      </c>
      <c r="J5343" s="15" t="s">
        <v>24</v>
      </c>
      <c r="K5343" s="15" t="s">
        <v>24</v>
      </c>
      <c r="L5343" s="15" t="s">
        <v>24</v>
      </c>
      <c r="M5343" s="15" t="s">
        <v>24</v>
      </c>
      <c r="N5343" s="15" t="s">
        <v>24</v>
      </c>
      <c r="O5343" s="15" t="s">
        <v>24</v>
      </c>
      <c r="P5343" s="15" t="s">
        <v>25</v>
      </c>
      <c r="Q5343" s="15" t="s">
        <v>26</v>
      </c>
      <c r="R5343" s="15" t="s">
        <v>17</v>
      </c>
      <c r="S5343" s="18" t="n">
        <v>74.45</v>
      </c>
      <c r="T5343" s="15" t="n">
        <v>74.45</v>
      </c>
      <c r="U5343" s="15" t="s">
        <v>26</v>
      </c>
      <c r="V5343" s="18" t="n">
        <f aca="false">IF(ISNUMBER(T5343),T5343,0)</f>
        <v>74.45</v>
      </c>
      <c r="W5343" s="15" t="n">
        <f aca="false">IF(U5343="Yes",1,0)</f>
        <v>1</v>
      </c>
      <c r="X5343" s="15" t="str">
        <f aca="false">IF(F5343&lt;=12,"0-12 months",IF(F5343&lt;=24,"13-24 months",IF(F5343&lt;=48,"25-48 months","49-72 months")))</f>
        <v>0-12 months</v>
      </c>
      <c r="Y5343" s="15" t="str">
        <f aca="false">IF(C5343=1,"Yes","No")</f>
        <v>Yes</v>
      </c>
      <c r="Z5343" s="15" t="n">
        <f aca="false">COUNTIF(J5343:O5343,"Yes")</f>
        <v>0</v>
      </c>
      <c r="AA5343" s="18" t="n">
        <f aca="false">S5343*W5343</f>
        <v>74.45</v>
      </c>
      <c r="AB5343" s="15" t="n">
        <f aca="false">(P5343="Month-to-month")+(I5343="Fiber optic")+(R5343="Electronic check")+(F5343&lt;=12)+(M5343="No")+(J5343="No")</f>
        <v>5</v>
      </c>
      <c r="AC5343" s="15" t="str">
        <f aca="false">IF(AB5343&gt;=5,"High",IF(AB5343&gt;=3,"Medium","Low"))</f>
        <v>High</v>
      </c>
    </row>
    <row r="5344" customFormat="false" ht="15" hidden="false" customHeight="false" outlineLevel="0" collapsed="false">
      <c r="A5344" s="15" t="s">
        <v>5441</v>
      </c>
      <c r="B5344" s="15" t="s">
        <v>94</v>
      </c>
      <c r="C5344" s="15" t="n">
        <v>0</v>
      </c>
      <c r="D5344" s="15" t="s">
        <v>24</v>
      </c>
      <c r="E5344" s="15" t="s">
        <v>24</v>
      </c>
      <c r="F5344" s="15" t="n">
        <v>37</v>
      </c>
      <c r="G5344" s="15" t="s">
        <v>26</v>
      </c>
      <c r="H5344" s="15" t="s">
        <v>24</v>
      </c>
      <c r="I5344" s="15" t="s">
        <v>96</v>
      </c>
      <c r="J5344" s="15" t="s">
        <v>24</v>
      </c>
      <c r="K5344" s="15" t="s">
        <v>24</v>
      </c>
      <c r="L5344" s="15" t="s">
        <v>24</v>
      </c>
      <c r="M5344" s="15" t="s">
        <v>24</v>
      </c>
      <c r="N5344" s="15" t="s">
        <v>26</v>
      </c>
      <c r="O5344" s="15" t="s">
        <v>26</v>
      </c>
      <c r="P5344" s="15" t="s">
        <v>25</v>
      </c>
      <c r="Q5344" s="15" t="s">
        <v>26</v>
      </c>
      <c r="R5344" s="15" t="s">
        <v>15</v>
      </c>
      <c r="S5344" s="18" t="n">
        <v>64.75</v>
      </c>
      <c r="T5344" s="15" t="n">
        <v>2345.2</v>
      </c>
      <c r="U5344" s="15" t="s">
        <v>26</v>
      </c>
      <c r="V5344" s="18" t="n">
        <f aca="false">IF(ISNUMBER(T5344),T5344,0)</f>
        <v>2345.2</v>
      </c>
      <c r="W5344" s="15" t="n">
        <f aca="false">IF(U5344="Yes",1,0)</f>
        <v>1</v>
      </c>
      <c r="X5344" s="15" t="str">
        <f aca="false">IF(F5344&lt;=12,"0-12 months",IF(F5344&lt;=24,"13-24 months",IF(F5344&lt;=48,"25-48 months","49-72 months")))</f>
        <v>25-48 months</v>
      </c>
      <c r="Y5344" s="15" t="str">
        <f aca="false">IF(C5344=1,"Yes","No")</f>
        <v>No</v>
      </c>
      <c r="Z5344" s="15" t="n">
        <f aca="false">COUNTIF(J5344:O5344,"Yes")</f>
        <v>2</v>
      </c>
      <c r="AA5344" s="18" t="n">
        <f aca="false">S5344*W5344</f>
        <v>64.75</v>
      </c>
      <c r="AB5344" s="15" t="n">
        <f aca="false">(P5344="Month-to-month")+(I5344="Fiber optic")+(R5344="Electronic check")+(F5344&lt;=12)+(M5344="No")+(J5344="No")</f>
        <v>4</v>
      </c>
      <c r="AC5344" s="15" t="str">
        <f aca="false">IF(AB5344&gt;=5,"High",IF(AB5344&gt;=3,"Medium","Low"))</f>
        <v>Medium</v>
      </c>
    </row>
    <row r="5345" customFormat="false" ht="15" hidden="false" customHeight="false" outlineLevel="0" collapsed="false">
      <c r="A5345" s="15" t="s">
        <v>5442</v>
      </c>
      <c r="B5345" s="15" t="s">
        <v>94</v>
      </c>
      <c r="C5345" s="15" t="n">
        <v>0</v>
      </c>
      <c r="D5345" s="15" t="s">
        <v>26</v>
      </c>
      <c r="E5345" s="15" t="s">
        <v>24</v>
      </c>
      <c r="F5345" s="15" t="n">
        <v>52</v>
      </c>
      <c r="G5345" s="15" t="s">
        <v>24</v>
      </c>
      <c r="H5345" s="15" t="s">
        <v>95</v>
      </c>
      <c r="I5345" s="15" t="s">
        <v>96</v>
      </c>
      <c r="J5345" s="15" t="s">
        <v>26</v>
      </c>
      <c r="K5345" s="15" t="s">
        <v>26</v>
      </c>
      <c r="L5345" s="15" t="s">
        <v>26</v>
      </c>
      <c r="M5345" s="15" t="s">
        <v>26</v>
      </c>
      <c r="N5345" s="15" t="s">
        <v>26</v>
      </c>
      <c r="O5345" s="15" t="s">
        <v>26</v>
      </c>
      <c r="P5345" s="15" t="s">
        <v>29</v>
      </c>
      <c r="Q5345" s="15" t="s">
        <v>24</v>
      </c>
      <c r="R5345" s="15" t="s">
        <v>21</v>
      </c>
      <c r="S5345" s="18" t="n">
        <v>66.25</v>
      </c>
      <c r="T5345" s="15" t="n">
        <v>3330.1</v>
      </c>
      <c r="U5345" s="15" t="s">
        <v>24</v>
      </c>
      <c r="V5345" s="18" t="n">
        <f aca="false">IF(ISNUMBER(T5345),T5345,0)</f>
        <v>3330.1</v>
      </c>
      <c r="W5345" s="15" t="n">
        <f aca="false">IF(U5345="Yes",1,0)</f>
        <v>0</v>
      </c>
      <c r="X5345" s="15" t="str">
        <f aca="false">IF(F5345&lt;=12,"0-12 months",IF(F5345&lt;=24,"13-24 months",IF(F5345&lt;=48,"25-48 months","49-72 months")))</f>
        <v>49-72 months</v>
      </c>
      <c r="Y5345" s="15" t="str">
        <f aca="false">IF(C5345=1,"Yes","No")</f>
        <v>No</v>
      </c>
      <c r="Z5345" s="15" t="n">
        <f aca="false">COUNTIF(J5345:O5345,"Yes")</f>
        <v>6</v>
      </c>
      <c r="AA5345" s="18" t="n">
        <f aca="false">S5345*W5345</f>
        <v>0</v>
      </c>
      <c r="AB5345" s="15" t="n">
        <f aca="false">(P5345="Month-to-month")+(I5345="Fiber optic")+(R5345="Electronic check")+(F5345&lt;=12)+(M5345="No")+(J5345="No")</f>
        <v>0</v>
      </c>
      <c r="AC5345" s="15" t="str">
        <f aca="false">IF(AB5345&gt;=5,"High",IF(AB5345&gt;=3,"Medium","Low"))</f>
        <v>Low</v>
      </c>
    </row>
    <row r="5346" customFormat="false" ht="15" hidden="false" customHeight="false" outlineLevel="0" collapsed="false">
      <c r="A5346" s="15" t="s">
        <v>5443</v>
      </c>
      <c r="B5346" s="15" t="s">
        <v>98</v>
      </c>
      <c r="C5346" s="15" t="n">
        <v>0</v>
      </c>
      <c r="D5346" s="15" t="s">
        <v>24</v>
      </c>
      <c r="E5346" s="15" t="s">
        <v>26</v>
      </c>
      <c r="F5346" s="15" t="n">
        <v>71</v>
      </c>
      <c r="G5346" s="15" t="s">
        <v>26</v>
      </c>
      <c r="H5346" s="15" t="s">
        <v>24</v>
      </c>
      <c r="I5346" s="15" t="s">
        <v>96</v>
      </c>
      <c r="J5346" s="15" t="s">
        <v>26</v>
      </c>
      <c r="K5346" s="15" t="s">
        <v>26</v>
      </c>
      <c r="L5346" s="15" t="s">
        <v>26</v>
      </c>
      <c r="M5346" s="15" t="s">
        <v>26</v>
      </c>
      <c r="N5346" s="15" t="s">
        <v>26</v>
      </c>
      <c r="O5346" s="15" t="s">
        <v>24</v>
      </c>
      <c r="P5346" s="15" t="s">
        <v>29</v>
      </c>
      <c r="Q5346" s="15" t="s">
        <v>26</v>
      </c>
      <c r="R5346" s="15" t="s">
        <v>21</v>
      </c>
      <c r="S5346" s="18" t="n">
        <v>76.9</v>
      </c>
      <c r="T5346" s="15" t="n">
        <v>5522.7</v>
      </c>
      <c r="U5346" s="15" t="s">
        <v>24</v>
      </c>
      <c r="V5346" s="18" t="n">
        <f aca="false">IF(ISNUMBER(T5346),T5346,0)</f>
        <v>5522.7</v>
      </c>
      <c r="W5346" s="15" t="n">
        <f aca="false">IF(U5346="Yes",1,0)</f>
        <v>0</v>
      </c>
      <c r="X5346" s="15" t="str">
        <f aca="false">IF(F5346&lt;=12,"0-12 months",IF(F5346&lt;=24,"13-24 months",IF(F5346&lt;=48,"25-48 months","49-72 months")))</f>
        <v>49-72 months</v>
      </c>
      <c r="Y5346" s="15" t="str">
        <f aca="false">IF(C5346=1,"Yes","No")</f>
        <v>No</v>
      </c>
      <c r="Z5346" s="15" t="n">
        <f aca="false">COUNTIF(J5346:O5346,"Yes")</f>
        <v>5</v>
      </c>
      <c r="AA5346" s="18" t="n">
        <f aca="false">S5346*W5346</f>
        <v>0</v>
      </c>
      <c r="AB5346" s="15" t="n">
        <f aca="false">(P5346="Month-to-month")+(I5346="Fiber optic")+(R5346="Electronic check")+(F5346&lt;=12)+(M5346="No")+(J5346="No")</f>
        <v>0</v>
      </c>
      <c r="AC5346" s="15" t="str">
        <f aca="false">IF(AB5346&gt;=5,"High",IF(AB5346&gt;=3,"Medium","Low"))</f>
        <v>Low</v>
      </c>
    </row>
    <row r="5347" customFormat="false" ht="15" hidden="false" customHeight="false" outlineLevel="0" collapsed="false">
      <c r="A5347" s="15" t="s">
        <v>5444</v>
      </c>
      <c r="B5347" s="15" t="s">
        <v>98</v>
      </c>
      <c r="C5347" s="15" t="n">
        <v>0</v>
      </c>
      <c r="D5347" s="15" t="s">
        <v>24</v>
      </c>
      <c r="E5347" s="15" t="s">
        <v>24</v>
      </c>
      <c r="F5347" s="15" t="n">
        <v>26</v>
      </c>
      <c r="G5347" s="15" t="s">
        <v>26</v>
      </c>
      <c r="H5347" s="15" t="s">
        <v>24</v>
      </c>
      <c r="I5347" s="15" t="s">
        <v>102</v>
      </c>
      <c r="J5347" s="15" t="s">
        <v>24</v>
      </c>
      <c r="K5347" s="15" t="s">
        <v>26</v>
      </c>
      <c r="L5347" s="15" t="s">
        <v>26</v>
      </c>
      <c r="M5347" s="15" t="s">
        <v>24</v>
      </c>
      <c r="N5347" s="15" t="s">
        <v>26</v>
      </c>
      <c r="O5347" s="15" t="s">
        <v>24</v>
      </c>
      <c r="P5347" s="15" t="s">
        <v>25</v>
      </c>
      <c r="Q5347" s="15" t="s">
        <v>24</v>
      </c>
      <c r="R5347" s="15" t="s">
        <v>15</v>
      </c>
      <c r="S5347" s="18" t="n">
        <v>89.8</v>
      </c>
      <c r="T5347" s="15" t="n">
        <v>2335.3</v>
      </c>
      <c r="U5347" s="15" t="s">
        <v>26</v>
      </c>
      <c r="V5347" s="18" t="n">
        <f aca="false">IF(ISNUMBER(T5347),T5347,0)</f>
        <v>2335.3</v>
      </c>
      <c r="W5347" s="15" t="n">
        <f aca="false">IF(U5347="Yes",1,0)</f>
        <v>1</v>
      </c>
      <c r="X5347" s="15" t="str">
        <f aca="false">IF(F5347&lt;=12,"0-12 months",IF(F5347&lt;=24,"13-24 months",IF(F5347&lt;=48,"25-48 months","49-72 months")))</f>
        <v>25-48 months</v>
      </c>
      <c r="Y5347" s="15" t="str">
        <f aca="false">IF(C5347=1,"Yes","No")</f>
        <v>No</v>
      </c>
      <c r="Z5347" s="15" t="n">
        <f aca="false">COUNTIF(J5347:O5347,"Yes")</f>
        <v>3</v>
      </c>
      <c r="AA5347" s="18" t="n">
        <f aca="false">S5347*W5347</f>
        <v>89.8</v>
      </c>
      <c r="AB5347" s="15" t="n">
        <f aca="false">(P5347="Month-to-month")+(I5347="Fiber optic")+(R5347="Electronic check")+(F5347&lt;=12)+(M5347="No")+(J5347="No")</f>
        <v>5</v>
      </c>
      <c r="AC5347" s="15" t="str">
        <f aca="false">IF(AB5347&gt;=5,"High",IF(AB5347&gt;=3,"Medium","Low"))</f>
        <v>High</v>
      </c>
    </row>
    <row r="5348" customFormat="false" ht="15" hidden="false" customHeight="false" outlineLevel="0" collapsed="false">
      <c r="A5348" s="15" t="s">
        <v>5445</v>
      </c>
      <c r="B5348" s="15" t="s">
        <v>98</v>
      </c>
      <c r="C5348" s="15" t="n">
        <v>0</v>
      </c>
      <c r="D5348" s="15" t="s">
        <v>24</v>
      </c>
      <c r="E5348" s="15" t="s">
        <v>24</v>
      </c>
      <c r="F5348" s="15" t="n">
        <v>66</v>
      </c>
      <c r="G5348" s="15" t="s">
        <v>26</v>
      </c>
      <c r="H5348" s="15" t="s">
        <v>26</v>
      </c>
      <c r="I5348" s="15" t="s">
        <v>96</v>
      </c>
      <c r="J5348" s="15" t="s">
        <v>26</v>
      </c>
      <c r="K5348" s="15" t="s">
        <v>26</v>
      </c>
      <c r="L5348" s="15" t="s">
        <v>26</v>
      </c>
      <c r="M5348" s="15" t="s">
        <v>24</v>
      </c>
      <c r="N5348" s="15" t="s">
        <v>24</v>
      </c>
      <c r="O5348" s="15" t="s">
        <v>26</v>
      </c>
      <c r="P5348" s="15" t="s">
        <v>29</v>
      </c>
      <c r="Q5348" s="15" t="s">
        <v>26</v>
      </c>
      <c r="R5348" s="15" t="s">
        <v>21</v>
      </c>
      <c r="S5348" s="18" t="n">
        <v>74.6</v>
      </c>
      <c r="T5348" s="15" t="n">
        <v>4798.4</v>
      </c>
      <c r="U5348" s="15" t="s">
        <v>24</v>
      </c>
      <c r="V5348" s="18" t="n">
        <f aca="false">IF(ISNUMBER(T5348),T5348,0)</f>
        <v>4798.4</v>
      </c>
      <c r="W5348" s="15" t="n">
        <f aca="false">IF(U5348="Yes",1,0)</f>
        <v>0</v>
      </c>
      <c r="X5348" s="15" t="str">
        <f aca="false">IF(F5348&lt;=12,"0-12 months",IF(F5348&lt;=24,"13-24 months",IF(F5348&lt;=48,"25-48 months","49-72 months")))</f>
        <v>49-72 months</v>
      </c>
      <c r="Y5348" s="15" t="str">
        <f aca="false">IF(C5348=1,"Yes","No")</f>
        <v>No</v>
      </c>
      <c r="Z5348" s="15" t="n">
        <f aca="false">COUNTIF(J5348:O5348,"Yes")</f>
        <v>4</v>
      </c>
      <c r="AA5348" s="18" t="n">
        <f aca="false">S5348*W5348</f>
        <v>0</v>
      </c>
      <c r="AB5348" s="15" t="n">
        <f aca="false">(P5348="Month-to-month")+(I5348="Fiber optic")+(R5348="Electronic check")+(F5348&lt;=12)+(M5348="No")+(J5348="No")</f>
        <v>1</v>
      </c>
      <c r="AC5348" s="15" t="str">
        <f aca="false">IF(AB5348&gt;=5,"High",IF(AB5348&gt;=3,"Medium","Low"))</f>
        <v>Low</v>
      </c>
    </row>
    <row r="5349" customFormat="false" ht="15" hidden="false" customHeight="false" outlineLevel="0" collapsed="false">
      <c r="A5349" s="15" t="s">
        <v>5446</v>
      </c>
      <c r="B5349" s="15" t="s">
        <v>98</v>
      </c>
      <c r="C5349" s="15" t="n">
        <v>0</v>
      </c>
      <c r="D5349" s="15" t="s">
        <v>26</v>
      </c>
      <c r="E5349" s="15" t="s">
        <v>24</v>
      </c>
      <c r="F5349" s="15" t="n">
        <v>72</v>
      </c>
      <c r="G5349" s="15" t="s">
        <v>26</v>
      </c>
      <c r="H5349" s="15" t="s">
        <v>26</v>
      </c>
      <c r="I5349" s="15" t="s">
        <v>102</v>
      </c>
      <c r="J5349" s="15" t="s">
        <v>26</v>
      </c>
      <c r="K5349" s="15" t="s">
        <v>26</v>
      </c>
      <c r="L5349" s="15" t="s">
        <v>26</v>
      </c>
      <c r="M5349" s="15" t="s">
        <v>26</v>
      </c>
      <c r="N5349" s="15" t="s">
        <v>26</v>
      </c>
      <c r="O5349" s="15" t="s">
        <v>26</v>
      </c>
      <c r="P5349" s="15" t="s">
        <v>29</v>
      </c>
      <c r="Q5349" s="15" t="s">
        <v>26</v>
      </c>
      <c r="R5349" s="15" t="s">
        <v>21</v>
      </c>
      <c r="S5349" s="18" t="n">
        <v>116.95</v>
      </c>
      <c r="T5349" s="15" t="n">
        <v>8594.4</v>
      </c>
      <c r="U5349" s="15" t="s">
        <v>24</v>
      </c>
      <c r="V5349" s="18" t="n">
        <f aca="false">IF(ISNUMBER(T5349),T5349,0)</f>
        <v>8594.4</v>
      </c>
      <c r="W5349" s="15" t="n">
        <f aca="false">IF(U5349="Yes",1,0)</f>
        <v>0</v>
      </c>
      <c r="X5349" s="15" t="str">
        <f aca="false">IF(F5349&lt;=12,"0-12 months",IF(F5349&lt;=24,"13-24 months",IF(F5349&lt;=48,"25-48 months","49-72 months")))</f>
        <v>49-72 months</v>
      </c>
      <c r="Y5349" s="15" t="str">
        <f aca="false">IF(C5349=1,"Yes","No")</f>
        <v>No</v>
      </c>
      <c r="Z5349" s="15" t="n">
        <f aca="false">COUNTIF(J5349:O5349,"Yes")</f>
        <v>6</v>
      </c>
      <c r="AA5349" s="18" t="n">
        <f aca="false">S5349*W5349</f>
        <v>0</v>
      </c>
      <c r="AB5349" s="15" t="n">
        <f aca="false">(P5349="Month-to-month")+(I5349="Fiber optic")+(R5349="Electronic check")+(F5349&lt;=12)+(M5349="No")+(J5349="No")</f>
        <v>1</v>
      </c>
      <c r="AC5349" s="15" t="str">
        <f aca="false">IF(AB5349&gt;=5,"High",IF(AB5349&gt;=3,"Medium","Low"))</f>
        <v>Low</v>
      </c>
    </row>
    <row r="5350" customFormat="false" ht="15" hidden="false" customHeight="false" outlineLevel="0" collapsed="false">
      <c r="A5350" s="15" t="s">
        <v>5447</v>
      </c>
      <c r="B5350" s="15" t="s">
        <v>98</v>
      </c>
      <c r="C5350" s="15" t="n">
        <v>0</v>
      </c>
      <c r="D5350" s="15" t="s">
        <v>24</v>
      </c>
      <c r="E5350" s="15" t="s">
        <v>26</v>
      </c>
      <c r="F5350" s="15" t="n">
        <v>25</v>
      </c>
      <c r="G5350" s="15" t="s">
        <v>24</v>
      </c>
      <c r="H5350" s="15" t="s">
        <v>95</v>
      </c>
      <c r="I5350" s="15" t="s">
        <v>96</v>
      </c>
      <c r="J5350" s="15" t="s">
        <v>26</v>
      </c>
      <c r="K5350" s="15" t="s">
        <v>24</v>
      </c>
      <c r="L5350" s="15" t="s">
        <v>24</v>
      </c>
      <c r="M5350" s="15" t="s">
        <v>24</v>
      </c>
      <c r="N5350" s="15" t="s">
        <v>26</v>
      </c>
      <c r="O5350" s="15" t="s">
        <v>24</v>
      </c>
      <c r="P5350" s="15" t="s">
        <v>27</v>
      </c>
      <c r="Q5350" s="15" t="s">
        <v>26</v>
      </c>
      <c r="R5350" s="15" t="s">
        <v>21</v>
      </c>
      <c r="S5350" s="18" t="n">
        <v>40.65</v>
      </c>
      <c r="T5350" s="15" t="n">
        <v>970.55</v>
      </c>
      <c r="U5350" s="15" t="s">
        <v>24</v>
      </c>
      <c r="V5350" s="18" t="n">
        <f aca="false">IF(ISNUMBER(T5350),T5350,0)</f>
        <v>970.55</v>
      </c>
      <c r="W5350" s="15" t="n">
        <f aca="false">IF(U5350="Yes",1,0)</f>
        <v>0</v>
      </c>
      <c r="X5350" s="15" t="str">
        <f aca="false">IF(F5350&lt;=12,"0-12 months",IF(F5350&lt;=24,"13-24 months",IF(F5350&lt;=48,"25-48 months","49-72 months")))</f>
        <v>25-48 months</v>
      </c>
      <c r="Y5350" s="15" t="str">
        <f aca="false">IF(C5350=1,"Yes","No")</f>
        <v>No</v>
      </c>
      <c r="Z5350" s="15" t="n">
        <f aca="false">COUNTIF(J5350:O5350,"Yes")</f>
        <v>2</v>
      </c>
      <c r="AA5350" s="18" t="n">
        <f aca="false">S5350*W5350</f>
        <v>0</v>
      </c>
      <c r="AB5350" s="15" t="n">
        <f aca="false">(P5350="Month-to-month")+(I5350="Fiber optic")+(R5350="Electronic check")+(F5350&lt;=12)+(M5350="No")+(J5350="No")</f>
        <v>1</v>
      </c>
      <c r="AC5350" s="15" t="str">
        <f aca="false">IF(AB5350&gt;=5,"High",IF(AB5350&gt;=3,"Medium","Low"))</f>
        <v>Low</v>
      </c>
    </row>
    <row r="5351" customFormat="false" ht="15" hidden="false" customHeight="false" outlineLevel="0" collapsed="false">
      <c r="A5351" s="15" t="s">
        <v>5448</v>
      </c>
      <c r="B5351" s="15" t="s">
        <v>98</v>
      </c>
      <c r="C5351" s="15" t="n">
        <v>0</v>
      </c>
      <c r="D5351" s="15" t="s">
        <v>26</v>
      </c>
      <c r="E5351" s="15" t="s">
        <v>26</v>
      </c>
      <c r="F5351" s="15" t="n">
        <v>69</v>
      </c>
      <c r="G5351" s="15" t="s">
        <v>26</v>
      </c>
      <c r="H5351" s="15" t="s">
        <v>26</v>
      </c>
      <c r="I5351" s="15" t="s">
        <v>102</v>
      </c>
      <c r="J5351" s="15" t="s">
        <v>26</v>
      </c>
      <c r="K5351" s="15" t="s">
        <v>26</v>
      </c>
      <c r="L5351" s="15" t="s">
        <v>26</v>
      </c>
      <c r="M5351" s="15" t="s">
        <v>26</v>
      </c>
      <c r="N5351" s="15" t="s">
        <v>26</v>
      </c>
      <c r="O5351" s="15" t="s">
        <v>26</v>
      </c>
      <c r="P5351" s="15" t="s">
        <v>29</v>
      </c>
      <c r="Q5351" s="15" t="s">
        <v>26</v>
      </c>
      <c r="R5351" s="15" t="s">
        <v>19</v>
      </c>
      <c r="S5351" s="18" t="n">
        <v>114.35</v>
      </c>
      <c r="T5351" s="15" t="n">
        <v>7665.8</v>
      </c>
      <c r="U5351" s="15" t="s">
        <v>24</v>
      </c>
      <c r="V5351" s="18" t="n">
        <f aca="false">IF(ISNUMBER(T5351),T5351,0)</f>
        <v>7665.8</v>
      </c>
      <c r="W5351" s="15" t="n">
        <f aca="false">IF(U5351="Yes",1,0)</f>
        <v>0</v>
      </c>
      <c r="X5351" s="15" t="str">
        <f aca="false">IF(F5351&lt;=12,"0-12 months",IF(F5351&lt;=24,"13-24 months",IF(F5351&lt;=48,"25-48 months","49-72 months")))</f>
        <v>49-72 months</v>
      </c>
      <c r="Y5351" s="15" t="str">
        <f aca="false">IF(C5351=1,"Yes","No")</f>
        <v>No</v>
      </c>
      <c r="Z5351" s="15" t="n">
        <f aca="false">COUNTIF(J5351:O5351,"Yes")</f>
        <v>6</v>
      </c>
      <c r="AA5351" s="18" t="n">
        <f aca="false">S5351*W5351</f>
        <v>0</v>
      </c>
      <c r="AB5351" s="15" t="n">
        <f aca="false">(P5351="Month-to-month")+(I5351="Fiber optic")+(R5351="Electronic check")+(F5351&lt;=12)+(M5351="No")+(J5351="No")</f>
        <v>1</v>
      </c>
      <c r="AC5351" s="15" t="str">
        <f aca="false">IF(AB5351&gt;=5,"High",IF(AB5351&gt;=3,"Medium","Low"))</f>
        <v>Low</v>
      </c>
    </row>
    <row r="5352" customFormat="false" ht="15" hidden="false" customHeight="false" outlineLevel="0" collapsed="false">
      <c r="A5352" s="15" t="s">
        <v>5449</v>
      </c>
      <c r="B5352" s="15" t="s">
        <v>98</v>
      </c>
      <c r="C5352" s="15" t="n">
        <v>0</v>
      </c>
      <c r="D5352" s="15" t="s">
        <v>26</v>
      </c>
      <c r="E5352" s="15" t="s">
        <v>26</v>
      </c>
      <c r="F5352" s="15" t="n">
        <v>53</v>
      </c>
      <c r="G5352" s="15" t="s">
        <v>26</v>
      </c>
      <c r="H5352" s="15" t="s">
        <v>26</v>
      </c>
      <c r="I5352" s="15" t="s">
        <v>96</v>
      </c>
      <c r="J5352" s="15" t="s">
        <v>26</v>
      </c>
      <c r="K5352" s="15" t="s">
        <v>26</v>
      </c>
      <c r="L5352" s="15" t="s">
        <v>24</v>
      </c>
      <c r="M5352" s="15" t="s">
        <v>24</v>
      </c>
      <c r="N5352" s="15" t="s">
        <v>24</v>
      </c>
      <c r="O5352" s="15" t="s">
        <v>26</v>
      </c>
      <c r="P5352" s="15" t="s">
        <v>29</v>
      </c>
      <c r="Q5352" s="15" t="s">
        <v>24</v>
      </c>
      <c r="R5352" s="15" t="s">
        <v>19</v>
      </c>
      <c r="S5352" s="18" t="n">
        <v>69.7</v>
      </c>
      <c r="T5352" s="15" t="n">
        <v>3686.05</v>
      </c>
      <c r="U5352" s="15" t="s">
        <v>24</v>
      </c>
      <c r="V5352" s="18" t="n">
        <f aca="false">IF(ISNUMBER(T5352),T5352,0)</f>
        <v>3686.05</v>
      </c>
      <c r="W5352" s="15" t="n">
        <f aca="false">IF(U5352="Yes",1,0)</f>
        <v>0</v>
      </c>
      <c r="X5352" s="15" t="str">
        <f aca="false">IF(F5352&lt;=12,"0-12 months",IF(F5352&lt;=24,"13-24 months",IF(F5352&lt;=48,"25-48 months","49-72 months")))</f>
        <v>49-72 months</v>
      </c>
      <c r="Y5352" s="15" t="str">
        <f aca="false">IF(C5352=1,"Yes","No")</f>
        <v>No</v>
      </c>
      <c r="Z5352" s="15" t="n">
        <f aca="false">COUNTIF(J5352:O5352,"Yes")</f>
        <v>3</v>
      </c>
      <c r="AA5352" s="18" t="n">
        <f aca="false">S5352*W5352</f>
        <v>0</v>
      </c>
      <c r="AB5352" s="15" t="n">
        <f aca="false">(P5352="Month-to-month")+(I5352="Fiber optic")+(R5352="Electronic check")+(F5352&lt;=12)+(M5352="No")+(J5352="No")</f>
        <v>1</v>
      </c>
      <c r="AC5352" s="15" t="str">
        <f aca="false">IF(AB5352&gt;=5,"High",IF(AB5352&gt;=3,"Medium","Low"))</f>
        <v>Low</v>
      </c>
    </row>
    <row r="5353" customFormat="false" ht="15" hidden="false" customHeight="false" outlineLevel="0" collapsed="false">
      <c r="A5353" s="15" t="s">
        <v>5450</v>
      </c>
      <c r="B5353" s="15" t="s">
        <v>94</v>
      </c>
      <c r="C5353" s="15" t="n">
        <v>0</v>
      </c>
      <c r="D5353" s="15" t="s">
        <v>24</v>
      </c>
      <c r="E5353" s="15" t="s">
        <v>24</v>
      </c>
      <c r="F5353" s="15" t="n">
        <v>12</v>
      </c>
      <c r="G5353" s="15" t="s">
        <v>26</v>
      </c>
      <c r="H5353" s="15" t="s">
        <v>24</v>
      </c>
      <c r="I5353" s="15" t="s">
        <v>102</v>
      </c>
      <c r="J5353" s="15" t="s">
        <v>24</v>
      </c>
      <c r="K5353" s="15" t="s">
        <v>24</v>
      </c>
      <c r="L5353" s="15" t="s">
        <v>26</v>
      </c>
      <c r="M5353" s="15" t="s">
        <v>24</v>
      </c>
      <c r="N5353" s="15" t="s">
        <v>26</v>
      </c>
      <c r="O5353" s="15" t="s">
        <v>26</v>
      </c>
      <c r="P5353" s="15" t="s">
        <v>27</v>
      </c>
      <c r="Q5353" s="15" t="s">
        <v>24</v>
      </c>
      <c r="R5353" s="15" t="s">
        <v>17</v>
      </c>
      <c r="S5353" s="18" t="n">
        <v>95.5</v>
      </c>
      <c r="T5353" s="15" t="n">
        <v>1115.15</v>
      </c>
      <c r="U5353" s="15" t="s">
        <v>26</v>
      </c>
      <c r="V5353" s="18" t="n">
        <f aca="false">IF(ISNUMBER(T5353),T5353,0)</f>
        <v>1115.15</v>
      </c>
      <c r="W5353" s="15" t="n">
        <f aca="false">IF(U5353="Yes",1,0)</f>
        <v>1</v>
      </c>
      <c r="X5353" s="15" t="str">
        <f aca="false">IF(F5353&lt;=12,"0-12 months",IF(F5353&lt;=24,"13-24 months",IF(F5353&lt;=48,"25-48 months","49-72 months")))</f>
        <v>0-12 months</v>
      </c>
      <c r="Y5353" s="15" t="str">
        <f aca="false">IF(C5353=1,"Yes","No")</f>
        <v>No</v>
      </c>
      <c r="Z5353" s="15" t="n">
        <f aca="false">COUNTIF(J5353:O5353,"Yes")</f>
        <v>3</v>
      </c>
      <c r="AA5353" s="18" t="n">
        <f aca="false">S5353*W5353</f>
        <v>95.5</v>
      </c>
      <c r="AB5353" s="15" t="n">
        <f aca="false">(P5353="Month-to-month")+(I5353="Fiber optic")+(R5353="Electronic check")+(F5353&lt;=12)+(M5353="No")+(J5353="No")</f>
        <v>4</v>
      </c>
      <c r="AC5353" s="15" t="str">
        <f aca="false">IF(AB5353&gt;=5,"High",IF(AB5353&gt;=3,"Medium","Low"))</f>
        <v>Medium</v>
      </c>
    </row>
    <row r="5354" customFormat="false" ht="15" hidden="false" customHeight="false" outlineLevel="0" collapsed="false">
      <c r="A5354" s="15" t="s">
        <v>5451</v>
      </c>
      <c r="B5354" s="15" t="s">
        <v>98</v>
      </c>
      <c r="C5354" s="15" t="n">
        <v>0</v>
      </c>
      <c r="D5354" s="15" t="s">
        <v>24</v>
      </c>
      <c r="E5354" s="15" t="s">
        <v>24</v>
      </c>
      <c r="F5354" s="15" t="n">
        <v>26</v>
      </c>
      <c r="G5354" s="15" t="s">
        <v>26</v>
      </c>
      <c r="H5354" s="15" t="s">
        <v>24</v>
      </c>
      <c r="I5354" s="15" t="s">
        <v>102</v>
      </c>
      <c r="J5354" s="15" t="s">
        <v>24</v>
      </c>
      <c r="K5354" s="15" t="s">
        <v>24</v>
      </c>
      <c r="L5354" s="15" t="s">
        <v>26</v>
      </c>
      <c r="M5354" s="15" t="s">
        <v>26</v>
      </c>
      <c r="N5354" s="15" t="s">
        <v>26</v>
      </c>
      <c r="O5354" s="15" t="s">
        <v>26</v>
      </c>
      <c r="P5354" s="15" t="s">
        <v>25</v>
      </c>
      <c r="Q5354" s="15" t="s">
        <v>26</v>
      </c>
      <c r="R5354" s="15" t="s">
        <v>15</v>
      </c>
      <c r="S5354" s="18" t="n">
        <v>98.65</v>
      </c>
      <c r="T5354" s="15" t="n">
        <v>2537</v>
      </c>
      <c r="U5354" s="15" t="s">
        <v>24</v>
      </c>
      <c r="V5354" s="18" t="n">
        <f aca="false">IF(ISNUMBER(T5354),T5354,0)</f>
        <v>2537</v>
      </c>
      <c r="W5354" s="15" t="n">
        <f aca="false">IF(U5354="Yes",1,0)</f>
        <v>0</v>
      </c>
      <c r="X5354" s="15" t="str">
        <f aca="false">IF(F5354&lt;=12,"0-12 months",IF(F5354&lt;=24,"13-24 months",IF(F5354&lt;=48,"25-48 months","49-72 months")))</f>
        <v>25-48 months</v>
      </c>
      <c r="Y5354" s="15" t="str">
        <f aca="false">IF(C5354=1,"Yes","No")</f>
        <v>No</v>
      </c>
      <c r="Z5354" s="15" t="n">
        <f aca="false">COUNTIF(J5354:O5354,"Yes")</f>
        <v>4</v>
      </c>
      <c r="AA5354" s="18" t="n">
        <f aca="false">S5354*W5354</f>
        <v>0</v>
      </c>
      <c r="AB5354" s="15" t="n">
        <f aca="false">(P5354="Month-to-month")+(I5354="Fiber optic")+(R5354="Electronic check")+(F5354&lt;=12)+(M5354="No")+(J5354="No")</f>
        <v>4</v>
      </c>
      <c r="AC5354" s="15" t="str">
        <f aca="false">IF(AB5354&gt;=5,"High",IF(AB5354&gt;=3,"Medium","Low"))</f>
        <v>Medium</v>
      </c>
    </row>
    <row r="5355" customFormat="false" ht="15" hidden="false" customHeight="false" outlineLevel="0" collapsed="false">
      <c r="A5355" s="15" t="s">
        <v>5452</v>
      </c>
      <c r="B5355" s="15" t="s">
        <v>98</v>
      </c>
      <c r="C5355" s="15" t="n">
        <v>0</v>
      </c>
      <c r="D5355" s="15" t="s">
        <v>24</v>
      </c>
      <c r="E5355" s="15" t="s">
        <v>24</v>
      </c>
      <c r="F5355" s="15" t="n">
        <v>21</v>
      </c>
      <c r="G5355" s="15" t="s">
        <v>26</v>
      </c>
      <c r="H5355" s="15" t="s">
        <v>24</v>
      </c>
      <c r="I5355" s="15" t="s">
        <v>96</v>
      </c>
      <c r="J5355" s="15" t="s">
        <v>24</v>
      </c>
      <c r="K5355" s="15" t="s">
        <v>24</v>
      </c>
      <c r="L5355" s="15" t="s">
        <v>26</v>
      </c>
      <c r="M5355" s="15" t="s">
        <v>24</v>
      </c>
      <c r="N5355" s="15" t="s">
        <v>24</v>
      </c>
      <c r="O5355" s="15" t="s">
        <v>26</v>
      </c>
      <c r="P5355" s="15" t="s">
        <v>25</v>
      </c>
      <c r="Q5355" s="15" t="s">
        <v>24</v>
      </c>
      <c r="R5355" s="15" t="s">
        <v>17</v>
      </c>
      <c r="S5355" s="18" t="n">
        <v>61.65</v>
      </c>
      <c r="T5355" s="15" t="n">
        <v>1393.6</v>
      </c>
      <c r="U5355" s="15" t="s">
        <v>24</v>
      </c>
      <c r="V5355" s="18" t="n">
        <f aca="false">IF(ISNUMBER(T5355),T5355,0)</f>
        <v>1393.6</v>
      </c>
      <c r="W5355" s="15" t="n">
        <f aca="false">IF(U5355="Yes",1,0)</f>
        <v>0</v>
      </c>
      <c r="X5355" s="15" t="str">
        <f aca="false">IF(F5355&lt;=12,"0-12 months",IF(F5355&lt;=24,"13-24 months",IF(F5355&lt;=48,"25-48 months","49-72 months")))</f>
        <v>13-24 months</v>
      </c>
      <c r="Y5355" s="15" t="str">
        <f aca="false">IF(C5355=1,"Yes","No")</f>
        <v>No</v>
      </c>
      <c r="Z5355" s="15" t="n">
        <f aca="false">COUNTIF(J5355:O5355,"Yes")</f>
        <v>2</v>
      </c>
      <c r="AA5355" s="18" t="n">
        <f aca="false">S5355*W5355</f>
        <v>0</v>
      </c>
      <c r="AB5355" s="15" t="n">
        <f aca="false">(P5355="Month-to-month")+(I5355="Fiber optic")+(R5355="Electronic check")+(F5355&lt;=12)+(M5355="No")+(J5355="No")</f>
        <v>3</v>
      </c>
      <c r="AC5355" s="15" t="str">
        <f aca="false">IF(AB5355&gt;=5,"High",IF(AB5355&gt;=3,"Medium","Low"))</f>
        <v>Medium</v>
      </c>
    </row>
    <row r="5356" customFormat="false" ht="15" hidden="false" customHeight="false" outlineLevel="0" collapsed="false">
      <c r="A5356" s="15" t="s">
        <v>5453</v>
      </c>
      <c r="B5356" s="15" t="s">
        <v>94</v>
      </c>
      <c r="C5356" s="15" t="n">
        <v>0</v>
      </c>
      <c r="D5356" s="15" t="s">
        <v>24</v>
      </c>
      <c r="E5356" s="15" t="s">
        <v>26</v>
      </c>
      <c r="F5356" s="15" t="n">
        <v>1</v>
      </c>
      <c r="G5356" s="15" t="s">
        <v>26</v>
      </c>
      <c r="H5356" s="15" t="s">
        <v>24</v>
      </c>
      <c r="I5356" s="15" t="s">
        <v>102</v>
      </c>
      <c r="J5356" s="15" t="s">
        <v>24</v>
      </c>
      <c r="K5356" s="15" t="s">
        <v>24</v>
      </c>
      <c r="L5356" s="15" t="s">
        <v>24</v>
      </c>
      <c r="M5356" s="15" t="s">
        <v>24</v>
      </c>
      <c r="N5356" s="15" t="s">
        <v>26</v>
      </c>
      <c r="O5356" s="15" t="s">
        <v>26</v>
      </c>
      <c r="P5356" s="15" t="s">
        <v>25</v>
      </c>
      <c r="Q5356" s="15" t="s">
        <v>26</v>
      </c>
      <c r="R5356" s="15" t="s">
        <v>15</v>
      </c>
      <c r="S5356" s="18" t="n">
        <v>89.35</v>
      </c>
      <c r="T5356" s="15" t="n">
        <v>89.35</v>
      </c>
      <c r="U5356" s="15" t="s">
        <v>24</v>
      </c>
      <c r="V5356" s="18" t="n">
        <f aca="false">IF(ISNUMBER(T5356),T5356,0)</f>
        <v>89.35</v>
      </c>
      <c r="W5356" s="15" t="n">
        <f aca="false">IF(U5356="Yes",1,0)</f>
        <v>0</v>
      </c>
      <c r="X5356" s="15" t="str">
        <f aca="false">IF(F5356&lt;=12,"0-12 months",IF(F5356&lt;=24,"13-24 months",IF(F5356&lt;=48,"25-48 months","49-72 months")))</f>
        <v>0-12 months</v>
      </c>
      <c r="Y5356" s="15" t="str">
        <f aca="false">IF(C5356=1,"Yes","No")</f>
        <v>No</v>
      </c>
      <c r="Z5356" s="15" t="n">
        <f aca="false">COUNTIF(J5356:O5356,"Yes")</f>
        <v>2</v>
      </c>
      <c r="AA5356" s="18" t="n">
        <f aca="false">S5356*W5356</f>
        <v>0</v>
      </c>
      <c r="AB5356" s="15" t="n">
        <f aca="false">(P5356="Month-to-month")+(I5356="Fiber optic")+(R5356="Electronic check")+(F5356&lt;=12)+(M5356="No")+(J5356="No")</f>
        <v>6</v>
      </c>
      <c r="AC5356" s="15" t="str">
        <f aca="false">IF(AB5356&gt;=5,"High",IF(AB5356&gt;=3,"Medium","Low"))</f>
        <v>High</v>
      </c>
    </row>
    <row r="5357" customFormat="false" ht="15" hidden="false" customHeight="false" outlineLevel="0" collapsed="false">
      <c r="A5357" s="15" t="s">
        <v>5454</v>
      </c>
      <c r="B5357" s="15" t="s">
        <v>98</v>
      </c>
      <c r="C5357" s="15" t="n">
        <v>0</v>
      </c>
      <c r="D5357" s="15" t="s">
        <v>24</v>
      </c>
      <c r="E5357" s="15" t="s">
        <v>24</v>
      </c>
      <c r="F5357" s="15" t="n">
        <v>48</v>
      </c>
      <c r="G5357" s="15" t="s">
        <v>26</v>
      </c>
      <c r="H5357" s="15" t="s">
        <v>26</v>
      </c>
      <c r="I5357" s="15" t="s">
        <v>102</v>
      </c>
      <c r="J5357" s="15" t="s">
        <v>26</v>
      </c>
      <c r="K5357" s="15" t="s">
        <v>24</v>
      </c>
      <c r="L5357" s="15" t="s">
        <v>24</v>
      </c>
      <c r="M5357" s="15" t="s">
        <v>26</v>
      </c>
      <c r="N5357" s="15" t="s">
        <v>24</v>
      </c>
      <c r="O5357" s="15" t="s">
        <v>26</v>
      </c>
      <c r="P5357" s="15" t="s">
        <v>25</v>
      </c>
      <c r="Q5357" s="15" t="s">
        <v>26</v>
      </c>
      <c r="R5357" s="15" t="s">
        <v>15</v>
      </c>
      <c r="S5357" s="18" t="n">
        <v>95.4</v>
      </c>
      <c r="T5357" s="15" t="n">
        <v>4445.3</v>
      </c>
      <c r="U5357" s="15" t="s">
        <v>24</v>
      </c>
      <c r="V5357" s="18" t="n">
        <f aca="false">IF(ISNUMBER(T5357),T5357,0)</f>
        <v>4445.3</v>
      </c>
      <c r="W5357" s="15" t="n">
        <f aca="false">IF(U5357="Yes",1,0)</f>
        <v>0</v>
      </c>
      <c r="X5357" s="15" t="str">
        <f aca="false">IF(F5357&lt;=12,"0-12 months",IF(F5357&lt;=24,"13-24 months",IF(F5357&lt;=48,"25-48 months","49-72 months")))</f>
        <v>25-48 months</v>
      </c>
      <c r="Y5357" s="15" t="str">
        <f aca="false">IF(C5357=1,"Yes","No")</f>
        <v>No</v>
      </c>
      <c r="Z5357" s="15" t="n">
        <f aca="false">COUNTIF(J5357:O5357,"Yes")</f>
        <v>3</v>
      </c>
      <c r="AA5357" s="18" t="n">
        <f aca="false">S5357*W5357</f>
        <v>0</v>
      </c>
      <c r="AB5357" s="15" t="n">
        <f aca="false">(P5357="Month-to-month")+(I5357="Fiber optic")+(R5357="Electronic check")+(F5357&lt;=12)+(M5357="No")+(J5357="No")</f>
        <v>3</v>
      </c>
      <c r="AC5357" s="15" t="str">
        <f aca="false">IF(AB5357&gt;=5,"High",IF(AB5357&gt;=3,"Medium","Low"))</f>
        <v>Medium</v>
      </c>
    </row>
    <row r="5358" customFormat="false" ht="15" hidden="false" customHeight="false" outlineLevel="0" collapsed="false">
      <c r="A5358" s="15" t="s">
        <v>5455</v>
      </c>
      <c r="B5358" s="15" t="s">
        <v>94</v>
      </c>
      <c r="C5358" s="15" t="n">
        <v>0</v>
      </c>
      <c r="D5358" s="15" t="s">
        <v>26</v>
      </c>
      <c r="E5358" s="15" t="s">
        <v>24</v>
      </c>
      <c r="F5358" s="15" t="n">
        <v>26</v>
      </c>
      <c r="G5358" s="15" t="s">
        <v>24</v>
      </c>
      <c r="H5358" s="15" t="s">
        <v>95</v>
      </c>
      <c r="I5358" s="15" t="s">
        <v>96</v>
      </c>
      <c r="J5358" s="15" t="s">
        <v>26</v>
      </c>
      <c r="K5358" s="15" t="s">
        <v>24</v>
      </c>
      <c r="L5358" s="15" t="s">
        <v>26</v>
      </c>
      <c r="M5358" s="15" t="s">
        <v>24</v>
      </c>
      <c r="N5358" s="15" t="s">
        <v>24</v>
      </c>
      <c r="O5358" s="15" t="s">
        <v>24</v>
      </c>
      <c r="P5358" s="15" t="s">
        <v>27</v>
      </c>
      <c r="Q5358" s="15" t="s">
        <v>24</v>
      </c>
      <c r="R5358" s="15" t="s">
        <v>21</v>
      </c>
      <c r="S5358" s="18" t="n">
        <v>35.4</v>
      </c>
      <c r="T5358" s="15" t="n">
        <v>978.6</v>
      </c>
      <c r="U5358" s="15" t="s">
        <v>24</v>
      </c>
      <c r="V5358" s="18" t="n">
        <f aca="false">IF(ISNUMBER(T5358),T5358,0)</f>
        <v>978.6</v>
      </c>
      <c r="W5358" s="15" t="n">
        <f aca="false">IF(U5358="Yes",1,0)</f>
        <v>0</v>
      </c>
      <c r="X5358" s="15" t="str">
        <f aca="false">IF(F5358&lt;=12,"0-12 months",IF(F5358&lt;=24,"13-24 months",IF(F5358&lt;=48,"25-48 months","49-72 months")))</f>
        <v>25-48 months</v>
      </c>
      <c r="Y5358" s="15" t="str">
        <f aca="false">IF(C5358=1,"Yes","No")</f>
        <v>No</v>
      </c>
      <c r="Z5358" s="15" t="n">
        <f aca="false">COUNTIF(J5358:O5358,"Yes")</f>
        <v>2</v>
      </c>
      <c r="AA5358" s="18" t="n">
        <f aca="false">S5358*W5358</f>
        <v>0</v>
      </c>
      <c r="AB5358" s="15" t="n">
        <f aca="false">(P5358="Month-to-month")+(I5358="Fiber optic")+(R5358="Electronic check")+(F5358&lt;=12)+(M5358="No")+(J5358="No")</f>
        <v>1</v>
      </c>
      <c r="AC5358" s="15" t="str">
        <f aca="false">IF(AB5358&gt;=5,"High",IF(AB5358&gt;=3,"Medium","Low"))</f>
        <v>Low</v>
      </c>
    </row>
    <row r="5359" customFormat="false" ht="15" hidden="false" customHeight="false" outlineLevel="0" collapsed="false">
      <c r="A5359" s="15" t="s">
        <v>5456</v>
      </c>
      <c r="B5359" s="15" t="s">
        <v>98</v>
      </c>
      <c r="C5359" s="15" t="n">
        <v>0</v>
      </c>
      <c r="D5359" s="15" t="s">
        <v>26</v>
      </c>
      <c r="E5359" s="15" t="s">
        <v>24</v>
      </c>
      <c r="F5359" s="15" t="n">
        <v>60</v>
      </c>
      <c r="G5359" s="15" t="s">
        <v>26</v>
      </c>
      <c r="H5359" s="15" t="s">
        <v>24</v>
      </c>
      <c r="I5359" s="15" t="s">
        <v>24</v>
      </c>
      <c r="J5359" s="15" t="s">
        <v>28</v>
      </c>
      <c r="K5359" s="15" t="s">
        <v>28</v>
      </c>
      <c r="L5359" s="15" t="s">
        <v>28</v>
      </c>
      <c r="M5359" s="15" t="s">
        <v>28</v>
      </c>
      <c r="N5359" s="15" t="s">
        <v>28</v>
      </c>
      <c r="O5359" s="15" t="s">
        <v>28</v>
      </c>
      <c r="P5359" s="15" t="s">
        <v>29</v>
      </c>
      <c r="Q5359" s="15" t="s">
        <v>24</v>
      </c>
      <c r="R5359" s="15" t="s">
        <v>17</v>
      </c>
      <c r="S5359" s="18" t="n">
        <v>19.95</v>
      </c>
      <c r="T5359" s="15" t="n">
        <v>1258.15</v>
      </c>
      <c r="U5359" s="15" t="s">
        <v>24</v>
      </c>
      <c r="V5359" s="18" t="n">
        <f aca="false">IF(ISNUMBER(T5359),T5359,0)</f>
        <v>1258.15</v>
      </c>
      <c r="W5359" s="15" t="n">
        <f aca="false">IF(U5359="Yes",1,0)</f>
        <v>0</v>
      </c>
      <c r="X5359" s="15" t="str">
        <f aca="false">IF(F5359&lt;=12,"0-12 months",IF(F5359&lt;=24,"13-24 months",IF(F5359&lt;=48,"25-48 months","49-72 months")))</f>
        <v>49-72 months</v>
      </c>
      <c r="Y5359" s="15" t="str">
        <f aca="false">IF(C5359=1,"Yes","No")</f>
        <v>No</v>
      </c>
      <c r="Z5359" s="15" t="n">
        <f aca="false">COUNTIF(J5359:O5359,"Yes")</f>
        <v>0</v>
      </c>
      <c r="AA5359" s="18" t="n">
        <f aca="false">S5359*W5359</f>
        <v>0</v>
      </c>
      <c r="AB5359" s="15" t="n">
        <f aca="false">(P5359="Month-to-month")+(I5359="Fiber optic")+(R5359="Electronic check")+(F5359&lt;=12)+(M5359="No")+(J5359="No")</f>
        <v>0</v>
      </c>
      <c r="AC5359" s="15" t="str">
        <f aca="false">IF(AB5359&gt;=5,"High",IF(AB5359&gt;=3,"Medium","Low"))</f>
        <v>Low</v>
      </c>
    </row>
    <row r="5360" customFormat="false" ht="15" hidden="false" customHeight="false" outlineLevel="0" collapsed="false">
      <c r="A5360" s="15" t="s">
        <v>5457</v>
      </c>
      <c r="B5360" s="15" t="s">
        <v>98</v>
      </c>
      <c r="C5360" s="15" t="n">
        <v>0</v>
      </c>
      <c r="D5360" s="15" t="s">
        <v>24</v>
      </c>
      <c r="E5360" s="15" t="s">
        <v>24</v>
      </c>
      <c r="F5360" s="15" t="n">
        <v>18</v>
      </c>
      <c r="G5360" s="15" t="s">
        <v>26</v>
      </c>
      <c r="H5360" s="15" t="s">
        <v>24</v>
      </c>
      <c r="I5360" s="15" t="s">
        <v>24</v>
      </c>
      <c r="J5360" s="15" t="s">
        <v>28</v>
      </c>
      <c r="K5360" s="15" t="s">
        <v>28</v>
      </c>
      <c r="L5360" s="15" t="s">
        <v>28</v>
      </c>
      <c r="M5360" s="15" t="s">
        <v>28</v>
      </c>
      <c r="N5360" s="15" t="s">
        <v>28</v>
      </c>
      <c r="O5360" s="15" t="s">
        <v>28</v>
      </c>
      <c r="P5360" s="15" t="s">
        <v>25</v>
      </c>
      <c r="Q5360" s="15" t="s">
        <v>24</v>
      </c>
      <c r="R5360" s="15" t="s">
        <v>17</v>
      </c>
      <c r="S5360" s="18" t="n">
        <v>19.25</v>
      </c>
      <c r="T5360" s="15" t="n">
        <v>331.35</v>
      </c>
      <c r="U5360" s="15" t="s">
        <v>24</v>
      </c>
      <c r="V5360" s="18" t="n">
        <f aca="false">IF(ISNUMBER(T5360),T5360,0)</f>
        <v>331.35</v>
      </c>
      <c r="W5360" s="15" t="n">
        <f aca="false">IF(U5360="Yes",1,0)</f>
        <v>0</v>
      </c>
      <c r="X5360" s="15" t="str">
        <f aca="false">IF(F5360&lt;=12,"0-12 months",IF(F5360&lt;=24,"13-24 months",IF(F5360&lt;=48,"25-48 months","49-72 months")))</f>
        <v>13-24 months</v>
      </c>
      <c r="Y5360" s="15" t="str">
        <f aca="false">IF(C5360=1,"Yes","No")</f>
        <v>No</v>
      </c>
      <c r="Z5360" s="15" t="n">
        <f aca="false">COUNTIF(J5360:O5360,"Yes")</f>
        <v>0</v>
      </c>
      <c r="AA5360" s="18" t="n">
        <f aca="false">S5360*W5360</f>
        <v>0</v>
      </c>
      <c r="AB5360" s="15" t="n">
        <f aca="false">(P5360="Month-to-month")+(I5360="Fiber optic")+(R5360="Electronic check")+(F5360&lt;=12)+(M5360="No")+(J5360="No")</f>
        <v>1</v>
      </c>
      <c r="AC5360" s="15" t="str">
        <f aca="false">IF(AB5360&gt;=5,"High",IF(AB5360&gt;=3,"Medium","Low"))</f>
        <v>Low</v>
      </c>
    </row>
    <row r="5361" customFormat="false" ht="15" hidden="false" customHeight="false" outlineLevel="0" collapsed="false">
      <c r="A5361" s="15" t="s">
        <v>5458</v>
      </c>
      <c r="B5361" s="15" t="s">
        <v>94</v>
      </c>
      <c r="C5361" s="15" t="n">
        <v>1</v>
      </c>
      <c r="D5361" s="15" t="s">
        <v>24</v>
      </c>
      <c r="E5361" s="15" t="s">
        <v>24</v>
      </c>
      <c r="F5361" s="15" t="n">
        <v>10</v>
      </c>
      <c r="G5361" s="15" t="s">
        <v>24</v>
      </c>
      <c r="H5361" s="15" t="s">
        <v>95</v>
      </c>
      <c r="I5361" s="15" t="s">
        <v>96</v>
      </c>
      <c r="J5361" s="15" t="s">
        <v>24</v>
      </c>
      <c r="K5361" s="15" t="s">
        <v>24</v>
      </c>
      <c r="L5361" s="15" t="s">
        <v>24</v>
      </c>
      <c r="M5361" s="15" t="s">
        <v>26</v>
      </c>
      <c r="N5361" s="15" t="s">
        <v>24</v>
      </c>
      <c r="O5361" s="15" t="s">
        <v>24</v>
      </c>
      <c r="P5361" s="15" t="s">
        <v>25</v>
      </c>
      <c r="Q5361" s="15" t="s">
        <v>26</v>
      </c>
      <c r="R5361" s="15" t="s">
        <v>15</v>
      </c>
      <c r="S5361" s="18" t="n">
        <v>29.65</v>
      </c>
      <c r="T5361" s="15" t="n">
        <v>291.4</v>
      </c>
      <c r="U5361" s="15" t="s">
        <v>26</v>
      </c>
      <c r="V5361" s="18" t="n">
        <f aca="false">IF(ISNUMBER(T5361),T5361,0)</f>
        <v>291.4</v>
      </c>
      <c r="W5361" s="15" t="n">
        <f aca="false">IF(U5361="Yes",1,0)</f>
        <v>1</v>
      </c>
      <c r="X5361" s="15" t="str">
        <f aca="false">IF(F5361&lt;=12,"0-12 months",IF(F5361&lt;=24,"13-24 months",IF(F5361&lt;=48,"25-48 months","49-72 months")))</f>
        <v>0-12 months</v>
      </c>
      <c r="Y5361" s="15" t="str">
        <f aca="false">IF(C5361=1,"Yes","No")</f>
        <v>Yes</v>
      </c>
      <c r="Z5361" s="15" t="n">
        <f aca="false">COUNTIF(J5361:O5361,"Yes")</f>
        <v>1</v>
      </c>
      <c r="AA5361" s="18" t="n">
        <f aca="false">S5361*W5361</f>
        <v>29.65</v>
      </c>
      <c r="AB5361" s="15" t="n">
        <f aca="false">(P5361="Month-to-month")+(I5361="Fiber optic")+(R5361="Electronic check")+(F5361&lt;=12)+(M5361="No")+(J5361="No")</f>
        <v>4</v>
      </c>
      <c r="AC5361" s="15" t="str">
        <f aca="false">IF(AB5361&gt;=5,"High",IF(AB5361&gt;=3,"Medium","Low"))</f>
        <v>Medium</v>
      </c>
    </row>
    <row r="5362" customFormat="false" ht="15" hidden="false" customHeight="false" outlineLevel="0" collapsed="false">
      <c r="A5362" s="15" t="s">
        <v>5459</v>
      </c>
      <c r="B5362" s="15" t="s">
        <v>98</v>
      </c>
      <c r="C5362" s="15" t="n">
        <v>0</v>
      </c>
      <c r="D5362" s="15" t="s">
        <v>26</v>
      </c>
      <c r="E5362" s="15" t="s">
        <v>26</v>
      </c>
      <c r="F5362" s="15" t="n">
        <v>5</v>
      </c>
      <c r="G5362" s="15" t="s">
        <v>26</v>
      </c>
      <c r="H5362" s="15" t="s">
        <v>26</v>
      </c>
      <c r="I5362" s="15" t="s">
        <v>102</v>
      </c>
      <c r="J5362" s="15" t="s">
        <v>26</v>
      </c>
      <c r="K5362" s="15" t="s">
        <v>24</v>
      </c>
      <c r="L5362" s="15" t="s">
        <v>26</v>
      </c>
      <c r="M5362" s="15" t="s">
        <v>24</v>
      </c>
      <c r="N5362" s="15" t="s">
        <v>24</v>
      </c>
      <c r="O5362" s="15" t="s">
        <v>24</v>
      </c>
      <c r="P5362" s="15" t="s">
        <v>25</v>
      </c>
      <c r="Q5362" s="15" t="s">
        <v>26</v>
      </c>
      <c r="R5362" s="15" t="s">
        <v>15</v>
      </c>
      <c r="S5362" s="18" t="n">
        <v>84.5</v>
      </c>
      <c r="T5362" s="15" t="n">
        <v>453.75</v>
      </c>
      <c r="U5362" s="15" t="s">
        <v>26</v>
      </c>
      <c r="V5362" s="18" t="n">
        <f aca="false">IF(ISNUMBER(T5362),T5362,0)</f>
        <v>453.75</v>
      </c>
      <c r="W5362" s="15" t="n">
        <f aca="false">IF(U5362="Yes",1,0)</f>
        <v>1</v>
      </c>
      <c r="X5362" s="15" t="str">
        <f aca="false">IF(F5362&lt;=12,"0-12 months",IF(F5362&lt;=24,"13-24 months",IF(F5362&lt;=48,"25-48 months","49-72 months")))</f>
        <v>0-12 months</v>
      </c>
      <c r="Y5362" s="15" t="str">
        <f aca="false">IF(C5362=1,"Yes","No")</f>
        <v>No</v>
      </c>
      <c r="Z5362" s="15" t="n">
        <f aca="false">COUNTIF(J5362:O5362,"Yes")</f>
        <v>2</v>
      </c>
      <c r="AA5362" s="18" t="n">
        <f aca="false">S5362*W5362</f>
        <v>84.5</v>
      </c>
      <c r="AB5362" s="15" t="n">
        <f aca="false">(P5362="Month-to-month")+(I5362="Fiber optic")+(R5362="Electronic check")+(F5362&lt;=12)+(M5362="No")+(J5362="No")</f>
        <v>5</v>
      </c>
      <c r="AC5362" s="15" t="str">
        <f aca="false">IF(AB5362&gt;=5,"High",IF(AB5362&gt;=3,"Medium","Low"))</f>
        <v>High</v>
      </c>
    </row>
    <row r="5363" customFormat="false" ht="15" hidden="false" customHeight="false" outlineLevel="0" collapsed="false">
      <c r="A5363" s="15" t="s">
        <v>5460</v>
      </c>
      <c r="B5363" s="15" t="s">
        <v>94</v>
      </c>
      <c r="C5363" s="15" t="n">
        <v>0</v>
      </c>
      <c r="D5363" s="15" t="s">
        <v>24</v>
      </c>
      <c r="E5363" s="15" t="s">
        <v>26</v>
      </c>
      <c r="F5363" s="15" t="n">
        <v>4</v>
      </c>
      <c r="G5363" s="15" t="s">
        <v>26</v>
      </c>
      <c r="H5363" s="15" t="s">
        <v>24</v>
      </c>
      <c r="I5363" s="15" t="s">
        <v>24</v>
      </c>
      <c r="J5363" s="15" t="s">
        <v>28</v>
      </c>
      <c r="K5363" s="15" t="s">
        <v>28</v>
      </c>
      <c r="L5363" s="15" t="s">
        <v>28</v>
      </c>
      <c r="M5363" s="15" t="s">
        <v>28</v>
      </c>
      <c r="N5363" s="15" t="s">
        <v>28</v>
      </c>
      <c r="O5363" s="15" t="s">
        <v>28</v>
      </c>
      <c r="P5363" s="15" t="s">
        <v>27</v>
      </c>
      <c r="Q5363" s="15" t="s">
        <v>26</v>
      </c>
      <c r="R5363" s="15" t="s">
        <v>17</v>
      </c>
      <c r="S5363" s="18" t="n">
        <v>20.4</v>
      </c>
      <c r="T5363" s="15" t="n">
        <v>84.75</v>
      </c>
      <c r="U5363" s="15" t="s">
        <v>24</v>
      </c>
      <c r="V5363" s="18" t="n">
        <f aca="false">IF(ISNUMBER(T5363),T5363,0)</f>
        <v>84.75</v>
      </c>
      <c r="W5363" s="15" t="n">
        <f aca="false">IF(U5363="Yes",1,0)</f>
        <v>0</v>
      </c>
      <c r="X5363" s="15" t="str">
        <f aca="false">IF(F5363&lt;=12,"0-12 months",IF(F5363&lt;=24,"13-24 months",IF(F5363&lt;=48,"25-48 months","49-72 months")))</f>
        <v>0-12 months</v>
      </c>
      <c r="Y5363" s="15" t="str">
        <f aca="false">IF(C5363=1,"Yes","No")</f>
        <v>No</v>
      </c>
      <c r="Z5363" s="15" t="n">
        <f aca="false">COUNTIF(J5363:O5363,"Yes")</f>
        <v>0</v>
      </c>
      <c r="AA5363" s="18" t="n">
        <f aca="false">S5363*W5363</f>
        <v>0</v>
      </c>
      <c r="AB5363" s="15" t="n">
        <f aca="false">(P5363="Month-to-month")+(I5363="Fiber optic")+(R5363="Electronic check")+(F5363&lt;=12)+(M5363="No")+(J5363="No")</f>
        <v>1</v>
      </c>
      <c r="AC5363" s="15" t="str">
        <f aca="false">IF(AB5363&gt;=5,"High",IF(AB5363&gt;=3,"Medium","Low"))</f>
        <v>Low</v>
      </c>
    </row>
    <row r="5364" customFormat="false" ht="15" hidden="false" customHeight="false" outlineLevel="0" collapsed="false">
      <c r="A5364" s="15" t="s">
        <v>5461</v>
      </c>
      <c r="B5364" s="15" t="s">
        <v>98</v>
      </c>
      <c r="C5364" s="15" t="n">
        <v>0</v>
      </c>
      <c r="D5364" s="15" t="s">
        <v>26</v>
      </c>
      <c r="E5364" s="15" t="s">
        <v>26</v>
      </c>
      <c r="F5364" s="15" t="n">
        <v>65</v>
      </c>
      <c r="G5364" s="15" t="s">
        <v>26</v>
      </c>
      <c r="H5364" s="15" t="s">
        <v>26</v>
      </c>
      <c r="I5364" s="15" t="s">
        <v>24</v>
      </c>
      <c r="J5364" s="15" t="s">
        <v>28</v>
      </c>
      <c r="K5364" s="15" t="s">
        <v>28</v>
      </c>
      <c r="L5364" s="15" t="s">
        <v>28</v>
      </c>
      <c r="M5364" s="15" t="s">
        <v>28</v>
      </c>
      <c r="N5364" s="15" t="s">
        <v>28</v>
      </c>
      <c r="O5364" s="15" t="s">
        <v>28</v>
      </c>
      <c r="P5364" s="15" t="s">
        <v>29</v>
      </c>
      <c r="Q5364" s="15" t="s">
        <v>24</v>
      </c>
      <c r="R5364" s="15" t="s">
        <v>21</v>
      </c>
      <c r="S5364" s="18" t="n">
        <v>24.75</v>
      </c>
      <c r="T5364" s="15" t="n">
        <v>1715.1</v>
      </c>
      <c r="U5364" s="15" t="s">
        <v>24</v>
      </c>
      <c r="V5364" s="18" t="n">
        <f aca="false">IF(ISNUMBER(T5364),T5364,0)</f>
        <v>1715.1</v>
      </c>
      <c r="W5364" s="15" t="n">
        <f aca="false">IF(U5364="Yes",1,0)</f>
        <v>0</v>
      </c>
      <c r="X5364" s="15" t="str">
        <f aca="false">IF(F5364&lt;=12,"0-12 months",IF(F5364&lt;=24,"13-24 months",IF(F5364&lt;=48,"25-48 months","49-72 months")))</f>
        <v>49-72 months</v>
      </c>
      <c r="Y5364" s="15" t="str">
        <f aca="false">IF(C5364=1,"Yes","No")</f>
        <v>No</v>
      </c>
      <c r="Z5364" s="15" t="n">
        <f aca="false">COUNTIF(J5364:O5364,"Yes")</f>
        <v>0</v>
      </c>
      <c r="AA5364" s="18" t="n">
        <f aca="false">S5364*W5364</f>
        <v>0</v>
      </c>
      <c r="AB5364" s="15" t="n">
        <f aca="false">(P5364="Month-to-month")+(I5364="Fiber optic")+(R5364="Electronic check")+(F5364&lt;=12)+(M5364="No")+(J5364="No")</f>
        <v>0</v>
      </c>
      <c r="AC5364" s="15" t="str">
        <f aca="false">IF(AB5364&gt;=5,"High",IF(AB5364&gt;=3,"Medium","Low"))</f>
        <v>Low</v>
      </c>
    </row>
    <row r="5365" customFormat="false" ht="15" hidden="false" customHeight="false" outlineLevel="0" collapsed="false">
      <c r="A5365" s="15" t="s">
        <v>5462</v>
      </c>
      <c r="B5365" s="15" t="s">
        <v>98</v>
      </c>
      <c r="C5365" s="15" t="n">
        <v>0</v>
      </c>
      <c r="D5365" s="15" t="s">
        <v>26</v>
      </c>
      <c r="E5365" s="15" t="s">
        <v>26</v>
      </c>
      <c r="F5365" s="15" t="n">
        <v>70</v>
      </c>
      <c r="G5365" s="15" t="s">
        <v>26</v>
      </c>
      <c r="H5365" s="15" t="s">
        <v>26</v>
      </c>
      <c r="I5365" s="15" t="s">
        <v>24</v>
      </c>
      <c r="J5365" s="15" t="s">
        <v>28</v>
      </c>
      <c r="K5365" s="15" t="s">
        <v>28</v>
      </c>
      <c r="L5365" s="15" t="s">
        <v>28</v>
      </c>
      <c r="M5365" s="15" t="s">
        <v>28</v>
      </c>
      <c r="N5365" s="15" t="s">
        <v>28</v>
      </c>
      <c r="O5365" s="15" t="s">
        <v>28</v>
      </c>
      <c r="P5365" s="15" t="s">
        <v>29</v>
      </c>
      <c r="Q5365" s="15" t="s">
        <v>24</v>
      </c>
      <c r="R5365" s="15" t="s">
        <v>17</v>
      </c>
      <c r="S5365" s="18" t="n">
        <v>25.35</v>
      </c>
      <c r="T5365" s="15" t="n">
        <v>1715.15</v>
      </c>
      <c r="U5365" s="15" t="s">
        <v>24</v>
      </c>
      <c r="V5365" s="18" t="n">
        <f aca="false">IF(ISNUMBER(T5365),T5365,0)</f>
        <v>1715.15</v>
      </c>
      <c r="W5365" s="15" t="n">
        <f aca="false">IF(U5365="Yes",1,0)</f>
        <v>0</v>
      </c>
      <c r="X5365" s="15" t="str">
        <f aca="false">IF(F5365&lt;=12,"0-12 months",IF(F5365&lt;=24,"13-24 months",IF(F5365&lt;=48,"25-48 months","49-72 months")))</f>
        <v>49-72 months</v>
      </c>
      <c r="Y5365" s="15" t="str">
        <f aca="false">IF(C5365=1,"Yes","No")</f>
        <v>No</v>
      </c>
      <c r="Z5365" s="15" t="n">
        <f aca="false">COUNTIF(J5365:O5365,"Yes")</f>
        <v>0</v>
      </c>
      <c r="AA5365" s="18" t="n">
        <f aca="false">S5365*W5365</f>
        <v>0</v>
      </c>
      <c r="AB5365" s="15" t="n">
        <f aca="false">(P5365="Month-to-month")+(I5365="Fiber optic")+(R5365="Electronic check")+(F5365&lt;=12)+(M5365="No")+(J5365="No")</f>
        <v>0</v>
      </c>
      <c r="AC5365" s="15" t="str">
        <f aca="false">IF(AB5365&gt;=5,"High",IF(AB5365&gt;=3,"Medium","Low"))</f>
        <v>Low</v>
      </c>
    </row>
    <row r="5366" customFormat="false" ht="15" hidden="false" customHeight="false" outlineLevel="0" collapsed="false">
      <c r="A5366" s="15" t="s">
        <v>5463</v>
      </c>
      <c r="B5366" s="15" t="s">
        <v>98</v>
      </c>
      <c r="C5366" s="15" t="n">
        <v>0</v>
      </c>
      <c r="D5366" s="15" t="s">
        <v>24</v>
      </c>
      <c r="E5366" s="15" t="s">
        <v>24</v>
      </c>
      <c r="F5366" s="15" t="n">
        <v>18</v>
      </c>
      <c r="G5366" s="15" t="s">
        <v>26</v>
      </c>
      <c r="H5366" s="15" t="s">
        <v>26</v>
      </c>
      <c r="I5366" s="15" t="s">
        <v>102</v>
      </c>
      <c r="J5366" s="15" t="s">
        <v>24</v>
      </c>
      <c r="K5366" s="15" t="s">
        <v>24</v>
      </c>
      <c r="L5366" s="15" t="s">
        <v>26</v>
      </c>
      <c r="M5366" s="15" t="s">
        <v>24</v>
      </c>
      <c r="N5366" s="15" t="s">
        <v>24</v>
      </c>
      <c r="O5366" s="15" t="s">
        <v>26</v>
      </c>
      <c r="P5366" s="15" t="s">
        <v>25</v>
      </c>
      <c r="Q5366" s="15" t="s">
        <v>26</v>
      </c>
      <c r="R5366" s="15" t="s">
        <v>21</v>
      </c>
      <c r="S5366" s="18" t="n">
        <v>90.7</v>
      </c>
      <c r="T5366" s="15" t="n">
        <v>1597.25</v>
      </c>
      <c r="U5366" s="15" t="s">
        <v>26</v>
      </c>
      <c r="V5366" s="18" t="n">
        <f aca="false">IF(ISNUMBER(T5366),T5366,0)</f>
        <v>1597.25</v>
      </c>
      <c r="W5366" s="15" t="n">
        <f aca="false">IF(U5366="Yes",1,0)</f>
        <v>1</v>
      </c>
      <c r="X5366" s="15" t="str">
        <f aca="false">IF(F5366&lt;=12,"0-12 months",IF(F5366&lt;=24,"13-24 months",IF(F5366&lt;=48,"25-48 months","49-72 months")))</f>
        <v>13-24 months</v>
      </c>
      <c r="Y5366" s="15" t="str">
        <f aca="false">IF(C5366=1,"Yes","No")</f>
        <v>No</v>
      </c>
      <c r="Z5366" s="15" t="n">
        <f aca="false">COUNTIF(J5366:O5366,"Yes")</f>
        <v>2</v>
      </c>
      <c r="AA5366" s="18" t="n">
        <f aca="false">S5366*W5366</f>
        <v>90.7</v>
      </c>
      <c r="AB5366" s="15" t="n">
        <f aca="false">(P5366="Month-to-month")+(I5366="Fiber optic")+(R5366="Electronic check")+(F5366&lt;=12)+(M5366="No")+(J5366="No")</f>
        <v>4</v>
      </c>
      <c r="AC5366" s="15" t="str">
        <f aca="false">IF(AB5366&gt;=5,"High",IF(AB5366&gt;=3,"Medium","Low"))</f>
        <v>Medium</v>
      </c>
    </row>
    <row r="5367" customFormat="false" ht="15" hidden="false" customHeight="false" outlineLevel="0" collapsed="false">
      <c r="A5367" s="15" t="s">
        <v>5464</v>
      </c>
      <c r="B5367" s="15" t="s">
        <v>98</v>
      </c>
      <c r="C5367" s="15" t="n">
        <v>0</v>
      </c>
      <c r="D5367" s="15" t="s">
        <v>24</v>
      </c>
      <c r="E5367" s="15" t="s">
        <v>26</v>
      </c>
      <c r="F5367" s="15" t="n">
        <v>62</v>
      </c>
      <c r="G5367" s="15" t="s">
        <v>26</v>
      </c>
      <c r="H5367" s="15" t="s">
        <v>24</v>
      </c>
      <c r="I5367" s="15" t="s">
        <v>24</v>
      </c>
      <c r="J5367" s="15" t="s">
        <v>28</v>
      </c>
      <c r="K5367" s="15" t="s">
        <v>28</v>
      </c>
      <c r="L5367" s="15" t="s">
        <v>28</v>
      </c>
      <c r="M5367" s="15" t="s">
        <v>28</v>
      </c>
      <c r="N5367" s="15" t="s">
        <v>28</v>
      </c>
      <c r="O5367" s="15" t="s">
        <v>28</v>
      </c>
      <c r="P5367" s="15" t="s">
        <v>29</v>
      </c>
      <c r="Q5367" s="15" t="s">
        <v>24</v>
      </c>
      <c r="R5367" s="15" t="s">
        <v>19</v>
      </c>
      <c r="S5367" s="18" t="n">
        <v>20</v>
      </c>
      <c r="T5367" s="15" t="n">
        <v>1250.1</v>
      </c>
      <c r="U5367" s="15" t="s">
        <v>24</v>
      </c>
      <c r="V5367" s="18" t="n">
        <f aca="false">IF(ISNUMBER(T5367),T5367,0)</f>
        <v>1250.1</v>
      </c>
      <c r="W5367" s="15" t="n">
        <f aca="false">IF(U5367="Yes",1,0)</f>
        <v>0</v>
      </c>
      <c r="X5367" s="15" t="str">
        <f aca="false">IF(F5367&lt;=12,"0-12 months",IF(F5367&lt;=24,"13-24 months",IF(F5367&lt;=48,"25-48 months","49-72 months")))</f>
        <v>49-72 months</v>
      </c>
      <c r="Y5367" s="15" t="str">
        <f aca="false">IF(C5367=1,"Yes","No")</f>
        <v>No</v>
      </c>
      <c r="Z5367" s="15" t="n">
        <f aca="false">COUNTIF(J5367:O5367,"Yes")</f>
        <v>0</v>
      </c>
      <c r="AA5367" s="18" t="n">
        <f aca="false">S5367*W5367</f>
        <v>0</v>
      </c>
      <c r="AB5367" s="15" t="n">
        <f aca="false">(P5367="Month-to-month")+(I5367="Fiber optic")+(R5367="Electronic check")+(F5367&lt;=12)+(M5367="No")+(J5367="No")</f>
        <v>0</v>
      </c>
      <c r="AC5367" s="15" t="str">
        <f aca="false">IF(AB5367&gt;=5,"High",IF(AB5367&gt;=3,"Medium","Low"))</f>
        <v>Low</v>
      </c>
    </row>
    <row r="5368" customFormat="false" ht="15" hidden="false" customHeight="false" outlineLevel="0" collapsed="false">
      <c r="A5368" s="15" t="s">
        <v>5465</v>
      </c>
      <c r="B5368" s="15" t="s">
        <v>94</v>
      </c>
      <c r="C5368" s="15" t="n">
        <v>0</v>
      </c>
      <c r="D5368" s="15" t="s">
        <v>26</v>
      </c>
      <c r="E5368" s="15" t="s">
        <v>26</v>
      </c>
      <c r="F5368" s="15" t="n">
        <v>66</v>
      </c>
      <c r="G5368" s="15" t="s">
        <v>26</v>
      </c>
      <c r="H5368" s="15" t="s">
        <v>24</v>
      </c>
      <c r="I5368" s="15" t="s">
        <v>96</v>
      </c>
      <c r="J5368" s="15" t="s">
        <v>26</v>
      </c>
      <c r="K5368" s="15" t="s">
        <v>24</v>
      </c>
      <c r="L5368" s="15" t="s">
        <v>24</v>
      </c>
      <c r="M5368" s="15" t="s">
        <v>24</v>
      </c>
      <c r="N5368" s="15" t="s">
        <v>26</v>
      </c>
      <c r="O5368" s="15" t="s">
        <v>24</v>
      </c>
      <c r="P5368" s="15" t="s">
        <v>29</v>
      </c>
      <c r="Q5368" s="15" t="s">
        <v>26</v>
      </c>
      <c r="R5368" s="15" t="s">
        <v>15</v>
      </c>
      <c r="S5368" s="18" t="n">
        <v>59.75</v>
      </c>
      <c r="T5368" s="15" t="n">
        <v>3996.8</v>
      </c>
      <c r="U5368" s="15" t="s">
        <v>24</v>
      </c>
      <c r="V5368" s="18" t="n">
        <f aca="false">IF(ISNUMBER(T5368),T5368,0)</f>
        <v>3996.8</v>
      </c>
      <c r="W5368" s="15" t="n">
        <f aca="false">IF(U5368="Yes",1,0)</f>
        <v>0</v>
      </c>
      <c r="X5368" s="15" t="str">
        <f aca="false">IF(F5368&lt;=12,"0-12 months",IF(F5368&lt;=24,"13-24 months",IF(F5368&lt;=48,"25-48 months","49-72 months")))</f>
        <v>49-72 months</v>
      </c>
      <c r="Y5368" s="15" t="str">
        <f aca="false">IF(C5368=1,"Yes","No")</f>
        <v>No</v>
      </c>
      <c r="Z5368" s="15" t="n">
        <f aca="false">COUNTIF(J5368:O5368,"Yes")</f>
        <v>2</v>
      </c>
      <c r="AA5368" s="18" t="n">
        <f aca="false">S5368*W5368</f>
        <v>0</v>
      </c>
      <c r="AB5368" s="15" t="n">
        <f aca="false">(P5368="Month-to-month")+(I5368="Fiber optic")+(R5368="Electronic check")+(F5368&lt;=12)+(M5368="No")+(J5368="No")</f>
        <v>2</v>
      </c>
      <c r="AC5368" s="15" t="str">
        <f aca="false">IF(AB5368&gt;=5,"High",IF(AB5368&gt;=3,"Medium","Low"))</f>
        <v>Low</v>
      </c>
    </row>
    <row r="5369" customFormat="false" ht="15" hidden="false" customHeight="false" outlineLevel="0" collapsed="false">
      <c r="A5369" s="15" t="s">
        <v>5466</v>
      </c>
      <c r="B5369" s="15" t="s">
        <v>94</v>
      </c>
      <c r="C5369" s="15" t="n">
        <v>0</v>
      </c>
      <c r="D5369" s="15" t="s">
        <v>26</v>
      </c>
      <c r="E5369" s="15" t="s">
        <v>26</v>
      </c>
      <c r="F5369" s="15" t="n">
        <v>65</v>
      </c>
      <c r="G5369" s="15" t="s">
        <v>26</v>
      </c>
      <c r="H5369" s="15" t="s">
        <v>26</v>
      </c>
      <c r="I5369" s="15" t="s">
        <v>96</v>
      </c>
      <c r="J5369" s="15" t="s">
        <v>26</v>
      </c>
      <c r="K5369" s="15" t="s">
        <v>26</v>
      </c>
      <c r="L5369" s="15" t="s">
        <v>24</v>
      </c>
      <c r="M5369" s="15" t="s">
        <v>26</v>
      </c>
      <c r="N5369" s="15" t="s">
        <v>26</v>
      </c>
      <c r="O5369" s="15" t="s">
        <v>26</v>
      </c>
      <c r="P5369" s="15" t="s">
        <v>29</v>
      </c>
      <c r="Q5369" s="15" t="s">
        <v>26</v>
      </c>
      <c r="R5369" s="15" t="s">
        <v>19</v>
      </c>
      <c r="S5369" s="18" t="n">
        <v>82.5</v>
      </c>
      <c r="T5369" s="15" t="n">
        <v>5215.1</v>
      </c>
      <c r="U5369" s="15" t="s">
        <v>24</v>
      </c>
      <c r="V5369" s="18" t="n">
        <f aca="false">IF(ISNUMBER(T5369),T5369,0)</f>
        <v>5215.1</v>
      </c>
      <c r="W5369" s="15" t="n">
        <f aca="false">IF(U5369="Yes",1,0)</f>
        <v>0</v>
      </c>
      <c r="X5369" s="15" t="str">
        <f aca="false">IF(F5369&lt;=12,"0-12 months",IF(F5369&lt;=24,"13-24 months",IF(F5369&lt;=48,"25-48 months","49-72 months")))</f>
        <v>49-72 months</v>
      </c>
      <c r="Y5369" s="15" t="str">
        <f aca="false">IF(C5369=1,"Yes","No")</f>
        <v>No</v>
      </c>
      <c r="Z5369" s="15" t="n">
        <f aca="false">COUNTIF(J5369:O5369,"Yes")</f>
        <v>5</v>
      </c>
      <c r="AA5369" s="18" t="n">
        <f aca="false">S5369*W5369</f>
        <v>0</v>
      </c>
      <c r="AB5369" s="15" t="n">
        <f aca="false">(P5369="Month-to-month")+(I5369="Fiber optic")+(R5369="Electronic check")+(F5369&lt;=12)+(M5369="No")+(J5369="No")</f>
        <v>0</v>
      </c>
      <c r="AC5369" s="15" t="str">
        <f aca="false">IF(AB5369&gt;=5,"High",IF(AB5369&gt;=3,"Medium","Low"))</f>
        <v>Low</v>
      </c>
    </row>
    <row r="5370" customFormat="false" ht="15" hidden="false" customHeight="false" outlineLevel="0" collapsed="false">
      <c r="A5370" s="15" t="s">
        <v>5467</v>
      </c>
      <c r="B5370" s="15" t="s">
        <v>94</v>
      </c>
      <c r="C5370" s="15" t="n">
        <v>1</v>
      </c>
      <c r="D5370" s="15" t="s">
        <v>24</v>
      </c>
      <c r="E5370" s="15" t="s">
        <v>24</v>
      </c>
      <c r="F5370" s="15" t="n">
        <v>3</v>
      </c>
      <c r="G5370" s="15" t="s">
        <v>26</v>
      </c>
      <c r="H5370" s="15" t="s">
        <v>24</v>
      </c>
      <c r="I5370" s="15" t="s">
        <v>102</v>
      </c>
      <c r="J5370" s="15" t="s">
        <v>24</v>
      </c>
      <c r="K5370" s="15" t="s">
        <v>24</v>
      </c>
      <c r="L5370" s="15" t="s">
        <v>24</v>
      </c>
      <c r="M5370" s="15" t="s">
        <v>24</v>
      </c>
      <c r="N5370" s="15" t="s">
        <v>24</v>
      </c>
      <c r="O5370" s="15" t="s">
        <v>24</v>
      </c>
      <c r="P5370" s="15" t="s">
        <v>25</v>
      </c>
      <c r="Q5370" s="15" t="s">
        <v>26</v>
      </c>
      <c r="R5370" s="15" t="s">
        <v>15</v>
      </c>
      <c r="S5370" s="18" t="n">
        <v>70.3</v>
      </c>
      <c r="T5370" s="15" t="n">
        <v>235.5</v>
      </c>
      <c r="U5370" s="15" t="s">
        <v>26</v>
      </c>
      <c r="V5370" s="18" t="n">
        <f aca="false">IF(ISNUMBER(T5370),T5370,0)</f>
        <v>235.5</v>
      </c>
      <c r="W5370" s="15" t="n">
        <f aca="false">IF(U5370="Yes",1,0)</f>
        <v>1</v>
      </c>
      <c r="X5370" s="15" t="str">
        <f aca="false">IF(F5370&lt;=12,"0-12 months",IF(F5370&lt;=24,"13-24 months",IF(F5370&lt;=48,"25-48 months","49-72 months")))</f>
        <v>0-12 months</v>
      </c>
      <c r="Y5370" s="15" t="str">
        <f aca="false">IF(C5370=1,"Yes","No")</f>
        <v>Yes</v>
      </c>
      <c r="Z5370" s="15" t="n">
        <f aca="false">COUNTIF(J5370:O5370,"Yes")</f>
        <v>0</v>
      </c>
      <c r="AA5370" s="18" t="n">
        <f aca="false">S5370*W5370</f>
        <v>70.3</v>
      </c>
      <c r="AB5370" s="15" t="n">
        <f aca="false">(P5370="Month-to-month")+(I5370="Fiber optic")+(R5370="Electronic check")+(F5370&lt;=12)+(M5370="No")+(J5370="No")</f>
        <v>6</v>
      </c>
      <c r="AC5370" s="15" t="str">
        <f aca="false">IF(AB5370&gt;=5,"High",IF(AB5370&gt;=3,"Medium","Low"))</f>
        <v>High</v>
      </c>
    </row>
    <row r="5371" customFormat="false" ht="15" hidden="false" customHeight="false" outlineLevel="0" collapsed="false">
      <c r="A5371" s="15" t="s">
        <v>5468</v>
      </c>
      <c r="B5371" s="15" t="s">
        <v>94</v>
      </c>
      <c r="C5371" s="15" t="n">
        <v>0</v>
      </c>
      <c r="D5371" s="15" t="s">
        <v>24</v>
      </c>
      <c r="E5371" s="15" t="s">
        <v>24</v>
      </c>
      <c r="F5371" s="15" t="n">
        <v>34</v>
      </c>
      <c r="G5371" s="15" t="s">
        <v>26</v>
      </c>
      <c r="H5371" s="15" t="s">
        <v>24</v>
      </c>
      <c r="I5371" s="15" t="s">
        <v>24</v>
      </c>
      <c r="J5371" s="15" t="s">
        <v>28</v>
      </c>
      <c r="K5371" s="15" t="s">
        <v>28</v>
      </c>
      <c r="L5371" s="15" t="s">
        <v>28</v>
      </c>
      <c r="M5371" s="15" t="s">
        <v>28</v>
      </c>
      <c r="N5371" s="15" t="s">
        <v>28</v>
      </c>
      <c r="O5371" s="15" t="s">
        <v>28</v>
      </c>
      <c r="P5371" s="15" t="s">
        <v>25</v>
      </c>
      <c r="Q5371" s="15" t="s">
        <v>24</v>
      </c>
      <c r="R5371" s="15" t="s">
        <v>17</v>
      </c>
      <c r="S5371" s="18" t="n">
        <v>20.35</v>
      </c>
      <c r="T5371" s="15" t="n">
        <v>673.2</v>
      </c>
      <c r="U5371" s="15" t="s">
        <v>24</v>
      </c>
      <c r="V5371" s="18" t="n">
        <f aca="false">IF(ISNUMBER(T5371),T5371,0)</f>
        <v>673.2</v>
      </c>
      <c r="W5371" s="15" t="n">
        <f aca="false">IF(U5371="Yes",1,0)</f>
        <v>0</v>
      </c>
      <c r="X5371" s="15" t="str">
        <f aca="false">IF(F5371&lt;=12,"0-12 months",IF(F5371&lt;=24,"13-24 months",IF(F5371&lt;=48,"25-48 months","49-72 months")))</f>
        <v>25-48 months</v>
      </c>
      <c r="Y5371" s="15" t="str">
        <f aca="false">IF(C5371=1,"Yes","No")</f>
        <v>No</v>
      </c>
      <c r="Z5371" s="15" t="n">
        <f aca="false">COUNTIF(J5371:O5371,"Yes")</f>
        <v>0</v>
      </c>
      <c r="AA5371" s="18" t="n">
        <f aca="false">S5371*W5371</f>
        <v>0</v>
      </c>
      <c r="AB5371" s="15" t="n">
        <f aca="false">(P5371="Month-to-month")+(I5371="Fiber optic")+(R5371="Electronic check")+(F5371&lt;=12)+(M5371="No")+(J5371="No")</f>
        <v>1</v>
      </c>
      <c r="AC5371" s="15" t="str">
        <f aca="false">IF(AB5371&gt;=5,"High",IF(AB5371&gt;=3,"Medium","Low"))</f>
        <v>Low</v>
      </c>
    </row>
    <row r="5372" customFormat="false" ht="15" hidden="false" customHeight="false" outlineLevel="0" collapsed="false">
      <c r="A5372" s="15" t="s">
        <v>5469</v>
      </c>
      <c r="B5372" s="15" t="s">
        <v>98</v>
      </c>
      <c r="C5372" s="15" t="n">
        <v>0</v>
      </c>
      <c r="D5372" s="15" t="s">
        <v>26</v>
      </c>
      <c r="E5372" s="15" t="s">
        <v>26</v>
      </c>
      <c r="F5372" s="15" t="n">
        <v>16</v>
      </c>
      <c r="G5372" s="15" t="s">
        <v>26</v>
      </c>
      <c r="H5372" s="15" t="s">
        <v>26</v>
      </c>
      <c r="I5372" s="15" t="s">
        <v>102</v>
      </c>
      <c r="J5372" s="15" t="s">
        <v>24</v>
      </c>
      <c r="K5372" s="15" t="s">
        <v>24</v>
      </c>
      <c r="L5372" s="15" t="s">
        <v>26</v>
      </c>
      <c r="M5372" s="15" t="s">
        <v>24</v>
      </c>
      <c r="N5372" s="15" t="s">
        <v>26</v>
      </c>
      <c r="O5372" s="15" t="s">
        <v>24</v>
      </c>
      <c r="P5372" s="15" t="s">
        <v>25</v>
      </c>
      <c r="Q5372" s="15" t="s">
        <v>26</v>
      </c>
      <c r="R5372" s="15" t="s">
        <v>19</v>
      </c>
      <c r="S5372" s="18" t="n">
        <v>90.8</v>
      </c>
      <c r="T5372" s="15" t="n">
        <v>1442.2</v>
      </c>
      <c r="U5372" s="15" t="s">
        <v>24</v>
      </c>
      <c r="V5372" s="18" t="n">
        <f aca="false">IF(ISNUMBER(T5372),T5372,0)</f>
        <v>1442.2</v>
      </c>
      <c r="W5372" s="15" t="n">
        <f aca="false">IF(U5372="Yes",1,0)</f>
        <v>0</v>
      </c>
      <c r="X5372" s="15" t="str">
        <f aca="false">IF(F5372&lt;=12,"0-12 months",IF(F5372&lt;=24,"13-24 months",IF(F5372&lt;=48,"25-48 months","49-72 months")))</f>
        <v>13-24 months</v>
      </c>
      <c r="Y5372" s="15" t="str">
        <f aca="false">IF(C5372=1,"Yes","No")</f>
        <v>No</v>
      </c>
      <c r="Z5372" s="15" t="n">
        <f aca="false">COUNTIF(J5372:O5372,"Yes")</f>
        <v>2</v>
      </c>
      <c r="AA5372" s="18" t="n">
        <f aca="false">S5372*W5372</f>
        <v>0</v>
      </c>
      <c r="AB5372" s="15" t="n">
        <f aca="false">(P5372="Month-to-month")+(I5372="Fiber optic")+(R5372="Electronic check")+(F5372&lt;=12)+(M5372="No")+(J5372="No")</f>
        <v>4</v>
      </c>
      <c r="AC5372" s="15" t="str">
        <f aca="false">IF(AB5372&gt;=5,"High",IF(AB5372&gt;=3,"Medium","Low"))</f>
        <v>Medium</v>
      </c>
    </row>
    <row r="5373" customFormat="false" ht="15" hidden="false" customHeight="false" outlineLevel="0" collapsed="false">
      <c r="A5373" s="15" t="s">
        <v>5470</v>
      </c>
      <c r="B5373" s="15" t="s">
        <v>94</v>
      </c>
      <c r="C5373" s="15" t="n">
        <v>0</v>
      </c>
      <c r="D5373" s="15" t="s">
        <v>24</v>
      </c>
      <c r="E5373" s="15" t="s">
        <v>24</v>
      </c>
      <c r="F5373" s="15" t="n">
        <v>54</v>
      </c>
      <c r="G5373" s="15" t="s">
        <v>26</v>
      </c>
      <c r="H5373" s="15" t="s">
        <v>26</v>
      </c>
      <c r="I5373" s="15" t="s">
        <v>102</v>
      </c>
      <c r="J5373" s="15" t="s">
        <v>26</v>
      </c>
      <c r="K5373" s="15" t="s">
        <v>24</v>
      </c>
      <c r="L5373" s="15" t="s">
        <v>26</v>
      </c>
      <c r="M5373" s="15" t="s">
        <v>24</v>
      </c>
      <c r="N5373" s="15" t="s">
        <v>26</v>
      </c>
      <c r="O5373" s="15" t="s">
        <v>26</v>
      </c>
      <c r="P5373" s="15" t="s">
        <v>27</v>
      </c>
      <c r="Q5373" s="15" t="s">
        <v>26</v>
      </c>
      <c r="R5373" s="15" t="s">
        <v>19</v>
      </c>
      <c r="S5373" s="18" t="n">
        <v>103.95</v>
      </c>
      <c r="T5373" s="15" t="n">
        <v>5639.05</v>
      </c>
      <c r="U5373" s="15" t="s">
        <v>26</v>
      </c>
      <c r="V5373" s="18" t="n">
        <f aca="false">IF(ISNUMBER(T5373),T5373,0)</f>
        <v>5639.05</v>
      </c>
      <c r="W5373" s="15" t="n">
        <f aca="false">IF(U5373="Yes",1,0)</f>
        <v>1</v>
      </c>
      <c r="X5373" s="15" t="str">
        <f aca="false">IF(F5373&lt;=12,"0-12 months",IF(F5373&lt;=24,"13-24 months",IF(F5373&lt;=48,"25-48 months","49-72 months")))</f>
        <v>49-72 months</v>
      </c>
      <c r="Y5373" s="15" t="str">
        <f aca="false">IF(C5373=1,"Yes","No")</f>
        <v>No</v>
      </c>
      <c r="Z5373" s="15" t="n">
        <f aca="false">COUNTIF(J5373:O5373,"Yes")</f>
        <v>4</v>
      </c>
      <c r="AA5373" s="18" t="n">
        <f aca="false">S5373*W5373</f>
        <v>103.95</v>
      </c>
      <c r="AB5373" s="15" t="n">
        <f aca="false">(P5373="Month-to-month")+(I5373="Fiber optic")+(R5373="Electronic check")+(F5373&lt;=12)+(M5373="No")+(J5373="No")</f>
        <v>2</v>
      </c>
      <c r="AC5373" s="15" t="str">
        <f aca="false">IF(AB5373&gt;=5,"High",IF(AB5373&gt;=3,"Medium","Low"))</f>
        <v>Low</v>
      </c>
    </row>
    <row r="5374" customFormat="false" ht="15" hidden="false" customHeight="false" outlineLevel="0" collapsed="false">
      <c r="A5374" s="15" t="s">
        <v>5471</v>
      </c>
      <c r="B5374" s="15" t="s">
        <v>94</v>
      </c>
      <c r="C5374" s="15" t="n">
        <v>1</v>
      </c>
      <c r="D5374" s="15" t="s">
        <v>24</v>
      </c>
      <c r="E5374" s="15" t="s">
        <v>24</v>
      </c>
      <c r="F5374" s="15" t="n">
        <v>50</v>
      </c>
      <c r="G5374" s="15" t="s">
        <v>26</v>
      </c>
      <c r="H5374" s="15" t="s">
        <v>26</v>
      </c>
      <c r="I5374" s="15" t="s">
        <v>102</v>
      </c>
      <c r="J5374" s="15" t="s">
        <v>24</v>
      </c>
      <c r="K5374" s="15" t="s">
        <v>24</v>
      </c>
      <c r="L5374" s="15" t="s">
        <v>26</v>
      </c>
      <c r="M5374" s="15" t="s">
        <v>26</v>
      </c>
      <c r="N5374" s="15" t="s">
        <v>26</v>
      </c>
      <c r="O5374" s="15" t="s">
        <v>26</v>
      </c>
      <c r="P5374" s="15" t="s">
        <v>25</v>
      </c>
      <c r="Q5374" s="15" t="s">
        <v>26</v>
      </c>
      <c r="R5374" s="15" t="s">
        <v>15</v>
      </c>
      <c r="S5374" s="18" t="n">
        <v>104.95</v>
      </c>
      <c r="T5374" s="15" t="n">
        <v>5222.35</v>
      </c>
      <c r="U5374" s="15" t="s">
        <v>24</v>
      </c>
      <c r="V5374" s="18" t="n">
        <f aca="false">IF(ISNUMBER(T5374),T5374,0)</f>
        <v>5222.35</v>
      </c>
      <c r="W5374" s="15" t="n">
        <f aca="false">IF(U5374="Yes",1,0)</f>
        <v>0</v>
      </c>
      <c r="X5374" s="15" t="str">
        <f aca="false">IF(F5374&lt;=12,"0-12 months",IF(F5374&lt;=24,"13-24 months",IF(F5374&lt;=48,"25-48 months","49-72 months")))</f>
        <v>49-72 months</v>
      </c>
      <c r="Y5374" s="15" t="str">
        <f aca="false">IF(C5374=1,"Yes","No")</f>
        <v>Yes</v>
      </c>
      <c r="Z5374" s="15" t="n">
        <f aca="false">COUNTIF(J5374:O5374,"Yes")</f>
        <v>4</v>
      </c>
      <c r="AA5374" s="18" t="n">
        <f aca="false">S5374*W5374</f>
        <v>0</v>
      </c>
      <c r="AB5374" s="15" t="n">
        <f aca="false">(P5374="Month-to-month")+(I5374="Fiber optic")+(R5374="Electronic check")+(F5374&lt;=12)+(M5374="No")+(J5374="No")</f>
        <v>4</v>
      </c>
      <c r="AC5374" s="15" t="str">
        <f aca="false">IF(AB5374&gt;=5,"High",IF(AB5374&gt;=3,"Medium","Low"))</f>
        <v>Medium</v>
      </c>
    </row>
    <row r="5375" customFormat="false" ht="15" hidden="false" customHeight="false" outlineLevel="0" collapsed="false">
      <c r="A5375" s="15" t="s">
        <v>5472</v>
      </c>
      <c r="B5375" s="15" t="s">
        <v>98</v>
      </c>
      <c r="C5375" s="15" t="n">
        <v>0</v>
      </c>
      <c r="D5375" s="15" t="s">
        <v>26</v>
      </c>
      <c r="E5375" s="15" t="s">
        <v>24</v>
      </c>
      <c r="F5375" s="15" t="n">
        <v>71</v>
      </c>
      <c r="G5375" s="15" t="s">
        <v>26</v>
      </c>
      <c r="H5375" s="15" t="s">
        <v>24</v>
      </c>
      <c r="I5375" s="15" t="s">
        <v>102</v>
      </c>
      <c r="J5375" s="15" t="s">
        <v>24</v>
      </c>
      <c r="K5375" s="15" t="s">
        <v>26</v>
      </c>
      <c r="L5375" s="15" t="s">
        <v>26</v>
      </c>
      <c r="M5375" s="15" t="s">
        <v>26</v>
      </c>
      <c r="N5375" s="15" t="s">
        <v>26</v>
      </c>
      <c r="O5375" s="15" t="s">
        <v>26</v>
      </c>
      <c r="P5375" s="15" t="s">
        <v>29</v>
      </c>
      <c r="Q5375" s="15" t="s">
        <v>26</v>
      </c>
      <c r="R5375" s="15" t="s">
        <v>15</v>
      </c>
      <c r="S5375" s="18" t="n">
        <v>105.25</v>
      </c>
      <c r="T5375" s="15" t="n">
        <v>7291.75</v>
      </c>
      <c r="U5375" s="15" t="s">
        <v>24</v>
      </c>
      <c r="V5375" s="18" t="n">
        <f aca="false">IF(ISNUMBER(T5375),T5375,0)</f>
        <v>7291.75</v>
      </c>
      <c r="W5375" s="15" t="n">
        <f aca="false">IF(U5375="Yes",1,0)</f>
        <v>0</v>
      </c>
      <c r="X5375" s="15" t="str">
        <f aca="false">IF(F5375&lt;=12,"0-12 months",IF(F5375&lt;=24,"13-24 months",IF(F5375&lt;=48,"25-48 months","49-72 months")))</f>
        <v>49-72 months</v>
      </c>
      <c r="Y5375" s="15" t="str">
        <f aca="false">IF(C5375=1,"Yes","No")</f>
        <v>No</v>
      </c>
      <c r="Z5375" s="15" t="n">
        <f aca="false">COUNTIF(J5375:O5375,"Yes")</f>
        <v>5</v>
      </c>
      <c r="AA5375" s="18" t="n">
        <f aca="false">S5375*W5375</f>
        <v>0</v>
      </c>
      <c r="AB5375" s="15" t="n">
        <f aca="false">(P5375="Month-to-month")+(I5375="Fiber optic")+(R5375="Electronic check")+(F5375&lt;=12)+(M5375="No")+(J5375="No")</f>
        <v>3</v>
      </c>
      <c r="AC5375" s="15" t="str">
        <f aca="false">IF(AB5375&gt;=5,"High",IF(AB5375&gt;=3,"Medium","Low"))</f>
        <v>Medium</v>
      </c>
    </row>
    <row r="5376" customFormat="false" ht="15" hidden="false" customHeight="false" outlineLevel="0" collapsed="false">
      <c r="A5376" s="15" t="s">
        <v>5473</v>
      </c>
      <c r="B5376" s="15" t="s">
        <v>94</v>
      </c>
      <c r="C5376" s="15" t="n">
        <v>0</v>
      </c>
      <c r="D5376" s="15" t="s">
        <v>24</v>
      </c>
      <c r="E5376" s="15" t="s">
        <v>24</v>
      </c>
      <c r="F5376" s="15" t="n">
        <v>10</v>
      </c>
      <c r="G5376" s="15" t="s">
        <v>26</v>
      </c>
      <c r="H5376" s="15" t="s">
        <v>26</v>
      </c>
      <c r="I5376" s="15" t="s">
        <v>102</v>
      </c>
      <c r="J5376" s="15" t="s">
        <v>24</v>
      </c>
      <c r="K5376" s="15" t="s">
        <v>24</v>
      </c>
      <c r="L5376" s="15" t="s">
        <v>24</v>
      </c>
      <c r="M5376" s="15" t="s">
        <v>24</v>
      </c>
      <c r="N5376" s="15" t="s">
        <v>24</v>
      </c>
      <c r="O5376" s="15" t="s">
        <v>24</v>
      </c>
      <c r="P5376" s="15" t="s">
        <v>25</v>
      </c>
      <c r="Q5376" s="15" t="s">
        <v>26</v>
      </c>
      <c r="R5376" s="15" t="s">
        <v>15</v>
      </c>
      <c r="S5376" s="18" t="n">
        <v>74.75</v>
      </c>
      <c r="T5376" s="15" t="n">
        <v>799.65</v>
      </c>
      <c r="U5376" s="15" t="s">
        <v>26</v>
      </c>
      <c r="V5376" s="18" t="n">
        <f aca="false">IF(ISNUMBER(T5376),T5376,0)</f>
        <v>799.65</v>
      </c>
      <c r="W5376" s="15" t="n">
        <f aca="false">IF(U5376="Yes",1,0)</f>
        <v>1</v>
      </c>
      <c r="X5376" s="15" t="str">
        <f aca="false">IF(F5376&lt;=12,"0-12 months",IF(F5376&lt;=24,"13-24 months",IF(F5376&lt;=48,"25-48 months","49-72 months")))</f>
        <v>0-12 months</v>
      </c>
      <c r="Y5376" s="15" t="str">
        <f aca="false">IF(C5376=1,"Yes","No")</f>
        <v>No</v>
      </c>
      <c r="Z5376" s="15" t="n">
        <f aca="false">COUNTIF(J5376:O5376,"Yes")</f>
        <v>0</v>
      </c>
      <c r="AA5376" s="18" t="n">
        <f aca="false">S5376*W5376</f>
        <v>74.75</v>
      </c>
      <c r="AB5376" s="15" t="n">
        <f aca="false">(P5376="Month-to-month")+(I5376="Fiber optic")+(R5376="Electronic check")+(F5376&lt;=12)+(M5376="No")+(J5376="No")</f>
        <v>6</v>
      </c>
      <c r="AC5376" s="15" t="str">
        <f aca="false">IF(AB5376&gt;=5,"High",IF(AB5376&gt;=3,"Medium","Low"))</f>
        <v>High</v>
      </c>
    </row>
    <row r="5377" customFormat="false" ht="15" hidden="false" customHeight="false" outlineLevel="0" collapsed="false">
      <c r="A5377" s="15" t="s">
        <v>5474</v>
      </c>
      <c r="B5377" s="15" t="s">
        <v>94</v>
      </c>
      <c r="C5377" s="15" t="n">
        <v>0</v>
      </c>
      <c r="D5377" s="15" t="s">
        <v>24</v>
      </c>
      <c r="E5377" s="15" t="s">
        <v>24</v>
      </c>
      <c r="F5377" s="15" t="n">
        <v>1</v>
      </c>
      <c r="G5377" s="15" t="s">
        <v>26</v>
      </c>
      <c r="H5377" s="15" t="s">
        <v>24</v>
      </c>
      <c r="I5377" s="15" t="s">
        <v>96</v>
      </c>
      <c r="J5377" s="15" t="s">
        <v>24</v>
      </c>
      <c r="K5377" s="15" t="s">
        <v>24</v>
      </c>
      <c r="L5377" s="15" t="s">
        <v>24</v>
      </c>
      <c r="M5377" s="15" t="s">
        <v>26</v>
      </c>
      <c r="N5377" s="15" t="s">
        <v>24</v>
      </c>
      <c r="O5377" s="15" t="s">
        <v>24</v>
      </c>
      <c r="P5377" s="15" t="s">
        <v>25</v>
      </c>
      <c r="Q5377" s="15" t="s">
        <v>26</v>
      </c>
      <c r="R5377" s="15" t="s">
        <v>15</v>
      </c>
      <c r="S5377" s="18" t="n">
        <v>50.8</v>
      </c>
      <c r="T5377" s="15" t="n">
        <v>50.8</v>
      </c>
      <c r="U5377" s="15" t="s">
        <v>26</v>
      </c>
      <c r="V5377" s="18" t="n">
        <f aca="false">IF(ISNUMBER(T5377),T5377,0)</f>
        <v>50.8</v>
      </c>
      <c r="W5377" s="15" t="n">
        <f aca="false">IF(U5377="Yes",1,0)</f>
        <v>1</v>
      </c>
      <c r="X5377" s="15" t="str">
        <f aca="false">IF(F5377&lt;=12,"0-12 months",IF(F5377&lt;=24,"13-24 months",IF(F5377&lt;=48,"25-48 months","49-72 months")))</f>
        <v>0-12 months</v>
      </c>
      <c r="Y5377" s="15" t="str">
        <f aca="false">IF(C5377=1,"Yes","No")</f>
        <v>No</v>
      </c>
      <c r="Z5377" s="15" t="n">
        <f aca="false">COUNTIF(J5377:O5377,"Yes")</f>
        <v>1</v>
      </c>
      <c r="AA5377" s="18" t="n">
        <f aca="false">S5377*W5377</f>
        <v>50.8</v>
      </c>
      <c r="AB5377" s="15" t="n">
        <f aca="false">(P5377="Month-to-month")+(I5377="Fiber optic")+(R5377="Electronic check")+(F5377&lt;=12)+(M5377="No")+(J5377="No")</f>
        <v>4</v>
      </c>
      <c r="AC5377" s="15" t="str">
        <f aca="false">IF(AB5377&gt;=5,"High",IF(AB5377&gt;=3,"Medium","Low"))</f>
        <v>Medium</v>
      </c>
    </row>
    <row r="5378" customFormat="false" ht="15" hidden="false" customHeight="false" outlineLevel="0" collapsed="false">
      <c r="A5378" s="15" t="s">
        <v>5475</v>
      </c>
      <c r="B5378" s="15" t="s">
        <v>98</v>
      </c>
      <c r="C5378" s="15" t="n">
        <v>0</v>
      </c>
      <c r="D5378" s="15" t="s">
        <v>24</v>
      </c>
      <c r="E5378" s="15" t="s">
        <v>24</v>
      </c>
      <c r="F5378" s="15" t="n">
        <v>18</v>
      </c>
      <c r="G5378" s="15" t="s">
        <v>26</v>
      </c>
      <c r="H5378" s="15" t="s">
        <v>26</v>
      </c>
      <c r="I5378" s="15" t="s">
        <v>24</v>
      </c>
      <c r="J5378" s="15" t="s">
        <v>28</v>
      </c>
      <c r="K5378" s="15" t="s">
        <v>28</v>
      </c>
      <c r="L5378" s="15" t="s">
        <v>28</v>
      </c>
      <c r="M5378" s="15" t="s">
        <v>28</v>
      </c>
      <c r="N5378" s="15" t="s">
        <v>28</v>
      </c>
      <c r="O5378" s="15" t="s">
        <v>28</v>
      </c>
      <c r="P5378" s="15" t="s">
        <v>27</v>
      </c>
      <c r="Q5378" s="15" t="s">
        <v>24</v>
      </c>
      <c r="R5378" s="15" t="s">
        <v>17</v>
      </c>
      <c r="S5378" s="18" t="n">
        <v>23.75</v>
      </c>
      <c r="T5378" s="15" t="n">
        <v>424.5</v>
      </c>
      <c r="U5378" s="15" t="s">
        <v>24</v>
      </c>
      <c r="V5378" s="18" t="n">
        <f aca="false">IF(ISNUMBER(T5378),T5378,0)</f>
        <v>424.5</v>
      </c>
      <c r="W5378" s="15" t="n">
        <f aca="false">IF(U5378="Yes",1,0)</f>
        <v>0</v>
      </c>
      <c r="X5378" s="15" t="str">
        <f aca="false">IF(F5378&lt;=12,"0-12 months",IF(F5378&lt;=24,"13-24 months",IF(F5378&lt;=48,"25-48 months","49-72 months")))</f>
        <v>13-24 months</v>
      </c>
      <c r="Y5378" s="15" t="str">
        <f aca="false">IF(C5378=1,"Yes","No")</f>
        <v>No</v>
      </c>
      <c r="Z5378" s="15" t="n">
        <f aca="false">COUNTIF(J5378:O5378,"Yes")</f>
        <v>0</v>
      </c>
      <c r="AA5378" s="18" t="n">
        <f aca="false">S5378*W5378</f>
        <v>0</v>
      </c>
      <c r="AB5378" s="15" t="n">
        <f aca="false">(P5378="Month-to-month")+(I5378="Fiber optic")+(R5378="Electronic check")+(F5378&lt;=12)+(M5378="No")+(J5378="No")</f>
        <v>0</v>
      </c>
      <c r="AC5378" s="15" t="str">
        <f aca="false">IF(AB5378&gt;=5,"High",IF(AB5378&gt;=3,"Medium","Low"))</f>
        <v>Low</v>
      </c>
    </row>
    <row r="5379" customFormat="false" ht="15" hidden="false" customHeight="false" outlineLevel="0" collapsed="false">
      <c r="A5379" s="15" t="s">
        <v>5476</v>
      </c>
      <c r="B5379" s="15" t="s">
        <v>98</v>
      </c>
      <c r="C5379" s="15" t="n">
        <v>0</v>
      </c>
      <c r="D5379" s="15" t="s">
        <v>24</v>
      </c>
      <c r="E5379" s="15" t="s">
        <v>24</v>
      </c>
      <c r="F5379" s="15" t="n">
        <v>4</v>
      </c>
      <c r="G5379" s="15" t="s">
        <v>26</v>
      </c>
      <c r="H5379" s="15" t="s">
        <v>24</v>
      </c>
      <c r="I5379" s="15" t="s">
        <v>96</v>
      </c>
      <c r="J5379" s="15" t="s">
        <v>24</v>
      </c>
      <c r="K5379" s="15" t="s">
        <v>24</v>
      </c>
      <c r="L5379" s="15" t="s">
        <v>24</v>
      </c>
      <c r="M5379" s="15" t="s">
        <v>26</v>
      </c>
      <c r="N5379" s="15" t="s">
        <v>26</v>
      </c>
      <c r="O5379" s="15" t="s">
        <v>24</v>
      </c>
      <c r="P5379" s="15" t="s">
        <v>25</v>
      </c>
      <c r="Q5379" s="15" t="s">
        <v>26</v>
      </c>
      <c r="R5379" s="15" t="s">
        <v>15</v>
      </c>
      <c r="S5379" s="18" t="n">
        <v>61.3</v>
      </c>
      <c r="T5379" s="15" t="n">
        <v>249.4</v>
      </c>
      <c r="U5379" s="15" t="s">
        <v>24</v>
      </c>
      <c r="V5379" s="18" t="n">
        <f aca="false">IF(ISNUMBER(T5379),T5379,0)</f>
        <v>249.4</v>
      </c>
      <c r="W5379" s="15" t="n">
        <f aca="false">IF(U5379="Yes",1,0)</f>
        <v>0</v>
      </c>
      <c r="X5379" s="15" t="str">
        <f aca="false">IF(F5379&lt;=12,"0-12 months",IF(F5379&lt;=24,"13-24 months",IF(F5379&lt;=48,"25-48 months","49-72 months")))</f>
        <v>0-12 months</v>
      </c>
      <c r="Y5379" s="15" t="str">
        <f aca="false">IF(C5379=1,"Yes","No")</f>
        <v>No</v>
      </c>
      <c r="Z5379" s="15" t="n">
        <f aca="false">COUNTIF(J5379:O5379,"Yes")</f>
        <v>2</v>
      </c>
      <c r="AA5379" s="18" t="n">
        <f aca="false">S5379*W5379</f>
        <v>0</v>
      </c>
      <c r="AB5379" s="15" t="n">
        <f aca="false">(P5379="Month-to-month")+(I5379="Fiber optic")+(R5379="Electronic check")+(F5379&lt;=12)+(M5379="No")+(J5379="No")</f>
        <v>4</v>
      </c>
      <c r="AC5379" s="15" t="str">
        <f aca="false">IF(AB5379&gt;=5,"High",IF(AB5379&gt;=3,"Medium","Low"))</f>
        <v>Medium</v>
      </c>
    </row>
    <row r="5380" customFormat="false" ht="15" hidden="false" customHeight="false" outlineLevel="0" collapsed="false">
      <c r="A5380" s="15" t="s">
        <v>5477</v>
      </c>
      <c r="B5380" s="15" t="s">
        <v>94</v>
      </c>
      <c r="C5380" s="15" t="n">
        <v>0</v>
      </c>
      <c r="D5380" s="15" t="s">
        <v>26</v>
      </c>
      <c r="E5380" s="15" t="s">
        <v>26</v>
      </c>
      <c r="F5380" s="15" t="n">
        <v>58</v>
      </c>
      <c r="G5380" s="15" t="s">
        <v>26</v>
      </c>
      <c r="H5380" s="15" t="s">
        <v>26</v>
      </c>
      <c r="I5380" s="15" t="s">
        <v>96</v>
      </c>
      <c r="J5380" s="15" t="s">
        <v>26</v>
      </c>
      <c r="K5380" s="15" t="s">
        <v>24</v>
      </c>
      <c r="L5380" s="15" t="s">
        <v>26</v>
      </c>
      <c r="M5380" s="15" t="s">
        <v>26</v>
      </c>
      <c r="N5380" s="15" t="s">
        <v>26</v>
      </c>
      <c r="O5380" s="15" t="s">
        <v>24</v>
      </c>
      <c r="P5380" s="15" t="s">
        <v>29</v>
      </c>
      <c r="Q5380" s="15" t="s">
        <v>24</v>
      </c>
      <c r="R5380" s="15" t="s">
        <v>17</v>
      </c>
      <c r="S5380" s="18" t="n">
        <v>75.8</v>
      </c>
      <c r="T5380" s="15" t="n">
        <v>4415.75</v>
      </c>
      <c r="U5380" s="15" t="s">
        <v>24</v>
      </c>
      <c r="V5380" s="18" t="n">
        <f aca="false">IF(ISNUMBER(T5380),T5380,0)</f>
        <v>4415.75</v>
      </c>
      <c r="W5380" s="15" t="n">
        <f aca="false">IF(U5380="Yes",1,0)</f>
        <v>0</v>
      </c>
      <c r="X5380" s="15" t="str">
        <f aca="false">IF(F5380&lt;=12,"0-12 months",IF(F5380&lt;=24,"13-24 months",IF(F5380&lt;=48,"25-48 months","49-72 months")))</f>
        <v>49-72 months</v>
      </c>
      <c r="Y5380" s="15" t="str">
        <f aca="false">IF(C5380=1,"Yes","No")</f>
        <v>No</v>
      </c>
      <c r="Z5380" s="15" t="n">
        <f aca="false">COUNTIF(J5380:O5380,"Yes")</f>
        <v>4</v>
      </c>
      <c r="AA5380" s="18" t="n">
        <f aca="false">S5380*W5380</f>
        <v>0</v>
      </c>
      <c r="AB5380" s="15" t="n">
        <f aca="false">(P5380="Month-to-month")+(I5380="Fiber optic")+(R5380="Electronic check")+(F5380&lt;=12)+(M5380="No")+(J5380="No")</f>
        <v>0</v>
      </c>
      <c r="AC5380" s="15" t="str">
        <f aca="false">IF(AB5380&gt;=5,"High",IF(AB5380&gt;=3,"Medium","Low"))</f>
        <v>Low</v>
      </c>
    </row>
    <row r="5381" customFormat="false" ht="15" hidden="false" customHeight="false" outlineLevel="0" collapsed="false">
      <c r="A5381" s="15" t="s">
        <v>5478</v>
      </c>
      <c r="B5381" s="15" t="s">
        <v>94</v>
      </c>
      <c r="C5381" s="15" t="n">
        <v>0</v>
      </c>
      <c r="D5381" s="15" t="s">
        <v>26</v>
      </c>
      <c r="E5381" s="15" t="s">
        <v>24</v>
      </c>
      <c r="F5381" s="15" t="n">
        <v>56</v>
      </c>
      <c r="G5381" s="15" t="s">
        <v>26</v>
      </c>
      <c r="H5381" s="15" t="s">
        <v>26</v>
      </c>
      <c r="I5381" s="15" t="s">
        <v>102</v>
      </c>
      <c r="J5381" s="15" t="s">
        <v>26</v>
      </c>
      <c r="K5381" s="15" t="s">
        <v>24</v>
      </c>
      <c r="L5381" s="15" t="s">
        <v>24</v>
      </c>
      <c r="M5381" s="15" t="s">
        <v>24</v>
      </c>
      <c r="N5381" s="15" t="s">
        <v>26</v>
      </c>
      <c r="O5381" s="15" t="s">
        <v>26</v>
      </c>
      <c r="P5381" s="15" t="s">
        <v>27</v>
      </c>
      <c r="Q5381" s="15" t="s">
        <v>26</v>
      </c>
      <c r="R5381" s="15" t="s">
        <v>15</v>
      </c>
      <c r="S5381" s="18" t="n">
        <v>98</v>
      </c>
      <c r="T5381" s="15" t="n">
        <v>5270.6</v>
      </c>
      <c r="U5381" s="15" t="s">
        <v>24</v>
      </c>
      <c r="V5381" s="18" t="n">
        <f aca="false">IF(ISNUMBER(T5381),T5381,0)</f>
        <v>5270.6</v>
      </c>
      <c r="W5381" s="15" t="n">
        <f aca="false">IF(U5381="Yes",1,0)</f>
        <v>0</v>
      </c>
      <c r="X5381" s="15" t="str">
        <f aca="false">IF(F5381&lt;=12,"0-12 months",IF(F5381&lt;=24,"13-24 months",IF(F5381&lt;=48,"25-48 months","49-72 months")))</f>
        <v>49-72 months</v>
      </c>
      <c r="Y5381" s="15" t="str">
        <f aca="false">IF(C5381=1,"Yes","No")</f>
        <v>No</v>
      </c>
      <c r="Z5381" s="15" t="n">
        <f aca="false">COUNTIF(J5381:O5381,"Yes")</f>
        <v>3</v>
      </c>
      <c r="AA5381" s="18" t="n">
        <f aca="false">S5381*W5381</f>
        <v>0</v>
      </c>
      <c r="AB5381" s="15" t="n">
        <f aca="false">(P5381="Month-to-month")+(I5381="Fiber optic")+(R5381="Electronic check")+(F5381&lt;=12)+(M5381="No")+(J5381="No")</f>
        <v>3</v>
      </c>
      <c r="AC5381" s="15" t="str">
        <f aca="false">IF(AB5381&gt;=5,"High",IF(AB5381&gt;=3,"Medium","Low"))</f>
        <v>Medium</v>
      </c>
    </row>
    <row r="5382" customFormat="false" ht="15" hidden="false" customHeight="false" outlineLevel="0" collapsed="false">
      <c r="A5382" s="15" t="s">
        <v>5479</v>
      </c>
      <c r="B5382" s="15" t="s">
        <v>98</v>
      </c>
      <c r="C5382" s="15" t="n">
        <v>0</v>
      </c>
      <c r="D5382" s="15" t="s">
        <v>24</v>
      </c>
      <c r="E5382" s="15" t="s">
        <v>24</v>
      </c>
      <c r="F5382" s="15" t="n">
        <v>2</v>
      </c>
      <c r="G5382" s="15" t="s">
        <v>26</v>
      </c>
      <c r="H5382" s="15" t="s">
        <v>24</v>
      </c>
      <c r="I5382" s="15" t="s">
        <v>102</v>
      </c>
      <c r="J5382" s="15" t="s">
        <v>24</v>
      </c>
      <c r="K5382" s="15" t="s">
        <v>24</v>
      </c>
      <c r="L5382" s="15" t="s">
        <v>24</v>
      </c>
      <c r="M5382" s="15" t="s">
        <v>24</v>
      </c>
      <c r="N5382" s="15" t="s">
        <v>26</v>
      </c>
      <c r="O5382" s="15" t="s">
        <v>24</v>
      </c>
      <c r="P5382" s="15" t="s">
        <v>25</v>
      </c>
      <c r="Q5382" s="15" t="s">
        <v>26</v>
      </c>
      <c r="R5382" s="15" t="s">
        <v>15</v>
      </c>
      <c r="S5382" s="18" t="n">
        <v>80.25</v>
      </c>
      <c r="T5382" s="15" t="n">
        <v>144.55</v>
      </c>
      <c r="U5382" s="15" t="s">
        <v>26</v>
      </c>
      <c r="V5382" s="18" t="n">
        <f aca="false">IF(ISNUMBER(T5382),T5382,0)</f>
        <v>144.55</v>
      </c>
      <c r="W5382" s="15" t="n">
        <f aca="false">IF(U5382="Yes",1,0)</f>
        <v>1</v>
      </c>
      <c r="X5382" s="15" t="str">
        <f aca="false">IF(F5382&lt;=12,"0-12 months",IF(F5382&lt;=24,"13-24 months",IF(F5382&lt;=48,"25-48 months","49-72 months")))</f>
        <v>0-12 months</v>
      </c>
      <c r="Y5382" s="15" t="str">
        <f aca="false">IF(C5382=1,"Yes","No")</f>
        <v>No</v>
      </c>
      <c r="Z5382" s="15" t="n">
        <f aca="false">COUNTIF(J5382:O5382,"Yes")</f>
        <v>1</v>
      </c>
      <c r="AA5382" s="18" t="n">
        <f aca="false">S5382*W5382</f>
        <v>80.25</v>
      </c>
      <c r="AB5382" s="15" t="n">
        <f aca="false">(P5382="Month-to-month")+(I5382="Fiber optic")+(R5382="Electronic check")+(F5382&lt;=12)+(M5382="No")+(J5382="No")</f>
        <v>6</v>
      </c>
      <c r="AC5382" s="15" t="str">
        <f aca="false">IF(AB5382&gt;=5,"High",IF(AB5382&gt;=3,"Medium","Low"))</f>
        <v>High</v>
      </c>
    </row>
    <row r="5383" customFormat="false" ht="15" hidden="false" customHeight="false" outlineLevel="0" collapsed="false">
      <c r="A5383" s="15" t="s">
        <v>5480</v>
      </c>
      <c r="B5383" s="15" t="s">
        <v>98</v>
      </c>
      <c r="C5383" s="15" t="n">
        <v>0</v>
      </c>
      <c r="D5383" s="15" t="s">
        <v>26</v>
      </c>
      <c r="E5383" s="15" t="s">
        <v>24</v>
      </c>
      <c r="F5383" s="15" t="n">
        <v>32</v>
      </c>
      <c r="G5383" s="15" t="s">
        <v>26</v>
      </c>
      <c r="H5383" s="15" t="s">
        <v>26</v>
      </c>
      <c r="I5383" s="15" t="s">
        <v>102</v>
      </c>
      <c r="J5383" s="15" t="s">
        <v>24</v>
      </c>
      <c r="K5383" s="15" t="s">
        <v>24</v>
      </c>
      <c r="L5383" s="15" t="s">
        <v>26</v>
      </c>
      <c r="M5383" s="15" t="s">
        <v>24</v>
      </c>
      <c r="N5383" s="15" t="s">
        <v>24</v>
      </c>
      <c r="O5383" s="15" t="s">
        <v>24</v>
      </c>
      <c r="P5383" s="15" t="s">
        <v>25</v>
      </c>
      <c r="Q5383" s="15" t="s">
        <v>26</v>
      </c>
      <c r="R5383" s="15" t="s">
        <v>15</v>
      </c>
      <c r="S5383" s="18" t="n">
        <v>78.9</v>
      </c>
      <c r="T5383" s="15" t="n">
        <v>2447.95</v>
      </c>
      <c r="U5383" s="15" t="s">
        <v>26</v>
      </c>
      <c r="V5383" s="18" t="n">
        <f aca="false">IF(ISNUMBER(T5383),T5383,0)</f>
        <v>2447.95</v>
      </c>
      <c r="W5383" s="15" t="n">
        <f aca="false">IF(U5383="Yes",1,0)</f>
        <v>1</v>
      </c>
      <c r="X5383" s="15" t="str">
        <f aca="false">IF(F5383&lt;=12,"0-12 months",IF(F5383&lt;=24,"13-24 months",IF(F5383&lt;=48,"25-48 months","49-72 months")))</f>
        <v>25-48 months</v>
      </c>
      <c r="Y5383" s="15" t="str">
        <f aca="false">IF(C5383=1,"Yes","No")</f>
        <v>No</v>
      </c>
      <c r="Z5383" s="15" t="n">
        <f aca="false">COUNTIF(J5383:O5383,"Yes")</f>
        <v>1</v>
      </c>
      <c r="AA5383" s="18" t="n">
        <f aca="false">S5383*W5383</f>
        <v>78.9</v>
      </c>
      <c r="AB5383" s="15" t="n">
        <f aca="false">(P5383="Month-to-month")+(I5383="Fiber optic")+(R5383="Electronic check")+(F5383&lt;=12)+(M5383="No")+(J5383="No")</f>
        <v>5</v>
      </c>
      <c r="AC5383" s="15" t="str">
        <f aca="false">IF(AB5383&gt;=5,"High",IF(AB5383&gt;=3,"Medium","Low"))</f>
        <v>High</v>
      </c>
    </row>
    <row r="5384" customFormat="false" ht="15" hidden="false" customHeight="false" outlineLevel="0" collapsed="false">
      <c r="A5384" s="15" t="s">
        <v>5481</v>
      </c>
      <c r="B5384" s="15" t="s">
        <v>98</v>
      </c>
      <c r="C5384" s="15" t="n">
        <v>0</v>
      </c>
      <c r="D5384" s="15" t="s">
        <v>26</v>
      </c>
      <c r="E5384" s="15" t="s">
        <v>26</v>
      </c>
      <c r="F5384" s="15" t="n">
        <v>56</v>
      </c>
      <c r="G5384" s="15" t="s">
        <v>24</v>
      </c>
      <c r="H5384" s="15" t="s">
        <v>95</v>
      </c>
      <c r="I5384" s="15" t="s">
        <v>96</v>
      </c>
      <c r="J5384" s="15" t="s">
        <v>26</v>
      </c>
      <c r="K5384" s="15" t="s">
        <v>26</v>
      </c>
      <c r="L5384" s="15" t="s">
        <v>24</v>
      </c>
      <c r="M5384" s="15" t="s">
        <v>26</v>
      </c>
      <c r="N5384" s="15" t="s">
        <v>26</v>
      </c>
      <c r="O5384" s="15" t="s">
        <v>24</v>
      </c>
      <c r="P5384" s="15" t="s">
        <v>27</v>
      </c>
      <c r="Q5384" s="15" t="s">
        <v>26</v>
      </c>
      <c r="R5384" s="15" t="s">
        <v>17</v>
      </c>
      <c r="S5384" s="18" t="n">
        <v>52</v>
      </c>
      <c r="T5384" s="15" t="n">
        <v>2884.9</v>
      </c>
      <c r="U5384" s="15" t="s">
        <v>24</v>
      </c>
      <c r="V5384" s="18" t="n">
        <f aca="false">IF(ISNUMBER(T5384),T5384,0)</f>
        <v>2884.9</v>
      </c>
      <c r="W5384" s="15" t="n">
        <f aca="false">IF(U5384="Yes",1,0)</f>
        <v>0</v>
      </c>
      <c r="X5384" s="15" t="str">
        <f aca="false">IF(F5384&lt;=12,"0-12 months",IF(F5384&lt;=24,"13-24 months",IF(F5384&lt;=48,"25-48 months","49-72 months")))</f>
        <v>49-72 months</v>
      </c>
      <c r="Y5384" s="15" t="str">
        <f aca="false">IF(C5384=1,"Yes","No")</f>
        <v>No</v>
      </c>
      <c r="Z5384" s="15" t="n">
        <f aca="false">COUNTIF(J5384:O5384,"Yes")</f>
        <v>4</v>
      </c>
      <c r="AA5384" s="18" t="n">
        <f aca="false">S5384*W5384</f>
        <v>0</v>
      </c>
      <c r="AB5384" s="15" t="n">
        <f aca="false">(P5384="Month-to-month")+(I5384="Fiber optic")+(R5384="Electronic check")+(F5384&lt;=12)+(M5384="No")+(J5384="No")</f>
        <v>0</v>
      </c>
      <c r="AC5384" s="15" t="str">
        <f aca="false">IF(AB5384&gt;=5,"High",IF(AB5384&gt;=3,"Medium","Low"))</f>
        <v>Low</v>
      </c>
    </row>
    <row r="5385" customFormat="false" ht="15" hidden="false" customHeight="false" outlineLevel="0" collapsed="false">
      <c r="A5385" s="15" t="s">
        <v>5482</v>
      </c>
      <c r="B5385" s="15" t="s">
        <v>98</v>
      </c>
      <c r="C5385" s="15" t="n">
        <v>0</v>
      </c>
      <c r="D5385" s="15" t="s">
        <v>24</v>
      </c>
      <c r="E5385" s="15" t="s">
        <v>24</v>
      </c>
      <c r="F5385" s="15" t="n">
        <v>36</v>
      </c>
      <c r="G5385" s="15" t="s">
        <v>26</v>
      </c>
      <c r="H5385" s="15" t="s">
        <v>26</v>
      </c>
      <c r="I5385" s="15" t="s">
        <v>102</v>
      </c>
      <c r="J5385" s="15" t="s">
        <v>24</v>
      </c>
      <c r="K5385" s="15" t="s">
        <v>24</v>
      </c>
      <c r="L5385" s="15" t="s">
        <v>24</v>
      </c>
      <c r="M5385" s="15" t="s">
        <v>24</v>
      </c>
      <c r="N5385" s="15" t="s">
        <v>24</v>
      </c>
      <c r="O5385" s="15" t="s">
        <v>26</v>
      </c>
      <c r="P5385" s="15" t="s">
        <v>25</v>
      </c>
      <c r="Q5385" s="15" t="s">
        <v>26</v>
      </c>
      <c r="R5385" s="15" t="s">
        <v>15</v>
      </c>
      <c r="S5385" s="18" t="n">
        <v>84.75</v>
      </c>
      <c r="T5385" s="15" t="n">
        <v>3050.15</v>
      </c>
      <c r="U5385" s="15" t="s">
        <v>26</v>
      </c>
      <c r="V5385" s="18" t="n">
        <f aca="false">IF(ISNUMBER(T5385),T5385,0)</f>
        <v>3050.15</v>
      </c>
      <c r="W5385" s="15" t="n">
        <f aca="false">IF(U5385="Yes",1,0)</f>
        <v>1</v>
      </c>
      <c r="X5385" s="15" t="str">
        <f aca="false">IF(F5385&lt;=12,"0-12 months",IF(F5385&lt;=24,"13-24 months",IF(F5385&lt;=48,"25-48 months","49-72 months")))</f>
        <v>25-48 months</v>
      </c>
      <c r="Y5385" s="15" t="str">
        <f aca="false">IF(C5385=1,"Yes","No")</f>
        <v>No</v>
      </c>
      <c r="Z5385" s="15" t="n">
        <f aca="false">COUNTIF(J5385:O5385,"Yes")</f>
        <v>1</v>
      </c>
      <c r="AA5385" s="18" t="n">
        <f aca="false">S5385*W5385</f>
        <v>84.75</v>
      </c>
      <c r="AB5385" s="15" t="n">
        <f aca="false">(P5385="Month-to-month")+(I5385="Fiber optic")+(R5385="Electronic check")+(F5385&lt;=12)+(M5385="No")+(J5385="No")</f>
        <v>5</v>
      </c>
      <c r="AC5385" s="15" t="str">
        <f aca="false">IF(AB5385&gt;=5,"High",IF(AB5385&gt;=3,"Medium","Low"))</f>
        <v>High</v>
      </c>
    </row>
    <row r="5386" customFormat="false" ht="15" hidden="false" customHeight="false" outlineLevel="0" collapsed="false">
      <c r="A5386" s="15" t="s">
        <v>5483</v>
      </c>
      <c r="B5386" s="15" t="s">
        <v>94</v>
      </c>
      <c r="C5386" s="15" t="n">
        <v>0</v>
      </c>
      <c r="D5386" s="15" t="s">
        <v>24</v>
      </c>
      <c r="E5386" s="15" t="s">
        <v>24</v>
      </c>
      <c r="F5386" s="15" t="n">
        <v>4</v>
      </c>
      <c r="G5386" s="15" t="s">
        <v>26</v>
      </c>
      <c r="H5386" s="15" t="s">
        <v>26</v>
      </c>
      <c r="I5386" s="15" t="s">
        <v>96</v>
      </c>
      <c r="J5386" s="15" t="s">
        <v>24</v>
      </c>
      <c r="K5386" s="15" t="s">
        <v>24</v>
      </c>
      <c r="L5386" s="15" t="s">
        <v>24</v>
      </c>
      <c r="M5386" s="15" t="s">
        <v>26</v>
      </c>
      <c r="N5386" s="15" t="s">
        <v>26</v>
      </c>
      <c r="O5386" s="15" t="s">
        <v>24</v>
      </c>
      <c r="P5386" s="15" t="s">
        <v>25</v>
      </c>
      <c r="Q5386" s="15" t="s">
        <v>26</v>
      </c>
      <c r="R5386" s="15" t="s">
        <v>17</v>
      </c>
      <c r="S5386" s="18" t="n">
        <v>64.4</v>
      </c>
      <c r="T5386" s="15" t="n">
        <v>253</v>
      </c>
      <c r="U5386" s="15" t="s">
        <v>24</v>
      </c>
      <c r="V5386" s="18" t="n">
        <f aca="false">IF(ISNUMBER(T5386),T5386,0)</f>
        <v>253</v>
      </c>
      <c r="W5386" s="15" t="n">
        <f aca="false">IF(U5386="Yes",1,0)</f>
        <v>0</v>
      </c>
      <c r="X5386" s="15" t="str">
        <f aca="false">IF(F5386&lt;=12,"0-12 months",IF(F5386&lt;=24,"13-24 months",IF(F5386&lt;=48,"25-48 months","49-72 months")))</f>
        <v>0-12 months</v>
      </c>
      <c r="Y5386" s="15" t="str">
        <f aca="false">IF(C5386=1,"Yes","No")</f>
        <v>No</v>
      </c>
      <c r="Z5386" s="15" t="n">
        <f aca="false">COUNTIF(J5386:O5386,"Yes")</f>
        <v>2</v>
      </c>
      <c r="AA5386" s="18" t="n">
        <f aca="false">S5386*W5386</f>
        <v>0</v>
      </c>
      <c r="AB5386" s="15" t="n">
        <f aca="false">(P5386="Month-to-month")+(I5386="Fiber optic")+(R5386="Electronic check")+(F5386&lt;=12)+(M5386="No")+(J5386="No")</f>
        <v>3</v>
      </c>
      <c r="AC5386" s="15" t="str">
        <f aca="false">IF(AB5386&gt;=5,"High",IF(AB5386&gt;=3,"Medium","Low"))</f>
        <v>Medium</v>
      </c>
    </row>
    <row r="5387" customFormat="false" ht="15" hidden="false" customHeight="false" outlineLevel="0" collapsed="false">
      <c r="A5387" s="15" t="s">
        <v>5484</v>
      </c>
      <c r="B5387" s="15" t="s">
        <v>98</v>
      </c>
      <c r="C5387" s="15" t="n">
        <v>0</v>
      </c>
      <c r="D5387" s="15" t="s">
        <v>24</v>
      </c>
      <c r="E5387" s="15" t="s">
        <v>24</v>
      </c>
      <c r="F5387" s="15" t="n">
        <v>53</v>
      </c>
      <c r="G5387" s="15" t="s">
        <v>26</v>
      </c>
      <c r="H5387" s="15" t="s">
        <v>26</v>
      </c>
      <c r="I5387" s="15" t="s">
        <v>102</v>
      </c>
      <c r="J5387" s="15" t="s">
        <v>24</v>
      </c>
      <c r="K5387" s="15" t="s">
        <v>24</v>
      </c>
      <c r="L5387" s="15" t="s">
        <v>24</v>
      </c>
      <c r="M5387" s="15" t="s">
        <v>24</v>
      </c>
      <c r="N5387" s="15" t="s">
        <v>26</v>
      </c>
      <c r="O5387" s="15" t="s">
        <v>24</v>
      </c>
      <c r="P5387" s="15" t="s">
        <v>25</v>
      </c>
      <c r="Q5387" s="15" t="s">
        <v>24</v>
      </c>
      <c r="R5387" s="15" t="s">
        <v>19</v>
      </c>
      <c r="S5387" s="18" t="n">
        <v>85.45</v>
      </c>
      <c r="T5387" s="15" t="n">
        <v>4517.25</v>
      </c>
      <c r="U5387" s="15" t="s">
        <v>26</v>
      </c>
      <c r="V5387" s="18" t="n">
        <f aca="false">IF(ISNUMBER(T5387),T5387,0)</f>
        <v>4517.25</v>
      </c>
      <c r="W5387" s="15" t="n">
        <f aca="false">IF(U5387="Yes",1,0)</f>
        <v>1</v>
      </c>
      <c r="X5387" s="15" t="str">
        <f aca="false">IF(F5387&lt;=12,"0-12 months",IF(F5387&lt;=24,"13-24 months",IF(F5387&lt;=48,"25-48 months","49-72 months")))</f>
        <v>49-72 months</v>
      </c>
      <c r="Y5387" s="15" t="str">
        <f aca="false">IF(C5387=1,"Yes","No")</f>
        <v>No</v>
      </c>
      <c r="Z5387" s="15" t="n">
        <f aca="false">COUNTIF(J5387:O5387,"Yes")</f>
        <v>1</v>
      </c>
      <c r="AA5387" s="18" t="n">
        <f aca="false">S5387*W5387</f>
        <v>85.45</v>
      </c>
      <c r="AB5387" s="15" t="n">
        <f aca="false">(P5387="Month-to-month")+(I5387="Fiber optic")+(R5387="Electronic check")+(F5387&lt;=12)+(M5387="No")+(J5387="No")</f>
        <v>4</v>
      </c>
      <c r="AC5387" s="15" t="str">
        <f aca="false">IF(AB5387&gt;=5,"High",IF(AB5387&gt;=3,"Medium","Low"))</f>
        <v>Medium</v>
      </c>
    </row>
    <row r="5388" customFormat="false" ht="15" hidden="false" customHeight="false" outlineLevel="0" collapsed="false">
      <c r="A5388" s="15" t="s">
        <v>5485</v>
      </c>
      <c r="B5388" s="15" t="s">
        <v>98</v>
      </c>
      <c r="C5388" s="15" t="n">
        <v>0</v>
      </c>
      <c r="D5388" s="15" t="s">
        <v>24</v>
      </c>
      <c r="E5388" s="15" t="s">
        <v>24</v>
      </c>
      <c r="F5388" s="15" t="n">
        <v>10</v>
      </c>
      <c r="G5388" s="15" t="s">
        <v>26</v>
      </c>
      <c r="H5388" s="15" t="s">
        <v>24</v>
      </c>
      <c r="I5388" s="15" t="s">
        <v>96</v>
      </c>
      <c r="J5388" s="15" t="s">
        <v>24</v>
      </c>
      <c r="K5388" s="15" t="s">
        <v>24</v>
      </c>
      <c r="L5388" s="15" t="s">
        <v>24</v>
      </c>
      <c r="M5388" s="15" t="s">
        <v>24</v>
      </c>
      <c r="N5388" s="15" t="s">
        <v>24</v>
      </c>
      <c r="O5388" s="15" t="s">
        <v>24</v>
      </c>
      <c r="P5388" s="15" t="s">
        <v>25</v>
      </c>
      <c r="Q5388" s="15" t="s">
        <v>26</v>
      </c>
      <c r="R5388" s="15" t="s">
        <v>21</v>
      </c>
      <c r="S5388" s="18" t="n">
        <v>45.8</v>
      </c>
      <c r="T5388" s="15" t="n">
        <v>436.2</v>
      </c>
      <c r="U5388" s="15" t="s">
        <v>24</v>
      </c>
      <c r="V5388" s="18" t="n">
        <f aca="false">IF(ISNUMBER(T5388),T5388,0)</f>
        <v>436.2</v>
      </c>
      <c r="W5388" s="15" t="n">
        <f aca="false">IF(U5388="Yes",1,0)</f>
        <v>0</v>
      </c>
      <c r="X5388" s="15" t="str">
        <f aca="false">IF(F5388&lt;=12,"0-12 months",IF(F5388&lt;=24,"13-24 months",IF(F5388&lt;=48,"25-48 months","49-72 months")))</f>
        <v>0-12 months</v>
      </c>
      <c r="Y5388" s="15" t="str">
        <f aca="false">IF(C5388=1,"Yes","No")</f>
        <v>No</v>
      </c>
      <c r="Z5388" s="15" t="n">
        <f aca="false">COUNTIF(J5388:O5388,"Yes")</f>
        <v>0</v>
      </c>
      <c r="AA5388" s="18" t="n">
        <f aca="false">S5388*W5388</f>
        <v>0</v>
      </c>
      <c r="AB5388" s="15" t="n">
        <f aca="false">(P5388="Month-to-month")+(I5388="Fiber optic")+(R5388="Electronic check")+(F5388&lt;=12)+(M5388="No")+(J5388="No")</f>
        <v>4</v>
      </c>
      <c r="AC5388" s="15" t="str">
        <f aca="false">IF(AB5388&gt;=5,"High",IF(AB5388&gt;=3,"Medium","Low"))</f>
        <v>Medium</v>
      </c>
    </row>
    <row r="5389" customFormat="false" ht="15" hidden="false" customHeight="false" outlineLevel="0" collapsed="false">
      <c r="A5389" s="15" t="s">
        <v>5486</v>
      </c>
      <c r="B5389" s="15" t="s">
        <v>98</v>
      </c>
      <c r="C5389" s="15" t="n">
        <v>0</v>
      </c>
      <c r="D5389" s="15" t="s">
        <v>24</v>
      </c>
      <c r="E5389" s="15" t="s">
        <v>24</v>
      </c>
      <c r="F5389" s="15" t="n">
        <v>4</v>
      </c>
      <c r="G5389" s="15" t="s">
        <v>24</v>
      </c>
      <c r="H5389" s="15" t="s">
        <v>95</v>
      </c>
      <c r="I5389" s="15" t="s">
        <v>96</v>
      </c>
      <c r="J5389" s="15" t="s">
        <v>24</v>
      </c>
      <c r="K5389" s="15" t="s">
        <v>24</v>
      </c>
      <c r="L5389" s="15" t="s">
        <v>24</v>
      </c>
      <c r="M5389" s="15" t="s">
        <v>26</v>
      </c>
      <c r="N5389" s="15" t="s">
        <v>24</v>
      </c>
      <c r="O5389" s="15" t="s">
        <v>24</v>
      </c>
      <c r="P5389" s="15" t="s">
        <v>25</v>
      </c>
      <c r="Q5389" s="15" t="s">
        <v>24</v>
      </c>
      <c r="R5389" s="15" t="s">
        <v>15</v>
      </c>
      <c r="S5389" s="18" t="n">
        <v>30.5</v>
      </c>
      <c r="T5389" s="15" t="n">
        <v>118.4</v>
      </c>
      <c r="U5389" s="15" t="s">
        <v>24</v>
      </c>
      <c r="V5389" s="18" t="n">
        <f aca="false">IF(ISNUMBER(T5389),T5389,0)</f>
        <v>118.4</v>
      </c>
      <c r="W5389" s="15" t="n">
        <f aca="false">IF(U5389="Yes",1,0)</f>
        <v>0</v>
      </c>
      <c r="X5389" s="15" t="str">
        <f aca="false">IF(F5389&lt;=12,"0-12 months",IF(F5389&lt;=24,"13-24 months",IF(F5389&lt;=48,"25-48 months","49-72 months")))</f>
        <v>0-12 months</v>
      </c>
      <c r="Y5389" s="15" t="str">
        <f aca="false">IF(C5389=1,"Yes","No")</f>
        <v>No</v>
      </c>
      <c r="Z5389" s="15" t="n">
        <f aca="false">COUNTIF(J5389:O5389,"Yes")</f>
        <v>1</v>
      </c>
      <c r="AA5389" s="18" t="n">
        <f aca="false">S5389*W5389</f>
        <v>0</v>
      </c>
      <c r="AB5389" s="15" t="n">
        <f aca="false">(P5389="Month-to-month")+(I5389="Fiber optic")+(R5389="Electronic check")+(F5389&lt;=12)+(M5389="No")+(J5389="No")</f>
        <v>4</v>
      </c>
      <c r="AC5389" s="15" t="str">
        <f aca="false">IF(AB5389&gt;=5,"High",IF(AB5389&gt;=3,"Medium","Low"))</f>
        <v>Medium</v>
      </c>
    </row>
    <row r="5390" customFormat="false" ht="15" hidden="false" customHeight="false" outlineLevel="0" collapsed="false">
      <c r="A5390" s="15" t="s">
        <v>5487</v>
      </c>
      <c r="B5390" s="15" t="s">
        <v>98</v>
      </c>
      <c r="C5390" s="15" t="n">
        <v>0</v>
      </c>
      <c r="D5390" s="15" t="s">
        <v>26</v>
      </c>
      <c r="E5390" s="15" t="s">
        <v>26</v>
      </c>
      <c r="F5390" s="15" t="n">
        <v>1</v>
      </c>
      <c r="G5390" s="15" t="s">
        <v>26</v>
      </c>
      <c r="H5390" s="15" t="s">
        <v>24</v>
      </c>
      <c r="I5390" s="15" t="s">
        <v>24</v>
      </c>
      <c r="J5390" s="15" t="s">
        <v>28</v>
      </c>
      <c r="K5390" s="15" t="s">
        <v>28</v>
      </c>
      <c r="L5390" s="15" t="s">
        <v>28</v>
      </c>
      <c r="M5390" s="15" t="s">
        <v>28</v>
      </c>
      <c r="N5390" s="15" t="s">
        <v>28</v>
      </c>
      <c r="O5390" s="15" t="s">
        <v>28</v>
      </c>
      <c r="P5390" s="15" t="s">
        <v>25</v>
      </c>
      <c r="Q5390" s="15" t="s">
        <v>24</v>
      </c>
      <c r="R5390" s="15" t="s">
        <v>17</v>
      </c>
      <c r="S5390" s="18" t="n">
        <v>19.9</v>
      </c>
      <c r="T5390" s="15" t="n">
        <v>19.9</v>
      </c>
      <c r="U5390" s="15" t="s">
        <v>26</v>
      </c>
      <c r="V5390" s="18" t="n">
        <f aca="false">IF(ISNUMBER(T5390),T5390,0)</f>
        <v>19.9</v>
      </c>
      <c r="W5390" s="15" t="n">
        <f aca="false">IF(U5390="Yes",1,0)</f>
        <v>1</v>
      </c>
      <c r="X5390" s="15" t="str">
        <f aca="false">IF(F5390&lt;=12,"0-12 months",IF(F5390&lt;=24,"13-24 months",IF(F5390&lt;=48,"25-48 months","49-72 months")))</f>
        <v>0-12 months</v>
      </c>
      <c r="Y5390" s="15" t="str">
        <f aca="false">IF(C5390=1,"Yes","No")</f>
        <v>No</v>
      </c>
      <c r="Z5390" s="15" t="n">
        <f aca="false">COUNTIF(J5390:O5390,"Yes")</f>
        <v>0</v>
      </c>
      <c r="AA5390" s="18" t="n">
        <f aca="false">S5390*W5390</f>
        <v>19.9</v>
      </c>
      <c r="AB5390" s="15" t="n">
        <f aca="false">(P5390="Month-to-month")+(I5390="Fiber optic")+(R5390="Electronic check")+(F5390&lt;=12)+(M5390="No")+(J5390="No")</f>
        <v>2</v>
      </c>
      <c r="AC5390" s="15" t="str">
        <f aca="false">IF(AB5390&gt;=5,"High",IF(AB5390&gt;=3,"Medium","Low"))</f>
        <v>Low</v>
      </c>
    </row>
    <row r="5391" customFormat="false" ht="15" hidden="false" customHeight="false" outlineLevel="0" collapsed="false">
      <c r="A5391" s="15" t="s">
        <v>5488</v>
      </c>
      <c r="B5391" s="15" t="s">
        <v>94</v>
      </c>
      <c r="C5391" s="15" t="n">
        <v>0</v>
      </c>
      <c r="D5391" s="15" t="s">
        <v>26</v>
      </c>
      <c r="E5391" s="15" t="s">
        <v>24</v>
      </c>
      <c r="F5391" s="15" t="n">
        <v>51</v>
      </c>
      <c r="G5391" s="15" t="s">
        <v>26</v>
      </c>
      <c r="H5391" s="15" t="s">
        <v>24</v>
      </c>
      <c r="I5391" s="15" t="s">
        <v>102</v>
      </c>
      <c r="J5391" s="15" t="s">
        <v>24</v>
      </c>
      <c r="K5391" s="15" t="s">
        <v>24</v>
      </c>
      <c r="L5391" s="15" t="s">
        <v>24</v>
      </c>
      <c r="M5391" s="15" t="s">
        <v>24</v>
      </c>
      <c r="N5391" s="15" t="s">
        <v>24</v>
      </c>
      <c r="O5391" s="15" t="s">
        <v>24</v>
      </c>
      <c r="P5391" s="15" t="s">
        <v>25</v>
      </c>
      <c r="Q5391" s="15" t="s">
        <v>24</v>
      </c>
      <c r="R5391" s="15" t="s">
        <v>17</v>
      </c>
      <c r="S5391" s="18" t="n">
        <v>69.15</v>
      </c>
      <c r="T5391" s="15" t="n">
        <v>3649.6</v>
      </c>
      <c r="U5391" s="15" t="s">
        <v>24</v>
      </c>
      <c r="V5391" s="18" t="n">
        <f aca="false">IF(ISNUMBER(T5391),T5391,0)</f>
        <v>3649.6</v>
      </c>
      <c r="W5391" s="15" t="n">
        <f aca="false">IF(U5391="Yes",1,0)</f>
        <v>0</v>
      </c>
      <c r="X5391" s="15" t="str">
        <f aca="false">IF(F5391&lt;=12,"0-12 months",IF(F5391&lt;=24,"13-24 months",IF(F5391&lt;=48,"25-48 months","49-72 months")))</f>
        <v>49-72 months</v>
      </c>
      <c r="Y5391" s="15" t="str">
        <f aca="false">IF(C5391=1,"Yes","No")</f>
        <v>No</v>
      </c>
      <c r="Z5391" s="15" t="n">
        <f aca="false">COUNTIF(J5391:O5391,"Yes")</f>
        <v>0</v>
      </c>
      <c r="AA5391" s="18" t="n">
        <f aca="false">S5391*W5391</f>
        <v>0</v>
      </c>
      <c r="AB5391" s="15" t="n">
        <f aca="false">(P5391="Month-to-month")+(I5391="Fiber optic")+(R5391="Electronic check")+(F5391&lt;=12)+(M5391="No")+(J5391="No")</f>
        <v>4</v>
      </c>
      <c r="AC5391" s="15" t="str">
        <f aca="false">IF(AB5391&gt;=5,"High",IF(AB5391&gt;=3,"Medium","Low"))</f>
        <v>Medium</v>
      </c>
    </row>
    <row r="5392" customFormat="false" ht="15" hidden="false" customHeight="false" outlineLevel="0" collapsed="false">
      <c r="A5392" s="15" t="s">
        <v>5489</v>
      </c>
      <c r="B5392" s="15" t="s">
        <v>98</v>
      </c>
      <c r="C5392" s="15" t="n">
        <v>1</v>
      </c>
      <c r="D5392" s="15" t="s">
        <v>24</v>
      </c>
      <c r="E5392" s="15" t="s">
        <v>24</v>
      </c>
      <c r="F5392" s="15" t="n">
        <v>12</v>
      </c>
      <c r="G5392" s="15" t="s">
        <v>26</v>
      </c>
      <c r="H5392" s="15" t="s">
        <v>26</v>
      </c>
      <c r="I5392" s="15" t="s">
        <v>102</v>
      </c>
      <c r="J5392" s="15" t="s">
        <v>24</v>
      </c>
      <c r="K5392" s="15" t="s">
        <v>24</v>
      </c>
      <c r="L5392" s="15" t="s">
        <v>26</v>
      </c>
      <c r="M5392" s="15" t="s">
        <v>24</v>
      </c>
      <c r="N5392" s="15" t="s">
        <v>26</v>
      </c>
      <c r="O5392" s="15" t="s">
        <v>26</v>
      </c>
      <c r="P5392" s="15" t="s">
        <v>25</v>
      </c>
      <c r="Q5392" s="15" t="s">
        <v>26</v>
      </c>
      <c r="R5392" s="15" t="s">
        <v>15</v>
      </c>
      <c r="S5392" s="18" t="n">
        <v>99.45</v>
      </c>
      <c r="T5392" s="15" t="n">
        <v>1200.15</v>
      </c>
      <c r="U5392" s="15" t="s">
        <v>26</v>
      </c>
      <c r="V5392" s="18" t="n">
        <f aca="false">IF(ISNUMBER(T5392),T5392,0)</f>
        <v>1200.15</v>
      </c>
      <c r="W5392" s="15" t="n">
        <f aca="false">IF(U5392="Yes",1,0)</f>
        <v>1</v>
      </c>
      <c r="X5392" s="15" t="str">
        <f aca="false">IF(F5392&lt;=12,"0-12 months",IF(F5392&lt;=24,"13-24 months",IF(F5392&lt;=48,"25-48 months","49-72 months")))</f>
        <v>0-12 months</v>
      </c>
      <c r="Y5392" s="15" t="str">
        <f aca="false">IF(C5392=1,"Yes","No")</f>
        <v>Yes</v>
      </c>
      <c r="Z5392" s="15" t="n">
        <f aca="false">COUNTIF(J5392:O5392,"Yes")</f>
        <v>3</v>
      </c>
      <c r="AA5392" s="18" t="n">
        <f aca="false">S5392*W5392</f>
        <v>99.45</v>
      </c>
      <c r="AB5392" s="15" t="n">
        <f aca="false">(P5392="Month-to-month")+(I5392="Fiber optic")+(R5392="Electronic check")+(F5392&lt;=12)+(M5392="No")+(J5392="No")</f>
        <v>6</v>
      </c>
      <c r="AC5392" s="15" t="str">
        <f aca="false">IF(AB5392&gt;=5,"High",IF(AB5392&gt;=3,"Medium","Low"))</f>
        <v>High</v>
      </c>
    </row>
    <row r="5393" customFormat="false" ht="15" hidden="false" customHeight="false" outlineLevel="0" collapsed="false">
      <c r="A5393" s="15" t="s">
        <v>5490</v>
      </c>
      <c r="B5393" s="15" t="s">
        <v>94</v>
      </c>
      <c r="C5393" s="15" t="n">
        <v>0</v>
      </c>
      <c r="D5393" s="15" t="s">
        <v>24</v>
      </c>
      <c r="E5393" s="15" t="s">
        <v>24</v>
      </c>
      <c r="F5393" s="15" t="n">
        <v>6</v>
      </c>
      <c r="G5393" s="15" t="s">
        <v>24</v>
      </c>
      <c r="H5393" s="15" t="s">
        <v>95</v>
      </c>
      <c r="I5393" s="15" t="s">
        <v>96</v>
      </c>
      <c r="J5393" s="15" t="s">
        <v>24</v>
      </c>
      <c r="K5393" s="15" t="s">
        <v>24</v>
      </c>
      <c r="L5393" s="15" t="s">
        <v>24</v>
      </c>
      <c r="M5393" s="15" t="s">
        <v>26</v>
      </c>
      <c r="N5393" s="15" t="s">
        <v>26</v>
      </c>
      <c r="O5393" s="15" t="s">
        <v>26</v>
      </c>
      <c r="P5393" s="15" t="s">
        <v>27</v>
      </c>
      <c r="Q5393" s="15" t="s">
        <v>26</v>
      </c>
      <c r="R5393" s="15" t="s">
        <v>17</v>
      </c>
      <c r="S5393" s="18" t="n">
        <v>49.25</v>
      </c>
      <c r="T5393" s="15" t="n">
        <v>255.6</v>
      </c>
      <c r="U5393" s="15" t="s">
        <v>24</v>
      </c>
      <c r="V5393" s="18" t="n">
        <f aca="false">IF(ISNUMBER(T5393),T5393,0)</f>
        <v>255.6</v>
      </c>
      <c r="W5393" s="15" t="n">
        <f aca="false">IF(U5393="Yes",1,0)</f>
        <v>0</v>
      </c>
      <c r="X5393" s="15" t="str">
        <f aca="false">IF(F5393&lt;=12,"0-12 months",IF(F5393&lt;=24,"13-24 months",IF(F5393&lt;=48,"25-48 months","49-72 months")))</f>
        <v>0-12 months</v>
      </c>
      <c r="Y5393" s="15" t="str">
        <f aca="false">IF(C5393=1,"Yes","No")</f>
        <v>No</v>
      </c>
      <c r="Z5393" s="15" t="n">
        <f aca="false">COUNTIF(J5393:O5393,"Yes")</f>
        <v>3</v>
      </c>
      <c r="AA5393" s="18" t="n">
        <f aca="false">S5393*W5393</f>
        <v>0</v>
      </c>
      <c r="AB5393" s="15" t="n">
        <f aca="false">(P5393="Month-to-month")+(I5393="Fiber optic")+(R5393="Electronic check")+(F5393&lt;=12)+(M5393="No")+(J5393="No")</f>
        <v>2</v>
      </c>
      <c r="AC5393" s="15" t="str">
        <f aca="false">IF(AB5393&gt;=5,"High",IF(AB5393&gt;=3,"Medium","Low"))</f>
        <v>Low</v>
      </c>
    </row>
    <row r="5394" customFormat="false" ht="15" hidden="false" customHeight="false" outlineLevel="0" collapsed="false">
      <c r="A5394" s="15" t="s">
        <v>5491</v>
      </c>
      <c r="B5394" s="15" t="s">
        <v>98</v>
      </c>
      <c r="C5394" s="15" t="n">
        <v>0</v>
      </c>
      <c r="D5394" s="15" t="s">
        <v>26</v>
      </c>
      <c r="E5394" s="15" t="s">
        <v>26</v>
      </c>
      <c r="F5394" s="15" t="n">
        <v>63</v>
      </c>
      <c r="G5394" s="15" t="s">
        <v>24</v>
      </c>
      <c r="H5394" s="15" t="s">
        <v>95</v>
      </c>
      <c r="I5394" s="15" t="s">
        <v>96</v>
      </c>
      <c r="J5394" s="15" t="s">
        <v>24</v>
      </c>
      <c r="K5394" s="15" t="s">
        <v>26</v>
      </c>
      <c r="L5394" s="15" t="s">
        <v>26</v>
      </c>
      <c r="M5394" s="15" t="s">
        <v>26</v>
      </c>
      <c r="N5394" s="15" t="s">
        <v>24</v>
      </c>
      <c r="O5394" s="15" t="s">
        <v>24</v>
      </c>
      <c r="P5394" s="15" t="s">
        <v>29</v>
      </c>
      <c r="Q5394" s="15" t="s">
        <v>24</v>
      </c>
      <c r="R5394" s="15" t="s">
        <v>19</v>
      </c>
      <c r="S5394" s="18" t="n">
        <v>39.35</v>
      </c>
      <c r="T5394" s="15" t="n">
        <v>2395.05</v>
      </c>
      <c r="U5394" s="15" t="s">
        <v>24</v>
      </c>
      <c r="V5394" s="18" t="n">
        <f aca="false">IF(ISNUMBER(T5394),T5394,0)</f>
        <v>2395.05</v>
      </c>
      <c r="W5394" s="15" t="n">
        <f aca="false">IF(U5394="Yes",1,0)</f>
        <v>0</v>
      </c>
      <c r="X5394" s="15" t="str">
        <f aca="false">IF(F5394&lt;=12,"0-12 months",IF(F5394&lt;=24,"13-24 months",IF(F5394&lt;=48,"25-48 months","49-72 months")))</f>
        <v>49-72 months</v>
      </c>
      <c r="Y5394" s="15" t="str">
        <f aca="false">IF(C5394=1,"Yes","No")</f>
        <v>No</v>
      </c>
      <c r="Z5394" s="15" t="n">
        <f aca="false">COUNTIF(J5394:O5394,"Yes")</f>
        <v>3</v>
      </c>
      <c r="AA5394" s="18" t="n">
        <f aca="false">S5394*W5394</f>
        <v>0</v>
      </c>
      <c r="AB5394" s="15" t="n">
        <f aca="false">(P5394="Month-to-month")+(I5394="Fiber optic")+(R5394="Electronic check")+(F5394&lt;=12)+(M5394="No")+(J5394="No")</f>
        <v>1</v>
      </c>
      <c r="AC5394" s="15" t="str">
        <f aca="false">IF(AB5394&gt;=5,"High",IF(AB5394&gt;=3,"Medium","Low"))</f>
        <v>Low</v>
      </c>
    </row>
    <row r="5395" customFormat="false" ht="15" hidden="false" customHeight="false" outlineLevel="0" collapsed="false">
      <c r="A5395" s="15" t="s">
        <v>5492</v>
      </c>
      <c r="B5395" s="15" t="s">
        <v>94</v>
      </c>
      <c r="C5395" s="15" t="n">
        <v>0</v>
      </c>
      <c r="D5395" s="15" t="s">
        <v>24</v>
      </c>
      <c r="E5395" s="15" t="s">
        <v>24</v>
      </c>
      <c r="F5395" s="15" t="n">
        <v>1</v>
      </c>
      <c r="G5395" s="15" t="s">
        <v>26</v>
      </c>
      <c r="H5395" s="15" t="s">
        <v>24</v>
      </c>
      <c r="I5395" s="15" t="s">
        <v>102</v>
      </c>
      <c r="J5395" s="15" t="s">
        <v>24</v>
      </c>
      <c r="K5395" s="15" t="s">
        <v>24</v>
      </c>
      <c r="L5395" s="15" t="s">
        <v>24</v>
      </c>
      <c r="M5395" s="15" t="s">
        <v>24</v>
      </c>
      <c r="N5395" s="15" t="s">
        <v>24</v>
      </c>
      <c r="O5395" s="15" t="s">
        <v>24</v>
      </c>
      <c r="P5395" s="15" t="s">
        <v>25</v>
      </c>
      <c r="Q5395" s="15" t="s">
        <v>26</v>
      </c>
      <c r="R5395" s="15" t="s">
        <v>15</v>
      </c>
      <c r="S5395" s="18" t="n">
        <v>70.6</v>
      </c>
      <c r="T5395" s="15" t="n">
        <v>70.6</v>
      </c>
      <c r="U5395" s="15" t="s">
        <v>26</v>
      </c>
      <c r="V5395" s="18" t="n">
        <f aca="false">IF(ISNUMBER(T5395),T5395,0)</f>
        <v>70.6</v>
      </c>
      <c r="W5395" s="15" t="n">
        <f aca="false">IF(U5395="Yes",1,0)</f>
        <v>1</v>
      </c>
      <c r="X5395" s="15" t="str">
        <f aca="false">IF(F5395&lt;=12,"0-12 months",IF(F5395&lt;=24,"13-24 months",IF(F5395&lt;=48,"25-48 months","49-72 months")))</f>
        <v>0-12 months</v>
      </c>
      <c r="Y5395" s="15" t="str">
        <f aca="false">IF(C5395=1,"Yes","No")</f>
        <v>No</v>
      </c>
      <c r="Z5395" s="15" t="n">
        <f aca="false">COUNTIF(J5395:O5395,"Yes")</f>
        <v>0</v>
      </c>
      <c r="AA5395" s="18" t="n">
        <f aca="false">S5395*W5395</f>
        <v>70.6</v>
      </c>
      <c r="AB5395" s="15" t="n">
        <f aca="false">(P5395="Month-to-month")+(I5395="Fiber optic")+(R5395="Electronic check")+(F5395&lt;=12)+(M5395="No")+(J5395="No")</f>
        <v>6</v>
      </c>
      <c r="AC5395" s="15" t="str">
        <f aca="false">IF(AB5395&gt;=5,"High",IF(AB5395&gt;=3,"Medium","Low"))</f>
        <v>High</v>
      </c>
    </row>
    <row r="5396" customFormat="false" ht="15" hidden="false" customHeight="false" outlineLevel="0" collapsed="false">
      <c r="A5396" s="15" t="s">
        <v>5493</v>
      </c>
      <c r="B5396" s="15" t="s">
        <v>94</v>
      </c>
      <c r="C5396" s="15" t="n">
        <v>0</v>
      </c>
      <c r="D5396" s="15" t="s">
        <v>26</v>
      </c>
      <c r="E5396" s="15" t="s">
        <v>24</v>
      </c>
      <c r="F5396" s="15" t="n">
        <v>48</v>
      </c>
      <c r="G5396" s="15" t="s">
        <v>26</v>
      </c>
      <c r="H5396" s="15" t="s">
        <v>26</v>
      </c>
      <c r="I5396" s="15" t="s">
        <v>102</v>
      </c>
      <c r="J5396" s="15" t="s">
        <v>24</v>
      </c>
      <c r="K5396" s="15" t="s">
        <v>26</v>
      </c>
      <c r="L5396" s="15" t="s">
        <v>24</v>
      </c>
      <c r="M5396" s="15" t="s">
        <v>26</v>
      </c>
      <c r="N5396" s="15" t="s">
        <v>26</v>
      </c>
      <c r="O5396" s="15" t="s">
        <v>26</v>
      </c>
      <c r="P5396" s="15" t="s">
        <v>25</v>
      </c>
      <c r="Q5396" s="15" t="s">
        <v>26</v>
      </c>
      <c r="R5396" s="15" t="s">
        <v>21</v>
      </c>
      <c r="S5396" s="18" t="n">
        <v>105.1</v>
      </c>
      <c r="T5396" s="15" t="n">
        <v>5083.55</v>
      </c>
      <c r="U5396" s="15" t="s">
        <v>24</v>
      </c>
      <c r="V5396" s="18" t="n">
        <f aca="false">IF(ISNUMBER(T5396),T5396,0)</f>
        <v>5083.55</v>
      </c>
      <c r="W5396" s="15" t="n">
        <f aca="false">IF(U5396="Yes",1,0)</f>
        <v>0</v>
      </c>
      <c r="X5396" s="15" t="str">
        <f aca="false">IF(F5396&lt;=12,"0-12 months",IF(F5396&lt;=24,"13-24 months",IF(F5396&lt;=48,"25-48 months","49-72 months")))</f>
        <v>25-48 months</v>
      </c>
      <c r="Y5396" s="15" t="str">
        <f aca="false">IF(C5396=1,"Yes","No")</f>
        <v>No</v>
      </c>
      <c r="Z5396" s="15" t="n">
        <f aca="false">COUNTIF(J5396:O5396,"Yes")</f>
        <v>4</v>
      </c>
      <c r="AA5396" s="18" t="n">
        <f aca="false">S5396*W5396</f>
        <v>0</v>
      </c>
      <c r="AB5396" s="15" t="n">
        <f aca="false">(P5396="Month-to-month")+(I5396="Fiber optic")+(R5396="Electronic check")+(F5396&lt;=12)+(M5396="No")+(J5396="No")</f>
        <v>3</v>
      </c>
      <c r="AC5396" s="15" t="str">
        <f aca="false">IF(AB5396&gt;=5,"High",IF(AB5396&gt;=3,"Medium","Low"))</f>
        <v>Medium</v>
      </c>
    </row>
    <row r="5397" customFormat="false" ht="15" hidden="false" customHeight="false" outlineLevel="0" collapsed="false">
      <c r="A5397" s="15" t="s">
        <v>5494</v>
      </c>
      <c r="B5397" s="15" t="s">
        <v>94</v>
      </c>
      <c r="C5397" s="15" t="n">
        <v>0</v>
      </c>
      <c r="D5397" s="15" t="s">
        <v>24</v>
      </c>
      <c r="E5397" s="15" t="s">
        <v>24</v>
      </c>
      <c r="F5397" s="15" t="n">
        <v>5</v>
      </c>
      <c r="G5397" s="15" t="s">
        <v>26</v>
      </c>
      <c r="H5397" s="15" t="s">
        <v>24</v>
      </c>
      <c r="I5397" s="15" t="s">
        <v>102</v>
      </c>
      <c r="J5397" s="15" t="s">
        <v>24</v>
      </c>
      <c r="K5397" s="15" t="s">
        <v>24</v>
      </c>
      <c r="L5397" s="15" t="s">
        <v>24</v>
      </c>
      <c r="M5397" s="15" t="s">
        <v>24</v>
      </c>
      <c r="N5397" s="15" t="s">
        <v>26</v>
      </c>
      <c r="O5397" s="15" t="s">
        <v>24</v>
      </c>
      <c r="P5397" s="15" t="s">
        <v>25</v>
      </c>
      <c r="Q5397" s="15" t="s">
        <v>26</v>
      </c>
      <c r="R5397" s="15" t="s">
        <v>21</v>
      </c>
      <c r="S5397" s="18" t="n">
        <v>81</v>
      </c>
      <c r="T5397" s="15" t="n">
        <v>389.6</v>
      </c>
      <c r="U5397" s="15" t="s">
        <v>26</v>
      </c>
      <c r="V5397" s="18" t="n">
        <f aca="false">IF(ISNUMBER(T5397),T5397,0)</f>
        <v>389.6</v>
      </c>
      <c r="W5397" s="15" t="n">
        <f aca="false">IF(U5397="Yes",1,0)</f>
        <v>1</v>
      </c>
      <c r="X5397" s="15" t="str">
        <f aca="false">IF(F5397&lt;=12,"0-12 months",IF(F5397&lt;=24,"13-24 months",IF(F5397&lt;=48,"25-48 months","49-72 months")))</f>
        <v>0-12 months</v>
      </c>
      <c r="Y5397" s="15" t="str">
        <f aca="false">IF(C5397=1,"Yes","No")</f>
        <v>No</v>
      </c>
      <c r="Z5397" s="15" t="n">
        <f aca="false">COUNTIF(J5397:O5397,"Yes")</f>
        <v>1</v>
      </c>
      <c r="AA5397" s="18" t="n">
        <f aca="false">S5397*W5397</f>
        <v>81</v>
      </c>
      <c r="AB5397" s="15" t="n">
        <f aca="false">(P5397="Month-to-month")+(I5397="Fiber optic")+(R5397="Electronic check")+(F5397&lt;=12)+(M5397="No")+(J5397="No")</f>
        <v>5</v>
      </c>
      <c r="AC5397" s="15" t="str">
        <f aca="false">IF(AB5397&gt;=5,"High",IF(AB5397&gt;=3,"Medium","Low"))</f>
        <v>High</v>
      </c>
    </row>
    <row r="5398" customFormat="false" ht="15" hidden="false" customHeight="false" outlineLevel="0" collapsed="false">
      <c r="A5398" s="15" t="s">
        <v>5495</v>
      </c>
      <c r="B5398" s="15" t="s">
        <v>94</v>
      </c>
      <c r="C5398" s="15" t="n">
        <v>0</v>
      </c>
      <c r="D5398" s="15" t="s">
        <v>24</v>
      </c>
      <c r="E5398" s="15" t="s">
        <v>26</v>
      </c>
      <c r="F5398" s="15" t="n">
        <v>35</v>
      </c>
      <c r="G5398" s="15" t="s">
        <v>26</v>
      </c>
      <c r="H5398" s="15" t="s">
        <v>24</v>
      </c>
      <c r="I5398" s="15" t="s">
        <v>24</v>
      </c>
      <c r="J5398" s="15" t="s">
        <v>28</v>
      </c>
      <c r="K5398" s="15" t="s">
        <v>28</v>
      </c>
      <c r="L5398" s="15" t="s">
        <v>28</v>
      </c>
      <c r="M5398" s="15" t="s">
        <v>28</v>
      </c>
      <c r="N5398" s="15" t="s">
        <v>28</v>
      </c>
      <c r="O5398" s="15" t="s">
        <v>28</v>
      </c>
      <c r="P5398" s="15" t="s">
        <v>27</v>
      </c>
      <c r="Q5398" s="15" t="s">
        <v>26</v>
      </c>
      <c r="R5398" s="15" t="s">
        <v>21</v>
      </c>
      <c r="S5398" s="18" t="n">
        <v>20.1</v>
      </c>
      <c r="T5398" s="15" t="n">
        <v>644.5</v>
      </c>
      <c r="U5398" s="15" t="s">
        <v>24</v>
      </c>
      <c r="V5398" s="18" t="n">
        <f aca="false">IF(ISNUMBER(T5398),T5398,0)</f>
        <v>644.5</v>
      </c>
      <c r="W5398" s="15" t="n">
        <f aca="false">IF(U5398="Yes",1,0)</f>
        <v>0</v>
      </c>
      <c r="X5398" s="15" t="str">
        <f aca="false">IF(F5398&lt;=12,"0-12 months",IF(F5398&lt;=24,"13-24 months",IF(F5398&lt;=48,"25-48 months","49-72 months")))</f>
        <v>25-48 months</v>
      </c>
      <c r="Y5398" s="15" t="str">
        <f aca="false">IF(C5398=1,"Yes","No")</f>
        <v>No</v>
      </c>
      <c r="Z5398" s="15" t="n">
        <f aca="false">COUNTIF(J5398:O5398,"Yes")</f>
        <v>0</v>
      </c>
      <c r="AA5398" s="18" t="n">
        <f aca="false">S5398*W5398</f>
        <v>0</v>
      </c>
      <c r="AB5398" s="15" t="n">
        <f aca="false">(P5398="Month-to-month")+(I5398="Fiber optic")+(R5398="Electronic check")+(F5398&lt;=12)+(M5398="No")+(J5398="No")</f>
        <v>0</v>
      </c>
      <c r="AC5398" s="15" t="str">
        <f aca="false">IF(AB5398&gt;=5,"High",IF(AB5398&gt;=3,"Medium","Low"))</f>
        <v>Low</v>
      </c>
    </row>
    <row r="5399" customFormat="false" ht="15" hidden="false" customHeight="false" outlineLevel="0" collapsed="false">
      <c r="A5399" s="15" t="s">
        <v>5496</v>
      </c>
      <c r="B5399" s="15" t="s">
        <v>98</v>
      </c>
      <c r="C5399" s="15" t="n">
        <v>0</v>
      </c>
      <c r="D5399" s="15" t="s">
        <v>24</v>
      </c>
      <c r="E5399" s="15" t="s">
        <v>24</v>
      </c>
      <c r="F5399" s="15" t="n">
        <v>6</v>
      </c>
      <c r="G5399" s="15" t="s">
        <v>26</v>
      </c>
      <c r="H5399" s="15" t="s">
        <v>24</v>
      </c>
      <c r="I5399" s="15" t="s">
        <v>102</v>
      </c>
      <c r="J5399" s="15" t="s">
        <v>24</v>
      </c>
      <c r="K5399" s="15" t="s">
        <v>26</v>
      </c>
      <c r="L5399" s="15" t="s">
        <v>24</v>
      </c>
      <c r="M5399" s="15" t="s">
        <v>24</v>
      </c>
      <c r="N5399" s="15" t="s">
        <v>26</v>
      </c>
      <c r="O5399" s="15" t="s">
        <v>24</v>
      </c>
      <c r="P5399" s="15" t="s">
        <v>25</v>
      </c>
      <c r="Q5399" s="15" t="s">
        <v>26</v>
      </c>
      <c r="R5399" s="15" t="s">
        <v>15</v>
      </c>
      <c r="S5399" s="18" t="n">
        <v>84.85</v>
      </c>
      <c r="T5399" s="15" t="n">
        <v>523.5</v>
      </c>
      <c r="U5399" s="15" t="s">
        <v>26</v>
      </c>
      <c r="V5399" s="18" t="n">
        <f aca="false">IF(ISNUMBER(T5399),T5399,0)</f>
        <v>523.5</v>
      </c>
      <c r="W5399" s="15" t="n">
        <f aca="false">IF(U5399="Yes",1,0)</f>
        <v>1</v>
      </c>
      <c r="X5399" s="15" t="str">
        <f aca="false">IF(F5399&lt;=12,"0-12 months",IF(F5399&lt;=24,"13-24 months",IF(F5399&lt;=48,"25-48 months","49-72 months")))</f>
        <v>0-12 months</v>
      </c>
      <c r="Y5399" s="15" t="str">
        <f aca="false">IF(C5399=1,"Yes","No")</f>
        <v>No</v>
      </c>
      <c r="Z5399" s="15" t="n">
        <f aca="false">COUNTIF(J5399:O5399,"Yes")</f>
        <v>2</v>
      </c>
      <c r="AA5399" s="18" t="n">
        <f aca="false">S5399*W5399</f>
        <v>84.85</v>
      </c>
      <c r="AB5399" s="15" t="n">
        <f aca="false">(P5399="Month-to-month")+(I5399="Fiber optic")+(R5399="Electronic check")+(F5399&lt;=12)+(M5399="No")+(J5399="No")</f>
        <v>6</v>
      </c>
      <c r="AC5399" s="15" t="str">
        <f aca="false">IF(AB5399&gt;=5,"High",IF(AB5399&gt;=3,"Medium","Low"))</f>
        <v>High</v>
      </c>
    </row>
    <row r="5400" customFormat="false" ht="15" hidden="false" customHeight="false" outlineLevel="0" collapsed="false">
      <c r="A5400" s="15" t="s">
        <v>5497</v>
      </c>
      <c r="B5400" s="15" t="s">
        <v>98</v>
      </c>
      <c r="C5400" s="15" t="n">
        <v>0</v>
      </c>
      <c r="D5400" s="15" t="s">
        <v>24</v>
      </c>
      <c r="E5400" s="15" t="s">
        <v>24</v>
      </c>
      <c r="F5400" s="15" t="n">
        <v>2</v>
      </c>
      <c r="G5400" s="15" t="s">
        <v>26</v>
      </c>
      <c r="H5400" s="15" t="s">
        <v>24</v>
      </c>
      <c r="I5400" s="15" t="s">
        <v>24</v>
      </c>
      <c r="J5400" s="15" t="s">
        <v>28</v>
      </c>
      <c r="K5400" s="15" t="s">
        <v>28</v>
      </c>
      <c r="L5400" s="15" t="s">
        <v>28</v>
      </c>
      <c r="M5400" s="15" t="s">
        <v>28</v>
      </c>
      <c r="N5400" s="15" t="s">
        <v>28</v>
      </c>
      <c r="O5400" s="15" t="s">
        <v>28</v>
      </c>
      <c r="P5400" s="15" t="s">
        <v>25</v>
      </c>
      <c r="Q5400" s="15" t="s">
        <v>24</v>
      </c>
      <c r="R5400" s="15" t="s">
        <v>17</v>
      </c>
      <c r="S5400" s="18" t="n">
        <v>19.75</v>
      </c>
      <c r="T5400" s="15" t="n">
        <v>39.3</v>
      </c>
      <c r="U5400" s="15" t="s">
        <v>24</v>
      </c>
      <c r="V5400" s="18" t="n">
        <f aca="false">IF(ISNUMBER(T5400),T5400,0)</f>
        <v>39.3</v>
      </c>
      <c r="W5400" s="15" t="n">
        <f aca="false">IF(U5400="Yes",1,0)</f>
        <v>0</v>
      </c>
      <c r="X5400" s="15" t="str">
        <f aca="false">IF(F5400&lt;=12,"0-12 months",IF(F5400&lt;=24,"13-24 months",IF(F5400&lt;=48,"25-48 months","49-72 months")))</f>
        <v>0-12 months</v>
      </c>
      <c r="Y5400" s="15" t="str">
        <f aca="false">IF(C5400=1,"Yes","No")</f>
        <v>No</v>
      </c>
      <c r="Z5400" s="15" t="n">
        <f aca="false">COUNTIF(J5400:O5400,"Yes")</f>
        <v>0</v>
      </c>
      <c r="AA5400" s="18" t="n">
        <f aca="false">S5400*W5400</f>
        <v>0</v>
      </c>
      <c r="AB5400" s="15" t="n">
        <f aca="false">(P5400="Month-to-month")+(I5400="Fiber optic")+(R5400="Electronic check")+(F5400&lt;=12)+(M5400="No")+(J5400="No")</f>
        <v>2</v>
      </c>
      <c r="AC5400" s="15" t="str">
        <f aca="false">IF(AB5400&gt;=5,"High",IF(AB5400&gt;=3,"Medium","Low"))</f>
        <v>Low</v>
      </c>
    </row>
    <row r="5401" customFormat="false" ht="15" hidden="false" customHeight="false" outlineLevel="0" collapsed="false">
      <c r="A5401" s="15" t="s">
        <v>5498</v>
      </c>
      <c r="B5401" s="15" t="s">
        <v>94</v>
      </c>
      <c r="C5401" s="15" t="n">
        <v>0</v>
      </c>
      <c r="D5401" s="15" t="s">
        <v>24</v>
      </c>
      <c r="E5401" s="15" t="s">
        <v>24</v>
      </c>
      <c r="F5401" s="15" t="n">
        <v>50</v>
      </c>
      <c r="G5401" s="15" t="s">
        <v>26</v>
      </c>
      <c r="H5401" s="15" t="s">
        <v>24</v>
      </c>
      <c r="I5401" s="15" t="s">
        <v>24</v>
      </c>
      <c r="J5401" s="15" t="s">
        <v>28</v>
      </c>
      <c r="K5401" s="15" t="s">
        <v>28</v>
      </c>
      <c r="L5401" s="15" t="s">
        <v>28</v>
      </c>
      <c r="M5401" s="15" t="s">
        <v>28</v>
      </c>
      <c r="N5401" s="15" t="s">
        <v>28</v>
      </c>
      <c r="O5401" s="15" t="s">
        <v>28</v>
      </c>
      <c r="P5401" s="15" t="s">
        <v>27</v>
      </c>
      <c r="Q5401" s="15" t="s">
        <v>24</v>
      </c>
      <c r="R5401" s="15" t="s">
        <v>19</v>
      </c>
      <c r="S5401" s="18" t="n">
        <v>19.75</v>
      </c>
      <c r="T5401" s="15" t="n">
        <v>989.05</v>
      </c>
      <c r="U5401" s="15" t="s">
        <v>24</v>
      </c>
      <c r="V5401" s="18" t="n">
        <f aca="false">IF(ISNUMBER(T5401),T5401,0)</f>
        <v>989.05</v>
      </c>
      <c r="W5401" s="15" t="n">
        <f aca="false">IF(U5401="Yes",1,0)</f>
        <v>0</v>
      </c>
      <c r="X5401" s="15" t="str">
        <f aca="false">IF(F5401&lt;=12,"0-12 months",IF(F5401&lt;=24,"13-24 months",IF(F5401&lt;=48,"25-48 months","49-72 months")))</f>
        <v>49-72 months</v>
      </c>
      <c r="Y5401" s="15" t="str">
        <f aca="false">IF(C5401=1,"Yes","No")</f>
        <v>No</v>
      </c>
      <c r="Z5401" s="15" t="n">
        <f aca="false">COUNTIF(J5401:O5401,"Yes")</f>
        <v>0</v>
      </c>
      <c r="AA5401" s="18" t="n">
        <f aca="false">S5401*W5401</f>
        <v>0</v>
      </c>
      <c r="AB5401" s="15" t="n">
        <f aca="false">(P5401="Month-to-month")+(I5401="Fiber optic")+(R5401="Electronic check")+(F5401&lt;=12)+(M5401="No")+(J5401="No")</f>
        <v>0</v>
      </c>
      <c r="AC5401" s="15" t="str">
        <f aca="false">IF(AB5401&gt;=5,"High",IF(AB5401&gt;=3,"Medium","Low"))</f>
        <v>Low</v>
      </c>
    </row>
    <row r="5402" customFormat="false" ht="15" hidden="false" customHeight="false" outlineLevel="0" collapsed="false">
      <c r="A5402" s="15" t="s">
        <v>5499</v>
      </c>
      <c r="B5402" s="15" t="s">
        <v>94</v>
      </c>
      <c r="C5402" s="15" t="n">
        <v>0</v>
      </c>
      <c r="D5402" s="15" t="s">
        <v>24</v>
      </c>
      <c r="E5402" s="15" t="s">
        <v>24</v>
      </c>
      <c r="F5402" s="15" t="n">
        <v>33</v>
      </c>
      <c r="G5402" s="15" t="s">
        <v>26</v>
      </c>
      <c r="H5402" s="15" t="s">
        <v>24</v>
      </c>
      <c r="I5402" s="15" t="s">
        <v>102</v>
      </c>
      <c r="J5402" s="15" t="s">
        <v>24</v>
      </c>
      <c r="K5402" s="15" t="s">
        <v>24</v>
      </c>
      <c r="L5402" s="15" t="s">
        <v>24</v>
      </c>
      <c r="M5402" s="15" t="s">
        <v>24</v>
      </c>
      <c r="N5402" s="15" t="s">
        <v>24</v>
      </c>
      <c r="O5402" s="15" t="s">
        <v>24</v>
      </c>
      <c r="P5402" s="15" t="s">
        <v>25</v>
      </c>
      <c r="Q5402" s="15" t="s">
        <v>26</v>
      </c>
      <c r="R5402" s="15" t="s">
        <v>19</v>
      </c>
      <c r="S5402" s="18" t="n">
        <v>70.4</v>
      </c>
      <c r="T5402" s="15" t="n">
        <v>2406.1</v>
      </c>
      <c r="U5402" s="15" t="s">
        <v>24</v>
      </c>
      <c r="V5402" s="18" t="n">
        <f aca="false">IF(ISNUMBER(T5402),T5402,0)</f>
        <v>2406.1</v>
      </c>
      <c r="W5402" s="15" t="n">
        <f aca="false">IF(U5402="Yes",1,0)</f>
        <v>0</v>
      </c>
      <c r="X5402" s="15" t="str">
        <f aca="false">IF(F5402&lt;=12,"0-12 months",IF(F5402&lt;=24,"13-24 months",IF(F5402&lt;=48,"25-48 months","49-72 months")))</f>
        <v>25-48 months</v>
      </c>
      <c r="Y5402" s="15" t="str">
        <f aca="false">IF(C5402=1,"Yes","No")</f>
        <v>No</v>
      </c>
      <c r="Z5402" s="15" t="n">
        <f aca="false">COUNTIF(J5402:O5402,"Yes")</f>
        <v>0</v>
      </c>
      <c r="AA5402" s="18" t="n">
        <f aca="false">S5402*W5402</f>
        <v>0</v>
      </c>
      <c r="AB5402" s="15" t="n">
        <f aca="false">(P5402="Month-to-month")+(I5402="Fiber optic")+(R5402="Electronic check")+(F5402&lt;=12)+(M5402="No")+(J5402="No")</f>
        <v>4</v>
      </c>
      <c r="AC5402" s="15" t="str">
        <f aca="false">IF(AB5402&gt;=5,"High",IF(AB5402&gt;=3,"Medium","Low"))</f>
        <v>Medium</v>
      </c>
    </row>
    <row r="5403" customFormat="false" ht="15" hidden="false" customHeight="false" outlineLevel="0" collapsed="false">
      <c r="A5403" s="15" t="s">
        <v>5500</v>
      </c>
      <c r="B5403" s="15" t="s">
        <v>98</v>
      </c>
      <c r="C5403" s="15" t="n">
        <v>0</v>
      </c>
      <c r="D5403" s="15" t="s">
        <v>24</v>
      </c>
      <c r="E5403" s="15" t="s">
        <v>24</v>
      </c>
      <c r="F5403" s="15" t="n">
        <v>31</v>
      </c>
      <c r="G5403" s="15" t="s">
        <v>26</v>
      </c>
      <c r="H5403" s="15" t="s">
        <v>24</v>
      </c>
      <c r="I5403" s="15" t="s">
        <v>24</v>
      </c>
      <c r="J5403" s="15" t="s">
        <v>28</v>
      </c>
      <c r="K5403" s="15" t="s">
        <v>28</v>
      </c>
      <c r="L5403" s="15" t="s">
        <v>28</v>
      </c>
      <c r="M5403" s="15" t="s">
        <v>28</v>
      </c>
      <c r="N5403" s="15" t="s">
        <v>28</v>
      </c>
      <c r="O5403" s="15" t="s">
        <v>28</v>
      </c>
      <c r="P5403" s="15" t="s">
        <v>29</v>
      </c>
      <c r="Q5403" s="15" t="s">
        <v>24</v>
      </c>
      <c r="R5403" s="15" t="s">
        <v>17</v>
      </c>
      <c r="S5403" s="18" t="n">
        <v>20.45</v>
      </c>
      <c r="T5403" s="15" t="n">
        <v>638.55</v>
      </c>
      <c r="U5403" s="15" t="s">
        <v>24</v>
      </c>
      <c r="V5403" s="18" t="n">
        <f aca="false">IF(ISNUMBER(T5403),T5403,0)</f>
        <v>638.55</v>
      </c>
      <c r="W5403" s="15" t="n">
        <f aca="false">IF(U5403="Yes",1,0)</f>
        <v>0</v>
      </c>
      <c r="X5403" s="15" t="str">
        <f aca="false">IF(F5403&lt;=12,"0-12 months",IF(F5403&lt;=24,"13-24 months",IF(F5403&lt;=48,"25-48 months","49-72 months")))</f>
        <v>25-48 months</v>
      </c>
      <c r="Y5403" s="15" t="str">
        <f aca="false">IF(C5403=1,"Yes","No")</f>
        <v>No</v>
      </c>
      <c r="Z5403" s="15" t="n">
        <f aca="false">COUNTIF(J5403:O5403,"Yes")</f>
        <v>0</v>
      </c>
      <c r="AA5403" s="18" t="n">
        <f aca="false">S5403*W5403</f>
        <v>0</v>
      </c>
      <c r="AB5403" s="15" t="n">
        <f aca="false">(P5403="Month-to-month")+(I5403="Fiber optic")+(R5403="Electronic check")+(F5403&lt;=12)+(M5403="No")+(J5403="No")</f>
        <v>0</v>
      </c>
      <c r="AC5403" s="15" t="str">
        <f aca="false">IF(AB5403&gt;=5,"High",IF(AB5403&gt;=3,"Medium","Low"))</f>
        <v>Low</v>
      </c>
    </row>
    <row r="5404" customFormat="false" ht="15" hidden="false" customHeight="false" outlineLevel="0" collapsed="false">
      <c r="A5404" s="15" t="s">
        <v>5501</v>
      </c>
      <c r="B5404" s="15" t="s">
        <v>94</v>
      </c>
      <c r="C5404" s="15" t="n">
        <v>0</v>
      </c>
      <c r="D5404" s="15" t="s">
        <v>26</v>
      </c>
      <c r="E5404" s="15" t="s">
        <v>26</v>
      </c>
      <c r="F5404" s="15" t="n">
        <v>9</v>
      </c>
      <c r="G5404" s="15" t="s">
        <v>26</v>
      </c>
      <c r="H5404" s="15" t="s">
        <v>24</v>
      </c>
      <c r="I5404" s="15" t="s">
        <v>24</v>
      </c>
      <c r="J5404" s="15" t="s">
        <v>28</v>
      </c>
      <c r="K5404" s="15" t="s">
        <v>28</v>
      </c>
      <c r="L5404" s="15" t="s">
        <v>28</v>
      </c>
      <c r="M5404" s="15" t="s">
        <v>28</v>
      </c>
      <c r="N5404" s="15" t="s">
        <v>28</v>
      </c>
      <c r="O5404" s="15" t="s">
        <v>28</v>
      </c>
      <c r="P5404" s="15" t="s">
        <v>29</v>
      </c>
      <c r="Q5404" s="15" t="s">
        <v>24</v>
      </c>
      <c r="R5404" s="15" t="s">
        <v>17</v>
      </c>
      <c r="S5404" s="18" t="n">
        <v>20.35</v>
      </c>
      <c r="T5404" s="15" t="n">
        <v>191.1</v>
      </c>
      <c r="U5404" s="15" t="s">
        <v>24</v>
      </c>
      <c r="V5404" s="18" t="n">
        <f aca="false">IF(ISNUMBER(T5404),T5404,0)</f>
        <v>191.1</v>
      </c>
      <c r="W5404" s="15" t="n">
        <f aca="false">IF(U5404="Yes",1,0)</f>
        <v>0</v>
      </c>
      <c r="X5404" s="15" t="str">
        <f aca="false">IF(F5404&lt;=12,"0-12 months",IF(F5404&lt;=24,"13-24 months",IF(F5404&lt;=48,"25-48 months","49-72 months")))</f>
        <v>0-12 months</v>
      </c>
      <c r="Y5404" s="15" t="str">
        <f aca="false">IF(C5404=1,"Yes","No")</f>
        <v>No</v>
      </c>
      <c r="Z5404" s="15" t="n">
        <f aca="false">COUNTIF(J5404:O5404,"Yes")</f>
        <v>0</v>
      </c>
      <c r="AA5404" s="18" t="n">
        <f aca="false">S5404*W5404</f>
        <v>0</v>
      </c>
      <c r="AB5404" s="15" t="n">
        <f aca="false">(P5404="Month-to-month")+(I5404="Fiber optic")+(R5404="Electronic check")+(F5404&lt;=12)+(M5404="No")+(J5404="No")</f>
        <v>1</v>
      </c>
      <c r="AC5404" s="15" t="str">
        <f aca="false">IF(AB5404&gt;=5,"High",IF(AB5404&gt;=3,"Medium","Low"))</f>
        <v>Low</v>
      </c>
    </row>
    <row r="5405" customFormat="false" ht="15" hidden="false" customHeight="false" outlineLevel="0" collapsed="false">
      <c r="A5405" s="15" t="s">
        <v>5502</v>
      </c>
      <c r="B5405" s="15" t="s">
        <v>94</v>
      </c>
      <c r="C5405" s="15" t="n">
        <v>0</v>
      </c>
      <c r="D5405" s="15" t="s">
        <v>26</v>
      </c>
      <c r="E5405" s="15" t="s">
        <v>26</v>
      </c>
      <c r="F5405" s="15" t="n">
        <v>54</v>
      </c>
      <c r="G5405" s="15" t="s">
        <v>26</v>
      </c>
      <c r="H5405" s="15" t="s">
        <v>26</v>
      </c>
      <c r="I5405" s="15" t="s">
        <v>96</v>
      </c>
      <c r="J5405" s="15" t="s">
        <v>24</v>
      </c>
      <c r="K5405" s="15" t="s">
        <v>26</v>
      </c>
      <c r="L5405" s="15" t="s">
        <v>26</v>
      </c>
      <c r="M5405" s="15" t="s">
        <v>26</v>
      </c>
      <c r="N5405" s="15" t="s">
        <v>26</v>
      </c>
      <c r="O5405" s="15" t="s">
        <v>26</v>
      </c>
      <c r="P5405" s="15" t="s">
        <v>25</v>
      </c>
      <c r="Q5405" s="15" t="s">
        <v>26</v>
      </c>
      <c r="R5405" s="15" t="s">
        <v>15</v>
      </c>
      <c r="S5405" s="18" t="n">
        <v>86.2</v>
      </c>
      <c r="T5405" s="15" t="n">
        <v>4524.05</v>
      </c>
      <c r="U5405" s="15" t="s">
        <v>24</v>
      </c>
      <c r="V5405" s="18" t="n">
        <f aca="false">IF(ISNUMBER(T5405),T5405,0)</f>
        <v>4524.05</v>
      </c>
      <c r="W5405" s="15" t="n">
        <f aca="false">IF(U5405="Yes",1,0)</f>
        <v>0</v>
      </c>
      <c r="X5405" s="15" t="str">
        <f aca="false">IF(F5405&lt;=12,"0-12 months",IF(F5405&lt;=24,"13-24 months",IF(F5405&lt;=48,"25-48 months","49-72 months")))</f>
        <v>49-72 months</v>
      </c>
      <c r="Y5405" s="15" t="str">
        <f aca="false">IF(C5405=1,"Yes","No")</f>
        <v>No</v>
      </c>
      <c r="Z5405" s="15" t="n">
        <f aca="false">COUNTIF(J5405:O5405,"Yes")</f>
        <v>5</v>
      </c>
      <c r="AA5405" s="18" t="n">
        <f aca="false">S5405*W5405</f>
        <v>0</v>
      </c>
      <c r="AB5405" s="15" t="n">
        <f aca="false">(P5405="Month-to-month")+(I5405="Fiber optic")+(R5405="Electronic check")+(F5405&lt;=12)+(M5405="No")+(J5405="No")</f>
        <v>3</v>
      </c>
      <c r="AC5405" s="15" t="str">
        <f aca="false">IF(AB5405&gt;=5,"High",IF(AB5405&gt;=3,"Medium","Low"))</f>
        <v>Medium</v>
      </c>
    </row>
    <row r="5406" customFormat="false" ht="15" hidden="false" customHeight="false" outlineLevel="0" collapsed="false">
      <c r="A5406" s="15" t="s">
        <v>5503</v>
      </c>
      <c r="B5406" s="15" t="s">
        <v>94</v>
      </c>
      <c r="C5406" s="15" t="n">
        <v>0</v>
      </c>
      <c r="D5406" s="15" t="s">
        <v>24</v>
      </c>
      <c r="E5406" s="15" t="s">
        <v>24</v>
      </c>
      <c r="F5406" s="15" t="n">
        <v>46</v>
      </c>
      <c r="G5406" s="15" t="s">
        <v>26</v>
      </c>
      <c r="H5406" s="15" t="s">
        <v>24</v>
      </c>
      <c r="I5406" s="15" t="s">
        <v>102</v>
      </c>
      <c r="J5406" s="15" t="s">
        <v>26</v>
      </c>
      <c r="K5406" s="15" t="s">
        <v>26</v>
      </c>
      <c r="L5406" s="15" t="s">
        <v>26</v>
      </c>
      <c r="M5406" s="15" t="s">
        <v>24</v>
      </c>
      <c r="N5406" s="15" t="s">
        <v>26</v>
      </c>
      <c r="O5406" s="15" t="s">
        <v>24</v>
      </c>
      <c r="P5406" s="15" t="s">
        <v>27</v>
      </c>
      <c r="Q5406" s="15" t="s">
        <v>26</v>
      </c>
      <c r="R5406" s="15" t="s">
        <v>21</v>
      </c>
      <c r="S5406" s="18" t="n">
        <v>95.65</v>
      </c>
      <c r="T5406" s="15" t="n">
        <v>4664.2</v>
      </c>
      <c r="U5406" s="15" t="s">
        <v>24</v>
      </c>
      <c r="V5406" s="18" t="n">
        <f aca="false">IF(ISNUMBER(T5406),T5406,0)</f>
        <v>4664.2</v>
      </c>
      <c r="W5406" s="15" t="n">
        <f aca="false">IF(U5406="Yes",1,0)</f>
        <v>0</v>
      </c>
      <c r="X5406" s="15" t="str">
        <f aca="false">IF(F5406&lt;=12,"0-12 months",IF(F5406&lt;=24,"13-24 months",IF(F5406&lt;=48,"25-48 months","49-72 months")))</f>
        <v>25-48 months</v>
      </c>
      <c r="Y5406" s="15" t="str">
        <f aca="false">IF(C5406=1,"Yes","No")</f>
        <v>No</v>
      </c>
      <c r="Z5406" s="15" t="n">
        <f aca="false">COUNTIF(J5406:O5406,"Yes")</f>
        <v>4</v>
      </c>
      <c r="AA5406" s="18" t="n">
        <f aca="false">S5406*W5406</f>
        <v>0</v>
      </c>
      <c r="AB5406" s="15" t="n">
        <f aca="false">(P5406="Month-to-month")+(I5406="Fiber optic")+(R5406="Electronic check")+(F5406&lt;=12)+(M5406="No")+(J5406="No")</f>
        <v>2</v>
      </c>
      <c r="AC5406" s="15" t="str">
        <f aca="false">IF(AB5406&gt;=5,"High",IF(AB5406&gt;=3,"Medium","Low"))</f>
        <v>Low</v>
      </c>
    </row>
    <row r="5407" customFormat="false" ht="15" hidden="false" customHeight="false" outlineLevel="0" collapsed="false">
      <c r="A5407" s="15" t="s">
        <v>5504</v>
      </c>
      <c r="B5407" s="15" t="s">
        <v>98</v>
      </c>
      <c r="C5407" s="15" t="n">
        <v>0</v>
      </c>
      <c r="D5407" s="15" t="s">
        <v>24</v>
      </c>
      <c r="E5407" s="15" t="s">
        <v>26</v>
      </c>
      <c r="F5407" s="15" t="n">
        <v>34</v>
      </c>
      <c r="G5407" s="15" t="s">
        <v>26</v>
      </c>
      <c r="H5407" s="15" t="s">
        <v>26</v>
      </c>
      <c r="I5407" s="15" t="s">
        <v>102</v>
      </c>
      <c r="J5407" s="15" t="s">
        <v>26</v>
      </c>
      <c r="K5407" s="15" t="s">
        <v>26</v>
      </c>
      <c r="L5407" s="15" t="s">
        <v>24</v>
      </c>
      <c r="M5407" s="15" t="s">
        <v>24</v>
      </c>
      <c r="N5407" s="15" t="s">
        <v>26</v>
      </c>
      <c r="O5407" s="15" t="s">
        <v>26</v>
      </c>
      <c r="P5407" s="15" t="s">
        <v>27</v>
      </c>
      <c r="Q5407" s="15" t="s">
        <v>26</v>
      </c>
      <c r="R5407" s="15" t="s">
        <v>15</v>
      </c>
      <c r="S5407" s="18" t="n">
        <v>103.8</v>
      </c>
      <c r="T5407" s="15" t="n">
        <v>3470.8</v>
      </c>
      <c r="U5407" s="15" t="s">
        <v>24</v>
      </c>
      <c r="V5407" s="18" t="n">
        <f aca="false">IF(ISNUMBER(T5407),T5407,0)</f>
        <v>3470.8</v>
      </c>
      <c r="W5407" s="15" t="n">
        <f aca="false">IF(U5407="Yes",1,0)</f>
        <v>0</v>
      </c>
      <c r="X5407" s="15" t="str">
        <f aca="false">IF(F5407&lt;=12,"0-12 months",IF(F5407&lt;=24,"13-24 months",IF(F5407&lt;=48,"25-48 months","49-72 months")))</f>
        <v>25-48 months</v>
      </c>
      <c r="Y5407" s="15" t="str">
        <f aca="false">IF(C5407=1,"Yes","No")</f>
        <v>No</v>
      </c>
      <c r="Z5407" s="15" t="n">
        <f aca="false">COUNTIF(J5407:O5407,"Yes")</f>
        <v>4</v>
      </c>
      <c r="AA5407" s="18" t="n">
        <f aca="false">S5407*W5407</f>
        <v>0</v>
      </c>
      <c r="AB5407" s="15" t="n">
        <f aca="false">(P5407="Month-to-month")+(I5407="Fiber optic")+(R5407="Electronic check")+(F5407&lt;=12)+(M5407="No")+(J5407="No")</f>
        <v>3</v>
      </c>
      <c r="AC5407" s="15" t="str">
        <f aca="false">IF(AB5407&gt;=5,"High",IF(AB5407&gt;=3,"Medium","Low"))</f>
        <v>Medium</v>
      </c>
    </row>
    <row r="5408" customFormat="false" ht="15" hidden="false" customHeight="false" outlineLevel="0" collapsed="false">
      <c r="A5408" s="15" t="s">
        <v>5505</v>
      </c>
      <c r="B5408" s="15" t="s">
        <v>98</v>
      </c>
      <c r="C5408" s="15" t="n">
        <v>0</v>
      </c>
      <c r="D5408" s="15" t="s">
        <v>26</v>
      </c>
      <c r="E5408" s="15" t="s">
        <v>26</v>
      </c>
      <c r="F5408" s="15" t="n">
        <v>71</v>
      </c>
      <c r="G5408" s="15" t="s">
        <v>26</v>
      </c>
      <c r="H5408" s="15" t="s">
        <v>26</v>
      </c>
      <c r="I5408" s="15" t="s">
        <v>102</v>
      </c>
      <c r="J5408" s="15" t="s">
        <v>26</v>
      </c>
      <c r="K5408" s="15" t="s">
        <v>24</v>
      </c>
      <c r="L5408" s="15" t="s">
        <v>24</v>
      </c>
      <c r="M5408" s="15" t="s">
        <v>24</v>
      </c>
      <c r="N5408" s="15" t="s">
        <v>26</v>
      </c>
      <c r="O5408" s="15" t="s">
        <v>26</v>
      </c>
      <c r="P5408" s="15" t="s">
        <v>29</v>
      </c>
      <c r="Q5408" s="15" t="s">
        <v>26</v>
      </c>
      <c r="R5408" s="15" t="s">
        <v>15</v>
      </c>
      <c r="S5408" s="18" t="n">
        <v>97.2</v>
      </c>
      <c r="T5408" s="15" t="n">
        <v>6910.3</v>
      </c>
      <c r="U5408" s="15" t="s">
        <v>24</v>
      </c>
      <c r="V5408" s="18" t="n">
        <f aca="false">IF(ISNUMBER(T5408),T5408,0)</f>
        <v>6910.3</v>
      </c>
      <c r="W5408" s="15" t="n">
        <f aca="false">IF(U5408="Yes",1,0)</f>
        <v>0</v>
      </c>
      <c r="X5408" s="15" t="str">
        <f aca="false">IF(F5408&lt;=12,"0-12 months",IF(F5408&lt;=24,"13-24 months",IF(F5408&lt;=48,"25-48 months","49-72 months")))</f>
        <v>49-72 months</v>
      </c>
      <c r="Y5408" s="15" t="str">
        <f aca="false">IF(C5408=1,"Yes","No")</f>
        <v>No</v>
      </c>
      <c r="Z5408" s="15" t="n">
        <f aca="false">COUNTIF(J5408:O5408,"Yes")</f>
        <v>3</v>
      </c>
      <c r="AA5408" s="18" t="n">
        <f aca="false">S5408*W5408</f>
        <v>0</v>
      </c>
      <c r="AB5408" s="15" t="n">
        <f aca="false">(P5408="Month-to-month")+(I5408="Fiber optic")+(R5408="Electronic check")+(F5408&lt;=12)+(M5408="No")+(J5408="No")</f>
        <v>3</v>
      </c>
      <c r="AC5408" s="15" t="str">
        <f aca="false">IF(AB5408&gt;=5,"High",IF(AB5408&gt;=3,"Medium","Low"))</f>
        <v>Medium</v>
      </c>
    </row>
    <row r="5409" customFormat="false" ht="15" hidden="false" customHeight="false" outlineLevel="0" collapsed="false">
      <c r="A5409" s="15" t="s">
        <v>5506</v>
      </c>
      <c r="B5409" s="15" t="s">
        <v>94</v>
      </c>
      <c r="C5409" s="15" t="n">
        <v>0</v>
      </c>
      <c r="D5409" s="15" t="s">
        <v>26</v>
      </c>
      <c r="E5409" s="15" t="s">
        <v>26</v>
      </c>
      <c r="F5409" s="15" t="n">
        <v>63</v>
      </c>
      <c r="G5409" s="15" t="s">
        <v>26</v>
      </c>
      <c r="H5409" s="15" t="s">
        <v>24</v>
      </c>
      <c r="I5409" s="15" t="s">
        <v>96</v>
      </c>
      <c r="J5409" s="15" t="s">
        <v>26</v>
      </c>
      <c r="K5409" s="15" t="s">
        <v>26</v>
      </c>
      <c r="L5409" s="15" t="s">
        <v>26</v>
      </c>
      <c r="M5409" s="15" t="s">
        <v>26</v>
      </c>
      <c r="N5409" s="15" t="s">
        <v>24</v>
      </c>
      <c r="O5409" s="15" t="s">
        <v>24</v>
      </c>
      <c r="P5409" s="15" t="s">
        <v>29</v>
      </c>
      <c r="Q5409" s="15" t="s">
        <v>24</v>
      </c>
      <c r="R5409" s="15" t="s">
        <v>17</v>
      </c>
      <c r="S5409" s="18" t="n">
        <v>63.55</v>
      </c>
      <c r="T5409" s="15" t="n">
        <v>4014.2</v>
      </c>
      <c r="U5409" s="15" t="s">
        <v>24</v>
      </c>
      <c r="V5409" s="18" t="n">
        <f aca="false">IF(ISNUMBER(T5409),T5409,0)</f>
        <v>4014.2</v>
      </c>
      <c r="W5409" s="15" t="n">
        <f aca="false">IF(U5409="Yes",1,0)</f>
        <v>0</v>
      </c>
      <c r="X5409" s="15" t="str">
        <f aca="false">IF(F5409&lt;=12,"0-12 months",IF(F5409&lt;=24,"13-24 months",IF(F5409&lt;=48,"25-48 months","49-72 months")))</f>
        <v>49-72 months</v>
      </c>
      <c r="Y5409" s="15" t="str">
        <f aca="false">IF(C5409=1,"Yes","No")</f>
        <v>No</v>
      </c>
      <c r="Z5409" s="15" t="n">
        <f aca="false">COUNTIF(J5409:O5409,"Yes")</f>
        <v>4</v>
      </c>
      <c r="AA5409" s="18" t="n">
        <f aca="false">S5409*W5409</f>
        <v>0</v>
      </c>
      <c r="AB5409" s="15" t="n">
        <f aca="false">(P5409="Month-to-month")+(I5409="Fiber optic")+(R5409="Electronic check")+(F5409&lt;=12)+(M5409="No")+(J5409="No")</f>
        <v>0</v>
      </c>
      <c r="AC5409" s="15" t="str">
        <f aca="false">IF(AB5409&gt;=5,"High",IF(AB5409&gt;=3,"Medium","Low"))</f>
        <v>Low</v>
      </c>
    </row>
    <row r="5410" customFormat="false" ht="15" hidden="false" customHeight="false" outlineLevel="0" collapsed="false">
      <c r="A5410" s="15" t="s">
        <v>5507</v>
      </c>
      <c r="B5410" s="15" t="s">
        <v>94</v>
      </c>
      <c r="C5410" s="15" t="n">
        <v>0</v>
      </c>
      <c r="D5410" s="15" t="s">
        <v>24</v>
      </c>
      <c r="E5410" s="15" t="s">
        <v>24</v>
      </c>
      <c r="F5410" s="15" t="n">
        <v>51</v>
      </c>
      <c r="G5410" s="15" t="s">
        <v>26</v>
      </c>
      <c r="H5410" s="15" t="s">
        <v>26</v>
      </c>
      <c r="I5410" s="15" t="s">
        <v>24</v>
      </c>
      <c r="J5410" s="15" t="s">
        <v>28</v>
      </c>
      <c r="K5410" s="15" t="s">
        <v>28</v>
      </c>
      <c r="L5410" s="15" t="s">
        <v>28</v>
      </c>
      <c r="M5410" s="15" t="s">
        <v>28</v>
      </c>
      <c r="N5410" s="15" t="s">
        <v>28</v>
      </c>
      <c r="O5410" s="15" t="s">
        <v>28</v>
      </c>
      <c r="P5410" s="15" t="s">
        <v>29</v>
      </c>
      <c r="Q5410" s="15" t="s">
        <v>24</v>
      </c>
      <c r="R5410" s="15" t="s">
        <v>19</v>
      </c>
      <c r="S5410" s="18" t="n">
        <v>24.95</v>
      </c>
      <c r="T5410" s="15" t="n">
        <v>1288</v>
      </c>
      <c r="U5410" s="15" t="s">
        <v>24</v>
      </c>
      <c r="V5410" s="18" t="n">
        <f aca="false">IF(ISNUMBER(T5410),T5410,0)</f>
        <v>1288</v>
      </c>
      <c r="W5410" s="15" t="n">
        <f aca="false">IF(U5410="Yes",1,0)</f>
        <v>0</v>
      </c>
      <c r="X5410" s="15" t="str">
        <f aca="false">IF(F5410&lt;=12,"0-12 months",IF(F5410&lt;=24,"13-24 months",IF(F5410&lt;=48,"25-48 months","49-72 months")))</f>
        <v>49-72 months</v>
      </c>
      <c r="Y5410" s="15" t="str">
        <f aca="false">IF(C5410=1,"Yes","No")</f>
        <v>No</v>
      </c>
      <c r="Z5410" s="15" t="n">
        <f aca="false">COUNTIF(J5410:O5410,"Yes")</f>
        <v>0</v>
      </c>
      <c r="AA5410" s="18" t="n">
        <f aca="false">S5410*W5410</f>
        <v>0</v>
      </c>
      <c r="AB5410" s="15" t="n">
        <f aca="false">(P5410="Month-to-month")+(I5410="Fiber optic")+(R5410="Electronic check")+(F5410&lt;=12)+(M5410="No")+(J5410="No")</f>
        <v>0</v>
      </c>
      <c r="AC5410" s="15" t="str">
        <f aca="false">IF(AB5410&gt;=5,"High",IF(AB5410&gt;=3,"Medium","Low"))</f>
        <v>Low</v>
      </c>
    </row>
    <row r="5411" customFormat="false" ht="15" hidden="false" customHeight="false" outlineLevel="0" collapsed="false">
      <c r="A5411" s="15" t="s">
        <v>5508</v>
      </c>
      <c r="B5411" s="15" t="s">
        <v>94</v>
      </c>
      <c r="C5411" s="15" t="n">
        <v>1</v>
      </c>
      <c r="D5411" s="15" t="s">
        <v>24</v>
      </c>
      <c r="E5411" s="15" t="s">
        <v>24</v>
      </c>
      <c r="F5411" s="15" t="n">
        <v>26</v>
      </c>
      <c r="G5411" s="15" t="s">
        <v>26</v>
      </c>
      <c r="H5411" s="15" t="s">
        <v>26</v>
      </c>
      <c r="I5411" s="15" t="s">
        <v>102</v>
      </c>
      <c r="J5411" s="15" t="s">
        <v>24</v>
      </c>
      <c r="K5411" s="15" t="s">
        <v>26</v>
      </c>
      <c r="L5411" s="15" t="s">
        <v>24</v>
      </c>
      <c r="M5411" s="15" t="s">
        <v>24</v>
      </c>
      <c r="N5411" s="15" t="s">
        <v>26</v>
      </c>
      <c r="O5411" s="15" t="s">
        <v>24</v>
      </c>
      <c r="P5411" s="15" t="s">
        <v>25</v>
      </c>
      <c r="Q5411" s="15" t="s">
        <v>26</v>
      </c>
      <c r="R5411" s="15" t="s">
        <v>15</v>
      </c>
      <c r="S5411" s="18" t="n">
        <v>89.15</v>
      </c>
      <c r="T5411" s="15" t="n">
        <v>2277.65</v>
      </c>
      <c r="U5411" s="15" t="s">
        <v>26</v>
      </c>
      <c r="V5411" s="18" t="n">
        <f aca="false">IF(ISNUMBER(T5411),T5411,0)</f>
        <v>2277.65</v>
      </c>
      <c r="W5411" s="15" t="n">
        <f aca="false">IF(U5411="Yes",1,0)</f>
        <v>1</v>
      </c>
      <c r="X5411" s="15" t="str">
        <f aca="false">IF(F5411&lt;=12,"0-12 months",IF(F5411&lt;=24,"13-24 months",IF(F5411&lt;=48,"25-48 months","49-72 months")))</f>
        <v>25-48 months</v>
      </c>
      <c r="Y5411" s="15" t="str">
        <f aca="false">IF(C5411=1,"Yes","No")</f>
        <v>Yes</v>
      </c>
      <c r="Z5411" s="15" t="n">
        <f aca="false">COUNTIF(J5411:O5411,"Yes")</f>
        <v>2</v>
      </c>
      <c r="AA5411" s="18" t="n">
        <f aca="false">S5411*W5411</f>
        <v>89.15</v>
      </c>
      <c r="AB5411" s="15" t="n">
        <f aca="false">(P5411="Month-to-month")+(I5411="Fiber optic")+(R5411="Electronic check")+(F5411&lt;=12)+(M5411="No")+(J5411="No")</f>
        <v>5</v>
      </c>
      <c r="AC5411" s="15" t="str">
        <f aca="false">IF(AB5411&gt;=5,"High",IF(AB5411&gt;=3,"Medium","Low"))</f>
        <v>High</v>
      </c>
    </row>
    <row r="5412" customFormat="false" ht="15" hidden="false" customHeight="false" outlineLevel="0" collapsed="false">
      <c r="A5412" s="15" t="s">
        <v>5509</v>
      </c>
      <c r="B5412" s="15" t="s">
        <v>94</v>
      </c>
      <c r="C5412" s="15" t="n">
        <v>0</v>
      </c>
      <c r="D5412" s="15" t="s">
        <v>26</v>
      </c>
      <c r="E5412" s="15" t="s">
        <v>24</v>
      </c>
      <c r="F5412" s="15" t="n">
        <v>64</v>
      </c>
      <c r="G5412" s="15" t="s">
        <v>26</v>
      </c>
      <c r="H5412" s="15" t="s">
        <v>24</v>
      </c>
      <c r="I5412" s="15" t="s">
        <v>102</v>
      </c>
      <c r="J5412" s="15" t="s">
        <v>26</v>
      </c>
      <c r="K5412" s="15" t="s">
        <v>24</v>
      </c>
      <c r="L5412" s="15" t="s">
        <v>26</v>
      </c>
      <c r="M5412" s="15" t="s">
        <v>24</v>
      </c>
      <c r="N5412" s="15" t="s">
        <v>26</v>
      </c>
      <c r="O5412" s="15" t="s">
        <v>26</v>
      </c>
      <c r="P5412" s="15" t="s">
        <v>29</v>
      </c>
      <c r="Q5412" s="15" t="s">
        <v>26</v>
      </c>
      <c r="R5412" s="15" t="s">
        <v>19</v>
      </c>
      <c r="S5412" s="18" t="n">
        <v>99</v>
      </c>
      <c r="T5412" s="15" t="n">
        <v>6375.8</v>
      </c>
      <c r="U5412" s="15" t="s">
        <v>24</v>
      </c>
      <c r="V5412" s="18" t="n">
        <f aca="false">IF(ISNUMBER(T5412),T5412,0)</f>
        <v>6375.8</v>
      </c>
      <c r="W5412" s="15" t="n">
        <f aca="false">IF(U5412="Yes",1,0)</f>
        <v>0</v>
      </c>
      <c r="X5412" s="15" t="str">
        <f aca="false">IF(F5412&lt;=12,"0-12 months",IF(F5412&lt;=24,"13-24 months",IF(F5412&lt;=48,"25-48 months","49-72 months")))</f>
        <v>49-72 months</v>
      </c>
      <c r="Y5412" s="15" t="str">
        <f aca="false">IF(C5412=1,"Yes","No")</f>
        <v>No</v>
      </c>
      <c r="Z5412" s="15" t="n">
        <f aca="false">COUNTIF(J5412:O5412,"Yes")</f>
        <v>4</v>
      </c>
      <c r="AA5412" s="18" t="n">
        <f aca="false">S5412*W5412</f>
        <v>0</v>
      </c>
      <c r="AB5412" s="15" t="n">
        <f aca="false">(P5412="Month-to-month")+(I5412="Fiber optic")+(R5412="Electronic check")+(F5412&lt;=12)+(M5412="No")+(J5412="No")</f>
        <v>2</v>
      </c>
      <c r="AC5412" s="15" t="str">
        <f aca="false">IF(AB5412&gt;=5,"High",IF(AB5412&gt;=3,"Medium","Low"))</f>
        <v>Low</v>
      </c>
    </row>
    <row r="5413" customFormat="false" ht="15" hidden="false" customHeight="false" outlineLevel="0" collapsed="false">
      <c r="A5413" s="15" t="s">
        <v>5510</v>
      </c>
      <c r="B5413" s="15" t="s">
        <v>94</v>
      </c>
      <c r="C5413" s="15" t="n">
        <v>1</v>
      </c>
      <c r="D5413" s="15" t="s">
        <v>26</v>
      </c>
      <c r="E5413" s="15" t="s">
        <v>24</v>
      </c>
      <c r="F5413" s="15" t="n">
        <v>1</v>
      </c>
      <c r="G5413" s="15" t="s">
        <v>24</v>
      </c>
      <c r="H5413" s="15" t="s">
        <v>95</v>
      </c>
      <c r="I5413" s="15" t="s">
        <v>96</v>
      </c>
      <c r="J5413" s="15" t="s">
        <v>24</v>
      </c>
      <c r="K5413" s="15" t="s">
        <v>24</v>
      </c>
      <c r="L5413" s="15" t="s">
        <v>24</v>
      </c>
      <c r="M5413" s="15" t="s">
        <v>24</v>
      </c>
      <c r="N5413" s="15" t="s">
        <v>24</v>
      </c>
      <c r="O5413" s="15" t="s">
        <v>24</v>
      </c>
      <c r="P5413" s="15" t="s">
        <v>25</v>
      </c>
      <c r="Q5413" s="15" t="s">
        <v>26</v>
      </c>
      <c r="R5413" s="15" t="s">
        <v>15</v>
      </c>
      <c r="S5413" s="18" t="n">
        <v>24.8</v>
      </c>
      <c r="T5413" s="15" t="n">
        <v>24.8</v>
      </c>
      <c r="U5413" s="15" t="s">
        <v>26</v>
      </c>
      <c r="V5413" s="18" t="n">
        <f aca="false">IF(ISNUMBER(T5413),T5413,0)</f>
        <v>24.8</v>
      </c>
      <c r="W5413" s="15" t="n">
        <f aca="false">IF(U5413="Yes",1,0)</f>
        <v>1</v>
      </c>
      <c r="X5413" s="15" t="str">
        <f aca="false">IF(F5413&lt;=12,"0-12 months",IF(F5413&lt;=24,"13-24 months",IF(F5413&lt;=48,"25-48 months","49-72 months")))</f>
        <v>0-12 months</v>
      </c>
      <c r="Y5413" s="15" t="str">
        <f aca="false">IF(C5413=1,"Yes","No")</f>
        <v>Yes</v>
      </c>
      <c r="Z5413" s="15" t="n">
        <f aca="false">COUNTIF(J5413:O5413,"Yes")</f>
        <v>0</v>
      </c>
      <c r="AA5413" s="18" t="n">
        <f aca="false">S5413*W5413</f>
        <v>24.8</v>
      </c>
      <c r="AB5413" s="15" t="n">
        <f aca="false">(P5413="Month-to-month")+(I5413="Fiber optic")+(R5413="Electronic check")+(F5413&lt;=12)+(M5413="No")+(J5413="No")</f>
        <v>5</v>
      </c>
      <c r="AC5413" s="15" t="str">
        <f aca="false">IF(AB5413&gt;=5,"High",IF(AB5413&gt;=3,"Medium","Low"))</f>
        <v>High</v>
      </c>
    </row>
    <row r="5414" customFormat="false" ht="15" hidden="false" customHeight="false" outlineLevel="0" collapsed="false">
      <c r="A5414" s="15" t="s">
        <v>5511</v>
      </c>
      <c r="B5414" s="15" t="s">
        <v>98</v>
      </c>
      <c r="C5414" s="15" t="n">
        <v>1</v>
      </c>
      <c r="D5414" s="15" t="s">
        <v>26</v>
      </c>
      <c r="E5414" s="15" t="s">
        <v>24</v>
      </c>
      <c r="F5414" s="15" t="n">
        <v>61</v>
      </c>
      <c r="G5414" s="15" t="s">
        <v>26</v>
      </c>
      <c r="H5414" s="15" t="s">
        <v>26</v>
      </c>
      <c r="I5414" s="15" t="s">
        <v>102</v>
      </c>
      <c r="J5414" s="15" t="s">
        <v>24</v>
      </c>
      <c r="K5414" s="15" t="s">
        <v>26</v>
      </c>
      <c r="L5414" s="15" t="s">
        <v>24</v>
      </c>
      <c r="M5414" s="15" t="s">
        <v>26</v>
      </c>
      <c r="N5414" s="15" t="s">
        <v>24</v>
      </c>
      <c r="O5414" s="15" t="s">
        <v>24</v>
      </c>
      <c r="P5414" s="15" t="s">
        <v>27</v>
      </c>
      <c r="Q5414" s="15" t="s">
        <v>26</v>
      </c>
      <c r="R5414" s="15" t="s">
        <v>19</v>
      </c>
      <c r="S5414" s="18" t="n">
        <v>85.55</v>
      </c>
      <c r="T5414" s="15" t="n">
        <v>5251.75</v>
      </c>
      <c r="U5414" s="15" t="s">
        <v>24</v>
      </c>
      <c r="V5414" s="18" t="n">
        <f aca="false">IF(ISNUMBER(T5414),T5414,0)</f>
        <v>5251.75</v>
      </c>
      <c r="W5414" s="15" t="n">
        <f aca="false">IF(U5414="Yes",1,0)</f>
        <v>0</v>
      </c>
      <c r="X5414" s="15" t="str">
        <f aca="false">IF(F5414&lt;=12,"0-12 months",IF(F5414&lt;=24,"13-24 months",IF(F5414&lt;=48,"25-48 months","49-72 months")))</f>
        <v>49-72 months</v>
      </c>
      <c r="Y5414" s="15" t="str">
        <f aca="false">IF(C5414=1,"Yes","No")</f>
        <v>Yes</v>
      </c>
      <c r="Z5414" s="15" t="n">
        <f aca="false">COUNTIF(J5414:O5414,"Yes")</f>
        <v>2</v>
      </c>
      <c r="AA5414" s="18" t="n">
        <f aca="false">S5414*W5414</f>
        <v>0</v>
      </c>
      <c r="AB5414" s="15" t="n">
        <f aca="false">(P5414="Month-to-month")+(I5414="Fiber optic")+(R5414="Electronic check")+(F5414&lt;=12)+(M5414="No")+(J5414="No")</f>
        <v>2</v>
      </c>
      <c r="AC5414" s="15" t="str">
        <f aca="false">IF(AB5414&gt;=5,"High",IF(AB5414&gt;=3,"Medium","Low"))</f>
        <v>Low</v>
      </c>
    </row>
    <row r="5415" customFormat="false" ht="15" hidden="false" customHeight="false" outlineLevel="0" collapsed="false">
      <c r="A5415" s="15" t="s">
        <v>5512</v>
      </c>
      <c r="B5415" s="15" t="s">
        <v>94</v>
      </c>
      <c r="C5415" s="15" t="n">
        <v>0</v>
      </c>
      <c r="D5415" s="15" t="s">
        <v>24</v>
      </c>
      <c r="E5415" s="15" t="s">
        <v>24</v>
      </c>
      <c r="F5415" s="15" t="n">
        <v>15</v>
      </c>
      <c r="G5415" s="15" t="s">
        <v>26</v>
      </c>
      <c r="H5415" s="15" t="s">
        <v>24</v>
      </c>
      <c r="I5415" s="15" t="s">
        <v>102</v>
      </c>
      <c r="J5415" s="15" t="s">
        <v>24</v>
      </c>
      <c r="K5415" s="15" t="s">
        <v>24</v>
      </c>
      <c r="L5415" s="15" t="s">
        <v>26</v>
      </c>
      <c r="M5415" s="15" t="s">
        <v>24</v>
      </c>
      <c r="N5415" s="15" t="s">
        <v>26</v>
      </c>
      <c r="O5415" s="15" t="s">
        <v>26</v>
      </c>
      <c r="P5415" s="15" t="s">
        <v>25</v>
      </c>
      <c r="Q5415" s="15" t="s">
        <v>26</v>
      </c>
      <c r="R5415" s="15" t="s">
        <v>21</v>
      </c>
      <c r="S5415" s="18" t="n">
        <v>94</v>
      </c>
      <c r="T5415" s="15" t="n">
        <v>1505.45</v>
      </c>
      <c r="U5415" s="15" t="s">
        <v>24</v>
      </c>
      <c r="V5415" s="18" t="n">
        <f aca="false">IF(ISNUMBER(T5415),T5415,0)</f>
        <v>1505.45</v>
      </c>
      <c r="W5415" s="15" t="n">
        <f aca="false">IF(U5415="Yes",1,0)</f>
        <v>0</v>
      </c>
      <c r="X5415" s="15" t="str">
        <f aca="false">IF(F5415&lt;=12,"0-12 months",IF(F5415&lt;=24,"13-24 months",IF(F5415&lt;=48,"25-48 months","49-72 months")))</f>
        <v>13-24 months</v>
      </c>
      <c r="Y5415" s="15" t="str">
        <f aca="false">IF(C5415=1,"Yes","No")</f>
        <v>No</v>
      </c>
      <c r="Z5415" s="15" t="n">
        <f aca="false">COUNTIF(J5415:O5415,"Yes")</f>
        <v>3</v>
      </c>
      <c r="AA5415" s="18" t="n">
        <f aca="false">S5415*W5415</f>
        <v>0</v>
      </c>
      <c r="AB5415" s="15" t="n">
        <f aca="false">(P5415="Month-to-month")+(I5415="Fiber optic")+(R5415="Electronic check")+(F5415&lt;=12)+(M5415="No")+(J5415="No")</f>
        <v>4</v>
      </c>
      <c r="AC5415" s="15" t="str">
        <f aca="false">IF(AB5415&gt;=5,"High",IF(AB5415&gt;=3,"Medium","Low"))</f>
        <v>Medium</v>
      </c>
    </row>
    <row r="5416" customFormat="false" ht="15" hidden="false" customHeight="false" outlineLevel="0" collapsed="false">
      <c r="A5416" s="15" t="s">
        <v>5513</v>
      </c>
      <c r="B5416" s="15" t="s">
        <v>98</v>
      </c>
      <c r="C5416" s="15" t="n">
        <v>0</v>
      </c>
      <c r="D5416" s="15" t="s">
        <v>24</v>
      </c>
      <c r="E5416" s="15" t="s">
        <v>24</v>
      </c>
      <c r="F5416" s="15" t="n">
        <v>64</v>
      </c>
      <c r="G5416" s="15" t="s">
        <v>26</v>
      </c>
      <c r="H5416" s="15" t="s">
        <v>26</v>
      </c>
      <c r="I5416" s="15" t="s">
        <v>102</v>
      </c>
      <c r="J5416" s="15" t="s">
        <v>24</v>
      </c>
      <c r="K5416" s="15" t="s">
        <v>26</v>
      </c>
      <c r="L5416" s="15" t="s">
        <v>24</v>
      </c>
      <c r="M5416" s="15" t="s">
        <v>26</v>
      </c>
      <c r="N5416" s="15" t="s">
        <v>26</v>
      </c>
      <c r="O5416" s="15" t="s">
        <v>26</v>
      </c>
      <c r="P5416" s="15" t="s">
        <v>27</v>
      </c>
      <c r="Q5416" s="15" t="s">
        <v>26</v>
      </c>
      <c r="R5416" s="15" t="s">
        <v>21</v>
      </c>
      <c r="S5416" s="18" t="n">
        <v>105.65</v>
      </c>
      <c r="T5416" s="15" t="n">
        <v>6903.1</v>
      </c>
      <c r="U5416" s="15" t="s">
        <v>26</v>
      </c>
      <c r="V5416" s="18" t="n">
        <f aca="false">IF(ISNUMBER(T5416),T5416,0)</f>
        <v>6903.1</v>
      </c>
      <c r="W5416" s="15" t="n">
        <f aca="false">IF(U5416="Yes",1,0)</f>
        <v>1</v>
      </c>
      <c r="X5416" s="15" t="str">
        <f aca="false">IF(F5416&lt;=12,"0-12 months",IF(F5416&lt;=24,"13-24 months",IF(F5416&lt;=48,"25-48 months","49-72 months")))</f>
        <v>49-72 months</v>
      </c>
      <c r="Y5416" s="15" t="str">
        <f aca="false">IF(C5416=1,"Yes","No")</f>
        <v>No</v>
      </c>
      <c r="Z5416" s="15" t="n">
        <f aca="false">COUNTIF(J5416:O5416,"Yes")</f>
        <v>4</v>
      </c>
      <c r="AA5416" s="18" t="n">
        <f aca="false">S5416*W5416</f>
        <v>105.65</v>
      </c>
      <c r="AB5416" s="15" t="n">
        <f aca="false">(P5416="Month-to-month")+(I5416="Fiber optic")+(R5416="Electronic check")+(F5416&lt;=12)+(M5416="No")+(J5416="No")</f>
        <v>2</v>
      </c>
      <c r="AC5416" s="15" t="str">
        <f aca="false">IF(AB5416&gt;=5,"High",IF(AB5416&gt;=3,"Medium","Low"))</f>
        <v>Low</v>
      </c>
    </row>
    <row r="5417" customFormat="false" ht="15" hidden="false" customHeight="false" outlineLevel="0" collapsed="false">
      <c r="A5417" s="15" t="s">
        <v>5514</v>
      </c>
      <c r="B5417" s="15" t="s">
        <v>94</v>
      </c>
      <c r="C5417" s="15" t="n">
        <v>0</v>
      </c>
      <c r="D5417" s="15" t="s">
        <v>24</v>
      </c>
      <c r="E5417" s="15" t="s">
        <v>24</v>
      </c>
      <c r="F5417" s="15" t="n">
        <v>18</v>
      </c>
      <c r="G5417" s="15" t="s">
        <v>26</v>
      </c>
      <c r="H5417" s="15" t="s">
        <v>26</v>
      </c>
      <c r="I5417" s="15" t="s">
        <v>96</v>
      </c>
      <c r="J5417" s="15" t="s">
        <v>24</v>
      </c>
      <c r="K5417" s="15" t="s">
        <v>24</v>
      </c>
      <c r="L5417" s="15" t="s">
        <v>24</v>
      </c>
      <c r="M5417" s="15" t="s">
        <v>24</v>
      </c>
      <c r="N5417" s="15" t="s">
        <v>24</v>
      </c>
      <c r="O5417" s="15" t="s">
        <v>24</v>
      </c>
      <c r="P5417" s="15" t="s">
        <v>25</v>
      </c>
      <c r="Q5417" s="15" t="s">
        <v>26</v>
      </c>
      <c r="R5417" s="15" t="s">
        <v>15</v>
      </c>
      <c r="S5417" s="18" t="n">
        <v>50.3</v>
      </c>
      <c r="T5417" s="15" t="n">
        <v>913.3</v>
      </c>
      <c r="U5417" s="15" t="s">
        <v>24</v>
      </c>
      <c r="V5417" s="18" t="n">
        <f aca="false">IF(ISNUMBER(T5417),T5417,0)</f>
        <v>913.3</v>
      </c>
      <c r="W5417" s="15" t="n">
        <f aca="false">IF(U5417="Yes",1,0)</f>
        <v>0</v>
      </c>
      <c r="X5417" s="15" t="str">
        <f aca="false">IF(F5417&lt;=12,"0-12 months",IF(F5417&lt;=24,"13-24 months",IF(F5417&lt;=48,"25-48 months","49-72 months")))</f>
        <v>13-24 months</v>
      </c>
      <c r="Y5417" s="15" t="str">
        <f aca="false">IF(C5417=1,"Yes","No")</f>
        <v>No</v>
      </c>
      <c r="Z5417" s="15" t="n">
        <f aca="false">COUNTIF(J5417:O5417,"Yes")</f>
        <v>0</v>
      </c>
      <c r="AA5417" s="18" t="n">
        <f aca="false">S5417*W5417</f>
        <v>0</v>
      </c>
      <c r="AB5417" s="15" t="n">
        <f aca="false">(P5417="Month-to-month")+(I5417="Fiber optic")+(R5417="Electronic check")+(F5417&lt;=12)+(M5417="No")+(J5417="No")</f>
        <v>4</v>
      </c>
      <c r="AC5417" s="15" t="str">
        <f aca="false">IF(AB5417&gt;=5,"High",IF(AB5417&gt;=3,"Medium","Low"))</f>
        <v>Medium</v>
      </c>
    </row>
    <row r="5418" customFormat="false" ht="15" hidden="false" customHeight="false" outlineLevel="0" collapsed="false">
      <c r="A5418" s="15" t="s">
        <v>5515</v>
      </c>
      <c r="B5418" s="15" t="s">
        <v>94</v>
      </c>
      <c r="C5418" s="15" t="n">
        <v>0</v>
      </c>
      <c r="D5418" s="15" t="s">
        <v>26</v>
      </c>
      <c r="E5418" s="15" t="s">
        <v>26</v>
      </c>
      <c r="F5418" s="15" t="n">
        <v>57</v>
      </c>
      <c r="G5418" s="15" t="s">
        <v>26</v>
      </c>
      <c r="H5418" s="15" t="s">
        <v>24</v>
      </c>
      <c r="I5418" s="15" t="s">
        <v>102</v>
      </c>
      <c r="J5418" s="15" t="s">
        <v>24</v>
      </c>
      <c r="K5418" s="15" t="s">
        <v>26</v>
      </c>
      <c r="L5418" s="15" t="s">
        <v>24</v>
      </c>
      <c r="M5418" s="15" t="s">
        <v>24</v>
      </c>
      <c r="N5418" s="15" t="s">
        <v>26</v>
      </c>
      <c r="O5418" s="15" t="s">
        <v>26</v>
      </c>
      <c r="P5418" s="15" t="s">
        <v>27</v>
      </c>
      <c r="Q5418" s="15" t="s">
        <v>26</v>
      </c>
      <c r="R5418" s="15" t="s">
        <v>15</v>
      </c>
      <c r="S5418" s="18" t="n">
        <v>95</v>
      </c>
      <c r="T5418" s="15" t="n">
        <v>5535.8</v>
      </c>
      <c r="U5418" s="15" t="s">
        <v>24</v>
      </c>
      <c r="V5418" s="18" t="n">
        <f aca="false">IF(ISNUMBER(T5418),T5418,0)</f>
        <v>5535.8</v>
      </c>
      <c r="W5418" s="15" t="n">
        <f aca="false">IF(U5418="Yes",1,0)</f>
        <v>0</v>
      </c>
      <c r="X5418" s="15" t="str">
        <f aca="false">IF(F5418&lt;=12,"0-12 months",IF(F5418&lt;=24,"13-24 months",IF(F5418&lt;=48,"25-48 months","49-72 months")))</f>
        <v>49-72 months</v>
      </c>
      <c r="Y5418" s="15" t="str">
        <f aca="false">IF(C5418=1,"Yes","No")</f>
        <v>No</v>
      </c>
      <c r="Z5418" s="15" t="n">
        <f aca="false">COUNTIF(J5418:O5418,"Yes")</f>
        <v>3</v>
      </c>
      <c r="AA5418" s="18" t="n">
        <f aca="false">S5418*W5418</f>
        <v>0</v>
      </c>
      <c r="AB5418" s="15" t="n">
        <f aca="false">(P5418="Month-to-month")+(I5418="Fiber optic")+(R5418="Electronic check")+(F5418&lt;=12)+(M5418="No")+(J5418="No")</f>
        <v>4</v>
      </c>
      <c r="AC5418" s="15" t="str">
        <f aca="false">IF(AB5418&gt;=5,"High",IF(AB5418&gt;=3,"Medium","Low"))</f>
        <v>Medium</v>
      </c>
    </row>
    <row r="5419" customFormat="false" ht="15" hidden="false" customHeight="false" outlineLevel="0" collapsed="false">
      <c r="A5419" s="15" t="s">
        <v>5516</v>
      </c>
      <c r="B5419" s="15" t="s">
        <v>98</v>
      </c>
      <c r="C5419" s="15" t="n">
        <v>0</v>
      </c>
      <c r="D5419" s="15" t="s">
        <v>26</v>
      </c>
      <c r="E5419" s="15" t="s">
        <v>26</v>
      </c>
      <c r="F5419" s="15" t="n">
        <v>14</v>
      </c>
      <c r="G5419" s="15" t="s">
        <v>26</v>
      </c>
      <c r="H5419" s="15" t="s">
        <v>24</v>
      </c>
      <c r="I5419" s="15" t="s">
        <v>96</v>
      </c>
      <c r="J5419" s="15" t="s">
        <v>26</v>
      </c>
      <c r="K5419" s="15" t="s">
        <v>26</v>
      </c>
      <c r="L5419" s="15" t="s">
        <v>24</v>
      </c>
      <c r="M5419" s="15" t="s">
        <v>24</v>
      </c>
      <c r="N5419" s="15" t="s">
        <v>24</v>
      </c>
      <c r="O5419" s="15" t="s">
        <v>26</v>
      </c>
      <c r="P5419" s="15" t="s">
        <v>29</v>
      </c>
      <c r="Q5419" s="15" t="s">
        <v>26</v>
      </c>
      <c r="R5419" s="15" t="s">
        <v>19</v>
      </c>
      <c r="S5419" s="18" t="n">
        <v>61.4</v>
      </c>
      <c r="T5419" s="15" t="n">
        <v>815.55</v>
      </c>
      <c r="U5419" s="15" t="s">
        <v>24</v>
      </c>
      <c r="V5419" s="18" t="n">
        <f aca="false">IF(ISNUMBER(T5419),T5419,0)</f>
        <v>815.55</v>
      </c>
      <c r="W5419" s="15" t="n">
        <f aca="false">IF(U5419="Yes",1,0)</f>
        <v>0</v>
      </c>
      <c r="X5419" s="15" t="str">
        <f aca="false">IF(F5419&lt;=12,"0-12 months",IF(F5419&lt;=24,"13-24 months",IF(F5419&lt;=48,"25-48 months","49-72 months")))</f>
        <v>13-24 months</v>
      </c>
      <c r="Y5419" s="15" t="str">
        <f aca="false">IF(C5419=1,"Yes","No")</f>
        <v>No</v>
      </c>
      <c r="Z5419" s="15" t="n">
        <f aca="false">COUNTIF(J5419:O5419,"Yes")</f>
        <v>3</v>
      </c>
      <c r="AA5419" s="18" t="n">
        <f aca="false">S5419*W5419</f>
        <v>0</v>
      </c>
      <c r="AB5419" s="15" t="n">
        <f aca="false">(P5419="Month-to-month")+(I5419="Fiber optic")+(R5419="Electronic check")+(F5419&lt;=12)+(M5419="No")+(J5419="No")</f>
        <v>1</v>
      </c>
      <c r="AC5419" s="15" t="str">
        <f aca="false">IF(AB5419&gt;=5,"High",IF(AB5419&gt;=3,"Medium","Low"))</f>
        <v>Low</v>
      </c>
    </row>
    <row r="5420" customFormat="false" ht="15" hidden="false" customHeight="false" outlineLevel="0" collapsed="false">
      <c r="A5420" s="15" t="s">
        <v>5517</v>
      </c>
      <c r="B5420" s="15" t="s">
        <v>98</v>
      </c>
      <c r="C5420" s="15" t="n">
        <v>1</v>
      </c>
      <c r="D5420" s="15" t="s">
        <v>24</v>
      </c>
      <c r="E5420" s="15" t="s">
        <v>24</v>
      </c>
      <c r="F5420" s="15" t="n">
        <v>18</v>
      </c>
      <c r="G5420" s="15" t="s">
        <v>26</v>
      </c>
      <c r="H5420" s="15" t="s">
        <v>26</v>
      </c>
      <c r="I5420" s="15" t="s">
        <v>102</v>
      </c>
      <c r="J5420" s="15" t="s">
        <v>24</v>
      </c>
      <c r="K5420" s="15" t="s">
        <v>26</v>
      </c>
      <c r="L5420" s="15" t="s">
        <v>24</v>
      </c>
      <c r="M5420" s="15" t="s">
        <v>24</v>
      </c>
      <c r="N5420" s="15" t="s">
        <v>24</v>
      </c>
      <c r="O5420" s="15" t="s">
        <v>24</v>
      </c>
      <c r="P5420" s="15" t="s">
        <v>25</v>
      </c>
      <c r="Q5420" s="15" t="s">
        <v>26</v>
      </c>
      <c r="R5420" s="15" t="s">
        <v>21</v>
      </c>
      <c r="S5420" s="18" t="n">
        <v>80.55</v>
      </c>
      <c r="T5420" s="15" t="n">
        <v>1411.65</v>
      </c>
      <c r="U5420" s="15" t="s">
        <v>24</v>
      </c>
      <c r="V5420" s="18" t="n">
        <f aca="false">IF(ISNUMBER(T5420),T5420,0)</f>
        <v>1411.65</v>
      </c>
      <c r="W5420" s="15" t="n">
        <f aca="false">IF(U5420="Yes",1,0)</f>
        <v>0</v>
      </c>
      <c r="X5420" s="15" t="str">
        <f aca="false">IF(F5420&lt;=12,"0-12 months",IF(F5420&lt;=24,"13-24 months",IF(F5420&lt;=48,"25-48 months","49-72 months")))</f>
        <v>13-24 months</v>
      </c>
      <c r="Y5420" s="15" t="str">
        <f aca="false">IF(C5420=1,"Yes","No")</f>
        <v>Yes</v>
      </c>
      <c r="Z5420" s="15" t="n">
        <f aca="false">COUNTIF(J5420:O5420,"Yes")</f>
        <v>1</v>
      </c>
      <c r="AA5420" s="18" t="n">
        <f aca="false">S5420*W5420</f>
        <v>0</v>
      </c>
      <c r="AB5420" s="15" t="n">
        <f aca="false">(P5420="Month-to-month")+(I5420="Fiber optic")+(R5420="Electronic check")+(F5420&lt;=12)+(M5420="No")+(J5420="No")</f>
        <v>4</v>
      </c>
      <c r="AC5420" s="15" t="str">
        <f aca="false">IF(AB5420&gt;=5,"High",IF(AB5420&gt;=3,"Medium","Low"))</f>
        <v>Medium</v>
      </c>
    </row>
    <row r="5421" customFormat="false" ht="15" hidden="false" customHeight="false" outlineLevel="0" collapsed="false">
      <c r="A5421" s="15" t="s">
        <v>5518</v>
      </c>
      <c r="B5421" s="15" t="s">
        <v>94</v>
      </c>
      <c r="C5421" s="15" t="n">
        <v>1</v>
      </c>
      <c r="D5421" s="15" t="s">
        <v>26</v>
      </c>
      <c r="E5421" s="15" t="s">
        <v>24</v>
      </c>
      <c r="F5421" s="15" t="n">
        <v>72</v>
      </c>
      <c r="G5421" s="15" t="s">
        <v>26</v>
      </c>
      <c r="H5421" s="15" t="s">
        <v>26</v>
      </c>
      <c r="I5421" s="15" t="s">
        <v>102</v>
      </c>
      <c r="J5421" s="15" t="s">
        <v>26</v>
      </c>
      <c r="K5421" s="15" t="s">
        <v>24</v>
      </c>
      <c r="L5421" s="15" t="s">
        <v>24</v>
      </c>
      <c r="M5421" s="15" t="s">
        <v>24</v>
      </c>
      <c r="N5421" s="15" t="s">
        <v>24</v>
      </c>
      <c r="O5421" s="15" t="s">
        <v>24</v>
      </c>
      <c r="P5421" s="15" t="s">
        <v>29</v>
      </c>
      <c r="Q5421" s="15" t="s">
        <v>24</v>
      </c>
      <c r="R5421" s="15" t="s">
        <v>19</v>
      </c>
      <c r="S5421" s="18" t="n">
        <v>78.5</v>
      </c>
      <c r="T5421" s="15" t="n">
        <v>5602.25</v>
      </c>
      <c r="U5421" s="15" t="s">
        <v>24</v>
      </c>
      <c r="V5421" s="18" t="n">
        <f aca="false">IF(ISNUMBER(T5421),T5421,0)</f>
        <v>5602.25</v>
      </c>
      <c r="W5421" s="15" t="n">
        <f aca="false">IF(U5421="Yes",1,0)</f>
        <v>0</v>
      </c>
      <c r="X5421" s="15" t="str">
        <f aca="false">IF(F5421&lt;=12,"0-12 months",IF(F5421&lt;=24,"13-24 months",IF(F5421&lt;=48,"25-48 months","49-72 months")))</f>
        <v>49-72 months</v>
      </c>
      <c r="Y5421" s="15" t="str">
        <f aca="false">IF(C5421=1,"Yes","No")</f>
        <v>Yes</v>
      </c>
      <c r="Z5421" s="15" t="n">
        <f aca="false">COUNTIF(J5421:O5421,"Yes")</f>
        <v>1</v>
      </c>
      <c r="AA5421" s="18" t="n">
        <f aca="false">S5421*W5421</f>
        <v>0</v>
      </c>
      <c r="AB5421" s="15" t="n">
        <f aca="false">(P5421="Month-to-month")+(I5421="Fiber optic")+(R5421="Electronic check")+(F5421&lt;=12)+(M5421="No")+(J5421="No")</f>
        <v>2</v>
      </c>
      <c r="AC5421" s="15" t="str">
        <f aca="false">IF(AB5421&gt;=5,"High",IF(AB5421&gt;=3,"Medium","Low"))</f>
        <v>Low</v>
      </c>
    </row>
    <row r="5422" customFormat="false" ht="15" hidden="false" customHeight="false" outlineLevel="0" collapsed="false">
      <c r="A5422" s="15" t="s">
        <v>5519</v>
      </c>
      <c r="B5422" s="15" t="s">
        <v>98</v>
      </c>
      <c r="C5422" s="15" t="n">
        <v>0</v>
      </c>
      <c r="D5422" s="15" t="s">
        <v>26</v>
      </c>
      <c r="E5422" s="15" t="s">
        <v>24</v>
      </c>
      <c r="F5422" s="15" t="n">
        <v>70</v>
      </c>
      <c r="G5422" s="15" t="s">
        <v>26</v>
      </c>
      <c r="H5422" s="15" t="s">
        <v>26</v>
      </c>
      <c r="I5422" s="15" t="s">
        <v>102</v>
      </c>
      <c r="J5422" s="15" t="s">
        <v>26</v>
      </c>
      <c r="K5422" s="15" t="s">
        <v>26</v>
      </c>
      <c r="L5422" s="15" t="s">
        <v>26</v>
      </c>
      <c r="M5422" s="15" t="s">
        <v>26</v>
      </c>
      <c r="N5422" s="15" t="s">
        <v>26</v>
      </c>
      <c r="O5422" s="15" t="s">
        <v>26</v>
      </c>
      <c r="P5422" s="15" t="s">
        <v>29</v>
      </c>
      <c r="Q5422" s="15" t="s">
        <v>24</v>
      </c>
      <c r="R5422" s="15" t="s">
        <v>21</v>
      </c>
      <c r="S5422" s="18" t="n">
        <v>114.3</v>
      </c>
      <c r="T5422" s="15" t="n">
        <v>8244.3</v>
      </c>
      <c r="U5422" s="15" t="s">
        <v>24</v>
      </c>
      <c r="V5422" s="18" t="n">
        <f aca="false">IF(ISNUMBER(T5422),T5422,0)</f>
        <v>8244.3</v>
      </c>
      <c r="W5422" s="15" t="n">
        <f aca="false">IF(U5422="Yes",1,0)</f>
        <v>0</v>
      </c>
      <c r="X5422" s="15" t="str">
        <f aca="false">IF(F5422&lt;=12,"0-12 months",IF(F5422&lt;=24,"13-24 months",IF(F5422&lt;=48,"25-48 months","49-72 months")))</f>
        <v>49-72 months</v>
      </c>
      <c r="Y5422" s="15" t="str">
        <f aca="false">IF(C5422=1,"Yes","No")</f>
        <v>No</v>
      </c>
      <c r="Z5422" s="15" t="n">
        <f aca="false">COUNTIF(J5422:O5422,"Yes")</f>
        <v>6</v>
      </c>
      <c r="AA5422" s="18" t="n">
        <f aca="false">S5422*W5422</f>
        <v>0</v>
      </c>
      <c r="AB5422" s="15" t="n">
        <f aca="false">(P5422="Month-to-month")+(I5422="Fiber optic")+(R5422="Electronic check")+(F5422&lt;=12)+(M5422="No")+(J5422="No")</f>
        <v>1</v>
      </c>
      <c r="AC5422" s="15" t="str">
        <f aca="false">IF(AB5422&gt;=5,"High",IF(AB5422&gt;=3,"Medium","Low"))</f>
        <v>Low</v>
      </c>
    </row>
    <row r="5423" customFormat="false" ht="15" hidden="false" customHeight="false" outlineLevel="0" collapsed="false">
      <c r="A5423" s="15" t="s">
        <v>5520</v>
      </c>
      <c r="B5423" s="15" t="s">
        <v>94</v>
      </c>
      <c r="C5423" s="15" t="n">
        <v>0</v>
      </c>
      <c r="D5423" s="15" t="s">
        <v>24</v>
      </c>
      <c r="E5423" s="15" t="s">
        <v>24</v>
      </c>
      <c r="F5423" s="15" t="n">
        <v>38</v>
      </c>
      <c r="G5423" s="15" t="s">
        <v>26</v>
      </c>
      <c r="H5423" s="15" t="s">
        <v>24</v>
      </c>
      <c r="I5423" s="15" t="s">
        <v>24</v>
      </c>
      <c r="J5423" s="15" t="s">
        <v>28</v>
      </c>
      <c r="K5423" s="15" t="s">
        <v>28</v>
      </c>
      <c r="L5423" s="15" t="s">
        <v>28</v>
      </c>
      <c r="M5423" s="15" t="s">
        <v>28</v>
      </c>
      <c r="N5423" s="15" t="s">
        <v>28</v>
      </c>
      <c r="O5423" s="15" t="s">
        <v>28</v>
      </c>
      <c r="P5423" s="15" t="s">
        <v>29</v>
      </c>
      <c r="Q5423" s="15" t="s">
        <v>24</v>
      </c>
      <c r="R5423" s="15" t="s">
        <v>17</v>
      </c>
      <c r="S5423" s="18" t="n">
        <v>20.05</v>
      </c>
      <c r="T5423" s="15" t="n">
        <v>741.5</v>
      </c>
      <c r="U5423" s="15" t="s">
        <v>24</v>
      </c>
      <c r="V5423" s="18" t="n">
        <f aca="false">IF(ISNUMBER(T5423),T5423,0)</f>
        <v>741.5</v>
      </c>
      <c r="W5423" s="15" t="n">
        <f aca="false">IF(U5423="Yes",1,0)</f>
        <v>0</v>
      </c>
      <c r="X5423" s="15" t="str">
        <f aca="false">IF(F5423&lt;=12,"0-12 months",IF(F5423&lt;=24,"13-24 months",IF(F5423&lt;=48,"25-48 months","49-72 months")))</f>
        <v>25-48 months</v>
      </c>
      <c r="Y5423" s="15" t="str">
        <f aca="false">IF(C5423=1,"Yes","No")</f>
        <v>No</v>
      </c>
      <c r="Z5423" s="15" t="n">
        <f aca="false">COUNTIF(J5423:O5423,"Yes")</f>
        <v>0</v>
      </c>
      <c r="AA5423" s="18" t="n">
        <f aca="false">S5423*W5423</f>
        <v>0</v>
      </c>
      <c r="AB5423" s="15" t="n">
        <f aca="false">(P5423="Month-to-month")+(I5423="Fiber optic")+(R5423="Electronic check")+(F5423&lt;=12)+(M5423="No")+(J5423="No")</f>
        <v>0</v>
      </c>
      <c r="AC5423" s="15" t="str">
        <f aca="false">IF(AB5423&gt;=5,"High",IF(AB5423&gt;=3,"Medium","Low"))</f>
        <v>Low</v>
      </c>
    </row>
    <row r="5424" customFormat="false" ht="15" hidden="false" customHeight="false" outlineLevel="0" collapsed="false">
      <c r="A5424" s="15" t="s">
        <v>5521</v>
      </c>
      <c r="B5424" s="15" t="s">
        <v>98</v>
      </c>
      <c r="C5424" s="15" t="n">
        <v>0</v>
      </c>
      <c r="D5424" s="15" t="s">
        <v>26</v>
      </c>
      <c r="E5424" s="15" t="s">
        <v>26</v>
      </c>
      <c r="F5424" s="15" t="n">
        <v>68</v>
      </c>
      <c r="G5424" s="15" t="s">
        <v>26</v>
      </c>
      <c r="H5424" s="15" t="s">
        <v>24</v>
      </c>
      <c r="I5424" s="15" t="s">
        <v>96</v>
      </c>
      <c r="J5424" s="15" t="s">
        <v>26</v>
      </c>
      <c r="K5424" s="15" t="s">
        <v>26</v>
      </c>
      <c r="L5424" s="15" t="s">
        <v>26</v>
      </c>
      <c r="M5424" s="15" t="s">
        <v>26</v>
      </c>
      <c r="N5424" s="15" t="s">
        <v>24</v>
      </c>
      <c r="O5424" s="15" t="s">
        <v>24</v>
      </c>
      <c r="P5424" s="15" t="s">
        <v>29</v>
      </c>
      <c r="Q5424" s="15" t="s">
        <v>24</v>
      </c>
      <c r="R5424" s="15" t="s">
        <v>21</v>
      </c>
      <c r="S5424" s="18" t="n">
        <v>62.65</v>
      </c>
      <c r="T5424" s="15" t="n">
        <v>4375.8</v>
      </c>
      <c r="U5424" s="15" t="s">
        <v>24</v>
      </c>
      <c r="V5424" s="18" t="n">
        <f aca="false">IF(ISNUMBER(T5424),T5424,0)</f>
        <v>4375.8</v>
      </c>
      <c r="W5424" s="15" t="n">
        <f aca="false">IF(U5424="Yes",1,0)</f>
        <v>0</v>
      </c>
      <c r="X5424" s="15" t="str">
        <f aca="false">IF(F5424&lt;=12,"0-12 months",IF(F5424&lt;=24,"13-24 months",IF(F5424&lt;=48,"25-48 months","49-72 months")))</f>
        <v>49-72 months</v>
      </c>
      <c r="Y5424" s="15" t="str">
        <f aca="false">IF(C5424=1,"Yes","No")</f>
        <v>No</v>
      </c>
      <c r="Z5424" s="15" t="n">
        <f aca="false">COUNTIF(J5424:O5424,"Yes")</f>
        <v>4</v>
      </c>
      <c r="AA5424" s="18" t="n">
        <f aca="false">S5424*W5424</f>
        <v>0</v>
      </c>
      <c r="AB5424" s="15" t="n">
        <f aca="false">(P5424="Month-to-month")+(I5424="Fiber optic")+(R5424="Electronic check")+(F5424&lt;=12)+(M5424="No")+(J5424="No")</f>
        <v>0</v>
      </c>
      <c r="AC5424" s="15" t="str">
        <f aca="false">IF(AB5424&gt;=5,"High",IF(AB5424&gt;=3,"Medium","Low"))</f>
        <v>Low</v>
      </c>
    </row>
    <row r="5425" customFormat="false" ht="15" hidden="false" customHeight="false" outlineLevel="0" collapsed="false">
      <c r="A5425" s="15" t="s">
        <v>5522</v>
      </c>
      <c r="B5425" s="15" t="s">
        <v>98</v>
      </c>
      <c r="C5425" s="15" t="n">
        <v>0</v>
      </c>
      <c r="D5425" s="15" t="s">
        <v>24</v>
      </c>
      <c r="E5425" s="15" t="s">
        <v>24</v>
      </c>
      <c r="F5425" s="15" t="n">
        <v>13</v>
      </c>
      <c r="G5425" s="15" t="s">
        <v>26</v>
      </c>
      <c r="H5425" s="15" t="s">
        <v>24</v>
      </c>
      <c r="I5425" s="15" t="s">
        <v>102</v>
      </c>
      <c r="J5425" s="15" t="s">
        <v>24</v>
      </c>
      <c r="K5425" s="15" t="s">
        <v>24</v>
      </c>
      <c r="L5425" s="15" t="s">
        <v>24</v>
      </c>
      <c r="M5425" s="15" t="s">
        <v>24</v>
      </c>
      <c r="N5425" s="15" t="s">
        <v>24</v>
      </c>
      <c r="O5425" s="15" t="s">
        <v>26</v>
      </c>
      <c r="P5425" s="15" t="s">
        <v>25</v>
      </c>
      <c r="Q5425" s="15" t="s">
        <v>26</v>
      </c>
      <c r="R5425" s="15" t="s">
        <v>15</v>
      </c>
      <c r="S5425" s="18" t="n">
        <v>80.85</v>
      </c>
      <c r="T5425" s="15" t="n">
        <v>1008.7</v>
      </c>
      <c r="U5425" s="15" t="s">
        <v>26</v>
      </c>
      <c r="V5425" s="18" t="n">
        <f aca="false">IF(ISNUMBER(T5425),T5425,0)</f>
        <v>1008.7</v>
      </c>
      <c r="W5425" s="15" t="n">
        <f aca="false">IF(U5425="Yes",1,0)</f>
        <v>1</v>
      </c>
      <c r="X5425" s="15" t="str">
        <f aca="false">IF(F5425&lt;=12,"0-12 months",IF(F5425&lt;=24,"13-24 months",IF(F5425&lt;=48,"25-48 months","49-72 months")))</f>
        <v>13-24 months</v>
      </c>
      <c r="Y5425" s="15" t="str">
        <f aca="false">IF(C5425=1,"Yes","No")</f>
        <v>No</v>
      </c>
      <c r="Z5425" s="15" t="n">
        <f aca="false">COUNTIF(J5425:O5425,"Yes")</f>
        <v>1</v>
      </c>
      <c r="AA5425" s="18" t="n">
        <f aca="false">S5425*W5425</f>
        <v>80.85</v>
      </c>
      <c r="AB5425" s="15" t="n">
        <f aca="false">(P5425="Month-to-month")+(I5425="Fiber optic")+(R5425="Electronic check")+(F5425&lt;=12)+(M5425="No")+(J5425="No")</f>
        <v>5</v>
      </c>
      <c r="AC5425" s="15" t="str">
        <f aca="false">IF(AB5425&gt;=5,"High",IF(AB5425&gt;=3,"Medium","Low"))</f>
        <v>High</v>
      </c>
    </row>
    <row r="5426" customFormat="false" ht="15" hidden="false" customHeight="false" outlineLevel="0" collapsed="false">
      <c r="A5426" s="15" t="s">
        <v>5523</v>
      </c>
      <c r="B5426" s="15" t="s">
        <v>98</v>
      </c>
      <c r="C5426" s="15" t="n">
        <v>1</v>
      </c>
      <c r="D5426" s="15" t="s">
        <v>26</v>
      </c>
      <c r="E5426" s="15" t="s">
        <v>24</v>
      </c>
      <c r="F5426" s="15" t="n">
        <v>65</v>
      </c>
      <c r="G5426" s="15" t="s">
        <v>26</v>
      </c>
      <c r="H5426" s="15" t="s">
        <v>26</v>
      </c>
      <c r="I5426" s="15" t="s">
        <v>102</v>
      </c>
      <c r="J5426" s="15" t="s">
        <v>26</v>
      </c>
      <c r="K5426" s="15" t="s">
        <v>26</v>
      </c>
      <c r="L5426" s="15" t="s">
        <v>24</v>
      </c>
      <c r="M5426" s="15" t="s">
        <v>24</v>
      </c>
      <c r="N5426" s="15" t="s">
        <v>26</v>
      </c>
      <c r="O5426" s="15" t="s">
        <v>24</v>
      </c>
      <c r="P5426" s="15" t="s">
        <v>29</v>
      </c>
      <c r="Q5426" s="15" t="s">
        <v>26</v>
      </c>
      <c r="R5426" s="15" t="s">
        <v>21</v>
      </c>
      <c r="S5426" s="18" t="n">
        <v>92.7</v>
      </c>
      <c r="T5426" s="15" t="n">
        <v>5968.4</v>
      </c>
      <c r="U5426" s="15" t="s">
        <v>24</v>
      </c>
      <c r="V5426" s="18" t="n">
        <f aca="false">IF(ISNUMBER(T5426),T5426,0)</f>
        <v>5968.4</v>
      </c>
      <c r="W5426" s="15" t="n">
        <f aca="false">IF(U5426="Yes",1,0)</f>
        <v>0</v>
      </c>
      <c r="X5426" s="15" t="str">
        <f aca="false">IF(F5426&lt;=12,"0-12 months",IF(F5426&lt;=24,"13-24 months",IF(F5426&lt;=48,"25-48 months","49-72 months")))</f>
        <v>49-72 months</v>
      </c>
      <c r="Y5426" s="15" t="str">
        <f aca="false">IF(C5426=1,"Yes","No")</f>
        <v>Yes</v>
      </c>
      <c r="Z5426" s="15" t="n">
        <f aca="false">COUNTIF(J5426:O5426,"Yes")</f>
        <v>3</v>
      </c>
      <c r="AA5426" s="18" t="n">
        <f aca="false">S5426*W5426</f>
        <v>0</v>
      </c>
      <c r="AB5426" s="15" t="n">
        <f aca="false">(P5426="Month-to-month")+(I5426="Fiber optic")+(R5426="Electronic check")+(F5426&lt;=12)+(M5426="No")+(J5426="No")</f>
        <v>2</v>
      </c>
      <c r="AC5426" s="15" t="str">
        <f aca="false">IF(AB5426&gt;=5,"High",IF(AB5426&gt;=3,"Medium","Low"))</f>
        <v>Low</v>
      </c>
    </row>
    <row r="5427" customFormat="false" ht="15" hidden="false" customHeight="false" outlineLevel="0" collapsed="false">
      <c r="A5427" s="15" t="s">
        <v>5524</v>
      </c>
      <c r="B5427" s="15" t="s">
        <v>94</v>
      </c>
      <c r="C5427" s="15" t="n">
        <v>0</v>
      </c>
      <c r="D5427" s="15" t="s">
        <v>24</v>
      </c>
      <c r="E5427" s="15" t="s">
        <v>24</v>
      </c>
      <c r="F5427" s="15" t="n">
        <v>30</v>
      </c>
      <c r="G5427" s="15" t="s">
        <v>26</v>
      </c>
      <c r="H5427" s="15" t="s">
        <v>26</v>
      </c>
      <c r="I5427" s="15" t="s">
        <v>102</v>
      </c>
      <c r="J5427" s="15" t="s">
        <v>24</v>
      </c>
      <c r="K5427" s="15" t="s">
        <v>24</v>
      </c>
      <c r="L5427" s="15" t="s">
        <v>26</v>
      </c>
      <c r="M5427" s="15" t="s">
        <v>24</v>
      </c>
      <c r="N5427" s="15" t="s">
        <v>26</v>
      </c>
      <c r="O5427" s="15" t="s">
        <v>26</v>
      </c>
      <c r="P5427" s="15" t="s">
        <v>25</v>
      </c>
      <c r="Q5427" s="15" t="s">
        <v>24</v>
      </c>
      <c r="R5427" s="15" t="s">
        <v>15</v>
      </c>
      <c r="S5427" s="18" t="n">
        <v>100.45</v>
      </c>
      <c r="T5427" s="15" t="n">
        <v>3096.9</v>
      </c>
      <c r="U5427" s="15" t="s">
        <v>24</v>
      </c>
      <c r="V5427" s="18" t="n">
        <f aca="false">IF(ISNUMBER(T5427),T5427,0)</f>
        <v>3096.9</v>
      </c>
      <c r="W5427" s="15" t="n">
        <f aca="false">IF(U5427="Yes",1,0)</f>
        <v>0</v>
      </c>
      <c r="X5427" s="15" t="str">
        <f aca="false">IF(F5427&lt;=12,"0-12 months",IF(F5427&lt;=24,"13-24 months",IF(F5427&lt;=48,"25-48 months","49-72 months")))</f>
        <v>25-48 months</v>
      </c>
      <c r="Y5427" s="15" t="str">
        <f aca="false">IF(C5427=1,"Yes","No")</f>
        <v>No</v>
      </c>
      <c r="Z5427" s="15" t="n">
        <f aca="false">COUNTIF(J5427:O5427,"Yes")</f>
        <v>3</v>
      </c>
      <c r="AA5427" s="18" t="n">
        <f aca="false">S5427*W5427</f>
        <v>0</v>
      </c>
      <c r="AB5427" s="15" t="n">
        <f aca="false">(P5427="Month-to-month")+(I5427="Fiber optic")+(R5427="Electronic check")+(F5427&lt;=12)+(M5427="No")+(J5427="No")</f>
        <v>5</v>
      </c>
      <c r="AC5427" s="15" t="str">
        <f aca="false">IF(AB5427&gt;=5,"High",IF(AB5427&gt;=3,"Medium","Low"))</f>
        <v>High</v>
      </c>
    </row>
    <row r="5428" customFormat="false" ht="15" hidden="false" customHeight="false" outlineLevel="0" collapsed="false">
      <c r="A5428" s="15" t="s">
        <v>5525</v>
      </c>
      <c r="B5428" s="15" t="s">
        <v>98</v>
      </c>
      <c r="C5428" s="15" t="n">
        <v>0</v>
      </c>
      <c r="D5428" s="15" t="s">
        <v>26</v>
      </c>
      <c r="E5428" s="15" t="s">
        <v>24</v>
      </c>
      <c r="F5428" s="15" t="n">
        <v>51</v>
      </c>
      <c r="G5428" s="15" t="s">
        <v>26</v>
      </c>
      <c r="H5428" s="15" t="s">
        <v>26</v>
      </c>
      <c r="I5428" s="15" t="s">
        <v>96</v>
      </c>
      <c r="J5428" s="15" t="s">
        <v>24</v>
      </c>
      <c r="K5428" s="15" t="s">
        <v>24</v>
      </c>
      <c r="L5428" s="15" t="s">
        <v>24</v>
      </c>
      <c r="M5428" s="15" t="s">
        <v>26</v>
      </c>
      <c r="N5428" s="15" t="s">
        <v>26</v>
      </c>
      <c r="O5428" s="15" t="s">
        <v>26</v>
      </c>
      <c r="P5428" s="15" t="s">
        <v>29</v>
      </c>
      <c r="Q5428" s="15" t="s">
        <v>26</v>
      </c>
      <c r="R5428" s="15" t="s">
        <v>19</v>
      </c>
      <c r="S5428" s="18" t="n">
        <v>75.2</v>
      </c>
      <c r="T5428" s="15" t="n">
        <v>3901.25</v>
      </c>
      <c r="U5428" s="15" t="s">
        <v>24</v>
      </c>
      <c r="V5428" s="18" t="n">
        <f aca="false">IF(ISNUMBER(T5428),T5428,0)</f>
        <v>3901.25</v>
      </c>
      <c r="W5428" s="15" t="n">
        <f aca="false">IF(U5428="Yes",1,0)</f>
        <v>0</v>
      </c>
      <c r="X5428" s="15" t="str">
        <f aca="false">IF(F5428&lt;=12,"0-12 months",IF(F5428&lt;=24,"13-24 months",IF(F5428&lt;=48,"25-48 months","49-72 months")))</f>
        <v>49-72 months</v>
      </c>
      <c r="Y5428" s="15" t="str">
        <f aca="false">IF(C5428=1,"Yes","No")</f>
        <v>No</v>
      </c>
      <c r="Z5428" s="15" t="n">
        <f aca="false">COUNTIF(J5428:O5428,"Yes")</f>
        <v>3</v>
      </c>
      <c r="AA5428" s="18" t="n">
        <f aca="false">S5428*W5428</f>
        <v>0</v>
      </c>
      <c r="AB5428" s="15" t="n">
        <f aca="false">(P5428="Month-to-month")+(I5428="Fiber optic")+(R5428="Electronic check")+(F5428&lt;=12)+(M5428="No")+(J5428="No")</f>
        <v>1</v>
      </c>
      <c r="AC5428" s="15" t="str">
        <f aca="false">IF(AB5428&gt;=5,"High",IF(AB5428&gt;=3,"Medium","Low"))</f>
        <v>Low</v>
      </c>
    </row>
    <row r="5429" customFormat="false" ht="15" hidden="false" customHeight="false" outlineLevel="0" collapsed="false">
      <c r="A5429" s="15" t="s">
        <v>5526</v>
      </c>
      <c r="B5429" s="15" t="s">
        <v>94</v>
      </c>
      <c r="C5429" s="15" t="n">
        <v>0</v>
      </c>
      <c r="D5429" s="15" t="s">
        <v>24</v>
      </c>
      <c r="E5429" s="15" t="s">
        <v>24</v>
      </c>
      <c r="F5429" s="15" t="n">
        <v>31</v>
      </c>
      <c r="G5429" s="15" t="s">
        <v>26</v>
      </c>
      <c r="H5429" s="15" t="s">
        <v>26</v>
      </c>
      <c r="I5429" s="15" t="s">
        <v>102</v>
      </c>
      <c r="J5429" s="15" t="s">
        <v>26</v>
      </c>
      <c r="K5429" s="15" t="s">
        <v>24</v>
      </c>
      <c r="L5429" s="15" t="s">
        <v>26</v>
      </c>
      <c r="M5429" s="15" t="s">
        <v>24</v>
      </c>
      <c r="N5429" s="15" t="s">
        <v>24</v>
      </c>
      <c r="O5429" s="15" t="s">
        <v>24</v>
      </c>
      <c r="P5429" s="15" t="s">
        <v>25</v>
      </c>
      <c r="Q5429" s="15" t="s">
        <v>26</v>
      </c>
      <c r="R5429" s="15" t="s">
        <v>21</v>
      </c>
      <c r="S5429" s="18" t="n">
        <v>84.75</v>
      </c>
      <c r="T5429" s="15" t="n">
        <v>2613.4</v>
      </c>
      <c r="U5429" s="15" t="s">
        <v>24</v>
      </c>
      <c r="V5429" s="18" t="n">
        <f aca="false">IF(ISNUMBER(T5429),T5429,0)</f>
        <v>2613.4</v>
      </c>
      <c r="W5429" s="15" t="n">
        <f aca="false">IF(U5429="Yes",1,0)</f>
        <v>0</v>
      </c>
      <c r="X5429" s="15" t="str">
        <f aca="false">IF(F5429&lt;=12,"0-12 months",IF(F5429&lt;=24,"13-24 months",IF(F5429&lt;=48,"25-48 months","49-72 months")))</f>
        <v>25-48 months</v>
      </c>
      <c r="Y5429" s="15" t="str">
        <f aca="false">IF(C5429=1,"Yes","No")</f>
        <v>No</v>
      </c>
      <c r="Z5429" s="15" t="n">
        <f aca="false">COUNTIF(J5429:O5429,"Yes")</f>
        <v>2</v>
      </c>
      <c r="AA5429" s="18" t="n">
        <f aca="false">S5429*W5429</f>
        <v>0</v>
      </c>
      <c r="AB5429" s="15" t="n">
        <f aca="false">(P5429="Month-to-month")+(I5429="Fiber optic")+(R5429="Electronic check")+(F5429&lt;=12)+(M5429="No")+(J5429="No")</f>
        <v>3</v>
      </c>
      <c r="AC5429" s="15" t="str">
        <f aca="false">IF(AB5429&gt;=5,"High",IF(AB5429&gt;=3,"Medium","Low"))</f>
        <v>Medium</v>
      </c>
    </row>
    <row r="5430" customFormat="false" ht="15" hidden="false" customHeight="false" outlineLevel="0" collapsed="false">
      <c r="A5430" s="15" t="s">
        <v>5527</v>
      </c>
      <c r="B5430" s="15" t="s">
        <v>94</v>
      </c>
      <c r="C5430" s="15" t="n">
        <v>0</v>
      </c>
      <c r="D5430" s="15" t="s">
        <v>26</v>
      </c>
      <c r="E5430" s="15" t="s">
        <v>24</v>
      </c>
      <c r="F5430" s="15" t="n">
        <v>9</v>
      </c>
      <c r="G5430" s="15" t="s">
        <v>26</v>
      </c>
      <c r="H5430" s="15" t="s">
        <v>24</v>
      </c>
      <c r="I5430" s="15" t="s">
        <v>102</v>
      </c>
      <c r="J5430" s="15" t="s">
        <v>24</v>
      </c>
      <c r="K5430" s="15" t="s">
        <v>24</v>
      </c>
      <c r="L5430" s="15" t="s">
        <v>24</v>
      </c>
      <c r="M5430" s="15" t="s">
        <v>24</v>
      </c>
      <c r="N5430" s="15" t="s">
        <v>26</v>
      </c>
      <c r="O5430" s="15" t="s">
        <v>26</v>
      </c>
      <c r="P5430" s="15" t="s">
        <v>25</v>
      </c>
      <c r="Q5430" s="15" t="s">
        <v>24</v>
      </c>
      <c r="R5430" s="15" t="s">
        <v>15</v>
      </c>
      <c r="S5430" s="18" t="n">
        <v>89.45</v>
      </c>
      <c r="T5430" s="15" t="n">
        <v>853.1</v>
      </c>
      <c r="U5430" s="15" t="s">
        <v>26</v>
      </c>
      <c r="V5430" s="18" t="n">
        <f aca="false">IF(ISNUMBER(T5430),T5430,0)</f>
        <v>853.1</v>
      </c>
      <c r="W5430" s="15" t="n">
        <f aca="false">IF(U5430="Yes",1,0)</f>
        <v>1</v>
      </c>
      <c r="X5430" s="15" t="str">
        <f aca="false">IF(F5430&lt;=12,"0-12 months",IF(F5430&lt;=24,"13-24 months",IF(F5430&lt;=48,"25-48 months","49-72 months")))</f>
        <v>0-12 months</v>
      </c>
      <c r="Y5430" s="15" t="str">
        <f aca="false">IF(C5430=1,"Yes","No")</f>
        <v>No</v>
      </c>
      <c r="Z5430" s="15" t="n">
        <f aca="false">COUNTIF(J5430:O5430,"Yes")</f>
        <v>2</v>
      </c>
      <c r="AA5430" s="18" t="n">
        <f aca="false">S5430*W5430</f>
        <v>89.45</v>
      </c>
      <c r="AB5430" s="15" t="n">
        <f aca="false">(P5430="Month-to-month")+(I5430="Fiber optic")+(R5430="Electronic check")+(F5430&lt;=12)+(M5430="No")+(J5430="No")</f>
        <v>6</v>
      </c>
      <c r="AC5430" s="15" t="str">
        <f aca="false">IF(AB5430&gt;=5,"High",IF(AB5430&gt;=3,"Medium","Low"))</f>
        <v>High</v>
      </c>
    </row>
    <row r="5431" customFormat="false" ht="15" hidden="false" customHeight="false" outlineLevel="0" collapsed="false">
      <c r="A5431" s="15" t="s">
        <v>5528</v>
      </c>
      <c r="B5431" s="15" t="s">
        <v>94</v>
      </c>
      <c r="C5431" s="15" t="n">
        <v>0</v>
      </c>
      <c r="D5431" s="15" t="s">
        <v>26</v>
      </c>
      <c r="E5431" s="15" t="s">
        <v>26</v>
      </c>
      <c r="F5431" s="15" t="n">
        <v>72</v>
      </c>
      <c r="G5431" s="15" t="s">
        <v>26</v>
      </c>
      <c r="H5431" s="15" t="s">
        <v>26</v>
      </c>
      <c r="I5431" s="15" t="s">
        <v>96</v>
      </c>
      <c r="J5431" s="15" t="s">
        <v>26</v>
      </c>
      <c r="K5431" s="15" t="s">
        <v>26</v>
      </c>
      <c r="L5431" s="15" t="s">
        <v>26</v>
      </c>
      <c r="M5431" s="15" t="s">
        <v>26</v>
      </c>
      <c r="N5431" s="15" t="s">
        <v>24</v>
      </c>
      <c r="O5431" s="15" t="s">
        <v>26</v>
      </c>
      <c r="P5431" s="15" t="s">
        <v>29</v>
      </c>
      <c r="Q5431" s="15" t="s">
        <v>26</v>
      </c>
      <c r="R5431" s="15" t="s">
        <v>19</v>
      </c>
      <c r="S5431" s="18" t="n">
        <v>79.5</v>
      </c>
      <c r="T5431" s="15" t="n">
        <v>5661.7</v>
      </c>
      <c r="U5431" s="15" t="s">
        <v>24</v>
      </c>
      <c r="V5431" s="18" t="n">
        <f aca="false">IF(ISNUMBER(T5431),T5431,0)</f>
        <v>5661.7</v>
      </c>
      <c r="W5431" s="15" t="n">
        <f aca="false">IF(U5431="Yes",1,0)</f>
        <v>0</v>
      </c>
      <c r="X5431" s="15" t="str">
        <f aca="false">IF(F5431&lt;=12,"0-12 months",IF(F5431&lt;=24,"13-24 months",IF(F5431&lt;=48,"25-48 months","49-72 months")))</f>
        <v>49-72 months</v>
      </c>
      <c r="Y5431" s="15" t="str">
        <f aca="false">IF(C5431=1,"Yes","No")</f>
        <v>No</v>
      </c>
      <c r="Z5431" s="15" t="n">
        <f aca="false">COUNTIF(J5431:O5431,"Yes")</f>
        <v>5</v>
      </c>
      <c r="AA5431" s="18" t="n">
        <f aca="false">S5431*W5431</f>
        <v>0</v>
      </c>
      <c r="AB5431" s="15" t="n">
        <f aca="false">(P5431="Month-to-month")+(I5431="Fiber optic")+(R5431="Electronic check")+(F5431&lt;=12)+(M5431="No")+(J5431="No")</f>
        <v>0</v>
      </c>
      <c r="AC5431" s="15" t="str">
        <f aca="false">IF(AB5431&gt;=5,"High",IF(AB5431&gt;=3,"Medium","Low"))</f>
        <v>Low</v>
      </c>
    </row>
    <row r="5432" customFormat="false" ht="15" hidden="false" customHeight="false" outlineLevel="0" collapsed="false">
      <c r="A5432" s="15" t="s">
        <v>5529</v>
      </c>
      <c r="B5432" s="15" t="s">
        <v>98</v>
      </c>
      <c r="C5432" s="15" t="n">
        <v>0</v>
      </c>
      <c r="D5432" s="15" t="s">
        <v>24</v>
      </c>
      <c r="E5432" s="15" t="s">
        <v>24</v>
      </c>
      <c r="F5432" s="15" t="n">
        <v>10</v>
      </c>
      <c r="G5432" s="15" t="s">
        <v>26</v>
      </c>
      <c r="H5432" s="15" t="s">
        <v>26</v>
      </c>
      <c r="I5432" s="15" t="s">
        <v>96</v>
      </c>
      <c r="J5432" s="15" t="s">
        <v>24</v>
      </c>
      <c r="K5432" s="15" t="s">
        <v>24</v>
      </c>
      <c r="L5432" s="15" t="s">
        <v>24</v>
      </c>
      <c r="M5432" s="15" t="s">
        <v>24</v>
      </c>
      <c r="N5432" s="15" t="s">
        <v>26</v>
      </c>
      <c r="O5432" s="15" t="s">
        <v>26</v>
      </c>
      <c r="P5432" s="15" t="s">
        <v>25</v>
      </c>
      <c r="Q5432" s="15" t="s">
        <v>26</v>
      </c>
      <c r="R5432" s="15" t="s">
        <v>21</v>
      </c>
      <c r="S5432" s="18" t="n">
        <v>72.15</v>
      </c>
      <c r="T5432" s="15" t="n">
        <v>794.25</v>
      </c>
      <c r="U5432" s="15" t="s">
        <v>26</v>
      </c>
      <c r="V5432" s="18" t="n">
        <f aca="false">IF(ISNUMBER(T5432),T5432,0)</f>
        <v>794.25</v>
      </c>
      <c r="W5432" s="15" t="n">
        <f aca="false">IF(U5432="Yes",1,0)</f>
        <v>1</v>
      </c>
      <c r="X5432" s="15" t="str">
        <f aca="false">IF(F5432&lt;=12,"0-12 months",IF(F5432&lt;=24,"13-24 months",IF(F5432&lt;=48,"25-48 months","49-72 months")))</f>
        <v>0-12 months</v>
      </c>
      <c r="Y5432" s="15" t="str">
        <f aca="false">IF(C5432=1,"Yes","No")</f>
        <v>No</v>
      </c>
      <c r="Z5432" s="15" t="n">
        <f aca="false">COUNTIF(J5432:O5432,"Yes")</f>
        <v>2</v>
      </c>
      <c r="AA5432" s="18" t="n">
        <f aca="false">S5432*W5432</f>
        <v>72.15</v>
      </c>
      <c r="AB5432" s="15" t="n">
        <f aca="false">(P5432="Month-to-month")+(I5432="Fiber optic")+(R5432="Electronic check")+(F5432&lt;=12)+(M5432="No")+(J5432="No")</f>
        <v>4</v>
      </c>
      <c r="AC5432" s="15" t="str">
        <f aca="false">IF(AB5432&gt;=5,"High",IF(AB5432&gt;=3,"Medium","Low"))</f>
        <v>Medium</v>
      </c>
    </row>
    <row r="5433" customFormat="false" ht="15" hidden="false" customHeight="false" outlineLevel="0" collapsed="false">
      <c r="A5433" s="15" t="s">
        <v>5530</v>
      </c>
      <c r="B5433" s="15" t="s">
        <v>94</v>
      </c>
      <c r="C5433" s="15" t="n">
        <v>0</v>
      </c>
      <c r="D5433" s="15" t="s">
        <v>24</v>
      </c>
      <c r="E5433" s="15" t="s">
        <v>24</v>
      </c>
      <c r="F5433" s="15" t="n">
        <v>37</v>
      </c>
      <c r="G5433" s="15" t="s">
        <v>26</v>
      </c>
      <c r="H5433" s="15" t="s">
        <v>24</v>
      </c>
      <c r="I5433" s="15" t="s">
        <v>24</v>
      </c>
      <c r="J5433" s="15" t="s">
        <v>28</v>
      </c>
      <c r="K5433" s="15" t="s">
        <v>28</v>
      </c>
      <c r="L5433" s="15" t="s">
        <v>28</v>
      </c>
      <c r="M5433" s="15" t="s">
        <v>28</v>
      </c>
      <c r="N5433" s="15" t="s">
        <v>28</v>
      </c>
      <c r="O5433" s="15" t="s">
        <v>28</v>
      </c>
      <c r="P5433" s="15" t="s">
        <v>27</v>
      </c>
      <c r="Q5433" s="15" t="s">
        <v>26</v>
      </c>
      <c r="R5433" s="15" t="s">
        <v>15</v>
      </c>
      <c r="S5433" s="18" t="n">
        <v>19.8</v>
      </c>
      <c r="T5433" s="15" t="n">
        <v>695.05</v>
      </c>
      <c r="U5433" s="15" t="s">
        <v>24</v>
      </c>
      <c r="V5433" s="18" t="n">
        <f aca="false">IF(ISNUMBER(T5433),T5433,0)</f>
        <v>695.05</v>
      </c>
      <c r="W5433" s="15" t="n">
        <f aca="false">IF(U5433="Yes",1,0)</f>
        <v>0</v>
      </c>
      <c r="X5433" s="15" t="str">
        <f aca="false">IF(F5433&lt;=12,"0-12 months",IF(F5433&lt;=24,"13-24 months",IF(F5433&lt;=48,"25-48 months","49-72 months")))</f>
        <v>25-48 months</v>
      </c>
      <c r="Y5433" s="15" t="str">
        <f aca="false">IF(C5433=1,"Yes","No")</f>
        <v>No</v>
      </c>
      <c r="Z5433" s="15" t="n">
        <f aca="false">COUNTIF(J5433:O5433,"Yes")</f>
        <v>0</v>
      </c>
      <c r="AA5433" s="18" t="n">
        <f aca="false">S5433*W5433</f>
        <v>0</v>
      </c>
      <c r="AB5433" s="15" t="n">
        <f aca="false">(P5433="Month-to-month")+(I5433="Fiber optic")+(R5433="Electronic check")+(F5433&lt;=12)+(M5433="No")+(J5433="No")</f>
        <v>1</v>
      </c>
      <c r="AC5433" s="15" t="str">
        <f aca="false">IF(AB5433&gt;=5,"High",IF(AB5433&gt;=3,"Medium","Low"))</f>
        <v>Low</v>
      </c>
    </row>
    <row r="5434" customFormat="false" ht="15" hidden="false" customHeight="false" outlineLevel="0" collapsed="false">
      <c r="A5434" s="15" t="s">
        <v>5531</v>
      </c>
      <c r="B5434" s="15" t="s">
        <v>94</v>
      </c>
      <c r="C5434" s="15" t="n">
        <v>0</v>
      </c>
      <c r="D5434" s="15" t="s">
        <v>24</v>
      </c>
      <c r="E5434" s="15" t="s">
        <v>24</v>
      </c>
      <c r="F5434" s="15" t="n">
        <v>2</v>
      </c>
      <c r="G5434" s="15" t="s">
        <v>26</v>
      </c>
      <c r="H5434" s="15" t="s">
        <v>24</v>
      </c>
      <c r="I5434" s="15" t="s">
        <v>96</v>
      </c>
      <c r="J5434" s="15" t="s">
        <v>24</v>
      </c>
      <c r="K5434" s="15" t="s">
        <v>24</v>
      </c>
      <c r="L5434" s="15" t="s">
        <v>26</v>
      </c>
      <c r="M5434" s="15" t="s">
        <v>26</v>
      </c>
      <c r="N5434" s="15" t="s">
        <v>26</v>
      </c>
      <c r="O5434" s="15" t="s">
        <v>26</v>
      </c>
      <c r="P5434" s="15" t="s">
        <v>25</v>
      </c>
      <c r="Q5434" s="15" t="s">
        <v>24</v>
      </c>
      <c r="R5434" s="15" t="s">
        <v>15</v>
      </c>
      <c r="S5434" s="18" t="n">
        <v>76.4</v>
      </c>
      <c r="T5434" s="15" t="n">
        <v>160.8</v>
      </c>
      <c r="U5434" s="15" t="s">
        <v>26</v>
      </c>
      <c r="V5434" s="18" t="n">
        <f aca="false">IF(ISNUMBER(T5434),T5434,0)</f>
        <v>160.8</v>
      </c>
      <c r="W5434" s="15" t="n">
        <f aca="false">IF(U5434="Yes",1,0)</f>
        <v>1</v>
      </c>
      <c r="X5434" s="15" t="str">
        <f aca="false">IF(F5434&lt;=12,"0-12 months",IF(F5434&lt;=24,"13-24 months",IF(F5434&lt;=48,"25-48 months","49-72 months")))</f>
        <v>0-12 months</v>
      </c>
      <c r="Y5434" s="15" t="str">
        <f aca="false">IF(C5434=1,"Yes","No")</f>
        <v>No</v>
      </c>
      <c r="Z5434" s="15" t="n">
        <f aca="false">COUNTIF(J5434:O5434,"Yes")</f>
        <v>4</v>
      </c>
      <c r="AA5434" s="18" t="n">
        <f aca="false">S5434*W5434</f>
        <v>76.4</v>
      </c>
      <c r="AB5434" s="15" t="n">
        <f aca="false">(P5434="Month-to-month")+(I5434="Fiber optic")+(R5434="Electronic check")+(F5434&lt;=12)+(M5434="No")+(J5434="No")</f>
        <v>4</v>
      </c>
      <c r="AC5434" s="15" t="str">
        <f aca="false">IF(AB5434&gt;=5,"High",IF(AB5434&gt;=3,"Medium","Low"))</f>
        <v>Medium</v>
      </c>
    </row>
    <row r="5435" customFormat="false" ht="15" hidden="false" customHeight="false" outlineLevel="0" collapsed="false">
      <c r="A5435" s="15" t="s">
        <v>5532</v>
      </c>
      <c r="B5435" s="15" t="s">
        <v>98</v>
      </c>
      <c r="C5435" s="15" t="n">
        <v>0</v>
      </c>
      <c r="D5435" s="15" t="s">
        <v>24</v>
      </c>
      <c r="E5435" s="15" t="s">
        <v>24</v>
      </c>
      <c r="F5435" s="15" t="n">
        <v>55</v>
      </c>
      <c r="G5435" s="15" t="s">
        <v>26</v>
      </c>
      <c r="H5435" s="15" t="s">
        <v>24</v>
      </c>
      <c r="I5435" s="15" t="s">
        <v>102</v>
      </c>
      <c r="J5435" s="15" t="s">
        <v>26</v>
      </c>
      <c r="K5435" s="15" t="s">
        <v>26</v>
      </c>
      <c r="L5435" s="15" t="s">
        <v>24</v>
      </c>
      <c r="M5435" s="15" t="s">
        <v>24</v>
      </c>
      <c r="N5435" s="15" t="s">
        <v>26</v>
      </c>
      <c r="O5435" s="15" t="s">
        <v>26</v>
      </c>
      <c r="P5435" s="15" t="s">
        <v>27</v>
      </c>
      <c r="Q5435" s="15" t="s">
        <v>26</v>
      </c>
      <c r="R5435" s="15" t="s">
        <v>17</v>
      </c>
      <c r="S5435" s="18" t="n">
        <v>100.9</v>
      </c>
      <c r="T5435" s="15" t="n">
        <v>5552.05</v>
      </c>
      <c r="U5435" s="15" t="s">
        <v>24</v>
      </c>
      <c r="V5435" s="18" t="n">
        <f aca="false">IF(ISNUMBER(T5435),T5435,0)</f>
        <v>5552.05</v>
      </c>
      <c r="W5435" s="15" t="n">
        <f aca="false">IF(U5435="Yes",1,0)</f>
        <v>0</v>
      </c>
      <c r="X5435" s="15" t="str">
        <f aca="false">IF(F5435&lt;=12,"0-12 months",IF(F5435&lt;=24,"13-24 months",IF(F5435&lt;=48,"25-48 months","49-72 months")))</f>
        <v>49-72 months</v>
      </c>
      <c r="Y5435" s="15" t="str">
        <f aca="false">IF(C5435=1,"Yes","No")</f>
        <v>No</v>
      </c>
      <c r="Z5435" s="15" t="n">
        <f aca="false">COUNTIF(J5435:O5435,"Yes")</f>
        <v>4</v>
      </c>
      <c r="AA5435" s="18" t="n">
        <f aca="false">S5435*W5435</f>
        <v>0</v>
      </c>
      <c r="AB5435" s="15" t="n">
        <f aca="false">(P5435="Month-to-month")+(I5435="Fiber optic")+(R5435="Electronic check")+(F5435&lt;=12)+(M5435="No")+(J5435="No")</f>
        <v>2</v>
      </c>
      <c r="AC5435" s="15" t="str">
        <f aca="false">IF(AB5435&gt;=5,"High",IF(AB5435&gt;=3,"Medium","Low"))</f>
        <v>Low</v>
      </c>
    </row>
    <row r="5436" customFormat="false" ht="15" hidden="false" customHeight="false" outlineLevel="0" collapsed="false">
      <c r="A5436" s="15" t="s">
        <v>5533</v>
      </c>
      <c r="B5436" s="15" t="s">
        <v>98</v>
      </c>
      <c r="C5436" s="15" t="n">
        <v>0</v>
      </c>
      <c r="D5436" s="15" t="s">
        <v>24</v>
      </c>
      <c r="E5436" s="15" t="s">
        <v>26</v>
      </c>
      <c r="F5436" s="15" t="n">
        <v>33</v>
      </c>
      <c r="G5436" s="15" t="s">
        <v>26</v>
      </c>
      <c r="H5436" s="15" t="s">
        <v>26</v>
      </c>
      <c r="I5436" s="15" t="s">
        <v>102</v>
      </c>
      <c r="J5436" s="15" t="s">
        <v>26</v>
      </c>
      <c r="K5436" s="15" t="s">
        <v>24</v>
      </c>
      <c r="L5436" s="15" t="s">
        <v>26</v>
      </c>
      <c r="M5436" s="15" t="s">
        <v>24</v>
      </c>
      <c r="N5436" s="15" t="s">
        <v>24</v>
      </c>
      <c r="O5436" s="15" t="s">
        <v>26</v>
      </c>
      <c r="P5436" s="15" t="s">
        <v>25</v>
      </c>
      <c r="Q5436" s="15" t="s">
        <v>26</v>
      </c>
      <c r="R5436" s="15" t="s">
        <v>19</v>
      </c>
      <c r="S5436" s="18" t="n">
        <v>95.3</v>
      </c>
      <c r="T5436" s="15" t="n">
        <v>3275.15</v>
      </c>
      <c r="U5436" s="15" t="s">
        <v>24</v>
      </c>
      <c r="V5436" s="18" t="n">
        <f aca="false">IF(ISNUMBER(T5436),T5436,0)</f>
        <v>3275.15</v>
      </c>
      <c r="W5436" s="15" t="n">
        <f aca="false">IF(U5436="Yes",1,0)</f>
        <v>0</v>
      </c>
      <c r="X5436" s="15" t="str">
        <f aca="false">IF(F5436&lt;=12,"0-12 months",IF(F5436&lt;=24,"13-24 months",IF(F5436&lt;=48,"25-48 months","49-72 months")))</f>
        <v>25-48 months</v>
      </c>
      <c r="Y5436" s="15" t="str">
        <f aca="false">IF(C5436=1,"Yes","No")</f>
        <v>No</v>
      </c>
      <c r="Z5436" s="15" t="n">
        <f aca="false">COUNTIF(J5436:O5436,"Yes")</f>
        <v>3</v>
      </c>
      <c r="AA5436" s="18" t="n">
        <f aca="false">S5436*W5436</f>
        <v>0</v>
      </c>
      <c r="AB5436" s="15" t="n">
        <f aca="false">(P5436="Month-to-month")+(I5436="Fiber optic")+(R5436="Electronic check")+(F5436&lt;=12)+(M5436="No")+(J5436="No")</f>
        <v>3</v>
      </c>
      <c r="AC5436" s="15" t="str">
        <f aca="false">IF(AB5436&gt;=5,"High",IF(AB5436&gt;=3,"Medium","Low"))</f>
        <v>Medium</v>
      </c>
    </row>
    <row r="5437" customFormat="false" ht="15" hidden="false" customHeight="false" outlineLevel="0" collapsed="false">
      <c r="A5437" s="15" t="s">
        <v>5534</v>
      </c>
      <c r="B5437" s="15" t="s">
        <v>94</v>
      </c>
      <c r="C5437" s="15" t="n">
        <v>0</v>
      </c>
      <c r="D5437" s="15" t="s">
        <v>26</v>
      </c>
      <c r="E5437" s="15" t="s">
        <v>26</v>
      </c>
      <c r="F5437" s="15" t="n">
        <v>46</v>
      </c>
      <c r="G5437" s="15" t="s">
        <v>26</v>
      </c>
      <c r="H5437" s="15" t="s">
        <v>24</v>
      </c>
      <c r="I5437" s="15" t="s">
        <v>102</v>
      </c>
      <c r="J5437" s="15" t="s">
        <v>24</v>
      </c>
      <c r="K5437" s="15" t="s">
        <v>24</v>
      </c>
      <c r="L5437" s="15" t="s">
        <v>26</v>
      </c>
      <c r="M5437" s="15" t="s">
        <v>26</v>
      </c>
      <c r="N5437" s="15" t="s">
        <v>24</v>
      </c>
      <c r="O5437" s="15" t="s">
        <v>26</v>
      </c>
      <c r="P5437" s="15" t="s">
        <v>27</v>
      </c>
      <c r="Q5437" s="15" t="s">
        <v>24</v>
      </c>
      <c r="R5437" s="15" t="s">
        <v>19</v>
      </c>
      <c r="S5437" s="18" t="n">
        <v>90.95</v>
      </c>
      <c r="T5437" s="15" t="n">
        <v>4236.6</v>
      </c>
      <c r="U5437" s="15" t="s">
        <v>24</v>
      </c>
      <c r="V5437" s="18" t="n">
        <f aca="false">IF(ISNUMBER(T5437),T5437,0)</f>
        <v>4236.6</v>
      </c>
      <c r="W5437" s="15" t="n">
        <f aca="false">IF(U5437="Yes",1,0)</f>
        <v>0</v>
      </c>
      <c r="X5437" s="15" t="str">
        <f aca="false">IF(F5437&lt;=12,"0-12 months",IF(F5437&lt;=24,"13-24 months",IF(F5437&lt;=48,"25-48 months","49-72 months")))</f>
        <v>25-48 months</v>
      </c>
      <c r="Y5437" s="15" t="str">
        <f aca="false">IF(C5437=1,"Yes","No")</f>
        <v>No</v>
      </c>
      <c r="Z5437" s="15" t="n">
        <f aca="false">COUNTIF(J5437:O5437,"Yes")</f>
        <v>3</v>
      </c>
      <c r="AA5437" s="18" t="n">
        <f aca="false">S5437*W5437</f>
        <v>0</v>
      </c>
      <c r="AB5437" s="15" t="n">
        <f aca="false">(P5437="Month-to-month")+(I5437="Fiber optic")+(R5437="Electronic check")+(F5437&lt;=12)+(M5437="No")+(J5437="No")</f>
        <v>2</v>
      </c>
      <c r="AC5437" s="15" t="str">
        <f aca="false">IF(AB5437&gt;=5,"High",IF(AB5437&gt;=3,"Medium","Low"))</f>
        <v>Low</v>
      </c>
    </row>
    <row r="5438" customFormat="false" ht="15" hidden="false" customHeight="false" outlineLevel="0" collapsed="false">
      <c r="A5438" s="15" t="s">
        <v>5535</v>
      </c>
      <c r="B5438" s="15" t="s">
        <v>94</v>
      </c>
      <c r="C5438" s="15" t="n">
        <v>0</v>
      </c>
      <c r="D5438" s="15" t="s">
        <v>24</v>
      </c>
      <c r="E5438" s="15" t="s">
        <v>26</v>
      </c>
      <c r="F5438" s="15" t="n">
        <v>1</v>
      </c>
      <c r="G5438" s="15" t="s">
        <v>26</v>
      </c>
      <c r="H5438" s="15" t="s">
        <v>24</v>
      </c>
      <c r="I5438" s="15" t="s">
        <v>96</v>
      </c>
      <c r="J5438" s="15" t="s">
        <v>26</v>
      </c>
      <c r="K5438" s="15" t="s">
        <v>24</v>
      </c>
      <c r="L5438" s="15" t="s">
        <v>24</v>
      </c>
      <c r="M5438" s="15" t="s">
        <v>26</v>
      </c>
      <c r="N5438" s="15" t="s">
        <v>24</v>
      </c>
      <c r="O5438" s="15" t="s">
        <v>24</v>
      </c>
      <c r="P5438" s="15" t="s">
        <v>25</v>
      </c>
      <c r="Q5438" s="15" t="s">
        <v>24</v>
      </c>
      <c r="R5438" s="15" t="s">
        <v>15</v>
      </c>
      <c r="S5438" s="18" t="n">
        <v>54.5</v>
      </c>
      <c r="T5438" s="15" t="n">
        <v>54.5</v>
      </c>
      <c r="U5438" s="15" t="s">
        <v>24</v>
      </c>
      <c r="V5438" s="18" t="n">
        <f aca="false">IF(ISNUMBER(T5438),T5438,0)</f>
        <v>54.5</v>
      </c>
      <c r="W5438" s="15" t="n">
        <f aca="false">IF(U5438="Yes",1,0)</f>
        <v>0</v>
      </c>
      <c r="X5438" s="15" t="str">
        <f aca="false">IF(F5438&lt;=12,"0-12 months",IF(F5438&lt;=24,"13-24 months",IF(F5438&lt;=48,"25-48 months","49-72 months")))</f>
        <v>0-12 months</v>
      </c>
      <c r="Y5438" s="15" t="str">
        <f aca="false">IF(C5438=1,"Yes","No")</f>
        <v>No</v>
      </c>
      <c r="Z5438" s="15" t="n">
        <f aca="false">COUNTIF(J5438:O5438,"Yes")</f>
        <v>2</v>
      </c>
      <c r="AA5438" s="18" t="n">
        <f aca="false">S5438*W5438</f>
        <v>0</v>
      </c>
      <c r="AB5438" s="15" t="n">
        <f aca="false">(P5438="Month-to-month")+(I5438="Fiber optic")+(R5438="Electronic check")+(F5438&lt;=12)+(M5438="No")+(J5438="No")</f>
        <v>3</v>
      </c>
      <c r="AC5438" s="15" t="str">
        <f aca="false">IF(AB5438&gt;=5,"High",IF(AB5438&gt;=3,"Medium","Low"))</f>
        <v>Medium</v>
      </c>
    </row>
    <row r="5439" customFormat="false" ht="15" hidden="false" customHeight="false" outlineLevel="0" collapsed="false">
      <c r="A5439" s="15" t="s">
        <v>5536</v>
      </c>
      <c r="B5439" s="15" t="s">
        <v>94</v>
      </c>
      <c r="C5439" s="15" t="n">
        <v>1</v>
      </c>
      <c r="D5439" s="15" t="s">
        <v>24</v>
      </c>
      <c r="E5439" s="15" t="s">
        <v>24</v>
      </c>
      <c r="F5439" s="15" t="n">
        <v>20</v>
      </c>
      <c r="G5439" s="15" t="s">
        <v>26</v>
      </c>
      <c r="H5439" s="15" t="s">
        <v>26</v>
      </c>
      <c r="I5439" s="15" t="s">
        <v>96</v>
      </c>
      <c r="J5439" s="15" t="s">
        <v>24</v>
      </c>
      <c r="K5439" s="15" t="s">
        <v>24</v>
      </c>
      <c r="L5439" s="15" t="s">
        <v>24</v>
      </c>
      <c r="M5439" s="15" t="s">
        <v>24</v>
      </c>
      <c r="N5439" s="15" t="s">
        <v>24</v>
      </c>
      <c r="O5439" s="15" t="s">
        <v>26</v>
      </c>
      <c r="P5439" s="15" t="s">
        <v>25</v>
      </c>
      <c r="Q5439" s="15" t="s">
        <v>26</v>
      </c>
      <c r="R5439" s="15" t="s">
        <v>17</v>
      </c>
      <c r="S5439" s="18" t="n">
        <v>61.6</v>
      </c>
      <c r="T5439" s="15" t="n">
        <v>1174.35</v>
      </c>
      <c r="U5439" s="15" t="s">
        <v>26</v>
      </c>
      <c r="V5439" s="18" t="n">
        <f aca="false">IF(ISNUMBER(T5439),T5439,0)</f>
        <v>1174.35</v>
      </c>
      <c r="W5439" s="15" t="n">
        <f aca="false">IF(U5439="Yes",1,0)</f>
        <v>1</v>
      </c>
      <c r="X5439" s="15" t="str">
        <f aca="false">IF(F5439&lt;=12,"0-12 months",IF(F5439&lt;=24,"13-24 months",IF(F5439&lt;=48,"25-48 months","49-72 months")))</f>
        <v>13-24 months</v>
      </c>
      <c r="Y5439" s="15" t="str">
        <f aca="false">IF(C5439=1,"Yes","No")</f>
        <v>Yes</v>
      </c>
      <c r="Z5439" s="15" t="n">
        <f aca="false">COUNTIF(J5439:O5439,"Yes")</f>
        <v>1</v>
      </c>
      <c r="AA5439" s="18" t="n">
        <f aca="false">S5439*W5439</f>
        <v>61.6</v>
      </c>
      <c r="AB5439" s="15" t="n">
        <f aca="false">(P5439="Month-to-month")+(I5439="Fiber optic")+(R5439="Electronic check")+(F5439&lt;=12)+(M5439="No")+(J5439="No")</f>
        <v>3</v>
      </c>
      <c r="AC5439" s="15" t="str">
        <f aca="false">IF(AB5439&gt;=5,"High",IF(AB5439&gt;=3,"Medium","Low"))</f>
        <v>Medium</v>
      </c>
    </row>
    <row r="5440" customFormat="false" ht="15" hidden="false" customHeight="false" outlineLevel="0" collapsed="false">
      <c r="A5440" s="15" t="s">
        <v>5537</v>
      </c>
      <c r="B5440" s="15" t="s">
        <v>98</v>
      </c>
      <c r="C5440" s="15" t="n">
        <v>0</v>
      </c>
      <c r="D5440" s="15" t="s">
        <v>26</v>
      </c>
      <c r="E5440" s="15" t="s">
        <v>24</v>
      </c>
      <c r="F5440" s="15" t="n">
        <v>9</v>
      </c>
      <c r="G5440" s="15" t="s">
        <v>26</v>
      </c>
      <c r="H5440" s="15" t="s">
        <v>24</v>
      </c>
      <c r="I5440" s="15" t="s">
        <v>102</v>
      </c>
      <c r="J5440" s="15" t="s">
        <v>24</v>
      </c>
      <c r="K5440" s="15" t="s">
        <v>26</v>
      </c>
      <c r="L5440" s="15" t="s">
        <v>26</v>
      </c>
      <c r="M5440" s="15" t="s">
        <v>24</v>
      </c>
      <c r="N5440" s="15" t="s">
        <v>24</v>
      </c>
      <c r="O5440" s="15" t="s">
        <v>24</v>
      </c>
      <c r="P5440" s="15" t="s">
        <v>25</v>
      </c>
      <c r="Q5440" s="15" t="s">
        <v>26</v>
      </c>
      <c r="R5440" s="15" t="s">
        <v>15</v>
      </c>
      <c r="S5440" s="18" t="n">
        <v>79.9</v>
      </c>
      <c r="T5440" s="15" t="n">
        <v>741.7</v>
      </c>
      <c r="U5440" s="15" t="s">
        <v>26</v>
      </c>
      <c r="V5440" s="18" t="n">
        <f aca="false">IF(ISNUMBER(T5440),T5440,0)</f>
        <v>741.7</v>
      </c>
      <c r="W5440" s="15" t="n">
        <f aca="false">IF(U5440="Yes",1,0)</f>
        <v>1</v>
      </c>
      <c r="X5440" s="15" t="str">
        <f aca="false">IF(F5440&lt;=12,"0-12 months",IF(F5440&lt;=24,"13-24 months",IF(F5440&lt;=48,"25-48 months","49-72 months")))</f>
        <v>0-12 months</v>
      </c>
      <c r="Y5440" s="15" t="str">
        <f aca="false">IF(C5440=1,"Yes","No")</f>
        <v>No</v>
      </c>
      <c r="Z5440" s="15" t="n">
        <f aca="false">COUNTIF(J5440:O5440,"Yes")</f>
        <v>2</v>
      </c>
      <c r="AA5440" s="18" t="n">
        <f aca="false">S5440*W5440</f>
        <v>79.9</v>
      </c>
      <c r="AB5440" s="15" t="n">
        <f aca="false">(P5440="Month-to-month")+(I5440="Fiber optic")+(R5440="Electronic check")+(F5440&lt;=12)+(M5440="No")+(J5440="No")</f>
        <v>6</v>
      </c>
      <c r="AC5440" s="15" t="str">
        <f aca="false">IF(AB5440&gt;=5,"High",IF(AB5440&gt;=3,"Medium","Low"))</f>
        <v>High</v>
      </c>
    </row>
    <row r="5441" customFormat="false" ht="15" hidden="false" customHeight="false" outlineLevel="0" collapsed="false">
      <c r="A5441" s="15" t="s">
        <v>5538</v>
      </c>
      <c r="B5441" s="15" t="s">
        <v>98</v>
      </c>
      <c r="C5441" s="15" t="n">
        <v>1</v>
      </c>
      <c r="D5441" s="15" t="s">
        <v>24</v>
      </c>
      <c r="E5441" s="15" t="s">
        <v>24</v>
      </c>
      <c r="F5441" s="15" t="n">
        <v>32</v>
      </c>
      <c r="G5441" s="15" t="s">
        <v>26</v>
      </c>
      <c r="H5441" s="15" t="s">
        <v>26</v>
      </c>
      <c r="I5441" s="15" t="s">
        <v>102</v>
      </c>
      <c r="J5441" s="15" t="s">
        <v>24</v>
      </c>
      <c r="K5441" s="15" t="s">
        <v>24</v>
      </c>
      <c r="L5441" s="15" t="s">
        <v>24</v>
      </c>
      <c r="M5441" s="15" t="s">
        <v>24</v>
      </c>
      <c r="N5441" s="15" t="s">
        <v>26</v>
      </c>
      <c r="O5441" s="15" t="s">
        <v>26</v>
      </c>
      <c r="P5441" s="15" t="s">
        <v>25</v>
      </c>
      <c r="Q5441" s="15" t="s">
        <v>26</v>
      </c>
      <c r="R5441" s="15" t="s">
        <v>21</v>
      </c>
      <c r="S5441" s="18" t="n">
        <v>96.15</v>
      </c>
      <c r="T5441" s="15" t="n">
        <v>3019.25</v>
      </c>
      <c r="U5441" s="15" t="s">
        <v>26</v>
      </c>
      <c r="V5441" s="18" t="n">
        <f aca="false">IF(ISNUMBER(T5441),T5441,0)</f>
        <v>3019.25</v>
      </c>
      <c r="W5441" s="15" t="n">
        <f aca="false">IF(U5441="Yes",1,0)</f>
        <v>1</v>
      </c>
      <c r="X5441" s="15" t="str">
        <f aca="false">IF(F5441&lt;=12,"0-12 months",IF(F5441&lt;=24,"13-24 months",IF(F5441&lt;=48,"25-48 months","49-72 months")))</f>
        <v>25-48 months</v>
      </c>
      <c r="Y5441" s="15" t="str">
        <f aca="false">IF(C5441=1,"Yes","No")</f>
        <v>Yes</v>
      </c>
      <c r="Z5441" s="15" t="n">
        <f aca="false">COUNTIF(J5441:O5441,"Yes")</f>
        <v>2</v>
      </c>
      <c r="AA5441" s="18" t="n">
        <f aca="false">S5441*W5441</f>
        <v>96.15</v>
      </c>
      <c r="AB5441" s="15" t="n">
        <f aca="false">(P5441="Month-to-month")+(I5441="Fiber optic")+(R5441="Electronic check")+(F5441&lt;=12)+(M5441="No")+(J5441="No")</f>
        <v>4</v>
      </c>
      <c r="AC5441" s="15" t="str">
        <f aca="false">IF(AB5441&gt;=5,"High",IF(AB5441&gt;=3,"Medium","Low"))</f>
        <v>Medium</v>
      </c>
    </row>
    <row r="5442" customFormat="false" ht="15" hidden="false" customHeight="false" outlineLevel="0" collapsed="false">
      <c r="A5442" s="15" t="s">
        <v>5539</v>
      </c>
      <c r="B5442" s="15" t="s">
        <v>94</v>
      </c>
      <c r="C5442" s="15" t="n">
        <v>0</v>
      </c>
      <c r="D5442" s="15" t="s">
        <v>26</v>
      </c>
      <c r="E5442" s="15" t="s">
        <v>26</v>
      </c>
      <c r="F5442" s="15" t="n">
        <v>19</v>
      </c>
      <c r="G5442" s="15" t="s">
        <v>26</v>
      </c>
      <c r="H5442" s="15" t="s">
        <v>24</v>
      </c>
      <c r="I5442" s="15" t="s">
        <v>96</v>
      </c>
      <c r="J5442" s="15" t="s">
        <v>24</v>
      </c>
      <c r="K5442" s="15" t="s">
        <v>24</v>
      </c>
      <c r="L5442" s="15" t="s">
        <v>26</v>
      </c>
      <c r="M5442" s="15" t="s">
        <v>24</v>
      </c>
      <c r="N5442" s="15" t="s">
        <v>24</v>
      </c>
      <c r="O5442" s="15" t="s">
        <v>24</v>
      </c>
      <c r="P5442" s="15" t="s">
        <v>25</v>
      </c>
      <c r="Q5442" s="15" t="s">
        <v>26</v>
      </c>
      <c r="R5442" s="15" t="s">
        <v>19</v>
      </c>
      <c r="S5442" s="18" t="n">
        <v>49.6</v>
      </c>
      <c r="T5442" s="15" t="n">
        <v>962.9</v>
      </c>
      <c r="U5442" s="15" t="s">
        <v>24</v>
      </c>
      <c r="V5442" s="18" t="n">
        <f aca="false">IF(ISNUMBER(T5442),T5442,0)</f>
        <v>962.9</v>
      </c>
      <c r="W5442" s="15" t="n">
        <f aca="false">IF(U5442="Yes",1,0)</f>
        <v>0</v>
      </c>
      <c r="X5442" s="15" t="str">
        <f aca="false">IF(F5442&lt;=12,"0-12 months",IF(F5442&lt;=24,"13-24 months",IF(F5442&lt;=48,"25-48 months","49-72 months")))</f>
        <v>13-24 months</v>
      </c>
      <c r="Y5442" s="15" t="str">
        <f aca="false">IF(C5442=1,"Yes","No")</f>
        <v>No</v>
      </c>
      <c r="Z5442" s="15" t="n">
        <f aca="false">COUNTIF(J5442:O5442,"Yes")</f>
        <v>1</v>
      </c>
      <c r="AA5442" s="18" t="n">
        <f aca="false">S5442*W5442</f>
        <v>0</v>
      </c>
      <c r="AB5442" s="15" t="n">
        <f aca="false">(P5442="Month-to-month")+(I5442="Fiber optic")+(R5442="Electronic check")+(F5442&lt;=12)+(M5442="No")+(J5442="No")</f>
        <v>3</v>
      </c>
      <c r="AC5442" s="15" t="str">
        <f aca="false">IF(AB5442&gt;=5,"High",IF(AB5442&gt;=3,"Medium","Low"))</f>
        <v>Medium</v>
      </c>
    </row>
    <row r="5443" customFormat="false" ht="15" hidden="false" customHeight="false" outlineLevel="0" collapsed="false">
      <c r="A5443" s="15" t="s">
        <v>5540</v>
      </c>
      <c r="B5443" s="15" t="s">
        <v>94</v>
      </c>
      <c r="C5443" s="15" t="n">
        <v>0</v>
      </c>
      <c r="D5443" s="15" t="s">
        <v>26</v>
      </c>
      <c r="E5443" s="15" t="s">
        <v>24</v>
      </c>
      <c r="F5443" s="15" t="n">
        <v>70</v>
      </c>
      <c r="G5443" s="15" t="s">
        <v>26</v>
      </c>
      <c r="H5443" s="15" t="s">
        <v>26</v>
      </c>
      <c r="I5443" s="15" t="s">
        <v>96</v>
      </c>
      <c r="J5443" s="15" t="s">
        <v>26</v>
      </c>
      <c r="K5443" s="15" t="s">
        <v>24</v>
      </c>
      <c r="L5443" s="15" t="s">
        <v>26</v>
      </c>
      <c r="M5443" s="15" t="s">
        <v>26</v>
      </c>
      <c r="N5443" s="15" t="s">
        <v>24</v>
      </c>
      <c r="O5443" s="15" t="s">
        <v>24</v>
      </c>
      <c r="P5443" s="15" t="s">
        <v>29</v>
      </c>
      <c r="Q5443" s="15" t="s">
        <v>24</v>
      </c>
      <c r="R5443" s="15" t="s">
        <v>21</v>
      </c>
      <c r="S5443" s="18" t="n">
        <v>65.3</v>
      </c>
      <c r="T5443" s="15" t="n">
        <v>4759.75</v>
      </c>
      <c r="U5443" s="15" t="s">
        <v>26</v>
      </c>
      <c r="V5443" s="18" t="n">
        <f aca="false">IF(ISNUMBER(T5443),T5443,0)</f>
        <v>4759.75</v>
      </c>
      <c r="W5443" s="15" t="n">
        <f aca="false">IF(U5443="Yes",1,0)</f>
        <v>1</v>
      </c>
      <c r="X5443" s="15" t="str">
        <f aca="false">IF(F5443&lt;=12,"0-12 months",IF(F5443&lt;=24,"13-24 months",IF(F5443&lt;=48,"25-48 months","49-72 months")))</f>
        <v>49-72 months</v>
      </c>
      <c r="Y5443" s="15" t="str">
        <f aca="false">IF(C5443=1,"Yes","No")</f>
        <v>No</v>
      </c>
      <c r="Z5443" s="15" t="n">
        <f aca="false">COUNTIF(J5443:O5443,"Yes")</f>
        <v>3</v>
      </c>
      <c r="AA5443" s="18" t="n">
        <f aca="false">S5443*W5443</f>
        <v>65.3</v>
      </c>
      <c r="AB5443" s="15" t="n">
        <f aca="false">(P5443="Month-to-month")+(I5443="Fiber optic")+(R5443="Electronic check")+(F5443&lt;=12)+(M5443="No")+(J5443="No")</f>
        <v>0</v>
      </c>
      <c r="AC5443" s="15" t="str">
        <f aca="false">IF(AB5443&gt;=5,"High",IF(AB5443&gt;=3,"Medium","Low"))</f>
        <v>Low</v>
      </c>
    </row>
    <row r="5444" customFormat="false" ht="15" hidden="false" customHeight="false" outlineLevel="0" collapsed="false">
      <c r="A5444" s="15" t="s">
        <v>5541</v>
      </c>
      <c r="B5444" s="15" t="s">
        <v>94</v>
      </c>
      <c r="C5444" s="15" t="n">
        <v>0</v>
      </c>
      <c r="D5444" s="15" t="s">
        <v>24</v>
      </c>
      <c r="E5444" s="15" t="s">
        <v>26</v>
      </c>
      <c r="F5444" s="15" t="n">
        <v>61</v>
      </c>
      <c r="G5444" s="15" t="s">
        <v>26</v>
      </c>
      <c r="H5444" s="15" t="s">
        <v>26</v>
      </c>
      <c r="I5444" s="15" t="s">
        <v>24</v>
      </c>
      <c r="J5444" s="15" t="s">
        <v>28</v>
      </c>
      <c r="K5444" s="15" t="s">
        <v>28</v>
      </c>
      <c r="L5444" s="15" t="s">
        <v>28</v>
      </c>
      <c r="M5444" s="15" t="s">
        <v>28</v>
      </c>
      <c r="N5444" s="15" t="s">
        <v>28</v>
      </c>
      <c r="O5444" s="15" t="s">
        <v>28</v>
      </c>
      <c r="P5444" s="15" t="s">
        <v>29</v>
      </c>
      <c r="Q5444" s="15" t="s">
        <v>26</v>
      </c>
      <c r="R5444" s="15" t="s">
        <v>21</v>
      </c>
      <c r="S5444" s="18" t="n">
        <v>25</v>
      </c>
      <c r="T5444" s="15" t="n">
        <v>1498.35</v>
      </c>
      <c r="U5444" s="15" t="s">
        <v>24</v>
      </c>
      <c r="V5444" s="18" t="n">
        <f aca="false">IF(ISNUMBER(T5444),T5444,0)</f>
        <v>1498.35</v>
      </c>
      <c r="W5444" s="15" t="n">
        <f aca="false">IF(U5444="Yes",1,0)</f>
        <v>0</v>
      </c>
      <c r="X5444" s="15" t="str">
        <f aca="false">IF(F5444&lt;=12,"0-12 months",IF(F5444&lt;=24,"13-24 months",IF(F5444&lt;=48,"25-48 months","49-72 months")))</f>
        <v>49-72 months</v>
      </c>
      <c r="Y5444" s="15" t="str">
        <f aca="false">IF(C5444=1,"Yes","No")</f>
        <v>No</v>
      </c>
      <c r="Z5444" s="15" t="n">
        <f aca="false">COUNTIF(J5444:O5444,"Yes")</f>
        <v>0</v>
      </c>
      <c r="AA5444" s="18" t="n">
        <f aca="false">S5444*W5444</f>
        <v>0</v>
      </c>
      <c r="AB5444" s="15" t="n">
        <f aca="false">(P5444="Month-to-month")+(I5444="Fiber optic")+(R5444="Electronic check")+(F5444&lt;=12)+(M5444="No")+(J5444="No")</f>
        <v>0</v>
      </c>
      <c r="AC5444" s="15" t="str">
        <f aca="false">IF(AB5444&gt;=5,"High",IF(AB5444&gt;=3,"Medium","Low"))</f>
        <v>Low</v>
      </c>
    </row>
    <row r="5445" customFormat="false" ht="15" hidden="false" customHeight="false" outlineLevel="0" collapsed="false">
      <c r="A5445" s="15" t="s">
        <v>5542</v>
      </c>
      <c r="B5445" s="15" t="s">
        <v>98</v>
      </c>
      <c r="C5445" s="15" t="n">
        <v>0</v>
      </c>
      <c r="D5445" s="15" t="s">
        <v>24</v>
      </c>
      <c r="E5445" s="15" t="s">
        <v>24</v>
      </c>
      <c r="F5445" s="15" t="n">
        <v>26</v>
      </c>
      <c r="G5445" s="15" t="s">
        <v>26</v>
      </c>
      <c r="H5445" s="15" t="s">
        <v>24</v>
      </c>
      <c r="I5445" s="15" t="s">
        <v>96</v>
      </c>
      <c r="J5445" s="15" t="s">
        <v>24</v>
      </c>
      <c r="K5445" s="15" t="s">
        <v>24</v>
      </c>
      <c r="L5445" s="15" t="s">
        <v>24</v>
      </c>
      <c r="M5445" s="15" t="s">
        <v>24</v>
      </c>
      <c r="N5445" s="15" t="s">
        <v>24</v>
      </c>
      <c r="O5445" s="15" t="s">
        <v>24</v>
      </c>
      <c r="P5445" s="15" t="s">
        <v>25</v>
      </c>
      <c r="Q5445" s="15" t="s">
        <v>24</v>
      </c>
      <c r="R5445" s="15" t="s">
        <v>15</v>
      </c>
      <c r="S5445" s="18" t="n">
        <v>45.45</v>
      </c>
      <c r="T5445" s="15" t="n">
        <v>1233.15</v>
      </c>
      <c r="U5445" s="15" t="s">
        <v>24</v>
      </c>
      <c r="V5445" s="18" t="n">
        <f aca="false">IF(ISNUMBER(T5445),T5445,0)</f>
        <v>1233.15</v>
      </c>
      <c r="W5445" s="15" t="n">
        <f aca="false">IF(U5445="Yes",1,0)</f>
        <v>0</v>
      </c>
      <c r="X5445" s="15" t="str">
        <f aca="false">IF(F5445&lt;=12,"0-12 months",IF(F5445&lt;=24,"13-24 months",IF(F5445&lt;=48,"25-48 months","49-72 months")))</f>
        <v>25-48 months</v>
      </c>
      <c r="Y5445" s="15" t="str">
        <f aca="false">IF(C5445=1,"Yes","No")</f>
        <v>No</v>
      </c>
      <c r="Z5445" s="15" t="n">
        <f aca="false">COUNTIF(J5445:O5445,"Yes")</f>
        <v>0</v>
      </c>
      <c r="AA5445" s="18" t="n">
        <f aca="false">S5445*W5445</f>
        <v>0</v>
      </c>
      <c r="AB5445" s="15" t="n">
        <f aca="false">(P5445="Month-to-month")+(I5445="Fiber optic")+(R5445="Electronic check")+(F5445&lt;=12)+(M5445="No")+(J5445="No")</f>
        <v>4</v>
      </c>
      <c r="AC5445" s="15" t="str">
        <f aca="false">IF(AB5445&gt;=5,"High",IF(AB5445&gt;=3,"Medium","Low"))</f>
        <v>Medium</v>
      </c>
    </row>
    <row r="5446" customFormat="false" ht="15" hidden="false" customHeight="false" outlineLevel="0" collapsed="false">
      <c r="A5446" s="15" t="s">
        <v>5543</v>
      </c>
      <c r="B5446" s="15" t="s">
        <v>98</v>
      </c>
      <c r="C5446" s="15" t="n">
        <v>0</v>
      </c>
      <c r="D5446" s="15" t="s">
        <v>26</v>
      </c>
      <c r="E5446" s="15" t="s">
        <v>24</v>
      </c>
      <c r="F5446" s="15" t="n">
        <v>45</v>
      </c>
      <c r="G5446" s="15" t="s">
        <v>26</v>
      </c>
      <c r="H5446" s="15" t="s">
        <v>26</v>
      </c>
      <c r="I5446" s="15" t="s">
        <v>102</v>
      </c>
      <c r="J5446" s="15" t="s">
        <v>24</v>
      </c>
      <c r="K5446" s="15" t="s">
        <v>26</v>
      </c>
      <c r="L5446" s="15" t="s">
        <v>26</v>
      </c>
      <c r="M5446" s="15" t="s">
        <v>24</v>
      </c>
      <c r="N5446" s="15" t="s">
        <v>26</v>
      </c>
      <c r="O5446" s="15" t="s">
        <v>26</v>
      </c>
      <c r="P5446" s="15" t="s">
        <v>25</v>
      </c>
      <c r="Q5446" s="15" t="s">
        <v>26</v>
      </c>
      <c r="R5446" s="15" t="s">
        <v>19</v>
      </c>
      <c r="S5446" s="18" t="n">
        <v>107.75</v>
      </c>
      <c r="T5446" s="15" t="n">
        <v>4882.8</v>
      </c>
      <c r="U5446" s="15" t="s">
        <v>24</v>
      </c>
      <c r="V5446" s="18" t="n">
        <f aca="false">IF(ISNUMBER(T5446),T5446,0)</f>
        <v>4882.8</v>
      </c>
      <c r="W5446" s="15" t="n">
        <f aca="false">IF(U5446="Yes",1,0)</f>
        <v>0</v>
      </c>
      <c r="X5446" s="15" t="str">
        <f aca="false">IF(F5446&lt;=12,"0-12 months",IF(F5446&lt;=24,"13-24 months",IF(F5446&lt;=48,"25-48 months","49-72 months")))</f>
        <v>25-48 months</v>
      </c>
      <c r="Y5446" s="15" t="str">
        <f aca="false">IF(C5446=1,"Yes","No")</f>
        <v>No</v>
      </c>
      <c r="Z5446" s="15" t="n">
        <f aca="false">COUNTIF(J5446:O5446,"Yes")</f>
        <v>4</v>
      </c>
      <c r="AA5446" s="18" t="n">
        <f aca="false">S5446*W5446</f>
        <v>0</v>
      </c>
      <c r="AB5446" s="15" t="n">
        <f aca="false">(P5446="Month-to-month")+(I5446="Fiber optic")+(R5446="Electronic check")+(F5446&lt;=12)+(M5446="No")+(J5446="No")</f>
        <v>4</v>
      </c>
      <c r="AC5446" s="15" t="str">
        <f aca="false">IF(AB5446&gt;=5,"High",IF(AB5446&gt;=3,"Medium","Low"))</f>
        <v>Medium</v>
      </c>
    </row>
    <row r="5447" customFormat="false" ht="15" hidden="false" customHeight="false" outlineLevel="0" collapsed="false">
      <c r="A5447" s="15" t="s">
        <v>5544</v>
      </c>
      <c r="B5447" s="15" t="s">
        <v>98</v>
      </c>
      <c r="C5447" s="15" t="n">
        <v>0</v>
      </c>
      <c r="D5447" s="15" t="s">
        <v>26</v>
      </c>
      <c r="E5447" s="15" t="s">
        <v>26</v>
      </c>
      <c r="F5447" s="15" t="n">
        <v>62</v>
      </c>
      <c r="G5447" s="15" t="s">
        <v>26</v>
      </c>
      <c r="H5447" s="15" t="s">
        <v>26</v>
      </c>
      <c r="I5447" s="15" t="s">
        <v>102</v>
      </c>
      <c r="J5447" s="15" t="s">
        <v>24</v>
      </c>
      <c r="K5447" s="15" t="s">
        <v>24</v>
      </c>
      <c r="L5447" s="15" t="s">
        <v>26</v>
      </c>
      <c r="M5447" s="15" t="s">
        <v>24</v>
      </c>
      <c r="N5447" s="15" t="s">
        <v>26</v>
      </c>
      <c r="O5447" s="15" t="s">
        <v>24</v>
      </c>
      <c r="P5447" s="15" t="s">
        <v>29</v>
      </c>
      <c r="Q5447" s="15" t="s">
        <v>26</v>
      </c>
      <c r="R5447" s="15" t="s">
        <v>21</v>
      </c>
      <c r="S5447" s="18" t="n">
        <v>89.1</v>
      </c>
      <c r="T5447" s="15" t="n">
        <v>5411.65</v>
      </c>
      <c r="U5447" s="15" t="s">
        <v>24</v>
      </c>
      <c r="V5447" s="18" t="n">
        <f aca="false">IF(ISNUMBER(T5447),T5447,0)</f>
        <v>5411.65</v>
      </c>
      <c r="W5447" s="15" t="n">
        <f aca="false">IF(U5447="Yes",1,0)</f>
        <v>0</v>
      </c>
      <c r="X5447" s="15" t="str">
        <f aca="false">IF(F5447&lt;=12,"0-12 months",IF(F5447&lt;=24,"13-24 months",IF(F5447&lt;=48,"25-48 months","49-72 months")))</f>
        <v>49-72 months</v>
      </c>
      <c r="Y5447" s="15" t="str">
        <f aca="false">IF(C5447=1,"Yes","No")</f>
        <v>No</v>
      </c>
      <c r="Z5447" s="15" t="n">
        <f aca="false">COUNTIF(J5447:O5447,"Yes")</f>
        <v>2</v>
      </c>
      <c r="AA5447" s="18" t="n">
        <f aca="false">S5447*W5447</f>
        <v>0</v>
      </c>
      <c r="AB5447" s="15" t="n">
        <f aca="false">(P5447="Month-to-month")+(I5447="Fiber optic")+(R5447="Electronic check")+(F5447&lt;=12)+(M5447="No")+(J5447="No")</f>
        <v>3</v>
      </c>
      <c r="AC5447" s="15" t="str">
        <f aca="false">IF(AB5447&gt;=5,"High",IF(AB5447&gt;=3,"Medium","Low"))</f>
        <v>Medium</v>
      </c>
    </row>
    <row r="5448" customFormat="false" ht="15" hidden="false" customHeight="false" outlineLevel="0" collapsed="false">
      <c r="A5448" s="15" t="s">
        <v>5545</v>
      </c>
      <c r="B5448" s="15" t="s">
        <v>98</v>
      </c>
      <c r="C5448" s="15" t="n">
        <v>0</v>
      </c>
      <c r="D5448" s="15" t="s">
        <v>24</v>
      </c>
      <c r="E5448" s="15" t="s">
        <v>24</v>
      </c>
      <c r="F5448" s="15" t="n">
        <v>1</v>
      </c>
      <c r="G5448" s="15" t="s">
        <v>26</v>
      </c>
      <c r="H5448" s="15" t="s">
        <v>24</v>
      </c>
      <c r="I5448" s="15" t="s">
        <v>24</v>
      </c>
      <c r="J5448" s="15" t="s">
        <v>28</v>
      </c>
      <c r="K5448" s="15" t="s">
        <v>28</v>
      </c>
      <c r="L5448" s="15" t="s">
        <v>28</v>
      </c>
      <c r="M5448" s="15" t="s">
        <v>28</v>
      </c>
      <c r="N5448" s="15" t="s">
        <v>28</v>
      </c>
      <c r="O5448" s="15" t="s">
        <v>28</v>
      </c>
      <c r="P5448" s="15" t="s">
        <v>25</v>
      </c>
      <c r="Q5448" s="15" t="s">
        <v>24</v>
      </c>
      <c r="R5448" s="15" t="s">
        <v>17</v>
      </c>
      <c r="S5448" s="18" t="n">
        <v>19.65</v>
      </c>
      <c r="T5448" s="15" t="n">
        <v>19.65</v>
      </c>
      <c r="U5448" s="15" t="s">
        <v>26</v>
      </c>
      <c r="V5448" s="18" t="n">
        <f aca="false">IF(ISNUMBER(T5448),T5448,0)</f>
        <v>19.65</v>
      </c>
      <c r="W5448" s="15" t="n">
        <f aca="false">IF(U5448="Yes",1,0)</f>
        <v>1</v>
      </c>
      <c r="X5448" s="15" t="str">
        <f aca="false">IF(F5448&lt;=12,"0-12 months",IF(F5448&lt;=24,"13-24 months",IF(F5448&lt;=48,"25-48 months","49-72 months")))</f>
        <v>0-12 months</v>
      </c>
      <c r="Y5448" s="15" t="str">
        <f aca="false">IF(C5448=1,"Yes","No")</f>
        <v>No</v>
      </c>
      <c r="Z5448" s="15" t="n">
        <f aca="false">COUNTIF(J5448:O5448,"Yes")</f>
        <v>0</v>
      </c>
      <c r="AA5448" s="18" t="n">
        <f aca="false">S5448*W5448</f>
        <v>19.65</v>
      </c>
      <c r="AB5448" s="15" t="n">
        <f aca="false">(P5448="Month-to-month")+(I5448="Fiber optic")+(R5448="Electronic check")+(F5448&lt;=12)+(M5448="No")+(J5448="No")</f>
        <v>2</v>
      </c>
      <c r="AC5448" s="15" t="str">
        <f aca="false">IF(AB5448&gt;=5,"High",IF(AB5448&gt;=3,"Medium","Low"))</f>
        <v>Low</v>
      </c>
    </row>
    <row r="5449" customFormat="false" ht="15" hidden="false" customHeight="false" outlineLevel="0" collapsed="false">
      <c r="A5449" s="15" t="s">
        <v>5546</v>
      </c>
      <c r="B5449" s="15" t="s">
        <v>94</v>
      </c>
      <c r="C5449" s="15" t="n">
        <v>0</v>
      </c>
      <c r="D5449" s="15" t="s">
        <v>24</v>
      </c>
      <c r="E5449" s="15" t="s">
        <v>24</v>
      </c>
      <c r="F5449" s="15" t="n">
        <v>3</v>
      </c>
      <c r="G5449" s="15" t="s">
        <v>26</v>
      </c>
      <c r="H5449" s="15" t="s">
        <v>24</v>
      </c>
      <c r="I5449" s="15" t="s">
        <v>96</v>
      </c>
      <c r="J5449" s="15" t="s">
        <v>24</v>
      </c>
      <c r="K5449" s="15" t="s">
        <v>24</v>
      </c>
      <c r="L5449" s="15" t="s">
        <v>24</v>
      </c>
      <c r="M5449" s="15" t="s">
        <v>24</v>
      </c>
      <c r="N5449" s="15" t="s">
        <v>24</v>
      </c>
      <c r="O5449" s="15" t="s">
        <v>24</v>
      </c>
      <c r="P5449" s="15" t="s">
        <v>25</v>
      </c>
      <c r="Q5449" s="15" t="s">
        <v>24</v>
      </c>
      <c r="R5449" s="15" t="s">
        <v>17</v>
      </c>
      <c r="S5449" s="18" t="n">
        <v>44.75</v>
      </c>
      <c r="T5449" s="15" t="n">
        <v>148.05</v>
      </c>
      <c r="U5449" s="15" t="s">
        <v>24</v>
      </c>
      <c r="V5449" s="18" t="n">
        <f aca="false">IF(ISNUMBER(T5449),T5449,0)</f>
        <v>148.05</v>
      </c>
      <c r="W5449" s="15" t="n">
        <f aca="false">IF(U5449="Yes",1,0)</f>
        <v>0</v>
      </c>
      <c r="X5449" s="15" t="str">
        <f aca="false">IF(F5449&lt;=12,"0-12 months",IF(F5449&lt;=24,"13-24 months",IF(F5449&lt;=48,"25-48 months","49-72 months")))</f>
        <v>0-12 months</v>
      </c>
      <c r="Y5449" s="15" t="str">
        <f aca="false">IF(C5449=1,"Yes","No")</f>
        <v>No</v>
      </c>
      <c r="Z5449" s="15" t="n">
        <f aca="false">COUNTIF(J5449:O5449,"Yes")</f>
        <v>0</v>
      </c>
      <c r="AA5449" s="18" t="n">
        <f aca="false">S5449*W5449</f>
        <v>0</v>
      </c>
      <c r="AB5449" s="15" t="n">
        <f aca="false">(P5449="Month-to-month")+(I5449="Fiber optic")+(R5449="Electronic check")+(F5449&lt;=12)+(M5449="No")+(J5449="No")</f>
        <v>4</v>
      </c>
      <c r="AC5449" s="15" t="str">
        <f aca="false">IF(AB5449&gt;=5,"High",IF(AB5449&gt;=3,"Medium","Low"))</f>
        <v>Medium</v>
      </c>
    </row>
    <row r="5450" customFormat="false" ht="15" hidden="false" customHeight="false" outlineLevel="0" collapsed="false">
      <c r="A5450" s="15" t="s">
        <v>5547</v>
      </c>
      <c r="B5450" s="15" t="s">
        <v>94</v>
      </c>
      <c r="C5450" s="15" t="n">
        <v>0</v>
      </c>
      <c r="D5450" s="15" t="s">
        <v>26</v>
      </c>
      <c r="E5450" s="15" t="s">
        <v>26</v>
      </c>
      <c r="F5450" s="15" t="n">
        <v>41</v>
      </c>
      <c r="G5450" s="15" t="s">
        <v>26</v>
      </c>
      <c r="H5450" s="15" t="s">
        <v>26</v>
      </c>
      <c r="I5450" s="15" t="s">
        <v>102</v>
      </c>
      <c r="J5450" s="15" t="s">
        <v>26</v>
      </c>
      <c r="K5450" s="15" t="s">
        <v>26</v>
      </c>
      <c r="L5450" s="15" t="s">
        <v>26</v>
      </c>
      <c r="M5450" s="15" t="s">
        <v>24</v>
      </c>
      <c r="N5450" s="15" t="s">
        <v>24</v>
      </c>
      <c r="O5450" s="15" t="s">
        <v>26</v>
      </c>
      <c r="P5450" s="15" t="s">
        <v>27</v>
      </c>
      <c r="Q5450" s="15" t="s">
        <v>26</v>
      </c>
      <c r="R5450" s="15" t="s">
        <v>19</v>
      </c>
      <c r="S5450" s="18" t="n">
        <v>101.6</v>
      </c>
      <c r="T5450" s="15" t="n">
        <v>3930.55</v>
      </c>
      <c r="U5450" s="15" t="s">
        <v>24</v>
      </c>
      <c r="V5450" s="18" t="n">
        <f aca="false">IF(ISNUMBER(T5450),T5450,0)</f>
        <v>3930.55</v>
      </c>
      <c r="W5450" s="15" t="n">
        <f aca="false">IF(U5450="Yes",1,0)</f>
        <v>0</v>
      </c>
      <c r="X5450" s="15" t="str">
        <f aca="false">IF(F5450&lt;=12,"0-12 months",IF(F5450&lt;=24,"13-24 months",IF(F5450&lt;=48,"25-48 months","49-72 months")))</f>
        <v>25-48 months</v>
      </c>
      <c r="Y5450" s="15" t="str">
        <f aca="false">IF(C5450=1,"Yes","No")</f>
        <v>No</v>
      </c>
      <c r="Z5450" s="15" t="n">
        <f aca="false">COUNTIF(J5450:O5450,"Yes")</f>
        <v>4</v>
      </c>
      <c r="AA5450" s="18" t="n">
        <f aca="false">S5450*W5450</f>
        <v>0</v>
      </c>
      <c r="AB5450" s="15" t="n">
        <f aca="false">(P5450="Month-to-month")+(I5450="Fiber optic")+(R5450="Electronic check")+(F5450&lt;=12)+(M5450="No")+(J5450="No")</f>
        <v>2</v>
      </c>
      <c r="AC5450" s="15" t="str">
        <f aca="false">IF(AB5450&gt;=5,"High",IF(AB5450&gt;=3,"Medium","Low"))</f>
        <v>Low</v>
      </c>
    </row>
    <row r="5451" customFormat="false" ht="15" hidden="false" customHeight="false" outlineLevel="0" collapsed="false">
      <c r="A5451" s="15" t="s">
        <v>5548</v>
      </c>
      <c r="B5451" s="15" t="s">
        <v>98</v>
      </c>
      <c r="C5451" s="15" t="n">
        <v>0</v>
      </c>
      <c r="D5451" s="15" t="s">
        <v>26</v>
      </c>
      <c r="E5451" s="15" t="s">
        <v>26</v>
      </c>
      <c r="F5451" s="15" t="n">
        <v>67</v>
      </c>
      <c r="G5451" s="15" t="s">
        <v>26</v>
      </c>
      <c r="H5451" s="15" t="s">
        <v>24</v>
      </c>
      <c r="I5451" s="15" t="s">
        <v>102</v>
      </c>
      <c r="J5451" s="15" t="s">
        <v>24</v>
      </c>
      <c r="K5451" s="15" t="s">
        <v>26</v>
      </c>
      <c r="L5451" s="15" t="s">
        <v>26</v>
      </c>
      <c r="M5451" s="15" t="s">
        <v>26</v>
      </c>
      <c r="N5451" s="15" t="s">
        <v>26</v>
      </c>
      <c r="O5451" s="15" t="s">
        <v>26</v>
      </c>
      <c r="P5451" s="15" t="s">
        <v>29</v>
      </c>
      <c r="Q5451" s="15" t="s">
        <v>24</v>
      </c>
      <c r="R5451" s="15" t="s">
        <v>19</v>
      </c>
      <c r="S5451" s="18" t="n">
        <v>103.15</v>
      </c>
      <c r="T5451" s="15" t="n">
        <v>6895.5</v>
      </c>
      <c r="U5451" s="15" t="s">
        <v>24</v>
      </c>
      <c r="V5451" s="18" t="n">
        <f aca="false">IF(ISNUMBER(T5451),T5451,0)</f>
        <v>6895.5</v>
      </c>
      <c r="W5451" s="15" t="n">
        <f aca="false">IF(U5451="Yes",1,0)</f>
        <v>0</v>
      </c>
      <c r="X5451" s="15" t="str">
        <f aca="false">IF(F5451&lt;=12,"0-12 months",IF(F5451&lt;=24,"13-24 months",IF(F5451&lt;=48,"25-48 months","49-72 months")))</f>
        <v>49-72 months</v>
      </c>
      <c r="Y5451" s="15" t="str">
        <f aca="false">IF(C5451=1,"Yes","No")</f>
        <v>No</v>
      </c>
      <c r="Z5451" s="15" t="n">
        <f aca="false">COUNTIF(J5451:O5451,"Yes")</f>
        <v>5</v>
      </c>
      <c r="AA5451" s="18" t="n">
        <f aca="false">S5451*W5451</f>
        <v>0</v>
      </c>
      <c r="AB5451" s="15" t="n">
        <f aca="false">(P5451="Month-to-month")+(I5451="Fiber optic")+(R5451="Electronic check")+(F5451&lt;=12)+(M5451="No")+(J5451="No")</f>
        <v>2</v>
      </c>
      <c r="AC5451" s="15" t="str">
        <f aca="false">IF(AB5451&gt;=5,"High",IF(AB5451&gt;=3,"Medium","Low"))</f>
        <v>Low</v>
      </c>
    </row>
    <row r="5452" customFormat="false" ht="15" hidden="false" customHeight="false" outlineLevel="0" collapsed="false">
      <c r="A5452" s="15" t="s">
        <v>5549</v>
      </c>
      <c r="B5452" s="15" t="s">
        <v>98</v>
      </c>
      <c r="C5452" s="15" t="n">
        <v>0</v>
      </c>
      <c r="D5452" s="15" t="s">
        <v>24</v>
      </c>
      <c r="E5452" s="15" t="s">
        <v>24</v>
      </c>
      <c r="F5452" s="15" t="n">
        <v>1</v>
      </c>
      <c r="G5452" s="15" t="s">
        <v>26</v>
      </c>
      <c r="H5452" s="15" t="s">
        <v>26</v>
      </c>
      <c r="I5452" s="15" t="s">
        <v>102</v>
      </c>
      <c r="J5452" s="15" t="s">
        <v>24</v>
      </c>
      <c r="K5452" s="15" t="s">
        <v>24</v>
      </c>
      <c r="L5452" s="15" t="s">
        <v>24</v>
      </c>
      <c r="M5452" s="15" t="s">
        <v>24</v>
      </c>
      <c r="N5452" s="15" t="s">
        <v>26</v>
      </c>
      <c r="O5452" s="15" t="s">
        <v>24</v>
      </c>
      <c r="P5452" s="15" t="s">
        <v>25</v>
      </c>
      <c r="Q5452" s="15" t="s">
        <v>26</v>
      </c>
      <c r="R5452" s="15" t="s">
        <v>17</v>
      </c>
      <c r="S5452" s="18" t="n">
        <v>84.65</v>
      </c>
      <c r="T5452" s="15" t="n">
        <v>84.65</v>
      </c>
      <c r="U5452" s="15" t="s">
        <v>26</v>
      </c>
      <c r="V5452" s="18" t="n">
        <f aca="false">IF(ISNUMBER(T5452),T5452,0)</f>
        <v>84.65</v>
      </c>
      <c r="W5452" s="15" t="n">
        <f aca="false">IF(U5452="Yes",1,0)</f>
        <v>1</v>
      </c>
      <c r="X5452" s="15" t="str">
        <f aca="false">IF(F5452&lt;=12,"0-12 months",IF(F5452&lt;=24,"13-24 months",IF(F5452&lt;=48,"25-48 months","49-72 months")))</f>
        <v>0-12 months</v>
      </c>
      <c r="Y5452" s="15" t="str">
        <f aca="false">IF(C5452=1,"Yes","No")</f>
        <v>No</v>
      </c>
      <c r="Z5452" s="15" t="n">
        <f aca="false">COUNTIF(J5452:O5452,"Yes")</f>
        <v>1</v>
      </c>
      <c r="AA5452" s="18" t="n">
        <f aca="false">S5452*W5452</f>
        <v>84.65</v>
      </c>
      <c r="AB5452" s="15" t="n">
        <f aca="false">(P5452="Month-to-month")+(I5452="Fiber optic")+(R5452="Electronic check")+(F5452&lt;=12)+(M5452="No")+(J5452="No")</f>
        <v>5</v>
      </c>
      <c r="AC5452" s="15" t="str">
        <f aca="false">IF(AB5452&gt;=5,"High",IF(AB5452&gt;=3,"Medium","Low"))</f>
        <v>High</v>
      </c>
    </row>
    <row r="5453" customFormat="false" ht="15" hidden="false" customHeight="false" outlineLevel="0" collapsed="false">
      <c r="A5453" s="15" t="s">
        <v>5550</v>
      </c>
      <c r="B5453" s="15" t="s">
        <v>94</v>
      </c>
      <c r="C5453" s="15" t="n">
        <v>0</v>
      </c>
      <c r="D5453" s="15" t="s">
        <v>26</v>
      </c>
      <c r="E5453" s="15" t="s">
        <v>24</v>
      </c>
      <c r="F5453" s="15" t="n">
        <v>71</v>
      </c>
      <c r="G5453" s="15" t="s">
        <v>26</v>
      </c>
      <c r="H5453" s="15" t="s">
        <v>26</v>
      </c>
      <c r="I5453" s="15" t="s">
        <v>102</v>
      </c>
      <c r="J5453" s="15" t="s">
        <v>26</v>
      </c>
      <c r="K5453" s="15" t="s">
        <v>26</v>
      </c>
      <c r="L5453" s="15" t="s">
        <v>24</v>
      </c>
      <c r="M5453" s="15" t="s">
        <v>24</v>
      </c>
      <c r="N5453" s="15" t="s">
        <v>26</v>
      </c>
      <c r="O5453" s="15" t="s">
        <v>24</v>
      </c>
      <c r="P5453" s="15" t="s">
        <v>27</v>
      </c>
      <c r="Q5453" s="15" t="s">
        <v>24</v>
      </c>
      <c r="R5453" s="15" t="s">
        <v>17</v>
      </c>
      <c r="S5453" s="18" t="n">
        <v>95.65</v>
      </c>
      <c r="T5453" s="15" t="n">
        <v>6856.95</v>
      </c>
      <c r="U5453" s="15" t="s">
        <v>24</v>
      </c>
      <c r="V5453" s="18" t="n">
        <f aca="false">IF(ISNUMBER(T5453),T5453,0)</f>
        <v>6856.95</v>
      </c>
      <c r="W5453" s="15" t="n">
        <f aca="false">IF(U5453="Yes",1,0)</f>
        <v>0</v>
      </c>
      <c r="X5453" s="15" t="str">
        <f aca="false">IF(F5453&lt;=12,"0-12 months",IF(F5453&lt;=24,"13-24 months",IF(F5453&lt;=48,"25-48 months","49-72 months")))</f>
        <v>49-72 months</v>
      </c>
      <c r="Y5453" s="15" t="str">
        <f aca="false">IF(C5453=1,"Yes","No")</f>
        <v>No</v>
      </c>
      <c r="Z5453" s="15" t="n">
        <f aca="false">COUNTIF(J5453:O5453,"Yes")</f>
        <v>3</v>
      </c>
      <c r="AA5453" s="18" t="n">
        <f aca="false">S5453*W5453</f>
        <v>0</v>
      </c>
      <c r="AB5453" s="15" t="n">
        <f aca="false">(P5453="Month-to-month")+(I5453="Fiber optic")+(R5453="Electronic check")+(F5453&lt;=12)+(M5453="No")+(J5453="No")</f>
        <v>2</v>
      </c>
      <c r="AC5453" s="15" t="str">
        <f aca="false">IF(AB5453&gt;=5,"High",IF(AB5453&gt;=3,"Medium","Low"))</f>
        <v>Low</v>
      </c>
    </row>
    <row r="5454" customFormat="false" ht="15" hidden="false" customHeight="false" outlineLevel="0" collapsed="false">
      <c r="A5454" s="15" t="s">
        <v>5551</v>
      </c>
      <c r="B5454" s="15" t="s">
        <v>94</v>
      </c>
      <c r="C5454" s="15" t="n">
        <v>0</v>
      </c>
      <c r="D5454" s="15" t="s">
        <v>26</v>
      </c>
      <c r="E5454" s="15" t="s">
        <v>26</v>
      </c>
      <c r="F5454" s="15" t="n">
        <v>37</v>
      </c>
      <c r="G5454" s="15" t="s">
        <v>26</v>
      </c>
      <c r="H5454" s="15" t="s">
        <v>24</v>
      </c>
      <c r="I5454" s="15" t="s">
        <v>96</v>
      </c>
      <c r="J5454" s="15" t="s">
        <v>26</v>
      </c>
      <c r="K5454" s="15" t="s">
        <v>26</v>
      </c>
      <c r="L5454" s="15" t="s">
        <v>24</v>
      </c>
      <c r="M5454" s="15" t="s">
        <v>24</v>
      </c>
      <c r="N5454" s="15" t="s">
        <v>26</v>
      </c>
      <c r="O5454" s="15" t="s">
        <v>26</v>
      </c>
      <c r="P5454" s="15" t="s">
        <v>27</v>
      </c>
      <c r="Q5454" s="15" t="s">
        <v>24</v>
      </c>
      <c r="R5454" s="15" t="s">
        <v>19</v>
      </c>
      <c r="S5454" s="18" t="n">
        <v>75.1</v>
      </c>
      <c r="T5454" s="15" t="n">
        <v>2658.8</v>
      </c>
      <c r="U5454" s="15" t="s">
        <v>24</v>
      </c>
      <c r="V5454" s="18" t="n">
        <f aca="false">IF(ISNUMBER(T5454),T5454,0)</f>
        <v>2658.8</v>
      </c>
      <c r="W5454" s="15" t="n">
        <f aca="false">IF(U5454="Yes",1,0)</f>
        <v>0</v>
      </c>
      <c r="X5454" s="15" t="str">
        <f aca="false">IF(F5454&lt;=12,"0-12 months",IF(F5454&lt;=24,"13-24 months",IF(F5454&lt;=48,"25-48 months","49-72 months")))</f>
        <v>25-48 months</v>
      </c>
      <c r="Y5454" s="15" t="str">
        <f aca="false">IF(C5454=1,"Yes","No")</f>
        <v>No</v>
      </c>
      <c r="Z5454" s="15" t="n">
        <f aca="false">COUNTIF(J5454:O5454,"Yes")</f>
        <v>4</v>
      </c>
      <c r="AA5454" s="18" t="n">
        <f aca="false">S5454*W5454</f>
        <v>0</v>
      </c>
      <c r="AB5454" s="15" t="n">
        <f aca="false">(P5454="Month-to-month")+(I5454="Fiber optic")+(R5454="Electronic check")+(F5454&lt;=12)+(M5454="No")+(J5454="No")</f>
        <v>1</v>
      </c>
      <c r="AC5454" s="15" t="str">
        <f aca="false">IF(AB5454&gt;=5,"High",IF(AB5454&gt;=3,"Medium","Low"))</f>
        <v>Low</v>
      </c>
    </row>
    <row r="5455" customFormat="false" ht="15" hidden="false" customHeight="false" outlineLevel="0" collapsed="false">
      <c r="A5455" s="15" t="s">
        <v>5552</v>
      </c>
      <c r="B5455" s="15" t="s">
        <v>98</v>
      </c>
      <c r="C5455" s="15" t="n">
        <v>0</v>
      </c>
      <c r="D5455" s="15" t="s">
        <v>26</v>
      </c>
      <c r="E5455" s="15" t="s">
        <v>24</v>
      </c>
      <c r="F5455" s="15" t="n">
        <v>60</v>
      </c>
      <c r="G5455" s="15" t="s">
        <v>26</v>
      </c>
      <c r="H5455" s="15" t="s">
        <v>24</v>
      </c>
      <c r="I5455" s="15" t="s">
        <v>96</v>
      </c>
      <c r="J5455" s="15" t="s">
        <v>26</v>
      </c>
      <c r="K5455" s="15" t="s">
        <v>26</v>
      </c>
      <c r="L5455" s="15" t="s">
        <v>24</v>
      </c>
      <c r="M5455" s="15" t="s">
        <v>26</v>
      </c>
      <c r="N5455" s="15" t="s">
        <v>24</v>
      </c>
      <c r="O5455" s="15" t="s">
        <v>24</v>
      </c>
      <c r="P5455" s="15" t="s">
        <v>29</v>
      </c>
      <c r="Q5455" s="15" t="s">
        <v>26</v>
      </c>
      <c r="R5455" s="15" t="s">
        <v>17</v>
      </c>
      <c r="S5455" s="18" t="n">
        <v>61.35</v>
      </c>
      <c r="T5455" s="15" t="n">
        <v>3766.2</v>
      </c>
      <c r="U5455" s="15" t="s">
        <v>24</v>
      </c>
      <c r="V5455" s="18" t="n">
        <f aca="false">IF(ISNUMBER(T5455),T5455,0)</f>
        <v>3766.2</v>
      </c>
      <c r="W5455" s="15" t="n">
        <f aca="false">IF(U5455="Yes",1,0)</f>
        <v>0</v>
      </c>
      <c r="X5455" s="15" t="str">
        <f aca="false">IF(F5455&lt;=12,"0-12 months",IF(F5455&lt;=24,"13-24 months",IF(F5455&lt;=48,"25-48 months","49-72 months")))</f>
        <v>49-72 months</v>
      </c>
      <c r="Y5455" s="15" t="str">
        <f aca="false">IF(C5455=1,"Yes","No")</f>
        <v>No</v>
      </c>
      <c r="Z5455" s="15" t="n">
        <f aca="false">COUNTIF(J5455:O5455,"Yes")</f>
        <v>3</v>
      </c>
      <c r="AA5455" s="18" t="n">
        <f aca="false">S5455*W5455</f>
        <v>0</v>
      </c>
      <c r="AB5455" s="15" t="n">
        <f aca="false">(P5455="Month-to-month")+(I5455="Fiber optic")+(R5455="Electronic check")+(F5455&lt;=12)+(M5455="No")+(J5455="No")</f>
        <v>0</v>
      </c>
      <c r="AC5455" s="15" t="str">
        <f aca="false">IF(AB5455&gt;=5,"High",IF(AB5455&gt;=3,"Medium","Low"))</f>
        <v>Low</v>
      </c>
    </row>
    <row r="5456" customFormat="false" ht="15" hidden="false" customHeight="false" outlineLevel="0" collapsed="false">
      <c r="A5456" s="15" t="s">
        <v>5553</v>
      </c>
      <c r="B5456" s="15" t="s">
        <v>94</v>
      </c>
      <c r="C5456" s="15" t="n">
        <v>1</v>
      </c>
      <c r="D5456" s="15" t="s">
        <v>26</v>
      </c>
      <c r="E5456" s="15" t="s">
        <v>24</v>
      </c>
      <c r="F5456" s="15" t="n">
        <v>1</v>
      </c>
      <c r="G5456" s="15" t="s">
        <v>26</v>
      </c>
      <c r="H5456" s="15" t="s">
        <v>24</v>
      </c>
      <c r="I5456" s="15" t="s">
        <v>102</v>
      </c>
      <c r="J5456" s="15" t="s">
        <v>24</v>
      </c>
      <c r="K5456" s="15" t="s">
        <v>24</v>
      </c>
      <c r="L5456" s="15" t="s">
        <v>24</v>
      </c>
      <c r="M5456" s="15" t="s">
        <v>24</v>
      </c>
      <c r="N5456" s="15" t="s">
        <v>24</v>
      </c>
      <c r="O5456" s="15" t="s">
        <v>24</v>
      </c>
      <c r="P5456" s="15" t="s">
        <v>25</v>
      </c>
      <c r="Q5456" s="15" t="s">
        <v>26</v>
      </c>
      <c r="R5456" s="15" t="s">
        <v>15</v>
      </c>
      <c r="S5456" s="18" t="n">
        <v>69.55</v>
      </c>
      <c r="T5456" s="15" t="n">
        <v>69.55</v>
      </c>
      <c r="U5456" s="15" t="s">
        <v>26</v>
      </c>
      <c r="V5456" s="18" t="n">
        <f aca="false">IF(ISNUMBER(T5456),T5456,0)</f>
        <v>69.55</v>
      </c>
      <c r="W5456" s="15" t="n">
        <f aca="false">IF(U5456="Yes",1,0)</f>
        <v>1</v>
      </c>
      <c r="X5456" s="15" t="str">
        <f aca="false">IF(F5456&lt;=12,"0-12 months",IF(F5456&lt;=24,"13-24 months",IF(F5456&lt;=48,"25-48 months","49-72 months")))</f>
        <v>0-12 months</v>
      </c>
      <c r="Y5456" s="15" t="str">
        <f aca="false">IF(C5456=1,"Yes","No")</f>
        <v>Yes</v>
      </c>
      <c r="Z5456" s="15" t="n">
        <f aca="false">COUNTIF(J5456:O5456,"Yes")</f>
        <v>0</v>
      </c>
      <c r="AA5456" s="18" t="n">
        <f aca="false">S5456*W5456</f>
        <v>69.55</v>
      </c>
      <c r="AB5456" s="15" t="n">
        <f aca="false">(P5456="Month-to-month")+(I5456="Fiber optic")+(R5456="Electronic check")+(F5456&lt;=12)+(M5456="No")+(J5456="No")</f>
        <v>6</v>
      </c>
      <c r="AC5456" s="15" t="str">
        <f aca="false">IF(AB5456&gt;=5,"High",IF(AB5456&gt;=3,"Medium","Low"))</f>
        <v>High</v>
      </c>
    </row>
    <row r="5457" customFormat="false" ht="15" hidden="false" customHeight="false" outlineLevel="0" collapsed="false">
      <c r="A5457" s="15" t="s">
        <v>5554</v>
      </c>
      <c r="B5457" s="15" t="s">
        <v>94</v>
      </c>
      <c r="C5457" s="15" t="n">
        <v>0</v>
      </c>
      <c r="D5457" s="15" t="s">
        <v>24</v>
      </c>
      <c r="E5457" s="15" t="s">
        <v>24</v>
      </c>
      <c r="F5457" s="15" t="n">
        <v>6</v>
      </c>
      <c r="G5457" s="15" t="s">
        <v>26</v>
      </c>
      <c r="H5457" s="15" t="s">
        <v>24</v>
      </c>
      <c r="I5457" s="15" t="s">
        <v>24</v>
      </c>
      <c r="J5457" s="15" t="s">
        <v>28</v>
      </c>
      <c r="K5457" s="15" t="s">
        <v>28</v>
      </c>
      <c r="L5457" s="15" t="s">
        <v>28</v>
      </c>
      <c r="M5457" s="15" t="s">
        <v>28</v>
      </c>
      <c r="N5457" s="15" t="s">
        <v>28</v>
      </c>
      <c r="O5457" s="15" t="s">
        <v>28</v>
      </c>
      <c r="P5457" s="15" t="s">
        <v>25</v>
      </c>
      <c r="Q5457" s="15" t="s">
        <v>24</v>
      </c>
      <c r="R5457" s="15" t="s">
        <v>21</v>
      </c>
      <c r="S5457" s="18" t="n">
        <v>19.7</v>
      </c>
      <c r="T5457" s="15" t="n">
        <v>129.55</v>
      </c>
      <c r="U5457" s="15" t="s">
        <v>24</v>
      </c>
      <c r="V5457" s="18" t="n">
        <f aca="false">IF(ISNUMBER(T5457),T5457,0)</f>
        <v>129.55</v>
      </c>
      <c r="W5457" s="15" t="n">
        <f aca="false">IF(U5457="Yes",1,0)</f>
        <v>0</v>
      </c>
      <c r="X5457" s="15" t="str">
        <f aca="false">IF(F5457&lt;=12,"0-12 months",IF(F5457&lt;=24,"13-24 months",IF(F5457&lt;=48,"25-48 months","49-72 months")))</f>
        <v>0-12 months</v>
      </c>
      <c r="Y5457" s="15" t="str">
        <f aca="false">IF(C5457=1,"Yes","No")</f>
        <v>No</v>
      </c>
      <c r="Z5457" s="15" t="n">
        <f aca="false">COUNTIF(J5457:O5457,"Yes")</f>
        <v>0</v>
      </c>
      <c r="AA5457" s="18" t="n">
        <f aca="false">S5457*W5457</f>
        <v>0</v>
      </c>
      <c r="AB5457" s="15" t="n">
        <f aca="false">(P5457="Month-to-month")+(I5457="Fiber optic")+(R5457="Electronic check")+(F5457&lt;=12)+(M5457="No")+(J5457="No")</f>
        <v>2</v>
      </c>
      <c r="AC5457" s="15" t="str">
        <f aca="false">IF(AB5457&gt;=5,"High",IF(AB5457&gt;=3,"Medium","Low"))</f>
        <v>Low</v>
      </c>
    </row>
    <row r="5458" customFormat="false" ht="15" hidden="false" customHeight="false" outlineLevel="0" collapsed="false">
      <c r="A5458" s="15" t="s">
        <v>5555</v>
      </c>
      <c r="B5458" s="15" t="s">
        <v>94</v>
      </c>
      <c r="C5458" s="15" t="n">
        <v>0</v>
      </c>
      <c r="D5458" s="15" t="s">
        <v>24</v>
      </c>
      <c r="E5458" s="15" t="s">
        <v>24</v>
      </c>
      <c r="F5458" s="15" t="n">
        <v>13</v>
      </c>
      <c r="G5458" s="15" t="s">
        <v>24</v>
      </c>
      <c r="H5458" s="15" t="s">
        <v>95</v>
      </c>
      <c r="I5458" s="15" t="s">
        <v>96</v>
      </c>
      <c r="J5458" s="15" t="s">
        <v>24</v>
      </c>
      <c r="K5458" s="15" t="s">
        <v>26</v>
      </c>
      <c r="L5458" s="15" t="s">
        <v>24</v>
      </c>
      <c r="M5458" s="15" t="s">
        <v>24</v>
      </c>
      <c r="N5458" s="15" t="s">
        <v>24</v>
      </c>
      <c r="O5458" s="15" t="s">
        <v>24</v>
      </c>
      <c r="P5458" s="15" t="s">
        <v>25</v>
      </c>
      <c r="Q5458" s="15" t="s">
        <v>26</v>
      </c>
      <c r="R5458" s="15" t="s">
        <v>15</v>
      </c>
      <c r="S5458" s="18" t="n">
        <v>31.05</v>
      </c>
      <c r="T5458" s="15" t="n">
        <v>347.25</v>
      </c>
      <c r="U5458" s="15" t="s">
        <v>26</v>
      </c>
      <c r="V5458" s="18" t="n">
        <f aca="false">IF(ISNUMBER(T5458),T5458,0)</f>
        <v>347.25</v>
      </c>
      <c r="W5458" s="15" t="n">
        <f aca="false">IF(U5458="Yes",1,0)</f>
        <v>1</v>
      </c>
      <c r="X5458" s="15" t="str">
        <f aca="false">IF(F5458&lt;=12,"0-12 months",IF(F5458&lt;=24,"13-24 months",IF(F5458&lt;=48,"25-48 months","49-72 months")))</f>
        <v>13-24 months</v>
      </c>
      <c r="Y5458" s="15" t="str">
        <f aca="false">IF(C5458=1,"Yes","No")</f>
        <v>No</v>
      </c>
      <c r="Z5458" s="15" t="n">
        <f aca="false">COUNTIF(J5458:O5458,"Yes")</f>
        <v>1</v>
      </c>
      <c r="AA5458" s="18" t="n">
        <f aca="false">S5458*W5458</f>
        <v>31.05</v>
      </c>
      <c r="AB5458" s="15" t="n">
        <f aca="false">(P5458="Month-to-month")+(I5458="Fiber optic")+(R5458="Electronic check")+(F5458&lt;=12)+(M5458="No")+(J5458="No")</f>
        <v>4</v>
      </c>
      <c r="AC5458" s="15" t="str">
        <f aca="false">IF(AB5458&gt;=5,"High",IF(AB5458&gt;=3,"Medium","Low"))</f>
        <v>Medium</v>
      </c>
    </row>
    <row r="5459" customFormat="false" ht="15" hidden="false" customHeight="false" outlineLevel="0" collapsed="false">
      <c r="A5459" s="15" t="s">
        <v>5556</v>
      </c>
      <c r="B5459" s="15" t="s">
        <v>94</v>
      </c>
      <c r="C5459" s="15" t="n">
        <v>0</v>
      </c>
      <c r="D5459" s="15" t="s">
        <v>26</v>
      </c>
      <c r="E5459" s="15" t="s">
        <v>26</v>
      </c>
      <c r="F5459" s="15" t="n">
        <v>11</v>
      </c>
      <c r="G5459" s="15" t="s">
        <v>26</v>
      </c>
      <c r="H5459" s="15" t="s">
        <v>24</v>
      </c>
      <c r="I5459" s="15" t="s">
        <v>96</v>
      </c>
      <c r="J5459" s="15" t="s">
        <v>26</v>
      </c>
      <c r="K5459" s="15" t="s">
        <v>24</v>
      </c>
      <c r="L5459" s="15" t="s">
        <v>24</v>
      </c>
      <c r="M5459" s="15" t="s">
        <v>24</v>
      </c>
      <c r="N5459" s="15" t="s">
        <v>24</v>
      </c>
      <c r="O5459" s="15" t="s">
        <v>24</v>
      </c>
      <c r="P5459" s="15" t="s">
        <v>25</v>
      </c>
      <c r="Q5459" s="15" t="s">
        <v>24</v>
      </c>
      <c r="R5459" s="15" t="s">
        <v>19</v>
      </c>
      <c r="S5459" s="18" t="n">
        <v>51</v>
      </c>
      <c r="T5459" s="15" t="n">
        <v>581.7</v>
      </c>
      <c r="U5459" s="15" t="s">
        <v>24</v>
      </c>
      <c r="V5459" s="18" t="n">
        <f aca="false">IF(ISNUMBER(T5459),T5459,0)</f>
        <v>581.7</v>
      </c>
      <c r="W5459" s="15" t="n">
        <f aca="false">IF(U5459="Yes",1,0)</f>
        <v>0</v>
      </c>
      <c r="X5459" s="15" t="str">
        <f aca="false">IF(F5459&lt;=12,"0-12 months",IF(F5459&lt;=24,"13-24 months",IF(F5459&lt;=48,"25-48 months","49-72 months")))</f>
        <v>0-12 months</v>
      </c>
      <c r="Y5459" s="15" t="str">
        <f aca="false">IF(C5459=1,"Yes","No")</f>
        <v>No</v>
      </c>
      <c r="Z5459" s="15" t="n">
        <f aca="false">COUNTIF(J5459:O5459,"Yes")</f>
        <v>1</v>
      </c>
      <c r="AA5459" s="18" t="n">
        <f aca="false">S5459*W5459</f>
        <v>0</v>
      </c>
      <c r="AB5459" s="15" t="n">
        <f aca="false">(P5459="Month-to-month")+(I5459="Fiber optic")+(R5459="Electronic check")+(F5459&lt;=12)+(M5459="No")+(J5459="No")</f>
        <v>3</v>
      </c>
      <c r="AC5459" s="15" t="str">
        <f aca="false">IF(AB5459&gt;=5,"High",IF(AB5459&gt;=3,"Medium","Low"))</f>
        <v>Medium</v>
      </c>
    </row>
    <row r="5460" customFormat="false" ht="15" hidden="false" customHeight="false" outlineLevel="0" collapsed="false">
      <c r="A5460" s="15" t="s">
        <v>5557</v>
      </c>
      <c r="B5460" s="15" t="s">
        <v>98</v>
      </c>
      <c r="C5460" s="15" t="n">
        <v>0</v>
      </c>
      <c r="D5460" s="15" t="s">
        <v>24</v>
      </c>
      <c r="E5460" s="15" t="s">
        <v>24</v>
      </c>
      <c r="F5460" s="15" t="n">
        <v>7</v>
      </c>
      <c r="G5460" s="15" t="s">
        <v>26</v>
      </c>
      <c r="H5460" s="15" t="s">
        <v>24</v>
      </c>
      <c r="I5460" s="15" t="s">
        <v>96</v>
      </c>
      <c r="J5460" s="15" t="s">
        <v>26</v>
      </c>
      <c r="K5460" s="15" t="s">
        <v>24</v>
      </c>
      <c r="L5460" s="15" t="s">
        <v>24</v>
      </c>
      <c r="M5460" s="15" t="s">
        <v>24</v>
      </c>
      <c r="N5460" s="15" t="s">
        <v>24</v>
      </c>
      <c r="O5460" s="15" t="s">
        <v>24</v>
      </c>
      <c r="P5460" s="15" t="s">
        <v>25</v>
      </c>
      <c r="Q5460" s="15" t="s">
        <v>26</v>
      </c>
      <c r="R5460" s="15" t="s">
        <v>17</v>
      </c>
      <c r="S5460" s="18" t="n">
        <v>51</v>
      </c>
      <c r="T5460" s="15" t="n">
        <v>354.05</v>
      </c>
      <c r="U5460" s="15" t="s">
        <v>26</v>
      </c>
      <c r="V5460" s="18" t="n">
        <f aca="false">IF(ISNUMBER(T5460),T5460,0)</f>
        <v>354.05</v>
      </c>
      <c r="W5460" s="15" t="n">
        <f aca="false">IF(U5460="Yes",1,0)</f>
        <v>1</v>
      </c>
      <c r="X5460" s="15" t="str">
        <f aca="false">IF(F5460&lt;=12,"0-12 months",IF(F5460&lt;=24,"13-24 months",IF(F5460&lt;=48,"25-48 months","49-72 months")))</f>
        <v>0-12 months</v>
      </c>
      <c r="Y5460" s="15" t="str">
        <f aca="false">IF(C5460=1,"Yes","No")</f>
        <v>No</v>
      </c>
      <c r="Z5460" s="15" t="n">
        <f aca="false">COUNTIF(J5460:O5460,"Yes")</f>
        <v>1</v>
      </c>
      <c r="AA5460" s="18" t="n">
        <f aca="false">S5460*W5460</f>
        <v>51</v>
      </c>
      <c r="AB5460" s="15" t="n">
        <f aca="false">(P5460="Month-to-month")+(I5460="Fiber optic")+(R5460="Electronic check")+(F5460&lt;=12)+(M5460="No")+(J5460="No")</f>
        <v>3</v>
      </c>
      <c r="AC5460" s="15" t="str">
        <f aca="false">IF(AB5460&gt;=5,"High",IF(AB5460&gt;=3,"Medium","Low"))</f>
        <v>Medium</v>
      </c>
    </row>
    <row r="5461" customFormat="false" ht="15" hidden="false" customHeight="false" outlineLevel="0" collapsed="false">
      <c r="A5461" s="15" t="s">
        <v>5558</v>
      </c>
      <c r="B5461" s="15" t="s">
        <v>94</v>
      </c>
      <c r="C5461" s="15" t="n">
        <v>0</v>
      </c>
      <c r="D5461" s="15" t="s">
        <v>26</v>
      </c>
      <c r="E5461" s="15" t="s">
        <v>26</v>
      </c>
      <c r="F5461" s="15" t="n">
        <v>10</v>
      </c>
      <c r="G5461" s="15" t="s">
        <v>26</v>
      </c>
      <c r="H5461" s="15" t="s">
        <v>24</v>
      </c>
      <c r="I5461" s="15" t="s">
        <v>102</v>
      </c>
      <c r="J5461" s="15" t="s">
        <v>24</v>
      </c>
      <c r="K5461" s="15" t="s">
        <v>24</v>
      </c>
      <c r="L5461" s="15" t="s">
        <v>24</v>
      </c>
      <c r="M5461" s="15" t="s">
        <v>24</v>
      </c>
      <c r="N5461" s="15" t="s">
        <v>26</v>
      </c>
      <c r="O5461" s="15" t="s">
        <v>26</v>
      </c>
      <c r="P5461" s="15" t="s">
        <v>25</v>
      </c>
      <c r="Q5461" s="15" t="s">
        <v>26</v>
      </c>
      <c r="R5461" s="15" t="s">
        <v>15</v>
      </c>
      <c r="S5461" s="18" t="n">
        <v>88.85</v>
      </c>
      <c r="T5461" s="15" t="n">
        <v>929.45</v>
      </c>
      <c r="U5461" s="15" t="s">
        <v>24</v>
      </c>
      <c r="V5461" s="18" t="n">
        <f aca="false">IF(ISNUMBER(T5461),T5461,0)</f>
        <v>929.45</v>
      </c>
      <c r="W5461" s="15" t="n">
        <f aca="false">IF(U5461="Yes",1,0)</f>
        <v>0</v>
      </c>
      <c r="X5461" s="15" t="str">
        <f aca="false">IF(F5461&lt;=12,"0-12 months",IF(F5461&lt;=24,"13-24 months",IF(F5461&lt;=48,"25-48 months","49-72 months")))</f>
        <v>0-12 months</v>
      </c>
      <c r="Y5461" s="15" t="str">
        <f aca="false">IF(C5461=1,"Yes","No")</f>
        <v>No</v>
      </c>
      <c r="Z5461" s="15" t="n">
        <f aca="false">COUNTIF(J5461:O5461,"Yes")</f>
        <v>2</v>
      </c>
      <c r="AA5461" s="18" t="n">
        <f aca="false">S5461*W5461</f>
        <v>0</v>
      </c>
      <c r="AB5461" s="15" t="n">
        <f aca="false">(P5461="Month-to-month")+(I5461="Fiber optic")+(R5461="Electronic check")+(F5461&lt;=12)+(M5461="No")+(J5461="No")</f>
        <v>6</v>
      </c>
      <c r="AC5461" s="15" t="str">
        <f aca="false">IF(AB5461&gt;=5,"High",IF(AB5461&gt;=3,"Medium","Low"))</f>
        <v>High</v>
      </c>
    </row>
    <row r="5462" customFormat="false" ht="15" hidden="false" customHeight="false" outlineLevel="0" collapsed="false">
      <c r="A5462" s="15" t="s">
        <v>5559</v>
      </c>
      <c r="B5462" s="15" t="s">
        <v>98</v>
      </c>
      <c r="C5462" s="15" t="n">
        <v>0</v>
      </c>
      <c r="D5462" s="15" t="s">
        <v>26</v>
      </c>
      <c r="E5462" s="15" t="s">
        <v>24</v>
      </c>
      <c r="F5462" s="15" t="n">
        <v>34</v>
      </c>
      <c r="G5462" s="15" t="s">
        <v>26</v>
      </c>
      <c r="H5462" s="15" t="s">
        <v>24</v>
      </c>
      <c r="I5462" s="15" t="s">
        <v>24</v>
      </c>
      <c r="J5462" s="15" t="s">
        <v>28</v>
      </c>
      <c r="K5462" s="15" t="s">
        <v>28</v>
      </c>
      <c r="L5462" s="15" t="s">
        <v>28</v>
      </c>
      <c r="M5462" s="15" t="s">
        <v>28</v>
      </c>
      <c r="N5462" s="15" t="s">
        <v>28</v>
      </c>
      <c r="O5462" s="15" t="s">
        <v>28</v>
      </c>
      <c r="P5462" s="15" t="s">
        <v>29</v>
      </c>
      <c r="Q5462" s="15" t="s">
        <v>24</v>
      </c>
      <c r="R5462" s="15" t="s">
        <v>21</v>
      </c>
      <c r="S5462" s="18" t="n">
        <v>20.05</v>
      </c>
      <c r="T5462" s="15" t="n">
        <v>679</v>
      </c>
      <c r="U5462" s="15" t="s">
        <v>24</v>
      </c>
      <c r="V5462" s="18" t="n">
        <f aca="false">IF(ISNUMBER(T5462),T5462,0)</f>
        <v>679</v>
      </c>
      <c r="W5462" s="15" t="n">
        <f aca="false">IF(U5462="Yes",1,0)</f>
        <v>0</v>
      </c>
      <c r="X5462" s="15" t="str">
        <f aca="false">IF(F5462&lt;=12,"0-12 months",IF(F5462&lt;=24,"13-24 months",IF(F5462&lt;=48,"25-48 months","49-72 months")))</f>
        <v>25-48 months</v>
      </c>
      <c r="Y5462" s="15" t="str">
        <f aca="false">IF(C5462=1,"Yes","No")</f>
        <v>No</v>
      </c>
      <c r="Z5462" s="15" t="n">
        <f aca="false">COUNTIF(J5462:O5462,"Yes")</f>
        <v>0</v>
      </c>
      <c r="AA5462" s="18" t="n">
        <f aca="false">S5462*W5462</f>
        <v>0</v>
      </c>
      <c r="AB5462" s="15" t="n">
        <f aca="false">(P5462="Month-to-month")+(I5462="Fiber optic")+(R5462="Electronic check")+(F5462&lt;=12)+(M5462="No")+(J5462="No")</f>
        <v>0</v>
      </c>
      <c r="AC5462" s="15" t="str">
        <f aca="false">IF(AB5462&gt;=5,"High",IF(AB5462&gt;=3,"Medium","Low"))</f>
        <v>Low</v>
      </c>
    </row>
    <row r="5463" customFormat="false" ht="15" hidden="false" customHeight="false" outlineLevel="0" collapsed="false">
      <c r="A5463" s="15" t="s">
        <v>5560</v>
      </c>
      <c r="B5463" s="15" t="s">
        <v>94</v>
      </c>
      <c r="C5463" s="15" t="n">
        <v>0</v>
      </c>
      <c r="D5463" s="15" t="s">
        <v>24</v>
      </c>
      <c r="E5463" s="15" t="s">
        <v>24</v>
      </c>
      <c r="F5463" s="15" t="n">
        <v>62</v>
      </c>
      <c r="G5463" s="15" t="s">
        <v>26</v>
      </c>
      <c r="H5463" s="15" t="s">
        <v>24</v>
      </c>
      <c r="I5463" s="15" t="s">
        <v>96</v>
      </c>
      <c r="J5463" s="15" t="s">
        <v>26</v>
      </c>
      <c r="K5463" s="15" t="s">
        <v>24</v>
      </c>
      <c r="L5463" s="15" t="s">
        <v>24</v>
      </c>
      <c r="M5463" s="15" t="s">
        <v>26</v>
      </c>
      <c r="N5463" s="15" t="s">
        <v>24</v>
      </c>
      <c r="O5463" s="15" t="s">
        <v>26</v>
      </c>
      <c r="P5463" s="15" t="s">
        <v>29</v>
      </c>
      <c r="Q5463" s="15" t="s">
        <v>26</v>
      </c>
      <c r="R5463" s="15" t="s">
        <v>17</v>
      </c>
      <c r="S5463" s="18" t="n">
        <v>65.1</v>
      </c>
      <c r="T5463" s="15" t="n">
        <v>3846.75</v>
      </c>
      <c r="U5463" s="15" t="s">
        <v>24</v>
      </c>
      <c r="V5463" s="18" t="n">
        <f aca="false">IF(ISNUMBER(T5463),T5463,0)</f>
        <v>3846.75</v>
      </c>
      <c r="W5463" s="15" t="n">
        <f aca="false">IF(U5463="Yes",1,0)</f>
        <v>0</v>
      </c>
      <c r="X5463" s="15" t="str">
        <f aca="false">IF(F5463&lt;=12,"0-12 months",IF(F5463&lt;=24,"13-24 months",IF(F5463&lt;=48,"25-48 months","49-72 months")))</f>
        <v>49-72 months</v>
      </c>
      <c r="Y5463" s="15" t="str">
        <f aca="false">IF(C5463=1,"Yes","No")</f>
        <v>No</v>
      </c>
      <c r="Z5463" s="15" t="n">
        <f aca="false">COUNTIF(J5463:O5463,"Yes")</f>
        <v>3</v>
      </c>
      <c r="AA5463" s="18" t="n">
        <f aca="false">S5463*W5463</f>
        <v>0</v>
      </c>
      <c r="AB5463" s="15" t="n">
        <f aca="false">(P5463="Month-to-month")+(I5463="Fiber optic")+(R5463="Electronic check")+(F5463&lt;=12)+(M5463="No")+(J5463="No")</f>
        <v>0</v>
      </c>
      <c r="AC5463" s="15" t="str">
        <f aca="false">IF(AB5463&gt;=5,"High",IF(AB5463&gt;=3,"Medium","Low"))</f>
        <v>Low</v>
      </c>
    </row>
    <row r="5464" customFormat="false" ht="15" hidden="false" customHeight="false" outlineLevel="0" collapsed="false">
      <c r="A5464" s="15" t="s">
        <v>5561</v>
      </c>
      <c r="B5464" s="15" t="s">
        <v>98</v>
      </c>
      <c r="C5464" s="15" t="n">
        <v>0</v>
      </c>
      <c r="D5464" s="15" t="s">
        <v>26</v>
      </c>
      <c r="E5464" s="15" t="s">
        <v>24</v>
      </c>
      <c r="F5464" s="15" t="n">
        <v>64</v>
      </c>
      <c r="G5464" s="15" t="s">
        <v>26</v>
      </c>
      <c r="H5464" s="15" t="s">
        <v>26</v>
      </c>
      <c r="I5464" s="15" t="s">
        <v>96</v>
      </c>
      <c r="J5464" s="15" t="s">
        <v>24</v>
      </c>
      <c r="K5464" s="15" t="s">
        <v>26</v>
      </c>
      <c r="L5464" s="15" t="s">
        <v>24</v>
      </c>
      <c r="M5464" s="15" t="s">
        <v>26</v>
      </c>
      <c r="N5464" s="15" t="s">
        <v>24</v>
      </c>
      <c r="O5464" s="15" t="s">
        <v>26</v>
      </c>
      <c r="P5464" s="15" t="s">
        <v>27</v>
      </c>
      <c r="Q5464" s="15" t="s">
        <v>26</v>
      </c>
      <c r="R5464" s="15" t="s">
        <v>17</v>
      </c>
      <c r="S5464" s="18" t="n">
        <v>70.15</v>
      </c>
      <c r="T5464" s="15" t="n">
        <v>4480.7</v>
      </c>
      <c r="U5464" s="15" t="s">
        <v>24</v>
      </c>
      <c r="V5464" s="18" t="n">
        <f aca="false">IF(ISNUMBER(T5464),T5464,0)</f>
        <v>4480.7</v>
      </c>
      <c r="W5464" s="15" t="n">
        <f aca="false">IF(U5464="Yes",1,0)</f>
        <v>0</v>
      </c>
      <c r="X5464" s="15" t="str">
        <f aca="false">IF(F5464&lt;=12,"0-12 months",IF(F5464&lt;=24,"13-24 months",IF(F5464&lt;=48,"25-48 months","49-72 months")))</f>
        <v>49-72 months</v>
      </c>
      <c r="Y5464" s="15" t="str">
        <f aca="false">IF(C5464=1,"Yes","No")</f>
        <v>No</v>
      </c>
      <c r="Z5464" s="15" t="n">
        <f aca="false">COUNTIF(J5464:O5464,"Yes")</f>
        <v>3</v>
      </c>
      <c r="AA5464" s="18" t="n">
        <f aca="false">S5464*W5464</f>
        <v>0</v>
      </c>
      <c r="AB5464" s="15" t="n">
        <f aca="false">(P5464="Month-to-month")+(I5464="Fiber optic")+(R5464="Electronic check")+(F5464&lt;=12)+(M5464="No")+(J5464="No")</f>
        <v>1</v>
      </c>
      <c r="AC5464" s="15" t="str">
        <f aca="false">IF(AB5464&gt;=5,"High",IF(AB5464&gt;=3,"Medium","Low"))</f>
        <v>Low</v>
      </c>
    </row>
    <row r="5465" customFormat="false" ht="15" hidden="false" customHeight="false" outlineLevel="0" collapsed="false">
      <c r="A5465" s="15" t="s">
        <v>5562</v>
      </c>
      <c r="B5465" s="15" t="s">
        <v>94</v>
      </c>
      <c r="C5465" s="15" t="n">
        <v>0</v>
      </c>
      <c r="D5465" s="15" t="s">
        <v>26</v>
      </c>
      <c r="E5465" s="15" t="s">
        <v>26</v>
      </c>
      <c r="F5465" s="15" t="n">
        <v>1</v>
      </c>
      <c r="G5465" s="15" t="s">
        <v>26</v>
      </c>
      <c r="H5465" s="15" t="s">
        <v>24</v>
      </c>
      <c r="I5465" s="15" t="s">
        <v>96</v>
      </c>
      <c r="J5465" s="15" t="s">
        <v>24</v>
      </c>
      <c r="K5465" s="15" t="s">
        <v>24</v>
      </c>
      <c r="L5465" s="15" t="s">
        <v>24</v>
      </c>
      <c r="M5465" s="15" t="s">
        <v>24</v>
      </c>
      <c r="N5465" s="15" t="s">
        <v>24</v>
      </c>
      <c r="O5465" s="15" t="s">
        <v>24</v>
      </c>
      <c r="P5465" s="15" t="s">
        <v>25</v>
      </c>
      <c r="Q5465" s="15" t="s">
        <v>26</v>
      </c>
      <c r="R5465" s="15" t="s">
        <v>19</v>
      </c>
      <c r="S5465" s="18" t="n">
        <v>44.35</v>
      </c>
      <c r="T5465" s="15" t="n">
        <v>44.35</v>
      </c>
      <c r="U5465" s="15" t="s">
        <v>26</v>
      </c>
      <c r="V5465" s="18" t="n">
        <f aca="false">IF(ISNUMBER(T5465),T5465,0)</f>
        <v>44.35</v>
      </c>
      <c r="W5465" s="15" t="n">
        <f aca="false">IF(U5465="Yes",1,0)</f>
        <v>1</v>
      </c>
      <c r="X5465" s="15" t="str">
        <f aca="false">IF(F5465&lt;=12,"0-12 months",IF(F5465&lt;=24,"13-24 months",IF(F5465&lt;=48,"25-48 months","49-72 months")))</f>
        <v>0-12 months</v>
      </c>
      <c r="Y5465" s="15" t="str">
        <f aca="false">IF(C5465=1,"Yes","No")</f>
        <v>No</v>
      </c>
      <c r="Z5465" s="15" t="n">
        <f aca="false">COUNTIF(J5465:O5465,"Yes")</f>
        <v>0</v>
      </c>
      <c r="AA5465" s="18" t="n">
        <f aca="false">S5465*W5465</f>
        <v>44.35</v>
      </c>
      <c r="AB5465" s="15" t="n">
        <f aca="false">(P5465="Month-to-month")+(I5465="Fiber optic")+(R5465="Electronic check")+(F5465&lt;=12)+(M5465="No")+(J5465="No")</f>
        <v>4</v>
      </c>
      <c r="AC5465" s="15" t="str">
        <f aca="false">IF(AB5465&gt;=5,"High",IF(AB5465&gt;=3,"Medium","Low"))</f>
        <v>Medium</v>
      </c>
    </row>
    <row r="5466" customFormat="false" ht="15" hidden="false" customHeight="false" outlineLevel="0" collapsed="false">
      <c r="A5466" s="15" t="s">
        <v>5563</v>
      </c>
      <c r="B5466" s="15" t="s">
        <v>98</v>
      </c>
      <c r="C5466" s="15" t="n">
        <v>0</v>
      </c>
      <c r="D5466" s="15" t="s">
        <v>24</v>
      </c>
      <c r="E5466" s="15" t="s">
        <v>24</v>
      </c>
      <c r="F5466" s="15" t="n">
        <v>25</v>
      </c>
      <c r="G5466" s="15" t="s">
        <v>26</v>
      </c>
      <c r="H5466" s="15" t="s">
        <v>24</v>
      </c>
      <c r="I5466" s="15" t="s">
        <v>24</v>
      </c>
      <c r="J5466" s="15" t="s">
        <v>28</v>
      </c>
      <c r="K5466" s="15" t="s">
        <v>28</v>
      </c>
      <c r="L5466" s="15" t="s">
        <v>28</v>
      </c>
      <c r="M5466" s="15" t="s">
        <v>28</v>
      </c>
      <c r="N5466" s="15" t="s">
        <v>28</v>
      </c>
      <c r="O5466" s="15" t="s">
        <v>28</v>
      </c>
      <c r="P5466" s="15" t="s">
        <v>29</v>
      </c>
      <c r="Q5466" s="15" t="s">
        <v>26</v>
      </c>
      <c r="R5466" s="15" t="s">
        <v>17</v>
      </c>
      <c r="S5466" s="18" t="n">
        <v>20.75</v>
      </c>
      <c r="T5466" s="15" t="n">
        <v>499.4</v>
      </c>
      <c r="U5466" s="15" t="s">
        <v>24</v>
      </c>
      <c r="V5466" s="18" t="n">
        <f aca="false">IF(ISNUMBER(T5466),T5466,0)</f>
        <v>499.4</v>
      </c>
      <c r="W5466" s="15" t="n">
        <f aca="false">IF(U5466="Yes",1,0)</f>
        <v>0</v>
      </c>
      <c r="X5466" s="15" t="str">
        <f aca="false">IF(F5466&lt;=12,"0-12 months",IF(F5466&lt;=24,"13-24 months",IF(F5466&lt;=48,"25-48 months","49-72 months")))</f>
        <v>25-48 months</v>
      </c>
      <c r="Y5466" s="15" t="str">
        <f aca="false">IF(C5466=1,"Yes","No")</f>
        <v>No</v>
      </c>
      <c r="Z5466" s="15" t="n">
        <f aca="false">COUNTIF(J5466:O5466,"Yes")</f>
        <v>0</v>
      </c>
      <c r="AA5466" s="18" t="n">
        <f aca="false">S5466*W5466</f>
        <v>0</v>
      </c>
      <c r="AB5466" s="15" t="n">
        <f aca="false">(P5466="Month-to-month")+(I5466="Fiber optic")+(R5466="Electronic check")+(F5466&lt;=12)+(M5466="No")+(J5466="No")</f>
        <v>0</v>
      </c>
      <c r="AC5466" s="15" t="str">
        <f aca="false">IF(AB5466&gt;=5,"High",IF(AB5466&gt;=3,"Medium","Low"))</f>
        <v>Low</v>
      </c>
    </row>
    <row r="5467" customFormat="false" ht="15" hidden="false" customHeight="false" outlineLevel="0" collapsed="false">
      <c r="A5467" s="15" t="s">
        <v>5564</v>
      </c>
      <c r="B5467" s="15" t="s">
        <v>94</v>
      </c>
      <c r="C5467" s="15" t="n">
        <v>0</v>
      </c>
      <c r="D5467" s="15" t="s">
        <v>24</v>
      </c>
      <c r="E5467" s="15" t="s">
        <v>24</v>
      </c>
      <c r="F5467" s="15" t="n">
        <v>26</v>
      </c>
      <c r="G5467" s="15" t="s">
        <v>26</v>
      </c>
      <c r="H5467" s="15" t="s">
        <v>24</v>
      </c>
      <c r="I5467" s="15" t="s">
        <v>96</v>
      </c>
      <c r="J5467" s="15" t="s">
        <v>24</v>
      </c>
      <c r="K5467" s="15" t="s">
        <v>26</v>
      </c>
      <c r="L5467" s="15" t="s">
        <v>26</v>
      </c>
      <c r="M5467" s="15" t="s">
        <v>24</v>
      </c>
      <c r="N5467" s="15" t="s">
        <v>24</v>
      </c>
      <c r="O5467" s="15" t="s">
        <v>24</v>
      </c>
      <c r="P5467" s="15" t="s">
        <v>27</v>
      </c>
      <c r="Q5467" s="15" t="s">
        <v>26</v>
      </c>
      <c r="R5467" s="15" t="s">
        <v>17</v>
      </c>
      <c r="S5467" s="18" t="n">
        <v>56.05</v>
      </c>
      <c r="T5467" s="15" t="n">
        <v>1553.2</v>
      </c>
      <c r="U5467" s="15" t="s">
        <v>24</v>
      </c>
      <c r="V5467" s="18" t="n">
        <f aca="false">IF(ISNUMBER(T5467),T5467,0)</f>
        <v>1553.2</v>
      </c>
      <c r="W5467" s="15" t="n">
        <f aca="false">IF(U5467="Yes",1,0)</f>
        <v>0</v>
      </c>
      <c r="X5467" s="15" t="str">
        <f aca="false">IF(F5467&lt;=12,"0-12 months",IF(F5467&lt;=24,"13-24 months",IF(F5467&lt;=48,"25-48 months","49-72 months")))</f>
        <v>25-48 months</v>
      </c>
      <c r="Y5467" s="15" t="str">
        <f aca="false">IF(C5467=1,"Yes","No")</f>
        <v>No</v>
      </c>
      <c r="Z5467" s="15" t="n">
        <f aca="false">COUNTIF(J5467:O5467,"Yes")</f>
        <v>2</v>
      </c>
      <c r="AA5467" s="18" t="n">
        <f aca="false">S5467*W5467</f>
        <v>0</v>
      </c>
      <c r="AB5467" s="15" t="n">
        <f aca="false">(P5467="Month-to-month")+(I5467="Fiber optic")+(R5467="Electronic check")+(F5467&lt;=12)+(M5467="No")+(J5467="No")</f>
        <v>2</v>
      </c>
      <c r="AC5467" s="15" t="str">
        <f aca="false">IF(AB5467&gt;=5,"High",IF(AB5467&gt;=3,"Medium","Low"))</f>
        <v>Low</v>
      </c>
    </row>
    <row r="5468" customFormat="false" ht="15" hidden="false" customHeight="false" outlineLevel="0" collapsed="false">
      <c r="A5468" s="15" t="s">
        <v>5565</v>
      </c>
      <c r="B5468" s="15" t="s">
        <v>98</v>
      </c>
      <c r="C5468" s="15" t="n">
        <v>0</v>
      </c>
      <c r="D5468" s="15" t="s">
        <v>24</v>
      </c>
      <c r="E5468" s="15" t="s">
        <v>26</v>
      </c>
      <c r="F5468" s="15" t="n">
        <v>10</v>
      </c>
      <c r="G5468" s="15" t="s">
        <v>26</v>
      </c>
      <c r="H5468" s="15" t="s">
        <v>24</v>
      </c>
      <c r="I5468" s="15" t="s">
        <v>24</v>
      </c>
      <c r="J5468" s="15" t="s">
        <v>28</v>
      </c>
      <c r="K5468" s="15" t="s">
        <v>28</v>
      </c>
      <c r="L5468" s="15" t="s">
        <v>28</v>
      </c>
      <c r="M5468" s="15" t="s">
        <v>28</v>
      </c>
      <c r="N5468" s="15" t="s">
        <v>28</v>
      </c>
      <c r="O5468" s="15" t="s">
        <v>28</v>
      </c>
      <c r="P5468" s="15" t="s">
        <v>27</v>
      </c>
      <c r="Q5468" s="15" t="s">
        <v>26</v>
      </c>
      <c r="R5468" s="15" t="s">
        <v>19</v>
      </c>
      <c r="S5468" s="18" t="n">
        <v>19.95</v>
      </c>
      <c r="T5468" s="15" t="n">
        <v>219.5</v>
      </c>
      <c r="U5468" s="15" t="s">
        <v>24</v>
      </c>
      <c r="V5468" s="18" t="n">
        <f aca="false">IF(ISNUMBER(T5468),T5468,0)</f>
        <v>219.5</v>
      </c>
      <c r="W5468" s="15" t="n">
        <f aca="false">IF(U5468="Yes",1,0)</f>
        <v>0</v>
      </c>
      <c r="X5468" s="15" t="str">
        <f aca="false">IF(F5468&lt;=12,"0-12 months",IF(F5468&lt;=24,"13-24 months",IF(F5468&lt;=48,"25-48 months","49-72 months")))</f>
        <v>0-12 months</v>
      </c>
      <c r="Y5468" s="15" t="str">
        <f aca="false">IF(C5468=1,"Yes","No")</f>
        <v>No</v>
      </c>
      <c r="Z5468" s="15" t="n">
        <f aca="false">COUNTIF(J5468:O5468,"Yes")</f>
        <v>0</v>
      </c>
      <c r="AA5468" s="18" t="n">
        <f aca="false">S5468*W5468</f>
        <v>0</v>
      </c>
      <c r="AB5468" s="15" t="n">
        <f aca="false">(P5468="Month-to-month")+(I5468="Fiber optic")+(R5468="Electronic check")+(F5468&lt;=12)+(M5468="No")+(J5468="No")</f>
        <v>1</v>
      </c>
      <c r="AC5468" s="15" t="str">
        <f aca="false">IF(AB5468&gt;=5,"High",IF(AB5468&gt;=3,"Medium","Low"))</f>
        <v>Low</v>
      </c>
    </row>
    <row r="5469" customFormat="false" ht="15" hidden="false" customHeight="false" outlineLevel="0" collapsed="false">
      <c r="A5469" s="15" t="s">
        <v>5566</v>
      </c>
      <c r="B5469" s="15" t="s">
        <v>94</v>
      </c>
      <c r="C5469" s="15" t="n">
        <v>0</v>
      </c>
      <c r="D5469" s="15" t="s">
        <v>24</v>
      </c>
      <c r="E5469" s="15" t="s">
        <v>24</v>
      </c>
      <c r="F5469" s="15" t="n">
        <v>53</v>
      </c>
      <c r="G5469" s="15" t="s">
        <v>26</v>
      </c>
      <c r="H5469" s="15" t="s">
        <v>26</v>
      </c>
      <c r="I5469" s="15" t="s">
        <v>102</v>
      </c>
      <c r="J5469" s="15" t="s">
        <v>26</v>
      </c>
      <c r="K5469" s="15" t="s">
        <v>26</v>
      </c>
      <c r="L5469" s="15" t="s">
        <v>26</v>
      </c>
      <c r="M5469" s="15" t="s">
        <v>24</v>
      </c>
      <c r="N5469" s="15" t="s">
        <v>26</v>
      </c>
      <c r="O5469" s="15" t="s">
        <v>24</v>
      </c>
      <c r="P5469" s="15" t="s">
        <v>27</v>
      </c>
      <c r="Q5469" s="15" t="s">
        <v>24</v>
      </c>
      <c r="R5469" s="15" t="s">
        <v>17</v>
      </c>
      <c r="S5469" s="18" t="n">
        <v>98.6</v>
      </c>
      <c r="T5469" s="15" t="n">
        <v>5311.85</v>
      </c>
      <c r="U5469" s="15" t="s">
        <v>24</v>
      </c>
      <c r="V5469" s="18" t="n">
        <f aca="false">IF(ISNUMBER(T5469),T5469,0)</f>
        <v>5311.85</v>
      </c>
      <c r="W5469" s="15" t="n">
        <f aca="false">IF(U5469="Yes",1,0)</f>
        <v>0</v>
      </c>
      <c r="X5469" s="15" t="str">
        <f aca="false">IF(F5469&lt;=12,"0-12 months",IF(F5469&lt;=24,"13-24 months",IF(F5469&lt;=48,"25-48 months","49-72 months")))</f>
        <v>49-72 months</v>
      </c>
      <c r="Y5469" s="15" t="str">
        <f aca="false">IF(C5469=1,"Yes","No")</f>
        <v>No</v>
      </c>
      <c r="Z5469" s="15" t="n">
        <f aca="false">COUNTIF(J5469:O5469,"Yes")</f>
        <v>4</v>
      </c>
      <c r="AA5469" s="18" t="n">
        <f aca="false">S5469*W5469</f>
        <v>0</v>
      </c>
      <c r="AB5469" s="15" t="n">
        <f aca="false">(P5469="Month-to-month")+(I5469="Fiber optic")+(R5469="Electronic check")+(F5469&lt;=12)+(M5469="No")+(J5469="No")</f>
        <v>2</v>
      </c>
      <c r="AC5469" s="15" t="str">
        <f aca="false">IF(AB5469&gt;=5,"High",IF(AB5469&gt;=3,"Medium","Low"))</f>
        <v>Low</v>
      </c>
    </row>
    <row r="5470" customFormat="false" ht="15" hidden="false" customHeight="false" outlineLevel="0" collapsed="false">
      <c r="A5470" s="15" t="s">
        <v>5567</v>
      </c>
      <c r="B5470" s="15" t="s">
        <v>94</v>
      </c>
      <c r="C5470" s="15" t="n">
        <v>0</v>
      </c>
      <c r="D5470" s="15" t="s">
        <v>24</v>
      </c>
      <c r="E5470" s="15" t="s">
        <v>24</v>
      </c>
      <c r="F5470" s="15" t="n">
        <v>7</v>
      </c>
      <c r="G5470" s="15" t="s">
        <v>26</v>
      </c>
      <c r="H5470" s="15" t="s">
        <v>24</v>
      </c>
      <c r="I5470" s="15" t="s">
        <v>102</v>
      </c>
      <c r="J5470" s="15" t="s">
        <v>24</v>
      </c>
      <c r="K5470" s="15" t="s">
        <v>24</v>
      </c>
      <c r="L5470" s="15" t="s">
        <v>24</v>
      </c>
      <c r="M5470" s="15" t="s">
        <v>24</v>
      </c>
      <c r="N5470" s="15" t="s">
        <v>26</v>
      </c>
      <c r="O5470" s="15" t="s">
        <v>24</v>
      </c>
      <c r="P5470" s="15" t="s">
        <v>25</v>
      </c>
      <c r="Q5470" s="15" t="s">
        <v>26</v>
      </c>
      <c r="R5470" s="15" t="s">
        <v>15</v>
      </c>
      <c r="S5470" s="18" t="n">
        <v>79.7</v>
      </c>
      <c r="T5470" s="15" t="n">
        <v>586.05</v>
      </c>
      <c r="U5470" s="15" t="s">
        <v>26</v>
      </c>
      <c r="V5470" s="18" t="n">
        <f aca="false">IF(ISNUMBER(T5470),T5470,0)</f>
        <v>586.05</v>
      </c>
      <c r="W5470" s="15" t="n">
        <f aca="false">IF(U5470="Yes",1,0)</f>
        <v>1</v>
      </c>
      <c r="X5470" s="15" t="str">
        <f aca="false">IF(F5470&lt;=12,"0-12 months",IF(F5470&lt;=24,"13-24 months",IF(F5470&lt;=48,"25-48 months","49-72 months")))</f>
        <v>0-12 months</v>
      </c>
      <c r="Y5470" s="15" t="str">
        <f aca="false">IF(C5470=1,"Yes","No")</f>
        <v>No</v>
      </c>
      <c r="Z5470" s="15" t="n">
        <f aca="false">COUNTIF(J5470:O5470,"Yes")</f>
        <v>1</v>
      </c>
      <c r="AA5470" s="18" t="n">
        <f aca="false">S5470*W5470</f>
        <v>79.7</v>
      </c>
      <c r="AB5470" s="15" t="n">
        <f aca="false">(P5470="Month-to-month")+(I5470="Fiber optic")+(R5470="Electronic check")+(F5470&lt;=12)+(M5470="No")+(J5470="No")</f>
        <v>6</v>
      </c>
      <c r="AC5470" s="15" t="str">
        <f aca="false">IF(AB5470&gt;=5,"High",IF(AB5470&gt;=3,"Medium","Low"))</f>
        <v>High</v>
      </c>
    </row>
    <row r="5471" customFormat="false" ht="15" hidden="false" customHeight="false" outlineLevel="0" collapsed="false">
      <c r="A5471" s="15" t="s">
        <v>5568</v>
      </c>
      <c r="B5471" s="15" t="s">
        <v>98</v>
      </c>
      <c r="C5471" s="15" t="n">
        <v>0</v>
      </c>
      <c r="D5471" s="15" t="s">
        <v>24</v>
      </c>
      <c r="E5471" s="15" t="s">
        <v>24</v>
      </c>
      <c r="F5471" s="15" t="n">
        <v>33</v>
      </c>
      <c r="G5471" s="15" t="s">
        <v>26</v>
      </c>
      <c r="H5471" s="15" t="s">
        <v>24</v>
      </c>
      <c r="I5471" s="15" t="s">
        <v>102</v>
      </c>
      <c r="J5471" s="15" t="s">
        <v>24</v>
      </c>
      <c r="K5471" s="15" t="s">
        <v>26</v>
      </c>
      <c r="L5471" s="15" t="s">
        <v>26</v>
      </c>
      <c r="M5471" s="15" t="s">
        <v>24</v>
      </c>
      <c r="N5471" s="15" t="s">
        <v>24</v>
      </c>
      <c r="O5471" s="15" t="s">
        <v>24</v>
      </c>
      <c r="P5471" s="15" t="s">
        <v>25</v>
      </c>
      <c r="Q5471" s="15" t="s">
        <v>26</v>
      </c>
      <c r="R5471" s="15" t="s">
        <v>21</v>
      </c>
      <c r="S5471" s="18" t="n">
        <v>79</v>
      </c>
      <c r="T5471" s="15" t="n">
        <v>2576.8</v>
      </c>
      <c r="U5471" s="15" t="s">
        <v>24</v>
      </c>
      <c r="V5471" s="18" t="n">
        <f aca="false">IF(ISNUMBER(T5471),T5471,0)</f>
        <v>2576.8</v>
      </c>
      <c r="W5471" s="15" t="n">
        <f aca="false">IF(U5471="Yes",1,0)</f>
        <v>0</v>
      </c>
      <c r="X5471" s="15" t="str">
        <f aca="false">IF(F5471&lt;=12,"0-12 months",IF(F5471&lt;=24,"13-24 months",IF(F5471&lt;=48,"25-48 months","49-72 months")))</f>
        <v>25-48 months</v>
      </c>
      <c r="Y5471" s="15" t="str">
        <f aca="false">IF(C5471=1,"Yes","No")</f>
        <v>No</v>
      </c>
      <c r="Z5471" s="15" t="n">
        <f aca="false">COUNTIF(J5471:O5471,"Yes")</f>
        <v>2</v>
      </c>
      <c r="AA5471" s="18" t="n">
        <f aca="false">S5471*W5471</f>
        <v>0</v>
      </c>
      <c r="AB5471" s="15" t="n">
        <f aca="false">(P5471="Month-to-month")+(I5471="Fiber optic")+(R5471="Electronic check")+(F5471&lt;=12)+(M5471="No")+(J5471="No")</f>
        <v>4</v>
      </c>
      <c r="AC5471" s="15" t="str">
        <f aca="false">IF(AB5471&gt;=5,"High",IF(AB5471&gt;=3,"Medium","Low"))</f>
        <v>Medium</v>
      </c>
    </row>
    <row r="5472" customFormat="false" ht="15" hidden="false" customHeight="false" outlineLevel="0" collapsed="false">
      <c r="A5472" s="15" t="s">
        <v>5569</v>
      </c>
      <c r="B5472" s="15" t="s">
        <v>94</v>
      </c>
      <c r="C5472" s="15" t="n">
        <v>1</v>
      </c>
      <c r="D5472" s="15" t="s">
        <v>26</v>
      </c>
      <c r="E5472" s="15" t="s">
        <v>24</v>
      </c>
      <c r="F5472" s="15" t="n">
        <v>71</v>
      </c>
      <c r="G5472" s="15" t="s">
        <v>26</v>
      </c>
      <c r="H5472" s="15" t="s">
        <v>24</v>
      </c>
      <c r="I5472" s="15" t="s">
        <v>102</v>
      </c>
      <c r="J5472" s="15" t="s">
        <v>24</v>
      </c>
      <c r="K5472" s="15" t="s">
        <v>26</v>
      </c>
      <c r="L5472" s="15" t="s">
        <v>26</v>
      </c>
      <c r="M5472" s="15" t="s">
        <v>24</v>
      </c>
      <c r="N5472" s="15" t="s">
        <v>24</v>
      </c>
      <c r="O5472" s="15" t="s">
        <v>26</v>
      </c>
      <c r="P5472" s="15" t="s">
        <v>29</v>
      </c>
      <c r="Q5472" s="15" t="s">
        <v>24</v>
      </c>
      <c r="R5472" s="15" t="s">
        <v>21</v>
      </c>
      <c r="S5472" s="18" t="n">
        <v>89.45</v>
      </c>
      <c r="T5472" s="15" t="n">
        <v>6435.25</v>
      </c>
      <c r="U5472" s="15" t="s">
        <v>24</v>
      </c>
      <c r="V5472" s="18" t="n">
        <f aca="false">IF(ISNUMBER(T5472),T5472,0)</f>
        <v>6435.25</v>
      </c>
      <c r="W5472" s="15" t="n">
        <f aca="false">IF(U5472="Yes",1,0)</f>
        <v>0</v>
      </c>
      <c r="X5472" s="15" t="str">
        <f aca="false">IF(F5472&lt;=12,"0-12 months",IF(F5472&lt;=24,"13-24 months",IF(F5472&lt;=48,"25-48 months","49-72 months")))</f>
        <v>49-72 months</v>
      </c>
      <c r="Y5472" s="15" t="str">
        <f aca="false">IF(C5472=1,"Yes","No")</f>
        <v>Yes</v>
      </c>
      <c r="Z5472" s="15" t="n">
        <f aca="false">COUNTIF(J5472:O5472,"Yes")</f>
        <v>3</v>
      </c>
      <c r="AA5472" s="18" t="n">
        <f aca="false">S5472*W5472</f>
        <v>0</v>
      </c>
      <c r="AB5472" s="15" t="n">
        <f aca="false">(P5472="Month-to-month")+(I5472="Fiber optic")+(R5472="Electronic check")+(F5472&lt;=12)+(M5472="No")+(J5472="No")</f>
        <v>3</v>
      </c>
      <c r="AC5472" s="15" t="str">
        <f aca="false">IF(AB5472&gt;=5,"High",IF(AB5472&gt;=3,"Medium","Low"))</f>
        <v>Medium</v>
      </c>
    </row>
    <row r="5473" customFormat="false" ht="15" hidden="false" customHeight="false" outlineLevel="0" collapsed="false">
      <c r="A5473" s="15" t="s">
        <v>5570</v>
      </c>
      <c r="B5473" s="15" t="s">
        <v>94</v>
      </c>
      <c r="C5473" s="15" t="n">
        <v>0</v>
      </c>
      <c r="D5473" s="15" t="s">
        <v>24</v>
      </c>
      <c r="E5473" s="15" t="s">
        <v>24</v>
      </c>
      <c r="F5473" s="15" t="n">
        <v>29</v>
      </c>
      <c r="G5473" s="15" t="s">
        <v>26</v>
      </c>
      <c r="H5473" s="15" t="s">
        <v>26</v>
      </c>
      <c r="I5473" s="15" t="s">
        <v>102</v>
      </c>
      <c r="J5473" s="15" t="s">
        <v>24</v>
      </c>
      <c r="K5473" s="15" t="s">
        <v>24</v>
      </c>
      <c r="L5473" s="15" t="s">
        <v>24</v>
      </c>
      <c r="M5473" s="15" t="s">
        <v>24</v>
      </c>
      <c r="N5473" s="15" t="s">
        <v>24</v>
      </c>
      <c r="O5473" s="15" t="s">
        <v>24</v>
      </c>
      <c r="P5473" s="15" t="s">
        <v>25</v>
      </c>
      <c r="Q5473" s="15" t="s">
        <v>26</v>
      </c>
      <c r="R5473" s="15" t="s">
        <v>15</v>
      </c>
      <c r="S5473" s="18" t="n">
        <v>74.2</v>
      </c>
      <c r="T5473" s="15" t="n">
        <v>1993.25</v>
      </c>
      <c r="U5473" s="15" t="s">
        <v>24</v>
      </c>
      <c r="V5473" s="18" t="n">
        <f aca="false">IF(ISNUMBER(T5473),T5473,0)</f>
        <v>1993.25</v>
      </c>
      <c r="W5473" s="15" t="n">
        <f aca="false">IF(U5473="Yes",1,0)</f>
        <v>0</v>
      </c>
      <c r="X5473" s="15" t="str">
        <f aca="false">IF(F5473&lt;=12,"0-12 months",IF(F5473&lt;=24,"13-24 months",IF(F5473&lt;=48,"25-48 months","49-72 months")))</f>
        <v>25-48 months</v>
      </c>
      <c r="Y5473" s="15" t="str">
        <f aca="false">IF(C5473=1,"Yes","No")</f>
        <v>No</v>
      </c>
      <c r="Z5473" s="15" t="n">
        <f aca="false">COUNTIF(J5473:O5473,"Yes")</f>
        <v>0</v>
      </c>
      <c r="AA5473" s="18" t="n">
        <f aca="false">S5473*W5473</f>
        <v>0</v>
      </c>
      <c r="AB5473" s="15" t="n">
        <f aca="false">(P5473="Month-to-month")+(I5473="Fiber optic")+(R5473="Electronic check")+(F5473&lt;=12)+(M5473="No")+(J5473="No")</f>
        <v>5</v>
      </c>
      <c r="AC5473" s="15" t="str">
        <f aca="false">IF(AB5473&gt;=5,"High",IF(AB5473&gt;=3,"Medium","Low"))</f>
        <v>High</v>
      </c>
    </row>
    <row r="5474" customFormat="false" ht="15" hidden="false" customHeight="false" outlineLevel="0" collapsed="false">
      <c r="A5474" s="15" t="s">
        <v>5571</v>
      </c>
      <c r="B5474" s="15" t="s">
        <v>98</v>
      </c>
      <c r="C5474" s="15" t="n">
        <v>0</v>
      </c>
      <c r="D5474" s="15" t="s">
        <v>26</v>
      </c>
      <c r="E5474" s="15" t="s">
        <v>26</v>
      </c>
      <c r="F5474" s="15" t="n">
        <v>24</v>
      </c>
      <c r="G5474" s="15" t="s">
        <v>26</v>
      </c>
      <c r="H5474" s="15" t="s">
        <v>26</v>
      </c>
      <c r="I5474" s="15" t="s">
        <v>96</v>
      </c>
      <c r="J5474" s="15" t="s">
        <v>26</v>
      </c>
      <c r="K5474" s="15" t="s">
        <v>24</v>
      </c>
      <c r="L5474" s="15" t="s">
        <v>24</v>
      </c>
      <c r="M5474" s="15" t="s">
        <v>26</v>
      </c>
      <c r="N5474" s="15" t="s">
        <v>26</v>
      </c>
      <c r="O5474" s="15" t="s">
        <v>26</v>
      </c>
      <c r="P5474" s="15" t="s">
        <v>25</v>
      </c>
      <c r="Q5474" s="15" t="s">
        <v>24</v>
      </c>
      <c r="R5474" s="15" t="s">
        <v>19</v>
      </c>
      <c r="S5474" s="18" t="n">
        <v>81</v>
      </c>
      <c r="T5474" s="15" t="n">
        <v>1923.85</v>
      </c>
      <c r="U5474" s="15" t="s">
        <v>24</v>
      </c>
      <c r="V5474" s="18" t="n">
        <f aca="false">IF(ISNUMBER(T5474),T5474,0)</f>
        <v>1923.85</v>
      </c>
      <c r="W5474" s="15" t="n">
        <f aca="false">IF(U5474="Yes",1,0)</f>
        <v>0</v>
      </c>
      <c r="X5474" s="15" t="str">
        <f aca="false">IF(F5474&lt;=12,"0-12 months",IF(F5474&lt;=24,"13-24 months",IF(F5474&lt;=48,"25-48 months","49-72 months")))</f>
        <v>13-24 months</v>
      </c>
      <c r="Y5474" s="15" t="str">
        <f aca="false">IF(C5474=1,"Yes","No")</f>
        <v>No</v>
      </c>
      <c r="Z5474" s="15" t="n">
        <f aca="false">COUNTIF(J5474:O5474,"Yes")</f>
        <v>4</v>
      </c>
      <c r="AA5474" s="18" t="n">
        <f aca="false">S5474*W5474</f>
        <v>0</v>
      </c>
      <c r="AB5474" s="15" t="n">
        <f aca="false">(P5474="Month-to-month")+(I5474="Fiber optic")+(R5474="Electronic check")+(F5474&lt;=12)+(M5474="No")+(J5474="No")</f>
        <v>1</v>
      </c>
      <c r="AC5474" s="15" t="str">
        <f aca="false">IF(AB5474&gt;=5,"High",IF(AB5474&gt;=3,"Medium","Low"))</f>
        <v>Low</v>
      </c>
    </row>
    <row r="5475" customFormat="false" ht="15" hidden="false" customHeight="false" outlineLevel="0" collapsed="false">
      <c r="A5475" s="15" t="s">
        <v>5572</v>
      </c>
      <c r="B5475" s="15" t="s">
        <v>98</v>
      </c>
      <c r="C5475" s="15" t="n">
        <v>0</v>
      </c>
      <c r="D5475" s="15" t="s">
        <v>26</v>
      </c>
      <c r="E5475" s="15" t="s">
        <v>26</v>
      </c>
      <c r="F5475" s="15" t="n">
        <v>20</v>
      </c>
      <c r="G5475" s="15" t="s">
        <v>26</v>
      </c>
      <c r="H5475" s="15" t="s">
        <v>24</v>
      </c>
      <c r="I5475" s="15" t="s">
        <v>96</v>
      </c>
      <c r="J5475" s="15" t="s">
        <v>24</v>
      </c>
      <c r="K5475" s="15" t="s">
        <v>24</v>
      </c>
      <c r="L5475" s="15" t="s">
        <v>26</v>
      </c>
      <c r="M5475" s="15" t="s">
        <v>24</v>
      </c>
      <c r="N5475" s="15" t="s">
        <v>24</v>
      </c>
      <c r="O5475" s="15" t="s">
        <v>24</v>
      </c>
      <c r="P5475" s="15" t="s">
        <v>25</v>
      </c>
      <c r="Q5475" s="15" t="s">
        <v>26</v>
      </c>
      <c r="R5475" s="15" t="s">
        <v>15</v>
      </c>
      <c r="S5475" s="18" t="n">
        <v>49.6</v>
      </c>
      <c r="T5475" s="15" t="n">
        <v>939.8</v>
      </c>
      <c r="U5475" s="15" t="s">
        <v>24</v>
      </c>
      <c r="V5475" s="18" t="n">
        <f aca="false">IF(ISNUMBER(T5475),T5475,0)</f>
        <v>939.8</v>
      </c>
      <c r="W5475" s="15" t="n">
        <f aca="false">IF(U5475="Yes",1,0)</f>
        <v>0</v>
      </c>
      <c r="X5475" s="15" t="str">
        <f aca="false">IF(F5475&lt;=12,"0-12 months",IF(F5475&lt;=24,"13-24 months",IF(F5475&lt;=48,"25-48 months","49-72 months")))</f>
        <v>13-24 months</v>
      </c>
      <c r="Y5475" s="15" t="str">
        <f aca="false">IF(C5475=1,"Yes","No")</f>
        <v>No</v>
      </c>
      <c r="Z5475" s="15" t="n">
        <f aca="false">COUNTIF(J5475:O5475,"Yes")</f>
        <v>1</v>
      </c>
      <c r="AA5475" s="18" t="n">
        <f aca="false">S5475*W5475</f>
        <v>0</v>
      </c>
      <c r="AB5475" s="15" t="n">
        <f aca="false">(P5475="Month-to-month")+(I5475="Fiber optic")+(R5475="Electronic check")+(F5475&lt;=12)+(M5475="No")+(J5475="No")</f>
        <v>4</v>
      </c>
      <c r="AC5475" s="15" t="str">
        <f aca="false">IF(AB5475&gt;=5,"High",IF(AB5475&gt;=3,"Medium","Low"))</f>
        <v>Medium</v>
      </c>
    </row>
    <row r="5476" customFormat="false" ht="15" hidden="false" customHeight="false" outlineLevel="0" collapsed="false">
      <c r="A5476" s="15" t="s">
        <v>5573</v>
      </c>
      <c r="B5476" s="15" t="s">
        <v>94</v>
      </c>
      <c r="C5476" s="15" t="n">
        <v>0</v>
      </c>
      <c r="D5476" s="15" t="s">
        <v>24</v>
      </c>
      <c r="E5476" s="15" t="s">
        <v>24</v>
      </c>
      <c r="F5476" s="15" t="n">
        <v>1</v>
      </c>
      <c r="G5476" s="15" t="s">
        <v>26</v>
      </c>
      <c r="H5476" s="15" t="s">
        <v>26</v>
      </c>
      <c r="I5476" s="15" t="s">
        <v>102</v>
      </c>
      <c r="J5476" s="15" t="s">
        <v>24</v>
      </c>
      <c r="K5476" s="15" t="s">
        <v>24</v>
      </c>
      <c r="L5476" s="15" t="s">
        <v>24</v>
      </c>
      <c r="M5476" s="15" t="s">
        <v>24</v>
      </c>
      <c r="N5476" s="15" t="s">
        <v>26</v>
      </c>
      <c r="O5476" s="15" t="s">
        <v>24</v>
      </c>
      <c r="P5476" s="15" t="s">
        <v>25</v>
      </c>
      <c r="Q5476" s="15" t="s">
        <v>26</v>
      </c>
      <c r="R5476" s="15" t="s">
        <v>15</v>
      </c>
      <c r="S5476" s="18" t="n">
        <v>84.6</v>
      </c>
      <c r="T5476" s="15" t="n">
        <v>84.6</v>
      </c>
      <c r="U5476" s="15" t="s">
        <v>24</v>
      </c>
      <c r="V5476" s="18" t="n">
        <f aca="false">IF(ISNUMBER(T5476),T5476,0)</f>
        <v>84.6</v>
      </c>
      <c r="W5476" s="15" t="n">
        <f aca="false">IF(U5476="Yes",1,0)</f>
        <v>0</v>
      </c>
      <c r="X5476" s="15" t="str">
        <f aca="false">IF(F5476&lt;=12,"0-12 months",IF(F5476&lt;=24,"13-24 months",IF(F5476&lt;=48,"25-48 months","49-72 months")))</f>
        <v>0-12 months</v>
      </c>
      <c r="Y5476" s="15" t="str">
        <f aca="false">IF(C5476=1,"Yes","No")</f>
        <v>No</v>
      </c>
      <c r="Z5476" s="15" t="n">
        <f aca="false">COUNTIF(J5476:O5476,"Yes")</f>
        <v>1</v>
      </c>
      <c r="AA5476" s="18" t="n">
        <f aca="false">S5476*W5476</f>
        <v>0</v>
      </c>
      <c r="AB5476" s="15" t="n">
        <f aca="false">(P5476="Month-to-month")+(I5476="Fiber optic")+(R5476="Electronic check")+(F5476&lt;=12)+(M5476="No")+(J5476="No")</f>
        <v>6</v>
      </c>
      <c r="AC5476" s="15" t="str">
        <f aca="false">IF(AB5476&gt;=5,"High",IF(AB5476&gt;=3,"Medium","Low"))</f>
        <v>High</v>
      </c>
    </row>
    <row r="5477" customFormat="false" ht="15" hidden="false" customHeight="false" outlineLevel="0" collapsed="false">
      <c r="A5477" s="15" t="s">
        <v>5574</v>
      </c>
      <c r="B5477" s="15" t="s">
        <v>98</v>
      </c>
      <c r="C5477" s="15" t="n">
        <v>0</v>
      </c>
      <c r="D5477" s="15" t="s">
        <v>24</v>
      </c>
      <c r="E5477" s="15" t="s">
        <v>26</v>
      </c>
      <c r="F5477" s="15" t="n">
        <v>54</v>
      </c>
      <c r="G5477" s="15" t="s">
        <v>26</v>
      </c>
      <c r="H5477" s="15" t="s">
        <v>26</v>
      </c>
      <c r="I5477" s="15" t="s">
        <v>96</v>
      </c>
      <c r="J5477" s="15" t="s">
        <v>24</v>
      </c>
      <c r="K5477" s="15" t="s">
        <v>26</v>
      </c>
      <c r="L5477" s="15" t="s">
        <v>24</v>
      </c>
      <c r="M5477" s="15" t="s">
        <v>24</v>
      </c>
      <c r="N5477" s="15" t="s">
        <v>24</v>
      </c>
      <c r="O5477" s="15" t="s">
        <v>24</v>
      </c>
      <c r="P5477" s="15" t="s">
        <v>25</v>
      </c>
      <c r="Q5477" s="15" t="s">
        <v>26</v>
      </c>
      <c r="R5477" s="15" t="s">
        <v>21</v>
      </c>
      <c r="S5477" s="18" t="n">
        <v>55</v>
      </c>
      <c r="T5477" s="15" t="n">
        <v>3092.65</v>
      </c>
      <c r="U5477" s="15" t="s">
        <v>26</v>
      </c>
      <c r="V5477" s="18" t="n">
        <f aca="false">IF(ISNUMBER(T5477),T5477,0)</f>
        <v>3092.65</v>
      </c>
      <c r="W5477" s="15" t="n">
        <f aca="false">IF(U5477="Yes",1,0)</f>
        <v>1</v>
      </c>
      <c r="X5477" s="15" t="str">
        <f aca="false">IF(F5477&lt;=12,"0-12 months",IF(F5477&lt;=24,"13-24 months",IF(F5477&lt;=48,"25-48 months","49-72 months")))</f>
        <v>49-72 months</v>
      </c>
      <c r="Y5477" s="15" t="str">
        <f aca="false">IF(C5477=1,"Yes","No")</f>
        <v>No</v>
      </c>
      <c r="Z5477" s="15" t="n">
        <f aca="false">COUNTIF(J5477:O5477,"Yes")</f>
        <v>1</v>
      </c>
      <c r="AA5477" s="18" t="n">
        <f aca="false">S5477*W5477</f>
        <v>55</v>
      </c>
      <c r="AB5477" s="15" t="n">
        <f aca="false">(P5477="Month-to-month")+(I5477="Fiber optic")+(R5477="Electronic check")+(F5477&lt;=12)+(M5477="No")+(J5477="No")</f>
        <v>3</v>
      </c>
      <c r="AC5477" s="15" t="str">
        <f aca="false">IF(AB5477&gt;=5,"High",IF(AB5477&gt;=3,"Medium","Low"))</f>
        <v>Medium</v>
      </c>
    </row>
    <row r="5478" customFormat="false" ht="15" hidden="false" customHeight="false" outlineLevel="0" collapsed="false">
      <c r="A5478" s="15" t="s">
        <v>5575</v>
      </c>
      <c r="B5478" s="15" t="s">
        <v>94</v>
      </c>
      <c r="C5478" s="15" t="n">
        <v>1</v>
      </c>
      <c r="D5478" s="15" t="s">
        <v>24</v>
      </c>
      <c r="E5478" s="15" t="s">
        <v>24</v>
      </c>
      <c r="F5478" s="15" t="n">
        <v>5</v>
      </c>
      <c r="G5478" s="15" t="s">
        <v>26</v>
      </c>
      <c r="H5478" s="15" t="s">
        <v>24</v>
      </c>
      <c r="I5478" s="15" t="s">
        <v>102</v>
      </c>
      <c r="J5478" s="15" t="s">
        <v>24</v>
      </c>
      <c r="K5478" s="15" t="s">
        <v>24</v>
      </c>
      <c r="L5478" s="15" t="s">
        <v>26</v>
      </c>
      <c r="M5478" s="15" t="s">
        <v>24</v>
      </c>
      <c r="N5478" s="15" t="s">
        <v>26</v>
      </c>
      <c r="O5478" s="15" t="s">
        <v>24</v>
      </c>
      <c r="P5478" s="15" t="s">
        <v>25</v>
      </c>
      <c r="Q5478" s="15" t="s">
        <v>26</v>
      </c>
      <c r="R5478" s="15" t="s">
        <v>17</v>
      </c>
      <c r="S5478" s="18" t="n">
        <v>84.85</v>
      </c>
      <c r="T5478" s="15" t="n">
        <v>415.55</v>
      </c>
      <c r="U5478" s="15" t="s">
        <v>26</v>
      </c>
      <c r="V5478" s="18" t="n">
        <f aca="false">IF(ISNUMBER(T5478),T5478,0)</f>
        <v>415.55</v>
      </c>
      <c r="W5478" s="15" t="n">
        <f aca="false">IF(U5478="Yes",1,0)</f>
        <v>1</v>
      </c>
      <c r="X5478" s="15" t="str">
        <f aca="false">IF(F5478&lt;=12,"0-12 months",IF(F5478&lt;=24,"13-24 months",IF(F5478&lt;=48,"25-48 months","49-72 months")))</f>
        <v>0-12 months</v>
      </c>
      <c r="Y5478" s="15" t="str">
        <f aca="false">IF(C5478=1,"Yes","No")</f>
        <v>Yes</v>
      </c>
      <c r="Z5478" s="15" t="n">
        <f aca="false">COUNTIF(J5478:O5478,"Yes")</f>
        <v>2</v>
      </c>
      <c r="AA5478" s="18" t="n">
        <f aca="false">S5478*W5478</f>
        <v>84.85</v>
      </c>
      <c r="AB5478" s="15" t="n">
        <f aca="false">(P5478="Month-to-month")+(I5478="Fiber optic")+(R5478="Electronic check")+(F5478&lt;=12)+(M5478="No")+(J5478="No")</f>
        <v>5</v>
      </c>
      <c r="AC5478" s="15" t="str">
        <f aca="false">IF(AB5478&gt;=5,"High",IF(AB5478&gt;=3,"Medium","Low"))</f>
        <v>High</v>
      </c>
    </row>
    <row r="5479" customFormat="false" ht="15" hidden="false" customHeight="false" outlineLevel="0" collapsed="false">
      <c r="A5479" s="15" t="s">
        <v>5576</v>
      </c>
      <c r="B5479" s="15" t="s">
        <v>94</v>
      </c>
      <c r="C5479" s="15" t="n">
        <v>0</v>
      </c>
      <c r="D5479" s="15" t="s">
        <v>26</v>
      </c>
      <c r="E5479" s="15" t="s">
        <v>26</v>
      </c>
      <c r="F5479" s="15" t="n">
        <v>72</v>
      </c>
      <c r="G5479" s="15" t="s">
        <v>26</v>
      </c>
      <c r="H5479" s="15" t="s">
        <v>26</v>
      </c>
      <c r="I5479" s="15" t="s">
        <v>96</v>
      </c>
      <c r="J5479" s="15" t="s">
        <v>26</v>
      </c>
      <c r="K5479" s="15" t="s">
        <v>24</v>
      </c>
      <c r="L5479" s="15" t="s">
        <v>26</v>
      </c>
      <c r="M5479" s="15" t="s">
        <v>26</v>
      </c>
      <c r="N5479" s="15" t="s">
        <v>26</v>
      </c>
      <c r="O5479" s="15" t="s">
        <v>26</v>
      </c>
      <c r="P5479" s="15" t="s">
        <v>29</v>
      </c>
      <c r="Q5479" s="15" t="s">
        <v>26</v>
      </c>
      <c r="R5479" s="15" t="s">
        <v>19</v>
      </c>
      <c r="S5479" s="18" t="n">
        <v>84.2</v>
      </c>
      <c r="T5479" s="15" t="n">
        <v>5986.55</v>
      </c>
      <c r="U5479" s="15" t="s">
        <v>24</v>
      </c>
      <c r="V5479" s="18" t="n">
        <f aca="false">IF(ISNUMBER(T5479),T5479,0)</f>
        <v>5986.55</v>
      </c>
      <c r="W5479" s="15" t="n">
        <f aca="false">IF(U5479="Yes",1,0)</f>
        <v>0</v>
      </c>
      <c r="X5479" s="15" t="str">
        <f aca="false">IF(F5479&lt;=12,"0-12 months",IF(F5479&lt;=24,"13-24 months",IF(F5479&lt;=48,"25-48 months","49-72 months")))</f>
        <v>49-72 months</v>
      </c>
      <c r="Y5479" s="15" t="str">
        <f aca="false">IF(C5479=1,"Yes","No")</f>
        <v>No</v>
      </c>
      <c r="Z5479" s="15" t="n">
        <f aca="false">COUNTIF(J5479:O5479,"Yes")</f>
        <v>5</v>
      </c>
      <c r="AA5479" s="18" t="n">
        <f aca="false">S5479*W5479</f>
        <v>0</v>
      </c>
      <c r="AB5479" s="15" t="n">
        <f aca="false">(P5479="Month-to-month")+(I5479="Fiber optic")+(R5479="Electronic check")+(F5479&lt;=12)+(M5479="No")+(J5479="No")</f>
        <v>0</v>
      </c>
      <c r="AC5479" s="15" t="str">
        <f aca="false">IF(AB5479&gt;=5,"High",IF(AB5479&gt;=3,"Medium","Low"))</f>
        <v>Low</v>
      </c>
    </row>
    <row r="5480" customFormat="false" ht="15" hidden="false" customHeight="false" outlineLevel="0" collapsed="false">
      <c r="A5480" s="15" t="s">
        <v>5577</v>
      </c>
      <c r="B5480" s="15" t="s">
        <v>98</v>
      </c>
      <c r="C5480" s="15" t="n">
        <v>0</v>
      </c>
      <c r="D5480" s="15" t="s">
        <v>26</v>
      </c>
      <c r="E5480" s="15" t="s">
        <v>24</v>
      </c>
      <c r="F5480" s="15" t="n">
        <v>52</v>
      </c>
      <c r="G5480" s="15" t="s">
        <v>26</v>
      </c>
      <c r="H5480" s="15" t="s">
        <v>24</v>
      </c>
      <c r="I5480" s="15" t="s">
        <v>102</v>
      </c>
      <c r="J5480" s="15" t="s">
        <v>26</v>
      </c>
      <c r="K5480" s="15" t="s">
        <v>26</v>
      </c>
      <c r="L5480" s="15" t="s">
        <v>26</v>
      </c>
      <c r="M5480" s="15" t="s">
        <v>26</v>
      </c>
      <c r="N5480" s="15" t="s">
        <v>26</v>
      </c>
      <c r="O5480" s="15" t="s">
        <v>26</v>
      </c>
      <c r="P5480" s="15" t="s">
        <v>29</v>
      </c>
      <c r="Q5480" s="15" t="s">
        <v>26</v>
      </c>
      <c r="R5480" s="15" t="s">
        <v>15</v>
      </c>
      <c r="S5480" s="18" t="n">
        <v>106.3</v>
      </c>
      <c r="T5480" s="15" t="n">
        <v>5487</v>
      </c>
      <c r="U5480" s="15" t="s">
        <v>24</v>
      </c>
      <c r="V5480" s="18" t="n">
        <f aca="false">IF(ISNUMBER(T5480),T5480,0)</f>
        <v>5487</v>
      </c>
      <c r="W5480" s="15" t="n">
        <f aca="false">IF(U5480="Yes",1,0)</f>
        <v>0</v>
      </c>
      <c r="X5480" s="15" t="str">
        <f aca="false">IF(F5480&lt;=12,"0-12 months",IF(F5480&lt;=24,"13-24 months",IF(F5480&lt;=48,"25-48 months","49-72 months")))</f>
        <v>49-72 months</v>
      </c>
      <c r="Y5480" s="15" t="str">
        <f aca="false">IF(C5480=1,"Yes","No")</f>
        <v>No</v>
      </c>
      <c r="Z5480" s="15" t="n">
        <f aca="false">COUNTIF(J5480:O5480,"Yes")</f>
        <v>6</v>
      </c>
      <c r="AA5480" s="18" t="n">
        <f aca="false">S5480*W5480</f>
        <v>0</v>
      </c>
      <c r="AB5480" s="15" t="n">
        <f aca="false">(P5480="Month-to-month")+(I5480="Fiber optic")+(R5480="Electronic check")+(F5480&lt;=12)+(M5480="No")+(J5480="No")</f>
        <v>2</v>
      </c>
      <c r="AC5480" s="15" t="str">
        <f aca="false">IF(AB5480&gt;=5,"High",IF(AB5480&gt;=3,"Medium","Low"))</f>
        <v>Low</v>
      </c>
    </row>
    <row r="5481" customFormat="false" ht="15" hidden="false" customHeight="false" outlineLevel="0" collapsed="false">
      <c r="A5481" s="15" t="s">
        <v>5578</v>
      </c>
      <c r="B5481" s="15" t="s">
        <v>94</v>
      </c>
      <c r="C5481" s="15" t="n">
        <v>0</v>
      </c>
      <c r="D5481" s="15" t="s">
        <v>24</v>
      </c>
      <c r="E5481" s="15" t="s">
        <v>24</v>
      </c>
      <c r="F5481" s="15" t="n">
        <v>9</v>
      </c>
      <c r="G5481" s="15" t="s">
        <v>26</v>
      </c>
      <c r="H5481" s="15" t="s">
        <v>24</v>
      </c>
      <c r="I5481" s="15" t="s">
        <v>102</v>
      </c>
      <c r="J5481" s="15" t="s">
        <v>24</v>
      </c>
      <c r="K5481" s="15" t="s">
        <v>24</v>
      </c>
      <c r="L5481" s="15" t="s">
        <v>24</v>
      </c>
      <c r="M5481" s="15" t="s">
        <v>24</v>
      </c>
      <c r="N5481" s="15" t="s">
        <v>24</v>
      </c>
      <c r="O5481" s="15" t="s">
        <v>24</v>
      </c>
      <c r="P5481" s="15" t="s">
        <v>25</v>
      </c>
      <c r="Q5481" s="15" t="s">
        <v>24</v>
      </c>
      <c r="R5481" s="15" t="s">
        <v>15</v>
      </c>
      <c r="S5481" s="18" t="n">
        <v>69.05</v>
      </c>
      <c r="T5481" s="15" t="n">
        <v>651.5</v>
      </c>
      <c r="U5481" s="15" t="s">
        <v>24</v>
      </c>
      <c r="V5481" s="18" t="n">
        <f aca="false">IF(ISNUMBER(T5481),T5481,0)</f>
        <v>651.5</v>
      </c>
      <c r="W5481" s="15" t="n">
        <f aca="false">IF(U5481="Yes",1,0)</f>
        <v>0</v>
      </c>
      <c r="X5481" s="15" t="str">
        <f aca="false">IF(F5481&lt;=12,"0-12 months",IF(F5481&lt;=24,"13-24 months",IF(F5481&lt;=48,"25-48 months","49-72 months")))</f>
        <v>0-12 months</v>
      </c>
      <c r="Y5481" s="15" t="str">
        <f aca="false">IF(C5481=1,"Yes","No")</f>
        <v>No</v>
      </c>
      <c r="Z5481" s="15" t="n">
        <f aca="false">COUNTIF(J5481:O5481,"Yes")</f>
        <v>0</v>
      </c>
      <c r="AA5481" s="18" t="n">
        <f aca="false">S5481*W5481</f>
        <v>0</v>
      </c>
      <c r="AB5481" s="15" t="n">
        <f aca="false">(P5481="Month-to-month")+(I5481="Fiber optic")+(R5481="Electronic check")+(F5481&lt;=12)+(M5481="No")+(J5481="No")</f>
        <v>6</v>
      </c>
      <c r="AC5481" s="15" t="str">
        <f aca="false">IF(AB5481&gt;=5,"High",IF(AB5481&gt;=3,"Medium","Low"))</f>
        <v>High</v>
      </c>
    </row>
    <row r="5482" customFormat="false" ht="15" hidden="false" customHeight="false" outlineLevel="0" collapsed="false">
      <c r="A5482" s="15" t="s">
        <v>5579</v>
      </c>
      <c r="B5482" s="15" t="s">
        <v>94</v>
      </c>
      <c r="C5482" s="15" t="n">
        <v>0</v>
      </c>
      <c r="D5482" s="15" t="s">
        <v>24</v>
      </c>
      <c r="E5482" s="15" t="s">
        <v>24</v>
      </c>
      <c r="F5482" s="15" t="n">
        <v>1</v>
      </c>
      <c r="G5482" s="15" t="s">
        <v>26</v>
      </c>
      <c r="H5482" s="15" t="s">
        <v>24</v>
      </c>
      <c r="I5482" s="15" t="s">
        <v>96</v>
      </c>
      <c r="J5482" s="15" t="s">
        <v>24</v>
      </c>
      <c r="K5482" s="15" t="s">
        <v>24</v>
      </c>
      <c r="L5482" s="15" t="s">
        <v>24</v>
      </c>
      <c r="M5482" s="15" t="s">
        <v>24</v>
      </c>
      <c r="N5482" s="15" t="s">
        <v>24</v>
      </c>
      <c r="O5482" s="15" t="s">
        <v>24</v>
      </c>
      <c r="P5482" s="15" t="s">
        <v>25</v>
      </c>
      <c r="Q5482" s="15" t="s">
        <v>26</v>
      </c>
      <c r="R5482" s="15" t="s">
        <v>17</v>
      </c>
      <c r="S5482" s="18" t="n">
        <v>45.4</v>
      </c>
      <c r="T5482" s="15" t="n">
        <v>45.4</v>
      </c>
      <c r="U5482" s="15" t="s">
        <v>24</v>
      </c>
      <c r="V5482" s="18" t="n">
        <f aca="false">IF(ISNUMBER(T5482),T5482,0)</f>
        <v>45.4</v>
      </c>
      <c r="W5482" s="15" t="n">
        <f aca="false">IF(U5482="Yes",1,0)</f>
        <v>0</v>
      </c>
      <c r="X5482" s="15" t="str">
        <f aca="false">IF(F5482&lt;=12,"0-12 months",IF(F5482&lt;=24,"13-24 months",IF(F5482&lt;=48,"25-48 months","49-72 months")))</f>
        <v>0-12 months</v>
      </c>
      <c r="Y5482" s="15" t="str">
        <f aca="false">IF(C5482=1,"Yes","No")</f>
        <v>No</v>
      </c>
      <c r="Z5482" s="15" t="n">
        <f aca="false">COUNTIF(J5482:O5482,"Yes")</f>
        <v>0</v>
      </c>
      <c r="AA5482" s="18" t="n">
        <f aca="false">S5482*W5482</f>
        <v>0</v>
      </c>
      <c r="AB5482" s="15" t="n">
        <f aca="false">(P5482="Month-to-month")+(I5482="Fiber optic")+(R5482="Electronic check")+(F5482&lt;=12)+(M5482="No")+(J5482="No")</f>
        <v>4</v>
      </c>
      <c r="AC5482" s="15" t="str">
        <f aca="false">IF(AB5482&gt;=5,"High",IF(AB5482&gt;=3,"Medium","Low"))</f>
        <v>Medium</v>
      </c>
    </row>
    <row r="5483" customFormat="false" ht="15" hidden="false" customHeight="false" outlineLevel="0" collapsed="false">
      <c r="A5483" s="15" t="s">
        <v>5580</v>
      </c>
      <c r="B5483" s="15" t="s">
        <v>98</v>
      </c>
      <c r="C5483" s="15" t="n">
        <v>1</v>
      </c>
      <c r="D5483" s="15" t="s">
        <v>24</v>
      </c>
      <c r="E5483" s="15" t="s">
        <v>24</v>
      </c>
      <c r="F5483" s="15" t="n">
        <v>1</v>
      </c>
      <c r="G5483" s="15" t="s">
        <v>26</v>
      </c>
      <c r="H5483" s="15" t="s">
        <v>26</v>
      </c>
      <c r="I5483" s="15" t="s">
        <v>102</v>
      </c>
      <c r="J5483" s="15" t="s">
        <v>24</v>
      </c>
      <c r="K5483" s="15" t="s">
        <v>24</v>
      </c>
      <c r="L5483" s="15" t="s">
        <v>24</v>
      </c>
      <c r="M5483" s="15" t="s">
        <v>24</v>
      </c>
      <c r="N5483" s="15" t="s">
        <v>24</v>
      </c>
      <c r="O5483" s="15" t="s">
        <v>24</v>
      </c>
      <c r="P5483" s="15" t="s">
        <v>25</v>
      </c>
      <c r="Q5483" s="15" t="s">
        <v>26</v>
      </c>
      <c r="R5483" s="15" t="s">
        <v>15</v>
      </c>
      <c r="S5483" s="18" t="n">
        <v>73.65</v>
      </c>
      <c r="T5483" s="15" t="n">
        <v>73.65</v>
      </c>
      <c r="U5483" s="15" t="s">
        <v>26</v>
      </c>
      <c r="V5483" s="18" t="n">
        <f aca="false">IF(ISNUMBER(T5483),T5483,0)</f>
        <v>73.65</v>
      </c>
      <c r="W5483" s="15" t="n">
        <f aca="false">IF(U5483="Yes",1,0)</f>
        <v>1</v>
      </c>
      <c r="X5483" s="15" t="str">
        <f aca="false">IF(F5483&lt;=12,"0-12 months",IF(F5483&lt;=24,"13-24 months",IF(F5483&lt;=48,"25-48 months","49-72 months")))</f>
        <v>0-12 months</v>
      </c>
      <c r="Y5483" s="15" t="str">
        <f aca="false">IF(C5483=1,"Yes","No")</f>
        <v>Yes</v>
      </c>
      <c r="Z5483" s="15" t="n">
        <f aca="false">COUNTIF(J5483:O5483,"Yes")</f>
        <v>0</v>
      </c>
      <c r="AA5483" s="18" t="n">
        <f aca="false">S5483*W5483</f>
        <v>73.65</v>
      </c>
      <c r="AB5483" s="15" t="n">
        <f aca="false">(P5483="Month-to-month")+(I5483="Fiber optic")+(R5483="Electronic check")+(F5483&lt;=12)+(M5483="No")+(J5483="No")</f>
        <v>6</v>
      </c>
      <c r="AC5483" s="15" t="str">
        <f aca="false">IF(AB5483&gt;=5,"High",IF(AB5483&gt;=3,"Medium","Low"))</f>
        <v>High</v>
      </c>
    </row>
    <row r="5484" customFormat="false" ht="15" hidden="false" customHeight="false" outlineLevel="0" collapsed="false">
      <c r="A5484" s="15" t="s">
        <v>5581</v>
      </c>
      <c r="B5484" s="15" t="s">
        <v>98</v>
      </c>
      <c r="C5484" s="15" t="n">
        <v>0</v>
      </c>
      <c r="D5484" s="15" t="s">
        <v>26</v>
      </c>
      <c r="E5484" s="15" t="s">
        <v>26</v>
      </c>
      <c r="F5484" s="15" t="n">
        <v>33</v>
      </c>
      <c r="G5484" s="15" t="s">
        <v>26</v>
      </c>
      <c r="H5484" s="15" t="s">
        <v>24</v>
      </c>
      <c r="I5484" s="15" t="s">
        <v>96</v>
      </c>
      <c r="J5484" s="15" t="s">
        <v>24</v>
      </c>
      <c r="K5484" s="15" t="s">
        <v>24</v>
      </c>
      <c r="L5484" s="15" t="s">
        <v>26</v>
      </c>
      <c r="M5484" s="15" t="s">
        <v>26</v>
      </c>
      <c r="N5484" s="15" t="s">
        <v>26</v>
      </c>
      <c r="O5484" s="15" t="s">
        <v>26</v>
      </c>
      <c r="P5484" s="15" t="s">
        <v>27</v>
      </c>
      <c r="Q5484" s="15" t="s">
        <v>26</v>
      </c>
      <c r="R5484" s="15" t="s">
        <v>17</v>
      </c>
      <c r="S5484" s="18" t="n">
        <v>73.9</v>
      </c>
      <c r="T5484" s="15" t="n">
        <v>2405.05</v>
      </c>
      <c r="U5484" s="15" t="s">
        <v>26</v>
      </c>
      <c r="V5484" s="18" t="n">
        <f aca="false">IF(ISNUMBER(T5484),T5484,0)</f>
        <v>2405.05</v>
      </c>
      <c r="W5484" s="15" t="n">
        <f aca="false">IF(U5484="Yes",1,0)</f>
        <v>1</v>
      </c>
      <c r="X5484" s="15" t="str">
        <f aca="false">IF(F5484&lt;=12,"0-12 months",IF(F5484&lt;=24,"13-24 months",IF(F5484&lt;=48,"25-48 months","49-72 months")))</f>
        <v>25-48 months</v>
      </c>
      <c r="Y5484" s="15" t="str">
        <f aca="false">IF(C5484=1,"Yes","No")</f>
        <v>No</v>
      </c>
      <c r="Z5484" s="15" t="n">
        <f aca="false">COUNTIF(J5484:O5484,"Yes")</f>
        <v>4</v>
      </c>
      <c r="AA5484" s="18" t="n">
        <f aca="false">S5484*W5484</f>
        <v>73.9</v>
      </c>
      <c r="AB5484" s="15" t="n">
        <f aca="false">(P5484="Month-to-month")+(I5484="Fiber optic")+(R5484="Electronic check")+(F5484&lt;=12)+(M5484="No")+(J5484="No")</f>
        <v>1</v>
      </c>
      <c r="AC5484" s="15" t="str">
        <f aca="false">IF(AB5484&gt;=5,"High",IF(AB5484&gt;=3,"Medium","Low"))</f>
        <v>Low</v>
      </c>
    </row>
    <row r="5485" customFormat="false" ht="15" hidden="false" customHeight="false" outlineLevel="0" collapsed="false">
      <c r="A5485" s="15" t="s">
        <v>5582</v>
      </c>
      <c r="B5485" s="15" t="s">
        <v>94</v>
      </c>
      <c r="C5485" s="15" t="n">
        <v>0</v>
      </c>
      <c r="D5485" s="15" t="s">
        <v>26</v>
      </c>
      <c r="E5485" s="15" t="s">
        <v>24</v>
      </c>
      <c r="F5485" s="15" t="n">
        <v>55</v>
      </c>
      <c r="G5485" s="15" t="s">
        <v>26</v>
      </c>
      <c r="H5485" s="15" t="s">
        <v>26</v>
      </c>
      <c r="I5485" s="15" t="s">
        <v>102</v>
      </c>
      <c r="J5485" s="15" t="s">
        <v>24</v>
      </c>
      <c r="K5485" s="15" t="s">
        <v>24</v>
      </c>
      <c r="L5485" s="15" t="s">
        <v>26</v>
      </c>
      <c r="M5485" s="15" t="s">
        <v>24</v>
      </c>
      <c r="N5485" s="15" t="s">
        <v>24</v>
      </c>
      <c r="O5485" s="15" t="s">
        <v>24</v>
      </c>
      <c r="P5485" s="15" t="s">
        <v>25</v>
      </c>
      <c r="Q5485" s="15" t="s">
        <v>26</v>
      </c>
      <c r="R5485" s="15" t="s">
        <v>15</v>
      </c>
      <c r="S5485" s="18" t="n">
        <v>77.75</v>
      </c>
      <c r="T5485" s="15" t="n">
        <v>4458.15</v>
      </c>
      <c r="U5485" s="15" t="s">
        <v>26</v>
      </c>
      <c r="V5485" s="18" t="n">
        <f aca="false">IF(ISNUMBER(T5485),T5485,0)</f>
        <v>4458.15</v>
      </c>
      <c r="W5485" s="15" t="n">
        <f aca="false">IF(U5485="Yes",1,0)</f>
        <v>1</v>
      </c>
      <c r="X5485" s="15" t="str">
        <f aca="false">IF(F5485&lt;=12,"0-12 months",IF(F5485&lt;=24,"13-24 months",IF(F5485&lt;=48,"25-48 months","49-72 months")))</f>
        <v>49-72 months</v>
      </c>
      <c r="Y5485" s="15" t="str">
        <f aca="false">IF(C5485=1,"Yes","No")</f>
        <v>No</v>
      </c>
      <c r="Z5485" s="15" t="n">
        <f aca="false">COUNTIF(J5485:O5485,"Yes")</f>
        <v>1</v>
      </c>
      <c r="AA5485" s="18" t="n">
        <f aca="false">S5485*W5485</f>
        <v>77.75</v>
      </c>
      <c r="AB5485" s="15" t="n">
        <f aca="false">(P5485="Month-to-month")+(I5485="Fiber optic")+(R5485="Electronic check")+(F5485&lt;=12)+(M5485="No")+(J5485="No")</f>
        <v>5</v>
      </c>
      <c r="AC5485" s="15" t="str">
        <f aca="false">IF(AB5485&gt;=5,"High",IF(AB5485&gt;=3,"Medium","Low"))</f>
        <v>High</v>
      </c>
    </row>
    <row r="5486" customFormat="false" ht="15" hidden="false" customHeight="false" outlineLevel="0" collapsed="false">
      <c r="A5486" s="15" t="s">
        <v>5583</v>
      </c>
      <c r="B5486" s="15" t="s">
        <v>98</v>
      </c>
      <c r="C5486" s="15" t="n">
        <v>0</v>
      </c>
      <c r="D5486" s="15" t="s">
        <v>26</v>
      </c>
      <c r="E5486" s="15" t="s">
        <v>26</v>
      </c>
      <c r="F5486" s="15" t="n">
        <v>69</v>
      </c>
      <c r="G5486" s="15" t="s">
        <v>26</v>
      </c>
      <c r="H5486" s="15" t="s">
        <v>26</v>
      </c>
      <c r="I5486" s="15" t="s">
        <v>102</v>
      </c>
      <c r="J5486" s="15" t="s">
        <v>24</v>
      </c>
      <c r="K5486" s="15" t="s">
        <v>24</v>
      </c>
      <c r="L5486" s="15" t="s">
        <v>24</v>
      </c>
      <c r="M5486" s="15" t="s">
        <v>26</v>
      </c>
      <c r="N5486" s="15" t="s">
        <v>26</v>
      </c>
      <c r="O5486" s="15" t="s">
        <v>26</v>
      </c>
      <c r="P5486" s="15" t="s">
        <v>29</v>
      </c>
      <c r="Q5486" s="15" t="s">
        <v>26</v>
      </c>
      <c r="R5486" s="15" t="s">
        <v>15</v>
      </c>
      <c r="S5486" s="18" t="n">
        <v>99.35</v>
      </c>
      <c r="T5486" s="15" t="n">
        <v>6856.45</v>
      </c>
      <c r="U5486" s="15" t="s">
        <v>24</v>
      </c>
      <c r="V5486" s="18" t="n">
        <f aca="false">IF(ISNUMBER(T5486),T5486,0)</f>
        <v>6856.45</v>
      </c>
      <c r="W5486" s="15" t="n">
        <f aca="false">IF(U5486="Yes",1,0)</f>
        <v>0</v>
      </c>
      <c r="X5486" s="15" t="str">
        <f aca="false">IF(F5486&lt;=12,"0-12 months",IF(F5486&lt;=24,"13-24 months",IF(F5486&lt;=48,"25-48 months","49-72 months")))</f>
        <v>49-72 months</v>
      </c>
      <c r="Y5486" s="15" t="str">
        <f aca="false">IF(C5486=1,"Yes","No")</f>
        <v>No</v>
      </c>
      <c r="Z5486" s="15" t="n">
        <f aca="false">COUNTIF(J5486:O5486,"Yes")</f>
        <v>3</v>
      </c>
      <c r="AA5486" s="18" t="n">
        <f aca="false">S5486*W5486</f>
        <v>0</v>
      </c>
      <c r="AB5486" s="15" t="n">
        <f aca="false">(P5486="Month-to-month")+(I5486="Fiber optic")+(R5486="Electronic check")+(F5486&lt;=12)+(M5486="No")+(J5486="No")</f>
        <v>3</v>
      </c>
      <c r="AC5486" s="15" t="str">
        <f aca="false">IF(AB5486&gt;=5,"High",IF(AB5486&gt;=3,"Medium","Low"))</f>
        <v>Medium</v>
      </c>
    </row>
    <row r="5487" customFormat="false" ht="15" hidden="false" customHeight="false" outlineLevel="0" collapsed="false">
      <c r="A5487" s="15" t="s">
        <v>5584</v>
      </c>
      <c r="B5487" s="15" t="s">
        <v>98</v>
      </c>
      <c r="C5487" s="15" t="n">
        <v>0</v>
      </c>
      <c r="D5487" s="15" t="s">
        <v>24</v>
      </c>
      <c r="E5487" s="15" t="s">
        <v>24</v>
      </c>
      <c r="F5487" s="15" t="n">
        <v>1</v>
      </c>
      <c r="G5487" s="15" t="s">
        <v>26</v>
      </c>
      <c r="H5487" s="15" t="s">
        <v>24</v>
      </c>
      <c r="I5487" s="15" t="s">
        <v>96</v>
      </c>
      <c r="J5487" s="15" t="s">
        <v>26</v>
      </c>
      <c r="K5487" s="15" t="s">
        <v>24</v>
      </c>
      <c r="L5487" s="15" t="s">
        <v>24</v>
      </c>
      <c r="M5487" s="15" t="s">
        <v>24</v>
      </c>
      <c r="N5487" s="15" t="s">
        <v>24</v>
      </c>
      <c r="O5487" s="15" t="s">
        <v>24</v>
      </c>
      <c r="P5487" s="15" t="s">
        <v>25</v>
      </c>
      <c r="Q5487" s="15" t="s">
        <v>26</v>
      </c>
      <c r="R5487" s="15" t="s">
        <v>17</v>
      </c>
      <c r="S5487" s="18" t="n">
        <v>50.75</v>
      </c>
      <c r="T5487" s="15" t="n">
        <v>50.75</v>
      </c>
      <c r="U5487" s="15" t="s">
        <v>24</v>
      </c>
      <c r="V5487" s="18" t="n">
        <f aca="false">IF(ISNUMBER(T5487),T5487,0)</f>
        <v>50.75</v>
      </c>
      <c r="W5487" s="15" t="n">
        <f aca="false">IF(U5487="Yes",1,0)</f>
        <v>0</v>
      </c>
      <c r="X5487" s="15" t="str">
        <f aca="false">IF(F5487&lt;=12,"0-12 months",IF(F5487&lt;=24,"13-24 months",IF(F5487&lt;=48,"25-48 months","49-72 months")))</f>
        <v>0-12 months</v>
      </c>
      <c r="Y5487" s="15" t="str">
        <f aca="false">IF(C5487=1,"Yes","No")</f>
        <v>No</v>
      </c>
      <c r="Z5487" s="15" t="n">
        <f aca="false">COUNTIF(J5487:O5487,"Yes")</f>
        <v>1</v>
      </c>
      <c r="AA5487" s="18" t="n">
        <f aca="false">S5487*W5487</f>
        <v>0</v>
      </c>
      <c r="AB5487" s="15" t="n">
        <f aca="false">(P5487="Month-to-month")+(I5487="Fiber optic")+(R5487="Electronic check")+(F5487&lt;=12)+(M5487="No")+(J5487="No")</f>
        <v>3</v>
      </c>
      <c r="AC5487" s="15" t="str">
        <f aca="false">IF(AB5487&gt;=5,"High",IF(AB5487&gt;=3,"Medium","Low"))</f>
        <v>Medium</v>
      </c>
    </row>
    <row r="5488" customFormat="false" ht="15" hidden="false" customHeight="false" outlineLevel="0" collapsed="false">
      <c r="A5488" s="15" t="s">
        <v>5585</v>
      </c>
      <c r="B5488" s="15" t="s">
        <v>98</v>
      </c>
      <c r="C5488" s="15" t="n">
        <v>0</v>
      </c>
      <c r="D5488" s="15" t="s">
        <v>24</v>
      </c>
      <c r="E5488" s="15" t="s">
        <v>24</v>
      </c>
      <c r="F5488" s="15" t="n">
        <v>54</v>
      </c>
      <c r="G5488" s="15" t="s">
        <v>26</v>
      </c>
      <c r="H5488" s="15" t="s">
        <v>26</v>
      </c>
      <c r="I5488" s="15" t="s">
        <v>96</v>
      </c>
      <c r="J5488" s="15" t="s">
        <v>26</v>
      </c>
      <c r="K5488" s="15" t="s">
        <v>24</v>
      </c>
      <c r="L5488" s="15" t="s">
        <v>26</v>
      </c>
      <c r="M5488" s="15" t="s">
        <v>26</v>
      </c>
      <c r="N5488" s="15" t="s">
        <v>26</v>
      </c>
      <c r="O5488" s="15" t="s">
        <v>26</v>
      </c>
      <c r="P5488" s="15" t="s">
        <v>29</v>
      </c>
      <c r="Q5488" s="15" t="s">
        <v>24</v>
      </c>
      <c r="R5488" s="15" t="s">
        <v>19</v>
      </c>
      <c r="S5488" s="18" t="n">
        <v>87.1</v>
      </c>
      <c r="T5488" s="15" t="n">
        <v>4735.2</v>
      </c>
      <c r="U5488" s="15" t="s">
        <v>24</v>
      </c>
      <c r="V5488" s="18" t="n">
        <f aca="false">IF(ISNUMBER(T5488),T5488,0)</f>
        <v>4735.2</v>
      </c>
      <c r="W5488" s="15" t="n">
        <f aca="false">IF(U5488="Yes",1,0)</f>
        <v>0</v>
      </c>
      <c r="X5488" s="15" t="str">
        <f aca="false">IF(F5488&lt;=12,"0-12 months",IF(F5488&lt;=24,"13-24 months",IF(F5488&lt;=48,"25-48 months","49-72 months")))</f>
        <v>49-72 months</v>
      </c>
      <c r="Y5488" s="15" t="str">
        <f aca="false">IF(C5488=1,"Yes","No")</f>
        <v>No</v>
      </c>
      <c r="Z5488" s="15" t="n">
        <f aca="false">COUNTIF(J5488:O5488,"Yes")</f>
        <v>5</v>
      </c>
      <c r="AA5488" s="18" t="n">
        <f aca="false">S5488*W5488</f>
        <v>0</v>
      </c>
      <c r="AB5488" s="15" t="n">
        <f aca="false">(P5488="Month-to-month")+(I5488="Fiber optic")+(R5488="Electronic check")+(F5488&lt;=12)+(M5488="No")+(J5488="No")</f>
        <v>0</v>
      </c>
      <c r="AC5488" s="15" t="str">
        <f aca="false">IF(AB5488&gt;=5,"High",IF(AB5488&gt;=3,"Medium","Low"))</f>
        <v>Low</v>
      </c>
    </row>
    <row r="5489" customFormat="false" ht="15" hidden="false" customHeight="false" outlineLevel="0" collapsed="false">
      <c r="A5489" s="15" t="s">
        <v>5586</v>
      </c>
      <c r="B5489" s="15" t="s">
        <v>98</v>
      </c>
      <c r="C5489" s="15" t="n">
        <v>0</v>
      </c>
      <c r="D5489" s="15" t="s">
        <v>24</v>
      </c>
      <c r="E5489" s="15" t="s">
        <v>26</v>
      </c>
      <c r="F5489" s="15" t="n">
        <v>33</v>
      </c>
      <c r="G5489" s="15" t="s">
        <v>26</v>
      </c>
      <c r="H5489" s="15" t="s">
        <v>24</v>
      </c>
      <c r="I5489" s="15" t="s">
        <v>24</v>
      </c>
      <c r="J5489" s="15" t="s">
        <v>28</v>
      </c>
      <c r="K5489" s="15" t="s">
        <v>28</v>
      </c>
      <c r="L5489" s="15" t="s">
        <v>28</v>
      </c>
      <c r="M5489" s="15" t="s">
        <v>28</v>
      </c>
      <c r="N5489" s="15" t="s">
        <v>28</v>
      </c>
      <c r="O5489" s="15" t="s">
        <v>28</v>
      </c>
      <c r="P5489" s="15" t="s">
        <v>27</v>
      </c>
      <c r="Q5489" s="15" t="s">
        <v>26</v>
      </c>
      <c r="R5489" s="15" t="s">
        <v>17</v>
      </c>
      <c r="S5489" s="18" t="n">
        <v>20.15</v>
      </c>
      <c r="T5489" s="15" t="n">
        <v>682.15</v>
      </c>
      <c r="U5489" s="15" t="s">
        <v>24</v>
      </c>
      <c r="V5489" s="18" t="n">
        <f aca="false">IF(ISNUMBER(T5489),T5489,0)</f>
        <v>682.15</v>
      </c>
      <c r="W5489" s="15" t="n">
        <f aca="false">IF(U5489="Yes",1,0)</f>
        <v>0</v>
      </c>
      <c r="X5489" s="15" t="str">
        <f aca="false">IF(F5489&lt;=12,"0-12 months",IF(F5489&lt;=24,"13-24 months",IF(F5489&lt;=48,"25-48 months","49-72 months")))</f>
        <v>25-48 months</v>
      </c>
      <c r="Y5489" s="15" t="str">
        <f aca="false">IF(C5489=1,"Yes","No")</f>
        <v>No</v>
      </c>
      <c r="Z5489" s="15" t="n">
        <f aca="false">COUNTIF(J5489:O5489,"Yes")</f>
        <v>0</v>
      </c>
      <c r="AA5489" s="18" t="n">
        <f aca="false">S5489*W5489</f>
        <v>0</v>
      </c>
      <c r="AB5489" s="15" t="n">
        <f aca="false">(P5489="Month-to-month")+(I5489="Fiber optic")+(R5489="Electronic check")+(F5489&lt;=12)+(M5489="No")+(J5489="No")</f>
        <v>0</v>
      </c>
      <c r="AC5489" s="15" t="str">
        <f aca="false">IF(AB5489&gt;=5,"High",IF(AB5489&gt;=3,"Medium","Low"))</f>
        <v>Low</v>
      </c>
    </row>
    <row r="5490" customFormat="false" ht="15" hidden="false" customHeight="false" outlineLevel="0" collapsed="false">
      <c r="A5490" s="15" t="s">
        <v>5587</v>
      </c>
      <c r="B5490" s="15" t="s">
        <v>98</v>
      </c>
      <c r="C5490" s="15" t="n">
        <v>1</v>
      </c>
      <c r="D5490" s="15" t="s">
        <v>26</v>
      </c>
      <c r="E5490" s="15" t="s">
        <v>24</v>
      </c>
      <c r="F5490" s="15" t="n">
        <v>45</v>
      </c>
      <c r="G5490" s="15" t="s">
        <v>26</v>
      </c>
      <c r="H5490" s="15" t="s">
        <v>26</v>
      </c>
      <c r="I5490" s="15" t="s">
        <v>102</v>
      </c>
      <c r="J5490" s="15" t="s">
        <v>24</v>
      </c>
      <c r="K5490" s="15" t="s">
        <v>26</v>
      </c>
      <c r="L5490" s="15" t="s">
        <v>26</v>
      </c>
      <c r="M5490" s="15" t="s">
        <v>26</v>
      </c>
      <c r="N5490" s="15" t="s">
        <v>26</v>
      </c>
      <c r="O5490" s="15" t="s">
        <v>24</v>
      </c>
      <c r="P5490" s="15" t="s">
        <v>27</v>
      </c>
      <c r="Q5490" s="15" t="s">
        <v>26</v>
      </c>
      <c r="R5490" s="15" t="s">
        <v>19</v>
      </c>
      <c r="S5490" s="18" t="n">
        <v>98.7</v>
      </c>
      <c r="T5490" s="15" t="n">
        <v>4525.8</v>
      </c>
      <c r="U5490" s="15" t="s">
        <v>24</v>
      </c>
      <c r="V5490" s="18" t="n">
        <f aca="false">IF(ISNUMBER(T5490),T5490,0)</f>
        <v>4525.8</v>
      </c>
      <c r="W5490" s="15" t="n">
        <f aca="false">IF(U5490="Yes",1,0)</f>
        <v>0</v>
      </c>
      <c r="X5490" s="15" t="str">
        <f aca="false">IF(F5490&lt;=12,"0-12 months",IF(F5490&lt;=24,"13-24 months",IF(F5490&lt;=48,"25-48 months","49-72 months")))</f>
        <v>25-48 months</v>
      </c>
      <c r="Y5490" s="15" t="str">
        <f aca="false">IF(C5490=1,"Yes","No")</f>
        <v>Yes</v>
      </c>
      <c r="Z5490" s="15" t="n">
        <f aca="false">COUNTIF(J5490:O5490,"Yes")</f>
        <v>4</v>
      </c>
      <c r="AA5490" s="18" t="n">
        <f aca="false">S5490*W5490</f>
        <v>0</v>
      </c>
      <c r="AB5490" s="15" t="n">
        <f aca="false">(P5490="Month-to-month")+(I5490="Fiber optic")+(R5490="Electronic check")+(F5490&lt;=12)+(M5490="No")+(J5490="No")</f>
        <v>2</v>
      </c>
      <c r="AC5490" s="15" t="str">
        <f aca="false">IF(AB5490&gt;=5,"High",IF(AB5490&gt;=3,"Medium","Low"))</f>
        <v>Low</v>
      </c>
    </row>
    <row r="5491" customFormat="false" ht="15" hidden="false" customHeight="false" outlineLevel="0" collapsed="false">
      <c r="A5491" s="15" t="s">
        <v>5588</v>
      </c>
      <c r="B5491" s="15" t="s">
        <v>94</v>
      </c>
      <c r="C5491" s="15" t="n">
        <v>0</v>
      </c>
      <c r="D5491" s="15" t="s">
        <v>24</v>
      </c>
      <c r="E5491" s="15" t="s">
        <v>26</v>
      </c>
      <c r="F5491" s="15" t="n">
        <v>11</v>
      </c>
      <c r="G5491" s="15" t="s">
        <v>24</v>
      </c>
      <c r="H5491" s="15" t="s">
        <v>95</v>
      </c>
      <c r="I5491" s="15" t="s">
        <v>96</v>
      </c>
      <c r="J5491" s="15" t="s">
        <v>24</v>
      </c>
      <c r="K5491" s="15" t="s">
        <v>24</v>
      </c>
      <c r="L5491" s="15" t="s">
        <v>24</v>
      </c>
      <c r="M5491" s="15" t="s">
        <v>24</v>
      </c>
      <c r="N5491" s="15" t="s">
        <v>24</v>
      </c>
      <c r="O5491" s="15" t="s">
        <v>24</v>
      </c>
      <c r="P5491" s="15" t="s">
        <v>25</v>
      </c>
      <c r="Q5491" s="15" t="s">
        <v>24</v>
      </c>
      <c r="R5491" s="15" t="s">
        <v>15</v>
      </c>
      <c r="S5491" s="18" t="n">
        <v>25.2</v>
      </c>
      <c r="T5491" s="15" t="n">
        <v>321.05</v>
      </c>
      <c r="U5491" s="15" t="s">
        <v>24</v>
      </c>
      <c r="V5491" s="18" t="n">
        <f aca="false">IF(ISNUMBER(T5491),T5491,0)</f>
        <v>321.05</v>
      </c>
      <c r="W5491" s="15" t="n">
        <f aca="false">IF(U5491="Yes",1,0)</f>
        <v>0</v>
      </c>
      <c r="X5491" s="15" t="str">
        <f aca="false">IF(F5491&lt;=12,"0-12 months",IF(F5491&lt;=24,"13-24 months",IF(F5491&lt;=48,"25-48 months","49-72 months")))</f>
        <v>0-12 months</v>
      </c>
      <c r="Y5491" s="15" t="str">
        <f aca="false">IF(C5491=1,"Yes","No")</f>
        <v>No</v>
      </c>
      <c r="Z5491" s="15" t="n">
        <f aca="false">COUNTIF(J5491:O5491,"Yes")</f>
        <v>0</v>
      </c>
      <c r="AA5491" s="18" t="n">
        <f aca="false">S5491*W5491</f>
        <v>0</v>
      </c>
      <c r="AB5491" s="15" t="n">
        <f aca="false">(P5491="Month-to-month")+(I5491="Fiber optic")+(R5491="Electronic check")+(F5491&lt;=12)+(M5491="No")+(J5491="No")</f>
        <v>5</v>
      </c>
      <c r="AC5491" s="15" t="str">
        <f aca="false">IF(AB5491&gt;=5,"High",IF(AB5491&gt;=3,"Medium","Low"))</f>
        <v>High</v>
      </c>
    </row>
    <row r="5492" customFormat="false" ht="15" hidden="false" customHeight="false" outlineLevel="0" collapsed="false">
      <c r="A5492" s="15" t="s">
        <v>5589</v>
      </c>
      <c r="B5492" s="15" t="s">
        <v>98</v>
      </c>
      <c r="C5492" s="15" t="n">
        <v>0</v>
      </c>
      <c r="D5492" s="15" t="s">
        <v>24</v>
      </c>
      <c r="E5492" s="15" t="s">
        <v>24</v>
      </c>
      <c r="F5492" s="15" t="n">
        <v>6</v>
      </c>
      <c r="G5492" s="15" t="s">
        <v>26</v>
      </c>
      <c r="H5492" s="15" t="s">
        <v>24</v>
      </c>
      <c r="I5492" s="15" t="s">
        <v>96</v>
      </c>
      <c r="J5492" s="15" t="s">
        <v>26</v>
      </c>
      <c r="K5492" s="15" t="s">
        <v>26</v>
      </c>
      <c r="L5492" s="15" t="s">
        <v>24</v>
      </c>
      <c r="M5492" s="15" t="s">
        <v>24</v>
      </c>
      <c r="N5492" s="15" t="s">
        <v>24</v>
      </c>
      <c r="O5492" s="15" t="s">
        <v>24</v>
      </c>
      <c r="P5492" s="15" t="s">
        <v>25</v>
      </c>
      <c r="Q5492" s="15" t="s">
        <v>26</v>
      </c>
      <c r="R5492" s="15" t="s">
        <v>19</v>
      </c>
      <c r="S5492" s="18" t="n">
        <v>55.7</v>
      </c>
      <c r="T5492" s="15" t="n">
        <v>335.65</v>
      </c>
      <c r="U5492" s="15" t="s">
        <v>24</v>
      </c>
      <c r="V5492" s="18" t="n">
        <f aca="false">IF(ISNUMBER(T5492),T5492,0)</f>
        <v>335.65</v>
      </c>
      <c r="W5492" s="15" t="n">
        <f aca="false">IF(U5492="Yes",1,0)</f>
        <v>0</v>
      </c>
      <c r="X5492" s="15" t="str">
        <f aca="false">IF(F5492&lt;=12,"0-12 months",IF(F5492&lt;=24,"13-24 months",IF(F5492&lt;=48,"25-48 months","49-72 months")))</f>
        <v>0-12 months</v>
      </c>
      <c r="Y5492" s="15" t="str">
        <f aca="false">IF(C5492=1,"Yes","No")</f>
        <v>No</v>
      </c>
      <c r="Z5492" s="15" t="n">
        <f aca="false">COUNTIF(J5492:O5492,"Yes")</f>
        <v>2</v>
      </c>
      <c r="AA5492" s="18" t="n">
        <f aca="false">S5492*W5492</f>
        <v>0</v>
      </c>
      <c r="AB5492" s="15" t="n">
        <f aca="false">(P5492="Month-to-month")+(I5492="Fiber optic")+(R5492="Electronic check")+(F5492&lt;=12)+(M5492="No")+(J5492="No")</f>
        <v>3</v>
      </c>
      <c r="AC5492" s="15" t="str">
        <f aca="false">IF(AB5492&gt;=5,"High",IF(AB5492&gt;=3,"Medium","Low"))</f>
        <v>Medium</v>
      </c>
    </row>
    <row r="5493" customFormat="false" ht="15" hidden="false" customHeight="false" outlineLevel="0" collapsed="false">
      <c r="A5493" s="15" t="s">
        <v>5590</v>
      </c>
      <c r="B5493" s="15" t="s">
        <v>98</v>
      </c>
      <c r="C5493" s="15" t="n">
        <v>0</v>
      </c>
      <c r="D5493" s="15" t="s">
        <v>24</v>
      </c>
      <c r="E5493" s="15" t="s">
        <v>24</v>
      </c>
      <c r="F5493" s="15" t="n">
        <v>21</v>
      </c>
      <c r="G5493" s="15" t="s">
        <v>26</v>
      </c>
      <c r="H5493" s="15" t="s">
        <v>24</v>
      </c>
      <c r="I5493" s="15" t="s">
        <v>96</v>
      </c>
      <c r="J5493" s="15" t="s">
        <v>26</v>
      </c>
      <c r="K5493" s="15" t="s">
        <v>24</v>
      </c>
      <c r="L5493" s="15" t="s">
        <v>26</v>
      </c>
      <c r="M5493" s="15" t="s">
        <v>24</v>
      </c>
      <c r="N5493" s="15" t="s">
        <v>26</v>
      </c>
      <c r="O5493" s="15" t="s">
        <v>24</v>
      </c>
      <c r="P5493" s="15" t="s">
        <v>25</v>
      </c>
      <c r="Q5493" s="15" t="s">
        <v>24</v>
      </c>
      <c r="R5493" s="15" t="s">
        <v>19</v>
      </c>
      <c r="S5493" s="18" t="n">
        <v>65.35</v>
      </c>
      <c r="T5493" s="15" t="n">
        <v>1424.4</v>
      </c>
      <c r="U5493" s="15" t="s">
        <v>24</v>
      </c>
      <c r="V5493" s="18" t="n">
        <f aca="false">IF(ISNUMBER(T5493),T5493,0)</f>
        <v>1424.4</v>
      </c>
      <c r="W5493" s="15" t="n">
        <f aca="false">IF(U5493="Yes",1,0)</f>
        <v>0</v>
      </c>
      <c r="X5493" s="15" t="str">
        <f aca="false">IF(F5493&lt;=12,"0-12 months",IF(F5493&lt;=24,"13-24 months",IF(F5493&lt;=48,"25-48 months","49-72 months")))</f>
        <v>13-24 months</v>
      </c>
      <c r="Y5493" s="15" t="str">
        <f aca="false">IF(C5493=1,"Yes","No")</f>
        <v>No</v>
      </c>
      <c r="Z5493" s="15" t="n">
        <f aca="false">COUNTIF(J5493:O5493,"Yes")</f>
        <v>3</v>
      </c>
      <c r="AA5493" s="18" t="n">
        <f aca="false">S5493*W5493</f>
        <v>0</v>
      </c>
      <c r="AB5493" s="15" t="n">
        <f aca="false">(P5493="Month-to-month")+(I5493="Fiber optic")+(R5493="Electronic check")+(F5493&lt;=12)+(M5493="No")+(J5493="No")</f>
        <v>2</v>
      </c>
      <c r="AC5493" s="15" t="str">
        <f aca="false">IF(AB5493&gt;=5,"High",IF(AB5493&gt;=3,"Medium","Low"))</f>
        <v>Low</v>
      </c>
    </row>
    <row r="5494" customFormat="false" ht="15" hidden="false" customHeight="false" outlineLevel="0" collapsed="false">
      <c r="A5494" s="15" t="s">
        <v>5591</v>
      </c>
      <c r="B5494" s="15" t="s">
        <v>94</v>
      </c>
      <c r="C5494" s="15" t="n">
        <v>0</v>
      </c>
      <c r="D5494" s="15" t="s">
        <v>26</v>
      </c>
      <c r="E5494" s="15" t="s">
        <v>26</v>
      </c>
      <c r="F5494" s="15" t="n">
        <v>65</v>
      </c>
      <c r="G5494" s="15" t="s">
        <v>26</v>
      </c>
      <c r="H5494" s="15" t="s">
        <v>26</v>
      </c>
      <c r="I5494" s="15" t="s">
        <v>24</v>
      </c>
      <c r="J5494" s="15" t="s">
        <v>28</v>
      </c>
      <c r="K5494" s="15" t="s">
        <v>28</v>
      </c>
      <c r="L5494" s="15" t="s">
        <v>28</v>
      </c>
      <c r="M5494" s="15" t="s">
        <v>28</v>
      </c>
      <c r="N5494" s="15" t="s">
        <v>28</v>
      </c>
      <c r="O5494" s="15" t="s">
        <v>28</v>
      </c>
      <c r="P5494" s="15" t="s">
        <v>29</v>
      </c>
      <c r="Q5494" s="15" t="s">
        <v>26</v>
      </c>
      <c r="R5494" s="15" t="s">
        <v>19</v>
      </c>
      <c r="S5494" s="18" t="n">
        <v>25.3</v>
      </c>
      <c r="T5494" s="15" t="n">
        <v>1748.55</v>
      </c>
      <c r="U5494" s="15" t="s">
        <v>24</v>
      </c>
      <c r="V5494" s="18" t="n">
        <f aca="false">IF(ISNUMBER(T5494),T5494,0)</f>
        <v>1748.55</v>
      </c>
      <c r="W5494" s="15" t="n">
        <f aca="false">IF(U5494="Yes",1,0)</f>
        <v>0</v>
      </c>
      <c r="X5494" s="15" t="str">
        <f aca="false">IF(F5494&lt;=12,"0-12 months",IF(F5494&lt;=24,"13-24 months",IF(F5494&lt;=48,"25-48 months","49-72 months")))</f>
        <v>49-72 months</v>
      </c>
      <c r="Y5494" s="15" t="str">
        <f aca="false">IF(C5494=1,"Yes","No")</f>
        <v>No</v>
      </c>
      <c r="Z5494" s="15" t="n">
        <f aca="false">COUNTIF(J5494:O5494,"Yes")</f>
        <v>0</v>
      </c>
      <c r="AA5494" s="18" t="n">
        <f aca="false">S5494*W5494</f>
        <v>0</v>
      </c>
      <c r="AB5494" s="15" t="n">
        <f aca="false">(P5494="Month-to-month")+(I5494="Fiber optic")+(R5494="Electronic check")+(F5494&lt;=12)+(M5494="No")+(J5494="No")</f>
        <v>0</v>
      </c>
      <c r="AC5494" s="15" t="str">
        <f aca="false">IF(AB5494&gt;=5,"High",IF(AB5494&gt;=3,"Medium","Low"))</f>
        <v>Low</v>
      </c>
    </row>
    <row r="5495" customFormat="false" ht="15" hidden="false" customHeight="false" outlineLevel="0" collapsed="false">
      <c r="A5495" s="15" t="s">
        <v>5592</v>
      </c>
      <c r="B5495" s="15" t="s">
        <v>94</v>
      </c>
      <c r="C5495" s="15" t="n">
        <v>1</v>
      </c>
      <c r="D5495" s="15" t="s">
        <v>26</v>
      </c>
      <c r="E5495" s="15" t="s">
        <v>24</v>
      </c>
      <c r="F5495" s="15" t="n">
        <v>6</v>
      </c>
      <c r="G5495" s="15" t="s">
        <v>26</v>
      </c>
      <c r="H5495" s="15" t="s">
        <v>26</v>
      </c>
      <c r="I5495" s="15" t="s">
        <v>102</v>
      </c>
      <c r="J5495" s="15" t="s">
        <v>24</v>
      </c>
      <c r="K5495" s="15" t="s">
        <v>24</v>
      </c>
      <c r="L5495" s="15" t="s">
        <v>24</v>
      </c>
      <c r="M5495" s="15" t="s">
        <v>24</v>
      </c>
      <c r="N5495" s="15" t="s">
        <v>24</v>
      </c>
      <c r="O5495" s="15" t="s">
        <v>26</v>
      </c>
      <c r="P5495" s="15" t="s">
        <v>25</v>
      </c>
      <c r="Q5495" s="15" t="s">
        <v>26</v>
      </c>
      <c r="R5495" s="15" t="s">
        <v>15</v>
      </c>
      <c r="S5495" s="18" t="n">
        <v>84.35</v>
      </c>
      <c r="T5495" s="15" t="n">
        <v>474.9</v>
      </c>
      <c r="U5495" s="15" t="s">
        <v>26</v>
      </c>
      <c r="V5495" s="18" t="n">
        <f aca="false">IF(ISNUMBER(T5495),T5495,0)</f>
        <v>474.9</v>
      </c>
      <c r="W5495" s="15" t="n">
        <f aca="false">IF(U5495="Yes",1,0)</f>
        <v>1</v>
      </c>
      <c r="X5495" s="15" t="str">
        <f aca="false">IF(F5495&lt;=12,"0-12 months",IF(F5495&lt;=24,"13-24 months",IF(F5495&lt;=48,"25-48 months","49-72 months")))</f>
        <v>0-12 months</v>
      </c>
      <c r="Y5495" s="15" t="str">
        <f aca="false">IF(C5495=1,"Yes","No")</f>
        <v>Yes</v>
      </c>
      <c r="Z5495" s="15" t="n">
        <f aca="false">COUNTIF(J5495:O5495,"Yes")</f>
        <v>1</v>
      </c>
      <c r="AA5495" s="18" t="n">
        <f aca="false">S5495*W5495</f>
        <v>84.35</v>
      </c>
      <c r="AB5495" s="15" t="n">
        <f aca="false">(P5495="Month-to-month")+(I5495="Fiber optic")+(R5495="Electronic check")+(F5495&lt;=12)+(M5495="No")+(J5495="No")</f>
        <v>6</v>
      </c>
      <c r="AC5495" s="15" t="str">
        <f aca="false">IF(AB5495&gt;=5,"High",IF(AB5495&gt;=3,"Medium","Low"))</f>
        <v>High</v>
      </c>
    </row>
    <row r="5496" customFormat="false" ht="15" hidden="false" customHeight="false" outlineLevel="0" collapsed="false">
      <c r="A5496" s="15" t="s">
        <v>5593</v>
      </c>
      <c r="B5496" s="15" t="s">
        <v>94</v>
      </c>
      <c r="C5496" s="15" t="n">
        <v>0</v>
      </c>
      <c r="D5496" s="15" t="s">
        <v>24</v>
      </c>
      <c r="E5496" s="15" t="s">
        <v>24</v>
      </c>
      <c r="F5496" s="15" t="n">
        <v>8</v>
      </c>
      <c r="G5496" s="15" t="s">
        <v>26</v>
      </c>
      <c r="H5496" s="15" t="s">
        <v>24</v>
      </c>
      <c r="I5496" s="15" t="s">
        <v>102</v>
      </c>
      <c r="J5496" s="15" t="s">
        <v>26</v>
      </c>
      <c r="K5496" s="15" t="s">
        <v>24</v>
      </c>
      <c r="L5496" s="15" t="s">
        <v>24</v>
      </c>
      <c r="M5496" s="15" t="s">
        <v>24</v>
      </c>
      <c r="N5496" s="15" t="s">
        <v>26</v>
      </c>
      <c r="O5496" s="15" t="s">
        <v>24</v>
      </c>
      <c r="P5496" s="15" t="s">
        <v>25</v>
      </c>
      <c r="Q5496" s="15" t="s">
        <v>24</v>
      </c>
      <c r="R5496" s="15" t="s">
        <v>15</v>
      </c>
      <c r="S5496" s="18" t="n">
        <v>84.95</v>
      </c>
      <c r="T5496" s="15" t="n">
        <v>668.4</v>
      </c>
      <c r="U5496" s="15" t="s">
        <v>26</v>
      </c>
      <c r="V5496" s="18" t="n">
        <f aca="false">IF(ISNUMBER(T5496),T5496,0)</f>
        <v>668.4</v>
      </c>
      <c r="W5496" s="15" t="n">
        <f aca="false">IF(U5496="Yes",1,0)</f>
        <v>1</v>
      </c>
      <c r="X5496" s="15" t="str">
        <f aca="false">IF(F5496&lt;=12,"0-12 months",IF(F5496&lt;=24,"13-24 months",IF(F5496&lt;=48,"25-48 months","49-72 months")))</f>
        <v>0-12 months</v>
      </c>
      <c r="Y5496" s="15" t="str">
        <f aca="false">IF(C5496=1,"Yes","No")</f>
        <v>No</v>
      </c>
      <c r="Z5496" s="15" t="n">
        <f aca="false">COUNTIF(J5496:O5496,"Yes")</f>
        <v>2</v>
      </c>
      <c r="AA5496" s="18" t="n">
        <f aca="false">S5496*W5496</f>
        <v>84.95</v>
      </c>
      <c r="AB5496" s="15" t="n">
        <f aca="false">(P5496="Month-to-month")+(I5496="Fiber optic")+(R5496="Electronic check")+(F5496&lt;=12)+(M5496="No")+(J5496="No")</f>
        <v>5</v>
      </c>
      <c r="AC5496" s="15" t="str">
        <f aca="false">IF(AB5496&gt;=5,"High",IF(AB5496&gt;=3,"Medium","Low"))</f>
        <v>High</v>
      </c>
    </row>
    <row r="5497" customFormat="false" ht="15" hidden="false" customHeight="false" outlineLevel="0" collapsed="false">
      <c r="A5497" s="15" t="s">
        <v>5594</v>
      </c>
      <c r="B5497" s="15" t="s">
        <v>98</v>
      </c>
      <c r="C5497" s="15" t="n">
        <v>0</v>
      </c>
      <c r="D5497" s="15" t="s">
        <v>24</v>
      </c>
      <c r="E5497" s="15" t="s">
        <v>24</v>
      </c>
      <c r="F5497" s="15" t="n">
        <v>11</v>
      </c>
      <c r="G5497" s="15" t="s">
        <v>26</v>
      </c>
      <c r="H5497" s="15" t="s">
        <v>24</v>
      </c>
      <c r="I5497" s="15" t="s">
        <v>102</v>
      </c>
      <c r="J5497" s="15" t="s">
        <v>24</v>
      </c>
      <c r="K5497" s="15" t="s">
        <v>24</v>
      </c>
      <c r="L5497" s="15" t="s">
        <v>24</v>
      </c>
      <c r="M5497" s="15" t="s">
        <v>26</v>
      </c>
      <c r="N5497" s="15" t="s">
        <v>24</v>
      </c>
      <c r="O5497" s="15" t="s">
        <v>24</v>
      </c>
      <c r="P5497" s="15" t="s">
        <v>25</v>
      </c>
      <c r="Q5497" s="15" t="s">
        <v>26</v>
      </c>
      <c r="R5497" s="15" t="s">
        <v>15</v>
      </c>
      <c r="S5497" s="18" t="n">
        <v>73.85</v>
      </c>
      <c r="T5497" s="15" t="n">
        <v>926.25</v>
      </c>
      <c r="U5497" s="15" t="s">
        <v>26</v>
      </c>
      <c r="V5497" s="18" t="n">
        <f aca="false">IF(ISNUMBER(T5497),T5497,0)</f>
        <v>926.25</v>
      </c>
      <c r="W5497" s="15" t="n">
        <f aca="false">IF(U5497="Yes",1,0)</f>
        <v>1</v>
      </c>
      <c r="X5497" s="15" t="str">
        <f aca="false">IF(F5497&lt;=12,"0-12 months",IF(F5497&lt;=24,"13-24 months",IF(F5497&lt;=48,"25-48 months","49-72 months")))</f>
        <v>0-12 months</v>
      </c>
      <c r="Y5497" s="15" t="str">
        <f aca="false">IF(C5497=1,"Yes","No")</f>
        <v>No</v>
      </c>
      <c r="Z5497" s="15" t="n">
        <f aca="false">COUNTIF(J5497:O5497,"Yes")</f>
        <v>1</v>
      </c>
      <c r="AA5497" s="18" t="n">
        <f aca="false">S5497*W5497</f>
        <v>73.85</v>
      </c>
      <c r="AB5497" s="15" t="n">
        <f aca="false">(P5497="Month-to-month")+(I5497="Fiber optic")+(R5497="Electronic check")+(F5497&lt;=12)+(M5497="No")+(J5497="No")</f>
        <v>5</v>
      </c>
      <c r="AC5497" s="15" t="str">
        <f aca="false">IF(AB5497&gt;=5,"High",IF(AB5497&gt;=3,"Medium","Low"))</f>
        <v>High</v>
      </c>
    </row>
    <row r="5498" customFormat="false" ht="15" hidden="false" customHeight="false" outlineLevel="0" collapsed="false">
      <c r="A5498" s="15" t="s">
        <v>5595</v>
      </c>
      <c r="B5498" s="15" t="s">
        <v>98</v>
      </c>
      <c r="C5498" s="15" t="n">
        <v>0</v>
      </c>
      <c r="D5498" s="15" t="s">
        <v>26</v>
      </c>
      <c r="E5498" s="15" t="s">
        <v>26</v>
      </c>
      <c r="F5498" s="15" t="n">
        <v>43</v>
      </c>
      <c r="G5498" s="15" t="s">
        <v>26</v>
      </c>
      <c r="H5498" s="15" t="s">
        <v>26</v>
      </c>
      <c r="I5498" s="15" t="s">
        <v>24</v>
      </c>
      <c r="J5498" s="15" t="s">
        <v>28</v>
      </c>
      <c r="K5498" s="15" t="s">
        <v>28</v>
      </c>
      <c r="L5498" s="15" t="s">
        <v>28</v>
      </c>
      <c r="M5498" s="15" t="s">
        <v>28</v>
      </c>
      <c r="N5498" s="15" t="s">
        <v>28</v>
      </c>
      <c r="O5498" s="15" t="s">
        <v>28</v>
      </c>
      <c r="P5498" s="15" t="s">
        <v>29</v>
      </c>
      <c r="Q5498" s="15" t="s">
        <v>24</v>
      </c>
      <c r="R5498" s="15" t="s">
        <v>17</v>
      </c>
      <c r="S5498" s="18" t="n">
        <v>24.25</v>
      </c>
      <c r="T5498" s="15" t="n">
        <v>1077.95</v>
      </c>
      <c r="U5498" s="15" t="s">
        <v>24</v>
      </c>
      <c r="V5498" s="18" t="n">
        <f aca="false">IF(ISNUMBER(T5498),T5498,0)</f>
        <v>1077.95</v>
      </c>
      <c r="W5498" s="15" t="n">
        <f aca="false">IF(U5498="Yes",1,0)</f>
        <v>0</v>
      </c>
      <c r="X5498" s="15" t="str">
        <f aca="false">IF(F5498&lt;=12,"0-12 months",IF(F5498&lt;=24,"13-24 months",IF(F5498&lt;=48,"25-48 months","49-72 months")))</f>
        <v>25-48 months</v>
      </c>
      <c r="Y5498" s="15" t="str">
        <f aca="false">IF(C5498=1,"Yes","No")</f>
        <v>No</v>
      </c>
      <c r="Z5498" s="15" t="n">
        <f aca="false">COUNTIF(J5498:O5498,"Yes")</f>
        <v>0</v>
      </c>
      <c r="AA5498" s="18" t="n">
        <f aca="false">S5498*W5498</f>
        <v>0</v>
      </c>
      <c r="AB5498" s="15" t="n">
        <f aca="false">(P5498="Month-to-month")+(I5498="Fiber optic")+(R5498="Electronic check")+(F5498&lt;=12)+(M5498="No")+(J5498="No")</f>
        <v>0</v>
      </c>
      <c r="AC5498" s="15" t="str">
        <f aca="false">IF(AB5498&gt;=5,"High",IF(AB5498&gt;=3,"Medium","Low"))</f>
        <v>Low</v>
      </c>
    </row>
    <row r="5499" customFormat="false" ht="15" hidden="false" customHeight="false" outlineLevel="0" collapsed="false">
      <c r="A5499" s="15" t="s">
        <v>5596</v>
      </c>
      <c r="B5499" s="15" t="s">
        <v>98</v>
      </c>
      <c r="C5499" s="15" t="n">
        <v>0</v>
      </c>
      <c r="D5499" s="15" t="s">
        <v>26</v>
      </c>
      <c r="E5499" s="15" t="s">
        <v>26</v>
      </c>
      <c r="F5499" s="15" t="n">
        <v>49</v>
      </c>
      <c r="G5499" s="15" t="s">
        <v>24</v>
      </c>
      <c r="H5499" s="15" t="s">
        <v>95</v>
      </c>
      <c r="I5499" s="15" t="s">
        <v>96</v>
      </c>
      <c r="J5499" s="15" t="s">
        <v>24</v>
      </c>
      <c r="K5499" s="15" t="s">
        <v>26</v>
      </c>
      <c r="L5499" s="15" t="s">
        <v>24</v>
      </c>
      <c r="M5499" s="15" t="s">
        <v>24</v>
      </c>
      <c r="N5499" s="15" t="s">
        <v>26</v>
      </c>
      <c r="O5499" s="15" t="s">
        <v>26</v>
      </c>
      <c r="P5499" s="15" t="s">
        <v>27</v>
      </c>
      <c r="Q5499" s="15" t="s">
        <v>26</v>
      </c>
      <c r="R5499" s="15" t="s">
        <v>19</v>
      </c>
      <c r="S5499" s="18" t="n">
        <v>51.8</v>
      </c>
      <c r="T5499" s="15" t="n">
        <v>2541.25</v>
      </c>
      <c r="U5499" s="15" t="s">
        <v>26</v>
      </c>
      <c r="V5499" s="18" t="n">
        <f aca="false">IF(ISNUMBER(T5499),T5499,0)</f>
        <v>2541.25</v>
      </c>
      <c r="W5499" s="15" t="n">
        <f aca="false">IF(U5499="Yes",1,0)</f>
        <v>1</v>
      </c>
      <c r="X5499" s="15" t="str">
        <f aca="false">IF(F5499&lt;=12,"0-12 months",IF(F5499&lt;=24,"13-24 months",IF(F5499&lt;=48,"25-48 months","49-72 months")))</f>
        <v>49-72 months</v>
      </c>
      <c r="Y5499" s="15" t="str">
        <f aca="false">IF(C5499=1,"Yes","No")</f>
        <v>No</v>
      </c>
      <c r="Z5499" s="15" t="n">
        <f aca="false">COUNTIF(J5499:O5499,"Yes")</f>
        <v>3</v>
      </c>
      <c r="AA5499" s="18" t="n">
        <f aca="false">S5499*W5499</f>
        <v>51.8</v>
      </c>
      <c r="AB5499" s="15" t="n">
        <f aca="false">(P5499="Month-to-month")+(I5499="Fiber optic")+(R5499="Electronic check")+(F5499&lt;=12)+(M5499="No")+(J5499="No")</f>
        <v>2</v>
      </c>
      <c r="AC5499" s="15" t="str">
        <f aca="false">IF(AB5499&gt;=5,"High",IF(AB5499&gt;=3,"Medium","Low"))</f>
        <v>Low</v>
      </c>
    </row>
    <row r="5500" customFormat="false" ht="15" hidden="false" customHeight="false" outlineLevel="0" collapsed="false">
      <c r="A5500" s="15" t="s">
        <v>5597</v>
      </c>
      <c r="B5500" s="15" t="s">
        <v>94</v>
      </c>
      <c r="C5500" s="15" t="n">
        <v>1</v>
      </c>
      <c r="D5500" s="15" t="s">
        <v>26</v>
      </c>
      <c r="E5500" s="15" t="s">
        <v>24</v>
      </c>
      <c r="F5500" s="15" t="n">
        <v>1</v>
      </c>
      <c r="G5500" s="15" t="s">
        <v>26</v>
      </c>
      <c r="H5500" s="15" t="s">
        <v>24</v>
      </c>
      <c r="I5500" s="15" t="s">
        <v>96</v>
      </c>
      <c r="J5500" s="15" t="s">
        <v>24</v>
      </c>
      <c r="K5500" s="15" t="s">
        <v>24</v>
      </c>
      <c r="L5500" s="15" t="s">
        <v>24</v>
      </c>
      <c r="M5500" s="15" t="s">
        <v>24</v>
      </c>
      <c r="N5500" s="15" t="s">
        <v>24</v>
      </c>
      <c r="O5500" s="15" t="s">
        <v>24</v>
      </c>
      <c r="P5500" s="15" t="s">
        <v>25</v>
      </c>
      <c r="Q5500" s="15" t="s">
        <v>24</v>
      </c>
      <c r="R5500" s="15" t="s">
        <v>15</v>
      </c>
      <c r="S5500" s="18" t="n">
        <v>46</v>
      </c>
      <c r="T5500" s="15" t="n">
        <v>46</v>
      </c>
      <c r="U5500" s="15" t="s">
        <v>26</v>
      </c>
      <c r="V5500" s="18" t="n">
        <f aca="false">IF(ISNUMBER(T5500),T5500,0)</f>
        <v>46</v>
      </c>
      <c r="W5500" s="15" t="n">
        <f aca="false">IF(U5500="Yes",1,0)</f>
        <v>1</v>
      </c>
      <c r="X5500" s="15" t="str">
        <f aca="false">IF(F5500&lt;=12,"0-12 months",IF(F5500&lt;=24,"13-24 months",IF(F5500&lt;=48,"25-48 months","49-72 months")))</f>
        <v>0-12 months</v>
      </c>
      <c r="Y5500" s="15" t="str">
        <f aca="false">IF(C5500=1,"Yes","No")</f>
        <v>Yes</v>
      </c>
      <c r="Z5500" s="15" t="n">
        <f aca="false">COUNTIF(J5500:O5500,"Yes")</f>
        <v>0</v>
      </c>
      <c r="AA5500" s="18" t="n">
        <f aca="false">S5500*W5500</f>
        <v>46</v>
      </c>
      <c r="AB5500" s="15" t="n">
        <f aca="false">(P5500="Month-to-month")+(I5500="Fiber optic")+(R5500="Electronic check")+(F5500&lt;=12)+(M5500="No")+(J5500="No")</f>
        <v>5</v>
      </c>
      <c r="AC5500" s="15" t="str">
        <f aca="false">IF(AB5500&gt;=5,"High",IF(AB5500&gt;=3,"Medium","Low"))</f>
        <v>High</v>
      </c>
    </row>
    <row r="5501" customFormat="false" ht="15" hidden="false" customHeight="false" outlineLevel="0" collapsed="false">
      <c r="A5501" s="15" t="s">
        <v>5598</v>
      </c>
      <c r="B5501" s="15" t="s">
        <v>98</v>
      </c>
      <c r="C5501" s="15" t="n">
        <v>1</v>
      </c>
      <c r="D5501" s="15" t="s">
        <v>24</v>
      </c>
      <c r="E5501" s="15" t="s">
        <v>24</v>
      </c>
      <c r="F5501" s="15" t="n">
        <v>15</v>
      </c>
      <c r="G5501" s="15" t="s">
        <v>26</v>
      </c>
      <c r="H5501" s="15" t="s">
        <v>24</v>
      </c>
      <c r="I5501" s="15" t="s">
        <v>102</v>
      </c>
      <c r="J5501" s="15" t="s">
        <v>24</v>
      </c>
      <c r="K5501" s="15" t="s">
        <v>24</v>
      </c>
      <c r="L5501" s="15" t="s">
        <v>24</v>
      </c>
      <c r="M5501" s="15" t="s">
        <v>24</v>
      </c>
      <c r="N5501" s="15" t="s">
        <v>24</v>
      </c>
      <c r="O5501" s="15" t="s">
        <v>26</v>
      </c>
      <c r="P5501" s="15" t="s">
        <v>25</v>
      </c>
      <c r="Q5501" s="15" t="s">
        <v>26</v>
      </c>
      <c r="R5501" s="15" t="s">
        <v>15</v>
      </c>
      <c r="S5501" s="18" t="n">
        <v>79.4</v>
      </c>
      <c r="T5501" s="15" t="n">
        <v>1156.1</v>
      </c>
      <c r="U5501" s="15" t="s">
        <v>26</v>
      </c>
      <c r="V5501" s="18" t="n">
        <f aca="false">IF(ISNUMBER(T5501),T5501,0)</f>
        <v>1156.1</v>
      </c>
      <c r="W5501" s="15" t="n">
        <f aca="false">IF(U5501="Yes",1,0)</f>
        <v>1</v>
      </c>
      <c r="X5501" s="15" t="str">
        <f aca="false">IF(F5501&lt;=12,"0-12 months",IF(F5501&lt;=24,"13-24 months",IF(F5501&lt;=48,"25-48 months","49-72 months")))</f>
        <v>13-24 months</v>
      </c>
      <c r="Y5501" s="15" t="str">
        <f aca="false">IF(C5501=1,"Yes","No")</f>
        <v>Yes</v>
      </c>
      <c r="Z5501" s="15" t="n">
        <f aca="false">COUNTIF(J5501:O5501,"Yes")</f>
        <v>1</v>
      </c>
      <c r="AA5501" s="18" t="n">
        <f aca="false">S5501*W5501</f>
        <v>79.4</v>
      </c>
      <c r="AB5501" s="15" t="n">
        <f aca="false">(P5501="Month-to-month")+(I5501="Fiber optic")+(R5501="Electronic check")+(F5501&lt;=12)+(M5501="No")+(J5501="No")</f>
        <v>5</v>
      </c>
      <c r="AC5501" s="15" t="str">
        <f aca="false">IF(AB5501&gt;=5,"High",IF(AB5501&gt;=3,"Medium","Low"))</f>
        <v>High</v>
      </c>
    </row>
    <row r="5502" customFormat="false" ht="15" hidden="false" customHeight="false" outlineLevel="0" collapsed="false">
      <c r="A5502" s="15" t="s">
        <v>5599</v>
      </c>
      <c r="B5502" s="15" t="s">
        <v>98</v>
      </c>
      <c r="C5502" s="15" t="n">
        <v>0</v>
      </c>
      <c r="D5502" s="15" t="s">
        <v>26</v>
      </c>
      <c r="E5502" s="15" t="s">
        <v>26</v>
      </c>
      <c r="F5502" s="15" t="n">
        <v>60</v>
      </c>
      <c r="G5502" s="15" t="s">
        <v>26</v>
      </c>
      <c r="H5502" s="15" t="s">
        <v>24</v>
      </c>
      <c r="I5502" s="15" t="s">
        <v>96</v>
      </c>
      <c r="J5502" s="15" t="s">
        <v>26</v>
      </c>
      <c r="K5502" s="15" t="s">
        <v>26</v>
      </c>
      <c r="L5502" s="15" t="s">
        <v>26</v>
      </c>
      <c r="M5502" s="15" t="s">
        <v>24</v>
      </c>
      <c r="N5502" s="15" t="s">
        <v>24</v>
      </c>
      <c r="O5502" s="15" t="s">
        <v>24</v>
      </c>
      <c r="P5502" s="15" t="s">
        <v>29</v>
      </c>
      <c r="Q5502" s="15" t="s">
        <v>24</v>
      </c>
      <c r="R5502" s="15" t="s">
        <v>19</v>
      </c>
      <c r="S5502" s="18" t="n">
        <v>60.5</v>
      </c>
      <c r="T5502" s="15" t="n">
        <v>3694.45</v>
      </c>
      <c r="U5502" s="15" t="s">
        <v>24</v>
      </c>
      <c r="V5502" s="18" t="n">
        <f aca="false">IF(ISNUMBER(T5502),T5502,0)</f>
        <v>3694.45</v>
      </c>
      <c r="W5502" s="15" t="n">
        <f aca="false">IF(U5502="Yes",1,0)</f>
        <v>0</v>
      </c>
      <c r="X5502" s="15" t="str">
        <f aca="false">IF(F5502&lt;=12,"0-12 months",IF(F5502&lt;=24,"13-24 months",IF(F5502&lt;=48,"25-48 months","49-72 months")))</f>
        <v>49-72 months</v>
      </c>
      <c r="Y5502" s="15" t="str">
        <f aca="false">IF(C5502=1,"Yes","No")</f>
        <v>No</v>
      </c>
      <c r="Z5502" s="15" t="n">
        <f aca="false">COUNTIF(J5502:O5502,"Yes")</f>
        <v>3</v>
      </c>
      <c r="AA5502" s="18" t="n">
        <f aca="false">S5502*W5502</f>
        <v>0</v>
      </c>
      <c r="AB5502" s="15" t="n">
        <f aca="false">(P5502="Month-to-month")+(I5502="Fiber optic")+(R5502="Electronic check")+(F5502&lt;=12)+(M5502="No")+(J5502="No")</f>
        <v>1</v>
      </c>
      <c r="AC5502" s="15" t="str">
        <f aca="false">IF(AB5502&gt;=5,"High",IF(AB5502&gt;=3,"Medium","Low"))</f>
        <v>Low</v>
      </c>
    </row>
    <row r="5503" customFormat="false" ht="15" hidden="false" customHeight="false" outlineLevel="0" collapsed="false">
      <c r="A5503" s="15" t="s">
        <v>5600</v>
      </c>
      <c r="B5503" s="15" t="s">
        <v>98</v>
      </c>
      <c r="C5503" s="15" t="n">
        <v>0</v>
      </c>
      <c r="D5503" s="15" t="s">
        <v>24</v>
      </c>
      <c r="E5503" s="15" t="s">
        <v>24</v>
      </c>
      <c r="F5503" s="15" t="n">
        <v>17</v>
      </c>
      <c r="G5503" s="15" t="s">
        <v>24</v>
      </c>
      <c r="H5503" s="15" t="s">
        <v>95</v>
      </c>
      <c r="I5503" s="15" t="s">
        <v>96</v>
      </c>
      <c r="J5503" s="15" t="s">
        <v>24</v>
      </c>
      <c r="K5503" s="15" t="s">
        <v>24</v>
      </c>
      <c r="L5503" s="15" t="s">
        <v>24</v>
      </c>
      <c r="M5503" s="15" t="s">
        <v>24</v>
      </c>
      <c r="N5503" s="15" t="s">
        <v>24</v>
      </c>
      <c r="O5503" s="15" t="s">
        <v>24</v>
      </c>
      <c r="P5503" s="15" t="s">
        <v>25</v>
      </c>
      <c r="Q5503" s="15" t="s">
        <v>24</v>
      </c>
      <c r="R5503" s="15" t="s">
        <v>21</v>
      </c>
      <c r="S5503" s="18" t="n">
        <v>25.1</v>
      </c>
      <c r="T5503" s="15" t="n">
        <v>382.8</v>
      </c>
      <c r="U5503" s="15" t="s">
        <v>24</v>
      </c>
      <c r="V5503" s="18" t="n">
        <f aca="false">IF(ISNUMBER(T5503),T5503,0)</f>
        <v>382.8</v>
      </c>
      <c r="W5503" s="15" t="n">
        <f aca="false">IF(U5503="Yes",1,0)</f>
        <v>0</v>
      </c>
      <c r="X5503" s="15" t="str">
        <f aca="false">IF(F5503&lt;=12,"0-12 months",IF(F5503&lt;=24,"13-24 months",IF(F5503&lt;=48,"25-48 months","49-72 months")))</f>
        <v>13-24 months</v>
      </c>
      <c r="Y5503" s="15" t="str">
        <f aca="false">IF(C5503=1,"Yes","No")</f>
        <v>No</v>
      </c>
      <c r="Z5503" s="15" t="n">
        <f aca="false">COUNTIF(J5503:O5503,"Yes")</f>
        <v>0</v>
      </c>
      <c r="AA5503" s="18" t="n">
        <f aca="false">S5503*W5503</f>
        <v>0</v>
      </c>
      <c r="AB5503" s="15" t="n">
        <f aca="false">(P5503="Month-to-month")+(I5503="Fiber optic")+(R5503="Electronic check")+(F5503&lt;=12)+(M5503="No")+(J5503="No")</f>
        <v>3</v>
      </c>
      <c r="AC5503" s="15" t="str">
        <f aca="false">IF(AB5503&gt;=5,"High",IF(AB5503&gt;=3,"Medium","Low"))</f>
        <v>Medium</v>
      </c>
    </row>
    <row r="5504" customFormat="false" ht="15" hidden="false" customHeight="false" outlineLevel="0" collapsed="false">
      <c r="A5504" s="15" t="s">
        <v>5601</v>
      </c>
      <c r="B5504" s="15" t="s">
        <v>98</v>
      </c>
      <c r="C5504" s="15" t="n">
        <v>1</v>
      </c>
      <c r="D5504" s="15" t="s">
        <v>26</v>
      </c>
      <c r="E5504" s="15" t="s">
        <v>24</v>
      </c>
      <c r="F5504" s="15" t="n">
        <v>16</v>
      </c>
      <c r="G5504" s="15" t="s">
        <v>26</v>
      </c>
      <c r="H5504" s="15" t="s">
        <v>24</v>
      </c>
      <c r="I5504" s="15" t="s">
        <v>102</v>
      </c>
      <c r="J5504" s="15" t="s">
        <v>24</v>
      </c>
      <c r="K5504" s="15" t="s">
        <v>24</v>
      </c>
      <c r="L5504" s="15" t="s">
        <v>24</v>
      </c>
      <c r="M5504" s="15" t="s">
        <v>24</v>
      </c>
      <c r="N5504" s="15" t="s">
        <v>24</v>
      </c>
      <c r="O5504" s="15" t="s">
        <v>24</v>
      </c>
      <c r="P5504" s="15" t="s">
        <v>25</v>
      </c>
      <c r="Q5504" s="15" t="s">
        <v>26</v>
      </c>
      <c r="R5504" s="15" t="s">
        <v>19</v>
      </c>
      <c r="S5504" s="18" t="n">
        <v>71.8</v>
      </c>
      <c r="T5504" s="15" t="n">
        <v>1167.8</v>
      </c>
      <c r="U5504" s="15" t="s">
        <v>26</v>
      </c>
      <c r="V5504" s="18" t="n">
        <f aca="false">IF(ISNUMBER(T5504),T5504,0)</f>
        <v>1167.8</v>
      </c>
      <c r="W5504" s="15" t="n">
        <f aca="false">IF(U5504="Yes",1,0)</f>
        <v>1</v>
      </c>
      <c r="X5504" s="15" t="str">
        <f aca="false">IF(F5504&lt;=12,"0-12 months",IF(F5504&lt;=24,"13-24 months",IF(F5504&lt;=48,"25-48 months","49-72 months")))</f>
        <v>13-24 months</v>
      </c>
      <c r="Y5504" s="15" t="str">
        <f aca="false">IF(C5504=1,"Yes","No")</f>
        <v>Yes</v>
      </c>
      <c r="Z5504" s="15" t="n">
        <f aca="false">COUNTIF(J5504:O5504,"Yes")</f>
        <v>0</v>
      </c>
      <c r="AA5504" s="18" t="n">
        <f aca="false">S5504*W5504</f>
        <v>71.8</v>
      </c>
      <c r="AB5504" s="15" t="n">
        <f aca="false">(P5504="Month-to-month")+(I5504="Fiber optic")+(R5504="Electronic check")+(F5504&lt;=12)+(M5504="No")+(J5504="No")</f>
        <v>4</v>
      </c>
      <c r="AC5504" s="15" t="str">
        <f aca="false">IF(AB5504&gt;=5,"High",IF(AB5504&gt;=3,"Medium","Low"))</f>
        <v>Medium</v>
      </c>
    </row>
    <row r="5505" customFormat="false" ht="15" hidden="false" customHeight="false" outlineLevel="0" collapsed="false">
      <c r="A5505" s="15" t="s">
        <v>5602</v>
      </c>
      <c r="B5505" s="15" t="s">
        <v>98</v>
      </c>
      <c r="C5505" s="15" t="n">
        <v>0</v>
      </c>
      <c r="D5505" s="15" t="s">
        <v>26</v>
      </c>
      <c r="E5505" s="15" t="s">
        <v>26</v>
      </c>
      <c r="F5505" s="15" t="n">
        <v>35</v>
      </c>
      <c r="G5505" s="15" t="s">
        <v>26</v>
      </c>
      <c r="H5505" s="15" t="s">
        <v>24</v>
      </c>
      <c r="I5505" s="15" t="s">
        <v>24</v>
      </c>
      <c r="J5505" s="15" t="s">
        <v>28</v>
      </c>
      <c r="K5505" s="15" t="s">
        <v>28</v>
      </c>
      <c r="L5505" s="15" t="s">
        <v>28</v>
      </c>
      <c r="M5505" s="15" t="s">
        <v>28</v>
      </c>
      <c r="N5505" s="15" t="s">
        <v>28</v>
      </c>
      <c r="O5505" s="15" t="s">
        <v>28</v>
      </c>
      <c r="P5505" s="15" t="s">
        <v>27</v>
      </c>
      <c r="Q5505" s="15" t="s">
        <v>24</v>
      </c>
      <c r="R5505" s="15" t="s">
        <v>19</v>
      </c>
      <c r="S5505" s="18" t="n">
        <v>20.05</v>
      </c>
      <c r="T5505" s="15" t="n">
        <v>746.75</v>
      </c>
      <c r="U5505" s="15" t="s">
        <v>24</v>
      </c>
      <c r="V5505" s="18" t="n">
        <f aca="false">IF(ISNUMBER(T5505),T5505,0)</f>
        <v>746.75</v>
      </c>
      <c r="W5505" s="15" t="n">
        <f aca="false">IF(U5505="Yes",1,0)</f>
        <v>0</v>
      </c>
      <c r="X5505" s="15" t="str">
        <f aca="false">IF(F5505&lt;=12,"0-12 months",IF(F5505&lt;=24,"13-24 months",IF(F5505&lt;=48,"25-48 months","49-72 months")))</f>
        <v>25-48 months</v>
      </c>
      <c r="Y5505" s="15" t="str">
        <f aca="false">IF(C5505=1,"Yes","No")</f>
        <v>No</v>
      </c>
      <c r="Z5505" s="15" t="n">
        <f aca="false">COUNTIF(J5505:O5505,"Yes")</f>
        <v>0</v>
      </c>
      <c r="AA5505" s="18" t="n">
        <f aca="false">S5505*W5505</f>
        <v>0</v>
      </c>
      <c r="AB5505" s="15" t="n">
        <f aca="false">(P5505="Month-to-month")+(I5505="Fiber optic")+(R5505="Electronic check")+(F5505&lt;=12)+(M5505="No")+(J5505="No")</f>
        <v>0</v>
      </c>
      <c r="AC5505" s="15" t="str">
        <f aca="false">IF(AB5505&gt;=5,"High",IF(AB5505&gt;=3,"Medium","Low"))</f>
        <v>Low</v>
      </c>
    </row>
    <row r="5506" customFormat="false" ht="15" hidden="false" customHeight="false" outlineLevel="0" collapsed="false">
      <c r="A5506" s="15" t="s">
        <v>5603</v>
      </c>
      <c r="B5506" s="15" t="s">
        <v>98</v>
      </c>
      <c r="C5506" s="15" t="n">
        <v>1</v>
      </c>
      <c r="D5506" s="15" t="s">
        <v>26</v>
      </c>
      <c r="E5506" s="15" t="s">
        <v>24</v>
      </c>
      <c r="F5506" s="15" t="n">
        <v>44</v>
      </c>
      <c r="G5506" s="15" t="s">
        <v>26</v>
      </c>
      <c r="H5506" s="15" t="s">
        <v>26</v>
      </c>
      <c r="I5506" s="15" t="s">
        <v>102</v>
      </c>
      <c r="J5506" s="15" t="s">
        <v>24</v>
      </c>
      <c r="K5506" s="15" t="s">
        <v>26</v>
      </c>
      <c r="L5506" s="15" t="s">
        <v>24</v>
      </c>
      <c r="M5506" s="15" t="s">
        <v>24</v>
      </c>
      <c r="N5506" s="15" t="s">
        <v>24</v>
      </c>
      <c r="O5506" s="15" t="s">
        <v>26</v>
      </c>
      <c r="P5506" s="15" t="s">
        <v>27</v>
      </c>
      <c r="Q5506" s="15" t="s">
        <v>24</v>
      </c>
      <c r="R5506" s="15" t="s">
        <v>17</v>
      </c>
      <c r="S5506" s="18" t="n">
        <v>88.4</v>
      </c>
      <c r="T5506" s="15" t="n">
        <v>3912.9</v>
      </c>
      <c r="U5506" s="15" t="s">
        <v>26</v>
      </c>
      <c r="V5506" s="18" t="n">
        <f aca="false">IF(ISNUMBER(T5506),T5506,0)</f>
        <v>3912.9</v>
      </c>
      <c r="W5506" s="15" t="n">
        <f aca="false">IF(U5506="Yes",1,0)</f>
        <v>1</v>
      </c>
      <c r="X5506" s="15" t="str">
        <f aca="false">IF(F5506&lt;=12,"0-12 months",IF(F5506&lt;=24,"13-24 months",IF(F5506&lt;=48,"25-48 months","49-72 months")))</f>
        <v>25-48 months</v>
      </c>
      <c r="Y5506" s="15" t="str">
        <f aca="false">IF(C5506=1,"Yes","No")</f>
        <v>Yes</v>
      </c>
      <c r="Z5506" s="15" t="n">
        <f aca="false">COUNTIF(J5506:O5506,"Yes")</f>
        <v>2</v>
      </c>
      <c r="AA5506" s="18" t="n">
        <f aca="false">S5506*W5506</f>
        <v>88.4</v>
      </c>
      <c r="AB5506" s="15" t="n">
        <f aca="false">(P5506="Month-to-month")+(I5506="Fiber optic")+(R5506="Electronic check")+(F5506&lt;=12)+(M5506="No")+(J5506="No")</f>
        <v>3</v>
      </c>
      <c r="AC5506" s="15" t="str">
        <f aca="false">IF(AB5506&gt;=5,"High",IF(AB5506&gt;=3,"Medium","Low"))</f>
        <v>Medium</v>
      </c>
    </row>
    <row r="5507" customFormat="false" ht="15" hidden="false" customHeight="false" outlineLevel="0" collapsed="false">
      <c r="A5507" s="15" t="s">
        <v>5604</v>
      </c>
      <c r="B5507" s="15" t="s">
        <v>94</v>
      </c>
      <c r="C5507" s="15" t="n">
        <v>0</v>
      </c>
      <c r="D5507" s="15" t="s">
        <v>26</v>
      </c>
      <c r="E5507" s="15" t="s">
        <v>26</v>
      </c>
      <c r="F5507" s="15" t="n">
        <v>12</v>
      </c>
      <c r="G5507" s="15" t="s">
        <v>24</v>
      </c>
      <c r="H5507" s="15" t="s">
        <v>95</v>
      </c>
      <c r="I5507" s="15" t="s">
        <v>96</v>
      </c>
      <c r="J5507" s="15" t="s">
        <v>24</v>
      </c>
      <c r="K5507" s="15" t="s">
        <v>24</v>
      </c>
      <c r="L5507" s="15" t="s">
        <v>24</v>
      </c>
      <c r="M5507" s="15" t="s">
        <v>26</v>
      </c>
      <c r="N5507" s="15" t="s">
        <v>24</v>
      </c>
      <c r="O5507" s="15" t="s">
        <v>24</v>
      </c>
      <c r="P5507" s="15" t="s">
        <v>27</v>
      </c>
      <c r="Q5507" s="15" t="s">
        <v>24</v>
      </c>
      <c r="R5507" s="15" t="s">
        <v>21</v>
      </c>
      <c r="S5507" s="18" t="n">
        <v>30.25</v>
      </c>
      <c r="T5507" s="15" t="n">
        <v>368.85</v>
      </c>
      <c r="U5507" s="15" t="s">
        <v>24</v>
      </c>
      <c r="V5507" s="18" t="n">
        <f aca="false">IF(ISNUMBER(T5507),T5507,0)</f>
        <v>368.85</v>
      </c>
      <c r="W5507" s="15" t="n">
        <f aca="false">IF(U5507="Yes",1,0)</f>
        <v>0</v>
      </c>
      <c r="X5507" s="15" t="str">
        <f aca="false">IF(F5507&lt;=12,"0-12 months",IF(F5507&lt;=24,"13-24 months",IF(F5507&lt;=48,"25-48 months","49-72 months")))</f>
        <v>0-12 months</v>
      </c>
      <c r="Y5507" s="15" t="str">
        <f aca="false">IF(C5507=1,"Yes","No")</f>
        <v>No</v>
      </c>
      <c r="Z5507" s="15" t="n">
        <f aca="false">COUNTIF(J5507:O5507,"Yes")</f>
        <v>1</v>
      </c>
      <c r="AA5507" s="18" t="n">
        <f aca="false">S5507*W5507</f>
        <v>0</v>
      </c>
      <c r="AB5507" s="15" t="n">
        <f aca="false">(P5507="Month-to-month")+(I5507="Fiber optic")+(R5507="Electronic check")+(F5507&lt;=12)+(M5507="No")+(J5507="No")</f>
        <v>2</v>
      </c>
      <c r="AC5507" s="15" t="str">
        <f aca="false">IF(AB5507&gt;=5,"High",IF(AB5507&gt;=3,"Medium","Low"))</f>
        <v>Low</v>
      </c>
    </row>
    <row r="5508" customFormat="false" ht="15" hidden="false" customHeight="false" outlineLevel="0" collapsed="false">
      <c r="A5508" s="15" t="s">
        <v>5605</v>
      </c>
      <c r="B5508" s="15" t="s">
        <v>98</v>
      </c>
      <c r="C5508" s="15" t="n">
        <v>0</v>
      </c>
      <c r="D5508" s="15" t="s">
        <v>24</v>
      </c>
      <c r="E5508" s="15" t="s">
        <v>24</v>
      </c>
      <c r="F5508" s="15" t="n">
        <v>1</v>
      </c>
      <c r="G5508" s="15" t="s">
        <v>26</v>
      </c>
      <c r="H5508" s="15" t="s">
        <v>24</v>
      </c>
      <c r="I5508" s="15" t="s">
        <v>24</v>
      </c>
      <c r="J5508" s="15" t="s">
        <v>28</v>
      </c>
      <c r="K5508" s="15" t="s">
        <v>28</v>
      </c>
      <c r="L5508" s="15" t="s">
        <v>28</v>
      </c>
      <c r="M5508" s="15" t="s">
        <v>28</v>
      </c>
      <c r="N5508" s="15" t="s">
        <v>28</v>
      </c>
      <c r="O5508" s="15" t="s">
        <v>28</v>
      </c>
      <c r="P5508" s="15" t="s">
        <v>25</v>
      </c>
      <c r="Q5508" s="15" t="s">
        <v>24</v>
      </c>
      <c r="R5508" s="15" t="s">
        <v>17</v>
      </c>
      <c r="S5508" s="18" t="n">
        <v>20.2</v>
      </c>
      <c r="T5508" s="15" t="n">
        <v>20.2</v>
      </c>
      <c r="U5508" s="15" t="s">
        <v>24</v>
      </c>
      <c r="V5508" s="18" t="n">
        <f aca="false">IF(ISNUMBER(T5508),T5508,0)</f>
        <v>20.2</v>
      </c>
      <c r="W5508" s="15" t="n">
        <f aca="false">IF(U5508="Yes",1,0)</f>
        <v>0</v>
      </c>
      <c r="X5508" s="15" t="str">
        <f aca="false">IF(F5508&lt;=12,"0-12 months",IF(F5508&lt;=24,"13-24 months",IF(F5508&lt;=48,"25-48 months","49-72 months")))</f>
        <v>0-12 months</v>
      </c>
      <c r="Y5508" s="15" t="str">
        <f aca="false">IF(C5508=1,"Yes","No")</f>
        <v>No</v>
      </c>
      <c r="Z5508" s="15" t="n">
        <f aca="false">COUNTIF(J5508:O5508,"Yes")</f>
        <v>0</v>
      </c>
      <c r="AA5508" s="18" t="n">
        <f aca="false">S5508*W5508</f>
        <v>0</v>
      </c>
      <c r="AB5508" s="15" t="n">
        <f aca="false">(P5508="Month-to-month")+(I5508="Fiber optic")+(R5508="Electronic check")+(F5508&lt;=12)+(M5508="No")+(J5508="No")</f>
        <v>2</v>
      </c>
      <c r="AC5508" s="15" t="str">
        <f aca="false">IF(AB5508&gt;=5,"High",IF(AB5508&gt;=3,"Medium","Low"))</f>
        <v>Low</v>
      </c>
    </row>
    <row r="5509" customFormat="false" ht="15" hidden="false" customHeight="false" outlineLevel="0" collapsed="false">
      <c r="A5509" s="15" t="s">
        <v>5606</v>
      </c>
      <c r="B5509" s="15" t="s">
        <v>94</v>
      </c>
      <c r="C5509" s="15" t="n">
        <v>0</v>
      </c>
      <c r="D5509" s="15" t="s">
        <v>24</v>
      </c>
      <c r="E5509" s="15" t="s">
        <v>24</v>
      </c>
      <c r="F5509" s="15" t="n">
        <v>28</v>
      </c>
      <c r="G5509" s="15" t="s">
        <v>26</v>
      </c>
      <c r="H5509" s="15" t="s">
        <v>24</v>
      </c>
      <c r="I5509" s="15" t="s">
        <v>96</v>
      </c>
      <c r="J5509" s="15" t="s">
        <v>26</v>
      </c>
      <c r="K5509" s="15" t="s">
        <v>26</v>
      </c>
      <c r="L5509" s="15" t="s">
        <v>24</v>
      </c>
      <c r="M5509" s="15" t="s">
        <v>26</v>
      </c>
      <c r="N5509" s="15" t="s">
        <v>24</v>
      </c>
      <c r="O5509" s="15" t="s">
        <v>24</v>
      </c>
      <c r="P5509" s="15" t="s">
        <v>27</v>
      </c>
      <c r="Q5509" s="15" t="s">
        <v>26</v>
      </c>
      <c r="R5509" s="15" t="s">
        <v>15</v>
      </c>
      <c r="S5509" s="18" t="n">
        <v>59.9</v>
      </c>
      <c r="T5509" s="15" t="n">
        <v>1654.7</v>
      </c>
      <c r="U5509" s="15" t="s">
        <v>24</v>
      </c>
      <c r="V5509" s="18" t="n">
        <f aca="false">IF(ISNUMBER(T5509),T5509,0)</f>
        <v>1654.7</v>
      </c>
      <c r="W5509" s="15" t="n">
        <f aca="false">IF(U5509="Yes",1,0)</f>
        <v>0</v>
      </c>
      <c r="X5509" s="15" t="str">
        <f aca="false">IF(F5509&lt;=12,"0-12 months",IF(F5509&lt;=24,"13-24 months",IF(F5509&lt;=48,"25-48 months","49-72 months")))</f>
        <v>25-48 months</v>
      </c>
      <c r="Y5509" s="15" t="str">
        <f aca="false">IF(C5509=1,"Yes","No")</f>
        <v>No</v>
      </c>
      <c r="Z5509" s="15" t="n">
        <f aca="false">COUNTIF(J5509:O5509,"Yes")</f>
        <v>3</v>
      </c>
      <c r="AA5509" s="18" t="n">
        <f aca="false">S5509*W5509</f>
        <v>0</v>
      </c>
      <c r="AB5509" s="15" t="n">
        <f aca="false">(P5509="Month-to-month")+(I5509="Fiber optic")+(R5509="Electronic check")+(F5509&lt;=12)+(M5509="No")+(J5509="No")</f>
        <v>1</v>
      </c>
      <c r="AC5509" s="15" t="str">
        <f aca="false">IF(AB5509&gt;=5,"High",IF(AB5509&gt;=3,"Medium","Low"))</f>
        <v>Low</v>
      </c>
    </row>
    <row r="5510" customFormat="false" ht="15" hidden="false" customHeight="false" outlineLevel="0" collapsed="false">
      <c r="A5510" s="15" t="s">
        <v>5607</v>
      </c>
      <c r="B5510" s="15" t="s">
        <v>98</v>
      </c>
      <c r="C5510" s="15" t="n">
        <v>0</v>
      </c>
      <c r="D5510" s="15" t="s">
        <v>26</v>
      </c>
      <c r="E5510" s="15" t="s">
        <v>24</v>
      </c>
      <c r="F5510" s="15" t="n">
        <v>70</v>
      </c>
      <c r="G5510" s="15" t="s">
        <v>26</v>
      </c>
      <c r="H5510" s="15" t="s">
        <v>26</v>
      </c>
      <c r="I5510" s="15" t="s">
        <v>24</v>
      </c>
      <c r="J5510" s="15" t="s">
        <v>28</v>
      </c>
      <c r="K5510" s="15" t="s">
        <v>28</v>
      </c>
      <c r="L5510" s="15" t="s">
        <v>28</v>
      </c>
      <c r="M5510" s="15" t="s">
        <v>28</v>
      </c>
      <c r="N5510" s="15" t="s">
        <v>28</v>
      </c>
      <c r="O5510" s="15" t="s">
        <v>28</v>
      </c>
      <c r="P5510" s="15" t="s">
        <v>29</v>
      </c>
      <c r="Q5510" s="15" t="s">
        <v>24</v>
      </c>
      <c r="R5510" s="15" t="s">
        <v>19</v>
      </c>
      <c r="S5510" s="18" t="n">
        <v>25.15</v>
      </c>
      <c r="T5510" s="15" t="n">
        <v>1940.85</v>
      </c>
      <c r="U5510" s="15" t="s">
        <v>24</v>
      </c>
      <c r="V5510" s="18" t="n">
        <f aca="false">IF(ISNUMBER(T5510),T5510,0)</f>
        <v>1940.85</v>
      </c>
      <c r="W5510" s="15" t="n">
        <f aca="false">IF(U5510="Yes",1,0)</f>
        <v>0</v>
      </c>
      <c r="X5510" s="15" t="str">
        <f aca="false">IF(F5510&lt;=12,"0-12 months",IF(F5510&lt;=24,"13-24 months",IF(F5510&lt;=48,"25-48 months","49-72 months")))</f>
        <v>49-72 months</v>
      </c>
      <c r="Y5510" s="15" t="str">
        <f aca="false">IF(C5510=1,"Yes","No")</f>
        <v>No</v>
      </c>
      <c r="Z5510" s="15" t="n">
        <f aca="false">COUNTIF(J5510:O5510,"Yes")</f>
        <v>0</v>
      </c>
      <c r="AA5510" s="18" t="n">
        <f aca="false">S5510*W5510</f>
        <v>0</v>
      </c>
      <c r="AB5510" s="15" t="n">
        <f aca="false">(P5510="Month-to-month")+(I5510="Fiber optic")+(R5510="Electronic check")+(F5510&lt;=12)+(M5510="No")+(J5510="No")</f>
        <v>0</v>
      </c>
      <c r="AC5510" s="15" t="str">
        <f aca="false">IF(AB5510&gt;=5,"High",IF(AB5510&gt;=3,"Medium","Low"))</f>
        <v>Low</v>
      </c>
    </row>
    <row r="5511" customFormat="false" ht="15" hidden="false" customHeight="false" outlineLevel="0" collapsed="false">
      <c r="A5511" s="15" t="s">
        <v>5608</v>
      </c>
      <c r="B5511" s="15" t="s">
        <v>94</v>
      </c>
      <c r="C5511" s="15" t="n">
        <v>0</v>
      </c>
      <c r="D5511" s="15" t="s">
        <v>24</v>
      </c>
      <c r="E5511" s="15" t="s">
        <v>26</v>
      </c>
      <c r="F5511" s="15" t="n">
        <v>5</v>
      </c>
      <c r="G5511" s="15" t="s">
        <v>26</v>
      </c>
      <c r="H5511" s="15" t="s">
        <v>24</v>
      </c>
      <c r="I5511" s="15" t="s">
        <v>96</v>
      </c>
      <c r="J5511" s="15" t="s">
        <v>24</v>
      </c>
      <c r="K5511" s="15" t="s">
        <v>24</v>
      </c>
      <c r="L5511" s="15" t="s">
        <v>24</v>
      </c>
      <c r="M5511" s="15" t="s">
        <v>24</v>
      </c>
      <c r="N5511" s="15" t="s">
        <v>24</v>
      </c>
      <c r="O5511" s="15" t="s">
        <v>24</v>
      </c>
      <c r="P5511" s="15" t="s">
        <v>25</v>
      </c>
      <c r="Q5511" s="15" t="s">
        <v>24</v>
      </c>
      <c r="R5511" s="15" t="s">
        <v>17</v>
      </c>
      <c r="S5511" s="18" t="n">
        <v>46</v>
      </c>
      <c r="T5511" s="15" t="n">
        <v>221.7</v>
      </c>
      <c r="U5511" s="15" t="s">
        <v>26</v>
      </c>
      <c r="V5511" s="18" t="n">
        <f aca="false">IF(ISNUMBER(T5511),T5511,0)</f>
        <v>221.7</v>
      </c>
      <c r="W5511" s="15" t="n">
        <f aca="false">IF(U5511="Yes",1,0)</f>
        <v>1</v>
      </c>
      <c r="X5511" s="15" t="str">
        <f aca="false">IF(F5511&lt;=12,"0-12 months",IF(F5511&lt;=24,"13-24 months",IF(F5511&lt;=48,"25-48 months","49-72 months")))</f>
        <v>0-12 months</v>
      </c>
      <c r="Y5511" s="15" t="str">
        <f aca="false">IF(C5511=1,"Yes","No")</f>
        <v>No</v>
      </c>
      <c r="Z5511" s="15" t="n">
        <f aca="false">COUNTIF(J5511:O5511,"Yes")</f>
        <v>0</v>
      </c>
      <c r="AA5511" s="18" t="n">
        <f aca="false">S5511*W5511</f>
        <v>46</v>
      </c>
      <c r="AB5511" s="15" t="n">
        <f aca="false">(P5511="Month-to-month")+(I5511="Fiber optic")+(R5511="Electronic check")+(F5511&lt;=12)+(M5511="No")+(J5511="No")</f>
        <v>4</v>
      </c>
      <c r="AC5511" s="15" t="str">
        <f aca="false">IF(AB5511&gt;=5,"High",IF(AB5511&gt;=3,"Medium","Low"))</f>
        <v>Medium</v>
      </c>
    </row>
    <row r="5512" customFormat="false" ht="15" hidden="false" customHeight="false" outlineLevel="0" collapsed="false">
      <c r="A5512" s="15" t="s">
        <v>5609</v>
      </c>
      <c r="B5512" s="15" t="s">
        <v>98</v>
      </c>
      <c r="C5512" s="15" t="n">
        <v>0</v>
      </c>
      <c r="D5512" s="15" t="s">
        <v>24</v>
      </c>
      <c r="E5512" s="15" t="s">
        <v>24</v>
      </c>
      <c r="F5512" s="15" t="n">
        <v>18</v>
      </c>
      <c r="G5512" s="15" t="s">
        <v>26</v>
      </c>
      <c r="H5512" s="15" t="s">
        <v>24</v>
      </c>
      <c r="I5512" s="15" t="s">
        <v>102</v>
      </c>
      <c r="J5512" s="15" t="s">
        <v>24</v>
      </c>
      <c r="K5512" s="15" t="s">
        <v>26</v>
      </c>
      <c r="L5512" s="15" t="s">
        <v>26</v>
      </c>
      <c r="M5512" s="15" t="s">
        <v>24</v>
      </c>
      <c r="N5512" s="15" t="s">
        <v>26</v>
      </c>
      <c r="O5512" s="15" t="s">
        <v>26</v>
      </c>
      <c r="P5512" s="15" t="s">
        <v>25</v>
      </c>
      <c r="Q5512" s="15" t="s">
        <v>24</v>
      </c>
      <c r="R5512" s="15" t="s">
        <v>21</v>
      </c>
      <c r="S5512" s="18" t="n">
        <v>101.3</v>
      </c>
      <c r="T5512" s="15" t="n">
        <v>1794.65</v>
      </c>
      <c r="U5512" s="15" t="s">
        <v>24</v>
      </c>
      <c r="V5512" s="18" t="n">
        <f aca="false">IF(ISNUMBER(T5512),T5512,0)</f>
        <v>1794.65</v>
      </c>
      <c r="W5512" s="15" t="n">
        <f aca="false">IF(U5512="Yes",1,0)</f>
        <v>0</v>
      </c>
      <c r="X5512" s="15" t="str">
        <f aca="false">IF(F5512&lt;=12,"0-12 months",IF(F5512&lt;=24,"13-24 months",IF(F5512&lt;=48,"25-48 months","49-72 months")))</f>
        <v>13-24 months</v>
      </c>
      <c r="Y5512" s="15" t="str">
        <f aca="false">IF(C5512=1,"Yes","No")</f>
        <v>No</v>
      </c>
      <c r="Z5512" s="15" t="n">
        <f aca="false">COUNTIF(J5512:O5512,"Yes")</f>
        <v>4</v>
      </c>
      <c r="AA5512" s="18" t="n">
        <f aca="false">S5512*W5512</f>
        <v>0</v>
      </c>
      <c r="AB5512" s="15" t="n">
        <f aca="false">(P5512="Month-to-month")+(I5512="Fiber optic")+(R5512="Electronic check")+(F5512&lt;=12)+(M5512="No")+(J5512="No")</f>
        <v>4</v>
      </c>
      <c r="AC5512" s="15" t="str">
        <f aca="false">IF(AB5512&gt;=5,"High",IF(AB5512&gt;=3,"Medium","Low"))</f>
        <v>Medium</v>
      </c>
    </row>
    <row r="5513" customFormat="false" ht="15" hidden="false" customHeight="false" outlineLevel="0" collapsed="false">
      <c r="A5513" s="15" t="s">
        <v>5610</v>
      </c>
      <c r="B5513" s="15" t="s">
        <v>98</v>
      </c>
      <c r="C5513" s="15" t="n">
        <v>0</v>
      </c>
      <c r="D5513" s="15" t="s">
        <v>26</v>
      </c>
      <c r="E5513" s="15" t="s">
        <v>24</v>
      </c>
      <c r="F5513" s="15" t="n">
        <v>70</v>
      </c>
      <c r="G5513" s="15" t="s">
        <v>26</v>
      </c>
      <c r="H5513" s="15" t="s">
        <v>26</v>
      </c>
      <c r="I5513" s="15" t="s">
        <v>96</v>
      </c>
      <c r="J5513" s="15" t="s">
        <v>26</v>
      </c>
      <c r="K5513" s="15" t="s">
        <v>24</v>
      </c>
      <c r="L5513" s="15" t="s">
        <v>24</v>
      </c>
      <c r="M5513" s="15" t="s">
        <v>26</v>
      </c>
      <c r="N5513" s="15" t="s">
        <v>26</v>
      </c>
      <c r="O5513" s="15" t="s">
        <v>26</v>
      </c>
      <c r="P5513" s="15" t="s">
        <v>29</v>
      </c>
      <c r="Q5513" s="15" t="s">
        <v>26</v>
      </c>
      <c r="R5513" s="15" t="s">
        <v>21</v>
      </c>
      <c r="S5513" s="18" t="n">
        <v>76.95</v>
      </c>
      <c r="T5513" s="15" t="n">
        <v>5289.8</v>
      </c>
      <c r="U5513" s="15" t="s">
        <v>24</v>
      </c>
      <c r="V5513" s="18" t="n">
        <f aca="false">IF(ISNUMBER(T5513),T5513,0)</f>
        <v>5289.8</v>
      </c>
      <c r="W5513" s="15" t="n">
        <f aca="false">IF(U5513="Yes",1,0)</f>
        <v>0</v>
      </c>
      <c r="X5513" s="15" t="str">
        <f aca="false">IF(F5513&lt;=12,"0-12 months",IF(F5513&lt;=24,"13-24 months",IF(F5513&lt;=48,"25-48 months","49-72 months")))</f>
        <v>49-72 months</v>
      </c>
      <c r="Y5513" s="15" t="str">
        <f aca="false">IF(C5513=1,"Yes","No")</f>
        <v>No</v>
      </c>
      <c r="Z5513" s="15" t="n">
        <f aca="false">COUNTIF(J5513:O5513,"Yes")</f>
        <v>4</v>
      </c>
      <c r="AA5513" s="18" t="n">
        <f aca="false">S5513*W5513</f>
        <v>0</v>
      </c>
      <c r="AB5513" s="15" t="n">
        <f aca="false">(P5513="Month-to-month")+(I5513="Fiber optic")+(R5513="Electronic check")+(F5513&lt;=12)+(M5513="No")+(J5513="No")</f>
        <v>0</v>
      </c>
      <c r="AC5513" s="15" t="str">
        <f aca="false">IF(AB5513&gt;=5,"High",IF(AB5513&gt;=3,"Medium","Low"))</f>
        <v>Low</v>
      </c>
    </row>
    <row r="5514" customFormat="false" ht="15" hidden="false" customHeight="false" outlineLevel="0" collapsed="false">
      <c r="A5514" s="15" t="s">
        <v>5611</v>
      </c>
      <c r="B5514" s="15" t="s">
        <v>94</v>
      </c>
      <c r="C5514" s="15" t="n">
        <v>0</v>
      </c>
      <c r="D5514" s="15" t="s">
        <v>26</v>
      </c>
      <c r="E5514" s="15" t="s">
        <v>26</v>
      </c>
      <c r="F5514" s="15" t="n">
        <v>9</v>
      </c>
      <c r="G5514" s="15" t="s">
        <v>26</v>
      </c>
      <c r="H5514" s="15" t="s">
        <v>26</v>
      </c>
      <c r="I5514" s="15" t="s">
        <v>96</v>
      </c>
      <c r="J5514" s="15" t="s">
        <v>24</v>
      </c>
      <c r="K5514" s="15" t="s">
        <v>26</v>
      </c>
      <c r="L5514" s="15" t="s">
        <v>24</v>
      </c>
      <c r="M5514" s="15" t="s">
        <v>24</v>
      </c>
      <c r="N5514" s="15" t="s">
        <v>24</v>
      </c>
      <c r="O5514" s="15" t="s">
        <v>24</v>
      </c>
      <c r="P5514" s="15" t="s">
        <v>25</v>
      </c>
      <c r="Q5514" s="15" t="s">
        <v>26</v>
      </c>
      <c r="R5514" s="15" t="s">
        <v>17</v>
      </c>
      <c r="S5514" s="18" t="n">
        <v>55.3</v>
      </c>
      <c r="T5514" s="15" t="n">
        <v>501.2</v>
      </c>
      <c r="U5514" s="15" t="s">
        <v>24</v>
      </c>
      <c r="V5514" s="18" t="n">
        <f aca="false">IF(ISNUMBER(T5514),T5514,0)</f>
        <v>501.2</v>
      </c>
      <c r="W5514" s="15" t="n">
        <f aca="false">IF(U5514="Yes",1,0)</f>
        <v>0</v>
      </c>
      <c r="X5514" s="15" t="str">
        <f aca="false">IF(F5514&lt;=12,"0-12 months",IF(F5514&lt;=24,"13-24 months",IF(F5514&lt;=48,"25-48 months","49-72 months")))</f>
        <v>0-12 months</v>
      </c>
      <c r="Y5514" s="15" t="str">
        <f aca="false">IF(C5514=1,"Yes","No")</f>
        <v>No</v>
      </c>
      <c r="Z5514" s="15" t="n">
        <f aca="false">COUNTIF(J5514:O5514,"Yes")</f>
        <v>1</v>
      </c>
      <c r="AA5514" s="18" t="n">
        <f aca="false">S5514*W5514</f>
        <v>0</v>
      </c>
      <c r="AB5514" s="15" t="n">
        <f aca="false">(P5514="Month-to-month")+(I5514="Fiber optic")+(R5514="Electronic check")+(F5514&lt;=12)+(M5514="No")+(J5514="No")</f>
        <v>4</v>
      </c>
      <c r="AC5514" s="15" t="str">
        <f aca="false">IF(AB5514&gt;=5,"High",IF(AB5514&gt;=3,"Medium","Low"))</f>
        <v>Medium</v>
      </c>
    </row>
    <row r="5515" customFormat="false" ht="15" hidden="false" customHeight="false" outlineLevel="0" collapsed="false">
      <c r="A5515" s="15" t="s">
        <v>5612</v>
      </c>
      <c r="B5515" s="15" t="s">
        <v>94</v>
      </c>
      <c r="C5515" s="15" t="n">
        <v>1</v>
      </c>
      <c r="D5515" s="15" t="s">
        <v>24</v>
      </c>
      <c r="E5515" s="15" t="s">
        <v>24</v>
      </c>
      <c r="F5515" s="15" t="n">
        <v>67</v>
      </c>
      <c r="G5515" s="15" t="s">
        <v>26</v>
      </c>
      <c r="H5515" s="15" t="s">
        <v>24</v>
      </c>
      <c r="I5515" s="15" t="s">
        <v>102</v>
      </c>
      <c r="J5515" s="15" t="s">
        <v>26</v>
      </c>
      <c r="K5515" s="15" t="s">
        <v>26</v>
      </c>
      <c r="L5515" s="15" t="s">
        <v>24</v>
      </c>
      <c r="M5515" s="15" t="s">
        <v>26</v>
      </c>
      <c r="N5515" s="15" t="s">
        <v>26</v>
      </c>
      <c r="O5515" s="15" t="s">
        <v>24</v>
      </c>
      <c r="P5515" s="15" t="s">
        <v>29</v>
      </c>
      <c r="Q5515" s="15" t="s">
        <v>26</v>
      </c>
      <c r="R5515" s="15" t="s">
        <v>19</v>
      </c>
      <c r="S5515" s="18" t="n">
        <v>92.45</v>
      </c>
      <c r="T5515" s="15" t="n">
        <v>6140.85</v>
      </c>
      <c r="U5515" s="15" t="s">
        <v>24</v>
      </c>
      <c r="V5515" s="18" t="n">
        <f aca="false">IF(ISNUMBER(T5515),T5515,0)</f>
        <v>6140.85</v>
      </c>
      <c r="W5515" s="15" t="n">
        <f aca="false">IF(U5515="Yes",1,0)</f>
        <v>0</v>
      </c>
      <c r="X5515" s="15" t="str">
        <f aca="false">IF(F5515&lt;=12,"0-12 months",IF(F5515&lt;=24,"13-24 months",IF(F5515&lt;=48,"25-48 months","49-72 months")))</f>
        <v>49-72 months</v>
      </c>
      <c r="Y5515" s="15" t="str">
        <f aca="false">IF(C5515=1,"Yes","No")</f>
        <v>Yes</v>
      </c>
      <c r="Z5515" s="15" t="n">
        <f aca="false">COUNTIF(J5515:O5515,"Yes")</f>
        <v>4</v>
      </c>
      <c r="AA5515" s="18" t="n">
        <f aca="false">S5515*W5515</f>
        <v>0</v>
      </c>
      <c r="AB5515" s="15" t="n">
        <f aca="false">(P5515="Month-to-month")+(I5515="Fiber optic")+(R5515="Electronic check")+(F5515&lt;=12)+(M5515="No")+(J5515="No")</f>
        <v>1</v>
      </c>
      <c r="AC5515" s="15" t="str">
        <f aca="false">IF(AB5515&gt;=5,"High",IF(AB5515&gt;=3,"Medium","Low"))</f>
        <v>Low</v>
      </c>
    </row>
    <row r="5516" customFormat="false" ht="15" hidden="false" customHeight="false" outlineLevel="0" collapsed="false">
      <c r="A5516" s="15" t="s">
        <v>5613</v>
      </c>
      <c r="B5516" s="15" t="s">
        <v>94</v>
      </c>
      <c r="C5516" s="15" t="n">
        <v>0</v>
      </c>
      <c r="D5516" s="15" t="s">
        <v>24</v>
      </c>
      <c r="E5516" s="15" t="s">
        <v>24</v>
      </c>
      <c r="F5516" s="15" t="n">
        <v>1</v>
      </c>
      <c r="G5516" s="15" t="s">
        <v>26</v>
      </c>
      <c r="H5516" s="15" t="s">
        <v>24</v>
      </c>
      <c r="I5516" s="15" t="s">
        <v>96</v>
      </c>
      <c r="J5516" s="15" t="s">
        <v>26</v>
      </c>
      <c r="K5516" s="15" t="s">
        <v>24</v>
      </c>
      <c r="L5516" s="15" t="s">
        <v>24</v>
      </c>
      <c r="M5516" s="15" t="s">
        <v>24</v>
      </c>
      <c r="N5516" s="15" t="s">
        <v>24</v>
      </c>
      <c r="O5516" s="15" t="s">
        <v>24</v>
      </c>
      <c r="P5516" s="15" t="s">
        <v>25</v>
      </c>
      <c r="Q5516" s="15" t="s">
        <v>26</v>
      </c>
      <c r="R5516" s="15" t="s">
        <v>19</v>
      </c>
      <c r="S5516" s="18" t="n">
        <v>48.45</v>
      </c>
      <c r="T5516" s="15" t="n">
        <v>48.45</v>
      </c>
      <c r="U5516" s="15" t="s">
        <v>24</v>
      </c>
      <c r="V5516" s="18" t="n">
        <f aca="false">IF(ISNUMBER(T5516),T5516,0)</f>
        <v>48.45</v>
      </c>
      <c r="W5516" s="15" t="n">
        <f aca="false">IF(U5516="Yes",1,0)</f>
        <v>0</v>
      </c>
      <c r="X5516" s="15" t="str">
        <f aca="false">IF(F5516&lt;=12,"0-12 months",IF(F5516&lt;=24,"13-24 months",IF(F5516&lt;=48,"25-48 months","49-72 months")))</f>
        <v>0-12 months</v>
      </c>
      <c r="Y5516" s="15" t="str">
        <f aca="false">IF(C5516=1,"Yes","No")</f>
        <v>No</v>
      </c>
      <c r="Z5516" s="15" t="n">
        <f aca="false">COUNTIF(J5516:O5516,"Yes")</f>
        <v>1</v>
      </c>
      <c r="AA5516" s="18" t="n">
        <f aca="false">S5516*W5516</f>
        <v>0</v>
      </c>
      <c r="AB5516" s="15" t="n">
        <f aca="false">(P5516="Month-to-month")+(I5516="Fiber optic")+(R5516="Electronic check")+(F5516&lt;=12)+(M5516="No")+(J5516="No")</f>
        <v>3</v>
      </c>
      <c r="AC5516" s="15" t="str">
        <f aca="false">IF(AB5516&gt;=5,"High",IF(AB5516&gt;=3,"Medium","Low"))</f>
        <v>Medium</v>
      </c>
    </row>
    <row r="5517" customFormat="false" ht="15" hidden="false" customHeight="false" outlineLevel="0" collapsed="false">
      <c r="A5517" s="15" t="s">
        <v>5614</v>
      </c>
      <c r="B5517" s="15" t="s">
        <v>94</v>
      </c>
      <c r="C5517" s="15" t="n">
        <v>0</v>
      </c>
      <c r="D5517" s="15" t="s">
        <v>26</v>
      </c>
      <c r="E5517" s="15" t="s">
        <v>26</v>
      </c>
      <c r="F5517" s="15" t="n">
        <v>18</v>
      </c>
      <c r="G5517" s="15" t="s">
        <v>26</v>
      </c>
      <c r="H5517" s="15" t="s">
        <v>24</v>
      </c>
      <c r="I5517" s="15" t="s">
        <v>24</v>
      </c>
      <c r="J5517" s="15" t="s">
        <v>28</v>
      </c>
      <c r="K5517" s="15" t="s">
        <v>28</v>
      </c>
      <c r="L5517" s="15" t="s">
        <v>28</v>
      </c>
      <c r="M5517" s="15" t="s">
        <v>28</v>
      </c>
      <c r="N5517" s="15" t="s">
        <v>28</v>
      </c>
      <c r="O5517" s="15" t="s">
        <v>28</v>
      </c>
      <c r="P5517" s="15" t="s">
        <v>29</v>
      </c>
      <c r="Q5517" s="15" t="s">
        <v>24</v>
      </c>
      <c r="R5517" s="15" t="s">
        <v>17</v>
      </c>
      <c r="S5517" s="18" t="n">
        <v>19.35</v>
      </c>
      <c r="T5517" s="15" t="n">
        <v>309.25</v>
      </c>
      <c r="U5517" s="15" t="s">
        <v>24</v>
      </c>
      <c r="V5517" s="18" t="n">
        <f aca="false">IF(ISNUMBER(T5517),T5517,0)</f>
        <v>309.25</v>
      </c>
      <c r="W5517" s="15" t="n">
        <f aca="false">IF(U5517="Yes",1,0)</f>
        <v>0</v>
      </c>
      <c r="X5517" s="15" t="str">
        <f aca="false">IF(F5517&lt;=12,"0-12 months",IF(F5517&lt;=24,"13-24 months",IF(F5517&lt;=48,"25-48 months","49-72 months")))</f>
        <v>13-24 months</v>
      </c>
      <c r="Y5517" s="15" t="str">
        <f aca="false">IF(C5517=1,"Yes","No")</f>
        <v>No</v>
      </c>
      <c r="Z5517" s="15" t="n">
        <f aca="false">COUNTIF(J5517:O5517,"Yes")</f>
        <v>0</v>
      </c>
      <c r="AA5517" s="18" t="n">
        <f aca="false">S5517*W5517</f>
        <v>0</v>
      </c>
      <c r="AB5517" s="15" t="n">
        <f aca="false">(P5517="Month-to-month")+(I5517="Fiber optic")+(R5517="Electronic check")+(F5517&lt;=12)+(M5517="No")+(J5517="No")</f>
        <v>0</v>
      </c>
      <c r="AC5517" s="15" t="str">
        <f aca="false">IF(AB5517&gt;=5,"High",IF(AB5517&gt;=3,"Medium","Low"))</f>
        <v>Low</v>
      </c>
    </row>
    <row r="5518" customFormat="false" ht="15" hidden="false" customHeight="false" outlineLevel="0" collapsed="false">
      <c r="A5518" s="15" t="s">
        <v>5615</v>
      </c>
      <c r="B5518" s="15" t="s">
        <v>98</v>
      </c>
      <c r="C5518" s="15" t="n">
        <v>0</v>
      </c>
      <c r="D5518" s="15" t="s">
        <v>24</v>
      </c>
      <c r="E5518" s="15" t="s">
        <v>24</v>
      </c>
      <c r="F5518" s="15" t="n">
        <v>4</v>
      </c>
      <c r="G5518" s="15" t="s">
        <v>26</v>
      </c>
      <c r="H5518" s="15" t="s">
        <v>26</v>
      </c>
      <c r="I5518" s="15" t="s">
        <v>96</v>
      </c>
      <c r="J5518" s="15" t="s">
        <v>24</v>
      </c>
      <c r="K5518" s="15" t="s">
        <v>24</v>
      </c>
      <c r="L5518" s="15" t="s">
        <v>24</v>
      </c>
      <c r="M5518" s="15" t="s">
        <v>24</v>
      </c>
      <c r="N5518" s="15" t="s">
        <v>24</v>
      </c>
      <c r="O5518" s="15" t="s">
        <v>24</v>
      </c>
      <c r="P5518" s="15" t="s">
        <v>25</v>
      </c>
      <c r="Q5518" s="15" t="s">
        <v>24</v>
      </c>
      <c r="R5518" s="15" t="s">
        <v>21</v>
      </c>
      <c r="S5518" s="18" t="n">
        <v>51.75</v>
      </c>
      <c r="T5518" s="15" t="n">
        <v>201.1</v>
      </c>
      <c r="U5518" s="15" t="s">
        <v>26</v>
      </c>
      <c r="V5518" s="18" t="n">
        <f aca="false">IF(ISNUMBER(T5518),T5518,0)</f>
        <v>201.1</v>
      </c>
      <c r="W5518" s="15" t="n">
        <f aca="false">IF(U5518="Yes",1,0)</f>
        <v>1</v>
      </c>
      <c r="X5518" s="15" t="str">
        <f aca="false">IF(F5518&lt;=12,"0-12 months",IF(F5518&lt;=24,"13-24 months",IF(F5518&lt;=48,"25-48 months","49-72 months")))</f>
        <v>0-12 months</v>
      </c>
      <c r="Y5518" s="15" t="str">
        <f aca="false">IF(C5518=1,"Yes","No")</f>
        <v>No</v>
      </c>
      <c r="Z5518" s="15" t="n">
        <f aca="false">COUNTIF(J5518:O5518,"Yes")</f>
        <v>0</v>
      </c>
      <c r="AA5518" s="18" t="n">
        <f aca="false">S5518*W5518</f>
        <v>51.75</v>
      </c>
      <c r="AB5518" s="15" t="n">
        <f aca="false">(P5518="Month-to-month")+(I5518="Fiber optic")+(R5518="Electronic check")+(F5518&lt;=12)+(M5518="No")+(J5518="No")</f>
        <v>4</v>
      </c>
      <c r="AC5518" s="15" t="str">
        <f aca="false">IF(AB5518&gt;=5,"High",IF(AB5518&gt;=3,"Medium","Low"))</f>
        <v>Medium</v>
      </c>
    </row>
    <row r="5519" customFormat="false" ht="15" hidden="false" customHeight="false" outlineLevel="0" collapsed="false">
      <c r="A5519" s="15" t="s">
        <v>5616</v>
      </c>
      <c r="B5519" s="15" t="s">
        <v>98</v>
      </c>
      <c r="C5519" s="15" t="n">
        <v>1</v>
      </c>
      <c r="D5519" s="15" t="s">
        <v>26</v>
      </c>
      <c r="E5519" s="15" t="s">
        <v>26</v>
      </c>
      <c r="F5519" s="15" t="n">
        <v>71</v>
      </c>
      <c r="G5519" s="15" t="s">
        <v>26</v>
      </c>
      <c r="H5519" s="15" t="s">
        <v>24</v>
      </c>
      <c r="I5519" s="15" t="s">
        <v>102</v>
      </c>
      <c r="J5519" s="15" t="s">
        <v>26</v>
      </c>
      <c r="K5519" s="15" t="s">
        <v>26</v>
      </c>
      <c r="L5519" s="15" t="s">
        <v>26</v>
      </c>
      <c r="M5519" s="15" t="s">
        <v>24</v>
      </c>
      <c r="N5519" s="15" t="s">
        <v>24</v>
      </c>
      <c r="O5519" s="15" t="s">
        <v>24</v>
      </c>
      <c r="P5519" s="15" t="s">
        <v>27</v>
      </c>
      <c r="Q5519" s="15" t="s">
        <v>26</v>
      </c>
      <c r="R5519" s="15" t="s">
        <v>19</v>
      </c>
      <c r="S5519" s="18" t="n">
        <v>86.7</v>
      </c>
      <c r="T5519" s="15" t="n">
        <v>6179.35</v>
      </c>
      <c r="U5519" s="15" t="s">
        <v>24</v>
      </c>
      <c r="V5519" s="18" t="n">
        <f aca="false">IF(ISNUMBER(T5519),T5519,0)</f>
        <v>6179.35</v>
      </c>
      <c r="W5519" s="15" t="n">
        <f aca="false">IF(U5519="Yes",1,0)</f>
        <v>0</v>
      </c>
      <c r="X5519" s="15" t="str">
        <f aca="false">IF(F5519&lt;=12,"0-12 months",IF(F5519&lt;=24,"13-24 months",IF(F5519&lt;=48,"25-48 months","49-72 months")))</f>
        <v>49-72 months</v>
      </c>
      <c r="Y5519" s="15" t="str">
        <f aca="false">IF(C5519=1,"Yes","No")</f>
        <v>Yes</v>
      </c>
      <c r="Z5519" s="15" t="n">
        <f aca="false">COUNTIF(J5519:O5519,"Yes")</f>
        <v>3</v>
      </c>
      <c r="AA5519" s="18" t="n">
        <f aca="false">S5519*W5519</f>
        <v>0</v>
      </c>
      <c r="AB5519" s="15" t="n">
        <f aca="false">(P5519="Month-to-month")+(I5519="Fiber optic")+(R5519="Electronic check")+(F5519&lt;=12)+(M5519="No")+(J5519="No")</f>
        <v>2</v>
      </c>
      <c r="AC5519" s="15" t="str">
        <f aca="false">IF(AB5519&gt;=5,"High",IF(AB5519&gt;=3,"Medium","Low"))</f>
        <v>Low</v>
      </c>
    </row>
    <row r="5520" customFormat="false" ht="15" hidden="false" customHeight="false" outlineLevel="0" collapsed="false">
      <c r="A5520" s="15" t="s">
        <v>5617</v>
      </c>
      <c r="B5520" s="15" t="s">
        <v>98</v>
      </c>
      <c r="C5520" s="15" t="n">
        <v>0</v>
      </c>
      <c r="D5520" s="15" t="s">
        <v>26</v>
      </c>
      <c r="E5520" s="15" t="s">
        <v>26</v>
      </c>
      <c r="F5520" s="15" t="n">
        <v>30</v>
      </c>
      <c r="G5520" s="15" t="s">
        <v>26</v>
      </c>
      <c r="H5520" s="15" t="s">
        <v>26</v>
      </c>
      <c r="I5520" s="15" t="s">
        <v>102</v>
      </c>
      <c r="J5520" s="15" t="s">
        <v>26</v>
      </c>
      <c r="K5520" s="15" t="s">
        <v>26</v>
      </c>
      <c r="L5520" s="15" t="s">
        <v>24</v>
      </c>
      <c r="M5520" s="15" t="s">
        <v>24</v>
      </c>
      <c r="N5520" s="15" t="s">
        <v>26</v>
      </c>
      <c r="O5520" s="15" t="s">
        <v>24</v>
      </c>
      <c r="P5520" s="15" t="s">
        <v>25</v>
      </c>
      <c r="Q5520" s="15" t="s">
        <v>26</v>
      </c>
      <c r="R5520" s="15" t="s">
        <v>15</v>
      </c>
      <c r="S5520" s="18" t="n">
        <v>94.4</v>
      </c>
      <c r="T5520" s="15" t="n">
        <v>2838.7</v>
      </c>
      <c r="U5520" s="15" t="s">
        <v>26</v>
      </c>
      <c r="V5520" s="18" t="n">
        <f aca="false">IF(ISNUMBER(T5520),T5520,0)</f>
        <v>2838.7</v>
      </c>
      <c r="W5520" s="15" t="n">
        <f aca="false">IF(U5520="Yes",1,0)</f>
        <v>1</v>
      </c>
      <c r="X5520" s="15" t="str">
        <f aca="false">IF(F5520&lt;=12,"0-12 months",IF(F5520&lt;=24,"13-24 months",IF(F5520&lt;=48,"25-48 months","49-72 months")))</f>
        <v>25-48 months</v>
      </c>
      <c r="Y5520" s="15" t="str">
        <f aca="false">IF(C5520=1,"Yes","No")</f>
        <v>No</v>
      </c>
      <c r="Z5520" s="15" t="n">
        <f aca="false">COUNTIF(J5520:O5520,"Yes")</f>
        <v>3</v>
      </c>
      <c r="AA5520" s="18" t="n">
        <f aca="false">S5520*W5520</f>
        <v>94.4</v>
      </c>
      <c r="AB5520" s="15" t="n">
        <f aca="false">(P5520="Month-to-month")+(I5520="Fiber optic")+(R5520="Electronic check")+(F5520&lt;=12)+(M5520="No")+(J5520="No")</f>
        <v>4</v>
      </c>
      <c r="AC5520" s="15" t="str">
        <f aca="false">IF(AB5520&gt;=5,"High",IF(AB5520&gt;=3,"Medium","Low"))</f>
        <v>Medium</v>
      </c>
    </row>
    <row r="5521" customFormat="false" ht="15" hidden="false" customHeight="false" outlineLevel="0" collapsed="false">
      <c r="A5521" s="15" t="s">
        <v>5618</v>
      </c>
      <c r="B5521" s="15" t="s">
        <v>98</v>
      </c>
      <c r="C5521" s="15" t="n">
        <v>0</v>
      </c>
      <c r="D5521" s="15" t="s">
        <v>26</v>
      </c>
      <c r="E5521" s="15" t="s">
        <v>24</v>
      </c>
      <c r="F5521" s="15" t="n">
        <v>1</v>
      </c>
      <c r="G5521" s="15" t="s">
        <v>26</v>
      </c>
      <c r="H5521" s="15" t="s">
        <v>24</v>
      </c>
      <c r="I5521" s="15" t="s">
        <v>96</v>
      </c>
      <c r="J5521" s="15" t="s">
        <v>26</v>
      </c>
      <c r="K5521" s="15" t="s">
        <v>24</v>
      </c>
      <c r="L5521" s="15" t="s">
        <v>26</v>
      </c>
      <c r="M5521" s="15" t="s">
        <v>24</v>
      </c>
      <c r="N5521" s="15" t="s">
        <v>24</v>
      </c>
      <c r="O5521" s="15" t="s">
        <v>24</v>
      </c>
      <c r="P5521" s="15" t="s">
        <v>25</v>
      </c>
      <c r="Q5521" s="15" t="s">
        <v>24</v>
      </c>
      <c r="R5521" s="15" t="s">
        <v>17</v>
      </c>
      <c r="S5521" s="18" t="n">
        <v>55.7</v>
      </c>
      <c r="T5521" s="15" t="n">
        <v>55.7</v>
      </c>
      <c r="U5521" s="15" t="s">
        <v>24</v>
      </c>
      <c r="V5521" s="18" t="n">
        <f aca="false">IF(ISNUMBER(T5521),T5521,0)</f>
        <v>55.7</v>
      </c>
      <c r="W5521" s="15" t="n">
        <f aca="false">IF(U5521="Yes",1,0)</f>
        <v>0</v>
      </c>
      <c r="X5521" s="15" t="str">
        <f aca="false">IF(F5521&lt;=12,"0-12 months",IF(F5521&lt;=24,"13-24 months",IF(F5521&lt;=48,"25-48 months","49-72 months")))</f>
        <v>0-12 months</v>
      </c>
      <c r="Y5521" s="15" t="str">
        <f aca="false">IF(C5521=1,"Yes","No")</f>
        <v>No</v>
      </c>
      <c r="Z5521" s="15" t="n">
        <f aca="false">COUNTIF(J5521:O5521,"Yes")</f>
        <v>2</v>
      </c>
      <c r="AA5521" s="18" t="n">
        <f aca="false">S5521*W5521</f>
        <v>0</v>
      </c>
      <c r="AB5521" s="15" t="n">
        <f aca="false">(P5521="Month-to-month")+(I5521="Fiber optic")+(R5521="Electronic check")+(F5521&lt;=12)+(M5521="No")+(J5521="No")</f>
        <v>3</v>
      </c>
      <c r="AC5521" s="15" t="str">
        <f aca="false">IF(AB5521&gt;=5,"High",IF(AB5521&gt;=3,"Medium","Low"))</f>
        <v>Medium</v>
      </c>
    </row>
    <row r="5522" customFormat="false" ht="15" hidden="false" customHeight="false" outlineLevel="0" collapsed="false">
      <c r="A5522" s="15" t="s">
        <v>5619</v>
      </c>
      <c r="B5522" s="15" t="s">
        <v>94</v>
      </c>
      <c r="C5522" s="15" t="n">
        <v>0</v>
      </c>
      <c r="D5522" s="15" t="s">
        <v>24</v>
      </c>
      <c r="E5522" s="15" t="s">
        <v>24</v>
      </c>
      <c r="F5522" s="15" t="n">
        <v>55</v>
      </c>
      <c r="G5522" s="15" t="s">
        <v>26</v>
      </c>
      <c r="H5522" s="15" t="s">
        <v>26</v>
      </c>
      <c r="I5522" s="15" t="s">
        <v>102</v>
      </c>
      <c r="J5522" s="15" t="s">
        <v>26</v>
      </c>
      <c r="K5522" s="15" t="s">
        <v>24</v>
      </c>
      <c r="L5522" s="15" t="s">
        <v>26</v>
      </c>
      <c r="M5522" s="15" t="s">
        <v>24</v>
      </c>
      <c r="N5522" s="15" t="s">
        <v>24</v>
      </c>
      <c r="O5522" s="15" t="s">
        <v>24</v>
      </c>
      <c r="P5522" s="15" t="s">
        <v>27</v>
      </c>
      <c r="Q5522" s="15" t="s">
        <v>26</v>
      </c>
      <c r="R5522" s="15" t="s">
        <v>21</v>
      </c>
      <c r="S5522" s="18" t="n">
        <v>84.25</v>
      </c>
      <c r="T5522" s="15" t="n">
        <v>4589.85</v>
      </c>
      <c r="U5522" s="15" t="s">
        <v>24</v>
      </c>
      <c r="V5522" s="18" t="n">
        <f aca="false">IF(ISNUMBER(T5522),T5522,0)</f>
        <v>4589.85</v>
      </c>
      <c r="W5522" s="15" t="n">
        <f aca="false">IF(U5522="Yes",1,0)</f>
        <v>0</v>
      </c>
      <c r="X5522" s="15" t="str">
        <f aca="false">IF(F5522&lt;=12,"0-12 months",IF(F5522&lt;=24,"13-24 months",IF(F5522&lt;=48,"25-48 months","49-72 months")))</f>
        <v>49-72 months</v>
      </c>
      <c r="Y5522" s="15" t="str">
        <f aca="false">IF(C5522=1,"Yes","No")</f>
        <v>No</v>
      </c>
      <c r="Z5522" s="15" t="n">
        <f aca="false">COUNTIF(J5522:O5522,"Yes")</f>
        <v>2</v>
      </c>
      <c r="AA5522" s="18" t="n">
        <f aca="false">S5522*W5522</f>
        <v>0</v>
      </c>
      <c r="AB5522" s="15" t="n">
        <f aca="false">(P5522="Month-to-month")+(I5522="Fiber optic")+(R5522="Electronic check")+(F5522&lt;=12)+(M5522="No")+(J5522="No")</f>
        <v>2</v>
      </c>
      <c r="AC5522" s="15" t="str">
        <f aca="false">IF(AB5522&gt;=5,"High",IF(AB5522&gt;=3,"Medium","Low"))</f>
        <v>Low</v>
      </c>
    </row>
    <row r="5523" customFormat="false" ht="15" hidden="false" customHeight="false" outlineLevel="0" collapsed="false">
      <c r="A5523" s="15" t="s">
        <v>5620</v>
      </c>
      <c r="B5523" s="15" t="s">
        <v>98</v>
      </c>
      <c r="C5523" s="15" t="n">
        <v>0</v>
      </c>
      <c r="D5523" s="15" t="s">
        <v>24</v>
      </c>
      <c r="E5523" s="15" t="s">
        <v>24</v>
      </c>
      <c r="F5523" s="15" t="n">
        <v>59</v>
      </c>
      <c r="G5523" s="15" t="s">
        <v>26</v>
      </c>
      <c r="H5523" s="15" t="s">
        <v>24</v>
      </c>
      <c r="I5523" s="15" t="s">
        <v>96</v>
      </c>
      <c r="J5523" s="15" t="s">
        <v>24</v>
      </c>
      <c r="K5523" s="15" t="s">
        <v>24</v>
      </c>
      <c r="L5523" s="15" t="s">
        <v>26</v>
      </c>
      <c r="M5523" s="15" t="s">
        <v>26</v>
      </c>
      <c r="N5523" s="15" t="s">
        <v>26</v>
      </c>
      <c r="O5523" s="15" t="s">
        <v>24</v>
      </c>
      <c r="P5523" s="15" t="s">
        <v>25</v>
      </c>
      <c r="Q5523" s="15" t="s">
        <v>26</v>
      </c>
      <c r="R5523" s="15" t="s">
        <v>15</v>
      </c>
      <c r="S5523" s="18" t="n">
        <v>64.65</v>
      </c>
      <c r="T5523" s="15" t="n">
        <v>3735.45</v>
      </c>
      <c r="U5523" s="15" t="s">
        <v>24</v>
      </c>
      <c r="V5523" s="18" t="n">
        <f aca="false">IF(ISNUMBER(T5523),T5523,0)</f>
        <v>3735.45</v>
      </c>
      <c r="W5523" s="15" t="n">
        <f aca="false">IF(U5523="Yes",1,0)</f>
        <v>0</v>
      </c>
      <c r="X5523" s="15" t="str">
        <f aca="false">IF(F5523&lt;=12,"0-12 months",IF(F5523&lt;=24,"13-24 months",IF(F5523&lt;=48,"25-48 months","49-72 months")))</f>
        <v>49-72 months</v>
      </c>
      <c r="Y5523" s="15" t="str">
        <f aca="false">IF(C5523=1,"Yes","No")</f>
        <v>No</v>
      </c>
      <c r="Z5523" s="15" t="n">
        <f aca="false">COUNTIF(J5523:O5523,"Yes")</f>
        <v>3</v>
      </c>
      <c r="AA5523" s="18" t="n">
        <f aca="false">S5523*W5523</f>
        <v>0</v>
      </c>
      <c r="AB5523" s="15" t="n">
        <f aca="false">(P5523="Month-to-month")+(I5523="Fiber optic")+(R5523="Electronic check")+(F5523&lt;=12)+(M5523="No")+(J5523="No")</f>
        <v>3</v>
      </c>
      <c r="AC5523" s="15" t="str">
        <f aca="false">IF(AB5523&gt;=5,"High",IF(AB5523&gt;=3,"Medium","Low"))</f>
        <v>Medium</v>
      </c>
    </row>
    <row r="5524" customFormat="false" ht="15" hidden="false" customHeight="false" outlineLevel="0" collapsed="false">
      <c r="A5524" s="15" t="s">
        <v>5621</v>
      </c>
      <c r="B5524" s="15" t="s">
        <v>94</v>
      </c>
      <c r="C5524" s="15" t="n">
        <v>0</v>
      </c>
      <c r="D5524" s="15" t="s">
        <v>24</v>
      </c>
      <c r="E5524" s="15" t="s">
        <v>24</v>
      </c>
      <c r="F5524" s="15" t="n">
        <v>1</v>
      </c>
      <c r="G5524" s="15" t="s">
        <v>26</v>
      </c>
      <c r="H5524" s="15" t="s">
        <v>24</v>
      </c>
      <c r="I5524" s="15" t="s">
        <v>102</v>
      </c>
      <c r="J5524" s="15" t="s">
        <v>24</v>
      </c>
      <c r="K5524" s="15" t="s">
        <v>24</v>
      </c>
      <c r="L5524" s="15" t="s">
        <v>24</v>
      </c>
      <c r="M5524" s="15" t="s">
        <v>24</v>
      </c>
      <c r="N5524" s="15" t="s">
        <v>24</v>
      </c>
      <c r="O5524" s="15" t="s">
        <v>24</v>
      </c>
      <c r="P5524" s="15" t="s">
        <v>25</v>
      </c>
      <c r="Q5524" s="15" t="s">
        <v>26</v>
      </c>
      <c r="R5524" s="15" t="s">
        <v>17</v>
      </c>
      <c r="S5524" s="18" t="n">
        <v>70.15</v>
      </c>
      <c r="T5524" s="15" t="n">
        <v>70.15</v>
      </c>
      <c r="U5524" s="15" t="s">
        <v>26</v>
      </c>
      <c r="V5524" s="18" t="n">
        <f aca="false">IF(ISNUMBER(T5524),T5524,0)</f>
        <v>70.15</v>
      </c>
      <c r="W5524" s="15" t="n">
        <f aca="false">IF(U5524="Yes",1,0)</f>
        <v>1</v>
      </c>
      <c r="X5524" s="15" t="str">
        <f aca="false">IF(F5524&lt;=12,"0-12 months",IF(F5524&lt;=24,"13-24 months",IF(F5524&lt;=48,"25-48 months","49-72 months")))</f>
        <v>0-12 months</v>
      </c>
      <c r="Y5524" s="15" t="str">
        <f aca="false">IF(C5524=1,"Yes","No")</f>
        <v>No</v>
      </c>
      <c r="Z5524" s="15" t="n">
        <f aca="false">COUNTIF(J5524:O5524,"Yes")</f>
        <v>0</v>
      </c>
      <c r="AA5524" s="18" t="n">
        <f aca="false">S5524*W5524</f>
        <v>70.15</v>
      </c>
      <c r="AB5524" s="15" t="n">
        <f aca="false">(P5524="Month-to-month")+(I5524="Fiber optic")+(R5524="Electronic check")+(F5524&lt;=12)+(M5524="No")+(J5524="No")</f>
        <v>5</v>
      </c>
      <c r="AC5524" s="15" t="str">
        <f aca="false">IF(AB5524&gt;=5,"High",IF(AB5524&gt;=3,"Medium","Low"))</f>
        <v>High</v>
      </c>
    </row>
    <row r="5525" customFormat="false" ht="15" hidden="false" customHeight="false" outlineLevel="0" collapsed="false">
      <c r="A5525" s="15" t="s">
        <v>5622</v>
      </c>
      <c r="B5525" s="15" t="s">
        <v>94</v>
      </c>
      <c r="C5525" s="15" t="n">
        <v>0</v>
      </c>
      <c r="D5525" s="15" t="s">
        <v>26</v>
      </c>
      <c r="E5525" s="15" t="s">
        <v>24</v>
      </c>
      <c r="F5525" s="15" t="n">
        <v>7</v>
      </c>
      <c r="G5525" s="15" t="s">
        <v>26</v>
      </c>
      <c r="H5525" s="15" t="s">
        <v>24</v>
      </c>
      <c r="I5525" s="15" t="s">
        <v>102</v>
      </c>
      <c r="J5525" s="15" t="s">
        <v>24</v>
      </c>
      <c r="K5525" s="15" t="s">
        <v>24</v>
      </c>
      <c r="L5525" s="15" t="s">
        <v>24</v>
      </c>
      <c r="M5525" s="15" t="s">
        <v>24</v>
      </c>
      <c r="N5525" s="15" t="s">
        <v>24</v>
      </c>
      <c r="O5525" s="15" t="s">
        <v>24</v>
      </c>
      <c r="P5525" s="15" t="s">
        <v>25</v>
      </c>
      <c r="Q5525" s="15" t="s">
        <v>26</v>
      </c>
      <c r="R5525" s="15" t="s">
        <v>19</v>
      </c>
      <c r="S5525" s="18" t="n">
        <v>69.2</v>
      </c>
      <c r="T5525" s="15" t="n">
        <v>477.55</v>
      </c>
      <c r="U5525" s="15" t="s">
        <v>24</v>
      </c>
      <c r="V5525" s="18" t="n">
        <f aca="false">IF(ISNUMBER(T5525),T5525,0)</f>
        <v>477.55</v>
      </c>
      <c r="W5525" s="15" t="n">
        <f aca="false">IF(U5525="Yes",1,0)</f>
        <v>0</v>
      </c>
      <c r="X5525" s="15" t="str">
        <f aca="false">IF(F5525&lt;=12,"0-12 months",IF(F5525&lt;=24,"13-24 months",IF(F5525&lt;=48,"25-48 months","49-72 months")))</f>
        <v>0-12 months</v>
      </c>
      <c r="Y5525" s="15" t="str">
        <f aca="false">IF(C5525=1,"Yes","No")</f>
        <v>No</v>
      </c>
      <c r="Z5525" s="15" t="n">
        <f aca="false">COUNTIF(J5525:O5525,"Yes")</f>
        <v>0</v>
      </c>
      <c r="AA5525" s="18" t="n">
        <f aca="false">S5525*W5525</f>
        <v>0</v>
      </c>
      <c r="AB5525" s="15" t="n">
        <f aca="false">(P5525="Month-to-month")+(I5525="Fiber optic")+(R5525="Electronic check")+(F5525&lt;=12)+(M5525="No")+(J5525="No")</f>
        <v>5</v>
      </c>
      <c r="AC5525" s="15" t="str">
        <f aca="false">IF(AB5525&gt;=5,"High",IF(AB5525&gt;=3,"Medium","Low"))</f>
        <v>High</v>
      </c>
    </row>
    <row r="5526" customFormat="false" ht="15" hidden="false" customHeight="false" outlineLevel="0" collapsed="false">
      <c r="A5526" s="15" t="s">
        <v>5623</v>
      </c>
      <c r="B5526" s="15" t="s">
        <v>98</v>
      </c>
      <c r="C5526" s="15" t="n">
        <v>0</v>
      </c>
      <c r="D5526" s="15" t="s">
        <v>26</v>
      </c>
      <c r="E5526" s="15" t="s">
        <v>26</v>
      </c>
      <c r="F5526" s="15" t="n">
        <v>45</v>
      </c>
      <c r="G5526" s="15" t="s">
        <v>26</v>
      </c>
      <c r="H5526" s="15" t="s">
        <v>24</v>
      </c>
      <c r="I5526" s="15" t="s">
        <v>96</v>
      </c>
      <c r="J5526" s="15" t="s">
        <v>26</v>
      </c>
      <c r="K5526" s="15" t="s">
        <v>24</v>
      </c>
      <c r="L5526" s="15" t="s">
        <v>24</v>
      </c>
      <c r="M5526" s="15" t="s">
        <v>26</v>
      </c>
      <c r="N5526" s="15" t="s">
        <v>24</v>
      </c>
      <c r="O5526" s="15" t="s">
        <v>24</v>
      </c>
      <c r="P5526" s="15" t="s">
        <v>29</v>
      </c>
      <c r="Q5526" s="15" t="s">
        <v>24</v>
      </c>
      <c r="R5526" s="15" t="s">
        <v>19</v>
      </c>
      <c r="S5526" s="18" t="n">
        <v>54.65</v>
      </c>
      <c r="T5526" s="15" t="n">
        <v>2553.7</v>
      </c>
      <c r="U5526" s="15" t="s">
        <v>24</v>
      </c>
      <c r="V5526" s="18" t="n">
        <f aca="false">IF(ISNUMBER(T5526),T5526,0)</f>
        <v>2553.7</v>
      </c>
      <c r="W5526" s="15" t="n">
        <f aca="false">IF(U5526="Yes",1,0)</f>
        <v>0</v>
      </c>
      <c r="X5526" s="15" t="str">
        <f aca="false">IF(F5526&lt;=12,"0-12 months",IF(F5526&lt;=24,"13-24 months",IF(F5526&lt;=48,"25-48 months","49-72 months")))</f>
        <v>25-48 months</v>
      </c>
      <c r="Y5526" s="15" t="str">
        <f aca="false">IF(C5526=1,"Yes","No")</f>
        <v>No</v>
      </c>
      <c r="Z5526" s="15" t="n">
        <f aca="false">COUNTIF(J5526:O5526,"Yes")</f>
        <v>2</v>
      </c>
      <c r="AA5526" s="18" t="n">
        <f aca="false">S5526*W5526</f>
        <v>0</v>
      </c>
      <c r="AB5526" s="15" t="n">
        <f aca="false">(P5526="Month-to-month")+(I5526="Fiber optic")+(R5526="Electronic check")+(F5526&lt;=12)+(M5526="No")+(J5526="No")</f>
        <v>0</v>
      </c>
      <c r="AC5526" s="15" t="str">
        <f aca="false">IF(AB5526&gt;=5,"High",IF(AB5526&gt;=3,"Medium","Low"))</f>
        <v>Low</v>
      </c>
    </row>
    <row r="5527" customFormat="false" ht="15" hidden="false" customHeight="false" outlineLevel="0" collapsed="false">
      <c r="A5527" s="15" t="s">
        <v>5624</v>
      </c>
      <c r="B5527" s="15" t="s">
        <v>94</v>
      </c>
      <c r="C5527" s="15" t="n">
        <v>0</v>
      </c>
      <c r="D5527" s="15" t="s">
        <v>26</v>
      </c>
      <c r="E5527" s="15" t="s">
        <v>26</v>
      </c>
      <c r="F5527" s="15" t="n">
        <v>54</v>
      </c>
      <c r="G5527" s="15" t="s">
        <v>26</v>
      </c>
      <c r="H5527" s="15" t="s">
        <v>26</v>
      </c>
      <c r="I5527" s="15" t="s">
        <v>24</v>
      </c>
      <c r="J5527" s="15" t="s">
        <v>28</v>
      </c>
      <c r="K5527" s="15" t="s">
        <v>28</v>
      </c>
      <c r="L5527" s="15" t="s">
        <v>28</v>
      </c>
      <c r="M5527" s="15" t="s">
        <v>28</v>
      </c>
      <c r="N5527" s="15" t="s">
        <v>28</v>
      </c>
      <c r="O5527" s="15" t="s">
        <v>28</v>
      </c>
      <c r="P5527" s="15" t="s">
        <v>27</v>
      </c>
      <c r="Q5527" s="15" t="s">
        <v>26</v>
      </c>
      <c r="R5527" s="15" t="s">
        <v>19</v>
      </c>
      <c r="S5527" s="18" t="n">
        <v>24.75</v>
      </c>
      <c r="T5527" s="15" t="n">
        <v>1342.15</v>
      </c>
      <c r="U5527" s="15" t="s">
        <v>24</v>
      </c>
      <c r="V5527" s="18" t="n">
        <f aca="false">IF(ISNUMBER(T5527),T5527,0)</f>
        <v>1342.15</v>
      </c>
      <c r="W5527" s="15" t="n">
        <f aca="false">IF(U5527="Yes",1,0)</f>
        <v>0</v>
      </c>
      <c r="X5527" s="15" t="str">
        <f aca="false">IF(F5527&lt;=12,"0-12 months",IF(F5527&lt;=24,"13-24 months",IF(F5527&lt;=48,"25-48 months","49-72 months")))</f>
        <v>49-72 months</v>
      </c>
      <c r="Y5527" s="15" t="str">
        <f aca="false">IF(C5527=1,"Yes","No")</f>
        <v>No</v>
      </c>
      <c r="Z5527" s="15" t="n">
        <f aca="false">COUNTIF(J5527:O5527,"Yes")</f>
        <v>0</v>
      </c>
      <c r="AA5527" s="18" t="n">
        <f aca="false">S5527*W5527</f>
        <v>0</v>
      </c>
      <c r="AB5527" s="15" t="n">
        <f aca="false">(P5527="Month-to-month")+(I5527="Fiber optic")+(R5527="Electronic check")+(F5527&lt;=12)+(M5527="No")+(J5527="No")</f>
        <v>0</v>
      </c>
      <c r="AC5527" s="15" t="str">
        <f aca="false">IF(AB5527&gt;=5,"High",IF(AB5527&gt;=3,"Medium","Low"))</f>
        <v>Low</v>
      </c>
    </row>
    <row r="5528" customFormat="false" ht="15" hidden="false" customHeight="false" outlineLevel="0" collapsed="false">
      <c r="A5528" s="15" t="s">
        <v>5625</v>
      </c>
      <c r="B5528" s="15" t="s">
        <v>98</v>
      </c>
      <c r="C5528" s="15" t="n">
        <v>0</v>
      </c>
      <c r="D5528" s="15" t="s">
        <v>26</v>
      </c>
      <c r="E5528" s="15" t="s">
        <v>26</v>
      </c>
      <c r="F5528" s="15" t="n">
        <v>51</v>
      </c>
      <c r="G5528" s="15" t="s">
        <v>26</v>
      </c>
      <c r="H5528" s="15" t="s">
        <v>26</v>
      </c>
      <c r="I5528" s="15" t="s">
        <v>24</v>
      </c>
      <c r="J5528" s="15" t="s">
        <v>28</v>
      </c>
      <c r="K5528" s="15" t="s">
        <v>28</v>
      </c>
      <c r="L5528" s="15" t="s">
        <v>28</v>
      </c>
      <c r="M5528" s="15" t="s">
        <v>28</v>
      </c>
      <c r="N5528" s="15" t="s">
        <v>28</v>
      </c>
      <c r="O5528" s="15" t="s">
        <v>28</v>
      </c>
      <c r="P5528" s="15" t="s">
        <v>27</v>
      </c>
      <c r="Q5528" s="15" t="s">
        <v>26</v>
      </c>
      <c r="R5528" s="15" t="s">
        <v>17</v>
      </c>
      <c r="S5528" s="18" t="n">
        <v>23.95</v>
      </c>
      <c r="T5528" s="15" t="n">
        <v>1216.35</v>
      </c>
      <c r="U5528" s="15" t="s">
        <v>24</v>
      </c>
      <c r="V5528" s="18" t="n">
        <f aca="false">IF(ISNUMBER(T5528),T5528,0)</f>
        <v>1216.35</v>
      </c>
      <c r="W5528" s="15" t="n">
        <f aca="false">IF(U5528="Yes",1,0)</f>
        <v>0</v>
      </c>
      <c r="X5528" s="15" t="str">
        <f aca="false">IF(F5528&lt;=12,"0-12 months",IF(F5528&lt;=24,"13-24 months",IF(F5528&lt;=48,"25-48 months","49-72 months")))</f>
        <v>49-72 months</v>
      </c>
      <c r="Y5528" s="15" t="str">
        <f aca="false">IF(C5528=1,"Yes","No")</f>
        <v>No</v>
      </c>
      <c r="Z5528" s="15" t="n">
        <f aca="false">COUNTIF(J5528:O5528,"Yes")</f>
        <v>0</v>
      </c>
      <c r="AA5528" s="18" t="n">
        <f aca="false">S5528*W5528</f>
        <v>0</v>
      </c>
      <c r="AB5528" s="15" t="n">
        <f aca="false">(P5528="Month-to-month")+(I5528="Fiber optic")+(R5528="Electronic check")+(F5528&lt;=12)+(M5528="No")+(J5528="No")</f>
        <v>0</v>
      </c>
      <c r="AC5528" s="15" t="str">
        <f aca="false">IF(AB5528&gt;=5,"High",IF(AB5528&gt;=3,"Medium","Low"))</f>
        <v>Low</v>
      </c>
    </row>
    <row r="5529" customFormat="false" ht="15" hidden="false" customHeight="false" outlineLevel="0" collapsed="false">
      <c r="A5529" s="15" t="s">
        <v>5626</v>
      </c>
      <c r="B5529" s="15" t="s">
        <v>94</v>
      </c>
      <c r="C5529" s="15" t="n">
        <v>1</v>
      </c>
      <c r="D5529" s="15" t="s">
        <v>26</v>
      </c>
      <c r="E5529" s="15" t="s">
        <v>24</v>
      </c>
      <c r="F5529" s="15" t="n">
        <v>72</v>
      </c>
      <c r="G5529" s="15" t="s">
        <v>26</v>
      </c>
      <c r="H5529" s="15" t="s">
        <v>26</v>
      </c>
      <c r="I5529" s="15" t="s">
        <v>102</v>
      </c>
      <c r="J5529" s="15" t="s">
        <v>24</v>
      </c>
      <c r="K5529" s="15" t="s">
        <v>26</v>
      </c>
      <c r="L5529" s="15" t="s">
        <v>26</v>
      </c>
      <c r="M5529" s="15" t="s">
        <v>24</v>
      </c>
      <c r="N5529" s="15" t="s">
        <v>26</v>
      </c>
      <c r="O5529" s="15" t="s">
        <v>26</v>
      </c>
      <c r="P5529" s="15" t="s">
        <v>27</v>
      </c>
      <c r="Q5529" s="15" t="s">
        <v>24</v>
      </c>
      <c r="R5529" s="15" t="s">
        <v>21</v>
      </c>
      <c r="S5529" s="18" t="n">
        <v>105</v>
      </c>
      <c r="T5529" s="15" t="n">
        <v>7578.05</v>
      </c>
      <c r="U5529" s="15" t="s">
        <v>24</v>
      </c>
      <c r="V5529" s="18" t="n">
        <f aca="false">IF(ISNUMBER(T5529),T5529,0)</f>
        <v>7578.05</v>
      </c>
      <c r="W5529" s="15" t="n">
        <f aca="false">IF(U5529="Yes",1,0)</f>
        <v>0</v>
      </c>
      <c r="X5529" s="15" t="str">
        <f aca="false">IF(F5529&lt;=12,"0-12 months",IF(F5529&lt;=24,"13-24 months",IF(F5529&lt;=48,"25-48 months","49-72 months")))</f>
        <v>49-72 months</v>
      </c>
      <c r="Y5529" s="15" t="str">
        <f aca="false">IF(C5529=1,"Yes","No")</f>
        <v>Yes</v>
      </c>
      <c r="Z5529" s="15" t="n">
        <f aca="false">COUNTIF(J5529:O5529,"Yes")</f>
        <v>4</v>
      </c>
      <c r="AA5529" s="18" t="n">
        <f aca="false">S5529*W5529</f>
        <v>0</v>
      </c>
      <c r="AB5529" s="15" t="n">
        <f aca="false">(P5529="Month-to-month")+(I5529="Fiber optic")+(R5529="Electronic check")+(F5529&lt;=12)+(M5529="No")+(J5529="No")</f>
        <v>3</v>
      </c>
      <c r="AC5529" s="15" t="str">
        <f aca="false">IF(AB5529&gt;=5,"High",IF(AB5529&gt;=3,"Medium","Low"))</f>
        <v>Medium</v>
      </c>
    </row>
    <row r="5530" customFormat="false" ht="15" hidden="false" customHeight="false" outlineLevel="0" collapsed="false">
      <c r="A5530" s="15" t="s">
        <v>5627</v>
      </c>
      <c r="B5530" s="15" t="s">
        <v>98</v>
      </c>
      <c r="C5530" s="15" t="n">
        <v>0</v>
      </c>
      <c r="D5530" s="15" t="s">
        <v>26</v>
      </c>
      <c r="E5530" s="15" t="s">
        <v>24</v>
      </c>
      <c r="F5530" s="15" t="n">
        <v>44</v>
      </c>
      <c r="G5530" s="15" t="s">
        <v>26</v>
      </c>
      <c r="H5530" s="15" t="s">
        <v>24</v>
      </c>
      <c r="I5530" s="15" t="s">
        <v>96</v>
      </c>
      <c r="J5530" s="15" t="s">
        <v>26</v>
      </c>
      <c r="K5530" s="15" t="s">
        <v>26</v>
      </c>
      <c r="L5530" s="15" t="s">
        <v>24</v>
      </c>
      <c r="M5530" s="15" t="s">
        <v>26</v>
      </c>
      <c r="N5530" s="15" t="s">
        <v>24</v>
      </c>
      <c r="O5530" s="15" t="s">
        <v>24</v>
      </c>
      <c r="P5530" s="15" t="s">
        <v>27</v>
      </c>
      <c r="Q5530" s="15" t="s">
        <v>26</v>
      </c>
      <c r="R5530" s="15" t="s">
        <v>19</v>
      </c>
      <c r="S5530" s="18" t="n">
        <v>59.85</v>
      </c>
      <c r="T5530" s="15" t="n">
        <v>2603.95</v>
      </c>
      <c r="U5530" s="15" t="s">
        <v>24</v>
      </c>
      <c r="V5530" s="18" t="n">
        <f aca="false">IF(ISNUMBER(T5530),T5530,0)</f>
        <v>2603.95</v>
      </c>
      <c r="W5530" s="15" t="n">
        <f aca="false">IF(U5530="Yes",1,0)</f>
        <v>0</v>
      </c>
      <c r="X5530" s="15" t="str">
        <f aca="false">IF(F5530&lt;=12,"0-12 months",IF(F5530&lt;=24,"13-24 months",IF(F5530&lt;=48,"25-48 months","49-72 months")))</f>
        <v>25-48 months</v>
      </c>
      <c r="Y5530" s="15" t="str">
        <f aca="false">IF(C5530=1,"Yes","No")</f>
        <v>No</v>
      </c>
      <c r="Z5530" s="15" t="n">
        <f aca="false">COUNTIF(J5530:O5530,"Yes")</f>
        <v>3</v>
      </c>
      <c r="AA5530" s="18" t="n">
        <f aca="false">S5530*W5530</f>
        <v>0</v>
      </c>
      <c r="AB5530" s="15" t="n">
        <f aca="false">(P5530="Month-to-month")+(I5530="Fiber optic")+(R5530="Electronic check")+(F5530&lt;=12)+(M5530="No")+(J5530="No")</f>
        <v>0</v>
      </c>
      <c r="AC5530" s="15" t="str">
        <f aca="false">IF(AB5530&gt;=5,"High",IF(AB5530&gt;=3,"Medium","Low"))</f>
        <v>Low</v>
      </c>
    </row>
    <row r="5531" customFormat="false" ht="15" hidden="false" customHeight="false" outlineLevel="0" collapsed="false">
      <c r="A5531" s="15" t="s">
        <v>5628</v>
      </c>
      <c r="B5531" s="15" t="s">
        <v>98</v>
      </c>
      <c r="C5531" s="15" t="n">
        <v>0</v>
      </c>
      <c r="D5531" s="15" t="s">
        <v>24</v>
      </c>
      <c r="E5531" s="15" t="s">
        <v>24</v>
      </c>
      <c r="F5531" s="15" t="n">
        <v>2</v>
      </c>
      <c r="G5531" s="15" t="s">
        <v>26</v>
      </c>
      <c r="H5531" s="15" t="s">
        <v>24</v>
      </c>
      <c r="I5531" s="15" t="s">
        <v>24</v>
      </c>
      <c r="J5531" s="15" t="s">
        <v>28</v>
      </c>
      <c r="K5531" s="15" t="s">
        <v>28</v>
      </c>
      <c r="L5531" s="15" t="s">
        <v>28</v>
      </c>
      <c r="M5531" s="15" t="s">
        <v>28</v>
      </c>
      <c r="N5531" s="15" t="s">
        <v>28</v>
      </c>
      <c r="O5531" s="15" t="s">
        <v>28</v>
      </c>
      <c r="P5531" s="15" t="s">
        <v>25</v>
      </c>
      <c r="Q5531" s="15" t="s">
        <v>24</v>
      </c>
      <c r="R5531" s="15" t="s">
        <v>17</v>
      </c>
      <c r="S5531" s="18" t="n">
        <v>20.05</v>
      </c>
      <c r="T5531" s="15" t="n">
        <v>42.7</v>
      </c>
      <c r="U5531" s="15" t="s">
        <v>24</v>
      </c>
      <c r="V5531" s="18" t="n">
        <f aca="false">IF(ISNUMBER(T5531),T5531,0)</f>
        <v>42.7</v>
      </c>
      <c r="W5531" s="15" t="n">
        <f aca="false">IF(U5531="Yes",1,0)</f>
        <v>0</v>
      </c>
      <c r="X5531" s="15" t="str">
        <f aca="false">IF(F5531&lt;=12,"0-12 months",IF(F5531&lt;=24,"13-24 months",IF(F5531&lt;=48,"25-48 months","49-72 months")))</f>
        <v>0-12 months</v>
      </c>
      <c r="Y5531" s="15" t="str">
        <f aca="false">IF(C5531=1,"Yes","No")</f>
        <v>No</v>
      </c>
      <c r="Z5531" s="15" t="n">
        <f aca="false">COUNTIF(J5531:O5531,"Yes")</f>
        <v>0</v>
      </c>
      <c r="AA5531" s="18" t="n">
        <f aca="false">S5531*W5531</f>
        <v>0</v>
      </c>
      <c r="AB5531" s="15" t="n">
        <f aca="false">(P5531="Month-to-month")+(I5531="Fiber optic")+(R5531="Electronic check")+(F5531&lt;=12)+(M5531="No")+(J5531="No")</f>
        <v>2</v>
      </c>
      <c r="AC5531" s="15" t="str">
        <f aca="false">IF(AB5531&gt;=5,"High",IF(AB5531&gt;=3,"Medium","Low"))</f>
        <v>Low</v>
      </c>
    </row>
    <row r="5532" customFormat="false" ht="15" hidden="false" customHeight="false" outlineLevel="0" collapsed="false">
      <c r="A5532" s="15" t="s">
        <v>5629</v>
      </c>
      <c r="B5532" s="15" t="s">
        <v>94</v>
      </c>
      <c r="C5532" s="15" t="n">
        <v>0</v>
      </c>
      <c r="D5532" s="15" t="s">
        <v>24</v>
      </c>
      <c r="E5532" s="15" t="s">
        <v>24</v>
      </c>
      <c r="F5532" s="15" t="n">
        <v>66</v>
      </c>
      <c r="G5532" s="15" t="s">
        <v>26</v>
      </c>
      <c r="H5532" s="15" t="s">
        <v>26</v>
      </c>
      <c r="I5532" s="15" t="s">
        <v>102</v>
      </c>
      <c r="J5532" s="15" t="s">
        <v>24</v>
      </c>
      <c r="K5532" s="15" t="s">
        <v>24</v>
      </c>
      <c r="L5532" s="15" t="s">
        <v>26</v>
      </c>
      <c r="M5532" s="15" t="s">
        <v>24</v>
      </c>
      <c r="N5532" s="15" t="s">
        <v>26</v>
      </c>
      <c r="O5532" s="15" t="s">
        <v>24</v>
      </c>
      <c r="P5532" s="15" t="s">
        <v>27</v>
      </c>
      <c r="Q5532" s="15" t="s">
        <v>26</v>
      </c>
      <c r="R5532" s="15" t="s">
        <v>19</v>
      </c>
      <c r="S5532" s="18" t="n">
        <v>92.15</v>
      </c>
      <c r="T5532" s="15" t="n">
        <v>6056.9</v>
      </c>
      <c r="U5532" s="15" t="s">
        <v>24</v>
      </c>
      <c r="V5532" s="18" t="n">
        <f aca="false">IF(ISNUMBER(T5532),T5532,0)</f>
        <v>6056.9</v>
      </c>
      <c r="W5532" s="15" t="n">
        <f aca="false">IF(U5532="Yes",1,0)</f>
        <v>0</v>
      </c>
      <c r="X5532" s="15" t="str">
        <f aca="false">IF(F5532&lt;=12,"0-12 months",IF(F5532&lt;=24,"13-24 months",IF(F5532&lt;=48,"25-48 months","49-72 months")))</f>
        <v>49-72 months</v>
      </c>
      <c r="Y5532" s="15" t="str">
        <f aca="false">IF(C5532=1,"Yes","No")</f>
        <v>No</v>
      </c>
      <c r="Z5532" s="15" t="n">
        <f aca="false">COUNTIF(J5532:O5532,"Yes")</f>
        <v>2</v>
      </c>
      <c r="AA5532" s="18" t="n">
        <f aca="false">S5532*W5532</f>
        <v>0</v>
      </c>
      <c r="AB5532" s="15" t="n">
        <f aca="false">(P5532="Month-to-month")+(I5532="Fiber optic")+(R5532="Electronic check")+(F5532&lt;=12)+(M5532="No")+(J5532="No")</f>
        <v>3</v>
      </c>
      <c r="AC5532" s="15" t="str">
        <f aca="false">IF(AB5532&gt;=5,"High",IF(AB5532&gt;=3,"Medium","Low"))</f>
        <v>Medium</v>
      </c>
    </row>
    <row r="5533" customFormat="false" ht="15" hidden="false" customHeight="false" outlineLevel="0" collapsed="false">
      <c r="A5533" s="15" t="s">
        <v>5630</v>
      </c>
      <c r="B5533" s="15" t="s">
        <v>98</v>
      </c>
      <c r="C5533" s="15" t="n">
        <v>0</v>
      </c>
      <c r="D5533" s="15" t="s">
        <v>26</v>
      </c>
      <c r="E5533" s="15" t="s">
        <v>26</v>
      </c>
      <c r="F5533" s="15" t="n">
        <v>68</v>
      </c>
      <c r="G5533" s="15" t="s">
        <v>24</v>
      </c>
      <c r="H5533" s="15" t="s">
        <v>95</v>
      </c>
      <c r="I5533" s="15" t="s">
        <v>96</v>
      </c>
      <c r="J5533" s="15" t="s">
        <v>26</v>
      </c>
      <c r="K5533" s="15" t="s">
        <v>26</v>
      </c>
      <c r="L5533" s="15" t="s">
        <v>24</v>
      </c>
      <c r="M5533" s="15" t="s">
        <v>24</v>
      </c>
      <c r="N5533" s="15" t="s">
        <v>26</v>
      </c>
      <c r="O5533" s="15" t="s">
        <v>24</v>
      </c>
      <c r="P5533" s="15" t="s">
        <v>27</v>
      </c>
      <c r="Q5533" s="15" t="s">
        <v>24</v>
      </c>
      <c r="R5533" s="15" t="s">
        <v>17</v>
      </c>
      <c r="S5533" s="18" t="n">
        <v>44.8</v>
      </c>
      <c r="T5533" s="15" t="n">
        <v>2983.65</v>
      </c>
      <c r="U5533" s="15" t="s">
        <v>24</v>
      </c>
      <c r="V5533" s="18" t="n">
        <f aca="false">IF(ISNUMBER(T5533),T5533,0)</f>
        <v>2983.65</v>
      </c>
      <c r="W5533" s="15" t="n">
        <f aca="false">IF(U5533="Yes",1,0)</f>
        <v>0</v>
      </c>
      <c r="X5533" s="15" t="str">
        <f aca="false">IF(F5533&lt;=12,"0-12 months",IF(F5533&lt;=24,"13-24 months",IF(F5533&lt;=48,"25-48 months","49-72 months")))</f>
        <v>49-72 months</v>
      </c>
      <c r="Y5533" s="15" t="str">
        <f aca="false">IF(C5533=1,"Yes","No")</f>
        <v>No</v>
      </c>
      <c r="Z5533" s="15" t="n">
        <f aca="false">COUNTIF(J5533:O5533,"Yes")</f>
        <v>3</v>
      </c>
      <c r="AA5533" s="18" t="n">
        <f aca="false">S5533*W5533</f>
        <v>0</v>
      </c>
      <c r="AB5533" s="15" t="n">
        <f aca="false">(P5533="Month-to-month")+(I5533="Fiber optic")+(R5533="Electronic check")+(F5533&lt;=12)+(M5533="No")+(J5533="No")</f>
        <v>1</v>
      </c>
      <c r="AC5533" s="15" t="str">
        <f aca="false">IF(AB5533&gt;=5,"High",IF(AB5533&gt;=3,"Medium","Low"))</f>
        <v>Low</v>
      </c>
    </row>
    <row r="5534" customFormat="false" ht="15" hidden="false" customHeight="false" outlineLevel="0" collapsed="false">
      <c r="A5534" s="15" t="s">
        <v>5631</v>
      </c>
      <c r="B5534" s="15" t="s">
        <v>94</v>
      </c>
      <c r="C5534" s="15" t="n">
        <v>0</v>
      </c>
      <c r="D5534" s="15" t="s">
        <v>24</v>
      </c>
      <c r="E5534" s="15" t="s">
        <v>24</v>
      </c>
      <c r="F5534" s="15" t="n">
        <v>31</v>
      </c>
      <c r="G5534" s="15" t="s">
        <v>26</v>
      </c>
      <c r="H5534" s="15" t="s">
        <v>24</v>
      </c>
      <c r="I5534" s="15" t="s">
        <v>24</v>
      </c>
      <c r="J5534" s="15" t="s">
        <v>28</v>
      </c>
      <c r="K5534" s="15" t="s">
        <v>28</v>
      </c>
      <c r="L5534" s="15" t="s">
        <v>28</v>
      </c>
      <c r="M5534" s="15" t="s">
        <v>28</v>
      </c>
      <c r="N5534" s="15" t="s">
        <v>28</v>
      </c>
      <c r="O5534" s="15" t="s">
        <v>28</v>
      </c>
      <c r="P5534" s="15" t="s">
        <v>29</v>
      </c>
      <c r="Q5534" s="15" t="s">
        <v>24</v>
      </c>
      <c r="R5534" s="15" t="s">
        <v>21</v>
      </c>
      <c r="S5534" s="18" t="n">
        <v>20.9</v>
      </c>
      <c r="T5534" s="15" t="n">
        <v>689.35</v>
      </c>
      <c r="U5534" s="15" t="s">
        <v>24</v>
      </c>
      <c r="V5534" s="18" t="n">
        <f aca="false">IF(ISNUMBER(T5534),T5534,0)</f>
        <v>689.35</v>
      </c>
      <c r="W5534" s="15" t="n">
        <f aca="false">IF(U5534="Yes",1,0)</f>
        <v>0</v>
      </c>
      <c r="X5534" s="15" t="str">
        <f aca="false">IF(F5534&lt;=12,"0-12 months",IF(F5534&lt;=24,"13-24 months",IF(F5534&lt;=48,"25-48 months","49-72 months")))</f>
        <v>25-48 months</v>
      </c>
      <c r="Y5534" s="15" t="str">
        <f aca="false">IF(C5534=1,"Yes","No")</f>
        <v>No</v>
      </c>
      <c r="Z5534" s="15" t="n">
        <f aca="false">COUNTIF(J5534:O5534,"Yes")</f>
        <v>0</v>
      </c>
      <c r="AA5534" s="18" t="n">
        <f aca="false">S5534*W5534</f>
        <v>0</v>
      </c>
      <c r="AB5534" s="15" t="n">
        <f aca="false">(P5534="Month-to-month")+(I5534="Fiber optic")+(R5534="Electronic check")+(F5534&lt;=12)+(M5534="No")+(J5534="No")</f>
        <v>0</v>
      </c>
      <c r="AC5534" s="15" t="str">
        <f aca="false">IF(AB5534&gt;=5,"High",IF(AB5534&gt;=3,"Medium","Low"))</f>
        <v>Low</v>
      </c>
    </row>
    <row r="5535" customFormat="false" ht="15" hidden="false" customHeight="false" outlineLevel="0" collapsed="false">
      <c r="A5535" s="15" t="s">
        <v>5632</v>
      </c>
      <c r="B5535" s="15" t="s">
        <v>94</v>
      </c>
      <c r="C5535" s="15" t="n">
        <v>1</v>
      </c>
      <c r="D5535" s="15" t="s">
        <v>24</v>
      </c>
      <c r="E5535" s="15" t="s">
        <v>24</v>
      </c>
      <c r="F5535" s="15" t="n">
        <v>21</v>
      </c>
      <c r="G5535" s="15" t="s">
        <v>26</v>
      </c>
      <c r="H5535" s="15" t="s">
        <v>26</v>
      </c>
      <c r="I5535" s="15" t="s">
        <v>102</v>
      </c>
      <c r="J5535" s="15" t="s">
        <v>24</v>
      </c>
      <c r="K5535" s="15" t="s">
        <v>24</v>
      </c>
      <c r="L5535" s="15" t="s">
        <v>24</v>
      </c>
      <c r="M5535" s="15" t="s">
        <v>24</v>
      </c>
      <c r="N5535" s="15" t="s">
        <v>26</v>
      </c>
      <c r="O5535" s="15" t="s">
        <v>26</v>
      </c>
      <c r="P5535" s="15" t="s">
        <v>25</v>
      </c>
      <c r="Q5535" s="15" t="s">
        <v>26</v>
      </c>
      <c r="R5535" s="15" t="s">
        <v>19</v>
      </c>
      <c r="S5535" s="18" t="n">
        <v>95.4</v>
      </c>
      <c r="T5535" s="15" t="n">
        <v>2025.1</v>
      </c>
      <c r="U5535" s="15" t="s">
        <v>24</v>
      </c>
      <c r="V5535" s="18" t="n">
        <f aca="false">IF(ISNUMBER(T5535),T5535,0)</f>
        <v>2025.1</v>
      </c>
      <c r="W5535" s="15" t="n">
        <f aca="false">IF(U5535="Yes",1,0)</f>
        <v>0</v>
      </c>
      <c r="X5535" s="15" t="str">
        <f aca="false">IF(F5535&lt;=12,"0-12 months",IF(F5535&lt;=24,"13-24 months",IF(F5535&lt;=48,"25-48 months","49-72 months")))</f>
        <v>13-24 months</v>
      </c>
      <c r="Y5535" s="15" t="str">
        <f aca="false">IF(C5535=1,"Yes","No")</f>
        <v>Yes</v>
      </c>
      <c r="Z5535" s="15" t="n">
        <f aca="false">COUNTIF(J5535:O5535,"Yes")</f>
        <v>2</v>
      </c>
      <c r="AA5535" s="18" t="n">
        <f aca="false">S5535*W5535</f>
        <v>0</v>
      </c>
      <c r="AB5535" s="15" t="n">
        <f aca="false">(P5535="Month-to-month")+(I5535="Fiber optic")+(R5535="Electronic check")+(F5535&lt;=12)+(M5535="No")+(J5535="No")</f>
        <v>4</v>
      </c>
      <c r="AC5535" s="15" t="str">
        <f aca="false">IF(AB5535&gt;=5,"High",IF(AB5535&gt;=3,"Medium","Low"))</f>
        <v>Medium</v>
      </c>
    </row>
    <row r="5536" customFormat="false" ht="15" hidden="false" customHeight="false" outlineLevel="0" collapsed="false">
      <c r="A5536" s="15" t="s">
        <v>5633</v>
      </c>
      <c r="B5536" s="15" t="s">
        <v>98</v>
      </c>
      <c r="C5536" s="15" t="n">
        <v>0</v>
      </c>
      <c r="D5536" s="15" t="s">
        <v>24</v>
      </c>
      <c r="E5536" s="15" t="s">
        <v>26</v>
      </c>
      <c r="F5536" s="15" t="n">
        <v>21</v>
      </c>
      <c r="G5536" s="15" t="s">
        <v>26</v>
      </c>
      <c r="H5536" s="15" t="s">
        <v>26</v>
      </c>
      <c r="I5536" s="15" t="s">
        <v>102</v>
      </c>
      <c r="J5536" s="15" t="s">
        <v>26</v>
      </c>
      <c r="K5536" s="15" t="s">
        <v>24</v>
      </c>
      <c r="L5536" s="15" t="s">
        <v>24</v>
      </c>
      <c r="M5536" s="15" t="s">
        <v>24</v>
      </c>
      <c r="N5536" s="15" t="s">
        <v>24</v>
      </c>
      <c r="O5536" s="15" t="s">
        <v>24</v>
      </c>
      <c r="P5536" s="15" t="s">
        <v>25</v>
      </c>
      <c r="Q5536" s="15" t="s">
        <v>24</v>
      </c>
      <c r="R5536" s="15" t="s">
        <v>15</v>
      </c>
      <c r="S5536" s="18" t="n">
        <v>80.35</v>
      </c>
      <c r="T5536" s="15" t="n">
        <v>1747.2</v>
      </c>
      <c r="U5536" s="15" t="s">
        <v>24</v>
      </c>
      <c r="V5536" s="18" t="n">
        <f aca="false">IF(ISNUMBER(T5536),T5536,0)</f>
        <v>1747.2</v>
      </c>
      <c r="W5536" s="15" t="n">
        <f aca="false">IF(U5536="Yes",1,0)</f>
        <v>0</v>
      </c>
      <c r="X5536" s="15" t="str">
        <f aca="false">IF(F5536&lt;=12,"0-12 months",IF(F5536&lt;=24,"13-24 months",IF(F5536&lt;=48,"25-48 months","49-72 months")))</f>
        <v>13-24 months</v>
      </c>
      <c r="Y5536" s="15" t="str">
        <f aca="false">IF(C5536=1,"Yes","No")</f>
        <v>No</v>
      </c>
      <c r="Z5536" s="15" t="n">
        <f aca="false">COUNTIF(J5536:O5536,"Yes")</f>
        <v>1</v>
      </c>
      <c r="AA5536" s="18" t="n">
        <f aca="false">S5536*W5536</f>
        <v>0</v>
      </c>
      <c r="AB5536" s="15" t="n">
        <f aca="false">(P5536="Month-to-month")+(I5536="Fiber optic")+(R5536="Electronic check")+(F5536&lt;=12)+(M5536="No")+(J5536="No")</f>
        <v>4</v>
      </c>
      <c r="AC5536" s="15" t="str">
        <f aca="false">IF(AB5536&gt;=5,"High",IF(AB5536&gt;=3,"Medium","Low"))</f>
        <v>Medium</v>
      </c>
    </row>
    <row r="5537" customFormat="false" ht="15" hidden="false" customHeight="false" outlineLevel="0" collapsed="false">
      <c r="A5537" s="15" t="s">
        <v>5634</v>
      </c>
      <c r="B5537" s="15" t="s">
        <v>94</v>
      </c>
      <c r="C5537" s="15" t="n">
        <v>0</v>
      </c>
      <c r="D5537" s="15" t="s">
        <v>26</v>
      </c>
      <c r="E5537" s="15" t="s">
        <v>26</v>
      </c>
      <c r="F5537" s="15" t="n">
        <v>55</v>
      </c>
      <c r="G5537" s="15" t="s">
        <v>26</v>
      </c>
      <c r="H5537" s="15" t="s">
        <v>26</v>
      </c>
      <c r="I5537" s="15" t="s">
        <v>96</v>
      </c>
      <c r="J5537" s="15" t="s">
        <v>26</v>
      </c>
      <c r="K5537" s="15" t="s">
        <v>24</v>
      </c>
      <c r="L5537" s="15" t="s">
        <v>26</v>
      </c>
      <c r="M5537" s="15" t="s">
        <v>26</v>
      </c>
      <c r="N5537" s="15" t="s">
        <v>26</v>
      </c>
      <c r="O5537" s="15" t="s">
        <v>26</v>
      </c>
      <c r="P5537" s="15" t="s">
        <v>29</v>
      </c>
      <c r="Q5537" s="15" t="s">
        <v>26</v>
      </c>
      <c r="R5537" s="15" t="s">
        <v>19</v>
      </c>
      <c r="S5537" s="18" t="n">
        <v>85.1</v>
      </c>
      <c r="T5537" s="15" t="n">
        <v>4657.95</v>
      </c>
      <c r="U5537" s="15" t="s">
        <v>24</v>
      </c>
      <c r="V5537" s="18" t="n">
        <f aca="false">IF(ISNUMBER(T5537),T5537,0)</f>
        <v>4657.95</v>
      </c>
      <c r="W5537" s="15" t="n">
        <f aca="false">IF(U5537="Yes",1,0)</f>
        <v>0</v>
      </c>
      <c r="X5537" s="15" t="str">
        <f aca="false">IF(F5537&lt;=12,"0-12 months",IF(F5537&lt;=24,"13-24 months",IF(F5537&lt;=48,"25-48 months","49-72 months")))</f>
        <v>49-72 months</v>
      </c>
      <c r="Y5537" s="15" t="str">
        <f aca="false">IF(C5537=1,"Yes","No")</f>
        <v>No</v>
      </c>
      <c r="Z5537" s="15" t="n">
        <f aca="false">COUNTIF(J5537:O5537,"Yes")</f>
        <v>5</v>
      </c>
      <c r="AA5537" s="18" t="n">
        <f aca="false">S5537*W5537</f>
        <v>0</v>
      </c>
      <c r="AB5537" s="15" t="n">
        <f aca="false">(P5537="Month-to-month")+(I5537="Fiber optic")+(R5537="Electronic check")+(F5537&lt;=12)+(M5537="No")+(J5537="No")</f>
        <v>0</v>
      </c>
      <c r="AC5537" s="15" t="str">
        <f aca="false">IF(AB5537&gt;=5,"High",IF(AB5537&gt;=3,"Medium","Low"))</f>
        <v>Low</v>
      </c>
    </row>
    <row r="5538" customFormat="false" ht="15" hidden="false" customHeight="false" outlineLevel="0" collapsed="false">
      <c r="A5538" s="15" t="s">
        <v>5635</v>
      </c>
      <c r="B5538" s="15" t="s">
        <v>98</v>
      </c>
      <c r="C5538" s="15" t="n">
        <v>0</v>
      </c>
      <c r="D5538" s="15" t="s">
        <v>24</v>
      </c>
      <c r="E5538" s="15" t="s">
        <v>24</v>
      </c>
      <c r="F5538" s="15" t="n">
        <v>9</v>
      </c>
      <c r="G5538" s="15" t="s">
        <v>24</v>
      </c>
      <c r="H5538" s="15" t="s">
        <v>95</v>
      </c>
      <c r="I5538" s="15" t="s">
        <v>96</v>
      </c>
      <c r="J5538" s="15" t="s">
        <v>24</v>
      </c>
      <c r="K5538" s="15" t="s">
        <v>24</v>
      </c>
      <c r="L5538" s="15" t="s">
        <v>24</v>
      </c>
      <c r="M5538" s="15" t="s">
        <v>24</v>
      </c>
      <c r="N5538" s="15" t="s">
        <v>26</v>
      </c>
      <c r="O5538" s="15" t="s">
        <v>24</v>
      </c>
      <c r="P5538" s="15" t="s">
        <v>25</v>
      </c>
      <c r="Q5538" s="15" t="s">
        <v>26</v>
      </c>
      <c r="R5538" s="15" t="s">
        <v>21</v>
      </c>
      <c r="S5538" s="18" t="n">
        <v>34.7</v>
      </c>
      <c r="T5538" s="15" t="n">
        <v>296.1</v>
      </c>
      <c r="U5538" s="15" t="s">
        <v>26</v>
      </c>
      <c r="V5538" s="18" t="n">
        <f aca="false">IF(ISNUMBER(T5538),T5538,0)</f>
        <v>296.1</v>
      </c>
      <c r="W5538" s="15" t="n">
        <f aca="false">IF(U5538="Yes",1,0)</f>
        <v>1</v>
      </c>
      <c r="X5538" s="15" t="str">
        <f aca="false">IF(F5538&lt;=12,"0-12 months",IF(F5538&lt;=24,"13-24 months",IF(F5538&lt;=48,"25-48 months","49-72 months")))</f>
        <v>0-12 months</v>
      </c>
      <c r="Y5538" s="15" t="str">
        <f aca="false">IF(C5538=1,"Yes","No")</f>
        <v>No</v>
      </c>
      <c r="Z5538" s="15" t="n">
        <f aca="false">COUNTIF(J5538:O5538,"Yes")</f>
        <v>1</v>
      </c>
      <c r="AA5538" s="18" t="n">
        <f aca="false">S5538*W5538</f>
        <v>34.7</v>
      </c>
      <c r="AB5538" s="15" t="n">
        <f aca="false">(P5538="Month-to-month")+(I5538="Fiber optic")+(R5538="Electronic check")+(F5538&lt;=12)+(M5538="No")+(J5538="No")</f>
        <v>4</v>
      </c>
      <c r="AC5538" s="15" t="str">
        <f aca="false">IF(AB5538&gt;=5,"High",IF(AB5538&gt;=3,"Medium","Low"))</f>
        <v>Medium</v>
      </c>
    </row>
    <row r="5539" customFormat="false" ht="15" hidden="false" customHeight="false" outlineLevel="0" collapsed="false">
      <c r="A5539" s="15" t="s">
        <v>5636</v>
      </c>
      <c r="B5539" s="15" t="s">
        <v>98</v>
      </c>
      <c r="C5539" s="15" t="n">
        <v>1</v>
      </c>
      <c r="D5539" s="15" t="s">
        <v>26</v>
      </c>
      <c r="E5539" s="15" t="s">
        <v>24</v>
      </c>
      <c r="F5539" s="15" t="n">
        <v>71</v>
      </c>
      <c r="G5539" s="15" t="s">
        <v>26</v>
      </c>
      <c r="H5539" s="15" t="s">
        <v>26</v>
      </c>
      <c r="I5539" s="15" t="s">
        <v>102</v>
      </c>
      <c r="J5539" s="15" t="s">
        <v>26</v>
      </c>
      <c r="K5539" s="15" t="s">
        <v>26</v>
      </c>
      <c r="L5539" s="15" t="s">
        <v>26</v>
      </c>
      <c r="M5539" s="15" t="s">
        <v>26</v>
      </c>
      <c r="N5539" s="15" t="s">
        <v>26</v>
      </c>
      <c r="O5539" s="15" t="s">
        <v>26</v>
      </c>
      <c r="P5539" s="15" t="s">
        <v>29</v>
      </c>
      <c r="Q5539" s="15" t="s">
        <v>26</v>
      </c>
      <c r="R5539" s="15" t="s">
        <v>19</v>
      </c>
      <c r="S5539" s="18" t="n">
        <v>115.05</v>
      </c>
      <c r="T5539" s="15" t="n">
        <v>8016.6</v>
      </c>
      <c r="U5539" s="15" t="s">
        <v>24</v>
      </c>
      <c r="V5539" s="18" t="n">
        <f aca="false">IF(ISNUMBER(T5539),T5539,0)</f>
        <v>8016.6</v>
      </c>
      <c r="W5539" s="15" t="n">
        <f aca="false">IF(U5539="Yes",1,0)</f>
        <v>0</v>
      </c>
      <c r="X5539" s="15" t="str">
        <f aca="false">IF(F5539&lt;=12,"0-12 months",IF(F5539&lt;=24,"13-24 months",IF(F5539&lt;=48,"25-48 months","49-72 months")))</f>
        <v>49-72 months</v>
      </c>
      <c r="Y5539" s="15" t="str">
        <f aca="false">IF(C5539=1,"Yes","No")</f>
        <v>Yes</v>
      </c>
      <c r="Z5539" s="15" t="n">
        <f aca="false">COUNTIF(J5539:O5539,"Yes")</f>
        <v>6</v>
      </c>
      <c r="AA5539" s="18" t="n">
        <f aca="false">S5539*W5539</f>
        <v>0</v>
      </c>
      <c r="AB5539" s="15" t="n">
        <f aca="false">(P5539="Month-to-month")+(I5539="Fiber optic")+(R5539="Electronic check")+(F5539&lt;=12)+(M5539="No")+(J5539="No")</f>
        <v>1</v>
      </c>
      <c r="AC5539" s="15" t="str">
        <f aca="false">IF(AB5539&gt;=5,"High",IF(AB5539&gt;=3,"Medium","Low"))</f>
        <v>Low</v>
      </c>
    </row>
    <row r="5540" customFormat="false" ht="15" hidden="false" customHeight="false" outlineLevel="0" collapsed="false">
      <c r="A5540" s="15" t="s">
        <v>5637</v>
      </c>
      <c r="B5540" s="15" t="s">
        <v>94</v>
      </c>
      <c r="C5540" s="15" t="n">
        <v>0</v>
      </c>
      <c r="D5540" s="15" t="s">
        <v>24</v>
      </c>
      <c r="E5540" s="15" t="s">
        <v>24</v>
      </c>
      <c r="F5540" s="15" t="n">
        <v>1</v>
      </c>
      <c r="G5540" s="15" t="s">
        <v>26</v>
      </c>
      <c r="H5540" s="15" t="s">
        <v>24</v>
      </c>
      <c r="I5540" s="15" t="s">
        <v>102</v>
      </c>
      <c r="J5540" s="15" t="s">
        <v>24</v>
      </c>
      <c r="K5540" s="15" t="s">
        <v>24</v>
      </c>
      <c r="L5540" s="15" t="s">
        <v>24</v>
      </c>
      <c r="M5540" s="15" t="s">
        <v>24</v>
      </c>
      <c r="N5540" s="15" t="s">
        <v>24</v>
      </c>
      <c r="O5540" s="15" t="s">
        <v>26</v>
      </c>
      <c r="P5540" s="15" t="s">
        <v>25</v>
      </c>
      <c r="Q5540" s="15" t="s">
        <v>26</v>
      </c>
      <c r="R5540" s="15" t="s">
        <v>15</v>
      </c>
      <c r="S5540" s="18" t="n">
        <v>81.1</v>
      </c>
      <c r="T5540" s="15" t="n">
        <v>81.1</v>
      </c>
      <c r="U5540" s="15" t="s">
        <v>26</v>
      </c>
      <c r="V5540" s="18" t="n">
        <f aca="false">IF(ISNUMBER(T5540),T5540,0)</f>
        <v>81.1</v>
      </c>
      <c r="W5540" s="15" t="n">
        <f aca="false">IF(U5540="Yes",1,0)</f>
        <v>1</v>
      </c>
      <c r="X5540" s="15" t="str">
        <f aca="false">IF(F5540&lt;=12,"0-12 months",IF(F5540&lt;=24,"13-24 months",IF(F5540&lt;=48,"25-48 months","49-72 months")))</f>
        <v>0-12 months</v>
      </c>
      <c r="Y5540" s="15" t="str">
        <f aca="false">IF(C5540=1,"Yes","No")</f>
        <v>No</v>
      </c>
      <c r="Z5540" s="15" t="n">
        <f aca="false">COUNTIF(J5540:O5540,"Yes")</f>
        <v>1</v>
      </c>
      <c r="AA5540" s="18" t="n">
        <f aca="false">S5540*W5540</f>
        <v>81.1</v>
      </c>
      <c r="AB5540" s="15" t="n">
        <f aca="false">(P5540="Month-to-month")+(I5540="Fiber optic")+(R5540="Electronic check")+(F5540&lt;=12)+(M5540="No")+(J5540="No")</f>
        <v>6</v>
      </c>
      <c r="AC5540" s="15" t="str">
        <f aca="false">IF(AB5540&gt;=5,"High",IF(AB5540&gt;=3,"Medium","Low"))</f>
        <v>High</v>
      </c>
    </row>
    <row r="5541" customFormat="false" ht="15" hidden="false" customHeight="false" outlineLevel="0" collapsed="false">
      <c r="A5541" s="15" t="s">
        <v>5638</v>
      </c>
      <c r="B5541" s="15" t="s">
        <v>98</v>
      </c>
      <c r="C5541" s="15" t="n">
        <v>0</v>
      </c>
      <c r="D5541" s="15" t="s">
        <v>26</v>
      </c>
      <c r="E5541" s="15" t="s">
        <v>26</v>
      </c>
      <c r="F5541" s="15" t="n">
        <v>22</v>
      </c>
      <c r="G5541" s="15" t="s">
        <v>26</v>
      </c>
      <c r="H5541" s="15" t="s">
        <v>24</v>
      </c>
      <c r="I5541" s="15" t="s">
        <v>24</v>
      </c>
      <c r="J5541" s="15" t="s">
        <v>28</v>
      </c>
      <c r="K5541" s="15" t="s">
        <v>28</v>
      </c>
      <c r="L5541" s="15" t="s">
        <v>28</v>
      </c>
      <c r="M5541" s="15" t="s">
        <v>28</v>
      </c>
      <c r="N5541" s="15" t="s">
        <v>28</v>
      </c>
      <c r="O5541" s="15" t="s">
        <v>28</v>
      </c>
      <c r="P5541" s="15" t="s">
        <v>27</v>
      </c>
      <c r="Q5541" s="15" t="s">
        <v>24</v>
      </c>
      <c r="R5541" s="15" t="s">
        <v>17</v>
      </c>
      <c r="S5541" s="18" t="n">
        <v>19.95</v>
      </c>
      <c r="T5541" s="15" t="n">
        <v>433.5</v>
      </c>
      <c r="U5541" s="15" t="s">
        <v>24</v>
      </c>
      <c r="V5541" s="18" t="n">
        <f aca="false">IF(ISNUMBER(T5541),T5541,0)</f>
        <v>433.5</v>
      </c>
      <c r="W5541" s="15" t="n">
        <f aca="false">IF(U5541="Yes",1,0)</f>
        <v>0</v>
      </c>
      <c r="X5541" s="15" t="str">
        <f aca="false">IF(F5541&lt;=12,"0-12 months",IF(F5541&lt;=24,"13-24 months",IF(F5541&lt;=48,"25-48 months","49-72 months")))</f>
        <v>13-24 months</v>
      </c>
      <c r="Y5541" s="15" t="str">
        <f aca="false">IF(C5541=1,"Yes","No")</f>
        <v>No</v>
      </c>
      <c r="Z5541" s="15" t="n">
        <f aca="false">COUNTIF(J5541:O5541,"Yes")</f>
        <v>0</v>
      </c>
      <c r="AA5541" s="18" t="n">
        <f aca="false">S5541*W5541</f>
        <v>0</v>
      </c>
      <c r="AB5541" s="15" t="n">
        <f aca="false">(P5541="Month-to-month")+(I5541="Fiber optic")+(R5541="Electronic check")+(F5541&lt;=12)+(M5541="No")+(J5541="No")</f>
        <v>0</v>
      </c>
      <c r="AC5541" s="15" t="str">
        <f aca="false">IF(AB5541&gt;=5,"High",IF(AB5541&gt;=3,"Medium","Low"))</f>
        <v>Low</v>
      </c>
    </row>
    <row r="5542" customFormat="false" ht="15" hidden="false" customHeight="false" outlineLevel="0" collapsed="false">
      <c r="A5542" s="15" t="s">
        <v>5639</v>
      </c>
      <c r="B5542" s="15" t="s">
        <v>94</v>
      </c>
      <c r="C5542" s="15" t="n">
        <v>0</v>
      </c>
      <c r="D5542" s="15" t="s">
        <v>26</v>
      </c>
      <c r="E5542" s="15" t="s">
        <v>26</v>
      </c>
      <c r="F5542" s="15" t="n">
        <v>1</v>
      </c>
      <c r="G5542" s="15" t="s">
        <v>26</v>
      </c>
      <c r="H5542" s="15" t="s">
        <v>24</v>
      </c>
      <c r="I5542" s="15" t="s">
        <v>24</v>
      </c>
      <c r="J5542" s="15" t="s">
        <v>28</v>
      </c>
      <c r="K5542" s="15" t="s">
        <v>28</v>
      </c>
      <c r="L5542" s="15" t="s">
        <v>28</v>
      </c>
      <c r="M5542" s="15" t="s">
        <v>28</v>
      </c>
      <c r="N5542" s="15" t="s">
        <v>28</v>
      </c>
      <c r="O5542" s="15" t="s">
        <v>28</v>
      </c>
      <c r="P5542" s="15" t="s">
        <v>25</v>
      </c>
      <c r="Q5542" s="15" t="s">
        <v>24</v>
      </c>
      <c r="R5542" s="15" t="s">
        <v>17</v>
      </c>
      <c r="S5542" s="18" t="n">
        <v>20.55</v>
      </c>
      <c r="T5542" s="15" t="n">
        <v>20.55</v>
      </c>
      <c r="U5542" s="15" t="s">
        <v>26</v>
      </c>
      <c r="V5542" s="18" t="n">
        <f aca="false">IF(ISNUMBER(T5542),T5542,0)</f>
        <v>20.55</v>
      </c>
      <c r="W5542" s="15" t="n">
        <f aca="false">IF(U5542="Yes",1,0)</f>
        <v>1</v>
      </c>
      <c r="X5542" s="15" t="str">
        <f aca="false">IF(F5542&lt;=12,"0-12 months",IF(F5542&lt;=24,"13-24 months",IF(F5542&lt;=48,"25-48 months","49-72 months")))</f>
        <v>0-12 months</v>
      </c>
      <c r="Y5542" s="15" t="str">
        <f aca="false">IF(C5542=1,"Yes","No")</f>
        <v>No</v>
      </c>
      <c r="Z5542" s="15" t="n">
        <f aca="false">COUNTIF(J5542:O5542,"Yes")</f>
        <v>0</v>
      </c>
      <c r="AA5542" s="18" t="n">
        <f aca="false">S5542*W5542</f>
        <v>20.55</v>
      </c>
      <c r="AB5542" s="15" t="n">
        <f aca="false">(P5542="Month-to-month")+(I5542="Fiber optic")+(R5542="Electronic check")+(F5542&lt;=12)+(M5542="No")+(J5542="No")</f>
        <v>2</v>
      </c>
      <c r="AC5542" s="15" t="str">
        <f aca="false">IF(AB5542&gt;=5,"High",IF(AB5542&gt;=3,"Medium","Low"))</f>
        <v>Low</v>
      </c>
    </row>
    <row r="5543" customFormat="false" ht="15" hidden="false" customHeight="false" outlineLevel="0" collapsed="false">
      <c r="A5543" s="15" t="s">
        <v>5640</v>
      </c>
      <c r="B5543" s="15" t="s">
        <v>94</v>
      </c>
      <c r="C5543" s="15" t="n">
        <v>0</v>
      </c>
      <c r="D5543" s="15" t="s">
        <v>24</v>
      </c>
      <c r="E5543" s="15" t="s">
        <v>24</v>
      </c>
      <c r="F5543" s="15" t="n">
        <v>61</v>
      </c>
      <c r="G5543" s="15" t="s">
        <v>26</v>
      </c>
      <c r="H5543" s="15" t="s">
        <v>26</v>
      </c>
      <c r="I5543" s="15" t="s">
        <v>102</v>
      </c>
      <c r="J5543" s="15" t="s">
        <v>24</v>
      </c>
      <c r="K5543" s="15" t="s">
        <v>24</v>
      </c>
      <c r="L5543" s="15" t="s">
        <v>26</v>
      </c>
      <c r="M5543" s="15" t="s">
        <v>26</v>
      </c>
      <c r="N5543" s="15" t="s">
        <v>26</v>
      </c>
      <c r="O5543" s="15" t="s">
        <v>26</v>
      </c>
      <c r="P5543" s="15" t="s">
        <v>29</v>
      </c>
      <c r="Q5543" s="15" t="s">
        <v>26</v>
      </c>
      <c r="R5543" s="15" t="s">
        <v>15</v>
      </c>
      <c r="S5543" s="18" t="n">
        <v>106.6</v>
      </c>
      <c r="T5543" s="15" t="n">
        <v>6428.4</v>
      </c>
      <c r="U5543" s="15" t="s">
        <v>26</v>
      </c>
      <c r="V5543" s="18" t="n">
        <f aca="false">IF(ISNUMBER(T5543),T5543,0)</f>
        <v>6428.4</v>
      </c>
      <c r="W5543" s="15" t="n">
        <f aca="false">IF(U5543="Yes",1,0)</f>
        <v>1</v>
      </c>
      <c r="X5543" s="15" t="str">
        <f aca="false">IF(F5543&lt;=12,"0-12 months",IF(F5543&lt;=24,"13-24 months",IF(F5543&lt;=48,"25-48 months","49-72 months")))</f>
        <v>49-72 months</v>
      </c>
      <c r="Y5543" s="15" t="str">
        <f aca="false">IF(C5543=1,"Yes","No")</f>
        <v>No</v>
      </c>
      <c r="Z5543" s="15" t="n">
        <f aca="false">COUNTIF(J5543:O5543,"Yes")</f>
        <v>4</v>
      </c>
      <c r="AA5543" s="18" t="n">
        <f aca="false">S5543*W5543</f>
        <v>106.6</v>
      </c>
      <c r="AB5543" s="15" t="n">
        <f aca="false">(P5543="Month-to-month")+(I5543="Fiber optic")+(R5543="Electronic check")+(F5543&lt;=12)+(M5543="No")+(J5543="No")</f>
        <v>3</v>
      </c>
      <c r="AC5543" s="15" t="str">
        <f aca="false">IF(AB5543&gt;=5,"High",IF(AB5543&gt;=3,"Medium","Low"))</f>
        <v>Medium</v>
      </c>
    </row>
    <row r="5544" customFormat="false" ht="15" hidden="false" customHeight="false" outlineLevel="0" collapsed="false">
      <c r="A5544" s="15" t="s">
        <v>5641</v>
      </c>
      <c r="B5544" s="15" t="s">
        <v>94</v>
      </c>
      <c r="C5544" s="15" t="n">
        <v>0</v>
      </c>
      <c r="D5544" s="15" t="s">
        <v>26</v>
      </c>
      <c r="E5544" s="15" t="s">
        <v>24</v>
      </c>
      <c r="F5544" s="15" t="n">
        <v>67</v>
      </c>
      <c r="G5544" s="15" t="s">
        <v>26</v>
      </c>
      <c r="H5544" s="15" t="s">
        <v>26</v>
      </c>
      <c r="I5544" s="15" t="s">
        <v>96</v>
      </c>
      <c r="J5544" s="15" t="s">
        <v>24</v>
      </c>
      <c r="K5544" s="15" t="s">
        <v>26</v>
      </c>
      <c r="L5544" s="15" t="s">
        <v>26</v>
      </c>
      <c r="M5544" s="15" t="s">
        <v>26</v>
      </c>
      <c r="N5544" s="15" t="s">
        <v>26</v>
      </c>
      <c r="O5544" s="15" t="s">
        <v>26</v>
      </c>
      <c r="P5544" s="15" t="s">
        <v>29</v>
      </c>
      <c r="Q5544" s="15" t="s">
        <v>24</v>
      </c>
      <c r="R5544" s="15" t="s">
        <v>19</v>
      </c>
      <c r="S5544" s="18" t="n">
        <v>86.15</v>
      </c>
      <c r="T5544" s="15" t="n">
        <v>5883.85</v>
      </c>
      <c r="U5544" s="15" t="s">
        <v>24</v>
      </c>
      <c r="V5544" s="18" t="n">
        <f aca="false">IF(ISNUMBER(T5544),T5544,0)</f>
        <v>5883.85</v>
      </c>
      <c r="W5544" s="15" t="n">
        <f aca="false">IF(U5544="Yes",1,0)</f>
        <v>0</v>
      </c>
      <c r="X5544" s="15" t="str">
        <f aca="false">IF(F5544&lt;=12,"0-12 months",IF(F5544&lt;=24,"13-24 months",IF(F5544&lt;=48,"25-48 months","49-72 months")))</f>
        <v>49-72 months</v>
      </c>
      <c r="Y5544" s="15" t="str">
        <f aca="false">IF(C5544=1,"Yes","No")</f>
        <v>No</v>
      </c>
      <c r="Z5544" s="15" t="n">
        <f aca="false">COUNTIF(J5544:O5544,"Yes")</f>
        <v>5</v>
      </c>
      <c r="AA5544" s="18" t="n">
        <f aca="false">S5544*W5544</f>
        <v>0</v>
      </c>
      <c r="AB5544" s="15" t="n">
        <f aca="false">(P5544="Month-to-month")+(I5544="Fiber optic")+(R5544="Electronic check")+(F5544&lt;=12)+(M5544="No")+(J5544="No")</f>
        <v>1</v>
      </c>
      <c r="AC5544" s="15" t="str">
        <f aca="false">IF(AB5544&gt;=5,"High",IF(AB5544&gt;=3,"Medium","Low"))</f>
        <v>Low</v>
      </c>
    </row>
    <row r="5545" customFormat="false" ht="15" hidden="false" customHeight="false" outlineLevel="0" collapsed="false">
      <c r="A5545" s="15" t="s">
        <v>5642</v>
      </c>
      <c r="B5545" s="15" t="s">
        <v>94</v>
      </c>
      <c r="C5545" s="15" t="n">
        <v>1</v>
      </c>
      <c r="D5545" s="15" t="s">
        <v>24</v>
      </c>
      <c r="E5545" s="15" t="s">
        <v>24</v>
      </c>
      <c r="F5545" s="15" t="n">
        <v>14</v>
      </c>
      <c r="G5545" s="15" t="s">
        <v>26</v>
      </c>
      <c r="H5545" s="15" t="s">
        <v>24</v>
      </c>
      <c r="I5545" s="15" t="s">
        <v>102</v>
      </c>
      <c r="J5545" s="15" t="s">
        <v>26</v>
      </c>
      <c r="K5545" s="15" t="s">
        <v>26</v>
      </c>
      <c r="L5545" s="15" t="s">
        <v>24</v>
      </c>
      <c r="M5545" s="15" t="s">
        <v>24</v>
      </c>
      <c r="N5545" s="15" t="s">
        <v>24</v>
      </c>
      <c r="O5545" s="15" t="s">
        <v>24</v>
      </c>
      <c r="P5545" s="15" t="s">
        <v>25</v>
      </c>
      <c r="Q5545" s="15" t="s">
        <v>24</v>
      </c>
      <c r="R5545" s="15" t="s">
        <v>15</v>
      </c>
      <c r="S5545" s="18" t="n">
        <v>78.85</v>
      </c>
      <c r="T5545" s="15" t="n">
        <v>1043.8</v>
      </c>
      <c r="U5545" s="15" t="s">
        <v>24</v>
      </c>
      <c r="V5545" s="18" t="n">
        <f aca="false">IF(ISNUMBER(T5545),T5545,0)</f>
        <v>1043.8</v>
      </c>
      <c r="W5545" s="15" t="n">
        <f aca="false">IF(U5545="Yes",1,0)</f>
        <v>0</v>
      </c>
      <c r="X5545" s="15" t="str">
        <f aca="false">IF(F5545&lt;=12,"0-12 months",IF(F5545&lt;=24,"13-24 months",IF(F5545&lt;=48,"25-48 months","49-72 months")))</f>
        <v>13-24 months</v>
      </c>
      <c r="Y5545" s="15" t="str">
        <f aca="false">IF(C5545=1,"Yes","No")</f>
        <v>Yes</v>
      </c>
      <c r="Z5545" s="15" t="n">
        <f aca="false">COUNTIF(J5545:O5545,"Yes")</f>
        <v>2</v>
      </c>
      <c r="AA5545" s="18" t="n">
        <f aca="false">S5545*W5545</f>
        <v>0</v>
      </c>
      <c r="AB5545" s="15" t="n">
        <f aca="false">(P5545="Month-to-month")+(I5545="Fiber optic")+(R5545="Electronic check")+(F5545&lt;=12)+(M5545="No")+(J5545="No")</f>
        <v>4</v>
      </c>
      <c r="AC5545" s="15" t="str">
        <f aca="false">IF(AB5545&gt;=5,"High",IF(AB5545&gt;=3,"Medium","Low"))</f>
        <v>Medium</v>
      </c>
    </row>
    <row r="5546" customFormat="false" ht="15" hidden="false" customHeight="false" outlineLevel="0" collapsed="false">
      <c r="A5546" s="15" t="s">
        <v>5643</v>
      </c>
      <c r="B5546" s="15" t="s">
        <v>98</v>
      </c>
      <c r="C5546" s="15" t="n">
        <v>0</v>
      </c>
      <c r="D5546" s="15" t="s">
        <v>26</v>
      </c>
      <c r="E5546" s="15" t="s">
        <v>24</v>
      </c>
      <c r="F5546" s="15" t="n">
        <v>59</v>
      </c>
      <c r="G5546" s="15" t="s">
        <v>26</v>
      </c>
      <c r="H5546" s="15" t="s">
        <v>26</v>
      </c>
      <c r="I5546" s="15" t="s">
        <v>102</v>
      </c>
      <c r="J5546" s="15" t="s">
        <v>26</v>
      </c>
      <c r="K5546" s="15" t="s">
        <v>26</v>
      </c>
      <c r="L5546" s="15" t="s">
        <v>26</v>
      </c>
      <c r="M5546" s="15" t="s">
        <v>26</v>
      </c>
      <c r="N5546" s="15" t="s">
        <v>26</v>
      </c>
      <c r="O5546" s="15" t="s">
        <v>24</v>
      </c>
      <c r="P5546" s="15" t="s">
        <v>25</v>
      </c>
      <c r="Q5546" s="15" t="s">
        <v>26</v>
      </c>
      <c r="R5546" s="15" t="s">
        <v>15</v>
      </c>
      <c r="S5546" s="18" t="n">
        <v>106.75</v>
      </c>
      <c r="T5546" s="15" t="n">
        <v>6252.9</v>
      </c>
      <c r="U5546" s="15" t="s">
        <v>26</v>
      </c>
      <c r="V5546" s="18" t="n">
        <f aca="false">IF(ISNUMBER(T5546),T5546,0)</f>
        <v>6252.9</v>
      </c>
      <c r="W5546" s="15" t="n">
        <f aca="false">IF(U5546="Yes",1,0)</f>
        <v>1</v>
      </c>
      <c r="X5546" s="15" t="str">
        <f aca="false">IF(F5546&lt;=12,"0-12 months",IF(F5546&lt;=24,"13-24 months",IF(F5546&lt;=48,"25-48 months","49-72 months")))</f>
        <v>49-72 months</v>
      </c>
      <c r="Y5546" s="15" t="str">
        <f aca="false">IF(C5546=1,"Yes","No")</f>
        <v>No</v>
      </c>
      <c r="Z5546" s="15" t="n">
        <f aca="false">COUNTIF(J5546:O5546,"Yes")</f>
        <v>5</v>
      </c>
      <c r="AA5546" s="18" t="n">
        <f aca="false">S5546*W5546</f>
        <v>106.75</v>
      </c>
      <c r="AB5546" s="15" t="n">
        <f aca="false">(P5546="Month-to-month")+(I5546="Fiber optic")+(R5546="Electronic check")+(F5546&lt;=12)+(M5546="No")+(J5546="No")</f>
        <v>3</v>
      </c>
      <c r="AC5546" s="15" t="str">
        <f aca="false">IF(AB5546&gt;=5,"High",IF(AB5546&gt;=3,"Medium","Low"))</f>
        <v>Medium</v>
      </c>
    </row>
    <row r="5547" customFormat="false" ht="15" hidden="false" customHeight="false" outlineLevel="0" collapsed="false">
      <c r="A5547" s="15" t="s">
        <v>5644</v>
      </c>
      <c r="B5547" s="15" t="s">
        <v>98</v>
      </c>
      <c r="C5547" s="15" t="n">
        <v>1</v>
      </c>
      <c r="D5547" s="15" t="s">
        <v>26</v>
      </c>
      <c r="E5547" s="15" t="s">
        <v>24</v>
      </c>
      <c r="F5547" s="15" t="n">
        <v>21</v>
      </c>
      <c r="G5547" s="15" t="s">
        <v>26</v>
      </c>
      <c r="H5547" s="15" t="s">
        <v>24</v>
      </c>
      <c r="I5547" s="15" t="s">
        <v>102</v>
      </c>
      <c r="J5547" s="15" t="s">
        <v>24</v>
      </c>
      <c r="K5547" s="15" t="s">
        <v>24</v>
      </c>
      <c r="L5547" s="15" t="s">
        <v>26</v>
      </c>
      <c r="M5547" s="15" t="s">
        <v>24</v>
      </c>
      <c r="N5547" s="15" t="s">
        <v>26</v>
      </c>
      <c r="O5547" s="15" t="s">
        <v>24</v>
      </c>
      <c r="P5547" s="15" t="s">
        <v>25</v>
      </c>
      <c r="Q5547" s="15" t="s">
        <v>24</v>
      </c>
      <c r="R5547" s="15" t="s">
        <v>19</v>
      </c>
      <c r="S5547" s="18" t="n">
        <v>86.55</v>
      </c>
      <c r="T5547" s="15" t="n">
        <v>1857.25</v>
      </c>
      <c r="U5547" s="15" t="s">
        <v>24</v>
      </c>
      <c r="V5547" s="18" t="n">
        <f aca="false">IF(ISNUMBER(T5547),T5547,0)</f>
        <v>1857.25</v>
      </c>
      <c r="W5547" s="15" t="n">
        <f aca="false">IF(U5547="Yes",1,0)</f>
        <v>0</v>
      </c>
      <c r="X5547" s="15" t="str">
        <f aca="false">IF(F5547&lt;=12,"0-12 months",IF(F5547&lt;=24,"13-24 months",IF(F5547&lt;=48,"25-48 months","49-72 months")))</f>
        <v>13-24 months</v>
      </c>
      <c r="Y5547" s="15" t="str">
        <f aca="false">IF(C5547=1,"Yes","No")</f>
        <v>Yes</v>
      </c>
      <c r="Z5547" s="15" t="n">
        <f aca="false">COUNTIF(J5547:O5547,"Yes")</f>
        <v>2</v>
      </c>
      <c r="AA5547" s="18" t="n">
        <f aca="false">S5547*W5547</f>
        <v>0</v>
      </c>
      <c r="AB5547" s="15" t="n">
        <f aca="false">(P5547="Month-to-month")+(I5547="Fiber optic")+(R5547="Electronic check")+(F5547&lt;=12)+(M5547="No")+(J5547="No")</f>
        <v>4</v>
      </c>
      <c r="AC5547" s="15" t="str">
        <f aca="false">IF(AB5547&gt;=5,"High",IF(AB5547&gt;=3,"Medium","Low"))</f>
        <v>Medium</v>
      </c>
    </row>
    <row r="5548" customFormat="false" ht="15" hidden="false" customHeight="false" outlineLevel="0" collapsed="false">
      <c r="A5548" s="15" t="s">
        <v>5645</v>
      </c>
      <c r="B5548" s="15" t="s">
        <v>98</v>
      </c>
      <c r="C5548" s="15" t="n">
        <v>0</v>
      </c>
      <c r="D5548" s="15" t="s">
        <v>24</v>
      </c>
      <c r="E5548" s="15" t="s">
        <v>24</v>
      </c>
      <c r="F5548" s="15" t="n">
        <v>4</v>
      </c>
      <c r="G5548" s="15" t="s">
        <v>24</v>
      </c>
      <c r="H5548" s="15" t="s">
        <v>95</v>
      </c>
      <c r="I5548" s="15" t="s">
        <v>96</v>
      </c>
      <c r="J5548" s="15" t="s">
        <v>26</v>
      </c>
      <c r="K5548" s="15" t="s">
        <v>26</v>
      </c>
      <c r="L5548" s="15" t="s">
        <v>24</v>
      </c>
      <c r="M5548" s="15" t="s">
        <v>26</v>
      </c>
      <c r="N5548" s="15" t="s">
        <v>24</v>
      </c>
      <c r="O5548" s="15" t="s">
        <v>24</v>
      </c>
      <c r="P5548" s="15" t="s">
        <v>25</v>
      </c>
      <c r="Q5548" s="15" t="s">
        <v>24</v>
      </c>
      <c r="R5548" s="15" t="s">
        <v>17</v>
      </c>
      <c r="S5548" s="18" t="n">
        <v>42.4</v>
      </c>
      <c r="T5548" s="15" t="n">
        <v>146.4</v>
      </c>
      <c r="U5548" s="15" t="s">
        <v>24</v>
      </c>
      <c r="V5548" s="18" t="n">
        <f aca="false">IF(ISNUMBER(T5548),T5548,0)</f>
        <v>146.4</v>
      </c>
      <c r="W5548" s="15" t="n">
        <f aca="false">IF(U5548="Yes",1,0)</f>
        <v>0</v>
      </c>
      <c r="X5548" s="15" t="str">
        <f aca="false">IF(F5548&lt;=12,"0-12 months",IF(F5548&lt;=24,"13-24 months",IF(F5548&lt;=48,"25-48 months","49-72 months")))</f>
        <v>0-12 months</v>
      </c>
      <c r="Y5548" s="15" t="str">
        <f aca="false">IF(C5548=1,"Yes","No")</f>
        <v>No</v>
      </c>
      <c r="Z5548" s="15" t="n">
        <f aca="false">COUNTIF(J5548:O5548,"Yes")</f>
        <v>3</v>
      </c>
      <c r="AA5548" s="18" t="n">
        <f aca="false">S5548*W5548</f>
        <v>0</v>
      </c>
      <c r="AB5548" s="15" t="n">
        <f aca="false">(P5548="Month-to-month")+(I5548="Fiber optic")+(R5548="Electronic check")+(F5548&lt;=12)+(M5548="No")+(J5548="No")</f>
        <v>2</v>
      </c>
      <c r="AC5548" s="15" t="str">
        <f aca="false">IF(AB5548&gt;=5,"High",IF(AB5548&gt;=3,"Medium","Low"))</f>
        <v>Low</v>
      </c>
    </row>
    <row r="5549" customFormat="false" ht="15" hidden="false" customHeight="false" outlineLevel="0" collapsed="false">
      <c r="A5549" s="15" t="s">
        <v>5646</v>
      </c>
      <c r="B5549" s="15" t="s">
        <v>94</v>
      </c>
      <c r="C5549" s="15" t="n">
        <v>0</v>
      </c>
      <c r="D5549" s="15" t="s">
        <v>24</v>
      </c>
      <c r="E5549" s="15" t="s">
        <v>24</v>
      </c>
      <c r="F5549" s="15" t="n">
        <v>3</v>
      </c>
      <c r="G5549" s="15" t="s">
        <v>26</v>
      </c>
      <c r="H5549" s="15" t="s">
        <v>24</v>
      </c>
      <c r="I5549" s="15" t="s">
        <v>102</v>
      </c>
      <c r="J5549" s="15" t="s">
        <v>24</v>
      </c>
      <c r="K5549" s="15" t="s">
        <v>24</v>
      </c>
      <c r="L5549" s="15" t="s">
        <v>24</v>
      </c>
      <c r="M5549" s="15" t="s">
        <v>24</v>
      </c>
      <c r="N5549" s="15" t="s">
        <v>26</v>
      </c>
      <c r="O5549" s="15" t="s">
        <v>26</v>
      </c>
      <c r="P5549" s="15" t="s">
        <v>25</v>
      </c>
      <c r="Q5549" s="15" t="s">
        <v>26</v>
      </c>
      <c r="R5549" s="15" t="s">
        <v>15</v>
      </c>
      <c r="S5549" s="18" t="n">
        <v>89.45</v>
      </c>
      <c r="T5549" s="15" t="n">
        <v>240.45</v>
      </c>
      <c r="U5549" s="15" t="s">
        <v>26</v>
      </c>
      <c r="V5549" s="18" t="n">
        <f aca="false">IF(ISNUMBER(T5549),T5549,0)</f>
        <v>240.45</v>
      </c>
      <c r="W5549" s="15" t="n">
        <f aca="false">IF(U5549="Yes",1,0)</f>
        <v>1</v>
      </c>
      <c r="X5549" s="15" t="str">
        <f aca="false">IF(F5549&lt;=12,"0-12 months",IF(F5549&lt;=24,"13-24 months",IF(F5549&lt;=48,"25-48 months","49-72 months")))</f>
        <v>0-12 months</v>
      </c>
      <c r="Y5549" s="15" t="str">
        <f aca="false">IF(C5549=1,"Yes","No")</f>
        <v>No</v>
      </c>
      <c r="Z5549" s="15" t="n">
        <f aca="false">COUNTIF(J5549:O5549,"Yes")</f>
        <v>2</v>
      </c>
      <c r="AA5549" s="18" t="n">
        <f aca="false">S5549*W5549</f>
        <v>89.45</v>
      </c>
      <c r="AB5549" s="15" t="n">
        <f aca="false">(P5549="Month-to-month")+(I5549="Fiber optic")+(R5549="Electronic check")+(F5549&lt;=12)+(M5549="No")+(J5549="No")</f>
        <v>6</v>
      </c>
      <c r="AC5549" s="15" t="str">
        <f aca="false">IF(AB5549&gt;=5,"High",IF(AB5549&gt;=3,"Medium","Low"))</f>
        <v>High</v>
      </c>
    </row>
    <row r="5550" customFormat="false" ht="15" hidden="false" customHeight="false" outlineLevel="0" collapsed="false">
      <c r="A5550" s="15" t="s">
        <v>5647</v>
      </c>
      <c r="B5550" s="15" t="s">
        <v>98</v>
      </c>
      <c r="C5550" s="15" t="n">
        <v>0</v>
      </c>
      <c r="D5550" s="15" t="s">
        <v>26</v>
      </c>
      <c r="E5550" s="15" t="s">
        <v>24</v>
      </c>
      <c r="F5550" s="15" t="n">
        <v>70</v>
      </c>
      <c r="G5550" s="15" t="s">
        <v>26</v>
      </c>
      <c r="H5550" s="15" t="s">
        <v>26</v>
      </c>
      <c r="I5550" s="15" t="s">
        <v>24</v>
      </c>
      <c r="J5550" s="15" t="s">
        <v>28</v>
      </c>
      <c r="K5550" s="15" t="s">
        <v>28</v>
      </c>
      <c r="L5550" s="15" t="s">
        <v>28</v>
      </c>
      <c r="M5550" s="15" t="s">
        <v>28</v>
      </c>
      <c r="N5550" s="15" t="s">
        <v>28</v>
      </c>
      <c r="O5550" s="15" t="s">
        <v>28</v>
      </c>
      <c r="P5550" s="15" t="s">
        <v>29</v>
      </c>
      <c r="Q5550" s="15" t="s">
        <v>24</v>
      </c>
      <c r="R5550" s="15" t="s">
        <v>19</v>
      </c>
      <c r="S5550" s="18" t="n">
        <v>24.25</v>
      </c>
      <c r="T5550" s="15" t="n">
        <v>1724.15</v>
      </c>
      <c r="U5550" s="15" t="s">
        <v>24</v>
      </c>
      <c r="V5550" s="18" t="n">
        <f aca="false">IF(ISNUMBER(T5550),T5550,0)</f>
        <v>1724.15</v>
      </c>
      <c r="W5550" s="15" t="n">
        <f aca="false">IF(U5550="Yes",1,0)</f>
        <v>0</v>
      </c>
      <c r="X5550" s="15" t="str">
        <f aca="false">IF(F5550&lt;=12,"0-12 months",IF(F5550&lt;=24,"13-24 months",IF(F5550&lt;=48,"25-48 months","49-72 months")))</f>
        <v>49-72 months</v>
      </c>
      <c r="Y5550" s="15" t="str">
        <f aca="false">IF(C5550=1,"Yes","No")</f>
        <v>No</v>
      </c>
      <c r="Z5550" s="15" t="n">
        <f aca="false">COUNTIF(J5550:O5550,"Yes")</f>
        <v>0</v>
      </c>
      <c r="AA5550" s="18" t="n">
        <f aca="false">S5550*W5550</f>
        <v>0</v>
      </c>
      <c r="AB5550" s="15" t="n">
        <f aca="false">(P5550="Month-to-month")+(I5550="Fiber optic")+(R5550="Electronic check")+(F5550&lt;=12)+(M5550="No")+(J5550="No")</f>
        <v>0</v>
      </c>
      <c r="AC5550" s="15" t="str">
        <f aca="false">IF(AB5550&gt;=5,"High",IF(AB5550&gt;=3,"Medium","Low"))</f>
        <v>Low</v>
      </c>
    </row>
    <row r="5551" customFormat="false" ht="15" hidden="false" customHeight="false" outlineLevel="0" collapsed="false">
      <c r="A5551" s="15" t="s">
        <v>5648</v>
      </c>
      <c r="B5551" s="15" t="s">
        <v>94</v>
      </c>
      <c r="C5551" s="15" t="n">
        <v>0</v>
      </c>
      <c r="D5551" s="15" t="s">
        <v>24</v>
      </c>
      <c r="E5551" s="15" t="s">
        <v>24</v>
      </c>
      <c r="F5551" s="15" t="n">
        <v>3</v>
      </c>
      <c r="G5551" s="15" t="s">
        <v>26</v>
      </c>
      <c r="H5551" s="15" t="s">
        <v>24</v>
      </c>
      <c r="I5551" s="15" t="s">
        <v>102</v>
      </c>
      <c r="J5551" s="15" t="s">
        <v>24</v>
      </c>
      <c r="K5551" s="15" t="s">
        <v>26</v>
      </c>
      <c r="L5551" s="15" t="s">
        <v>24</v>
      </c>
      <c r="M5551" s="15" t="s">
        <v>26</v>
      </c>
      <c r="N5551" s="15" t="s">
        <v>26</v>
      </c>
      <c r="O5551" s="15" t="s">
        <v>26</v>
      </c>
      <c r="P5551" s="15" t="s">
        <v>25</v>
      </c>
      <c r="Q5551" s="15" t="s">
        <v>26</v>
      </c>
      <c r="R5551" s="15" t="s">
        <v>15</v>
      </c>
      <c r="S5551" s="18" t="n">
        <v>97.9</v>
      </c>
      <c r="T5551" s="15" t="n">
        <v>315.3</v>
      </c>
      <c r="U5551" s="15" t="s">
        <v>26</v>
      </c>
      <c r="V5551" s="18" t="n">
        <f aca="false">IF(ISNUMBER(T5551),T5551,0)</f>
        <v>315.3</v>
      </c>
      <c r="W5551" s="15" t="n">
        <f aca="false">IF(U5551="Yes",1,0)</f>
        <v>1</v>
      </c>
      <c r="X5551" s="15" t="str">
        <f aca="false">IF(F5551&lt;=12,"0-12 months",IF(F5551&lt;=24,"13-24 months",IF(F5551&lt;=48,"25-48 months","49-72 months")))</f>
        <v>0-12 months</v>
      </c>
      <c r="Y5551" s="15" t="str">
        <f aca="false">IF(C5551=1,"Yes","No")</f>
        <v>No</v>
      </c>
      <c r="Z5551" s="15" t="n">
        <f aca="false">COUNTIF(J5551:O5551,"Yes")</f>
        <v>4</v>
      </c>
      <c r="AA5551" s="18" t="n">
        <f aca="false">S5551*W5551</f>
        <v>97.9</v>
      </c>
      <c r="AB5551" s="15" t="n">
        <f aca="false">(P5551="Month-to-month")+(I5551="Fiber optic")+(R5551="Electronic check")+(F5551&lt;=12)+(M5551="No")+(J5551="No")</f>
        <v>5</v>
      </c>
      <c r="AC5551" s="15" t="str">
        <f aca="false">IF(AB5551&gt;=5,"High",IF(AB5551&gt;=3,"Medium","Low"))</f>
        <v>High</v>
      </c>
    </row>
    <row r="5552" customFormat="false" ht="15" hidden="false" customHeight="false" outlineLevel="0" collapsed="false">
      <c r="A5552" s="15" t="s">
        <v>5649</v>
      </c>
      <c r="B5552" s="15" t="s">
        <v>98</v>
      </c>
      <c r="C5552" s="15" t="n">
        <v>1</v>
      </c>
      <c r="D5552" s="15" t="s">
        <v>24</v>
      </c>
      <c r="E5552" s="15" t="s">
        <v>24</v>
      </c>
      <c r="F5552" s="15" t="n">
        <v>21</v>
      </c>
      <c r="G5552" s="15" t="s">
        <v>26</v>
      </c>
      <c r="H5552" s="15" t="s">
        <v>24</v>
      </c>
      <c r="I5552" s="15" t="s">
        <v>24</v>
      </c>
      <c r="J5552" s="15" t="s">
        <v>28</v>
      </c>
      <c r="K5552" s="15" t="s">
        <v>28</v>
      </c>
      <c r="L5552" s="15" t="s">
        <v>28</v>
      </c>
      <c r="M5552" s="15" t="s">
        <v>28</v>
      </c>
      <c r="N5552" s="15" t="s">
        <v>28</v>
      </c>
      <c r="O5552" s="15" t="s">
        <v>28</v>
      </c>
      <c r="P5552" s="15" t="s">
        <v>27</v>
      </c>
      <c r="Q5552" s="15" t="s">
        <v>24</v>
      </c>
      <c r="R5552" s="15" t="s">
        <v>19</v>
      </c>
      <c r="S5552" s="18" t="n">
        <v>20.5</v>
      </c>
      <c r="T5552" s="15" t="n">
        <v>429.55</v>
      </c>
      <c r="U5552" s="15" t="s">
        <v>24</v>
      </c>
      <c r="V5552" s="18" t="n">
        <f aca="false">IF(ISNUMBER(T5552),T5552,0)</f>
        <v>429.55</v>
      </c>
      <c r="W5552" s="15" t="n">
        <f aca="false">IF(U5552="Yes",1,0)</f>
        <v>0</v>
      </c>
      <c r="X5552" s="15" t="str">
        <f aca="false">IF(F5552&lt;=12,"0-12 months",IF(F5552&lt;=24,"13-24 months",IF(F5552&lt;=48,"25-48 months","49-72 months")))</f>
        <v>13-24 months</v>
      </c>
      <c r="Y5552" s="15" t="str">
        <f aca="false">IF(C5552=1,"Yes","No")</f>
        <v>Yes</v>
      </c>
      <c r="Z5552" s="15" t="n">
        <f aca="false">COUNTIF(J5552:O5552,"Yes")</f>
        <v>0</v>
      </c>
      <c r="AA5552" s="18" t="n">
        <f aca="false">S5552*W5552</f>
        <v>0</v>
      </c>
      <c r="AB5552" s="15" t="n">
        <f aca="false">(P5552="Month-to-month")+(I5552="Fiber optic")+(R5552="Electronic check")+(F5552&lt;=12)+(M5552="No")+(J5552="No")</f>
        <v>0</v>
      </c>
      <c r="AC5552" s="15" t="str">
        <f aca="false">IF(AB5552&gt;=5,"High",IF(AB5552&gt;=3,"Medium","Low"))</f>
        <v>Low</v>
      </c>
    </row>
    <row r="5553" customFormat="false" ht="15" hidden="false" customHeight="false" outlineLevel="0" collapsed="false">
      <c r="A5553" s="15" t="s">
        <v>5650</v>
      </c>
      <c r="B5553" s="15" t="s">
        <v>98</v>
      </c>
      <c r="C5553" s="15" t="n">
        <v>0</v>
      </c>
      <c r="D5553" s="15" t="s">
        <v>24</v>
      </c>
      <c r="E5553" s="15" t="s">
        <v>24</v>
      </c>
      <c r="F5553" s="15" t="n">
        <v>20</v>
      </c>
      <c r="G5553" s="15" t="s">
        <v>26</v>
      </c>
      <c r="H5553" s="15" t="s">
        <v>24</v>
      </c>
      <c r="I5553" s="15" t="s">
        <v>24</v>
      </c>
      <c r="J5553" s="15" t="s">
        <v>28</v>
      </c>
      <c r="K5553" s="15" t="s">
        <v>28</v>
      </c>
      <c r="L5553" s="15" t="s">
        <v>28</v>
      </c>
      <c r="M5553" s="15" t="s">
        <v>28</v>
      </c>
      <c r="N5553" s="15" t="s">
        <v>28</v>
      </c>
      <c r="O5553" s="15" t="s">
        <v>28</v>
      </c>
      <c r="P5553" s="15" t="s">
        <v>25</v>
      </c>
      <c r="Q5553" s="15" t="s">
        <v>26</v>
      </c>
      <c r="R5553" s="15" t="s">
        <v>21</v>
      </c>
      <c r="S5553" s="18" t="n">
        <v>19.6</v>
      </c>
      <c r="T5553" s="15" t="n">
        <v>356.15</v>
      </c>
      <c r="U5553" s="15" t="s">
        <v>24</v>
      </c>
      <c r="V5553" s="18" t="n">
        <f aca="false">IF(ISNUMBER(T5553),T5553,0)</f>
        <v>356.15</v>
      </c>
      <c r="W5553" s="15" t="n">
        <f aca="false">IF(U5553="Yes",1,0)</f>
        <v>0</v>
      </c>
      <c r="X5553" s="15" t="str">
        <f aca="false">IF(F5553&lt;=12,"0-12 months",IF(F5553&lt;=24,"13-24 months",IF(F5553&lt;=48,"25-48 months","49-72 months")))</f>
        <v>13-24 months</v>
      </c>
      <c r="Y5553" s="15" t="str">
        <f aca="false">IF(C5553=1,"Yes","No")</f>
        <v>No</v>
      </c>
      <c r="Z5553" s="15" t="n">
        <f aca="false">COUNTIF(J5553:O5553,"Yes")</f>
        <v>0</v>
      </c>
      <c r="AA5553" s="18" t="n">
        <f aca="false">S5553*W5553</f>
        <v>0</v>
      </c>
      <c r="AB5553" s="15" t="n">
        <f aca="false">(P5553="Month-to-month")+(I5553="Fiber optic")+(R5553="Electronic check")+(F5553&lt;=12)+(M5553="No")+(J5553="No")</f>
        <v>1</v>
      </c>
      <c r="AC5553" s="15" t="str">
        <f aca="false">IF(AB5553&gt;=5,"High",IF(AB5553&gt;=3,"Medium","Low"))</f>
        <v>Low</v>
      </c>
    </row>
    <row r="5554" customFormat="false" ht="15" hidden="false" customHeight="false" outlineLevel="0" collapsed="false">
      <c r="A5554" s="15" t="s">
        <v>5651</v>
      </c>
      <c r="B5554" s="15" t="s">
        <v>98</v>
      </c>
      <c r="C5554" s="15" t="n">
        <v>0</v>
      </c>
      <c r="D5554" s="15" t="s">
        <v>26</v>
      </c>
      <c r="E5554" s="15" t="s">
        <v>26</v>
      </c>
      <c r="F5554" s="15" t="n">
        <v>22</v>
      </c>
      <c r="G5554" s="15" t="s">
        <v>26</v>
      </c>
      <c r="H5554" s="15" t="s">
        <v>24</v>
      </c>
      <c r="I5554" s="15" t="s">
        <v>24</v>
      </c>
      <c r="J5554" s="15" t="s">
        <v>28</v>
      </c>
      <c r="K5554" s="15" t="s">
        <v>28</v>
      </c>
      <c r="L5554" s="15" t="s">
        <v>28</v>
      </c>
      <c r="M5554" s="15" t="s">
        <v>28</v>
      </c>
      <c r="N5554" s="15" t="s">
        <v>28</v>
      </c>
      <c r="O5554" s="15" t="s">
        <v>28</v>
      </c>
      <c r="P5554" s="15" t="s">
        <v>27</v>
      </c>
      <c r="Q5554" s="15" t="s">
        <v>24</v>
      </c>
      <c r="R5554" s="15" t="s">
        <v>19</v>
      </c>
      <c r="S5554" s="18" t="n">
        <v>20.25</v>
      </c>
      <c r="T5554" s="15" t="n">
        <v>488.25</v>
      </c>
      <c r="U5554" s="15" t="s">
        <v>24</v>
      </c>
      <c r="V5554" s="18" t="n">
        <f aca="false">IF(ISNUMBER(T5554),T5554,0)</f>
        <v>488.25</v>
      </c>
      <c r="W5554" s="15" t="n">
        <f aca="false">IF(U5554="Yes",1,0)</f>
        <v>0</v>
      </c>
      <c r="X5554" s="15" t="str">
        <f aca="false">IF(F5554&lt;=12,"0-12 months",IF(F5554&lt;=24,"13-24 months",IF(F5554&lt;=48,"25-48 months","49-72 months")))</f>
        <v>13-24 months</v>
      </c>
      <c r="Y5554" s="15" t="str">
        <f aca="false">IF(C5554=1,"Yes","No")</f>
        <v>No</v>
      </c>
      <c r="Z5554" s="15" t="n">
        <f aca="false">COUNTIF(J5554:O5554,"Yes")</f>
        <v>0</v>
      </c>
      <c r="AA5554" s="18" t="n">
        <f aca="false">S5554*W5554</f>
        <v>0</v>
      </c>
      <c r="AB5554" s="15" t="n">
        <f aca="false">(P5554="Month-to-month")+(I5554="Fiber optic")+(R5554="Electronic check")+(F5554&lt;=12)+(M5554="No")+(J5554="No")</f>
        <v>0</v>
      </c>
      <c r="AC5554" s="15" t="str">
        <f aca="false">IF(AB5554&gt;=5,"High",IF(AB5554&gt;=3,"Medium","Low"))</f>
        <v>Low</v>
      </c>
    </row>
    <row r="5555" customFormat="false" ht="15" hidden="false" customHeight="false" outlineLevel="0" collapsed="false">
      <c r="A5555" s="15" t="s">
        <v>5652</v>
      </c>
      <c r="B5555" s="15" t="s">
        <v>98</v>
      </c>
      <c r="C5555" s="15" t="n">
        <v>0</v>
      </c>
      <c r="D5555" s="15" t="s">
        <v>24</v>
      </c>
      <c r="E5555" s="15" t="s">
        <v>24</v>
      </c>
      <c r="F5555" s="15" t="n">
        <v>1</v>
      </c>
      <c r="G5555" s="15" t="s">
        <v>26</v>
      </c>
      <c r="H5555" s="15" t="s">
        <v>24</v>
      </c>
      <c r="I5555" s="15" t="s">
        <v>96</v>
      </c>
      <c r="J5555" s="15" t="s">
        <v>24</v>
      </c>
      <c r="K5555" s="15" t="s">
        <v>24</v>
      </c>
      <c r="L5555" s="15" t="s">
        <v>24</v>
      </c>
      <c r="M5555" s="15" t="s">
        <v>24</v>
      </c>
      <c r="N5555" s="15" t="s">
        <v>24</v>
      </c>
      <c r="O5555" s="15" t="s">
        <v>26</v>
      </c>
      <c r="P5555" s="15" t="s">
        <v>25</v>
      </c>
      <c r="Q5555" s="15" t="s">
        <v>26</v>
      </c>
      <c r="R5555" s="15" t="s">
        <v>17</v>
      </c>
      <c r="S5555" s="18" t="n">
        <v>55.7</v>
      </c>
      <c r="T5555" s="15" t="n">
        <v>55.7</v>
      </c>
      <c r="U5555" s="15" t="s">
        <v>26</v>
      </c>
      <c r="V5555" s="18" t="n">
        <f aca="false">IF(ISNUMBER(T5555),T5555,0)</f>
        <v>55.7</v>
      </c>
      <c r="W5555" s="15" t="n">
        <f aca="false">IF(U5555="Yes",1,0)</f>
        <v>1</v>
      </c>
      <c r="X5555" s="15" t="str">
        <f aca="false">IF(F5555&lt;=12,"0-12 months",IF(F5555&lt;=24,"13-24 months",IF(F5555&lt;=48,"25-48 months","49-72 months")))</f>
        <v>0-12 months</v>
      </c>
      <c r="Y5555" s="15" t="str">
        <f aca="false">IF(C5555=1,"Yes","No")</f>
        <v>No</v>
      </c>
      <c r="Z5555" s="15" t="n">
        <f aca="false">COUNTIF(J5555:O5555,"Yes")</f>
        <v>1</v>
      </c>
      <c r="AA5555" s="18" t="n">
        <f aca="false">S5555*W5555</f>
        <v>55.7</v>
      </c>
      <c r="AB5555" s="15" t="n">
        <f aca="false">(P5555="Month-to-month")+(I5555="Fiber optic")+(R5555="Electronic check")+(F5555&lt;=12)+(M5555="No")+(J5555="No")</f>
        <v>4</v>
      </c>
      <c r="AC5555" s="15" t="str">
        <f aca="false">IF(AB5555&gt;=5,"High",IF(AB5555&gt;=3,"Medium","Low"))</f>
        <v>Medium</v>
      </c>
    </row>
    <row r="5556" customFormat="false" ht="15" hidden="false" customHeight="false" outlineLevel="0" collapsed="false">
      <c r="A5556" s="15" t="s">
        <v>5653</v>
      </c>
      <c r="B5556" s="15" t="s">
        <v>94</v>
      </c>
      <c r="C5556" s="15" t="n">
        <v>0</v>
      </c>
      <c r="D5556" s="15" t="s">
        <v>24</v>
      </c>
      <c r="E5556" s="15" t="s">
        <v>24</v>
      </c>
      <c r="F5556" s="15" t="n">
        <v>63</v>
      </c>
      <c r="G5556" s="15" t="s">
        <v>26</v>
      </c>
      <c r="H5556" s="15" t="s">
        <v>24</v>
      </c>
      <c r="I5556" s="15" t="s">
        <v>24</v>
      </c>
      <c r="J5556" s="15" t="s">
        <v>28</v>
      </c>
      <c r="K5556" s="15" t="s">
        <v>28</v>
      </c>
      <c r="L5556" s="15" t="s">
        <v>28</v>
      </c>
      <c r="M5556" s="15" t="s">
        <v>28</v>
      </c>
      <c r="N5556" s="15" t="s">
        <v>28</v>
      </c>
      <c r="O5556" s="15" t="s">
        <v>28</v>
      </c>
      <c r="P5556" s="15" t="s">
        <v>29</v>
      </c>
      <c r="Q5556" s="15" t="s">
        <v>26</v>
      </c>
      <c r="R5556" s="15" t="s">
        <v>17</v>
      </c>
      <c r="S5556" s="18" t="n">
        <v>20.6</v>
      </c>
      <c r="T5556" s="15" t="n">
        <v>1298.7</v>
      </c>
      <c r="U5556" s="15" t="s">
        <v>24</v>
      </c>
      <c r="V5556" s="18" t="n">
        <f aca="false">IF(ISNUMBER(T5556),T5556,0)</f>
        <v>1298.7</v>
      </c>
      <c r="W5556" s="15" t="n">
        <f aca="false">IF(U5556="Yes",1,0)</f>
        <v>0</v>
      </c>
      <c r="X5556" s="15" t="str">
        <f aca="false">IF(F5556&lt;=12,"0-12 months",IF(F5556&lt;=24,"13-24 months",IF(F5556&lt;=48,"25-48 months","49-72 months")))</f>
        <v>49-72 months</v>
      </c>
      <c r="Y5556" s="15" t="str">
        <f aca="false">IF(C5556=1,"Yes","No")</f>
        <v>No</v>
      </c>
      <c r="Z5556" s="15" t="n">
        <f aca="false">COUNTIF(J5556:O5556,"Yes")</f>
        <v>0</v>
      </c>
      <c r="AA5556" s="18" t="n">
        <f aca="false">S5556*W5556</f>
        <v>0</v>
      </c>
      <c r="AB5556" s="15" t="n">
        <f aca="false">(P5556="Month-to-month")+(I5556="Fiber optic")+(R5556="Electronic check")+(F5556&lt;=12)+(M5556="No")+(J5556="No")</f>
        <v>0</v>
      </c>
      <c r="AC5556" s="15" t="str">
        <f aca="false">IF(AB5556&gt;=5,"High",IF(AB5556&gt;=3,"Medium","Low"))</f>
        <v>Low</v>
      </c>
    </row>
    <row r="5557" customFormat="false" ht="15" hidden="false" customHeight="false" outlineLevel="0" collapsed="false">
      <c r="A5557" s="15" t="s">
        <v>5654</v>
      </c>
      <c r="B5557" s="15" t="s">
        <v>94</v>
      </c>
      <c r="C5557" s="15" t="n">
        <v>0</v>
      </c>
      <c r="D5557" s="15" t="s">
        <v>26</v>
      </c>
      <c r="E5557" s="15" t="s">
        <v>26</v>
      </c>
      <c r="F5557" s="15" t="n">
        <v>70</v>
      </c>
      <c r="G5557" s="15" t="s">
        <v>26</v>
      </c>
      <c r="H5557" s="15" t="s">
        <v>24</v>
      </c>
      <c r="I5557" s="15" t="s">
        <v>24</v>
      </c>
      <c r="J5557" s="15" t="s">
        <v>28</v>
      </c>
      <c r="K5557" s="15" t="s">
        <v>28</v>
      </c>
      <c r="L5557" s="15" t="s">
        <v>28</v>
      </c>
      <c r="M5557" s="15" t="s">
        <v>28</v>
      </c>
      <c r="N5557" s="15" t="s">
        <v>28</v>
      </c>
      <c r="O5557" s="15" t="s">
        <v>28</v>
      </c>
      <c r="P5557" s="15" t="s">
        <v>29</v>
      </c>
      <c r="Q5557" s="15" t="s">
        <v>24</v>
      </c>
      <c r="R5557" s="15" t="s">
        <v>19</v>
      </c>
      <c r="S5557" s="18" t="n">
        <v>19.8</v>
      </c>
      <c r="T5557" s="15" t="n">
        <v>1378.75</v>
      </c>
      <c r="U5557" s="15" t="s">
        <v>24</v>
      </c>
      <c r="V5557" s="18" t="n">
        <f aca="false">IF(ISNUMBER(T5557),T5557,0)</f>
        <v>1378.75</v>
      </c>
      <c r="W5557" s="15" t="n">
        <f aca="false">IF(U5557="Yes",1,0)</f>
        <v>0</v>
      </c>
      <c r="X5557" s="15" t="str">
        <f aca="false">IF(F5557&lt;=12,"0-12 months",IF(F5557&lt;=24,"13-24 months",IF(F5557&lt;=48,"25-48 months","49-72 months")))</f>
        <v>49-72 months</v>
      </c>
      <c r="Y5557" s="15" t="str">
        <f aca="false">IF(C5557=1,"Yes","No")</f>
        <v>No</v>
      </c>
      <c r="Z5557" s="15" t="n">
        <f aca="false">COUNTIF(J5557:O5557,"Yes")</f>
        <v>0</v>
      </c>
      <c r="AA5557" s="18" t="n">
        <f aca="false">S5557*W5557</f>
        <v>0</v>
      </c>
      <c r="AB5557" s="15" t="n">
        <f aca="false">(P5557="Month-to-month")+(I5557="Fiber optic")+(R5557="Electronic check")+(F5557&lt;=12)+(M5557="No")+(J5557="No")</f>
        <v>0</v>
      </c>
      <c r="AC5557" s="15" t="str">
        <f aca="false">IF(AB5557&gt;=5,"High",IF(AB5557&gt;=3,"Medium","Low"))</f>
        <v>Low</v>
      </c>
    </row>
    <row r="5558" customFormat="false" ht="15" hidden="false" customHeight="false" outlineLevel="0" collapsed="false">
      <c r="A5558" s="15" t="s">
        <v>5655</v>
      </c>
      <c r="B5558" s="15" t="s">
        <v>98</v>
      </c>
      <c r="C5558" s="15" t="n">
        <v>0</v>
      </c>
      <c r="D5558" s="15" t="s">
        <v>24</v>
      </c>
      <c r="E5558" s="15" t="s">
        <v>24</v>
      </c>
      <c r="F5558" s="15" t="n">
        <v>13</v>
      </c>
      <c r="G5558" s="15" t="s">
        <v>26</v>
      </c>
      <c r="H5558" s="15" t="s">
        <v>24</v>
      </c>
      <c r="I5558" s="15" t="s">
        <v>102</v>
      </c>
      <c r="J5558" s="15" t="s">
        <v>24</v>
      </c>
      <c r="K5558" s="15" t="s">
        <v>26</v>
      </c>
      <c r="L5558" s="15" t="s">
        <v>26</v>
      </c>
      <c r="M5558" s="15" t="s">
        <v>24</v>
      </c>
      <c r="N5558" s="15" t="s">
        <v>24</v>
      </c>
      <c r="O5558" s="15" t="s">
        <v>24</v>
      </c>
      <c r="P5558" s="15" t="s">
        <v>25</v>
      </c>
      <c r="Q5558" s="15" t="s">
        <v>26</v>
      </c>
      <c r="R5558" s="15" t="s">
        <v>15</v>
      </c>
      <c r="S5558" s="18" t="n">
        <v>79.8</v>
      </c>
      <c r="T5558" s="15" t="n">
        <v>973.45</v>
      </c>
      <c r="U5558" s="15" t="s">
        <v>26</v>
      </c>
      <c r="V5558" s="18" t="n">
        <f aca="false">IF(ISNUMBER(T5558),T5558,0)</f>
        <v>973.45</v>
      </c>
      <c r="W5558" s="15" t="n">
        <f aca="false">IF(U5558="Yes",1,0)</f>
        <v>1</v>
      </c>
      <c r="X5558" s="15" t="str">
        <f aca="false">IF(F5558&lt;=12,"0-12 months",IF(F5558&lt;=24,"13-24 months",IF(F5558&lt;=48,"25-48 months","49-72 months")))</f>
        <v>13-24 months</v>
      </c>
      <c r="Y5558" s="15" t="str">
        <f aca="false">IF(C5558=1,"Yes","No")</f>
        <v>No</v>
      </c>
      <c r="Z5558" s="15" t="n">
        <f aca="false">COUNTIF(J5558:O5558,"Yes")</f>
        <v>2</v>
      </c>
      <c r="AA5558" s="18" t="n">
        <f aca="false">S5558*W5558</f>
        <v>79.8</v>
      </c>
      <c r="AB5558" s="15" t="n">
        <f aca="false">(P5558="Month-to-month")+(I5558="Fiber optic")+(R5558="Electronic check")+(F5558&lt;=12)+(M5558="No")+(J5558="No")</f>
        <v>5</v>
      </c>
      <c r="AC5558" s="15" t="str">
        <f aca="false">IF(AB5558&gt;=5,"High",IF(AB5558&gt;=3,"Medium","Low"))</f>
        <v>High</v>
      </c>
    </row>
    <row r="5559" customFormat="false" ht="15" hidden="false" customHeight="false" outlineLevel="0" collapsed="false">
      <c r="A5559" s="15" t="s">
        <v>5656</v>
      </c>
      <c r="B5559" s="15" t="s">
        <v>94</v>
      </c>
      <c r="C5559" s="15" t="n">
        <v>0</v>
      </c>
      <c r="D5559" s="15" t="s">
        <v>24</v>
      </c>
      <c r="E5559" s="15" t="s">
        <v>24</v>
      </c>
      <c r="F5559" s="15" t="n">
        <v>5</v>
      </c>
      <c r="G5559" s="15" t="s">
        <v>26</v>
      </c>
      <c r="H5559" s="15" t="s">
        <v>24</v>
      </c>
      <c r="I5559" s="15" t="s">
        <v>102</v>
      </c>
      <c r="J5559" s="15" t="s">
        <v>24</v>
      </c>
      <c r="K5559" s="15" t="s">
        <v>24</v>
      </c>
      <c r="L5559" s="15" t="s">
        <v>24</v>
      </c>
      <c r="M5559" s="15" t="s">
        <v>24</v>
      </c>
      <c r="N5559" s="15" t="s">
        <v>26</v>
      </c>
      <c r="O5559" s="15" t="s">
        <v>24</v>
      </c>
      <c r="P5559" s="15" t="s">
        <v>25</v>
      </c>
      <c r="Q5559" s="15" t="s">
        <v>24</v>
      </c>
      <c r="R5559" s="15" t="s">
        <v>15</v>
      </c>
      <c r="S5559" s="18" t="n">
        <v>80.2</v>
      </c>
      <c r="T5559" s="15" t="n">
        <v>384.25</v>
      </c>
      <c r="U5559" s="15" t="s">
        <v>24</v>
      </c>
      <c r="V5559" s="18" t="n">
        <f aca="false">IF(ISNUMBER(T5559),T5559,0)</f>
        <v>384.25</v>
      </c>
      <c r="W5559" s="15" t="n">
        <f aca="false">IF(U5559="Yes",1,0)</f>
        <v>0</v>
      </c>
      <c r="X5559" s="15" t="str">
        <f aca="false">IF(F5559&lt;=12,"0-12 months",IF(F5559&lt;=24,"13-24 months",IF(F5559&lt;=48,"25-48 months","49-72 months")))</f>
        <v>0-12 months</v>
      </c>
      <c r="Y5559" s="15" t="str">
        <f aca="false">IF(C5559=1,"Yes","No")</f>
        <v>No</v>
      </c>
      <c r="Z5559" s="15" t="n">
        <f aca="false">COUNTIF(J5559:O5559,"Yes")</f>
        <v>1</v>
      </c>
      <c r="AA5559" s="18" t="n">
        <f aca="false">S5559*W5559</f>
        <v>0</v>
      </c>
      <c r="AB5559" s="15" t="n">
        <f aca="false">(P5559="Month-to-month")+(I5559="Fiber optic")+(R5559="Electronic check")+(F5559&lt;=12)+(M5559="No")+(J5559="No")</f>
        <v>6</v>
      </c>
      <c r="AC5559" s="15" t="str">
        <f aca="false">IF(AB5559&gt;=5,"High",IF(AB5559&gt;=3,"Medium","Low"))</f>
        <v>High</v>
      </c>
    </row>
    <row r="5560" customFormat="false" ht="15" hidden="false" customHeight="false" outlineLevel="0" collapsed="false">
      <c r="A5560" s="15" t="s">
        <v>5657</v>
      </c>
      <c r="B5560" s="15" t="s">
        <v>94</v>
      </c>
      <c r="C5560" s="15" t="n">
        <v>0</v>
      </c>
      <c r="D5560" s="15" t="s">
        <v>26</v>
      </c>
      <c r="E5560" s="15" t="s">
        <v>26</v>
      </c>
      <c r="F5560" s="15" t="n">
        <v>72</v>
      </c>
      <c r="G5560" s="15" t="s">
        <v>26</v>
      </c>
      <c r="H5560" s="15" t="s">
        <v>26</v>
      </c>
      <c r="I5560" s="15" t="s">
        <v>102</v>
      </c>
      <c r="J5560" s="15" t="s">
        <v>26</v>
      </c>
      <c r="K5560" s="15" t="s">
        <v>26</v>
      </c>
      <c r="L5560" s="15" t="s">
        <v>26</v>
      </c>
      <c r="M5560" s="15" t="s">
        <v>26</v>
      </c>
      <c r="N5560" s="15" t="s">
        <v>26</v>
      </c>
      <c r="O5560" s="15" t="s">
        <v>26</v>
      </c>
      <c r="P5560" s="15" t="s">
        <v>29</v>
      </c>
      <c r="Q5560" s="15" t="s">
        <v>26</v>
      </c>
      <c r="R5560" s="15" t="s">
        <v>21</v>
      </c>
      <c r="S5560" s="18" t="n">
        <v>116.4</v>
      </c>
      <c r="T5560" s="15" t="n">
        <v>8543.25</v>
      </c>
      <c r="U5560" s="15" t="s">
        <v>24</v>
      </c>
      <c r="V5560" s="18" t="n">
        <f aca="false">IF(ISNUMBER(T5560),T5560,0)</f>
        <v>8543.25</v>
      </c>
      <c r="W5560" s="15" t="n">
        <f aca="false">IF(U5560="Yes",1,0)</f>
        <v>0</v>
      </c>
      <c r="X5560" s="15" t="str">
        <f aca="false">IF(F5560&lt;=12,"0-12 months",IF(F5560&lt;=24,"13-24 months",IF(F5560&lt;=48,"25-48 months","49-72 months")))</f>
        <v>49-72 months</v>
      </c>
      <c r="Y5560" s="15" t="str">
        <f aca="false">IF(C5560=1,"Yes","No")</f>
        <v>No</v>
      </c>
      <c r="Z5560" s="15" t="n">
        <f aca="false">COUNTIF(J5560:O5560,"Yes")</f>
        <v>6</v>
      </c>
      <c r="AA5560" s="18" t="n">
        <f aca="false">S5560*W5560</f>
        <v>0</v>
      </c>
      <c r="AB5560" s="15" t="n">
        <f aca="false">(P5560="Month-to-month")+(I5560="Fiber optic")+(R5560="Electronic check")+(F5560&lt;=12)+(M5560="No")+(J5560="No")</f>
        <v>1</v>
      </c>
      <c r="AC5560" s="15" t="str">
        <f aca="false">IF(AB5560&gt;=5,"High",IF(AB5560&gt;=3,"Medium","Low"))</f>
        <v>Low</v>
      </c>
    </row>
    <row r="5561" customFormat="false" ht="15" hidden="false" customHeight="false" outlineLevel="0" collapsed="false">
      <c r="A5561" s="15" t="s">
        <v>5658</v>
      </c>
      <c r="B5561" s="15" t="s">
        <v>94</v>
      </c>
      <c r="C5561" s="15" t="n">
        <v>0</v>
      </c>
      <c r="D5561" s="15" t="s">
        <v>24</v>
      </c>
      <c r="E5561" s="15" t="s">
        <v>24</v>
      </c>
      <c r="F5561" s="15" t="n">
        <v>13</v>
      </c>
      <c r="G5561" s="15" t="s">
        <v>24</v>
      </c>
      <c r="H5561" s="15" t="s">
        <v>95</v>
      </c>
      <c r="I5561" s="15" t="s">
        <v>96</v>
      </c>
      <c r="J5561" s="15" t="s">
        <v>24</v>
      </c>
      <c r="K5561" s="15" t="s">
        <v>26</v>
      </c>
      <c r="L5561" s="15" t="s">
        <v>24</v>
      </c>
      <c r="M5561" s="15" t="s">
        <v>24</v>
      </c>
      <c r="N5561" s="15" t="s">
        <v>24</v>
      </c>
      <c r="O5561" s="15" t="s">
        <v>24</v>
      </c>
      <c r="P5561" s="15" t="s">
        <v>25</v>
      </c>
      <c r="Q5561" s="15" t="s">
        <v>26</v>
      </c>
      <c r="R5561" s="15" t="s">
        <v>15</v>
      </c>
      <c r="S5561" s="18" t="n">
        <v>31.65</v>
      </c>
      <c r="T5561" s="15" t="n">
        <v>389.95</v>
      </c>
      <c r="U5561" s="15" t="s">
        <v>24</v>
      </c>
      <c r="V5561" s="18" t="n">
        <f aca="false">IF(ISNUMBER(T5561),T5561,0)</f>
        <v>389.95</v>
      </c>
      <c r="W5561" s="15" t="n">
        <f aca="false">IF(U5561="Yes",1,0)</f>
        <v>0</v>
      </c>
      <c r="X5561" s="15" t="str">
        <f aca="false">IF(F5561&lt;=12,"0-12 months",IF(F5561&lt;=24,"13-24 months",IF(F5561&lt;=48,"25-48 months","49-72 months")))</f>
        <v>13-24 months</v>
      </c>
      <c r="Y5561" s="15" t="str">
        <f aca="false">IF(C5561=1,"Yes","No")</f>
        <v>No</v>
      </c>
      <c r="Z5561" s="15" t="n">
        <f aca="false">COUNTIF(J5561:O5561,"Yes")</f>
        <v>1</v>
      </c>
      <c r="AA5561" s="18" t="n">
        <f aca="false">S5561*W5561</f>
        <v>0</v>
      </c>
      <c r="AB5561" s="15" t="n">
        <f aca="false">(P5561="Month-to-month")+(I5561="Fiber optic")+(R5561="Electronic check")+(F5561&lt;=12)+(M5561="No")+(J5561="No")</f>
        <v>4</v>
      </c>
      <c r="AC5561" s="15" t="str">
        <f aca="false">IF(AB5561&gt;=5,"High",IF(AB5561&gt;=3,"Medium","Low"))</f>
        <v>Medium</v>
      </c>
    </row>
    <row r="5562" customFormat="false" ht="15" hidden="false" customHeight="false" outlineLevel="0" collapsed="false">
      <c r="A5562" s="15" t="s">
        <v>5659</v>
      </c>
      <c r="B5562" s="15" t="s">
        <v>98</v>
      </c>
      <c r="C5562" s="15" t="n">
        <v>0</v>
      </c>
      <c r="D5562" s="15" t="s">
        <v>26</v>
      </c>
      <c r="E5562" s="15" t="s">
        <v>24</v>
      </c>
      <c r="F5562" s="15" t="n">
        <v>61</v>
      </c>
      <c r="G5562" s="15" t="s">
        <v>26</v>
      </c>
      <c r="H5562" s="15" t="s">
        <v>24</v>
      </c>
      <c r="I5562" s="15" t="s">
        <v>102</v>
      </c>
      <c r="J5562" s="15" t="s">
        <v>24</v>
      </c>
      <c r="K5562" s="15" t="s">
        <v>26</v>
      </c>
      <c r="L5562" s="15" t="s">
        <v>26</v>
      </c>
      <c r="M5562" s="15" t="s">
        <v>26</v>
      </c>
      <c r="N5562" s="15" t="s">
        <v>24</v>
      </c>
      <c r="O5562" s="15" t="s">
        <v>26</v>
      </c>
      <c r="P5562" s="15" t="s">
        <v>25</v>
      </c>
      <c r="Q5562" s="15" t="s">
        <v>24</v>
      </c>
      <c r="R5562" s="15" t="s">
        <v>21</v>
      </c>
      <c r="S5562" s="18" t="n">
        <v>94.15</v>
      </c>
      <c r="T5562" s="15" t="n">
        <v>5731.85</v>
      </c>
      <c r="U5562" s="15" t="s">
        <v>24</v>
      </c>
      <c r="V5562" s="18" t="n">
        <f aca="false">IF(ISNUMBER(T5562),T5562,0)</f>
        <v>5731.85</v>
      </c>
      <c r="W5562" s="15" t="n">
        <f aca="false">IF(U5562="Yes",1,0)</f>
        <v>0</v>
      </c>
      <c r="X5562" s="15" t="str">
        <f aca="false">IF(F5562&lt;=12,"0-12 months",IF(F5562&lt;=24,"13-24 months",IF(F5562&lt;=48,"25-48 months","49-72 months")))</f>
        <v>49-72 months</v>
      </c>
      <c r="Y5562" s="15" t="str">
        <f aca="false">IF(C5562=1,"Yes","No")</f>
        <v>No</v>
      </c>
      <c r="Z5562" s="15" t="n">
        <f aca="false">COUNTIF(J5562:O5562,"Yes")</f>
        <v>4</v>
      </c>
      <c r="AA5562" s="18" t="n">
        <f aca="false">S5562*W5562</f>
        <v>0</v>
      </c>
      <c r="AB5562" s="15" t="n">
        <f aca="false">(P5562="Month-to-month")+(I5562="Fiber optic")+(R5562="Electronic check")+(F5562&lt;=12)+(M5562="No")+(J5562="No")</f>
        <v>3</v>
      </c>
      <c r="AC5562" s="15" t="str">
        <f aca="false">IF(AB5562&gt;=5,"High",IF(AB5562&gt;=3,"Medium","Low"))</f>
        <v>Medium</v>
      </c>
    </row>
    <row r="5563" customFormat="false" ht="15" hidden="false" customHeight="false" outlineLevel="0" collapsed="false">
      <c r="A5563" s="15" t="s">
        <v>5660</v>
      </c>
      <c r="B5563" s="15" t="s">
        <v>98</v>
      </c>
      <c r="C5563" s="15" t="n">
        <v>0</v>
      </c>
      <c r="D5563" s="15" t="s">
        <v>24</v>
      </c>
      <c r="E5563" s="15" t="s">
        <v>24</v>
      </c>
      <c r="F5563" s="15" t="n">
        <v>1</v>
      </c>
      <c r="G5563" s="15" t="s">
        <v>26</v>
      </c>
      <c r="H5563" s="15" t="s">
        <v>24</v>
      </c>
      <c r="I5563" s="15" t="s">
        <v>24</v>
      </c>
      <c r="J5563" s="15" t="s">
        <v>28</v>
      </c>
      <c r="K5563" s="15" t="s">
        <v>28</v>
      </c>
      <c r="L5563" s="15" t="s">
        <v>28</v>
      </c>
      <c r="M5563" s="15" t="s">
        <v>28</v>
      </c>
      <c r="N5563" s="15" t="s">
        <v>28</v>
      </c>
      <c r="O5563" s="15" t="s">
        <v>28</v>
      </c>
      <c r="P5563" s="15" t="s">
        <v>25</v>
      </c>
      <c r="Q5563" s="15" t="s">
        <v>24</v>
      </c>
      <c r="R5563" s="15" t="s">
        <v>15</v>
      </c>
      <c r="S5563" s="18" t="n">
        <v>20.65</v>
      </c>
      <c r="T5563" s="15" t="n">
        <v>20.65</v>
      </c>
      <c r="U5563" s="15" t="s">
        <v>24</v>
      </c>
      <c r="V5563" s="18" t="n">
        <f aca="false">IF(ISNUMBER(T5563),T5563,0)</f>
        <v>20.65</v>
      </c>
      <c r="W5563" s="15" t="n">
        <f aca="false">IF(U5563="Yes",1,0)</f>
        <v>0</v>
      </c>
      <c r="X5563" s="15" t="str">
        <f aca="false">IF(F5563&lt;=12,"0-12 months",IF(F5563&lt;=24,"13-24 months",IF(F5563&lt;=48,"25-48 months","49-72 months")))</f>
        <v>0-12 months</v>
      </c>
      <c r="Y5563" s="15" t="str">
        <f aca="false">IF(C5563=1,"Yes","No")</f>
        <v>No</v>
      </c>
      <c r="Z5563" s="15" t="n">
        <f aca="false">COUNTIF(J5563:O5563,"Yes")</f>
        <v>0</v>
      </c>
      <c r="AA5563" s="18" t="n">
        <f aca="false">S5563*W5563</f>
        <v>0</v>
      </c>
      <c r="AB5563" s="15" t="n">
        <f aca="false">(P5563="Month-to-month")+(I5563="Fiber optic")+(R5563="Electronic check")+(F5563&lt;=12)+(M5563="No")+(J5563="No")</f>
        <v>3</v>
      </c>
      <c r="AC5563" s="15" t="str">
        <f aca="false">IF(AB5563&gt;=5,"High",IF(AB5563&gt;=3,"Medium","Low"))</f>
        <v>Medium</v>
      </c>
    </row>
    <row r="5564" customFormat="false" ht="15" hidden="false" customHeight="false" outlineLevel="0" collapsed="false">
      <c r="A5564" s="15" t="s">
        <v>5661</v>
      </c>
      <c r="B5564" s="15" t="s">
        <v>94</v>
      </c>
      <c r="C5564" s="15" t="n">
        <v>1</v>
      </c>
      <c r="D5564" s="15" t="s">
        <v>26</v>
      </c>
      <c r="E5564" s="15" t="s">
        <v>24</v>
      </c>
      <c r="F5564" s="15" t="n">
        <v>56</v>
      </c>
      <c r="G5564" s="15" t="s">
        <v>26</v>
      </c>
      <c r="H5564" s="15" t="s">
        <v>26</v>
      </c>
      <c r="I5564" s="15" t="s">
        <v>102</v>
      </c>
      <c r="J5564" s="15" t="s">
        <v>24</v>
      </c>
      <c r="K5564" s="15" t="s">
        <v>24</v>
      </c>
      <c r="L5564" s="15" t="s">
        <v>24</v>
      </c>
      <c r="M5564" s="15" t="s">
        <v>26</v>
      </c>
      <c r="N5564" s="15" t="s">
        <v>24</v>
      </c>
      <c r="O5564" s="15" t="s">
        <v>24</v>
      </c>
      <c r="P5564" s="15" t="s">
        <v>25</v>
      </c>
      <c r="Q5564" s="15" t="s">
        <v>26</v>
      </c>
      <c r="R5564" s="15" t="s">
        <v>19</v>
      </c>
      <c r="S5564" s="18" t="n">
        <v>76.85</v>
      </c>
      <c r="T5564" s="15" t="n">
        <v>4275.75</v>
      </c>
      <c r="U5564" s="15" t="s">
        <v>24</v>
      </c>
      <c r="V5564" s="18" t="n">
        <f aca="false">IF(ISNUMBER(T5564),T5564,0)</f>
        <v>4275.75</v>
      </c>
      <c r="W5564" s="15" t="n">
        <f aca="false">IF(U5564="Yes",1,0)</f>
        <v>0</v>
      </c>
      <c r="X5564" s="15" t="str">
        <f aca="false">IF(F5564&lt;=12,"0-12 months",IF(F5564&lt;=24,"13-24 months",IF(F5564&lt;=48,"25-48 months","49-72 months")))</f>
        <v>49-72 months</v>
      </c>
      <c r="Y5564" s="15" t="str">
        <f aca="false">IF(C5564=1,"Yes","No")</f>
        <v>Yes</v>
      </c>
      <c r="Z5564" s="15" t="n">
        <f aca="false">COUNTIF(J5564:O5564,"Yes")</f>
        <v>1</v>
      </c>
      <c r="AA5564" s="18" t="n">
        <f aca="false">S5564*W5564</f>
        <v>0</v>
      </c>
      <c r="AB5564" s="15" t="n">
        <f aca="false">(P5564="Month-to-month")+(I5564="Fiber optic")+(R5564="Electronic check")+(F5564&lt;=12)+(M5564="No")+(J5564="No")</f>
        <v>3</v>
      </c>
      <c r="AC5564" s="15" t="str">
        <f aca="false">IF(AB5564&gt;=5,"High",IF(AB5564&gt;=3,"Medium","Low"))</f>
        <v>Medium</v>
      </c>
    </row>
    <row r="5565" customFormat="false" ht="15" hidden="false" customHeight="false" outlineLevel="0" collapsed="false">
      <c r="A5565" s="15" t="s">
        <v>5662</v>
      </c>
      <c r="B5565" s="15" t="s">
        <v>94</v>
      </c>
      <c r="C5565" s="15" t="n">
        <v>0</v>
      </c>
      <c r="D5565" s="15" t="s">
        <v>24</v>
      </c>
      <c r="E5565" s="15" t="s">
        <v>24</v>
      </c>
      <c r="F5565" s="15" t="n">
        <v>4</v>
      </c>
      <c r="G5565" s="15" t="s">
        <v>26</v>
      </c>
      <c r="H5565" s="15" t="s">
        <v>24</v>
      </c>
      <c r="I5565" s="15" t="s">
        <v>24</v>
      </c>
      <c r="J5565" s="15" t="s">
        <v>28</v>
      </c>
      <c r="K5565" s="15" t="s">
        <v>28</v>
      </c>
      <c r="L5565" s="15" t="s">
        <v>28</v>
      </c>
      <c r="M5565" s="15" t="s">
        <v>28</v>
      </c>
      <c r="N5565" s="15" t="s">
        <v>28</v>
      </c>
      <c r="O5565" s="15" t="s">
        <v>28</v>
      </c>
      <c r="P5565" s="15" t="s">
        <v>25</v>
      </c>
      <c r="Q5565" s="15" t="s">
        <v>24</v>
      </c>
      <c r="R5565" s="15" t="s">
        <v>17</v>
      </c>
      <c r="S5565" s="18" t="n">
        <v>20.15</v>
      </c>
      <c r="T5565" s="15" t="n">
        <v>84.5</v>
      </c>
      <c r="U5565" s="15" t="s">
        <v>24</v>
      </c>
      <c r="V5565" s="18" t="n">
        <f aca="false">IF(ISNUMBER(T5565),T5565,0)</f>
        <v>84.5</v>
      </c>
      <c r="W5565" s="15" t="n">
        <f aca="false">IF(U5565="Yes",1,0)</f>
        <v>0</v>
      </c>
      <c r="X5565" s="15" t="str">
        <f aca="false">IF(F5565&lt;=12,"0-12 months",IF(F5565&lt;=24,"13-24 months",IF(F5565&lt;=48,"25-48 months","49-72 months")))</f>
        <v>0-12 months</v>
      </c>
      <c r="Y5565" s="15" t="str">
        <f aca="false">IF(C5565=1,"Yes","No")</f>
        <v>No</v>
      </c>
      <c r="Z5565" s="15" t="n">
        <f aca="false">COUNTIF(J5565:O5565,"Yes")</f>
        <v>0</v>
      </c>
      <c r="AA5565" s="18" t="n">
        <f aca="false">S5565*W5565</f>
        <v>0</v>
      </c>
      <c r="AB5565" s="15" t="n">
        <f aca="false">(P5565="Month-to-month")+(I5565="Fiber optic")+(R5565="Electronic check")+(F5565&lt;=12)+(M5565="No")+(J5565="No")</f>
        <v>2</v>
      </c>
      <c r="AC5565" s="15" t="str">
        <f aca="false">IF(AB5565&gt;=5,"High",IF(AB5565&gt;=3,"Medium","Low"))</f>
        <v>Low</v>
      </c>
    </row>
    <row r="5566" customFormat="false" ht="15" hidden="false" customHeight="false" outlineLevel="0" collapsed="false">
      <c r="A5566" s="15" t="s">
        <v>5663</v>
      </c>
      <c r="B5566" s="15" t="s">
        <v>98</v>
      </c>
      <c r="C5566" s="15" t="n">
        <v>0</v>
      </c>
      <c r="D5566" s="15" t="s">
        <v>24</v>
      </c>
      <c r="E5566" s="15" t="s">
        <v>24</v>
      </c>
      <c r="F5566" s="15" t="n">
        <v>35</v>
      </c>
      <c r="G5566" s="15" t="s">
        <v>26</v>
      </c>
      <c r="H5566" s="15" t="s">
        <v>26</v>
      </c>
      <c r="I5566" s="15" t="s">
        <v>96</v>
      </c>
      <c r="J5566" s="15" t="s">
        <v>26</v>
      </c>
      <c r="K5566" s="15" t="s">
        <v>24</v>
      </c>
      <c r="L5566" s="15" t="s">
        <v>24</v>
      </c>
      <c r="M5566" s="15" t="s">
        <v>24</v>
      </c>
      <c r="N5566" s="15" t="s">
        <v>24</v>
      </c>
      <c r="O5566" s="15" t="s">
        <v>24</v>
      </c>
      <c r="P5566" s="15" t="s">
        <v>29</v>
      </c>
      <c r="Q5566" s="15" t="s">
        <v>24</v>
      </c>
      <c r="R5566" s="15" t="s">
        <v>17</v>
      </c>
      <c r="S5566" s="18" t="n">
        <v>55.25</v>
      </c>
      <c r="T5566" s="15" t="n">
        <v>1924.1</v>
      </c>
      <c r="U5566" s="15" t="s">
        <v>24</v>
      </c>
      <c r="V5566" s="18" t="n">
        <f aca="false">IF(ISNUMBER(T5566),T5566,0)</f>
        <v>1924.1</v>
      </c>
      <c r="W5566" s="15" t="n">
        <f aca="false">IF(U5566="Yes",1,0)</f>
        <v>0</v>
      </c>
      <c r="X5566" s="15" t="str">
        <f aca="false">IF(F5566&lt;=12,"0-12 months",IF(F5566&lt;=24,"13-24 months",IF(F5566&lt;=48,"25-48 months","49-72 months")))</f>
        <v>25-48 months</v>
      </c>
      <c r="Y5566" s="15" t="str">
        <f aca="false">IF(C5566=1,"Yes","No")</f>
        <v>No</v>
      </c>
      <c r="Z5566" s="15" t="n">
        <f aca="false">COUNTIF(J5566:O5566,"Yes")</f>
        <v>1</v>
      </c>
      <c r="AA5566" s="18" t="n">
        <f aca="false">S5566*W5566</f>
        <v>0</v>
      </c>
      <c r="AB5566" s="15" t="n">
        <f aca="false">(P5566="Month-to-month")+(I5566="Fiber optic")+(R5566="Electronic check")+(F5566&lt;=12)+(M5566="No")+(J5566="No")</f>
        <v>1</v>
      </c>
      <c r="AC5566" s="15" t="str">
        <f aca="false">IF(AB5566&gt;=5,"High",IF(AB5566&gt;=3,"Medium","Low"))</f>
        <v>Low</v>
      </c>
    </row>
    <row r="5567" customFormat="false" ht="15" hidden="false" customHeight="false" outlineLevel="0" collapsed="false">
      <c r="A5567" s="15" t="s">
        <v>5664</v>
      </c>
      <c r="B5567" s="15" t="s">
        <v>94</v>
      </c>
      <c r="C5567" s="15" t="n">
        <v>0</v>
      </c>
      <c r="D5567" s="15" t="s">
        <v>26</v>
      </c>
      <c r="E5567" s="15" t="s">
        <v>24</v>
      </c>
      <c r="F5567" s="15" t="n">
        <v>18</v>
      </c>
      <c r="G5567" s="15" t="s">
        <v>24</v>
      </c>
      <c r="H5567" s="15" t="s">
        <v>95</v>
      </c>
      <c r="I5567" s="15" t="s">
        <v>96</v>
      </c>
      <c r="J5567" s="15" t="s">
        <v>24</v>
      </c>
      <c r="K5567" s="15" t="s">
        <v>24</v>
      </c>
      <c r="L5567" s="15" t="s">
        <v>26</v>
      </c>
      <c r="M5567" s="15" t="s">
        <v>24</v>
      </c>
      <c r="N5567" s="15" t="s">
        <v>26</v>
      </c>
      <c r="O5567" s="15" t="s">
        <v>24</v>
      </c>
      <c r="P5567" s="15" t="s">
        <v>25</v>
      </c>
      <c r="Q5567" s="15" t="s">
        <v>26</v>
      </c>
      <c r="R5567" s="15" t="s">
        <v>15</v>
      </c>
      <c r="S5567" s="18" t="n">
        <v>39.05</v>
      </c>
      <c r="T5567" s="15" t="n">
        <v>669.85</v>
      </c>
      <c r="U5567" s="15" t="s">
        <v>26</v>
      </c>
      <c r="V5567" s="18" t="n">
        <f aca="false">IF(ISNUMBER(T5567),T5567,0)</f>
        <v>669.85</v>
      </c>
      <c r="W5567" s="15" t="n">
        <f aca="false">IF(U5567="Yes",1,0)</f>
        <v>1</v>
      </c>
      <c r="X5567" s="15" t="str">
        <f aca="false">IF(F5567&lt;=12,"0-12 months",IF(F5567&lt;=24,"13-24 months",IF(F5567&lt;=48,"25-48 months","49-72 months")))</f>
        <v>13-24 months</v>
      </c>
      <c r="Y5567" s="15" t="str">
        <f aca="false">IF(C5567=1,"Yes","No")</f>
        <v>No</v>
      </c>
      <c r="Z5567" s="15" t="n">
        <f aca="false">COUNTIF(J5567:O5567,"Yes")</f>
        <v>2</v>
      </c>
      <c r="AA5567" s="18" t="n">
        <f aca="false">S5567*W5567</f>
        <v>39.05</v>
      </c>
      <c r="AB5567" s="15" t="n">
        <f aca="false">(P5567="Month-to-month")+(I5567="Fiber optic")+(R5567="Electronic check")+(F5567&lt;=12)+(M5567="No")+(J5567="No")</f>
        <v>4</v>
      </c>
      <c r="AC5567" s="15" t="str">
        <f aca="false">IF(AB5567&gt;=5,"High",IF(AB5567&gt;=3,"Medium","Low"))</f>
        <v>Medium</v>
      </c>
    </row>
    <row r="5568" customFormat="false" ht="15" hidden="false" customHeight="false" outlineLevel="0" collapsed="false">
      <c r="A5568" s="15" t="s">
        <v>5665</v>
      </c>
      <c r="B5568" s="15" t="s">
        <v>98</v>
      </c>
      <c r="C5568" s="15" t="n">
        <v>0</v>
      </c>
      <c r="D5568" s="15" t="s">
        <v>26</v>
      </c>
      <c r="E5568" s="15" t="s">
        <v>24</v>
      </c>
      <c r="F5568" s="15" t="n">
        <v>72</v>
      </c>
      <c r="G5568" s="15" t="s">
        <v>26</v>
      </c>
      <c r="H5568" s="15" t="s">
        <v>26</v>
      </c>
      <c r="I5568" s="15" t="s">
        <v>96</v>
      </c>
      <c r="J5568" s="15" t="s">
        <v>24</v>
      </c>
      <c r="K5568" s="15" t="s">
        <v>26</v>
      </c>
      <c r="L5568" s="15" t="s">
        <v>26</v>
      </c>
      <c r="M5568" s="15" t="s">
        <v>24</v>
      </c>
      <c r="N5568" s="15" t="s">
        <v>26</v>
      </c>
      <c r="O5568" s="15" t="s">
        <v>26</v>
      </c>
      <c r="P5568" s="15" t="s">
        <v>29</v>
      </c>
      <c r="Q5568" s="15" t="s">
        <v>24</v>
      </c>
      <c r="R5568" s="15" t="s">
        <v>19</v>
      </c>
      <c r="S5568" s="18" t="n">
        <v>82.15</v>
      </c>
      <c r="T5568" s="15" t="n">
        <v>5784.3</v>
      </c>
      <c r="U5568" s="15" t="s">
        <v>24</v>
      </c>
      <c r="V5568" s="18" t="n">
        <f aca="false">IF(ISNUMBER(T5568),T5568,0)</f>
        <v>5784.3</v>
      </c>
      <c r="W5568" s="15" t="n">
        <f aca="false">IF(U5568="Yes",1,0)</f>
        <v>0</v>
      </c>
      <c r="X5568" s="15" t="str">
        <f aca="false">IF(F5568&lt;=12,"0-12 months",IF(F5568&lt;=24,"13-24 months",IF(F5568&lt;=48,"25-48 months","49-72 months")))</f>
        <v>49-72 months</v>
      </c>
      <c r="Y5568" s="15" t="str">
        <f aca="false">IF(C5568=1,"Yes","No")</f>
        <v>No</v>
      </c>
      <c r="Z5568" s="15" t="n">
        <f aca="false">COUNTIF(J5568:O5568,"Yes")</f>
        <v>4</v>
      </c>
      <c r="AA5568" s="18" t="n">
        <f aca="false">S5568*W5568</f>
        <v>0</v>
      </c>
      <c r="AB5568" s="15" t="n">
        <f aca="false">(P5568="Month-to-month")+(I5568="Fiber optic")+(R5568="Electronic check")+(F5568&lt;=12)+(M5568="No")+(J5568="No")</f>
        <v>2</v>
      </c>
      <c r="AC5568" s="15" t="str">
        <f aca="false">IF(AB5568&gt;=5,"High",IF(AB5568&gt;=3,"Medium","Low"))</f>
        <v>Low</v>
      </c>
    </row>
    <row r="5569" customFormat="false" ht="15" hidden="false" customHeight="false" outlineLevel="0" collapsed="false">
      <c r="A5569" s="15" t="s">
        <v>5666</v>
      </c>
      <c r="B5569" s="15" t="s">
        <v>94</v>
      </c>
      <c r="C5569" s="15" t="n">
        <v>1</v>
      </c>
      <c r="D5569" s="15" t="s">
        <v>24</v>
      </c>
      <c r="E5569" s="15" t="s">
        <v>24</v>
      </c>
      <c r="F5569" s="15" t="n">
        <v>49</v>
      </c>
      <c r="G5569" s="15" t="s">
        <v>26</v>
      </c>
      <c r="H5569" s="15" t="s">
        <v>26</v>
      </c>
      <c r="I5569" s="15" t="s">
        <v>102</v>
      </c>
      <c r="J5569" s="15" t="s">
        <v>26</v>
      </c>
      <c r="K5569" s="15" t="s">
        <v>26</v>
      </c>
      <c r="L5569" s="15" t="s">
        <v>26</v>
      </c>
      <c r="M5569" s="15" t="s">
        <v>26</v>
      </c>
      <c r="N5569" s="15" t="s">
        <v>24</v>
      </c>
      <c r="O5569" s="15" t="s">
        <v>26</v>
      </c>
      <c r="P5569" s="15" t="s">
        <v>27</v>
      </c>
      <c r="Q5569" s="15" t="s">
        <v>24</v>
      </c>
      <c r="R5569" s="15" t="s">
        <v>19</v>
      </c>
      <c r="S5569" s="18" t="n">
        <v>103</v>
      </c>
      <c r="T5569" s="15" t="n">
        <v>5166.2</v>
      </c>
      <c r="U5569" s="15" t="s">
        <v>24</v>
      </c>
      <c r="V5569" s="18" t="n">
        <f aca="false">IF(ISNUMBER(T5569),T5569,0)</f>
        <v>5166.2</v>
      </c>
      <c r="W5569" s="15" t="n">
        <f aca="false">IF(U5569="Yes",1,0)</f>
        <v>0</v>
      </c>
      <c r="X5569" s="15" t="str">
        <f aca="false">IF(F5569&lt;=12,"0-12 months",IF(F5569&lt;=24,"13-24 months",IF(F5569&lt;=48,"25-48 months","49-72 months")))</f>
        <v>49-72 months</v>
      </c>
      <c r="Y5569" s="15" t="str">
        <f aca="false">IF(C5569=1,"Yes","No")</f>
        <v>Yes</v>
      </c>
      <c r="Z5569" s="15" t="n">
        <f aca="false">COUNTIF(J5569:O5569,"Yes")</f>
        <v>5</v>
      </c>
      <c r="AA5569" s="18" t="n">
        <f aca="false">S5569*W5569</f>
        <v>0</v>
      </c>
      <c r="AB5569" s="15" t="n">
        <f aca="false">(P5569="Month-to-month")+(I5569="Fiber optic")+(R5569="Electronic check")+(F5569&lt;=12)+(M5569="No")+(J5569="No")</f>
        <v>1</v>
      </c>
      <c r="AC5569" s="15" t="str">
        <f aca="false">IF(AB5569&gt;=5,"High",IF(AB5569&gt;=3,"Medium","Low"))</f>
        <v>Low</v>
      </c>
    </row>
    <row r="5570" customFormat="false" ht="15" hidden="false" customHeight="false" outlineLevel="0" collapsed="false">
      <c r="A5570" s="15" t="s">
        <v>5667</v>
      </c>
      <c r="B5570" s="15" t="s">
        <v>94</v>
      </c>
      <c r="C5570" s="15" t="n">
        <v>0</v>
      </c>
      <c r="D5570" s="15" t="s">
        <v>26</v>
      </c>
      <c r="E5570" s="15" t="s">
        <v>24</v>
      </c>
      <c r="F5570" s="15" t="n">
        <v>44</v>
      </c>
      <c r="G5570" s="15" t="s">
        <v>26</v>
      </c>
      <c r="H5570" s="15" t="s">
        <v>26</v>
      </c>
      <c r="I5570" s="15" t="s">
        <v>102</v>
      </c>
      <c r="J5570" s="15" t="s">
        <v>26</v>
      </c>
      <c r="K5570" s="15" t="s">
        <v>26</v>
      </c>
      <c r="L5570" s="15" t="s">
        <v>26</v>
      </c>
      <c r="M5570" s="15" t="s">
        <v>26</v>
      </c>
      <c r="N5570" s="15" t="s">
        <v>24</v>
      </c>
      <c r="O5570" s="15" t="s">
        <v>24</v>
      </c>
      <c r="P5570" s="15" t="s">
        <v>25</v>
      </c>
      <c r="Q5570" s="15" t="s">
        <v>26</v>
      </c>
      <c r="R5570" s="15" t="s">
        <v>21</v>
      </c>
      <c r="S5570" s="18" t="n">
        <v>95.1</v>
      </c>
      <c r="T5570" s="15" t="n">
        <v>4060.55</v>
      </c>
      <c r="U5570" s="15" t="s">
        <v>24</v>
      </c>
      <c r="V5570" s="18" t="n">
        <f aca="false">IF(ISNUMBER(T5570),T5570,0)</f>
        <v>4060.55</v>
      </c>
      <c r="W5570" s="15" t="n">
        <f aca="false">IF(U5570="Yes",1,0)</f>
        <v>0</v>
      </c>
      <c r="X5570" s="15" t="str">
        <f aca="false">IF(F5570&lt;=12,"0-12 months",IF(F5570&lt;=24,"13-24 months",IF(F5570&lt;=48,"25-48 months","49-72 months")))</f>
        <v>25-48 months</v>
      </c>
      <c r="Y5570" s="15" t="str">
        <f aca="false">IF(C5570=1,"Yes","No")</f>
        <v>No</v>
      </c>
      <c r="Z5570" s="15" t="n">
        <f aca="false">COUNTIF(J5570:O5570,"Yes")</f>
        <v>4</v>
      </c>
      <c r="AA5570" s="18" t="n">
        <f aca="false">S5570*W5570</f>
        <v>0</v>
      </c>
      <c r="AB5570" s="15" t="n">
        <f aca="false">(P5570="Month-to-month")+(I5570="Fiber optic")+(R5570="Electronic check")+(F5570&lt;=12)+(M5570="No")+(J5570="No")</f>
        <v>2</v>
      </c>
      <c r="AC5570" s="15" t="str">
        <f aca="false">IF(AB5570&gt;=5,"High",IF(AB5570&gt;=3,"Medium","Low"))</f>
        <v>Low</v>
      </c>
    </row>
    <row r="5571" customFormat="false" ht="15" hidden="false" customHeight="false" outlineLevel="0" collapsed="false">
      <c r="A5571" s="15" t="s">
        <v>5668</v>
      </c>
      <c r="B5571" s="15" t="s">
        <v>94</v>
      </c>
      <c r="C5571" s="15" t="n">
        <v>1</v>
      </c>
      <c r="D5571" s="15" t="s">
        <v>26</v>
      </c>
      <c r="E5571" s="15" t="s">
        <v>24</v>
      </c>
      <c r="F5571" s="15" t="n">
        <v>3</v>
      </c>
      <c r="G5571" s="15" t="s">
        <v>26</v>
      </c>
      <c r="H5571" s="15" t="s">
        <v>24</v>
      </c>
      <c r="I5571" s="15" t="s">
        <v>102</v>
      </c>
      <c r="J5571" s="15" t="s">
        <v>24</v>
      </c>
      <c r="K5571" s="15" t="s">
        <v>24</v>
      </c>
      <c r="L5571" s="15" t="s">
        <v>24</v>
      </c>
      <c r="M5571" s="15" t="s">
        <v>26</v>
      </c>
      <c r="N5571" s="15" t="s">
        <v>26</v>
      </c>
      <c r="O5571" s="15" t="s">
        <v>24</v>
      </c>
      <c r="P5571" s="15" t="s">
        <v>25</v>
      </c>
      <c r="Q5571" s="15" t="s">
        <v>26</v>
      </c>
      <c r="R5571" s="15" t="s">
        <v>17</v>
      </c>
      <c r="S5571" s="18" t="n">
        <v>83.9</v>
      </c>
      <c r="T5571" s="15" t="n">
        <v>267.4</v>
      </c>
      <c r="U5571" s="15" t="s">
        <v>26</v>
      </c>
      <c r="V5571" s="18" t="n">
        <f aca="false">IF(ISNUMBER(T5571),T5571,0)</f>
        <v>267.4</v>
      </c>
      <c r="W5571" s="15" t="n">
        <f aca="false">IF(U5571="Yes",1,0)</f>
        <v>1</v>
      </c>
      <c r="X5571" s="15" t="str">
        <f aca="false">IF(F5571&lt;=12,"0-12 months",IF(F5571&lt;=24,"13-24 months",IF(F5571&lt;=48,"25-48 months","49-72 months")))</f>
        <v>0-12 months</v>
      </c>
      <c r="Y5571" s="15" t="str">
        <f aca="false">IF(C5571=1,"Yes","No")</f>
        <v>Yes</v>
      </c>
      <c r="Z5571" s="15" t="n">
        <f aca="false">COUNTIF(J5571:O5571,"Yes")</f>
        <v>2</v>
      </c>
      <c r="AA5571" s="18" t="n">
        <f aca="false">S5571*W5571</f>
        <v>83.9</v>
      </c>
      <c r="AB5571" s="15" t="n">
        <f aca="false">(P5571="Month-to-month")+(I5571="Fiber optic")+(R5571="Electronic check")+(F5571&lt;=12)+(M5571="No")+(J5571="No")</f>
        <v>4</v>
      </c>
      <c r="AC5571" s="15" t="str">
        <f aca="false">IF(AB5571&gt;=5,"High",IF(AB5571&gt;=3,"Medium","Low"))</f>
        <v>Medium</v>
      </c>
    </row>
    <row r="5572" customFormat="false" ht="15" hidden="false" customHeight="false" outlineLevel="0" collapsed="false">
      <c r="A5572" s="15" t="s">
        <v>5669</v>
      </c>
      <c r="B5572" s="15" t="s">
        <v>94</v>
      </c>
      <c r="C5572" s="15" t="n">
        <v>0</v>
      </c>
      <c r="D5572" s="15" t="s">
        <v>26</v>
      </c>
      <c r="E5572" s="15" t="s">
        <v>26</v>
      </c>
      <c r="F5572" s="15" t="n">
        <v>37</v>
      </c>
      <c r="G5572" s="15" t="s">
        <v>26</v>
      </c>
      <c r="H5572" s="15" t="s">
        <v>26</v>
      </c>
      <c r="I5572" s="15" t="s">
        <v>102</v>
      </c>
      <c r="J5572" s="15" t="s">
        <v>24</v>
      </c>
      <c r="K5572" s="15" t="s">
        <v>26</v>
      </c>
      <c r="L5572" s="15" t="s">
        <v>26</v>
      </c>
      <c r="M5572" s="15" t="s">
        <v>24</v>
      </c>
      <c r="N5572" s="15" t="s">
        <v>24</v>
      </c>
      <c r="O5572" s="15" t="s">
        <v>26</v>
      </c>
      <c r="P5572" s="15" t="s">
        <v>25</v>
      </c>
      <c r="Q5572" s="15" t="s">
        <v>26</v>
      </c>
      <c r="R5572" s="15" t="s">
        <v>15</v>
      </c>
      <c r="S5572" s="18" t="n">
        <v>95.15</v>
      </c>
      <c r="T5572" s="15" t="n">
        <v>3532.85</v>
      </c>
      <c r="U5572" s="15" t="s">
        <v>24</v>
      </c>
      <c r="V5572" s="18" t="n">
        <f aca="false">IF(ISNUMBER(T5572),T5572,0)</f>
        <v>3532.85</v>
      </c>
      <c r="W5572" s="15" t="n">
        <f aca="false">IF(U5572="Yes",1,0)</f>
        <v>0</v>
      </c>
      <c r="X5572" s="15" t="str">
        <f aca="false">IF(F5572&lt;=12,"0-12 months",IF(F5572&lt;=24,"13-24 months",IF(F5572&lt;=48,"25-48 months","49-72 months")))</f>
        <v>25-48 months</v>
      </c>
      <c r="Y5572" s="15" t="str">
        <f aca="false">IF(C5572=1,"Yes","No")</f>
        <v>No</v>
      </c>
      <c r="Z5572" s="15" t="n">
        <f aca="false">COUNTIF(J5572:O5572,"Yes")</f>
        <v>3</v>
      </c>
      <c r="AA5572" s="18" t="n">
        <f aca="false">S5572*W5572</f>
        <v>0</v>
      </c>
      <c r="AB5572" s="15" t="n">
        <f aca="false">(P5572="Month-to-month")+(I5572="Fiber optic")+(R5572="Electronic check")+(F5572&lt;=12)+(M5572="No")+(J5572="No")</f>
        <v>5</v>
      </c>
      <c r="AC5572" s="15" t="str">
        <f aca="false">IF(AB5572&gt;=5,"High",IF(AB5572&gt;=3,"Medium","Low"))</f>
        <v>High</v>
      </c>
    </row>
    <row r="5573" customFormat="false" ht="15" hidden="false" customHeight="false" outlineLevel="0" collapsed="false">
      <c r="A5573" s="15" t="s">
        <v>5670</v>
      </c>
      <c r="B5573" s="15" t="s">
        <v>98</v>
      </c>
      <c r="C5573" s="15" t="n">
        <v>0</v>
      </c>
      <c r="D5573" s="15" t="s">
        <v>26</v>
      </c>
      <c r="E5573" s="15" t="s">
        <v>24</v>
      </c>
      <c r="F5573" s="15" t="n">
        <v>61</v>
      </c>
      <c r="G5573" s="15" t="s">
        <v>26</v>
      </c>
      <c r="H5573" s="15" t="s">
        <v>26</v>
      </c>
      <c r="I5573" s="15" t="s">
        <v>96</v>
      </c>
      <c r="J5573" s="15" t="s">
        <v>24</v>
      </c>
      <c r="K5573" s="15" t="s">
        <v>26</v>
      </c>
      <c r="L5573" s="15" t="s">
        <v>26</v>
      </c>
      <c r="M5573" s="15" t="s">
        <v>24</v>
      </c>
      <c r="N5573" s="15" t="s">
        <v>26</v>
      </c>
      <c r="O5573" s="15" t="s">
        <v>26</v>
      </c>
      <c r="P5573" s="15" t="s">
        <v>27</v>
      </c>
      <c r="Q5573" s="15" t="s">
        <v>26</v>
      </c>
      <c r="R5573" s="15" t="s">
        <v>15</v>
      </c>
      <c r="S5573" s="18" t="n">
        <v>79.8</v>
      </c>
      <c r="T5573" s="15" t="n">
        <v>4914.8</v>
      </c>
      <c r="U5573" s="15" t="s">
        <v>24</v>
      </c>
      <c r="V5573" s="18" t="n">
        <f aca="false">IF(ISNUMBER(T5573),T5573,0)</f>
        <v>4914.8</v>
      </c>
      <c r="W5573" s="15" t="n">
        <f aca="false">IF(U5573="Yes",1,0)</f>
        <v>0</v>
      </c>
      <c r="X5573" s="15" t="str">
        <f aca="false">IF(F5573&lt;=12,"0-12 months",IF(F5573&lt;=24,"13-24 months",IF(F5573&lt;=48,"25-48 months","49-72 months")))</f>
        <v>49-72 months</v>
      </c>
      <c r="Y5573" s="15" t="str">
        <f aca="false">IF(C5573=1,"Yes","No")</f>
        <v>No</v>
      </c>
      <c r="Z5573" s="15" t="n">
        <f aca="false">COUNTIF(J5573:O5573,"Yes")</f>
        <v>4</v>
      </c>
      <c r="AA5573" s="18" t="n">
        <f aca="false">S5573*W5573</f>
        <v>0</v>
      </c>
      <c r="AB5573" s="15" t="n">
        <f aca="false">(P5573="Month-to-month")+(I5573="Fiber optic")+(R5573="Electronic check")+(F5573&lt;=12)+(M5573="No")+(J5573="No")</f>
        <v>3</v>
      </c>
      <c r="AC5573" s="15" t="str">
        <f aca="false">IF(AB5573&gt;=5,"High",IF(AB5573&gt;=3,"Medium","Low"))</f>
        <v>Medium</v>
      </c>
    </row>
    <row r="5574" customFormat="false" ht="15" hidden="false" customHeight="false" outlineLevel="0" collapsed="false">
      <c r="A5574" s="15" t="s">
        <v>5671</v>
      </c>
      <c r="B5574" s="15" t="s">
        <v>98</v>
      </c>
      <c r="C5574" s="15" t="n">
        <v>0</v>
      </c>
      <c r="D5574" s="15" t="s">
        <v>26</v>
      </c>
      <c r="E5574" s="15" t="s">
        <v>24</v>
      </c>
      <c r="F5574" s="15" t="n">
        <v>70</v>
      </c>
      <c r="G5574" s="15" t="s">
        <v>26</v>
      </c>
      <c r="H5574" s="15" t="s">
        <v>26</v>
      </c>
      <c r="I5574" s="15" t="s">
        <v>96</v>
      </c>
      <c r="J5574" s="15" t="s">
        <v>26</v>
      </c>
      <c r="K5574" s="15" t="s">
        <v>24</v>
      </c>
      <c r="L5574" s="15" t="s">
        <v>26</v>
      </c>
      <c r="M5574" s="15" t="s">
        <v>26</v>
      </c>
      <c r="N5574" s="15" t="s">
        <v>24</v>
      </c>
      <c r="O5574" s="15" t="s">
        <v>26</v>
      </c>
      <c r="P5574" s="15" t="s">
        <v>29</v>
      </c>
      <c r="Q5574" s="15" t="s">
        <v>26</v>
      </c>
      <c r="R5574" s="15" t="s">
        <v>21</v>
      </c>
      <c r="S5574" s="18" t="n">
        <v>74.8</v>
      </c>
      <c r="T5574" s="15" t="n">
        <v>5315.8</v>
      </c>
      <c r="U5574" s="15" t="s">
        <v>24</v>
      </c>
      <c r="V5574" s="18" t="n">
        <f aca="false">IF(ISNUMBER(T5574),T5574,0)</f>
        <v>5315.8</v>
      </c>
      <c r="W5574" s="15" t="n">
        <f aca="false">IF(U5574="Yes",1,0)</f>
        <v>0</v>
      </c>
      <c r="X5574" s="15" t="str">
        <f aca="false">IF(F5574&lt;=12,"0-12 months",IF(F5574&lt;=24,"13-24 months",IF(F5574&lt;=48,"25-48 months","49-72 months")))</f>
        <v>49-72 months</v>
      </c>
      <c r="Y5574" s="15" t="str">
        <f aca="false">IF(C5574=1,"Yes","No")</f>
        <v>No</v>
      </c>
      <c r="Z5574" s="15" t="n">
        <f aca="false">COUNTIF(J5574:O5574,"Yes")</f>
        <v>4</v>
      </c>
      <c r="AA5574" s="18" t="n">
        <f aca="false">S5574*W5574</f>
        <v>0</v>
      </c>
      <c r="AB5574" s="15" t="n">
        <f aca="false">(P5574="Month-to-month")+(I5574="Fiber optic")+(R5574="Electronic check")+(F5574&lt;=12)+(M5574="No")+(J5574="No")</f>
        <v>0</v>
      </c>
      <c r="AC5574" s="15" t="str">
        <f aca="false">IF(AB5574&gt;=5,"High",IF(AB5574&gt;=3,"Medium","Low"))</f>
        <v>Low</v>
      </c>
    </row>
    <row r="5575" customFormat="false" ht="15" hidden="false" customHeight="false" outlineLevel="0" collapsed="false">
      <c r="A5575" s="15" t="s">
        <v>5672</v>
      </c>
      <c r="B5575" s="15" t="s">
        <v>94</v>
      </c>
      <c r="C5575" s="15" t="n">
        <v>1</v>
      </c>
      <c r="D5575" s="15" t="s">
        <v>24</v>
      </c>
      <c r="E5575" s="15" t="s">
        <v>24</v>
      </c>
      <c r="F5575" s="15" t="n">
        <v>1</v>
      </c>
      <c r="G5575" s="15" t="s">
        <v>26</v>
      </c>
      <c r="H5575" s="15" t="s">
        <v>24</v>
      </c>
      <c r="I5575" s="15" t="s">
        <v>102</v>
      </c>
      <c r="J5575" s="15" t="s">
        <v>24</v>
      </c>
      <c r="K5575" s="15" t="s">
        <v>24</v>
      </c>
      <c r="L5575" s="15" t="s">
        <v>24</v>
      </c>
      <c r="M5575" s="15" t="s">
        <v>24</v>
      </c>
      <c r="N5575" s="15" t="s">
        <v>24</v>
      </c>
      <c r="O5575" s="15" t="s">
        <v>24</v>
      </c>
      <c r="P5575" s="15" t="s">
        <v>25</v>
      </c>
      <c r="Q5575" s="15" t="s">
        <v>26</v>
      </c>
      <c r="R5575" s="15" t="s">
        <v>15</v>
      </c>
      <c r="S5575" s="18" t="n">
        <v>69.85</v>
      </c>
      <c r="T5575" s="15" t="n">
        <v>69.85</v>
      </c>
      <c r="U5575" s="15" t="s">
        <v>26</v>
      </c>
      <c r="V5575" s="18" t="n">
        <f aca="false">IF(ISNUMBER(T5575),T5575,0)</f>
        <v>69.85</v>
      </c>
      <c r="W5575" s="15" t="n">
        <f aca="false">IF(U5575="Yes",1,0)</f>
        <v>1</v>
      </c>
      <c r="X5575" s="15" t="str">
        <f aca="false">IF(F5575&lt;=12,"0-12 months",IF(F5575&lt;=24,"13-24 months",IF(F5575&lt;=48,"25-48 months","49-72 months")))</f>
        <v>0-12 months</v>
      </c>
      <c r="Y5575" s="15" t="str">
        <f aca="false">IF(C5575=1,"Yes","No")</f>
        <v>Yes</v>
      </c>
      <c r="Z5575" s="15" t="n">
        <f aca="false">COUNTIF(J5575:O5575,"Yes")</f>
        <v>0</v>
      </c>
      <c r="AA5575" s="18" t="n">
        <f aca="false">S5575*W5575</f>
        <v>69.85</v>
      </c>
      <c r="AB5575" s="15" t="n">
        <f aca="false">(P5575="Month-to-month")+(I5575="Fiber optic")+(R5575="Electronic check")+(F5575&lt;=12)+(M5575="No")+(J5575="No")</f>
        <v>6</v>
      </c>
      <c r="AC5575" s="15" t="str">
        <f aca="false">IF(AB5575&gt;=5,"High",IF(AB5575&gt;=3,"Medium","Low"))</f>
        <v>High</v>
      </c>
    </row>
    <row r="5576" customFormat="false" ht="15" hidden="false" customHeight="false" outlineLevel="0" collapsed="false">
      <c r="A5576" s="15" t="s">
        <v>5673</v>
      </c>
      <c r="B5576" s="15" t="s">
        <v>94</v>
      </c>
      <c r="C5576" s="15" t="n">
        <v>0</v>
      </c>
      <c r="D5576" s="15" t="s">
        <v>24</v>
      </c>
      <c r="E5576" s="15" t="s">
        <v>24</v>
      </c>
      <c r="F5576" s="15" t="n">
        <v>41</v>
      </c>
      <c r="G5576" s="15" t="s">
        <v>26</v>
      </c>
      <c r="H5576" s="15" t="s">
        <v>24</v>
      </c>
      <c r="I5576" s="15" t="s">
        <v>24</v>
      </c>
      <c r="J5576" s="15" t="s">
        <v>28</v>
      </c>
      <c r="K5576" s="15" t="s">
        <v>28</v>
      </c>
      <c r="L5576" s="15" t="s">
        <v>28</v>
      </c>
      <c r="M5576" s="15" t="s">
        <v>28</v>
      </c>
      <c r="N5576" s="15" t="s">
        <v>28</v>
      </c>
      <c r="O5576" s="15" t="s">
        <v>28</v>
      </c>
      <c r="P5576" s="15" t="s">
        <v>25</v>
      </c>
      <c r="Q5576" s="15" t="s">
        <v>24</v>
      </c>
      <c r="R5576" s="15" t="s">
        <v>15</v>
      </c>
      <c r="S5576" s="18" t="n">
        <v>20.45</v>
      </c>
      <c r="T5576" s="15" t="n">
        <v>775.6</v>
      </c>
      <c r="U5576" s="15" t="s">
        <v>24</v>
      </c>
      <c r="V5576" s="18" t="n">
        <f aca="false">IF(ISNUMBER(T5576),T5576,0)</f>
        <v>775.6</v>
      </c>
      <c r="W5576" s="15" t="n">
        <f aca="false">IF(U5576="Yes",1,0)</f>
        <v>0</v>
      </c>
      <c r="X5576" s="15" t="str">
        <f aca="false">IF(F5576&lt;=12,"0-12 months",IF(F5576&lt;=24,"13-24 months",IF(F5576&lt;=48,"25-48 months","49-72 months")))</f>
        <v>25-48 months</v>
      </c>
      <c r="Y5576" s="15" t="str">
        <f aca="false">IF(C5576=1,"Yes","No")</f>
        <v>No</v>
      </c>
      <c r="Z5576" s="15" t="n">
        <f aca="false">COUNTIF(J5576:O5576,"Yes")</f>
        <v>0</v>
      </c>
      <c r="AA5576" s="18" t="n">
        <f aca="false">S5576*W5576</f>
        <v>0</v>
      </c>
      <c r="AB5576" s="15" t="n">
        <f aca="false">(P5576="Month-to-month")+(I5576="Fiber optic")+(R5576="Electronic check")+(F5576&lt;=12)+(M5576="No")+(J5576="No")</f>
        <v>2</v>
      </c>
      <c r="AC5576" s="15" t="str">
        <f aca="false">IF(AB5576&gt;=5,"High",IF(AB5576&gt;=3,"Medium","Low"))</f>
        <v>Low</v>
      </c>
    </row>
    <row r="5577" customFormat="false" ht="15" hidden="false" customHeight="false" outlineLevel="0" collapsed="false">
      <c r="A5577" s="15" t="s">
        <v>5674</v>
      </c>
      <c r="B5577" s="15" t="s">
        <v>98</v>
      </c>
      <c r="C5577" s="15" t="n">
        <v>0</v>
      </c>
      <c r="D5577" s="15" t="s">
        <v>26</v>
      </c>
      <c r="E5577" s="15" t="s">
        <v>26</v>
      </c>
      <c r="F5577" s="15" t="n">
        <v>70</v>
      </c>
      <c r="G5577" s="15" t="s">
        <v>26</v>
      </c>
      <c r="H5577" s="15" t="s">
        <v>26</v>
      </c>
      <c r="I5577" s="15" t="s">
        <v>96</v>
      </c>
      <c r="J5577" s="15" t="s">
        <v>26</v>
      </c>
      <c r="K5577" s="15" t="s">
        <v>26</v>
      </c>
      <c r="L5577" s="15" t="s">
        <v>26</v>
      </c>
      <c r="M5577" s="15" t="s">
        <v>26</v>
      </c>
      <c r="N5577" s="15" t="s">
        <v>24</v>
      </c>
      <c r="O5577" s="15" t="s">
        <v>26</v>
      </c>
      <c r="P5577" s="15" t="s">
        <v>27</v>
      </c>
      <c r="Q5577" s="15" t="s">
        <v>24</v>
      </c>
      <c r="R5577" s="15" t="s">
        <v>19</v>
      </c>
      <c r="S5577" s="18" t="n">
        <v>78.35</v>
      </c>
      <c r="T5577" s="15" t="n">
        <v>5445.95</v>
      </c>
      <c r="U5577" s="15" t="s">
        <v>24</v>
      </c>
      <c r="V5577" s="18" t="n">
        <f aca="false">IF(ISNUMBER(T5577),T5577,0)</f>
        <v>5445.95</v>
      </c>
      <c r="W5577" s="15" t="n">
        <f aca="false">IF(U5577="Yes",1,0)</f>
        <v>0</v>
      </c>
      <c r="X5577" s="15" t="str">
        <f aca="false">IF(F5577&lt;=12,"0-12 months",IF(F5577&lt;=24,"13-24 months",IF(F5577&lt;=48,"25-48 months","49-72 months")))</f>
        <v>49-72 months</v>
      </c>
      <c r="Y5577" s="15" t="str">
        <f aca="false">IF(C5577=1,"Yes","No")</f>
        <v>No</v>
      </c>
      <c r="Z5577" s="15" t="n">
        <f aca="false">COUNTIF(J5577:O5577,"Yes")</f>
        <v>5</v>
      </c>
      <c r="AA5577" s="18" t="n">
        <f aca="false">S5577*W5577</f>
        <v>0</v>
      </c>
      <c r="AB5577" s="15" t="n">
        <f aca="false">(P5577="Month-to-month")+(I5577="Fiber optic")+(R5577="Electronic check")+(F5577&lt;=12)+(M5577="No")+(J5577="No")</f>
        <v>0</v>
      </c>
      <c r="AC5577" s="15" t="str">
        <f aca="false">IF(AB5577&gt;=5,"High",IF(AB5577&gt;=3,"Medium","Low"))</f>
        <v>Low</v>
      </c>
    </row>
    <row r="5578" customFormat="false" ht="15" hidden="false" customHeight="false" outlineLevel="0" collapsed="false">
      <c r="A5578" s="15" t="s">
        <v>5675</v>
      </c>
      <c r="B5578" s="15" t="s">
        <v>94</v>
      </c>
      <c r="C5578" s="15" t="n">
        <v>0</v>
      </c>
      <c r="D5578" s="15" t="s">
        <v>24</v>
      </c>
      <c r="E5578" s="15" t="s">
        <v>24</v>
      </c>
      <c r="F5578" s="15" t="n">
        <v>1</v>
      </c>
      <c r="G5578" s="15" t="s">
        <v>26</v>
      </c>
      <c r="H5578" s="15" t="s">
        <v>24</v>
      </c>
      <c r="I5578" s="15" t="s">
        <v>96</v>
      </c>
      <c r="J5578" s="15" t="s">
        <v>24</v>
      </c>
      <c r="K5578" s="15" t="s">
        <v>24</v>
      </c>
      <c r="L5578" s="15" t="s">
        <v>24</v>
      </c>
      <c r="M5578" s="15" t="s">
        <v>24</v>
      </c>
      <c r="N5578" s="15" t="s">
        <v>26</v>
      </c>
      <c r="O5578" s="15" t="s">
        <v>24</v>
      </c>
      <c r="P5578" s="15" t="s">
        <v>25</v>
      </c>
      <c r="Q5578" s="15" t="s">
        <v>26</v>
      </c>
      <c r="R5578" s="15" t="s">
        <v>17</v>
      </c>
      <c r="S5578" s="18" t="n">
        <v>53.55</v>
      </c>
      <c r="T5578" s="15" t="n">
        <v>53.55</v>
      </c>
      <c r="U5578" s="15" t="s">
        <v>26</v>
      </c>
      <c r="V5578" s="18" t="n">
        <f aca="false">IF(ISNUMBER(T5578),T5578,0)</f>
        <v>53.55</v>
      </c>
      <c r="W5578" s="15" t="n">
        <f aca="false">IF(U5578="Yes",1,0)</f>
        <v>1</v>
      </c>
      <c r="X5578" s="15" t="str">
        <f aca="false">IF(F5578&lt;=12,"0-12 months",IF(F5578&lt;=24,"13-24 months",IF(F5578&lt;=48,"25-48 months","49-72 months")))</f>
        <v>0-12 months</v>
      </c>
      <c r="Y5578" s="15" t="str">
        <f aca="false">IF(C5578=1,"Yes","No")</f>
        <v>No</v>
      </c>
      <c r="Z5578" s="15" t="n">
        <f aca="false">COUNTIF(J5578:O5578,"Yes")</f>
        <v>1</v>
      </c>
      <c r="AA5578" s="18" t="n">
        <f aca="false">S5578*W5578</f>
        <v>53.55</v>
      </c>
      <c r="AB5578" s="15" t="n">
        <f aca="false">(P5578="Month-to-month")+(I5578="Fiber optic")+(R5578="Electronic check")+(F5578&lt;=12)+(M5578="No")+(J5578="No")</f>
        <v>4</v>
      </c>
      <c r="AC5578" s="15" t="str">
        <f aca="false">IF(AB5578&gt;=5,"High",IF(AB5578&gt;=3,"Medium","Low"))</f>
        <v>Medium</v>
      </c>
    </row>
    <row r="5579" customFormat="false" ht="15" hidden="false" customHeight="false" outlineLevel="0" collapsed="false">
      <c r="A5579" s="15" t="s">
        <v>5676</v>
      </c>
      <c r="B5579" s="15" t="s">
        <v>98</v>
      </c>
      <c r="C5579" s="15" t="n">
        <v>0</v>
      </c>
      <c r="D5579" s="15" t="s">
        <v>24</v>
      </c>
      <c r="E5579" s="15" t="s">
        <v>24</v>
      </c>
      <c r="F5579" s="15" t="n">
        <v>51</v>
      </c>
      <c r="G5579" s="15" t="s">
        <v>26</v>
      </c>
      <c r="H5579" s="15" t="s">
        <v>24</v>
      </c>
      <c r="I5579" s="15" t="s">
        <v>24</v>
      </c>
      <c r="J5579" s="15" t="s">
        <v>28</v>
      </c>
      <c r="K5579" s="15" t="s">
        <v>28</v>
      </c>
      <c r="L5579" s="15" t="s">
        <v>28</v>
      </c>
      <c r="M5579" s="15" t="s">
        <v>28</v>
      </c>
      <c r="N5579" s="15" t="s">
        <v>28</v>
      </c>
      <c r="O5579" s="15" t="s">
        <v>28</v>
      </c>
      <c r="P5579" s="15" t="s">
        <v>27</v>
      </c>
      <c r="Q5579" s="15" t="s">
        <v>24</v>
      </c>
      <c r="R5579" s="15" t="s">
        <v>15</v>
      </c>
      <c r="S5579" s="18" t="n">
        <v>19.1</v>
      </c>
      <c r="T5579" s="15" t="n">
        <v>1007.8</v>
      </c>
      <c r="U5579" s="15" t="s">
        <v>24</v>
      </c>
      <c r="V5579" s="18" t="n">
        <f aca="false">IF(ISNUMBER(T5579),T5579,0)</f>
        <v>1007.8</v>
      </c>
      <c r="W5579" s="15" t="n">
        <f aca="false">IF(U5579="Yes",1,0)</f>
        <v>0</v>
      </c>
      <c r="X5579" s="15" t="str">
        <f aca="false">IF(F5579&lt;=12,"0-12 months",IF(F5579&lt;=24,"13-24 months",IF(F5579&lt;=48,"25-48 months","49-72 months")))</f>
        <v>49-72 months</v>
      </c>
      <c r="Y5579" s="15" t="str">
        <f aca="false">IF(C5579=1,"Yes","No")</f>
        <v>No</v>
      </c>
      <c r="Z5579" s="15" t="n">
        <f aca="false">COUNTIF(J5579:O5579,"Yes")</f>
        <v>0</v>
      </c>
      <c r="AA5579" s="18" t="n">
        <f aca="false">S5579*W5579</f>
        <v>0</v>
      </c>
      <c r="AB5579" s="15" t="n">
        <f aca="false">(P5579="Month-to-month")+(I5579="Fiber optic")+(R5579="Electronic check")+(F5579&lt;=12)+(M5579="No")+(J5579="No")</f>
        <v>1</v>
      </c>
      <c r="AC5579" s="15" t="str">
        <f aca="false">IF(AB5579&gt;=5,"High",IF(AB5579&gt;=3,"Medium","Low"))</f>
        <v>Low</v>
      </c>
    </row>
    <row r="5580" customFormat="false" ht="15" hidden="false" customHeight="false" outlineLevel="0" collapsed="false">
      <c r="A5580" s="15" t="s">
        <v>5677</v>
      </c>
      <c r="B5580" s="15" t="s">
        <v>94</v>
      </c>
      <c r="C5580" s="15" t="n">
        <v>0</v>
      </c>
      <c r="D5580" s="15" t="s">
        <v>26</v>
      </c>
      <c r="E5580" s="15" t="s">
        <v>26</v>
      </c>
      <c r="F5580" s="15" t="n">
        <v>42</v>
      </c>
      <c r="G5580" s="15" t="s">
        <v>26</v>
      </c>
      <c r="H5580" s="15" t="s">
        <v>24</v>
      </c>
      <c r="I5580" s="15" t="s">
        <v>24</v>
      </c>
      <c r="J5580" s="15" t="s">
        <v>28</v>
      </c>
      <c r="K5580" s="15" t="s">
        <v>28</v>
      </c>
      <c r="L5580" s="15" t="s">
        <v>28</v>
      </c>
      <c r="M5580" s="15" t="s">
        <v>28</v>
      </c>
      <c r="N5580" s="15" t="s">
        <v>28</v>
      </c>
      <c r="O5580" s="15" t="s">
        <v>28</v>
      </c>
      <c r="P5580" s="15" t="s">
        <v>29</v>
      </c>
      <c r="Q5580" s="15" t="s">
        <v>24</v>
      </c>
      <c r="R5580" s="15" t="s">
        <v>17</v>
      </c>
      <c r="S5580" s="18" t="n">
        <v>20</v>
      </c>
      <c r="T5580" s="15" t="n">
        <v>833.55</v>
      </c>
      <c r="U5580" s="15" t="s">
        <v>24</v>
      </c>
      <c r="V5580" s="18" t="n">
        <f aca="false">IF(ISNUMBER(T5580),T5580,0)</f>
        <v>833.55</v>
      </c>
      <c r="W5580" s="15" t="n">
        <f aca="false">IF(U5580="Yes",1,0)</f>
        <v>0</v>
      </c>
      <c r="X5580" s="15" t="str">
        <f aca="false">IF(F5580&lt;=12,"0-12 months",IF(F5580&lt;=24,"13-24 months",IF(F5580&lt;=48,"25-48 months","49-72 months")))</f>
        <v>25-48 months</v>
      </c>
      <c r="Y5580" s="15" t="str">
        <f aca="false">IF(C5580=1,"Yes","No")</f>
        <v>No</v>
      </c>
      <c r="Z5580" s="15" t="n">
        <f aca="false">COUNTIF(J5580:O5580,"Yes")</f>
        <v>0</v>
      </c>
      <c r="AA5580" s="18" t="n">
        <f aca="false">S5580*W5580</f>
        <v>0</v>
      </c>
      <c r="AB5580" s="15" t="n">
        <f aca="false">(P5580="Month-to-month")+(I5580="Fiber optic")+(R5580="Electronic check")+(F5580&lt;=12)+(M5580="No")+(J5580="No")</f>
        <v>0</v>
      </c>
      <c r="AC5580" s="15" t="str">
        <f aca="false">IF(AB5580&gt;=5,"High",IF(AB5580&gt;=3,"Medium","Low"))</f>
        <v>Low</v>
      </c>
    </row>
    <row r="5581" customFormat="false" ht="15" hidden="false" customHeight="false" outlineLevel="0" collapsed="false">
      <c r="A5581" s="15" t="s">
        <v>5678</v>
      </c>
      <c r="B5581" s="15" t="s">
        <v>94</v>
      </c>
      <c r="C5581" s="15" t="n">
        <v>0</v>
      </c>
      <c r="D5581" s="15" t="s">
        <v>26</v>
      </c>
      <c r="E5581" s="15" t="s">
        <v>26</v>
      </c>
      <c r="F5581" s="15" t="n">
        <v>70</v>
      </c>
      <c r="G5581" s="15" t="s">
        <v>26</v>
      </c>
      <c r="H5581" s="15" t="s">
        <v>26</v>
      </c>
      <c r="I5581" s="15" t="s">
        <v>102</v>
      </c>
      <c r="J5581" s="15" t="s">
        <v>26</v>
      </c>
      <c r="K5581" s="15" t="s">
        <v>26</v>
      </c>
      <c r="L5581" s="15" t="s">
        <v>26</v>
      </c>
      <c r="M5581" s="15" t="s">
        <v>26</v>
      </c>
      <c r="N5581" s="15" t="s">
        <v>24</v>
      </c>
      <c r="O5581" s="15" t="s">
        <v>24</v>
      </c>
      <c r="P5581" s="15" t="s">
        <v>29</v>
      </c>
      <c r="Q5581" s="15" t="s">
        <v>24</v>
      </c>
      <c r="R5581" s="15" t="s">
        <v>19</v>
      </c>
      <c r="S5581" s="18" t="n">
        <v>93.9</v>
      </c>
      <c r="T5581" s="15" t="n">
        <v>6579.05</v>
      </c>
      <c r="U5581" s="15" t="s">
        <v>26</v>
      </c>
      <c r="V5581" s="18" t="n">
        <f aca="false">IF(ISNUMBER(T5581),T5581,0)</f>
        <v>6579.05</v>
      </c>
      <c r="W5581" s="15" t="n">
        <f aca="false">IF(U5581="Yes",1,0)</f>
        <v>1</v>
      </c>
      <c r="X5581" s="15" t="str">
        <f aca="false">IF(F5581&lt;=12,"0-12 months",IF(F5581&lt;=24,"13-24 months",IF(F5581&lt;=48,"25-48 months","49-72 months")))</f>
        <v>49-72 months</v>
      </c>
      <c r="Y5581" s="15" t="str">
        <f aca="false">IF(C5581=1,"Yes","No")</f>
        <v>No</v>
      </c>
      <c r="Z5581" s="15" t="n">
        <f aca="false">COUNTIF(J5581:O5581,"Yes")</f>
        <v>4</v>
      </c>
      <c r="AA5581" s="18" t="n">
        <f aca="false">S5581*W5581</f>
        <v>93.9</v>
      </c>
      <c r="AB5581" s="15" t="n">
        <f aca="false">(P5581="Month-to-month")+(I5581="Fiber optic")+(R5581="Electronic check")+(F5581&lt;=12)+(M5581="No")+(J5581="No")</f>
        <v>1</v>
      </c>
      <c r="AC5581" s="15" t="str">
        <f aca="false">IF(AB5581&gt;=5,"High",IF(AB5581&gt;=3,"Medium","Low"))</f>
        <v>Low</v>
      </c>
    </row>
    <row r="5582" customFormat="false" ht="15" hidden="false" customHeight="false" outlineLevel="0" collapsed="false">
      <c r="A5582" s="15" t="s">
        <v>5679</v>
      </c>
      <c r="B5582" s="15" t="s">
        <v>98</v>
      </c>
      <c r="C5582" s="15" t="n">
        <v>0</v>
      </c>
      <c r="D5582" s="15" t="s">
        <v>24</v>
      </c>
      <c r="E5582" s="15" t="s">
        <v>24</v>
      </c>
      <c r="F5582" s="15" t="n">
        <v>48</v>
      </c>
      <c r="G5582" s="15" t="s">
        <v>26</v>
      </c>
      <c r="H5582" s="15" t="s">
        <v>24</v>
      </c>
      <c r="I5582" s="15" t="s">
        <v>24</v>
      </c>
      <c r="J5582" s="15" t="s">
        <v>28</v>
      </c>
      <c r="K5582" s="15" t="s">
        <v>28</v>
      </c>
      <c r="L5582" s="15" t="s">
        <v>28</v>
      </c>
      <c r="M5582" s="15" t="s">
        <v>28</v>
      </c>
      <c r="N5582" s="15" t="s">
        <v>28</v>
      </c>
      <c r="O5582" s="15" t="s">
        <v>28</v>
      </c>
      <c r="P5582" s="15" t="s">
        <v>27</v>
      </c>
      <c r="Q5582" s="15" t="s">
        <v>24</v>
      </c>
      <c r="R5582" s="15" t="s">
        <v>19</v>
      </c>
      <c r="S5582" s="18" t="n">
        <v>19.95</v>
      </c>
      <c r="T5582" s="15" t="n">
        <v>1004.5</v>
      </c>
      <c r="U5582" s="15" t="s">
        <v>24</v>
      </c>
      <c r="V5582" s="18" t="n">
        <f aca="false">IF(ISNUMBER(T5582),T5582,0)</f>
        <v>1004.5</v>
      </c>
      <c r="W5582" s="15" t="n">
        <f aca="false">IF(U5582="Yes",1,0)</f>
        <v>0</v>
      </c>
      <c r="X5582" s="15" t="str">
        <f aca="false">IF(F5582&lt;=12,"0-12 months",IF(F5582&lt;=24,"13-24 months",IF(F5582&lt;=48,"25-48 months","49-72 months")))</f>
        <v>25-48 months</v>
      </c>
      <c r="Y5582" s="15" t="str">
        <f aca="false">IF(C5582=1,"Yes","No")</f>
        <v>No</v>
      </c>
      <c r="Z5582" s="15" t="n">
        <f aca="false">COUNTIF(J5582:O5582,"Yes")</f>
        <v>0</v>
      </c>
      <c r="AA5582" s="18" t="n">
        <f aca="false">S5582*W5582</f>
        <v>0</v>
      </c>
      <c r="AB5582" s="15" t="n">
        <f aca="false">(P5582="Month-to-month")+(I5582="Fiber optic")+(R5582="Electronic check")+(F5582&lt;=12)+(M5582="No")+(J5582="No")</f>
        <v>0</v>
      </c>
      <c r="AC5582" s="15" t="str">
        <f aca="false">IF(AB5582&gt;=5,"High",IF(AB5582&gt;=3,"Medium","Low"))</f>
        <v>Low</v>
      </c>
    </row>
    <row r="5583" customFormat="false" ht="15" hidden="false" customHeight="false" outlineLevel="0" collapsed="false">
      <c r="A5583" s="15" t="s">
        <v>5680</v>
      </c>
      <c r="B5583" s="15" t="s">
        <v>98</v>
      </c>
      <c r="C5583" s="15" t="n">
        <v>0</v>
      </c>
      <c r="D5583" s="15" t="s">
        <v>26</v>
      </c>
      <c r="E5583" s="15" t="s">
        <v>26</v>
      </c>
      <c r="F5583" s="15" t="n">
        <v>68</v>
      </c>
      <c r="G5583" s="15" t="s">
        <v>26</v>
      </c>
      <c r="H5583" s="15" t="s">
        <v>26</v>
      </c>
      <c r="I5583" s="15" t="s">
        <v>102</v>
      </c>
      <c r="J5583" s="15" t="s">
        <v>26</v>
      </c>
      <c r="K5583" s="15" t="s">
        <v>26</v>
      </c>
      <c r="L5583" s="15" t="s">
        <v>26</v>
      </c>
      <c r="M5583" s="15" t="s">
        <v>26</v>
      </c>
      <c r="N5583" s="15" t="s">
        <v>26</v>
      </c>
      <c r="O5583" s="15" t="s">
        <v>26</v>
      </c>
      <c r="P5583" s="15" t="s">
        <v>29</v>
      </c>
      <c r="Q5583" s="15" t="s">
        <v>26</v>
      </c>
      <c r="R5583" s="15" t="s">
        <v>15</v>
      </c>
      <c r="S5583" s="18" t="n">
        <v>113.15</v>
      </c>
      <c r="T5583" s="15" t="n">
        <v>7856</v>
      </c>
      <c r="U5583" s="15" t="s">
        <v>26</v>
      </c>
      <c r="V5583" s="18" t="n">
        <f aca="false">IF(ISNUMBER(T5583),T5583,0)</f>
        <v>7856</v>
      </c>
      <c r="W5583" s="15" t="n">
        <f aca="false">IF(U5583="Yes",1,0)</f>
        <v>1</v>
      </c>
      <c r="X5583" s="15" t="str">
        <f aca="false">IF(F5583&lt;=12,"0-12 months",IF(F5583&lt;=24,"13-24 months",IF(F5583&lt;=48,"25-48 months","49-72 months")))</f>
        <v>49-72 months</v>
      </c>
      <c r="Y5583" s="15" t="str">
        <f aca="false">IF(C5583=1,"Yes","No")</f>
        <v>No</v>
      </c>
      <c r="Z5583" s="15" t="n">
        <f aca="false">COUNTIF(J5583:O5583,"Yes")</f>
        <v>6</v>
      </c>
      <c r="AA5583" s="18" t="n">
        <f aca="false">S5583*W5583</f>
        <v>113.15</v>
      </c>
      <c r="AB5583" s="15" t="n">
        <f aca="false">(P5583="Month-to-month")+(I5583="Fiber optic")+(R5583="Electronic check")+(F5583&lt;=12)+(M5583="No")+(J5583="No")</f>
        <v>2</v>
      </c>
      <c r="AC5583" s="15" t="str">
        <f aca="false">IF(AB5583&gt;=5,"High",IF(AB5583&gt;=3,"Medium","Low"))</f>
        <v>Low</v>
      </c>
    </row>
    <row r="5584" customFormat="false" ht="15" hidden="false" customHeight="false" outlineLevel="0" collapsed="false">
      <c r="A5584" s="15" t="s">
        <v>5681</v>
      </c>
      <c r="B5584" s="15" t="s">
        <v>94</v>
      </c>
      <c r="C5584" s="15" t="n">
        <v>0</v>
      </c>
      <c r="D5584" s="15" t="s">
        <v>24</v>
      </c>
      <c r="E5584" s="15" t="s">
        <v>24</v>
      </c>
      <c r="F5584" s="15" t="n">
        <v>48</v>
      </c>
      <c r="G5584" s="15" t="s">
        <v>26</v>
      </c>
      <c r="H5584" s="15" t="s">
        <v>26</v>
      </c>
      <c r="I5584" s="15" t="s">
        <v>24</v>
      </c>
      <c r="J5584" s="15" t="s">
        <v>28</v>
      </c>
      <c r="K5584" s="15" t="s">
        <v>28</v>
      </c>
      <c r="L5584" s="15" t="s">
        <v>28</v>
      </c>
      <c r="M5584" s="15" t="s">
        <v>28</v>
      </c>
      <c r="N5584" s="15" t="s">
        <v>28</v>
      </c>
      <c r="O5584" s="15" t="s">
        <v>28</v>
      </c>
      <c r="P5584" s="15" t="s">
        <v>29</v>
      </c>
      <c r="Q5584" s="15" t="s">
        <v>24</v>
      </c>
      <c r="R5584" s="15" t="s">
        <v>21</v>
      </c>
      <c r="S5584" s="18" t="n">
        <v>24</v>
      </c>
      <c r="T5584" s="15" t="n">
        <v>1183.05</v>
      </c>
      <c r="U5584" s="15" t="s">
        <v>24</v>
      </c>
      <c r="V5584" s="18" t="n">
        <f aca="false">IF(ISNUMBER(T5584),T5584,0)</f>
        <v>1183.05</v>
      </c>
      <c r="W5584" s="15" t="n">
        <f aca="false">IF(U5584="Yes",1,0)</f>
        <v>0</v>
      </c>
      <c r="X5584" s="15" t="str">
        <f aca="false">IF(F5584&lt;=12,"0-12 months",IF(F5584&lt;=24,"13-24 months",IF(F5584&lt;=48,"25-48 months","49-72 months")))</f>
        <v>25-48 months</v>
      </c>
      <c r="Y5584" s="15" t="str">
        <f aca="false">IF(C5584=1,"Yes","No")</f>
        <v>No</v>
      </c>
      <c r="Z5584" s="15" t="n">
        <f aca="false">COUNTIF(J5584:O5584,"Yes")</f>
        <v>0</v>
      </c>
      <c r="AA5584" s="18" t="n">
        <f aca="false">S5584*W5584</f>
        <v>0</v>
      </c>
      <c r="AB5584" s="15" t="n">
        <f aca="false">(P5584="Month-to-month")+(I5584="Fiber optic")+(R5584="Electronic check")+(F5584&lt;=12)+(M5584="No")+(J5584="No")</f>
        <v>0</v>
      </c>
      <c r="AC5584" s="15" t="str">
        <f aca="false">IF(AB5584&gt;=5,"High",IF(AB5584&gt;=3,"Medium","Low"))</f>
        <v>Low</v>
      </c>
    </row>
    <row r="5585" customFormat="false" ht="15" hidden="false" customHeight="false" outlineLevel="0" collapsed="false">
      <c r="A5585" s="15" t="s">
        <v>5682</v>
      </c>
      <c r="B5585" s="15" t="s">
        <v>94</v>
      </c>
      <c r="C5585" s="15" t="n">
        <v>1</v>
      </c>
      <c r="D5585" s="15" t="s">
        <v>26</v>
      </c>
      <c r="E5585" s="15" t="s">
        <v>24</v>
      </c>
      <c r="F5585" s="15" t="n">
        <v>26</v>
      </c>
      <c r="G5585" s="15" t="s">
        <v>26</v>
      </c>
      <c r="H5585" s="15" t="s">
        <v>24</v>
      </c>
      <c r="I5585" s="15" t="s">
        <v>102</v>
      </c>
      <c r="J5585" s="15" t="s">
        <v>24</v>
      </c>
      <c r="K5585" s="15" t="s">
        <v>26</v>
      </c>
      <c r="L5585" s="15" t="s">
        <v>24</v>
      </c>
      <c r="M5585" s="15" t="s">
        <v>24</v>
      </c>
      <c r="N5585" s="15" t="s">
        <v>24</v>
      </c>
      <c r="O5585" s="15" t="s">
        <v>26</v>
      </c>
      <c r="P5585" s="15" t="s">
        <v>25</v>
      </c>
      <c r="Q5585" s="15" t="s">
        <v>24</v>
      </c>
      <c r="R5585" s="15" t="s">
        <v>15</v>
      </c>
      <c r="S5585" s="18" t="n">
        <v>84.95</v>
      </c>
      <c r="T5585" s="15" t="n">
        <v>2169.75</v>
      </c>
      <c r="U5585" s="15" t="s">
        <v>26</v>
      </c>
      <c r="V5585" s="18" t="n">
        <f aca="false">IF(ISNUMBER(T5585),T5585,0)</f>
        <v>2169.75</v>
      </c>
      <c r="W5585" s="15" t="n">
        <f aca="false">IF(U5585="Yes",1,0)</f>
        <v>1</v>
      </c>
      <c r="X5585" s="15" t="str">
        <f aca="false">IF(F5585&lt;=12,"0-12 months",IF(F5585&lt;=24,"13-24 months",IF(F5585&lt;=48,"25-48 months","49-72 months")))</f>
        <v>25-48 months</v>
      </c>
      <c r="Y5585" s="15" t="str">
        <f aca="false">IF(C5585=1,"Yes","No")</f>
        <v>Yes</v>
      </c>
      <c r="Z5585" s="15" t="n">
        <f aca="false">COUNTIF(J5585:O5585,"Yes")</f>
        <v>2</v>
      </c>
      <c r="AA5585" s="18" t="n">
        <f aca="false">S5585*W5585</f>
        <v>84.95</v>
      </c>
      <c r="AB5585" s="15" t="n">
        <f aca="false">(P5585="Month-to-month")+(I5585="Fiber optic")+(R5585="Electronic check")+(F5585&lt;=12)+(M5585="No")+(J5585="No")</f>
        <v>5</v>
      </c>
      <c r="AC5585" s="15" t="str">
        <f aca="false">IF(AB5585&gt;=5,"High",IF(AB5585&gt;=3,"Medium","Low"))</f>
        <v>High</v>
      </c>
    </row>
    <row r="5586" customFormat="false" ht="15" hidden="false" customHeight="false" outlineLevel="0" collapsed="false">
      <c r="A5586" s="15" t="s">
        <v>5683</v>
      </c>
      <c r="B5586" s="15" t="s">
        <v>98</v>
      </c>
      <c r="C5586" s="15" t="n">
        <v>0</v>
      </c>
      <c r="D5586" s="15" t="s">
        <v>26</v>
      </c>
      <c r="E5586" s="15" t="s">
        <v>24</v>
      </c>
      <c r="F5586" s="15" t="n">
        <v>11</v>
      </c>
      <c r="G5586" s="15" t="s">
        <v>26</v>
      </c>
      <c r="H5586" s="15" t="s">
        <v>26</v>
      </c>
      <c r="I5586" s="15" t="s">
        <v>102</v>
      </c>
      <c r="J5586" s="15" t="s">
        <v>24</v>
      </c>
      <c r="K5586" s="15" t="s">
        <v>26</v>
      </c>
      <c r="L5586" s="15" t="s">
        <v>24</v>
      </c>
      <c r="M5586" s="15" t="s">
        <v>24</v>
      </c>
      <c r="N5586" s="15" t="s">
        <v>24</v>
      </c>
      <c r="O5586" s="15" t="s">
        <v>24</v>
      </c>
      <c r="P5586" s="15" t="s">
        <v>25</v>
      </c>
      <c r="Q5586" s="15" t="s">
        <v>26</v>
      </c>
      <c r="R5586" s="15" t="s">
        <v>19</v>
      </c>
      <c r="S5586" s="18" t="n">
        <v>80.5</v>
      </c>
      <c r="T5586" s="15" t="n">
        <v>896.9</v>
      </c>
      <c r="U5586" s="15" t="s">
        <v>26</v>
      </c>
      <c r="V5586" s="18" t="n">
        <f aca="false">IF(ISNUMBER(T5586),T5586,0)</f>
        <v>896.9</v>
      </c>
      <c r="W5586" s="15" t="n">
        <f aca="false">IF(U5586="Yes",1,0)</f>
        <v>1</v>
      </c>
      <c r="X5586" s="15" t="str">
        <f aca="false">IF(F5586&lt;=12,"0-12 months",IF(F5586&lt;=24,"13-24 months",IF(F5586&lt;=48,"25-48 months","49-72 months")))</f>
        <v>0-12 months</v>
      </c>
      <c r="Y5586" s="15" t="str">
        <f aca="false">IF(C5586=1,"Yes","No")</f>
        <v>No</v>
      </c>
      <c r="Z5586" s="15" t="n">
        <f aca="false">COUNTIF(J5586:O5586,"Yes")</f>
        <v>1</v>
      </c>
      <c r="AA5586" s="18" t="n">
        <f aca="false">S5586*W5586</f>
        <v>80.5</v>
      </c>
      <c r="AB5586" s="15" t="n">
        <f aca="false">(P5586="Month-to-month")+(I5586="Fiber optic")+(R5586="Electronic check")+(F5586&lt;=12)+(M5586="No")+(J5586="No")</f>
        <v>5</v>
      </c>
      <c r="AC5586" s="15" t="str">
        <f aca="false">IF(AB5586&gt;=5,"High",IF(AB5586&gt;=3,"Medium","Low"))</f>
        <v>High</v>
      </c>
    </row>
    <row r="5587" customFormat="false" ht="15" hidden="false" customHeight="false" outlineLevel="0" collapsed="false">
      <c r="A5587" s="15" t="s">
        <v>5684</v>
      </c>
      <c r="B5587" s="15" t="s">
        <v>98</v>
      </c>
      <c r="C5587" s="15" t="n">
        <v>0</v>
      </c>
      <c r="D5587" s="15" t="s">
        <v>24</v>
      </c>
      <c r="E5587" s="15" t="s">
        <v>24</v>
      </c>
      <c r="F5587" s="15" t="n">
        <v>1</v>
      </c>
      <c r="G5587" s="15" t="s">
        <v>26</v>
      </c>
      <c r="H5587" s="15" t="s">
        <v>24</v>
      </c>
      <c r="I5587" s="15" t="s">
        <v>24</v>
      </c>
      <c r="J5587" s="15" t="s">
        <v>28</v>
      </c>
      <c r="K5587" s="15" t="s">
        <v>28</v>
      </c>
      <c r="L5587" s="15" t="s">
        <v>28</v>
      </c>
      <c r="M5587" s="15" t="s">
        <v>28</v>
      </c>
      <c r="N5587" s="15" t="s">
        <v>28</v>
      </c>
      <c r="O5587" s="15" t="s">
        <v>28</v>
      </c>
      <c r="P5587" s="15" t="s">
        <v>25</v>
      </c>
      <c r="Q5587" s="15" t="s">
        <v>26</v>
      </c>
      <c r="R5587" s="15" t="s">
        <v>17</v>
      </c>
      <c r="S5587" s="18" t="n">
        <v>19.3</v>
      </c>
      <c r="T5587" s="15" t="n">
        <v>19.3</v>
      </c>
      <c r="U5587" s="15" t="s">
        <v>26</v>
      </c>
      <c r="V5587" s="18" t="n">
        <f aca="false">IF(ISNUMBER(T5587),T5587,0)</f>
        <v>19.3</v>
      </c>
      <c r="W5587" s="15" t="n">
        <f aca="false">IF(U5587="Yes",1,0)</f>
        <v>1</v>
      </c>
      <c r="X5587" s="15" t="str">
        <f aca="false">IF(F5587&lt;=12,"0-12 months",IF(F5587&lt;=24,"13-24 months",IF(F5587&lt;=48,"25-48 months","49-72 months")))</f>
        <v>0-12 months</v>
      </c>
      <c r="Y5587" s="15" t="str">
        <f aca="false">IF(C5587=1,"Yes","No")</f>
        <v>No</v>
      </c>
      <c r="Z5587" s="15" t="n">
        <f aca="false">COUNTIF(J5587:O5587,"Yes")</f>
        <v>0</v>
      </c>
      <c r="AA5587" s="18" t="n">
        <f aca="false">S5587*W5587</f>
        <v>19.3</v>
      </c>
      <c r="AB5587" s="15" t="n">
        <f aca="false">(P5587="Month-to-month")+(I5587="Fiber optic")+(R5587="Electronic check")+(F5587&lt;=12)+(M5587="No")+(J5587="No")</f>
        <v>2</v>
      </c>
      <c r="AC5587" s="15" t="str">
        <f aca="false">IF(AB5587&gt;=5,"High",IF(AB5587&gt;=3,"Medium","Low"))</f>
        <v>Low</v>
      </c>
    </row>
    <row r="5588" customFormat="false" ht="15" hidden="false" customHeight="false" outlineLevel="0" collapsed="false">
      <c r="A5588" s="15" t="s">
        <v>5685</v>
      </c>
      <c r="B5588" s="15" t="s">
        <v>94</v>
      </c>
      <c r="C5588" s="15" t="n">
        <v>0</v>
      </c>
      <c r="D5588" s="15" t="s">
        <v>24</v>
      </c>
      <c r="E5588" s="15" t="s">
        <v>24</v>
      </c>
      <c r="F5588" s="15" t="n">
        <v>27</v>
      </c>
      <c r="G5588" s="15" t="s">
        <v>26</v>
      </c>
      <c r="H5588" s="15" t="s">
        <v>24</v>
      </c>
      <c r="I5588" s="15" t="s">
        <v>24</v>
      </c>
      <c r="J5588" s="15" t="s">
        <v>28</v>
      </c>
      <c r="K5588" s="15" t="s">
        <v>28</v>
      </c>
      <c r="L5588" s="15" t="s">
        <v>28</v>
      </c>
      <c r="M5588" s="15" t="s">
        <v>28</v>
      </c>
      <c r="N5588" s="15" t="s">
        <v>28</v>
      </c>
      <c r="O5588" s="15" t="s">
        <v>28</v>
      </c>
      <c r="P5588" s="15" t="s">
        <v>27</v>
      </c>
      <c r="Q5588" s="15" t="s">
        <v>24</v>
      </c>
      <c r="R5588" s="15" t="s">
        <v>17</v>
      </c>
      <c r="S5588" s="18" t="n">
        <v>19.15</v>
      </c>
      <c r="T5588" s="15" t="n">
        <v>501.35</v>
      </c>
      <c r="U5588" s="15" t="s">
        <v>24</v>
      </c>
      <c r="V5588" s="18" t="n">
        <f aca="false">IF(ISNUMBER(T5588),T5588,0)</f>
        <v>501.35</v>
      </c>
      <c r="W5588" s="15" t="n">
        <f aca="false">IF(U5588="Yes",1,0)</f>
        <v>0</v>
      </c>
      <c r="X5588" s="15" t="str">
        <f aca="false">IF(F5588&lt;=12,"0-12 months",IF(F5588&lt;=24,"13-24 months",IF(F5588&lt;=48,"25-48 months","49-72 months")))</f>
        <v>25-48 months</v>
      </c>
      <c r="Y5588" s="15" t="str">
        <f aca="false">IF(C5588=1,"Yes","No")</f>
        <v>No</v>
      </c>
      <c r="Z5588" s="15" t="n">
        <f aca="false">COUNTIF(J5588:O5588,"Yes")</f>
        <v>0</v>
      </c>
      <c r="AA5588" s="18" t="n">
        <f aca="false">S5588*W5588</f>
        <v>0</v>
      </c>
      <c r="AB5588" s="15" t="n">
        <f aca="false">(P5588="Month-to-month")+(I5588="Fiber optic")+(R5588="Electronic check")+(F5588&lt;=12)+(M5588="No")+(J5588="No")</f>
        <v>0</v>
      </c>
      <c r="AC5588" s="15" t="str">
        <f aca="false">IF(AB5588&gt;=5,"High",IF(AB5588&gt;=3,"Medium","Low"))</f>
        <v>Low</v>
      </c>
    </row>
    <row r="5589" customFormat="false" ht="15" hidden="false" customHeight="false" outlineLevel="0" collapsed="false">
      <c r="A5589" s="15" t="s">
        <v>5686</v>
      </c>
      <c r="B5589" s="15" t="s">
        <v>94</v>
      </c>
      <c r="C5589" s="15" t="n">
        <v>1</v>
      </c>
      <c r="D5589" s="15" t="s">
        <v>24</v>
      </c>
      <c r="E5589" s="15" t="s">
        <v>24</v>
      </c>
      <c r="F5589" s="15" t="n">
        <v>46</v>
      </c>
      <c r="G5589" s="15" t="s">
        <v>26</v>
      </c>
      <c r="H5589" s="15" t="s">
        <v>24</v>
      </c>
      <c r="I5589" s="15" t="s">
        <v>102</v>
      </c>
      <c r="J5589" s="15" t="s">
        <v>24</v>
      </c>
      <c r="K5589" s="15" t="s">
        <v>26</v>
      </c>
      <c r="L5589" s="15" t="s">
        <v>26</v>
      </c>
      <c r="M5589" s="15" t="s">
        <v>24</v>
      </c>
      <c r="N5589" s="15" t="s">
        <v>26</v>
      </c>
      <c r="O5589" s="15" t="s">
        <v>24</v>
      </c>
      <c r="P5589" s="15" t="s">
        <v>27</v>
      </c>
      <c r="Q5589" s="15" t="s">
        <v>26</v>
      </c>
      <c r="R5589" s="15" t="s">
        <v>19</v>
      </c>
      <c r="S5589" s="18" t="n">
        <v>91.3</v>
      </c>
      <c r="T5589" s="15" t="n">
        <v>4126.35</v>
      </c>
      <c r="U5589" s="15" t="s">
        <v>24</v>
      </c>
      <c r="V5589" s="18" t="n">
        <f aca="false">IF(ISNUMBER(T5589),T5589,0)</f>
        <v>4126.35</v>
      </c>
      <c r="W5589" s="15" t="n">
        <f aca="false">IF(U5589="Yes",1,0)</f>
        <v>0</v>
      </c>
      <c r="X5589" s="15" t="str">
        <f aca="false">IF(F5589&lt;=12,"0-12 months",IF(F5589&lt;=24,"13-24 months",IF(F5589&lt;=48,"25-48 months","49-72 months")))</f>
        <v>25-48 months</v>
      </c>
      <c r="Y5589" s="15" t="str">
        <f aca="false">IF(C5589=1,"Yes","No")</f>
        <v>Yes</v>
      </c>
      <c r="Z5589" s="15" t="n">
        <f aca="false">COUNTIF(J5589:O5589,"Yes")</f>
        <v>3</v>
      </c>
      <c r="AA5589" s="18" t="n">
        <f aca="false">S5589*W5589</f>
        <v>0</v>
      </c>
      <c r="AB5589" s="15" t="n">
        <f aca="false">(P5589="Month-to-month")+(I5589="Fiber optic")+(R5589="Electronic check")+(F5589&lt;=12)+(M5589="No")+(J5589="No")</f>
        <v>3</v>
      </c>
      <c r="AC5589" s="15" t="str">
        <f aca="false">IF(AB5589&gt;=5,"High",IF(AB5589&gt;=3,"Medium","Low"))</f>
        <v>Medium</v>
      </c>
    </row>
    <row r="5590" customFormat="false" ht="15" hidden="false" customHeight="false" outlineLevel="0" collapsed="false">
      <c r="A5590" s="15" t="s">
        <v>5687</v>
      </c>
      <c r="B5590" s="15" t="s">
        <v>98</v>
      </c>
      <c r="C5590" s="15" t="n">
        <v>0</v>
      </c>
      <c r="D5590" s="15" t="s">
        <v>24</v>
      </c>
      <c r="E5590" s="15" t="s">
        <v>24</v>
      </c>
      <c r="F5590" s="15" t="n">
        <v>1</v>
      </c>
      <c r="G5590" s="15" t="s">
        <v>26</v>
      </c>
      <c r="H5590" s="15" t="s">
        <v>24</v>
      </c>
      <c r="I5590" s="15" t="s">
        <v>96</v>
      </c>
      <c r="J5590" s="15" t="s">
        <v>24</v>
      </c>
      <c r="K5590" s="15" t="s">
        <v>24</v>
      </c>
      <c r="L5590" s="15" t="s">
        <v>26</v>
      </c>
      <c r="M5590" s="15" t="s">
        <v>24</v>
      </c>
      <c r="N5590" s="15" t="s">
        <v>24</v>
      </c>
      <c r="O5590" s="15" t="s">
        <v>24</v>
      </c>
      <c r="P5590" s="15" t="s">
        <v>25</v>
      </c>
      <c r="Q5590" s="15" t="s">
        <v>26</v>
      </c>
      <c r="R5590" s="15" t="s">
        <v>17</v>
      </c>
      <c r="S5590" s="18" t="n">
        <v>49.65</v>
      </c>
      <c r="T5590" s="15" t="n">
        <v>49.65</v>
      </c>
      <c r="U5590" s="15" t="s">
        <v>26</v>
      </c>
      <c r="V5590" s="18" t="n">
        <f aca="false">IF(ISNUMBER(T5590),T5590,0)</f>
        <v>49.65</v>
      </c>
      <c r="W5590" s="15" t="n">
        <f aca="false">IF(U5590="Yes",1,0)</f>
        <v>1</v>
      </c>
      <c r="X5590" s="15" t="str">
        <f aca="false">IF(F5590&lt;=12,"0-12 months",IF(F5590&lt;=24,"13-24 months",IF(F5590&lt;=48,"25-48 months","49-72 months")))</f>
        <v>0-12 months</v>
      </c>
      <c r="Y5590" s="15" t="str">
        <f aca="false">IF(C5590=1,"Yes","No")</f>
        <v>No</v>
      </c>
      <c r="Z5590" s="15" t="n">
        <f aca="false">COUNTIF(J5590:O5590,"Yes")</f>
        <v>1</v>
      </c>
      <c r="AA5590" s="18" t="n">
        <f aca="false">S5590*W5590</f>
        <v>49.65</v>
      </c>
      <c r="AB5590" s="15" t="n">
        <f aca="false">(P5590="Month-to-month")+(I5590="Fiber optic")+(R5590="Electronic check")+(F5590&lt;=12)+(M5590="No")+(J5590="No")</f>
        <v>4</v>
      </c>
      <c r="AC5590" s="15" t="str">
        <f aca="false">IF(AB5590&gt;=5,"High",IF(AB5590&gt;=3,"Medium","Low"))</f>
        <v>Medium</v>
      </c>
    </row>
    <row r="5591" customFormat="false" ht="15" hidden="false" customHeight="false" outlineLevel="0" collapsed="false">
      <c r="A5591" s="15" t="s">
        <v>5688</v>
      </c>
      <c r="B5591" s="15" t="s">
        <v>94</v>
      </c>
      <c r="C5591" s="15" t="n">
        <v>0</v>
      </c>
      <c r="D5591" s="15" t="s">
        <v>24</v>
      </c>
      <c r="E5591" s="15" t="s">
        <v>24</v>
      </c>
      <c r="F5591" s="15" t="n">
        <v>46</v>
      </c>
      <c r="G5591" s="15" t="s">
        <v>26</v>
      </c>
      <c r="H5591" s="15" t="s">
        <v>24</v>
      </c>
      <c r="I5591" s="15" t="s">
        <v>96</v>
      </c>
      <c r="J5591" s="15" t="s">
        <v>24</v>
      </c>
      <c r="K5591" s="15" t="s">
        <v>24</v>
      </c>
      <c r="L5591" s="15" t="s">
        <v>26</v>
      </c>
      <c r="M5591" s="15" t="s">
        <v>26</v>
      </c>
      <c r="N5591" s="15" t="s">
        <v>24</v>
      </c>
      <c r="O5591" s="15" t="s">
        <v>24</v>
      </c>
      <c r="P5591" s="15" t="s">
        <v>29</v>
      </c>
      <c r="Q5591" s="15" t="s">
        <v>24</v>
      </c>
      <c r="R5591" s="15" t="s">
        <v>21</v>
      </c>
      <c r="S5591" s="18" t="n">
        <v>54.35</v>
      </c>
      <c r="T5591" s="15" t="n">
        <v>2460.15</v>
      </c>
      <c r="U5591" s="15" t="s">
        <v>26</v>
      </c>
      <c r="V5591" s="18" t="n">
        <f aca="false">IF(ISNUMBER(T5591),T5591,0)</f>
        <v>2460.15</v>
      </c>
      <c r="W5591" s="15" t="n">
        <f aca="false">IF(U5591="Yes",1,0)</f>
        <v>1</v>
      </c>
      <c r="X5591" s="15" t="str">
        <f aca="false">IF(F5591&lt;=12,"0-12 months",IF(F5591&lt;=24,"13-24 months",IF(F5591&lt;=48,"25-48 months","49-72 months")))</f>
        <v>25-48 months</v>
      </c>
      <c r="Y5591" s="15" t="str">
        <f aca="false">IF(C5591=1,"Yes","No")</f>
        <v>No</v>
      </c>
      <c r="Z5591" s="15" t="n">
        <f aca="false">COUNTIF(J5591:O5591,"Yes")</f>
        <v>2</v>
      </c>
      <c r="AA5591" s="18" t="n">
        <f aca="false">S5591*W5591</f>
        <v>54.35</v>
      </c>
      <c r="AB5591" s="15" t="n">
        <f aca="false">(P5591="Month-to-month")+(I5591="Fiber optic")+(R5591="Electronic check")+(F5591&lt;=12)+(M5591="No")+(J5591="No")</f>
        <v>1</v>
      </c>
      <c r="AC5591" s="15" t="str">
        <f aca="false">IF(AB5591&gt;=5,"High",IF(AB5591&gt;=3,"Medium","Low"))</f>
        <v>Low</v>
      </c>
    </row>
    <row r="5592" customFormat="false" ht="15" hidden="false" customHeight="false" outlineLevel="0" collapsed="false">
      <c r="A5592" s="15" t="s">
        <v>5689</v>
      </c>
      <c r="B5592" s="15" t="s">
        <v>98</v>
      </c>
      <c r="C5592" s="15" t="n">
        <v>0</v>
      </c>
      <c r="D5592" s="15" t="s">
        <v>26</v>
      </c>
      <c r="E5592" s="15" t="s">
        <v>26</v>
      </c>
      <c r="F5592" s="15" t="n">
        <v>25</v>
      </c>
      <c r="G5592" s="15" t="s">
        <v>26</v>
      </c>
      <c r="H5592" s="15" t="s">
        <v>24</v>
      </c>
      <c r="I5592" s="15" t="s">
        <v>24</v>
      </c>
      <c r="J5592" s="15" t="s">
        <v>28</v>
      </c>
      <c r="K5592" s="15" t="s">
        <v>28</v>
      </c>
      <c r="L5592" s="15" t="s">
        <v>28</v>
      </c>
      <c r="M5592" s="15" t="s">
        <v>28</v>
      </c>
      <c r="N5592" s="15" t="s">
        <v>28</v>
      </c>
      <c r="O5592" s="15" t="s">
        <v>28</v>
      </c>
      <c r="P5592" s="15" t="s">
        <v>25</v>
      </c>
      <c r="Q5592" s="15" t="s">
        <v>26</v>
      </c>
      <c r="R5592" s="15" t="s">
        <v>17</v>
      </c>
      <c r="S5592" s="18" t="n">
        <v>19.15</v>
      </c>
      <c r="T5592" s="15" t="n">
        <v>477.6</v>
      </c>
      <c r="U5592" s="15" t="s">
        <v>24</v>
      </c>
      <c r="V5592" s="18" t="n">
        <f aca="false">IF(ISNUMBER(T5592),T5592,0)</f>
        <v>477.6</v>
      </c>
      <c r="W5592" s="15" t="n">
        <f aca="false">IF(U5592="Yes",1,0)</f>
        <v>0</v>
      </c>
      <c r="X5592" s="15" t="str">
        <f aca="false">IF(F5592&lt;=12,"0-12 months",IF(F5592&lt;=24,"13-24 months",IF(F5592&lt;=48,"25-48 months","49-72 months")))</f>
        <v>25-48 months</v>
      </c>
      <c r="Y5592" s="15" t="str">
        <f aca="false">IF(C5592=1,"Yes","No")</f>
        <v>No</v>
      </c>
      <c r="Z5592" s="15" t="n">
        <f aca="false">COUNTIF(J5592:O5592,"Yes")</f>
        <v>0</v>
      </c>
      <c r="AA5592" s="18" t="n">
        <f aca="false">S5592*W5592</f>
        <v>0</v>
      </c>
      <c r="AB5592" s="15" t="n">
        <f aca="false">(P5592="Month-to-month")+(I5592="Fiber optic")+(R5592="Electronic check")+(F5592&lt;=12)+(M5592="No")+(J5592="No")</f>
        <v>1</v>
      </c>
      <c r="AC5592" s="15" t="str">
        <f aca="false">IF(AB5592&gt;=5,"High",IF(AB5592&gt;=3,"Medium","Low"))</f>
        <v>Low</v>
      </c>
    </row>
    <row r="5593" customFormat="false" ht="15" hidden="false" customHeight="false" outlineLevel="0" collapsed="false">
      <c r="A5593" s="15" t="s">
        <v>5690</v>
      </c>
      <c r="B5593" s="15" t="s">
        <v>98</v>
      </c>
      <c r="C5593" s="15" t="n">
        <v>0</v>
      </c>
      <c r="D5593" s="15" t="s">
        <v>24</v>
      </c>
      <c r="E5593" s="15" t="s">
        <v>24</v>
      </c>
      <c r="F5593" s="15" t="n">
        <v>4</v>
      </c>
      <c r="G5593" s="15" t="s">
        <v>26</v>
      </c>
      <c r="H5593" s="15" t="s">
        <v>24</v>
      </c>
      <c r="I5593" s="15" t="s">
        <v>102</v>
      </c>
      <c r="J5593" s="15" t="s">
        <v>24</v>
      </c>
      <c r="K5593" s="15" t="s">
        <v>24</v>
      </c>
      <c r="L5593" s="15" t="s">
        <v>24</v>
      </c>
      <c r="M5593" s="15" t="s">
        <v>24</v>
      </c>
      <c r="N5593" s="15" t="s">
        <v>26</v>
      </c>
      <c r="O5593" s="15" t="s">
        <v>26</v>
      </c>
      <c r="P5593" s="15" t="s">
        <v>25</v>
      </c>
      <c r="Q5593" s="15" t="s">
        <v>26</v>
      </c>
      <c r="R5593" s="15" t="s">
        <v>15</v>
      </c>
      <c r="S5593" s="18" t="n">
        <v>88.45</v>
      </c>
      <c r="T5593" s="15" t="n">
        <v>370.65</v>
      </c>
      <c r="U5593" s="15" t="s">
        <v>26</v>
      </c>
      <c r="V5593" s="18" t="n">
        <f aca="false">IF(ISNUMBER(T5593),T5593,0)</f>
        <v>370.65</v>
      </c>
      <c r="W5593" s="15" t="n">
        <f aca="false">IF(U5593="Yes",1,0)</f>
        <v>1</v>
      </c>
      <c r="X5593" s="15" t="str">
        <f aca="false">IF(F5593&lt;=12,"0-12 months",IF(F5593&lt;=24,"13-24 months",IF(F5593&lt;=48,"25-48 months","49-72 months")))</f>
        <v>0-12 months</v>
      </c>
      <c r="Y5593" s="15" t="str">
        <f aca="false">IF(C5593=1,"Yes","No")</f>
        <v>No</v>
      </c>
      <c r="Z5593" s="15" t="n">
        <f aca="false">COUNTIF(J5593:O5593,"Yes")</f>
        <v>2</v>
      </c>
      <c r="AA5593" s="18" t="n">
        <f aca="false">S5593*W5593</f>
        <v>88.45</v>
      </c>
      <c r="AB5593" s="15" t="n">
        <f aca="false">(P5593="Month-to-month")+(I5593="Fiber optic")+(R5593="Electronic check")+(F5593&lt;=12)+(M5593="No")+(J5593="No")</f>
        <v>6</v>
      </c>
      <c r="AC5593" s="15" t="str">
        <f aca="false">IF(AB5593&gt;=5,"High",IF(AB5593&gt;=3,"Medium","Low"))</f>
        <v>High</v>
      </c>
    </row>
    <row r="5594" customFormat="false" ht="15" hidden="false" customHeight="false" outlineLevel="0" collapsed="false">
      <c r="A5594" s="15" t="s">
        <v>5691</v>
      </c>
      <c r="B5594" s="15" t="s">
        <v>98</v>
      </c>
      <c r="C5594" s="15" t="n">
        <v>0</v>
      </c>
      <c r="D5594" s="15" t="s">
        <v>24</v>
      </c>
      <c r="E5594" s="15" t="s">
        <v>24</v>
      </c>
      <c r="F5594" s="15" t="n">
        <v>13</v>
      </c>
      <c r="G5594" s="15" t="s">
        <v>26</v>
      </c>
      <c r="H5594" s="15" t="s">
        <v>24</v>
      </c>
      <c r="I5594" s="15" t="s">
        <v>24</v>
      </c>
      <c r="J5594" s="15" t="s">
        <v>28</v>
      </c>
      <c r="K5594" s="15" t="s">
        <v>28</v>
      </c>
      <c r="L5594" s="15" t="s">
        <v>28</v>
      </c>
      <c r="M5594" s="15" t="s">
        <v>28</v>
      </c>
      <c r="N5594" s="15" t="s">
        <v>28</v>
      </c>
      <c r="O5594" s="15" t="s">
        <v>28</v>
      </c>
      <c r="P5594" s="15" t="s">
        <v>29</v>
      </c>
      <c r="Q5594" s="15" t="s">
        <v>24</v>
      </c>
      <c r="R5594" s="15" t="s">
        <v>17</v>
      </c>
      <c r="S5594" s="18" t="n">
        <v>19.75</v>
      </c>
      <c r="T5594" s="15" t="n">
        <v>265.75</v>
      </c>
      <c r="U5594" s="15" t="s">
        <v>24</v>
      </c>
      <c r="V5594" s="18" t="n">
        <f aca="false">IF(ISNUMBER(T5594),T5594,0)</f>
        <v>265.75</v>
      </c>
      <c r="W5594" s="15" t="n">
        <f aca="false">IF(U5594="Yes",1,0)</f>
        <v>0</v>
      </c>
      <c r="X5594" s="15" t="str">
        <f aca="false">IF(F5594&lt;=12,"0-12 months",IF(F5594&lt;=24,"13-24 months",IF(F5594&lt;=48,"25-48 months","49-72 months")))</f>
        <v>13-24 months</v>
      </c>
      <c r="Y5594" s="15" t="str">
        <f aca="false">IF(C5594=1,"Yes","No")</f>
        <v>No</v>
      </c>
      <c r="Z5594" s="15" t="n">
        <f aca="false">COUNTIF(J5594:O5594,"Yes")</f>
        <v>0</v>
      </c>
      <c r="AA5594" s="18" t="n">
        <f aca="false">S5594*W5594</f>
        <v>0</v>
      </c>
      <c r="AB5594" s="15" t="n">
        <f aca="false">(P5594="Month-to-month")+(I5594="Fiber optic")+(R5594="Electronic check")+(F5594&lt;=12)+(M5594="No")+(J5594="No")</f>
        <v>0</v>
      </c>
      <c r="AC5594" s="15" t="str">
        <f aca="false">IF(AB5594&gt;=5,"High",IF(AB5594&gt;=3,"Medium","Low"))</f>
        <v>Low</v>
      </c>
    </row>
    <row r="5595" customFormat="false" ht="15" hidden="false" customHeight="false" outlineLevel="0" collapsed="false">
      <c r="A5595" s="15" t="s">
        <v>5692</v>
      </c>
      <c r="B5595" s="15" t="s">
        <v>98</v>
      </c>
      <c r="C5595" s="15" t="n">
        <v>0</v>
      </c>
      <c r="D5595" s="15" t="s">
        <v>26</v>
      </c>
      <c r="E5595" s="15" t="s">
        <v>24</v>
      </c>
      <c r="F5595" s="15" t="n">
        <v>31</v>
      </c>
      <c r="G5595" s="15" t="s">
        <v>26</v>
      </c>
      <c r="H5595" s="15" t="s">
        <v>24</v>
      </c>
      <c r="I5595" s="15" t="s">
        <v>96</v>
      </c>
      <c r="J5595" s="15" t="s">
        <v>26</v>
      </c>
      <c r="K5595" s="15" t="s">
        <v>26</v>
      </c>
      <c r="L5595" s="15" t="s">
        <v>26</v>
      </c>
      <c r="M5595" s="15" t="s">
        <v>26</v>
      </c>
      <c r="N5595" s="15" t="s">
        <v>24</v>
      </c>
      <c r="O5595" s="15" t="s">
        <v>26</v>
      </c>
      <c r="P5595" s="15" t="s">
        <v>27</v>
      </c>
      <c r="Q5595" s="15" t="s">
        <v>26</v>
      </c>
      <c r="R5595" s="15" t="s">
        <v>21</v>
      </c>
      <c r="S5595" s="18" t="n">
        <v>75.5</v>
      </c>
      <c r="T5595" s="15" t="n">
        <v>2424.45</v>
      </c>
      <c r="U5595" s="15" t="s">
        <v>24</v>
      </c>
      <c r="V5595" s="18" t="n">
        <f aca="false">IF(ISNUMBER(T5595),T5595,0)</f>
        <v>2424.45</v>
      </c>
      <c r="W5595" s="15" t="n">
        <f aca="false">IF(U5595="Yes",1,0)</f>
        <v>0</v>
      </c>
      <c r="X5595" s="15" t="str">
        <f aca="false">IF(F5595&lt;=12,"0-12 months",IF(F5595&lt;=24,"13-24 months",IF(F5595&lt;=48,"25-48 months","49-72 months")))</f>
        <v>25-48 months</v>
      </c>
      <c r="Y5595" s="15" t="str">
        <f aca="false">IF(C5595=1,"Yes","No")</f>
        <v>No</v>
      </c>
      <c r="Z5595" s="15" t="n">
        <f aca="false">COUNTIF(J5595:O5595,"Yes")</f>
        <v>5</v>
      </c>
      <c r="AA5595" s="18" t="n">
        <f aca="false">S5595*W5595</f>
        <v>0</v>
      </c>
      <c r="AB5595" s="15" t="n">
        <f aca="false">(P5595="Month-to-month")+(I5595="Fiber optic")+(R5595="Electronic check")+(F5595&lt;=12)+(M5595="No")+(J5595="No")</f>
        <v>0</v>
      </c>
      <c r="AC5595" s="15" t="str">
        <f aca="false">IF(AB5595&gt;=5,"High",IF(AB5595&gt;=3,"Medium","Low"))</f>
        <v>Low</v>
      </c>
    </row>
    <row r="5596" customFormat="false" ht="15" hidden="false" customHeight="false" outlineLevel="0" collapsed="false">
      <c r="A5596" s="15" t="s">
        <v>5693</v>
      </c>
      <c r="B5596" s="15" t="s">
        <v>94</v>
      </c>
      <c r="C5596" s="15" t="n">
        <v>0</v>
      </c>
      <c r="D5596" s="15" t="s">
        <v>26</v>
      </c>
      <c r="E5596" s="15" t="s">
        <v>26</v>
      </c>
      <c r="F5596" s="15" t="n">
        <v>23</v>
      </c>
      <c r="G5596" s="15" t="s">
        <v>26</v>
      </c>
      <c r="H5596" s="15" t="s">
        <v>26</v>
      </c>
      <c r="I5596" s="15" t="s">
        <v>102</v>
      </c>
      <c r="J5596" s="15" t="s">
        <v>24</v>
      </c>
      <c r="K5596" s="15" t="s">
        <v>24</v>
      </c>
      <c r="L5596" s="15" t="s">
        <v>24</v>
      </c>
      <c r="M5596" s="15" t="s">
        <v>24</v>
      </c>
      <c r="N5596" s="15" t="s">
        <v>26</v>
      </c>
      <c r="O5596" s="15" t="s">
        <v>24</v>
      </c>
      <c r="P5596" s="15" t="s">
        <v>25</v>
      </c>
      <c r="Q5596" s="15" t="s">
        <v>26</v>
      </c>
      <c r="R5596" s="15" t="s">
        <v>15</v>
      </c>
      <c r="S5596" s="18" t="n">
        <v>83.75</v>
      </c>
      <c r="T5596" s="15" t="n">
        <v>1849.95</v>
      </c>
      <c r="U5596" s="15" t="s">
        <v>24</v>
      </c>
      <c r="V5596" s="18" t="n">
        <f aca="false">IF(ISNUMBER(T5596),T5596,0)</f>
        <v>1849.95</v>
      </c>
      <c r="W5596" s="15" t="n">
        <f aca="false">IF(U5596="Yes",1,0)</f>
        <v>0</v>
      </c>
      <c r="X5596" s="15" t="str">
        <f aca="false">IF(F5596&lt;=12,"0-12 months",IF(F5596&lt;=24,"13-24 months",IF(F5596&lt;=48,"25-48 months","49-72 months")))</f>
        <v>13-24 months</v>
      </c>
      <c r="Y5596" s="15" t="str">
        <f aca="false">IF(C5596=1,"Yes","No")</f>
        <v>No</v>
      </c>
      <c r="Z5596" s="15" t="n">
        <f aca="false">COUNTIF(J5596:O5596,"Yes")</f>
        <v>1</v>
      </c>
      <c r="AA5596" s="18" t="n">
        <f aca="false">S5596*W5596</f>
        <v>0</v>
      </c>
      <c r="AB5596" s="15" t="n">
        <f aca="false">(P5596="Month-to-month")+(I5596="Fiber optic")+(R5596="Electronic check")+(F5596&lt;=12)+(M5596="No")+(J5596="No")</f>
        <v>5</v>
      </c>
      <c r="AC5596" s="15" t="str">
        <f aca="false">IF(AB5596&gt;=5,"High",IF(AB5596&gt;=3,"Medium","Low"))</f>
        <v>High</v>
      </c>
    </row>
    <row r="5597" customFormat="false" ht="15" hidden="false" customHeight="false" outlineLevel="0" collapsed="false">
      <c r="A5597" s="15" t="s">
        <v>5694</v>
      </c>
      <c r="B5597" s="15" t="s">
        <v>94</v>
      </c>
      <c r="C5597" s="15" t="n">
        <v>0</v>
      </c>
      <c r="D5597" s="15" t="s">
        <v>24</v>
      </c>
      <c r="E5597" s="15" t="s">
        <v>24</v>
      </c>
      <c r="F5597" s="15" t="n">
        <v>2</v>
      </c>
      <c r="G5597" s="15" t="s">
        <v>26</v>
      </c>
      <c r="H5597" s="15" t="s">
        <v>24</v>
      </c>
      <c r="I5597" s="15" t="s">
        <v>24</v>
      </c>
      <c r="J5597" s="15" t="s">
        <v>28</v>
      </c>
      <c r="K5597" s="15" t="s">
        <v>28</v>
      </c>
      <c r="L5597" s="15" t="s">
        <v>28</v>
      </c>
      <c r="M5597" s="15" t="s">
        <v>28</v>
      </c>
      <c r="N5597" s="15" t="s">
        <v>28</v>
      </c>
      <c r="O5597" s="15" t="s">
        <v>28</v>
      </c>
      <c r="P5597" s="15" t="s">
        <v>25</v>
      </c>
      <c r="Q5597" s="15" t="s">
        <v>24</v>
      </c>
      <c r="R5597" s="15" t="s">
        <v>17</v>
      </c>
      <c r="S5597" s="18" t="n">
        <v>19.4</v>
      </c>
      <c r="T5597" s="15" t="n">
        <v>61.05</v>
      </c>
      <c r="U5597" s="15" t="s">
        <v>24</v>
      </c>
      <c r="V5597" s="18" t="n">
        <f aca="false">IF(ISNUMBER(T5597),T5597,0)</f>
        <v>61.05</v>
      </c>
      <c r="W5597" s="15" t="n">
        <f aca="false">IF(U5597="Yes",1,0)</f>
        <v>0</v>
      </c>
      <c r="X5597" s="15" t="str">
        <f aca="false">IF(F5597&lt;=12,"0-12 months",IF(F5597&lt;=24,"13-24 months",IF(F5597&lt;=48,"25-48 months","49-72 months")))</f>
        <v>0-12 months</v>
      </c>
      <c r="Y5597" s="15" t="str">
        <f aca="false">IF(C5597=1,"Yes","No")</f>
        <v>No</v>
      </c>
      <c r="Z5597" s="15" t="n">
        <f aca="false">COUNTIF(J5597:O5597,"Yes")</f>
        <v>0</v>
      </c>
      <c r="AA5597" s="18" t="n">
        <f aca="false">S5597*W5597</f>
        <v>0</v>
      </c>
      <c r="AB5597" s="15" t="n">
        <f aca="false">(P5597="Month-to-month")+(I5597="Fiber optic")+(R5597="Electronic check")+(F5597&lt;=12)+(M5597="No")+(J5597="No")</f>
        <v>2</v>
      </c>
      <c r="AC5597" s="15" t="str">
        <f aca="false">IF(AB5597&gt;=5,"High",IF(AB5597&gt;=3,"Medium","Low"))</f>
        <v>Low</v>
      </c>
    </row>
    <row r="5598" customFormat="false" ht="15" hidden="false" customHeight="false" outlineLevel="0" collapsed="false">
      <c r="A5598" s="15" t="s">
        <v>5695</v>
      </c>
      <c r="B5598" s="15" t="s">
        <v>94</v>
      </c>
      <c r="C5598" s="15" t="n">
        <v>0</v>
      </c>
      <c r="D5598" s="15" t="s">
        <v>24</v>
      </c>
      <c r="E5598" s="15" t="s">
        <v>24</v>
      </c>
      <c r="F5598" s="15" t="n">
        <v>65</v>
      </c>
      <c r="G5598" s="15" t="s">
        <v>26</v>
      </c>
      <c r="H5598" s="15" t="s">
        <v>26</v>
      </c>
      <c r="I5598" s="15" t="s">
        <v>24</v>
      </c>
      <c r="J5598" s="15" t="s">
        <v>28</v>
      </c>
      <c r="K5598" s="15" t="s">
        <v>28</v>
      </c>
      <c r="L5598" s="15" t="s">
        <v>28</v>
      </c>
      <c r="M5598" s="15" t="s">
        <v>28</v>
      </c>
      <c r="N5598" s="15" t="s">
        <v>28</v>
      </c>
      <c r="O5598" s="15" t="s">
        <v>28</v>
      </c>
      <c r="P5598" s="15" t="s">
        <v>29</v>
      </c>
      <c r="Q5598" s="15" t="s">
        <v>24</v>
      </c>
      <c r="R5598" s="15" t="s">
        <v>19</v>
      </c>
      <c r="S5598" s="18" t="n">
        <v>26.5</v>
      </c>
      <c r="T5598" s="15" t="n">
        <v>1698.55</v>
      </c>
      <c r="U5598" s="15" t="s">
        <v>24</v>
      </c>
      <c r="V5598" s="18" t="n">
        <f aca="false">IF(ISNUMBER(T5598),T5598,0)</f>
        <v>1698.55</v>
      </c>
      <c r="W5598" s="15" t="n">
        <f aca="false">IF(U5598="Yes",1,0)</f>
        <v>0</v>
      </c>
      <c r="X5598" s="15" t="str">
        <f aca="false">IF(F5598&lt;=12,"0-12 months",IF(F5598&lt;=24,"13-24 months",IF(F5598&lt;=48,"25-48 months","49-72 months")))</f>
        <v>49-72 months</v>
      </c>
      <c r="Y5598" s="15" t="str">
        <f aca="false">IF(C5598=1,"Yes","No")</f>
        <v>No</v>
      </c>
      <c r="Z5598" s="15" t="n">
        <f aca="false">COUNTIF(J5598:O5598,"Yes")</f>
        <v>0</v>
      </c>
      <c r="AA5598" s="18" t="n">
        <f aca="false">S5598*W5598</f>
        <v>0</v>
      </c>
      <c r="AB5598" s="15" t="n">
        <f aca="false">(P5598="Month-to-month")+(I5598="Fiber optic")+(R5598="Electronic check")+(F5598&lt;=12)+(M5598="No")+(J5598="No")</f>
        <v>0</v>
      </c>
      <c r="AC5598" s="15" t="str">
        <f aca="false">IF(AB5598&gt;=5,"High",IF(AB5598&gt;=3,"Medium","Low"))</f>
        <v>Low</v>
      </c>
    </row>
    <row r="5599" customFormat="false" ht="15" hidden="false" customHeight="false" outlineLevel="0" collapsed="false">
      <c r="A5599" s="15" t="s">
        <v>5696</v>
      </c>
      <c r="B5599" s="15" t="s">
        <v>98</v>
      </c>
      <c r="C5599" s="15" t="n">
        <v>1</v>
      </c>
      <c r="D5599" s="15" t="s">
        <v>24</v>
      </c>
      <c r="E5599" s="15" t="s">
        <v>24</v>
      </c>
      <c r="F5599" s="15" t="n">
        <v>22</v>
      </c>
      <c r="G5599" s="15" t="s">
        <v>26</v>
      </c>
      <c r="H5599" s="15" t="s">
        <v>26</v>
      </c>
      <c r="I5599" s="15" t="s">
        <v>102</v>
      </c>
      <c r="J5599" s="15" t="s">
        <v>24</v>
      </c>
      <c r="K5599" s="15" t="s">
        <v>24</v>
      </c>
      <c r="L5599" s="15" t="s">
        <v>24</v>
      </c>
      <c r="M5599" s="15" t="s">
        <v>26</v>
      </c>
      <c r="N5599" s="15" t="s">
        <v>26</v>
      </c>
      <c r="O5599" s="15" t="s">
        <v>24</v>
      </c>
      <c r="P5599" s="15" t="s">
        <v>25</v>
      </c>
      <c r="Q5599" s="15" t="s">
        <v>26</v>
      </c>
      <c r="R5599" s="15" t="s">
        <v>19</v>
      </c>
      <c r="S5599" s="18" t="n">
        <v>90.5</v>
      </c>
      <c r="T5599" s="15" t="n">
        <v>1910.6</v>
      </c>
      <c r="U5599" s="15" t="s">
        <v>26</v>
      </c>
      <c r="V5599" s="18" t="n">
        <f aca="false">IF(ISNUMBER(T5599),T5599,0)</f>
        <v>1910.6</v>
      </c>
      <c r="W5599" s="15" t="n">
        <f aca="false">IF(U5599="Yes",1,0)</f>
        <v>1</v>
      </c>
      <c r="X5599" s="15" t="str">
        <f aca="false">IF(F5599&lt;=12,"0-12 months",IF(F5599&lt;=24,"13-24 months",IF(F5599&lt;=48,"25-48 months","49-72 months")))</f>
        <v>13-24 months</v>
      </c>
      <c r="Y5599" s="15" t="str">
        <f aca="false">IF(C5599=1,"Yes","No")</f>
        <v>Yes</v>
      </c>
      <c r="Z5599" s="15" t="n">
        <f aca="false">COUNTIF(J5599:O5599,"Yes")</f>
        <v>2</v>
      </c>
      <c r="AA5599" s="18" t="n">
        <f aca="false">S5599*W5599</f>
        <v>90.5</v>
      </c>
      <c r="AB5599" s="15" t="n">
        <f aca="false">(P5599="Month-to-month")+(I5599="Fiber optic")+(R5599="Electronic check")+(F5599&lt;=12)+(M5599="No")+(J5599="No")</f>
        <v>3</v>
      </c>
      <c r="AC5599" s="15" t="str">
        <f aca="false">IF(AB5599&gt;=5,"High",IF(AB5599&gt;=3,"Medium","Low"))</f>
        <v>Medium</v>
      </c>
    </row>
    <row r="5600" customFormat="false" ht="15" hidden="false" customHeight="false" outlineLevel="0" collapsed="false">
      <c r="A5600" s="15" t="s">
        <v>5697</v>
      </c>
      <c r="B5600" s="15" t="s">
        <v>94</v>
      </c>
      <c r="C5600" s="15" t="n">
        <v>0</v>
      </c>
      <c r="D5600" s="15" t="s">
        <v>26</v>
      </c>
      <c r="E5600" s="15" t="s">
        <v>26</v>
      </c>
      <c r="F5600" s="15" t="n">
        <v>55</v>
      </c>
      <c r="G5600" s="15" t="s">
        <v>26</v>
      </c>
      <c r="H5600" s="15" t="s">
        <v>24</v>
      </c>
      <c r="I5600" s="15" t="s">
        <v>24</v>
      </c>
      <c r="J5600" s="15" t="s">
        <v>28</v>
      </c>
      <c r="K5600" s="15" t="s">
        <v>28</v>
      </c>
      <c r="L5600" s="15" t="s">
        <v>28</v>
      </c>
      <c r="M5600" s="15" t="s">
        <v>28</v>
      </c>
      <c r="N5600" s="15" t="s">
        <v>28</v>
      </c>
      <c r="O5600" s="15" t="s">
        <v>28</v>
      </c>
      <c r="P5600" s="15" t="s">
        <v>27</v>
      </c>
      <c r="Q5600" s="15" t="s">
        <v>24</v>
      </c>
      <c r="R5600" s="15" t="s">
        <v>21</v>
      </c>
      <c r="S5600" s="18" t="n">
        <v>19.15</v>
      </c>
      <c r="T5600" s="15" t="n">
        <v>998.1</v>
      </c>
      <c r="U5600" s="15" t="s">
        <v>24</v>
      </c>
      <c r="V5600" s="18" t="n">
        <f aca="false">IF(ISNUMBER(T5600),T5600,0)</f>
        <v>998.1</v>
      </c>
      <c r="W5600" s="15" t="n">
        <f aca="false">IF(U5600="Yes",1,0)</f>
        <v>0</v>
      </c>
      <c r="X5600" s="15" t="str">
        <f aca="false">IF(F5600&lt;=12,"0-12 months",IF(F5600&lt;=24,"13-24 months",IF(F5600&lt;=48,"25-48 months","49-72 months")))</f>
        <v>49-72 months</v>
      </c>
      <c r="Y5600" s="15" t="str">
        <f aca="false">IF(C5600=1,"Yes","No")</f>
        <v>No</v>
      </c>
      <c r="Z5600" s="15" t="n">
        <f aca="false">COUNTIF(J5600:O5600,"Yes")</f>
        <v>0</v>
      </c>
      <c r="AA5600" s="18" t="n">
        <f aca="false">S5600*W5600</f>
        <v>0</v>
      </c>
      <c r="AB5600" s="15" t="n">
        <f aca="false">(P5600="Month-to-month")+(I5600="Fiber optic")+(R5600="Electronic check")+(F5600&lt;=12)+(M5600="No")+(J5600="No")</f>
        <v>0</v>
      </c>
      <c r="AC5600" s="15" t="str">
        <f aca="false">IF(AB5600&gt;=5,"High",IF(AB5600&gt;=3,"Medium","Low"))</f>
        <v>Low</v>
      </c>
    </row>
    <row r="5601" customFormat="false" ht="15" hidden="false" customHeight="false" outlineLevel="0" collapsed="false">
      <c r="A5601" s="15" t="s">
        <v>5698</v>
      </c>
      <c r="B5601" s="15" t="s">
        <v>98</v>
      </c>
      <c r="C5601" s="15" t="n">
        <v>0</v>
      </c>
      <c r="D5601" s="15" t="s">
        <v>26</v>
      </c>
      <c r="E5601" s="15" t="s">
        <v>24</v>
      </c>
      <c r="F5601" s="15" t="n">
        <v>9</v>
      </c>
      <c r="G5601" s="15" t="s">
        <v>26</v>
      </c>
      <c r="H5601" s="15" t="s">
        <v>24</v>
      </c>
      <c r="I5601" s="15" t="s">
        <v>102</v>
      </c>
      <c r="J5601" s="15" t="s">
        <v>24</v>
      </c>
      <c r="K5601" s="15" t="s">
        <v>26</v>
      </c>
      <c r="L5601" s="15" t="s">
        <v>26</v>
      </c>
      <c r="M5601" s="15" t="s">
        <v>26</v>
      </c>
      <c r="N5601" s="15" t="s">
        <v>26</v>
      </c>
      <c r="O5601" s="15" t="s">
        <v>24</v>
      </c>
      <c r="P5601" s="15" t="s">
        <v>25</v>
      </c>
      <c r="Q5601" s="15" t="s">
        <v>26</v>
      </c>
      <c r="R5601" s="15" t="s">
        <v>17</v>
      </c>
      <c r="S5601" s="18" t="n">
        <v>94.85</v>
      </c>
      <c r="T5601" s="15" t="n">
        <v>890.6</v>
      </c>
      <c r="U5601" s="15" t="s">
        <v>26</v>
      </c>
      <c r="V5601" s="18" t="n">
        <f aca="false">IF(ISNUMBER(T5601),T5601,0)</f>
        <v>890.6</v>
      </c>
      <c r="W5601" s="15" t="n">
        <f aca="false">IF(U5601="Yes",1,0)</f>
        <v>1</v>
      </c>
      <c r="X5601" s="15" t="str">
        <f aca="false">IF(F5601&lt;=12,"0-12 months",IF(F5601&lt;=24,"13-24 months",IF(F5601&lt;=48,"25-48 months","49-72 months")))</f>
        <v>0-12 months</v>
      </c>
      <c r="Y5601" s="15" t="str">
        <f aca="false">IF(C5601=1,"Yes","No")</f>
        <v>No</v>
      </c>
      <c r="Z5601" s="15" t="n">
        <f aca="false">COUNTIF(J5601:O5601,"Yes")</f>
        <v>4</v>
      </c>
      <c r="AA5601" s="18" t="n">
        <f aca="false">S5601*W5601</f>
        <v>94.85</v>
      </c>
      <c r="AB5601" s="15" t="n">
        <f aca="false">(P5601="Month-to-month")+(I5601="Fiber optic")+(R5601="Electronic check")+(F5601&lt;=12)+(M5601="No")+(J5601="No")</f>
        <v>4</v>
      </c>
      <c r="AC5601" s="15" t="str">
        <f aca="false">IF(AB5601&gt;=5,"High",IF(AB5601&gt;=3,"Medium","Low"))</f>
        <v>Medium</v>
      </c>
    </row>
    <row r="5602" customFormat="false" ht="15" hidden="false" customHeight="false" outlineLevel="0" collapsed="false">
      <c r="A5602" s="15" t="s">
        <v>5699</v>
      </c>
      <c r="B5602" s="15" t="s">
        <v>98</v>
      </c>
      <c r="C5602" s="15" t="n">
        <v>0</v>
      </c>
      <c r="D5602" s="15" t="s">
        <v>26</v>
      </c>
      <c r="E5602" s="15" t="s">
        <v>26</v>
      </c>
      <c r="F5602" s="15" t="n">
        <v>7</v>
      </c>
      <c r="G5602" s="15" t="s">
        <v>26</v>
      </c>
      <c r="H5602" s="15" t="s">
        <v>24</v>
      </c>
      <c r="I5602" s="15" t="s">
        <v>102</v>
      </c>
      <c r="J5602" s="15" t="s">
        <v>24</v>
      </c>
      <c r="K5602" s="15" t="s">
        <v>24</v>
      </c>
      <c r="L5602" s="15" t="s">
        <v>24</v>
      </c>
      <c r="M5602" s="15" t="s">
        <v>24</v>
      </c>
      <c r="N5602" s="15" t="s">
        <v>24</v>
      </c>
      <c r="O5602" s="15" t="s">
        <v>24</v>
      </c>
      <c r="P5602" s="15" t="s">
        <v>25</v>
      </c>
      <c r="Q5602" s="15" t="s">
        <v>26</v>
      </c>
      <c r="R5602" s="15" t="s">
        <v>19</v>
      </c>
      <c r="S5602" s="18" t="n">
        <v>69.95</v>
      </c>
      <c r="T5602" s="15" t="n">
        <v>529.5</v>
      </c>
      <c r="U5602" s="15" t="s">
        <v>26</v>
      </c>
      <c r="V5602" s="18" t="n">
        <f aca="false">IF(ISNUMBER(T5602),T5602,0)</f>
        <v>529.5</v>
      </c>
      <c r="W5602" s="15" t="n">
        <f aca="false">IF(U5602="Yes",1,0)</f>
        <v>1</v>
      </c>
      <c r="X5602" s="15" t="str">
        <f aca="false">IF(F5602&lt;=12,"0-12 months",IF(F5602&lt;=24,"13-24 months",IF(F5602&lt;=48,"25-48 months","49-72 months")))</f>
        <v>0-12 months</v>
      </c>
      <c r="Y5602" s="15" t="str">
        <f aca="false">IF(C5602=1,"Yes","No")</f>
        <v>No</v>
      </c>
      <c r="Z5602" s="15" t="n">
        <f aca="false">COUNTIF(J5602:O5602,"Yes")</f>
        <v>0</v>
      </c>
      <c r="AA5602" s="18" t="n">
        <f aca="false">S5602*W5602</f>
        <v>69.95</v>
      </c>
      <c r="AB5602" s="15" t="n">
        <f aca="false">(P5602="Month-to-month")+(I5602="Fiber optic")+(R5602="Electronic check")+(F5602&lt;=12)+(M5602="No")+(J5602="No")</f>
        <v>5</v>
      </c>
      <c r="AC5602" s="15" t="str">
        <f aca="false">IF(AB5602&gt;=5,"High",IF(AB5602&gt;=3,"Medium","Low"))</f>
        <v>High</v>
      </c>
    </row>
    <row r="5603" customFormat="false" ht="15" hidden="false" customHeight="false" outlineLevel="0" collapsed="false">
      <c r="A5603" s="15" t="s">
        <v>5700</v>
      </c>
      <c r="B5603" s="15" t="s">
        <v>94</v>
      </c>
      <c r="C5603" s="15" t="n">
        <v>0</v>
      </c>
      <c r="D5603" s="15" t="s">
        <v>26</v>
      </c>
      <c r="E5603" s="15" t="s">
        <v>26</v>
      </c>
      <c r="F5603" s="15" t="n">
        <v>35</v>
      </c>
      <c r="G5603" s="15" t="s">
        <v>24</v>
      </c>
      <c r="H5603" s="15" t="s">
        <v>95</v>
      </c>
      <c r="I5603" s="15" t="s">
        <v>96</v>
      </c>
      <c r="J5603" s="15" t="s">
        <v>24</v>
      </c>
      <c r="K5603" s="15" t="s">
        <v>24</v>
      </c>
      <c r="L5603" s="15" t="s">
        <v>24</v>
      </c>
      <c r="M5603" s="15" t="s">
        <v>26</v>
      </c>
      <c r="N5603" s="15" t="s">
        <v>26</v>
      </c>
      <c r="O5603" s="15" t="s">
        <v>24</v>
      </c>
      <c r="P5603" s="15" t="s">
        <v>27</v>
      </c>
      <c r="Q5603" s="15" t="s">
        <v>24</v>
      </c>
      <c r="R5603" s="15" t="s">
        <v>17</v>
      </c>
      <c r="S5603" s="18" t="n">
        <v>40.9</v>
      </c>
      <c r="T5603" s="15" t="n">
        <v>1383.6</v>
      </c>
      <c r="U5603" s="15" t="s">
        <v>24</v>
      </c>
      <c r="V5603" s="18" t="n">
        <f aca="false">IF(ISNUMBER(T5603),T5603,0)</f>
        <v>1383.6</v>
      </c>
      <c r="W5603" s="15" t="n">
        <f aca="false">IF(U5603="Yes",1,0)</f>
        <v>0</v>
      </c>
      <c r="X5603" s="15" t="str">
        <f aca="false">IF(F5603&lt;=12,"0-12 months",IF(F5603&lt;=24,"13-24 months",IF(F5603&lt;=48,"25-48 months","49-72 months")))</f>
        <v>25-48 months</v>
      </c>
      <c r="Y5603" s="15" t="str">
        <f aca="false">IF(C5603=1,"Yes","No")</f>
        <v>No</v>
      </c>
      <c r="Z5603" s="15" t="n">
        <f aca="false">COUNTIF(J5603:O5603,"Yes")</f>
        <v>2</v>
      </c>
      <c r="AA5603" s="18" t="n">
        <f aca="false">S5603*W5603</f>
        <v>0</v>
      </c>
      <c r="AB5603" s="15" t="n">
        <f aca="false">(P5603="Month-to-month")+(I5603="Fiber optic")+(R5603="Electronic check")+(F5603&lt;=12)+(M5603="No")+(J5603="No")</f>
        <v>1</v>
      </c>
      <c r="AC5603" s="15" t="str">
        <f aca="false">IF(AB5603&gt;=5,"High",IF(AB5603&gt;=3,"Medium","Low"))</f>
        <v>Low</v>
      </c>
    </row>
    <row r="5604" customFormat="false" ht="15" hidden="false" customHeight="false" outlineLevel="0" collapsed="false">
      <c r="A5604" s="15" t="s">
        <v>5701</v>
      </c>
      <c r="B5604" s="15" t="s">
        <v>98</v>
      </c>
      <c r="C5604" s="15" t="n">
        <v>0</v>
      </c>
      <c r="D5604" s="15" t="s">
        <v>24</v>
      </c>
      <c r="E5604" s="15" t="s">
        <v>24</v>
      </c>
      <c r="F5604" s="15" t="n">
        <v>6</v>
      </c>
      <c r="G5604" s="15" t="s">
        <v>26</v>
      </c>
      <c r="H5604" s="15" t="s">
        <v>24</v>
      </c>
      <c r="I5604" s="15" t="s">
        <v>96</v>
      </c>
      <c r="J5604" s="15" t="s">
        <v>26</v>
      </c>
      <c r="K5604" s="15" t="s">
        <v>24</v>
      </c>
      <c r="L5604" s="15" t="s">
        <v>26</v>
      </c>
      <c r="M5604" s="15" t="s">
        <v>26</v>
      </c>
      <c r="N5604" s="15" t="s">
        <v>26</v>
      </c>
      <c r="O5604" s="15" t="s">
        <v>26</v>
      </c>
      <c r="P5604" s="15" t="s">
        <v>29</v>
      </c>
      <c r="Q5604" s="15" t="s">
        <v>26</v>
      </c>
      <c r="R5604" s="15" t="s">
        <v>17</v>
      </c>
      <c r="S5604" s="18" t="n">
        <v>80.25</v>
      </c>
      <c r="T5604" s="15" t="n">
        <v>493.4</v>
      </c>
      <c r="U5604" s="15" t="s">
        <v>24</v>
      </c>
      <c r="V5604" s="18" t="n">
        <f aca="false">IF(ISNUMBER(T5604),T5604,0)</f>
        <v>493.4</v>
      </c>
      <c r="W5604" s="15" t="n">
        <f aca="false">IF(U5604="Yes",1,0)</f>
        <v>0</v>
      </c>
      <c r="X5604" s="15" t="str">
        <f aca="false">IF(F5604&lt;=12,"0-12 months",IF(F5604&lt;=24,"13-24 months",IF(F5604&lt;=48,"25-48 months","49-72 months")))</f>
        <v>0-12 months</v>
      </c>
      <c r="Y5604" s="15" t="str">
        <f aca="false">IF(C5604=1,"Yes","No")</f>
        <v>No</v>
      </c>
      <c r="Z5604" s="15" t="n">
        <f aca="false">COUNTIF(J5604:O5604,"Yes")</f>
        <v>5</v>
      </c>
      <c r="AA5604" s="18" t="n">
        <f aca="false">S5604*W5604</f>
        <v>0</v>
      </c>
      <c r="AB5604" s="15" t="n">
        <f aca="false">(P5604="Month-to-month")+(I5604="Fiber optic")+(R5604="Electronic check")+(F5604&lt;=12)+(M5604="No")+(J5604="No")</f>
        <v>1</v>
      </c>
      <c r="AC5604" s="15" t="str">
        <f aca="false">IF(AB5604&gt;=5,"High",IF(AB5604&gt;=3,"Medium","Low"))</f>
        <v>Low</v>
      </c>
    </row>
    <row r="5605" customFormat="false" ht="15" hidden="false" customHeight="false" outlineLevel="0" collapsed="false">
      <c r="A5605" s="15" t="s">
        <v>5702</v>
      </c>
      <c r="B5605" s="15" t="s">
        <v>94</v>
      </c>
      <c r="C5605" s="15" t="n">
        <v>0</v>
      </c>
      <c r="D5605" s="15" t="s">
        <v>24</v>
      </c>
      <c r="E5605" s="15" t="s">
        <v>24</v>
      </c>
      <c r="F5605" s="15" t="n">
        <v>1</v>
      </c>
      <c r="G5605" s="15" t="s">
        <v>26</v>
      </c>
      <c r="H5605" s="15" t="s">
        <v>24</v>
      </c>
      <c r="I5605" s="15" t="s">
        <v>96</v>
      </c>
      <c r="J5605" s="15" t="s">
        <v>26</v>
      </c>
      <c r="K5605" s="15" t="s">
        <v>24</v>
      </c>
      <c r="L5605" s="15" t="s">
        <v>24</v>
      </c>
      <c r="M5605" s="15" t="s">
        <v>24</v>
      </c>
      <c r="N5605" s="15" t="s">
        <v>24</v>
      </c>
      <c r="O5605" s="15" t="s">
        <v>24</v>
      </c>
      <c r="P5605" s="15" t="s">
        <v>25</v>
      </c>
      <c r="Q5605" s="15" t="s">
        <v>26</v>
      </c>
      <c r="R5605" s="15" t="s">
        <v>21</v>
      </c>
      <c r="S5605" s="18" t="n">
        <v>48.6</v>
      </c>
      <c r="T5605" s="15" t="n">
        <v>48.6</v>
      </c>
      <c r="U5605" s="15" t="s">
        <v>26</v>
      </c>
      <c r="V5605" s="18" t="n">
        <f aca="false">IF(ISNUMBER(T5605),T5605,0)</f>
        <v>48.6</v>
      </c>
      <c r="W5605" s="15" t="n">
        <f aca="false">IF(U5605="Yes",1,0)</f>
        <v>1</v>
      </c>
      <c r="X5605" s="15" t="str">
        <f aca="false">IF(F5605&lt;=12,"0-12 months",IF(F5605&lt;=24,"13-24 months",IF(F5605&lt;=48,"25-48 months","49-72 months")))</f>
        <v>0-12 months</v>
      </c>
      <c r="Y5605" s="15" t="str">
        <f aca="false">IF(C5605=1,"Yes","No")</f>
        <v>No</v>
      </c>
      <c r="Z5605" s="15" t="n">
        <f aca="false">COUNTIF(J5605:O5605,"Yes")</f>
        <v>1</v>
      </c>
      <c r="AA5605" s="18" t="n">
        <f aca="false">S5605*W5605</f>
        <v>48.6</v>
      </c>
      <c r="AB5605" s="15" t="n">
        <f aca="false">(P5605="Month-to-month")+(I5605="Fiber optic")+(R5605="Electronic check")+(F5605&lt;=12)+(M5605="No")+(J5605="No")</f>
        <v>3</v>
      </c>
      <c r="AC5605" s="15" t="str">
        <f aca="false">IF(AB5605&gt;=5,"High",IF(AB5605&gt;=3,"Medium","Low"))</f>
        <v>Medium</v>
      </c>
    </row>
    <row r="5606" customFormat="false" ht="15" hidden="false" customHeight="false" outlineLevel="0" collapsed="false">
      <c r="A5606" s="15" t="s">
        <v>5703</v>
      </c>
      <c r="B5606" s="15" t="s">
        <v>98</v>
      </c>
      <c r="C5606" s="15" t="n">
        <v>0</v>
      </c>
      <c r="D5606" s="15" t="s">
        <v>24</v>
      </c>
      <c r="E5606" s="15" t="s">
        <v>24</v>
      </c>
      <c r="F5606" s="15" t="n">
        <v>17</v>
      </c>
      <c r="G5606" s="15" t="s">
        <v>26</v>
      </c>
      <c r="H5606" s="15" t="s">
        <v>24</v>
      </c>
      <c r="I5606" s="15" t="s">
        <v>102</v>
      </c>
      <c r="J5606" s="15" t="s">
        <v>24</v>
      </c>
      <c r="K5606" s="15" t="s">
        <v>24</v>
      </c>
      <c r="L5606" s="15" t="s">
        <v>24</v>
      </c>
      <c r="M5606" s="15" t="s">
        <v>24</v>
      </c>
      <c r="N5606" s="15" t="s">
        <v>24</v>
      </c>
      <c r="O5606" s="15" t="s">
        <v>24</v>
      </c>
      <c r="P5606" s="15" t="s">
        <v>25</v>
      </c>
      <c r="Q5606" s="15" t="s">
        <v>26</v>
      </c>
      <c r="R5606" s="15" t="s">
        <v>15</v>
      </c>
      <c r="S5606" s="18" t="n">
        <v>70.8</v>
      </c>
      <c r="T5606" s="15" t="n">
        <v>1207</v>
      </c>
      <c r="U5606" s="15" t="s">
        <v>24</v>
      </c>
      <c r="V5606" s="18" t="n">
        <f aca="false">IF(ISNUMBER(T5606),T5606,0)</f>
        <v>1207</v>
      </c>
      <c r="W5606" s="15" t="n">
        <f aca="false">IF(U5606="Yes",1,0)</f>
        <v>0</v>
      </c>
      <c r="X5606" s="15" t="str">
        <f aca="false">IF(F5606&lt;=12,"0-12 months",IF(F5606&lt;=24,"13-24 months",IF(F5606&lt;=48,"25-48 months","49-72 months")))</f>
        <v>13-24 months</v>
      </c>
      <c r="Y5606" s="15" t="str">
        <f aca="false">IF(C5606=1,"Yes","No")</f>
        <v>No</v>
      </c>
      <c r="Z5606" s="15" t="n">
        <f aca="false">COUNTIF(J5606:O5606,"Yes")</f>
        <v>0</v>
      </c>
      <c r="AA5606" s="18" t="n">
        <f aca="false">S5606*W5606</f>
        <v>0</v>
      </c>
      <c r="AB5606" s="15" t="n">
        <f aca="false">(P5606="Month-to-month")+(I5606="Fiber optic")+(R5606="Electronic check")+(F5606&lt;=12)+(M5606="No")+(J5606="No")</f>
        <v>5</v>
      </c>
      <c r="AC5606" s="15" t="str">
        <f aca="false">IF(AB5606&gt;=5,"High",IF(AB5606&gt;=3,"Medium","Low"))</f>
        <v>High</v>
      </c>
    </row>
    <row r="5607" customFormat="false" ht="15" hidden="false" customHeight="false" outlineLevel="0" collapsed="false">
      <c r="A5607" s="15" t="s">
        <v>5704</v>
      </c>
      <c r="B5607" s="15" t="s">
        <v>98</v>
      </c>
      <c r="C5607" s="15" t="n">
        <v>0</v>
      </c>
      <c r="D5607" s="15" t="s">
        <v>26</v>
      </c>
      <c r="E5607" s="15" t="s">
        <v>26</v>
      </c>
      <c r="F5607" s="15" t="n">
        <v>10</v>
      </c>
      <c r="G5607" s="15" t="s">
        <v>26</v>
      </c>
      <c r="H5607" s="15" t="s">
        <v>24</v>
      </c>
      <c r="I5607" s="15" t="s">
        <v>96</v>
      </c>
      <c r="J5607" s="15" t="s">
        <v>24</v>
      </c>
      <c r="K5607" s="15" t="s">
        <v>24</v>
      </c>
      <c r="L5607" s="15" t="s">
        <v>26</v>
      </c>
      <c r="M5607" s="15" t="s">
        <v>24</v>
      </c>
      <c r="N5607" s="15" t="s">
        <v>26</v>
      </c>
      <c r="O5607" s="15" t="s">
        <v>24</v>
      </c>
      <c r="P5607" s="15" t="s">
        <v>25</v>
      </c>
      <c r="Q5607" s="15" t="s">
        <v>24</v>
      </c>
      <c r="R5607" s="15" t="s">
        <v>17</v>
      </c>
      <c r="S5607" s="18" t="n">
        <v>60.2</v>
      </c>
      <c r="T5607" s="15" t="n">
        <v>563.5</v>
      </c>
      <c r="U5607" s="15" t="s">
        <v>24</v>
      </c>
      <c r="V5607" s="18" t="n">
        <f aca="false">IF(ISNUMBER(T5607),T5607,0)</f>
        <v>563.5</v>
      </c>
      <c r="W5607" s="15" t="n">
        <f aca="false">IF(U5607="Yes",1,0)</f>
        <v>0</v>
      </c>
      <c r="X5607" s="15" t="str">
        <f aca="false">IF(F5607&lt;=12,"0-12 months",IF(F5607&lt;=24,"13-24 months",IF(F5607&lt;=48,"25-48 months","49-72 months")))</f>
        <v>0-12 months</v>
      </c>
      <c r="Y5607" s="15" t="str">
        <f aca="false">IF(C5607=1,"Yes","No")</f>
        <v>No</v>
      </c>
      <c r="Z5607" s="15" t="n">
        <f aca="false">COUNTIF(J5607:O5607,"Yes")</f>
        <v>2</v>
      </c>
      <c r="AA5607" s="18" t="n">
        <f aca="false">S5607*W5607</f>
        <v>0</v>
      </c>
      <c r="AB5607" s="15" t="n">
        <f aca="false">(P5607="Month-to-month")+(I5607="Fiber optic")+(R5607="Electronic check")+(F5607&lt;=12)+(M5607="No")+(J5607="No")</f>
        <v>4</v>
      </c>
      <c r="AC5607" s="15" t="str">
        <f aca="false">IF(AB5607&gt;=5,"High",IF(AB5607&gt;=3,"Medium","Low"))</f>
        <v>Medium</v>
      </c>
    </row>
    <row r="5608" customFormat="false" ht="15" hidden="false" customHeight="false" outlineLevel="0" collapsed="false">
      <c r="A5608" s="15" t="s">
        <v>5705</v>
      </c>
      <c r="B5608" s="15" t="s">
        <v>98</v>
      </c>
      <c r="C5608" s="15" t="n">
        <v>0</v>
      </c>
      <c r="D5608" s="15" t="s">
        <v>24</v>
      </c>
      <c r="E5608" s="15" t="s">
        <v>26</v>
      </c>
      <c r="F5608" s="15" t="n">
        <v>15</v>
      </c>
      <c r="G5608" s="15" t="s">
        <v>26</v>
      </c>
      <c r="H5608" s="15" t="s">
        <v>24</v>
      </c>
      <c r="I5608" s="15" t="s">
        <v>96</v>
      </c>
      <c r="J5608" s="15" t="s">
        <v>24</v>
      </c>
      <c r="K5608" s="15" t="s">
        <v>24</v>
      </c>
      <c r="L5608" s="15" t="s">
        <v>26</v>
      </c>
      <c r="M5608" s="15" t="s">
        <v>26</v>
      </c>
      <c r="N5608" s="15" t="s">
        <v>24</v>
      </c>
      <c r="O5608" s="15" t="s">
        <v>24</v>
      </c>
      <c r="P5608" s="15" t="s">
        <v>27</v>
      </c>
      <c r="Q5608" s="15" t="s">
        <v>24</v>
      </c>
      <c r="R5608" s="15" t="s">
        <v>21</v>
      </c>
      <c r="S5608" s="18" t="n">
        <v>55.2</v>
      </c>
      <c r="T5608" s="15" t="n">
        <v>864.55</v>
      </c>
      <c r="U5608" s="15" t="s">
        <v>24</v>
      </c>
      <c r="V5608" s="18" t="n">
        <f aca="false">IF(ISNUMBER(T5608),T5608,0)</f>
        <v>864.55</v>
      </c>
      <c r="W5608" s="15" t="n">
        <f aca="false">IF(U5608="Yes",1,0)</f>
        <v>0</v>
      </c>
      <c r="X5608" s="15" t="str">
        <f aca="false">IF(F5608&lt;=12,"0-12 months",IF(F5608&lt;=24,"13-24 months",IF(F5608&lt;=48,"25-48 months","49-72 months")))</f>
        <v>13-24 months</v>
      </c>
      <c r="Y5608" s="15" t="str">
        <f aca="false">IF(C5608=1,"Yes","No")</f>
        <v>No</v>
      </c>
      <c r="Z5608" s="15" t="n">
        <f aca="false">COUNTIF(J5608:O5608,"Yes")</f>
        <v>2</v>
      </c>
      <c r="AA5608" s="18" t="n">
        <f aca="false">S5608*W5608</f>
        <v>0</v>
      </c>
      <c r="AB5608" s="15" t="n">
        <f aca="false">(P5608="Month-to-month")+(I5608="Fiber optic")+(R5608="Electronic check")+(F5608&lt;=12)+(M5608="No")+(J5608="No")</f>
        <v>1</v>
      </c>
      <c r="AC5608" s="15" t="str">
        <f aca="false">IF(AB5608&gt;=5,"High",IF(AB5608&gt;=3,"Medium","Low"))</f>
        <v>Low</v>
      </c>
    </row>
    <row r="5609" customFormat="false" ht="15" hidden="false" customHeight="false" outlineLevel="0" collapsed="false">
      <c r="A5609" s="15" t="s">
        <v>5706</v>
      </c>
      <c r="B5609" s="15" t="s">
        <v>94</v>
      </c>
      <c r="C5609" s="15" t="n">
        <v>1</v>
      </c>
      <c r="D5609" s="15" t="s">
        <v>24</v>
      </c>
      <c r="E5609" s="15" t="s">
        <v>24</v>
      </c>
      <c r="F5609" s="15" t="n">
        <v>40</v>
      </c>
      <c r="G5609" s="15" t="s">
        <v>24</v>
      </c>
      <c r="H5609" s="15" t="s">
        <v>95</v>
      </c>
      <c r="I5609" s="15" t="s">
        <v>96</v>
      </c>
      <c r="J5609" s="15" t="s">
        <v>26</v>
      </c>
      <c r="K5609" s="15" t="s">
        <v>26</v>
      </c>
      <c r="L5609" s="15" t="s">
        <v>24</v>
      </c>
      <c r="M5609" s="15" t="s">
        <v>24</v>
      </c>
      <c r="N5609" s="15" t="s">
        <v>26</v>
      </c>
      <c r="O5609" s="15" t="s">
        <v>26</v>
      </c>
      <c r="P5609" s="15" t="s">
        <v>25</v>
      </c>
      <c r="Q5609" s="15" t="s">
        <v>26</v>
      </c>
      <c r="R5609" s="15" t="s">
        <v>15</v>
      </c>
      <c r="S5609" s="18" t="n">
        <v>55.8</v>
      </c>
      <c r="T5609" s="15" t="n">
        <v>2109.35</v>
      </c>
      <c r="U5609" s="15" t="s">
        <v>26</v>
      </c>
      <c r="V5609" s="18" t="n">
        <f aca="false">IF(ISNUMBER(T5609),T5609,0)</f>
        <v>2109.35</v>
      </c>
      <c r="W5609" s="15" t="n">
        <f aca="false">IF(U5609="Yes",1,0)</f>
        <v>1</v>
      </c>
      <c r="X5609" s="15" t="str">
        <f aca="false">IF(F5609&lt;=12,"0-12 months",IF(F5609&lt;=24,"13-24 months",IF(F5609&lt;=48,"25-48 months","49-72 months")))</f>
        <v>25-48 months</v>
      </c>
      <c r="Y5609" s="15" t="str">
        <f aca="false">IF(C5609=1,"Yes","No")</f>
        <v>Yes</v>
      </c>
      <c r="Z5609" s="15" t="n">
        <f aca="false">COUNTIF(J5609:O5609,"Yes")</f>
        <v>4</v>
      </c>
      <c r="AA5609" s="18" t="n">
        <f aca="false">S5609*W5609</f>
        <v>55.8</v>
      </c>
      <c r="AB5609" s="15" t="n">
        <f aca="false">(P5609="Month-to-month")+(I5609="Fiber optic")+(R5609="Electronic check")+(F5609&lt;=12)+(M5609="No")+(J5609="No")</f>
        <v>3</v>
      </c>
      <c r="AC5609" s="15" t="str">
        <f aca="false">IF(AB5609&gt;=5,"High",IF(AB5609&gt;=3,"Medium","Low"))</f>
        <v>Medium</v>
      </c>
    </row>
    <row r="5610" customFormat="false" ht="15" hidden="false" customHeight="false" outlineLevel="0" collapsed="false">
      <c r="A5610" s="15" t="s">
        <v>5707</v>
      </c>
      <c r="B5610" s="15" t="s">
        <v>94</v>
      </c>
      <c r="C5610" s="15" t="n">
        <v>0</v>
      </c>
      <c r="D5610" s="15" t="s">
        <v>26</v>
      </c>
      <c r="E5610" s="15" t="s">
        <v>26</v>
      </c>
      <c r="F5610" s="15" t="n">
        <v>13</v>
      </c>
      <c r="G5610" s="15" t="s">
        <v>26</v>
      </c>
      <c r="H5610" s="15" t="s">
        <v>24</v>
      </c>
      <c r="I5610" s="15" t="s">
        <v>96</v>
      </c>
      <c r="J5610" s="15" t="s">
        <v>26</v>
      </c>
      <c r="K5610" s="15" t="s">
        <v>24</v>
      </c>
      <c r="L5610" s="15" t="s">
        <v>24</v>
      </c>
      <c r="M5610" s="15" t="s">
        <v>26</v>
      </c>
      <c r="N5610" s="15" t="s">
        <v>24</v>
      </c>
      <c r="O5610" s="15" t="s">
        <v>24</v>
      </c>
      <c r="P5610" s="15" t="s">
        <v>27</v>
      </c>
      <c r="Q5610" s="15" t="s">
        <v>24</v>
      </c>
      <c r="R5610" s="15" t="s">
        <v>19</v>
      </c>
      <c r="S5610" s="18" t="n">
        <v>54.15</v>
      </c>
      <c r="T5610" s="15" t="n">
        <v>701.05</v>
      </c>
      <c r="U5610" s="15" t="s">
        <v>24</v>
      </c>
      <c r="V5610" s="18" t="n">
        <f aca="false">IF(ISNUMBER(T5610),T5610,0)</f>
        <v>701.05</v>
      </c>
      <c r="W5610" s="15" t="n">
        <f aca="false">IF(U5610="Yes",1,0)</f>
        <v>0</v>
      </c>
      <c r="X5610" s="15" t="str">
        <f aca="false">IF(F5610&lt;=12,"0-12 months",IF(F5610&lt;=24,"13-24 months",IF(F5610&lt;=48,"25-48 months","49-72 months")))</f>
        <v>13-24 months</v>
      </c>
      <c r="Y5610" s="15" t="str">
        <f aca="false">IF(C5610=1,"Yes","No")</f>
        <v>No</v>
      </c>
      <c r="Z5610" s="15" t="n">
        <f aca="false">COUNTIF(J5610:O5610,"Yes")</f>
        <v>2</v>
      </c>
      <c r="AA5610" s="18" t="n">
        <f aca="false">S5610*W5610</f>
        <v>0</v>
      </c>
      <c r="AB5610" s="15" t="n">
        <f aca="false">(P5610="Month-to-month")+(I5610="Fiber optic")+(R5610="Electronic check")+(F5610&lt;=12)+(M5610="No")+(J5610="No")</f>
        <v>0</v>
      </c>
      <c r="AC5610" s="15" t="str">
        <f aca="false">IF(AB5610&gt;=5,"High",IF(AB5610&gt;=3,"Medium","Low"))</f>
        <v>Low</v>
      </c>
    </row>
    <row r="5611" customFormat="false" ht="15" hidden="false" customHeight="false" outlineLevel="0" collapsed="false">
      <c r="A5611" s="15" t="s">
        <v>5708</v>
      </c>
      <c r="B5611" s="15" t="s">
        <v>98</v>
      </c>
      <c r="C5611" s="15" t="n">
        <v>0</v>
      </c>
      <c r="D5611" s="15" t="s">
        <v>26</v>
      </c>
      <c r="E5611" s="15" t="s">
        <v>24</v>
      </c>
      <c r="F5611" s="15" t="n">
        <v>29</v>
      </c>
      <c r="G5611" s="15" t="s">
        <v>26</v>
      </c>
      <c r="H5611" s="15" t="s">
        <v>26</v>
      </c>
      <c r="I5611" s="15" t="s">
        <v>102</v>
      </c>
      <c r="J5611" s="15" t="s">
        <v>24</v>
      </c>
      <c r="K5611" s="15" t="s">
        <v>26</v>
      </c>
      <c r="L5611" s="15" t="s">
        <v>24</v>
      </c>
      <c r="M5611" s="15" t="s">
        <v>24</v>
      </c>
      <c r="N5611" s="15" t="s">
        <v>24</v>
      </c>
      <c r="O5611" s="15" t="s">
        <v>24</v>
      </c>
      <c r="P5611" s="15" t="s">
        <v>25</v>
      </c>
      <c r="Q5611" s="15" t="s">
        <v>26</v>
      </c>
      <c r="R5611" s="15" t="s">
        <v>19</v>
      </c>
      <c r="S5611" s="18" t="n">
        <v>80.15</v>
      </c>
      <c r="T5611" s="15" t="n">
        <v>2265.25</v>
      </c>
      <c r="U5611" s="15" t="s">
        <v>26</v>
      </c>
      <c r="V5611" s="18" t="n">
        <f aca="false">IF(ISNUMBER(T5611),T5611,0)</f>
        <v>2265.25</v>
      </c>
      <c r="W5611" s="15" t="n">
        <f aca="false">IF(U5611="Yes",1,0)</f>
        <v>1</v>
      </c>
      <c r="X5611" s="15" t="str">
        <f aca="false">IF(F5611&lt;=12,"0-12 months",IF(F5611&lt;=24,"13-24 months",IF(F5611&lt;=48,"25-48 months","49-72 months")))</f>
        <v>25-48 months</v>
      </c>
      <c r="Y5611" s="15" t="str">
        <f aca="false">IF(C5611=1,"Yes","No")</f>
        <v>No</v>
      </c>
      <c r="Z5611" s="15" t="n">
        <f aca="false">COUNTIF(J5611:O5611,"Yes")</f>
        <v>1</v>
      </c>
      <c r="AA5611" s="18" t="n">
        <f aca="false">S5611*W5611</f>
        <v>80.15</v>
      </c>
      <c r="AB5611" s="15" t="n">
        <f aca="false">(P5611="Month-to-month")+(I5611="Fiber optic")+(R5611="Electronic check")+(F5611&lt;=12)+(M5611="No")+(J5611="No")</f>
        <v>4</v>
      </c>
      <c r="AC5611" s="15" t="str">
        <f aca="false">IF(AB5611&gt;=5,"High",IF(AB5611&gt;=3,"Medium","Low"))</f>
        <v>Medium</v>
      </c>
    </row>
    <row r="5612" customFormat="false" ht="15" hidden="false" customHeight="false" outlineLevel="0" collapsed="false">
      <c r="A5612" s="15" t="s">
        <v>5709</v>
      </c>
      <c r="B5612" s="15" t="s">
        <v>94</v>
      </c>
      <c r="C5612" s="15" t="n">
        <v>0</v>
      </c>
      <c r="D5612" s="15" t="s">
        <v>24</v>
      </c>
      <c r="E5612" s="15" t="s">
        <v>24</v>
      </c>
      <c r="F5612" s="15" t="n">
        <v>3</v>
      </c>
      <c r="G5612" s="15" t="s">
        <v>26</v>
      </c>
      <c r="H5612" s="15" t="s">
        <v>26</v>
      </c>
      <c r="I5612" s="15" t="s">
        <v>102</v>
      </c>
      <c r="J5612" s="15" t="s">
        <v>24</v>
      </c>
      <c r="K5612" s="15" t="s">
        <v>24</v>
      </c>
      <c r="L5612" s="15" t="s">
        <v>24</v>
      </c>
      <c r="M5612" s="15" t="s">
        <v>24</v>
      </c>
      <c r="N5612" s="15" t="s">
        <v>24</v>
      </c>
      <c r="O5612" s="15" t="s">
        <v>24</v>
      </c>
      <c r="P5612" s="15" t="s">
        <v>25</v>
      </c>
      <c r="Q5612" s="15" t="s">
        <v>26</v>
      </c>
      <c r="R5612" s="15" t="s">
        <v>15</v>
      </c>
      <c r="S5612" s="18" t="n">
        <v>75.5</v>
      </c>
      <c r="T5612" s="15" t="n">
        <v>220.6</v>
      </c>
      <c r="U5612" s="15" t="s">
        <v>26</v>
      </c>
      <c r="V5612" s="18" t="n">
        <f aca="false">IF(ISNUMBER(T5612),T5612,0)</f>
        <v>220.6</v>
      </c>
      <c r="W5612" s="15" t="n">
        <f aca="false">IF(U5612="Yes",1,0)</f>
        <v>1</v>
      </c>
      <c r="X5612" s="15" t="str">
        <f aca="false">IF(F5612&lt;=12,"0-12 months",IF(F5612&lt;=24,"13-24 months",IF(F5612&lt;=48,"25-48 months","49-72 months")))</f>
        <v>0-12 months</v>
      </c>
      <c r="Y5612" s="15" t="str">
        <f aca="false">IF(C5612=1,"Yes","No")</f>
        <v>No</v>
      </c>
      <c r="Z5612" s="15" t="n">
        <f aca="false">COUNTIF(J5612:O5612,"Yes")</f>
        <v>0</v>
      </c>
      <c r="AA5612" s="18" t="n">
        <f aca="false">S5612*W5612</f>
        <v>75.5</v>
      </c>
      <c r="AB5612" s="15" t="n">
        <f aca="false">(P5612="Month-to-month")+(I5612="Fiber optic")+(R5612="Electronic check")+(F5612&lt;=12)+(M5612="No")+(J5612="No")</f>
        <v>6</v>
      </c>
      <c r="AC5612" s="15" t="str">
        <f aca="false">IF(AB5612&gt;=5,"High",IF(AB5612&gt;=3,"Medium","Low"))</f>
        <v>High</v>
      </c>
    </row>
    <row r="5613" customFormat="false" ht="15" hidden="false" customHeight="false" outlineLevel="0" collapsed="false">
      <c r="A5613" s="15" t="s">
        <v>5710</v>
      </c>
      <c r="B5613" s="15" t="s">
        <v>94</v>
      </c>
      <c r="C5613" s="15" t="n">
        <v>1</v>
      </c>
      <c r="D5613" s="15" t="s">
        <v>26</v>
      </c>
      <c r="E5613" s="15" t="s">
        <v>24</v>
      </c>
      <c r="F5613" s="15" t="n">
        <v>58</v>
      </c>
      <c r="G5613" s="15" t="s">
        <v>26</v>
      </c>
      <c r="H5613" s="15" t="s">
        <v>26</v>
      </c>
      <c r="I5613" s="15" t="s">
        <v>102</v>
      </c>
      <c r="J5613" s="15" t="s">
        <v>24</v>
      </c>
      <c r="K5613" s="15" t="s">
        <v>24</v>
      </c>
      <c r="L5613" s="15" t="s">
        <v>24</v>
      </c>
      <c r="M5613" s="15" t="s">
        <v>26</v>
      </c>
      <c r="N5613" s="15" t="s">
        <v>26</v>
      </c>
      <c r="O5613" s="15" t="s">
        <v>26</v>
      </c>
      <c r="P5613" s="15" t="s">
        <v>25</v>
      </c>
      <c r="Q5613" s="15" t="s">
        <v>26</v>
      </c>
      <c r="R5613" s="15" t="s">
        <v>19</v>
      </c>
      <c r="S5613" s="18" t="n">
        <v>100.4</v>
      </c>
      <c r="T5613" s="15" t="n">
        <v>5749.8</v>
      </c>
      <c r="U5613" s="15" t="s">
        <v>24</v>
      </c>
      <c r="V5613" s="18" t="n">
        <f aca="false">IF(ISNUMBER(T5613),T5613,0)</f>
        <v>5749.8</v>
      </c>
      <c r="W5613" s="15" t="n">
        <f aca="false">IF(U5613="Yes",1,0)</f>
        <v>0</v>
      </c>
      <c r="X5613" s="15" t="str">
        <f aca="false">IF(F5613&lt;=12,"0-12 months",IF(F5613&lt;=24,"13-24 months",IF(F5613&lt;=48,"25-48 months","49-72 months")))</f>
        <v>49-72 months</v>
      </c>
      <c r="Y5613" s="15" t="str">
        <f aca="false">IF(C5613=1,"Yes","No")</f>
        <v>Yes</v>
      </c>
      <c r="Z5613" s="15" t="n">
        <f aca="false">COUNTIF(J5613:O5613,"Yes")</f>
        <v>3</v>
      </c>
      <c r="AA5613" s="18" t="n">
        <f aca="false">S5613*W5613</f>
        <v>0</v>
      </c>
      <c r="AB5613" s="15" t="n">
        <f aca="false">(P5613="Month-to-month")+(I5613="Fiber optic")+(R5613="Electronic check")+(F5613&lt;=12)+(M5613="No")+(J5613="No")</f>
        <v>3</v>
      </c>
      <c r="AC5613" s="15" t="str">
        <f aca="false">IF(AB5613&gt;=5,"High",IF(AB5613&gt;=3,"Medium","Low"))</f>
        <v>Medium</v>
      </c>
    </row>
    <row r="5614" customFormat="false" ht="15" hidden="false" customHeight="false" outlineLevel="0" collapsed="false">
      <c r="A5614" s="15" t="s">
        <v>5711</v>
      </c>
      <c r="B5614" s="15" t="s">
        <v>94</v>
      </c>
      <c r="C5614" s="15" t="n">
        <v>0</v>
      </c>
      <c r="D5614" s="15" t="s">
        <v>24</v>
      </c>
      <c r="E5614" s="15" t="s">
        <v>24</v>
      </c>
      <c r="F5614" s="15" t="n">
        <v>45</v>
      </c>
      <c r="G5614" s="15" t="s">
        <v>26</v>
      </c>
      <c r="H5614" s="15" t="s">
        <v>24</v>
      </c>
      <c r="I5614" s="15" t="s">
        <v>96</v>
      </c>
      <c r="J5614" s="15" t="s">
        <v>26</v>
      </c>
      <c r="K5614" s="15" t="s">
        <v>26</v>
      </c>
      <c r="L5614" s="15" t="s">
        <v>24</v>
      </c>
      <c r="M5614" s="15" t="s">
        <v>26</v>
      </c>
      <c r="N5614" s="15" t="s">
        <v>24</v>
      </c>
      <c r="O5614" s="15" t="s">
        <v>24</v>
      </c>
      <c r="P5614" s="15" t="s">
        <v>27</v>
      </c>
      <c r="Q5614" s="15" t="s">
        <v>26</v>
      </c>
      <c r="R5614" s="15" t="s">
        <v>21</v>
      </c>
      <c r="S5614" s="18" t="n">
        <v>62.55</v>
      </c>
      <c r="T5614" s="15" t="n">
        <v>2796.45</v>
      </c>
      <c r="U5614" s="15" t="s">
        <v>24</v>
      </c>
      <c r="V5614" s="18" t="n">
        <f aca="false">IF(ISNUMBER(T5614),T5614,0)</f>
        <v>2796.45</v>
      </c>
      <c r="W5614" s="15" t="n">
        <f aca="false">IF(U5614="Yes",1,0)</f>
        <v>0</v>
      </c>
      <c r="X5614" s="15" t="str">
        <f aca="false">IF(F5614&lt;=12,"0-12 months",IF(F5614&lt;=24,"13-24 months",IF(F5614&lt;=48,"25-48 months","49-72 months")))</f>
        <v>25-48 months</v>
      </c>
      <c r="Y5614" s="15" t="str">
        <f aca="false">IF(C5614=1,"Yes","No")</f>
        <v>No</v>
      </c>
      <c r="Z5614" s="15" t="n">
        <f aca="false">COUNTIF(J5614:O5614,"Yes")</f>
        <v>3</v>
      </c>
      <c r="AA5614" s="18" t="n">
        <f aca="false">S5614*W5614</f>
        <v>0</v>
      </c>
      <c r="AB5614" s="15" t="n">
        <f aca="false">(P5614="Month-to-month")+(I5614="Fiber optic")+(R5614="Electronic check")+(F5614&lt;=12)+(M5614="No")+(J5614="No")</f>
        <v>0</v>
      </c>
      <c r="AC5614" s="15" t="str">
        <f aca="false">IF(AB5614&gt;=5,"High",IF(AB5614&gt;=3,"Medium","Low"))</f>
        <v>Low</v>
      </c>
    </row>
    <row r="5615" customFormat="false" ht="15" hidden="false" customHeight="false" outlineLevel="0" collapsed="false">
      <c r="A5615" s="15" t="s">
        <v>5712</v>
      </c>
      <c r="B5615" s="15" t="s">
        <v>94</v>
      </c>
      <c r="C5615" s="15" t="n">
        <v>0</v>
      </c>
      <c r="D5615" s="15" t="s">
        <v>26</v>
      </c>
      <c r="E5615" s="15" t="s">
        <v>26</v>
      </c>
      <c r="F5615" s="15" t="n">
        <v>72</v>
      </c>
      <c r="G5615" s="15" t="s">
        <v>26</v>
      </c>
      <c r="H5615" s="15" t="s">
        <v>26</v>
      </c>
      <c r="I5615" s="15" t="s">
        <v>96</v>
      </c>
      <c r="J5615" s="15" t="s">
        <v>26</v>
      </c>
      <c r="K5615" s="15" t="s">
        <v>26</v>
      </c>
      <c r="L5615" s="15" t="s">
        <v>26</v>
      </c>
      <c r="M5615" s="15" t="s">
        <v>26</v>
      </c>
      <c r="N5615" s="15" t="s">
        <v>24</v>
      </c>
      <c r="O5615" s="15" t="s">
        <v>24</v>
      </c>
      <c r="P5615" s="15" t="s">
        <v>29</v>
      </c>
      <c r="Q5615" s="15" t="s">
        <v>26</v>
      </c>
      <c r="R5615" s="15" t="s">
        <v>19</v>
      </c>
      <c r="S5615" s="18" t="n">
        <v>70.45</v>
      </c>
      <c r="T5615" s="15" t="n">
        <v>5165.7</v>
      </c>
      <c r="U5615" s="15" t="s">
        <v>24</v>
      </c>
      <c r="V5615" s="18" t="n">
        <f aca="false">IF(ISNUMBER(T5615),T5615,0)</f>
        <v>5165.7</v>
      </c>
      <c r="W5615" s="15" t="n">
        <f aca="false">IF(U5615="Yes",1,0)</f>
        <v>0</v>
      </c>
      <c r="X5615" s="15" t="str">
        <f aca="false">IF(F5615&lt;=12,"0-12 months",IF(F5615&lt;=24,"13-24 months",IF(F5615&lt;=48,"25-48 months","49-72 months")))</f>
        <v>49-72 months</v>
      </c>
      <c r="Y5615" s="15" t="str">
        <f aca="false">IF(C5615=1,"Yes","No")</f>
        <v>No</v>
      </c>
      <c r="Z5615" s="15" t="n">
        <f aca="false">COUNTIF(J5615:O5615,"Yes")</f>
        <v>4</v>
      </c>
      <c r="AA5615" s="18" t="n">
        <f aca="false">S5615*W5615</f>
        <v>0</v>
      </c>
      <c r="AB5615" s="15" t="n">
        <f aca="false">(P5615="Month-to-month")+(I5615="Fiber optic")+(R5615="Electronic check")+(F5615&lt;=12)+(M5615="No")+(J5615="No")</f>
        <v>0</v>
      </c>
      <c r="AC5615" s="15" t="str">
        <f aca="false">IF(AB5615&gt;=5,"High",IF(AB5615&gt;=3,"Medium","Low"))</f>
        <v>Low</v>
      </c>
    </row>
    <row r="5616" customFormat="false" ht="15" hidden="false" customHeight="false" outlineLevel="0" collapsed="false">
      <c r="A5616" s="15" t="s">
        <v>5713</v>
      </c>
      <c r="B5616" s="15" t="s">
        <v>98</v>
      </c>
      <c r="C5616" s="15" t="n">
        <v>0</v>
      </c>
      <c r="D5616" s="15" t="s">
        <v>26</v>
      </c>
      <c r="E5616" s="15" t="s">
        <v>26</v>
      </c>
      <c r="F5616" s="15" t="n">
        <v>68</v>
      </c>
      <c r="G5616" s="15" t="s">
        <v>26</v>
      </c>
      <c r="H5616" s="15" t="s">
        <v>26</v>
      </c>
      <c r="I5616" s="15" t="s">
        <v>102</v>
      </c>
      <c r="J5616" s="15" t="s">
        <v>26</v>
      </c>
      <c r="K5616" s="15" t="s">
        <v>26</v>
      </c>
      <c r="L5616" s="15" t="s">
        <v>24</v>
      </c>
      <c r="M5616" s="15" t="s">
        <v>24</v>
      </c>
      <c r="N5616" s="15" t="s">
        <v>24</v>
      </c>
      <c r="O5616" s="15" t="s">
        <v>24</v>
      </c>
      <c r="P5616" s="15" t="s">
        <v>27</v>
      </c>
      <c r="Q5616" s="15" t="s">
        <v>26</v>
      </c>
      <c r="R5616" s="15" t="s">
        <v>19</v>
      </c>
      <c r="S5616" s="18" t="n">
        <v>85.5</v>
      </c>
      <c r="T5616" s="15" t="n">
        <v>5696.6</v>
      </c>
      <c r="U5616" s="15" t="s">
        <v>24</v>
      </c>
      <c r="V5616" s="18" t="n">
        <f aca="false">IF(ISNUMBER(T5616),T5616,0)</f>
        <v>5696.6</v>
      </c>
      <c r="W5616" s="15" t="n">
        <f aca="false">IF(U5616="Yes",1,0)</f>
        <v>0</v>
      </c>
      <c r="X5616" s="15" t="str">
        <f aca="false">IF(F5616&lt;=12,"0-12 months",IF(F5616&lt;=24,"13-24 months",IF(F5616&lt;=48,"25-48 months","49-72 months")))</f>
        <v>49-72 months</v>
      </c>
      <c r="Y5616" s="15" t="str">
        <f aca="false">IF(C5616=1,"Yes","No")</f>
        <v>No</v>
      </c>
      <c r="Z5616" s="15" t="n">
        <f aca="false">COUNTIF(J5616:O5616,"Yes")</f>
        <v>2</v>
      </c>
      <c r="AA5616" s="18" t="n">
        <f aca="false">S5616*W5616</f>
        <v>0</v>
      </c>
      <c r="AB5616" s="15" t="n">
        <f aca="false">(P5616="Month-to-month")+(I5616="Fiber optic")+(R5616="Electronic check")+(F5616&lt;=12)+(M5616="No")+(J5616="No")</f>
        <v>2</v>
      </c>
      <c r="AC5616" s="15" t="str">
        <f aca="false">IF(AB5616&gt;=5,"High",IF(AB5616&gt;=3,"Medium","Low"))</f>
        <v>Low</v>
      </c>
    </row>
    <row r="5617" customFormat="false" ht="15" hidden="false" customHeight="false" outlineLevel="0" collapsed="false">
      <c r="A5617" s="15" t="s">
        <v>5714</v>
      </c>
      <c r="B5617" s="15" t="s">
        <v>98</v>
      </c>
      <c r="C5617" s="15" t="n">
        <v>0</v>
      </c>
      <c r="D5617" s="15" t="s">
        <v>24</v>
      </c>
      <c r="E5617" s="15" t="s">
        <v>24</v>
      </c>
      <c r="F5617" s="15" t="n">
        <v>1</v>
      </c>
      <c r="G5617" s="15" t="s">
        <v>26</v>
      </c>
      <c r="H5617" s="15" t="s">
        <v>24</v>
      </c>
      <c r="I5617" s="15" t="s">
        <v>24</v>
      </c>
      <c r="J5617" s="15" t="s">
        <v>28</v>
      </c>
      <c r="K5617" s="15" t="s">
        <v>28</v>
      </c>
      <c r="L5617" s="15" t="s">
        <v>28</v>
      </c>
      <c r="M5617" s="15" t="s">
        <v>28</v>
      </c>
      <c r="N5617" s="15" t="s">
        <v>28</v>
      </c>
      <c r="O5617" s="15" t="s">
        <v>28</v>
      </c>
      <c r="P5617" s="15" t="s">
        <v>25</v>
      </c>
      <c r="Q5617" s="15" t="s">
        <v>26</v>
      </c>
      <c r="R5617" s="15" t="s">
        <v>19</v>
      </c>
      <c r="S5617" s="18" t="n">
        <v>20.2</v>
      </c>
      <c r="T5617" s="15" t="n">
        <v>20.2</v>
      </c>
      <c r="U5617" s="15" t="s">
        <v>26</v>
      </c>
      <c r="V5617" s="18" t="n">
        <f aca="false">IF(ISNUMBER(T5617),T5617,0)</f>
        <v>20.2</v>
      </c>
      <c r="W5617" s="15" t="n">
        <f aca="false">IF(U5617="Yes",1,0)</f>
        <v>1</v>
      </c>
      <c r="X5617" s="15" t="str">
        <f aca="false">IF(F5617&lt;=12,"0-12 months",IF(F5617&lt;=24,"13-24 months",IF(F5617&lt;=48,"25-48 months","49-72 months")))</f>
        <v>0-12 months</v>
      </c>
      <c r="Y5617" s="15" t="str">
        <f aca="false">IF(C5617=1,"Yes","No")</f>
        <v>No</v>
      </c>
      <c r="Z5617" s="15" t="n">
        <f aca="false">COUNTIF(J5617:O5617,"Yes")</f>
        <v>0</v>
      </c>
      <c r="AA5617" s="18" t="n">
        <f aca="false">S5617*W5617</f>
        <v>20.2</v>
      </c>
      <c r="AB5617" s="15" t="n">
        <f aca="false">(P5617="Month-to-month")+(I5617="Fiber optic")+(R5617="Electronic check")+(F5617&lt;=12)+(M5617="No")+(J5617="No")</f>
        <v>2</v>
      </c>
      <c r="AC5617" s="15" t="str">
        <f aca="false">IF(AB5617&gt;=5,"High",IF(AB5617&gt;=3,"Medium","Low"))</f>
        <v>Low</v>
      </c>
    </row>
    <row r="5618" customFormat="false" ht="15" hidden="false" customHeight="false" outlineLevel="0" collapsed="false">
      <c r="A5618" s="15" t="s">
        <v>5715</v>
      </c>
      <c r="B5618" s="15" t="s">
        <v>94</v>
      </c>
      <c r="C5618" s="15" t="n">
        <v>0</v>
      </c>
      <c r="D5618" s="15" t="s">
        <v>26</v>
      </c>
      <c r="E5618" s="15" t="s">
        <v>26</v>
      </c>
      <c r="F5618" s="15" t="n">
        <v>38</v>
      </c>
      <c r="G5618" s="15" t="s">
        <v>26</v>
      </c>
      <c r="H5618" s="15" t="s">
        <v>24</v>
      </c>
      <c r="I5618" s="15" t="s">
        <v>96</v>
      </c>
      <c r="J5618" s="15" t="s">
        <v>26</v>
      </c>
      <c r="K5618" s="15" t="s">
        <v>26</v>
      </c>
      <c r="L5618" s="15" t="s">
        <v>24</v>
      </c>
      <c r="M5618" s="15" t="s">
        <v>24</v>
      </c>
      <c r="N5618" s="15" t="s">
        <v>24</v>
      </c>
      <c r="O5618" s="15" t="s">
        <v>24</v>
      </c>
      <c r="P5618" s="15" t="s">
        <v>25</v>
      </c>
      <c r="Q5618" s="15" t="s">
        <v>24</v>
      </c>
      <c r="R5618" s="15" t="s">
        <v>15</v>
      </c>
      <c r="S5618" s="18" t="n">
        <v>54.5</v>
      </c>
      <c r="T5618" s="15" t="n">
        <v>2076.05</v>
      </c>
      <c r="U5618" s="15" t="s">
        <v>24</v>
      </c>
      <c r="V5618" s="18" t="n">
        <f aca="false">IF(ISNUMBER(T5618),T5618,0)</f>
        <v>2076.05</v>
      </c>
      <c r="W5618" s="15" t="n">
        <f aca="false">IF(U5618="Yes",1,0)</f>
        <v>0</v>
      </c>
      <c r="X5618" s="15" t="str">
        <f aca="false">IF(F5618&lt;=12,"0-12 months",IF(F5618&lt;=24,"13-24 months",IF(F5618&lt;=48,"25-48 months","49-72 months")))</f>
        <v>25-48 months</v>
      </c>
      <c r="Y5618" s="15" t="str">
        <f aca="false">IF(C5618=1,"Yes","No")</f>
        <v>No</v>
      </c>
      <c r="Z5618" s="15" t="n">
        <f aca="false">COUNTIF(J5618:O5618,"Yes")</f>
        <v>2</v>
      </c>
      <c r="AA5618" s="18" t="n">
        <f aca="false">S5618*W5618</f>
        <v>0</v>
      </c>
      <c r="AB5618" s="15" t="n">
        <f aca="false">(P5618="Month-to-month")+(I5618="Fiber optic")+(R5618="Electronic check")+(F5618&lt;=12)+(M5618="No")+(J5618="No")</f>
        <v>3</v>
      </c>
      <c r="AC5618" s="15" t="str">
        <f aca="false">IF(AB5618&gt;=5,"High",IF(AB5618&gt;=3,"Medium","Low"))</f>
        <v>Medium</v>
      </c>
    </row>
    <row r="5619" customFormat="false" ht="15" hidden="false" customHeight="false" outlineLevel="0" collapsed="false">
      <c r="A5619" s="15" t="s">
        <v>5716</v>
      </c>
      <c r="B5619" s="15" t="s">
        <v>98</v>
      </c>
      <c r="C5619" s="15" t="n">
        <v>0</v>
      </c>
      <c r="D5619" s="15" t="s">
        <v>24</v>
      </c>
      <c r="E5619" s="15" t="s">
        <v>24</v>
      </c>
      <c r="F5619" s="15" t="n">
        <v>2</v>
      </c>
      <c r="G5619" s="15" t="s">
        <v>26</v>
      </c>
      <c r="H5619" s="15" t="s">
        <v>24</v>
      </c>
      <c r="I5619" s="15" t="s">
        <v>24</v>
      </c>
      <c r="J5619" s="15" t="s">
        <v>28</v>
      </c>
      <c r="K5619" s="15" t="s">
        <v>28</v>
      </c>
      <c r="L5619" s="15" t="s">
        <v>28</v>
      </c>
      <c r="M5619" s="15" t="s">
        <v>28</v>
      </c>
      <c r="N5619" s="15" t="s">
        <v>28</v>
      </c>
      <c r="O5619" s="15" t="s">
        <v>28</v>
      </c>
      <c r="P5619" s="15" t="s">
        <v>25</v>
      </c>
      <c r="Q5619" s="15" t="s">
        <v>24</v>
      </c>
      <c r="R5619" s="15" t="s">
        <v>17</v>
      </c>
      <c r="S5619" s="18" t="n">
        <v>20.75</v>
      </c>
      <c r="T5619" s="15" t="n">
        <v>44.2</v>
      </c>
      <c r="U5619" s="15" t="s">
        <v>24</v>
      </c>
      <c r="V5619" s="18" t="n">
        <f aca="false">IF(ISNUMBER(T5619),T5619,0)</f>
        <v>44.2</v>
      </c>
      <c r="W5619" s="15" t="n">
        <f aca="false">IF(U5619="Yes",1,0)</f>
        <v>0</v>
      </c>
      <c r="X5619" s="15" t="str">
        <f aca="false">IF(F5619&lt;=12,"0-12 months",IF(F5619&lt;=24,"13-24 months",IF(F5619&lt;=48,"25-48 months","49-72 months")))</f>
        <v>0-12 months</v>
      </c>
      <c r="Y5619" s="15" t="str">
        <f aca="false">IF(C5619=1,"Yes","No")</f>
        <v>No</v>
      </c>
      <c r="Z5619" s="15" t="n">
        <f aca="false">COUNTIF(J5619:O5619,"Yes")</f>
        <v>0</v>
      </c>
      <c r="AA5619" s="18" t="n">
        <f aca="false">S5619*W5619</f>
        <v>0</v>
      </c>
      <c r="AB5619" s="15" t="n">
        <f aca="false">(P5619="Month-to-month")+(I5619="Fiber optic")+(R5619="Electronic check")+(F5619&lt;=12)+(M5619="No")+(J5619="No")</f>
        <v>2</v>
      </c>
      <c r="AC5619" s="15" t="str">
        <f aca="false">IF(AB5619&gt;=5,"High",IF(AB5619&gt;=3,"Medium","Low"))</f>
        <v>Low</v>
      </c>
    </row>
    <row r="5620" customFormat="false" ht="15" hidden="false" customHeight="false" outlineLevel="0" collapsed="false">
      <c r="A5620" s="15" t="s">
        <v>5717</v>
      </c>
      <c r="B5620" s="15" t="s">
        <v>98</v>
      </c>
      <c r="C5620" s="15" t="n">
        <v>0</v>
      </c>
      <c r="D5620" s="15" t="s">
        <v>24</v>
      </c>
      <c r="E5620" s="15" t="s">
        <v>24</v>
      </c>
      <c r="F5620" s="15" t="n">
        <v>11</v>
      </c>
      <c r="G5620" s="15" t="s">
        <v>26</v>
      </c>
      <c r="H5620" s="15" t="s">
        <v>24</v>
      </c>
      <c r="I5620" s="15" t="s">
        <v>24</v>
      </c>
      <c r="J5620" s="15" t="s">
        <v>28</v>
      </c>
      <c r="K5620" s="15" t="s">
        <v>28</v>
      </c>
      <c r="L5620" s="15" t="s">
        <v>28</v>
      </c>
      <c r="M5620" s="15" t="s">
        <v>28</v>
      </c>
      <c r="N5620" s="15" t="s">
        <v>28</v>
      </c>
      <c r="O5620" s="15" t="s">
        <v>28</v>
      </c>
      <c r="P5620" s="15" t="s">
        <v>25</v>
      </c>
      <c r="Q5620" s="15" t="s">
        <v>24</v>
      </c>
      <c r="R5620" s="15" t="s">
        <v>17</v>
      </c>
      <c r="S5620" s="18" t="n">
        <v>20.35</v>
      </c>
      <c r="T5620" s="15" t="n">
        <v>215.25</v>
      </c>
      <c r="U5620" s="15" t="s">
        <v>24</v>
      </c>
      <c r="V5620" s="18" t="n">
        <f aca="false">IF(ISNUMBER(T5620),T5620,0)</f>
        <v>215.25</v>
      </c>
      <c r="W5620" s="15" t="n">
        <f aca="false">IF(U5620="Yes",1,0)</f>
        <v>0</v>
      </c>
      <c r="X5620" s="15" t="str">
        <f aca="false">IF(F5620&lt;=12,"0-12 months",IF(F5620&lt;=24,"13-24 months",IF(F5620&lt;=48,"25-48 months","49-72 months")))</f>
        <v>0-12 months</v>
      </c>
      <c r="Y5620" s="15" t="str">
        <f aca="false">IF(C5620=1,"Yes","No")</f>
        <v>No</v>
      </c>
      <c r="Z5620" s="15" t="n">
        <f aca="false">COUNTIF(J5620:O5620,"Yes")</f>
        <v>0</v>
      </c>
      <c r="AA5620" s="18" t="n">
        <f aca="false">S5620*W5620</f>
        <v>0</v>
      </c>
      <c r="AB5620" s="15" t="n">
        <f aca="false">(P5620="Month-to-month")+(I5620="Fiber optic")+(R5620="Electronic check")+(F5620&lt;=12)+(M5620="No")+(J5620="No")</f>
        <v>2</v>
      </c>
      <c r="AC5620" s="15" t="str">
        <f aca="false">IF(AB5620&gt;=5,"High",IF(AB5620&gt;=3,"Medium","Low"))</f>
        <v>Low</v>
      </c>
    </row>
    <row r="5621" customFormat="false" ht="15" hidden="false" customHeight="false" outlineLevel="0" collapsed="false">
      <c r="A5621" s="15" t="s">
        <v>5718</v>
      </c>
      <c r="B5621" s="15" t="s">
        <v>94</v>
      </c>
      <c r="C5621" s="15" t="n">
        <v>1</v>
      </c>
      <c r="D5621" s="15" t="s">
        <v>26</v>
      </c>
      <c r="E5621" s="15" t="s">
        <v>24</v>
      </c>
      <c r="F5621" s="15" t="n">
        <v>20</v>
      </c>
      <c r="G5621" s="15" t="s">
        <v>26</v>
      </c>
      <c r="H5621" s="15" t="s">
        <v>24</v>
      </c>
      <c r="I5621" s="15" t="s">
        <v>102</v>
      </c>
      <c r="J5621" s="15" t="s">
        <v>24</v>
      </c>
      <c r="K5621" s="15" t="s">
        <v>24</v>
      </c>
      <c r="L5621" s="15" t="s">
        <v>24</v>
      </c>
      <c r="M5621" s="15" t="s">
        <v>24</v>
      </c>
      <c r="N5621" s="15" t="s">
        <v>26</v>
      </c>
      <c r="O5621" s="15" t="s">
        <v>26</v>
      </c>
      <c r="P5621" s="15" t="s">
        <v>27</v>
      </c>
      <c r="Q5621" s="15" t="s">
        <v>26</v>
      </c>
      <c r="R5621" s="15" t="s">
        <v>19</v>
      </c>
      <c r="S5621" s="18" t="n">
        <v>91</v>
      </c>
      <c r="T5621" s="15" t="n">
        <v>1859.5</v>
      </c>
      <c r="U5621" s="15" t="s">
        <v>24</v>
      </c>
      <c r="V5621" s="18" t="n">
        <f aca="false">IF(ISNUMBER(T5621),T5621,0)</f>
        <v>1859.5</v>
      </c>
      <c r="W5621" s="15" t="n">
        <f aca="false">IF(U5621="Yes",1,0)</f>
        <v>0</v>
      </c>
      <c r="X5621" s="15" t="str">
        <f aca="false">IF(F5621&lt;=12,"0-12 months",IF(F5621&lt;=24,"13-24 months",IF(F5621&lt;=48,"25-48 months","49-72 months")))</f>
        <v>13-24 months</v>
      </c>
      <c r="Y5621" s="15" t="str">
        <f aca="false">IF(C5621=1,"Yes","No")</f>
        <v>Yes</v>
      </c>
      <c r="Z5621" s="15" t="n">
        <f aca="false">COUNTIF(J5621:O5621,"Yes")</f>
        <v>2</v>
      </c>
      <c r="AA5621" s="18" t="n">
        <f aca="false">S5621*W5621</f>
        <v>0</v>
      </c>
      <c r="AB5621" s="15" t="n">
        <f aca="false">(P5621="Month-to-month")+(I5621="Fiber optic")+(R5621="Electronic check")+(F5621&lt;=12)+(M5621="No")+(J5621="No")</f>
        <v>3</v>
      </c>
      <c r="AC5621" s="15" t="str">
        <f aca="false">IF(AB5621&gt;=5,"High",IF(AB5621&gt;=3,"Medium","Low"))</f>
        <v>Medium</v>
      </c>
    </row>
    <row r="5622" customFormat="false" ht="15" hidden="false" customHeight="false" outlineLevel="0" collapsed="false">
      <c r="A5622" s="15" t="s">
        <v>5719</v>
      </c>
      <c r="B5622" s="15" t="s">
        <v>98</v>
      </c>
      <c r="C5622" s="15" t="n">
        <v>0</v>
      </c>
      <c r="D5622" s="15" t="s">
        <v>26</v>
      </c>
      <c r="E5622" s="15" t="s">
        <v>24</v>
      </c>
      <c r="F5622" s="15" t="n">
        <v>72</v>
      </c>
      <c r="G5622" s="15" t="s">
        <v>26</v>
      </c>
      <c r="H5622" s="15" t="s">
        <v>26</v>
      </c>
      <c r="I5622" s="15" t="s">
        <v>102</v>
      </c>
      <c r="J5622" s="15" t="s">
        <v>24</v>
      </c>
      <c r="K5622" s="15" t="s">
        <v>26</v>
      </c>
      <c r="L5622" s="15" t="s">
        <v>26</v>
      </c>
      <c r="M5622" s="15" t="s">
        <v>24</v>
      </c>
      <c r="N5622" s="15" t="s">
        <v>26</v>
      </c>
      <c r="O5622" s="15" t="s">
        <v>26</v>
      </c>
      <c r="P5622" s="15" t="s">
        <v>29</v>
      </c>
      <c r="Q5622" s="15" t="s">
        <v>26</v>
      </c>
      <c r="R5622" s="15" t="s">
        <v>19</v>
      </c>
      <c r="S5622" s="18" t="n">
        <v>104.8</v>
      </c>
      <c r="T5622" s="15" t="n">
        <v>7470.1</v>
      </c>
      <c r="U5622" s="15" t="s">
        <v>24</v>
      </c>
      <c r="V5622" s="18" t="n">
        <f aca="false">IF(ISNUMBER(T5622),T5622,0)</f>
        <v>7470.1</v>
      </c>
      <c r="W5622" s="15" t="n">
        <f aca="false">IF(U5622="Yes",1,0)</f>
        <v>0</v>
      </c>
      <c r="X5622" s="15" t="str">
        <f aca="false">IF(F5622&lt;=12,"0-12 months",IF(F5622&lt;=24,"13-24 months",IF(F5622&lt;=48,"25-48 months","49-72 months")))</f>
        <v>49-72 months</v>
      </c>
      <c r="Y5622" s="15" t="str">
        <f aca="false">IF(C5622=1,"Yes","No")</f>
        <v>No</v>
      </c>
      <c r="Z5622" s="15" t="n">
        <f aca="false">COUNTIF(J5622:O5622,"Yes")</f>
        <v>4</v>
      </c>
      <c r="AA5622" s="18" t="n">
        <f aca="false">S5622*W5622</f>
        <v>0</v>
      </c>
      <c r="AB5622" s="15" t="n">
        <f aca="false">(P5622="Month-to-month")+(I5622="Fiber optic")+(R5622="Electronic check")+(F5622&lt;=12)+(M5622="No")+(J5622="No")</f>
        <v>3</v>
      </c>
      <c r="AC5622" s="15" t="str">
        <f aca="false">IF(AB5622&gt;=5,"High",IF(AB5622&gt;=3,"Medium","Low"))</f>
        <v>Medium</v>
      </c>
    </row>
    <row r="5623" customFormat="false" ht="15" hidden="false" customHeight="false" outlineLevel="0" collapsed="false">
      <c r="A5623" s="15" t="s">
        <v>5720</v>
      </c>
      <c r="B5623" s="15" t="s">
        <v>94</v>
      </c>
      <c r="C5623" s="15" t="n">
        <v>0</v>
      </c>
      <c r="D5623" s="15" t="s">
        <v>26</v>
      </c>
      <c r="E5623" s="15" t="s">
        <v>24</v>
      </c>
      <c r="F5623" s="15" t="n">
        <v>3</v>
      </c>
      <c r="G5623" s="15" t="s">
        <v>26</v>
      </c>
      <c r="H5623" s="15" t="s">
        <v>26</v>
      </c>
      <c r="I5623" s="15" t="s">
        <v>102</v>
      </c>
      <c r="J5623" s="15" t="s">
        <v>24</v>
      </c>
      <c r="K5623" s="15" t="s">
        <v>24</v>
      </c>
      <c r="L5623" s="15" t="s">
        <v>24</v>
      </c>
      <c r="M5623" s="15" t="s">
        <v>24</v>
      </c>
      <c r="N5623" s="15" t="s">
        <v>24</v>
      </c>
      <c r="O5623" s="15" t="s">
        <v>24</v>
      </c>
      <c r="P5623" s="15" t="s">
        <v>25</v>
      </c>
      <c r="Q5623" s="15" t="s">
        <v>26</v>
      </c>
      <c r="R5623" s="15" t="s">
        <v>21</v>
      </c>
      <c r="S5623" s="18" t="n">
        <v>74.75</v>
      </c>
      <c r="T5623" s="15" t="n">
        <v>229.5</v>
      </c>
      <c r="U5623" s="15" t="s">
        <v>26</v>
      </c>
      <c r="V5623" s="18" t="n">
        <f aca="false">IF(ISNUMBER(T5623),T5623,0)</f>
        <v>229.5</v>
      </c>
      <c r="W5623" s="15" t="n">
        <f aca="false">IF(U5623="Yes",1,0)</f>
        <v>1</v>
      </c>
      <c r="X5623" s="15" t="str">
        <f aca="false">IF(F5623&lt;=12,"0-12 months",IF(F5623&lt;=24,"13-24 months",IF(F5623&lt;=48,"25-48 months","49-72 months")))</f>
        <v>0-12 months</v>
      </c>
      <c r="Y5623" s="15" t="str">
        <f aca="false">IF(C5623=1,"Yes","No")</f>
        <v>No</v>
      </c>
      <c r="Z5623" s="15" t="n">
        <f aca="false">COUNTIF(J5623:O5623,"Yes")</f>
        <v>0</v>
      </c>
      <c r="AA5623" s="18" t="n">
        <f aca="false">S5623*W5623</f>
        <v>74.75</v>
      </c>
      <c r="AB5623" s="15" t="n">
        <f aca="false">(P5623="Month-to-month")+(I5623="Fiber optic")+(R5623="Electronic check")+(F5623&lt;=12)+(M5623="No")+(J5623="No")</f>
        <v>5</v>
      </c>
      <c r="AC5623" s="15" t="str">
        <f aca="false">IF(AB5623&gt;=5,"High",IF(AB5623&gt;=3,"Medium","Low"))</f>
        <v>High</v>
      </c>
    </row>
    <row r="5624" customFormat="false" ht="15" hidden="false" customHeight="false" outlineLevel="0" collapsed="false">
      <c r="A5624" s="15" t="s">
        <v>5721</v>
      </c>
      <c r="B5624" s="15" t="s">
        <v>98</v>
      </c>
      <c r="C5624" s="15" t="n">
        <v>0</v>
      </c>
      <c r="D5624" s="15" t="s">
        <v>24</v>
      </c>
      <c r="E5624" s="15" t="s">
        <v>24</v>
      </c>
      <c r="F5624" s="15" t="n">
        <v>23</v>
      </c>
      <c r="G5624" s="15" t="s">
        <v>26</v>
      </c>
      <c r="H5624" s="15" t="s">
        <v>26</v>
      </c>
      <c r="I5624" s="15" t="s">
        <v>102</v>
      </c>
      <c r="J5624" s="15" t="s">
        <v>24</v>
      </c>
      <c r="K5624" s="15" t="s">
        <v>24</v>
      </c>
      <c r="L5624" s="15" t="s">
        <v>26</v>
      </c>
      <c r="M5624" s="15" t="s">
        <v>26</v>
      </c>
      <c r="N5624" s="15" t="s">
        <v>26</v>
      </c>
      <c r="O5624" s="15" t="s">
        <v>26</v>
      </c>
      <c r="P5624" s="15" t="s">
        <v>25</v>
      </c>
      <c r="Q5624" s="15" t="s">
        <v>26</v>
      </c>
      <c r="R5624" s="15" t="s">
        <v>17</v>
      </c>
      <c r="S5624" s="18" t="n">
        <v>104.05</v>
      </c>
      <c r="T5624" s="15" t="n">
        <v>2470.1</v>
      </c>
      <c r="U5624" s="15" t="s">
        <v>26</v>
      </c>
      <c r="V5624" s="18" t="n">
        <f aca="false">IF(ISNUMBER(T5624),T5624,0)</f>
        <v>2470.1</v>
      </c>
      <c r="W5624" s="15" t="n">
        <f aca="false">IF(U5624="Yes",1,0)</f>
        <v>1</v>
      </c>
      <c r="X5624" s="15" t="str">
        <f aca="false">IF(F5624&lt;=12,"0-12 months",IF(F5624&lt;=24,"13-24 months",IF(F5624&lt;=48,"25-48 months","49-72 months")))</f>
        <v>13-24 months</v>
      </c>
      <c r="Y5624" s="15" t="str">
        <f aca="false">IF(C5624=1,"Yes","No")</f>
        <v>No</v>
      </c>
      <c r="Z5624" s="15" t="n">
        <f aca="false">COUNTIF(J5624:O5624,"Yes")</f>
        <v>4</v>
      </c>
      <c r="AA5624" s="18" t="n">
        <f aca="false">S5624*W5624</f>
        <v>104.05</v>
      </c>
      <c r="AB5624" s="15" t="n">
        <f aca="false">(P5624="Month-to-month")+(I5624="Fiber optic")+(R5624="Electronic check")+(F5624&lt;=12)+(M5624="No")+(J5624="No")</f>
        <v>3</v>
      </c>
      <c r="AC5624" s="15" t="str">
        <f aca="false">IF(AB5624&gt;=5,"High",IF(AB5624&gt;=3,"Medium","Low"))</f>
        <v>Medium</v>
      </c>
    </row>
    <row r="5625" customFormat="false" ht="15" hidden="false" customHeight="false" outlineLevel="0" collapsed="false">
      <c r="A5625" s="15" t="s">
        <v>5722</v>
      </c>
      <c r="B5625" s="15" t="s">
        <v>98</v>
      </c>
      <c r="C5625" s="15" t="n">
        <v>0</v>
      </c>
      <c r="D5625" s="15" t="s">
        <v>24</v>
      </c>
      <c r="E5625" s="15" t="s">
        <v>24</v>
      </c>
      <c r="F5625" s="15" t="n">
        <v>40</v>
      </c>
      <c r="G5625" s="15" t="s">
        <v>26</v>
      </c>
      <c r="H5625" s="15" t="s">
        <v>24</v>
      </c>
      <c r="I5625" s="15" t="s">
        <v>96</v>
      </c>
      <c r="J5625" s="15" t="s">
        <v>24</v>
      </c>
      <c r="K5625" s="15" t="s">
        <v>24</v>
      </c>
      <c r="L5625" s="15" t="s">
        <v>24</v>
      </c>
      <c r="M5625" s="15" t="s">
        <v>26</v>
      </c>
      <c r="N5625" s="15" t="s">
        <v>24</v>
      </c>
      <c r="O5625" s="15" t="s">
        <v>24</v>
      </c>
      <c r="P5625" s="15" t="s">
        <v>25</v>
      </c>
      <c r="Q5625" s="15" t="s">
        <v>26</v>
      </c>
      <c r="R5625" s="15" t="s">
        <v>15</v>
      </c>
      <c r="S5625" s="18" t="n">
        <v>51.1</v>
      </c>
      <c r="T5625" s="15" t="n">
        <v>2092.9</v>
      </c>
      <c r="U5625" s="15" t="s">
        <v>24</v>
      </c>
      <c r="V5625" s="18" t="n">
        <f aca="false">IF(ISNUMBER(T5625),T5625,0)</f>
        <v>2092.9</v>
      </c>
      <c r="W5625" s="15" t="n">
        <f aca="false">IF(U5625="Yes",1,0)</f>
        <v>0</v>
      </c>
      <c r="X5625" s="15" t="str">
        <f aca="false">IF(F5625&lt;=12,"0-12 months",IF(F5625&lt;=24,"13-24 months",IF(F5625&lt;=48,"25-48 months","49-72 months")))</f>
        <v>25-48 months</v>
      </c>
      <c r="Y5625" s="15" t="str">
        <f aca="false">IF(C5625=1,"Yes","No")</f>
        <v>No</v>
      </c>
      <c r="Z5625" s="15" t="n">
        <f aca="false">COUNTIF(J5625:O5625,"Yes")</f>
        <v>1</v>
      </c>
      <c r="AA5625" s="18" t="n">
        <f aca="false">S5625*W5625</f>
        <v>0</v>
      </c>
      <c r="AB5625" s="15" t="n">
        <f aca="false">(P5625="Month-to-month")+(I5625="Fiber optic")+(R5625="Electronic check")+(F5625&lt;=12)+(M5625="No")+(J5625="No")</f>
        <v>3</v>
      </c>
      <c r="AC5625" s="15" t="str">
        <f aca="false">IF(AB5625&gt;=5,"High",IF(AB5625&gt;=3,"Medium","Low"))</f>
        <v>Medium</v>
      </c>
    </row>
    <row r="5626" customFormat="false" ht="15" hidden="false" customHeight="false" outlineLevel="0" collapsed="false">
      <c r="A5626" s="15" t="s">
        <v>5723</v>
      </c>
      <c r="B5626" s="15" t="s">
        <v>98</v>
      </c>
      <c r="C5626" s="15" t="n">
        <v>1</v>
      </c>
      <c r="D5626" s="15" t="s">
        <v>26</v>
      </c>
      <c r="E5626" s="15" t="s">
        <v>24</v>
      </c>
      <c r="F5626" s="15" t="n">
        <v>62</v>
      </c>
      <c r="G5626" s="15" t="s">
        <v>26</v>
      </c>
      <c r="H5626" s="15" t="s">
        <v>26</v>
      </c>
      <c r="I5626" s="15" t="s">
        <v>102</v>
      </c>
      <c r="J5626" s="15" t="s">
        <v>24</v>
      </c>
      <c r="K5626" s="15" t="s">
        <v>26</v>
      </c>
      <c r="L5626" s="15" t="s">
        <v>24</v>
      </c>
      <c r="M5626" s="15" t="s">
        <v>24</v>
      </c>
      <c r="N5626" s="15" t="s">
        <v>24</v>
      </c>
      <c r="O5626" s="15" t="s">
        <v>26</v>
      </c>
      <c r="P5626" s="15" t="s">
        <v>25</v>
      </c>
      <c r="Q5626" s="15" t="s">
        <v>26</v>
      </c>
      <c r="R5626" s="15" t="s">
        <v>19</v>
      </c>
      <c r="S5626" s="18" t="n">
        <v>89.8</v>
      </c>
      <c r="T5626" s="15" t="n">
        <v>5629.55</v>
      </c>
      <c r="U5626" s="15" t="s">
        <v>24</v>
      </c>
      <c r="V5626" s="18" t="n">
        <f aca="false">IF(ISNUMBER(T5626),T5626,0)</f>
        <v>5629.55</v>
      </c>
      <c r="W5626" s="15" t="n">
        <f aca="false">IF(U5626="Yes",1,0)</f>
        <v>0</v>
      </c>
      <c r="X5626" s="15" t="str">
        <f aca="false">IF(F5626&lt;=12,"0-12 months",IF(F5626&lt;=24,"13-24 months",IF(F5626&lt;=48,"25-48 months","49-72 months")))</f>
        <v>49-72 months</v>
      </c>
      <c r="Y5626" s="15" t="str">
        <f aca="false">IF(C5626=1,"Yes","No")</f>
        <v>Yes</v>
      </c>
      <c r="Z5626" s="15" t="n">
        <f aca="false">COUNTIF(J5626:O5626,"Yes")</f>
        <v>2</v>
      </c>
      <c r="AA5626" s="18" t="n">
        <f aca="false">S5626*W5626</f>
        <v>0</v>
      </c>
      <c r="AB5626" s="15" t="n">
        <f aca="false">(P5626="Month-to-month")+(I5626="Fiber optic")+(R5626="Electronic check")+(F5626&lt;=12)+(M5626="No")+(J5626="No")</f>
        <v>4</v>
      </c>
      <c r="AC5626" s="15" t="str">
        <f aca="false">IF(AB5626&gt;=5,"High",IF(AB5626&gt;=3,"Medium","Low"))</f>
        <v>Medium</v>
      </c>
    </row>
    <row r="5627" customFormat="false" ht="15" hidden="false" customHeight="false" outlineLevel="0" collapsed="false">
      <c r="A5627" s="15" t="s">
        <v>5724</v>
      </c>
      <c r="B5627" s="15" t="s">
        <v>94</v>
      </c>
      <c r="C5627" s="15" t="n">
        <v>0</v>
      </c>
      <c r="D5627" s="15" t="s">
        <v>24</v>
      </c>
      <c r="E5627" s="15" t="s">
        <v>26</v>
      </c>
      <c r="F5627" s="15" t="n">
        <v>22</v>
      </c>
      <c r="G5627" s="15" t="s">
        <v>26</v>
      </c>
      <c r="H5627" s="15" t="s">
        <v>24</v>
      </c>
      <c r="I5627" s="15" t="s">
        <v>24</v>
      </c>
      <c r="J5627" s="15" t="s">
        <v>28</v>
      </c>
      <c r="K5627" s="15" t="s">
        <v>28</v>
      </c>
      <c r="L5627" s="15" t="s">
        <v>28</v>
      </c>
      <c r="M5627" s="15" t="s">
        <v>28</v>
      </c>
      <c r="N5627" s="15" t="s">
        <v>28</v>
      </c>
      <c r="O5627" s="15" t="s">
        <v>28</v>
      </c>
      <c r="P5627" s="15" t="s">
        <v>25</v>
      </c>
      <c r="Q5627" s="15" t="s">
        <v>26</v>
      </c>
      <c r="R5627" s="15" t="s">
        <v>15</v>
      </c>
      <c r="S5627" s="18" t="n">
        <v>20.55</v>
      </c>
      <c r="T5627" s="15" t="n">
        <v>469.85</v>
      </c>
      <c r="U5627" s="15" t="s">
        <v>24</v>
      </c>
      <c r="V5627" s="18" t="n">
        <f aca="false">IF(ISNUMBER(T5627),T5627,0)</f>
        <v>469.85</v>
      </c>
      <c r="W5627" s="15" t="n">
        <f aca="false">IF(U5627="Yes",1,0)</f>
        <v>0</v>
      </c>
      <c r="X5627" s="15" t="str">
        <f aca="false">IF(F5627&lt;=12,"0-12 months",IF(F5627&lt;=24,"13-24 months",IF(F5627&lt;=48,"25-48 months","49-72 months")))</f>
        <v>13-24 months</v>
      </c>
      <c r="Y5627" s="15" t="str">
        <f aca="false">IF(C5627=1,"Yes","No")</f>
        <v>No</v>
      </c>
      <c r="Z5627" s="15" t="n">
        <f aca="false">COUNTIF(J5627:O5627,"Yes")</f>
        <v>0</v>
      </c>
      <c r="AA5627" s="18" t="n">
        <f aca="false">S5627*W5627</f>
        <v>0</v>
      </c>
      <c r="AB5627" s="15" t="n">
        <f aca="false">(P5627="Month-to-month")+(I5627="Fiber optic")+(R5627="Electronic check")+(F5627&lt;=12)+(M5627="No")+(J5627="No")</f>
        <v>2</v>
      </c>
      <c r="AC5627" s="15" t="str">
        <f aca="false">IF(AB5627&gt;=5,"High",IF(AB5627&gt;=3,"Medium","Low"))</f>
        <v>Low</v>
      </c>
    </row>
    <row r="5628" customFormat="false" ht="15" hidden="false" customHeight="false" outlineLevel="0" collapsed="false">
      <c r="A5628" s="15" t="s">
        <v>5725</v>
      </c>
      <c r="B5628" s="15" t="s">
        <v>94</v>
      </c>
      <c r="C5628" s="15" t="n">
        <v>0</v>
      </c>
      <c r="D5628" s="15" t="s">
        <v>24</v>
      </c>
      <c r="E5628" s="15" t="s">
        <v>24</v>
      </c>
      <c r="F5628" s="15" t="n">
        <v>11</v>
      </c>
      <c r="G5628" s="15" t="s">
        <v>26</v>
      </c>
      <c r="H5628" s="15" t="s">
        <v>24</v>
      </c>
      <c r="I5628" s="15" t="s">
        <v>96</v>
      </c>
      <c r="J5628" s="15" t="s">
        <v>26</v>
      </c>
      <c r="K5628" s="15" t="s">
        <v>24</v>
      </c>
      <c r="L5628" s="15" t="s">
        <v>26</v>
      </c>
      <c r="M5628" s="15" t="s">
        <v>24</v>
      </c>
      <c r="N5628" s="15" t="s">
        <v>24</v>
      </c>
      <c r="O5628" s="15" t="s">
        <v>26</v>
      </c>
      <c r="P5628" s="15" t="s">
        <v>25</v>
      </c>
      <c r="Q5628" s="15" t="s">
        <v>24</v>
      </c>
      <c r="R5628" s="15" t="s">
        <v>19</v>
      </c>
      <c r="S5628" s="18" t="n">
        <v>64.05</v>
      </c>
      <c r="T5628" s="15" t="n">
        <v>733.95</v>
      </c>
      <c r="U5628" s="15" t="s">
        <v>24</v>
      </c>
      <c r="V5628" s="18" t="n">
        <f aca="false">IF(ISNUMBER(T5628),T5628,0)</f>
        <v>733.95</v>
      </c>
      <c r="W5628" s="15" t="n">
        <f aca="false">IF(U5628="Yes",1,0)</f>
        <v>0</v>
      </c>
      <c r="X5628" s="15" t="str">
        <f aca="false">IF(F5628&lt;=12,"0-12 months",IF(F5628&lt;=24,"13-24 months",IF(F5628&lt;=48,"25-48 months","49-72 months")))</f>
        <v>0-12 months</v>
      </c>
      <c r="Y5628" s="15" t="str">
        <f aca="false">IF(C5628=1,"Yes","No")</f>
        <v>No</v>
      </c>
      <c r="Z5628" s="15" t="n">
        <f aca="false">COUNTIF(J5628:O5628,"Yes")</f>
        <v>3</v>
      </c>
      <c r="AA5628" s="18" t="n">
        <f aca="false">S5628*W5628</f>
        <v>0</v>
      </c>
      <c r="AB5628" s="15" t="n">
        <f aca="false">(P5628="Month-to-month")+(I5628="Fiber optic")+(R5628="Electronic check")+(F5628&lt;=12)+(M5628="No")+(J5628="No")</f>
        <v>3</v>
      </c>
      <c r="AC5628" s="15" t="str">
        <f aca="false">IF(AB5628&gt;=5,"High",IF(AB5628&gt;=3,"Medium","Low"))</f>
        <v>Medium</v>
      </c>
    </row>
    <row r="5629" customFormat="false" ht="15" hidden="false" customHeight="false" outlineLevel="0" collapsed="false">
      <c r="A5629" s="15" t="s">
        <v>5726</v>
      </c>
      <c r="B5629" s="15" t="s">
        <v>98</v>
      </c>
      <c r="C5629" s="15" t="n">
        <v>1</v>
      </c>
      <c r="D5629" s="15" t="s">
        <v>26</v>
      </c>
      <c r="E5629" s="15" t="s">
        <v>24</v>
      </c>
      <c r="F5629" s="15" t="n">
        <v>7</v>
      </c>
      <c r="G5629" s="15" t="s">
        <v>26</v>
      </c>
      <c r="H5629" s="15" t="s">
        <v>26</v>
      </c>
      <c r="I5629" s="15" t="s">
        <v>102</v>
      </c>
      <c r="J5629" s="15" t="s">
        <v>24</v>
      </c>
      <c r="K5629" s="15" t="s">
        <v>24</v>
      </c>
      <c r="L5629" s="15" t="s">
        <v>24</v>
      </c>
      <c r="M5629" s="15" t="s">
        <v>24</v>
      </c>
      <c r="N5629" s="15" t="s">
        <v>24</v>
      </c>
      <c r="O5629" s="15" t="s">
        <v>24</v>
      </c>
      <c r="P5629" s="15" t="s">
        <v>25</v>
      </c>
      <c r="Q5629" s="15" t="s">
        <v>26</v>
      </c>
      <c r="R5629" s="15" t="s">
        <v>15</v>
      </c>
      <c r="S5629" s="18" t="n">
        <v>74.85</v>
      </c>
      <c r="T5629" s="15" t="n">
        <v>485.25</v>
      </c>
      <c r="U5629" s="15" t="s">
        <v>24</v>
      </c>
      <c r="V5629" s="18" t="n">
        <f aca="false">IF(ISNUMBER(T5629),T5629,0)</f>
        <v>485.25</v>
      </c>
      <c r="W5629" s="15" t="n">
        <f aca="false">IF(U5629="Yes",1,0)</f>
        <v>0</v>
      </c>
      <c r="X5629" s="15" t="str">
        <f aca="false">IF(F5629&lt;=12,"0-12 months",IF(F5629&lt;=24,"13-24 months",IF(F5629&lt;=48,"25-48 months","49-72 months")))</f>
        <v>0-12 months</v>
      </c>
      <c r="Y5629" s="15" t="str">
        <f aca="false">IF(C5629=1,"Yes","No")</f>
        <v>Yes</v>
      </c>
      <c r="Z5629" s="15" t="n">
        <f aca="false">COUNTIF(J5629:O5629,"Yes")</f>
        <v>0</v>
      </c>
      <c r="AA5629" s="18" t="n">
        <f aca="false">S5629*W5629</f>
        <v>0</v>
      </c>
      <c r="AB5629" s="15" t="n">
        <f aca="false">(P5629="Month-to-month")+(I5629="Fiber optic")+(R5629="Electronic check")+(F5629&lt;=12)+(M5629="No")+(J5629="No")</f>
        <v>6</v>
      </c>
      <c r="AC5629" s="15" t="str">
        <f aca="false">IF(AB5629&gt;=5,"High",IF(AB5629&gt;=3,"Medium","Low"))</f>
        <v>High</v>
      </c>
    </row>
    <row r="5630" customFormat="false" ht="15" hidden="false" customHeight="false" outlineLevel="0" collapsed="false">
      <c r="A5630" s="15" t="s">
        <v>5727</v>
      </c>
      <c r="B5630" s="15" t="s">
        <v>94</v>
      </c>
      <c r="C5630" s="15" t="n">
        <v>0</v>
      </c>
      <c r="D5630" s="15" t="s">
        <v>24</v>
      </c>
      <c r="E5630" s="15" t="s">
        <v>24</v>
      </c>
      <c r="F5630" s="15" t="n">
        <v>13</v>
      </c>
      <c r="G5630" s="15" t="s">
        <v>26</v>
      </c>
      <c r="H5630" s="15" t="s">
        <v>26</v>
      </c>
      <c r="I5630" s="15" t="s">
        <v>102</v>
      </c>
      <c r="J5630" s="15" t="s">
        <v>26</v>
      </c>
      <c r="K5630" s="15" t="s">
        <v>26</v>
      </c>
      <c r="L5630" s="15" t="s">
        <v>24</v>
      </c>
      <c r="M5630" s="15" t="s">
        <v>24</v>
      </c>
      <c r="N5630" s="15" t="s">
        <v>26</v>
      </c>
      <c r="O5630" s="15" t="s">
        <v>24</v>
      </c>
      <c r="P5630" s="15" t="s">
        <v>25</v>
      </c>
      <c r="Q5630" s="15" t="s">
        <v>26</v>
      </c>
      <c r="R5630" s="15" t="s">
        <v>15</v>
      </c>
      <c r="S5630" s="18" t="n">
        <v>96.65</v>
      </c>
      <c r="T5630" s="15" t="n">
        <v>1244.5</v>
      </c>
      <c r="U5630" s="15" t="s">
        <v>26</v>
      </c>
      <c r="V5630" s="18" t="n">
        <f aca="false">IF(ISNUMBER(T5630),T5630,0)</f>
        <v>1244.5</v>
      </c>
      <c r="W5630" s="15" t="n">
        <f aca="false">IF(U5630="Yes",1,0)</f>
        <v>1</v>
      </c>
      <c r="X5630" s="15" t="str">
        <f aca="false">IF(F5630&lt;=12,"0-12 months",IF(F5630&lt;=24,"13-24 months",IF(F5630&lt;=48,"25-48 months","49-72 months")))</f>
        <v>13-24 months</v>
      </c>
      <c r="Y5630" s="15" t="str">
        <f aca="false">IF(C5630=1,"Yes","No")</f>
        <v>No</v>
      </c>
      <c r="Z5630" s="15" t="n">
        <f aca="false">COUNTIF(J5630:O5630,"Yes")</f>
        <v>3</v>
      </c>
      <c r="AA5630" s="18" t="n">
        <f aca="false">S5630*W5630</f>
        <v>96.65</v>
      </c>
      <c r="AB5630" s="15" t="n">
        <f aca="false">(P5630="Month-to-month")+(I5630="Fiber optic")+(R5630="Electronic check")+(F5630&lt;=12)+(M5630="No")+(J5630="No")</f>
        <v>4</v>
      </c>
      <c r="AC5630" s="15" t="str">
        <f aca="false">IF(AB5630&gt;=5,"High",IF(AB5630&gt;=3,"Medium","Low"))</f>
        <v>Medium</v>
      </c>
    </row>
    <row r="5631" customFormat="false" ht="15" hidden="false" customHeight="false" outlineLevel="0" collapsed="false">
      <c r="A5631" s="15" t="s">
        <v>5728</v>
      </c>
      <c r="B5631" s="15" t="s">
        <v>98</v>
      </c>
      <c r="C5631" s="15" t="n">
        <v>1</v>
      </c>
      <c r="D5631" s="15" t="s">
        <v>24</v>
      </c>
      <c r="E5631" s="15" t="s">
        <v>24</v>
      </c>
      <c r="F5631" s="15" t="n">
        <v>1</v>
      </c>
      <c r="G5631" s="15" t="s">
        <v>26</v>
      </c>
      <c r="H5631" s="15" t="s">
        <v>24</v>
      </c>
      <c r="I5631" s="15" t="s">
        <v>24</v>
      </c>
      <c r="J5631" s="15" t="s">
        <v>28</v>
      </c>
      <c r="K5631" s="15" t="s">
        <v>28</v>
      </c>
      <c r="L5631" s="15" t="s">
        <v>28</v>
      </c>
      <c r="M5631" s="15" t="s">
        <v>28</v>
      </c>
      <c r="N5631" s="15" t="s">
        <v>28</v>
      </c>
      <c r="O5631" s="15" t="s">
        <v>28</v>
      </c>
      <c r="P5631" s="15" t="s">
        <v>25</v>
      </c>
      <c r="Q5631" s="15" t="s">
        <v>24</v>
      </c>
      <c r="R5631" s="15" t="s">
        <v>17</v>
      </c>
      <c r="S5631" s="18" t="n">
        <v>20.05</v>
      </c>
      <c r="T5631" s="15" t="n">
        <v>20.05</v>
      </c>
      <c r="U5631" s="15" t="s">
        <v>26</v>
      </c>
      <c r="V5631" s="18" t="n">
        <f aca="false">IF(ISNUMBER(T5631),T5631,0)</f>
        <v>20.05</v>
      </c>
      <c r="W5631" s="15" t="n">
        <f aca="false">IF(U5631="Yes",1,0)</f>
        <v>1</v>
      </c>
      <c r="X5631" s="15" t="str">
        <f aca="false">IF(F5631&lt;=12,"0-12 months",IF(F5631&lt;=24,"13-24 months",IF(F5631&lt;=48,"25-48 months","49-72 months")))</f>
        <v>0-12 months</v>
      </c>
      <c r="Y5631" s="15" t="str">
        <f aca="false">IF(C5631=1,"Yes","No")</f>
        <v>Yes</v>
      </c>
      <c r="Z5631" s="15" t="n">
        <f aca="false">COUNTIF(J5631:O5631,"Yes")</f>
        <v>0</v>
      </c>
      <c r="AA5631" s="18" t="n">
        <f aca="false">S5631*W5631</f>
        <v>20.05</v>
      </c>
      <c r="AB5631" s="15" t="n">
        <f aca="false">(P5631="Month-to-month")+(I5631="Fiber optic")+(R5631="Electronic check")+(F5631&lt;=12)+(M5631="No")+(J5631="No")</f>
        <v>2</v>
      </c>
      <c r="AC5631" s="15" t="str">
        <f aca="false">IF(AB5631&gt;=5,"High",IF(AB5631&gt;=3,"Medium","Low"))</f>
        <v>Low</v>
      </c>
    </row>
    <row r="5632" customFormat="false" ht="15" hidden="false" customHeight="false" outlineLevel="0" collapsed="false">
      <c r="A5632" s="15" t="s">
        <v>5729</v>
      </c>
      <c r="B5632" s="15" t="s">
        <v>94</v>
      </c>
      <c r="C5632" s="15" t="n">
        <v>0</v>
      </c>
      <c r="D5632" s="15" t="s">
        <v>24</v>
      </c>
      <c r="E5632" s="15" t="s">
        <v>24</v>
      </c>
      <c r="F5632" s="15" t="n">
        <v>39</v>
      </c>
      <c r="G5632" s="15" t="s">
        <v>26</v>
      </c>
      <c r="H5632" s="15" t="s">
        <v>26</v>
      </c>
      <c r="I5632" s="15" t="s">
        <v>102</v>
      </c>
      <c r="J5632" s="15" t="s">
        <v>24</v>
      </c>
      <c r="K5632" s="15" t="s">
        <v>26</v>
      </c>
      <c r="L5632" s="15" t="s">
        <v>26</v>
      </c>
      <c r="M5632" s="15" t="s">
        <v>24</v>
      </c>
      <c r="N5632" s="15" t="s">
        <v>26</v>
      </c>
      <c r="O5632" s="15" t="s">
        <v>26</v>
      </c>
      <c r="P5632" s="15" t="s">
        <v>25</v>
      </c>
      <c r="Q5632" s="15" t="s">
        <v>26</v>
      </c>
      <c r="R5632" s="15" t="s">
        <v>15</v>
      </c>
      <c r="S5632" s="18" t="n">
        <v>103.45</v>
      </c>
      <c r="T5632" s="15" t="n">
        <v>3994.45</v>
      </c>
      <c r="U5632" s="15" t="s">
        <v>26</v>
      </c>
      <c r="V5632" s="18" t="n">
        <f aca="false">IF(ISNUMBER(T5632),T5632,0)</f>
        <v>3994.45</v>
      </c>
      <c r="W5632" s="15" t="n">
        <f aca="false">IF(U5632="Yes",1,0)</f>
        <v>1</v>
      </c>
      <c r="X5632" s="15" t="str">
        <f aca="false">IF(F5632&lt;=12,"0-12 months",IF(F5632&lt;=24,"13-24 months",IF(F5632&lt;=48,"25-48 months","49-72 months")))</f>
        <v>25-48 months</v>
      </c>
      <c r="Y5632" s="15" t="str">
        <f aca="false">IF(C5632=1,"Yes","No")</f>
        <v>No</v>
      </c>
      <c r="Z5632" s="15" t="n">
        <f aca="false">COUNTIF(J5632:O5632,"Yes")</f>
        <v>4</v>
      </c>
      <c r="AA5632" s="18" t="n">
        <f aca="false">S5632*W5632</f>
        <v>103.45</v>
      </c>
      <c r="AB5632" s="15" t="n">
        <f aca="false">(P5632="Month-to-month")+(I5632="Fiber optic")+(R5632="Electronic check")+(F5632&lt;=12)+(M5632="No")+(J5632="No")</f>
        <v>5</v>
      </c>
      <c r="AC5632" s="15" t="str">
        <f aca="false">IF(AB5632&gt;=5,"High",IF(AB5632&gt;=3,"Medium","Low"))</f>
        <v>High</v>
      </c>
    </row>
    <row r="5633" customFormat="false" ht="15" hidden="false" customHeight="false" outlineLevel="0" collapsed="false">
      <c r="A5633" s="15" t="s">
        <v>5730</v>
      </c>
      <c r="B5633" s="15" t="s">
        <v>98</v>
      </c>
      <c r="C5633" s="15" t="n">
        <v>0</v>
      </c>
      <c r="D5633" s="15" t="s">
        <v>26</v>
      </c>
      <c r="E5633" s="15" t="s">
        <v>24</v>
      </c>
      <c r="F5633" s="15" t="n">
        <v>3</v>
      </c>
      <c r="G5633" s="15" t="s">
        <v>24</v>
      </c>
      <c r="H5633" s="15" t="s">
        <v>95</v>
      </c>
      <c r="I5633" s="15" t="s">
        <v>96</v>
      </c>
      <c r="J5633" s="15" t="s">
        <v>24</v>
      </c>
      <c r="K5633" s="15" t="s">
        <v>24</v>
      </c>
      <c r="L5633" s="15" t="s">
        <v>24</v>
      </c>
      <c r="M5633" s="15" t="s">
        <v>24</v>
      </c>
      <c r="N5633" s="15" t="s">
        <v>24</v>
      </c>
      <c r="O5633" s="15" t="s">
        <v>24</v>
      </c>
      <c r="P5633" s="15" t="s">
        <v>25</v>
      </c>
      <c r="Q5633" s="15" t="s">
        <v>24</v>
      </c>
      <c r="R5633" s="15" t="s">
        <v>17</v>
      </c>
      <c r="S5633" s="18" t="n">
        <v>25</v>
      </c>
      <c r="T5633" s="15" t="n">
        <v>78.25</v>
      </c>
      <c r="U5633" s="15" t="s">
        <v>24</v>
      </c>
      <c r="V5633" s="18" t="n">
        <f aca="false">IF(ISNUMBER(T5633),T5633,0)</f>
        <v>78.25</v>
      </c>
      <c r="W5633" s="15" t="n">
        <f aca="false">IF(U5633="Yes",1,0)</f>
        <v>0</v>
      </c>
      <c r="X5633" s="15" t="str">
        <f aca="false">IF(F5633&lt;=12,"0-12 months",IF(F5633&lt;=24,"13-24 months",IF(F5633&lt;=48,"25-48 months","49-72 months")))</f>
        <v>0-12 months</v>
      </c>
      <c r="Y5633" s="15" t="str">
        <f aca="false">IF(C5633=1,"Yes","No")</f>
        <v>No</v>
      </c>
      <c r="Z5633" s="15" t="n">
        <f aca="false">COUNTIF(J5633:O5633,"Yes")</f>
        <v>0</v>
      </c>
      <c r="AA5633" s="18" t="n">
        <f aca="false">S5633*W5633</f>
        <v>0</v>
      </c>
      <c r="AB5633" s="15" t="n">
        <f aca="false">(P5633="Month-to-month")+(I5633="Fiber optic")+(R5633="Electronic check")+(F5633&lt;=12)+(M5633="No")+(J5633="No")</f>
        <v>4</v>
      </c>
      <c r="AC5633" s="15" t="str">
        <f aca="false">IF(AB5633&gt;=5,"High",IF(AB5633&gt;=3,"Medium","Low"))</f>
        <v>Medium</v>
      </c>
    </row>
    <row r="5634" customFormat="false" ht="15" hidden="false" customHeight="false" outlineLevel="0" collapsed="false">
      <c r="A5634" s="15" t="s">
        <v>5731</v>
      </c>
      <c r="B5634" s="15" t="s">
        <v>98</v>
      </c>
      <c r="C5634" s="15" t="n">
        <v>0</v>
      </c>
      <c r="D5634" s="15" t="s">
        <v>24</v>
      </c>
      <c r="E5634" s="15" t="s">
        <v>24</v>
      </c>
      <c r="F5634" s="15" t="n">
        <v>58</v>
      </c>
      <c r="G5634" s="15" t="s">
        <v>26</v>
      </c>
      <c r="H5634" s="15" t="s">
        <v>24</v>
      </c>
      <c r="I5634" s="15" t="s">
        <v>24</v>
      </c>
      <c r="J5634" s="15" t="s">
        <v>28</v>
      </c>
      <c r="K5634" s="15" t="s">
        <v>28</v>
      </c>
      <c r="L5634" s="15" t="s">
        <v>28</v>
      </c>
      <c r="M5634" s="15" t="s">
        <v>28</v>
      </c>
      <c r="N5634" s="15" t="s">
        <v>28</v>
      </c>
      <c r="O5634" s="15" t="s">
        <v>28</v>
      </c>
      <c r="P5634" s="15" t="s">
        <v>29</v>
      </c>
      <c r="Q5634" s="15" t="s">
        <v>24</v>
      </c>
      <c r="R5634" s="15" t="s">
        <v>21</v>
      </c>
      <c r="S5634" s="18" t="n">
        <v>20.3</v>
      </c>
      <c r="T5634" s="15" t="n">
        <v>1131.5</v>
      </c>
      <c r="U5634" s="15" t="s">
        <v>24</v>
      </c>
      <c r="V5634" s="18" t="n">
        <f aca="false">IF(ISNUMBER(T5634),T5634,0)</f>
        <v>1131.5</v>
      </c>
      <c r="W5634" s="15" t="n">
        <f aca="false">IF(U5634="Yes",1,0)</f>
        <v>0</v>
      </c>
      <c r="X5634" s="15" t="str">
        <f aca="false">IF(F5634&lt;=12,"0-12 months",IF(F5634&lt;=24,"13-24 months",IF(F5634&lt;=48,"25-48 months","49-72 months")))</f>
        <v>49-72 months</v>
      </c>
      <c r="Y5634" s="15" t="str">
        <f aca="false">IF(C5634=1,"Yes","No")</f>
        <v>No</v>
      </c>
      <c r="Z5634" s="15" t="n">
        <f aca="false">COUNTIF(J5634:O5634,"Yes")</f>
        <v>0</v>
      </c>
      <c r="AA5634" s="18" t="n">
        <f aca="false">S5634*W5634</f>
        <v>0</v>
      </c>
      <c r="AB5634" s="15" t="n">
        <f aca="false">(P5634="Month-to-month")+(I5634="Fiber optic")+(R5634="Electronic check")+(F5634&lt;=12)+(M5634="No")+(J5634="No")</f>
        <v>0</v>
      </c>
      <c r="AC5634" s="15" t="str">
        <f aca="false">IF(AB5634&gt;=5,"High",IF(AB5634&gt;=3,"Medium","Low"))</f>
        <v>Low</v>
      </c>
    </row>
    <row r="5635" customFormat="false" ht="15" hidden="false" customHeight="false" outlineLevel="0" collapsed="false">
      <c r="A5635" s="15" t="s">
        <v>5732</v>
      </c>
      <c r="B5635" s="15" t="s">
        <v>98</v>
      </c>
      <c r="C5635" s="15" t="n">
        <v>0</v>
      </c>
      <c r="D5635" s="15" t="s">
        <v>24</v>
      </c>
      <c r="E5635" s="15" t="s">
        <v>26</v>
      </c>
      <c r="F5635" s="15" t="n">
        <v>6</v>
      </c>
      <c r="G5635" s="15" t="s">
        <v>26</v>
      </c>
      <c r="H5635" s="15" t="s">
        <v>26</v>
      </c>
      <c r="I5635" s="15" t="s">
        <v>24</v>
      </c>
      <c r="J5635" s="15" t="s">
        <v>28</v>
      </c>
      <c r="K5635" s="15" t="s">
        <v>28</v>
      </c>
      <c r="L5635" s="15" t="s">
        <v>28</v>
      </c>
      <c r="M5635" s="15" t="s">
        <v>28</v>
      </c>
      <c r="N5635" s="15" t="s">
        <v>28</v>
      </c>
      <c r="O5635" s="15" t="s">
        <v>28</v>
      </c>
      <c r="P5635" s="15" t="s">
        <v>25</v>
      </c>
      <c r="Q5635" s="15" t="s">
        <v>24</v>
      </c>
      <c r="R5635" s="15" t="s">
        <v>17</v>
      </c>
      <c r="S5635" s="18" t="n">
        <v>26.35</v>
      </c>
      <c r="T5635" s="15" t="n">
        <v>184.05</v>
      </c>
      <c r="U5635" s="15" t="s">
        <v>24</v>
      </c>
      <c r="V5635" s="18" t="n">
        <f aca="false">IF(ISNUMBER(T5635),T5635,0)</f>
        <v>184.05</v>
      </c>
      <c r="W5635" s="15" t="n">
        <f aca="false">IF(U5635="Yes",1,0)</f>
        <v>0</v>
      </c>
      <c r="X5635" s="15" t="str">
        <f aca="false">IF(F5635&lt;=12,"0-12 months",IF(F5635&lt;=24,"13-24 months",IF(F5635&lt;=48,"25-48 months","49-72 months")))</f>
        <v>0-12 months</v>
      </c>
      <c r="Y5635" s="15" t="str">
        <f aca="false">IF(C5635=1,"Yes","No")</f>
        <v>No</v>
      </c>
      <c r="Z5635" s="15" t="n">
        <f aca="false">COUNTIF(J5635:O5635,"Yes")</f>
        <v>0</v>
      </c>
      <c r="AA5635" s="18" t="n">
        <f aca="false">S5635*W5635</f>
        <v>0</v>
      </c>
      <c r="AB5635" s="15" t="n">
        <f aca="false">(P5635="Month-to-month")+(I5635="Fiber optic")+(R5635="Electronic check")+(F5635&lt;=12)+(M5635="No")+(J5635="No")</f>
        <v>2</v>
      </c>
      <c r="AC5635" s="15" t="str">
        <f aca="false">IF(AB5635&gt;=5,"High",IF(AB5635&gt;=3,"Medium","Low"))</f>
        <v>Low</v>
      </c>
    </row>
    <row r="5636" customFormat="false" ht="15" hidden="false" customHeight="false" outlineLevel="0" collapsed="false">
      <c r="A5636" s="15" t="s">
        <v>5733</v>
      </c>
      <c r="B5636" s="15" t="s">
        <v>94</v>
      </c>
      <c r="C5636" s="15" t="n">
        <v>0</v>
      </c>
      <c r="D5636" s="15" t="s">
        <v>26</v>
      </c>
      <c r="E5636" s="15" t="s">
        <v>26</v>
      </c>
      <c r="F5636" s="15" t="n">
        <v>1</v>
      </c>
      <c r="G5636" s="15" t="s">
        <v>26</v>
      </c>
      <c r="H5636" s="15" t="s">
        <v>24</v>
      </c>
      <c r="I5636" s="15" t="s">
        <v>24</v>
      </c>
      <c r="J5636" s="15" t="s">
        <v>28</v>
      </c>
      <c r="K5636" s="15" t="s">
        <v>28</v>
      </c>
      <c r="L5636" s="15" t="s">
        <v>28</v>
      </c>
      <c r="M5636" s="15" t="s">
        <v>28</v>
      </c>
      <c r="N5636" s="15" t="s">
        <v>28</v>
      </c>
      <c r="O5636" s="15" t="s">
        <v>28</v>
      </c>
      <c r="P5636" s="15" t="s">
        <v>25</v>
      </c>
      <c r="Q5636" s="15" t="s">
        <v>26</v>
      </c>
      <c r="R5636" s="15" t="s">
        <v>15</v>
      </c>
      <c r="S5636" s="18" t="n">
        <v>19.9</v>
      </c>
      <c r="T5636" s="15" t="n">
        <v>19.9</v>
      </c>
      <c r="U5636" s="15" t="s">
        <v>26</v>
      </c>
      <c r="V5636" s="18" t="n">
        <f aca="false">IF(ISNUMBER(T5636),T5636,0)</f>
        <v>19.9</v>
      </c>
      <c r="W5636" s="15" t="n">
        <f aca="false">IF(U5636="Yes",1,0)</f>
        <v>1</v>
      </c>
      <c r="X5636" s="15" t="str">
        <f aca="false">IF(F5636&lt;=12,"0-12 months",IF(F5636&lt;=24,"13-24 months",IF(F5636&lt;=48,"25-48 months","49-72 months")))</f>
        <v>0-12 months</v>
      </c>
      <c r="Y5636" s="15" t="str">
        <f aca="false">IF(C5636=1,"Yes","No")</f>
        <v>No</v>
      </c>
      <c r="Z5636" s="15" t="n">
        <f aca="false">COUNTIF(J5636:O5636,"Yes")</f>
        <v>0</v>
      </c>
      <c r="AA5636" s="18" t="n">
        <f aca="false">S5636*W5636</f>
        <v>19.9</v>
      </c>
      <c r="AB5636" s="15" t="n">
        <f aca="false">(P5636="Month-to-month")+(I5636="Fiber optic")+(R5636="Electronic check")+(F5636&lt;=12)+(M5636="No")+(J5636="No")</f>
        <v>3</v>
      </c>
      <c r="AC5636" s="15" t="str">
        <f aca="false">IF(AB5636&gt;=5,"High",IF(AB5636&gt;=3,"Medium","Low"))</f>
        <v>Medium</v>
      </c>
    </row>
    <row r="5637" customFormat="false" ht="15" hidden="false" customHeight="false" outlineLevel="0" collapsed="false">
      <c r="A5637" s="15" t="s">
        <v>5734</v>
      </c>
      <c r="B5637" s="15" t="s">
        <v>94</v>
      </c>
      <c r="C5637" s="15" t="n">
        <v>0</v>
      </c>
      <c r="D5637" s="15" t="s">
        <v>26</v>
      </c>
      <c r="E5637" s="15" t="s">
        <v>24</v>
      </c>
      <c r="F5637" s="15" t="n">
        <v>22</v>
      </c>
      <c r="G5637" s="15" t="s">
        <v>26</v>
      </c>
      <c r="H5637" s="15" t="s">
        <v>24</v>
      </c>
      <c r="I5637" s="15" t="s">
        <v>96</v>
      </c>
      <c r="J5637" s="15" t="s">
        <v>24</v>
      </c>
      <c r="K5637" s="15" t="s">
        <v>26</v>
      </c>
      <c r="L5637" s="15" t="s">
        <v>26</v>
      </c>
      <c r="M5637" s="15" t="s">
        <v>24</v>
      </c>
      <c r="N5637" s="15" t="s">
        <v>24</v>
      </c>
      <c r="O5637" s="15" t="s">
        <v>24</v>
      </c>
      <c r="P5637" s="15" t="s">
        <v>25</v>
      </c>
      <c r="Q5637" s="15" t="s">
        <v>26</v>
      </c>
      <c r="R5637" s="15" t="s">
        <v>17</v>
      </c>
      <c r="S5637" s="18" t="n">
        <v>54.7</v>
      </c>
      <c r="T5637" s="15" t="n">
        <v>1178.75</v>
      </c>
      <c r="U5637" s="15" t="s">
        <v>24</v>
      </c>
      <c r="V5637" s="18" t="n">
        <f aca="false">IF(ISNUMBER(T5637),T5637,0)</f>
        <v>1178.75</v>
      </c>
      <c r="W5637" s="15" t="n">
        <f aca="false">IF(U5637="Yes",1,0)</f>
        <v>0</v>
      </c>
      <c r="X5637" s="15" t="str">
        <f aca="false">IF(F5637&lt;=12,"0-12 months",IF(F5637&lt;=24,"13-24 months",IF(F5637&lt;=48,"25-48 months","49-72 months")))</f>
        <v>13-24 months</v>
      </c>
      <c r="Y5637" s="15" t="str">
        <f aca="false">IF(C5637=1,"Yes","No")</f>
        <v>No</v>
      </c>
      <c r="Z5637" s="15" t="n">
        <f aca="false">COUNTIF(J5637:O5637,"Yes")</f>
        <v>2</v>
      </c>
      <c r="AA5637" s="18" t="n">
        <f aca="false">S5637*W5637</f>
        <v>0</v>
      </c>
      <c r="AB5637" s="15" t="n">
        <f aca="false">(P5637="Month-to-month")+(I5637="Fiber optic")+(R5637="Electronic check")+(F5637&lt;=12)+(M5637="No")+(J5637="No")</f>
        <v>3</v>
      </c>
      <c r="AC5637" s="15" t="str">
        <f aca="false">IF(AB5637&gt;=5,"High",IF(AB5637&gt;=3,"Medium","Low"))</f>
        <v>Medium</v>
      </c>
    </row>
    <row r="5638" customFormat="false" ht="15" hidden="false" customHeight="false" outlineLevel="0" collapsed="false">
      <c r="A5638" s="15" t="s">
        <v>5735</v>
      </c>
      <c r="B5638" s="15" t="s">
        <v>98</v>
      </c>
      <c r="C5638" s="15" t="n">
        <v>0</v>
      </c>
      <c r="D5638" s="15" t="s">
        <v>26</v>
      </c>
      <c r="E5638" s="15" t="s">
        <v>24</v>
      </c>
      <c r="F5638" s="15" t="n">
        <v>14</v>
      </c>
      <c r="G5638" s="15" t="s">
        <v>24</v>
      </c>
      <c r="H5638" s="15" t="s">
        <v>95</v>
      </c>
      <c r="I5638" s="15" t="s">
        <v>96</v>
      </c>
      <c r="J5638" s="15" t="s">
        <v>24</v>
      </c>
      <c r="K5638" s="15" t="s">
        <v>24</v>
      </c>
      <c r="L5638" s="15" t="s">
        <v>24</v>
      </c>
      <c r="M5638" s="15" t="s">
        <v>24</v>
      </c>
      <c r="N5638" s="15" t="s">
        <v>26</v>
      </c>
      <c r="O5638" s="15" t="s">
        <v>26</v>
      </c>
      <c r="P5638" s="15" t="s">
        <v>25</v>
      </c>
      <c r="Q5638" s="15" t="s">
        <v>24</v>
      </c>
      <c r="R5638" s="15" t="s">
        <v>15</v>
      </c>
      <c r="S5638" s="18" t="n">
        <v>46.35</v>
      </c>
      <c r="T5638" s="15" t="n">
        <v>667.7</v>
      </c>
      <c r="U5638" s="15" t="s">
        <v>26</v>
      </c>
      <c r="V5638" s="18" t="n">
        <f aca="false">IF(ISNUMBER(T5638),T5638,0)</f>
        <v>667.7</v>
      </c>
      <c r="W5638" s="15" t="n">
        <f aca="false">IF(U5638="Yes",1,0)</f>
        <v>1</v>
      </c>
      <c r="X5638" s="15" t="str">
        <f aca="false">IF(F5638&lt;=12,"0-12 months",IF(F5638&lt;=24,"13-24 months",IF(F5638&lt;=48,"25-48 months","49-72 months")))</f>
        <v>13-24 months</v>
      </c>
      <c r="Y5638" s="15" t="str">
        <f aca="false">IF(C5638=1,"Yes","No")</f>
        <v>No</v>
      </c>
      <c r="Z5638" s="15" t="n">
        <f aca="false">COUNTIF(J5638:O5638,"Yes")</f>
        <v>2</v>
      </c>
      <c r="AA5638" s="18" t="n">
        <f aca="false">S5638*W5638</f>
        <v>46.35</v>
      </c>
      <c r="AB5638" s="15" t="n">
        <f aca="false">(P5638="Month-to-month")+(I5638="Fiber optic")+(R5638="Electronic check")+(F5638&lt;=12)+(M5638="No")+(J5638="No")</f>
        <v>4</v>
      </c>
      <c r="AC5638" s="15" t="str">
        <f aca="false">IF(AB5638&gt;=5,"High",IF(AB5638&gt;=3,"Medium","Low"))</f>
        <v>Medium</v>
      </c>
    </row>
    <row r="5639" customFormat="false" ht="15" hidden="false" customHeight="false" outlineLevel="0" collapsed="false">
      <c r="A5639" s="15" t="s">
        <v>5736</v>
      </c>
      <c r="B5639" s="15" t="s">
        <v>98</v>
      </c>
      <c r="C5639" s="15" t="n">
        <v>0</v>
      </c>
      <c r="D5639" s="15" t="s">
        <v>26</v>
      </c>
      <c r="E5639" s="15" t="s">
        <v>26</v>
      </c>
      <c r="F5639" s="15" t="n">
        <v>64</v>
      </c>
      <c r="G5639" s="15" t="s">
        <v>26</v>
      </c>
      <c r="H5639" s="15" t="s">
        <v>26</v>
      </c>
      <c r="I5639" s="15" t="s">
        <v>102</v>
      </c>
      <c r="J5639" s="15" t="s">
        <v>24</v>
      </c>
      <c r="K5639" s="15" t="s">
        <v>24</v>
      </c>
      <c r="L5639" s="15" t="s">
        <v>26</v>
      </c>
      <c r="M5639" s="15" t="s">
        <v>24</v>
      </c>
      <c r="N5639" s="15" t="s">
        <v>24</v>
      </c>
      <c r="O5639" s="15" t="s">
        <v>26</v>
      </c>
      <c r="P5639" s="15" t="s">
        <v>27</v>
      </c>
      <c r="Q5639" s="15" t="s">
        <v>24</v>
      </c>
      <c r="R5639" s="15" t="s">
        <v>21</v>
      </c>
      <c r="S5639" s="18" t="n">
        <v>90.25</v>
      </c>
      <c r="T5639" s="15" t="n">
        <v>5629.15</v>
      </c>
      <c r="U5639" s="15" t="s">
        <v>24</v>
      </c>
      <c r="V5639" s="18" t="n">
        <f aca="false">IF(ISNUMBER(T5639),T5639,0)</f>
        <v>5629.15</v>
      </c>
      <c r="W5639" s="15" t="n">
        <f aca="false">IF(U5639="Yes",1,0)</f>
        <v>0</v>
      </c>
      <c r="X5639" s="15" t="str">
        <f aca="false">IF(F5639&lt;=12,"0-12 months",IF(F5639&lt;=24,"13-24 months",IF(F5639&lt;=48,"25-48 months","49-72 months")))</f>
        <v>49-72 months</v>
      </c>
      <c r="Y5639" s="15" t="str">
        <f aca="false">IF(C5639=1,"Yes","No")</f>
        <v>No</v>
      </c>
      <c r="Z5639" s="15" t="n">
        <f aca="false">COUNTIF(J5639:O5639,"Yes")</f>
        <v>2</v>
      </c>
      <c r="AA5639" s="18" t="n">
        <f aca="false">S5639*W5639</f>
        <v>0</v>
      </c>
      <c r="AB5639" s="15" t="n">
        <f aca="false">(P5639="Month-to-month")+(I5639="Fiber optic")+(R5639="Electronic check")+(F5639&lt;=12)+(M5639="No")+(J5639="No")</f>
        <v>3</v>
      </c>
      <c r="AC5639" s="15" t="str">
        <f aca="false">IF(AB5639&gt;=5,"High",IF(AB5639&gt;=3,"Medium","Low"))</f>
        <v>Medium</v>
      </c>
    </row>
    <row r="5640" customFormat="false" ht="15" hidden="false" customHeight="false" outlineLevel="0" collapsed="false">
      <c r="A5640" s="15" t="s">
        <v>5737</v>
      </c>
      <c r="B5640" s="15" t="s">
        <v>98</v>
      </c>
      <c r="C5640" s="15" t="n">
        <v>0</v>
      </c>
      <c r="D5640" s="15" t="s">
        <v>24</v>
      </c>
      <c r="E5640" s="15" t="s">
        <v>24</v>
      </c>
      <c r="F5640" s="15" t="n">
        <v>1</v>
      </c>
      <c r="G5640" s="15" t="s">
        <v>26</v>
      </c>
      <c r="H5640" s="15" t="s">
        <v>24</v>
      </c>
      <c r="I5640" s="15" t="s">
        <v>24</v>
      </c>
      <c r="J5640" s="15" t="s">
        <v>28</v>
      </c>
      <c r="K5640" s="15" t="s">
        <v>28</v>
      </c>
      <c r="L5640" s="15" t="s">
        <v>28</v>
      </c>
      <c r="M5640" s="15" t="s">
        <v>28</v>
      </c>
      <c r="N5640" s="15" t="s">
        <v>28</v>
      </c>
      <c r="O5640" s="15" t="s">
        <v>28</v>
      </c>
      <c r="P5640" s="15" t="s">
        <v>25</v>
      </c>
      <c r="Q5640" s="15" t="s">
        <v>24</v>
      </c>
      <c r="R5640" s="15" t="s">
        <v>15</v>
      </c>
      <c r="S5640" s="18" t="n">
        <v>19.95</v>
      </c>
      <c r="T5640" s="15" t="n">
        <v>19.95</v>
      </c>
      <c r="U5640" s="15" t="s">
        <v>26</v>
      </c>
      <c r="V5640" s="18" t="n">
        <f aca="false">IF(ISNUMBER(T5640),T5640,0)</f>
        <v>19.95</v>
      </c>
      <c r="W5640" s="15" t="n">
        <f aca="false">IF(U5640="Yes",1,0)</f>
        <v>1</v>
      </c>
      <c r="X5640" s="15" t="str">
        <f aca="false">IF(F5640&lt;=12,"0-12 months",IF(F5640&lt;=24,"13-24 months",IF(F5640&lt;=48,"25-48 months","49-72 months")))</f>
        <v>0-12 months</v>
      </c>
      <c r="Y5640" s="15" t="str">
        <f aca="false">IF(C5640=1,"Yes","No")</f>
        <v>No</v>
      </c>
      <c r="Z5640" s="15" t="n">
        <f aca="false">COUNTIF(J5640:O5640,"Yes")</f>
        <v>0</v>
      </c>
      <c r="AA5640" s="18" t="n">
        <f aca="false">S5640*W5640</f>
        <v>19.95</v>
      </c>
      <c r="AB5640" s="15" t="n">
        <f aca="false">(P5640="Month-to-month")+(I5640="Fiber optic")+(R5640="Electronic check")+(F5640&lt;=12)+(M5640="No")+(J5640="No")</f>
        <v>3</v>
      </c>
      <c r="AC5640" s="15" t="str">
        <f aca="false">IF(AB5640&gt;=5,"High",IF(AB5640&gt;=3,"Medium","Low"))</f>
        <v>Medium</v>
      </c>
    </row>
    <row r="5641" customFormat="false" ht="15" hidden="false" customHeight="false" outlineLevel="0" collapsed="false">
      <c r="A5641" s="15" t="s">
        <v>5738</v>
      </c>
      <c r="B5641" s="15" t="s">
        <v>98</v>
      </c>
      <c r="C5641" s="15" t="n">
        <v>0</v>
      </c>
      <c r="D5641" s="15" t="s">
        <v>24</v>
      </c>
      <c r="E5641" s="15" t="s">
        <v>24</v>
      </c>
      <c r="F5641" s="15" t="n">
        <v>6</v>
      </c>
      <c r="G5641" s="15" t="s">
        <v>26</v>
      </c>
      <c r="H5641" s="15" t="s">
        <v>24</v>
      </c>
      <c r="I5641" s="15" t="s">
        <v>24</v>
      </c>
      <c r="J5641" s="15" t="s">
        <v>28</v>
      </c>
      <c r="K5641" s="15" t="s">
        <v>28</v>
      </c>
      <c r="L5641" s="15" t="s">
        <v>28</v>
      </c>
      <c r="M5641" s="15" t="s">
        <v>28</v>
      </c>
      <c r="N5641" s="15" t="s">
        <v>28</v>
      </c>
      <c r="O5641" s="15" t="s">
        <v>28</v>
      </c>
      <c r="P5641" s="15" t="s">
        <v>25</v>
      </c>
      <c r="Q5641" s="15" t="s">
        <v>24</v>
      </c>
      <c r="R5641" s="15" t="s">
        <v>17</v>
      </c>
      <c r="S5641" s="18" t="n">
        <v>20.65</v>
      </c>
      <c r="T5641" s="15" t="n">
        <v>109.3</v>
      </c>
      <c r="U5641" s="15" t="s">
        <v>24</v>
      </c>
      <c r="V5641" s="18" t="n">
        <f aca="false">IF(ISNUMBER(T5641),T5641,0)</f>
        <v>109.3</v>
      </c>
      <c r="W5641" s="15" t="n">
        <f aca="false">IF(U5641="Yes",1,0)</f>
        <v>0</v>
      </c>
      <c r="X5641" s="15" t="str">
        <f aca="false">IF(F5641&lt;=12,"0-12 months",IF(F5641&lt;=24,"13-24 months",IF(F5641&lt;=48,"25-48 months","49-72 months")))</f>
        <v>0-12 months</v>
      </c>
      <c r="Y5641" s="15" t="str">
        <f aca="false">IF(C5641=1,"Yes","No")</f>
        <v>No</v>
      </c>
      <c r="Z5641" s="15" t="n">
        <f aca="false">COUNTIF(J5641:O5641,"Yes")</f>
        <v>0</v>
      </c>
      <c r="AA5641" s="18" t="n">
        <f aca="false">S5641*W5641</f>
        <v>0</v>
      </c>
      <c r="AB5641" s="15" t="n">
        <f aca="false">(P5641="Month-to-month")+(I5641="Fiber optic")+(R5641="Electronic check")+(F5641&lt;=12)+(M5641="No")+(J5641="No")</f>
        <v>2</v>
      </c>
      <c r="AC5641" s="15" t="str">
        <f aca="false">IF(AB5641&gt;=5,"High",IF(AB5641&gt;=3,"Medium","Low"))</f>
        <v>Low</v>
      </c>
    </row>
    <row r="5642" customFormat="false" ht="15" hidden="false" customHeight="false" outlineLevel="0" collapsed="false">
      <c r="A5642" s="15" t="s">
        <v>5739</v>
      </c>
      <c r="B5642" s="15" t="s">
        <v>98</v>
      </c>
      <c r="C5642" s="15" t="n">
        <v>0</v>
      </c>
      <c r="D5642" s="15" t="s">
        <v>24</v>
      </c>
      <c r="E5642" s="15" t="s">
        <v>24</v>
      </c>
      <c r="F5642" s="15" t="n">
        <v>1</v>
      </c>
      <c r="G5642" s="15" t="s">
        <v>26</v>
      </c>
      <c r="H5642" s="15" t="s">
        <v>24</v>
      </c>
      <c r="I5642" s="15" t="s">
        <v>102</v>
      </c>
      <c r="J5642" s="15" t="s">
        <v>24</v>
      </c>
      <c r="K5642" s="15" t="s">
        <v>24</v>
      </c>
      <c r="L5642" s="15" t="s">
        <v>24</v>
      </c>
      <c r="M5642" s="15" t="s">
        <v>24</v>
      </c>
      <c r="N5642" s="15" t="s">
        <v>24</v>
      </c>
      <c r="O5642" s="15" t="s">
        <v>26</v>
      </c>
      <c r="P5642" s="15" t="s">
        <v>25</v>
      </c>
      <c r="Q5642" s="15" t="s">
        <v>24</v>
      </c>
      <c r="R5642" s="15" t="s">
        <v>15</v>
      </c>
      <c r="S5642" s="18" t="n">
        <v>79.6</v>
      </c>
      <c r="T5642" s="15" t="n">
        <v>79.6</v>
      </c>
      <c r="U5642" s="15" t="s">
        <v>26</v>
      </c>
      <c r="V5642" s="18" t="n">
        <f aca="false">IF(ISNUMBER(T5642),T5642,0)</f>
        <v>79.6</v>
      </c>
      <c r="W5642" s="15" t="n">
        <f aca="false">IF(U5642="Yes",1,0)</f>
        <v>1</v>
      </c>
      <c r="X5642" s="15" t="str">
        <f aca="false">IF(F5642&lt;=12,"0-12 months",IF(F5642&lt;=24,"13-24 months",IF(F5642&lt;=48,"25-48 months","49-72 months")))</f>
        <v>0-12 months</v>
      </c>
      <c r="Y5642" s="15" t="str">
        <f aca="false">IF(C5642=1,"Yes","No")</f>
        <v>No</v>
      </c>
      <c r="Z5642" s="15" t="n">
        <f aca="false">COUNTIF(J5642:O5642,"Yes")</f>
        <v>1</v>
      </c>
      <c r="AA5642" s="18" t="n">
        <f aca="false">S5642*W5642</f>
        <v>79.6</v>
      </c>
      <c r="AB5642" s="15" t="n">
        <f aca="false">(P5642="Month-to-month")+(I5642="Fiber optic")+(R5642="Electronic check")+(F5642&lt;=12)+(M5642="No")+(J5642="No")</f>
        <v>6</v>
      </c>
      <c r="AC5642" s="15" t="str">
        <f aca="false">IF(AB5642&gt;=5,"High",IF(AB5642&gt;=3,"Medium","Low"))</f>
        <v>High</v>
      </c>
    </row>
    <row r="5643" customFormat="false" ht="15" hidden="false" customHeight="false" outlineLevel="0" collapsed="false">
      <c r="A5643" s="15" t="s">
        <v>5740</v>
      </c>
      <c r="B5643" s="15" t="s">
        <v>98</v>
      </c>
      <c r="C5643" s="15" t="n">
        <v>0</v>
      </c>
      <c r="D5643" s="15" t="s">
        <v>24</v>
      </c>
      <c r="E5643" s="15" t="s">
        <v>26</v>
      </c>
      <c r="F5643" s="15" t="n">
        <v>39</v>
      </c>
      <c r="G5643" s="15" t="s">
        <v>26</v>
      </c>
      <c r="H5643" s="15" t="s">
        <v>26</v>
      </c>
      <c r="I5643" s="15" t="s">
        <v>24</v>
      </c>
      <c r="J5643" s="15" t="s">
        <v>28</v>
      </c>
      <c r="K5643" s="15" t="s">
        <v>28</v>
      </c>
      <c r="L5643" s="15" t="s">
        <v>28</v>
      </c>
      <c r="M5643" s="15" t="s">
        <v>28</v>
      </c>
      <c r="N5643" s="15" t="s">
        <v>28</v>
      </c>
      <c r="O5643" s="15" t="s">
        <v>28</v>
      </c>
      <c r="P5643" s="15" t="s">
        <v>27</v>
      </c>
      <c r="Q5643" s="15" t="s">
        <v>24</v>
      </c>
      <c r="R5643" s="15" t="s">
        <v>19</v>
      </c>
      <c r="S5643" s="18" t="n">
        <v>25.45</v>
      </c>
      <c r="T5643" s="15" t="n">
        <v>958.45</v>
      </c>
      <c r="U5643" s="15" t="s">
        <v>24</v>
      </c>
      <c r="V5643" s="18" t="n">
        <f aca="false">IF(ISNUMBER(T5643),T5643,0)</f>
        <v>958.45</v>
      </c>
      <c r="W5643" s="15" t="n">
        <f aca="false">IF(U5643="Yes",1,0)</f>
        <v>0</v>
      </c>
      <c r="X5643" s="15" t="str">
        <f aca="false">IF(F5643&lt;=12,"0-12 months",IF(F5643&lt;=24,"13-24 months",IF(F5643&lt;=48,"25-48 months","49-72 months")))</f>
        <v>25-48 months</v>
      </c>
      <c r="Y5643" s="15" t="str">
        <f aca="false">IF(C5643=1,"Yes","No")</f>
        <v>No</v>
      </c>
      <c r="Z5643" s="15" t="n">
        <f aca="false">COUNTIF(J5643:O5643,"Yes")</f>
        <v>0</v>
      </c>
      <c r="AA5643" s="18" t="n">
        <f aca="false">S5643*W5643</f>
        <v>0</v>
      </c>
      <c r="AB5643" s="15" t="n">
        <f aca="false">(P5643="Month-to-month")+(I5643="Fiber optic")+(R5643="Electronic check")+(F5643&lt;=12)+(M5643="No")+(J5643="No")</f>
        <v>0</v>
      </c>
      <c r="AC5643" s="15" t="str">
        <f aca="false">IF(AB5643&gt;=5,"High",IF(AB5643&gt;=3,"Medium","Low"))</f>
        <v>Low</v>
      </c>
    </row>
    <row r="5644" customFormat="false" ht="15" hidden="false" customHeight="false" outlineLevel="0" collapsed="false">
      <c r="A5644" s="15" t="s">
        <v>5741</v>
      </c>
      <c r="B5644" s="15" t="s">
        <v>94</v>
      </c>
      <c r="C5644" s="15" t="n">
        <v>0</v>
      </c>
      <c r="D5644" s="15" t="s">
        <v>24</v>
      </c>
      <c r="E5644" s="15" t="s">
        <v>24</v>
      </c>
      <c r="F5644" s="15" t="n">
        <v>20</v>
      </c>
      <c r="G5644" s="15" t="s">
        <v>26</v>
      </c>
      <c r="H5644" s="15" t="s">
        <v>24</v>
      </c>
      <c r="I5644" s="15" t="s">
        <v>24</v>
      </c>
      <c r="J5644" s="15" t="s">
        <v>28</v>
      </c>
      <c r="K5644" s="15" t="s">
        <v>28</v>
      </c>
      <c r="L5644" s="15" t="s">
        <v>28</v>
      </c>
      <c r="M5644" s="15" t="s">
        <v>28</v>
      </c>
      <c r="N5644" s="15" t="s">
        <v>28</v>
      </c>
      <c r="O5644" s="15" t="s">
        <v>28</v>
      </c>
      <c r="P5644" s="15" t="s">
        <v>27</v>
      </c>
      <c r="Q5644" s="15" t="s">
        <v>24</v>
      </c>
      <c r="R5644" s="15" t="s">
        <v>17</v>
      </c>
      <c r="S5644" s="18" t="n">
        <v>19.5</v>
      </c>
      <c r="T5644" s="15" t="n">
        <v>403.15</v>
      </c>
      <c r="U5644" s="15" t="s">
        <v>24</v>
      </c>
      <c r="V5644" s="18" t="n">
        <f aca="false">IF(ISNUMBER(T5644),T5644,0)</f>
        <v>403.15</v>
      </c>
      <c r="W5644" s="15" t="n">
        <f aca="false">IF(U5644="Yes",1,0)</f>
        <v>0</v>
      </c>
      <c r="X5644" s="15" t="str">
        <f aca="false">IF(F5644&lt;=12,"0-12 months",IF(F5644&lt;=24,"13-24 months",IF(F5644&lt;=48,"25-48 months","49-72 months")))</f>
        <v>13-24 months</v>
      </c>
      <c r="Y5644" s="15" t="str">
        <f aca="false">IF(C5644=1,"Yes","No")</f>
        <v>No</v>
      </c>
      <c r="Z5644" s="15" t="n">
        <f aca="false">COUNTIF(J5644:O5644,"Yes")</f>
        <v>0</v>
      </c>
      <c r="AA5644" s="18" t="n">
        <f aca="false">S5644*W5644</f>
        <v>0</v>
      </c>
      <c r="AB5644" s="15" t="n">
        <f aca="false">(P5644="Month-to-month")+(I5644="Fiber optic")+(R5644="Electronic check")+(F5644&lt;=12)+(M5644="No")+(J5644="No")</f>
        <v>0</v>
      </c>
      <c r="AC5644" s="15" t="str">
        <f aca="false">IF(AB5644&gt;=5,"High",IF(AB5644&gt;=3,"Medium","Low"))</f>
        <v>Low</v>
      </c>
    </row>
    <row r="5645" customFormat="false" ht="15" hidden="false" customHeight="false" outlineLevel="0" collapsed="false">
      <c r="A5645" s="15" t="s">
        <v>5742</v>
      </c>
      <c r="B5645" s="15" t="s">
        <v>98</v>
      </c>
      <c r="C5645" s="15" t="n">
        <v>0</v>
      </c>
      <c r="D5645" s="15" t="s">
        <v>24</v>
      </c>
      <c r="E5645" s="15" t="s">
        <v>24</v>
      </c>
      <c r="F5645" s="15" t="n">
        <v>1</v>
      </c>
      <c r="G5645" s="15" t="s">
        <v>26</v>
      </c>
      <c r="H5645" s="15" t="s">
        <v>24</v>
      </c>
      <c r="I5645" s="15" t="s">
        <v>102</v>
      </c>
      <c r="J5645" s="15" t="s">
        <v>24</v>
      </c>
      <c r="K5645" s="15" t="s">
        <v>24</v>
      </c>
      <c r="L5645" s="15" t="s">
        <v>24</v>
      </c>
      <c r="M5645" s="15" t="s">
        <v>26</v>
      </c>
      <c r="N5645" s="15" t="s">
        <v>24</v>
      </c>
      <c r="O5645" s="15" t="s">
        <v>24</v>
      </c>
      <c r="P5645" s="15" t="s">
        <v>25</v>
      </c>
      <c r="Q5645" s="15" t="s">
        <v>26</v>
      </c>
      <c r="R5645" s="15" t="s">
        <v>15</v>
      </c>
      <c r="S5645" s="18" t="n">
        <v>75.9</v>
      </c>
      <c r="T5645" s="15" t="n">
        <v>75.9</v>
      </c>
      <c r="U5645" s="15" t="s">
        <v>26</v>
      </c>
      <c r="V5645" s="18" t="n">
        <f aca="false">IF(ISNUMBER(T5645),T5645,0)</f>
        <v>75.9</v>
      </c>
      <c r="W5645" s="15" t="n">
        <f aca="false">IF(U5645="Yes",1,0)</f>
        <v>1</v>
      </c>
      <c r="X5645" s="15" t="str">
        <f aca="false">IF(F5645&lt;=12,"0-12 months",IF(F5645&lt;=24,"13-24 months",IF(F5645&lt;=48,"25-48 months","49-72 months")))</f>
        <v>0-12 months</v>
      </c>
      <c r="Y5645" s="15" t="str">
        <f aca="false">IF(C5645=1,"Yes","No")</f>
        <v>No</v>
      </c>
      <c r="Z5645" s="15" t="n">
        <f aca="false">COUNTIF(J5645:O5645,"Yes")</f>
        <v>1</v>
      </c>
      <c r="AA5645" s="18" t="n">
        <f aca="false">S5645*W5645</f>
        <v>75.9</v>
      </c>
      <c r="AB5645" s="15" t="n">
        <f aca="false">(P5645="Month-to-month")+(I5645="Fiber optic")+(R5645="Electronic check")+(F5645&lt;=12)+(M5645="No")+(J5645="No")</f>
        <v>5</v>
      </c>
      <c r="AC5645" s="15" t="str">
        <f aca="false">IF(AB5645&gt;=5,"High",IF(AB5645&gt;=3,"Medium","Low"))</f>
        <v>High</v>
      </c>
    </row>
    <row r="5646" customFormat="false" ht="15" hidden="false" customHeight="false" outlineLevel="0" collapsed="false">
      <c r="A5646" s="15" t="s">
        <v>5743</v>
      </c>
      <c r="B5646" s="15" t="s">
        <v>98</v>
      </c>
      <c r="C5646" s="15" t="n">
        <v>0</v>
      </c>
      <c r="D5646" s="15" t="s">
        <v>26</v>
      </c>
      <c r="E5646" s="15" t="s">
        <v>24</v>
      </c>
      <c r="F5646" s="15" t="n">
        <v>1</v>
      </c>
      <c r="G5646" s="15" t="s">
        <v>26</v>
      </c>
      <c r="H5646" s="15" t="s">
        <v>24</v>
      </c>
      <c r="I5646" s="15" t="s">
        <v>102</v>
      </c>
      <c r="J5646" s="15" t="s">
        <v>24</v>
      </c>
      <c r="K5646" s="15" t="s">
        <v>24</v>
      </c>
      <c r="L5646" s="15" t="s">
        <v>26</v>
      </c>
      <c r="M5646" s="15" t="s">
        <v>24</v>
      </c>
      <c r="N5646" s="15" t="s">
        <v>24</v>
      </c>
      <c r="O5646" s="15" t="s">
        <v>24</v>
      </c>
      <c r="P5646" s="15" t="s">
        <v>25</v>
      </c>
      <c r="Q5646" s="15" t="s">
        <v>24</v>
      </c>
      <c r="R5646" s="15" t="s">
        <v>15</v>
      </c>
      <c r="S5646" s="18" t="n">
        <v>76.2</v>
      </c>
      <c r="T5646" s="15" t="n">
        <v>76.2</v>
      </c>
      <c r="U5646" s="15" t="s">
        <v>26</v>
      </c>
      <c r="V5646" s="18" t="n">
        <f aca="false">IF(ISNUMBER(T5646),T5646,0)</f>
        <v>76.2</v>
      </c>
      <c r="W5646" s="15" t="n">
        <f aca="false">IF(U5646="Yes",1,0)</f>
        <v>1</v>
      </c>
      <c r="X5646" s="15" t="str">
        <f aca="false">IF(F5646&lt;=12,"0-12 months",IF(F5646&lt;=24,"13-24 months",IF(F5646&lt;=48,"25-48 months","49-72 months")))</f>
        <v>0-12 months</v>
      </c>
      <c r="Y5646" s="15" t="str">
        <f aca="false">IF(C5646=1,"Yes","No")</f>
        <v>No</v>
      </c>
      <c r="Z5646" s="15" t="n">
        <f aca="false">COUNTIF(J5646:O5646,"Yes")</f>
        <v>1</v>
      </c>
      <c r="AA5646" s="18" t="n">
        <f aca="false">S5646*W5646</f>
        <v>76.2</v>
      </c>
      <c r="AB5646" s="15" t="n">
        <f aca="false">(P5646="Month-to-month")+(I5646="Fiber optic")+(R5646="Electronic check")+(F5646&lt;=12)+(M5646="No")+(J5646="No")</f>
        <v>6</v>
      </c>
      <c r="AC5646" s="15" t="str">
        <f aca="false">IF(AB5646&gt;=5,"High",IF(AB5646&gt;=3,"Medium","Low"))</f>
        <v>High</v>
      </c>
    </row>
    <row r="5647" customFormat="false" ht="15" hidden="false" customHeight="false" outlineLevel="0" collapsed="false">
      <c r="A5647" s="15" t="s">
        <v>5744</v>
      </c>
      <c r="B5647" s="15" t="s">
        <v>98</v>
      </c>
      <c r="C5647" s="15" t="n">
        <v>0</v>
      </c>
      <c r="D5647" s="15" t="s">
        <v>26</v>
      </c>
      <c r="E5647" s="15" t="s">
        <v>24</v>
      </c>
      <c r="F5647" s="15" t="n">
        <v>64</v>
      </c>
      <c r="G5647" s="15" t="s">
        <v>26</v>
      </c>
      <c r="H5647" s="15" t="s">
        <v>26</v>
      </c>
      <c r="I5647" s="15" t="s">
        <v>96</v>
      </c>
      <c r="J5647" s="15" t="s">
        <v>26</v>
      </c>
      <c r="K5647" s="15" t="s">
        <v>24</v>
      </c>
      <c r="L5647" s="15" t="s">
        <v>24</v>
      </c>
      <c r="M5647" s="15" t="s">
        <v>24</v>
      </c>
      <c r="N5647" s="15" t="s">
        <v>26</v>
      </c>
      <c r="O5647" s="15" t="s">
        <v>24</v>
      </c>
      <c r="P5647" s="15" t="s">
        <v>27</v>
      </c>
      <c r="Q5647" s="15" t="s">
        <v>26</v>
      </c>
      <c r="R5647" s="15" t="s">
        <v>21</v>
      </c>
      <c r="S5647" s="18" t="n">
        <v>66.15</v>
      </c>
      <c r="T5647" s="15" t="n">
        <v>4392.5</v>
      </c>
      <c r="U5647" s="15" t="s">
        <v>24</v>
      </c>
      <c r="V5647" s="18" t="n">
        <f aca="false">IF(ISNUMBER(T5647),T5647,0)</f>
        <v>4392.5</v>
      </c>
      <c r="W5647" s="15" t="n">
        <f aca="false">IF(U5647="Yes",1,0)</f>
        <v>0</v>
      </c>
      <c r="X5647" s="15" t="str">
        <f aca="false">IF(F5647&lt;=12,"0-12 months",IF(F5647&lt;=24,"13-24 months",IF(F5647&lt;=48,"25-48 months","49-72 months")))</f>
        <v>49-72 months</v>
      </c>
      <c r="Y5647" s="15" t="str">
        <f aca="false">IF(C5647=1,"Yes","No")</f>
        <v>No</v>
      </c>
      <c r="Z5647" s="15" t="n">
        <f aca="false">COUNTIF(J5647:O5647,"Yes")</f>
        <v>2</v>
      </c>
      <c r="AA5647" s="18" t="n">
        <f aca="false">S5647*W5647</f>
        <v>0</v>
      </c>
      <c r="AB5647" s="15" t="n">
        <f aca="false">(P5647="Month-to-month")+(I5647="Fiber optic")+(R5647="Electronic check")+(F5647&lt;=12)+(M5647="No")+(J5647="No")</f>
        <v>1</v>
      </c>
      <c r="AC5647" s="15" t="str">
        <f aca="false">IF(AB5647&gt;=5,"High",IF(AB5647&gt;=3,"Medium","Low"))</f>
        <v>Low</v>
      </c>
    </row>
    <row r="5648" customFormat="false" ht="15" hidden="false" customHeight="false" outlineLevel="0" collapsed="false">
      <c r="A5648" s="15" t="s">
        <v>5745</v>
      </c>
      <c r="B5648" s="15" t="s">
        <v>98</v>
      </c>
      <c r="C5648" s="15" t="n">
        <v>0</v>
      </c>
      <c r="D5648" s="15" t="s">
        <v>24</v>
      </c>
      <c r="E5648" s="15" t="s">
        <v>26</v>
      </c>
      <c r="F5648" s="15" t="n">
        <v>1</v>
      </c>
      <c r="G5648" s="15" t="s">
        <v>26</v>
      </c>
      <c r="H5648" s="15" t="s">
        <v>24</v>
      </c>
      <c r="I5648" s="15" t="s">
        <v>24</v>
      </c>
      <c r="J5648" s="15" t="s">
        <v>28</v>
      </c>
      <c r="K5648" s="15" t="s">
        <v>28</v>
      </c>
      <c r="L5648" s="15" t="s">
        <v>28</v>
      </c>
      <c r="M5648" s="15" t="s">
        <v>28</v>
      </c>
      <c r="N5648" s="15" t="s">
        <v>28</v>
      </c>
      <c r="O5648" s="15" t="s">
        <v>28</v>
      </c>
      <c r="P5648" s="15" t="s">
        <v>25</v>
      </c>
      <c r="Q5648" s="15" t="s">
        <v>24</v>
      </c>
      <c r="R5648" s="15" t="s">
        <v>17</v>
      </c>
      <c r="S5648" s="18" t="n">
        <v>19.25</v>
      </c>
      <c r="T5648" s="15" t="n">
        <v>19.25</v>
      </c>
      <c r="U5648" s="15" t="s">
        <v>26</v>
      </c>
      <c r="V5648" s="18" t="n">
        <f aca="false">IF(ISNUMBER(T5648),T5648,0)</f>
        <v>19.25</v>
      </c>
      <c r="W5648" s="15" t="n">
        <f aca="false">IF(U5648="Yes",1,0)</f>
        <v>1</v>
      </c>
      <c r="X5648" s="15" t="str">
        <f aca="false">IF(F5648&lt;=12,"0-12 months",IF(F5648&lt;=24,"13-24 months",IF(F5648&lt;=48,"25-48 months","49-72 months")))</f>
        <v>0-12 months</v>
      </c>
      <c r="Y5648" s="15" t="str">
        <f aca="false">IF(C5648=1,"Yes","No")</f>
        <v>No</v>
      </c>
      <c r="Z5648" s="15" t="n">
        <f aca="false">COUNTIF(J5648:O5648,"Yes")</f>
        <v>0</v>
      </c>
      <c r="AA5648" s="18" t="n">
        <f aca="false">S5648*W5648</f>
        <v>19.25</v>
      </c>
      <c r="AB5648" s="15" t="n">
        <f aca="false">(P5648="Month-to-month")+(I5648="Fiber optic")+(R5648="Electronic check")+(F5648&lt;=12)+(M5648="No")+(J5648="No")</f>
        <v>2</v>
      </c>
      <c r="AC5648" s="15" t="str">
        <f aca="false">IF(AB5648&gt;=5,"High",IF(AB5648&gt;=3,"Medium","Low"))</f>
        <v>Low</v>
      </c>
    </row>
    <row r="5649" customFormat="false" ht="15" hidden="false" customHeight="false" outlineLevel="0" collapsed="false">
      <c r="A5649" s="15" t="s">
        <v>5746</v>
      </c>
      <c r="B5649" s="15" t="s">
        <v>94</v>
      </c>
      <c r="C5649" s="15" t="n">
        <v>0</v>
      </c>
      <c r="D5649" s="15" t="s">
        <v>26</v>
      </c>
      <c r="E5649" s="15" t="s">
        <v>24</v>
      </c>
      <c r="F5649" s="15" t="n">
        <v>46</v>
      </c>
      <c r="G5649" s="15" t="s">
        <v>26</v>
      </c>
      <c r="H5649" s="15" t="s">
        <v>24</v>
      </c>
      <c r="I5649" s="15" t="s">
        <v>96</v>
      </c>
      <c r="J5649" s="15" t="s">
        <v>24</v>
      </c>
      <c r="K5649" s="15" t="s">
        <v>26</v>
      </c>
      <c r="L5649" s="15" t="s">
        <v>24</v>
      </c>
      <c r="M5649" s="15" t="s">
        <v>24</v>
      </c>
      <c r="N5649" s="15" t="s">
        <v>26</v>
      </c>
      <c r="O5649" s="15" t="s">
        <v>26</v>
      </c>
      <c r="P5649" s="15" t="s">
        <v>25</v>
      </c>
      <c r="Q5649" s="15" t="s">
        <v>26</v>
      </c>
      <c r="R5649" s="15" t="s">
        <v>21</v>
      </c>
      <c r="S5649" s="18" t="n">
        <v>69.1</v>
      </c>
      <c r="T5649" s="15" t="n">
        <v>3168</v>
      </c>
      <c r="U5649" s="15" t="s">
        <v>24</v>
      </c>
      <c r="V5649" s="18" t="n">
        <f aca="false">IF(ISNUMBER(T5649),T5649,0)</f>
        <v>3168</v>
      </c>
      <c r="W5649" s="15" t="n">
        <f aca="false">IF(U5649="Yes",1,0)</f>
        <v>0</v>
      </c>
      <c r="X5649" s="15" t="str">
        <f aca="false">IF(F5649&lt;=12,"0-12 months",IF(F5649&lt;=24,"13-24 months",IF(F5649&lt;=48,"25-48 months","49-72 months")))</f>
        <v>25-48 months</v>
      </c>
      <c r="Y5649" s="15" t="str">
        <f aca="false">IF(C5649=1,"Yes","No")</f>
        <v>No</v>
      </c>
      <c r="Z5649" s="15" t="n">
        <f aca="false">COUNTIF(J5649:O5649,"Yes")</f>
        <v>3</v>
      </c>
      <c r="AA5649" s="18" t="n">
        <f aca="false">S5649*W5649</f>
        <v>0</v>
      </c>
      <c r="AB5649" s="15" t="n">
        <f aca="false">(P5649="Month-to-month")+(I5649="Fiber optic")+(R5649="Electronic check")+(F5649&lt;=12)+(M5649="No")+(J5649="No")</f>
        <v>3</v>
      </c>
      <c r="AC5649" s="15" t="str">
        <f aca="false">IF(AB5649&gt;=5,"High",IF(AB5649&gt;=3,"Medium","Low"))</f>
        <v>Medium</v>
      </c>
    </row>
    <row r="5650" customFormat="false" ht="15" hidden="false" customHeight="false" outlineLevel="0" collapsed="false">
      <c r="A5650" s="15" t="s">
        <v>5747</v>
      </c>
      <c r="B5650" s="15" t="s">
        <v>94</v>
      </c>
      <c r="C5650" s="15" t="n">
        <v>1</v>
      </c>
      <c r="D5650" s="15" t="s">
        <v>26</v>
      </c>
      <c r="E5650" s="15" t="s">
        <v>26</v>
      </c>
      <c r="F5650" s="15" t="n">
        <v>28</v>
      </c>
      <c r="G5650" s="15" t="s">
        <v>24</v>
      </c>
      <c r="H5650" s="15" t="s">
        <v>95</v>
      </c>
      <c r="I5650" s="15" t="s">
        <v>96</v>
      </c>
      <c r="J5650" s="15" t="s">
        <v>24</v>
      </c>
      <c r="K5650" s="15" t="s">
        <v>26</v>
      </c>
      <c r="L5650" s="15" t="s">
        <v>24</v>
      </c>
      <c r="M5650" s="15" t="s">
        <v>24</v>
      </c>
      <c r="N5650" s="15" t="s">
        <v>24</v>
      </c>
      <c r="O5650" s="15" t="s">
        <v>26</v>
      </c>
      <c r="P5650" s="15" t="s">
        <v>27</v>
      </c>
      <c r="Q5650" s="15" t="s">
        <v>26</v>
      </c>
      <c r="R5650" s="15" t="s">
        <v>15</v>
      </c>
      <c r="S5650" s="18" t="n">
        <v>39.1</v>
      </c>
      <c r="T5650" s="15" t="n">
        <v>1096.6</v>
      </c>
      <c r="U5650" s="15" t="s">
        <v>24</v>
      </c>
      <c r="V5650" s="18" t="n">
        <f aca="false">IF(ISNUMBER(T5650),T5650,0)</f>
        <v>1096.6</v>
      </c>
      <c r="W5650" s="15" t="n">
        <f aca="false">IF(U5650="Yes",1,0)</f>
        <v>0</v>
      </c>
      <c r="X5650" s="15" t="str">
        <f aca="false">IF(F5650&lt;=12,"0-12 months",IF(F5650&lt;=24,"13-24 months",IF(F5650&lt;=48,"25-48 months","49-72 months")))</f>
        <v>25-48 months</v>
      </c>
      <c r="Y5650" s="15" t="str">
        <f aca="false">IF(C5650=1,"Yes","No")</f>
        <v>Yes</v>
      </c>
      <c r="Z5650" s="15" t="n">
        <f aca="false">COUNTIF(J5650:O5650,"Yes")</f>
        <v>2</v>
      </c>
      <c r="AA5650" s="18" t="n">
        <f aca="false">S5650*W5650</f>
        <v>0</v>
      </c>
      <c r="AB5650" s="15" t="n">
        <f aca="false">(P5650="Month-to-month")+(I5650="Fiber optic")+(R5650="Electronic check")+(F5650&lt;=12)+(M5650="No")+(J5650="No")</f>
        <v>3</v>
      </c>
      <c r="AC5650" s="15" t="str">
        <f aca="false">IF(AB5650&gt;=5,"High",IF(AB5650&gt;=3,"Medium","Low"))</f>
        <v>Medium</v>
      </c>
    </row>
    <row r="5651" customFormat="false" ht="15" hidden="false" customHeight="false" outlineLevel="0" collapsed="false">
      <c r="A5651" s="15" t="s">
        <v>5748</v>
      </c>
      <c r="B5651" s="15" t="s">
        <v>94</v>
      </c>
      <c r="C5651" s="15" t="n">
        <v>0</v>
      </c>
      <c r="D5651" s="15" t="s">
        <v>26</v>
      </c>
      <c r="E5651" s="15" t="s">
        <v>24</v>
      </c>
      <c r="F5651" s="15" t="n">
        <v>33</v>
      </c>
      <c r="G5651" s="15" t="s">
        <v>26</v>
      </c>
      <c r="H5651" s="15" t="s">
        <v>24</v>
      </c>
      <c r="I5651" s="15" t="s">
        <v>24</v>
      </c>
      <c r="J5651" s="15" t="s">
        <v>28</v>
      </c>
      <c r="K5651" s="15" t="s">
        <v>28</v>
      </c>
      <c r="L5651" s="15" t="s">
        <v>28</v>
      </c>
      <c r="M5651" s="15" t="s">
        <v>28</v>
      </c>
      <c r="N5651" s="15" t="s">
        <v>28</v>
      </c>
      <c r="O5651" s="15" t="s">
        <v>28</v>
      </c>
      <c r="P5651" s="15" t="s">
        <v>25</v>
      </c>
      <c r="Q5651" s="15" t="s">
        <v>24</v>
      </c>
      <c r="R5651" s="15" t="s">
        <v>17</v>
      </c>
      <c r="S5651" s="18" t="n">
        <v>20.05</v>
      </c>
      <c r="T5651" s="15" t="n">
        <v>669.45</v>
      </c>
      <c r="U5651" s="15" t="s">
        <v>24</v>
      </c>
      <c r="V5651" s="18" t="n">
        <f aca="false">IF(ISNUMBER(T5651),T5651,0)</f>
        <v>669.45</v>
      </c>
      <c r="W5651" s="15" t="n">
        <f aca="false">IF(U5651="Yes",1,0)</f>
        <v>0</v>
      </c>
      <c r="X5651" s="15" t="str">
        <f aca="false">IF(F5651&lt;=12,"0-12 months",IF(F5651&lt;=24,"13-24 months",IF(F5651&lt;=48,"25-48 months","49-72 months")))</f>
        <v>25-48 months</v>
      </c>
      <c r="Y5651" s="15" t="str">
        <f aca="false">IF(C5651=1,"Yes","No")</f>
        <v>No</v>
      </c>
      <c r="Z5651" s="15" t="n">
        <f aca="false">COUNTIF(J5651:O5651,"Yes")</f>
        <v>0</v>
      </c>
      <c r="AA5651" s="18" t="n">
        <f aca="false">S5651*W5651</f>
        <v>0</v>
      </c>
      <c r="AB5651" s="15" t="n">
        <f aca="false">(P5651="Month-to-month")+(I5651="Fiber optic")+(R5651="Electronic check")+(F5651&lt;=12)+(M5651="No")+(J5651="No")</f>
        <v>1</v>
      </c>
      <c r="AC5651" s="15" t="str">
        <f aca="false">IF(AB5651&gt;=5,"High",IF(AB5651&gt;=3,"Medium","Low"))</f>
        <v>Low</v>
      </c>
    </row>
    <row r="5652" customFormat="false" ht="15" hidden="false" customHeight="false" outlineLevel="0" collapsed="false">
      <c r="A5652" s="15" t="s">
        <v>5749</v>
      </c>
      <c r="B5652" s="15" t="s">
        <v>98</v>
      </c>
      <c r="C5652" s="15" t="n">
        <v>0</v>
      </c>
      <c r="D5652" s="15" t="s">
        <v>26</v>
      </c>
      <c r="E5652" s="15" t="s">
        <v>26</v>
      </c>
      <c r="F5652" s="15" t="n">
        <v>39</v>
      </c>
      <c r="G5652" s="15" t="s">
        <v>26</v>
      </c>
      <c r="H5652" s="15" t="s">
        <v>24</v>
      </c>
      <c r="I5652" s="15" t="s">
        <v>96</v>
      </c>
      <c r="J5652" s="15" t="s">
        <v>26</v>
      </c>
      <c r="K5652" s="15" t="s">
        <v>26</v>
      </c>
      <c r="L5652" s="15" t="s">
        <v>26</v>
      </c>
      <c r="M5652" s="15" t="s">
        <v>24</v>
      </c>
      <c r="N5652" s="15" t="s">
        <v>24</v>
      </c>
      <c r="O5652" s="15" t="s">
        <v>24</v>
      </c>
      <c r="P5652" s="15" t="s">
        <v>27</v>
      </c>
      <c r="Q5652" s="15" t="s">
        <v>24</v>
      </c>
      <c r="R5652" s="15" t="s">
        <v>15</v>
      </c>
      <c r="S5652" s="18" t="n">
        <v>59.8</v>
      </c>
      <c r="T5652" s="15" t="n">
        <v>2343.85</v>
      </c>
      <c r="U5652" s="15" t="s">
        <v>24</v>
      </c>
      <c r="V5652" s="18" t="n">
        <f aca="false">IF(ISNUMBER(T5652),T5652,0)</f>
        <v>2343.85</v>
      </c>
      <c r="W5652" s="15" t="n">
        <f aca="false">IF(U5652="Yes",1,0)</f>
        <v>0</v>
      </c>
      <c r="X5652" s="15" t="str">
        <f aca="false">IF(F5652&lt;=12,"0-12 months",IF(F5652&lt;=24,"13-24 months",IF(F5652&lt;=48,"25-48 months","49-72 months")))</f>
        <v>25-48 months</v>
      </c>
      <c r="Y5652" s="15" t="str">
        <f aca="false">IF(C5652=1,"Yes","No")</f>
        <v>No</v>
      </c>
      <c r="Z5652" s="15" t="n">
        <f aca="false">COUNTIF(J5652:O5652,"Yes")</f>
        <v>3</v>
      </c>
      <c r="AA5652" s="18" t="n">
        <f aca="false">S5652*W5652</f>
        <v>0</v>
      </c>
      <c r="AB5652" s="15" t="n">
        <f aca="false">(P5652="Month-to-month")+(I5652="Fiber optic")+(R5652="Electronic check")+(F5652&lt;=12)+(M5652="No")+(J5652="No")</f>
        <v>2</v>
      </c>
      <c r="AC5652" s="15" t="str">
        <f aca="false">IF(AB5652&gt;=5,"High",IF(AB5652&gt;=3,"Medium","Low"))</f>
        <v>Low</v>
      </c>
    </row>
    <row r="5653" customFormat="false" ht="15" hidden="false" customHeight="false" outlineLevel="0" collapsed="false">
      <c r="A5653" s="15" t="s">
        <v>5750</v>
      </c>
      <c r="B5653" s="15" t="s">
        <v>94</v>
      </c>
      <c r="C5653" s="15" t="n">
        <v>0</v>
      </c>
      <c r="D5653" s="15" t="s">
        <v>26</v>
      </c>
      <c r="E5653" s="15" t="s">
        <v>24</v>
      </c>
      <c r="F5653" s="15" t="n">
        <v>42</v>
      </c>
      <c r="G5653" s="15" t="s">
        <v>26</v>
      </c>
      <c r="H5653" s="15" t="s">
        <v>26</v>
      </c>
      <c r="I5653" s="15" t="s">
        <v>102</v>
      </c>
      <c r="J5653" s="15" t="s">
        <v>24</v>
      </c>
      <c r="K5653" s="15" t="s">
        <v>24</v>
      </c>
      <c r="L5653" s="15" t="s">
        <v>26</v>
      </c>
      <c r="M5653" s="15" t="s">
        <v>26</v>
      </c>
      <c r="N5653" s="15" t="s">
        <v>24</v>
      </c>
      <c r="O5653" s="15" t="s">
        <v>24</v>
      </c>
      <c r="P5653" s="15" t="s">
        <v>25</v>
      </c>
      <c r="Q5653" s="15" t="s">
        <v>26</v>
      </c>
      <c r="R5653" s="15" t="s">
        <v>15</v>
      </c>
      <c r="S5653" s="18" t="n">
        <v>84.3</v>
      </c>
      <c r="T5653" s="15" t="n">
        <v>3588.4</v>
      </c>
      <c r="U5653" s="15" t="s">
        <v>26</v>
      </c>
      <c r="V5653" s="18" t="n">
        <f aca="false">IF(ISNUMBER(T5653),T5653,0)</f>
        <v>3588.4</v>
      </c>
      <c r="W5653" s="15" t="n">
        <f aca="false">IF(U5653="Yes",1,0)</f>
        <v>1</v>
      </c>
      <c r="X5653" s="15" t="str">
        <f aca="false">IF(F5653&lt;=12,"0-12 months",IF(F5653&lt;=24,"13-24 months",IF(F5653&lt;=48,"25-48 months","49-72 months")))</f>
        <v>25-48 months</v>
      </c>
      <c r="Y5653" s="15" t="str">
        <f aca="false">IF(C5653=1,"Yes","No")</f>
        <v>No</v>
      </c>
      <c r="Z5653" s="15" t="n">
        <f aca="false">COUNTIF(J5653:O5653,"Yes")</f>
        <v>2</v>
      </c>
      <c r="AA5653" s="18" t="n">
        <f aca="false">S5653*W5653</f>
        <v>84.3</v>
      </c>
      <c r="AB5653" s="15" t="n">
        <f aca="false">(P5653="Month-to-month")+(I5653="Fiber optic")+(R5653="Electronic check")+(F5653&lt;=12)+(M5653="No")+(J5653="No")</f>
        <v>4</v>
      </c>
      <c r="AC5653" s="15" t="str">
        <f aca="false">IF(AB5653&gt;=5,"High",IF(AB5653&gt;=3,"Medium","Low"))</f>
        <v>Medium</v>
      </c>
    </row>
    <row r="5654" customFormat="false" ht="15" hidden="false" customHeight="false" outlineLevel="0" collapsed="false">
      <c r="A5654" s="15" t="s">
        <v>5751</v>
      </c>
      <c r="B5654" s="15" t="s">
        <v>94</v>
      </c>
      <c r="C5654" s="15" t="n">
        <v>0</v>
      </c>
      <c r="D5654" s="15" t="s">
        <v>24</v>
      </c>
      <c r="E5654" s="15" t="s">
        <v>24</v>
      </c>
      <c r="F5654" s="15" t="n">
        <v>1</v>
      </c>
      <c r="G5654" s="15" t="s">
        <v>26</v>
      </c>
      <c r="H5654" s="15" t="s">
        <v>24</v>
      </c>
      <c r="I5654" s="15" t="s">
        <v>96</v>
      </c>
      <c r="J5654" s="15" t="s">
        <v>24</v>
      </c>
      <c r="K5654" s="15" t="s">
        <v>26</v>
      </c>
      <c r="L5654" s="15" t="s">
        <v>24</v>
      </c>
      <c r="M5654" s="15" t="s">
        <v>24</v>
      </c>
      <c r="N5654" s="15" t="s">
        <v>24</v>
      </c>
      <c r="O5654" s="15" t="s">
        <v>24</v>
      </c>
      <c r="P5654" s="15" t="s">
        <v>25</v>
      </c>
      <c r="Q5654" s="15" t="s">
        <v>26</v>
      </c>
      <c r="R5654" s="15" t="s">
        <v>15</v>
      </c>
      <c r="S5654" s="18" t="n">
        <v>48.6</v>
      </c>
      <c r="T5654" s="15" t="n">
        <v>48.6</v>
      </c>
      <c r="U5654" s="15" t="s">
        <v>24</v>
      </c>
      <c r="V5654" s="18" t="n">
        <f aca="false">IF(ISNUMBER(T5654),T5654,0)</f>
        <v>48.6</v>
      </c>
      <c r="W5654" s="15" t="n">
        <f aca="false">IF(U5654="Yes",1,0)</f>
        <v>0</v>
      </c>
      <c r="X5654" s="15" t="str">
        <f aca="false">IF(F5654&lt;=12,"0-12 months",IF(F5654&lt;=24,"13-24 months",IF(F5654&lt;=48,"25-48 months","49-72 months")))</f>
        <v>0-12 months</v>
      </c>
      <c r="Y5654" s="15" t="str">
        <f aca="false">IF(C5654=1,"Yes","No")</f>
        <v>No</v>
      </c>
      <c r="Z5654" s="15" t="n">
        <f aca="false">COUNTIF(J5654:O5654,"Yes")</f>
        <v>1</v>
      </c>
      <c r="AA5654" s="18" t="n">
        <f aca="false">S5654*W5654</f>
        <v>0</v>
      </c>
      <c r="AB5654" s="15" t="n">
        <f aca="false">(P5654="Month-to-month")+(I5654="Fiber optic")+(R5654="Electronic check")+(F5654&lt;=12)+(M5654="No")+(J5654="No")</f>
        <v>5</v>
      </c>
      <c r="AC5654" s="15" t="str">
        <f aca="false">IF(AB5654&gt;=5,"High",IF(AB5654&gt;=3,"Medium","Low"))</f>
        <v>High</v>
      </c>
    </row>
    <row r="5655" customFormat="false" ht="15" hidden="false" customHeight="false" outlineLevel="0" collapsed="false">
      <c r="A5655" s="15" t="s">
        <v>5752</v>
      </c>
      <c r="B5655" s="15" t="s">
        <v>94</v>
      </c>
      <c r="C5655" s="15" t="n">
        <v>0</v>
      </c>
      <c r="D5655" s="15" t="s">
        <v>24</v>
      </c>
      <c r="E5655" s="15" t="s">
        <v>24</v>
      </c>
      <c r="F5655" s="15" t="n">
        <v>7</v>
      </c>
      <c r="G5655" s="15" t="s">
        <v>26</v>
      </c>
      <c r="H5655" s="15" t="s">
        <v>24</v>
      </c>
      <c r="I5655" s="15" t="s">
        <v>102</v>
      </c>
      <c r="J5655" s="15" t="s">
        <v>24</v>
      </c>
      <c r="K5655" s="15" t="s">
        <v>24</v>
      </c>
      <c r="L5655" s="15" t="s">
        <v>24</v>
      </c>
      <c r="M5655" s="15" t="s">
        <v>24</v>
      </c>
      <c r="N5655" s="15" t="s">
        <v>26</v>
      </c>
      <c r="O5655" s="15" t="s">
        <v>24</v>
      </c>
      <c r="P5655" s="15" t="s">
        <v>25</v>
      </c>
      <c r="Q5655" s="15" t="s">
        <v>26</v>
      </c>
      <c r="R5655" s="15" t="s">
        <v>15</v>
      </c>
      <c r="S5655" s="18" t="n">
        <v>79</v>
      </c>
      <c r="T5655" s="15" t="n">
        <v>522.95</v>
      </c>
      <c r="U5655" s="15" t="s">
        <v>26</v>
      </c>
      <c r="V5655" s="18" t="n">
        <f aca="false">IF(ISNUMBER(T5655),T5655,0)</f>
        <v>522.95</v>
      </c>
      <c r="W5655" s="15" t="n">
        <f aca="false">IF(U5655="Yes",1,0)</f>
        <v>1</v>
      </c>
      <c r="X5655" s="15" t="str">
        <f aca="false">IF(F5655&lt;=12,"0-12 months",IF(F5655&lt;=24,"13-24 months",IF(F5655&lt;=48,"25-48 months","49-72 months")))</f>
        <v>0-12 months</v>
      </c>
      <c r="Y5655" s="15" t="str">
        <f aca="false">IF(C5655=1,"Yes","No")</f>
        <v>No</v>
      </c>
      <c r="Z5655" s="15" t="n">
        <f aca="false">COUNTIF(J5655:O5655,"Yes")</f>
        <v>1</v>
      </c>
      <c r="AA5655" s="18" t="n">
        <f aca="false">S5655*W5655</f>
        <v>79</v>
      </c>
      <c r="AB5655" s="15" t="n">
        <f aca="false">(P5655="Month-to-month")+(I5655="Fiber optic")+(R5655="Electronic check")+(F5655&lt;=12)+(M5655="No")+(J5655="No")</f>
        <v>6</v>
      </c>
      <c r="AC5655" s="15" t="str">
        <f aca="false">IF(AB5655&gt;=5,"High",IF(AB5655&gt;=3,"Medium","Low"))</f>
        <v>High</v>
      </c>
    </row>
    <row r="5656" customFormat="false" ht="15" hidden="false" customHeight="false" outlineLevel="0" collapsed="false">
      <c r="A5656" s="15" t="s">
        <v>5753</v>
      </c>
      <c r="B5656" s="15" t="s">
        <v>98</v>
      </c>
      <c r="C5656" s="15" t="n">
        <v>1</v>
      </c>
      <c r="D5656" s="15" t="s">
        <v>26</v>
      </c>
      <c r="E5656" s="15" t="s">
        <v>24</v>
      </c>
      <c r="F5656" s="15" t="n">
        <v>70</v>
      </c>
      <c r="G5656" s="15" t="s">
        <v>26</v>
      </c>
      <c r="H5656" s="15" t="s">
        <v>24</v>
      </c>
      <c r="I5656" s="15" t="s">
        <v>102</v>
      </c>
      <c r="J5656" s="15" t="s">
        <v>26</v>
      </c>
      <c r="K5656" s="15" t="s">
        <v>26</v>
      </c>
      <c r="L5656" s="15" t="s">
        <v>26</v>
      </c>
      <c r="M5656" s="15" t="s">
        <v>24</v>
      </c>
      <c r="N5656" s="15" t="s">
        <v>26</v>
      </c>
      <c r="O5656" s="15" t="s">
        <v>26</v>
      </c>
      <c r="P5656" s="15" t="s">
        <v>29</v>
      </c>
      <c r="Q5656" s="15" t="s">
        <v>24</v>
      </c>
      <c r="R5656" s="15" t="s">
        <v>21</v>
      </c>
      <c r="S5656" s="18" t="n">
        <v>105.35</v>
      </c>
      <c r="T5656" s="15" t="n">
        <v>7511.9</v>
      </c>
      <c r="U5656" s="15" t="s">
        <v>24</v>
      </c>
      <c r="V5656" s="18" t="n">
        <f aca="false">IF(ISNUMBER(T5656),T5656,0)</f>
        <v>7511.9</v>
      </c>
      <c r="W5656" s="15" t="n">
        <f aca="false">IF(U5656="Yes",1,0)</f>
        <v>0</v>
      </c>
      <c r="X5656" s="15" t="str">
        <f aca="false">IF(F5656&lt;=12,"0-12 months",IF(F5656&lt;=24,"13-24 months",IF(F5656&lt;=48,"25-48 months","49-72 months")))</f>
        <v>49-72 months</v>
      </c>
      <c r="Y5656" s="15" t="str">
        <f aca="false">IF(C5656=1,"Yes","No")</f>
        <v>Yes</v>
      </c>
      <c r="Z5656" s="15" t="n">
        <f aca="false">COUNTIF(J5656:O5656,"Yes")</f>
        <v>5</v>
      </c>
      <c r="AA5656" s="18" t="n">
        <f aca="false">S5656*W5656</f>
        <v>0</v>
      </c>
      <c r="AB5656" s="15" t="n">
        <f aca="false">(P5656="Month-to-month")+(I5656="Fiber optic")+(R5656="Electronic check")+(F5656&lt;=12)+(M5656="No")+(J5656="No")</f>
        <v>2</v>
      </c>
      <c r="AC5656" s="15" t="str">
        <f aca="false">IF(AB5656&gt;=5,"High",IF(AB5656&gt;=3,"Medium","Low"))</f>
        <v>Low</v>
      </c>
    </row>
    <row r="5657" customFormat="false" ht="15" hidden="false" customHeight="false" outlineLevel="0" collapsed="false">
      <c r="A5657" s="15" t="s">
        <v>5754</v>
      </c>
      <c r="B5657" s="15" t="s">
        <v>98</v>
      </c>
      <c r="C5657" s="15" t="n">
        <v>0</v>
      </c>
      <c r="D5657" s="15" t="s">
        <v>24</v>
      </c>
      <c r="E5657" s="15" t="s">
        <v>24</v>
      </c>
      <c r="F5657" s="15" t="n">
        <v>65</v>
      </c>
      <c r="G5657" s="15" t="s">
        <v>26</v>
      </c>
      <c r="H5657" s="15" t="s">
        <v>26</v>
      </c>
      <c r="I5657" s="15" t="s">
        <v>24</v>
      </c>
      <c r="J5657" s="15" t="s">
        <v>28</v>
      </c>
      <c r="K5657" s="15" t="s">
        <v>28</v>
      </c>
      <c r="L5657" s="15" t="s">
        <v>28</v>
      </c>
      <c r="M5657" s="15" t="s">
        <v>28</v>
      </c>
      <c r="N5657" s="15" t="s">
        <v>28</v>
      </c>
      <c r="O5657" s="15" t="s">
        <v>28</v>
      </c>
      <c r="P5657" s="15" t="s">
        <v>29</v>
      </c>
      <c r="Q5657" s="15" t="s">
        <v>26</v>
      </c>
      <c r="R5657" s="15" t="s">
        <v>19</v>
      </c>
      <c r="S5657" s="18" t="n">
        <v>25.1</v>
      </c>
      <c r="T5657" s="15" t="n">
        <v>1725</v>
      </c>
      <c r="U5657" s="15" t="s">
        <v>24</v>
      </c>
      <c r="V5657" s="18" t="n">
        <f aca="false">IF(ISNUMBER(T5657),T5657,0)</f>
        <v>1725</v>
      </c>
      <c r="W5657" s="15" t="n">
        <f aca="false">IF(U5657="Yes",1,0)</f>
        <v>0</v>
      </c>
      <c r="X5657" s="15" t="str">
        <f aca="false">IF(F5657&lt;=12,"0-12 months",IF(F5657&lt;=24,"13-24 months",IF(F5657&lt;=48,"25-48 months","49-72 months")))</f>
        <v>49-72 months</v>
      </c>
      <c r="Y5657" s="15" t="str">
        <f aca="false">IF(C5657=1,"Yes","No")</f>
        <v>No</v>
      </c>
      <c r="Z5657" s="15" t="n">
        <f aca="false">COUNTIF(J5657:O5657,"Yes")</f>
        <v>0</v>
      </c>
      <c r="AA5657" s="18" t="n">
        <f aca="false">S5657*W5657</f>
        <v>0</v>
      </c>
      <c r="AB5657" s="15" t="n">
        <f aca="false">(P5657="Month-to-month")+(I5657="Fiber optic")+(R5657="Electronic check")+(F5657&lt;=12)+(M5657="No")+(J5657="No")</f>
        <v>0</v>
      </c>
      <c r="AC5657" s="15" t="str">
        <f aca="false">IF(AB5657&gt;=5,"High",IF(AB5657&gt;=3,"Medium","Low"))</f>
        <v>Low</v>
      </c>
    </row>
    <row r="5658" customFormat="false" ht="15" hidden="false" customHeight="false" outlineLevel="0" collapsed="false">
      <c r="A5658" s="15" t="s">
        <v>5755</v>
      </c>
      <c r="B5658" s="15" t="s">
        <v>98</v>
      </c>
      <c r="C5658" s="15" t="n">
        <v>0</v>
      </c>
      <c r="D5658" s="15" t="s">
        <v>24</v>
      </c>
      <c r="E5658" s="15" t="s">
        <v>24</v>
      </c>
      <c r="F5658" s="15" t="n">
        <v>1</v>
      </c>
      <c r="G5658" s="15" t="s">
        <v>26</v>
      </c>
      <c r="H5658" s="15" t="s">
        <v>24</v>
      </c>
      <c r="I5658" s="15" t="s">
        <v>96</v>
      </c>
      <c r="J5658" s="15" t="s">
        <v>26</v>
      </c>
      <c r="K5658" s="15" t="s">
        <v>24</v>
      </c>
      <c r="L5658" s="15" t="s">
        <v>24</v>
      </c>
      <c r="M5658" s="15" t="s">
        <v>24</v>
      </c>
      <c r="N5658" s="15" t="s">
        <v>24</v>
      </c>
      <c r="O5658" s="15" t="s">
        <v>24</v>
      </c>
      <c r="P5658" s="15" t="s">
        <v>25</v>
      </c>
      <c r="Q5658" s="15" t="s">
        <v>24</v>
      </c>
      <c r="R5658" s="15" t="s">
        <v>15</v>
      </c>
      <c r="S5658" s="18" t="n">
        <v>49.75</v>
      </c>
      <c r="T5658" s="15" t="n">
        <v>49.75</v>
      </c>
      <c r="U5658" s="15" t="s">
        <v>24</v>
      </c>
      <c r="V5658" s="18" t="n">
        <f aca="false">IF(ISNUMBER(T5658),T5658,0)</f>
        <v>49.75</v>
      </c>
      <c r="W5658" s="15" t="n">
        <f aca="false">IF(U5658="Yes",1,0)</f>
        <v>0</v>
      </c>
      <c r="X5658" s="15" t="str">
        <f aca="false">IF(F5658&lt;=12,"0-12 months",IF(F5658&lt;=24,"13-24 months",IF(F5658&lt;=48,"25-48 months","49-72 months")))</f>
        <v>0-12 months</v>
      </c>
      <c r="Y5658" s="15" t="str">
        <f aca="false">IF(C5658=1,"Yes","No")</f>
        <v>No</v>
      </c>
      <c r="Z5658" s="15" t="n">
        <f aca="false">COUNTIF(J5658:O5658,"Yes")</f>
        <v>1</v>
      </c>
      <c r="AA5658" s="18" t="n">
        <f aca="false">S5658*W5658</f>
        <v>0</v>
      </c>
      <c r="AB5658" s="15" t="n">
        <f aca="false">(P5658="Month-to-month")+(I5658="Fiber optic")+(R5658="Electronic check")+(F5658&lt;=12)+(M5658="No")+(J5658="No")</f>
        <v>4</v>
      </c>
      <c r="AC5658" s="15" t="str">
        <f aca="false">IF(AB5658&gt;=5,"High",IF(AB5658&gt;=3,"Medium","Low"))</f>
        <v>Medium</v>
      </c>
    </row>
    <row r="5659" customFormat="false" ht="15" hidden="false" customHeight="false" outlineLevel="0" collapsed="false">
      <c r="A5659" s="15" t="s">
        <v>5756</v>
      </c>
      <c r="B5659" s="15" t="s">
        <v>98</v>
      </c>
      <c r="C5659" s="15" t="n">
        <v>0</v>
      </c>
      <c r="D5659" s="15" t="s">
        <v>26</v>
      </c>
      <c r="E5659" s="15" t="s">
        <v>24</v>
      </c>
      <c r="F5659" s="15" t="n">
        <v>18</v>
      </c>
      <c r="G5659" s="15" t="s">
        <v>26</v>
      </c>
      <c r="H5659" s="15" t="s">
        <v>26</v>
      </c>
      <c r="I5659" s="15" t="s">
        <v>102</v>
      </c>
      <c r="J5659" s="15" t="s">
        <v>24</v>
      </c>
      <c r="K5659" s="15" t="s">
        <v>24</v>
      </c>
      <c r="L5659" s="15" t="s">
        <v>24</v>
      </c>
      <c r="M5659" s="15" t="s">
        <v>24</v>
      </c>
      <c r="N5659" s="15" t="s">
        <v>26</v>
      </c>
      <c r="O5659" s="15" t="s">
        <v>26</v>
      </c>
      <c r="P5659" s="15" t="s">
        <v>25</v>
      </c>
      <c r="Q5659" s="15" t="s">
        <v>26</v>
      </c>
      <c r="R5659" s="15" t="s">
        <v>15</v>
      </c>
      <c r="S5659" s="18" t="n">
        <v>94.75</v>
      </c>
      <c r="T5659" s="15" t="n">
        <v>1691.9</v>
      </c>
      <c r="U5659" s="15" t="s">
        <v>24</v>
      </c>
      <c r="V5659" s="18" t="n">
        <f aca="false">IF(ISNUMBER(T5659),T5659,0)</f>
        <v>1691.9</v>
      </c>
      <c r="W5659" s="15" t="n">
        <f aca="false">IF(U5659="Yes",1,0)</f>
        <v>0</v>
      </c>
      <c r="X5659" s="15" t="str">
        <f aca="false">IF(F5659&lt;=12,"0-12 months",IF(F5659&lt;=24,"13-24 months",IF(F5659&lt;=48,"25-48 months","49-72 months")))</f>
        <v>13-24 months</v>
      </c>
      <c r="Y5659" s="15" t="str">
        <f aca="false">IF(C5659=1,"Yes","No")</f>
        <v>No</v>
      </c>
      <c r="Z5659" s="15" t="n">
        <f aca="false">COUNTIF(J5659:O5659,"Yes")</f>
        <v>2</v>
      </c>
      <c r="AA5659" s="18" t="n">
        <f aca="false">S5659*W5659</f>
        <v>0</v>
      </c>
      <c r="AB5659" s="15" t="n">
        <f aca="false">(P5659="Month-to-month")+(I5659="Fiber optic")+(R5659="Electronic check")+(F5659&lt;=12)+(M5659="No")+(J5659="No")</f>
        <v>5</v>
      </c>
      <c r="AC5659" s="15" t="str">
        <f aca="false">IF(AB5659&gt;=5,"High",IF(AB5659&gt;=3,"Medium","Low"))</f>
        <v>High</v>
      </c>
    </row>
    <row r="5660" customFormat="false" ht="15" hidden="false" customHeight="false" outlineLevel="0" collapsed="false">
      <c r="A5660" s="15" t="s">
        <v>5757</v>
      </c>
      <c r="B5660" s="15" t="s">
        <v>98</v>
      </c>
      <c r="C5660" s="15" t="n">
        <v>0</v>
      </c>
      <c r="D5660" s="15" t="s">
        <v>26</v>
      </c>
      <c r="E5660" s="15" t="s">
        <v>24</v>
      </c>
      <c r="F5660" s="15" t="n">
        <v>24</v>
      </c>
      <c r="G5660" s="15" t="s">
        <v>26</v>
      </c>
      <c r="H5660" s="15" t="s">
        <v>26</v>
      </c>
      <c r="I5660" s="15" t="s">
        <v>102</v>
      </c>
      <c r="J5660" s="15" t="s">
        <v>24</v>
      </c>
      <c r="K5660" s="15" t="s">
        <v>24</v>
      </c>
      <c r="L5660" s="15" t="s">
        <v>24</v>
      </c>
      <c r="M5660" s="15" t="s">
        <v>24</v>
      </c>
      <c r="N5660" s="15" t="s">
        <v>26</v>
      </c>
      <c r="O5660" s="15" t="s">
        <v>26</v>
      </c>
      <c r="P5660" s="15" t="s">
        <v>25</v>
      </c>
      <c r="Q5660" s="15" t="s">
        <v>26</v>
      </c>
      <c r="R5660" s="15" t="s">
        <v>15</v>
      </c>
      <c r="S5660" s="18" t="n">
        <v>93</v>
      </c>
      <c r="T5660" s="15" t="n">
        <v>2248.05</v>
      </c>
      <c r="U5660" s="15" t="s">
        <v>24</v>
      </c>
      <c r="V5660" s="18" t="n">
        <f aca="false">IF(ISNUMBER(T5660),T5660,0)</f>
        <v>2248.05</v>
      </c>
      <c r="W5660" s="15" t="n">
        <f aca="false">IF(U5660="Yes",1,0)</f>
        <v>0</v>
      </c>
      <c r="X5660" s="15" t="str">
        <f aca="false">IF(F5660&lt;=12,"0-12 months",IF(F5660&lt;=24,"13-24 months",IF(F5660&lt;=48,"25-48 months","49-72 months")))</f>
        <v>13-24 months</v>
      </c>
      <c r="Y5660" s="15" t="str">
        <f aca="false">IF(C5660=1,"Yes","No")</f>
        <v>No</v>
      </c>
      <c r="Z5660" s="15" t="n">
        <f aca="false">COUNTIF(J5660:O5660,"Yes")</f>
        <v>2</v>
      </c>
      <c r="AA5660" s="18" t="n">
        <f aca="false">S5660*W5660</f>
        <v>0</v>
      </c>
      <c r="AB5660" s="15" t="n">
        <f aca="false">(P5660="Month-to-month")+(I5660="Fiber optic")+(R5660="Electronic check")+(F5660&lt;=12)+(M5660="No")+(J5660="No")</f>
        <v>5</v>
      </c>
      <c r="AC5660" s="15" t="str">
        <f aca="false">IF(AB5660&gt;=5,"High",IF(AB5660&gt;=3,"Medium","Low"))</f>
        <v>High</v>
      </c>
    </row>
    <row r="5661" customFormat="false" ht="15" hidden="false" customHeight="false" outlineLevel="0" collapsed="false">
      <c r="A5661" s="15" t="s">
        <v>5758</v>
      </c>
      <c r="B5661" s="15" t="s">
        <v>98</v>
      </c>
      <c r="C5661" s="15" t="n">
        <v>0</v>
      </c>
      <c r="D5661" s="15" t="s">
        <v>24</v>
      </c>
      <c r="E5661" s="15" t="s">
        <v>24</v>
      </c>
      <c r="F5661" s="15" t="n">
        <v>63</v>
      </c>
      <c r="G5661" s="15" t="s">
        <v>26</v>
      </c>
      <c r="H5661" s="15" t="s">
        <v>26</v>
      </c>
      <c r="I5661" s="15" t="s">
        <v>96</v>
      </c>
      <c r="J5661" s="15" t="s">
        <v>26</v>
      </c>
      <c r="K5661" s="15" t="s">
        <v>24</v>
      </c>
      <c r="L5661" s="15" t="s">
        <v>26</v>
      </c>
      <c r="M5661" s="15" t="s">
        <v>26</v>
      </c>
      <c r="N5661" s="15" t="s">
        <v>24</v>
      </c>
      <c r="O5661" s="15" t="s">
        <v>26</v>
      </c>
      <c r="P5661" s="15" t="s">
        <v>29</v>
      </c>
      <c r="Q5661" s="15" t="s">
        <v>26</v>
      </c>
      <c r="R5661" s="15" t="s">
        <v>19</v>
      </c>
      <c r="S5661" s="18" t="n">
        <v>71.9</v>
      </c>
      <c r="T5661" s="15" t="n">
        <v>4479.2</v>
      </c>
      <c r="U5661" s="15" t="s">
        <v>24</v>
      </c>
      <c r="V5661" s="18" t="n">
        <f aca="false">IF(ISNUMBER(T5661),T5661,0)</f>
        <v>4479.2</v>
      </c>
      <c r="W5661" s="15" t="n">
        <f aca="false">IF(U5661="Yes",1,0)</f>
        <v>0</v>
      </c>
      <c r="X5661" s="15" t="str">
        <f aca="false">IF(F5661&lt;=12,"0-12 months",IF(F5661&lt;=24,"13-24 months",IF(F5661&lt;=48,"25-48 months","49-72 months")))</f>
        <v>49-72 months</v>
      </c>
      <c r="Y5661" s="15" t="str">
        <f aca="false">IF(C5661=1,"Yes","No")</f>
        <v>No</v>
      </c>
      <c r="Z5661" s="15" t="n">
        <f aca="false">COUNTIF(J5661:O5661,"Yes")</f>
        <v>4</v>
      </c>
      <c r="AA5661" s="18" t="n">
        <f aca="false">S5661*W5661</f>
        <v>0</v>
      </c>
      <c r="AB5661" s="15" t="n">
        <f aca="false">(P5661="Month-to-month")+(I5661="Fiber optic")+(R5661="Electronic check")+(F5661&lt;=12)+(M5661="No")+(J5661="No")</f>
        <v>0</v>
      </c>
      <c r="AC5661" s="15" t="str">
        <f aca="false">IF(AB5661&gt;=5,"High",IF(AB5661&gt;=3,"Medium","Low"))</f>
        <v>Low</v>
      </c>
    </row>
    <row r="5662" customFormat="false" ht="15" hidden="false" customHeight="false" outlineLevel="0" collapsed="false">
      <c r="A5662" s="15" t="s">
        <v>5759</v>
      </c>
      <c r="B5662" s="15" t="s">
        <v>94</v>
      </c>
      <c r="C5662" s="15" t="n">
        <v>0</v>
      </c>
      <c r="D5662" s="15" t="s">
        <v>24</v>
      </c>
      <c r="E5662" s="15" t="s">
        <v>26</v>
      </c>
      <c r="F5662" s="15" t="n">
        <v>44</v>
      </c>
      <c r="G5662" s="15" t="s">
        <v>26</v>
      </c>
      <c r="H5662" s="15" t="s">
        <v>26</v>
      </c>
      <c r="I5662" s="15" t="s">
        <v>96</v>
      </c>
      <c r="J5662" s="15" t="s">
        <v>24</v>
      </c>
      <c r="K5662" s="15" t="s">
        <v>26</v>
      </c>
      <c r="L5662" s="15" t="s">
        <v>24</v>
      </c>
      <c r="M5662" s="15" t="s">
        <v>24</v>
      </c>
      <c r="N5662" s="15" t="s">
        <v>26</v>
      </c>
      <c r="O5662" s="15" t="s">
        <v>26</v>
      </c>
      <c r="P5662" s="15" t="s">
        <v>27</v>
      </c>
      <c r="Q5662" s="15" t="s">
        <v>26</v>
      </c>
      <c r="R5662" s="15" t="s">
        <v>17</v>
      </c>
      <c r="S5662" s="18" t="n">
        <v>77.55</v>
      </c>
      <c r="T5662" s="15" t="n">
        <v>3471.1</v>
      </c>
      <c r="U5662" s="15" t="s">
        <v>24</v>
      </c>
      <c r="V5662" s="18" t="n">
        <f aca="false">IF(ISNUMBER(T5662),T5662,0)</f>
        <v>3471.1</v>
      </c>
      <c r="W5662" s="15" t="n">
        <f aca="false">IF(U5662="Yes",1,0)</f>
        <v>0</v>
      </c>
      <c r="X5662" s="15" t="str">
        <f aca="false">IF(F5662&lt;=12,"0-12 months",IF(F5662&lt;=24,"13-24 months",IF(F5662&lt;=48,"25-48 months","49-72 months")))</f>
        <v>25-48 months</v>
      </c>
      <c r="Y5662" s="15" t="str">
        <f aca="false">IF(C5662=1,"Yes","No")</f>
        <v>No</v>
      </c>
      <c r="Z5662" s="15" t="n">
        <f aca="false">COUNTIF(J5662:O5662,"Yes")</f>
        <v>3</v>
      </c>
      <c r="AA5662" s="18" t="n">
        <f aca="false">S5662*W5662</f>
        <v>0</v>
      </c>
      <c r="AB5662" s="15" t="n">
        <f aca="false">(P5662="Month-to-month")+(I5662="Fiber optic")+(R5662="Electronic check")+(F5662&lt;=12)+(M5662="No")+(J5662="No")</f>
        <v>2</v>
      </c>
      <c r="AC5662" s="15" t="str">
        <f aca="false">IF(AB5662&gt;=5,"High",IF(AB5662&gt;=3,"Medium","Low"))</f>
        <v>Low</v>
      </c>
    </row>
    <row r="5663" customFormat="false" ht="15" hidden="false" customHeight="false" outlineLevel="0" collapsed="false">
      <c r="A5663" s="15" t="s">
        <v>5760</v>
      </c>
      <c r="B5663" s="15" t="s">
        <v>98</v>
      </c>
      <c r="C5663" s="15" t="n">
        <v>0</v>
      </c>
      <c r="D5663" s="15" t="s">
        <v>24</v>
      </c>
      <c r="E5663" s="15" t="s">
        <v>24</v>
      </c>
      <c r="F5663" s="15" t="n">
        <v>4</v>
      </c>
      <c r="G5663" s="15" t="s">
        <v>26</v>
      </c>
      <c r="H5663" s="15" t="s">
        <v>24</v>
      </c>
      <c r="I5663" s="15" t="s">
        <v>24</v>
      </c>
      <c r="J5663" s="15" t="s">
        <v>28</v>
      </c>
      <c r="K5663" s="15" t="s">
        <v>28</v>
      </c>
      <c r="L5663" s="15" t="s">
        <v>28</v>
      </c>
      <c r="M5663" s="15" t="s">
        <v>28</v>
      </c>
      <c r="N5663" s="15" t="s">
        <v>28</v>
      </c>
      <c r="O5663" s="15" t="s">
        <v>28</v>
      </c>
      <c r="P5663" s="15" t="s">
        <v>25</v>
      </c>
      <c r="Q5663" s="15" t="s">
        <v>26</v>
      </c>
      <c r="R5663" s="15" t="s">
        <v>15</v>
      </c>
      <c r="S5663" s="18" t="n">
        <v>19.85</v>
      </c>
      <c r="T5663" s="15" t="n">
        <v>63</v>
      </c>
      <c r="U5663" s="15" t="s">
        <v>24</v>
      </c>
      <c r="V5663" s="18" t="n">
        <f aca="false">IF(ISNUMBER(T5663),T5663,0)</f>
        <v>63</v>
      </c>
      <c r="W5663" s="15" t="n">
        <f aca="false">IF(U5663="Yes",1,0)</f>
        <v>0</v>
      </c>
      <c r="X5663" s="15" t="str">
        <f aca="false">IF(F5663&lt;=12,"0-12 months",IF(F5663&lt;=24,"13-24 months",IF(F5663&lt;=48,"25-48 months","49-72 months")))</f>
        <v>0-12 months</v>
      </c>
      <c r="Y5663" s="15" t="str">
        <f aca="false">IF(C5663=1,"Yes","No")</f>
        <v>No</v>
      </c>
      <c r="Z5663" s="15" t="n">
        <f aca="false">COUNTIF(J5663:O5663,"Yes")</f>
        <v>0</v>
      </c>
      <c r="AA5663" s="18" t="n">
        <f aca="false">S5663*W5663</f>
        <v>0</v>
      </c>
      <c r="AB5663" s="15" t="n">
        <f aca="false">(P5663="Month-to-month")+(I5663="Fiber optic")+(R5663="Electronic check")+(F5663&lt;=12)+(M5663="No")+(J5663="No")</f>
        <v>3</v>
      </c>
      <c r="AC5663" s="15" t="str">
        <f aca="false">IF(AB5663&gt;=5,"High",IF(AB5663&gt;=3,"Medium","Low"))</f>
        <v>Medium</v>
      </c>
    </row>
    <row r="5664" customFormat="false" ht="15" hidden="false" customHeight="false" outlineLevel="0" collapsed="false">
      <c r="A5664" s="15" t="s">
        <v>5761</v>
      </c>
      <c r="B5664" s="15" t="s">
        <v>94</v>
      </c>
      <c r="C5664" s="15" t="n">
        <v>0</v>
      </c>
      <c r="D5664" s="15" t="s">
        <v>24</v>
      </c>
      <c r="E5664" s="15" t="s">
        <v>24</v>
      </c>
      <c r="F5664" s="15" t="n">
        <v>1</v>
      </c>
      <c r="G5664" s="15" t="s">
        <v>26</v>
      </c>
      <c r="H5664" s="15" t="s">
        <v>24</v>
      </c>
      <c r="I5664" s="15" t="s">
        <v>102</v>
      </c>
      <c r="J5664" s="15" t="s">
        <v>24</v>
      </c>
      <c r="K5664" s="15" t="s">
        <v>24</v>
      </c>
      <c r="L5664" s="15" t="s">
        <v>24</v>
      </c>
      <c r="M5664" s="15" t="s">
        <v>24</v>
      </c>
      <c r="N5664" s="15" t="s">
        <v>24</v>
      </c>
      <c r="O5664" s="15" t="s">
        <v>24</v>
      </c>
      <c r="P5664" s="15" t="s">
        <v>25</v>
      </c>
      <c r="Q5664" s="15" t="s">
        <v>26</v>
      </c>
      <c r="R5664" s="15" t="s">
        <v>15</v>
      </c>
      <c r="S5664" s="18" t="n">
        <v>70.25</v>
      </c>
      <c r="T5664" s="15" t="n">
        <v>70.25</v>
      </c>
      <c r="U5664" s="15" t="s">
        <v>26</v>
      </c>
      <c r="V5664" s="18" t="n">
        <f aca="false">IF(ISNUMBER(T5664),T5664,0)</f>
        <v>70.25</v>
      </c>
      <c r="W5664" s="15" t="n">
        <f aca="false">IF(U5664="Yes",1,0)</f>
        <v>1</v>
      </c>
      <c r="X5664" s="15" t="str">
        <f aca="false">IF(F5664&lt;=12,"0-12 months",IF(F5664&lt;=24,"13-24 months",IF(F5664&lt;=48,"25-48 months","49-72 months")))</f>
        <v>0-12 months</v>
      </c>
      <c r="Y5664" s="15" t="str">
        <f aca="false">IF(C5664=1,"Yes","No")</f>
        <v>No</v>
      </c>
      <c r="Z5664" s="15" t="n">
        <f aca="false">COUNTIF(J5664:O5664,"Yes")</f>
        <v>0</v>
      </c>
      <c r="AA5664" s="18" t="n">
        <f aca="false">S5664*W5664</f>
        <v>70.25</v>
      </c>
      <c r="AB5664" s="15" t="n">
        <f aca="false">(P5664="Month-to-month")+(I5664="Fiber optic")+(R5664="Electronic check")+(F5664&lt;=12)+(M5664="No")+(J5664="No")</f>
        <v>6</v>
      </c>
      <c r="AC5664" s="15" t="str">
        <f aca="false">IF(AB5664&gt;=5,"High",IF(AB5664&gt;=3,"Medium","Low"))</f>
        <v>High</v>
      </c>
    </row>
    <row r="5665" customFormat="false" ht="15" hidden="false" customHeight="false" outlineLevel="0" collapsed="false">
      <c r="A5665" s="15" t="s">
        <v>5762</v>
      </c>
      <c r="B5665" s="15" t="s">
        <v>94</v>
      </c>
      <c r="C5665" s="15" t="n">
        <v>0</v>
      </c>
      <c r="D5665" s="15" t="s">
        <v>26</v>
      </c>
      <c r="E5665" s="15" t="s">
        <v>26</v>
      </c>
      <c r="F5665" s="15" t="n">
        <v>37</v>
      </c>
      <c r="G5665" s="15" t="s">
        <v>26</v>
      </c>
      <c r="H5665" s="15" t="s">
        <v>26</v>
      </c>
      <c r="I5665" s="15" t="s">
        <v>102</v>
      </c>
      <c r="J5665" s="15" t="s">
        <v>24</v>
      </c>
      <c r="K5665" s="15" t="s">
        <v>24</v>
      </c>
      <c r="L5665" s="15" t="s">
        <v>24</v>
      </c>
      <c r="M5665" s="15" t="s">
        <v>24</v>
      </c>
      <c r="N5665" s="15" t="s">
        <v>26</v>
      </c>
      <c r="O5665" s="15" t="s">
        <v>26</v>
      </c>
      <c r="P5665" s="15" t="s">
        <v>25</v>
      </c>
      <c r="Q5665" s="15" t="s">
        <v>26</v>
      </c>
      <c r="R5665" s="15" t="s">
        <v>15</v>
      </c>
      <c r="S5665" s="18" t="n">
        <v>95.25</v>
      </c>
      <c r="T5665" s="15" t="n">
        <v>3314.15</v>
      </c>
      <c r="U5665" s="15" t="s">
        <v>24</v>
      </c>
      <c r="V5665" s="18" t="n">
        <f aca="false">IF(ISNUMBER(T5665),T5665,0)</f>
        <v>3314.15</v>
      </c>
      <c r="W5665" s="15" t="n">
        <f aca="false">IF(U5665="Yes",1,0)</f>
        <v>0</v>
      </c>
      <c r="X5665" s="15" t="str">
        <f aca="false">IF(F5665&lt;=12,"0-12 months",IF(F5665&lt;=24,"13-24 months",IF(F5665&lt;=48,"25-48 months","49-72 months")))</f>
        <v>25-48 months</v>
      </c>
      <c r="Y5665" s="15" t="str">
        <f aca="false">IF(C5665=1,"Yes","No")</f>
        <v>No</v>
      </c>
      <c r="Z5665" s="15" t="n">
        <f aca="false">COUNTIF(J5665:O5665,"Yes")</f>
        <v>2</v>
      </c>
      <c r="AA5665" s="18" t="n">
        <f aca="false">S5665*W5665</f>
        <v>0</v>
      </c>
      <c r="AB5665" s="15" t="n">
        <f aca="false">(P5665="Month-to-month")+(I5665="Fiber optic")+(R5665="Electronic check")+(F5665&lt;=12)+(M5665="No")+(J5665="No")</f>
        <v>5</v>
      </c>
      <c r="AC5665" s="15" t="str">
        <f aca="false">IF(AB5665&gt;=5,"High",IF(AB5665&gt;=3,"Medium","Low"))</f>
        <v>High</v>
      </c>
    </row>
    <row r="5666" customFormat="false" ht="15" hidden="false" customHeight="false" outlineLevel="0" collapsed="false">
      <c r="A5666" s="15" t="s">
        <v>5763</v>
      </c>
      <c r="B5666" s="15" t="s">
        <v>94</v>
      </c>
      <c r="C5666" s="15" t="n">
        <v>1</v>
      </c>
      <c r="D5666" s="15" t="s">
        <v>24</v>
      </c>
      <c r="E5666" s="15" t="s">
        <v>24</v>
      </c>
      <c r="F5666" s="15" t="n">
        <v>10</v>
      </c>
      <c r="G5666" s="15" t="s">
        <v>26</v>
      </c>
      <c r="H5666" s="15" t="s">
        <v>24</v>
      </c>
      <c r="I5666" s="15" t="s">
        <v>102</v>
      </c>
      <c r="J5666" s="15" t="s">
        <v>24</v>
      </c>
      <c r="K5666" s="15" t="s">
        <v>24</v>
      </c>
      <c r="L5666" s="15" t="s">
        <v>26</v>
      </c>
      <c r="M5666" s="15" t="s">
        <v>24</v>
      </c>
      <c r="N5666" s="15" t="s">
        <v>24</v>
      </c>
      <c r="O5666" s="15" t="s">
        <v>26</v>
      </c>
      <c r="P5666" s="15" t="s">
        <v>25</v>
      </c>
      <c r="Q5666" s="15" t="s">
        <v>26</v>
      </c>
      <c r="R5666" s="15" t="s">
        <v>21</v>
      </c>
      <c r="S5666" s="18" t="n">
        <v>84.6</v>
      </c>
      <c r="T5666" s="15" t="n">
        <v>865.55</v>
      </c>
      <c r="U5666" s="15" t="s">
        <v>26</v>
      </c>
      <c r="V5666" s="18" t="n">
        <f aca="false">IF(ISNUMBER(T5666),T5666,0)</f>
        <v>865.55</v>
      </c>
      <c r="W5666" s="15" t="n">
        <f aca="false">IF(U5666="Yes",1,0)</f>
        <v>1</v>
      </c>
      <c r="X5666" s="15" t="str">
        <f aca="false">IF(F5666&lt;=12,"0-12 months",IF(F5666&lt;=24,"13-24 months",IF(F5666&lt;=48,"25-48 months","49-72 months")))</f>
        <v>0-12 months</v>
      </c>
      <c r="Y5666" s="15" t="str">
        <f aca="false">IF(C5666=1,"Yes","No")</f>
        <v>Yes</v>
      </c>
      <c r="Z5666" s="15" t="n">
        <f aca="false">COUNTIF(J5666:O5666,"Yes")</f>
        <v>2</v>
      </c>
      <c r="AA5666" s="18" t="n">
        <f aca="false">S5666*W5666</f>
        <v>84.6</v>
      </c>
      <c r="AB5666" s="15" t="n">
        <f aca="false">(P5666="Month-to-month")+(I5666="Fiber optic")+(R5666="Electronic check")+(F5666&lt;=12)+(M5666="No")+(J5666="No")</f>
        <v>5</v>
      </c>
      <c r="AC5666" s="15" t="str">
        <f aca="false">IF(AB5666&gt;=5,"High",IF(AB5666&gt;=3,"Medium","Low"))</f>
        <v>High</v>
      </c>
    </row>
    <row r="5667" customFormat="false" ht="15" hidden="false" customHeight="false" outlineLevel="0" collapsed="false">
      <c r="A5667" s="15" t="s">
        <v>5764</v>
      </c>
      <c r="B5667" s="15" t="s">
        <v>98</v>
      </c>
      <c r="C5667" s="15" t="n">
        <v>0</v>
      </c>
      <c r="D5667" s="15" t="s">
        <v>24</v>
      </c>
      <c r="E5667" s="15" t="s">
        <v>24</v>
      </c>
      <c r="F5667" s="15" t="n">
        <v>34</v>
      </c>
      <c r="G5667" s="15" t="s">
        <v>24</v>
      </c>
      <c r="H5667" s="15" t="s">
        <v>95</v>
      </c>
      <c r="I5667" s="15" t="s">
        <v>96</v>
      </c>
      <c r="J5667" s="15" t="s">
        <v>24</v>
      </c>
      <c r="K5667" s="15" t="s">
        <v>24</v>
      </c>
      <c r="L5667" s="15" t="s">
        <v>24</v>
      </c>
      <c r="M5667" s="15" t="s">
        <v>24</v>
      </c>
      <c r="N5667" s="15" t="s">
        <v>24</v>
      </c>
      <c r="O5667" s="15" t="s">
        <v>24</v>
      </c>
      <c r="P5667" s="15" t="s">
        <v>25</v>
      </c>
      <c r="Q5667" s="15" t="s">
        <v>26</v>
      </c>
      <c r="R5667" s="15" t="s">
        <v>19</v>
      </c>
      <c r="S5667" s="18" t="n">
        <v>25.05</v>
      </c>
      <c r="T5667" s="15" t="n">
        <v>852.7</v>
      </c>
      <c r="U5667" s="15" t="s">
        <v>24</v>
      </c>
      <c r="V5667" s="18" t="n">
        <f aca="false">IF(ISNUMBER(T5667),T5667,0)</f>
        <v>852.7</v>
      </c>
      <c r="W5667" s="15" t="n">
        <f aca="false">IF(U5667="Yes",1,0)</f>
        <v>0</v>
      </c>
      <c r="X5667" s="15" t="str">
        <f aca="false">IF(F5667&lt;=12,"0-12 months",IF(F5667&lt;=24,"13-24 months",IF(F5667&lt;=48,"25-48 months","49-72 months")))</f>
        <v>25-48 months</v>
      </c>
      <c r="Y5667" s="15" t="str">
        <f aca="false">IF(C5667=1,"Yes","No")</f>
        <v>No</v>
      </c>
      <c r="Z5667" s="15" t="n">
        <f aca="false">COUNTIF(J5667:O5667,"Yes")</f>
        <v>0</v>
      </c>
      <c r="AA5667" s="18" t="n">
        <f aca="false">S5667*W5667</f>
        <v>0</v>
      </c>
      <c r="AB5667" s="15" t="n">
        <f aca="false">(P5667="Month-to-month")+(I5667="Fiber optic")+(R5667="Electronic check")+(F5667&lt;=12)+(M5667="No")+(J5667="No")</f>
        <v>3</v>
      </c>
      <c r="AC5667" s="15" t="str">
        <f aca="false">IF(AB5667&gt;=5,"High",IF(AB5667&gt;=3,"Medium","Low"))</f>
        <v>Medium</v>
      </c>
    </row>
    <row r="5668" customFormat="false" ht="15" hidden="false" customHeight="false" outlineLevel="0" collapsed="false">
      <c r="A5668" s="15" t="s">
        <v>5765</v>
      </c>
      <c r="B5668" s="15" t="s">
        <v>98</v>
      </c>
      <c r="C5668" s="15" t="n">
        <v>0</v>
      </c>
      <c r="D5668" s="15" t="s">
        <v>26</v>
      </c>
      <c r="E5668" s="15" t="s">
        <v>24</v>
      </c>
      <c r="F5668" s="15" t="n">
        <v>35</v>
      </c>
      <c r="G5668" s="15" t="s">
        <v>24</v>
      </c>
      <c r="H5668" s="15" t="s">
        <v>95</v>
      </c>
      <c r="I5668" s="15" t="s">
        <v>96</v>
      </c>
      <c r="J5668" s="15" t="s">
        <v>26</v>
      </c>
      <c r="K5668" s="15" t="s">
        <v>24</v>
      </c>
      <c r="L5668" s="15" t="s">
        <v>26</v>
      </c>
      <c r="M5668" s="15" t="s">
        <v>24</v>
      </c>
      <c r="N5668" s="15" t="s">
        <v>26</v>
      </c>
      <c r="O5668" s="15" t="s">
        <v>26</v>
      </c>
      <c r="P5668" s="15" t="s">
        <v>27</v>
      </c>
      <c r="Q5668" s="15" t="s">
        <v>24</v>
      </c>
      <c r="R5668" s="15" t="s">
        <v>21</v>
      </c>
      <c r="S5668" s="18" t="n">
        <v>53.15</v>
      </c>
      <c r="T5668" s="15" t="n">
        <v>1930.9</v>
      </c>
      <c r="U5668" s="15" t="s">
        <v>24</v>
      </c>
      <c r="V5668" s="18" t="n">
        <f aca="false">IF(ISNUMBER(T5668),T5668,0)</f>
        <v>1930.9</v>
      </c>
      <c r="W5668" s="15" t="n">
        <f aca="false">IF(U5668="Yes",1,0)</f>
        <v>0</v>
      </c>
      <c r="X5668" s="15" t="str">
        <f aca="false">IF(F5668&lt;=12,"0-12 months",IF(F5668&lt;=24,"13-24 months",IF(F5668&lt;=48,"25-48 months","49-72 months")))</f>
        <v>25-48 months</v>
      </c>
      <c r="Y5668" s="15" t="str">
        <f aca="false">IF(C5668=1,"Yes","No")</f>
        <v>No</v>
      </c>
      <c r="Z5668" s="15" t="n">
        <f aca="false">COUNTIF(J5668:O5668,"Yes")</f>
        <v>4</v>
      </c>
      <c r="AA5668" s="18" t="n">
        <f aca="false">S5668*W5668</f>
        <v>0</v>
      </c>
      <c r="AB5668" s="15" t="n">
        <f aca="false">(P5668="Month-to-month")+(I5668="Fiber optic")+(R5668="Electronic check")+(F5668&lt;=12)+(M5668="No")+(J5668="No")</f>
        <v>1</v>
      </c>
      <c r="AC5668" s="15" t="str">
        <f aca="false">IF(AB5668&gt;=5,"High",IF(AB5668&gt;=3,"Medium","Low"))</f>
        <v>Low</v>
      </c>
    </row>
    <row r="5669" customFormat="false" ht="15" hidden="false" customHeight="false" outlineLevel="0" collapsed="false">
      <c r="A5669" s="15" t="s">
        <v>5766</v>
      </c>
      <c r="B5669" s="15" t="s">
        <v>94</v>
      </c>
      <c r="C5669" s="15" t="n">
        <v>0</v>
      </c>
      <c r="D5669" s="15" t="s">
        <v>26</v>
      </c>
      <c r="E5669" s="15" t="s">
        <v>24</v>
      </c>
      <c r="F5669" s="15" t="n">
        <v>4</v>
      </c>
      <c r="G5669" s="15" t="s">
        <v>26</v>
      </c>
      <c r="H5669" s="15" t="s">
        <v>24</v>
      </c>
      <c r="I5669" s="15" t="s">
        <v>24</v>
      </c>
      <c r="J5669" s="15" t="s">
        <v>28</v>
      </c>
      <c r="K5669" s="15" t="s">
        <v>28</v>
      </c>
      <c r="L5669" s="15" t="s">
        <v>28</v>
      </c>
      <c r="M5669" s="15" t="s">
        <v>28</v>
      </c>
      <c r="N5669" s="15" t="s">
        <v>28</v>
      </c>
      <c r="O5669" s="15" t="s">
        <v>28</v>
      </c>
      <c r="P5669" s="15" t="s">
        <v>25</v>
      </c>
      <c r="Q5669" s="15" t="s">
        <v>24</v>
      </c>
      <c r="R5669" s="15" t="s">
        <v>15</v>
      </c>
      <c r="S5669" s="18" t="n">
        <v>20.15</v>
      </c>
      <c r="T5669" s="15" t="n">
        <v>91.4</v>
      </c>
      <c r="U5669" s="15" t="s">
        <v>24</v>
      </c>
      <c r="V5669" s="18" t="n">
        <f aca="false">IF(ISNUMBER(T5669),T5669,0)</f>
        <v>91.4</v>
      </c>
      <c r="W5669" s="15" t="n">
        <f aca="false">IF(U5669="Yes",1,0)</f>
        <v>0</v>
      </c>
      <c r="X5669" s="15" t="str">
        <f aca="false">IF(F5669&lt;=12,"0-12 months",IF(F5669&lt;=24,"13-24 months",IF(F5669&lt;=48,"25-48 months","49-72 months")))</f>
        <v>0-12 months</v>
      </c>
      <c r="Y5669" s="15" t="str">
        <f aca="false">IF(C5669=1,"Yes","No")</f>
        <v>No</v>
      </c>
      <c r="Z5669" s="15" t="n">
        <f aca="false">COUNTIF(J5669:O5669,"Yes")</f>
        <v>0</v>
      </c>
      <c r="AA5669" s="18" t="n">
        <f aca="false">S5669*W5669</f>
        <v>0</v>
      </c>
      <c r="AB5669" s="15" t="n">
        <f aca="false">(P5669="Month-to-month")+(I5669="Fiber optic")+(R5669="Electronic check")+(F5669&lt;=12)+(M5669="No")+(J5669="No")</f>
        <v>3</v>
      </c>
      <c r="AC5669" s="15" t="str">
        <f aca="false">IF(AB5669&gt;=5,"High",IF(AB5669&gt;=3,"Medium","Low"))</f>
        <v>Medium</v>
      </c>
    </row>
    <row r="5670" customFormat="false" ht="15" hidden="false" customHeight="false" outlineLevel="0" collapsed="false">
      <c r="A5670" s="15" t="s">
        <v>5767</v>
      </c>
      <c r="B5670" s="15" t="s">
        <v>94</v>
      </c>
      <c r="C5670" s="15" t="n">
        <v>1</v>
      </c>
      <c r="D5670" s="15" t="s">
        <v>26</v>
      </c>
      <c r="E5670" s="15" t="s">
        <v>24</v>
      </c>
      <c r="F5670" s="15" t="n">
        <v>39</v>
      </c>
      <c r="G5670" s="15" t="s">
        <v>26</v>
      </c>
      <c r="H5670" s="15" t="s">
        <v>26</v>
      </c>
      <c r="I5670" s="15" t="s">
        <v>102</v>
      </c>
      <c r="J5670" s="15" t="s">
        <v>24</v>
      </c>
      <c r="K5670" s="15" t="s">
        <v>24</v>
      </c>
      <c r="L5670" s="15" t="s">
        <v>24</v>
      </c>
      <c r="M5670" s="15" t="s">
        <v>26</v>
      </c>
      <c r="N5670" s="15" t="s">
        <v>26</v>
      </c>
      <c r="O5670" s="15" t="s">
        <v>26</v>
      </c>
      <c r="P5670" s="15" t="s">
        <v>25</v>
      </c>
      <c r="Q5670" s="15" t="s">
        <v>26</v>
      </c>
      <c r="R5670" s="15" t="s">
        <v>15</v>
      </c>
      <c r="S5670" s="18" t="n">
        <v>101.25</v>
      </c>
      <c r="T5670" s="15" t="n">
        <v>3949.15</v>
      </c>
      <c r="U5670" s="15" t="s">
        <v>24</v>
      </c>
      <c r="V5670" s="18" t="n">
        <f aca="false">IF(ISNUMBER(T5670),T5670,0)</f>
        <v>3949.15</v>
      </c>
      <c r="W5670" s="15" t="n">
        <f aca="false">IF(U5670="Yes",1,0)</f>
        <v>0</v>
      </c>
      <c r="X5670" s="15" t="str">
        <f aca="false">IF(F5670&lt;=12,"0-12 months",IF(F5670&lt;=24,"13-24 months",IF(F5670&lt;=48,"25-48 months","49-72 months")))</f>
        <v>25-48 months</v>
      </c>
      <c r="Y5670" s="15" t="str">
        <f aca="false">IF(C5670=1,"Yes","No")</f>
        <v>Yes</v>
      </c>
      <c r="Z5670" s="15" t="n">
        <f aca="false">COUNTIF(J5670:O5670,"Yes")</f>
        <v>3</v>
      </c>
      <c r="AA5670" s="18" t="n">
        <f aca="false">S5670*W5670</f>
        <v>0</v>
      </c>
      <c r="AB5670" s="15" t="n">
        <f aca="false">(P5670="Month-to-month")+(I5670="Fiber optic")+(R5670="Electronic check")+(F5670&lt;=12)+(M5670="No")+(J5670="No")</f>
        <v>4</v>
      </c>
      <c r="AC5670" s="15" t="str">
        <f aca="false">IF(AB5670&gt;=5,"High",IF(AB5670&gt;=3,"Medium","Low"))</f>
        <v>Medium</v>
      </c>
    </row>
    <row r="5671" customFormat="false" ht="15" hidden="false" customHeight="false" outlineLevel="0" collapsed="false">
      <c r="A5671" s="15" t="s">
        <v>5768</v>
      </c>
      <c r="B5671" s="15" t="s">
        <v>98</v>
      </c>
      <c r="C5671" s="15" t="n">
        <v>1</v>
      </c>
      <c r="D5671" s="15" t="s">
        <v>26</v>
      </c>
      <c r="E5671" s="15" t="s">
        <v>24</v>
      </c>
      <c r="F5671" s="15" t="n">
        <v>43</v>
      </c>
      <c r="G5671" s="15" t="s">
        <v>26</v>
      </c>
      <c r="H5671" s="15" t="s">
        <v>24</v>
      </c>
      <c r="I5671" s="15" t="s">
        <v>102</v>
      </c>
      <c r="J5671" s="15" t="s">
        <v>24</v>
      </c>
      <c r="K5671" s="15" t="s">
        <v>26</v>
      </c>
      <c r="L5671" s="15" t="s">
        <v>26</v>
      </c>
      <c r="M5671" s="15" t="s">
        <v>24</v>
      </c>
      <c r="N5671" s="15" t="s">
        <v>26</v>
      </c>
      <c r="O5671" s="15" t="s">
        <v>26</v>
      </c>
      <c r="P5671" s="15" t="s">
        <v>27</v>
      </c>
      <c r="Q5671" s="15" t="s">
        <v>26</v>
      </c>
      <c r="R5671" s="15" t="s">
        <v>19</v>
      </c>
      <c r="S5671" s="18" t="n">
        <v>100.55</v>
      </c>
      <c r="T5671" s="15" t="n">
        <v>4304</v>
      </c>
      <c r="U5671" s="15" t="s">
        <v>24</v>
      </c>
      <c r="V5671" s="18" t="n">
        <f aca="false">IF(ISNUMBER(T5671),T5671,0)</f>
        <v>4304</v>
      </c>
      <c r="W5671" s="15" t="n">
        <f aca="false">IF(U5671="Yes",1,0)</f>
        <v>0</v>
      </c>
      <c r="X5671" s="15" t="str">
        <f aca="false">IF(F5671&lt;=12,"0-12 months",IF(F5671&lt;=24,"13-24 months",IF(F5671&lt;=48,"25-48 months","49-72 months")))</f>
        <v>25-48 months</v>
      </c>
      <c r="Y5671" s="15" t="str">
        <f aca="false">IF(C5671=1,"Yes","No")</f>
        <v>Yes</v>
      </c>
      <c r="Z5671" s="15" t="n">
        <f aca="false">COUNTIF(J5671:O5671,"Yes")</f>
        <v>4</v>
      </c>
      <c r="AA5671" s="18" t="n">
        <f aca="false">S5671*W5671</f>
        <v>0</v>
      </c>
      <c r="AB5671" s="15" t="n">
        <f aca="false">(P5671="Month-to-month")+(I5671="Fiber optic")+(R5671="Electronic check")+(F5671&lt;=12)+(M5671="No")+(J5671="No")</f>
        <v>3</v>
      </c>
      <c r="AC5671" s="15" t="str">
        <f aca="false">IF(AB5671&gt;=5,"High",IF(AB5671&gt;=3,"Medium","Low"))</f>
        <v>Medium</v>
      </c>
    </row>
    <row r="5672" customFormat="false" ht="15" hidden="false" customHeight="false" outlineLevel="0" collapsed="false">
      <c r="A5672" s="15" t="s">
        <v>5769</v>
      </c>
      <c r="B5672" s="15" t="s">
        <v>94</v>
      </c>
      <c r="C5672" s="15" t="n">
        <v>0</v>
      </c>
      <c r="D5672" s="15" t="s">
        <v>26</v>
      </c>
      <c r="E5672" s="15" t="s">
        <v>26</v>
      </c>
      <c r="F5672" s="15" t="n">
        <v>17</v>
      </c>
      <c r="G5672" s="15" t="s">
        <v>26</v>
      </c>
      <c r="H5672" s="15" t="s">
        <v>26</v>
      </c>
      <c r="I5672" s="15" t="s">
        <v>24</v>
      </c>
      <c r="J5672" s="15" t="s">
        <v>28</v>
      </c>
      <c r="K5672" s="15" t="s">
        <v>28</v>
      </c>
      <c r="L5672" s="15" t="s">
        <v>28</v>
      </c>
      <c r="M5672" s="15" t="s">
        <v>28</v>
      </c>
      <c r="N5672" s="15" t="s">
        <v>28</v>
      </c>
      <c r="O5672" s="15" t="s">
        <v>28</v>
      </c>
      <c r="P5672" s="15" t="s">
        <v>25</v>
      </c>
      <c r="Q5672" s="15" t="s">
        <v>24</v>
      </c>
      <c r="R5672" s="15" t="s">
        <v>17</v>
      </c>
      <c r="S5672" s="18" t="n">
        <v>24.1</v>
      </c>
      <c r="T5672" s="15" t="n">
        <v>409.9</v>
      </c>
      <c r="U5672" s="15" t="s">
        <v>26</v>
      </c>
      <c r="V5672" s="18" t="n">
        <f aca="false">IF(ISNUMBER(T5672),T5672,0)</f>
        <v>409.9</v>
      </c>
      <c r="W5672" s="15" t="n">
        <f aca="false">IF(U5672="Yes",1,0)</f>
        <v>1</v>
      </c>
      <c r="X5672" s="15" t="str">
        <f aca="false">IF(F5672&lt;=12,"0-12 months",IF(F5672&lt;=24,"13-24 months",IF(F5672&lt;=48,"25-48 months","49-72 months")))</f>
        <v>13-24 months</v>
      </c>
      <c r="Y5672" s="15" t="str">
        <f aca="false">IF(C5672=1,"Yes","No")</f>
        <v>No</v>
      </c>
      <c r="Z5672" s="15" t="n">
        <f aca="false">COUNTIF(J5672:O5672,"Yes")</f>
        <v>0</v>
      </c>
      <c r="AA5672" s="18" t="n">
        <f aca="false">S5672*W5672</f>
        <v>24.1</v>
      </c>
      <c r="AB5672" s="15" t="n">
        <f aca="false">(P5672="Month-to-month")+(I5672="Fiber optic")+(R5672="Electronic check")+(F5672&lt;=12)+(M5672="No")+(J5672="No")</f>
        <v>1</v>
      </c>
      <c r="AC5672" s="15" t="str">
        <f aca="false">IF(AB5672&gt;=5,"High",IF(AB5672&gt;=3,"Medium","Low"))</f>
        <v>Low</v>
      </c>
    </row>
    <row r="5673" customFormat="false" ht="15" hidden="false" customHeight="false" outlineLevel="0" collapsed="false">
      <c r="A5673" s="15" t="s">
        <v>5770</v>
      </c>
      <c r="B5673" s="15" t="s">
        <v>94</v>
      </c>
      <c r="C5673" s="15" t="n">
        <v>0</v>
      </c>
      <c r="D5673" s="15" t="s">
        <v>26</v>
      </c>
      <c r="E5673" s="15" t="s">
        <v>24</v>
      </c>
      <c r="F5673" s="15" t="n">
        <v>61</v>
      </c>
      <c r="G5673" s="15" t="s">
        <v>26</v>
      </c>
      <c r="H5673" s="15" t="s">
        <v>26</v>
      </c>
      <c r="I5673" s="15" t="s">
        <v>24</v>
      </c>
      <c r="J5673" s="15" t="s">
        <v>28</v>
      </c>
      <c r="K5673" s="15" t="s">
        <v>28</v>
      </c>
      <c r="L5673" s="15" t="s">
        <v>28</v>
      </c>
      <c r="M5673" s="15" t="s">
        <v>28</v>
      </c>
      <c r="N5673" s="15" t="s">
        <v>28</v>
      </c>
      <c r="O5673" s="15" t="s">
        <v>28</v>
      </c>
      <c r="P5673" s="15" t="s">
        <v>29</v>
      </c>
      <c r="Q5673" s="15" t="s">
        <v>24</v>
      </c>
      <c r="R5673" s="15" t="s">
        <v>19</v>
      </c>
      <c r="S5673" s="18" t="n">
        <v>25.3</v>
      </c>
      <c r="T5673" s="15" t="n">
        <v>1554.9</v>
      </c>
      <c r="U5673" s="15" t="s">
        <v>24</v>
      </c>
      <c r="V5673" s="18" t="n">
        <f aca="false">IF(ISNUMBER(T5673),T5673,0)</f>
        <v>1554.9</v>
      </c>
      <c r="W5673" s="15" t="n">
        <f aca="false">IF(U5673="Yes",1,0)</f>
        <v>0</v>
      </c>
      <c r="X5673" s="15" t="str">
        <f aca="false">IF(F5673&lt;=12,"0-12 months",IF(F5673&lt;=24,"13-24 months",IF(F5673&lt;=48,"25-48 months","49-72 months")))</f>
        <v>49-72 months</v>
      </c>
      <c r="Y5673" s="15" t="str">
        <f aca="false">IF(C5673=1,"Yes","No")</f>
        <v>No</v>
      </c>
      <c r="Z5673" s="15" t="n">
        <f aca="false">COUNTIF(J5673:O5673,"Yes")</f>
        <v>0</v>
      </c>
      <c r="AA5673" s="18" t="n">
        <f aca="false">S5673*W5673</f>
        <v>0</v>
      </c>
      <c r="AB5673" s="15" t="n">
        <f aca="false">(P5673="Month-to-month")+(I5673="Fiber optic")+(R5673="Electronic check")+(F5673&lt;=12)+(M5673="No")+(J5673="No")</f>
        <v>0</v>
      </c>
      <c r="AC5673" s="15" t="str">
        <f aca="false">IF(AB5673&gt;=5,"High",IF(AB5673&gt;=3,"Medium","Low"))</f>
        <v>Low</v>
      </c>
    </row>
    <row r="5674" customFormat="false" ht="15" hidden="false" customHeight="false" outlineLevel="0" collapsed="false">
      <c r="A5674" s="15" t="s">
        <v>5771</v>
      </c>
      <c r="B5674" s="15" t="s">
        <v>94</v>
      </c>
      <c r="C5674" s="15" t="n">
        <v>0</v>
      </c>
      <c r="D5674" s="15" t="s">
        <v>26</v>
      </c>
      <c r="E5674" s="15" t="s">
        <v>24</v>
      </c>
      <c r="F5674" s="15" t="n">
        <v>49</v>
      </c>
      <c r="G5674" s="15" t="s">
        <v>26</v>
      </c>
      <c r="H5674" s="15" t="s">
        <v>26</v>
      </c>
      <c r="I5674" s="15" t="s">
        <v>96</v>
      </c>
      <c r="J5674" s="15" t="s">
        <v>26</v>
      </c>
      <c r="K5674" s="15" t="s">
        <v>26</v>
      </c>
      <c r="L5674" s="15" t="s">
        <v>26</v>
      </c>
      <c r="M5674" s="15" t="s">
        <v>24</v>
      </c>
      <c r="N5674" s="15" t="s">
        <v>24</v>
      </c>
      <c r="O5674" s="15" t="s">
        <v>26</v>
      </c>
      <c r="P5674" s="15" t="s">
        <v>27</v>
      </c>
      <c r="Q5674" s="15" t="s">
        <v>24</v>
      </c>
      <c r="R5674" s="15" t="s">
        <v>15</v>
      </c>
      <c r="S5674" s="18" t="n">
        <v>71.8</v>
      </c>
      <c r="T5674" s="15" t="n">
        <v>3472.05</v>
      </c>
      <c r="U5674" s="15" t="s">
        <v>24</v>
      </c>
      <c r="V5674" s="18" t="n">
        <f aca="false">IF(ISNUMBER(T5674),T5674,0)</f>
        <v>3472.05</v>
      </c>
      <c r="W5674" s="15" t="n">
        <f aca="false">IF(U5674="Yes",1,0)</f>
        <v>0</v>
      </c>
      <c r="X5674" s="15" t="str">
        <f aca="false">IF(F5674&lt;=12,"0-12 months",IF(F5674&lt;=24,"13-24 months",IF(F5674&lt;=48,"25-48 months","49-72 months")))</f>
        <v>49-72 months</v>
      </c>
      <c r="Y5674" s="15" t="str">
        <f aca="false">IF(C5674=1,"Yes","No")</f>
        <v>No</v>
      </c>
      <c r="Z5674" s="15" t="n">
        <f aca="false">COUNTIF(J5674:O5674,"Yes")</f>
        <v>4</v>
      </c>
      <c r="AA5674" s="18" t="n">
        <f aca="false">S5674*W5674</f>
        <v>0</v>
      </c>
      <c r="AB5674" s="15" t="n">
        <f aca="false">(P5674="Month-to-month")+(I5674="Fiber optic")+(R5674="Electronic check")+(F5674&lt;=12)+(M5674="No")+(J5674="No")</f>
        <v>2</v>
      </c>
      <c r="AC5674" s="15" t="str">
        <f aca="false">IF(AB5674&gt;=5,"High",IF(AB5674&gt;=3,"Medium","Low"))</f>
        <v>Low</v>
      </c>
    </row>
    <row r="5675" customFormat="false" ht="15" hidden="false" customHeight="false" outlineLevel="0" collapsed="false">
      <c r="A5675" s="15" t="s">
        <v>5772</v>
      </c>
      <c r="B5675" s="15" t="s">
        <v>98</v>
      </c>
      <c r="C5675" s="15" t="n">
        <v>0</v>
      </c>
      <c r="D5675" s="15" t="s">
        <v>24</v>
      </c>
      <c r="E5675" s="15" t="s">
        <v>24</v>
      </c>
      <c r="F5675" s="15" t="n">
        <v>4</v>
      </c>
      <c r="G5675" s="15" t="s">
        <v>26</v>
      </c>
      <c r="H5675" s="15" t="s">
        <v>24</v>
      </c>
      <c r="I5675" s="15" t="s">
        <v>24</v>
      </c>
      <c r="J5675" s="15" t="s">
        <v>28</v>
      </c>
      <c r="K5675" s="15" t="s">
        <v>28</v>
      </c>
      <c r="L5675" s="15" t="s">
        <v>28</v>
      </c>
      <c r="M5675" s="15" t="s">
        <v>28</v>
      </c>
      <c r="N5675" s="15" t="s">
        <v>28</v>
      </c>
      <c r="O5675" s="15" t="s">
        <v>28</v>
      </c>
      <c r="P5675" s="15" t="s">
        <v>27</v>
      </c>
      <c r="Q5675" s="15" t="s">
        <v>24</v>
      </c>
      <c r="R5675" s="15" t="s">
        <v>17</v>
      </c>
      <c r="S5675" s="18" t="n">
        <v>19.7</v>
      </c>
      <c r="T5675" s="15" t="n">
        <v>117.8</v>
      </c>
      <c r="U5675" s="15" t="s">
        <v>24</v>
      </c>
      <c r="V5675" s="18" t="n">
        <f aca="false">IF(ISNUMBER(T5675),T5675,0)</f>
        <v>117.8</v>
      </c>
      <c r="W5675" s="15" t="n">
        <f aca="false">IF(U5675="Yes",1,0)</f>
        <v>0</v>
      </c>
      <c r="X5675" s="15" t="str">
        <f aca="false">IF(F5675&lt;=12,"0-12 months",IF(F5675&lt;=24,"13-24 months",IF(F5675&lt;=48,"25-48 months","49-72 months")))</f>
        <v>0-12 months</v>
      </c>
      <c r="Y5675" s="15" t="str">
        <f aca="false">IF(C5675=1,"Yes","No")</f>
        <v>No</v>
      </c>
      <c r="Z5675" s="15" t="n">
        <f aca="false">COUNTIF(J5675:O5675,"Yes")</f>
        <v>0</v>
      </c>
      <c r="AA5675" s="18" t="n">
        <f aca="false">S5675*W5675</f>
        <v>0</v>
      </c>
      <c r="AB5675" s="15" t="n">
        <f aca="false">(P5675="Month-to-month")+(I5675="Fiber optic")+(R5675="Electronic check")+(F5675&lt;=12)+(M5675="No")+(J5675="No")</f>
        <v>1</v>
      </c>
      <c r="AC5675" s="15" t="str">
        <f aca="false">IF(AB5675&gt;=5,"High",IF(AB5675&gt;=3,"Medium","Low"))</f>
        <v>Low</v>
      </c>
    </row>
    <row r="5676" customFormat="false" ht="15" hidden="false" customHeight="false" outlineLevel="0" collapsed="false">
      <c r="A5676" s="15" t="s">
        <v>5773</v>
      </c>
      <c r="B5676" s="15" t="s">
        <v>94</v>
      </c>
      <c r="C5676" s="15" t="n">
        <v>0</v>
      </c>
      <c r="D5676" s="15" t="s">
        <v>26</v>
      </c>
      <c r="E5676" s="15" t="s">
        <v>26</v>
      </c>
      <c r="F5676" s="15" t="n">
        <v>64</v>
      </c>
      <c r="G5676" s="15" t="s">
        <v>24</v>
      </c>
      <c r="H5676" s="15" t="s">
        <v>95</v>
      </c>
      <c r="I5676" s="15" t="s">
        <v>96</v>
      </c>
      <c r="J5676" s="15" t="s">
        <v>24</v>
      </c>
      <c r="K5676" s="15" t="s">
        <v>26</v>
      </c>
      <c r="L5676" s="15" t="s">
        <v>26</v>
      </c>
      <c r="M5676" s="15" t="s">
        <v>26</v>
      </c>
      <c r="N5676" s="15" t="s">
        <v>24</v>
      </c>
      <c r="O5676" s="15" t="s">
        <v>26</v>
      </c>
      <c r="P5676" s="15" t="s">
        <v>29</v>
      </c>
      <c r="Q5676" s="15" t="s">
        <v>24</v>
      </c>
      <c r="R5676" s="15" t="s">
        <v>15</v>
      </c>
      <c r="S5676" s="18" t="n">
        <v>49.85</v>
      </c>
      <c r="T5676" s="15" t="n">
        <v>3210.35</v>
      </c>
      <c r="U5676" s="15" t="s">
        <v>24</v>
      </c>
      <c r="V5676" s="18" t="n">
        <f aca="false">IF(ISNUMBER(T5676),T5676,0)</f>
        <v>3210.35</v>
      </c>
      <c r="W5676" s="15" t="n">
        <f aca="false">IF(U5676="Yes",1,0)</f>
        <v>0</v>
      </c>
      <c r="X5676" s="15" t="str">
        <f aca="false">IF(F5676&lt;=12,"0-12 months",IF(F5676&lt;=24,"13-24 months",IF(F5676&lt;=48,"25-48 months","49-72 months")))</f>
        <v>49-72 months</v>
      </c>
      <c r="Y5676" s="15" t="str">
        <f aca="false">IF(C5676=1,"Yes","No")</f>
        <v>No</v>
      </c>
      <c r="Z5676" s="15" t="n">
        <f aca="false">COUNTIF(J5676:O5676,"Yes")</f>
        <v>4</v>
      </c>
      <c r="AA5676" s="18" t="n">
        <f aca="false">S5676*W5676</f>
        <v>0</v>
      </c>
      <c r="AB5676" s="15" t="n">
        <f aca="false">(P5676="Month-to-month")+(I5676="Fiber optic")+(R5676="Electronic check")+(F5676&lt;=12)+(M5676="No")+(J5676="No")</f>
        <v>2</v>
      </c>
      <c r="AC5676" s="15" t="str">
        <f aca="false">IF(AB5676&gt;=5,"High",IF(AB5676&gt;=3,"Medium","Low"))</f>
        <v>Low</v>
      </c>
    </row>
    <row r="5677" customFormat="false" ht="15" hidden="false" customHeight="false" outlineLevel="0" collapsed="false">
      <c r="A5677" s="15" t="s">
        <v>5774</v>
      </c>
      <c r="B5677" s="15" t="s">
        <v>98</v>
      </c>
      <c r="C5677" s="15" t="n">
        <v>0</v>
      </c>
      <c r="D5677" s="15" t="s">
        <v>24</v>
      </c>
      <c r="E5677" s="15" t="s">
        <v>24</v>
      </c>
      <c r="F5677" s="15" t="n">
        <v>3</v>
      </c>
      <c r="G5677" s="15" t="s">
        <v>26</v>
      </c>
      <c r="H5677" s="15" t="s">
        <v>24</v>
      </c>
      <c r="I5677" s="15" t="s">
        <v>102</v>
      </c>
      <c r="J5677" s="15" t="s">
        <v>24</v>
      </c>
      <c r="K5677" s="15" t="s">
        <v>24</v>
      </c>
      <c r="L5677" s="15" t="s">
        <v>24</v>
      </c>
      <c r="M5677" s="15" t="s">
        <v>24</v>
      </c>
      <c r="N5677" s="15" t="s">
        <v>24</v>
      </c>
      <c r="O5677" s="15" t="s">
        <v>24</v>
      </c>
      <c r="P5677" s="15" t="s">
        <v>25</v>
      </c>
      <c r="Q5677" s="15" t="s">
        <v>26</v>
      </c>
      <c r="R5677" s="15" t="s">
        <v>17</v>
      </c>
      <c r="S5677" s="18" t="n">
        <v>69.6</v>
      </c>
      <c r="T5677" s="15" t="n">
        <v>207.4</v>
      </c>
      <c r="U5677" s="15" t="s">
        <v>24</v>
      </c>
      <c r="V5677" s="18" t="n">
        <f aca="false">IF(ISNUMBER(T5677),T5677,0)</f>
        <v>207.4</v>
      </c>
      <c r="W5677" s="15" t="n">
        <f aca="false">IF(U5677="Yes",1,0)</f>
        <v>0</v>
      </c>
      <c r="X5677" s="15" t="str">
        <f aca="false">IF(F5677&lt;=12,"0-12 months",IF(F5677&lt;=24,"13-24 months",IF(F5677&lt;=48,"25-48 months","49-72 months")))</f>
        <v>0-12 months</v>
      </c>
      <c r="Y5677" s="15" t="str">
        <f aca="false">IF(C5677=1,"Yes","No")</f>
        <v>No</v>
      </c>
      <c r="Z5677" s="15" t="n">
        <f aca="false">COUNTIF(J5677:O5677,"Yes")</f>
        <v>0</v>
      </c>
      <c r="AA5677" s="18" t="n">
        <f aca="false">S5677*W5677</f>
        <v>0</v>
      </c>
      <c r="AB5677" s="15" t="n">
        <f aca="false">(P5677="Month-to-month")+(I5677="Fiber optic")+(R5677="Electronic check")+(F5677&lt;=12)+(M5677="No")+(J5677="No")</f>
        <v>5</v>
      </c>
      <c r="AC5677" s="15" t="str">
        <f aca="false">IF(AB5677&gt;=5,"High",IF(AB5677&gt;=3,"Medium","Low"))</f>
        <v>High</v>
      </c>
    </row>
    <row r="5678" customFormat="false" ht="15" hidden="false" customHeight="false" outlineLevel="0" collapsed="false">
      <c r="A5678" s="15" t="s">
        <v>5775</v>
      </c>
      <c r="B5678" s="15" t="s">
        <v>98</v>
      </c>
      <c r="C5678" s="15" t="n">
        <v>0</v>
      </c>
      <c r="D5678" s="15" t="s">
        <v>26</v>
      </c>
      <c r="E5678" s="15" t="s">
        <v>26</v>
      </c>
      <c r="F5678" s="15" t="n">
        <v>1</v>
      </c>
      <c r="G5678" s="15" t="s">
        <v>26</v>
      </c>
      <c r="H5678" s="15" t="s">
        <v>24</v>
      </c>
      <c r="I5678" s="15" t="s">
        <v>24</v>
      </c>
      <c r="J5678" s="15" t="s">
        <v>28</v>
      </c>
      <c r="K5678" s="15" t="s">
        <v>28</v>
      </c>
      <c r="L5678" s="15" t="s">
        <v>28</v>
      </c>
      <c r="M5678" s="15" t="s">
        <v>28</v>
      </c>
      <c r="N5678" s="15" t="s">
        <v>28</v>
      </c>
      <c r="O5678" s="15" t="s">
        <v>28</v>
      </c>
      <c r="P5678" s="15" t="s">
        <v>25</v>
      </c>
      <c r="Q5678" s="15" t="s">
        <v>24</v>
      </c>
      <c r="R5678" s="15" t="s">
        <v>15</v>
      </c>
      <c r="S5678" s="18" t="n">
        <v>19.75</v>
      </c>
      <c r="T5678" s="15" t="n">
        <v>19.75</v>
      </c>
      <c r="U5678" s="15" t="s">
        <v>24</v>
      </c>
      <c r="V5678" s="18" t="n">
        <f aca="false">IF(ISNUMBER(T5678),T5678,0)</f>
        <v>19.75</v>
      </c>
      <c r="W5678" s="15" t="n">
        <f aca="false">IF(U5678="Yes",1,0)</f>
        <v>0</v>
      </c>
      <c r="X5678" s="15" t="str">
        <f aca="false">IF(F5678&lt;=12,"0-12 months",IF(F5678&lt;=24,"13-24 months",IF(F5678&lt;=48,"25-48 months","49-72 months")))</f>
        <v>0-12 months</v>
      </c>
      <c r="Y5678" s="15" t="str">
        <f aca="false">IF(C5678=1,"Yes","No")</f>
        <v>No</v>
      </c>
      <c r="Z5678" s="15" t="n">
        <f aca="false">COUNTIF(J5678:O5678,"Yes")</f>
        <v>0</v>
      </c>
      <c r="AA5678" s="18" t="n">
        <f aca="false">S5678*W5678</f>
        <v>0</v>
      </c>
      <c r="AB5678" s="15" t="n">
        <f aca="false">(P5678="Month-to-month")+(I5678="Fiber optic")+(R5678="Electronic check")+(F5678&lt;=12)+(M5678="No")+(J5678="No")</f>
        <v>3</v>
      </c>
      <c r="AC5678" s="15" t="str">
        <f aca="false">IF(AB5678&gt;=5,"High",IF(AB5678&gt;=3,"Medium","Low"))</f>
        <v>Medium</v>
      </c>
    </row>
    <row r="5679" customFormat="false" ht="15" hidden="false" customHeight="false" outlineLevel="0" collapsed="false">
      <c r="A5679" s="15" t="s">
        <v>5776</v>
      </c>
      <c r="B5679" s="15" t="s">
        <v>98</v>
      </c>
      <c r="C5679" s="15" t="n">
        <v>0</v>
      </c>
      <c r="D5679" s="15" t="s">
        <v>26</v>
      </c>
      <c r="E5679" s="15" t="s">
        <v>24</v>
      </c>
      <c r="F5679" s="15" t="n">
        <v>40</v>
      </c>
      <c r="G5679" s="15" t="s">
        <v>26</v>
      </c>
      <c r="H5679" s="15" t="s">
        <v>24</v>
      </c>
      <c r="I5679" s="15" t="s">
        <v>102</v>
      </c>
      <c r="J5679" s="15" t="s">
        <v>24</v>
      </c>
      <c r="K5679" s="15" t="s">
        <v>26</v>
      </c>
      <c r="L5679" s="15" t="s">
        <v>26</v>
      </c>
      <c r="M5679" s="15" t="s">
        <v>24</v>
      </c>
      <c r="N5679" s="15" t="s">
        <v>24</v>
      </c>
      <c r="O5679" s="15" t="s">
        <v>24</v>
      </c>
      <c r="P5679" s="15" t="s">
        <v>27</v>
      </c>
      <c r="Q5679" s="15" t="s">
        <v>24</v>
      </c>
      <c r="R5679" s="15" t="s">
        <v>15</v>
      </c>
      <c r="S5679" s="18" t="n">
        <v>80.8</v>
      </c>
      <c r="T5679" s="15" t="n">
        <v>3132.75</v>
      </c>
      <c r="U5679" s="15" t="s">
        <v>24</v>
      </c>
      <c r="V5679" s="18" t="n">
        <f aca="false">IF(ISNUMBER(T5679),T5679,0)</f>
        <v>3132.75</v>
      </c>
      <c r="W5679" s="15" t="n">
        <f aca="false">IF(U5679="Yes",1,0)</f>
        <v>0</v>
      </c>
      <c r="X5679" s="15" t="str">
        <f aca="false">IF(F5679&lt;=12,"0-12 months",IF(F5679&lt;=24,"13-24 months",IF(F5679&lt;=48,"25-48 months","49-72 months")))</f>
        <v>25-48 months</v>
      </c>
      <c r="Y5679" s="15" t="str">
        <f aca="false">IF(C5679=1,"Yes","No")</f>
        <v>No</v>
      </c>
      <c r="Z5679" s="15" t="n">
        <f aca="false">COUNTIF(J5679:O5679,"Yes")</f>
        <v>2</v>
      </c>
      <c r="AA5679" s="18" t="n">
        <f aca="false">S5679*W5679</f>
        <v>0</v>
      </c>
      <c r="AB5679" s="15" t="n">
        <f aca="false">(P5679="Month-to-month")+(I5679="Fiber optic")+(R5679="Electronic check")+(F5679&lt;=12)+(M5679="No")+(J5679="No")</f>
        <v>4</v>
      </c>
      <c r="AC5679" s="15" t="str">
        <f aca="false">IF(AB5679&gt;=5,"High",IF(AB5679&gt;=3,"Medium","Low"))</f>
        <v>Medium</v>
      </c>
    </row>
    <row r="5680" customFormat="false" ht="15" hidden="false" customHeight="false" outlineLevel="0" collapsed="false">
      <c r="A5680" s="15" t="s">
        <v>5777</v>
      </c>
      <c r="B5680" s="15" t="s">
        <v>94</v>
      </c>
      <c r="C5680" s="15" t="n">
        <v>0</v>
      </c>
      <c r="D5680" s="15" t="s">
        <v>24</v>
      </c>
      <c r="E5680" s="15" t="s">
        <v>26</v>
      </c>
      <c r="F5680" s="15" t="n">
        <v>1</v>
      </c>
      <c r="G5680" s="15" t="s">
        <v>26</v>
      </c>
      <c r="H5680" s="15" t="s">
        <v>24</v>
      </c>
      <c r="I5680" s="15" t="s">
        <v>96</v>
      </c>
      <c r="J5680" s="15" t="s">
        <v>26</v>
      </c>
      <c r="K5680" s="15" t="s">
        <v>26</v>
      </c>
      <c r="L5680" s="15" t="s">
        <v>24</v>
      </c>
      <c r="M5680" s="15" t="s">
        <v>26</v>
      </c>
      <c r="N5680" s="15" t="s">
        <v>24</v>
      </c>
      <c r="O5680" s="15" t="s">
        <v>24</v>
      </c>
      <c r="P5680" s="15" t="s">
        <v>25</v>
      </c>
      <c r="Q5680" s="15" t="s">
        <v>26</v>
      </c>
      <c r="R5680" s="15" t="s">
        <v>15</v>
      </c>
      <c r="S5680" s="18" t="n">
        <v>60</v>
      </c>
      <c r="T5680" s="15" t="n">
        <v>60</v>
      </c>
      <c r="U5680" s="15" t="s">
        <v>26</v>
      </c>
      <c r="V5680" s="18" t="n">
        <f aca="false">IF(ISNUMBER(T5680),T5680,0)</f>
        <v>60</v>
      </c>
      <c r="W5680" s="15" t="n">
        <f aca="false">IF(U5680="Yes",1,0)</f>
        <v>1</v>
      </c>
      <c r="X5680" s="15" t="str">
        <f aca="false">IF(F5680&lt;=12,"0-12 months",IF(F5680&lt;=24,"13-24 months",IF(F5680&lt;=48,"25-48 months","49-72 months")))</f>
        <v>0-12 months</v>
      </c>
      <c r="Y5680" s="15" t="str">
        <f aca="false">IF(C5680=1,"Yes","No")</f>
        <v>No</v>
      </c>
      <c r="Z5680" s="15" t="n">
        <f aca="false">COUNTIF(J5680:O5680,"Yes")</f>
        <v>3</v>
      </c>
      <c r="AA5680" s="18" t="n">
        <f aca="false">S5680*W5680</f>
        <v>60</v>
      </c>
      <c r="AB5680" s="15" t="n">
        <f aca="false">(P5680="Month-to-month")+(I5680="Fiber optic")+(R5680="Electronic check")+(F5680&lt;=12)+(M5680="No")+(J5680="No")</f>
        <v>3</v>
      </c>
      <c r="AC5680" s="15" t="str">
        <f aca="false">IF(AB5680&gt;=5,"High",IF(AB5680&gt;=3,"Medium","Low"))</f>
        <v>Medium</v>
      </c>
    </row>
    <row r="5681" customFormat="false" ht="15" hidden="false" customHeight="false" outlineLevel="0" collapsed="false">
      <c r="A5681" s="15" t="s">
        <v>5778</v>
      </c>
      <c r="B5681" s="15" t="s">
        <v>98</v>
      </c>
      <c r="C5681" s="15" t="n">
        <v>0</v>
      </c>
      <c r="D5681" s="15" t="s">
        <v>24</v>
      </c>
      <c r="E5681" s="15" t="s">
        <v>24</v>
      </c>
      <c r="F5681" s="15" t="n">
        <v>8</v>
      </c>
      <c r="G5681" s="15" t="s">
        <v>26</v>
      </c>
      <c r="H5681" s="15" t="s">
        <v>26</v>
      </c>
      <c r="I5681" s="15" t="s">
        <v>102</v>
      </c>
      <c r="J5681" s="15" t="s">
        <v>24</v>
      </c>
      <c r="K5681" s="15" t="s">
        <v>24</v>
      </c>
      <c r="L5681" s="15" t="s">
        <v>24</v>
      </c>
      <c r="M5681" s="15" t="s">
        <v>24</v>
      </c>
      <c r="N5681" s="15" t="s">
        <v>24</v>
      </c>
      <c r="O5681" s="15" t="s">
        <v>26</v>
      </c>
      <c r="P5681" s="15" t="s">
        <v>25</v>
      </c>
      <c r="Q5681" s="15" t="s">
        <v>26</v>
      </c>
      <c r="R5681" s="15" t="s">
        <v>15</v>
      </c>
      <c r="S5681" s="18" t="n">
        <v>86.55</v>
      </c>
      <c r="T5681" s="15" t="n">
        <v>649.65</v>
      </c>
      <c r="U5681" s="15" t="s">
        <v>26</v>
      </c>
      <c r="V5681" s="18" t="n">
        <f aca="false">IF(ISNUMBER(T5681),T5681,0)</f>
        <v>649.65</v>
      </c>
      <c r="W5681" s="15" t="n">
        <f aca="false">IF(U5681="Yes",1,0)</f>
        <v>1</v>
      </c>
      <c r="X5681" s="15" t="str">
        <f aca="false">IF(F5681&lt;=12,"0-12 months",IF(F5681&lt;=24,"13-24 months",IF(F5681&lt;=48,"25-48 months","49-72 months")))</f>
        <v>0-12 months</v>
      </c>
      <c r="Y5681" s="15" t="str">
        <f aca="false">IF(C5681=1,"Yes","No")</f>
        <v>No</v>
      </c>
      <c r="Z5681" s="15" t="n">
        <f aca="false">COUNTIF(J5681:O5681,"Yes")</f>
        <v>1</v>
      </c>
      <c r="AA5681" s="18" t="n">
        <f aca="false">S5681*W5681</f>
        <v>86.55</v>
      </c>
      <c r="AB5681" s="15" t="n">
        <f aca="false">(P5681="Month-to-month")+(I5681="Fiber optic")+(R5681="Electronic check")+(F5681&lt;=12)+(M5681="No")+(J5681="No")</f>
        <v>6</v>
      </c>
      <c r="AC5681" s="15" t="str">
        <f aca="false">IF(AB5681&gt;=5,"High",IF(AB5681&gt;=3,"Medium","Low"))</f>
        <v>High</v>
      </c>
    </row>
    <row r="5682" customFormat="false" ht="15" hidden="false" customHeight="false" outlineLevel="0" collapsed="false">
      <c r="A5682" s="15" t="s">
        <v>5779</v>
      </c>
      <c r="B5682" s="15" t="s">
        <v>94</v>
      </c>
      <c r="C5682" s="15" t="n">
        <v>1</v>
      </c>
      <c r="D5682" s="15" t="s">
        <v>26</v>
      </c>
      <c r="E5682" s="15" t="s">
        <v>24</v>
      </c>
      <c r="F5682" s="15" t="n">
        <v>1</v>
      </c>
      <c r="G5682" s="15" t="s">
        <v>26</v>
      </c>
      <c r="H5682" s="15" t="s">
        <v>24</v>
      </c>
      <c r="I5682" s="15" t="s">
        <v>24</v>
      </c>
      <c r="J5682" s="15" t="s">
        <v>28</v>
      </c>
      <c r="K5682" s="15" t="s">
        <v>28</v>
      </c>
      <c r="L5682" s="15" t="s">
        <v>28</v>
      </c>
      <c r="M5682" s="15" t="s">
        <v>28</v>
      </c>
      <c r="N5682" s="15" t="s">
        <v>28</v>
      </c>
      <c r="O5682" s="15" t="s">
        <v>28</v>
      </c>
      <c r="P5682" s="15" t="s">
        <v>25</v>
      </c>
      <c r="Q5682" s="15" t="s">
        <v>26</v>
      </c>
      <c r="R5682" s="15" t="s">
        <v>17</v>
      </c>
      <c r="S5682" s="18" t="n">
        <v>20.85</v>
      </c>
      <c r="T5682" s="15" t="n">
        <v>20.85</v>
      </c>
      <c r="U5682" s="15" t="s">
        <v>26</v>
      </c>
      <c r="V5682" s="18" t="n">
        <f aca="false">IF(ISNUMBER(T5682),T5682,0)</f>
        <v>20.85</v>
      </c>
      <c r="W5682" s="15" t="n">
        <f aca="false">IF(U5682="Yes",1,0)</f>
        <v>1</v>
      </c>
      <c r="X5682" s="15" t="str">
        <f aca="false">IF(F5682&lt;=12,"0-12 months",IF(F5682&lt;=24,"13-24 months",IF(F5682&lt;=48,"25-48 months","49-72 months")))</f>
        <v>0-12 months</v>
      </c>
      <c r="Y5682" s="15" t="str">
        <f aca="false">IF(C5682=1,"Yes","No")</f>
        <v>Yes</v>
      </c>
      <c r="Z5682" s="15" t="n">
        <f aca="false">COUNTIF(J5682:O5682,"Yes")</f>
        <v>0</v>
      </c>
      <c r="AA5682" s="18" t="n">
        <f aca="false">S5682*W5682</f>
        <v>20.85</v>
      </c>
      <c r="AB5682" s="15" t="n">
        <f aca="false">(P5682="Month-to-month")+(I5682="Fiber optic")+(R5682="Electronic check")+(F5682&lt;=12)+(M5682="No")+(J5682="No")</f>
        <v>2</v>
      </c>
      <c r="AC5682" s="15" t="str">
        <f aca="false">IF(AB5682&gt;=5,"High",IF(AB5682&gt;=3,"Medium","Low"))</f>
        <v>Low</v>
      </c>
    </row>
    <row r="5683" customFormat="false" ht="15" hidden="false" customHeight="false" outlineLevel="0" collapsed="false">
      <c r="A5683" s="15" t="s">
        <v>5780</v>
      </c>
      <c r="B5683" s="15" t="s">
        <v>94</v>
      </c>
      <c r="C5683" s="15" t="n">
        <v>1</v>
      </c>
      <c r="D5683" s="15" t="s">
        <v>26</v>
      </c>
      <c r="E5683" s="15" t="s">
        <v>24</v>
      </c>
      <c r="F5683" s="15" t="n">
        <v>34</v>
      </c>
      <c r="G5683" s="15" t="s">
        <v>26</v>
      </c>
      <c r="H5683" s="15" t="s">
        <v>24</v>
      </c>
      <c r="I5683" s="15" t="s">
        <v>96</v>
      </c>
      <c r="J5683" s="15" t="s">
        <v>24</v>
      </c>
      <c r="K5683" s="15" t="s">
        <v>24</v>
      </c>
      <c r="L5683" s="15" t="s">
        <v>26</v>
      </c>
      <c r="M5683" s="15" t="s">
        <v>26</v>
      </c>
      <c r="N5683" s="15" t="s">
        <v>26</v>
      </c>
      <c r="O5683" s="15" t="s">
        <v>24</v>
      </c>
      <c r="P5683" s="15" t="s">
        <v>27</v>
      </c>
      <c r="Q5683" s="15" t="s">
        <v>24</v>
      </c>
      <c r="R5683" s="15" t="s">
        <v>19</v>
      </c>
      <c r="S5683" s="18" t="n">
        <v>64.2</v>
      </c>
      <c r="T5683" s="15" t="n">
        <v>2106.3</v>
      </c>
      <c r="U5683" s="15" t="s">
        <v>24</v>
      </c>
      <c r="V5683" s="18" t="n">
        <f aca="false">IF(ISNUMBER(T5683),T5683,0)</f>
        <v>2106.3</v>
      </c>
      <c r="W5683" s="15" t="n">
        <f aca="false">IF(U5683="Yes",1,0)</f>
        <v>0</v>
      </c>
      <c r="X5683" s="15" t="str">
        <f aca="false">IF(F5683&lt;=12,"0-12 months",IF(F5683&lt;=24,"13-24 months",IF(F5683&lt;=48,"25-48 months","49-72 months")))</f>
        <v>25-48 months</v>
      </c>
      <c r="Y5683" s="15" t="str">
        <f aca="false">IF(C5683=1,"Yes","No")</f>
        <v>Yes</v>
      </c>
      <c r="Z5683" s="15" t="n">
        <f aca="false">COUNTIF(J5683:O5683,"Yes")</f>
        <v>3</v>
      </c>
      <c r="AA5683" s="18" t="n">
        <f aca="false">S5683*W5683</f>
        <v>0</v>
      </c>
      <c r="AB5683" s="15" t="n">
        <f aca="false">(P5683="Month-to-month")+(I5683="Fiber optic")+(R5683="Electronic check")+(F5683&lt;=12)+(M5683="No")+(J5683="No")</f>
        <v>1</v>
      </c>
      <c r="AC5683" s="15" t="str">
        <f aca="false">IF(AB5683&gt;=5,"High",IF(AB5683&gt;=3,"Medium","Low"))</f>
        <v>Low</v>
      </c>
    </row>
    <row r="5684" customFormat="false" ht="15" hidden="false" customHeight="false" outlineLevel="0" collapsed="false">
      <c r="A5684" s="15" t="s">
        <v>5781</v>
      </c>
      <c r="B5684" s="15" t="s">
        <v>94</v>
      </c>
      <c r="C5684" s="15" t="n">
        <v>0</v>
      </c>
      <c r="D5684" s="15" t="s">
        <v>26</v>
      </c>
      <c r="E5684" s="15" t="s">
        <v>24</v>
      </c>
      <c r="F5684" s="15" t="n">
        <v>1</v>
      </c>
      <c r="G5684" s="15" t="s">
        <v>24</v>
      </c>
      <c r="H5684" s="15" t="s">
        <v>95</v>
      </c>
      <c r="I5684" s="15" t="s">
        <v>96</v>
      </c>
      <c r="J5684" s="15" t="s">
        <v>24</v>
      </c>
      <c r="K5684" s="15" t="s">
        <v>24</v>
      </c>
      <c r="L5684" s="15" t="s">
        <v>24</v>
      </c>
      <c r="M5684" s="15" t="s">
        <v>24</v>
      </c>
      <c r="N5684" s="15" t="s">
        <v>24</v>
      </c>
      <c r="O5684" s="15" t="s">
        <v>26</v>
      </c>
      <c r="P5684" s="15" t="s">
        <v>25</v>
      </c>
      <c r="Q5684" s="15" t="s">
        <v>24</v>
      </c>
      <c r="R5684" s="15" t="s">
        <v>15</v>
      </c>
      <c r="S5684" s="18" t="n">
        <v>35</v>
      </c>
      <c r="T5684" s="15" t="n">
        <v>35</v>
      </c>
      <c r="U5684" s="15" t="s">
        <v>24</v>
      </c>
      <c r="V5684" s="18" t="n">
        <f aca="false">IF(ISNUMBER(T5684),T5684,0)</f>
        <v>35</v>
      </c>
      <c r="W5684" s="15" t="n">
        <f aca="false">IF(U5684="Yes",1,0)</f>
        <v>0</v>
      </c>
      <c r="X5684" s="15" t="str">
        <f aca="false">IF(F5684&lt;=12,"0-12 months",IF(F5684&lt;=24,"13-24 months",IF(F5684&lt;=48,"25-48 months","49-72 months")))</f>
        <v>0-12 months</v>
      </c>
      <c r="Y5684" s="15" t="str">
        <f aca="false">IF(C5684=1,"Yes","No")</f>
        <v>No</v>
      </c>
      <c r="Z5684" s="15" t="n">
        <f aca="false">COUNTIF(J5684:O5684,"Yes")</f>
        <v>1</v>
      </c>
      <c r="AA5684" s="18" t="n">
        <f aca="false">S5684*W5684</f>
        <v>0</v>
      </c>
      <c r="AB5684" s="15" t="n">
        <f aca="false">(P5684="Month-to-month")+(I5684="Fiber optic")+(R5684="Electronic check")+(F5684&lt;=12)+(M5684="No")+(J5684="No")</f>
        <v>5</v>
      </c>
      <c r="AC5684" s="15" t="str">
        <f aca="false">IF(AB5684&gt;=5,"High",IF(AB5684&gt;=3,"Medium","Low"))</f>
        <v>High</v>
      </c>
    </row>
    <row r="5685" customFormat="false" ht="15" hidden="false" customHeight="false" outlineLevel="0" collapsed="false">
      <c r="A5685" s="15" t="s">
        <v>5782</v>
      </c>
      <c r="B5685" s="15" t="s">
        <v>94</v>
      </c>
      <c r="C5685" s="15" t="n">
        <v>0</v>
      </c>
      <c r="D5685" s="15" t="s">
        <v>24</v>
      </c>
      <c r="E5685" s="15" t="s">
        <v>24</v>
      </c>
      <c r="F5685" s="15" t="n">
        <v>39</v>
      </c>
      <c r="G5685" s="15" t="s">
        <v>24</v>
      </c>
      <c r="H5685" s="15" t="s">
        <v>95</v>
      </c>
      <c r="I5685" s="15" t="s">
        <v>96</v>
      </c>
      <c r="J5685" s="15" t="s">
        <v>24</v>
      </c>
      <c r="K5685" s="15" t="s">
        <v>24</v>
      </c>
      <c r="L5685" s="15" t="s">
        <v>26</v>
      </c>
      <c r="M5685" s="15" t="s">
        <v>24</v>
      </c>
      <c r="N5685" s="15" t="s">
        <v>26</v>
      </c>
      <c r="O5685" s="15" t="s">
        <v>26</v>
      </c>
      <c r="P5685" s="15" t="s">
        <v>25</v>
      </c>
      <c r="Q5685" s="15" t="s">
        <v>26</v>
      </c>
      <c r="R5685" s="15" t="s">
        <v>15</v>
      </c>
      <c r="S5685" s="18" t="n">
        <v>50.75</v>
      </c>
      <c r="T5685" s="15" t="n">
        <v>2011.4</v>
      </c>
      <c r="U5685" s="15" t="s">
        <v>26</v>
      </c>
      <c r="V5685" s="18" t="n">
        <f aca="false">IF(ISNUMBER(T5685),T5685,0)</f>
        <v>2011.4</v>
      </c>
      <c r="W5685" s="15" t="n">
        <f aca="false">IF(U5685="Yes",1,0)</f>
        <v>1</v>
      </c>
      <c r="X5685" s="15" t="str">
        <f aca="false">IF(F5685&lt;=12,"0-12 months",IF(F5685&lt;=24,"13-24 months",IF(F5685&lt;=48,"25-48 months","49-72 months")))</f>
        <v>25-48 months</v>
      </c>
      <c r="Y5685" s="15" t="str">
        <f aca="false">IF(C5685=1,"Yes","No")</f>
        <v>No</v>
      </c>
      <c r="Z5685" s="15" t="n">
        <f aca="false">COUNTIF(J5685:O5685,"Yes")</f>
        <v>3</v>
      </c>
      <c r="AA5685" s="18" t="n">
        <f aca="false">S5685*W5685</f>
        <v>50.75</v>
      </c>
      <c r="AB5685" s="15" t="n">
        <f aca="false">(P5685="Month-to-month")+(I5685="Fiber optic")+(R5685="Electronic check")+(F5685&lt;=12)+(M5685="No")+(J5685="No")</f>
        <v>4</v>
      </c>
      <c r="AC5685" s="15" t="str">
        <f aca="false">IF(AB5685&gt;=5,"High",IF(AB5685&gt;=3,"Medium","Low"))</f>
        <v>Medium</v>
      </c>
    </row>
    <row r="5686" customFormat="false" ht="15" hidden="false" customHeight="false" outlineLevel="0" collapsed="false">
      <c r="A5686" s="15" t="s">
        <v>5783</v>
      </c>
      <c r="B5686" s="15" t="s">
        <v>94</v>
      </c>
      <c r="C5686" s="15" t="n">
        <v>1</v>
      </c>
      <c r="D5686" s="15" t="s">
        <v>26</v>
      </c>
      <c r="E5686" s="15" t="s">
        <v>24</v>
      </c>
      <c r="F5686" s="15" t="n">
        <v>58</v>
      </c>
      <c r="G5686" s="15" t="s">
        <v>26</v>
      </c>
      <c r="H5686" s="15" t="s">
        <v>24</v>
      </c>
      <c r="I5686" s="15" t="s">
        <v>102</v>
      </c>
      <c r="J5686" s="15" t="s">
        <v>26</v>
      </c>
      <c r="K5686" s="15" t="s">
        <v>26</v>
      </c>
      <c r="L5686" s="15" t="s">
        <v>24</v>
      </c>
      <c r="M5686" s="15" t="s">
        <v>26</v>
      </c>
      <c r="N5686" s="15" t="s">
        <v>26</v>
      </c>
      <c r="O5686" s="15" t="s">
        <v>26</v>
      </c>
      <c r="P5686" s="15" t="s">
        <v>27</v>
      </c>
      <c r="Q5686" s="15" t="s">
        <v>26</v>
      </c>
      <c r="R5686" s="15" t="s">
        <v>21</v>
      </c>
      <c r="S5686" s="18" t="n">
        <v>105.5</v>
      </c>
      <c r="T5686" s="15" t="n">
        <v>6205.5</v>
      </c>
      <c r="U5686" s="15" t="s">
        <v>26</v>
      </c>
      <c r="V5686" s="18" t="n">
        <f aca="false">IF(ISNUMBER(T5686),T5686,0)</f>
        <v>6205.5</v>
      </c>
      <c r="W5686" s="15" t="n">
        <f aca="false">IF(U5686="Yes",1,0)</f>
        <v>1</v>
      </c>
      <c r="X5686" s="15" t="str">
        <f aca="false">IF(F5686&lt;=12,"0-12 months",IF(F5686&lt;=24,"13-24 months",IF(F5686&lt;=48,"25-48 months","49-72 months")))</f>
        <v>49-72 months</v>
      </c>
      <c r="Y5686" s="15" t="str">
        <f aca="false">IF(C5686=1,"Yes","No")</f>
        <v>Yes</v>
      </c>
      <c r="Z5686" s="15" t="n">
        <f aca="false">COUNTIF(J5686:O5686,"Yes")</f>
        <v>5</v>
      </c>
      <c r="AA5686" s="18" t="n">
        <f aca="false">S5686*W5686</f>
        <v>105.5</v>
      </c>
      <c r="AB5686" s="15" t="n">
        <f aca="false">(P5686="Month-to-month")+(I5686="Fiber optic")+(R5686="Electronic check")+(F5686&lt;=12)+(M5686="No")+(J5686="No")</f>
        <v>1</v>
      </c>
      <c r="AC5686" s="15" t="str">
        <f aca="false">IF(AB5686&gt;=5,"High",IF(AB5686&gt;=3,"Medium","Low"))</f>
        <v>Low</v>
      </c>
    </row>
    <row r="5687" customFormat="false" ht="15" hidden="false" customHeight="false" outlineLevel="0" collapsed="false">
      <c r="A5687" s="15" t="s">
        <v>5784</v>
      </c>
      <c r="B5687" s="15" t="s">
        <v>98</v>
      </c>
      <c r="C5687" s="15" t="n">
        <v>0</v>
      </c>
      <c r="D5687" s="15" t="s">
        <v>26</v>
      </c>
      <c r="E5687" s="15" t="s">
        <v>26</v>
      </c>
      <c r="F5687" s="15" t="n">
        <v>45</v>
      </c>
      <c r="G5687" s="15" t="s">
        <v>26</v>
      </c>
      <c r="H5687" s="15" t="s">
        <v>24</v>
      </c>
      <c r="I5687" s="15" t="s">
        <v>24</v>
      </c>
      <c r="J5687" s="15" t="s">
        <v>28</v>
      </c>
      <c r="K5687" s="15" t="s">
        <v>28</v>
      </c>
      <c r="L5687" s="15" t="s">
        <v>28</v>
      </c>
      <c r="M5687" s="15" t="s">
        <v>28</v>
      </c>
      <c r="N5687" s="15" t="s">
        <v>28</v>
      </c>
      <c r="O5687" s="15" t="s">
        <v>28</v>
      </c>
      <c r="P5687" s="15" t="s">
        <v>29</v>
      </c>
      <c r="Q5687" s="15" t="s">
        <v>24</v>
      </c>
      <c r="R5687" s="15" t="s">
        <v>15</v>
      </c>
      <c r="S5687" s="18" t="n">
        <v>19.2</v>
      </c>
      <c r="T5687" s="15" t="n">
        <v>903.7</v>
      </c>
      <c r="U5687" s="15" t="s">
        <v>24</v>
      </c>
      <c r="V5687" s="18" t="n">
        <f aca="false">IF(ISNUMBER(T5687),T5687,0)</f>
        <v>903.7</v>
      </c>
      <c r="W5687" s="15" t="n">
        <f aca="false">IF(U5687="Yes",1,0)</f>
        <v>0</v>
      </c>
      <c r="X5687" s="15" t="str">
        <f aca="false">IF(F5687&lt;=12,"0-12 months",IF(F5687&lt;=24,"13-24 months",IF(F5687&lt;=48,"25-48 months","49-72 months")))</f>
        <v>25-48 months</v>
      </c>
      <c r="Y5687" s="15" t="str">
        <f aca="false">IF(C5687=1,"Yes","No")</f>
        <v>No</v>
      </c>
      <c r="Z5687" s="15" t="n">
        <f aca="false">COUNTIF(J5687:O5687,"Yes")</f>
        <v>0</v>
      </c>
      <c r="AA5687" s="18" t="n">
        <f aca="false">S5687*W5687</f>
        <v>0</v>
      </c>
      <c r="AB5687" s="15" t="n">
        <f aca="false">(P5687="Month-to-month")+(I5687="Fiber optic")+(R5687="Electronic check")+(F5687&lt;=12)+(M5687="No")+(J5687="No")</f>
        <v>1</v>
      </c>
      <c r="AC5687" s="15" t="str">
        <f aca="false">IF(AB5687&gt;=5,"High",IF(AB5687&gt;=3,"Medium","Low"))</f>
        <v>Low</v>
      </c>
    </row>
    <row r="5688" customFormat="false" ht="15" hidden="false" customHeight="false" outlineLevel="0" collapsed="false">
      <c r="A5688" s="15" t="s">
        <v>5785</v>
      </c>
      <c r="B5688" s="15" t="s">
        <v>98</v>
      </c>
      <c r="C5688" s="15" t="n">
        <v>1</v>
      </c>
      <c r="D5688" s="15" t="s">
        <v>24</v>
      </c>
      <c r="E5688" s="15" t="s">
        <v>24</v>
      </c>
      <c r="F5688" s="15" t="n">
        <v>6</v>
      </c>
      <c r="G5688" s="15" t="s">
        <v>26</v>
      </c>
      <c r="H5688" s="15" t="s">
        <v>24</v>
      </c>
      <c r="I5688" s="15" t="s">
        <v>102</v>
      </c>
      <c r="J5688" s="15" t="s">
        <v>26</v>
      </c>
      <c r="K5688" s="15" t="s">
        <v>24</v>
      </c>
      <c r="L5688" s="15" t="s">
        <v>24</v>
      </c>
      <c r="M5688" s="15" t="s">
        <v>24</v>
      </c>
      <c r="N5688" s="15" t="s">
        <v>26</v>
      </c>
      <c r="O5688" s="15" t="s">
        <v>24</v>
      </c>
      <c r="P5688" s="15" t="s">
        <v>25</v>
      </c>
      <c r="Q5688" s="15" t="s">
        <v>26</v>
      </c>
      <c r="R5688" s="15" t="s">
        <v>19</v>
      </c>
      <c r="S5688" s="18" t="n">
        <v>85.15</v>
      </c>
      <c r="T5688" s="15" t="n">
        <v>503.6</v>
      </c>
      <c r="U5688" s="15" t="s">
        <v>26</v>
      </c>
      <c r="V5688" s="18" t="n">
        <f aca="false">IF(ISNUMBER(T5688),T5688,0)</f>
        <v>503.6</v>
      </c>
      <c r="W5688" s="15" t="n">
        <f aca="false">IF(U5688="Yes",1,0)</f>
        <v>1</v>
      </c>
      <c r="X5688" s="15" t="str">
        <f aca="false">IF(F5688&lt;=12,"0-12 months",IF(F5688&lt;=24,"13-24 months",IF(F5688&lt;=48,"25-48 months","49-72 months")))</f>
        <v>0-12 months</v>
      </c>
      <c r="Y5688" s="15" t="str">
        <f aca="false">IF(C5688=1,"Yes","No")</f>
        <v>Yes</v>
      </c>
      <c r="Z5688" s="15" t="n">
        <f aca="false">COUNTIF(J5688:O5688,"Yes")</f>
        <v>2</v>
      </c>
      <c r="AA5688" s="18" t="n">
        <f aca="false">S5688*W5688</f>
        <v>85.15</v>
      </c>
      <c r="AB5688" s="15" t="n">
        <f aca="false">(P5688="Month-to-month")+(I5688="Fiber optic")+(R5688="Electronic check")+(F5688&lt;=12)+(M5688="No")+(J5688="No")</f>
        <v>4</v>
      </c>
      <c r="AC5688" s="15" t="str">
        <f aca="false">IF(AB5688&gt;=5,"High",IF(AB5688&gt;=3,"Medium","Low"))</f>
        <v>Medium</v>
      </c>
    </row>
    <row r="5689" customFormat="false" ht="15" hidden="false" customHeight="false" outlineLevel="0" collapsed="false">
      <c r="A5689" s="15" t="s">
        <v>5786</v>
      </c>
      <c r="B5689" s="15" t="s">
        <v>98</v>
      </c>
      <c r="C5689" s="15" t="n">
        <v>0</v>
      </c>
      <c r="D5689" s="15" t="s">
        <v>24</v>
      </c>
      <c r="E5689" s="15" t="s">
        <v>24</v>
      </c>
      <c r="F5689" s="15" t="n">
        <v>43</v>
      </c>
      <c r="G5689" s="15" t="s">
        <v>26</v>
      </c>
      <c r="H5689" s="15" t="s">
        <v>24</v>
      </c>
      <c r="I5689" s="15" t="s">
        <v>102</v>
      </c>
      <c r="J5689" s="15" t="s">
        <v>26</v>
      </c>
      <c r="K5689" s="15" t="s">
        <v>26</v>
      </c>
      <c r="L5689" s="15" t="s">
        <v>26</v>
      </c>
      <c r="M5689" s="15" t="s">
        <v>26</v>
      </c>
      <c r="N5689" s="15" t="s">
        <v>24</v>
      </c>
      <c r="O5689" s="15" t="s">
        <v>24</v>
      </c>
      <c r="P5689" s="15" t="s">
        <v>27</v>
      </c>
      <c r="Q5689" s="15" t="s">
        <v>26</v>
      </c>
      <c r="R5689" s="15" t="s">
        <v>21</v>
      </c>
      <c r="S5689" s="18" t="n">
        <v>90.65</v>
      </c>
      <c r="T5689" s="15" t="n">
        <v>3882.3</v>
      </c>
      <c r="U5689" s="15" t="s">
        <v>24</v>
      </c>
      <c r="V5689" s="18" t="n">
        <f aca="false">IF(ISNUMBER(T5689),T5689,0)</f>
        <v>3882.3</v>
      </c>
      <c r="W5689" s="15" t="n">
        <f aca="false">IF(U5689="Yes",1,0)</f>
        <v>0</v>
      </c>
      <c r="X5689" s="15" t="str">
        <f aca="false">IF(F5689&lt;=12,"0-12 months",IF(F5689&lt;=24,"13-24 months",IF(F5689&lt;=48,"25-48 months","49-72 months")))</f>
        <v>25-48 months</v>
      </c>
      <c r="Y5689" s="15" t="str">
        <f aca="false">IF(C5689=1,"Yes","No")</f>
        <v>No</v>
      </c>
      <c r="Z5689" s="15" t="n">
        <f aca="false">COUNTIF(J5689:O5689,"Yes")</f>
        <v>4</v>
      </c>
      <c r="AA5689" s="18" t="n">
        <f aca="false">S5689*W5689</f>
        <v>0</v>
      </c>
      <c r="AB5689" s="15" t="n">
        <f aca="false">(P5689="Month-to-month")+(I5689="Fiber optic")+(R5689="Electronic check")+(F5689&lt;=12)+(M5689="No")+(J5689="No")</f>
        <v>1</v>
      </c>
      <c r="AC5689" s="15" t="str">
        <f aca="false">IF(AB5689&gt;=5,"High",IF(AB5689&gt;=3,"Medium","Low"))</f>
        <v>Low</v>
      </c>
    </row>
    <row r="5690" customFormat="false" ht="15" hidden="false" customHeight="false" outlineLevel="0" collapsed="false">
      <c r="A5690" s="15" t="s">
        <v>5787</v>
      </c>
      <c r="B5690" s="15" t="s">
        <v>98</v>
      </c>
      <c r="C5690" s="15" t="n">
        <v>0</v>
      </c>
      <c r="D5690" s="15" t="s">
        <v>26</v>
      </c>
      <c r="E5690" s="15" t="s">
        <v>26</v>
      </c>
      <c r="F5690" s="15" t="n">
        <v>41</v>
      </c>
      <c r="G5690" s="15" t="s">
        <v>26</v>
      </c>
      <c r="H5690" s="15" t="s">
        <v>24</v>
      </c>
      <c r="I5690" s="15" t="s">
        <v>24</v>
      </c>
      <c r="J5690" s="15" t="s">
        <v>28</v>
      </c>
      <c r="K5690" s="15" t="s">
        <v>28</v>
      </c>
      <c r="L5690" s="15" t="s">
        <v>28</v>
      </c>
      <c r="M5690" s="15" t="s">
        <v>28</v>
      </c>
      <c r="N5690" s="15" t="s">
        <v>28</v>
      </c>
      <c r="O5690" s="15" t="s">
        <v>28</v>
      </c>
      <c r="P5690" s="15" t="s">
        <v>29</v>
      </c>
      <c r="Q5690" s="15" t="s">
        <v>26</v>
      </c>
      <c r="R5690" s="15" t="s">
        <v>17</v>
      </c>
      <c r="S5690" s="18" t="n">
        <v>20</v>
      </c>
      <c r="T5690" s="15" t="n">
        <v>879.8</v>
      </c>
      <c r="U5690" s="15" t="s">
        <v>24</v>
      </c>
      <c r="V5690" s="18" t="n">
        <f aca="false">IF(ISNUMBER(T5690),T5690,0)</f>
        <v>879.8</v>
      </c>
      <c r="W5690" s="15" t="n">
        <f aca="false">IF(U5690="Yes",1,0)</f>
        <v>0</v>
      </c>
      <c r="X5690" s="15" t="str">
        <f aca="false">IF(F5690&lt;=12,"0-12 months",IF(F5690&lt;=24,"13-24 months",IF(F5690&lt;=48,"25-48 months","49-72 months")))</f>
        <v>25-48 months</v>
      </c>
      <c r="Y5690" s="15" t="str">
        <f aca="false">IF(C5690=1,"Yes","No")</f>
        <v>No</v>
      </c>
      <c r="Z5690" s="15" t="n">
        <f aca="false">COUNTIF(J5690:O5690,"Yes")</f>
        <v>0</v>
      </c>
      <c r="AA5690" s="18" t="n">
        <f aca="false">S5690*W5690</f>
        <v>0</v>
      </c>
      <c r="AB5690" s="15" t="n">
        <f aca="false">(P5690="Month-to-month")+(I5690="Fiber optic")+(R5690="Electronic check")+(F5690&lt;=12)+(M5690="No")+(J5690="No")</f>
        <v>0</v>
      </c>
      <c r="AC5690" s="15" t="str">
        <f aca="false">IF(AB5690&gt;=5,"High",IF(AB5690&gt;=3,"Medium","Low"))</f>
        <v>Low</v>
      </c>
    </row>
    <row r="5691" customFormat="false" ht="15" hidden="false" customHeight="false" outlineLevel="0" collapsed="false">
      <c r="A5691" s="15" t="s">
        <v>5788</v>
      </c>
      <c r="B5691" s="15" t="s">
        <v>98</v>
      </c>
      <c r="C5691" s="15" t="n">
        <v>0</v>
      </c>
      <c r="D5691" s="15" t="s">
        <v>24</v>
      </c>
      <c r="E5691" s="15" t="s">
        <v>24</v>
      </c>
      <c r="F5691" s="15" t="n">
        <v>5</v>
      </c>
      <c r="G5691" s="15" t="s">
        <v>26</v>
      </c>
      <c r="H5691" s="15" t="s">
        <v>24</v>
      </c>
      <c r="I5691" s="15" t="s">
        <v>102</v>
      </c>
      <c r="J5691" s="15" t="s">
        <v>24</v>
      </c>
      <c r="K5691" s="15" t="s">
        <v>26</v>
      </c>
      <c r="L5691" s="15" t="s">
        <v>24</v>
      </c>
      <c r="M5691" s="15" t="s">
        <v>24</v>
      </c>
      <c r="N5691" s="15" t="s">
        <v>24</v>
      </c>
      <c r="O5691" s="15" t="s">
        <v>24</v>
      </c>
      <c r="P5691" s="15" t="s">
        <v>25</v>
      </c>
      <c r="Q5691" s="15" t="s">
        <v>26</v>
      </c>
      <c r="R5691" s="15" t="s">
        <v>15</v>
      </c>
      <c r="S5691" s="18" t="n">
        <v>74.65</v>
      </c>
      <c r="T5691" s="15" t="n">
        <v>383.65</v>
      </c>
      <c r="U5691" s="15" t="s">
        <v>24</v>
      </c>
      <c r="V5691" s="18" t="n">
        <f aca="false">IF(ISNUMBER(T5691),T5691,0)</f>
        <v>383.65</v>
      </c>
      <c r="W5691" s="15" t="n">
        <f aca="false">IF(U5691="Yes",1,0)</f>
        <v>0</v>
      </c>
      <c r="X5691" s="15" t="str">
        <f aca="false">IF(F5691&lt;=12,"0-12 months",IF(F5691&lt;=24,"13-24 months",IF(F5691&lt;=48,"25-48 months","49-72 months")))</f>
        <v>0-12 months</v>
      </c>
      <c r="Y5691" s="15" t="str">
        <f aca="false">IF(C5691=1,"Yes","No")</f>
        <v>No</v>
      </c>
      <c r="Z5691" s="15" t="n">
        <f aca="false">COUNTIF(J5691:O5691,"Yes")</f>
        <v>1</v>
      </c>
      <c r="AA5691" s="18" t="n">
        <f aca="false">S5691*W5691</f>
        <v>0</v>
      </c>
      <c r="AB5691" s="15" t="n">
        <f aca="false">(P5691="Month-to-month")+(I5691="Fiber optic")+(R5691="Electronic check")+(F5691&lt;=12)+(M5691="No")+(J5691="No")</f>
        <v>6</v>
      </c>
      <c r="AC5691" s="15" t="str">
        <f aca="false">IF(AB5691&gt;=5,"High",IF(AB5691&gt;=3,"Medium","Low"))</f>
        <v>High</v>
      </c>
    </row>
    <row r="5692" customFormat="false" ht="15" hidden="false" customHeight="false" outlineLevel="0" collapsed="false">
      <c r="A5692" s="15" t="s">
        <v>5789</v>
      </c>
      <c r="B5692" s="15" t="s">
        <v>98</v>
      </c>
      <c r="C5692" s="15" t="n">
        <v>0</v>
      </c>
      <c r="D5692" s="15" t="s">
        <v>24</v>
      </c>
      <c r="E5692" s="15" t="s">
        <v>24</v>
      </c>
      <c r="F5692" s="15" t="n">
        <v>72</v>
      </c>
      <c r="G5692" s="15" t="s">
        <v>24</v>
      </c>
      <c r="H5692" s="15" t="s">
        <v>95</v>
      </c>
      <c r="I5692" s="15" t="s">
        <v>96</v>
      </c>
      <c r="J5692" s="15" t="s">
        <v>26</v>
      </c>
      <c r="K5692" s="15" t="s">
        <v>24</v>
      </c>
      <c r="L5692" s="15" t="s">
        <v>26</v>
      </c>
      <c r="M5692" s="15" t="s">
        <v>26</v>
      </c>
      <c r="N5692" s="15" t="s">
        <v>26</v>
      </c>
      <c r="O5692" s="15" t="s">
        <v>26</v>
      </c>
      <c r="P5692" s="15" t="s">
        <v>29</v>
      </c>
      <c r="Q5692" s="15" t="s">
        <v>26</v>
      </c>
      <c r="R5692" s="15" t="s">
        <v>21</v>
      </c>
      <c r="S5692" s="18" t="n">
        <v>61.2</v>
      </c>
      <c r="T5692" s="15" t="n">
        <v>4390.25</v>
      </c>
      <c r="U5692" s="15" t="s">
        <v>24</v>
      </c>
      <c r="V5692" s="18" t="n">
        <f aca="false">IF(ISNUMBER(T5692),T5692,0)</f>
        <v>4390.25</v>
      </c>
      <c r="W5692" s="15" t="n">
        <f aca="false">IF(U5692="Yes",1,0)</f>
        <v>0</v>
      </c>
      <c r="X5692" s="15" t="str">
        <f aca="false">IF(F5692&lt;=12,"0-12 months",IF(F5692&lt;=24,"13-24 months",IF(F5692&lt;=48,"25-48 months","49-72 months")))</f>
        <v>49-72 months</v>
      </c>
      <c r="Y5692" s="15" t="str">
        <f aca="false">IF(C5692=1,"Yes","No")</f>
        <v>No</v>
      </c>
      <c r="Z5692" s="15" t="n">
        <f aca="false">COUNTIF(J5692:O5692,"Yes")</f>
        <v>5</v>
      </c>
      <c r="AA5692" s="18" t="n">
        <f aca="false">S5692*W5692</f>
        <v>0</v>
      </c>
      <c r="AB5692" s="15" t="n">
        <f aca="false">(P5692="Month-to-month")+(I5692="Fiber optic")+(R5692="Electronic check")+(F5692&lt;=12)+(M5692="No")+(J5692="No")</f>
        <v>0</v>
      </c>
      <c r="AC5692" s="15" t="str">
        <f aca="false">IF(AB5692&gt;=5,"High",IF(AB5692&gt;=3,"Medium","Low"))</f>
        <v>Low</v>
      </c>
    </row>
    <row r="5693" customFormat="false" ht="15" hidden="false" customHeight="false" outlineLevel="0" collapsed="false">
      <c r="A5693" s="15" t="s">
        <v>5790</v>
      </c>
      <c r="B5693" s="15" t="s">
        <v>98</v>
      </c>
      <c r="C5693" s="15" t="n">
        <v>0</v>
      </c>
      <c r="D5693" s="15" t="s">
        <v>24</v>
      </c>
      <c r="E5693" s="15" t="s">
        <v>24</v>
      </c>
      <c r="F5693" s="15" t="n">
        <v>4</v>
      </c>
      <c r="G5693" s="15" t="s">
        <v>26</v>
      </c>
      <c r="H5693" s="15" t="s">
        <v>24</v>
      </c>
      <c r="I5693" s="15" t="s">
        <v>24</v>
      </c>
      <c r="J5693" s="15" t="s">
        <v>28</v>
      </c>
      <c r="K5693" s="15" t="s">
        <v>28</v>
      </c>
      <c r="L5693" s="15" t="s">
        <v>28</v>
      </c>
      <c r="M5693" s="15" t="s">
        <v>28</v>
      </c>
      <c r="N5693" s="15" t="s">
        <v>28</v>
      </c>
      <c r="O5693" s="15" t="s">
        <v>28</v>
      </c>
      <c r="P5693" s="15" t="s">
        <v>27</v>
      </c>
      <c r="Q5693" s="15" t="s">
        <v>24</v>
      </c>
      <c r="R5693" s="15" t="s">
        <v>17</v>
      </c>
      <c r="S5693" s="18" t="n">
        <v>19.95</v>
      </c>
      <c r="T5693" s="15" t="n">
        <v>68.2</v>
      </c>
      <c r="U5693" s="15" t="s">
        <v>24</v>
      </c>
      <c r="V5693" s="18" t="n">
        <f aca="false">IF(ISNUMBER(T5693),T5693,0)</f>
        <v>68.2</v>
      </c>
      <c r="W5693" s="15" t="n">
        <f aca="false">IF(U5693="Yes",1,0)</f>
        <v>0</v>
      </c>
      <c r="X5693" s="15" t="str">
        <f aca="false">IF(F5693&lt;=12,"0-12 months",IF(F5693&lt;=24,"13-24 months",IF(F5693&lt;=48,"25-48 months","49-72 months")))</f>
        <v>0-12 months</v>
      </c>
      <c r="Y5693" s="15" t="str">
        <f aca="false">IF(C5693=1,"Yes","No")</f>
        <v>No</v>
      </c>
      <c r="Z5693" s="15" t="n">
        <f aca="false">COUNTIF(J5693:O5693,"Yes")</f>
        <v>0</v>
      </c>
      <c r="AA5693" s="18" t="n">
        <f aca="false">S5693*W5693</f>
        <v>0</v>
      </c>
      <c r="AB5693" s="15" t="n">
        <f aca="false">(P5693="Month-to-month")+(I5693="Fiber optic")+(R5693="Electronic check")+(F5693&lt;=12)+(M5693="No")+(J5693="No")</f>
        <v>1</v>
      </c>
      <c r="AC5693" s="15" t="str">
        <f aca="false">IF(AB5693&gt;=5,"High",IF(AB5693&gt;=3,"Medium","Low"))</f>
        <v>Low</v>
      </c>
    </row>
    <row r="5694" customFormat="false" ht="15" hidden="false" customHeight="false" outlineLevel="0" collapsed="false">
      <c r="A5694" s="15" t="s">
        <v>5791</v>
      </c>
      <c r="B5694" s="15" t="s">
        <v>98</v>
      </c>
      <c r="C5694" s="15" t="n">
        <v>0</v>
      </c>
      <c r="D5694" s="15" t="s">
        <v>26</v>
      </c>
      <c r="E5694" s="15" t="s">
        <v>26</v>
      </c>
      <c r="F5694" s="15" t="n">
        <v>9</v>
      </c>
      <c r="G5694" s="15" t="s">
        <v>26</v>
      </c>
      <c r="H5694" s="15" t="s">
        <v>24</v>
      </c>
      <c r="I5694" s="15" t="s">
        <v>96</v>
      </c>
      <c r="J5694" s="15" t="s">
        <v>24</v>
      </c>
      <c r="K5694" s="15" t="s">
        <v>26</v>
      </c>
      <c r="L5694" s="15" t="s">
        <v>24</v>
      </c>
      <c r="M5694" s="15" t="s">
        <v>26</v>
      </c>
      <c r="N5694" s="15" t="s">
        <v>24</v>
      </c>
      <c r="O5694" s="15" t="s">
        <v>24</v>
      </c>
      <c r="P5694" s="15" t="s">
        <v>25</v>
      </c>
      <c r="Q5694" s="15" t="s">
        <v>24</v>
      </c>
      <c r="R5694" s="15" t="s">
        <v>17</v>
      </c>
      <c r="S5694" s="18" t="n">
        <v>54.8</v>
      </c>
      <c r="T5694" s="15" t="n">
        <v>452.8</v>
      </c>
      <c r="U5694" s="15" t="s">
        <v>24</v>
      </c>
      <c r="V5694" s="18" t="n">
        <f aca="false">IF(ISNUMBER(T5694),T5694,0)</f>
        <v>452.8</v>
      </c>
      <c r="W5694" s="15" t="n">
        <f aca="false">IF(U5694="Yes",1,0)</f>
        <v>0</v>
      </c>
      <c r="X5694" s="15" t="str">
        <f aca="false">IF(F5694&lt;=12,"0-12 months",IF(F5694&lt;=24,"13-24 months",IF(F5694&lt;=48,"25-48 months","49-72 months")))</f>
        <v>0-12 months</v>
      </c>
      <c r="Y5694" s="15" t="str">
        <f aca="false">IF(C5694=1,"Yes","No")</f>
        <v>No</v>
      </c>
      <c r="Z5694" s="15" t="n">
        <f aca="false">COUNTIF(J5694:O5694,"Yes")</f>
        <v>2</v>
      </c>
      <c r="AA5694" s="18" t="n">
        <f aca="false">S5694*W5694</f>
        <v>0</v>
      </c>
      <c r="AB5694" s="15" t="n">
        <f aca="false">(P5694="Month-to-month")+(I5694="Fiber optic")+(R5694="Electronic check")+(F5694&lt;=12)+(M5694="No")+(J5694="No")</f>
        <v>3</v>
      </c>
      <c r="AC5694" s="15" t="str">
        <f aca="false">IF(AB5694&gt;=5,"High",IF(AB5694&gt;=3,"Medium","Low"))</f>
        <v>Medium</v>
      </c>
    </row>
    <row r="5695" customFormat="false" ht="15" hidden="false" customHeight="false" outlineLevel="0" collapsed="false">
      <c r="A5695" s="15" t="s">
        <v>5792</v>
      </c>
      <c r="B5695" s="15" t="s">
        <v>98</v>
      </c>
      <c r="C5695" s="15" t="n">
        <v>1</v>
      </c>
      <c r="D5695" s="15" t="s">
        <v>26</v>
      </c>
      <c r="E5695" s="15" t="s">
        <v>24</v>
      </c>
      <c r="F5695" s="15" t="n">
        <v>72</v>
      </c>
      <c r="G5695" s="15" t="s">
        <v>26</v>
      </c>
      <c r="H5695" s="15" t="s">
        <v>26</v>
      </c>
      <c r="I5695" s="15" t="s">
        <v>96</v>
      </c>
      <c r="J5695" s="15" t="s">
        <v>24</v>
      </c>
      <c r="K5695" s="15" t="s">
        <v>24</v>
      </c>
      <c r="L5695" s="15" t="s">
        <v>26</v>
      </c>
      <c r="M5695" s="15" t="s">
        <v>24</v>
      </c>
      <c r="N5695" s="15" t="s">
        <v>26</v>
      </c>
      <c r="O5695" s="15" t="s">
        <v>26</v>
      </c>
      <c r="P5695" s="15" t="s">
        <v>29</v>
      </c>
      <c r="Q5695" s="15" t="s">
        <v>26</v>
      </c>
      <c r="R5695" s="15" t="s">
        <v>21</v>
      </c>
      <c r="S5695" s="18" t="n">
        <v>73.45</v>
      </c>
      <c r="T5695" s="15" t="n">
        <v>5329</v>
      </c>
      <c r="U5695" s="15" t="s">
        <v>24</v>
      </c>
      <c r="V5695" s="18" t="n">
        <f aca="false">IF(ISNUMBER(T5695),T5695,0)</f>
        <v>5329</v>
      </c>
      <c r="W5695" s="15" t="n">
        <f aca="false">IF(U5695="Yes",1,0)</f>
        <v>0</v>
      </c>
      <c r="X5695" s="15" t="str">
        <f aca="false">IF(F5695&lt;=12,"0-12 months",IF(F5695&lt;=24,"13-24 months",IF(F5695&lt;=48,"25-48 months","49-72 months")))</f>
        <v>49-72 months</v>
      </c>
      <c r="Y5695" s="15" t="str">
        <f aca="false">IF(C5695=1,"Yes","No")</f>
        <v>Yes</v>
      </c>
      <c r="Z5695" s="15" t="n">
        <f aca="false">COUNTIF(J5695:O5695,"Yes")</f>
        <v>3</v>
      </c>
      <c r="AA5695" s="18" t="n">
        <f aca="false">S5695*W5695</f>
        <v>0</v>
      </c>
      <c r="AB5695" s="15" t="n">
        <f aca="false">(P5695="Month-to-month")+(I5695="Fiber optic")+(R5695="Electronic check")+(F5695&lt;=12)+(M5695="No")+(J5695="No")</f>
        <v>2</v>
      </c>
      <c r="AC5695" s="15" t="str">
        <f aca="false">IF(AB5695&gt;=5,"High",IF(AB5695&gt;=3,"Medium","Low"))</f>
        <v>Low</v>
      </c>
    </row>
    <row r="5696" customFormat="false" ht="15" hidden="false" customHeight="false" outlineLevel="0" collapsed="false">
      <c r="A5696" s="15" t="s">
        <v>5793</v>
      </c>
      <c r="B5696" s="15" t="s">
        <v>94</v>
      </c>
      <c r="C5696" s="15" t="n">
        <v>0</v>
      </c>
      <c r="D5696" s="15" t="s">
        <v>26</v>
      </c>
      <c r="E5696" s="15" t="s">
        <v>24</v>
      </c>
      <c r="F5696" s="15" t="n">
        <v>33</v>
      </c>
      <c r="G5696" s="15" t="s">
        <v>26</v>
      </c>
      <c r="H5696" s="15" t="s">
        <v>24</v>
      </c>
      <c r="I5696" s="15" t="s">
        <v>96</v>
      </c>
      <c r="J5696" s="15" t="s">
        <v>24</v>
      </c>
      <c r="K5696" s="15" t="s">
        <v>24</v>
      </c>
      <c r="L5696" s="15" t="s">
        <v>24</v>
      </c>
      <c r="M5696" s="15" t="s">
        <v>26</v>
      </c>
      <c r="N5696" s="15" t="s">
        <v>24</v>
      </c>
      <c r="O5696" s="15" t="s">
        <v>24</v>
      </c>
      <c r="P5696" s="15" t="s">
        <v>27</v>
      </c>
      <c r="Q5696" s="15" t="s">
        <v>26</v>
      </c>
      <c r="R5696" s="15" t="s">
        <v>17</v>
      </c>
      <c r="S5696" s="18" t="n">
        <v>51.45</v>
      </c>
      <c r="T5696" s="15" t="n">
        <v>1758.9</v>
      </c>
      <c r="U5696" s="15" t="s">
        <v>24</v>
      </c>
      <c r="V5696" s="18" t="n">
        <f aca="false">IF(ISNUMBER(T5696),T5696,0)</f>
        <v>1758.9</v>
      </c>
      <c r="W5696" s="15" t="n">
        <f aca="false">IF(U5696="Yes",1,0)</f>
        <v>0</v>
      </c>
      <c r="X5696" s="15" t="str">
        <f aca="false">IF(F5696&lt;=12,"0-12 months",IF(F5696&lt;=24,"13-24 months",IF(F5696&lt;=48,"25-48 months","49-72 months")))</f>
        <v>25-48 months</v>
      </c>
      <c r="Y5696" s="15" t="str">
        <f aca="false">IF(C5696=1,"Yes","No")</f>
        <v>No</v>
      </c>
      <c r="Z5696" s="15" t="n">
        <f aca="false">COUNTIF(J5696:O5696,"Yes")</f>
        <v>1</v>
      </c>
      <c r="AA5696" s="18" t="n">
        <f aca="false">S5696*W5696</f>
        <v>0</v>
      </c>
      <c r="AB5696" s="15" t="n">
        <f aca="false">(P5696="Month-to-month")+(I5696="Fiber optic")+(R5696="Electronic check")+(F5696&lt;=12)+(M5696="No")+(J5696="No")</f>
        <v>1</v>
      </c>
      <c r="AC5696" s="15" t="str">
        <f aca="false">IF(AB5696&gt;=5,"High",IF(AB5696&gt;=3,"Medium","Low"))</f>
        <v>Low</v>
      </c>
    </row>
    <row r="5697" customFormat="false" ht="15" hidden="false" customHeight="false" outlineLevel="0" collapsed="false">
      <c r="A5697" s="15" t="s">
        <v>5794</v>
      </c>
      <c r="B5697" s="15" t="s">
        <v>94</v>
      </c>
      <c r="C5697" s="15" t="n">
        <v>0</v>
      </c>
      <c r="D5697" s="15" t="s">
        <v>26</v>
      </c>
      <c r="E5697" s="15" t="s">
        <v>24</v>
      </c>
      <c r="F5697" s="15" t="n">
        <v>72</v>
      </c>
      <c r="G5697" s="15" t="s">
        <v>26</v>
      </c>
      <c r="H5697" s="15" t="s">
        <v>26</v>
      </c>
      <c r="I5697" s="15" t="s">
        <v>102</v>
      </c>
      <c r="J5697" s="15" t="s">
        <v>26</v>
      </c>
      <c r="K5697" s="15" t="s">
        <v>24</v>
      </c>
      <c r="L5697" s="15" t="s">
        <v>24</v>
      </c>
      <c r="M5697" s="15" t="s">
        <v>24</v>
      </c>
      <c r="N5697" s="15" t="s">
        <v>24</v>
      </c>
      <c r="O5697" s="15" t="s">
        <v>24</v>
      </c>
      <c r="P5697" s="15" t="s">
        <v>29</v>
      </c>
      <c r="Q5697" s="15" t="s">
        <v>24</v>
      </c>
      <c r="R5697" s="15" t="s">
        <v>19</v>
      </c>
      <c r="S5697" s="18" t="n">
        <v>80.45</v>
      </c>
      <c r="T5697" s="15" t="n">
        <v>5737.6</v>
      </c>
      <c r="U5697" s="15" t="s">
        <v>24</v>
      </c>
      <c r="V5697" s="18" t="n">
        <f aca="false">IF(ISNUMBER(T5697),T5697,0)</f>
        <v>5737.6</v>
      </c>
      <c r="W5697" s="15" t="n">
        <f aca="false">IF(U5697="Yes",1,0)</f>
        <v>0</v>
      </c>
      <c r="X5697" s="15" t="str">
        <f aca="false">IF(F5697&lt;=12,"0-12 months",IF(F5697&lt;=24,"13-24 months",IF(F5697&lt;=48,"25-48 months","49-72 months")))</f>
        <v>49-72 months</v>
      </c>
      <c r="Y5697" s="15" t="str">
        <f aca="false">IF(C5697=1,"Yes","No")</f>
        <v>No</v>
      </c>
      <c r="Z5697" s="15" t="n">
        <f aca="false">COUNTIF(J5697:O5697,"Yes")</f>
        <v>1</v>
      </c>
      <c r="AA5697" s="18" t="n">
        <f aca="false">S5697*W5697</f>
        <v>0</v>
      </c>
      <c r="AB5697" s="15" t="n">
        <f aca="false">(P5697="Month-to-month")+(I5697="Fiber optic")+(R5697="Electronic check")+(F5697&lt;=12)+(M5697="No")+(J5697="No")</f>
        <v>2</v>
      </c>
      <c r="AC5697" s="15" t="str">
        <f aca="false">IF(AB5697&gt;=5,"High",IF(AB5697&gt;=3,"Medium","Low"))</f>
        <v>Low</v>
      </c>
    </row>
    <row r="5698" customFormat="false" ht="15" hidden="false" customHeight="false" outlineLevel="0" collapsed="false">
      <c r="A5698" s="15" t="s">
        <v>5795</v>
      </c>
      <c r="B5698" s="15" t="s">
        <v>98</v>
      </c>
      <c r="C5698" s="15" t="n">
        <v>0</v>
      </c>
      <c r="D5698" s="15" t="s">
        <v>26</v>
      </c>
      <c r="E5698" s="15" t="s">
        <v>24</v>
      </c>
      <c r="F5698" s="15" t="n">
        <v>22</v>
      </c>
      <c r="G5698" s="15" t="s">
        <v>26</v>
      </c>
      <c r="H5698" s="15" t="s">
        <v>24</v>
      </c>
      <c r="I5698" s="15" t="s">
        <v>96</v>
      </c>
      <c r="J5698" s="15" t="s">
        <v>26</v>
      </c>
      <c r="K5698" s="15" t="s">
        <v>24</v>
      </c>
      <c r="L5698" s="15" t="s">
        <v>24</v>
      </c>
      <c r="M5698" s="15" t="s">
        <v>26</v>
      </c>
      <c r="N5698" s="15" t="s">
        <v>24</v>
      </c>
      <c r="O5698" s="15" t="s">
        <v>24</v>
      </c>
      <c r="P5698" s="15" t="s">
        <v>25</v>
      </c>
      <c r="Q5698" s="15" t="s">
        <v>26</v>
      </c>
      <c r="R5698" s="15" t="s">
        <v>15</v>
      </c>
      <c r="S5698" s="18" t="n">
        <v>54.2</v>
      </c>
      <c r="T5698" s="15" t="n">
        <v>1152.7</v>
      </c>
      <c r="U5698" s="15" t="s">
        <v>26</v>
      </c>
      <c r="V5698" s="18" t="n">
        <f aca="false">IF(ISNUMBER(T5698),T5698,0)</f>
        <v>1152.7</v>
      </c>
      <c r="W5698" s="15" t="n">
        <f aca="false">IF(U5698="Yes",1,0)</f>
        <v>1</v>
      </c>
      <c r="X5698" s="15" t="str">
        <f aca="false">IF(F5698&lt;=12,"0-12 months",IF(F5698&lt;=24,"13-24 months",IF(F5698&lt;=48,"25-48 months","49-72 months")))</f>
        <v>13-24 months</v>
      </c>
      <c r="Y5698" s="15" t="str">
        <f aca="false">IF(C5698=1,"Yes","No")</f>
        <v>No</v>
      </c>
      <c r="Z5698" s="15" t="n">
        <f aca="false">COUNTIF(J5698:O5698,"Yes")</f>
        <v>2</v>
      </c>
      <c r="AA5698" s="18" t="n">
        <f aca="false">S5698*W5698</f>
        <v>54.2</v>
      </c>
      <c r="AB5698" s="15" t="n">
        <f aca="false">(P5698="Month-to-month")+(I5698="Fiber optic")+(R5698="Electronic check")+(F5698&lt;=12)+(M5698="No")+(J5698="No")</f>
        <v>2</v>
      </c>
      <c r="AC5698" s="15" t="str">
        <f aca="false">IF(AB5698&gt;=5,"High",IF(AB5698&gt;=3,"Medium","Low"))</f>
        <v>Low</v>
      </c>
    </row>
    <row r="5699" customFormat="false" ht="15" hidden="false" customHeight="false" outlineLevel="0" collapsed="false">
      <c r="A5699" s="15" t="s">
        <v>5796</v>
      </c>
      <c r="B5699" s="15" t="s">
        <v>94</v>
      </c>
      <c r="C5699" s="15" t="n">
        <v>0</v>
      </c>
      <c r="D5699" s="15" t="s">
        <v>26</v>
      </c>
      <c r="E5699" s="15" t="s">
        <v>24</v>
      </c>
      <c r="F5699" s="15" t="n">
        <v>70</v>
      </c>
      <c r="G5699" s="15" t="s">
        <v>26</v>
      </c>
      <c r="H5699" s="15" t="s">
        <v>26</v>
      </c>
      <c r="I5699" s="15" t="s">
        <v>102</v>
      </c>
      <c r="J5699" s="15" t="s">
        <v>24</v>
      </c>
      <c r="K5699" s="15" t="s">
        <v>26</v>
      </c>
      <c r="L5699" s="15" t="s">
        <v>26</v>
      </c>
      <c r="M5699" s="15" t="s">
        <v>26</v>
      </c>
      <c r="N5699" s="15" t="s">
        <v>26</v>
      </c>
      <c r="O5699" s="15" t="s">
        <v>26</v>
      </c>
      <c r="P5699" s="15" t="s">
        <v>27</v>
      </c>
      <c r="Q5699" s="15" t="s">
        <v>26</v>
      </c>
      <c r="R5699" s="15" t="s">
        <v>15</v>
      </c>
      <c r="S5699" s="18" t="n">
        <v>109.5</v>
      </c>
      <c r="T5699" s="15" t="n">
        <v>7674.55</v>
      </c>
      <c r="U5699" s="15" t="s">
        <v>26</v>
      </c>
      <c r="V5699" s="18" t="n">
        <f aca="false">IF(ISNUMBER(T5699),T5699,0)</f>
        <v>7674.55</v>
      </c>
      <c r="W5699" s="15" t="n">
        <f aca="false">IF(U5699="Yes",1,0)</f>
        <v>1</v>
      </c>
      <c r="X5699" s="15" t="str">
        <f aca="false">IF(F5699&lt;=12,"0-12 months",IF(F5699&lt;=24,"13-24 months",IF(F5699&lt;=48,"25-48 months","49-72 months")))</f>
        <v>49-72 months</v>
      </c>
      <c r="Y5699" s="15" t="str">
        <f aca="false">IF(C5699=1,"Yes","No")</f>
        <v>No</v>
      </c>
      <c r="Z5699" s="15" t="n">
        <f aca="false">COUNTIF(J5699:O5699,"Yes")</f>
        <v>5</v>
      </c>
      <c r="AA5699" s="18" t="n">
        <f aca="false">S5699*W5699</f>
        <v>109.5</v>
      </c>
      <c r="AB5699" s="15" t="n">
        <f aca="false">(P5699="Month-to-month")+(I5699="Fiber optic")+(R5699="Electronic check")+(F5699&lt;=12)+(M5699="No")+(J5699="No")</f>
        <v>3</v>
      </c>
      <c r="AC5699" s="15" t="str">
        <f aca="false">IF(AB5699&gt;=5,"High",IF(AB5699&gt;=3,"Medium","Low"))</f>
        <v>Medium</v>
      </c>
    </row>
    <row r="5700" customFormat="false" ht="15" hidden="false" customHeight="false" outlineLevel="0" collapsed="false">
      <c r="A5700" s="15" t="s">
        <v>5797</v>
      </c>
      <c r="B5700" s="15" t="s">
        <v>98</v>
      </c>
      <c r="C5700" s="15" t="n">
        <v>0</v>
      </c>
      <c r="D5700" s="15" t="s">
        <v>26</v>
      </c>
      <c r="E5700" s="15" t="s">
        <v>26</v>
      </c>
      <c r="F5700" s="15" t="n">
        <v>21</v>
      </c>
      <c r="G5700" s="15" t="s">
        <v>26</v>
      </c>
      <c r="H5700" s="15" t="s">
        <v>26</v>
      </c>
      <c r="I5700" s="15" t="s">
        <v>102</v>
      </c>
      <c r="J5700" s="15" t="s">
        <v>24</v>
      </c>
      <c r="K5700" s="15" t="s">
        <v>26</v>
      </c>
      <c r="L5700" s="15" t="s">
        <v>26</v>
      </c>
      <c r="M5700" s="15" t="s">
        <v>24</v>
      </c>
      <c r="N5700" s="15" t="s">
        <v>26</v>
      </c>
      <c r="O5700" s="15" t="s">
        <v>26</v>
      </c>
      <c r="P5700" s="15" t="s">
        <v>25</v>
      </c>
      <c r="Q5700" s="15" t="s">
        <v>24</v>
      </c>
      <c r="R5700" s="15" t="s">
        <v>15</v>
      </c>
      <c r="S5700" s="18" t="n">
        <v>104.4</v>
      </c>
      <c r="T5700" s="15" t="n">
        <v>2157.95</v>
      </c>
      <c r="U5700" s="15" t="s">
        <v>26</v>
      </c>
      <c r="V5700" s="18" t="n">
        <f aca="false">IF(ISNUMBER(T5700),T5700,0)</f>
        <v>2157.95</v>
      </c>
      <c r="W5700" s="15" t="n">
        <f aca="false">IF(U5700="Yes",1,0)</f>
        <v>1</v>
      </c>
      <c r="X5700" s="15" t="str">
        <f aca="false">IF(F5700&lt;=12,"0-12 months",IF(F5700&lt;=24,"13-24 months",IF(F5700&lt;=48,"25-48 months","49-72 months")))</f>
        <v>13-24 months</v>
      </c>
      <c r="Y5700" s="15" t="str">
        <f aca="false">IF(C5700=1,"Yes","No")</f>
        <v>No</v>
      </c>
      <c r="Z5700" s="15" t="n">
        <f aca="false">COUNTIF(J5700:O5700,"Yes")</f>
        <v>4</v>
      </c>
      <c r="AA5700" s="18" t="n">
        <f aca="false">S5700*W5700</f>
        <v>104.4</v>
      </c>
      <c r="AB5700" s="15" t="n">
        <f aca="false">(P5700="Month-to-month")+(I5700="Fiber optic")+(R5700="Electronic check")+(F5700&lt;=12)+(M5700="No")+(J5700="No")</f>
        <v>5</v>
      </c>
      <c r="AC5700" s="15" t="str">
        <f aca="false">IF(AB5700&gt;=5,"High",IF(AB5700&gt;=3,"Medium","Low"))</f>
        <v>High</v>
      </c>
    </row>
    <row r="5701" customFormat="false" ht="15" hidden="false" customHeight="false" outlineLevel="0" collapsed="false">
      <c r="A5701" s="15" t="s">
        <v>5798</v>
      </c>
      <c r="B5701" s="15" t="s">
        <v>98</v>
      </c>
      <c r="C5701" s="15" t="n">
        <v>0</v>
      </c>
      <c r="D5701" s="15" t="s">
        <v>24</v>
      </c>
      <c r="E5701" s="15" t="s">
        <v>24</v>
      </c>
      <c r="F5701" s="15" t="n">
        <v>15</v>
      </c>
      <c r="G5701" s="15" t="s">
        <v>26</v>
      </c>
      <c r="H5701" s="15" t="s">
        <v>24</v>
      </c>
      <c r="I5701" s="15" t="s">
        <v>102</v>
      </c>
      <c r="J5701" s="15" t="s">
        <v>24</v>
      </c>
      <c r="K5701" s="15" t="s">
        <v>24</v>
      </c>
      <c r="L5701" s="15" t="s">
        <v>26</v>
      </c>
      <c r="M5701" s="15" t="s">
        <v>24</v>
      </c>
      <c r="N5701" s="15" t="s">
        <v>26</v>
      </c>
      <c r="O5701" s="15" t="s">
        <v>24</v>
      </c>
      <c r="P5701" s="15" t="s">
        <v>25</v>
      </c>
      <c r="Q5701" s="15" t="s">
        <v>24</v>
      </c>
      <c r="R5701" s="15" t="s">
        <v>15</v>
      </c>
      <c r="S5701" s="18" t="n">
        <v>85.3</v>
      </c>
      <c r="T5701" s="15" t="n">
        <v>1219.85</v>
      </c>
      <c r="U5701" s="15" t="s">
        <v>24</v>
      </c>
      <c r="V5701" s="18" t="n">
        <f aca="false">IF(ISNUMBER(T5701),T5701,0)</f>
        <v>1219.85</v>
      </c>
      <c r="W5701" s="15" t="n">
        <f aca="false">IF(U5701="Yes",1,0)</f>
        <v>0</v>
      </c>
      <c r="X5701" s="15" t="str">
        <f aca="false">IF(F5701&lt;=12,"0-12 months",IF(F5701&lt;=24,"13-24 months",IF(F5701&lt;=48,"25-48 months","49-72 months")))</f>
        <v>13-24 months</v>
      </c>
      <c r="Y5701" s="15" t="str">
        <f aca="false">IF(C5701=1,"Yes","No")</f>
        <v>No</v>
      </c>
      <c r="Z5701" s="15" t="n">
        <f aca="false">COUNTIF(J5701:O5701,"Yes")</f>
        <v>2</v>
      </c>
      <c r="AA5701" s="18" t="n">
        <f aca="false">S5701*W5701</f>
        <v>0</v>
      </c>
      <c r="AB5701" s="15" t="n">
        <f aca="false">(P5701="Month-to-month")+(I5701="Fiber optic")+(R5701="Electronic check")+(F5701&lt;=12)+(M5701="No")+(J5701="No")</f>
        <v>5</v>
      </c>
      <c r="AC5701" s="15" t="str">
        <f aca="false">IF(AB5701&gt;=5,"High",IF(AB5701&gt;=3,"Medium","Low"))</f>
        <v>High</v>
      </c>
    </row>
    <row r="5702" customFormat="false" ht="15" hidden="false" customHeight="false" outlineLevel="0" collapsed="false">
      <c r="A5702" s="15" t="s">
        <v>5799</v>
      </c>
      <c r="B5702" s="15" t="s">
        <v>98</v>
      </c>
      <c r="C5702" s="15" t="n">
        <v>1</v>
      </c>
      <c r="D5702" s="15" t="s">
        <v>26</v>
      </c>
      <c r="E5702" s="15" t="s">
        <v>24</v>
      </c>
      <c r="F5702" s="15" t="n">
        <v>29</v>
      </c>
      <c r="G5702" s="15" t="s">
        <v>26</v>
      </c>
      <c r="H5702" s="15" t="s">
        <v>26</v>
      </c>
      <c r="I5702" s="15" t="s">
        <v>102</v>
      </c>
      <c r="J5702" s="15" t="s">
        <v>24</v>
      </c>
      <c r="K5702" s="15" t="s">
        <v>24</v>
      </c>
      <c r="L5702" s="15" t="s">
        <v>24</v>
      </c>
      <c r="M5702" s="15" t="s">
        <v>26</v>
      </c>
      <c r="N5702" s="15" t="s">
        <v>24</v>
      </c>
      <c r="O5702" s="15" t="s">
        <v>24</v>
      </c>
      <c r="P5702" s="15" t="s">
        <v>25</v>
      </c>
      <c r="Q5702" s="15" t="s">
        <v>26</v>
      </c>
      <c r="R5702" s="15" t="s">
        <v>15</v>
      </c>
      <c r="S5702" s="18" t="n">
        <v>79.3</v>
      </c>
      <c r="T5702" s="15" t="n">
        <v>2414.55</v>
      </c>
      <c r="U5702" s="15" t="s">
        <v>24</v>
      </c>
      <c r="V5702" s="18" t="n">
        <f aca="false">IF(ISNUMBER(T5702),T5702,0)</f>
        <v>2414.55</v>
      </c>
      <c r="W5702" s="15" t="n">
        <f aca="false">IF(U5702="Yes",1,0)</f>
        <v>0</v>
      </c>
      <c r="X5702" s="15" t="str">
        <f aca="false">IF(F5702&lt;=12,"0-12 months",IF(F5702&lt;=24,"13-24 months",IF(F5702&lt;=48,"25-48 months","49-72 months")))</f>
        <v>25-48 months</v>
      </c>
      <c r="Y5702" s="15" t="str">
        <f aca="false">IF(C5702=1,"Yes","No")</f>
        <v>Yes</v>
      </c>
      <c r="Z5702" s="15" t="n">
        <f aca="false">COUNTIF(J5702:O5702,"Yes")</f>
        <v>1</v>
      </c>
      <c r="AA5702" s="18" t="n">
        <f aca="false">S5702*W5702</f>
        <v>0</v>
      </c>
      <c r="AB5702" s="15" t="n">
        <f aca="false">(P5702="Month-to-month")+(I5702="Fiber optic")+(R5702="Electronic check")+(F5702&lt;=12)+(M5702="No")+(J5702="No")</f>
        <v>4</v>
      </c>
      <c r="AC5702" s="15" t="str">
        <f aca="false">IF(AB5702&gt;=5,"High",IF(AB5702&gt;=3,"Medium","Low"))</f>
        <v>Medium</v>
      </c>
    </row>
    <row r="5703" customFormat="false" ht="15" hidden="false" customHeight="false" outlineLevel="0" collapsed="false">
      <c r="A5703" s="15" t="s">
        <v>5800</v>
      </c>
      <c r="B5703" s="15" t="s">
        <v>94</v>
      </c>
      <c r="C5703" s="15" t="n">
        <v>0</v>
      </c>
      <c r="D5703" s="15" t="s">
        <v>26</v>
      </c>
      <c r="E5703" s="15" t="s">
        <v>26</v>
      </c>
      <c r="F5703" s="15" t="n">
        <v>15</v>
      </c>
      <c r="G5703" s="15" t="s">
        <v>26</v>
      </c>
      <c r="H5703" s="15" t="s">
        <v>24</v>
      </c>
      <c r="I5703" s="15" t="s">
        <v>96</v>
      </c>
      <c r="J5703" s="15" t="s">
        <v>24</v>
      </c>
      <c r="K5703" s="15" t="s">
        <v>26</v>
      </c>
      <c r="L5703" s="15" t="s">
        <v>26</v>
      </c>
      <c r="M5703" s="15" t="s">
        <v>26</v>
      </c>
      <c r="N5703" s="15" t="s">
        <v>26</v>
      </c>
      <c r="O5703" s="15" t="s">
        <v>26</v>
      </c>
      <c r="P5703" s="15" t="s">
        <v>25</v>
      </c>
      <c r="Q5703" s="15" t="s">
        <v>24</v>
      </c>
      <c r="R5703" s="15" t="s">
        <v>19</v>
      </c>
      <c r="S5703" s="18" t="n">
        <v>76.5</v>
      </c>
      <c r="T5703" s="15" t="n">
        <v>1155.6</v>
      </c>
      <c r="U5703" s="15" t="s">
        <v>24</v>
      </c>
      <c r="V5703" s="18" t="n">
        <f aca="false">IF(ISNUMBER(T5703),T5703,0)</f>
        <v>1155.6</v>
      </c>
      <c r="W5703" s="15" t="n">
        <f aca="false">IF(U5703="Yes",1,0)</f>
        <v>0</v>
      </c>
      <c r="X5703" s="15" t="str">
        <f aca="false">IF(F5703&lt;=12,"0-12 months",IF(F5703&lt;=24,"13-24 months",IF(F5703&lt;=48,"25-48 months","49-72 months")))</f>
        <v>13-24 months</v>
      </c>
      <c r="Y5703" s="15" t="str">
        <f aca="false">IF(C5703=1,"Yes","No")</f>
        <v>No</v>
      </c>
      <c r="Z5703" s="15" t="n">
        <f aca="false">COUNTIF(J5703:O5703,"Yes")</f>
        <v>5</v>
      </c>
      <c r="AA5703" s="18" t="n">
        <f aca="false">S5703*W5703</f>
        <v>0</v>
      </c>
      <c r="AB5703" s="15" t="n">
        <f aca="false">(P5703="Month-to-month")+(I5703="Fiber optic")+(R5703="Electronic check")+(F5703&lt;=12)+(M5703="No")+(J5703="No")</f>
        <v>2</v>
      </c>
      <c r="AC5703" s="15" t="str">
        <f aca="false">IF(AB5703&gt;=5,"High",IF(AB5703&gt;=3,"Medium","Low"))</f>
        <v>Low</v>
      </c>
    </row>
    <row r="5704" customFormat="false" ht="15" hidden="false" customHeight="false" outlineLevel="0" collapsed="false">
      <c r="A5704" s="15" t="s">
        <v>5801</v>
      </c>
      <c r="B5704" s="15" t="s">
        <v>98</v>
      </c>
      <c r="C5704" s="15" t="n">
        <v>1</v>
      </c>
      <c r="D5704" s="15" t="s">
        <v>26</v>
      </c>
      <c r="E5704" s="15" t="s">
        <v>26</v>
      </c>
      <c r="F5704" s="15" t="n">
        <v>71</v>
      </c>
      <c r="G5704" s="15" t="s">
        <v>26</v>
      </c>
      <c r="H5704" s="15" t="s">
        <v>26</v>
      </c>
      <c r="I5704" s="15" t="s">
        <v>102</v>
      </c>
      <c r="J5704" s="15" t="s">
        <v>26</v>
      </c>
      <c r="K5704" s="15" t="s">
        <v>26</v>
      </c>
      <c r="L5704" s="15" t="s">
        <v>24</v>
      </c>
      <c r="M5704" s="15" t="s">
        <v>24</v>
      </c>
      <c r="N5704" s="15" t="s">
        <v>26</v>
      </c>
      <c r="O5704" s="15" t="s">
        <v>26</v>
      </c>
      <c r="P5704" s="15" t="s">
        <v>25</v>
      </c>
      <c r="Q5704" s="15" t="s">
        <v>26</v>
      </c>
      <c r="R5704" s="15" t="s">
        <v>21</v>
      </c>
      <c r="S5704" s="18" t="n">
        <v>105.1</v>
      </c>
      <c r="T5704" s="15" t="n">
        <v>7548.1</v>
      </c>
      <c r="U5704" s="15" t="s">
        <v>26</v>
      </c>
      <c r="V5704" s="18" t="n">
        <f aca="false">IF(ISNUMBER(T5704),T5704,0)</f>
        <v>7548.1</v>
      </c>
      <c r="W5704" s="15" t="n">
        <f aca="false">IF(U5704="Yes",1,0)</f>
        <v>1</v>
      </c>
      <c r="X5704" s="15" t="str">
        <f aca="false">IF(F5704&lt;=12,"0-12 months",IF(F5704&lt;=24,"13-24 months",IF(F5704&lt;=48,"25-48 months","49-72 months")))</f>
        <v>49-72 months</v>
      </c>
      <c r="Y5704" s="15" t="str">
        <f aca="false">IF(C5704=1,"Yes","No")</f>
        <v>Yes</v>
      </c>
      <c r="Z5704" s="15" t="n">
        <f aca="false">COUNTIF(J5704:O5704,"Yes")</f>
        <v>4</v>
      </c>
      <c r="AA5704" s="18" t="n">
        <f aca="false">S5704*W5704</f>
        <v>105.1</v>
      </c>
      <c r="AB5704" s="15" t="n">
        <f aca="false">(P5704="Month-to-month")+(I5704="Fiber optic")+(R5704="Electronic check")+(F5704&lt;=12)+(M5704="No")+(J5704="No")</f>
        <v>3</v>
      </c>
      <c r="AC5704" s="15" t="str">
        <f aca="false">IF(AB5704&gt;=5,"High",IF(AB5704&gt;=3,"Medium","Low"))</f>
        <v>Medium</v>
      </c>
    </row>
    <row r="5705" customFormat="false" ht="15" hidden="false" customHeight="false" outlineLevel="0" collapsed="false">
      <c r="A5705" s="15" t="s">
        <v>5802</v>
      </c>
      <c r="B5705" s="15" t="s">
        <v>98</v>
      </c>
      <c r="C5705" s="15" t="n">
        <v>1</v>
      </c>
      <c r="D5705" s="15" t="s">
        <v>24</v>
      </c>
      <c r="E5705" s="15" t="s">
        <v>24</v>
      </c>
      <c r="F5705" s="15" t="n">
        <v>72</v>
      </c>
      <c r="G5705" s="15" t="s">
        <v>26</v>
      </c>
      <c r="H5705" s="15" t="s">
        <v>26</v>
      </c>
      <c r="I5705" s="15" t="s">
        <v>24</v>
      </c>
      <c r="J5705" s="15" t="s">
        <v>28</v>
      </c>
      <c r="K5705" s="15" t="s">
        <v>28</v>
      </c>
      <c r="L5705" s="15" t="s">
        <v>28</v>
      </c>
      <c r="M5705" s="15" t="s">
        <v>28</v>
      </c>
      <c r="N5705" s="15" t="s">
        <v>28</v>
      </c>
      <c r="O5705" s="15" t="s">
        <v>28</v>
      </c>
      <c r="P5705" s="15" t="s">
        <v>29</v>
      </c>
      <c r="Q5705" s="15" t="s">
        <v>24</v>
      </c>
      <c r="R5705" s="15" t="s">
        <v>19</v>
      </c>
      <c r="S5705" s="18" t="n">
        <v>25.4</v>
      </c>
      <c r="T5705" s="15" t="n">
        <v>1809.35</v>
      </c>
      <c r="U5705" s="15" t="s">
        <v>24</v>
      </c>
      <c r="V5705" s="18" t="n">
        <f aca="false">IF(ISNUMBER(T5705),T5705,0)</f>
        <v>1809.35</v>
      </c>
      <c r="W5705" s="15" t="n">
        <f aca="false">IF(U5705="Yes",1,0)</f>
        <v>0</v>
      </c>
      <c r="X5705" s="15" t="str">
        <f aca="false">IF(F5705&lt;=12,"0-12 months",IF(F5705&lt;=24,"13-24 months",IF(F5705&lt;=48,"25-48 months","49-72 months")))</f>
        <v>49-72 months</v>
      </c>
      <c r="Y5705" s="15" t="str">
        <f aca="false">IF(C5705=1,"Yes","No")</f>
        <v>Yes</v>
      </c>
      <c r="Z5705" s="15" t="n">
        <f aca="false">COUNTIF(J5705:O5705,"Yes")</f>
        <v>0</v>
      </c>
      <c r="AA5705" s="18" t="n">
        <f aca="false">S5705*W5705</f>
        <v>0</v>
      </c>
      <c r="AB5705" s="15" t="n">
        <f aca="false">(P5705="Month-to-month")+(I5705="Fiber optic")+(R5705="Electronic check")+(F5705&lt;=12)+(M5705="No")+(J5705="No")</f>
        <v>0</v>
      </c>
      <c r="AC5705" s="15" t="str">
        <f aca="false">IF(AB5705&gt;=5,"High",IF(AB5705&gt;=3,"Medium","Low"))</f>
        <v>Low</v>
      </c>
    </row>
    <row r="5706" customFormat="false" ht="15" hidden="false" customHeight="false" outlineLevel="0" collapsed="false">
      <c r="A5706" s="15" t="s">
        <v>5803</v>
      </c>
      <c r="B5706" s="15" t="s">
        <v>94</v>
      </c>
      <c r="C5706" s="15" t="n">
        <v>0</v>
      </c>
      <c r="D5706" s="15" t="s">
        <v>26</v>
      </c>
      <c r="E5706" s="15" t="s">
        <v>24</v>
      </c>
      <c r="F5706" s="15" t="n">
        <v>19</v>
      </c>
      <c r="G5706" s="15" t="s">
        <v>26</v>
      </c>
      <c r="H5706" s="15" t="s">
        <v>26</v>
      </c>
      <c r="I5706" s="15" t="s">
        <v>102</v>
      </c>
      <c r="J5706" s="15" t="s">
        <v>24</v>
      </c>
      <c r="K5706" s="15" t="s">
        <v>24</v>
      </c>
      <c r="L5706" s="15" t="s">
        <v>24</v>
      </c>
      <c r="M5706" s="15" t="s">
        <v>24</v>
      </c>
      <c r="N5706" s="15" t="s">
        <v>26</v>
      </c>
      <c r="O5706" s="15" t="s">
        <v>24</v>
      </c>
      <c r="P5706" s="15" t="s">
        <v>25</v>
      </c>
      <c r="Q5706" s="15" t="s">
        <v>26</v>
      </c>
      <c r="R5706" s="15" t="s">
        <v>15</v>
      </c>
      <c r="S5706" s="18" t="n">
        <v>86.85</v>
      </c>
      <c r="T5706" s="15" t="n">
        <v>1564.4</v>
      </c>
      <c r="U5706" s="15" t="s">
        <v>24</v>
      </c>
      <c r="V5706" s="18" t="n">
        <f aca="false">IF(ISNUMBER(T5706),T5706,0)</f>
        <v>1564.4</v>
      </c>
      <c r="W5706" s="15" t="n">
        <f aca="false">IF(U5706="Yes",1,0)</f>
        <v>0</v>
      </c>
      <c r="X5706" s="15" t="str">
        <f aca="false">IF(F5706&lt;=12,"0-12 months",IF(F5706&lt;=24,"13-24 months",IF(F5706&lt;=48,"25-48 months","49-72 months")))</f>
        <v>13-24 months</v>
      </c>
      <c r="Y5706" s="15" t="str">
        <f aca="false">IF(C5706=1,"Yes","No")</f>
        <v>No</v>
      </c>
      <c r="Z5706" s="15" t="n">
        <f aca="false">COUNTIF(J5706:O5706,"Yes")</f>
        <v>1</v>
      </c>
      <c r="AA5706" s="18" t="n">
        <f aca="false">S5706*W5706</f>
        <v>0</v>
      </c>
      <c r="AB5706" s="15" t="n">
        <f aca="false">(P5706="Month-to-month")+(I5706="Fiber optic")+(R5706="Electronic check")+(F5706&lt;=12)+(M5706="No")+(J5706="No")</f>
        <v>5</v>
      </c>
      <c r="AC5706" s="15" t="str">
        <f aca="false">IF(AB5706&gt;=5,"High",IF(AB5706&gt;=3,"Medium","Low"))</f>
        <v>High</v>
      </c>
    </row>
    <row r="5707" customFormat="false" ht="15" hidden="false" customHeight="false" outlineLevel="0" collapsed="false">
      <c r="A5707" s="15" t="s">
        <v>5804</v>
      </c>
      <c r="B5707" s="15" t="s">
        <v>98</v>
      </c>
      <c r="C5707" s="15" t="n">
        <v>0</v>
      </c>
      <c r="D5707" s="15" t="s">
        <v>24</v>
      </c>
      <c r="E5707" s="15" t="s">
        <v>24</v>
      </c>
      <c r="F5707" s="15" t="n">
        <v>1</v>
      </c>
      <c r="G5707" s="15" t="s">
        <v>26</v>
      </c>
      <c r="H5707" s="15" t="s">
        <v>24</v>
      </c>
      <c r="I5707" s="15" t="s">
        <v>24</v>
      </c>
      <c r="J5707" s="15" t="s">
        <v>28</v>
      </c>
      <c r="K5707" s="15" t="s">
        <v>28</v>
      </c>
      <c r="L5707" s="15" t="s">
        <v>28</v>
      </c>
      <c r="M5707" s="15" t="s">
        <v>28</v>
      </c>
      <c r="N5707" s="15" t="s">
        <v>28</v>
      </c>
      <c r="O5707" s="15" t="s">
        <v>28</v>
      </c>
      <c r="P5707" s="15" t="s">
        <v>25</v>
      </c>
      <c r="Q5707" s="15" t="s">
        <v>24</v>
      </c>
      <c r="R5707" s="15" t="s">
        <v>17</v>
      </c>
      <c r="S5707" s="18" t="n">
        <v>19.65</v>
      </c>
      <c r="T5707" s="15" t="n">
        <v>19.65</v>
      </c>
      <c r="U5707" s="15" t="s">
        <v>24</v>
      </c>
      <c r="V5707" s="18" t="n">
        <f aca="false">IF(ISNUMBER(T5707),T5707,0)</f>
        <v>19.65</v>
      </c>
      <c r="W5707" s="15" t="n">
        <f aca="false">IF(U5707="Yes",1,0)</f>
        <v>0</v>
      </c>
      <c r="X5707" s="15" t="str">
        <f aca="false">IF(F5707&lt;=12,"0-12 months",IF(F5707&lt;=24,"13-24 months",IF(F5707&lt;=48,"25-48 months","49-72 months")))</f>
        <v>0-12 months</v>
      </c>
      <c r="Y5707" s="15" t="str">
        <f aca="false">IF(C5707=1,"Yes","No")</f>
        <v>No</v>
      </c>
      <c r="Z5707" s="15" t="n">
        <f aca="false">COUNTIF(J5707:O5707,"Yes")</f>
        <v>0</v>
      </c>
      <c r="AA5707" s="18" t="n">
        <f aca="false">S5707*W5707</f>
        <v>0</v>
      </c>
      <c r="AB5707" s="15" t="n">
        <f aca="false">(P5707="Month-to-month")+(I5707="Fiber optic")+(R5707="Electronic check")+(F5707&lt;=12)+(M5707="No")+(J5707="No")</f>
        <v>2</v>
      </c>
      <c r="AC5707" s="15" t="str">
        <f aca="false">IF(AB5707&gt;=5,"High",IF(AB5707&gt;=3,"Medium","Low"))</f>
        <v>Low</v>
      </c>
    </row>
    <row r="5708" customFormat="false" ht="15" hidden="false" customHeight="false" outlineLevel="0" collapsed="false">
      <c r="A5708" s="15" t="s">
        <v>5805</v>
      </c>
      <c r="B5708" s="15" t="s">
        <v>94</v>
      </c>
      <c r="C5708" s="15" t="n">
        <v>0</v>
      </c>
      <c r="D5708" s="15" t="s">
        <v>24</v>
      </c>
      <c r="E5708" s="15" t="s">
        <v>24</v>
      </c>
      <c r="F5708" s="15" t="n">
        <v>1</v>
      </c>
      <c r="G5708" s="15" t="s">
        <v>26</v>
      </c>
      <c r="H5708" s="15" t="s">
        <v>24</v>
      </c>
      <c r="I5708" s="15" t="s">
        <v>102</v>
      </c>
      <c r="J5708" s="15" t="s">
        <v>24</v>
      </c>
      <c r="K5708" s="15" t="s">
        <v>26</v>
      </c>
      <c r="L5708" s="15" t="s">
        <v>24</v>
      </c>
      <c r="M5708" s="15" t="s">
        <v>24</v>
      </c>
      <c r="N5708" s="15" t="s">
        <v>24</v>
      </c>
      <c r="O5708" s="15" t="s">
        <v>24</v>
      </c>
      <c r="P5708" s="15" t="s">
        <v>25</v>
      </c>
      <c r="Q5708" s="15" t="s">
        <v>26</v>
      </c>
      <c r="R5708" s="15" t="s">
        <v>15</v>
      </c>
      <c r="S5708" s="18" t="n">
        <v>75.7</v>
      </c>
      <c r="T5708" s="15" t="n">
        <v>75.7</v>
      </c>
      <c r="U5708" s="15" t="s">
        <v>26</v>
      </c>
      <c r="V5708" s="18" t="n">
        <f aca="false">IF(ISNUMBER(T5708),T5708,0)</f>
        <v>75.7</v>
      </c>
      <c r="W5708" s="15" t="n">
        <f aca="false">IF(U5708="Yes",1,0)</f>
        <v>1</v>
      </c>
      <c r="X5708" s="15" t="str">
        <f aca="false">IF(F5708&lt;=12,"0-12 months",IF(F5708&lt;=24,"13-24 months",IF(F5708&lt;=48,"25-48 months","49-72 months")))</f>
        <v>0-12 months</v>
      </c>
      <c r="Y5708" s="15" t="str">
        <f aca="false">IF(C5708=1,"Yes","No")</f>
        <v>No</v>
      </c>
      <c r="Z5708" s="15" t="n">
        <f aca="false">COUNTIF(J5708:O5708,"Yes")</f>
        <v>1</v>
      </c>
      <c r="AA5708" s="18" t="n">
        <f aca="false">S5708*W5708</f>
        <v>75.7</v>
      </c>
      <c r="AB5708" s="15" t="n">
        <f aca="false">(P5708="Month-to-month")+(I5708="Fiber optic")+(R5708="Electronic check")+(F5708&lt;=12)+(M5708="No")+(J5708="No")</f>
        <v>6</v>
      </c>
      <c r="AC5708" s="15" t="str">
        <f aca="false">IF(AB5708&gt;=5,"High",IF(AB5708&gt;=3,"Medium","Low"))</f>
        <v>High</v>
      </c>
    </row>
    <row r="5709" customFormat="false" ht="15" hidden="false" customHeight="false" outlineLevel="0" collapsed="false">
      <c r="A5709" s="15" t="s">
        <v>5806</v>
      </c>
      <c r="B5709" s="15" t="s">
        <v>94</v>
      </c>
      <c r="C5709" s="15" t="n">
        <v>0</v>
      </c>
      <c r="D5709" s="15" t="s">
        <v>24</v>
      </c>
      <c r="E5709" s="15" t="s">
        <v>24</v>
      </c>
      <c r="F5709" s="15" t="n">
        <v>2</v>
      </c>
      <c r="G5709" s="15" t="s">
        <v>26</v>
      </c>
      <c r="H5709" s="15" t="s">
        <v>24</v>
      </c>
      <c r="I5709" s="15" t="s">
        <v>96</v>
      </c>
      <c r="J5709" s="15" t="s">
        <v>24</v>
      </c>
      <c r="K5709" s="15" t="s">
        <v>24</v>
      </c>
      <c r="L5709" s="15" t="s">
        <v>24</v>
      </c>
      <c r="M5709" s="15" t="s">
        <v>24</v>
      </c>
      <c r="N5709" s="15" t="s">
        <v>24</v>
      </c>
      <c r="O5709" s="15" t="s">
        <v>24</v>
      </c>
      <c r="P5709" s="15" t="s">
        <v>25</v>
      </c>
      <c r="Q5709" s="15" t="s">
        <v>24</v>
      </c>
      <c r="R5709" s="15" t="s">
        <v>15</v>
      </c>
      <c r="S5709" s="18" t="n">
        <v>45.55</v>
      </c>
      <c r="T5709" s="15" t="n">
        <v>84.4</v>
      </c>
      <c r="U5709" s="15" t="s">
        <v>24</v>
      </c>
      <c r="V5709" s="18" t="n">
        <f aca="false">IF(ISNUMBER(T5709),T5709,0)</f>
        <v>84.4</v>
      </c>
      <c r="W5709" s="15" t="n">
        <f aca="false">IF(U5709="Yes",1,0)</f>
        <v>0</v>
      </c>
      <c r="X5709" s="15" t="str">
        <f aca="false">IF(F5709&lt;=12,"0-12 months",IF(F5709&lt;=24,"13-24 months",IF(F5709&lt;=48,"25-48 months","49-72 months")))</f>
        <v>0-12 months</v>
      </c>
      <c r="Y5709" s="15" t="str">
        <f aca="false">IF(C5709=1,"Yes","No")</f>
        <v>No</v>
      </c>
      <c r="Z5709" s="15" t="n">
        <f aca="false">COUNTIF(J5709:O5709,"Yes")</f>
        <v>0</v>
      </c>
      <c r="AA5709" s="18" t="n">
        <f aca="false">S5709*W5709</f>
        <v>0</v>
      </c>
      <c r="AB5709" s="15" t="n">
        <f aca="false">(P5709="Month-to-month")+(I5709="Fiber optic")+(R5709="Electronic check")+(F5709&lt;=12)+(M5709="No")+(J5709="No")</f>
        <v>5</v>
      </c>
      <c r="AC5709" s="15" t="str">
        <f aca="false">IF(AB5709&gt;=5,"High",IF(AB5709&gt;=3,"Medium","Low"))</f>
        <v>High</v>
      </c>
    </row>
    <row r="5710" customFormat="false" ht="15" hidden="false" customHeight="false" outlineLevel="0" collapsed="false">
      <c r="A5710" s="15" t="s">
        <v>5807</v>
      </c>
      <c r="B5710" s="15" t="s">
        <v>94</v>
      </c>
      <c r="C5710" s="15" t="n">
        <v>1</v>
      </c>
      <c r="D5710" s="15" t="s">
        <v>26</v>
      </c>
      <c r="E5710" s="15" t="s">
        <v>26</v>
      </c>
      <c r="F5710" s="15" t="n">
        <v>11</v>
      </c>
      <c r="G5710" s="15" t="s">
        <v>26</v>
      </c>
      <c r="H5710" s="15" t="s">
        <v>26</v>
      </c>
      <c r="I5710" s="15" t="s">
        <v>102</v>
      </c>
      <c r="J5710" s="15" t="s">
        <v>24</v>
      </c>
      <c r="K5710" s="15" t="s">
        <v>24</v>
      </c>
      <c r="L5710" s="15" t="s">
        <v>26</v>
      </c>
      <c r="M5710" s="15" t="s">
        <v>24</v>
      </c>
      <c r="N5710" s="15" t="s">
        <v>24</v>
      </c>
      <c r="O5710" s="15" t="s">
        <v>24</v>
      </c>
      <c r="P5710" s="15" t="s">
        <v>25</v>
      </c>
      <c r="Q5710" s="15" t="s">
        <v>26</v>
      </c>
      <c r="R5710" s="15" t="s">
        <v>21</v>
      </c>
      <c r="S5710" s="18" t="n">
        <v>78.1</v>
      </c>
      <c r="T5710" s="15" t="n">
        <v>864.85</v>
      </c>
      <c r="U5710" s="15" t="s">
        <v>24</v>
      </c>
      <c r="V5710" s="18" t="n">
        <f aca="false">IF(ISNUMBER(T5710),T5710,0)</f>
        <v>864.85</v>
      </c>
      <c r="W5710" s="15" t="n">
        <f aca="false">IF(U5710="Yes",1,0)</f>
        <v>0</v>
      </c>
      <c r="X5710" s="15" t="str">
        <f aca="false">IF(F5710&lt;=12,"0-12 months",IF(F5710&lt;=24,"13-24 months",IF(F5710&lt;=48,"25-48 months","49-72 months")))</f>
        <v>0-12 months</v>
      </c>
      <c r="Y5710" s="15" t="str">
        <f aca="false">IF(C5710=1,"Yes","No")</f>
        <v>Yes</v>
      </c>
      <c r="Z5710" s="15" t="n">
        <f aca="false">COUNTIF(J5710:O5710,"Yes")</f>
        <v>1</v>
      </c>
      <c r="AA5710" s="18" t="n">
        <f aca="false">S5710*W5710</f>
        <v>0</v>
      </c>
      <c r="AB5710" s="15" t="n">
        <f aca="false">(P5710="Month-to-month")+(I5710="Fiber optic")+(R5710="Electronic check")+(F5710&lt;=12)+(M5710="No")+(J5710="No")</f>
        <v>5</v>
      </c>
      <c r="AC5710" s="15" t="str">
        <f aca="false">IF(AB5710&gt;=5,"High",IF(AB5710&gt;=3,"Medium","Low"))</f>
        <v>High</v>
      </c>
    </row>
    <row r="5711" customFormat="false" ht="15" hidden="false" customHeight="false" outlineLevel="0" collapsed="false">
      <c r="A5711" s="15" t="s">
        <v>5808</v>
      </c>
      <c r="B5711" s="15" t="s">
        <v>94</v>
      </c>
      <c r="C5711" s="15" t="n">
        <v>0</v>
      </c>
      <c r="D5711" s="15" t="s">
        <v>24</v>
      </c>
      <c r="E5711" s="15" t="s">
        <v>24</v>
      </c>
      <c r="F5711" s="15" t="n">
        <v>12</v>
      </c>
      <c r="G5711" s="15" t="s">
        <v>26</v>
      </c>
      <c r="H5711" s="15" t="s">
        <v>24</v>
      </c>
      <c r="I5711" s="15" t="s">
        <v>24</v>
      </c>
      <c r="J5711" s="15" t="s">
        <v>28</v>
      </c>
      <c r="K5711" s="15" t="s">
        <v>28</v>
      </c>
      <c r="L5711" s="15" t="s">
        <v>28</v>
      </c>
      <c r="M5711" s="15" t="s">
        <v>28</v>
      </c>
      <c r="N5711" s="15" t="s">
        <v>28</v>
      </c>
      <c r="O5711" s="15" t="s">
        <v>28</v>
      </c>
      <c r="P5711" s="15" t="s">
        <v>27</v>
      </c>
      <c r="Q5711" s="15" t="s">
        <v>24</v>
      </c>
      <c r="R5711" s="15" t="s">
        <v>17</v>
      </c>
      <c r="S5711" s="18" t="n">
        <v>19.3</v>
      </c>
      <c r="T5711" s="15" t="n">
        <v>228.75</v>
      </c>
      <c r="U5711" s="15" t="s">
        <v>24</v>
      </c>
      <c r="V5711" s="18" t="n">
        <f aca="false">IF(ISNUMBER(T5711),T5711,0)</f>
        <v>228.75</v>
      </c>
      <c r="W5711" s="15" t="n">
        <f aca="false">IF(U5711="Yes",1,0)</f>
        <v>0</v>
      </c>
      <c r="X5711" s="15" t="str">
        <f aca="false">IF(F5711&lt;=12,"0-12 months",IF(F5711&lt;=24,"13-24 months",IF(F5711&lt;=48,"25-48 months","49-72 months")))</f>
        <v>0-12 months</v>
      </c>
      <c r="Y5711" s="15" t="str">
        <f aca="false">IF(C5711=1,"Yes","No")</f>
        <v>No</v>
      </c>
      <c r="Z5711" s="15" t="n">
        <f aca="false">COUNTIF(J5711:O5711,"Yes")</f>
        <v>0</v>
      </c>
      <c r="AA5711" s="18" t="n">
        <f aca="false">S5711*W5711</f>
        <v>0</v>
      </c>
      <c r="AB5711" s="15" t="n">
        <f aca="false">(P5711="Month-to-month")+(I5711="Fiber optic")+(R5711="Electronic check")+(F5711&lt;=12)+(M5711="No")+(J5711="No")</f>
        <v>1</v>
      </c>
      <c r="AC5711" s="15" t="str">
        <f aca="false">IF(AB5711&gt;=5,"High",IF(AB5711&gt;=3,"Medium","Low"))</f>
        <v>Low</v>
      </c>
    </row>
    <row r="5712" customFormat="false" ht="15" hidden="false" customHeight="false" outlineLevel="0" collapsed="false">
      <c r="A5712" s="15" t="s">
        <v>5809</v>
      </c>
      <c r="B5712" s="15" t="s">
        <v>94</v>
      </c>
      <c r="C5712" s="15" t="n">
        <v>0</v>
      </c>
      <c r="D5712" s="15" t="s">
        <v>26</v>
      </c>
      <c r="E5712" s="15" t="s">
        <v>24</v>
      </c>
      <c r="F5712" s="15" t="n">
        <v>70</v>
      </c>
      <c r="G5712" s="15" t="s">
        <v>26</v>
      </c>
      <c r="H5712" s="15" t="s">
        <v>26</v>
      </c>
      <c r="I5712" s="15" t="s">
        <v>102</v>
      </c>
      <c r="J5712" s="15" t="s">
        <v>24</v>
      </c>
      <c r="K5712" s="15" t="s">
        <v>26</v>
      </c>
      <c r="L5712" s="15" t="s">
        <v>26</v>
      </c>
      <c r="M5712" s="15" t="s">
        <v>26</v>
      </c>
      <c r="N5712" s="15" t="s">
        <v>26</v>
      </c>
      <c r="O5712" s="15" t="s">
        <v>26</v>
      </c>
      <c r="P5712" s="15" t="s">
        <v>29</v>
      </c>
      <c r="Q5712" s="15" t="s">
        <v>26</v>
      </c>
      <c r="R5712" s="15" t="s">
        <v>15</v>
      </c>
      <c r="S5712" s="18" t="n">
        <v>110.5</v>
      </c>
      <c r="T5712" s="15" t="n">
        <v>7752.05</v>
      </c>
      <c r="U5712" s="15" t="s">
        <v>24</v>
      </c>
      <c r="V5712" s="18" t="n">
        <f aca="false">IF(ISNUMBER(T5712),T5712,0)</f>
        <v>7752.05</v>
      </c>
      <c r="W5712" s="15" t="n">
        <f aca="false">IF(U5712="Yes",1,0)</f>
        <v>0</v>
      </c>
      <c r="X5712" s="15" t="str">
        <f aca="false">IF(F5712&lt;=12,"0-12 months",IF(F5712&lt;=24,"13-24 months",IF(F5712&lt;=48,"25-48 months","49-72 months")))</f>
        <v>49-72 months</v>
      </c>
      <c r="Y5712" s="15" t="str">
        <f aca="false">IF(C5712=1,"Yes","No")</f>
        <v>No</v>
      </c>
      <c r="Z5712" s="15" t="n">
        <f aca="false">COUNTIF(J5712:O5712,"Yes")</f>
        <v>5</v>
      </c>
      <c r="AA5712" s="18" t="n">
        <f aca="false">S5712*W5712</f>
        <v>0</v>
      </c>
      <c r="AB5712" s="15" t="n">
        <f aca="false">(P5712="Month-to-month")+(I5712="Fiber optic")+(R5712="Electronic check")+(F5712&lt;=12)+(M5712="No")+(J5712="No")</f>
        <v>3</v>
      </c>
      <c r="AC5712" s="15" t="str">
        <f aca="false">IF(AB5712&gt;=5,"High",IF(AB5712&gt;=3,"Medium","Low"))</f>
        <v>Medium</v>
      </c>
    </row>
    <row r="5713" customFormat="false" ht="15" hidden="false" customHeight="false" outlineLevel="0" collapsed="false">
      <c r="A5713" s="15" t="s">
        <v>5810</v>
      </c>
      <c r="B5713" s="15" t="s">
        <v>94</v>
      </c>
      <c r="C5713" s="15" t="n">
        <v>1</v>
      </c>
      <c r="D5713" s="15" t="s">
        <v>26</v>
      </c>
      <c r="E5713" s="15" t="s">
        <v>24</v>
      </c>
      <c r="F5713" s="15" t="n">
        <v>20</v>
      </c>
      <c r="G5713" s="15" t="s">
        <v>26</v>
      </c>
      <c r="H5713" s="15" t="s">
        <v>26</v>
      </c>
      <c r="I5713" s="15" t="s">
        <v>102</v>
      </c>
      <c r="J5713" s="15" t="s">
        <v>24</v>
      </c>
      <c r="K5713" s="15" t="s">
        <v>24</v>
      </c>
      <c r="L5713" s="15" t="s">
        <v>26</v>
      </c>
      <c r="M5713" s="15" t="s">
        <v>24</v>
      </c>
      <c r="N5713" s="15" t="s">
        <v>26</v>
      </c>
      <c r="O5713" s="15" t="s">
        <v>24</v>
      </c>
      <c r="P5713" s="15" t="s">
        <v>25</v>
      </c>
      <c r="Q5713" s="15" t="s">
        <v>24</v>
      </c>
      <c r="R5713" s="15" t="s">
        <v>15</v>
      </c>
      <c r="S5713" s="18" t="n">
        <v>90.8</v>
      </c>
      <c r="T5713" s="15" t="n">
        <v>1951</v>
      </c>
      <c r="U5713" s="15" t="s">
        <v>26</v>
      </c>
      <c r="V5713" s="18" t="n">
        <f aca="false">IF(ISNUMBER(T5713),T5713,0)</f>
        <v>1951</v>
      </c>
      <c r="W5713" s="15" t="n">
        <f aca="false">IF(U5713="Yes",1,0)</f>
        <v>1</v>
      </c>
      <c r="X5713" s="15" t="str">
        <f aca="false">IF(F5713&lt;=12,"0-12 months",IF(F5713&lt;=24,"13-24 months",IF(F5713&lt;=48,"25-48 months","49-72 months")))</f>
        <v>13-24 months</v>
      </c>
      <c r="Y5713" s="15" t="str">
        <f aca="false">IF(C5713=1,"Yes","No")</f>
        <v>Yes</v>
      </c>
      <c r="Z5713" s="15" t="n">
        <f aca="false">COUNTIF(J5713:O5713,"Yes")</f>
        <v>2</v>
      </c>
      <c r="AA5713" s="18" t="n">
        <f aca="false">S5713*W5713</f>
        <v>90.8</v>
      </c>
      <c r="AB5713" s="15" t="n">
        <f aca="false">(P5713="Month-to-month")+(I5713="Fiber optic")+(R5713="Electronic check")+(F5713&lt;=12)+(M5713="No")+(J5713="No")</f>
        <v>5</v>
      </c>
      <c r="AC5713" s="15" t="str">
        <f aca="false">IF(AB5713&gt;=5,"High",IF(AB5713&gt;=3,"Medium","Low"))</f>
        <v>High</v>
      </c>
    </row>
    <row r="5714" customFormat="false" ht="15" hidden="false" customHeight="false" outlineLevel="0" collapsed="false">
      <c r="A5714" s="15" t="s">
        <v>5811</v>
      </c>
      <c r="B5714" s="15" t="s">
        <v>94</v>
      </c>
      <c r="C5714" s="15" t="n">
        <v>0</v>
      </c>
      <c r="D5714" s="15" t="s">
        <v>24</v>
      </c>
      <c r="E5714" s="15" t="s">
        <v>24</v>
      </c>
      <c r="F5714" s="15" t="n">
        <v>23</v>
      </c>
      <c r="G5714" s="15" t="s">
        <v>26</v>
      </c>
      <c r="H5714" s="15" t="s">
        <v>24</v>
      </c>
      <c r="I5714" s="15" t="s">
        <v>24</v>
      </c>
      <c r="J5714" s="15" t="s">
        <v>28</v>
      </c>
      <c r="K5714" s="15" t="s">
        <v>28</v>
      </c>
      <c r="L5714" s="15" t="s">
        <v>28</v>
      </c>
      <c r="M5714" s="15" t="s">
        <v>28</v>
      </c>
      <c r="N5714" s="15" t="s">
        <v>28</v>
      </c>
      <c r="O5714" s="15" t="s">
        <v>28</v>
      </c>
      <c r="P5714" s="15" t="s">
        <v>25</v>
      </c>
      <c r="Q5714" s="15" t="s">
        <v>26</v>
      </c>
      <c r="R5714" s="15" t="s">
        <v>19</v>
      </c>
      <c r="S5714" s="18" t="n">
        <v>20.3</v>
      </c>
      <c r="T5714" s="15" t="n">
        <v>470.6</v>
      </c>
      <c r="U5714" s="15" t="s">
        <v>24</v>
      </c>
      <c r="V5714" s="18" t="n">
        <f aca="false">IF(ISNUMBER(T5714),T5714,0)</f>
        <v>470.6</v>
      </c>
      <c r="W5714" s="15" t="n">
        <f aca="false">IF(U5714="Yes",1,0)</f>
        <v>0</v>
      </c>
      <c r="X5714" s="15" t="str">
        <f aca="false">IF(F5714&lt;=12,"0-12 months",IF(F5714&lt;=24,"13-24 months",IF(F5714&lt;=48,"25-48 months","49-72 months")))</f>
        <v>13-24 months</v>
      </c>
      <c r="Y5714" s="15" t="str">
        <f aca="false">IF(C5714=1,"Yes","No")</f>
        <v>No</v>
      </c>
      <c r="Z5714" s="15" t="n">
        <f aca="false">COUNTIF(J5714:O5714,"Yes")</f>
        <v>0</v>
      </c>
      <c r="AA5714" s="18" t="n">
        <f aca="false">S5714*W5714</f>
        <v>0</v>
      </c>
      <c r="AB5714" s="15" t="n">
        <f aca="false">(P5714="Month-to-month")+(I5714="Fiber optic")+(R5714="Electronic check")+(F5714&lt;=12)+(M5714="No")+(J5714="No")</f>
        <v>1</v>
      </c>
      <c r="AC5714" s="15" t="str">
        <f aca="false">IF(AB5714&gt;=5,"High",IF(AB5714&gt;=3,"Medium","Low"))</f>
        <v>Low</v>
      </c>
    </row>
    <row r="5715" customFormat="false" ht="15" hidden="false" customHeight="false" outlineLevel="0" collapsed="false">
      <c r="A5715" s="15" t="s">
        <v>5812</v>
      </c>
      <c r="B5715" s="15" t="s">
        <v>98</v>
      </c>
      <c r="C5715" s="15" t="n">
        <v>1</v>
      </c>
      <c r="D5715" s="15" t="s">
        <v>24</v>
      </c>
      <c r="E5715" s="15" t="s">
        <v>24</v>
      </c>
      <c r="F5715" s="15" t="n">
        <v>49</v>
      </c>
      <c r="G5715" s="15" t="s">
        <v>26</v>
      </c>
      <c r="H5715" s="15" t="s">
        <v>26</v>
      </c>
      <c r="I5715" s="15" t="s">
        <v>96</v>
      </c>
      <c r="J5715" s="15" t="s">
        <v>26</v>
      </c>
      <c r="K5715" s="15" t="s">
        <v>26</v>
      </c>
      <c r="L5715" s="15" t="s">
        <v>26</v>
      </c>
      <c r="M5715" s="15" t="s">
        <v>26</v>
      </c>
      <c r="N5715" s="15" t="s">
        <v>24</v>
      </c>
      <c r="O5715" s="15" t="s">
        <v>26</v>
      </c>
      <c r="P5715" s="15" t="s">
        <v>29</v>
      </c>
      <c r="Q5715" s="15" t="s">
        <v>24</v>
      </c>
      <c r="R5715" s="15" t="s">
        <v>21</v>
      </c>
      <c r="S5715" s="18" t="n">
        <v>81.35</v>
      </c>
      <c r="T5715" s="15" t="n">
        <v>4060.9</v>
      </c>
      <c r="U5715" s="15" t="s">
        <v>24</v>
      </c>
      <c r="V5715" s="18" t="n">
        <f aca="false">IF(ISNUMBER(T5715),T5715,0)</f>
        <v>4060.9</v>
      </c>
      <c r="W5715" s="15" t="n">
        <f aca="false">IF(U5715="Yes",1,0)</f>
        <v>0</v>
      </c>
      <c r="X5715" s="15" t="str">
        <f aca="false">IF(F5715&lt;=12,"0-12 months",IF(F5715&lt;=24,"13-24 months",IF(F5715&lt;=48,"25-48 months","49-72 months")))</f>
        <v>49-72 months</v>
      </c>
      <c r="Y5715" s="15" t="str">
        <f aca="false">IF(C5715=1,"Yes","No")</f>
        <v>Yes</v>
      </c>
      <c r="Z5715" s="15" t="n">
        <f aca="false">COUNTIF(J5715:O5715,"Yes")</f>
        <v>5</v>
      </c>
      <c r="AA5715" s="18" t="n">
        <f aca="false">S5715*W5715</f>
        <v>0</v>
      </c>
      <c r="AB5715" s="15" t="n">
        <f aca="false">(P5715="Month-to-month")+(I5715="Fiber optic")+(R5715="Electronic check")+(F5715&lt;=12)+(M5715="No")+(J5715="No")</f>
        <v>0</v>
      </c>
      <c r="AC5715" s="15" t="str">
        <f aca="false">IF(AB5715&gt;=5,"High",IF(AB5715&gt;=3,"Medium","Low"))</f>
        <v>Low</v>
      </c>
    </row>
    <row r="5716" customFormat="false" ht="15" hidden="false" customHeight="false" outlineLevel="0" collapsed="false">
      <c r="A5716" s="15" t="s">
        <v>5813</v>
      </c>
      <c r="B5716" s="15" t="s">
        <v>94</v>
      </c>
      <c r="C5716" s="15" t="n">
        <v>0</v>
      </c>
      <c r="D5716" s="15" t="s">
        <v>26</v>
      </c>
      <c r="E5716" s="15" t="s">
        <v>26</v>
      </c>
      <c r="F5716" s="15" t="n">
        <v>4</v>
      </c>
      <c r="G5716" s="15" t="s">
        <v>26</v>
      </c>
      <c r="H5716" s="15" t="s">
        <v>26</v>
      </c>
      <c r="I5716" s="15" t="s">
        <v>102</v>
      </c>
      <c r="J5716" s="15" t="s">
        <v>24</v>
      </c>
      <c r="K5716" s="15" t="s">
        <v>26</v>
      </c>
      <c r="L5716" s="15" t="s">
        <v>24</v>
      </c>
      <c r="M5716" s="15" t="s">
        <v>24</v>
      </c>
      <c r="N5716" s="15" t="s">
        <v>26</v>
      </c>
      <c r="O5716" s="15" t="s">
        <v>26</v>
      </c>
      <c r="P5716" s="15" t="s">
        <v>25</v>
      </c>
      <c r="Q5716" s="15" t="s">
        <v>26</v>
      </c>
      <c r="R5716" s="15" t="s">
        <v>15</v>
      </c>
      <c r="S5716" s="18" t="n">
        <v>97.95</v>
      </c>
      <c r="T5716" s="15" t="n">
        <v>384.5</v>
      </c>
      <c r="U5716" s="15" t="s">
        <v>26</v>
      </c>
      <c r="V5716" s="18" t="n">
        <f aca="false">IF(ISNUMBER(T5716),T5716,0)</f>
        <v>384.5</v>
      </c>
      <c r="W5716" s="15" t="n">
        <f aca="false">IF(U5716="Yes",1,0)</f>
        <v>1</v>
      </c>
      <c r="X5716" s="15" t="str">
        <f aca="false">IF(F5716&lt;=12,"0-12 months",IF(F5716&lt;=24,"13-24 months",IF(F5716&lt;=48,"25-48 months","49-72 months")))</f>
        <v>0-12 months</v>
      </c>
      <c r="Y5716" s="15" t="str">
        <f aca="false">IF(C5716=1,"Yes","No")</f>
        <v>No</v>
      </c>
      <c r="Z5716" s="15" t="n">
        <f aca="false">COUNTIF(J5716:O5716,"Yes")</f>
        <v>3</v>
      </c>
      <c r="AA5716" s="18" t="n">
        <f aca="false">S5716*W5716</f>
        <v>97.95</v>
      </c>
      <c r="AB5716" s="15" t="n">
        <f aca="false">(P5716="Month-to-month")+(I5716="Fiber optic")+(R5716="Electronic check")+(F5716&lt;=12)+(M5716="No")+(J5716="No")</f>
        <v>6</v>
      </c>
      <c r="AC5716" s="15" t="str">
        <f aca="false">IF(AB5716&gt;=5,"High",IF(AB5716&gt;=3,"Medium","Low"))</f>
        <v>High</v>
      </c>
    </row>
    <row r="5717" customFormat="false" ht="15" hidden="false" customHeight="false" outlineLevel="0" collapsed="false">
      <c r="A5717" s="15" t="s">
        <v>5814</v>
      </c>
      <c r="B5717" s="15" t="s">
        <v>98</v>
      </c>
      <c r="C5717" s="15" t="n">
        <v>0</v>
      </c>
      <c r="D5717" s="15" t="s">
        <v>24</v>
      </c>
      <c r="E5717" s="15" t="s">
        <v>24</v>
      </c>
      <c r="F5717" s="15" t="n">
        <v>32</v>
      </c>
      <c r="G5717" s="15" t="s">
        <v>26</v>
      </c>
      <c r="H5717" s="15" t="s">
        <v>26</v>
      </c>
      <c r="I5717" s="15" t="s">
        <v>102</v>
      </c>
      <c r="J5717" s="15" t="s">
        <v>26</v>
      </c>
      <c r="K5717" s="15" t="s">
        <v>26</v>
      </c>
      <c r="L5717" s="15" t="s">
        <v>24</v>
      </c>
      <c r="M5717" s="15" t="s">
        <v>26</v>
      </c>
      <c r="N5717" s="15" t="s">
        <v>26</v>
      </c>
      <c r="O5717" s="15" t="s">
        <v>26</v>
      </c>
      <c r="P5717" s="15" t="s">
        <v>25</v>
      </c>
      <c r="Q5717" s="15" t="s">
        <v>26</v>
      </c>
      <c r="R5717" s="15" t="s">
        <v>21</v>
      </c>
      <c r="S5717" s="18" t="n">
        <v>108.15</v>
      </c>
      <c r="T5717" s="15" t="n">
        <v>3432.9</v>
      </c>
      <c r="U5717" s="15" t="s">
        <v>26</v>
      </c>
      <c r="V5717" s="18" t="n">
        <f aca="false">IF(ISNUMBER(T5717),T5717,0)</f>
        <v>3432.9</v>
      </c>
      <c r="W5717" s="15" t="n">
        <f aca="false">IF(U5717="Yes",1,0)</f>
        <v>1</v>
      </c>
      <c r="X5717" s="15" t="str">
        <f aca="false">IF(F5717&lt;=12,"0-12 months",IF(F5717&lt;=24,"13-24 months",IF(F5717&lt;=48,"25-48 months","49-72 months")))</f>
        <v>25-48 months</v>
      </c>
      <c r="Y5717" s="15" t="str">
        <f aca="false">IF(C5717=1,"Yes","No")</f>
        <v>No</v>
      </c>
      <c r="Z5717" s="15" t="n">
        <f aca="false">COUNTIF(J5717:O5717,"Yes")</f>
        <v>5</v>
      </c>
      <c r="AA5717" s="18" t="n">
        <f aca="false">S5717*W5717</f>
        <v>108.15</v>
      </c>
      <c r="AB5717" s="15" t="n">
        <f aca="false">(P5717="Month-to-month")+(I5717="Fiber optic")+(R5717="Electronic check")+(F5717&lt;=12)+(M5717="No")+(J5717="No")</f>
        <v>2</v>
      </c>
      <c r="AC5717" s="15" t="str">
        <f aca="false">IF(AB5717&gt;=5,"High",IF(AB5717&gt;=3,"Medium","Low"))</f>
        <v>Low</v>
      </c>
    </row>
    <row r="5718" customFormat="false" ht="15" hidden="false" customHeight="false" outlineLevel="0" collapsed="false">
      <c r="A5718" s="15" t="s">
        <v>5815</v>
      </c>
      <c r="B5718" s="15" t="s">
        <v>98</v>
      </c>
      <c r="C5718" s="15" t="n">
        <v>0</v>
      </c>
      <c r="D5718" s="15" t="s">
        <v>24</v>
      </c>
      <c r="E5718" s="15" t="s">
        <v>26</v>
      </c>
      <c r="F5718" s="15" t="n">
        <v>2</v>
      </c>
      <c r="G5718" s="15" t="s">
        <v>26</v>
      </c>
      <c r="H5718" s="15" t="s">
        <v>24</v>
      </c>
      <c r="I5718" s="15" t="s">
        <v>96</v>
      </c>
      <c r="J5718" s="15" t="s">
        <v>24</v>
      </c>
      <c r="K5718" s="15" t="s">
        <v>24</v>
      </c>
      <c r="L5718" s="15" t="s">
        <v>24</v>
      </c>
      <c r="M5718" s="15" t="s">
        <v>24</v>
      </c>
      <c r="N5718" s="15" t="s">
        <v>24</v>
      </c>
      <c r="O5718" s="15" t="s">
        <v>26</v>
      </c>
      <c r="P5718" s="15" t="s">
        <v>25</v>
      </c>
      <c r="Q5718" s="15" t="s">
        <v>26</v>
      </c>
      <c r="R5718" s="15" t="s">
        <v>15</v>
      </c>
      <c r="S5718" s="18" t="n">
        <v>55.3</v>
      </c>
      <c r="T5718" s="15" t="n">
        <v>108.65</v>
      </c>
      <c r="U5718" s="15" t="s">
        <v>24</v>
      </c>
      <c r="V5718" s="18" t="n">
        <f aca="false">IF(ISNUMBER(T5718),T5718,0)</f>
        <v>108.65</v>
      </c>
      <c r="W5718" s="15" t="n">
        <f aca="false">IF(U5718="Yes",1,0)</f>
        <v>0</v>
      </c>
      <c r="X5718" s="15" t="str">
        <f aca="false">IF(F5718&lt;=12,"0-12 months",IF(F5718&lt;=24,"13-24 months",IF(F5718&lt;=48,"25-48 months","49-72 months")))</f>
        <v>0-12 months</v>
      </c>
      <c r="Y5718" s="15" t="str">
        <f aca="false">IF(C5718=1,"Yes","No")</f>
        <v>No</v>
      </c>
      <c r="Z5718" s="15" t="n">
        <f aca="false">COUNTIF(J5718:O5718,"Yes")</f>
        <v>1</v>
      </c>
      <c r="AA5718" s="18" t="n">
        <f aca="false">S5718*W5718</f>
        <v>0</v>
      </c>
      <c r="AB5718" s="15" t="n">
        <f aca="false">(P5718="Month-to-month")+(I5718="Fiber optic")+(R5718="Electronic check")+(F5718&lt;=12)+(M5718="No")+(J5718="No")</f>
        <v>5</v>
      </c>
      <c r="AC5718" s="15" t="str">
        <f aca="false">IF(AB5718&gt;=5,"High",IF(AB5718&gt;=3,"Medium","Low"))</f>
        <v>High</v>
      </c>
    </row>
    <row r="5719" customFormat="false" ht="15" hidden="false" customHeight="false" outlineLevel="0" collapsed="false">
      <c r="A5719" s="15" t="s">
        <v>5816</v>
      </c>
      <c r="B5719" s="15" t="s">
        <v>98</v>
      </c>
      <c r="C5719" s="15" t="n">
        <v>1</v>
      </c>
      <c r="D5719" s="15" t="s">
        <v>26</v>
      </c>
      <c r="E5719" s="15" t="s">
        <v>24</v>
      </c>
      <c r="F5719" s="15" t="n">
        <v>69</v>
      </c>
      <c r="G5719" s="15" t="s">
        <v>24</v>
      </c>
      <c r="H5719" s="15" t="s">
        <v>95</v>
      </c>
      <c r="I5719" s="15" t="s">
        <v>96</v>
      </c>
      <c r="J5719" s="15" t="s">
        <v>26</v>
      </c>
      <c r="K5719" s="15" t="s">
        <v>26</v>
      </c>
      <c r="L5719" s="15" t="s">
        <v>24</v>
      </c>
      <c r="M5719" s="15" t="s">
        <v>24</v>
      </c>
      <c r="N5719" s="15" t="s">
        <v>26</v>
      </c>
      <c r="O5719" s="15" t="s">
        <v>26</v>
      </c>
      <c r="P5719" s="15" t="s">
        <v>29</v>
      </c>
      <c r="Q5719" s="15" t="s">
        <v>24</v>
      </c>
      <c r="R5719" s="15" t="s">
        <v>21</v>
      </c>
      <c r="S5719" s="18" t="n">
        <v>56.55</v>
      </c>
      <c r="T5719" s="15" t="n">
        <v>3952.65</v>
      </c>
      <c r="U5719" s="15" t="s">
        <v>24</v>
      </c>
      <c r="V5719" s="18" t="n">
        <f aca="false">IF(ISNUMBER(T5719),T5719,0)</f>
        <v>3952.65</v>
      </c>
      <c r="W5719" s="15" t="n">
        <f aca="false">IF(U5719="Yes",1,0)</f>
        <v>0</v>
      </c>
      <c r="X5719" s="15" t="str">
        <f aca="false">IF(F5719&lt;=12,"0-12 months",IF(F5719&lt;=24,"13-24 months",IF(F5719&lt;=48,"25-48 months","49-72 months")))</f>
        <v>49-72 months</v>
      </c>
      <c r="Y5719" s="15" t="str">
        <f aca="false">IF(C5719=1,"Yes","No")</f>
        <v>Yes</v>
      </c>
      <c r="Z5719" s="15" t="n">
        <f aca="false">COUNTIF(J5719:O5719,"Yes")</f>
        <v>4</v>
      </c>
      <c r="AA5719" s="18" t="n">
        <f aca="false">S5719*W5719</f>
        <v>0</v>
      </c>
      <c r="AB5719" s="15" t="n">
        <f aca="false">(P5719="Month-to-month")+(I5719="Fiber optic")+(R5719="Electronic check")+(F5719&lt;=12)+(M5719="No")+(J5719="No")</f>
        <v>1</v>
      </c>
      <c r="AC5719" s="15" t="str">
        <f aca="false">IF(AB5719&gt;=5,"High",IF(AB5719&gt;=3,"Medium","Low"))</f>
        <v>Low</v>
      </c>
    </row>
    <row r="5720" customFormat="false" ht="15" hidden="false" customHeight="false" outlineLevel="0" collapsed="false">
      <c r="A5720" s="15" t="s">
        <v>5817</v>
      </c>
      <c r="B5720" s="15" t="s">
        <v>98</v>
      </c>
      <c r="C5720" s="15" t="n">
        <v>0</v>
      </c>
      <c r="D5720" s="15" t="s">
        <v>24</v>
      </c>
      <c r="E5720" s="15" t="s">
        <v>24</v>
      </c>
      <c r="F5720" s="15" t="n">
        <v>6</v>
      </c>
      <c r="G5720" s="15" t="s">
        <v>26</v>
      </c>
      <c r="H5720" s="15" t="s">
        <v>24</v>
      </c>
      <c r="I5720" s="15" t="s">
        <v>102</v>
      </c>
      <c r="J5720" s="15" t="s">
        <v>24</v>
      </c>
      <c r="K5720" s="15" t="s">
        <v>24</v>
      </c>
      <c r="L5720" s="15" t="s">
        <v>24</v>
      </c>
      <c r="M5720" s="15" t="s">
        <v>24</v>
      </c>
      <c r="N5720" s="15" t="s">
        <v>26</v>
      </c>
      <c r="O5720" s="15" t="s">
        <v>24</v>
      </c>
      <c r="P5720" s="15" t="s">
        <v>25</v>
      </c>
      <c r="Q5720" s="15" t="s">
        <v>26</v>
      </c>
      <c r="R5720" s="15" t="s">
        <v>21</v>
      </c>
      <c r="S5720" s="18" t="n">
        <v>80.5</v>
      </c>
      <c r="T5720" s="15" t="n">
        <v>463.05</v>
      </c>
      <c r="U5720" s="15" t="s">
        <v>26</v>
      </c>
      <c r="V5720" s="18" t="n">
        <f aca="false">IF(ISNUMBER(T5720),T5720,0)</f>
        <v>463.05</v>
      </c>
      <c r="W5720" s="15" t="n">
        <f aca="false">IF(U5720="Yes",1,0)</f>
        <v>1</v>
      </c>
      <c r="X5720" s="15" t="str">
        <f aca="false">IF(F5720&lt;=12,"0-12 months",IF(F5720&lt;=24,"13-24 months",IF(F5720&lt;=48,"25-48 months","49-72 months")))</f>
        <v>0-12 months</v>
      </c>
      <c r="Y5720" s="15" t="str">
        <f aca="false">IF(C5720=1,"Yes","No")</f>
        <v>No</v>
      </c>
      <c r="Z5720" s="15" t="n">
        <f aca="false">COUNTIF(J5720:O5720,"Yes")</f>
        <v>1</v>
      </c>
      <c r="AA5720" s="18" t="n">
        <f aca="false">S5720*W5720</f>
        <v>80.5</v>
      </c>
      <c r="AB5720" s="15" t="n">
        <f aca="false">(P5720="Month-to-month")+(I5720="Fiber optic")+(R5720="Electronic check")+(F5720&lt;=12)+(M5720="No")+(J5720="No")</f>
        <v>5</v>
      </c>
      <c r="AC5720" s="15" t="str">
        <f aca="false">IF(AB5720&gt;=5,"High",IF(AB5720&gt;=3,"Medium","Low"))</f>
        <v>High</v>
      </c>
    </row>
    <row r="5721" customFormat="false" ht="15" hidden="false" customHeight="false" outlineLevel="0" collapsed="false">
      <c r="A5721" s="15" t="s">
        <v>5818</v>
      </c>
      <c r="B5721" s="15" t="s">
        <v>94</v>
      </c>
      <c r="C5721" s="15" t="n">
        <v>0</v>
      </c>
      <c r="D5721" s="15" t="s">
        <v>26</v>
      </c>
      <c r="E5721" s="15" t="s">
        <v>26</v>
      </c>
      <c r="F5721" s="15" t="n">
        <v>24</v>
      </c>
      <c r="G5721" s="15" t="s">
        <v>26</v>
      </c>
      <c r="H5721" s="15" t="s">
        <v>24</v>
      </c>
      <c r="I5721" s="15" t="s">
        <v>24</v>
      </c>
      <c r="J5721" s="15" t="s">
        <v>28</v>
      </c>
      <c r="K5721" s="15" t="s">
        <v>28</v>
      </c>
      <c r="L5721" s="15" t="s">
        <v>28</v>
      </c>
      <c r="M5721" s="15" t="s">
        <v>28</v>
      </c>
      <c r="N5721" s="15" t="s">
        <v>28</v>
      </c>
      <c r="O5721" s="15" t="s">
        <v>28</v>
      </c>
      <c r="P5721" s="15" t="s">
        <v>29</v>
      </c>
      <c r="Q5721" s="15" t="s">
        <v>26</v>
      </c>
      <c r="R5721" s="15" t="s">
        <v>17</v>
      </c>
      <c r="S5721" s="18" t="n">
        <v>19.7</v>
      </c>
      <c r="T5721" s="15" t="n">
        <v>494.05</v>
      </c>
      <c r="U5721" s="15" t="s">
        <v>24</v>
      </c>
      <c r="V5721" s="18" t="n">
        <f aca="false">IF(ISNUMBER(T5721),T5721,0)</f>
        <v>494.05</v>
      </c>
      <c r="W5721" s="15" t="n">
        <f aca="false">IF(U5721="Yes",1,0)</f>
        <v>0</v>
      </c>
      <c r="X5721" s="15" t="str">
        <f aca="false">IF(F5721&lt;=12,"0-12 months",IF(F5721&lt;=24,"13-24 months",IF(F5721&lt;=48,"25-48 months","49-72 months")))</f>
        <v>13-24 months</v>
      </c>
      <c r="Y5721" s="15" t="str">
        <f aca="false">IF(C5721=1,"Yes","No")</f>
        <v>No</v>
      </c>
      <c r="Z5721" s="15" t="n">
        <f aca="false">COUNTIF(J5721:O5721,"Yes")</f>
        <v>0</v>
      </c>
      <c r="AA5721" s="18" t="n">
        <f aca="false">S5721*W5721</f>
        <v>0</v>
      </c>
      <c r="AB5721" s="15" t="n">
        <f aca="false">(P5721="Month-to-month")+(I5721="Fiber optic")+(R5721="Electronic check")+(F5721&lt;=12)+(M5721="No")+(J5721="No")</f>
        <v>0</v>
      </c>
      <c r="AC5721" s="15" t="str">
        <f aca="false">IF(AB5721&gt;=5,"High",IF(AB5721&gt;=3,"Medium","Low"))</f>
        <v>Low</v>
      </c>
    </row>
    <row r="5722" customFormat="false" ht="15" hidden="false" customHeight="false" outlineLevel="0" collapsed="false">
      <c r="A5722" s="15" t="s">
        <v>5819</v>
      </c>
      <c r="B5722" s="15" t="s">
        <v>94</v>
      </c>
      <c r="C5722" s="15" t="n">
        <v>0</v>
      </c>
      <c r="D5722" s="15" t="s">
        <v>24</v>
      </c>
      <c r="E5722" s="15" t="s">
        <v>24</v>
      </c>
      <c r="F5722" s="15" t="n">
        <v>32</v>
      </c>
      <c r="G5722" s="15" t="s">
        <v>26</v>
      </c>
      <c r="H5722" s="15" t="s">
        <v>26</v>
      </c>
      <c r="I5722" s="15" t="s">
        <v>102</v>
      </c>
      <c r="J5722" s="15" t="s">
        <v>24</v>
      </c>
      <c r="K5722" s="15" t="s">
        <v>26</v>
      </c>
      <c r="L5722" s="15" t="s">
        <v>26</v>
      </c>
      <c r="M5722" s="15" t="s">
        <v>24</v>
      </c>
      <c r="N5722" s="15" t="s">
        <v>26</v>
      </c>
      <c r="O5722" s="15" t="s">
        <v>26</v>
      </c>
      <c r="P5722" s="15" t="s">
        <v>27</v>
      </c>
      <c r="Q5722" s="15" t="s">
        <v>26</v>
      </c>
      <c r="R5722" s="15" t="s">
        <v>21</v>
      </c>
      <c r="S5722" s="18" t="n">
        <v>104.05</v>
      </c>
      <c r="T5722" s="15" t="n">
        <v>3416.85</v>
      </c>
      <c r="U5722" s="15" t="s">
        <v>24</v>
      </c>
      <c r="V5722" s="18" t="n">
        <f aca="false">IF(ISNUMBER(T5722),T5722,0)</f>
        <v>3416.85</v>
      </c>
      <c r="W5722" s="15" t="n">
        <f aca="false">IF(U5722="Yes",1,0)</f>
        <v>0</v>
      </c>
      <c r="X5722" s="15" t="str">
        <f aca="false">IF(F5722&lt;=12,"0-12 months",IF(F5722&lt;=24,"13-24 months",IF(F5722&lt;=48,"25-48 months","49-72 months")))</f>
        <v>25-48 months</v>
      </c>
      <c r="Y5722" s="15" t="str">
        <f aca="false">IF(C5722=1,"Yes","No")</f>
        <v>No</v>
      </c>
      <c r="Z5722" s="15" t="n">
        <f aca="false">COUNTIF(J5722:O5722,"Yes")</f>
        <v>4</v>
      </c>
      <c r="AA5722" s="18" t="n">
        <f aca="false">S5722*W5722</f>
        <v>0</v>
      </c>
      <c r="AB5722" s="15" t="n">
        <f aca="false">(P5722="Month-to-month")+(I5722="Fiber optic")+(R5722="Electronic check")+(F5722&lt;=12)+(M5722="No")+(J5722="No")</f>
        <v>3</v>
      </c>
      <c r="AC5722" s="15" t="str">
        <f aca="false">IF(AB5722&gt;=5,"High",IF(AB5722&gt;=3,"Medium","Low"))</f>
        <v>Medium</v>
      </c>
    </row>
    <row r="5723" customFormat="false" ht="15" hidden="false" customHeight="false" outlineLevel="0" collapsed="false">
      <c r="A5723" s="15" t="s">
        <v>5820</v>
      </c>
      <c r="B5723" s="15" t="s">
        <v>94</v>
      </c>
      <c r="C5723" s="15" t="n">
        <v>0</v>
      </c>
      <c r="D5723" s="15" t="s">
        <v>24</v>
      </c>
      <c r="E5723" s="15" t="s">
        <v>24</v>
      </c>
      <c r="F5723" s="15" t="n">
        <v>27</v>
      </c>
      <c r="G5723" s="15" t="s">
        <v>26</v>
      </c>
      <c r="H5723" s="15" t="s">
        <v>24</v>
      </c>
      <c r="I5723" s="15" t="s">
        <v>96</v>
      </c>
      <c r="J5723" s="15" t="s">
        <v>26</v>
      </c>
      <c r="K5723" s="15" t="s">
        <v>26</v>
      </c>
      <c r="L5723" s="15" t="s">
        <v>24</v>
      </c>
      <c r="M5723" s="15" t="s">
        <v>24</v>
      </c>
      <c r="N5723" s="15" t="s">
        <v>24</v>
      </c>
      <c r="O5723" s="15" t="s">
        <v>24</v>
      </c>
      <c r="P5723" s="15" t="s">
        <v>29</v>
      </c>
      <c r="Q5723" s="15" t="s">
        <v>24</v>
      </c>
      <c r="R5723" s="15" t="s">
        <v>19</v>
      </c>
      <c r="S5723" s="18" t="n">
        <v>52.85</v>
      </c>
      <c r="T5723" s="15" t="n">
        <v>1498.65</v>
      </c>
      <c r="U5723" s="15" t="s">
        <v>24</v>
      </c>
      <c r="V5723" s="18" t="n">
        <f aca="false">IF(ISNUMBER(T5723),T5723,0)</f>
        <v>1498.65</v>
      </c>
      <c r="W5723" s="15" t="n">
        <f aca="false">IF(U5723="Yes",1,0)</f>
        <v>0</v>
      </c>
      <c r="X5723" s="15" t="str">
        <f aca="false">IF(F5723&lt;=12,"0-12 months",IF(F5723&lt;=24,"13-24 months",IF(F5723&lt;=48,"25-48 months","49-72 months")))</f>
        <v>25-48 months</v>
      </c>
      <c r="Y5723" s="15" t="str">
        <f aca="false">IF(C5723=1,"Yes","No")</f>
        <v>No</v>
      </c>
      <c r="Z5723" s="15" t="n">
        <f aca="false">COUNTIF(J5723:O5723,"Yes")</f>
        <v>2</v>
      </c>
      <c r="AA5723" s="18" t="n">
        <f aca="false">S5723*W5723</f>
        <v>0</v>
      </c>
      <c r="AB5723" s="15" t="n">
        <f aca="false">(P5723="Month-to-month")+(I5723="Fiber optic")+(R5723="Electronic check")+(F5723&lt;=12)+(M5723="No")+(J5723="No")</f>
        <v>1</v>
      </c>
      <c r="AC5723" s="15" t="str">
        <f aca="false">IF(AB5723&gt;=5,"High",IF(AB5723&gt;=3,"Medium","Low"))</f>
        <v>Low</v>
      </c>
    </row>
    <row r="5724" customFormat="false" ht="15" hidden="false" customHeight="false" outlineLevel="0" collapsed="false">
      <c r="A5724" s="15" t="s">
        <v>5821</v>
      </c>
      <c r="B5724" s="15" t="s">
        <v>94</v>
      </c>
      <c r="C5724" s="15" t="n">
        <v>1</v>
      </c>
      <c r="D5724" s="15" t="s">
        <v>26</v>
      </c>
      <c r="E5724" s="15" t="s">
        <v>24</v>
      </c>
      <c r="F5724" s="15" t="n">
        <v>27</v>
      </c>
      <c r="G5724" s="15" t="s">
        <v>26</v>
      </c>
      <c r="H5724" s="15" t="s">
        <v>26</v>
      </c>
      <c r="I5724" s="15" t="s">
        <v>102</v>
      </c>
      <c r="J5724" s="15" t="s">
        <v>26</v>
      </c>
      <c r="K5724" s="15" t="s">
        <v>24</v>
      </c>
      <c r="L5724" s="15" t="s">
        <v>24</v>
      </c>
      <c r="M5724" s="15" t="s">
        <v>26</v>
      </c>
      <c r="N5724" s="15" t="s">
        <v>26</v>
      </c>
      <c r="O5724" s="15" t="s">
        <v>26</v>
      </c>
      <c r="P5724" s="15" t="s">
        <v>25</v>
      </c>
      <c r="Q5724" s="15" t="s">
        <v>26</v>
      </c>
      <c r="R5724" s="15" t="s">
        <v>19</v>
      </c>
      <c r="S5724" s="18" t="n">
        <v>104.3</v>
      </c>
      <c r="T5724" s="15" t="n">
        <v>2867.75</v>
      </c>
      <c r="U5724" s="15" t="s">
        <v>26</v>
      </c>
      <c r="V5724" s="18" t="n">
        <f aca="false">IF(ISNUMBER(T5724),T5724,0)</f>
        <v>2867.75</v>
      </c>
      <c r="W5724" s="15" t="n">
        <f aca="false">IF(U5724="Yes",1,0)</f>
        <v>1</v>
      </c>
      <c r="X5724" s="15" t="str">
        <f aca="false">IF(F5724&lt;=12,"0-12 months",IF(F5724&lt;=24,"13-24 months",IF(F5724&lt;=48,"25-48 months","49-72 months")))</f>
        <v>25-48 months</v>
      </c>
      <c r="Y5724" s="15" t="str">
        <f aca="false">IF(C5724=1,"Yes","No")</f>
        <v>Yes</v>
      </c>
      <c r="Z5724" s="15" t="n">
        <f aca="false">COUNTIF(J5724:O5724,"Yes")</f>
        <v>4</v>
      </c>
      <c r="AA5724" s="18" t="n">
        <f aca="false">S5724*W5724</f>
        <v>104.3</v>
      </c>
      <c r="AB5724" s="15" t="n">
        <f aca="false">(P5724="Month-to-month")+(I5724="Fiber optic")+(R5724="Electronic check")+(F5724&lt;=12)+(M5724="No")+(J5724="No")</f>
        <v>2</v>
      </c>
      <c r="AC5724" s="15" t="str">
        <f aca="false">IF(AB5724&gt;=5,"High",IF(AB5724&gt;=3,"Medium","Low"))</f>
        <v>Low</v>
      </c>
    </row>
    <row r="5725" customFormat="false" ht="15" hidden="false" customHeight="false" outlineLevel="0" collapsed="false">
      <c r="A5725" s="15" t="s">
        <v>5822</v>
      </c>
      <c r="B5725" s="15" t="s">
        <v>98</v>
      </c>
      <c r="C5725" s="15" t="n">
        <v>0</v>
      </c>
      <c r="D5725" s="15" t="s">
        <v>24</v>
      </c>
      <c r="E5725" s="15" t="s">
        <v>24</v>
      </c>
      <c r="F5725" s="15" t="n">
        <v>58</v>
      </c>
      <c r="G5725" s="15" t="s">
        <v>26</v>
      </c>
      <c r="H5725" s="15" t="s">
        <v>26</v>
      </c>
      <c r="I5725" s="15" t="s">
        <v>102</v>
      </c>
      <c r="J5725" s="15" t="s">
        <v>24</v>
      </c>
      <c r="K5725" s="15" t="s">
        <v>24</v>
      </c>
      <c r="L5725" s="15" t="s">
        <v>24</v>
      </c>
      <c r="M5725" s="15" t="s">
        <v>26</v>
      </c>
      <c r="N5725" s="15" t="s">
        <v>24</v>
      </c>
      <c r="O5725" s="15" t="s">
        <v>24</v>
      </c>
      <c r="P5725" s="15" t="s">
        <v>25</v>
      </c>
      <c r="Q5725" s="15" t="s">
        <v>24</v>
      </c>
      <c r="R5725" s="15" t="s">
        <v>19</v>
      </c>
      <c r="S5725" s="18" t="n">
        <v>80.65</v>
      </c>
      <c r="T5725" s="15" t="n">
        <v>4807.35</v>
      </c>
      <c r="U5725" s="15" t="s">
        <v>24</v>
      </c>
      <c r="V5725" s="18" t="n">
        <f aca="false">IF(ISNUMBER(T5725),T5725,0)</f>
        <v>4807.35</v>
      </c>
      <c r="W5725" s="15" t="n">
        <f aca="false">IF(U5725="Yes",1,0)</f>
        <v>0</v>
      </c>
      <c r="X5725" s="15" t="str">
        <f aca="false">IF(F5725&lt;=12,"0-12 months",IF(F5725&lt;=24,"13-24 months",IF(F5725&lt;=48,"25-48 months","49-72 months")))</f>
        <v>49-72 months</v>
      </c>
      <c r="Y5725" s="15" t="str">
        <f aca="false">IF(C5725=1,"Yes","No")</f>
        <v>No</v>
      </c>
      <c r="Z5725" s="15" t="n">
        <f aca="false">COUNTIF(J5725:O5725,"Yes")</f>
        <v>1</v>
      </c>
      <c r="AA5725" s="18" t="n">
        <f aca="false">S5725*W5725</f>
        <v>0</v>
      </c>
      <c r="AB5725" s="15" t="n">
        <f aca="false">(P5725="Month-to-month")+(I5725="Fiber optic")+(R5725="Electronic check")+(F5725&lt;=12)+(M5725="No")+(J5725="No")</f>
        <v>3</v>
      </c>
      <c r="AC5725" s="15" t="str">
        <f aca="false">IF(AB5725&gt;=5,"High",IF(AB5725&gt;=3,"Medium","Low"))</f>
        <v>Medium</v>
      </c>
    </row>
    <row r="5726" customFormat="false" ht="15" hidden="false" customHeight="false" outlineLevel="0" collapsed="false">
      <c r="A5726" s="15" t="s">
        <v>5823</v>
      </c>
      <c r="B5726" s="15" t="s">
        <v>98</v>
      </c>
      <c r="C5726" s="15" t="n">
        <v>0</v>
      </c>
      <c r="D5726" s="15" t="s">
        <v>24</v>
      </c>
      <c r="E5726" s="15" t="s">
        <v>24</v>
      </c>
      <c r="F5726" s="15" t="n">
        <v>1</v>
      </c>
      <c r="G5726" s="15" t="s">
        <v>26</v>
      </c>
      <c r="H5726" s="15" t="s">
        <v>24</v>
      </c>
      <c r="I5726" s="15" t="s">
        <v>102</v>
      </c>
      <c r="J5726" s="15" t="s">
        <v>24</v>
      </c>
      <c r="K5726" s="15" t="s">
        <v>24</v>
      </c>
      <c r="L5726" s="15" t="s">
        <v>24</v>
      </c>
      <c r="M5726" s="15" t="s">
        <v>24</v>
      </c>
      <c r="N5726" s="15" t="s">
        <v>24</v>
      </c>
      <c r="O5726" s="15" t="s">
        <v>24</v>
      </c>
      <c r="P5726" s="15" t="s">
        <v>25</v>
      </c>
      <c r="Q5726" s="15" t="s">
        <v>26</v>
      </c>
      <c r="R5726" s="15" t="s">
        <v>17</v>
      </c>
      <c r="S5726" s="18" t="n">
        <v>71.35</v>
      </c>
      <c r="T5726" s="15" t="n">
        <v>71.35</v>
      </c>
      <c r="U5726" s="15" t="s">
        <v>26</v>
      </c>
      <c r="V5726" s="18" t="n">
        <f aca="false">IF(ISNUMBER(T5726),T5726,0)</f>
        <v>71.35</v>
      </c>
      <c r="W5726" s="15" t="n">
        <f aca="false">IF(U5726="Yes",1,0)</f>
        <v>1</v>
      </c>
      <c r="X5726" s="15" t="str">
        <f aca="false">IF(F5726&lt;=12,"0-12 months",IF(F5726&lt;=24,"13-24 months",IF(F5726&lt;=48,"25-48 months","49-72 months")))</f>
        <v>0-12 months</v>
      </c>
      <c r="Y5726" s="15" t="str">
        <f aca="false">IF(C5726=1,"Yes","No")</f>
        <v>No</v>
      </c>
      <c r="Z5726" s="15" t="n">
        <f aca="false">COUNTIF(J5726:O5726,"Yes")</f>
        <v>0</v>
      </c>
      <c r="AA5726" s="18" t="n">
        <f aca="false">S5726*W5726</f>
        <v>71.35</v>
      </c>
      <c r="AB5726" s="15" t="n">
        <f aca="false">(P5726="Month-to-month")+(I5726="Fiber optic")+(R5726="Electronic check")+(F5726&lt;=12)+(M5726="No")+(J5726="No")</f>
        <v>5</v>
      </c>
      <c r="AC5726" s="15" t="str">
        <f aca="false">IF(AB5726&gt;=5,"High",IF(AB5726&gt;=3,"Medium","Low"))</f>
        <v>High</v>
      </c>
    </row>
    <row r="5727" customFormat="false" ht="15" hidden="false" customHeight="false" outlineLevel="0" collapsed="false">
      <c r="A5727" s="15" t="s">
        <v>5824</v>
      </c>
      <c r="B5727" s="15" t="s">
        <v>94</v>
      </c>
      <c r="C5727" s="15" t="n">
        <v>0</v>
      </c>
      <c r="D5727" s="15" t="s">
        <v>26</v>
      </c>
      <c r="E5727" s="15" t="s">
        <v>26</v>
      </c>
      <c r="F5727" s="15" t="n">
        <v>18</v>
      </c>
      <c r="G5727" s="15" t="s">
        <v>26</v>
      </c>
      <c r="H5727" s="15" t="s">
        <v>26</v>
      </c>
      <c r="I5727" s="15" t="s">
        <v>24</v>
      </c>
      <c r="J5727" s="15" t="s">
        <v>28</v>
      </c>
      <c r="K5727" s="15" t="s">
        <v>28</v>
      </c>
      <c r="L5727" s="15" t="s">
        <v>28</v>
      </c>
      <c r="M5727" s="15" t="s">
        <v>28</v>
      </c>
      <c r="N5727" s="15" t="s">
        <v>28</v>
      </c>
      <c r="O5727" s="15" t="s">
        <v>28</v>
      </c>
      <c r="P5727" s="15" t="s">
        <v>29</v>
      </c>
      <c r="Q5727" s="15" t="s">
        <v>26</v>
      </c>
      <c r="R5727" s="15" t="s">
        <v>21</v>
      </c>
      <c r="S5727" s="18" t="n">
        <v>24.65</v>
      </c>
      <c r="T5727" s="15" t="n">
        <v>471.35</v>
      </c>
      <c r="U5727" s="15" t="s">
        <v>24</v>
      </c>
      <c r="V5727" s="18" t="n">
        <f aca="false">IF(ISNUMBER(T5727),T5727,0)</f>
        <v>471.35</v>
      </c>
      <c r="W5727" s="15" t="n">
        <f aca="false">IF(U5727="Yes",1,0)</f>
        <v>0</v>
      </c>
      <c r="X5727" s="15" t="str">
        <f aca="false">IF(F5727&lt;=12,"0-12 months",IF(F5727&lt;=24,"13-24 months",IF(F5727&lt;=48,"25-48 months","49-72 months")))</f>
        <v>13-24 months</v>
      </c>
      <c r="Y5727" s="15" t="str">
        <f aca="false">IF(C5727=1,"Yes","No")</f>
        <v>No</v>
      </c>
      <c r="Z5727" s="15" t="n">
        <f aca="false">COUNTIF(J5727:O5727,"Yes")</f>
        <v>0</v>
      </c>
      <c r="AA5727" s="18" t="n">
        <f aca="false">S5727*W5727</f>
        <v>0</v>
      </c>
      <c r="AB5727" s="15" t="n">
        <f aca="false">(P5727="Month-to-month")+(I5727="Fiber optic")+(R5727="Electronic check")+(F5727&lt;=12)+(M5727="No")+(J5727="No")</f>
        <v>0</v>
      </c>
      <c r="AC5727" s="15" t="str">
        <f aca="false">IF(AB5727&gt;=5,"High",IF(AB5727&gt;=3,"Medium","Low"))</f>
        <v>Low</v>
      </c>
    </row>
    <row r="5728" customFormat="false" ht="15" hidden="false" customHeight="false" outlineLevel="0" collapsed="false">
      <c r="A5728" s="15" t="s">
        <v>5825</v>
      </c>
      <c r="B5728" s="15" t="s">
        <v>94</v>
      </c>
      <c r="C5728" s="15" t="n">
        <v>0</v>
      </c>
      <c r="D5728" s="15" t="s">
        <v>26</v>
      </c>
      <c r="E5728" s="15" t="s">
        <v>26</v>
      </c>
      <c r="F5728" s="15" t="n">
        <v>47</v>
      </c>
      <c r="G5728" s="15" t="s">
        <v>26</v>
      </c>
      <c r="H5728" s="15" t="s">
        <v>24</v>
      </c>
      <c r="I5728" s="15" t="s">
        <v>24</v>
      </c>
      <c r="J5728" s="15" t="s">
        <v>28</v>
      </c>
      <c r="K5728" s="15" t="s">
        <v>28</v>
      </c>
      <c r="L5728" s="15" t="s">
        <v>28</v>
      </c>
      <c r="M5728" s="15" t="s">
        <v>28</v>
      </c>
      <c r="N5728" s="15" t="s">
        <v>28</v>
      </c>
      <c r="O5728" s="15" t="s">
        <v>28</v>
      </c>
      <c r="P5728" s="15" t="s">
        <v>29</v>
      </c>
      <c r="Q5728" s="15" t="s">
        <v>26</v>
      </c>
      <c r="R5728" s="15" t="s">
        <v>19</v>
      </c>
      <c r="S5728" s="18" t="n">
        <v>21.3</v>
      </c>
      <c r="T5728" s="15" t="n">
        <v>1041.8</v>
      </c>
      <c r="U5728" s="15" t="s">
        <v>24</v>
      </c>
      <c r="V5728" s="18" t="n">
        <f aca="false">IF(ISNUMBER(T5728),T5728,0)</f>
        <v>1041.8</v>
      </c>
      <c r="W5728" s="15" t="n">
        <f aca="false">IF(U5728="Yes",1,0)</f>
        <v>0</v>
      </c>
      <c r="X5728" s="15" t="str">
        <f aca="false">IF(F5728&lt;=12,"0-12 months",IF(F5728&lt;=24,"13-24 months",IF(F5728&lt;=48,"25-48 months","49-72 months")))</f>
        <v>25-48 months</v>
      </c>
      <c r="Y5728" s="15" t="str">
        <f aca="false">IF(C5728=1,"Yes","No")</f>
        <v>No</v>
      </c>
      <c r="Z5728" s="15" t="n">
        <f aca="false">COUNTIF(J5728:O5728,"Yes")</f>
        <v>0</v>
      </c>
      <c r="AA5728" s="18" t="n">
        <f aca="false">S5728*W5728</f>
        <v>0</v>
      </c>
      <c r="AB5728" s="15" t="n">
        <f aca="false">(P5728="Month-to-month")+(I5728="Fiber optic")+(R5728="Electronic check")+(F5728&lt;=12)+(M5728="No")+(J5728="No")</f>
        <v>0</v>
      </c>
      <c r="AC5728" s="15" t="str">
        <f aca="false">IF(AB5728&gt;=5,"High",IF(AB5728&gt;=3,"Medium","Low"))</f>
        <v>Low</v>
      </c>
    </row>
    <row r="5729" customFormat="false" ht="15" hidden="false" customHeight="false" outlineLevel="0" collapsed="false">
      <c r="A5729" s="15" t="s">
        <v>5826</v>
      </c>
      <c r="B5729" s="15" t="s">
        <v>94</v>
      </c>
      <c r="C5729" s="15" t="n">
        <v>0</v>
      </c>
      <c r="D5729" s="15" t="s">
        <v>26</v>
      </c>
      <c r="E5729" s="15" t="s">
        <v>26</v>
      </c>
      <c r="F5729" s="15" t="n">
        <v>70</v>
      </c>
      <c r="G5729" s="15" t="s">
        <v>26</v>
      </c>
      <c r="H5729" s="15" t="s">
        <v>26</v>
      </c>
      <c r="I5729" s="15" t="s">
        <v>102</v>
      </c>
      <c r="J5729" s="15" t="s">
        <v>24</v>
      </c>
      <c r="K5729" s="15" t="s">
        <v>26</v>
      </c>
      <c r="L5729" s="15" t="s">
        <v>26</v>
      </c>
      <c r="M5729" s="15" t="s">
        <v>26</v>
      </c>
      <c r="N5729" s="15" t="s">
        <v>26</v>
      </c>
      <c r="O5729" s="15" t="s">
        <v>26</v>
      </c>
      <c r="P5729" s="15" t="s">
        <v>29</v>
      </c>
      <c r="Q5729" s="15" t="s">
        <v>26</v>
      </c>
      <c r="R5729" s="15" t="s">
        <v>15</v>
      </c>
      <c r="S5729" s="18" t="n">
        <v>110.2</v>
      </c>
      <c r="T5729" s="15" t="n">
        <v>7689.8</v>
      </c>
      <c r="U5729" s="15" t="s">
        <v>24</v>
      </c>
      <c r="V5729" s="18" t="n">
        <f aca="false">IF(ISNUMBER(T5729),T5729,0)</f>
        <v>7689.8</v>
      </c>
      <c r="W5729" s="15" t="n">
        <f aca="false">IF(U5729="Yes",1,0)</f>
        <v>0</v>
      </c>
      <c r="X5729" s="15" t="str">
        <f aca="false">IF(F5729&lt;=12,"0-12 months",IF(F5729&lt;=24,"13-24 months",IF(F5729&lt;=48,"25-48 months","49-72 months")))</f>
        <v>49-72 months</v>
      </c>
      <c r="Y5729" s="15" t="str">
        <f aca="false">IF(C5729=1,"Yes","No")</f>
        <v>No</v>
      </c>
      <c r="Z5729" s="15" t="n">
        <f aca="false">COUNTIF(J5729:O5729,"Yes")</f>
        <v>5</v>
      </c>
      <c r="AA5729" s="18" t="n">
        <f aca="false">S5729*W5729</f>
        <v>0</v>
      </c>
      <c r="AB5729" s="15" t="n">
        <f aca="false">(P5729="Month-to-month")+(I5729="Fiber optic")+(R5729="Electronic check")+(F5729&lt;=12)+(M5729="No")+(J5729="No")</f>
        <v>3</v>
      </c>
      <c r="AC5729" s="15" t="str">
        <f aca="false">IF(AB5729&gt;=5,"High",IF(AB5729&gt;=3,"Medium","Low"))</f>
        <v>Medium</v>
      </c>
    </row>
    <row r="5730" customFormat="false" ht="15" hidden="false" customHeight="false" outlineLevel="0" collapsed="false">
      <c r="A5730" s="15" t="s">
        <v>5827</v>
      </c>
      <c r="B5730" s="15" t="s">
        <v>94</v>
      </c>
      <c r="C5730" s="15" t="n">
        <v>0</v>
      </c>
      <c r="D5730" s="15" t="s">
        <v>24</v>
      </c>
      <c r="E5730" s="15" t="s">
        <v>24</v>
      </c>
      <c r="F5730" s="15" t="n">
        <v>13</v>
      </c>
      <c r="G5730" s="15" t="s">
        <v>26</v>
      </c>
      <c r="H5730" s="15" t="s">
        <v>26</v>
      </c>
      <c r="I5730" s="15" t="s">
        <v>102</v>
      </c>
      <c r="J5730" s="15" t="s">
        <v>24</v>
      </c>
      <c r="K5730" s="15" t="s">
        <v>26</v>
      </c>
      <c r="L5730" s="15" t="s">
        <v>26</v>
      </c>
      <c r="M5730" s="15" t="s">
        <v>26</v>
      </c>
      <c r="N5730" s="15" t="s">
        <v>24</v>
      </c>
      <c r="O5730" s="15" t="s">
        <v>24</v>
      </c>
      <c r="P5730" s="15" t="s">
        <v>25</v>
      </c>
      <c r="Q5730" s="15" t="s">
        <v>24</v>
      </c>
      <c r="R5730" s="15" t="s">
        <v>15</v>
      </c>
      <c r="S5730" s="18" t="n">
        <v>89.4</v>
      </c>
      <c r="T5730" s="15" t="n">
        <v>1132.35</v>
      </c>
      <c r="U5730" s="15" t="s">
        <v>26</v>
      </c>
      <c r="V5730" s="18" t="n">
        <f aca="false">IF(ISNUMBER(T5730),T5730,0)</f>
        <v>1132.35</v>
      </c>
      <c r="W5730" s="15" t="n">
        <f aca="false">IF(U5730="Yes",1,0)</f>
        <v>1</v>
      </c>
      <c r="X5730" s="15" t="str">
        <f aca="false">IF(F5730&lt;=12,"0-12 months",IF(F5730&lt;=24,"13-24 months",IF(F5730&lt;=48,"25-48 months","49-72 months")))</f>
        <v>13-24 months</v>
      </c>
      <c r="Y5730" s="15" t="str">
        <f aca="false">IF(C5730=1,"Yes","No")</f>
        <v>No</v>
      </c>
      <c r="Z5730" s="15" t="n">
        <f aca="false">COUNTIF(J5730:O5730,"Yes")</f>
        <v>3</v>
      </c>
      <c r="AA5730" s="18" t="n">
        <f aca="false">S5730*W5730</f>
        <v>89.4</v>
      </c>
      <c r="AB5730" s="15" t="n">
        <f aca="false">(P5730="Month-to-month")+(I5730="Fiber optic")+(R5730="Electronic check")+(F5730&lt;=12)+(M5730="No")+(J5730="No")</f>
        <v>4</v>
      </c>
      <c r="AC5730" s="15" t="str">
        <f aca="false">IF(AB5730&gt;=5,"High",IF(AB5730&gt;=3,"Medium","Low"))</f>
        <v>Medium</v>
      </c>
    </row>
    <row r="5731" customFormat="false" ht="15" hidden="false" customHeight="false" outlineLevel="0" collapsed="false">
      <c r="A5731" s="15" t="s">
        <v>5828</v>
      </c>
      <c r="B5731" s="15" t="s">
        <v>94</v>
      </c>
      <c r="C5731" s="15" t="n">
        <v>0</v>
      </c>
      <c r="D5731" s="15" t="s">
        <v>26</v>
      </c>
      <c r="E5731" s="15" t="s">
        <v>26</v>
      </c>
      <c r="F5731" s="15" t="n">
        <v>36</v>
      </c>
      <c r="G5731" s="15" t="s">
        <v>26</v>
      </c>
      <c r="H5731" s="15" t="s">
        <v>24</v>
      </c>
      <c r="I5731" s="15" t="s">
        <v>96</v>
      </c>
      <c r="J5731" s="15" t="s">
        <v>26</v>
      </c>
      <c r="K5731" s="15" t="s">
        <v>24</v>
      </c>
      <c r="L5731" s="15" t="s">
        <v>24</v>
      </c>
      <c r="M5731" s="15" t="s">
        <v>24</v>
      </c>
      <c r="N5731" s="15" t="s">
        <v>24</v>
      </c>
      <c r="O5731" s="15" t="s">
        <v>24</v>
      </c>
      <c r="P5731" s="15" t="s">
        <v>25</v>
      </c>
      <c r="Q5731" s="15" t="s">
        <v>24</v>
      </c>
      <c r="R5731" s="15" t="s">
        <v>21</v>
      </c>
      <c r="S5731" s="18" t="n">
        <v>51.05</v>
      </c>
      <c r="T5731" s="15" t="n">
        <v>1815</v>
      </c>
      <c r="U5731" s="15" t="s">
        <v>24</v>
      </c>
      <c r="V5731" s="18" t="n">
        <f aca="false">IF(ISNUMBER(T5731),T5731,0)</f>
        <v>1815</v>
      </c>
      <c r="W5731" s="15" t="n">
        <f aca="false">IF(U5731="Yes",1,0)</f>
        <v>0</v>
      </c>
      <c r="X5731" s="15" t="str">
        <f aca="false">IF(F5731&lt;=12,"0-12 months",IF(F5731&lt;=24,"13-24 months",IF(F5731&lt;=48,"25-48 months","49-72 months")))</f>
        <v>25-48 months</v>
      </c>
      <c r="Y5731" s="15" t="str">
        <f aca="false">IF(C5731=1,"Yes","No")</f>
        <v>No</v>
      </c>
      <c r="Z5731" s="15" t="n">
        <f aca="false">COUNTIF(J5731:O5731,"Yes")</f>
        <v>1</v>
      </c>
      <c r="AA5731" s="18" t="n">
        <f aca="false">S5731*W5731</f>
        <v>0</v>
      </c>
      <c r="AB5731" s="15" t="n">
        <f aca="false">(P5731="Month-to-month")+(I5731="Fiber optic")+(R5731="Electronic check")+(F5731&lt;=12)+(M5731="No")+(J5731="No")</f>
        <v>2</v>
      </c>
      <c r="AC5731" s="15" t="str">
        <f aca="false">IF(AB5731&gt;=5,"High",IF(AB5731&gt;=3,"Medium","Low"))</f>
        <v>Low</v>
      </c>
    </row>
    <row r="5732" customFormat="false" ht="15" hidden="false" customHeight="false" outlineLevel="0" collapsed="false">
      <c r="A5732" s="15" t="s">
        <v>5829</v>
      </c>
      <c r="B5732" s="15" t="s">
        <v>98</v>
      </c>
      <c r="C5732" s="15" t="n">
        <v>0</v>
      </c>
      <c r="D5732" s="15" t="s">
        <v>24</v>
      </c>
      <c r="E5732" s="15" t="s">
        <v>24</v>
      </c>
      <c r="F5732" s="15" t="n">
        <v>67</v>
      </c>
      <c r="G5732" s="15" t="s">
        <v>26</v>
      </c>
      <c r="H5732" s="15" t="s">
        <v>24</v>
      </c>
      <c r="I5732" s="15" t="s">
        <v>24</v>
      </c>
      <c r="J5732" s="15" t="s">
        <v>28</v>
      </c>
      <c r="K5732" s="15" t="s">
        <v>28</v>
      </c>
      <c r="L5732" s="15" t="s">
        <v>28</v>
      </c>
      <c r="M5732" s="15" t="s">
        <v>28</v>
      </c>
      <c r="N5732" s="15" t="s">
        <v>28</v>
      </c>
      <c r="O5732" s="15" t="s">
        <v>28</v>
      </c>
      <c r="P5732" s="15" t="s">
        <v>29</v>
      </c>
      <c r="Q5732" s="15" t="s">
        <v>26</v>
      </c>
      <c r="R5732" s="15" t="s">
        <v>17</v>
      </c>
      <c r="S5732" s="18" t="n">
        <v>19.8</v>
      </c>
      <c r="T5732" s="15" t="n">
        <v>1311.3</v>
      </c>
      <c r="U5732" s="15" t="s">
        <v>24</v>
      </c>
      <c r="V5732" s="18" t="n">
        <f aca="false">IF(ISNUMBER(T5732),T5732,0)</f>
        <v>1311.3</v>
      </c>
      <c r="W5732" s="15" t="n">
        <f aca="false">IF(U5732="Yes",1,0)</f>
        <v>0</v>
      </c>
      <c r="X5732" s="15" t="str">
        <f aca="false">IF(F5732&lt;=12,"0-12 months",IF(F5732&lt;=24,"13-24 months",IF(F5732&lt;=48,"25-48 months","49-72 months")))</f>
        <v>49-72 months</v>
      </c>
      <c r="Y5732" s="15" t="str">
        <f aca="false">IF(C5732=1,"Yes","No")</f>
        <v>No</v>
      </c>
      <c r="Z5732" s="15" t="n">
        <f aca="false">COUNTIF(J5732:O5732,"Yes")</f>
        <v>0</v>
      </c>
      <c r="AA5732" s="18" t="n">
        <f aca="false">S5732*W5732</f>
        <v>0</v>
      </c>
      <c r="AB5732" s="15" t="n">
        <f aca="false">(P5732="Month-to-month")+(I5732="Fiber optic")+(R5732="Electronic check")+(F5732&lt;=12)+(M5732="No")+(J5732="No")</f>
        <v>0</v>
      </c>
      <c r="AC5732" s="15" t="str">
        <f aca="false">IF(AB5732&gt;=5,"High",IF(AB5732&gt;=3,"Medium","Low"))</f>
        <v>Low</v>
      </c>
    </row>
    <row r="5733" customFormat="false" ht="15" hidden="false" customHeight="false" outlineLevel="0" collapsed="false">
      <c r="A5733" s="15" t="s">
        <v>5830</v>
      </c>
      <c r="B5733" s="15" t="s">
        <v>94</v>
      </c>
      <c r="C5733" s="15" t="n">
        <v>0</v>
      </c>
      <c r="D5733" s="15" t="s">
        <v>24</v>
      </c>
      <c r="E5733" s="15" t="s">
        <v>24</v>
      </c>
      <c r="F5733" s="15" t="n">
        <v>10</v>
      </c>
      <c r="G5733" s="15" t="s">
        <v>26</v>
      </c>
      <c r="H5733" s="15" t="s">
        <v>24</v>
      </c>
      <c r="I5733" s="15" t="s">
        <v>24</v>
      </c>
      <c r="J5733" s="15" t="s">
        <v>28</v>
      </c>
      <c r="K5733" s="15" t="s">
        <v>28</v>
      </c>
      <c r="L5733" s="15" t="s">
        <v>28</v>
      </c>
      <c r="M5733" s="15" t="s">
        <v>28</v>
      </c>
      <c r="N5733" s="15" t="s">
        <v>28</v>
      </c>
      <c r="O5733" s="15" t="s">
        <v>28</v>
      </c>
      <c r="P5733" s="15" t="s">
        <v>25</v>
      </c>
      <c r="Q5733" s="15" t="s">
        <v>26</v>
      </c>
      <c r="R5733" s="15" t="s">
        <v>17</v>
      </c>
      <c r="S5733" s="18" t="n">
        <v>19.9</v>
      </c>
      <c r="T5733" s="15" t="n">
        <v>199.45</v>
      </c>
      <c r="U5733" s="15" t="s">
        <v>24</v>
      </c>
      <c r="V5733" s="18" t="n">
        <f aca="false">IF(ISNUMBER(T5733),T5733,0)</f>
        <v>199.45</v>
      </c>
      <c r="W5733" s="15" t="n">
        <f aca="false">IF(U5733="Yes",1,0)</f>
        <v>0</v>
      </c>
      <c r="X5733" s="15" t="str">
        <f aca="false">IF(F5733&lt;=12,"0-12 months",IF(F5733&lt;=24,"13-24 months",IF(F5733&lt;=48,"25-48 months","49-72 months")))</f>
        <v>0-12 months</v>
      </c>
      <c r="Y5733" s="15" t="str">
        <f aca="false">IF(C5733=1,"Yes","No")</f>
        <v>No</v>
      </c>
      <c r="Z5733" s="15" t="n">
        <f aca="false">COUNTIF(J5733:O5733,"Yes")</f>
        <v>0</v>
      </c>
      <c r="AA5733" s="18" t="n">
        <f aca="false">S5733*W5733</f>
        <v>0</v>
      </c>
      <c r="AB5733" s="15" t="n">
        <f aca="false">(P5733="Month-to-month")+(I5733="Fiber optic")+(R5733="Electronic check")+(F5733&lt;=12)+(M5733="No")+(J5733="No")</f>
        <v>2</v>
      </c>
      <c r="AC5733" s="15" t="str">
        <f aca="false">IF(AB5733&gt;=5,"High",IF(AB5733&gt;=3,"Medium","Low"))</f>
        <v>Low</v>
      </c>
    </row>
    <row r="5734" customFormat="false" ht="15" hidden="false" customHeight="false" outlineLevel="0" collapsed="false">
      <c r="A5734" s="15" t="s">
        <v>5831</v>
      </c>
      <c r="B5734" s="15" t="s">
        <v>98</v>
      </c>
      <c r="C5734" s="15" t="n">
        <v>1</v>
      </c>
      <c r="D5734" s="15" t="s">
        <v>24</v>
      </c>
      <c r="E5734" s="15" t="s">
        <v>24</v>
      </c>
      <c r="F5734" s="15" t="n">
        <v>19</v>
      </c>
      <c r="G5734" s="15" t="s">
        <v>26</v>
      </c>
      <c r="H5734" s="15" t="s">
        <v>24</v>
      </c>
      <c r="I5734" s="15" t="s">
        <v>102</v>
      </c>
      <c r="J5734" s="15" t="s">
        <v>26</v>
      </c>
      <c r="K5734" s="15" t="s">
        <v>24</v>
      </c>
      <c r="L5734" s="15" t="s">
        <v>24</v>
      </c>
      <c r="M5734" s="15" t="s">
        <v>24</v>
      </c>
      <c r="N5734" s="15" t="s">
        <v>24</v>
      </c>
      <c r="O5734" s="15" t="s">
        <v>26</v>
      </c>
      <c r="P5734" s="15" t="s">
        <v>25</v>
      </c>
      <c r="Q5734" s="15" t="s">
        <v>26</v>
      </c>
      <c r="R5734" s="15" t="s">
        <v>15</v>
      </c>
      <c r="S5734" s="18" t="n">
        <v>87.3</v>
      </c>
      <c r="T5734" s="15" t="n">
        <v>1637.3</v>
      </c>
      <c r="U5734" s="15" t="s">
        <v>24</v>
      </c>
      <c r="V5734" s="18" t="n">
        <f aca="false">IF(ISNUMBER(T5734),T5734,0)</f>
        <v>1637.3</v>
      </c>
      <c r="W5734" s="15" t="n">
        <f aca="false">IF(U5734="Yes",1,0)</f>
        <v>0</v>
      </c>
      <c r="X5734" s="15" t="str">
        <f aca="false">IF(F5734&lt;=12,"0-12 months",IF(F5734&lt;=24,"13-24 months",IF(F5734&lt;=48,"25-48 months","49-72 months")))</f>
        <v>13-24 months</v>
      </c>
      <c r="Y5734" s="15" t="str">
        <f aca="false">IF(C5734=1,"Yes","No")</f>
        <v>Yes</v>
      </c>
      <c r="Z5734" s="15" t="n">
        <f aca="false">COUNTIF(J5734:O5734,"Yes")</f>
        <v>2</v>
      </c>
      <c r="AA5734" s="18" t="n">
        <f aca="false">S5734*W5734</f>
        <v>0</v>
      </c>
      <c r="AB5734" s="15" t="n">
        <f aca="false">(P5734="Month-to-month")+(I5734="Fiber optic")+(R5734="Electronic check")+(F5734&lt;=12)+(M5734="No")+(J5734="No")</f>
        <v>4</v>
      </c>
      <c r="AC5734" s="15" t="str">
        <f aca="false">IF(AB5734&gt;=5,"High",IF(AB5734&gt;=3,"Medium","Low"))</f>
        <v>Medium</v>
      </c>
    </row>
    <row r="5735" customFormat="false" ht="15" hidden="false" customHeight="false" outlineLevel="0" collapsed="false">
      <c r="A5735" s="15" t="s">
        <v>5832</v>
      </c>
      <c r="B5735" s="15" t="s">
        <v>94</v>
      </c>
      <c r="C5735" s="15" t="n">
        <v>0</v>
      </c>
      <c r="D5735" s="15" t="s">
        <v>26</v>
      </c>
      <c r="E5735" s="15" t="s">
        <v>26</v>
      </c>
      <c r="F5735" s="15" t="n">
        <v>71</v>
      </c>
      <c r="G5735" s="15" t="s">
        <v>26</v>
      </c>
      <c r="H5735" s="15" t="s">
        <v>24</v>
      </c>
      <c r="I5735" s="15" t="s">
        <v>24</v>
      </c>
      <c r="J5735" s="15" t="s">
        <v>28</v>
      </c>
      <c r="K5735" s="15" t="s">
        <v>28</v>
      </c>
      <c r="L5735" s="15" t="s">
        <v>28</v>
      </c>
      <c r="M5735" s="15" t="s">
        <v>28</v>
      </c>
      <c r="N5735" s="15" t="s">
        <v>28</v>
      </c>
      <c r="O5735" s="15" t="s">
        <v>28</v>
      </c>
      <c r="P5735" s="15" t="s">
        <v>29</v>
      </c>
      <c r="Q5735" s="15" t="s">
        <v>24</v>
      </c>
      <c r="R5735" s="15" t="s">
        <v>19</v>
      </c>
      <c r="S5735" s="18" t="n">
        <v>19.85</v>
      </c>
      <c r="T5735" s="15" t="n">
        <v>1326.35</v>
      </c>
      <c r="U5735" s="15" t="s">
        <v>24</v>
      </c>
      <c r="V5735" s="18" t="n">
        <f aca="false">IF(ISNUMBER(T5735),T5735,0)</f>
        <v>1326.35</v>
      </c>
      <c r="W5735" s="15" t="n">
        <f aca="false">IF(U5735="Yes",1,0)</f>
        <v>0</v>
      </c>
      <c r="X5735" s="15" t="str">
        <f aca="false">IF(F5735&lt;=12,"0-12 months",IF(F5735&lt;=24,"13-24 months",IF(F5735&lt;=48,"25-48 months","49-72 months")))</f>
        <v>49-72 months</v>
      </c>
      <c r="Y5735" s="15" t="str">
        <f aca="false">IF(C5735=1,"Yes","No")</f>
        <v>No</v>
      </c>
      <c r="Z5735" s="15" t="n">
        <f aca="false">COUNTIF(J5735:O5735,"Yes")</f>
        <v>0</v>
      </c>
      <c r="AA5735" s="18" t="n">
        <f aca="false">S5735*W5735</f>
        <v>0</v>
      </c>
      <c r="AB5735" s="15" t="n">
        <f aca="false">(P5735="Month-to-month")+(I5735="Fiber optic")+(R5735="Electronic check")+(F5735&lt;=12)+(M5735="No")+(J5735="No")</f>
        <v>0</v>
      </c>
      <c r="AC5735" s="15" t="str">
        <f aca="false">IF(AB5735&gt;=5,"High",IF(AB5735&gt;=3,"Medium","Low"))</f>
        <v>Low</v>
      </c>
    </row>
    <row r="5736" customFormat="false" ht="15" hidden="false" customHeight="false" outlineLevel="0" collapsed="false">
      <c r="A5736" s="15" t="s">
        <v>5833</v>
      </c>
      <c r="B5736" s="15" t="s">
        <v>98</v>
      </c>
      <c r="C5736" s="15" t="n">
        <v>0</v>
      </c>
      <c r="D5736" s="15" t="s">
        <v>26</v>
      </c>
      <c r="E5736" s="15" t="s">
        <v>26</v>
      </c>
      <c r="F5736" s="15" t="n">
        <v>72</v>
      </c>
      <c r="G5736" s="15" t="s">
        <v>26</v>
      </c>
      <c r="H5736" s="15" t="s">
        <v>26</v>
      </c>
      <c r="I5736" s="15" t="s">
        <v>96</v>
      </c>
      <c r="J5736" s="15" t="s">
        <v>26</v>
      </c>
      <c r="K5736" s="15" t="s">
        <v>26</v>
      </c>
      <c r="L5736" s="15" t="s">
        <v>26</v>
      </c>
      <c r="M5736" s="15" t="s">
        <v>26</v>
      </c>
      <c r="N5736" s="15" t="s">
        <v>26</v>
      </c>
      <c r="O5736" s="15" t="s">
        <v>26</v>
      </c>
      <c r="P5736" s="15" t="s">
        <v>29</v>
      </c>
      <c r="Q5736" s="15" t="s">
        <v>26</v>
      </c>
      <c r="R5736" s="15" t="s">
        <v>17</v>
      </c>
      <c r="S5736" s="18" t="n">
        <v>89.4</v>
      </c>
      <c r="T5736" s="15" t="n">
        <v>6376.55</v>
      </c>
      <c r="U5736" s="15" t="s">
        <v>24</v>
      </c>
      <c r="V5736" s="18" t="n">
        <f aca="false">IF(ISNUMBER(T5736),T5736,0)</f>
        <v>6376.55</v>
      </c>
      <c r="W5736" s="15" t="n">
        <f aca="false">IF(U5736="Yes",1,0)</f>
        <v>0</v>
      </c>
      <c r="X5736" s="15" t="str">
        <f aca="false">IF(F5736&lt;=12,"0-12 months",IF(F5736&lt;=24,"13-24 months",IF(F5736&lt;=48,"25-48 months","49-72 months")))</f>
        <v>49-72 months</v>
      </c>
      <c r="Y5736" s="15" t="str">
        <f aca="false">IF(C5736=1,"Yes","No")</f>
        <v>No</v>
      </c>
      <c r="Z5736" s="15" t="n">
        <f aca="false">COUNTIF(J5736:O5736,"Yes")</f>
        <v>6</v>
      </c>
      <c r="AA5736" s="18" t="n">
        <f aca="false">S5736*W5736</f>
        <v>0</v>
      </c>
      <c r="AB5736" s="15" t="n">
        <f aca="false">(P5736="Month-to-month")+(I5736="Fiber optic")+(R5736="Electronic check")+(F5736&lt;=12)+(M5736="No")+(J5736="No")</f>
        <v>0</v>
      </c>
      <c r="AC5736" s="15" t="str">
        <f aca="false">IF(AB5736&gt;=5,"High",IF(AB5736&gt;=3,"Medium","Low"))</f>
        <v>Low</v>
      </c>
    </row>
    <row r="5737" customFormat="false" ht="15" hidden="false" customHeight="false" outlineLevel="0" collapsed="false">
      <c r="A5737" s="15" t="s">
        <v>5834</v>
      </c>
      <c r="B5737" s="15" t="s">
        <v>94</v>
      </c>
      <c r="C5737" s="15" t="n">
        <v>0</v>
      </c>
      <c r="D5737" s="15" t="s">
        <v>26</v>
      </c>
      <c r="E5737" s="15" t="s">
        <v>26</v>
      </c>
      <c r="F5737" s="15" t="n">
        <v>48</v>
      </c>
      <c r="G5737" s="15" t="s">
        <v>26</v>
      </c>
      <c r="H5737" s="15" t="s">
        <v>24</v>
      </c>
      <c r="I5737" s="15" t="s">
        <v>24</v>
      </c>
      <c r="J5737" s="15" t="s">
        <v>28</v>
      </c>
      <c r="K5737" s="15" t="s">
        <v>28</v>
      </c>
      <c r="L5737" s="15" t="s">
        <v>28</v>
      </c>
      <c r="M5737" s="15" t="s">
        <v>28</v>
      </c>
      <c r="N5737" s="15" t="s">
        <v>28</v>
      </c>
      <c r="O5737" s="15" t="s">
        <v>28</v>
      </c>
      <c r="P5737" s="15" t="s">
        <v>29</v>
      </c>
      <c r="Q5737" s="15" t="s">
        <v>24</v>
      </c>
      <c r="R5737" s="15" t="s">
        <v>17</v>
      </c>
      <c r="S5737" s="18" t="n">
        <v>20</v>
      </c>
      <c r="T5737" s="15" t="n">
        <v>935.9</v>
      </c>
      <c r="U5737" s="15" t="s">
        <v>24</v>
      </c>
      <c r="V5737" s="18" t="n">
        <f aca="false">IF(ISNUMBER(T5737),T5737,0)</f>
        <v>935.9</v>
      </c>
      <c r="W5737" s="15" t="n">
        <f aca="false">IF(U5737="Yes",1,0)</f>
        <v>0</v>
      </c>
      <c r="X5737" s="15" t="str">
        <f aca="false">IF(F5737&lt;=12,"0-12 months",IF(F5737&lt;=24,"13-24 months",IF(F5737&lt;=48,"25-48 months","49-72 months")))</f>
        <v>25-48 months</v>
      </c>
      <c r="Y5737" s="15" t="str">
        <f aca="false">IF(C5737=1,"Yes","No")</f>
        <v>No</v>
      </c>
      <c r="Z5737" s="15" t="n">
        <f aca="false">COUNTIF(J5737:O5737,"Yes")</f>
        <v>0</v>
      </c>
      <c r="AA5737" s="18" t="n">
        <f aca="false">S5737*W5737</f>
        <v>0</v>
      </c>
      <c r="AB5737" s="15" t="n">
        <f aca="false">(P5737="Month-to-month")+(I5737="Fiber optic")+(R5737="Electronic check")+(F5737&lt;=12)+(M5737="No")+(J5737="No")</f>
        <v>0</v>
      </c>
      <c r="AC5737" s="15" t="str">
        <f aca="false">IF(AB5737&gt;=5,"High",IF(AB5737&gt;=3,"Medium","Low"))</f>
        <v>Low</v>
      </c>
    </row>
    <row r="5738" customFormat="false" ht="15" hidden="false" customHeight="false" outlineLevel="0" collapsed="false">
      <c r="A5738" s="15" t="s">
        <v>5835</v>
      </c>
      <c r="B5738" s="15" t="s">
        <v>98</v>
      </c>
      <c r="C5738" s="15" t="n">
        <v>0</v>
      </c>
      <c r="D5738" s="15" t="s">
        <v>24</v>
      </c>
      <c r="E5738" s="15" t="s">
        <v>24</v>
      </c>
      <c r="F5738" s="15" t="n">
        <v>1</v>
      </c>
      <c r="G5738" s="15" t="s">
        <v>26</v>
      </c>
      <c r="H5738" s="15" t="s">
        <v>24</v>
      </c>
      <c r="I5738" s="15" t="s">
        <v>24</v>
      </c>
      <c r="J5738" s="15" t="s">
        <v>28</v>
      </c>
      <c r="K5738" s="15" t="s">
        <v>28</v>
      </c>
      <c r="L5738" s="15" t="s">
        <v>28</v>
      </c>
      <c r="M5738" s="15" t="s">
        <v>28</v>
      </c>
      <c r="N5738" s="15" t="s">
        <v>28</v>
      </c>
      <c r="O5738" s="15" t="s">
        <v>28</v>
      </c>
      <c r="P5738" s="15" t="s">
        <v>25</v>
      </c>
      <c r="Q5738" s="15" t="s">
        <v>24</v>
      </c>
      <c r="R5738" s="15" t="s">
        <v>17</v>
      </c>
      <c r="S5738" s="18" t="n">
        <v>20.05</v>
      </c>
      <c r="T5738" s="15" t="n">
        <v>20.05</v>
      </c>
      <c r="U5738" s="15" t="s">
        <v>24</v>
      </c>
      <c r="V5738" s="18" t="n">
        <f aca="false">IF(ISNUMBER(T5738),T5738,0)</f>
        <v>20.05</v>
      </c>
      <c r="W5738" s="15" t="n">
        <f aca="false">IF(U5738="Yes",1,0)</f>
        <v>0</v>
      </c>
      <c r="X5738" s="15" t="str">
        <f aca="false">IF(F5738&lt;=12,"0-12 months",IF(F5738&lt;=24,"13-24 months",IF(F5738&lt;=48,"25-48 months","49-72 months")))</f>
        <v>0-12 months</v>
      </c>
      <c r="Y5738" s="15" t="str">
        <f aca="false">IF(C5738=1,"Yes","No")</f>
        <v>No</v>
      </c>
      <c r="Z5738" s="15" t="n">
        <f aca="false">COUNTIF(J5738:O5738,"Yes")</f>
        <v>0</v>
      </c>
      <c r="AA5738" s="18" t="n">
        <f aca="false">S5738*W5738</f>
        <v>0</v>
      </c>
      <c r="AB5738" s="15" t="n">
        <f aca="false">(P5738="Month-to-month")+(I5738="Fiber optic")+(R5738="Electronic check")+(F5738&lt;=12)+(M5738="No")+(J5738="No")</f>
        <v>2</v>
      </c>
      <c r="AC5738" s="15" t="str">
        <f aca="false">IF(AB5738&gt;=5,"High",IF(AB5738&gt;=3,"Medium","Low"))</f>
        <v>Low</v>
      </c>
    </row>
    <row r="5739" customFormat="false" ht="15" hidden="false" customHeight="false" outlineLevel="0" collapsed="false">
      <c r="A5739" s="15" t="s">
        <v>5836</v>
      </c>
      <c r="B5739" s="15" t="s">
        <v>98</v>
      </c>
      <c r="C5739" s="15" t="n">
        <v>0</v>
      </c>
      <c r="D5739" s="15" t="s">
        <v>26</v>
      </c>
      <c r="E5739" s="15" t="s">
        <v>26</v>
      </c>
      <c r="F5739" s="15" t="n">
        <v>18</v>
      </c>
      <c r="G5739" s="15" t="s">
        <v>26</v>
      </c>
      <c r="H5739" s="15" t="s">
        <v>24</v>
      </c>
      <c r="I5739" s="15" t="s">
        <v>96</v>
      </c>
      <c r="J5739" s="15" t="s">
        <v>26</v>
      </c>
      <c r="K5739" s="15" t="s">
        <v>24</v>
      </c>
      <c r="L5739" s="15" t="s">
        <v>26</v>
      </c>
      <c r="M5739" s="15" t="s">
        <v>26</v>
      </c>
      <c r="N5739" s="15" t="s">
        <v>26</v>
      </c>
      <c r="O5739" s="15" t="s">
        <v>26</v>
      </c>
      <c r="P5739" s="15" t="s">
        <v>25</v>
      </c>
      <c r="Q5739" s="15" t="s">
        <v>24</v>
      </c>
      <c r="R5739" s="15" t="s">
        <v>15</v>
      </c>
      <c r="S5739" s="18" t="n">
        <v>83.25</v>
      </c>
      <c r="T5739" s="15" t="n">
        <v>1611.15</v>
      </c>
      <c r="U5739" s="15" t="s">
        <v>24</v>
      </c>
      <c r="V5739" s="18" t="n">
        <f aca="false">IF(ISNUMBER(T5739),T5739,0)</f>
        <v>1611.15</v>
      </c>
      <c r="W5739" s="15" t="n">
        <f aca="false">IF(U5739="Yes",1,0)</f>
        <v>0</v>
      </c>
      <c r="X5739" s="15" t="str">
        <f aca="false">IF(F5739&lt;=12,"0-12 months",IF(F5739&lt;=24,"13-24 months",IF(F5739&lt;=48,"25-48 months","49-72 months")))</f>
        <v>13-24 months</v>
      </c>
      <c r="Y5739" s="15" t="str">
        <f aca="false">IF(C5739=1,"Yes","No")</f>
        <v>No</v>
      </c>
      <c r="Z5739" s="15" t="n">
        <f aca="false">COUNTIF(J5739:O5739,"Yes")</f>
        <v>5</v>
      </c>
      <c r="AA5739" s="18" t="n">
        <f aca="false">S5739*W5739</f>
        <v>0</v>
      </c>
      <c r="AB5739" s="15" t="n">
        <f aca="false">(P5739="Month-to-month")+(I5739="Fiber optic")+(R5739="Electronic check")+(F5739&lt;=12)+(M5739="No")+(J5739="No")</f>
        <v>2</v>
      </c>
      <c r="AC5739" s="15" t="str">
        <f aca="false">IF(AB5739&gt;=5,"High",IF(AB5739&gt;=3,"Medium","Low"))</f>
        <v>Low</v>
      </c>
    </row>
    <row r="5740" customFormat="false" ht="15" hidden="false" customHeight="false" outlineLevel="0" collapsed="false">
      <c r="A5740" s="15" t="s">
        <v>5837</v>
      </c>
      <c r="B5740" s="15" t="s">
        <v>98</v>
      </c>
      <c r="C5740" s="15" t="n">
        <v>0</v>
      </c>
      <c r="D5740" s="15" t="s">
        <v>24</v>
      </c>
      <c r="E5740" s="15" t="s">
        <v>24</v>
      </c>
      <c r="F5740" s="15" t="n">
        <v>1</v>
      </c>
      <c r="G5740" s="15" t="s">
        <v>26</v>
      </c>
      <c r="H5740" s="15" t="s">
        <v>24</v>
      </c>
      <c r="I5740" s="15" t="s">
        <v>24</v>
      </c>
      <c r="J5740" s="15" t="s">
        <v>28</v>
      </c>
      <c r="K5740" s="15" t="s">
        <v>28</v>
      </c>
      <c r="L5740" s="15" t="s">
        <v>28</v>
      </c>
      <c r="M5740" s="15" t="s">
        <v>28</v>
      </c>
      <c r="N5740" s="15" t="s">
        <v>28</v>
      </c>
      <c r="O5740" s="15" t="s">
        <v>28</v>
      </c>
      <c r="P5740" s="15" t="s">
        <v>25</v>
      </c>
      <c r="Q5740" s="15" t="s">
        <v>24</v>
      </c>
      <c r="R5740" s="15" t="s">
        <v>17</v>
      </c>
      <c r="S5740" s="18" t="n">
        <v>20.6</v>
      </c>
      <c r="T5740" s="15" t="n">
        <v>20.6</v>
      </c>
      <c r="U5740" s="15" t="s">
        <v>26</v>
      </c>
      <c r="V5740" s="18" t="n">
        <f aca="false">IF(ISNUMBER(T5740),T5740,0)</f>
        <v>20.6</v>
      </c>
      <c r="W5740" s="15" t="n">
        <f aca="false">IF(U5740="Yes",1,0)</f>
        <v>1</v>
      </c>
      <c r="X5740" s="15" t="str">
        <f aca="false">IF(F5740&lt;=12,"0-12 months",IF(F5740&lt;=24,"13-24 months",IF(F5740&lt;=48,"25-48 months","49-72 months")))</f>
        <v>0-12 months</v>
      </c>
      <c r="Y5740" s="15" t="str">
        <f aca="false">IF(C5740=1,"Yes","No")</f>
        <v>No</v>
      </c>
      <c r="Z5740" s="15" t="n">
        <f aca="false">COUNTIF(J5740:O5740,"Yes")</f>
        <v>0</v>
      </c>
      <c r="AA5740" s="18" t="n">
        <f aca="false">S5740*W5740</f>
        <v>20.6</v>
      </c>
      <c r="AB5740" s="15" t="n">
        <f aca="false">(P5740="Month-to-month")+(I5740="Fiber optic")+(R5740="Electronic check")+(F5740&lt;=12)+(M5740="No")+(J5740="No")</f>
        <v>2</v>
      </c>
      <c r="AC5740" s="15" t="str">
        <f aca="false">IF(AB5740&gt;=5,"High",IF(AB5740&gt;=3,"Medium","Low"))</f>
        <v>Low</v>
      </c>
    </row>
    <row r="5741" customFormat="false" ht="15" hidden="false" customHeight="false" outlineLevel="0" collapsed="false">
      <c r="A5741" s="15" t="s">
        <v>5838</v>
      </c>
      <c r="B5741" s="15" t="s">
        <v>98</v>
      </c>
      <c r="C5741" s="15" t="n">
        <v>1</v>
      </c>
      <c r="D5741" s="15" t="s">
        <v>26</v>
      </c>
      <c r="E5741" s="15" t="s">
        <v>24</v>
      </c>
      <c r="F5741" s="15" t="n">
        <v>67</v>
      </c>
      <c r="G5741" s="15" t="s">
        <v>26</v>
      </c>
      <c r="H5741" s="15" t="s">
        <v>26</v>
      </c>
      <c r="I5741" s="15" t="s">
        <v>102</v>
      </c>
      <c r="J5741" s="15" t="s">
        <v>24</v>
      </c>
      <c r="K5741" s="15" t="s">
        <v>26</v>
      </c>
      <c r="L5741" s="15" t="s">
        <v>24</v>
      </c>
      <c r="M5741" s="15" t="s">
        <v>26</v>
      </c>
      <c r="N5741" s="15" t="s">
        <v>26</v>
      </c>
      <c r="O5741" s="15" t="s">
        <v>26</v>
      </c>
      <c r="P5741" s="15" t="s">
        <v>29</v>
      </c>
      <c r="Q5741" s="15" t="s">
        <v>24</v>
      </c>
      <c r="R5741" s="15" t="s">
        <v>19</v>
      </c>
      <c r="S5741" s="18" t="n">
        <v>102.9</v>
      </c>
      <c r="T5741" s="15" t="n">
        <v>6989.7</v>
      </c>
      <c r="U5741" s="15" t="s">
        <v>24</v>
      </c>
      <c r="V5741" s="18" t="n">
        <f aca="false">IF(ISNUMBER(T5741),T5741,0)</f>
        <v>6989.7</v>
      </c>
      <c r="W5741" s="15" t="n">
        <f aca="false">IF(U5741="Yes",1,0)</f>
        <v>0</v>
      </c>
      <c r="X5741" s="15" t="str">
        <f aca="false">IF(F5741&lt;=12,"0-12 months",IF(F5741&lt;=24,"13-24 months",IF(F5741&lt;=48,"25-48 months","49-72 months")))</f>
        <v>49-72 months</v>
      </c>
      <c r="Y5741" s="15" t="str">
        <f aca="false">IF(C5741=1,"Yes","No")</f>
        <v>Yes</v>
      </c>
      <c r="Z5741" s="15" t="n">
        <f aca="false">COUNTIF(J5741:O5741,"Yes")</f>
        <v>4</v>
      </c>
      <c r="AA5741" s="18" t="n">
        <f aca="false">S5741*W5741</f>
        <v>0</v>
      </c>
      <c r="AB5741" s="15" t="n">
        <f aca="false">(P5741="Month-to-month")+(I5741="Fiber optic")+(R5741="Electronic check")+(F5741&lt;=12)+(M5741="No")+(J5741="No")</f>
        <v>2</v>
      </c>
      <c r="AC5741" s="15" t="str">
        <f aca="false">IF(AB5741&gt;=5,"High",IF(AB5741&gt;=3,"Medium","Low"))</f>
        <v>Low</v>
      </c>
    </row>
    <row r="5742" customFormat="false" ht="15" hidden="false" customHeight="false" outlineLevel="0" collapsed="false">
      <c r="A5742" s="15" t="s">
        <v>5839</v>
      </c>
      <c r="B5742" s="15" t="s">
        <v>98</v>
      </c>
      <c r="C5742" s="15" t="n">
        <v>0</v>
      </c>
      <c r="D5742" s="15" t="s">
        <v>26</v>
      </c>
      <c r="E5742" s="15" t="s">
        <v>26</v>
      </c>
      <c r="F5742" s="15" t="n">
        <v>69</v>
      </c>
      <c r="G5742" s="15" t="s">
        <v>24</v>
      </c>
      <c r="H5742" s="15" t="s">
        <v>95</v>
      </c>
      <c r="I5742" s="15" t="s">
        <v>96</v>
      </c>
      <c r="J5742" s="15" t="s">
        <v>26</v>
      </c>
      <c r="K5742" s="15" t="s">
        <v>24</v>
      </c>
      <c r="L5742" s="15" t="s">
        <v>26</v>
      </c>
      <c r="M5742" s="15" t="s">
        <v>26</v>
      </c>
      <c r="N5742" s="15" t="s">
        <v>24</v>
      </c>
      <c r="O5742" s="15" t="s">
        <v>24</v>
      </c>
      <c r="P5742" s="15" t="s">
        <v>29</v>
      </c>
      <c r="Q5742" s="15" t="s">
        <v>24</v>
      </c>
      <c r="R5742" s="15" t="s">
        <v>17</v>
      </c>
      <c r="S5742" s="18" t="n">
        <v>39.1</v>
      </c>
      <c r="T5742" s="15" t="n">
        <v>2779.5</v>
      </c>
      <c r="U5742" s="15" t="s">
        <v>24</v>
      </c>
      <c r="V5742" s="18" t="n">
        <f aca="false">IF(ISNUMBER(T5742),T5742,0)</f>
        <v>2779.5</v>
      </c>
      <c r="W5742" s="15" t="n">
        <f aca="false">IF(U5742="Yes",1,0)</f>
        <v>0</v>
      </c>
      <c r="X5742" s="15" t="str">
        <f aca="false">IF(F5742&lt;=12,"0-12 months",IF(F5742&lt;=24,"13-24 months",IF(F5742&lt;=48,"25-48 months","49-72 months")))</f>
        <v>49-72 months</v>
      </c>
      <c r="Y5742" s="15" t="str">
        <f aca="false">IF(C5742=1,"Yes","No")</f>
        <v>No</v>
      </c>
      <c r="Z5742" s="15" t="n">
        <f aca="false">COUNTIF(J5742:O5742,"Yes")</f>
        <v>3</v>
      </c>
      <c r="AA5742" s="18" t="n">
        <f aca="false">S5742*W5742</f>
        <v>0</v>
      </c>
      <c r="AB5742" s="15" t="n">
        <f aca="false">(P5742="Month-to-month")+(I5742="Fiber optic")+(R5742="Electronic check")+(F5742&lt;=12)+(M5742="No")+(J5742="No")</f>
        <v>0</v>
      </c>
      <c r="AC5742" s="15" t="str">
        <f aca="false">IF(AB5742&gt;=5,"High",IF(AB5742&gt;=3,"Medium","Low"))</f>
        <v>Low</v>
      </c>
    </row>
    <row r="5743" customFormat="false" ht="15" hidden="false" customHeight="false" outlineLevel="0" collapsed="false">
      <c r="A5743" s="15" t="s">
        <v>5840</v>
      </c>
      <c r="B5743" s="15" t="s">
        <v>98</v>
      </c>
      <c r="C5743" s="15" t="n">
        <v>0</v>
      </c>
      <c r="D5743" s="15" t="s">
        <v>24</v>
      </c>
      <c r="E5743" s="15" t="s">
        <v>24</v>
      </c>
      <c r="F5743" s="15" t="n">
        <v>19</v>
      </c>
      <c r="G5743" s="15" t="s">
        <v>26</v>
      </c>
      <c r="H5743" s="15" t="s">
        <v>26</v>
      </c>
      <c r="I5743" s="15" t="s">
        <v>102</v>
      </c>
      <c r="J5743" s="15" t="s">
        <v>24</v>
      </c>
      <c r="K5743" s="15" t="s">
        <v>26</v>
      </c>
      <c r="L5743" s="15" t="s">
        <v>24</v>
      </c>
      <c r="M5743" s="15" t="s">
        <v>24</v>
      </c>
      <c r="N5743" s="15" t="s">
        <v>26</v>
      </c>
      <c r="O5743" s="15" t="s">
        <v>26</v>
      </c>
      <c r="P5743" s="15" t="s">
        <v>25</v>
      </c>
      <c r="Q5743" s="15" t="s">
        <v>26</v>
      </c>
      <c r="R5743" s="15" t="s">
        <v>15</v>
      </c>
      <c r="S5743" s="18" t="n">
        <v>99.95</v>
      </c>
      <c r="T5743" s="15" t="n">
        <v>1931.75</v>
      </c>
      <c r="U5743" s="15" t="s">
        <v>26</v>
      </c>
      <c r="V5743" s="18" t="n">
        <f aca="false">IF(ISNUMBER(T5743),T5743,0)</f>
        <v>1931.75</v>
      </c>
      <c r="W5743" s="15" t="n">
        <f aca="false">IF(U5743="Yes",1,0)</f>
        <v>1</v>
      </c>
      <c r="X5743" s="15" t="str">
        <f aca="false">IF(F5743&lt;=12,"0-12 months",IF(F5743&lt;=24,"13-24 months",IF(F5743&lt;=48,"25-48 months","49-72 months")))</f>
        <v>13-24 months</v>
      </c>
      <c r="Y5743" s="15" t="str">
        <f aca="false">IF(C5743=1,"Yes","No")</f>
        <v>No</v>
      </c>
      <c r="Z5743" s="15" t="n">
        <f aca="false">COUNTIF(J5743:O5743,"Yes")</f>
        <v>3</v>
      </c>
      <c r="AA5743" s="18" t="n">
        <f aca="false">S5743*W5743</f>
        <v>99.95</v>
      </c>
      <c r="AB5743" s="15" t="n">
        <f aca="false">(P5743="Month-to-month")+(I5743="Fiber optic")+(R5743="Electronic check")+(F5743&lt;=12)+(M5743="No")+(J5743="No")</f>
        <v>5</v>
      </c>
      <c r="AC5743" s="15" t="str">
        <f aca="false">IF(AB5743&gt;=5,"High",IF(AB5743&gt;=3,"Medium","Low"))</f>
        <v>High</v>
      </c>
    </row>
    <row r="5744" customFormat="false" ht="15" hidden="false" customHeight="false" outlineLevel="0" collapsed="false">
      <c r="A5744" s="15" t="s">
        <v>5841</v>
      </c>
      <c r="B5744" s="15" t="s">
        <v>98</v>
      </c>
      <c r="C5744" s="15" t="n">
        <v>1</v>
      </c>
      <c r="D5744" s="15" t="s">
        <v>26</v>
      </c>
      <c r="E5744" s="15" t="s">
        <v>24</v>
      </c>
      <c r="F5744" s="15" t="n">
        <v>72</v>
      </c>
      <c r="G5744" s="15" t="s">
        <v>26</v>
      </c>
      <c r="H5744" s="15" t="s">
        <v>26</v>
      </c>
      <c r="I5744" s="15" t="s">
        <v>102</v>
      </c>
      <c r="J5744" s="15" t="s">
        <v>26</v>
      </c>
      <c r="K5744" s="15" t="s">
        <v>26</v>
      </c>
      <c r="L5744" s="15" t="s">
        <v>26</v>
      </c>
      <c r="M5744" s="15" t="s">
        <v>26</v>
      </c>
      <c r="N5744" s="15" t="s">
        <v>26</v>
      </c>
      <c r="O5744" s="15" t="s">
        <v>26</v>
      </c>
      <c r="P5744" s="15" t="s">
        <v>29</v>
      </c>
      <c r="Q5744" s="15" t="s">
        <v>26</v>
      </c>
      <c r="R5744" s="15" t="s">
        <v>17</v>
      </c>
      <c r="S5744" s="18" t="n">
        <v>114.5</v>
      </c>
      <c r="T5744" s="15" t="n">
        <v>8331.95</v>
      </c>
      <c r="U5744" s="15" t="s">
        <v>24</v>
      </c>
      <c r="V5744" s="18" t="n">
        <f aca="false">IF(ISNUMBER(T5744),T5744,0)</f>
        <v>8331.95</v>
      </c>
      <c r="W5744" s="15" t="n">
        <f aca="false">IF(U5744="Yes",1,0)</f>
        <v>0</v>
      </c>
      <c r="X5744" s="15" t="str">
        <f aca="false">IF(F5744&lt;=12,"0-12 months",IF(F5744&lt;=24,"13-24 months",IF(F5744&lt;=48,"25-48 months","49-72 months")))</f>
        <v>49-72 months</v>
      </c>
      <c r="Y5744" s="15" t="str">
        <f aca="false">IF(C5744=1,"Yes","No")</f>
        <v>Yes</v>
      </c>
      <c r="Z5744" s="15" t="n">
        <f aca="false">COUNTIF(J5744:O5744,"Yes")</f>
        <v>6</v>
      </c>
      <c r="AA5744" s="18" t="n">
        <f aca="false">S5744*W5744</f>
        <v>0</v>
      </c>
      <c r="AB5744" s="15" t="n">
        <f aca="false">(P5744="Month-to-month")+(I5744="Fiber optic")+(R5744="Electronic check")+(F5744&lt;=12)+(M5744="No")+(J5744="No")</f>
        <v>1</v>
      </c>
      <c r="AC5744" s="15" t="str">
        <f aca="false">IF(AB5744&gt;=5,"High",IF(AB5744&gt;=3,"Medium","Low"))</f>
        <v>Low</v>
      </c>
    </row>
    <row r="5745" customFormat="false" ht="15" hidden="false" customHeight="false" outlineLevel="0" collapsed="false">
      <c r="A5745" s="15" t="s">
        <v>5842</v>
      </c>
      <c r="B5745" s="15" t="s">
        <v>94</v>
      </c>
      <c r="C5745" s="15" t="n">
        <v>1</v>
      </c>
      <c r="D5745" s="15" t="s">
        <v>24</v>
      </c>
      <c r="E5745" s="15" t="s">
        <v>24</v>
      </c>
      <c r="F5745" s="15" t="n">
        <v>38</v>
      </c>
      <c r="G5745" s="15" t="s">
        <v>26</v>
      </c>
      <c r="H5745" s="15" t="s">
        <v>24</v>
      </c>
      <c r="I5745" s="15" t="s">
        <v>24</v>
      </c>
      <c r="J5745" s="15" t="s">
        <v>28</v>
      </c>
      <c r="K5745" s="15" t="s">
        <v>28</v>
      </c>
      <c r="L5745" s="15" t="s">
        <v>28</v>
      </c>
      <c r="M5745" s="15" t="s">
        <v>28</v>
      </c>
      <c r="N5745" s="15" t="s">
        <v>28</v>
      </c>
      <c r="O5745" s="15" t="s">
        <v>28</v>
      </c>
      <c r="P5745" s="15" t="s">
        <v>29</v>
      </c>
      <c r="Q5745" s="15" t="s">
        <v>24</v>
      </c>
      <c r="R5745" s="15" t="s">
        <v>17</v>
      </c>
      <c r="S5745" s="18" t="n">
        <v>20.2</v>
      </c>
      <c r="T5745" s="15" t="n">
        <v>735.9</v>
      </c>
      <c r="U5745" s="15" t="s">
        <v>24</v>
      </c>
      <c r="V5745" s="18" t="n">
        <f aca="false">IF(ISNUMBER(T5745),T5745,0)</f>
        <v>735.9</v>
      </c>
      <c r="W5745" s="15" t="n">
        <f aca="false">IF(U5745="Yes",1,0)</f>
        <v>0</v>
      </c>
      <c r="X5745" s="15" t="str">
        <f aca="false">IF(F5745&lt;=12,"0-12 months",IF(F5745&lt;=24,"13-24 months",IF(F5745&lt;=48,"25-48 months","49-72 months")))</f>
        <v>25-48 months</v>
      </c>
      <c r="Y5745" s="15" t="str">
        <f aca="false">IF(C5745=1,"Yes","No")</f>
        <v>Yes</v>
      </c>
      <c r="Z5745" s="15" t="n">
        <f aca="false">COUNTIF(J5745:O5745,"Yes")</f>
        <v>0</v>
      </c>
      <c r="AA5745" s="18" t="n">
        <f aca="false">S5745*W5745</f>
        <v>0</v>
      </c>
      <c r="AB5745" s="15" t="n">
        <f aca="false">(P5745="Month-to-month")+(I5745="Fiber optic")+(R5745="Electronic check")+(F5745&lt;=12)+(M5745="No")+(J5745="No")</f>
        <v>0</v>
      </c>
      <c r="AC5745" s="15" t="str">
        <f aca="false">IF(AB5745&gt;=5,"High",IF(AB5745&gt;=3,"Medium","Low"))</f>
        <v>Low</v>
      </c>
    </row>
    <row r="5746" customFormat="false" ht="15" hidden="false" customHeight="false" outlineLevel="0" collapsed="false">
      <c r="A5746" s="15" t="s">
        <v>5843</v>
      </c>
      <c r="B5746" s="15" t="s">
        <v>98</v>
      </c>
      <c r="C5746" s="15" t="n">
        <v>1</v>
      </c>
      <c r="D5746" s="15" t="s">
        <v>26</v>
      </c>
      <c r="E5746" s="15" t="s">
        <v>24</v>
      </c>
      <c r="F5746" s="15" t="n">
        <v>40</v>
      </c>
      <c r="G5746" s="15" t="s">
        <v>26</v>
      </c>
      <c r="H5746" s="15" t="s">
        <v>24</v>
      </c>
      <c r="I5746" s="15" t="s">
        <v>96</v>
      </c>
      <c r="J5746" s="15" t="s">
        <v>24</v>
      </c>
      <c r="K5746" s="15" t="s">
        <v>24</v>
      </c>
      <c r="L5746" s="15" t="s">
        <v>24</v>
      </c>
      <c r="M5746" s="15" t="s">
        <v>24</v>
      </c>
      <c r="N5746" s="15" t="s">
        <v>24</v>
      </c>
      <c r="O5746" s="15" t="s">
        <v>26</v>
      </c>
      <c r="P5746" s="15" t="s">
        <v>27</v>
      </c>
      <c r="Q5746" s="15" t="s">
        <v>24</v>
      </c>
      <c r="R5746" s="15" t="s">
        <v>15</v>
      </c>
      <c r="S5746" s="18" t="n">
        <v>55.8</v>
      </c>
      <c r="T5746" s="15" t="n">
        <v>2283.3</v>
      </c>
      <c r="U5746" s="15" t="s">
        <v>24</v>
      </c>
      <c r="V5746" s="18" t="n">
        <f aca="false">IF(ISNUMBER(T5746),T5746,0)</f>
        <v>2283.3</v>
      </c>
      <c r="W5746" s="15" t="n">
        <f aca="false">IF(U5746="Yes",1,0)</f>
        <v>0</v>
      </c>
      <c r="X5746" s="15" t="str">
        <f aca="false">IF(F5746&lt;=12,"0-12 months",IF(F5746&lt;=24,"13-24 months",IF(F5746&lt;=48,"25-48 months","49-72 months")))</f>
        <v>25-48 months</v>
      </c>
      <c r="Y5746" s="15" t="str">
        <f aca="false">IF(C5746=1,"Yes","No")</f>
        <v>Yes</v>
      </c>
      <c r="Z5746" s="15" t="n">
        <f aca="false">COUNTIF(J5746:O5746,"Yes")</f>
        <v>1</v>
      </c>
      <c r="AA5746" s="18" t="n">
        <f aca="false">S5746*W5746</f>
        <v>0</v>
      </c>
      <c r="AB5746" s="15" t="n">
        <f aca="false">(P5746="Month-to-month")+(I5746="Fiber optic")+(R5746="Electronic check")+(F5746&lt;=12)+(M5746="No")+(J5746="No")</f>
        <v>3</v>
      </c>
      <c r="AC5746" s="15" t="str">
        <f aca="false">IF(AB5746&gt;=5,"High",IF(AB5746&gt;=3,"Medium","Low"))</f>
        <v>Medium</v>
      </c>
    </row>
    <row r="5747" customFormat="false" ht="15" hidden="false" customHeight="false" outlineLevel="0" collapsed="false">
      <c r="A5747" s="15" t="s">
        <v>5844</v>
      </c>
      <c r="B5747" s="15" t="s">
        <v>94</v>
      </c>
      <c r="C5747" s="15" t="n">
        <v>0</v>
      </c>
      <c r="D5747" s="15" t="s">
        <v>26</v>
      </c>
      <c r="E5747" s="15" t="s">
        <v>26</v>
      </c>
      <c r="F5747" s="15" t="n">
        <v>61</v>
      </c>
      <c r="G5747" s="15" t="s">
        <v>26</v>
      </c>
      <c r="H5747" s="15" t="s">
        <v>26</v>
      </c>
      <c r="I5747" s="15" t="s">
        <v>24</v>
      </c>
      <c r="J5747" s="15" t="s">
        <v>28</v>
      </c>
      <c r="K5747" s="15" t="s">
        <v>28</v>
      </c>
      <c r="L5747" s="15" t="s">
        <v>28</v>
      </c>
      <c r="M5747" s="15" t="s">
        <v>28</v>
      </c>
      <c r="N5747" s="15" t="s">
        <v>28</v>
      </c>
      <c r="O5747" s="15" t="s">
        <v>28</v>
      </c>
      <c r="P5747" s="15" t="s">
        <v>29</v>
      </c>
      <c r="Q5747" s="15" t="s">
        <v>26</v>
      </c>
      <c r="R5747" s="15" t="s">
        <v>17</v>
      </c>
      <c r="S5747" s="18" t="n">
        <v>24.2</v>
      </c>
      <c r="T5747" s="15" t="n">
        <v>1445.2</v>
      </c>
      <c r="U5747" s="15" t="s">
        <v>24</v>
      </c>
      <c r="V5747" s="18" t="n">
        <f aca="false">IF(ISNUMBER(T5747),T5747,0)</f>
        <v>1445.2</v>
      </c>
      <c r="W5747" s="15" t="n">
        <f aca="false">IF(U5747="Yes",1,0)</f>
        <v>0</v>
      </c>
      <c r="X5747" s="15" t="str">
        <f aca="false">IF(F5747&lt;=12,"0-12 months",IF(F5747&lt;=24,"13-24 months",IF(F5747&lt;=48,"25-48 months","49-72 months")))</f>
        <v>49-72 months</v>
      </c>
      <c r="Y5747" s="15" t="str">
        <f aca="false">IF(C5747=1,"Yes","No")</f>
        <v>No</v>
      </c>
      <c r="Z5747" s="15" t="n">
        <f aca="false">COUNTIF(J5747:O5747,"Yes")</f>
        <v>0</v>
      </c>
      <c r="AA5747" s="18" t="n">
        <f aca="false">S5747*W5747</f>
        <v>0</v>
      </c>
      <c r="AB5747" s="15" t="n">
        <f aca="false">(P5747="Month-to-month")+(I5747="Fiber optic")+(R5747="Electronic check")+(F5747&lt;=12)+(M5747="No")+(J5747="No")</f>
        <v>0</v>
      </c>
      <c r="AC5747" s="15" t="str">
        <f aca="false">IF(AB5747&gt;=5,"High",IF(AB5747&gt;=3,"Medium","Low"))</f>
        <v>Low</v>
      </c>
    </row>
    <row r="5748" customFormat="false" ht="15" hidden="false" customHeight="false" outlineLevel="0" collapsed="false">
      <c r="A5748" s="15" t="s">
        <v>5845</v>
      </c>
      <c r="B5748" s="15" t="s">
        <v>94</v>
      </c>
      <c r="C5748" s="15" t="n">
        <v>0</v>
      </c>
      <c r="D5748" s="15" t="s">
        <v>24</v>
      </c>
      <c r="E5748" s="15" t="s">
        <v>24</v>
      </c>
      <c r="F5748" s="15" t="n">
        <v>10</v>
      </c>
      <c r="G5748" s="15" t="s">
        <v>26</v>
      </c>
      <c r="H5748" s="15" t="s">
        <v>26</v>
      </c>
      <c r="I5748" s="15" t="s">
        <v>102</v>
      </c>
      <c r="J5748" s="15" t="s">
        <v>24</v>
      </c>
      <c r="K5748" s="15" t="s">
        <v>26</v>
      </c>
      <c r="L5748" s="15" t="s">
        <v>24</v>
      </c>
      <c r="M5748" s="15" t="s">
        <v>24</v>
      </c>
      <c r="N5748" s="15" t="s">
        <v>24</v>
      </c>
      <c r="O5748" s="15" t="s">
        <v>24</v>
      </c>
      <c r="P5748" s="15" t="s">
        <v>25</v>
      </c>
      <c r="Q5748" s="15" t="s">
        <v>26</v>
      </c>
      <c r="R5748" s="15" t="s">
        <v>21</v>
      </c>
      <c r="S5748" s="18" t="n">
        <v>81</v>
      </c>
      <c r="T5748" s="15" t="n">
        <v>818.05</v>
      </c>
      <c r="U5748" s="15" t="s">
        <v>26</v>
      </c>
      <c r="V5748" s="18" t="n">
        <f aca="false">IF(ISNUMBER(T5748),T5748,0)</f>
        <v>818.05</v>
      </c>
      <c r="W5748" s="15" t="n">
        <f aca="false">IF(U5748="Yes",1,0)</f>
        <v>1</v>
      </c>
      <c r="X5748" s="15" t="str">
        <f aca="false">IF(F5748&lt;=12,"0-12 months",IF(F5748&lt;=24,"13-24 months",IF(F5748&lt;=48,"25-48 months","49-72 months")))</f>
        <v>0-12 months</v>
      </c>
      <c r="Y5748" s="15" t="str">
        <f aca="false">IF(C5748=1,"Yes","No")</f>
        <v>No</v>
      </c>
      <c r="Z5748" s="15" t="n">
        <f aca="false">COUNTIF(J5748:O5748,"Yes")</f>
        <v>1</v>
      </c>
      <c r="AA5748" s="18" t="n">
        <f aca="false">S5748*W5748</f>
        <v>81</v>
      </c>
      <c r="AB5748" s="15" t="n">
        <f aca="false">(P5748="Month-to-month")+(I5748="Fiber optic")+(R5748="Electronic check")+(F5748&lt;=12)+(M5748="No")+(J5748="No")</f>
        <v>5</v>
      </c>
      <c r="AC5748" s="15" t="str">
        <f aca="false">IF(AB5748&gt;=5,"High",IF(AB5748&gt;=3,"Medium","Low"))</f>
        <v>High</v>
      </c>
    </row>
    <row r="5749" customFormat="false" ht="15" hidden="false" customHeight="false" outlineLevel="0" collapsed="false">
      <c r="A5749" s="15" t="s">
        <v>5846</v>
      </c>
      <c r="B5749" s="15" t="s">
        <v>98</v>
      </c>
      <c r="C5749" s="15" t="n">
        <v>0</v>
      </c>
      <c r="D5749" s="15" t="s">
        <v>26</v>
      </c>
      <c r="E5749" s="15" t="s">
        <v>24</v>
      </c>
      <c r="F5749" s="15" t="n">
        <v>32</v>
      </c>
      <c r="G5749" s="15" t="s">
        <v>26</v>
      </c>
      <c r="H5749" s="15" t="s">
        <v>26</v>
      </c>
      <c r="I5749" s="15" t="s">
        <v>96</v>
      </c>
      <c r="J5749" s="15" t="s">
        <v>26</v>
      </c>
      <c r="K5749" s="15" t="s">
        <v>24</v>
      </c>
      <c r="L5749" s="15" t="s">
        <v>24</v>
      </c>
      <c r="M5749" s="15" t="s">
        <v>26</v>
      </c>
      <c r="N5749" s="15" t="s">
        <v>26</v>
      </c>
      <c r="O5749" s="15" t="s">
        <v>24</v>
      </c>
      <c r="P5749" s="15" t="s">
        <v>27</v>
      </c>
      <c r="Q5749" s="15" t="s">
        <v>26</v>
      </c>
      <c r="R5749" s="15" t="s">
        <v>21</v>
      </c>
      <c r="S5749" s="18" t="n">
        <v>72.8</v>
      </c>
      <c r="T5749" s="15" t="n">
        <v>2333.05</v>
      </c>
      <c r="U5749" s="15" t="s">
        <v>24</v>
      </c>
      <c r="V5749" s="18" t="n">
        <f aca="false">IF(ISNUMBER(T5749),T5749,0)</f>
        <v>2333.05</v>
      </c>
      <c r="W5749" s="15" t="n">
        <f aca="false">IF(U5749="Yes",1,0)</f>
        <v>0</v>
      </c>
      <c r="X5749" s="15" t="str">
        <f aca="false">IF(F5749&lt;=12,"0-12 months",IF(F5749&lt;=24,"13-24 months",IF(F5749&lt;=48,"25-48 months","49-72 months")))</f>
        <v>25-48 months</v>
      </c>
      <c r="Y5749" s="15" t="str">
        <f aca="false">IF(C5749=1,"Yes","No")</f>
        <v>No</v>
      </c>
      <c r="Z5749" s="15" t="n">
        <f aca="false">COUNTIF(J5749:O5749,"Yes")</f>
        <v>3</v>
      </c>
      <c r="AA5749" s="18" t="n">
        <f aca="false">S5749*W5749</f>
        <v>0</v>
      </c>
      <c r="AB5749" s="15" t="n">
        <f aca="false">(P5749="Month-to-month")+(I5749="Fiber optic")+(R5749="Electronic check")+(F5749&lt;=12)+(M5749="No")+(J5749="No")</f>
        <v>0</v>
      </c>
      <c r="AC5749" s="15" t="str">
        <f aca="false">IF(AB5749&gt;=5,"High",IF(AB5749&gt;=3,"Medium","Low"))</f>
        <v>Low</v>
      </c>
    </row>
    <row r="5750" customFormat="false" ht="15" hidden="false" customHeight="false" outlineLevel="0" collapsed="false">
      <c r="A5750" s="15" t="s">
        <v>5847</v>
      </c>
      <c r="B5750" s="15" t="s">
        <v>94</v>
      </c>
      <c r="C5750" s="15" t="n">
        <v>0</v>
      </c>
      <c r="D5750" s="15" t="s">
        <v>24</v>
      </c>
      <c r="E5750" s="15" t="s">
        <v>24</v>
      </c>
      <c r="F5750" s="15" t="n">
        <v>21</v>
      </c>
      <c r="G5750" s="15" t="s">
        <v>26</v>
      </c>
      <c r="H5750" s="15" t="s">
        <v>26</v>
      </c>
      <c r="I5750" s="15" t="s">
        <v>102</v>
      </c>
      <c r="J5750" s="15" t="s">
        <v>24</v>
      </c>
      <c r="K5750" s="15" t="s">
        <v>26</v>
      </c>
      <c r="L5750" s="15" t="s">
        <v>24</v>
      </c>
      <c r="M5750" s="15" t="s">
        <v>24</v>
      </c>
      <c r="N5750" s="15" t="s">
        <v>26</v>
      </c>
      <c r="O5750" s="15" t="s">
        <v>26</v>
      </c>
      <c r="P5750" s="15" t="s">
        <v>25</v>
      </c>
      <c r="Q5750" s="15" t="s">
        <v>26</v>
      </c>
      <c r="R5750" s="15" t="s">
        <v>21</v>
      </c>
      <c r="S5750" s="18" t="n">
        <v>99.85</v>
      </c>
      <c r="T5750" s="15" t="n">
        <v>1992.55</v>
      </c>
      <c r="U5750" s="15" t="s">
        <v>24</v>
      </c>
      <c r="V5750" s="18" t="n">
        <f aca="false">IF(ISNUMBER(T5750),T5750,0)</f>
        <v>1992.55</v>
      </c>
      <c r="W5750" s="15" t="n">
        <f aca="false">IF(U5750="Yes",1,0)</f>
        <v>0</v>
      </c>
      <c r="X5750" s="15" t="str">
        <f aca="false">IF(F5750&lt;=12,"0-12 months",IF(F5750&lt;=24,"13-24 months",IF(F5750&lt;=48,"25-48 months","49-72 months")))</f>
        <v>13-24 months</v>
      </c>
      <c r="Y5750" s="15" t="str">
        <f aca="false">IF(C5750=1,"Yes","No")</f>
        <v>No</v>
      </c>
      <c r="Z5750" s="15" t="n">
        <f aca="false">COUNTIF(J5750:O5750,"Yes")</f>
        <v>3</v>
      </c>
      <c r="AA5750" s="18" t="n">
        <f aca="false">S5750*W5750</f>
        <v>0</v>
      </c>
      <c r="AB5750" s="15" t="n">
        <f aca="false">(P5750="Month-to-month")+(I5750="Fiber optic")+(R5750="Electronic check")+(F5750&lt;=12)+(M5750="No")+(J5750="No")</f>
        <v>4</v>
      </c>
      <c r="AC5750" s="15" t="str">
        <f aca="false">IF(AB5750&gt;=5,"High",IF(AB5750&gt;=3,"Medium","Low"))</f>
        <v>Medium</v>
      </c>
    </row>
    <row r="5751" customFormat="false" ht="15" hidden="false" customHeight="false" outlineLevel="0" collapsed="false">
      <c r="A5751" s="15" t="s">
        <v>5848</v>
      </c>
      <c r="B5751" s="15" t="s">
        <v>94</v>
      </c>
      <c r="C5751" s="15" t="n">
        <v>1</v>
      </c>
      <c r="D5751" s="15" t="s">
        <v>24</v>
      </c>
      <c r="E5751" s="15" t="s">
        <v>24</v>
      </c>
      <c r="F5751" s="15" t="n">
        <v>59</v>
      </c>
      <c r="G5751" s="15" t="s">
        <v>26</v>
      </c>
      <c r="H5751" s="15" t="s">
        <v>26</v>
      </c>
      <c r="I5751" s="15" t="s">
        <v>102</v>
      </c>
      <c r="J5751" s="15" t="s">
        <v>24</v>
      </c>
      <c r="K5751" s="15" t="s">
        <v>24</v>
      </c>
      <c r="L5751" s="15" t="s">
        <v>26</v>
      </c>
      <c r="M5751" s="15" t="s">
        <v>24</v>
      </c>
      <c r="N5751" s="15" t="s">
        <v>26</v>
      </c>
      <c r="O5751" s="15" t="s">
        <v>26</v>
      </c>
      <c r="P5751" s="15" t="s">
        <v>27</v>
      </c>
      <c r="Q5751" s="15" t="s">
        <v>26</v>
      </c>
      <c r="R5751" s="15" t="s">
        <v>15</v>
      </c>
      <c r="S5751" s="18" t="n">
        <v>99.5</v>
      </c>
      <c r="T5751" s="15" t="n">
        <v>5890</v>
      </c>
      <c r="U5751" s="15" t="s">
        <v>24</v>
      </c>
      <c r="V5751" s="18" t="n">
        <f aca="false">IF(ISNUMBER(T5751),T5751,0)</f>
        <v>5890</v>
      </c>
      <c r="W5751" s="15" t="n">
        <f aca="false">IF(U5751="Yes",1,0)</f>
        <v>0</v>
      </c>
      <c r="X5751" s="15" t="str">
        <f aca="false">IF(F5751&lt;=12,"0-12 months",IF(F5751&lt;=24,"13-24 months",IF(F5751&lt;=48,"25-48 months","49-72 months")))</f>
        <v>49-72 months</v>
      </c>
      <c r="Y5751" s="15" t="str">
        <f aca="false">IF(C5751=1,"Yes","No")</f>
        <v>Yes</v>
      </c>
      <c r="Z5751" s="15" t="n">
        <f aca="false">COUNTIF(J5751:O5751,"Yes")</f>
        <v>3</v>
      </c>
      <c r="AA5751" s="18" t="n">
        <f aca="false">S5751*W5751</f>
        <v>0</v>
      </c>
      <c r="AB5751" s="15" t="n">
        <f aca="false">(P5751="Month-to-month")+(I5751="Fiber optic")+(R5751="Electronic check")+(F5751&lt;=12)+(M5751="No")+(J5751="No")</f>
        <v>4</v>
      </c>
      <c r="AC5751" s="15" t="str">
        <f aca="false">IF(AB5751&gt;=5,"High",IF(AB5751&gt;=3,"Medium","Low"))</f>
        <v>Medium</v>
      </c>
    </row>
    <row r="5752" customFormat="false" ht="15" hidden="false" customHeight="false" outlineLevel="0" collapsed="false">
      <c r="A5752" s="15" t="s">
        <v>5849</v>
      </c>
      <c r="B5752" s="15" t="s">
        <v>94</v>
      </c>
      <c r="C5752" s="15" t="n">
        <v>1</v>
      </c>
      <c r="D5752" s="15" t="s">
        <v>26</v>
      </c>
      <c r="E5752" s="15" t="s">
        <v>24</v>
      </c>
      <c r="F5752" s="15" t="n">
        <v>13</v>
      </c>
      <c r="G5752" s="15" t="s">
        <v>26</v>
      </c>
      <c r="H5752" s="15" t="s">
        <v>24</v>
      </c>
      <c r="I5752" s="15" t="s">
        <v>102</v>
      </c>
      <c r="J5752" s="15" t="s">
        <v>24</v>
      </c>
      <c r="K5752" s="15" t="s">
        <v>24</v>
      </c>
      <c r="L5752" s="15" t="s">
        <v>24</v>
      </c>
      <c r="M5752" s="15" t="s">
        <v>24</v>
      </c>
      <c r="N5752" s="15" t="s">
        <v>24</v>
      </c>
      <c r="O5752" s="15" t="s">
        <v>24</v>
      </c>
      <c r="P5752" s="15" t="s">
        <v>25</v>
      </c>
      <c r="Q5752" s="15" t="s">
        <v>26</v>
      </c>
      <c r="R5752" s="15" t="s">
        <v>15</v>
      </c>
      <c r="S5752" s="18" t="n">
        <v>70.15</v>
      </c>
      <c r="T5752" s="15" t="n">
        <v>916.75</v>
      </c>
      <c r="U5752" s="15" t="s">
        <v>26</v>
      </c>
      <c r="V5752" s="18" t="n">
        <f aca="false">IF(ISNUMBER(T5752),T5752,0)</f>
        <v>916.75</v>
      </c>
      <c r="W5752" s="15" t="n">
        <f aca="false">IF(U5752="Yes",1,0)</f>
        <v>1</v>
      </c>
      <c r="X5752" s="15" t="str">
        <f aca="false">IF(F5752&lt;=12,"0-12 months",IF(F5752&lt;=24,"13-24 months",IF(F5752&lt;=48,"25-48 months","49-72 months")))</f>
        <v>13-24 months</v>
      </c>
      <c r="Y5752" s="15" t="str">
        <f aca="false">IF(C5752=1,"Yes","No")</f>
        <v>Yes</v>
      </c>
      <c r="Z5752" s="15" t="n">
        <f aca="false">COUNTIF(J5752:O5752,"Yes")</f>
        <v>0</v>
      </c>
      <c r="AA5752" s="18" t="n">
        <f aca="false">S5752*W5752</f>
        <v>70.15</v>
      </c>
      <c r="AB5752" s="15" t="n">
        <f aca="false">(P5752="Month-to-month")+(I5752="Fiber optic")+(R5752="Electronic check")+(F5752&lt;=12)+(M5752="No")+(J5752="No")</f>
        <v>5</v>
      </c>
      <c r="AC5752" s="15" t="str">
        <f aca="false">IF(AB5752&gt;=5,"High",IF(AB5752&gt;=3,"Medium","Low"))</f>
        <v>High</v>
      </c>
    </row>
    <row r="5753" customFormat="false" ht="15" hidden="false" customHeight="false" outlineLevel="0" collapsed="false">
      <c r="A5753" s="15" t="s">
        <v>5850</v>
      </c>
      <c r="B5753" s="15" t="s">
        <v>94</v>
      </c>
      <c r="C5753" s="15" t="n">
        <v>0</v>
      </c>
      <c r="D5753" s="15" t="s">
        <v>24</v>
      </c>
      <c r="E5753" s="15" t="s">
        <v>24</v>
      </c>
      <c r="F5753" s="15" t="n">
        <v>47</v>
      </c>
      <c r="G5753" s="15" t="s">
        <v>26</v>
      </c>
      <c r="H5753" s="15" t="s">
        <v>24</v>
      </c>
      <c r="I5753" s="15" t="s">
        <v>24</v>
      </c>
      <c r="J5753" s="15" t="s">
        <v>28</v>
      </c>
      <c r="K5753" s="15" t="s">
        <v>28</v>
      </c>
      <c r="L5753" s="15" t="s">
        <v>28</v>
      </c>
      <c r="M5753" s="15" t="s">
        <v>28</v>
      </c>
      <c r="N5753" s="15" t="s">
        <v>28</v>
      </c>
      <c r="O5753" s="15" t="s">
        <v>28</v>
      </c>
      <c r="P5753" s="15" t="s">
        <v>29</v>
      </c>
      <c r="Q5753" s="15" t="s">
        <v>24</v>
      </c>
      <c r="R5753" s="15" t="s">
        <v>21</v>
      </c>
      <c r="S5753" s="18" t="n">
        <v>20.25</v>
      </c>
      <c r="T5753" s="15" t="n">
        <v>1029.8</v>
      </c>
      <c r="U5753" s="15" t="s">
        <v>24</v>
      </c>
      <c r="V5753" s="18" t="n">
        <f aca="false">IF(ISNUMBER(T5753),T5753,0)</f>
        <v>1029.8</v>
      </c>
      <c r="W5753" s="15" t="n">
        <f aca="false">IF(U5753="Yes",1,0)</f>
        <v>0</v>
      </c>
      <c r="X5753" s="15" t="str">
        <f aca="false">IF(F5753&lt;=12,"0-12 months",IF(F5753&lt;=24,"13-24 months",IF(F5753&lt;=48,"25-48 months","49-72 months")))</f>
        <v>25-48 months</v>
      </c>
      <c r="Y5753" s="15" t="str">
        <f aca="false">IF(C5753=1,"Yes","No")</f>
        <v>No</v>
      </c>
      <c r="Z5753" s="15" t="n">
        <f aca="false">COUNTIF(J5753:O5753,"Yes")</f>
        <v>0</v>
      </c>
      <c r="AA5753" s="18" t="n">
        <f aca="false">S5753*W5753</f>
        <v>0</v>
      </c>
      <c r="AB5753" s="15" t="n">
        <f aca="false">(P5753="Month-to-month")+(I5753="Fiber optic")+(R5753="Electronic check")+(F5753&lt;=12)+(M5753="No")+(J5753="No")</f>
        <v>0</v>
      </c>
      <c r="AC5753" s="15" t="str">
        <f aca="false">IF(AB5753&gt;=5,"High",IF(AB5753&gt;=3,"Medium","Low"))</f>
        <v>Low</v>
      </c>
    </row>
    <row r="5754" customFormat="false" ht="15" hidden="false" customHeight="false" outlineLevel="0" collapsed="false">
      <c r="A5754" s="15" t="s">
        <v>5851</v>
      </c>
      <c r="B5754" s="15" t="s">
        <v>98</v>
      </c>
      <c r="C5754" s="15" t="n">
        <v>0</v>
      </c>
      <c r="D5754" s="15" t="s">
        <v>26</v>
      </c>
      <c r="E5754" s="15" t="s">
        <v>26</v>
      </c>
      <c r="F5754" s="15" t="n">
        <v>69</v>
      </c>
      <c r="G5754" s="15" t="s">
        <v>26</v>
      </c>
      <c r="H5754" s="15" t="s">
        <v>26</v>
      </c>
      <c r="I5754" s="15" t="s">
        <v>24</v>
      </c>
      <c r="J5754" s="15" t="s">
        <v>28</v>
      </c>
      <c r="K5754" s="15" t="s">
        <v>28</v>
      </c>
      <c r="L5754" s="15" t="s">
        <v>28</v>
      </c>
      <c r="M5754" s="15" t="s">
        <v>28</v>
      </c>
      <c r="N5754" s="15" t="s">
        <v>28</v>
      </c>
      <c r="O5754" s="15" t="s">
        <v>28</v>
      </c>
      <c r="P5754" s="15" t="s">
        <v>29</v>
      </c>
      <c r="Q5754" s="15" t="s">
        <v>26</v>
      </c>
      <c r="R5754" s="15" t="s">
        <v>19</v>
      </c>
      <c r="S5754" s="18" t="n">
        <v>26</v>
      </c>
      <c r="T5754" s="15" t="n">
        <v>1796.55</v>
      </c>
      <c r="U5754" s="15" t="s">
        <v>24</v>
      </c>
      <c r="V5754" s="18" t="n">
        <f aca="false">IF(ISNUMBER(T5754),T5754,0)</f>
        <v>1796.55</v>
      </c>
      <c r="W5754" s="15" t="n">
        <f aca="false">IF(U5754="Yes",1,0)</f>
        <v>0</v>
      </c>
      <c r="X5754" s="15" t="str">
        <f aca="false">IF(F5754&lt;=12,"0-12 months",IF(F5754&lt;=24,"13-24 months",IF(F5754&lt;=48,"25-48 months","49-72 months")))</f>
        <v>49-72 months</v>
      </c>
      <c r="Y5754" s="15" t="str">
        <f aca="false">IF(C5754=1,"Yes","No")</f>
        <v>No</v>
      </c>
      <c r="Z5754" s="15" t="n">
        <f aca="false">COUNTIF(J5754:O5754,"Yes")</f>
        <v>0</v>
      </c>
      <c r="AA5754" s="18" t="n">
        <f aca="false">S5754*W5754</f>
        <v>0</v>
      </c>
      <c r="AB5754" s="15" t="n">
        <f aca="false">(P5754="Month-to-month")+(I5754="Fiber optic")+(R5754="Electronic check")+(F5754&lt;=12)+(M5754="No")+(J5754="No")</f>
        <v>0</v>
      </c>
      <c r="AC5754" s="15" t="str">
        <f aca="false">IF(AB5754&gt;=5,"High",IF(AB5754&gt;=3,"Medium","Low"))</f>
        <v>Low</v>
      </c>
    </row>
    <row r="5755" customFormat="false" ht="15" hidden="false" customHeight="false" outlineLevel="0" collapsed="false">
      <c r="A5755" s="15" t="s">
        <v>5852</v>
      </c>
      <c r="B5755" s="15" t="s">
        <v>98</v>
      </c>
      <c r="C5755" s="15" t="n">
        <v>0</v>
      </c>
      <c r="D5755" s="15" t="s">
        <v>24</v>
      </c>
      <c r="E5755" s="15" t="s">
        <v>24</v>
      </c>
      <c r="F5755" s="15" t="n">
        <v>2</v>
      </c>
      <c r="G5755" s="15" t="s">
        <v>26</v>
      </c>
      <c r="H5755" s="15" t="s">
        <v>24</v>
      </c>
      <c r="I5755" s="15" t="s">
        <v>24</v>
      </c>
      <c r="J5755" s="15" t="s">
        <v>28</v>
      </c>
      <c r="K5755" s="15" t="s">
        <v>28</v>
      </c>
      <c r="L5755" s="15" t="s">
        <v>28</v>
      </c>
      <c r="M5755" s="15" t="s">
        <v>28</v>
      </c>
      <c r="N5755" s="15" t="s">
        <v>28</v>
      </c>
      <c r="O5755" s="15" t="s">
        <v>28</v>
      </c>
      <c r="P5755" s="15" t="s">
        <v>25</v>
      </c>
      <c r="Q5755" s="15" t="s">
        <v>26</v>
      </c>
      <c r="R5755" s="15" t="s">
        <v>21</v>
      </c>
      <c r="S5755" s="18" t="n">
        <v>19.9</v>
      </c>
      <c r="T5755" s="15" t="n">
        <v>33.7</v>
      </c>
      <c r="U5755" s="15" t="s">
        <v>24</v>
      </c>
      <c r="V5755" s="18" t="n">
        <f aca="false">IF(ISNUMBER(T5755),T5755,0)</f>
        <v>33.7</v>
      </c>
      <c r="W5755" s="15" t="n">
        <f aca="false">IF(U5755="Yes",1,0)</f>
        <v>0</v>
      </c>
      <c r="X5755" s="15" t="str">
        <f aca="false">IF(F5755&lt;=12,"0-12 months",IF(F5755&lt;=24,"13-24 months",IF(F5755&lt;=48,"25-48 months","49-72 months")))</f>
        <v>0-12 months</v>
      </c>
      <c r="Y5755" s="15" t="str">
        <f aca="false">IF(C5755=1,"Yes","No")</f>
        <v>No</v>
      </c>
      <c r="Z5755" s="15" t="n">
        <f aca="false">COUNTIF(J5755:O5755,"Yes")</f>
        <v>0</v>
      </c>
      <c r="AA5755" s="18" t="n">
        <f aca="false">S5755*W5755</f>
        <v>0</v>
      </c>
      <c r="AB5755" s="15" t="n">
        <f aca="false">(P5755="Month-to-month")+(I5755="Fiber optic")+(R5755="Electronic check")+(F5755&lt;=12)+(M5755="No")+(J5755="No")</f>
        <v>2</v>
      </c>
      <c r="AC5755" s="15" t="str">
        <f aca="false">IF(AB5755&gt;=5,"High",IF(AB5755&gt;=3,"Medium","Low"))</f>
        <v>Low</v>
      </c>
    </row>
    <row r="5756" customFormat="false" ht="15" hidden="false" customHeight="false" outlineLevel="0" collapsed="false">
      <c r="A5756" s="15" t="s">
        <v>5853</v>
      </c>
      <c r="B5756" s="15" t="s">
        <v>94</v>
      </c>
      <c r="C5756" s="15" t="n">
        <v>0</v>
      </c>
      <c r="D5756" s="15" t="s">
        <v>26</v>
      </c>
      <c r="E5756" s="15" t="s">
        <v>26</v>
      </c>
      <c r="F5756" s="15" t="n">
        <v>22</v>
      </c>
      <c r="G5756" s="15" t="s">
        <v>26</v>
      </c>
      <c r="H5756" s="15" t="s">
        <v>24</v>
      </c>
      <c r="I5756" s="15" t="s">
        <v>24</v>
      </c>
      <c r="J5756" s="15" t="s">
        <v>28</v>
      </c>
      <c r="K5756" s="15" t="s">
        <v>28</v>
      </c>
      <c r="L5756" s="15" t="s">
        <v>28</v>
      </c>
      <c r="M5756" s="15" t="s">
        <v>28</v>
      </c>
      <c r="N5756" s="15" t="s">
        <v>28</v>
      </c>
      <c r="O5756" s="15" t="s">
        <v>28</v>
      </c>
      <c r="P5756" s="15" t="s">
        <v>25</v>
      </c>
      <c r="Q5756" s="15" t="s">
        <v>24</v>
      </c>
      <c r="R5756" s="15" t="s">
        <v>19</v>
      </c>
      <c r="S5756" s="18" t="n">
        <v>19.05</v>
      </c>
      <c r="T5756" s="15" t="n">
        <v>454.05</v>
      </c>
      <c r="U5756" s="15" t="s">
        <v>24</v>
      </c>
      <c r="V5756" s="18" t="n">
        <f aca="false">IF(ISNUMBER(T5756),T5756,0)</f>
        <v>454.05</v>
      </c>
      <c r="W5756" s="15" t="n">
        <f aca="false">IF(U5756="Yes",1,0)</f>
        <v>0</v>
      </c>
      <c r="X5756" s="15" t="str">
        <f aca="false">IF(F5756&lt;=12,"0-12 months",IF(F5756&lt;=24,"13-24 months",IF(F5756&lt;=48,"25-48 months","49-72 months")))</f>
        <v>13-24 months</v>
      </c>
      <c r="Y5756" s="15" t="str">
        <f aca="false">IF(C5756=1,"Yes","No")</f>
        <v>No</v>
      </c>
      <c r="Z5756" s="15" t="n">
        <f aca="false">COUNTIF(J5756:O5756,"Yes")</f>
        <v>0</v>
      </c>
      <c r="AA5756" s="18" t="n">
        <f aca="false">S5756*W5756</f>
        <v>0</v>
      </c>
      <c r="AB5756" s="15" t="n">
        <f aca="false">(P5756="Month-to-month")+(I5756="Fiber optic")+(R5756="Electronic check")+(F5756&lt;=12)+(M5756="No")+(J5756="No")</f>
        <v>1</v>
      </c>
      <c r="AC5756" s="15" t="str">
        <f aca="false">IF(AB5756&gt;=5,"High",IF(AB5756&gt;=3,"Medium","Low"))</f>
        <v>Low</v>
      </c>
    </row>
    <row r="5757" customFormat="false" ht="15" hidden="false" customHeight="false" outlineLevel="0" collapsed="false">
      <c r="A5757" s="15" t="s">
        <v>5854</v>
      </c>
      <c r="B5757" s="15" t="s">
        <v>98</v>
      </c>
      <c r="C5757" s="15" t="n">
        <v>1</v>
      </c>
      <c r="D5757" s="15" t="s">
        <v>26</v>
      </c>
      <c r="E5757" s="15" t="s">
        <v>24</v>
      </c>
      <c r="F5757" s="15" t="n">
        <v>15</v>
      </c>
      <c r="G5757" s="15" t="s">
        <v>26</v>
      </c>
      <c r="H5757" s="15" t="s">
        <v>26</v>
      </c>
      <c r="I5757" s="15" t="s">
        <v>102</v>
      </c>
      <c r="J5757" s="15" t="s">
        <v>26</v>
      </c>
      <c r="K5757" s="15" t="s">
        <v>24</v>
      </c>
      <c r="L5757" s="15" t="s">
        <v>26</v>
      </c>
      <c r="M5757" s="15" t="s">
        <v>24</v>
      </c>
      <c r="N5757" s="15" t="s">
        <v>26</v>
      </c>
      <c r="O5757" s="15" t="s">
        <v>24</v>
      </c>
      <c r="P5757" s="15" t="s">
        <v>25</v>
      </c>
      <c r="Q5757" s="15" t="s">
        <v>26</v>
      </c>
      <c r="R5757" s="15" t="s">
        <v>15</v>
      </c>
      <c r="S5757" s="18" t="n">
        <v>96.5</v>
      </c>
      <c r="T5757" s="15" t="n">
        <v>1392.25</v>
      </c>
      <c r="U5757" s="15" t="s">
        <v>24</v>
      </c>
      <c r="V5757" s="18" t="n">
        <f aca="false">IF(ISNUMBER(T5757),T5757,0)</f>
        <v>1392.25</v>
      </c>
      <c r="W5757" s="15" t="n">
        <f aca="false">IF(U5757="Yes",1,0)</f>
        <v>0</v>
      </c>
      <c r="X5757" s="15" t="str">
        <f aca="false">IF(F5757&lt;=12,"0-12 months",IF(F5757&lt;=24,"13-24 months",IF(F5757&lt;=48,"25-48 months","49-72 months")))</f>
        <v>13-24 months</v>
      </c>
      <c r="Y5757" s="15" t="str">
        <f aca="false">IF(C5757=1,"Yes","No")</f>
        <v>Yes</v>
      </c>
      <c r="Z5757" s="15" t="n">
        <f aca="false">COUNTIF(J5757:O5757,"Yes")</f>
        <v>3</v>
      </c>
      <c r="AA5757" s="18" t="n">
        <f aca="false">S5757*W5757</f>
        <v>0</v>
      </c>
      <c r="AB5757" s="15" t="n">
        <f aca="false">(P5757="Month-to-month")+(I5757="Fiber optic")+(R5757="Electronic check")+(F5757&lt;=12)+(M5757="No")+(J5757="No")</f>
        <v>4</v>
      </c>
      <c r="AC5757" s="15" t="str">
        <f aca="false">IF(AB5757&gt;=5,"High",IF(AB5757&gt;=3,"Medium","Low"))</f>
        <v>Medium</v>
      </c>
    </row>
    <row r="5758" customFormat="false" ht="15" hidden="false" customHeight="false" outlineLevel="0" collapsed="false">
      <c r="A5758" s="15" t="s">
        <v>5855</v>
      </c>
      <c r="B5758" s="15" t="s">
        <v>94</v>
      </c>
      <c r="C5758" s="15" t="n">
        <v>0</v>
      </c>
      <c r="D5758" s="15" t="s">
        <v>24</v>
      </c>
      <c r="E5758" s="15" t="s">
        <v>24</v>
      </c>
      <c r="F5758" s="15" t="n">
        <v>53</v>
      </c>
      <c r="G5758" s="15" t="s">
        <v>26</v>
      </c>
      <c r="H5758" s="15" t="s">
        <v>24</v>
      </c>
      <c r="I5758" s="15" t="s">
        <v>24</v>
      </c>
      <c r="J5758" s="15" t="s">
        <v>28</v>
      </c>
      <c r="K5758" s="15" t="s">
        <v>28</v>
      </c>
      <c r="L5758" s="15" t="s">
        <v>28</v>
      </c>
      <c r="M5758" s="15" t="s">
        <v>28</v>
      </c>
      <c r="N5758" s="15" t="s">
        <v>28</v>
      </c>
      <c r="O5758" s="15" t="s">
        <v>28</v>
      </c>
      <c r="P5758" s="15" t="s">
        <v>29</v>
      </c>
      <c r="Q5758" s="15" t="s">
        <v>24</v>
      </c>
      <c r="R5758" s="15" t="s">
        <v>21</v>
      </c>
      <c r="S5758" s="18" t="n">
        <v>19.85</v>
      </c>
      <c r="T5758" s="15" t="n">
        <v>1049.6</v>
      </c>
      <c r="U5758" s="15" t="s">
        <v>24</v>
      </c>
      <c r="V5758" s="18" t="n">
        <f aca="false">IF(ISNUMBER(T5758),T5758,0)</f>
        <v>1049.6</v>
      </c>
      <c r="W5758" s="15" t="n">
        <f aca="false">IF(U5758="Yes",1,0)</f>
        <v>0</v>
      </c>
      <c r="X5758" s="15" t="str">
        <f aca="false">IF(F5758&lt;=12,"0-12 months",IF(F5758&lt;=24,"13-24 months",IF(F5758&lt;=48,"25-48 months","49-72 months")))</f>
        <v>49-72 months</v>
      </c>
      <c r="Y5758" s="15" t="str">
        <f aca="false">IF(C5758=1,"Yes","No")</f>
        <v>No</v>
      </c>
      <c r="Z5758" s="15" t="n">
        <f aca="false">COUNTIF(J5758:O5758,"Yes")</f>
        <v>0</v>
      </c>
      <c r="AA5758" s="18" t="n">
        <f aca="false">S5758*W5758</f>
        <v>0</v>
      </c>
      <c r="AB5758" s="15" t="n">
        <f aca="false">(P5758="Month-to-month")+(I5758="Fiber optic")+(R5758="Electronic check")+(F5758&lt;=12)+(M5758="No")+(J5758="No")</f>
        <v>0</v>
      </c>
      <c r="AC5758" s="15" t="str">
        <f aca="false">IF(AB5758&gt;=5,"High",IF(AB5758&gt;=3,"Medium","Low"))</f>
        <v>Low</v>
      </c>
    </row>
    <row r="5759" customFormat="false" ht="15" hidden="false" customHeight="false" outlineLevel="0" collapsed="false">
      <c r="A5759" s="15" t="s">
        <v>5856</v>
      </c>
      <c r="B5759" s="15" t="s">
        <v>94</v>
      </c>
      <c r="C5759" s="15" t="n">
        <v>1</v>
      </c>
      <c r="D5759" s="15" t="s">
        <v>26</v>
      </c>
      <c r="E5759" s="15" t="s">
        <v>24</v>
      </c>
      <c r="F5759" s="15" t="n">
        <v>28</v>
      </c>
      <c r="G5759" s="15" t="s">
        <v>26</v>
      </c>
      <c r="H5759" s="15" t="s">
        <v>26</v>
      </c>
      <c r="I5759" s="15" t="s">
        <v>24</v>
      </c>
      <c r="J5759" s="15" t="s">
        <v>28</v>
      </c>
      <c r="K5759" s="15" t="s">
        <v>28</v>
      </c>
      <c r="L5759" s="15" t="s">
        <v>28</v>
      </c>
      <c r="M5759" s="15" t="s">
        <v>28</v>
      </c>
      <c r="N5759" s="15" t="s">
        <v>28</v>
      </c>
      <c r="O5759" s="15" t="s">
        <v>28</v>
      </c>
      <c r="P5759" s="15" t="s">
        <v>25</v>
      </c>
      <c r="Q5759" s="15" t="s">
        <v>24</v>
      </c>
      <c r="R5759" s="15" t="s">
        <v>17</v>
      </c>
      <c r="S5759" s="18" t="n">
        <v>25.7</v>
      </c>
      <c r="T5759" s="15" t="n">
        <v>734.6</v>
      </c>
      <c r="U5759" s="15" t="s">
        <v>24</v>
      </c>
      <c r="V5759" s="18" t="n">
        <f aca="false">IF(ISNUMBER(T5759),T5759,0)</f>
        <v>734.6</v>
      </c>
      <c r="W5759" s="15" t="n">
        <f aca="false">IF(U5759="Yes",1,0)</f>
        <v>0</v>
      </c>
      <c r="X5759" s="15" t="str">
        <f aca="false">IF(F5759&lt;=12,"0-12 months",IF(F5759&lt;=24,"13-24 months",IF(F5759&lt;=48,"25-48 months","49-72 months")))</f>
        <v>25-48 months</v>
      </c>
      <c r="Y5759" s="15" t="str">
        <f aca="false">IF(C5759=1,"Yes","No")</f>
        <v>Yes</v>
      </c>
      <c r="Z5759" s="15" t="n">
        <f aca="false">COUNTIF(J5759:O5759,"Yes")</f>
        <v>0</v>
      </c>
      <c r="AA5759" s="18" t="n">
        <f aca="false">S5759*W5759</f>
        <v>0</v>
      </c>
      <c r="AB5759" s="15" t="n">
        <f aca="false">(P5759="Month-to-month")+(I5759="Fiber optic")+(R5759="Electronic check")+(F5759&lt;=12)+(M5759="No")+(J5759="No")</f>
        <v>1</v>
      </c>
      <c r="AC5759" s="15" t="str">
        <f aca="false">IF(AB5759&gt;=5,"High",IF(AB5759&gt;=3,"Medium","Low"))</f>
        <v>Low</v>
      </c>
    </row>
    <row r="5760" customFormat="false" ht="15" hidden="false" customHeight="false" outlineLevel="0" collapsed="false">
      <c r="A5760" s="15" t="s">
        <v>5857</v>
      </c>
      <c r="B5760" s="15" t="s">
        <v>98</v>
      </c>
      <c r="C5760" s="15" t="n">
        <v>0</v>
      </c>
      <c r="D5760" s="15" t="s">
        <v>24</v>
      </c>
      <c r="E5760" s="15" t="s">
        <v>24</v>
      </c>
      <c r="F5760" s="15" t="n">
        <v>22</v>
      </c>
      <c r="G5760" s="15" t="s">
        <v>26</v>
      </c>
      <c r="H5760" s="15" t="s">
        <v>24</v>
      </c>
      <c r="I5760" s="15" t="s">
        <v>24</v>
      </c>
      <c r="J5760" s="15" t="s">
        <v>28</v>
      </c>
      <c r="K5760" s="15" t="s">
        <v>28</v>
      </c>
      <c r="L5760" s="15" t="s">
        <v>28</v>
      </c>
      <c r="M5760" s="15" t="s">
        <v>28</v>
      </c>
      <c r="N5760" s="15" t="s">
        <v>28</v>
      </c>
      <c r="O5760" s="15" t="s">
        <v>28</v>
      </c>
      <c r="P5760" s="15" t="s">
        <v>27</v>
      </c>
      <c r="Q5760" s="15" t="s">
        <v>24</v>
      </c>
      <c r="R5760" s="15" t="s">
        <v>17</v>
      </c>
      <c r="S5760" s="18" t="n">
        <v>20.3</v>
      </c>
      <c r="T5760" s="15" t="n">
        <v>475.1</v>
      </c>
      <c r="U5760" s="15" t="s">
        <v>24</v>
      </c>
      <c r="V5760" s="18" t="n">
        <f aca="false">IF(ISNUMBER(T5760),T5760,0)</f>
        <v>475.1</v>
      </c>
      <c r="W5760" s="15" t="n">
        <f aca="false">IF(U5760="Yes",1,0)</f>
        <v>0</v>
      </c>
      <c r="X5760" s="15" t="str">
        <f aca="false">IF(F5760&lt;=12,"0-12 months",IF(F5760&lt;=24,"13-24 months",IF(F5760&lt;=48,"25-48 months","49-72 months")))</f>
        <v>13-24 months</v>
      </c>
      <c r="Y5760" s="15" t="str">
        <f aca="false">IF(C5760=1,"Yes","No")</f>
        <v>No</v>
      </c>
      <c r="Z5760" s="15" t="n">
        <f aca="false">COUNTIF(J5760:O5760,"Yes")</f>
        <v>0</v>
      </c>
      <c r="AA5760" s="18" t="n">
        <f aca="false">S5760*W5760</f>
        <v>0</v>
      </c>
      <c r="AB5760" s="15" t="n">
        <f aca="false">(P5760="Month-to-month")+(I5760="Fiber optic")+(R5760="Electronic check")+(F5760&lt;=12)+(M5760="No")+(J5760="No")</f>
        <v>0</v>
      </c>
      <c r="AC5760" s="15" t="str">
        <f aca="false">IF(AB5760&gt;=5,"High",IF(AB5760&gt;=3,"Medium","Low"))</f>
        <v>Low</v>
      </c>
    </row>
    <row r="5761" customFormat="false" ht="15" hidden="false" customHeight="false" outlineLevel="0" collapsed="false">
      <c r="A5761" s="15" t="s">
        <v>5858</v>
      </c>
      <c r="B5761" s="15" t="s">
        <v>94</v>
      </c>
      <c r="C5761" s="15" t="n">
        <v>0</v>
      </c>
      <c r="D5761" s="15" t="s">
        <v>24</v>
      </c>
      <c r="E5761" s="15" t="s">
        <v>24</v>
      </c>
      <c r="F5761" s="15" t="n">
        <v>1</v>
      </c>
      <c r="G5761" s="15" t="s">
        <v>26</v>
      </c>
      <c r="H5761" s="15" t="s">
        <v>24</v>
      </c>
      <c r="I5761" s="15" t="s">
        <v>102</v>
      </c>
      <c r="J5761" s="15" t="s">
        <v>24</v>
      </c>
      <c r="K5761" s="15" t="s">
        <v>24</v>
      </c>
      <c r="L5761" s="15" t="s">
        <v>24</v>
      </c>
      <c r="M5761" s="15" t="s">
        <v>24</v>
      </c>
      <c r="N5761" s="15" t="s">
        <v>24</v>
      </c>
      <c r="O5761" s="15" t="s">
        <v>24</v>
      </c>
      <c r="P5761" s="15" t="s">
        <v>25</v>
      </c>
      <c r="Q5761" s="15" t="s">
        <v>26</v>
      </c>
      <c r="R5761" s="15" t="s">
        <v>17</v>
      </c>
      <c r="S5761" s="18" t="n">
        <v>70.15</v>
      </c>
      <c r="T5761" s="15" t="n">
        <v>70.15</v>
      </c>
      <c r="U5761" s="15" t="s">
        <v>26</v>
      </c>
      <c r="V5761" s="18" t="n">
        <f aca="false">IF(ISNUMBER(T5761),T5761,0)</f>
        <v>70.15</v>
      </c>
      <c r="W5761" s="15" t="n">
        <f aca="false">IF(U5761="Yes",1,0)</f>
        <v>1</v>
      </c>
      <c r="X5761" s="15" t="str">
        <f aca="false">IF(F5761&lt;=12,"0-12 months",IF(F5761&lt;=24,"13-24 months",IF(F5761&lt;=48,"25-48 months","49-72 months")))</f>
        <v>0-12 months</v>
      </c>
      <c r="Y5761" s="15" t="str">
        <f aca="false">IF(C5761=1,"Yes","No")</f>
        <v>No</v>
      </c>
      <c r="Z5761" s="15" t="n">
        <f aca="false">COUNTIF(J5761:O5761,"Yes")</f>
        <v>0</v>
      </c>
      <c r="AA5761" s="18" t="n">
        <f aca="false">S5761*W5761</f>
        <v>70.15</v>
      </c>
      <c r="AB5761" s="15" t="n">
        <f aca="false">(P5761="Month-to-month")+(I5761="Fiber optic")+(R5761="Electronic check")+(F5761&lt;=12)+(M5761="No")+(J5761="No")</f>
        <v>5</v>
      </c>
      <c r="AC5761" s="15" t="str">
        <f aca="false">IF(AB5761&gt;=5,"High",IF(AB5761&gt;=3,"Medium","Low"))</f>
        <v>High</v>
      </c>
    </row>
    <row r="5762" customFormat="false" ht="15" hidden="false" customHeight="false" outlineLevel="0" collapsed="false">
      <c r="A5762" s="15" t="s">
        <v>5859</v>
      </c>
      <c r="B5762" s="15" t="s">
        <v>98</v>
      </c>
      <c r="C5762" s="15" t="n">
        <v>1</v>
      </c>
      <c r="D5762" s="15" t="s">
        <v>26</v>
      </c>
      <c r="E5762" s="15" t="s">
        <v>24</v>
      </c>
      <c r="F5762" s="15" t="n">
        <v>16</v>
      </c>
      <c r="G5762" s="15" t="s">
        <v>26</v>
      </c>
      <c r="H5762" s="15" t="s">
        <v>24</v>
      </c>
      <c r="I5762" s="15" t="s">
        <v>102</v>
      </c>
      <c r="J5762" s="15" t="s">
        <v>24</v>
      </c>
      <c r="K5762" s="15" t="s">
        <v>24</v>
      </c>
      <c r="L5762" s="15" t="s">
        <v>26</v>
      </c>
      <c r="M5762" s="15" t="s">
        <v>26</v>
      </c>
      <c r="N5762" s="15" t="s">
        <v>24</v>
      </c>
      <c r="O5762" s="15" t="s">
        <v>26</v>
      </c>
      <c r="P5762" s="15" t="s">
        <v>25</v>
      </c>
      <c r="Q5762" s="15" t="s">
        <v>26</v>
      </c>
      <c r="R5762" s="15" t="s">
        <v>15</v>
      </c>
      <c r="S5762" s="18" t="n">
        <v>91.55</v>
      </c>
      <c r="T5762" s="15" t="n">
        <v>1540.05</v>
      </c>
      <c r="U5762" s="15" t="s">
        <v>24</v>
      </c>
      <c r="V5762" s="18" t="n">
        <f aca="false">IF(ISNUMBER(T5762),T5762,0)</f>
        <v>1540.05</v>
      </c>
      <c r="W5762" s="15" t="n">
        <f aca="false">IF(U5762="Yes",1,0)</f>
        <v>0</v>
      </c>
      <c r="X5762" s="15" t="str">
        <f aca="false">IF(F5762&lt;=12,"0-12 months",IF(F5762&lt;=24,"13-24 months",IF(F5762&lt;=48,"25-48 months","49-72 months")))</f>
        <v>13-24 months</v>
      </c>
      <c r="Y5762" s="15" t="str">
        <f aca="false">IF(C5762=1,"Yes","No")</f>
        <v>Yes</v>
      </c>
      <c r="Z5762" s="15" t="n">
        <f aca="false">COUNTIF(J5762:O5762,"Yes")</f>
        <v>3</v>
      </c>
      <c r="AA5762" s="18" t="n">
        <f aca="false">S5762*W5762</f>
        <v>0</v>
      </c>
      <c r="AB5762" s="15" t="n">
        <f aca="false">(P5762="Month-to-month")+(I5762="Fiber optic")+(R5762="Electronic check")+(F5762&lt;=12)+(M5762="No")+(J5762="No")</f>
        <v>4</v>
      </c>
      <c r="AC5762" s="15" t="str">
        <f aca="false">IF(AB5762&gt;=5,"High",IF(AB5762&gt;=3,"Medium","Low"))</f>
        <v>Medium</v>
      </c>
    </row>
    <row r="5763" customFormat="false" ht="15" hidden="false" customHeight="false" outlineLevel="0" collapsed="false">
      <c r="A5763" s="15" t="s">
        <v>5860</v>
      </c>
      <c r="B5763" s="15" t="s">
        <v>94</v>
      </c>
      <c r="C5763" s="15" t="n">
        <v>0</v>
      </c>
      <c r="D5763" s="15" t="s">
        <v>26</v>
      </c>
      <c r="E5763" s="15" t="s">
        <v>26</v>
      </c>
      <c r="F5763" s="15" t="n">
        <v>48</v>
      </c>
      <c r="G5763" s="15" t="s">
        <v>24</v>
      </c>
      <c r="H5763" s="15" t="s">
        <v>95</v>
      </c>
      <c r="I5763" s="15" t="s">
        <v>96</v>
      </c>
      <c r="J5763" s="15" t="s">
        <v>26</v>
      </c>
      <c r="K5763" s="15" t="s">
        <v>26</v>
      </c>
      <c r="L5763" s="15" t="s">
        <v>24</v>
      </c>
      <c r="M5763" s="15" t="s">
        <v>26</v>
      </c>
      <c r="N5763" s="15" t="s">
        <v>24</v>
      </c>
      <c r="O5763" s="15" t="s">
        <v>24</v>
      </c>
      <c r="P5763" s="15" t="s">
        <v>29</v>
      </c>
      <c r="Q5763" s="15" t="s">
        <v>24</v>
      </c>
      <c r="R5763" s="15" t="s">
        <v>17</v>
      </c>
      <c r="S5763" s="18" t="n">
        <v>39.4</v>
      </c>
      <c r="T5763" s="15" t="n">
        <v>1978.65</v>
      </c>
      <c r="U5763" s="15" t="s">
        <v>24</v>
      </c>
      <c r="V5763" s="18" t="n">
        <f aca="false">IF(ISNUMBER(T5763),T5763,0)</f>
        <v>1978.65</v>
      </c>
      <c r="W5763" s="15" t="n">
        <f aca="false">IF(U5763="Yes",1,0)</f>
        <v>0</v>
      </c>
      <c r="X5763" s="15" t="str">
        <f aca="false">IF(F5763&lt;=12,"0-12 months",IF(F5763&lt;=24,"13-24 months",IF(F5763&lt;=48,"25-48 months","49-72 months")))</f>
        <v>25-48 months</v>
      </c>
      <c r="Y5763" s="15" t="str">
        <f aca="false">IF(C5763=1,"Yes","No")</f>
        <v>No</v>
      </c>
      <c r="Z5763" s="15" t="n">
        <f aca="false">COUNTIF(J5763:O5763,"Yes")</f>
        <v>3</v>
      </c>
      <c r="AA5763" s="18" t="n">
        <f aca="false">S5763*W5763</f>
        <v>0</v>
      </c>
      <c r="AB5763" s="15" t="n">
        <f aca="false">(P5763="Month-to-month")+(I5763="Fiber optic")+(R5763="Electronic check")+(F5763&lt;=12)+(M5763="No")+(J5763="No")</f>
        <v>0</v>
      </c>
      <c r="AC5763" s="15" t="str">
        <f aca="false">IF(AB5763&gt;=5,"High",IF(AB5763&gt;=3,"Medium","Low"))</f>
        <v>Low</v>
      </c>
    </row>
    <row r="5764" customFormat="false" ht="15" hidden="false" customHeight="false" outlineLevel="0" collapsed="false">
      <c r="A5764" s="15" t="s">
        <v>5861</v>
      </c>
      <c r="B5764" s="15" t="s">
        <v>98</v>
      </c>
      <c r="C5764" s="15" t="n">
        <v>1</v>
      </c>
      <c r="D5764" s="15" t="s">
        <v>26</v>
      </c>
      <c r="E5764" s="15" t="s">
        <v>24</v>
      </c>
      <c r="F5764" s="15" t="n">
        <v>30</v>
      </c>
      <c r="G5764" s="15" t="s">
        <v>26</v>
      </c>
      <c r="H5764" s="15" t="s">
        <v>26</v>
      </c>
      <c r="I5764" s="15" t="s">
        <v>102</v>
      </c>
      <c r="J5764" s="15" t="s">
        <v>26</v>
      </c>
      <c r="K5764" s="15" t="s">
        <v>26</v>
      </c>
      <c r="L5764" s="15" t="s">
        <v>26</v>
      </c>
      <c r="M5764" s="15" t="s">
        <v>26</v>
      </c>
      <c r="N5764" s="15" t="s">
        <v>26</v>
      </c>
      <c r="O5764" s="15" t="s">
        <v>24</v>
      </c>
      <c r="P5764" s="15" t="s">
        <v>25</v>
      </c>
      <c r="Q5764" s="15" t="s">
        <v>26</v>
      </c>
      <c r="R5764" s="15" t="s">
        <v>19</v>
      </c>
      <c r="S5764" s="18" t="n">
        <v>105.7</v>
      </c>
      <c r="T5764" s="15" t="n">
        <v>3181.8</v>
      </c>
      <c r="U5764" s="15" t="s">
        <v>24</v>
      </c>
      <c r="V5764" s="18" t="n">
        <f aca="false">IF(ISNUMBER(T5764),T5764,0)</f>
        <v>3181.8</v>
      </c>
      <c r="W5764" s="15" t="n">
        <f aca="false">IF(U5764="Yes",1,0)</f>
        <v>0</v>
      </c>
      <c r="X5764" s="15" t="str">
        <f aca="false">IF(F5764&lt;=12,"0-12 months",IF(F5764&lt;=24,"13-24 months",IF(F5764&lt;=48,"25-48 months","49-72 months")))</f>
        <v>25-48 months</v>
      </c>
      <c r="Y5764" s="15" t="str">
        <f aca="false">IF(C5764=1,"Yes","No")</f>
        <v>Yes</v>
      </c>
      <c r="Z5764" s="15" t="n">
        <f aca="false">COUNTIF(J5764:O5764,"Yes")</f>
        <v>5</v>
      </c>
      <c r="AA5764" s="18" t="n">
        <f aca="false">S5764*W5764</f>
        <v>0</v>
      </c>
      <c r="AB5764" s="15" t="n">
        <f aca="false">(P5764="Month-to-month")+(I5764="Fiber optic")+(R5764="Electronic check")+(F5764&lt;=12)+(M5764="No")+(J5764="No")</f>
        <v>2</v>
      </c>
      <c r="AC5764" s="15" t="str">
        <f aca="false">IF(AB5764&gt;=5,"High",IF(AB5764&gt;=3,"Medium","Low"))</f>
        <v>Low</v>
      </c>
    </row>
    <row r="5765" customFormat="false" ht="15" hidden="false" customHeight="false" outlineLevel="0" collapsed="false">
      <c r="A5765" s="15" t="s">
        <v>5862</v>
      </c>
      <c r="B5765" s="15" t="s">
        <v>94</v>
      </c>
      <c r="C5765" s="15" t="n">
        <v>0</v>
      </c>
      <c r="D5765" s="15" t="s">
        <v>24</v>
      </c>
      <c r="E5765" s="15" t="s">
        <v>24</v>
      </c>
      <c r="F5765" s="15" t="n">
        <v>3</v>
      </c>
      <c r="G5765" s="15" t="s">
        <v>26</v>
      </c>
      <c r="H5765" s="15" t="s">
        <v>24</v>
      </c>
      <c r="I5765" s="15" t="s">
        <v>102</v>
      </c>
      <c r="J5765" s="15" t="s">
        <v>24</v>
      </c>
      <c r="K5765" s="15" t="s">
        <v>24</v>
      </c>
      <c r="L5765" s="15" t="s">
        <v>24</v>
      </c>
      <c r="M5765" s="15" t="s">
        <v>24</v>
      </c>
      <c r="N5765" s="15" t="s">
        <v>24</v>
      </c>
      <c r="O5765" s="15" t="s">
        <v>24</v>
      </c>
      <c r="P5765" s="15" t="s">
        <v>25</v>
      </c>
      <c r="Q5765" s="15" t="s">
        <v>26</v>
      </c>
      <c r="R5765" s="15" t="s">
        <v>15</v>
      </c>
      <c r="S5765" s="18" t="n">
        <v>70.25</v>
      </c>
      <c r="T5765" s="15" t="n">
        <v>229.7</v>
      </c>
      <c r="U5765" s="15" t="s">
        <v>24</v>
      </c>
      <c r="V5765" s="18" t="n">
        <f aca="false">IF(ISNUMBER(T5765),T5765,0)</f>
        <v>229.7</v>
      </c>
      <c r="W5765" s="15" t="n">
        <f aca="false">IF(U5765="Yes",1,0)</f>
        <v>0</v>
      </c>
      <c r="X5765" s="15" t="str">
        <f aca="false">IF(F5765&lt;=12,"0-12 months",IF(F5765&lt;=24,"13-24 months",IF(F5765&lt;=48,"25-48 months","49-72 months")))</f>
        <v>0-12 months</v>
      </c>
      <c r="Y5765" s="15" t="str">
        <f aca="false">IF(C5765=1,"Yes","No")</f>
        <v>No</v>
      </c>
      <c r="Z5765" s="15" t="n">
        <f aca="false">COUNTIF(J5765:O5765,"Yes")</f>
        <v>0</v>
      </c>
      <c r="AA5765" s="18" t="n">
        <f aca="false">S5765*W5765</f>
        <v>0</v>
      </c>
      <c r="AB5765" s="15" t="n">
        <f aca="false">(P5765="Month-to-month")+(I5765="Fiber optic")+(R5765="Electronic check")+(F5765&lt;=12)+(M5765="No")+(J5765="No")</f>
        <v>6</v>
      </c>
      <c r="AC5765" s="15" t="str">
        <f aca="false">IF(AB5765&gt;=5,"High",IF(AB5765&gt;=3,"Medium","Low"))</f>
        <v>High</v>
      </c>
    </row>
    <row r="5766" customFormat="false" ht="15" hidden="false" customHeight="false" outlineLevel="0" collapsed="false">
      <c r="A5766" s="15" t="s">
        <v>5863</v>
      </c>
      <c r="B5766" s="15" t="s">
        <v>98</v>
      </c>
      <c r="C5766" s="15" t="n">
        <v>1</v>
      </c>
      <c r="D5766" s="15" t="s">
        <v>24</v>
      </c>
      <c r="E5766" s="15" t="s">
        <v>24</v>
      </c>
      <c r="F5766" s="15" t="n">
        <v>57</v>
      </c>
      <c r="G5766" s="15" t="s">
        <v>26</v>
      </c>
      <c r="H5766" s="15" t="s">
        <v>26</v>
      </c>
      <c r="I5766" s="15" t="s">
        <v>102</v>
      </c>
      <c r="J5766" s="15" t="s">
        <v>26</v>
      </c>
      <c r="K5766" s="15" t="s">
        <v>24</v>
      </c>
      <c r="L5766" s="15" t="s">
        <v>24</v>
      </c>
      <c r="M5766" s="15" t="s">
        <v>26</v>
      </c>
      <c r="N5766" s="15" t="s">
        <v>24</v>
      </c>
      <c r="O5766" s="15" t="s">
        <v>26</v>
      </c>
      <c r="P5766" s="15" t="s">
        <v>29</v>
      </c>
      <c r="Q5766" s="15" t="s">
        <v>24</v>
      </c>
      <c r="R5766" s="15" t="s">
        <v>15</v>
      </c>
      <c r="S5766" s="18" t="n">
        <v>93.75</v>
      </c>
      <c r="T5766" s="15" t="n">
        <v>5625.55</v>
      </c>
      <c r="U5766" s="15" t="s">
        <v>24</v>
      </c>
      <c r="V5766" s="18" t="n">
        <f aca="false">IF(ISNUMBER(T5766),T5766,0)</f>
        <v>5625.55</v>
      </c>
      <c r="W5766" s="15" t="n">
        <f aca="false">IF(U5766="Yes",1,0)</f>
        <v>0</v>
      </c>
      <c r="X5766" s="15" t="str">
        <f aca="false">IF(F5766&lt;=12,"0-12 months",IF(F5766&lt;=24,"13-24 months",IF(F5766&lt;=48,"25-48 months","49-72 months")))</f>
        <v>49-72 months</v>
      </c>
      <c r="Y5766" s="15" t="str">
        <f aca="false">IF(C5766=1,"Yes","No")</f>
        <v>Yes</v>
      </c>
      <c r="Z5766" s="15" t="n">
        <f aca="false">COUNTIF(J5766:O5766,"Yes")</f>
        <v>3</v>
      </c>
      <c r="AA5766" s="18" t="n">
        <f aca="false">S5766*W5766</f>
        <v>0</v>
      </c>
      <c r="AB5766" s="15" t="n">
        <f aca="false">(P5766="Month-to-month")+(I5766="Fiber optic")+(R5766="Electronic check")+(F5766&lt;=12)+(M5766="No")+(J5766="No")</f>
        <v>2</v>
      </c>
      <c r="AC5766" s="15" t="str">
        <f aca="false">IF(AB5766&gt;=5,"High",IF(AB5766&gt;=3,"Medium","Low"))</f>
        <v>Low</v>
      </c>
    </row>
    <row r="5767" customFormat="false" ht="15" hidden="false" customHeight="false" outlineLevel="0" collapsed="false">
      <c r="A5767" s="15" t="s">
        <v>5864</v>
      </c>
      <c r="B5767" s="15" t="s">
        <v>94</v>
      </c>
      <c r="C5767" s="15" t="n">
        <v>1</v>
      </c>
      <c r="D5767" s="15" t="s">
        <v>26</v>
      </c>
      <c r="E5767" s="15" t="s">
        <v>24</v>
      </c>
      <c r="F5767" s="15" t="n">
        <v>68</v>
      </c>
      <c r="G5767" s="15" t="s">
        <v>26</v>
      </c>
      <c r="H5767" s="15" t="s">
        <v>26</v>
      </c>
      <c r="I5767" s="15" t="s">
        <v>102</v>
      </c>
      <c r="J5767" s="15" t="s">
        <v>26</v>
      </c>
      <c r="K5767" s="15" t="s">
        <v>26</v>
      </c>
      <c r="L5767" s="15" t="s">
        <v>24</v>
      </c>
      <c r="M5767" s="15" t="s">
        <v>24</v>
      </c>
      <c r="N5767" s="15" t="s">
        <v>24</v>
      </c>
      <c r="O5767" s="15" t="s">
        <v>26</v>
      </c>
      <c r="P5767" s="15" t="s">
        <v>27</v>
      </c>
      <c r="Q5767" s="15" t="s">
        <v>26</v>
      </c>
      <c r="R5767" s="15" t="s">
        <v>21</v>
      </c>
      <c r="S5767" s="18" t="n">
        <v>96.55</v>
      </c>
      <c r="T5767" s="15" t="n">
        <v>6581.9</v>
      </c>
      <c r="U5767" s="15" t="s">
        <v>26</v>
      </c>
      <c r="V5767" s="18" t="n">
        <f aca="false">IF(ISNUMBER(T5767),T5767,0)</f>
        <v>6581.9</v>
      </c>
      <c r="W5767" s="15" t="n">
        <f aca="false">IF(U5767="Yes",1,0)</f>
        <v>1</v>
      </c>
      <c r="X5767" s="15" t="str">
        <f aca="false">IF(F5767&lt;=12,"0-12 months",IF(F5767&lt;=24,"13-24 months",IF(F5767&lt;=48,"25-48 months","49-72 months")))</f>
        <v>49-72 months</v>
      </c>
      <c r="Y5767" s="15" t="str">
        <f aca="false">IF(C5767=1,"Yes","No")</f>
        <v>Yes</v>
      </c>
      <c r="Z5767" s="15" t="n">
        <f aca="false">COUNTIF(J5767:O5767,"Yes")</f>
        <v>3</v>
      </c>
      <c r="AA5767" s="18" t="n">
        <f aca="false">S5767*W5767</f>
        <v>96.55</v>
      </c>
      <c r="AB5767" s="15" t="n">
        <f aca="false">(P5767="Month-to-month")+(I5767="Fiber optic")+(R5767="Electronic check")+(F5767&lt;=12)+(M5767="No")+(J5767="No")</f>
        <v>2</v>
      </c>
      <c r="AC5767" s="15" t="str">
        <f aca="false">IF(AB5767&gt;=5,"High",IF(AB5767&gt;=3,"Medium","Low"))</f>
        <v>Low</v>
      </c>
    </row>
    <row r="5768" customFormat="false" ht="15" hidden="false" customHeight="false" outlineLevel="0" collapsed="false">
      <c r="A5768" s="15" t="s">
        <v>5865</v>
      </c>
      <c r="B5768" s="15" t="s">
        <v>94</v>
      </c>
      <c r="C5768" s="15" t="n">
        <v>0</v>
      </c>
      <c r="D5768" s="15" t="s">
        <v>26</v>
      </c>
      <c r="E5768" s="15" t="s">
        <v>24</v>
      </c>
      <c r="F5768" s="15" t="n">
        <v>23</v>
      </c>
      <c r="G5768" s="15" t="s">
        <v>26</v>
      </c>
      <c r="H5768" s="15" t="s">
        <v>24</v>
      </c>
      <c r="I5768" s="15" t="s">
        <v>96</v>
      </c>
      <c r="J5768" s="15" t="s">
        <v>24</v>
      </c>
      <c r="K5768" s="15" t="s">
        <v>24</v>
      </c>
      <c r="L5768" s="15" t="s">
        <v>24</v>
      </c>
      <c r="M5768" s="15" t="s">
        <v>26</v>
      </c>
      <c r="N5768" s="15" t="s">
        <v>26</v>
      </c>
      <c r="O5768" s="15" t="s">
        <v>24</v>
      </c>
      <c r="P5768" s="15" t="s">
        <v>27</v>
      </c>
      <c r="Q5768" s="15" t="s">
        <v>24</v>
      </c>
      <c r="R5768" s="15" t="s">
        <v>19</v>
      </c>
      <c r="S5768" s="18" t="n">
        <v>60</v>
      </c>
      <c r="T5768" s="15" t="n">
        <v>1347.15</v>
      </c>
      <c r="U5768" s="15" t="s">
        <v>24</v>
      </c>
      <c r="V5768" s="18" t="n">
        <f aca="false">IF(ISNUMBER(T5768),T5768,0)</f>
        <v>1347.15</v>
      </c>
      <c r="W5768" s="15" t="n">
        <f aca="false">IF(U5768="Yes",1,0)</f>
        <v>0</v>
      </c>
      <c r="X5768" s="15" t="str">
        <f aca="false">IF(F5768&lt;=12,"0-12 months",IF(F5768&lt;=24,"13-24 months",IF(F5768&lt;=48,"25-48 months","49-72 months")))</f>
        <v>13-24 months</v>
      </c>
      <c r="Y5768" s="15" t="str">
        <f aca="false">IF(C5768=1,"Yes","No")</f>
        <v>No</v>
      </c>
      <c r="Z5768" s="15" t="n">
        <f aca="false">COUNTIF(J5768:O5768,"Yes")</f>
        <v>2</v>
      </c>
      <c r="AA5768" s="18" t="n">
        <f aca="false">S5768*W5768</f>
        <v>0</v>
      </c>
      <c r="AB5768" s="15" t="n">
        <f aca="false">(P5768="Month-to-month")+(I5768="Fiber optic")+(R5768="Electronic check")+(F5768&lt;=12)+(M5768="No")+(J5768="No")</f>
        <v>1</v>
      </c>
      <c r="AC5768" s="15" t="str">
        <f aca="false">IF(AB5768&gt;=5,"High",IF(AB5768&gt;=3,"Medium","Low"))</f>
        <v>Low</v>
      </c>
    </row>
    <row r="5769" customFormat="false" ht="15" hidden="false" customHeight="false" outlineLevel="0" collapsed="false">
      <c r="A5769" s="15" t="s">
        <v>5866</v>
      </c>
      <c r="B5769" s="15" t="s">
        <v>94</v>
      </c>
      <c r="C5769" s="15" t="n">
        <v>0</v>
      </c>
      <c r="D5769" s="15" t="s">
        <v>26</v>
      </c>
      <c r="E5769" s="15" t="s">
        <v>24</v>
      </c>
      <c r="F5769" s="15" t="n">
        <v>65</v>
      </c>
      <c r="G5769" s="15" t="s">
        <v>26</v>
      </c>
      <c r="H5769" s="15" t="s">
        <v>24</v>
      </c>
      <c r="I5769" s="15" t="s">
        <v>96</v>
      </c>
      <c r="J5769" s="15" t="s">
        <v>24</v>
      </c>
      <c r="K5769" s="15" t="s">
        <v>24</v>
      </c>
      <c r="L5769" s="15" t="s">
        <v>24</v>
      </c>
      <c r="M5769" s="15" t="s">
        <v>26</v>
      </c>
      <c r="N5769" s="15" t="s">
        <v>26</v>
      </c>
      <c r="O5769" s="15" t="s">
        <v>24</v>
      </c>
      <c r="P5769" s="15" t="s">
        <v>29</v>
      </c>
      <c r="Q5769" s="15" t="s">
        <v>26</v>
      </c>
      <c r="R5769" s="15" t="s">
        <v>21</v>
      </c>
      <c r="S5769" s="18" t="n">
        <v>59.8</v>
      </c>
      <c r="T5769" s="15" t="n">
        <v>3808.2</v>
      </c>
      <c r="U5769" s="15" t="s">
        <v>24</v>
      </c>
      <c r="V5769" s="18" t="n">
        <f aca="false">IF(ISNUMBER(T5769),T5769,0)</f>
        <v>3808.2</v>
      </c>
      <c r="W5769" s="15" t="n">
        <f aca="false">IF(U5769="Yes",1,0)</f>
        <v>0</v>
      </c>
      <c r="X5769" s="15" t="str">
        <f aca="false">IF(F5769&lt;=12,"0-12 months",IF(F5769&lt;=24,"13-24 months",IF(F5769&lt;=48,"25-48 months","49-72 months")))</f>
        <v>49-72 months</v>
      </c>
      <c r="Y5769" s="15" t="str">
        <f aca="false">IF(C5769=1,"Yes","No")</f>
        <v>No</v>
      </c>
      <c r="Z5769" s="15" t="n">
        <f aca="false">COUNTIF(J5769:O5769,"Yes")</f>
        <v>2</v>
      </c>
      <c r="AA5769" s="18" t="n">
        <f aca="false">S5769*W5769</f>
        <v>0</v>
      </c>
      <c r="AB5769" s="15" t="n">
        <f aca="false">(P5769="Month-to-month")+(I5769="Fiber optic")+(R5769="Electronic check")+(F5769&lt;=12)+(M5769="No")+(J5769="No")</f>
        <v>1</v>
      </c>
      <c r="AC5769" s="15" t="str">
        <f aca="false">IF(AB5769&gt;=5,"High",IF(AB5769&gt;=3,"Medium","Low"))</f>
        <v>Low</v>
      </c>
    </row>
    <row r="5770" customFormat="false" ht="15" hidden="false" customHeight="false" outlineLevel="0" collapsed="false">
      <c r="A5770" s="15" t="s">
        <v>5867</v>
      </c>
      <c r="B5770" s="15" t="s">
        <v>98</v>
      </c>
      <c r="C5770" s="15" t="n">
        <v>0</v>
      </c>
      <c r="D5770" s="15" t="s">
        <v>26</v>
      </c>
      <c r="E5770" s="15" t="s">
        <v>24</v>
      </c>
      <c r="F5770" s="15" t="n">
        <v>44</v>
      </c>
      <c r="G5770" s="15" t="s">
        <v>26</v>
      </c>
      <c r="H5770" s="15" t="s">
        <v>24</v>
      </c>
      <c r="I5770" s="15" t="s">
        <v>102</v>
      </c>
      <c r="J5770" s="15" t="s">
        <v>24</v>
      </c>
      <c r="K5770" s="15" t="s">
        <v>24</v>
      </c>
      <c r="L5770" s="15" t="s">
        <v>24</v>
      </c>
      <c r="M5770" s="15" t="s">
        <v>24</v>
      </c>
      <c r="N5770" s="15" t="s">
        <v>26</v>
      </c>
      <c r="O5770" s="15" t="s">
        <v>26</v>
      </c>
      <c r="P5770" s="15" t="s">
        <v>27</v>
      </c>
      <c r="Q5770" s="15" t="s">
        <v>26</v>
      </c>
      <c r="R5770" s="15" t="s">
        <v>19</v>
      </c>
      <c r="S5770" s="18" t="n">
        <v>90.65</v>
      </c>
      <c r="T5770" s="15" t="n">
        <v>3974.15</v>
      </c>
      <c r="U5770" s="15" t="s">
        <v>24</v>
      </c>
      <c r="V5770" s="18" t="n">
        <f aca="false">IF(ISNUMBER(T5770),T5770,0)</f>
        <v>3974.15</v>
      </c>
      <c r="W5770" s="15" t="n">
        <f aca="false">IF(U5770="Yes",1,0)</f>
        <v>0</v>
      </c>
      <c r="X5770" s="15" t="str">
        <f aca="false">IF(F5770&lt;=12,"0-12 months",IF(F5770&lt;=24,"13-24 months",IF(F5770&lt;=48,"25-48 months","49-72 months")))</f>
        <v>25-48 months</v>
      </c>
      <c r="Y5770" s="15" t="str">
        <f aca="false">IF(C5770=1,"Yes","No")</f>
        <v>No</v>
      </c>
      <c r="Z5770" s="15" t="n">
        <f aca="false">COUNTIF(J5770:O5770,"Yes")</f>
        <v>2</v>
      </c>
      <c r="AA5770" s="18" t="n">
        <f aca="false">S5770*W5770</f>
        <v>0</v>
      </c>
      <c r="AB5770" s="15" t="n">
        <f aca="false">(P5770="Month-to-month")+(I5770="Fiber optic")+(R5770="Electronic check")+(F5770&lt;=12)+(M5770="No")+(J5770="No")</f>
        <v>3</v>
      </c>
      <c r="AC5770" s="15" t="str">
        <f aca="false">IF(AB5770&gt;=5,"High",IF(AB5770&gt;=3,"Medium","Low"))</f>
        <v>Medium</v>
      </c>
    </row>
    <row r="5771" customFormat="false" ht="15" hidden="false" customHeight="false" outlineLevel="0" collapsed="false">
      <c r="A5771" s="15" t="s">
        <v>5868</v>
      </c>
      <c r="B5771" s="15" t="s">
        <v>94</v>
      </c>
      <c r="C5771" s="15" t="n">
        <v>0</v>
      </c>
      <c r="D5771" s="15" t="s">
        <v>26</v>
      </c>
      <c r="E5771" s="15" t="s">
        <v>26</v>
      </c>
      <c r="F5771" s="15" t="n">
        <v>71</v>
      </c>
      <c r="G5771" s="15" t="s">
        <v>26</v>
      </c>
      <c r="H5771" s="15" t="s">
        <v>26</v>
      </c>
      <c r="I5771" s="15" t="s">
        <v>102</v>
      </c>
      <c r="J5771" s="15" t="s">
        <v>26</v>
      </c>
      <c r="K5771" s="15" t="s">
        <v>26</v>
      </c>
      <c r="L5771" s="15" t="s">
        <v>26</v>
      </c>
      <c r="M5771" s="15" t="s">
        <v>24</v>
      </c>
      <c r="N5771" s="15" t="s">
        <v>26</v>
      </c>
      <c r="O5771" s="15" t="s">
        <v>26</v>
      </c>
      <c r="P5771" s="15" t="s">
        <v>29</v>
      </c>
      <c r="Q5771" s="15" t="s">
        <v>26</v>
      </c>
      <c r="R5771" s="15" t="s">
        <v>19</v>
      </c>
      <c r="S5771" s="18" t="n">
        <v>109</v>
      </c>
      <c r="T5771" s="15" t="n">
        <v>7661.8</v>
      </c>
      <c r="U5771" s="15" t="s">
        <v>24</v>
      </c>
      <c r="V5771" s="18" t="n">
        <f aca="false">IF(ISNUMBER(T5771),T5771,0)</f>
        <v>7661.8</v>
      </c>
      <c r="W5771" s="15" t="n">
        <f aca="false">IF(U5771="Yes",1,0)</f>
        <v>0</v>
      </c>
      <c r="X5771" s="15" t="str">
        <f aca="false">IF(F5771&lt;=12,"0-12 months",IF(F5771&lt;=24,"13-24 months",IF(F5771&lt;=48,"25-48 months","49-72 months")))</f>
        <v>49-72 months</v>
      </c>
      <c r="Y5771" s="15" t="str">
        <f aca="false">IF(C5771=1,"Yes","No")</f>
        <v>No</v>
      </c>
      <c r="Z5771" s="15" t="n">
        <f aca="false">COUNTIF(J5771:O5771,"Yes")</f>
        <v>5</v>
      </c>
      <c r="AA5771" s="18" t="n">
        <f aca="false">S5771*W5771</f>
        <v>0</v>
      </c>
      <c r="AB5771" s="15" t="n">
        <f aca="false">(P5771="Month-to-month")+(I5771="Fiber optic")+(R5771="Electronic check")+(F5771&lt;=12)+(M5771="No")+(J5771="No")</f>
        <v>2</v>
      </c>
      <c r="AC5771" s="15" t="str">
        <f aca="false">IF(AB5771&gt;=5,"High",IF(AB5771&gt;=3,"Medium","Low"))</f>
        <v>Low</v>
      </c>
    </row>
    <row r="5772" customFormat="false" ht="15" hidden="false" customHeight="false" outlineLevel="0" collapsed="false">
      <c r="A5772" s="15" t="s">
        <v>5869</v>
      </c>
      <c r="B5772" s="15" t="s">
        <v>94</v>
      </c>
      <c r="C5772" s="15" t="n">
        <v>0</v>
      </c>
      <c r="D5772" s="15" t="s">
        <v>26</v>
      </c>
      <c r="E5772" s="15" t="s">
        <v>24</v>
      </c>
      <c r="F5772" s="15" t="n">
        <v>37</v>
      </c>
      <c r="G5772" s="15" t="s">
        <v>26</v>
      </c>
      <c r="H5772" s="15" t="s">
        <v>26</v>
      </c>
      <c r="I5772" s="15" t="s">
        <v>96</v>
      </c>
      <c r="J5772" s="15" t="s">
        <v>26</v>
      </c>
      <c r="K5772" s="15" t="s">
        <v>24</v>
      </c>
      <c r="L5772" s="15" t="s">
        <v>26</v>
      </c>
      <c r="M5772" s="15" t="s">
        <v>26</v>
      </c>
      <c r="N5772" s="15" t="s">
        <v>24</v>
      </c>
      <c r="O5772" s="15" t="s">
        <v>24</v>
      </c>
      <c r="P5772" s="15" t="s">
        <v>27</v>
      </c>
      <c r="Q5772" s="15" t="s">
        <v>24</v>
      </c>
      <c r="R5772" s="15" t="s">
        <v>21</v>
      </c>
      <c r="S5772" s="18" t="n">
        <v>68.1</v>
      </c>
      <c r="T5772" s="15" t="n">
        <v>2479.25</v>
      </c>
      <c r="U5772" s="15" t="s">
        <v>24</v>
      </c>
      <c r="V5772" s="18" t="n">
        <f aca="false">IF(ISNUMBER(T5772),T5772,0)</f>
        <v>2479.25</v>
      </c>
      <c r="W5772" s="15" t="n">
        <f aca="false">IF(U5772="Yes",1,0)</f>
        <v>0</v>
      </c>
      <c r="X5772" s="15" t="str">
        <f aca="false">IF(F5772&lt;=12,"0-12 months",IF(F5772&lt;=24,"13-24 months",IF(F5772&lt;=48,"25-48 months","49-72 months")))</f>
        <v>25-48 months</v>
      </c>
      <c r="Y5772" s="15" t="str">
        <f aca="false">IF(C5772=1,"Yes","No")</f>
        <v>No</v>
      </c>
      <c r="Z5772" s="15" t="n">
        <f aca="false">COUNTIF(J5772:O5772,"Yes")</f>
        <v>3</v>
      </c>
      <c r="AA5772" s="18" t="n">
        <f aca="false">S5772*W5772</f>
        <v>0</v>
      </c>
      <c r="AB5772" s="15" t="n">
        <f aca="false">(P5772="Month-to-month")+(I5772="Fiber optic")+(R5772="Electronic check")+(F5772&lt;=12)+(M5772="No")+(J5772="No")</f>
        <v>0</v>
      </c>
      <c r="AC5772" s="15" t="str">
        <f aca="false">IF(AB5772&gt;=5,"High",IF(AB5772&gt;=3,"Medium","Low"))</f>
        <v>Low</v>
      </c>
    </row>
    <row r="5773" customFormat="false" ht="15" hidden="false" customHeight="false" outlineLevel="0" collapsed="false">
      <c r="A5773" s="15" t="s">
        <v>5870</v>
      </c>
      <c r="B5773" s="15" t="s">
        <v>94</v>
      </c>
      <c r="C5773" s="15" t="n">
        <v>0</v>
      </c>
      <c r="D5773" s="15" t="s">
        <v>24</v>
      </c>
      <c r="E5773" s="15" t="s">
        <v>24</v>
      </c>
      <c r="F5773" s="15" t="n">
        <v>12</v>
      </c>
      <c r="G5773" s="15" t="s">
        <v>26</v>
      </c>
      <c r="H5773" s="15" t="s">
        <v>24</v>
      </c>
      <c r="I5773" s="15" t="s">
        <v>24</v>
      </c>
      <c r="J5773" s="15" t="s">
        <v>28</v>
      </c>
      <c r="K5773" s="15" t="s">
        <v>28</v>
      </c>
      <c r="L5773" s="15" t="s">
        <v>28</v>
      </c>
      <c r="M5773" s="15" t="s">
        <v>28</v>
      </c>
      <c r="N5773" s="15" t="s">
        <v>28</v>
      </c>
      <c r="O5773" s="15" t="s">
        <v>28</v>
      </c>
      <c r="P5773" s="15" t="s">
        <v>25</v>
      </c>
      <c r="Q5773" s="15" t="s">
        <v>24</v>
      </c>
      <c r="R5773" s="15" t="s">
        <v>17</v>
      </c>
      <c r="S5773" s="18" t="n">
        <v>20.4</v>
      </c>
      <c r="T5773" s="15" t="n">
        <v>266.6</v>
      </c>
      <c r="U5773" s="15" t="s">
        <v>24</v>
      </c>
      <c r="V5773" s="18" t="n">
        <f aca="false">IF(ISNUMBER(T5773),T5773,0)</f>
        <v>266.6</v>
      </c>
      <c r="W5773" s="15" t="n">
        <f aca="false">IF(U5773="Yes",1,0)</f>
        <v>0</v>
      </c>
      <c r="X5773" s="15" t="str">
        <f aca="false">IF(F5773&lt;=12,"0-12 months",IF(F5773&lt;=24,"13-24 months",IF(F5773&lt;=48,"25-48 months","49-72 months")))</f>
        <v>0-12 months</v>
      </c>
      <c r="Y5773" s="15" t="str">
        <f aca="false">IF(C5773=1,"Yes","No")</f>
        <v>No</v>
      </c>
      <c r="Z5773" s="15" t="n">
        <f aca="false">COUNTIF(J5773:O5773,"Yes")</f>
        <v>0</v>
      </c>
      <c r="AA5773" s="18" t="n">
        <f aca="false">S5773*W5773</f>
        <v>0</v>
      </c>
      <c r="AB5773" s="15" t="n">
        <f aca="false">(P5773="Month-to-month")+(I5773="Fiber optic")+(R5773="Electronic check")+(F5773&lt;=12)+(M5773="No")+(J5773="No")</f>
        <v>2</v>
      </c>
      <c r="AC5773" s="15" t="str">
        <f aca="false">IF(AB5773&gt;=5,"High",IF(AB5773&gt;=3,"Medium","Low"))</f>
        <v>Low</v>
      </c>
    </row>
    <row r="5774" customFormat="false" ht="15" hidden="false" customHeight="false" outlineLevel="0" collapsed="false">
      <c r="A5774" s="15" t="s">
        <v>5871</v>
      </c>
      <c r="B5774" s="15" t="s">
        <v>98</v>
      </c>
      <c r="C5774" s="15" t="n">
        <v>0</v>
      </c>
      <c r="D5774" s="15" t="s">
        <v>26</v>
      </c>
      <c r="E5774" s="15" t="s">
        <v>26</v>
      </c>
      <c r="F5774" s="15" t="n">
        <v>69</v>
      </c>
      <c r="G5774" s="15" t="s">
        <v>26</v>
      </c>
      <c r="H5774" s="15" t="s">
        <v>26</v>
      </c>
      <c r="I5774" s="15" t="s">
        <v>96</v>
      </c>
      <c r="J5774" s="15" t="s">
        <v>24</v>
      </c>
      <c r="K5774" s="15" t="s">
        <v>26</v>
      </c>
      <c r="L5774" s="15" t="s">
        <v>26</v>
      </c>
      <c r="M5774" s="15" t="s">
        <v>26</v>
      </c>
      <c r="N5774" s="15" t="s">
        <v>26</v>
      </c>
      <c r="O5774" s="15" t="s">
        <v>26</v>
      </c>
      <c r="P5774" s="15" t="s">
        <v>29</v>
      </c>
      <c r="Q5774" s="15" t="s">
        <v>26</v>
      </c>
      <c r="R5774" s="15" t="s">
        <v>19</v>
      </c>
      <c r="S5774" s="18" t="n">
        <v>81.95</v>
      </c>
      <c r="T5774" s="15" t="n">
        <v>5601.4</v>
      </c>
      <c r="U5774" s="15" t="s">
        <v>24</v>
      </c>
      <c r="V5774" s="18" t="n">
        <f aca="false">IF(ISNUMBER(T5774),T5774,0)</f>
        <v>5601.4</v>
      </c>
      <c r="W5774" s="15" t="n">
        <f aca="false">IF(U5774="Yes",1,0)</f>
        <v>0</v>
      </c>
      <c r="X5774" s="15" t="str">
        <f aca="false">IF(F5774&lt;=12,"0-12 months",IF(F5774&lt;=24,"13-24 months",IF(F5774&lt;=48,"25-48 months","49-72 months")))</f>
        <v>49-72 months</v>
      </c>
      <c r="Y5774" s="15" t="str">
        <f aca="false">IF(C5774=1,"Yes","No")</f>
        <v>No</v>
      </c>
      <c r="Z5774" s="15" t="n">
        <f aca="false">COUNTIF(J5774:O5774,"Yes")</f>
        <v>5</v>
      </c>
      <c r="AA5774" s="18" t="n">
        <f aca="false">S5774*W5774</f>
        <v>0</v>
      </c>
      <c r="AB5774" s="15" t="n">
        <f aca="false">(P5774="Month-to-month")+(I5774="Fiber optic")+(R5774="Electronic check")+(F5774&lt;=12)+(M5774="No")+(J5774="No")</f>
        <v>1</v>
      </c>
      <c r="AC5774" s="15" t="str">
        <f aca="false">IF(AB5774&gt;=5,"High",IF(AB5774&gt;=3,"Medium","Low"))</f>
        <v>Low</v>
      </c>
    </row>
    <row r="5775" customFormat="false" ht="15" hidden="false" customHeight="false" outlineLevel="0" collapsed="false">
      <c r="A5775" s="15" t="s">
        <v>5872</v>
      </c>
      <c r="B5775" s="15" t="s">
        <v>94</v>
      </c>
      <c r="C5775" s="15" t="n">
        <v>0</v>
      </c>
      <c r="D5775" s="15" t="s">
        <v>24</v>
      </c>
      <c r="E5775" s="15" t="s">
        <v>24</v>
      </c>
      <c r="F5775" s="15" t="n">
        <v>35</v>
      </c>
      <c r="G5775" s="15" t="s">
        <v>26</v>
      </c>
      <c r="H5775" s="15" t="s">
        <v>24</v>
      </c>
      <c r="I5775" s="15" t="s">
        <v>96</v>
      </c>
      <c r="J5775" s="15" t="s">
        <v>26</v>
      </c>
      <c r="K5775" s="15" t="s">
        <v>26</v>
      </c>
      <c r="L5775" s="15" t="s">
        <v>26</v>
      </c>
      <c r="M5775" s="15" t="s">
        <v>24</v>
      </c>
      <c r="N5775" s="15" t="s">
        <v>24</v>
      </c>
      <c r="O5775" s="15" t="s">
        <v>24</v>
      </c>
      <c r="P5775" s="15" t="s">
        <v>25</v>
      </c>
      <c r="Q5775" s="15" t="s">
        <v>24</v>
      </c>
      <c r="R5775" s="15" t="s">
        <v>15</v>
      </c>
      <c r="S5775" s="18" t="n">
        <v>60.55</v>
      </c>
      <c r="T5775" s="15" t="n">
        <v>1982.6</v>
      </c>
      <c r="U5775" s="15" t="s">
        <v>24</v>
      </c>
      <c r="V5775" s="18" t="n">
        <f aca="false">IF(ISNUMBER(T5775),T5775,0)</f>
        <v>1982.6</v>
      </c>
      <c r="W5775" s="15" t="n">
        <f aca="false">IF(U5775="Yes",1,0)</f>
        <v>0</v>
      </c>
      <c r="X5775" s="15" t="str">
        <f aca="false">IF(F5775&lt;=12,"0-12 months",IF(F5775&lt;=24,"13-24 months",IF(F5775&lt;=48,"25-48 months","49-72 months")))</f>
        <v>25-48 months</v>
      </c>
      <c r="Y5775" s="15" t="str">
        <f aca="false">IF(C5775=1,"Yes","No")</f>
        <v>No</v>
      </c>
      <c r="Z5775" s="15" t="n">
        <f aca="false">COUNTIF(J5775:O5775,"Yes")</f>
        <v>3</v>
      </c>
      <c r="AA5775" s="18" t="n">
        <f aca="false">S5775*W5775</f>
        <v>0</v>
      </c>
      <c r="AB5775" s="15" t="n">
        <f aca="false">(P5775="Month-to-month")+(I5775="Fiber optic")+(R5775="Electronic check")+(F5775&lt;=12)+(M5775="No")+(J5775="No")</f>
        <v>3</v>
      </c>
      <c r="AC5775" s="15" t="str">
        <f aca="false">IF(AB5775&gt;=5,"High",IF(AB5775&gt;=3,"Medium","Low"))</f>
        <v>Medium</v>
      </c>
    </row>
    <row r="5776" customFormat="false" ht="15" hidden="false" customHeight="false" outlineLevel="0" collapsed="false">
      <c r="A5776" s="15" t="s">
        <v>5873</v>
      </c>
      <c r="B5776" s="15" t="s">
        <v>98</v>
      </c>
      <c r="C5776" s="15" t="n">
        <v>0</v>
      </c>
      <c r="D5776" s="15" t="s">
        <v>24</v>
      </c>
      <c r="E5776" s="15" t="s">
        <v>24</v>
      </c>
      <c r="F5776" s="15" t="n">
        <v>5</v>
      </c>
      <c r="G5776" s="15" t="s">
        <v>26</v>
      </c>
      <c r="H5776" s="15" t="s">
        <v>24</v>
      </c>
      <c r="I5776" s="15" t="s">
        <v>96</v>
      </c>
      <c r="J5776" s="15" t="s">
        <v>24</v>
      </c>
      <c r="K5776" s="15" t="s">
        <v>26</v>
      </c>
      <c r="L5776" s="15" t="s">
        <v>24</v>
      </c>
      <c r="M5776" s="15" t="s">
        <v>26</v>
      </c>
      <c r="N5776" s="15" t="s">
        <v>24</v>
      </c>
      <c r="O5776" s="15" t="s">
        <v>26</v>
      </c>
      <c r="P5776" s="15" t="s">
        <v>25</v>
      </c>
      <c r="Q5776" s="15" t="s">
        <v>26</v>
      </c>
      <c r="R5776" s="15" t="s">
        <v>19</v>
      </c>
      <c r="S5776" s="18" t="n">
        <v>65.6</v>
      </c>
      <c r="T5776" s="15" t="n">
        <v>339.9</v>
      </c>
      <c r="U5776" s="15" t="s">
        <v>24</v>
      </c>
      <c r="V5776" s="18" t="n">
        <f aca="false">IF(ISNUMBER(T5776),T5776,0)</f>
        <v>339.9</v>
      </c>
      <c r="W5776" s="15" t="n">
        <f aca="false">IF(U5776="Yes",1,0)</f>
        <v>0</v>
      </c>
      <c r="X5776" s="15" t="str">
        <f aca="false">IF(F5776&lt;=12,"0-12 months",IF(F5776&lt;=24,"13-24 months",IF(F5776&lt;=48,"25-48 months","49-72 months")))</f>
        <v>0-12 months</v>
      </c>
      <c r="Y5776" s="15" t="str">
        <f aca="false">IF(C5776=1,"Yes","No")</f>
        <v>No</v>
      </c>
      <c r="Z5776" s="15" t="n">
        <f aca="false">COUNTIF(J5776:O5776,"Yes")</f>
        <v>3</v>
      </c>
      <c r="AA5776" s="18" t="n">
        <f aca="false">S5776*W5776</f>
        <v>0</v>
      </c>
      <c r="AB5776" s="15" t="n">
        <f aca="false">(P5776="Month-to-month")+(I5776="Fiber optic")+(R5776="Electronic check")+(F5776&lt;=12)+(M5776="No")+(J5776="No")</f>
        <v>3</v>
      </c>
      <c r="AC5776" s="15" t="str">
        <f aca="false">IF(AB5776&gt;=5,"High",IF(AB5776&gt;=3,"Medium","Low"))</f>
        <v>Medium</v>
      </c>
    </row>
    <row r="5777" customFormat="false" ht="15" hidden="false" customHeight="false" outlineLevel="0" collapsed="false">
      <c r="A5777" s="15" t="s">
        <v>5874</v>
      </c>
      <c r="B5777" s="15" t="s">
        <v>98</v>
      </c>
      <c r="C5777" s="15" t="n">
        <v>0</v>
      </c>
      <c r="D5777" s="15" t="s">
        <v>26</v>
      </c>
      <c r="E5777" s="15" t="s">
        <v>26</v>
      </c>
      <c r="F5777" s="15" t="n">
        <v>58</v>
      </c>
      <c r="G5777" s="15" t="s">
        <v>26</v>
      </c>
      <c r="H5777" s="15" t="s">
        <v>26</v>
      </c>
      <c r="I5777" s="15" t="s">
        <v>102</v>
      </c>
      <c r="J5777" s="15" t="s">
        <v>24</v>
      </c>
      <c r="K5777" s="15" t="s">
        <v>24</v>
      </c>
      <c r="L5777" s="15" t="s">
        <v>24</v>
      </c>
      <c r="M5777" s="15" t="s">
        <v>24</v>
      </c>
      <c r="N5777" s="15" t="s">
        <v>26</v>
      </c>
      <c r="O5777" s="15" t="s">
        <v>24</v>
      </c>
      <c r="P5777" s="15" t="s">
        <v>29</v>
      </c>
      <c r="Q5777" s="15" t="s">
        <v>24</v>
      </c>
      <c r="R5777" s="15" t="s">
        <v>19</v>
      </c>
      <c r="S5777" s="18" t="n">
        <v>82.5</v>
      </c>
      <c r="T5777" s="15" t="n">
        <v>4828.05</v>
      </c>
      <c r="U5777" s="15" t="s">
        <v>24</v>
      </c>
      <c r="V5777" s="18" t="n">
        <f aca="false">IF(ISNUMBER(T5777),T5777,0)</f>
        <v>4828.05</v>
      </c>
      <c r="W5777" s="15" t="n">
        <f aca="false">IF(U5777="Yes",1,0)</f>
        <v>0</v>
      </c>
      <c r="X5777" s="15" t="str">
        <f aca="false">IF(F5777&lt;=12,"0-12 months",IF(F5777&lt;=24,"13-24 months",IF(F5777&lt;=48,"25-48 months","49-72 months")))</f>
        <v>49-72 months</v>
      </c>
      <c r="Y5777" s="15" t="str">
        <f aca="false">IF(C5777=1,"Yes","No")</f>
        <v>No</v>
      </c>
      <c r="Z5777" s="15" t="n">
        <f aca="false">COUNTIF(J5777:O5777,"Yes")</f>
        <v>1</v>
      </c>
      <c r="AA5777" s="18" t="n">
        <f aca="false">S5777*W5777</f>
        <v>0</v>
      </c>
      <c r="AB5777" s="15" t="n">
        <f aca="false">(P5777="Month-to-month")+(I5777="Fiber optic")+(R5777="Electronic check")+(F5777&lt;=12)+(M5777="No")+(J5777="No")</f>
        <v>3</v>
      </c>
      <c r="AC5777" s="15" t="str">
        <f aca="false">IF(AB5777&gt;=5,"High",IF(AB5777&gt;=3,"Medium","Low"))</f>
        <v>Medium</v>
      </c>
    </row>
    <row r="5778" customFormat="false" ht="15" hidden="false" customHeight="false" outlineLevel="0" collapsed="false">
      <c r="A5778" s="15" t="s">
        <v>5875</v>
      </c>
      <c r="B5778" s="15" t="s">
        <v>98</v>
      </c>
      <c r="C5778" s="15" t="n">
        <v>0</v>
      </c>
      <c r="D5778" s="15" t="s">
        <v>26</v>
      </c>
      <c r="E5778" s="15" t="s">
        <v>24</v>
      </c>
      <c r="F5778" s="15" t="n">
        <v>72</v>
      </c>
      <c r="G5778" s="15" t="s">
        <v>26</v>
      </c>
      <c r="H5778" s="15" t="s">
        <v>26</v>
      </c>
      <c r="I5778" s="15" t="s">
        <v>96</v>
      </c>
      <c r="J5778" s="15" t="s">
        <v>26</v>
      </c>
      <c r="K5778" s="15" t="s">
        <v>26</v>
      </c>
      <c r="L5778" s="15" t="s">
        <v>26</v>
      </c>
      <c r="M5778" s="15" t="s">
        <v>26</v>
      </c>
      <c r="N5778" s="15" t="s">
        <v>24</v>
      </c>
      <c r="O5778" s="15" t="s">
        <v>26</v>
      </c>
      <c r="P5778" s="15" t="s">
        <v>29</v>
      </c>
      <c r="Q5778" s="15" t="s">
        <v>26</v>
      </c>
      <c r="R5778" s="15" t="s">
        <v>19</v>
      </c>
      <c r="S5778" s="18" t="n">
        <v>82.3</v>
      </c>
      <c r="T5778" s="15" t="n">
        <v>5980.55</v>
      </c>
      <c r="U5778" s="15" t="s">
        <v>24</v>
      </c>
      <c r="V5778" s="18" t="n">
        <f aca="false">IF(ISNUMBER(T5778),T5778,0)</f>
        <v>5980.55</v>
      </c>
      <c r="W5778" s="15" t="n">
        <f aca="false">IF(U5778="Yes",1,0)</f>
        <v>0</v>
      </c>
      <c r="X5778" s="15" t="str">
        <f aca="false">IF(F5778&lt;=12,"0-12 months",IF(F5778&lt;=24,"13-24 months",IF(F5778&lt;=48,"25-48 months","49-72 months")))</f>
        <v>49-72 months</v>
      </c>
      <c r="Y5778" s="15" t="str">
        <f aca="false">IF(C5778=1,"Yes","No")</f>
        <v>No</v>
      </c>
      <c r="Z5778" s="15" t="n">
        <f aca="false">COUNTIF(J5778:O5778,"Yes")</f>
        <v>5</v>
      </c>
      <c r="AA5778" s="18" t="n">
        <f aca="false">S5778*W5778</f>
        <v>0</v>
      </c>
      <c r="AB5778" s="15" t="n">
        <f aca="false">(P5778="Month-to-month")+(I5778="Fiber optic")+(R5778="Electronic check")+(F5778&lt;=12)+(M5778="No")+(J5778="No")</f>
        <v>0</v>
      </c>
      <c r="AC5778" s="15" t="str">
        <f aca="false">IF(AB5778&gt;=5,"High",IF(AB5778&gt;=3,"Medium","Low"))</f>
        <v>Low</v>
      </c>
    </row>
    <row r="5779" customFormat="false" ht="15" hidden="false" customHeight="false" outlineLevel="0" collapsed="false">
      <c r="A5779" s="15" t="s">
        <v>5876</v>
      </c>
      <c r="B5779" s="15" t="s">
        <v>98</v>
      </c>
      <c r="C5779" s="15" t="n">
        <v>0</v>
      </c>
      <c r="D5779" s="15" t="s">
        <v>26</v>
      </c>
      <c r="E5779" s="15" t="s">
        <v>24</v>
      </c>
      <c r="F5779" s="15" t="n">
        <v>72</v>
      </c>
      <c r="G5779" s="15" t="s">
        <v>26</v>
      </c>
      <c r="H5779" s="15" t="s">
        <v>26</v>
      </c>
      <c r="I5779" s="15" t="s">
        <v>96</v>
      </c>
      <c r="J5779" s="15" t="s">
        <v>26</v>
      </c>
      <c r="K5779" s="15" t="s">
        <v>26</v>
      </c>
      <c r="L5779" s="15" t="s">
        <v>26</v>
      </c>
      <c r="M5779" s="15" t="s">
        <v>26</v>
      </c>
      <c r="N5779" s="15" t="s">
        <v>24</v>
      </c>
      <c r="O5779" s="15" t="s">
        <v>24</v>
      </c>
      <c r="P5779" s="15" t="s">
        <v>29</v>
      </c>
      <c r="Q5779" s="15" t="s">
        <v>24</v>
      </c>
      <c r="R5779" s="15" t="s">
        <v>17</v>
      </c>
      <c r="S5779" s="18" t="n">
        <v>68.15</v>
      </c>
      <c r="T5779" s="15" t="n">
        <v>4808.7</v>
      </c>
      <c r="U5779" s="15" t="s">
        <v>24</v>
      </c>
      <c r="V5779" s="18" t="n">
        <f aca="false">IF(ISNUMBER(T5779),T5779,0)</f>
        <v>4808.7</v>
      </c>
      <c r="W5779" s="15" t="n">
        <f aca="false">IF(U5779="Yes",1,0)</f>
        <v>0</v>
      </c>
      <c r="X5779" s="15" t="str">
        <f aca="false">IF(F5779&lt;=12,"0-12 months",IF(F5779&lt;=24,"13-24 months",IF(F5779&lt;=48,"25-48 months","49-72 months")))</f>
        <v>49-72 months</v>
      </c>
      <c r="Y5779" s="15" t="str">
        <f aca="false">IF(C5779=1,"Yes","No")</f>
        <v>No</v>
      </c>
      <c r="Z5779" s="15" t="n">
        <f aca="false">COUNTIF(J5779:O5779,"Yes")</f>
        <v>4</v>
      </c>
      <c r="AA5779" s="18" t="n">
        <f aca="false">S5779*W5779</f>
        <v>0</v>
      </c>
      <c r="AB5779" s="15" t="n">
        <f aca="false">(P5779="Month-to-month")+(I5779="Fiber optic")+(R5779="Electronic check")+(F5779&lt;=12)+(M5779="No")+(J5779="No")</f>
        <v>0</v>
      </c>
      <c r="AC5779" s="15" t="str">
        <f aca="false">IF(AB5779&gt;=5,"High",IF(AB5779&gt;=3,"Medium","Low"))</f>
        <v>Low</v>
      </c>
    </row>
    <row r="5780" customFormat="false" ht="15" hidden="false" customHeight="false" outlineLevel="0" collapsed="false">
      <c r="A5780" s="15" t="s">
        <v>5877</v>
      </c>
      <c r="B5780" s="15" t="s">
        <v>94</v>
      </c>
      <c r="C5780" s="15" t="n">
        <v>0</v>
      </c>
      <c r="D5780" s="15" t="s">
        <v>24</v>
      </c>
      <c r="E5780" s="15" t="s">
        <v>24</v>
      </c>
      <c r="F5780" s="15" t="n">
        <v>1</v>
      </c>
      <c r="G5780" s="15" t="s">
        <v>26</v>
      </c>
      <c r="H5780" s="15" t="s">
        <v>24</v>
      </c>
      <c r="I5780" s="15" t="s">
        <v>24</v>
      </c>
      <c r="J5780" s="15" t="s">
        <v>28</v>
      </c>
      <c r="K5780" s="15" t="s">
        <v>28</v>
      </c>
      <c r="L5780" s="15" t="s">
        <v>28</v>
      </c>
      <c r="M5780" s="15" t="s">
        <v>28</v>
      </c>
      <c r="N5780" s="15" t="s">
        <v>28</v>
      </c>
      <c r="O5780" s="15" t="s">
        <v>28</v>
      </c>
      <c r="P5780" s="15" t="s">
        <v>25</v>
      </c>
      <c r="Q5780" s="15" t="s">
        <v>24</v>
      </c>
      <c r="R5780" s="15" t="s">
        <v>21</v>
      </c>
      <c r="S5780" s="18" t="n">
        <v>20.3</v>
      </c>
      <c r="T5780" s="15" t="n">
        <v>20.3</v>
      </c>
      <c r="U5780" s="15" t="s">
        <v>24</v>
      </c>
      <c r="V5780" s="18" t="n">
        <f aca="false">IF(ISNUMBER(T5780),T5780,0)</f>
        <v>20.3</v>
      </c>
      <c r="W5780" s="15" t="n">
        <f aca="false">IF(U5780="Yes",1,0)</f>
        <v>0</v>
      </c>
      <c r="X5780" s="15" t="str">
        <f aca="false">IF(F5780&lt;=12,"0-12 months",IF(F5780&lt;=24,"13-24 months",IF(F5780&lt;=48,"25-48 months","49-72 months")))</f>
        <v>0-12 months</v>
      </c>
      <c r="Y5780" s="15" t="str">
        <f aca="false">IF(C5780=1,"Yes","No")</f>
        <v>No</v>
      </c>
      <c r="Z5780" s="15" t="n">
        <f aca="false">COUNTIF(J5780:O5780,"Yes")</f>
        <v>0</v>
      </c>
      <c r="AA5780" s="18" t="n">
        <f aca="false">S5780*W5780</f>
        <v>0</v>
      </c>
      <c r="AB5780" s="15" t="n">
        <f aca="false">(P5780="Month-to-month")+(I5780="Fiber optic")+(R5780="Electronic check")+(F5780&lt;=12)+(M5780="No")+(J5780="No")</f>
        <v>2</v>
      </c>
      <c r="AC5780" s="15" t="str">
        <f aca="false">IF(AB5780&gt;=5,"High",IF(AB5780&gt;=3,"Medium","Low"))</f>
        <v>Low</v>
      </c>
    </row>
    <row r="5781" customFormat="false" ht="15" hidden="false" customHeight="false" outlineLevel="0" collapsed="false">
      <c r="A5781" s="15" t="s">
        <v>5878</v>
      </c>
      <c r="B5781" s="15" t="s">
        <v>94</v>
      </c>
      <c r="C5781" s="15" t="n">
        <v>0</v>
      </c>
      <c r="D5781" s="15" t="s">
        <v>24</v>
      </c>
      <c r="E5781" s="15" t="s">
        <v>24</v>
      </c>
      <c r="F5781" s="15" t="n">
        <v>39</v>
      </c>
      <c r="G5781" s="15" t="s">
        <v>26</v>
      </c>
      <c r="H5781" s="15" t="s">
        <v>24</v>
      </c>
      <c r="I5781" s="15" t="s">
        <v>102</v>
      </c>
      <c r="J5781" s="15" t="s">
        <v>26</v>
      </c>
      <c r="K5781" s="15" t="s">
        <v>24</v>
      </c>
      <c r="L5781" s="15" t="s">
        <v>26</v>
      </c>
      <c r="M5781" s="15" t="s">
        <v>26</v>
      </c>
      <c r="N5781" s="15" t="s">
        <v>26</v>
      </c>
      <c r="O5781" s="15" t="s">
        <v>24</v>
      </c>
      <c r="P5781" s="15" t="s">
        <v>27</v>
      </c>
      <c r="Q5781" s="15" t="s">
        <v>26</v>
      </c>
      <c r="R5781" s="15" t="s">
        <v>15</v>
      </c>
      <c r="S5781" s="18" t="n">
        <v>95.55</v>
      </c>
      <c r="T5781" s="15" t="n">
        <v>3692.85</v>
      </c>
      <c r="U5781" s="15" t="s">
        <v>26</v>
      </c>
      <c r="V5781" s="18" t="n">
        <f aca="false">IF(ISNUMBER(T5781),T5781,0)</f>
        <v>3692.85</v>
      </c>
      <c r="W5781" s="15" t="n">
        <f aca="false">IF(U5781="Yes",1,0)</f>
        <v>1</v>
      </c>
      <c r="X5781" s="15" t="str">
        <f aca="false">IF(F5781&lt;=12,"0-12 months",IF(F5781&lt;=24,"13-24 months",IF(F5781&lt;=48,"25-48 months","49-72 months")))</f>
        <v>25-48 months</v>
      </c>
      <c r="Y5781" s="15" t="str">
        <f aca="false">IF(C5781=1,"Yes","No")</f>
        <v>No</v>
      </c>
      <c r="Z5781" s="15" t="n">
        <f aca="false">COUNTIF(J5781:O5781,"Yes")</f>
        <v>4</v>
      </c>
      <c r="AA5781" s="18" t="n">
        <f aca="false">S5781*W5781</f>
        <v>95.55</v>
      </c>
      <c r="AB5781" s="15" t="n">
        <f aca="false">(P5781="Month-to-month")+(I5781="Fiber optic")+(R5781="Electronic check")+(F5781&lt;=12)+(M5781="No")+(J5781="No")</f>
        <v>2</v>
      </c>
      <c r="AC5781" s="15" t="str">
        <f aca="false">IF(AB5781&gt;=5,"High",IF(AB5781&gt;=3,"Medium","Low"))</f>
        <v>Low</v>
      </c>
    </row>
    <row r="5782" customFormat="false" ht="15" hidden="false" customHeight="false" outlineLevel="0" collapsed="false">
      <c r="A5782" s="15" t="s">
        <v>5879</v>
      </c>
      <c r="B5782" s="15" t="s">
        <v>98</v>
      </c>
      <c r="C5782" s="15" t="n">
        <v>0</v>
      </c>
      <c r="D5782" s="15" t="s">
        <v>26</v>
      </c>
      <c r="E5782" s="15" t="s">
        <v>26</v>
      </c>
      <c r="F5782" s="15" t="n">
        <v>53</v>
      </c>
      <c r="G5782" s="15" t="s">
        <v>26</v>
      </c>
      <c r="H5782" s="15" t="s">
        <v>24</v>
      </c>
      <c r="I5782" s="15" t="s">
        <v>24</v>
      </c>
      <c r="J5782" s="15" t="s">
        <v>28</v>
      </c>
      <c r="K5782" s="15" t="s">
        <v>28</v>
      </c>
      <c r="L5782" s="15" t="s">
        <v>28</v>
      </c>
      <c r="M5782" s="15" t="s">
        <v>28</v>
      </c>
      <c r="N5782" s="15" t="s">
        <v>28</v>
      </c>
      <c r="O5782" s="15" t="s">
        <v>28</v>
      </c>
      <c r="P5782" s="15" t="s">
        <v>27</v>
      </c>
      <c r="Q5782" s="15" t="s">
        <v>24</v>
      </c>
      <c r="R5782" s="15" t="s">
        <v>21</v>
      </c>
      <c r="S5782" s="18" t="n">
        <v>20.2</v>
      </c>
      <c r="T5782" s="15" t="n">
        <v>1068.15</v>
      </c>
      <c r="U5782" s="15" t="s">
        <v>24</v>
      </c>
      <c r="V5782" s="18" t="n">
        <f aca="false">IF(ISNUMBER(T5782),T5782,0)</f>
        <v>1068.15</v>
      </c>
      <c r="W5782" s="15" t="n">
        <f aca="false">IF(U5782="Yes",1,0)</f>
        <v>0</v>
      </c>
      <c r="X5782" s="15" t="str">
        <f aca="false">IF(F5782&lt;=12,"0-12 months",IF(F5782&lt;=24,"13-24 months",IF(F5782&lt;=48,"25-48 months","49-72 months")))</f>
        <v>49-72 months</v>
      </c>
      <c r="Y5782" s="15" t="str">
        <f aca="false">IF(C5782=1,"Yes","No")</f>
        <v>No</v>
      </c>
      <c r="Z5782" s="15" t="n">
        <f aca="false">COUNTIF(J5782:O5782,"Yes")</f>
        <v>0</v>
      </c>
      <c r="AA5782" s="18" t="n">
        <f aca="false">S5782*W5782</f>
        <v>0</v>
      </c>
      <c r="AB5782" s="15" t="n">
        <f aca="false">(P5782="Month-to-month")+(I5782="Fiber optic")+(R5782="Electronic check")+(F5782&lt;=12)+(M5782="No")+(J5782="No")</f>
        <v>0</v>
      </c>
      <c r="AC5782" s="15" t="str">
        <f aca="false">IF(AB5782&gt;=5,"High",IF(AB5782&gt;=3,"Medium","Low"))</f>
        <v>Low</v>
      </c>
    </row>
    <row r="5783" customFormat="false" ht="15" hidden="false" customHeight="false" outlineLevel="0" collapsed="false">
      <c r="A5783" s="15" t="s">
        <v>5880</v>
      </c>
      <c r="B5783" s="15" t="s">
        <v>94</v>
      </c>
      <c r="C5783" s="15" t="n">
        <v>0</v>
      </c>
      <c r="D5783" s="15" t="s">
        <v>24</v>
      </c>
      <c r="E5783" s="15" t="s">
        <v>24</v>
      </c>
      <c r="F5783" s="15" t="n">
        <v>27</v>
      </c>
      <c r="G5783" s="15" t="s">
        <v>26</v>
      </c>
      <c r="H5783" s="15" t="s">
        <v>24</v>
      </c>
      <c r="I5783" s="15" t="s">
        <v>102</v>
      </c>
      <c r="J5783" s="15" t="s">
        <v>24</v>
      </c>
      <c r="K5783" s="15" t="s">
        <v>24</v>
      </c>
      <c r="L5783" s="15" t="s">
        <v>26</v>
      </c>
      <c r="M5783" s="15" t="s">
        <v>26</v>
      </c>
      <c r="N5783" s="15" t="s">
        <v>24</v>
      </c>
      <c r="O5783" s="15" t="s">
        <v>26</v>
      </c>
      <c r="P5783" s="15" t="s">
        <v>25</v>
      </c>
      <c r="Q5783" s="15" t="s">
        <v>26</v>
      </c>
      <c r="R5783" s="15" t="s">
        <v>15</v>
      </c>
      <c r="S5783" s="18" t="n">
        <v>89.2</v>
      </c>
      <c r="T5783" s="15" t="n">
        <v>2383.6</v>
      </c>
      <c r="U5783" s="15" t="s">
        <v>24</v>
      </c>
      <c r="V5783" s="18" t="n">
        <f aca="false">IF(ISNUMBER(T5783),T5783,0)</f>
        <v>2383.6</v>
      </c>
      <c r="W5783" s="15" t="n">
        <f aca="false">IF(U5783="Yes",1,0)</f>
        <v>0</v>
      </c>
      <c r="X5783" s="15" t="str">
        <f aca="false">IF(F5783&lt;=12,"0-12 months",IF(F5783&lt;=24,"13-24 months",IF(F5783&lt;=48,"25-48 months","49-72 months")))</f>
        <v>25-48 months</v>
      </c>
      <c r="Y5783" s="15" t="str">
        <f aca="false">IF(C5783=1,"Yes","No")</f>
        <v>No</v>
      </c>
      <c r="Z5783" s="15" t="n">
        <f aca="false">COUNTIF(J5783:O5783,"Yes")</f>
        <v>3</v>
      </c>
      <c r="AA5783" s="18" t="n">
        <f aca="false">S5783*W5783</f>
        <v>0</v>
      </c>
      <c r="AB5783" s="15" t="n">
        <f aca="false">(P5783="Month-to-month")+(I5783="Fiber optic")+(R5783="Electronic check")+(F5783&lt;=12)+(M5783="No")+(J5783="No")</f>
        <v>4</v>
      </c>
      <c r="AC5783" s="15" t="str">
        <f aca="false">IF(AB5783&gt;=5,"High",IF(AB5783&gt;=3,"Medium","Low"))</f>
        <v>Medium</v>
      </c>
    </row>
    <row r="5784" customFormat="false" ht="15" hidden="false" customHeight="false" outlineLevel="0" collapsed="false">
      <c r="A5784" s="15" t="s">
        <v>5881</v>
      </c>
      <c r="B5784" s="15" t="s">
        <v>94</v>
      </c>
      <c r="C5784" s="15" t="n">
        <v>1</v>
      </c>
      <c r="D5784" s="15" t="s">
        <v>24</v>
      </c>
      <c r="E5784" s="15" t="s">
        <v>24</v>
      </c>
      <c r="F5784" s="15" t="n">
        <v>1</v>
      </c>
      <c r="G5784" s="15" t="s">
        <v>26</v>
      </c>
      <c r="H5784" s="15" t="s">
        <v>24</v>
      </c>
      <c r="I5784" s="15" t="s">
        <v>102</v>
      </c>
      <c r="J5784" s="15" t="s">
        <v>24</v>
      </c>
      <c r="K5784" s="15" t="s">
        <v>24</v>
      </c>
      <c r="L5784" s="15" t="s">
        <v>24</v>
      </c>
      <c r="M5784" s="15" t="s">
        <v>24</v>
      </c>
      <c r="N5784" s="15" t="s">
        <v>24</v>
      </c>
      <c r="O5784" s="15" t="s">
        <v>24</v>
      </c>
      <c r="P5784" s="15" t="s">
        <v>25</v>
      </c>
      <c r="Q5784" s="15" t="s">
        <v>26</v>
      </c>
      <c r="R5784" s="15" t="s">
        <v>15</v>
      </c>
      <c r="S5784" s="18" t="n">
        <v>69.65</v>
      </c>
      <c r="T5784" s="15" t="n">
        <v>69.65</v>
      </c>
      <c r="U5784" s="15" t="s">
        <v>26</v>
      </c>
      <c r="V5784" s="18" t="n">
        <f aca="false">IF(ISNUMBER(T5784),T5784,0)</f>
        <v>69.65</v>
      </c>
      <c r="W5784" s="15" t="n">
        <f aca="false">IF(U5784="Yes",1,0)</f>
        <v>1</v>
      </c>
      <c r="X5784" s="15" t="str">
        <f aca="false">IF(F5784&lt;=12,"0-12 months",IF(F5784&lt;=24,"13-24 months",IF(F5784&lt;=48,"25-48 months","49-72 months")))</f>
        <v>0-12 months</v>
      </c>
      <c r="Y5784" s="15" t="str">
        <f aca="false">IF(C5784=1,"Yes","No")</f>
        <v>Yes</v>
      </c>
      <c r="Z5784" s="15" t="n">
        <f aca="false">COUNTIF(J5784:O5784,"Yes")</f>
        <v>0</v>
      </c>
      <c r="AA5784" s="18" t="n">
        <f aca="false">S5784*W5784</f>
        <v>69.65</v>
      </c>
      <c r="AB5784" s="15" t="n">
        <f aca="false">(P5784="Month-to-month")+(I5784="Fiber optic")+(R5784="Electronic check")+(F5784&lt;=12)+(M5784="No")+(J5784="No")</f>
        <v>6</v>
      </c>
      <c r="AC5784" s="15" t="str">
        <f aca="false">IF(AB5784&gt;=5,"High",IF(AB5784&gt;=3,"Medium","Low"))</f>
        <v>High</v>
      </c>
    </row>
    <row r="5785" customFormat="false" ht="15" hidden="false" customHeight="false" outlineLevel="0" collapsed="false">
      <c r="A5785" s="15" t="s">
        <v>5882</v>
      </c>
      <c r="B5785" s="15" t="s">
        <v>94</v>
      </c>
      <c r="C5785" s="15" t="n">
        <v>1</v>
      </c>
      <c r="D5785" s="15" t="s">
        <v>24</v>
      </c>
      <c r="E5785" s="15" t="s">
        <v>24</v>
      </c>
      <c r="F5785" s="15" t="n">
        <v>1</v>
      </c>
      <c r="G5785" s="15" t="s">
        <v>26</v>
      </c>
      <c r="H5785" s="15" t="s">
        <v>24</v>
      </c>
      <c r="I5785" s="15" t="s">
        <v>102</v>
      </c>
      <c r="J5785" s="15" t="s">
        <v>24</v>
      </c>
      <c r="K5785" s="15" t="s">
        <v>24</v>
      </c>
      <c r="L5785" s="15" t="s">
        <v>24</v>
      </c>
      <c r="M5785" s="15" t="s">
        <v>24</v>
      </c>
      <c r="N5785" s="15" t="s">
        <v>26</v>
      </c>
      <c r="O5785" s="15" t="s">
        <v>26</v>
      </c>
      <c r="P5785" s="15" t="s">
        <v>25</v>
      </c>
      <c r="Q5785" s="15" t="s">
        <v>26</v>
      </c>
      <c r="R5785" s="15" t="s">
        <v>15</v>
      </c>
      <c r="S5785" s="18" t="n">
        <v>89.3</v>
      </c>
      <c r="T5785" s="15" t="n">
        <v>89.3</v>
      </c>
      <c r="U5785" s="15" t="s">
        <v>26</v>
      </c>
      <c r="V5785" s="18" t="n">
        <f aca="false">IF(ISNUMBER(T5785),T5785,0)</f>
        <v>89.3</v>
      </c>
      <c r="W5785" s="15" t="n">
        <f aca="false">IF(U5785="Yes",1,0)</f>
        <v>1</v>
      </c>
      <c r="X5785" s="15" t="str">
        <f aca="false">IF(F5785&lt;=12,"0-12 months",IF(F5785&lt;=24,"13-24 months",IF(F5785&lt;=48,"25-48 months","49-72 months")))</f>
        <v>0-12 months</v>
      </c>
      <c r="Y5785" s="15" t="str">
        <f aca="false">IF(C5785=1,"Yes","No")</f>
        <v>Yes</v>
      </c>
      <c r="Z5785" s="15" t="n">
        <f aca="false">COUNTIF(J5785:O5785,"Yes")</f>
        <v>2</v>
      </c>
      <c r="AA5785" s="18" t="n">
        <f aca="false">S5785*W5785</f>
        <v>89.3</v>
      </c>
      <c r="AB5785" s="15" t="n">
        <f aca="false">(P5785="Month-to-month")+(I5785="Fiber optic")+(R5785="Electronic check")+(F5785&lt;=12)+(M5785="No")+(J5785="No")</f>
        <v>6</v>
      </c>
      <c r="AC5785" s="15" t="str">
        <f aca="false">IF(AB5785&gt;=5,"High",IF(AB5785&gt;=3,"Medium","Low"))</f>
        <v>High</v>
      </c>
    </row>
    <row r="5786" customFormat="false" ht="15" hidden="false" customHeight="false" outlineLevel="0" collapsed="false">
      <c r="A5786" s="15" t="s">
        <v>5883</v>
      </c>
      <c r="B5786" s="15" t="s">
        <v>94</v>
      </c>
      <c r="C5786" s="15" t="n">
        <v>0</v>
      </c>
      <c r="D5786" s="15" t="s">
        <v>26</v>
      </c>
      <c r="E5786" s="15" t="s">
        <v>24</v>
      </c>
      <c r="F5786" s="15" t="n">
        <v>18</v>
      </c>
      <c r="G5786" s="15" t="s">
        <v>26</v>
      </c>
      <c r="H5786" s="15" t="s">
        <v>24</v>
      </c>
      <c r="I5786" s="15" t="s">
        <v>102</v>
      </c>
      <c r="J5786" s="15" t="s">
        <v>26</v>
      </c>
      <c r="K5786" s="15" t="s">
        <v>24</v>
      </c>
      <c r="L5786" s="15" t="s">
        <v>24</v>
      </c>
      <c r="M5786" s="15" t="s">
        <v>24</v>
      </c>
      <c r="N5786" s="15" t="s">
        <v>24</v>
      </c>
      <c r="O5786" s="15" t="s">
        <v>24</v>
      </c>
      <c r="P5786" s="15" t="s">
        <v>25</v>
      </c>
      <c r="Q5786" s="15" t="s">
        <v>24</v>
      </c>
      <c r="R5786" s="15" t="s">
        <v>15</v>
      </c>
      <c r="S5786" s="18" t="n">
        <v>74.8</v>
      </c>
      <c r="T5786" s="15" t="n">
        <v>1438.05</v>
      </c>
      <c r="U5786" s="15" t="s">
        <v>24</v>
      </c>
      <c r="V5786" s="18" t="n">
        <f aca="false">IF(ISNUMBER(T5786),T5786,0)</f>
        <v>1438.05</v>
      </c>
      <c r="W5786" s="15" t="n">
        <f aca="false">IF(U5786="Yes",1,0)</f>
        <v>0</v>
      </c>
      <c r="X5786" s="15" t="str">
        <f aca="false">IF(F5786&lt;=12,"0-12 months",IF(F5786&lt;=24,"13-24 months",IF(F5786&lt;=48,"25-48 months","49-72 months")))</f>
        <v>13-24 months</v>
      </c>
      <c r="Y5786" s="15" t="str">
        <f aca="false">IF(C5786=1,"Yes","No")</f>
        <v>No</v>
      </c>
      <c r="Z5786" s="15" t="n">
        <f aca="false">COUNTIF(J5786:O5786,"Yes")</f>
        <v>1</v>
      </c>
      <c r="AA5786" s="18" t="n">
        <f aca="false">S5786*W5786</f>
        <v>0</v>
      </c>
      <c r="AB5786" s="15" t="n">
        <f aca="false">(P5786="Month-to-month")+(I5786="Fiber optic")+(R5786="Electronic check")+(F5786&lt;=12)+(M5786="No")+(J5786="No")</f>
        <v>4</v>
      </c>
      <c r="AC5786" s="15" t="str">
        <f aca="false">IF(AB5786&gt;=5,"High",IF(AB5786&gt;=3,"Medium","Low"))</f>
        <v>Medium</v>
      </c>
    </row>
    <row r="5787" customFormat="false" ht="15" hidden="false" customHeight="false" outlineLevel="0" collapsed="false">
      <c r="A5787" s="15" t="s">
        <v>5884</v>
      </c>
      <c r="B5787" s="15" t="s">
        <v>98</v>
      </c>
      <c r="C5787" s="15" t="n">
        <v>0</v>
      </c>
      <c r="D5787" s="15" t="s">
        <v>26</v>
      </c>
      <c r="E5787" s="15" t="s">
        <v>26</v>
      </c>
      <c r="F5787" s="15" t="n">
        <v>46</v>
      </c>
      <c r="G5787" s="15" t="s">
        <v>26</v>
      </c>
      <c r="H5787" s="15" t="s">
        <v>24</v>
      </c>
      <c r="I5787" s="15" t="s">
        <v>24</v>
      </c>
      <c r="J5787" s="15" t="s">
        <v>28</v>
      </c>
      <c r="K5787" s="15" t="s">
        <v>28</v>
      </c>
      <c r="L5787" s="15" t="s">
        <v>28</v>
      </c>
      <c r="M5787" s="15" t="s">
        <v>28</v>
      </c>
      <c r="N5787" s="15" t="s">
        <v>28</v>
      </c>
      <c r="O5787" s="15" t="s">
        <v>28</v>
      </c>
      <c r="P5787" s="15" t="s">
        <v>29</v>
      </c>
      <c r="Q5787" s="15" t="s">
        <v>26</v>
      </c>
      <c r="R5787" s="15" t="s">
        <v>17</v>
      </c>
      <c r="S5787" s="18" t="n">
        <v>20.2</v>
      </c>
      <c r="T5787" s="15" t="n">
        <v>917.45</v>
      </c>
      <c r="U5787" s="15" t="s">
        <v>24</v>
      </c>
      <c r="V5787" s="18" t="n">
        <f aca="false">IF(ISNUMBER(T5787),T5787,0)</f>
        <v>917.45</v>
      </c>
      <c r="W5787" s="15" t="n">
        <f aca="false">IF(U5787="Yes",1,0)</f>
        <v>0</v>
      </c>
      <c r="X5787" s="15" t="str">
        <f aca="false">IF(F5787&lt;=12,"0-12 months",IF(F5787&lt;=24,"13-24 months",IF(F5787&lt;=48,"25-48 months","49-72 months")))</f>
        <v>25-48 months</v>
      </c>
      <c r="Y5787" s="15" t="str">
        <f aca="false">IF(C5787=1,"Yes","No")</f>
        <v>No</v>
      </c>
      <c r="Z5787" s="15" t="n">
        <f aca="false">COUNTIF(J5787:O5787,"Yes")</f>
        <v>0</v>
      </c>
      <c r="AA5787" s="18" t="n">
        <f aca="false">S5787*W5787</f>
        <v>0</v>
      </c>
      <c r="AB5787" s="15" t="n">
        <f aca="false">(P5787="Month-to-month")+(I5787="Fiber optic")+(R5787="Electronic check")+(F5787&lt;=12)+(M5787="No")+(J5787="No")</f>
        <v>0</v>
      </c>
      <c r="AC5787" s="15" t="str">
        <f aca="false">IF(AB5787&gt;=5,"High",IF(AB5787&gt;=3,"Medium","Low"))</f>
        <v>Low</v>
      </c>
    </row>
    <row r="5788" customFormat="false" ht="15" hidden="false" customHeight="false" outlineLevel="0" collapsed="false">
      <c r="A5788" s="15" t="s">
        <v>5885</v>
      </c>
      <c r="B5788" s="15" t="s">
        <v>94</v>
      </c>
      <c r="C5788" s="15" t="n">
        <v>0</v>
      </c>
      <c r="D5788" s="15" t="s">
        <v>26</v>
      </c>
      <c r="E5788" s="15" t="s">
        <v>24</v>
      </c>
      <c r="F5788" s="15" t="n">
        <v>72</v>
      </c>
      <c r="G5788" s="15" t="s">
        <v>26</v>
      </c>
      <c r="H5788" s="15" t="s">
        <v>26</v>
      </c>
      <c r="I5788" s="15" t="s">
        <v>96</v>
      </c>
      <c r="J5788" s="15" t="s">
        <v>26</v>
      </c>
      <c r="K5788" s="15" t="s">
        <v>24</v>
      </c>
      <c r="L5788" s="15" t="s">
        <v>26</v>
      </c>
      <c r="M5788" s="15" t="s">
        <v>26</v>
      </c>
      <c r="N5788" s="15" t="s">
        <v>26</v>
      </c>
      <c r="O5788" s="15" t="s">
        <v>26</v>
      </c>
      <c r="P5788" s="15" t="s">
        <v>29</v>
      </c>
      <c r="Q5788" s="15" t="s">
        <v>26</v>
      </c>
      <c r="R5788" s="15" t="s">
        <v>21</v>
      </c>
      <c r="S5788" s="18" t="n">
        <v>84.4</v>
      </c>
      <c r="T5788" s="15" t="n">
        <v>6096.45</v>
      </c>
      <c r="U5788" s="15" t="s">
        <v>24</v>
      </c>
      <c r="V5788" s="18" t="n">
        <f aca="false">IF(ISNUMBER(T5788),T5788,0)</f>
        <v>6096.45</v>
      </c>
      <c r="W5788" s="15" t="n">
        <f aca="false">IF(U5788="Yes",1,0)</f>
        <v>0</v>
      </c>
      <c r="X5788" s="15" t="str">
        <f aca="false">IF(F5788&lt;=12,"0-12 months",IF(F5788&lt;=24,"13-24 months",IF(F5788&lt;=48,"25-48 months","49-72 months")))</f>
        <v>49-72 months</v>
      </c>
      <c r="Y5788" s="15" t="str">
        <f aca="false">IF(C5788=1,"Yes","No")</f>
        <v>No</v>
      </c>
      <c r="Z5788" s="15" t="n">
        <f aca="false">COUNTIF(J5788:O5788,"Yes")</f>
        <v>5</v>
      </c>
      <c r="AA5788" s="18" t="n">
        <f aca="false">S5788*W5788</f>
        <v>0</v>
      </c>
      <c r="AB5788" s="15" t="n">
        <f aca="false">(P5788="Month-to-month")+(I5788="Fiber optic")+(R5788="Electronic check")+(F5788&lt;=12)+(M5788="No")+(J5788="No")</f>
        <v>0</v>
      </c>
      <c r="AC5788" s="15" t="str">
        <f aca="false">IF(AB5788&gt;=5,"High",IF(AB5788&gt;=3,"Medium","Low"))</f>
        <v>Low</v>
      </c>
    </row>
    <row r="5789" customFormat="false" ht="15" hidden="false" customHeight="false" outlineLevel="0" collapsed="false">
      <c r="A5789" s="15" t="s">
        <v>5886</v>
      </c>
      <c r="B5789" s="15" t="s">
        <v>94</v>
      </c>
      <c r="C5789" s="15" t="n">
        <v>0</v>
      </c>
      <c r="D5789" s="15" t="s">
        <v>24</v>
      </c>
      <c r="E5789" s="15" t="s">
        <v>24</v>
      </c>
      <c r="F5789" s="15" t="n">
        <v>36</v>
      </c>
      <c r="G5789" s="15" t="s">
        <v>26</v>
      </c>
      <c r="H5789" s="15" t="s">
        <v>24</v>
      </c>
      <c r="I5789" s="15" t="s">
        <v>102</v>
      </c>
      <c r="J5789" s="15" t="s">
        <v>24</v>
      </c>
      <c r="K5789" s="15" t="s">
        <v>24</v>
      </c>
      <c r="L5789" s="15" t="s">
        <v>26</v>
      </c>
      <c r="M5789" s="15" t="s">
        <v>26</v>
      </c>
      <c r="N5789" s="15" t="s">
        <v>24</v>
      </c>
      <c r="O5789" s="15" t="s">
        <v>26</v>
      </c>
      <c r="P5789" s="15" t="s">
        <v>25</v>
      </c>
      <c r="Q5789" s="15" t="s">
        <v>26</v>
      </c>
      <c r="R5789" s="15" t="s">
        <v>15</v>
      </c>
      <c r="S5789" s="18" t="n">
        <v>87.55</v>
      </c>
      <c r="T5789" s="15" t="n">
        <v>3078.1</v>
      </c>
      <c r="U5789" s="15" t="s">
        <v>26</v>
      </c>
      <c r="V5789" s="18" t="n">
        <f aca="false">IF(ISNUMBER(T5789),T5789,0)</f>
        <v>3078.1</v>
      </c>
      <c r="W5789" s="15" t="n">
        <f aca="false">IF(U5789="Yes",1,0)</f>
        <v>1</v>
      </c>
      <c r="X5789" s="15" t="str">
        <f aca="false">IF(F5789&lt;=12,"0-12 months",IF(F5789&lt;=24,"13-24 months",IF(F5789&lt;=48,"25-48 months","49-72 months")))</f>
        <v>25-48 months</v>
      </c>
      <c r="Y5789" s="15" t="str">
        <f aca="false">IF(C5789=1,"Yes","No")</f>
        <v>No</v>
      </c>
      <c r="Z5789" s="15" t="n">
        <f aca="false">COUNTIF(J5789:O5789,"Yes")</f>
        <v>3</v>
      </c>
      <c r="AA5789" s="18" t="n">
        <f aca="false">S5789*W5789</f>
        <v>87.55</v>
      </c>
      <c r="AB5789" s="15" t="n">
        <f aca="false">(P5789="Month-to-month")+(I5789="Fiber optic")+(R5789="Electronic check")+(F5789&lt;=12)+(M5789="No")+(J5789="No")</f>
        <v>4</v>
      </c>
      <c r="AC5789" s="15" t="str">
        <f aca="false">IF(AB5789&gt;=5,"High",IF(AB5789&gt;=3,"Medium","Low"))</f>
        <v>Medium</v>
      </c>
    </row>
    <row r="5790" customFormat="false" ht="15" hidden="false" customHeight="false" outlineLevel="0" collapsed="false">
      <c r="A5790" s="15" t="s">
        <v>5887</v>
      </c>
      <c r="B5790" s="15" t="s">
        <v>94</v>
      </c>
      <c r="C5790" s="15" t="n">
        <v>0</v>
      </c>
      <c r="D5790" s="15" t="s">
        <v>26</v>
      </c>
      <c r="E5790" s="15" t="s">
        <v>24</v>
      </c>
      <c r="F5790" s="15" t="n">
        <v>4</v>
      </c>
      <c r="G5790" s="15" t="s">
        <v>24</v>
      </c>
      <c r="H5790" s="15" t="s">
        <v>95</v>
      </c>
      <c r="I5790" s="15" t="s">
        <v>96</v>
      </c>
      <c r="J5790" s="15" t="s">
        <v>24</v>
      </c>
      <c r="K5790" s="15" t="s">
        <v>24</v>
      </c>
      <c r="L5790" s="15" t="s">
        <v>24</v>
      </c>
      <c r="M5790" s="15" t="s">
        <v>24</v>
      </c>
      <c r="N5790" s="15" t="s">
        <v>24</v>
      </c>
      <c r="O5790" s="15" t="s">
        <v>24</v>
      </c>
      <c r="P5790" s="15" t="s">
        <v>25</v>
      </c>
      <c r="Q5790" s="15" t="s">
        <v>26</v>
      </c>
      <c r="R5790" s="15" t="s">
        <v>15</v>
      </c>
      <c r="S5790" s="18" t="n">
        <v>25.15</v>
      </c>
      <c r="T5790" s="15" t="n">
        <v>99.95</v>
      </c>
      <c r="U5790" s="15" t="s">
        <v>24</v>
      </c>
      <c r="V5790" s="18" t="n">
        <f aca="false">IF(ISNUMBER(T5790),T5790,0)</f>
        <v>99.95</v>
      </c>
      <c r="W5790" s="15" t="n">
        <f aca="false">IF(U5790="Yes",1,0)</f>
        <v>0</v>
      </c>
      <c r="X5790" s="15" t="str">
        <f aca="false">IF(F5790&lt;=12,"0-12 months",IF(F5790&lt;=24,"13-24 months",IF(F5790&lt;=48,"25-48 months","49-72 months")))</f>
        <v>0-12 months</v>
      </c>
      <c r="Y5790" s="15" t="str">
        <f aca="false">IF(C5790=1,"Yes","No")</f>
        <v>No</v>
      </c>
      <c r="Z5790" s="15" t="n">
        <f aca="false">COUNTIF(J5790:O5790,"Yes")</f>
        <v>0</v>
      </c>
      <c r="AA5790" s="18" t="n">
        <f aca="false">S5790*W5790</f>
        <v>0</v>
      </c>
      <c r="AB5790" s="15" t="n">
        <f aca="false">(P5790="Month-to-month")+(I5790="Fiber optic")+(R5790="Electronic check")+(F5790&lt;=12)+(M5790="No")+(J5790="No")</f>
        <v>5</v>
      </c>
      <c r="AC5790" s="15" t="str">
        <f aca="false">IF(AB5790&gt;=5,"High",IF(AB5790&gt;=3,"Medium","Low"))</f>
        <v>High</v>
      </c>
    </row>
    <row r="5791" customFormat="false" ht="15" hidden="false" customHeight="false" outlineLevel="0" collapsed="false">
      <c r="A5791" s="15" t="s">
        <v>5888</v>
      </c>
      <c r="B5791" s="15" t="s">
        <v>94</v>
      </c>
      <c r="C5791" s="15" t="n">
        <v>0</v>
      </c>
      <c r="D5791" s="15" t="s">
        <v>24</v>
      </c>
      <c r="E5791" s="15" t="s">
        <v>24</v>
      </c>
      <c r="F5791" s="15" t="n">
        <v>25</v>
      </c>
      <c r="G5791" s="15" t="s">
        <v>26</v>
      </c>
      <c r="H5791" s="15" t="s">
        <v>24</v>
      </c>
      <c r="I5791" s="15" t="s">
        <v>24</v>
      </c>
      <c r="J5791" s="15" t="s">
        <v>28</v>
      </c>
      <c r="K5791" s="15" t="s">
        <v>28</v>
      </c>
      <c r="L5791" s="15" t="s">
        <v>28</v>
      </c>
      <c r="M5791" s="15" t="s">
        <v>28</v>
      </c>
      <c r="N5791" s="15" t="s">
        <v>28</v>
      </c>
      <c r="O5791" s="15" t="s">
        <v>28</v>
      </c>
      <c r="P5791" s="15" t="s">
        <v>29</v>
      </c>
      <c r="Q5791" s="15" t="s">
        <v>24</v>
      </c>
      <c r="R5791" s="15" t="s">
        <v>21</v>
      </c>
      <c r="S5791" s="18" t="n">
        <v>19.8</v>
      </c>
      <c r="T5791" s="15" t="n">
        <v>475.2</v>
      </c>
      <c r="U5791" s="15" t="s">
        <v>24</v>
      </c>
      <c r="V5791" s="18" t="n">
        <f aca="false">IF(ISNUMBER(T5791),T5791,0)</f>
        <v>475.2</v>
      </c>
      <c r="W5791" s="15" t="n">
        <f aca="false">IF(U5791="Yes",1,0)</f>
        <v>0</v>
      </c>
      <c r="X5791" s="15" t="str">
        <f aca="false">IF(F5791&lt;=12,"0-12 months",IF(F5791&lt;=24,"13-24 months",IF(F5791&lt;=48,"25-48 months","49-72 months")))</f>
        <v>25-48 months</v>
      </c>
      <c r="Y5791" s="15" t="str">
        <f aca="false">IF(C5791=1,"Yes","No")</f>
        <v>No</v>
      </c>
      <c r="Z5791" s="15" t="n">
        <f aca="false">COUNTIF(J5791:O5791,"Yes")</f>
        <v>0</v>
      </c>
      <c r="AA5791" s="18" t="n">
        <f aca="false">S5791*W5791</f>
        <v>0</v>
      </c>
      <c r="AB5791" s="15" t="n">
        <f aca="false">(P5791="Month-to-month")+(I5791="Fiber optic")+(R5791="Electronic check")+(F5791&lt;=12)+(M5791="No")+(J5791="No")</f>
        <v>0</v>
      </c>
      <c r="AC5791" s="15" t="str">
        <f aca="false">IF(AB5791&gt;=5,"High",IF(AB5791&gt;=3,"Medium","Low"))</f>
        <v>Low</v>
      </c>
    </row>
    <row r="5792" customFormat="false" ht="15" hidden="false" customHeight="false" outlineLevel="0" collapsed="false">
      <c r="A5792" s="15" t="s">
        <v>5889</v>
      </c>
      <c r="B5792" s="15" t="s">
        <v>94</v>
      </c>
      <c r="C5792" s="15" t="n">
        <v>0</v>
      </c>
      <c r="D5792" s="15" t="s">
        <v>26</v>
      </c>
      <c r="E5792" s="15" t="s">
        <v>26</v>
      </c>
      <c r="F5792" s="15" t="n">
        <v>40</v>
      </c>
      <c r="G5792" s="15" t="s">
        <v>24</v>
      </c>
      <c r="H5792" s="15" t="s">
        <v>95</v>
      </c>
      <c r="I5792" s="15" t="s">
        <v>96</v>
      </c>
      <c r="J5792" s="15" t="s">
        <v>24</v>
      </c>
      <c r="K5792" s="15" t="s">
        <v>26</v>
      </c>
      <c r="L5792" s="15" t="s">
        <v>24</v>
      </c>
      <c r="M5792" s="15" t="s">
        <v>24</v>
      </c>
      <c r="N5792" s="15" t="s">
        <v>26</v>
      </c>
      <c r="O5792" s="15" t="s">
        <v>26</v>
      </c>
      <c r="P5792" s="15" t="s">
        <v>25</v>
      </c>
      <c r="Q5792" s="15" t="s">
        <v>26</v>
      </c>
      <c r="R5792" s="15" t="s">
        <v>15</v>
      </c>
      <c r="S5792" s="18" t="n">
        <v>50.85</v>
      </c>
      <c r="T5792" s="15" t="n">
        <v>2036.55</v>
      </c>
      <c r="U5792" s="15" t="s">
        <v>24</v>
      </c>
      <c r="V5792" s="18" t="n">
        <f aca="false">IF(ISNUMBER(T5792),T5792,0)</f>
        <v>2036.55</v>
      </c>
      <c r="W5792" s="15" t="n">
        <f aca="false">IF(U5792="Yes",1,0)</f>
        <v>0</v>
      </c>
      <c r="X5792" s="15" t="str">
        <f aca="false">IF(F5792&lt;=12,"0-12 months",IF(F5792&lt;=24,"13-24 months",IF(F5792&lt;=48,"25-48 months","49-72 months")))</f>
        <v>25-48 months</v>
      </c>
      <c r="Y5792" s="15" t="str">
        <f aca="false">IF(C5792=1,"Yes","No")</f>
        <v>No</v>
      </c>
      <c r="Z5792" s="15" t="n">
        <f aca="false">COUNTIF(J5792:O5792,"Yes")</f>
        <v>3</v>
      </c>
      <c r="AA5792" s="18" t="n">
        <f aca="false">S5792*W5792</f>
        <v>0</v>
      </c>
      <c r="AB5792" s="15" t="n">
        <f aca="false">(P5792="Month-to-month")+(I5792="Fiber optic")+(R5792="Electronic check")+(F5792&lt;=12)+(M5792="No")+(J5792="No")</f>
        <v>4</v>
      </c>
      <c r="AC5792" s="15" t="str">
        <f aca="false">IF(AB5792&gt;=5,"High",IF(AB5792&gt;=3,"Medium","Low"))</f>
        <v>Medium</v>
      </c>
    </row>
    <row r="5793" customFormat="false" ht="15" hidden="false" customHeight="false" outlineLevel="0" collapsed="false">
      <c r="A5793" s="15" t="s">
        <v>5890</v>
      </c>
      <c r="B5793" s="15" t="s">
        <v>98</v>
      </c>
      <c r="C5793" s="15" t="n">
        <v>0</v>
      </c>
      <c r="D5793" s="15" t="s">
        <v>26</v>
      </c>
      <c r="E5793" s="15" t="s">
        <v>24</v>
      </c>
      <c r="F5793" s="15" t="n">
        <v>63</v>
      </c>
      <c r="G5793" s="15" t="s">
        <v>26</v>
      </c>
      <c r="H5793" s="15" t="s">
        <v>26</v>
      </c>
      <c r="I5793" s="15" t="s">
        <v>102</v>
      </c>
      <c r="J5793" s="15" t="s">
        <v>24</v>
      </c>
      <c r="K5793" s="15" t="s">
        <v>26</v>
      </c>
      <c r="L5793" s="15" t="s">
        <v>26</v>
      </c>
      <c r="M5793" s="15" t="s">
        <v>24</v>
      </c>
      <c r="N5793" s="15" t="s">
        <v>26</v>
      </c>
      <c r="O5793" s="15" t="s">
        <v>26</v>
      </c>
      <c r="P5793" s="15" t="s">
        <v>25</v>
      </c>
      <c r="Q5793" s="15" t="s">
        <v>26</v>
      </c>
      <c r="R5793" s="15" t="s">
        <v>15</v>
      </c>
      <c r="S5793" s="18" t="n">
        <v>102.4</v>
      </c>
      <c r="T5793" s="15" t="n">
        <v>6444.05</v>
      </c>
      <c r="U5793" s="15" t="s">
        <v>24</v>
      </c>
      <c r="V5793" s="18" t="n">
        <f aca="false">IF(ISNUMBER(T5793),T5793,0)</f>
        <v>6444.05</v>
      </c>
      <c r="W5793" s="15" t="n">
        <f aca="false">IF(U5793="Yes",1,0)</f>
        <v>0</v>
      </c>
      <c r="X5793" s="15" t="str">
        <f aca="false">IF(F5793&lt;=12,"0-12 months",IF(F5793&lt;=24,"13-24 months",IF(F5793&lt;=48,"25-48 months","49-72 months")))</f>
        <v>49-72 months</v>
      </c>
      <c r="Y5793" s="15" t="str">
        <f aca="false">IF(C5793=1,"Yes","No")</f>
        <v>No</v>
      </c>
      <c r="Z5793" s="15" t="n">
        <f aca="false">COUNTIF(J5793:O5793,"Yes")</f>
        <v>4</v>
      </c>
      <c r="AA5793" s="18" t="n">
        <f aca="false">S5793*W5793</f>
        <v>0</v>
      </c>
      <c r="AB5793" s="15" t="n">
        <f aca="false">(P5793="Month-to-month")+(I5793="Fiber optic")+(R5793="Electronic check")+(F5793&lt;=12)+(M5793="No")+(J5793="No")</f>
        <v>5</v>
      </c>
      <c r="AC5793" s="15" t="str">
        <f aca="false">IF(AB5793&gt;=5,"High",IF(AB5793&gt;=3,"Medium","Low"))</f>
        <v>High</v>
      </c>
    </row>
    <row r="5794" customFormat="false" ht="15" hidden="false" customHeight="false" outlineLevel="0" collapsed="false">
      <c r="A5794" s="15" t="s">
        <v>5891</v>
      </c>
      <c r="B5794" s="15" t="s">
        <v>94</v>
      </c>
      <c r="C5794" s="15" t="n">
        <v>1</v>
      </c>
      <c r="D5794" s="15" t="s">
        <v>24</v>
      </c>
      <c r="E5794" s="15" t="s">
        <v>24</v>
      </c>
      <c r="F5794" s="15" t="n">
        <v>15</v>
      </c>
      <c r="G5794" s="15" t="s">
        <v>26</v>
      </c>
      <c r="H5794" s="15" t="s">
        <v>24</v>
      </c>
      <c r="I5794" s="15" t="s">
        <v>102</v>
      </c>
      <c r="J5794" s="15" t="s">
        <v>26</v>
      </c>
      <c r="K5794" s="15" t="s">
        <v>24</v>
      </c>
      <c r="L5794" s="15" t="s">
        <v>26</v>
      </c>
      <c r="M5794" s="15" t="s">
        <v>26</v>
      </c>
      <c r="N5794" s="15" t="s">
        <v>24</v>
      </c>
      <c r="O5794" s="15" t="s">
        <v>26</v>
      </c>
      <c r="P5794" s="15" t="s">
        <v>25</v>
      </c>
      <c r="Q5794" s="15" t="s">
        <v>26</v>
      </c>
      <c r="R5794" s="15" t="s">
        <v>17</v>
      </c>
      <c r="S5794" s="18" t="n">
        <v>96.3</v>
      </c>
      <c r="T5794" s="15" t="n">
        <v>1426.75</v>
      </c>
      <c r="U5794" s="15" t="s">
        <v>26</v>
      </c>
      <c r="V5794" s="18" t="n">
        <f aca="false">IF(ISNUMBER(T5794),T5794,0)</f>
        <v>1426.75</v>
      </c>
      <c r="W5794" s="15" t="n">
        <f aca="false">IF(U5794="Yes",1,0)</f>
        <v>1</v>
      </c>
      <c r="X5794" s="15" t="str">
        <f aca="false">IF(F5794&lt;=12,"0-12 months",IF(F5794&lt;=24,"13-24 months",IF(F5794&lt;=48,"25-48 months","49-72 months")))</f>
        <v>13-24 months</v>
      </c>
      <c r="Y5794" s="15" t="str">
        <f aca="false">IF(C5794=1,"Yes","No")</f>
        <v>Yes</v>
      </c>
      <c r="Z5794" s="15" t="n">
        <f aca="false">COUNTIF(J5794:O5794,"Yes")</f>
        <v>4</v>
      </c>
      <c r="AA5794" s="18" t="n">
        <f aca="false">S5794*W5794</f>
        <v>96.3</v>
      </c>
      <c r="AB5794" s="15" t="n">
        <f aca="false">(P5794="Month-to-month")+(I5794="Fiber optic")+(R5794="Electronic check")+(F5794&lt;=12)+(M5794="No")+(J5794="No")</f>
        <v>2</v>
      </c>
      <c r="AC5794" s="15" t="str">
        <f aca="false">IF(AB5794&gt;=5,"High",IF(AB5794&gt;=3,"Medium","Low"))</f>
        <v>Low</v>
      </c>
    </row>
    <row r="5795" customFormat="false" ht="15" hidden="false" customHeight="false" outlineLevel="0" collapsed="false">
      <c r="A5795" s="15" t="s">
        <v>5892</v>
      </c>
      <c r="B5795" s="15" t="s">
        <v>98</v>
      </c>
      <c r="C5795" s="15" t="n">
        <v>0</v>
      </c>
      <c r="D5795" s="15" t="s">
        <v>24</v>
      </c>
      <c r="E5795" s="15" t="s">
        <v>24</v>
      </c>
      <c r="F5795" s="15" t="n">
        <v>14</v>
      </c>
      <c r="G5795" s="15" t="s">
        <v>26</v>
      </c>
      <c r="H5795" s="15" t="s">
        <v>26</v>
      </c>
      <c r="I5795" s="15" t="s">
        <v>96</v>
      </c>
      <c r="J5795" s="15" t="s">
        <v>24</v>
      </c>
      <c r="K5795" s="15" t="s">
        <v>26</v>
      </c>
      <c r="L5795" s="15" t="s">
        <v>24</v>
      </c>
      <c r="M5795" s="15" t="s">
        <v>24</v>
      </c>
      <c r="N5795" s="15" t="s">
        <v>24</v>
      </c>
      <c r="O5795" s="15" t="s">
        <v>24</v>
      </c>
      <c r="P5795" s="15" t="s">
        <v>25</v>
      </c>
      <c r="Q5795" s="15" t="s">
        <v>26</v>
      </c>
      <c r="R5795" s="15" t="s">
        <v>21</v>
      </c>
      <c r="S5795" s="18" t="n">
        <v>55.5</v>
      </c>
      <c r="T5795" s="15" t="n">
        <v>767.55</v>
      </c>
      <c r="U5795" s="15" t="s">
        <v>24</v>
      </c>
      <c r="V5795" s="18" t="n">
        <f aca="false">IF(ISNUMBER(T5795),T5795,0)</f>
        <v>767.55</v>
      </c>
      <c r="W5795" s="15" t="n">
        <f aca="false">IF(U5795="Yes",1,0)</f>
        <v>0</v>
      </c>
      <c r="X5795" s="15" t="str">
        <f aca="false">IF(F5795&lt;=12,"0-12 months",IF(F5795&lt;=24,"13-24 months",IF(F5795&lt;=48,"25-48 months","49-72 months")))</f>
        <v>13-24 months</v>
      </c>
      <c r="Y5795" s="15" t="str">
        <f aca="false">IF(C5795=1,"Yes","No")</f>
        <v>No</v>
      </c>
      <c r="Z5795" s="15" t="n">
        <f aca="false">COUNTIF(J5795:O5795,"Yes")</f>
        <v>1</v>
      </c>
      <c r="AA5795" s="18" t="n">
        <f aca="false">S5795*W5795</f>
        <v>0</v>
      </c>
      <c r="AB5795" s="15" t="n">
        <f aca="false">(P5795="Month-to-month")+(I5795="Fiber optic")+(R5795="Electronic check")+(F5795&lt;=12)+(M5795="No")+(J5795="No")</f>
        <v>3</v>
      </c>
      <c r="AC5795" s="15" t="str">
        <f aca="false">IF(AB5795&gt;=5,"High",IF(AB5795&gt;=3,"Medium","Low"))</f>
        <v>Medium</v>
      </c>
    </row>
    <row r="5796" customFormat="false" ht="15" hidden="false" customHeight="false" outlineLevel="0" collapsed="false">
      <c r="A5796" s="15" t="s">
        <v>5893</v>
      </c>
      <c r="B5796" s="15" t="s">
        <v>98</v>
      </c>
      <c r="C5796" s="15" t="n">
        <v>1</v>
      </c>
      <c r="D5796" s="15" t="s">
        <v>26</v>
      </c>
      <c r="E5796" s="15" t="s">
        <v>24</v>
      </c>
      <c r="F5796" s="15" t="n">
        <v>72</v>
      </c>
      <c r="G5796" s="15" t="s">
        <v>26</v>
      </c>
      <c r="H5796" s="15" t="s">
        <v>26</v>
      </c>
      <c r="I5796" s="15" t="s">
        <v>102</v>
      </c>
      <c r="J5796" s="15" t="s">
        <v>24</v>
      </c>
      <c r="K5796" s="15" t="s">
        <v>26</v>
      </c>
      <c r="L5796" s="15" t="s">
        <v>26</v>
      </c>
      <c r="M5796" s="15" t="s">
        <v>26</v>
      </c>
      <c r="N5796" s="15" t="s">
        <v>26</v>
      </c>
      <c r="O5796" s="15" t="s">
        <v>26</v>
      </c>
      <c r="P5796" s="15" t="s">
        <v>29</v>
      </c>
      <c r="Q5796" s="15" t="s">
        <v>26</v>
      </c>
      <c r="R5796" s="15" t="s">
        <v>19</v>
      </c>
      <c r="S5796" s="18" t="n">
        <v>109.75</v>
      </c>
      <c r="T5796" s="15" t="n">
        <v>7932.5</v>
      </c>
      <c r="U5796" s="15" t="s">
        <v>24</v>
      </c>
      <c r="V5796" s="18" t="n">
        <f aca="false">IF(ISNUMBER(T5796),T5796,0)</f>
        <v>7932.5</v>
      </c>
      <c r="W5796" s="15" t="n">
        <f aca="false">IF(U5796="Yes",1,0)</f>
        <v>0</v>
      </c>
      <c r="X5796" s="15" t="str">
        <f aca="false">IF(F5796&lt;=12,"0-12 months",IF(F5796&lt;=24,"13-24 months",IF(F5796&lt;=48,"25-48 months","49-72 months")))</f>
        <v>49-72 months</v>
      </c>
      <c r="Y5796" s="15" t="str">
        <f aca="false">IF(C5796=1,"Yes","No")</f>
        <v>Yes</v>
      </c>
      <c r="Z5796" s="15" t="n">
        <f aca="false">COUNTIF(J5796:O5796,"Yes")</f>
        <v>5</v>
      </c>
      <c r="AA5796" s="18" t="n">
        <f aca="false">S5796*W5796</f>
        <v>0</v>
      </c>
      <c r="AB5796" s="15" t="n">
        <f aca="false">(P5796="Month-to-month")+(I5796="Fiber optic")+(R5796="Electronic check")+(F5796&lt;=12)+(M5796="No")+(J5796="No")</f>
        <v>2</v>
      </c>
      <c r="AC5796" s="15" t="str">
        <f aca="false">IF(AB5796&gt;=5,"High",IF(AB5796&gt;=3,"Medium","Low"))</f>
        <v>Low</v>
      </c>
    </row>
    <row r="5797" customFormat="false" ht="15" hidden="false" customHeight="false" outlineLevel="0" collapsed="false">
      <c r="A5797" s="15" t="s">
        <v>5894</v>
      </c>
      <c r="B5797" s="15" t="s">
        <v>98</v>
      </c>
      <c r="C5797" s="15" t="n">
        <v>0</v>
      </c>
      <c r="D5797" s="15" t="s">
        <v>24</v>
      </c>
      <c r="E5797" s="15" t="s">
        <v>24</v>
      </c>
      <c r="F5797" s="15" t="n">
        <v>39</v>
      </c>
      <c r="G5797" s="15" t="s">
        <v>26</v>
      </c>
      <c r="H5797" s="15" t="s">
        <v>26</v>
      </c>
      <c r="I5797" s="15" t="s">
        <v>102</v>
      </c>
      <c r="J5797" s="15" t="s">
        <v>26</v>
      </c>
      <c r="K5797" s="15" t="s">
        <v>26</v>
      </c>
      <c r="L5797" s="15" t="s">
        <v>24</v>
      </c>
      <c r="M5797" s="15" t="s">
        <v>24</v>
      </c>
      <c r="N5797" s="15" t="s">
        <v>26</v>
      </c>
      <c r="O5797" s="15" t="s">
        <v>26</v>
      </c>
      <c r="P5797" s="15" t="s">
        <v>25</v>
      </c>
      <c r="Q5797" s="15" t="s">
        <v>26</v>
      </c>
      <c r="R5797" s="15" t="s">
        <v>15</v>
      </c>
      <c r="S5797" s="18" t="n">
        <v>106.4</v>
      </c>
      <c r="T5797" s="15" t="n">
        <v>4040.65</v>
      </c>
      <c r="U5797" s="15" t="s">
        <v>24</v>
      </c>
      <c r="V5797" s="18" t="n">
        <f aca="false">IF(ISNUMBER(T5797),T5797,0)</f>
        <v>4040.65</v>
      </c>
      <c r="W5797" s="15" t="n">
        <f aca="false">IF(U5797="Yes",1,0)</f>
        <v>0</v>
      </c>
      <c r="X5797" s="15" t="str">
        <f aca="false">IF(F5797&lt;=12,"0-12 months",IF(F5797&lt;=24,"13-24 months",IF(F5797&lt;=48,"25-48 months","49-72 months")))</f>
        <v>25-48 months</v>
      </c>
      <c r="Y5797" s="15" t="str">
        <f aca="false">IF(C5797=1,"Yes","No")</f>
        <v>No</v>
      </c>
      <c r="Z5797" s="15" t="n">
        <f aca="false">COUNTIF(J5797:O5797,"Yes")</f>
        <v>4</v>
      </c>
      <c r="AA5797" s="18" t="n">
        <f aca="false">S5797*W5797</f>
        <v>0</v>
      </c>
      <c r="AB5797" s="15" t="n">
        <f aca="false">(P5797="Month-to-month")+(I5797="Fiber optic")+(R5797="Electronic check")+(F5797&lt;=12)+(M5797="No")+(J5797="No")</f>
        <v>4</v>
      </c>
      <c r="AC5797" s="15" t="str">
        <f aca="false">IF(AB5797&gt;=5,"High",IF(AB5797&gt;=3,"Medium","Low"))</f>
        <v>Medium</v>
      </c>
    </row>
    <row r="5798" customFormat="false" ht="15" hidden="false" customHeight="false" outlineLevel="0" collapsed="false">
      <c r="A5798" s="15" t="s">
        <v>5895</v>
      </c>
      <c r="B5798" s="15" t="s">
        <v>94</v>
      </c>
      <c r="C5798" s="15" t="n">
        <v>0</v>
      </c>
      <c r="D5798" s="15" t="s">
        <v>26</v>
      </c>
      <c r="E5798" s="15" t="s">
        <v>26</v>
      </c>
      <c r="F5798" s="15" t="n">
        <v>47</v>
      </c>
      <c r="G5798" s="15" t="s">
        <v>24</v>
      </c>
      <c r="H5798" s="15" t="s">
        <v>95</v>
      </c>
      <c r="I5798" s="15" t="s">
        <v>96</v>
      </c>
      <c r="J5798" s="15" t="s">
        <v>26</v>
      </c>
      <c r="K5798" s="15" t="s">
        <v>26</v>
      </c>
      <c r="L5798" s="15" t="s">
        <v>26</v>
      </c>
      <c r="M5798" s="15" t="s">
        <v>24</v>
      </c>
      <c r="N5798" s="15" t="s">
        <v>26</v>
      </c>
      <c r="O5798" s="15" t="s">
        <v>26</v>
      </c>
      <c r="P5798" s="15" t="s">
        <v>29</v>
      </c>
      <c r="Q5798" s="15" t="s">
        <v>26</v>
      </c>
      <c r="R5798" s="15" t="s">
        <v>21</v>
      </c>
      <c r="S5798" s="18" t="n">
        <v>60</v>
      </c>
      <c r="T5798" s="15" t="n">
        <v>2768.65</v>
      </c>
      <c r="U5798" s="15" t="s">
        <v>24</v>
      </c>
      <c r="V5798" s="18" t="n">
        <f aca="false">IF(ISNUMBER(T5798),T5798,0)</f>
        <v>2768.65</v>
      </c>
      <c r="W5798" s="15" t="n">
        <f aca="false">IF(U5798="Yes",1,0)</f>
        <v>0</v>
      </c>
      <c r="X5798" s="15" t="str">
        <f aca="false">IF(F5798&lt;=12,"0-12 months",IF(F5798&lt;=24,"13-24 months",IF(F5798&lt;=48,"25-48 months","49-72 months")))</f>
        <v>25-48 months</v>
      </c>
      <c r="Y5798" s="15" t="str">
        <f aca="false">IF(C5798=1,"Yes","No")</f>
        <v>No</v>
      </c>
      <c r="Z5798" s="15" t="n">
        <f aca="false">COUNTIF(J5798:O5798,"Yes")</f>
        <v>5</v>
      </c>
      <c r="AA5798" s="18" t="n">
        <f aca="false">S5798*W5798</f>
        <v>0</v>
      </c>
      <c r="AB5798" s="15" t="n">
        <f aca="false">(P5798="Month-to-month")+(I5798="Fiber optic")+(R5798="Electronic check")+(F5798&lt;=12)+(M5798="No")+(J5798="No")</f>
        <v>1</v>
      </c>
      <c r="AC5798" s="15" t="str">
        <f aca="false">IF(AB5798&gt;=5,"High",IF(AB5798&gt;=3,"Medium","Low"))</f>
        <v>Low</v>
      </c>
    </row>
    <row r="5799" customFormat="false" ht="15" hidden="false" customHeight="false" outlineLevel="0" collapsed="false">
      <c r="A5799" s="15" t="s">
        <v>5896</v>
      </c>
      <c r="B5799" s="15" t="s">
        <v>98</v>
      </c>
      <c r="C5799" s="15" t="n">
        <v>0</v>
      </c>
      <c r="D5799" s="15" t="s">
        <v>26</v>
      </c>
      <c r="E5799" s="15" t="s">
        <v>24</v>
      </c>
      <c r="F5799" s="15" t="n">
        <v>19</v>
      </c>
      <c r="G5799" s="15" t="s">
        <v>26</v>
      </c>
      <c r="H5799" s="15" t="s">
        <v>26</v>
      </c>
      <c r="I5799" s="15" t="s">
        <v>102</v>
      </c>
      <c r="J5799" s="15" t="s">
        <v>26</v>
      </c>
      <c r="K5799" s="15" t="s">
        <v>26</v>
      </c>
      <c r="L5799" s="15" t="s">
        <v>24</v>
      </c>
      <c r="M5799" s="15" t="s">
        <v>26</v>
      </c>
      <c r="N5799" s="15" t="s">
        <v>24</v>
      </c>
      <c r="O5799" s="15" t="s">
        <v>24</v>
      </c>
      <c r="P5799" s="15" t="s">
        <v>25</v>
      </c>
      <c r="Q5799" s="15" t="s">
        <v>26</v>
      </c>
      <c r="R5799" s="15" t="s">
        <v>21</v>
      </c>
      <c r="S5799" s="18" t="n">
        <v>88.8</v>
      </c>
      <c r="T5799" s="15" t="n">
        <v>1672.35</v>
      </c>
      <c r="U5799" s="15" t="s">
        <v>24</v>
      </c>
      <c r="V5799" s="18" t="n">
        <f aca="false">IF(ISNUMBER(T5799),T5799,0)</f>
        <v>1672.35</v>
      </c>
      <c r="W5799" s="15" t="n">
        <f aca="false">IF(U5799="Yes",1,0)</f>
        <v>0</v>
      </c>
      <c r="X5799" s="15" t="str">
        <f aca="false">IF(F5799&lt;=12,"0-12 months",IF(F5799&lt;=24,"13-24 months",IF(F5799&lt;=48,"25-48 months","49-72 months")))</f>
        <v>13-24 months</v>
      </c>
      <c r="Y5799" s="15" t="str">
        <f aca="false">IF(C5799=1,"Yes","No")</f>
        <v>No</v>
      </c>
      <c r="Z5799" s="15" t="n">
        <f aca="false">COUNTIF(J5799:O5799,"Yes")</f>
        <v>3</v>
      </c>
      <c r="AA5799" s="18" t="n">
        <f aca="false">S5799*W5799</f>
        <v>0</v>
      </c>
      <c r="AB5799" s="15" t="n">
        <f aca="false">(P5799="Month-to-month")+(I5799="Fiber optic")+(R5799="Electronic check")+(F5799&lt;=12)+(M5799="No")+(J5799="No")</f>
        <v>2</v>
      </c>
      <c r="AC5799" s="15" t="str">
        <f aca="false">IF(AB5799&gt;=5,"High",IF(AB5799&gt;=3,"Medium","Low"))</f>
        <v>Low</v>
      </c>
    </row>
    <row r="5800" customFormat="false" ht="15" hidden="false" customHeight="false" outlineLevel="0" collapsed="false">
      <c r="A5800" s="15" t="s">
        <v>5897</v>
      </c>
      <c r="B5800" s="15" t="s">
        <v>94</v>
      </c>
      <c r="C5800" s="15" t="n">
        <v>0</v>
      </c>
      <c r="D5800" s="15" t="s">
        <v>24</v>
      </c>
      <c r="E5800" s="15" t="s">
        <v>24</v>
      </c>
      <c r="F5800" s="15" t="n">
        <v>5</v>
      </c>
      <c r="G5800" s="15" t="s">
        <v>26</v>
      </c>
      <c r="H5800" s="15" t="s">
        <v>26</v>
      </c>
      <c r="I5800" s="15" t="s">
        <v>102</v>
      </c>
      <c r="J5800" s="15" t="s">
        <v>24</v>
      </c>
      <c r="K5800" s="15" t="s">
        <v>24</v>
      </c>
      <c r="L5800" s="15" t="s">
        <v>24</v>
      </c>
      <c r="M5800" s="15" t="s">
        <v>24</v>
      </c>
      <c r="N5800" s="15" t="s">
        <v>26</v>
      </c>
      <c r="O5800" s="15" t="s">
        <v>24</v>
      </c>
      <c r="P5800" s="15" t="s">
        <v>25</v>
      </c>
      <c r="Q5800" s="15" t="s">
        <v>26</v>
      </c>
      <c r="R5800" s="15" t="s">
        <v>15</v>
      </c>
      <c r="S5800" s="18" t="n">
        <v>85.2</v>
      </c>
      <c r="T5800" s="15" t="n">
        <v>474.8</v>
      </c>
      <c r="U5800" s="15" t="s">
        <v>26</v>
      </c>
      <c r="V5800" s="18" t="n">
        <f aca="false">IF(ISNUMBER(T5800),T5800,0)</f>
        <v>474.8</v>
      </c>
      <c r="W5800" s="15" t="n">
        <f aca="false">IF(U5800="Yes",1,0)</f>
        <v>1</v>
      </c>
      <c r="X5800" s="15" t="str">
        <f aca="false">IF(F5800&lt;=12,"0-12 months",IF(F5800&lt;=24,"13-24 months",IF(F5800&lt;=48,"25-48 months","49-72 months")))</f>
        <v>0-12 months</v>
      </c>
      <c r="Y5800" s="15" t="str">
        <f aca="false">IF(C5800=1,"Yes","No")</f>
        <v>No</v>
      </c>
      <c r="Z5800" s="15" t="n">
        <f aca="false">COUNTIF(J5800:O5800,"Yes")</f>
        <v>1</v>
      </c>
      <c r="AA5800" s="18" t="n">
        <f aca="false">S5800*W5800</f>
        <v>85.2</v>
      </c>
      <c r="AB5800" s="15" t="n">
        <f aca="false">(P5800="Month-to-month")+(I5800="Fiber optic")+(R5800="Electronic check")+(F5800&lt;=12)+(M5800="No")+(J5800="No")</f>
        <v>6</v>
      </c>
      <c r="AC5800" s="15" t="str">
        <f aca="false">IF(AB5800&gt;=5,"High",IF(AB5800&gt;=3,"Medium","Low"))</f>
        <v>High</v>
      </c>
    </row>
    <row r="5801" customFormat="false" ht="15" hidden="false" customHeight="false" outlineLevel="0" collapsed="false">
      <c r="A5801" s="15" t="s">
        <v>5898</v>
      </c>
      <c r="B5801" s="15" t="s">
        <v>94</v>
      </c>
      <c r="C5801" s="15" t="n">
        <v>0</v>
      </c>
      <c r="D5801" s="15" t="s">
        <v>24</v>
      </c>
      <c r="E5801" s="15" t="s">
        <v>24</v>
      </c>
      <c r="F5801" s="15" t="n">
        <v>13</v>
      </c>
      <c r="G5801" s="15" t="s">
        <v>24</v>
      </c>
      <c r="H5801" s="15" t="s">
        <v>95</v>
      </c>
      <c r="I5801" s="15" t="s">
        <v>96</v>
      </c>
      <c r="J5801" s="15" t="s">
        <v>24</v>
      </c>
      <c r="K5801" s="15" t="s">
        <v>24</v>
      </c>
      <c r="L5801" s="15" t="s">
        <v>24</v>
      </c>
      <c r="M5801" s="15" t="s">
        <v>24</v>
      </c>
      <c r="N5801" s="15" t="s">
        <v>24</v>
      </c>
      <c r="O5801" s="15" t="s">
        <v>26</v>
      </c>
      <c r="P5801" s="15" t="s">
        <v>25</v>
      </c>
      <c r="Q5801" s="15" t="s">
        <v>26</v>
      </c>
      <c r="R5801" s="15" t="s">
        <v>15</v>
      </c>
      <c r="S5801" s="18" t="n">
        <v>35.1</v>
      </c>
      <c r="T5801" s="15" t="n">
        <v>446.1</v>
      </c>
      <c r="U5801" s="15" t="s">
        <v>26</v>
      </c>
      <c r="V5801" s="18" t="n">
        <f aca="false">IF(ISNUMBER(T5801),T5801,0)</f>
        <v>446.1</v>
      </c>
      <c r="W5801" s="15" t="n">
        <f aca="false">IF(U5801="Yes",1,0)</f>
        <v>1</v>
      </c>
      <c r="X5801" s="15" t="str">
        <f aca="false">IF(F5801&lt;=12,"0-12 months",IF(F5801&lt;=24,"13-24 months",IF(F5801&lt;=48,"25-48 months","49-72 months")))</f>
        <v>13-24 months</v>
      </c>
      <c r="Y5801" s="15" t="str">
        <f aca="false">IF(C5801=1,"Yes","No")</f>
        <v>No</v>
      </c>
      <c r="Z5801" s="15" t="n">
        <f aca="false">COUNTIF(J5801:O5801,"Yes")</f>
        <v>1</v>
      </c>
      <c r="AA5801" s="18" t="n">
        <f aca="false">S5801*W5801</f>
        <v>35.1</v>
      </c>
      <c r="AB5801" s="15" t="n">
        <f aca="false">(P5801="Month-to-month")+(I5801="Fiber optic")+(R5801="Electronic check")+(F5801&lt;=12)+(M5801="No")+(J5801="No")</f>
        <v>4</v>
      </c>
      <c r="AC5801" s="15" t="str">
        <f aca="false">IF(AB5801&gt;=5,"High",IF(AB5801&gt;=3,"Medium","Low"))</f>
        <v>Medium</v>
      </c>
    </row>
    <row r="5802" customFormat="false" ht="15" hidden="false" customHeight="false" outlineLevel="0" collapsed="false">
      <c r="A5802" s="15" t="s">
        <v>5899</v>
      </c>
      <c r="B5802" s="15" t="s">
        <v>94</v>
      </c>
      <c r="C5802" s="15" t="n">
        <v>0</v>
      </c>
      <c r="D5802" s="15" t="s">
        <v>24</v>
      </c>
      <c r="E5802" s="15" t="s">
        <v>24</v>
      </c>
      <c r="F5802" s="15" t="n">
        <v>17</v>
      </c>
      <c r="G5802" s="15" t="s">
        <v>26</v>
      </c>
      <c r="H5802" s="15" t="s">
        <v>26</v>
      </c>
      <c r="I5802" s="15" t="s">
        <v>102</v>
      </c>
      <c r="J5802" s="15" t="s">
        <v>24</v>
      </c>
      <c r="K5802" s="15" t="s">
        <v>24</v>
      </c>
      <c r="L5802" s="15" t="s">
        <v>26</v>
      </c>
      <c r="M5802" s="15" t="s">
        <v>24</v>
      </c>
      <c r="N5802" s="15" t="s">
        <v>24</v>
      </c>
      <c r="O5802" s="15" t="s">
        <v>24</v>
      </c>
      <c r="P5802" s="15" t="s">
        <v>25</v>
      </c>
      <c r="Q5802" s="15" t="s">
        <v>24</v>
      </c>
      <c r="R5802" s="15" t="s">
        <v>19</v>
      </c>
      <c r="S5802" s="18" t="n">
        <v>80.05</v>
      </c>
      <c r="T5802" s="15" t="n">
        <v>1345.65</v>
      </c>
      <c r="U5802" s="15" t="s">
        <v>24</v>
      </c>
      <c r="V5802" s="18" t="n">
        <f aca="false">IF(ISNUMBER(T5802),T5802,0)</f>
        <v>1345.65</v>
      </c>
      <c r="W5802" s="15" t="n">
        <f aca="false">IF(U5802="Yes",1,0)</f>
        <v>0</v>
      </c>
      <c r="X5802" s="15" t="str">
        <f aca="false">IF(F5802&lt;=12,"0-12 months",IF(F5802&lt;=24,"13-24 months",IF(F5802&lt;=48,"25-48 months","49-72 months")))</f>
        <v>13-24 months</v>
      </c>
      <c r="Y5802" s="15" t="str">
        <f aca="false">IF(C5802=1,"Yes","No")</f>
        <v>No</v>
      </c>
      <c r="Z5802" s="15" t="n">
        <f aca="false">COUNTIF(J5802:O5802,"Yes")</f>
        <v>1</v>
      </c>
      <c r="AA5802" s="18" t="n">
        <f aca="false">S5802*W5802</f>
        <v>0</v>
      </c>
      <c r="AB5802" s="15" t="n">
        <f aca="false">(P5802="Month-to-month")+(I5802="Fiber optic")+(R5802="Electronic check")+(F5802&lt;=12)+(M5802="No")+(J5802="No")</f>
        <v>4</v>
      </c>
      <c r="AC5802" s="15" t="str">
        <f aca="false">IF(AB5802&gt;=5,"High",IF(AB5802&gt;=3,"Medium","Low"))</f>
        <v>Medium</v>
      </c>
    </row>
    <row r="5803" customFormat="false" ht="15" hidden="false" customHeight="false" outlineLevel="0" collapsed="false">
      <c r="A5803" s="15" t="s">
        <v>5900</v>
      </c>
      <c r="B5803" s="15" t="s">
        <v>98</v>
      </c>
      <c r="C5803" s="15" t="n">
        <v>1</v>
      </c>
      <c r="D5803" s="15" t="s">
        <v>26</v>
      </c>
      <c r="E5803" s="15" t="s">
        <v>24</v>
      </c>
      <c r="F5803" s="15" t="n">
        <v>34</v>
      </c>
      <c r="G5803" s="15" t="s">
        <v>26</v>
      </c>
      <c r="H5803" s="15" t="s">
        <v>26</v>
      </c>
      <c r="I5803" s="15" t="s">
        <v>102</v>
      </c>
      <c r="J5803" s="15" t="s">
        <v>24</v>
      </c>
      <c r="K5803" s="15" t="s">
        <v>24</v>
      </c>
      <c r="L5803" s="15" t="s">
        <v>24</v>
      </c>
      <c r="M5803" s="15" t="s">
        <v>24</v>
      </c>
      <c r="N5803" s="15" t="s">
        <v>24</v>
      </c>
      <c r="O5803" s="15" t="s">
        <v>24</v>
      </c>
      <c r="P5803" s="15" t="s">
        <v>25</v>
      </c>
      <c r="Q5803" s="15" t="s">
        <v>26</v>
      </c>
      <c r="R5803" s="15" t="s">
        <v>15</v>
      </c>
      <c r="S5803" s="18" t="n">
        <v>75.55</v>
      </c>
      <c r="T5803" s="15" t="n">
        <v>2425.4</v>
      </c>
      <c r="U5803" s="15" t="s">
        <v>24</v>
      </c>
      <c r="V5803" s="18" t="n">
        <f aca="false">IF(ISNUMBER(T5803),T5803,0)</f>
        <v>2425.4</v>
      </c>
      <c r="W5803" s="15" t="n">
        <f aca="false">IF(U5803="Yes",1,0)</f>
        <v>0</v>
      </c>
      <c r="X5803" s="15" t="str">
        <f aca="false">IF(F5803&lt;=12,"0-12 months",IF(F5803&lt;=24,"13-24 months",IF(F5803&lt;=48,"25-48 months","49-72 months")))</f>
        <v>25-48 months</v>
      </c>
      <c r="Y5803" s="15" t="str">
        <f aca="false">IF(C5803=1,"Yes","No")</f>
        <v>Yes</v>
      </c>
      <c r="Z5803" s="15" t="n">
        <f aca="false">COUNTIF(J5803:O5803,"Yes")</f>
        <v>0</v>
      </c>
      <c r="AA5803" s="18" t="n">
        <f aca="false">S5803*W5803</f>
        <v>0</v>
      </c>
      <c r="AB5803" s="15" t="n">
        <f aca="false">(P5803="Month-to-month")+(I5803="Fiber optic")+(R5803="Electronic check")+(F5803&lt;=12)+(M5803="No")+(J5803="No")</f>
        <v>5</v>
      </c>
      <c r="AC5803" s="15" t="str">
        <f aca="false">IF(AB5803&gt;=5,"High",IF(AB5803&gt;=3,"Medium","Low"))</f>
        <v>High</v>
      </c>
    </row>
    <row r="5804" customFormat="false" ht="15" hidden="false" customHeight="false" outlineLevel="0" collapsed="false">
      <c r="A5804" s="15" t="s">
        <v>5901</v>
      </c>
      <c r="B5804" s="15" t="s">
        <v>94</v>
      </c>
      <c r="C5804" s="15" t="n">
        <v>0</v>
      </c>
      <c r="D5804" s="15" t="s">
        <v>24</v>
      </c>
      <c r="E5804" s="15" t="s">
        <v>24</v>
      </c>
      <c r="F5804" s="15" t="n">
        <v>42</v>
      </c>
      <c r="G5804" s="15" t="s">
        <v>26</v>
      </c>
      <c r="H5804" s="15" t="s">
        <v>24</v>
      </c>
      <c r="I5804" s="15" t="s">
        <v>96</v>
      </c>
      <c r="J5804" s="15" t="s">
        <v>24</v>
      </c>
      <c r="K5804" s="15" t="s">
        <v>26</v>
      </c>
      <c r="L5804" s="15" t="s">
        <v>24</v>
      </c>
      <c r="M5804" s="15" t="s">
        <v>24</v>
      </c>
      <c r="N5804" s="15" t="s">
        <v>24</v>
      </c>
      <c r="O5804" s="15" t="s">
        <v>24</v>
      </c>
      <c r="P5804" s="15" t="s">
        <v>25</v>
      </c>
      <c r="Q5804" s="15" t="s">
        <v>26</v>
      </c>
      <c r="R5804" s="15" t="s">
        <v>15</v>
      </c>
      <c r="S5804" s="18" t="n">
        <v>49.55</v>
      </c>
      <c r="T5804" s="15" t="n">
        <v>2077.95</v>
      </c>
      <c r="U5804" s="15" t="s">
        <v>24</v>
      </c>
      <c r="V5804" s="18" t="n">
        <f aca="false">IF(ISNUMBER(T5804),T5804,0)</f>
        <v>2077.95</v>
      </c>
      <c r="W5804" s="15" t="n">
        <f aca="false">IF(U5804="Yes",1,0)</f>
        <v>0</v>
      </c>
      <c r="X5804" s="15" t="str">
        <f aca="false">IF(F5804&lt;=12,"0-12 months",IF(F5804&lt;=24,"13-24 months",IF(F5804&lt;=48,"25-48 months","49-72 months")))</f>
        <v>25-48 months</v>
      </c>
      <c r="Y5804" s="15" t="str">
        <f aca="false">IF(C5804=1,"Yes","No")</f>
        <v>No</v>
      </c>
      <c r="Z5804" s="15" t="n">
        <f aca="false">COUNTIF(J5804:O5804,"Yes")</f>
        <v>1</v>
      </c>
      <c r="AA5804" s="18" t="n">
        <f aca="false">S5804*W5804</f>
        <v>0</v>
      </c>
      <c r="AB5804" s="15" t="n">
        <f aca="false">(P5804="Month-to-month")+(I5804="Fiber optic")+(R5804="Electronic check")+(F5804&lt;=12)+(M5804="No")+(J5804="No")</f>
        <v>4</v>
      </c>
      <c r="AC5804" s="15" t="str">
        <f aca="false">IF(AB5804&gt;=5,"High",IF(AB5804&gt;=3,"Medium","Low"))</f>
        <v>Medium</v>
      </c>
    </row>
    <row r="5805" customFormat="false" ht="15" hidden="false" customHeight="false" outlineLevel="0" collapsed="false">
      <c r="A5805" s="15" t="s">
        <v>5902</v>
      </c>
      <c r="B5805" s="15" t="s">
        <v>98</v>
      </c>
      <c r="C5805" s="15" t="n">
        <v>0</v>
      </c>
      <c r="D5805" s="15" t="s">
        <v>26</v>
      </c>
      <c r="E5805" s="15" t="s">
        <v>24</v>
      </c>
      <c r="F5805" s="15" t="n">
        <v>5</v>
      </c>
      <c r="G5805" s="15" t="s">
        <v>26</v>
      </c>
      <c r="H5805" s="15" t="s">
        <v>26</v>
      </c>
      <c r="I5805" s="15" t="s">
        <v>102</v>
      </c>
      <c r="J5805" s="15" t="s">
        <v>24</v>
      </c>
      <c r="K5805" s="15" t="s">
        <v>26</v>
      </c>
      <c r="L5805" s="15" t="s">
        <v>24</v>
      </c>
      <c r="M5805" s="15" t="s">
        <v>24</v>
      </c>
      <c r="N5805" s="15" t="s">
        <v>24</v>
      </c>
      <c r="O5805" s="15" t="s">
        <v>24</v>
      </c>
      <c r="P5805" s="15" t="s">
        <v>25</v>
      </c>
      <c r="Q5805" s="15" t="s">
        <v>26</v>
      </c>
      <c r="R5805" s="15" t="s">
        <v>15</v>
      </c>
      <c r="S5805" s="18" t="n">
        <v>81.3</v>
      </c>
      <c r="T5805" s="15" t="n">
        <v>416.3</v>
      </c>
      <c r="U5805" s="15" t="s">
        <v>26</v>
      </c>
      <c r="V5805" s="18" t="n">
        <f aca="false">IF(ISNUMBER(T5805),T5805,0)</f>
        <v>416.3</v>
      </c>
      <c r="W5805" s="15" t="n">
        <f aca="false">IF(U5805="Yes",1,0)</f>
        <v>1</v>
      </c>
      <c r="X5805" s="15" t="str">
        <f aca="false">IF(F5805&lt;=12,"0-12 months",IF(F5805&lt;=24,"13-24 months",IF(F5805&lt;=48,"25-48 months","49-72 months")))</f>
        <v>0-12 months</v>
      </c>
      <c r="Y5805" s="15" t="str">
        <f aca="false">IF(C5805=1,"Yes","No")</f>
        <v>No</v>
      </c>
      <c r="Z5805" s="15" t="n">
        <f aca="false">COUNTIF(J5805:O5805,"Yes")</f>
        <v>1</v>
      </c>
      <c r="AA5805" s="18" t="n">
        <f aca="false">S5805*W5805</f>
        <v>81.3</v>
      </c>
      <c r="AB5805" s="15" t="n">
        <f aca="false">(P5805="Month-to-month")+(I5805="Fiber optic")+(R5805="Electronic check")+(F5805&lt;=12)+(M5805="No")+(J5805="No")</f>
        <v>6</v>
      </c>
      <c r="AC5805" s="15" t="str">
        <f aca="false">IF(AB5805&gt;=5,"High",IF(AB5805&gt;=3,"Medium","Low"))</f>
        <v>High</v>
      </c>
    </row>
    <row r="5806" customFormat="false" ht="15" hidden="false" customHeight="false" outlineLevel="0" collapsed="false">
      <c r="A5806" s="15" t="s">
        <v>5903</v>
      </c>
      <c r="B5806" s="15" t="s">
        <v>94</v>
      </c>
      <c r="C5806" s="15" t="n">
        <v>0</v>
      </c>
      <c r="D5806" s="15" t="s">
        <v>26</v>
      </c>
      <c r="E5806" s="15" t="s">
        <v>26</v>
      </c>
      <c r="F5806" s="15" t="n">
        <v>71</v>
      </c>
      <c r="G5806" s="15" t="s">
        <v>26</v>
      </c>
      <c r="H5806" s="15" t="s">
        <v>26</v>
      </c>
      <c r="I5806" s="15" t="s">
        <v>24</v>
      </c>
      <c r="J5806" s="15" t="s">
        <v>28</v>
      </c>
      <c r="K5806" s="15" t="s">
        <v>28</v>
      </c>
      <c r="L5806" s="15" t="s">
        <v>28</v>
      </c>
      <c r="M5806" s="15" t="s">
        <v>28</v>
      </c>
      <c r="N5806" s="15" t="s">
        <v>28</v>
      </c>
      <c r="O5806" s="15" t="s">
        <v>28</v>
      </c>
      <c r="P5806" s="15" t="s">
        <v>29</v>
      </c>
      <c r="Q5806" s="15" t="s">
        <v>24</v>
      </c>
      <c r="R5806" s="15" t="s">
        <v>21</v>
      </c>
      <c r="S5806" s="18" t="n">
        <v>23.9</v>
      </c>
      <c r="T5806" s="15" t="n">
        <v>1663.5</v>
      </c>
      <c r="U5806" s="15" t="s">
        <v>24</v>
      </c>
      <c r="V5806" s="18" t="n">
        <f aca="false">IF(ISNUMBER(T5806),T5806,0)</f>
        <v>1663.5</v>
      </c>
      <c r="W5806" s="15" t="n">
        <f aca="false">IF(U5806="Yes",1,0)</f>
        <v>0</v>
      </c>
      <c r="X5806" s="15" t="str">
        <f aca="false">IF(F5806&lt;=12,"0-12 months",IF(F5806&lt;=24,"13-24 months",IF(F5806&lt;=48,"25-48 months","49-72 months")))</f>
        <v>49-72 months</v>
      </c>
      <c r="Y5806" s="15" t="str">
        <f aca="false">IF(C5806=1,"Yes","No")</f>
        <v>No</v>
      </c>
      <c r="Z5806" s="15" t="n">
        <f aca="false">COUNTIF(J5806:O5806,"Yes")</f>
        <v>0</v>
      </c>
      <c r="AA5806" s="18" t="n">
        <f aca="false">S5806*W5806</f>
        <v>0</v>
      </c>
      <c r="AB5806" s="15" t="n">
        <f aca="false">(P5806="Month-to-month")+(I5806="Fiber optic")+(R5806="Electronic check")+(F5806&lt;=12)+(M5806="No")+(J5806="No")</f>
        <v>0</v>
      </c>
      <c r="AC5806" s="15" t="str">
        <f aca="false">IF(AB5806&gt;=5,"High",IF(AB5806&gt;=3,"Medium","Low"))</f>
        <v>Low</v>
      </c>
    </row>
    <row r="5807" customFormat="false" ht="15" hidden="false" customHeight="false" outlineLevel="0" collapsed="false">
      <c r="A5807" s="15" t="s">
        <v>5904</v>
      </c>
      <c r="B5807" s="15" t="s">
        <v>98</v>
      </c>
      <c r="C5807" s="15" t="n">
        <v>1</v>
      </c>
      <c r="D5807" s="15" t="s">
        <v>26</v>
      </c>
      <c r="E5807" s="15" t="s">
        <v>24</v>
      </c>
      <c r="F5807" s="15" t="n">
        <v>19</v>
      </c>
      <c r="G5807" s="15" t="s">
        <v>26</v>
      </c>
      <c r="H5807" s="15" t="s">
        <v>24</v>
      </c>
      <c r="I5807" s="15" t="s">
        <v>96</v>
      </c>
      <c r="J5807" s="15" t="s">
        <v>26</v>
      </c>
      <c r="K5807" s="15" t="s">
        <v>24</v>
      </c>
      <c r="L5807" s="15" t="s">
        <v>26</v>
      </c>
      <c r="M5807" s="15" t="s">
        <v>24</v>
      </c>
      <c r="N5807" s="15" t="s">
        <v>26</v>
      </c>
      <c r="O5807" s="15" t="s">
        <v>24</v>
      </c>
      <c r="P5807" s="15" t="s">
        <v>25</v>
      </c>
      <c r="Q5807" s="15" t="s">
        <v>24</v>
      </c>
      <c r="R5807" s="15" t="s">
        <v>19</v>
      </c>
      <c r="S5807" s="18" t="n">
        <v>66.4</v>
      </c>
      <c r="T5807" s="15" t="n">
        <v>1286.05</v>
      </c>
      <c r="U5807" s="15" t="s">
        <v>24</v>
      </c>
      <c r="V5807" s="18" t="n">
        <f aca="false">IF(ISNUMBER(T5807),T5807,0)</f>
        <v>1286.05</v>
      </c>
      <c r="W5807" s="15" t="n">
        <f aca="false">IF(U5807="Yes",1,0)</f>
        <v>0</v>
      </c>
      <c r="X5807" s="15" t="str">
        <f aca="false">IF(F5807&lt;=12,"0-12 months",IF(F5807&lt;=24,"13-24 months",IF(F5807&lt;=48,"25-48 months","49-72 months")))</f>
        <v>13-24 months</v>
      </c>
      <c r="Y5807" s="15" t="str">
        <f aca="false">IF(C5807=1,"Yes","No")</f>
        <v>Yes</v>
      </c>
      <c r="Z5807" s="15" t="n">
        <f aca="false">COUNTIF(J5807:O5807,"Yes")</f>
        <v>3</v>
      </c>
      <c r="AA5807" s="18" t="n">
        <f aca="false">S5807*W5807</f>
        <v>0</v>
      </c>
      <c r="AB5807" s="15" t="n">
        <f aca="false">(P5807="Month-to-month")+(I5807="Fiber optic")+(R5807="Electronic check")+(F5807&lt;=12)+(M5807="No")+(J5807="No")</f>
        <v>2</v>
      </c>
      <c r="AC5807" s="15" t="str">
        <f aca="false">IF(AB5807&gt;=5,"High",IF(AB5807&gt;=3,"Medium","Low"))</f>
        <v>Low</v>
      </c>
    </row>
    <row r="5808" customFormat="false" ht="15" hidden="false" customHeight="false" outlineLevel="0" collapsed="false">
      <c r="A5808" s="15" t="s">
        <v>5905</v>
      </c>
      <c r="B5808" s="15" t="s">
        <v>94</v>
      </c>
      <c r="C5808" s="15" t="n">
        <v>0</v>
      </c>
      <c r="D5808" s="15" t="s">
        <v>24</v>
      </c>
      <c r="E5808" s="15" t="s">
        <v>26</v>
      </c>
      <c r="F5808" s="15" t="n">
        <v>2</v>
      </c>
      <c r="G5808" s="15" t="s">
        <v>26</v>
      </c>
      <c r="H5808" s="15" t="s">
        <v>24</v>
      </c>
      <c r="I5808" s="15" t="s">
        <v>24</v>
      </c>
      <c r="J5808" s="15" t="s">
        <v>28</v>
      </c>
      <c r="K5808" s="15" t="s">
        <v>28</v>
      </c>
      <c r="L5808" s="15" t="s">
        <v>28</v>
      </c>
      <c r="M5808" s="15" t="s">
        <v>28</v>
      </c>
      <c r="N5808" s="15" t="s">
        <v>28</v>
      </c>
      <c r="O5808" s="15" t="s">
        <v>28</v>
      </c>
      <c r="P5808" s="15" t="s">
        <v>25</v>
      </c>
      <c r="Q5808" s="15" t="s">
        <v>26</v>
      </c>
      <c r="R5808" s="15" t="s">
        <v>15</v>
      </c>
      <c r="S5808" s="18" t="n">
        <v>19.6</v>
      </c>
      <c r="T5808" s="15" t="n">
        <v>35.85</v>
      </c>
      <c r="U5808" s="15" t="s">
        <v>26</v>
      </c>
      <c r="V5808" s="18" t="n">
        <f aca="false">IF(ISNUMBER(T5808),T5808,0)</f>
        <v>35.85</v>
      </c>
      <c r="W5808" s="15" t="n">
        <f aca="false">IF(U5808="Yes",1,0)</f>
        <v>1</v>
      </c>
      <c r="X5808" s="15" t="str">
        <f aca="false">IF(F5808&lt;=12,"0-12 months",IF(F5808&lt;=24,"13-24 months",IF(F5808&lt;=48,"25-48 months","49-72 months")))</f>
        <v>0-12 months</v>
      </c>
      <c r="Y5808" s="15" t="str">
        <f aca="false">IF(C5808=1,"Yes","No")</f>
        <v>No</v>
      </c>
      <c r="Z5808" s="15" t="n">
        <f aca="false">COUNTIF(J5808:O5808,"Yes")</f>
        <v>0</v>
      </c>
      <c r="AA5808" s="18" t="n">
        <f aca="false">S5808*W5808</f>
        <v>19.6</v>
      </c>
      <c r="AB5808" s="15" t="n">
        <f aca="false">(P5808="Month-to-month")+(I5808="Fiber optic")+(R5808="Electronic check")+(F5808&lt;=12)+(M5808="No")+(J5808="No")</f>
        <v>3</v>
      </c>
      <c r="AC5808" s="15" t="str">
        <f aca="false">IF(AB5808&gt;=5,"High",IF(AB5808&gt;=3,"Medium","Low"))</f>
        <v>Medium</v>
      </c>
    </row>
    <row r="5809" customFormat="false" ht="15" hidden="false" customHeight="false" outlineLevel="0" collapsed="false">
      <c r="A5809" s="15" t="s">
        <v>5906</v>
      </c>
      <c r="B5809" s="15" t="s">
        <v>98</v>
      </c>
      <c r="C5809" s="15" t="n">
        <v>0</v>
      </c>
      <c r="D5809" s="15" t="s">
        <v>24</v>
      </c>
      <c r="E5809" s="15" t="s">
        <v>24</v>
      </c>
      <c r="F5809" s="15" t="n">
        <v>57</v>
      </c>
      <c r="G5809" s="15" t="s">
        <v>26</v>
      </c>
      <c r="H5809" s="15" t="s">
        <v>24</v>
      </c>
      <c r="I5809" s="15" t="s">
        <v>24</v>
      </c>
      <c r="J5809" s="15" t="s">
        <v>28</v>
      </c>
      <c r="K5809" s="15" t="s">
        <v>28</v>
      </c>
      <c r="L5809" s="15" t="s">
        <v>28</v>
      </c>
      <c r="M5809" s="15" t="s">
        <v>28</v>
      </c>
      <c r="N5809" s="15" t="s">
        <v>28</v>
      </c>
      <c r="O5809" s="15" t="s">
        <v>28</v>
      </c>
      <c r="P5809" s="15" t="s">
        <v>29</v>
      </c>
      <c r="Q5809" s="15" t="s">
        <v>24</v>
      </c>
      <c r="R5809" s="15" t="s">
        <v>21</v>
      </c>
      <c r="S5809" s="18" t="n">
        <v>18.8</v>
      </c>
      <c r="T5809" s="15" t="n">
        <v>1094.35</v>
      </c>
      <c r="U5809" s="15" t="s">
        <v>24</v>
      </c>
      <c r="V5809" s="18" t="n">
        <f aca="false">IF(ISNUMBER(T5809),T5809,0)</f>
        <v>1094.35</v>
      </c>
      <c r="W5809" s="15" t="n">
        <f aca="false">IF(U5809="Yes",1,0)</f>
        <v>0</v>
      </c>
      <c r="X5809" s="15" t="str">
        <f aca="false">IF(F5809&lt;=12,"0-12 months",IF(F5809&lt;=24,"13-24 months",IF(F5809&lt;=48,"25-48 months","49-72 months")))</f>
        <v>49-72 months</v>
      </c>
      <c r="Y5809" s="15" t="str">
        <f aca="false">IF(C5809=1,"Yes","No")</f>
        <v>No</v>
      </c>
      <c r="Z5809" s="15" t="n">
        <f aca="false">COUNTIF(J5809:O5809,"Yes")</f>
        <v>0</v>
      </c>
      <c r="AA5809" s="18" t="n">
        <f aca="false">S5809*W5809</f>
        <v>0</v>
      </c>
      <c r="AB5809" s="15" t="n">
        <f aca="false">(P5809="Month-to-month")+(I5809="Fiber optic")+(R5809="Electronic check")+(F5809&lt;=12)+(M5809="No")+(J5809="No")</f>
        <v>0</v>
      </c>
      <c r="AC5809" s="15" t="str">
        <f aca="false">IF(AB5809&gt;=5,"High",IF(AB5809&gt;=3,"Medium","Low"))</f>
        <v>Low</v>
      </c>
    </row>
    <row r="5810" customFormat="false" ht="15" hidden="false" customHeight="false" outlineLevel="0" collapsed="false">
      <c r="A5810" s="15" t="s">
        <v>5907</v>
      </c>
      <c r="B5810" s="15" t="s">
        <v>98</v>
      </c>
      <c r="C5810" s="15" t="n">
        <v>0</v>
      </c>
      <c r="D5810" s="15" t="s">
        <v>26</v>
      </c>
      <c r="E5810" s="15" t="s">
        <v>24</v>
      </c>
      <c r="F5810" s="15" t="n">
        <v>72</v>
      </c>
      <c r="G5810" s="15" t="s">
        <v>26</v>
      </c>
      <c r="H5810" s="15" t="s">
        <v>26</v>
      </c>
      <c r="I5810" s="15" t="s">
        <v>102</v>
      </c>
      <c r="J5810" s="15" t="s">
        <v>24</v>
      </c>
      <c r="K5810" s="15" t="s">
        <v>26</v>
      </c>
      <c r="L5810" s="15" t="s">
        <v>26</v>
      </c>
      <c r="M5810" s="15" t="s">
        <v>26</v>
      </c>
      <c r="N5810" s="15" t="s">
        <v>26</v>
      </c>
      <c r="O5810" s="15" t="s">
        <v>26</v>
      </c>
      <c r="P5810" s="15" t="s">
        <v>29</v>
      </c>
      <c r="Q5810" s="15" t="s">
        <v>26</v>
      </c>
      <c r="R5810" s="15" t="s">
        <v>15</v>
      </c>
      <c r="S5810" s="18" t="n">
        <v>108.4</v>
      </c>
      <c r="T5810" s="15" t="n">
        <v>7719.5</v>
      </c>
      <c r="U5810" s="15" t="s">
        <v>24</v>
      </c>
      <c r="V5810" s="18" t="n">
        <f aca="false">IF(ISNUMBER(T5810),T5810,0)</f>
        <v>7719.5</v>
      </c>
      <c r="W5810" s="15" t="n">
        <f aca="false">IF(U5810="Yes",1,0)</f>
        <v>0</v>
      </c>
      <c r="X5810" s="15" t="str">
        <f aca="false">IF(F5810&lt;=12,"0-12 months",IF(F5810&lt;=24,"13-24 months",IF(F5810&lt;=48,"25-48 months","49-72 months")))</f>
        <v>49-72 months</v>
      </c>
      <c r="Y5810" s="15" t="str">
        <f aca="false">IF(C5810=1,"Yes","No")</f>
        <v>No</v>
      </c>
      <c r="Z5810" s="15" t="n">
        <f aca="false">COUNTIF(J5810:O5810,"Yes")</f>
        <v>5</v>
      </c>
      <c r="AA5810" s="18" t="n">
        <f aca="false">S5810*W5810</f>
        <v>0</v>
      </c>
      <c r="AB5810" s="15" t="n">
        <f aca="false">(P5810="Month-to-month")+(I5810="Fiber optic")+(R5810="Electronic check")+(F5810&lt;=12)+(M5810="No")+(J5810="No")</f>
        <v>3</v>
      </c>
      <c r="AC5810" s="15" t="str">
        <f aca="false">IF(AB5810&gt;=5,"High",IF(AB5810&gt;=3,"Medium","Low"))</f>
        <v>Medium</v>
      </c>
    </row>
    <row r="5811" customFormat="false" ht="15" hidden="false" customHeight="false" outlineLevel="0" collapsed="false">
      <c r="A5811" s="15" t="s">
        <v>5908</v>
      </c>
      <c r="B5811" s="15" t="s">
        <v>94</v>
      </c>
      <c r="C5811" s="15" t="n">
        <v>0</v>
      </c>
      <c r="D5811" s="15" t="s">
        <v>24</v>
      </c>
      <c r="E5811" s="15" t="s">
        <v>24</v>
      </c>
      <c r="F5811" s="15" t="n">
        <v>6</v>
      </c>
      <c r="G5811" s="15" t="s">
        <v>26</v>
      </c>
      <c r="H5811" s="15" t="s">
        <v>24</v>
      </c>
      <c r="I5811" s="15" t="s">
        <v>102</v>
      </c>
      <c r="J5811" s="15" t="s">
        <v>24</v>
      </c>
      <c r="K5811" s="15" t="s">
        <v>26</v>
      </c>
      <c r="L5811" s="15" t="s">
        <v>24</v>
      </c>
      <c r="M5811" s="15" t="s">
        <v>24</v>
      </c>
      <c r="N5811" s="15" t="s">
        <v>24</v>
      </c>
      <c r="O5811" s="15" t="s">
        <v>26</v>
      </c>
      <c r="P5811" s="15" t="s">
        <v>25</v>
      </c>
      <c r="Q5811" s="15" t="s">
        <v>26</v>
      </c>
      <c r="R5811" s="15" t="s">
        <v>17</v>
      </c>
      <c r="S5811" s="18" t="n">
        <v>85.95</v>
      </c>
      <c r="T5811" s="15" t="n">
        <v>514.6</v>
      </c>
      <c r="U5811" s="15" t="s">
        <v>24</v>
      </c>
      <c r="V5811" s="18" t="n">
        <f aca="false">IF(ISNUMBER(T5811),T5811,0)</f>
        <v>514.6</v>
      </c>
      <c r="W5811" s="15" t="n">
        <f aca="false">IF(U5811="Yes",1,0)</f>
        <v>0</v>
      </c>
      <c r="X5811" s="15" t="str">
        <f aca="false">IF(F5811&lt;=12,"0-12 months",IF(F5811&lt;=24,"13-24 months",IF(F5811&lt;=48,"25-48 months","49-72 months")))</f>
        <v>0-12 months</v>
      </c>
      <c r="Y5811" s="15" t="str">
        <f aca="false">IF(C5811=1,"Yes","No")</f>
        <v>No</v>
      </c>
      <c r="Z5811" s="15" t="n">
        <f aca="false">COUNTIF(J5811:O5811,"Yes")</f>
        <v>2</v>
      </c>
      <c r="AA5811" s="18" t="n">
        <f aca="false">S5811*W5811</f>
        <v>0</v>
      </c>
      <c r="AB5811" s="15" t="n">
        <f aca="false">(P5811="Month-to-month")+(I5811="Fiber optic")+(R5811="Electronic check")+(F5811&lt;=12)+(M5811="No")+(J5811="No")</f>
        <v>5</v>
      </c>
      <c r="AC5811" s="15" t="str">
        <f aca="false">IF(AB5811&gt;=5,"High",IF(AB5811&gt;=3,"Medium","Low"))</f>
        <v>High</v>
      </c>
    </row>
    <row r="5812" customFormat="false" ht="15" hidden="false" customHeight="false" outlineLevel="0" collapsed="false">
      <c r="A5812" s="15" t="s">
        <v>5909</v>
      </c>
      <c r="B5812" s="15" t="s">
        <v>94</v>
      </c>
      <c r="C5812" s="15" t="n">
        <v>0</v>
      </c>
      <c r="D5812" s="15" t="s">
        <v>26</v>
      </c>
      <c r="E5812" s="15" t="s">
        <v>26</v>
      </c>
      <c r="F5812" s="15" t="n">
        <v>17</v>
      </c>
      <c r="G5812" s="15" t="s">
        <v>26</v>
      </c>
      <c r="H5812" s="15" t="s">
        <v>26</v>
      </c>
      <c r="I5812" s="15" t="s">
        <v>102</v>
      </c>
      <c r="J5812" s="15" t="s">
        <v>24</v>
      </c>
      <c r="K5812" s="15" t="s">
        <v>24</v>
      </c>
      <c r="L5812" s="15" t="s">
        <v>24</v>
      </c>
      <c r="M5812" s="15" t="s">
        <v>24</v>
      </c>
      <c r="N5812" s="15" t="s">
        <v>24</v>
      </c>
      <c r="O5812" s="15" t="s">
        <v>26</v>
      </c>
      <c r="P5812" s="15" t="s">
        <v>25</v>
      </c>
      <c r="Q5812" s="15" t="s">
        <v>26</v>
      </c>
      <c r="R5812" s="15" t="s">
        <v>15</v>
      </c>
      <c r="S5812" s="18" t="n">
        <v>85.45</v>
      </c>
      <c r="T5812" s="15" t="n">
        <v>1451.6</v>
      </c>
      <c r="U5812" s="15" t="s">
        <v>26</v>
      </c>
      <c r="V5812" s="18" t="n">
        <f aca="false">IF(ISNUMBER(T5812),T5812,0)</f>
        <v>1451.6</v>
      </c>
      <c r="W5812" s="15" t="n">
        <f aca="false">IF(U5812="Yes",1,0)</f>
        <v>1</v>
      </c>
      <c r="X5812" s="15" t="str">
        <f aca="false">IF(F5812&lt;=12,"0-12 months",IF(F5812&lt;=24,"13-24 months",IF(F5812&lt;=48,"25-48 months","49-72 months")))</f>
        <v>13-24 months</v>
      </c>
      <c r="Y5812" s="15" t="str">
        <f aca="false">IF(C5812=1,"Yes","No")</f>
        <v>No</v>
      </c>
      <c r="Z5812" s="15" t="n">
        <f aca="false">COUNTIF(J5812:O5812,"Yes")</f>
        <v>1</v>
      </c>
      <c r="AA5812" s="18" t="n">
        <f aca="false">S5812*W5812</f>
        <v>85.45</v>
      </c>
      <c r="AB5812" s="15" t="n">
        <f aca="false">(P5812="Month-to-month")+(I5812="Fiber optic")+(R5812="Electronic check")+(F5812&lt;=12)+(M5812="No")+(J5812="No")</f>
        <v>5</v>
      </c>
      <c r="AC5812" s="15" t="str">
        <f aca="false">IF(AB5812&gt;=5,"High",IF(AB5812&gt;=3,"Medium","Low"))</f>
        <v>High</v>
      </c>
    </row>
    <row r="5813" customFormat="false" ht="15" hidden="false" customHeight="false" outlineLevel="0" collapsed="false">
      <c r="A5813" s="15" t="s">
        <v>5910</v>
      </c>
      <c r="B5813" s="15" t="s">
        <v>98</v>
      </c>
      <c r="C5813" s="15" t="n">
        <v>0</v>
      </c>
      <c r="D5813" s="15" t="s">
        <v>26</v>
      </c>
      <c r="E5813" s="15" t="s">
        <v>24</v>
      </c>
      <c r="F5813" s="15" t="n">
        <v>61</v>
      </c>
      <c r="G5813" s="15" t="s">
        <v>26</v>
      </c>
      <c r="H5813" s="15" t="s">
        <v>26</v>
      </c>
      <c r="I5813" s="15" t="s">
        <v>96</v>
      </c>
      <c r="J5813" s="15" t="s">
        <v>24</v>
      </c>
      <c r="K5813" s="15" t="s">
        <v>26</v>
      </c>
      <c r="L5813" s="15" t="s">
        <v>26</v>
      </c>
      <c r="M5813" s="15" t="s">
        <v>24</v>
      </c>
      <c r="N5813" s="15" t="s">
        <v>26</v>
      </c>
      <c r="O5813" s="15" t="s">
        <v>26</v>
      </c>
      <c r="P5813" s="15" t="s">
        <v>29</v>
      </c>
      <c r="Q5813" s="15" t="s">
        <v>24</v>
      </c>
      <c r="R5813" s="15" t="s">
        <v>19</v>
      </c>
      <c r="S5813" s="18" t="n">
        <v>80.9</v>
      </c>
      <c r="T5813" s="15" t="n">
        <v>4932.5</v>
      </c>
      <c r="U5813" s="15" t="s">
        <v>24</v>
      </c>
      <c r="V5813" s="18" t="n">
        <f aca="false">IF(ISNUMBER(T5813),T5813,0)</f>
        <v>4932.5</v>
      </c>
      <c r="W5813" s="15" t="n">
        <f aca="false">IF(U5813="Yes",1,0)</f>
        <v>0</v>
      </c>
      <c r="X5813" s="15" t="str">
        <f aca="false">IF(F5813&lt;=12,"0-12 months",IF(F5813&lt;=24,"13-24 months",IF(F5813&lt;=48,"25-48 months","49-72 months")))</f>
        <v>49-72 months</v>
      </c>
      <c r="Y5813" s="15" t="str">
        <f aca="false">IF(C5813=1,"Yes","No")</f>
        <v>No</v>
      </c>
      <c r="Z5813" s="15" t="n">
        <f aca="false">COUNTIF(J5813:O5813,"Yes")</f>
        <v>4</v>
      </c>
      <c r="AA5813" s="18" t="n">
        <f aca="false">S5813*W5813</f>
        <v>0</v>
      </c>
      <c r="AB5813" s="15" t="n">
        <f aca="false">(P5813="Month-to-month")+(I5813="Fiber optic")+(R5813="Electronic check")+(F5813&lt;=12)+(M5813="No")+(J5813="No")</f>
        <v>2</v>
      </c>
      <c r="AC5813" s="15" t="str">
        <f aca="false">IF(AB5813&gt;=5,"High",IF(AB5813&gt;=3,"Medium","Low"))</f>
        <v>Low</v>
      </c>
    </row>
    <row r="5814" customFormat="false" ht="15" hidden="false" customHeight="false" outlineLevel="0" collapsed="false">
      <c r="A5814" s="15" t="s">
        <v>5911</v>
      </c>
      <c r="B5814" s="15" t="s">
        <v>98</v>
      </c>
      <c r="C5814" s="15" t="n">
        <v>0</v>
      </c>
      <c r="D5814" s="15" t="s">
        <v>26</v>
      </c>
      <c r="E5814" s="15" t="s">
        <v>26</v>
      </c>
      <c r="F5814" s="15" t="n">
        <v>1</v>
      </c>
      <c r="G5814" s="15" t="s">
        <v>26</v>
      </c>
      <c r="H5814" s="15" t="s">
        <v>24</v>
      </c>
      <c r="I5814" s="15" t="s">
        <v>102</v>
      </c>
      <c r="J5814" s="15" t="s">
        <v>24</v>
      </c>
      <c r="K5814" s="15" t="s">
        <v>24</v>
      </c>
      <c r="L5814" s="15" t="s">
        <v>24</v>
      </c>
      <c r="M5814" s="15" t="s">
        <v>24</v>
      </c>
      <c r="N5814" s="15" t="s">
        <v>24</v>
      </c>
      <c r="O5814" s="15" t="s">
        <v>24</v>
      </c>
      <c r="P5814" s="15" t="s">
        <v>25</v>
      </c>
      <c r="Q5814" s="15" t="s">
        <v>26</v>
      </c>
      <c r="R5814" s="15" t="s">
        <v>15</v>
      </c>
      <c r="S5814" s="18" t="n">
        <v>71</v>
      </c>
      <c r="T5814" s="15" t="n">
        <v>71</v>
      </c>
      <c r="U5814" s="15" t="s">
        <v>26</v>
      </c>
      <c r="V5814" s="18" t="n">
        <f aca="false">IF(ISNUMBER(T5814),T5814,0)</f>
        <v>71</v>
      </c>
      <c r="W5814" s="15" t="n">
        <f aca="false">IF(U5814="Yes",1,0)</f>
        <v>1</v>
      </c>
      <c r="X5814" s="15" t="str">
        <f aca="false">IF(F5814&lt;=12,"0-12 months",IF(F5814&lt;=24,"13-24 months",IF(F5814&lt;=48,"25-48 months","49-72 months")))</f>
        <v>0-12 months</v>
      </c>
      <c r="Y5814" s="15" t="str">
        <f aca="false">IF(C5814=1,"Yes","No")</f>
        <v>No</v>
      </c>
      <c r="Z5814" s="15" t="n">
        <f aca="false">COUNTIF(J5814:O5814,"Yes")</f>
        <v>0</v>
      </c>
      <c r="AA5814" s="18" t="n">
        <f aca="false">S5814*W5814</f>
        <v>71</v>
      </c>
      <c r="AB5814" s="15" t="n">
        <f aca="false">(P5814="Month-to-month")+(I5814="Fiber optic")+(R5814="Electronic check")+(F5814&lt;=12)+(M5814="No")+(J5814="No")</f>
        <v>6</v>
      </c>
      <c r="AC5814" s="15" t="str">
        <f aca="false">IF(AB5814&gt;=5,"High",IF(AB5814&gt;=3,"Medium","Low"))</f>
        <v>High</v>
      </c>
    </row>
    <row r="5815" customFormat="false" ht="15" hidden="false" customHeight="false" outlineLevel="0" collapsed="false">
      <c r="A5815" s="15" t="s">
        <v>5912</v>
      </c>
      <c r="B5815" s="15" t="s">
        <v>98</v>
      </c>
      <c r="C5815" s="15" t="n">
        <v>0</v>
      </c>
      <c r="D5815" s="15" t="s">
        <v>26</v>
      </c>
      <c r="E5815" s="15" t="s">
        <v>26</v>
      </c>
      <c r="F5815" s="15" t="n">
        <v>48</v>
      </c>
      <c r="G5815" s="15" t="s">
        <v>26</v>
      </c>
      <c r="H5815" s="15" t="s">
        <v>26</v>
      </c>
      <c r="I5815" s="15" t="s">
        <v>102</v>
      </c>
      <c r="J5815" s="15" t="s">
        <v>26</v>
      </c>
      <c r="K5815" s="15" t="s">
        <v>26</v>
      </c>
      <c r="L5815" s="15" t="s">
        <v>26</v>
      </c>
      <c r="M5815" s="15" t="s">
        <v>26</v>
      </c>
      <c r="N5815" s="15" t="s">
        <v>26</v>
      </c>
      <c r="O5815" s="15" t="s">
        <v>26</v>
      </c>
      <c r="P5815" s="15" t="s">
        <v>29</v>
      </c>
      <c r="Q5815" s="15" t="s">
        <v>24</v>
      </c>
      <c r="R5815" s="15" t="s">
        <v>21</v>
      </c>
      <c r="S5815" s="18" t="n">
        <v>111.8</v>
      </c>
      <c r="T5815" s="15" t="n">
        <v>5443.65</v>
      </c>
      <c r="U5815" s="15" t="s">
        <v>24</v>
      </c>
      <c r="V5815" s="18" t="n">
        <f aca="false">IF(ISNUMBER(T5815),T5815,0)</f>
        <v>5443.65</v>
      </c>
      <c r="W5815" s="15" t="n">
        <f aca="false">IF(U5815="Yes",1,0)</f>
        <v>0</v>
      </c>
      <c r="X5815" s="15" t="str">
        <f aca="false">IF(F5815&lt;=12,"0-12 months",IF(F5815&lt;=24,"13-24 months",IF(F5815&lt;=48,"25-48 months","49-72 months")))</f>
        <v>25-48 months</v>
      </c>
      <c r="Y5815" s="15" t="str">
        <f aca="false">IF(C5815=1,"Yes","No")</f>
        <v>No</v>
      </c>
      <c r="Z5815" s="15" t="n">
        <f aca="false">COUNTIF(J5815:O5815,"Yes")</f>
        <v>6</v>
      </c>
      <c r="AA5815" s="18" t="n">
        <f aca="false">S5815*W5815</f>
        <v>0</v>
      </c>
      <c r="AB5815" s="15" t="n">
        <f aca="false">(P5815="Month-to-month")+(I5815="Fiber optic")+(R5815="Electronic check")+(F5815&lt;=12)+(M5815="No")+(J5815="No")</f>
        <v>1</v>
      </c>
      <c r="AC5815" s="15" t="str">
        <f aca="false">IF(AB5815&gt;=5,"High",IF(AB5815&gt;=3,"Medium","Low"))</f>
        <v>Low</v>
      </c>
    </row>
    <row r="5816" customFormat="false" ht="15" hidden="false" customHeight="false" outlineLevel="0" collapsed="false">
      <c r="A5816" s="15" t="s">
        <v>5913</v>
      </c>
      <c r="B5816" s="15" t="s">
        <v>98</v>
      </c>
      <c r="C5816" s="15" t="n">
        <v>0</v>
      </c>
      <c r="D5816" s="15" t="s">
        <v>24</v>
      </c>
      <c r="E5816" s="15" t="s">
        <v>24</v>
      </c>
      <c r="F5816" s="15" t="n">
        <v>16</v>
      </c>
      <c r="G5816" s="15" t="s">
        <v>26</v>
      </c>
      <c r="H5816" s="15" t="s">
        <v>24</v>
      </c>
      <c r="I5816" s="15" t="s">
        <v>24</v>
      </c>
      <c r="J5816" s="15" t="s">
        <v>28</v>
      </c>
      <c r="K5816" s="15" t="s">
        <v>28</v>
      </c>
      <c r="L5816" s="15" t="s">
        <v>28</v>
      </c>
      <c r="M5816" s="15" t="s">
        <v>28</v>
      </c>
      <c r="N5816" s="15" t="s">
        <v>28</v>
      </c>
      <c r="O5816" s="15" t="s">
        <v>28</v>
      </c>
      <c r="P5816" s="15" t="s">
        <v>25</v>
      </c>
      <c r="Q5816" s="15" t="s">
        <v>26</v>
      </c>
      <c r="R5816" s="15" t="s">
        <v>21</v>
      </c>
      <c r="S5816" s="18" t="n">
        <v>20.6</v>
      </c>
      <c r="T5816" s="15" t="n">
        <v>330.25</v>
      </c>
      <c r="U5816" s="15" t="s">
        <v>24</v>
      </c>
      <c r="V5816" s="18" t="n">
        <f aca="false">IF(ISNUMBER(T5816),T5816,0)</f>
        <v>330.25</v>
      </c>
      <c r="W5816" s="15" t="n">
        <f aca="false">IF(U5816="Yes",1,0)</f>
        <v>0</v>
      </c>
      <c r="X5816" s="15" t="str">
        <f aca="false">IF(F5816&lt;=12,"0-12 months",IF(F5816&lt;=24,"13-24 months",IF(F5816&lt;=48,"25-48 months","49-72 months")))</f>
        <v>13-24 months</v>
      </c>
      <c r="Y5816" s="15" t="str">
        <f aca="false">IF(C5816=1,"Yes","No")</f>
        <v>No</v>
      </c>
      <c r="Z5816" s="15" t="n">
        <f aca="false">COUNTIF(J5816:O5816,"Yes")</f>
        <v>0</v>
      </c>
      <c r="AA5816" s="18" t="n">
        <f aca="false">S5816*W5816</f>
        <v>0</v>
      </c>
      <c r="AB5816" s="15" t="n">
        <f aca="false">(P5816="Month-to-month")+(I5816="Fiber optic")+(R5816="Electronic check")+(F5816&lt;=12)+(M5816="No")+(J5816="No")</f>
        <v>1</v>
      </c>
      <c r="AC5816" s="15" t="str">
        <f aca="false">IF(AB5816&gt;=5,"High",IF(AB5816&gt;=3,"Medium","Low"))</f>
        <v>Low</v>
      </c>
    </row>
    <row r="5817" customFormat="false" ht="15" hidden="false" customHeight="false" outlineLevel="0" collapsed="false">
      <c r="A5817" s="15" t="s">
        <v>5914</v>
      </c>
      <c r="B5817" s="15" t="s">
        <v>98</v>
      </c>
      <c r="C5817" s="15" t="n">
        <v>1</v>
      </c>
      <c r="D5817" s="15" t="s">
        <v>24</v>
      </c>
      <c r="E5817" s="15" t="s">
        <v>24</v>
      </c>
      <c r="F5817" s="15" t="n">
        <v>9</v>
      </c>
      <c r="G5817" s="15" t="s">
        <v>26</v>
      </c>
      <c r="H5817" s="15" t="s">
        <v>26</v>
      </c>
      <c r="I5817" s="15" t="s">
        <v>102</v>
      </c>
      <c r="J5817" s="15" t="s">
        <v>24</v>
      </c>
      <c r="K5817" s="15" t="s">
        <v>24</v>
      </c>
      <c r="L5817" s="15" t="s">
        <v>24</v>
      </c>
      <c r="M5817" s="15" t="s">
        <v>24</v>
      </c>
      <c r="N5817" s="15" t="s">
        <v>24</v>
      </c>
      <c r="O5817" s="15" t="s">
        <v>26</v>
      </c>
      <c r="P5817" s="15" t="s">
        <v>25</v>
      </c>
      <c r="Q5817" s="15" t="s">
        <v>26</v>
      </c>
      <c r="R5817" s="15" t="s">
        <v>15</v>
      </c>
      <c r="S5817" s="18" t="n">
        <v>85.05</v>
      </c>
      <c r="T5817" s="15" t="n">
        <v>746.5</v>
      </c>
      <c r="U5817" s="15" t="s">
        <v>26</v>
      </c>
      <c r="V5817" s="18" t="n">
        <f aca="false">IF(ISNUMBER(T5817),T5817,0)</f>
        <v>746.5</v>
      </c>
      <c r="W5817" s="15" t="n">
        <f aca="false">IF(U5817="Yes",1,0)</f>
        <v>1</v>
      </c>
      <c r="X5817" s="15" t="str">
        <f aca="false">IF(F5817&lt;=12,"0-12 months",IF(F5817&lt;=24,"13-24 months",IF(F5817&lt;=48,"25-48 months","49-72 months")))</f>
        <v>0-12 months</v>
      </c>
      <c r="Y5817" s="15" t="str">
        <f aca="false">IF(C5817=1,"Yes","No")</f>
        <v>Yes</v>
      </c>
      <c r="Z5817" s="15" t="n">
        <f aca="false">COUNTIF(J5817:O5817,"Yes")</f>
        <v>1</v>
      </c>
      <c r="AA5817" s="18" t="n">
        <f aca="false">S5817*W5817</f>
        <v>85.05</v>
      </c>
      <c r="AB5817" s="15" t="n">
        <f aca="false">(P5817="Month-to-month")+(I5817="Fiber optic")+(R5817="Electronic check")+(F5817&lt;=12)+(M5817="No")+(J5817="No")</f>
        <v>6</v>
      </c>
      <c r="AC5817" s="15" t="str">
        <f aca="false">IF(AB5817&gt;=5,"High",IF(AB5817&gt;=3,"Medium","Low"))</f>
        <v>High</v>
      </c>
    </row>
    <row r="5818" customFormat="false" ht="15" hidden="false" customHeight="false" outlineLevel="0" collapsed="false">
      <c r="A5818" s="15" t="s">
        <v>5915</v>
      </c>
      <c r="B5818" s="15" t="s">
        <v>94</v>
      </c>
      <c r="C5818" s="15" t="n">
        <v>0</v>
      </c>
      <c r="D5818" s="15" t="s">
        <v>24</v>
      </c>
      <c r="E5818" s="15" t="s">
        <v>24</v>
      </c>
      <c r="F5818" s="15" t="n">
        <v>3</v>
      </c>
      <c r="G5818" s="15" t="s">
        <v>26</v>
      </c>
      <c r="H5818" s="15" t="s">
        <v>24</v>
      </c>
      <c r="I5818" s="15" t="s">
        <v>96</v>
      </c>
      <c r="J5818" s="15" t="s">
        <v>24</v>
      </c>
      <c r="K5818" s="15" t="s">
        <v>24</v>
      </c>
      <c r="L5818" s="15" t="s">
        <v>24</v>
      </c>
      <c r="M5818" s="15" t="s">
        <v>24</v>
      </c>
      <c r="N5818" s="15" t="s">
        <v>24</v>
      </c>
      <c r="O5818" s="15" t="s">
        <v>24</v>
      </c>
      <c r="P5818" s="15" t="s">
        <v>25</v>
      </c>
      <c r="Q5818" s="15" t="s">
        <v>24</v>
      </c>
      <c r="R5818" s="15" t="s">
        <v>15</v>
      </c>
      <c r="S5818" s="18" t="n">
        <v>44.6</v>
      </c>
      <c r="T5818" s="15" t="n">
        <v>122.7</v>
      </c>
      <c r="U5818" s="15" t="s">
        <v>24</v>
      </c>
      <c r="V5818" s="18" t="n">
        <f aca="false">IF(ISNUMBER(T5818),T5818,0)</f>
        <v>122.7</v>
      </c>
      <c r="W5818" s="15" t="n">
        <f aca="false">IF(U5818="Yes",1,0)</f>
        <v>0</v>
      </c>
      <c r="X5818" s="15" t="str">
        <f aca="false">IF(F5818&lt;=12,"0-12 months",IF(F5818&lt;=24,"13-24 months",IF(F5818&lt;=48,"25-48 months","49-72 months")))</f>
        <v>0-12 months</v>
      </c>
      <c r="Y5818" s="15" t="str">
        <f aca="false">IF(C5818=1,"Yes","No")</f>
        <v>No</v>
      </c>
      <c r="Z5818" s="15" t="n">
        <f aca="false">COUNTIF(J5818:O5818,"Yes")</f>
        <v>0</v>
      </c>
      <c r="AA5818" s="18" t="n">
        <f aca="false">S5818*W5818</f>
        <v>0</v>
      </c>
      <c r="AB5818" s="15" t="n">
        <f aca="false">(P5818="Month-to-month")+(I5818="Fiber optic")+(R5818="Electronic check")+(F5818&lt;=12)+(M5818="No")+(J5818="No")</f>
        <v>5</v>
      </c>
      <c r="AC5818" s="15" t="str">
        <f aca="false">IF(AB5818&gt;=5,"High",IF(AB5818&gt;=3,"Medium","Low"))</f>
        <v>High</v>
      </c>
    </row>
    <row r="5819" customFormat="false" ht="15" hidden="false" customHeight="false" outlineLevel="0" collapsed="false">
      <c r="A5819" s="15" t="s">
        <v>5916</v>
      </c>
      <c r="B5819" s="15" t="s">
        <v>98</v>
      </c>
      <c r="C5819" s="15" t="n">
        <v>0</v>
      </c>
      <c r="D5819" s="15" t="s">
        <v>24</v>
      </c>
      <c r="E5819" s="15" t="s">
        <v>26</v>
      </c>
      <c r="F5819" s="15" t="n">
        <v>1</v>
      </c>
      <c r="G5819" s="15" t="s">
        <v>26</v>
      </c>
      <c r="H5819" s="15" t="s">
        <v>24</v>
      </c>
      <c r="I5819" s="15" t="s">
        <v>96</v>
      </c>
      <c r="J5819" s="15" t="s">
        <v>24</v>
      </c>
      <c r="K5819" s="15" t="s">
        <v>24</v>
      </c>
      <c r="L5819" s="15" t="s">
        <v>24</v>
      </c>
      <c r="M5819" s="15" t="s">
        <v>24</v>
      </c>
      <c r="N5819" s="15" t="s">
        <v>24</v>
      </c>
      <c r="O5819" s="15" t="s">
        <v>24</v>
      </c>
      <c r="P5819" s="15" t="s">
        <v>25</v>
      </c>
      <c r="Q5819" s="15" t="s">
        <v>26</v>
      </c>
      <c r="R5819" s="15" t="s">
        <v>15</v>
      </c>
      <c r="S5819" s="18" t="n">
        <v>44.4</v>
      </c>
      <c r="T5819" s="15" t="n">
        <v>44.4</v>
      </c>
      <c r="U5819" s="15" t="s">
        <v>26</v>
      </c>
      <c r="V5819" s="18" t="n">
        <f aca="false">IF(ISNUMBER(T5819),T5819,0)</f>
        <v>44.4</v>
      </c>
      <c r="W5819" s="15" t="n">
        <f aca="false">IF(U5819="Yes",1,0)</f>
        <v>1</v>
      </c>
      <c r="X5819" s="15" t="str">
        <f aca="false">IF(F5819&lt;=12,"0-12 months",IF(F5819&lt;=24,"13-24 months",IF(F5819&lt;=48,"25-48 months","49-72 months")))</f>
        <v>0-12 months</v>
      </c>
      <c r="Y5819" s="15" t="str">
        <f aca="false">IF(C5819=1,"Yes","No")</f>
        <v>No</v>
      </c>
      <c r="Z5819" s="15" t="n">
        <f aca="false">COUNTIF(J5819:O5819,"Yes")</f>
        <v>0</v>
      </c>
      <c r="AA5819" s="18" t="n">
        <f aca="false">S5819*W5819</f>
        <v>44.4</v>
      </c>
      <c r="AB5819" s="15" t="n">
        <f aca="false">(P5819="Month-to-month")+(I5819="Fiber optic")+(R5819="Electronic check")+(F5819&lt;=12)+(M5819="No")+(J5819="No")</f>
        <v>5</v>
      </c>
      <c r="AC5819" s="15" t="str">
        <f aca="false">IF(AB5819&gt;=5,"High",IF(AB5819&gt;=3,"Medium","Low"))</f>
        <v>High</v>
      </c>
    </row>
    <row r="5820" customFormat="false" ht="15" hidden="false" customHeight="false" outlineLevel="0" collapsed="false">
      <c r="A5820" s="15" t="s">
        <v>5917</v>
      </c>
      <c r="B5820" s="15" t="s">
        <v>98</v>
      </c>
      <c r="C5820" s="15" t="n">
        <v>0</v>
      </c>
      <c r="D5820" s="15" t="s">
        <v>24</v>
      </c>
      <c r="E5820" s="15" t="s">
        <v>24</v>
      </c>
      <c r="F5820" s="15" t="n">
        <v>65</v>
      </c>
      <c r="G5820" s="15" t="s">
        <v>26</v>
      </c>
      <c r="H5820" s="15" t="s">
        <v>26</v>
      </c>
      <c r="I5820" s="15" t="s">
        <v>102</v>
      </c>
      <c r="J5820" s="15" t="s">
        <v>24</v>
      </c>
      <c r="K5820" s="15" t="s">
        <v>26</v>
      </c>
      <c r="L5820" s="15" t="s">
        <v>26</v>
      </c>
      <c r="M5820" s="15" t="s">
        <v>24</v>
      </c>
      <c r="N5820" s="15" t="s">
        <v>26</v>
      </c>
      <c r="O5820" s="15" t="s">
        <v>26</v>
      </c>
      <c r="P5820" s="15" t="s">
        <v>29</v>
      </c>
      <c r="Q5820" s="15" t="s">
        <v>24</v>
      </c>
      <c r="R5820" s="15" t="s">
        <v>21</v>
      </c>
      <c r="S5820" s="18" t="n">
        <v>105.1</v>
      </c>
      <c r="T5820" s="15" t="n">
        <v>6631.85</v>
      </c>
      <c r="U5820" s="15" t="s">
        <v>24</v>
      </c>
      <c r="V5820" s="18" t="n">
        <f aca="false">IF(ISNUMBER(T5820),T5820,0)</f>
        <v>6631.85</v>
      </c>
      <c r="W5820" s="15" t="n">
        <f aca="false">IF(U5820="Yes",1,0)</f>
        <v>0</v>
      </c>
      <c r="X5820" s="15" t="str">
        <f aca="false">IF(F5820&lt;=12,"0-12 months",IF(F5820&lt;=24,"13-24 months",IF(F5820&lt;=48,"25-48 months","49-72 months")))</f>
        <v>49-72 months</v>
      </c>
      <c r="Y5820" s="15" t="str">
        <f aca="false">IF(C5820=1,"Yes","No")</f>
        <v>No</v>
      </c>
      <c r="Z5820" s="15" t="n">
        <f aca="false">COUNTIF(J5820:O5820,"Yes")</f>
        <v>4</v>
      </c>
      <c r="AA5820" s="18" t="n">
        <f aca="false">S5820*W5820</f>
        <v>0</v>
      </c>
      <c r="AB5820" s="15" t="n">
        <f aca="false">(P5820="Month-to-month")+(I5820="Fiber optic")+(R5820="Electronic check")+(F5820&lt;=12)+(M5820="No")+(J5820="No")</f>
        <v>3</v>
      </c>
      <c r="AC5820" s="15" t="str">
        <f aca="false">IF(AB5820&gt;=5,"High",IF(AB5820&gt;=3,"Medium","Low"))</f>
        <v>Medium</v>
      </c>
    </row>
    <row r="5821" customFormat="false" ht="15" hidden="false" customHeight="false" outlineLevel="0" collapsed="false">
      <c r="A5821" s="15" t="s">
        <v>5918</v>
      </c>
      <c r="B5821" s="15" t="s">
        <v>94</v>
      </c>
      <c r="C5821" s="15" t="n">
        <v>0</v>
      </c>
      <c r="D5821" s="15" t="s">
        <v>26</v>
      </c>
      <c r="E5821" s="15" t="s">
        <v>26</v>
      </c>
      <c r="F5821" s="15" t="n">
        <v>70</v>
      </c>
      <c r="G5821" s="15" t="s">
        <v>26</v>
      </c>
      <c r="H5821" s="15" t="s">
        <v>26</v>
      </c>
      <c r="I5821" s="15" t="s">
        <v>102</v>
      </c>
      <c r="J5821" s="15" t="s">
        <v>26</v>
      </c>
      <c r="K5821" s="15" t="s">
        <v>26</v>
      </c>
      <c r="L5821" s="15" t="s">
        <v>26</v>
      </c>
      <c r="M5821" s="15" t="s">
        <v>26</v>
      </c>
      <c r="N5821" s="15" t="s">
        <v>26</v>
      </c>
      <c r="O5821" s="15" t="s">
        <v>26</v>
      </c>
      <c r="P5821" s="15" t="s">
        <v>29</v>
      </c>
      <c r="Q5821" s="15" t="s">
        <v>26</v>
      </c>
      <c r="R5821" s="15" t="s">
        <v>21</v>
      </c>
      <c r="S5821" s="18" t="n">
        <v>115.15</v>
      </c>
      <c r="T5821" s="15" t="n">
        <v>8250</v>
      </c>
      <c r="U5821" s="15" t="s">
        <v>24</v>
      </c>
      <c r="V5821" s="18" t="n">
        <f aca="false">IF(ISNUMBER(T5821),T5821,0)</f>
        <v>8250</v>
      </c>
      <c r="W5821" s="15" t="n">
        <f aca="false">IF(U5821="Yes",1,0)</f>
        <v>0</v>
      </c>
      <c r="X5821" s="15" t="str">
        <f aca="false">IF(F5821&lt;=12,"0-12 months",IF(F5821&lt;=24,"13-24 months",IF(F5821&lt;=48,"25-48 months","49-72 months")))</f>
        <v>49-72 months</v>
      </c>
      <c r="Y5821" s="15" t="str">
        <f aca="false">IF(C5821=1,"Yes","No")</f>
        <v>No</v>
      </c>
      <c r="Z5821" s="15" t="n">
        <f aca="false">COUNTIF(J5821:O5821,"Yes")</f>
        <v>6</v>
      </c>
      <c r="AA5821" s="18" t="n">
        <f aca="false">S5821*W5821</f>
        <v>0</v>
      </c>
      <c r="AB5821" s="15" t="n">
        <f aca="false">(P5821="Month-to-month")+(I5821="Fiber optic")+(R5821="Electronic check")+(F5821&lt;=12)+(M5821="No")+(J5821="No")</f>
        <v>1</v>
      </c>
      <c r="AC5821" s="15" t="str">
        <f aca="false">IF(AB5821&gt;=5,"High",IF(AB5821&gt;=3,"Medium","Low"))</f>
        <v>Low</v>
      </c>
    </row>
    <row r="5822" customFormat="false" ht="15" hidden="false" customHeight="false" outlineLevel="0" collapsed="false">
      <c r="A5822" s="15" t="s">
        <v>5919</v>
      </c>
      <c r="B5822" s="15" t="s">
        <v>98</v>
      </c>
      <c r="C5822" s="15" t="n">
        <v>0</v>
      </c>
      <c r="D5822" s="15" t="s">
        <v>26</v>
      </c>
      <c r="E5822" s="15" t="s">
        <v>24</v>
      </c>
      <c r="F5822" s="15" t="n">
        <v>60</v>
      </c>
      <c r="G5822" s="15" t="s">
        <v>26</v>
      </c>
      <c r="H5822" s="15" t="s">
        <v>24</v>
      </c>
      <c r="I5822" s="15" t="s">
        <v>96</v>
      </c>
      <c r="J5822" s="15" t="s">
        <v>26</v>
      </c>
      <c r="K5822" s="15" t="s">
        <v>24</v>
      </c>
      <c r="L5822" s="15" t="s">
        <v>24</v>
      </c>
      <c r="M5822" s="15" t="s">
        <v>24</v>
      </c>
      <c r="N5822" s="15" t="s">
        <v>26</v>
      </c>
      <c r="O5822" s="15" t="s">
        <v>24</v>
      </c>
      <c r="P5822" s="15" t="s">
        <v>27</v>
      </c>
      <c r="Q5822" s="15" t="s">
        <v>26</v>
      </c>
      <c r="R5822" s="15" t="s">
        <v>17</v>
      </c>
      <c r="S5822" s="18" t="n">
        <v>59.8</v>
      </c>
      <c r="T5822" s="15" t="n">
        <v>3561.15</v>
      </c>
      <c r="U5822" s="15" t="s">
        <v>24</v>
      </c>
      <c r="V5822" s="18" t="n">
        <f aca="false">IF(ISNUMBER(T5822),T5822,0)</f>
        <v>3561.15</v>
      </c>
      <c r="W5822" s="15" t="n">
        <f aca="false">IF(U5822="Yes",1,0)</f>
        <v>0</v>
      </c>
      <c r="X5822" s="15" t="str">
        <f aca="false">IF(F5822&lt;=12,"0-12 months",IF(F5822&lt;=24,"13-24 months",IF(F5822&lt;=48,"25-48 months","49-72 months")))</f>
        <v>49-72 months</v>
      </c>
      <c r="Y5822" s="15" t="str">
        <f aca="false">IF(C5822=1,"Yes","No")</f>
        <v>No</v>
      </c>
      <c r="Z5822" s="15" t="n">
        <f aca="false">COUNTIF(J5822:O5822,"Yes")</f>
        <v>2</v>
      </c>
      <c r="AA5822" s="18" t="n">
        <f aca="false">S5822*W5822</f>
        <v>0</v>
      </c>
      <c r="AB5822" s="15" t="n">
        <f aca="false">(P5822="Month-to-month")+(I5822="Fiber optic")+(R5822="Electronic check")+(F5822&lt;=12)+(M5822="No")+(J5822="No")</f>
        <v>1</v>
      </c>
      <c r="AC5822" s="15" t="str">
        <f aca="false">IF(AB5822&gt;=5,"High",IF(AB5822&gt;=3,"Medium","Low"))</f>
        <v>Low</v>
      </c>
    </row>
    <row r="5823" customFormat="false" ht="15" hidden="false" customHeight="false" outlineLevel="0" collapsed="false">
      <c r="A5823" s="15" t="s">
        <v>5920</v>
      </c>
      <c r="B5823" s="15" t="s">
        <v>94</v>
      </c>
      <c r="C5823" s="15" t="n">
        <v>0</v>
      </c>
      <c r="D5823" s="15" t="s">
        <v>26</v>
      </c>
      <c r="E5823" s="15" t="s">
        <v>24</v>
      </c>
      <c r="F5823" s="15" t="n">
        <v>69</v>
      </c>
      <c r="G5823" s="15" t="s">
        <v>26</v>
      </c>
      <c r="H5823" s="15" t="s">
        <v>26</v>
      </c>
      <c r="I5823" s="15" t="s">
        <v>24</v>
      </c>
      <c r="J5823" s="15" t="s">
        <v>28</v>
      </c>
      <c r="K5823" s="15" t="s">
        <v>28</v>
      </c>
      <c r="L5823" s="15" t="s">
        <v>28</v>
      </c>
      <c r="M5823" s="15" t="s">
        <v>28</v>
      </c>
      <c r="N5823" s="15" t="s">
        <v>28</v>
      </c>
      <c r="O5823" s="15" t="s">
        <v>28</v>
      </c>
      <c r="P5823" s="15" t="s">
        <v>27</v>
      </c>
      <c r="Q5823" s="15" t="s">
        <v>26</v>
      </c>
      <c r="R5823" s="15" t="s">
        <v>15</v>
      </c>
      <c r="S5823" s="18" t="n">
        <v>26.3</v>
      </c>
      <c r="T5823" s="15" t="n">
        <v>1763.55</v>
      </c>
      <c r="U5823" s="15" t="s">
        <v>24</v>
      </c>
      <c r="V5823" s="18" t="n">
        <f aca="false">IF(ISNUMBER(T5823),T5823,0)</f>
        <v>1763.55</v>
      </c>
      <c r="W5823" s="15" t="n">
        <f aca="false">IF(U5823="Yes",1,0)</f>
        <v>0</v>
      </c>
      <c r="X5823" s="15" t="str">
        <f aca="false">IF(F5823&lt;=12,"0-12 months",IF(F5823&lt;=24,"13-24 months",IF(F5823&lt;=48,"25-48 months","49-72 months")))</f>
        <v>49-72 months</v>
      </c>
      <c r="Y5823" s="15" t="str">
        <f aca="false">IF(C5823=1,"Yes","No")</f>
        <v>No</v>
      </c>
      <c r="Z5823" s="15" t="n">
        <f aca="false">COUNTIF(J5823:O5823,"Yes")</f>
        <v>0</v>
      </c>
      <c r="AA5823" s="18" t="n">
        <f aca="false">S5823*W5823</f>
        <v>0</v>
      </c>
      <c r="AB5823" s="15" t="n">
        <f aca="false">(P5823="Month-to-month")+(I5823="Fiber optic")+(R5823="Electronic check")+(F5823&lt;=12)+(M5823="No")+(J5823="No")</f>
        <v>1</v>
      </c>
      <c r="AC5823" s="15" t="str">
        <f aca="false">IF(AB5823&gt;=5,"High",IF(AB5823&gt;=3,"Medium","Low"))</f>
        <v>Low</v>
      </c>
    </row>
    <row r="5824" customFormat="false" ht="15" hidden="false" customHeight="false" outlineLevel="0" collapsed="false">
      <c r="A5824" s="15" t="s">
        <v>5921</v>
      </c>
      <c r="B5824" s="15" t="s">
        <v>94</v>
      </c>
      <c r="C5824" s="15" t="n">
        <v>1</v>
      </c>
      <c r="D5824" s="15" t="s">
        <v>24</v>
      </c>
      <c r="E5824" s="15" t="s">
        <v>24</v>
      </c>
      <c r="F5824" s="15" t="n">
        <v>35</v>
      </c>
      <c r="G5824" s="15" t="s">
        <v>26</v>
      </c>
      <c r="H5824" s="15" t="s">
        <v>24</v>
      </c>
      <c r="I5824" s="15" t="s">
        <v>102</v>
      </c>
      <c r="J5824" s="15" t="s">
        <v>24</v>
      </c>
      <c r="K5824" s="15" t="s">
        <v>24</v>
      </c>
      <c r="L5824" s="15" t="s">
        <v>24</v>
      </c>
      <c r="M5824" s="15" t="s">
        <v>24</v>
      </c>
      <c r="N5824" s="15" t="s">
        <v>24</v>
      </c>
      <c r="O5824" s="15" t="s">
        <v>24</v>
      </c>
      <c r="P5824" s="15" t="s">
        <v>25</v>
      </c>
      <c r="Q5824" s="15" t="s">
        <v>24</v>
      </c>
      <c r="R5824" s="15" t="s">
        <v>15</v>
      </c>
      <c r="S5824" s="18" t="n">
        <v>70.55</v>
      </c>
      <c r="T5824" s="15" t="n">
        <v>2419</v>
      </c>
      <c r="U5824" s="15" t="s">
        <v>24</v>
      </c>
      <c r="V5824" s="18" t="n">
        <f aca="false">IF(ISNUMBER(T5824),T5824,0)</f>
        <v>2419</v>
      </c>
      <c r="W5824" s="15" t="n">
        <f aca="false">IF(U5824="Yes",1,0)</f>
        <v>0</v>
      </c>
      <c r="X5824" s="15" t="str">
        <f aca="false">IF(F5824&lt;=12,"0-12 months",IF(F5824&lt;=24,"13-24 months",IF(F5824&lt;=48,"25-48 months","49-72 months")))</f>
        <v>25-48 months</v>
      </c>
      <c r="Y5824" s="15" t="str">
        <f aca="false">IF(C5824=1,"Yes","No")</f>
        <v>Yes</v>
      </c>
      <c r="Z5824" s="15" t="n">
        <f aca="false">COUNTIF(J5824:O5824,"Yes")</f>
        <v>0</v>
      </c>
      <c r="AA5824" s="18" t="n">
        <f aca="false">S5824*W5824</f>
        <v>0</v>
      </c>
      <c r="AB5824" s="15" t="n">
        <f aca="false">(P5824="Month-to-month")+(I5824="Fiber optic")+(R5824="Electronic check")+(F5824&lt;=12)+(M5824="No")+(J5824="No")</f>
        <v>5</v>
      </c>
      <c r="AC5824" s="15" t="str">
        <f aca="false">IF(AB5824&gt;=5,"High",IF(AB5824&gt;=3,"Medium","Low"))</f>
        <v>High</v>
      </c>
    </row>
    <row r="5825" customFormat="false" ht="15" hidden="false" customHeight="false" outlineLevel="0" collapsed="false">
      <c r="A5825" s="15" t="s">
        <v>5922</v>
      </c>
      <c r="B5825" s="15" t="s">
        <v>94</v>
      </c>
      <c r="C5825" s="15" t="n">
        <v>0</v>
      </c>
      <c r="D5825" s="15" t="s">
        <v>24</v>
      </c>
      <c r="E5825" s="15" t="s">
        <v>24</v>
      </c>
      <c r="F5825" s="15" t="n">
        <v>22</v>
      </c>
      <c r="G5825" s="15" t="s">
        <v>26</v>
      </c>
      <c r="H5825" s="15" t="s">
        <v>24</v>
      </c>
      <c r="I5825" s="15" t="s">
        <v>24</v>
      </c>
      <c r="J5825" s="15" t="s">
        <v>28</v>
      </c>
      <c r="K5825" s="15" t="s">
        <v>28</v>
      </c>
      <c r="L5825" s="15" t="s">
        <v>28</v>
      </c>
      <c r="M5825" s="15" t="s">
        <v>28</v>
      </c>
      <c r="N5825" s="15" t="s">
        <v>28</v>
      </c>
      <c r="O5825" s="15" t="s">
        <v>28</v>
      </c>
      <c r="P5825" s="15" t="s">
        <v>25</v>
      </c>
      <c r="Q5825" s="15" t="s">
        <v>26</v>
      </c>
      <c r="R5825" s="15" t="s">
        <v>17</v>
      </c>
      <c r="S5825" s="18" t="n">
        <v>20.05</v>
      </c>
      <c r="T5825" s="15" t="n">
        <v>470.2</v>
      </c>
      <c r="U5825" s="15" t="s">
        <v>24</v>
      </c>
      <c r="V5825" s="18" t="n">
        <f aca="false">IF(ISNUMBER(T5825),T5825,0)</f>
        <v>470.2</v>
      </c>
      <c r="W5825" s="15" t="n">
        <f aca="false">IF(U5825="Yes",1,0)</f>
        <v>0</v>
      </c>
      <c r="X5825" s="15" t="str">
        <f aca="false">IF(F5825&lt;=12,"0-12 months",IF(F5825&lt;=24,"13-24 months",IF(F5825&lt;=48,"25-48 months","49-72 months")))</f>
        <v>13-24 months</v>
      </c>
      <c r="Y5825" s="15" t="str">
        <f aca="false">IF(C5825=1,"Yes","No")</f>
        <v>No</v>
      </c>
      <c r="Z5825" s="15" t="n">
        <f aca="false">COUNTIF(J5825:O5825,"Yes")</f>
        <v>0</v>
      </c>
      <c r="AA5825" s="18" t="n">
        <f aca="false">S5825*W5825</f>
        <v>0</v>
      </c>
      <c r="AB5825" s="15" t="n">
        <f aca="false">(P5825="Month-to-month")+(I5825="Fiber optic")+(R5825="Electronic check")+(F5825&lt;=12)+(M5825="No")+(J5825="No")</f>
        <v>1</v>
      </c>
      <c r="AC5825" s="15" t="str">
        <f aca="false">IF(AB5825&gt;=5,"High",IF(AB5825&gt;=3,"Medium","Low"))</f>
        <v>Low</v>
      </c>
    </row>
    <row r="5826" customFormat="false" ht="15" hidden="false" customHeight="false" outlineLevel="0" collapsed="false">
      <c r="A5826" s="15" t="s">
        <v>5923</v>
      </c>
      <c r="B5826" s="15" t="s">
        <v>98</v>
      </c>
      <c r="C5826" s="15" t="n">
        <v>0</v>
      </c>
      <c r="D5826" s="15" t="s">
        <v>26</v>
      </c>
      <c r="E5826" s="15" t="s">
        <v>26</v>
      </c>
      <c r="F5826" s="15" t="n">
        <v>66</v>
      </c>
      <c r="G5826" s="15" t="s">
        <v>26</v>
      </c>
      <c r="H5826" s="15" t="s">
        <v>26</v>
      </c>
      <c r="I5826" s="15" t="s">
        <v>96</v>
      </c>
      <c r="J5826" s="15" t="s">
        <v>24</v>
      </c>
      <c r="K5826" s="15" t="s">
        <v>26</v>
      </c>
      <c r="L5826" s="15" t="s">
        <v>26</v>
      </c>
      <c r="M5826" s="15" t="s">
        <v>24</v>
      </c>
      <c r="N5826" s="15" t="s">
        <v>26</v>
      </c>
      <c r="O5826" s="15" t="s">
        <v>26</v>
      </c>
      <c r="P5826" s="15" t="s">
        <v>29</v>
      </c>
      <c r="Q5826" s="15" t="s">
        <v>24</v>
      </c>
      <c r="R5826" s="15" t="s">
        <v>19</v>
      </c>
      <c r="S5826" s="18" t="n">
        <v>79.85</v>
      </c>
      <c r="T5826" s="15" t="n">
        <v>5234.95</v>
      </c>
      <c r="U5826" s="15" t="s">
        <v>24</v>
      </c>
      <c r="V5826" s="18" t="n">
        <f aca="false">IF(ISNUMBER(T5826),T5826,0)</f>
        <v>5234.95</v>
      </c>
      <c r="W5826" s="15" t="n">
        <f aca="false">IF(U5826="Yes",1,0)</f>
        <v>0</v>
      </c>
      <c r="X5826" s="15" t="str">
        <f aca="false">IF(F5826&lt;=12,"0-12 months",IF(F5826&lt;=24,"13-24 months",IF(F5826&lt;=48,"25-48 months","49-72 months")))</f>
        <v>49-72 months</v>
      </c>
      <c r="Y5826" s="15" t="str">
        <f aca="false">IF(C5826=1,"Yes","No")</f>
        <v>No</v>
      </c>
      <c r="Z5826" s="15" t="n">
        <f aca="false">COUNTIF(J5826:O5826,"Yes")</f>
        <v>4</v>
      </c>
      <c r="AA5826" s="18" t="n">
        <f aca="false">S5826*W5826</f>
        <v>0</v>
      </c>
      <c r="AB5826" s="15" t="n">
        <f aca="false">(P5826="Month-to-month")+(I5826="Fiber optic")+(R5826="Electronic check")+(F5826&lt;=12)+(M5826="No")+(J5826="No")</f>
        <v>2</v>
      </c>
      <c r="AC5826" s="15" t="str">
        <f aca="false">IF(AB5826&gt;=5,"High",IF(AB5826&gt;=3,"Medium","Low"))</f>
        <v>Low</v>
      </c>
    </row>
    <row r="5827" customFormat="false" ht="15" hidden="false" customHeight="false" outlineLevel="0" collapsed="false">
      <c r="A5827" s="15" t="s">
        <v>5924</v>
      </c>
      <c r="B5827" s="15" t="s">
        <v>98</v>
      </c>
      <c r="C5827" s="15" t="n">
        <v>1</v>
      </c>
      <c r="D5827" s="15" t="s">
        <v>26</v>
      </c>
      <c r="E5827" s="15" t="s">
        <v>24</v>
      </c>
      <c r="F5827" s="15" t="n">
        <v>1</v>
      </c>
      <c r="G5827" s="15" t="s">
        <v>26</v>
      </c>
      <c r="H5827" s="15" t="s">
        <v>24</v>
      </c>
      <c r="I5827" s="15" t="s">
        <v>102</v>
      </c>
      <c r="J5827" s="15" t="s">
        <v>24</v>
      </c>
      <c r="K5827" s="15" t="s">
        <v>24</v>
      </c>
      <c r="L5827" s="15" t="s">
        <v>24</v>
      </c>
      <c r="M5827" s="15" t="s">
        <v>24</v>
      </c>
      <c r="N5827" s="15" t="s">
        <v>24</v>
      </c>
      <c r="O5827" s="15" t="s">
        <v>24</v>
      </c>
      <c r="P5827" s="15" t="s">
        <v>25</v>
      </c>
      <c r="Q5827" s="15" t="s">
        <v>26</v>
      </c>
      <c r="R5827" s="15" t="s">
        <v>15</v>
      </c>
      <c r="S5827" s="18" t="n">
        <v>70.3</v>
      </c>
      <c r="T5827" s="15" t="n">
        <v>70.3</v>
      </c>
      <c r="U5827" s="15" t="s">
        <v>26</v>
      </c>
      <c r="V5827" s="18" t="n">
        <f aca="false">IF(ISNUMBER(T5827),T5827,0)</f>
        <v>70.3</v>
      </c>
      <c r="W5827" s="15" t="n">
        <f aca="false">IF(U5827="Yes",1,0)</f>
        <v>1</v>
      </c>
      <c r="X5827" s="15" t="str">
        <f aca="false">IF(F5827&lt;=12,"0-12 months",IF(F5827&lt;=24,"13-24 months",IF(F5827&lt;=48,"25-48 months","49-72 months")))</f>
        <v>0-12 months</v>
      </c>
      <c r="Y5827" s="15" t="str">
        <f aca="false">IF(C5827=1,"Yes","No")</f>
        <v>Yes</v>
      </c>
      <c r="Z5827" s="15" t="n">
        <f aca="false">COUNTIF(J5827:O5827,"Yes")</f>
        <v>0</v>
      </c>
      <c r="AA5827" s="18" t="n">
        <f aca="false">S5827*W5827</f>
        <v>70.3</v>
      </c>
      <c r="AB5827" s="15" t="n">
        <f aca="false">(P5827="Month-to-month")+(I5827="Fiber optic")+(R5827="Electronic check")+(F5827&lt;=12)+(M5827="No")+(J5827="No")</f>
        <v>6</v>
      </c>
      <c r="AC5827" s="15" t="str">
        <f aca="false">IF(AB5827&gt;=5,"High",IF(AB5827&gt;=3,"Medium","Low"))</f>
        <v>High</v>
      </c>
    </row>
    <row r="5828" customFormat="false" ht="15" hidden="false" customHeight="false" outlineLevel="0" collapsed="false">
      <c r="A5828" s="15" t="s">
        <v>5925</v>
      </c>
      <c r="B5828" s="15" t="s">
        <v>94</v>
      </c>
      <c r="C5828" s="15" t="n">
        <v>0</v>
      </c>
      <c r="D5828" s="15" t="s">
        <v>26</v>
      </c>
      <c r="E5828" s="15" t="s">
        <v>24</v>
      </c>
      <c r="F5828" s="15" t="n">
        <v>1</v>
      </c>
      <c r="G5828" s="15" t="s">
        <v>26</v>
      </c>
      <c r="H5828" s="15" t="s">
        <v>24</v>
      </c>
      <c r="I5828" s="15" t="s">
        <v>102</v>
      </c>
      <c r="J5828" s="15" t="s">
        <v>24</v>
      </c>
      <c r="K5828" s="15" t="s">
        <v>24</v>
      </c>
      <c r="L5828" s="15" t="s">
        <v>24</v>
      </c>
      <c r="M5828" s="15" t="s">
        <v>24</v>
      </c>
      <c r="N5828" s="15" t="s">
        <v>26</v>
      </c>
      <c r="O5828" s="15" t="s">
        <v>24</v>
      </c>
      <c r="P5828" s="15" t="s">
        <v>25</v>
      </c>
      <c r="Q5828" s="15" t="s">
        <v>26</v>
      </c>
      <c r="R5828" s="15" t="s">
        <v>19</v>
      </c>
      <c r="S5828" s="18" t="n">
        <v>79.35</v>
      </c>
      <c r="T5828" s="15" t="n">
        <v>79.35</v>
      </c>
      <c r="U5828" s="15" t="s">
        <v>26</v>
      </c>
      <c r="V5828" s="18" t="n">
        <f aca="false">IF(ISNUMBER(T5828),T5828,0)</f>
        <v>79.35</v>
      </c>
      <c r="W5828" s="15" t="n">
        <f aca="false">IF(U5828="Yes",1,0)</f>
        <v>1</v>
      </c>
      <c r="X5828" s="15" t="str">
        <f aca="false">IF(F5828&lt;=12,"0-12 months",IF(F5828&lt;=24,"13-24 months",IF(F5828&lt;=48,"25-48 months","49-72 months")))</f>
        <v>0-12 months</v>
      </c>
      <c r="Y5828" s="15" t="str">
        <f aca="false">IF(C5828=1,"Yes","No")</f>
        <v>No</v>
      </c>
      <c r="Z5828" s="15" t="n">
        <f aca="false">COUNTIF(J5828:O5828,"Yes")</f>
        <v>1</v>
      </c>
      <c r="AA5828" s="18" t="n">
        <f aca="false">S5828*W5828</f>
        <v>79.35</v>
      </c>
      <c r="AB5828" s="15" t="n">
        <f aca="false">(P5828="Month-to-month")+(I5828="Fiber optic")+(R5828="Electronic check")+(F5828&lt;=12)+(M5828="No")+(J5828="No")</f>
        <v>5</v>
      </c>
      <c r="AC5828" s="15" t="str">
        <f aca="false">IF(AB5828&gt;=5,"High",IF(AB5828&gt;=3,"Medium","Low"))</f>
        <v>High</v>
      </c>
    </row>
    <row r="5829" customFormat="false" ht="15" hidden="false" customHeight="false" outlineLevel="0" collapsed="false">
      <c r="A5829" s="15" t="s">
        <v>5926</v>
      </c>
      <c r="B5829" s="15" t="s">
        <v>98</v>
      </c>
      <c r="C5829" s="15" t="n">
        <v>0</v>
      </c>
      <c r="D5829" s="15" t="s">
        <v>26</v>
      </c>
      <c r="E5829" s="15" t="s">
        <v>26</v>
      </c>
      <c r="F5829" s="15" t="n">
        <v>34</v>
      </c>
      <c r="G5829" s="15" t="s">
        <v>26</v>
      </c>
      <c r="H5829" s="15" t="s">
        <v>26</v>
      </c>
      <c r="I5829" s="15" t="s">
        <v>102</v>
      </c>
      <c r="J5829" s="15" t="s">
        <v>24</v>
      </c>
      <c r="K5829" s="15" t="s">
        <v>24</v>
      </c>
      <c r="L5829" s="15" t="s">
        <v>26</v>
      </c>
      <c r="M5829" s="15" t="s">
        <v>24</v>
      </c>
      <c r="N5829" s="15" t="s">
        <v>24</v>
      </c>
      <c r="O5829" s="15" t="s">
        <v>26</v>
      </c>
      <c r="P5829" s="15" t="s">
        <v>25</v>
      </c>
      <c r="Q5829" s="15" t="s">
        <v>26</v>
      </c>
      <c r="R5829" s="15" t="s">
        <v>21</v>
      </c>
      <c r="S5829" s="18" t="n">
        <v>90.05</v>
      </c>
      <c r="T5829" s="15" t="n">
        <v>3097</v>
      </c>
      <c r="U5829" s="15" t="s">
        <v>24</v>
      </c>
      <c r="V5829" s="18" t="n">
        <f aca="false">IF(ISNUMBER(T5829),T5829,0)</f>
        <v>3097</v>
      </c>
      <c r="W5829" s="15" t="n">
        <f aca="false">IF(U5829="Yes",1,0)</f>
        <v>0</v>
      </c>
      <c r="X5829" s="15" t="str">
        <f aca="false">IF(F5829&lt;=12,"0-12 months",IF(F5829&lt;=24,"13-24 months",IF(F5829&lt;=48,"25-48 months","49-72 months")))</f>
        <v>25-48 months</v>
      </c>
      <c r="Y5829" s="15" t="str">
        <f aca="false">IF(C5829=1,"Yes","No")</f>
        <v>No</v>
      </c>
      <c r="Z5829" s="15" t="n">
        <f aca="false">COUNTIF(J5829:O5829,"Yes")</f>
        <v>2</v>
      </c>
      <c r="AA5829" s="18" t="n">
        <f aca="false">S5829*W5829</f>
        <v>0</v>
      </c>
      <c r="AB5829" s="15" t="n">
        <f aca="false">(P5829="Month-to-month")+(I5829="Fiber optic")+(R5829="Electronic check")+(F5829&lt;=12)+(M5829="No")+(J5829="No")</f>
        <v>4</v>
      </c>
      <c r="AC5829" s="15" t="str">
        <f aca="false">IF(AB5829&gt;=5,"High",IF(AB5829&gt;=3,"Medium","Low"))</f>
        <v>Medium</v>
      </c>
    </row>
    <row r="5830" customFormat="false" ht="15" hidden="false" customHeight="false" outlineLevel="0" collapsed="false">
      <c r="A5830" s="15" t="s">
        <v>5927</v>
      </c>
      <c r="B5830" s="15" t="s">
        <v>94</v>
      </c>
      <c r="C5830" s="15" t="n">
        <v>0</v>
      </c>
      <c r="D5830" s="15" t="s">
        <v>26</v>
      </c>
      <c r="E5830" s="15" t="s">
        <v>26</v>
      </c>
      <c r="F5830" s="15" t="n">
        <v>72</v>
      </c>
      <c r="G5830" s="15" t="s">
        <v>26</v>
      </c>
      <c r="H5830" s="15" t="s">
        <v>26</v>
      </c>
      <c r="I5830" s="15" t="s">
        <v>24</v>
      </c>
      <c r="J5830" s="15" t="s">
        <v>28</v>
      </c>
      <c r="K5830" s="15" t="s">
        <v>28</v>
      </c>
      <c r="L5830" s="15" t="s">
        <v>28</v>
      </c>
      <c r="M5830" s="15" t="s">
        <v>28</v>
      </c>
      <c r="N5830" s="15" t="s">
        <v>28</v>
      </c>
      <c r="O5830" s="15" t="s">
        <v>28</v>
      </c>
      <c r="P5830" s="15" t="s">
        <v>29</v>
      </c>
      <c r="Q5830" s="15" t="s">
        <v>24</v>
      </c>
      <c r="R5830" s="15" t="s">
        <v>19</v>
      </c>
      <c r="S5830" s="18" t="n">
        <v>24.45</v>
      </c>
      <c r="T5830" s="15" t="n">
        <v>1709.1</v>
      </c>
      <c r="U5830" s="15" t="s">
        <v>24</v>
      </c>
      <c r="V5830" s="18" t="n">
        <f aca="false">IF(ISNUMBER(T5830),T5830,0)</f>
        <v>1709.1</v>
      </c>
      <c r="W5830" s="15" t="n">
        <f aca="false">IF(U5830="Yes",1,0)</f>
        <v>0</v>
      </c>
      <c r="X5830" s="15" t="str">
        <f aca="false">IF(F5830&lt;=12,"0-12 months",IF(F5830&lt;=24,"13-24 months",IF(F5830&lt;=48,"25-48 months","49-72 months")))</f>
        <v>49-72 months</v>
      </c>
      <c r="Y5830" s="15" t="str">
        <f aca="false">IF(C5830=1,"Yes","No")</f>
        <v>No</v>
      </c>
      <c r="Z5830" s="15" t="n">
        <f aca="false">COUNTIF(J5830:O5830,"Yes")</f>
        <v>0</v>
      </c>
      <c r="AA5830" s="18" t="n">
        <f aca="false">S5830*W5830</f>
        <v>0</v>
      </c>
      <c r="AB5830" s="15" t="n">
        <f aca="false">(P5830="Month-to-month")+(I5830="Fiber optic")+(R5830="Electronic check")+(F5830&lt;=12)+(M5830="No")+(J5830="No")</f>
        <v>0</v>
      </c>
      <c r="AC5830" s="15" t="str">
        <f aca="false">IF(AB5830&gt;=5,"High",IF(AB5830&gt;=3,"Medium","Low"))</f>
        <v>Low</v>
      </c>
    </row>
    <row r="5831" customFormat="false" ht="15" hidden="false" customHeight="false" outlineLevel="0" collapsed="false">
      <c r="A5831" s="15" t="s">
        <v>5928</v>
      </c>
      <c r="B5831" s="15" t="s">
        <v>98</v>
      </c>
      <c r="C5831" s="15" t="n">
        <v>0</v>
      </c>
      <c r="D5831" s="15" t="s">
        <v>26</v>
      </c>
      <c r="E5831" s="15" t="s">
        <v>26</v>
      </c>
      <c r="F5831" s="15" t="n">
        <v>31</v>
      </c>
      <c r="G5831" s="15" t="s">
        <v>24</v>
      </c>
      <c r="H5831" s="15" t="s">
        <v>95</v>
      </c>
      <c r="I5831" s="15" t="s">
        <v>96</v>
      </c>
      <c r="J5831" s="15" t="s">
        <v>26</v>
      </c>
      <c r="K5831" s="15" t="s">
        <v>24</v>
      </c>
      <c r="L5831" s="15" t="s">
        <v>26</v>
      </c>
      <c r="M5831" s="15" t="s">
        <v>26</v>
      </c>
      <c r="N5831" s="15" t="s">
        <v>26</v>
      </c>
      <c r="O5831" s="15" t="s">
        <v>26</v>
      </c>
      <c r="P5831" s="15" t="s">
        <v>27</v>
      </c>
      <c r="Q5831" s="15" t="s">
        <v>24</v>
      </c>
      <c r="R5831" s="15" t="s">
        <v>15</v>
      </c>
      <c r="S5831" s="18" t="n">
        <v>59.95</v>
      </c>
      <c r="T5831" s="15" t="n">
        <v>1848.8</v>
      </c>
      <c r="U5831" s="15" t="s">
        <v>24</v>
      </c>
      <c r="V5831" s="18" t="n">
        <f aca="false">IF(ISNUMBER(T5831),T5831,0)</f>
        <v>1848.8</v>
      </c>
      <c r="W5831" s="15" t="n">
        <f aca="false">IF(U5831="Yes",1,0)</f>
        <v>0</v>
      </c>
      <c r="X5831" s="15" t="str">
        <f aca="false">IF(F5831&lt;=12,"0-12 months",IF(F5831&lt;=24,"13-24 months",IF(F5831&lt;=48,"25-48 months","49-72 months")))</f>
        <v>25-48 months</v>
      </c>
      <c r="Y5831" s="15" t="str">
        <f aca="false">IF(C5831=1,"Yes","No")</f>
        <v>No</v>
      </c>
      <c r="Z5831" s="15" t="n">
        <f aca="false">COUNTIF(J5831:O5831,"Yes")</f>
        <v>5</v>
      </c>
      <c r="AA5831" s="18" t="n">
        <f aca="false">S5831*W5831</f>
        <v>0</v>
      </c>
      <c r="AB5831" s="15" t="n">
        <f aca="false">(P5831="Month-to-month")+(I5831="Fiber optic")+(R5831="Electronic check")+(F5831&lt;=12)+(M5831="No")+(J5831="No")</f>
        <v>1</v>
      </c>
      <c r="AC5831" s="15" t="str">
        <f aca="false">IF(AB5831&gt;=5,"High",IF(AB5831&gt;=3,"Medium","Low"))</f>
        <v>Low</v>
      </c>
    </row>
    <row r="5832" customFormat="false" ht="15" hidden="false" customHeight="false" outlineLevel="0" collapsed="false">
      <c r="A5832" s="15" t="s">
        <v>5929</v>
      </c>
      <c r="B5832" s="15" t="s">
        <v>98</v>
      </c>
      <c r="C5832" s="15" t="n">
        <v>0</v>
      </c>
      <c r="D5832" s="15" t="s">
        <v>24</v>
      </c>
      <c r="E5832" s="15" t="s">
        <v>26</v>
      </c>
      <c r="F5832" s="15" t="n">
        <v>30</v>
      </c>
      <c r="G5832" s="15" t="s">
        <v>26</v>
      </c>
      <c r="H5832" s="15" t="s">
        <v>26</v>
      </c>
      <c r="I5832" s="15" t="s">
        <v>24</v>
      </c>
      <c r="J5832" s="15" t="s">
        <v>28</v>
      </c>
      <c r="K5832" s="15" t="s">
        <v>28</v>
      </c>
      <c r="L5832" s="15" t="s">
        <v>28</v>
      </c>
      <c r="M5832" s="15" t="s">
        <v>28</v>
      </c>
      <c r="N5832" s="15" t="s">
        <v>28</v>
      </c>
      <c r="O5832" s="15" t="s">
        <v>28</v>
      </c>
      <c r="P5832" s="15" t="s">
        <v>27</v>
      </c>
      <c r="Q5832" s="15" t="s">
        <v>24</v>
      </c>
      <c r="R5832" s="15" t="s">
        <v>19</v>
      </c>
      <c r="S5832" s="18" t="n">
        <v>25.35</v>
      </c>
      <c r="T5832" s="15" t="n">
        <v>723.3</v>
      </c>
      <c r="U5832" s="15" t="s">
        <v>24</v>
      </c>
      <c r="V5832" s="18" t="n">
        <f aca="false">IF(ISNUMBER(T5832),T5832,0)</f>
        <v>723.3</v>
      </c>
      <c r="W5832" s="15" t="n">
        <f aca="false">IF(U5832="Yes",1,0)</f>
        <v>0</v>
      </c>
      <c r="X5832" s="15" t="str">
        <f aca="false">IF(F5832&lt;=12,"0-12 months",IF(F5832&lt;=24,"13-24 months",IF(F5832&lt;=48,"25-48 months","49-72 months")))</f>
        <v>25-48 months</v>
      </c>
      <c r="Y5832" s="15" t="str">
        <f aca="false">IF(C5832=1,"Yes","No")</f>
        <v>No</v>
      </c>
      <c r="Z5832" s="15" t="n">
        <f aca="false">COUNTIF(J5832:O5832,"Yes")</f>
        <v>0</v>
      </c>
      <c r="AA5832" s="18" t="n">
        <f aca="false">S5832*W5832</f>
        <v>0</v>
      </c>
      <c r="AB5832" s="15" t="n">
        <f aca="false">(P5832="Month-to-month")+(I5832="Fiber optic")+(R5832="Electronic check")+(F5832&lt;=12)+(M5832="No")+(J5832="No")</f>
        <v>0</v>
      </c>
      <c r="AC5832" s="15" t="str">
        <f aca="false">IF(AB5832&gt;=5,"High",IF(AB5832&gt;=3,"Medium","Low"))</f>
        <v>Low</v>
      </c>
    </row>
    <row r="5833" customFormat="false" ht="15" hidden="false" customHeight="false" outlineLevel="0" collapsed="false">
      <c r="A5833" s="15" t="s">
        <v>5930</v>
      </c>
      <c r="B5833" s="15" t="s">
        <v>94</v>
      </c>
      <c r="C5833" s="15" t="n">
        <v>0</v>
      </c>
      <c r="D5833" s="15" t="s">
        <v>24</v>
      </c>
      <c r="E5833" s="15" t="s">
        <v>24</v>
      </c>
      <c r="F5833" s="15" t="n">
        <v>9</v>
      </c>
      <c r="G5833" s="15" t="s">
        <v>26</v>
      </c>
      <c r="H5833" s="15" t="s">
        <v>24</v>
      </c>
      <c r="I5833" s="15" t="s">
        <v>102</v>
      </c>
      <c r="J5833" s="15" t="s">
        <v>24</v>
      </c>
      <c r="K5833" s="15" t="s">
        <v>24</v>
      </c>
      <c r="L5833" s="15" t="s">
        <v>24</v>
      </c>
      <c r="M5833" s="15" t="s">
        <v>24</v>
      </c>
      <c r="N5833" s="15" t="s">
        <v>26</v>
      </c>
      <c r="O5833" s="15" t="s">
        <v>26</v>
      </c>
      <c r="P5833" s="15" t="s">
        <v>25</v>
      </c>
      <c r="Q5833" s="15" t="s">
        <v>26</v>
      </c>
      <c r="R5833" s="15" t="s">
        <v>19</v>
      </c>
      <c r="S5833" s="18" t="n">
        <v>90.8</v>
      </c>
      <c r="T5833" s="15" t="n">
        <v>809.75</v>
      </c>
      <c r="U5833" s="15" t="s">
        <v>26</v>
      </c>
      <c r="V5833" s="18" t="n">
        <f aca="false">IF(ISNUMBER(T5833),T5833,0)</f>
        <v>809.75</v>
      </c>
      <c r="W5833" s="15" t="n">
        <f aca="false">IF(U5833="Yes",1,0)</f>
        <v>1</v>
      </c>
      <c r="X5833" s="15" t="str">
        <f aca="false">IF(F5833&lt;=12,"0-12 months",IF(F5833&lt;=24,"13-24 months",IF(F5833&lt;=48,"25-48 months","49-72 months")))</f>
        <v>0-12 months</v>
      </c>
      <c r="Y5833" s="15" t="str">
        <f aca="false">IF(C5833=1,"Yes","No")</f>
        <v>No</v>
      </c>
      <c r="Z5833" s="15" t="n">
        <f aca="false">COUNTIF(J5833:O5833,"Yes")</f>
        <v>2</v>
      </c>
      <c r="AA5833" s="18" t="n">
        <f aca="false">S5833*W5833</f>
        <v>90.8</v>
      </c>
      <c r="AB5833" s="15" t="n">
        <f aca="false">(P5833="Month-to-month")+(I5833="Fiber optic")+(R5833="Electronic check")+(F5833&lt;=12)+(M5833="No")+(J5833="No")</f>
        <v>5</v>
      </c>
      <c r="AC5833" s="15" t="str">
        <f aca="false">IF(AB5833&gt;=5,"High",IF(AB5833&gt;=3,"Medium","Low"))</f>
        <v>High</v>
      </c>
    </row>
    <row r="5834" customFormat="false" ht="15" hidden="false" customHeight="false" outlineLevel="0" collapsed="false">
      <c r="A5834" s="15" t="s">
        <v>5931</v>
      </c>
      <c r="B5834" s="15" t="s">
        <v>98</v>
      </c>
      <c r="C5834" s="15" t="n">
        <v>0</v>
      </c>
      <c r="D5834" s="15" t="s">
        <v>26</v>
      </c>
      <c r="E5834" s="15" t="s">
        <v>26</v>
      </c>
      <c r="F5834" s="15" t="n">
        <v>20</v>
      </c>
      <c r="G5834" s="15" t="s">
        <v>26</v>
      </c>
      <c r="H5834" s="15" t="s">
        <v>24</v>
      </c>
      <c r="I5834" s="15" t="s">
        <v>102</v>
      </c>
      <c r="J5834" s="15" t="s">
        <v>24</v>
      </c>
      <c r="K5834" s="15" t="s">
        <v>24</v>
      </c>
      <c r="L5834" s="15" t="s">
        <v>24</v>
      </c>
      <c r="M5834" s="15" t="s">
        <v>24</v>
      </c>
      <c r="N5834" s="15" t="s">
        <v>24</v>
      </c>
      <c r="O5834" s="15" t="s">
        <v>24</v>
      </c>
      <c r="P5834" s="15" t="s">
        <v>25</v>
      </c>
      <c r="Q5834" s="15" t="s">
        <v>26</v>
      </c>
      <c r="R5834" s="15" t="s">
        <v>15</v>
      </c>
      <c r="S5834" s="18" t="n">
        <v>70.45</v>
      </c>
      <c r="T5834" s="15" t="n">
        <v>1470.95</v>
      </c>
      <c r="U5834" s="15" t="s">
        <v>26</v>
      </c>
      <c r="V5834" s="18" t="n">
        <f aca="false">IF(ISNUMBER(T5834),T5834,0)</f>
        <v>1470.95</v>
      </c>
      <c r="W5834" s="15" t="n">
        <f aca="false">IF(U5834="Yes",1,0)</f>
        <v>1</v>
      </c>
      <c r="X5834" s="15" t="str">
        <f aca="false">IF(F5834&lt;=12,"0-12 months",IF(F5834&lt;=24,"13-24 months",IF(F5834&lt;=48,"25-48 months","49-72 months")))</f>
        <v>13-24 months</v>
      </c>
      <c r="Y5834" s="15" t="str">
        <f aca="false">IF(C5834=1,"Yes","No")</f>
        <v>No</v>
      </c>
      <c r="Z5834" s="15" t="n">
        <f aca="false">COUNTIF(J5834:O5834,"Yes")</f>
        <v>0</v>
      </c>
      <c r="AA5834" s="18" t="n">
        <f aca="false">S5834*W5834</f>
        <v>70.45</v>
      </c>
      <c r="AB5834" s="15" t="n">
        <f aca="false">(P5834="Month-to-month")+(I5834="Fiber optic")+(R5834="Electronic check")+(F5834&lt;=12)+(M5834="No")+(J5834="No")</f>
        <v>5</v>
      </c>
      <c r="AC5834" s="15" t="str">
        <f aca="false">IF(AB5834&gt;=5,"High",IF(AB5834&gt;=3,"Medium","Low"))</f>
        <v>High</v>
      </c>
    </row>
    <row r="5835" customFormat="false" ht="15" hidden="false" customHeight="false" outlineLevel="0" collapsed="false">
      <c r="A5835" s="15" t="s">
        <v>5932</v>
      </c>
      <c r="B5835" s="15" t="s">
        <v>98</v>
      </c>
      <c r="C5835" s="15" t="n">
        <v>1</v>
      </c>
      <c r="D5835" s="15" t="s">
        <v>26</v>
      </c>
      <c r="E5835" s="15" t="s">
        <v>24</v>
      </c>
      <c r="F5835" s="15" t="n">
        <v>19</v>
      </c>
      <c r="G5835" s="15" t="s">
        <v>24</v>
      </c>
      <c r="H5835" s="15" t="s">
        <v>95</v>
      </c>
      <c r="I5835" s="15" t="s">
        <v>96</v>
      </c>
      <c r="J5835" s="15" t="s">
        <v>24</v>
      </c>
      <c r="K5835" s="15" t="s">
        <v>26</v>
      </c>
      <c r="L5835" s="15" t="s">
        <v>26</v>
      </c>
      <c r="M5835" s="15" t="s">
        <v>24</v>
      </c>
      <c r="N5835" s="15" t="s">
        <v>24</v>
      </c>
      <c r="O5835" s="15" t="s">
        <v>24</v>
      </c>
      <c r="P5835" s="15" t="s">
        <v>25</v>
      </c>
      <c r="Q5835" s="15" t="s">
        <v>26</v>
      </c>
      <c r="R5835" s="15" t="s">
        <v>21</v>
      </c>
      <c r="S5835" s="18" t="n">
        <v>34.3</v>
      </c>
      <c r="T5835" s="15" t="n">
        <v>577.15</v>
      </c>
      <c r="U5835" s="15" t="s">
        <v>24</v>
      </c>
      <c r="V5835" s="18" t="n">
        <f aca="false">IF(ISNUMBER(T5835),T5835,0)</f>
        <v>577.15</v>
      </c>
      <c r="W5835" s="15" t="n">
        <f aca="false">IF(U5835="Yes",1,0)</f>
        <v>0</v>
      </c>
      <c r="X5835" s="15" t="str">
        <f aca="false">IF(F5835&lt;=12,"0-12 months",IF(F5835&lt;=24,"13-24 months",IF(F5835&lt;=48,"25-48 months","49-72 months")))</f>
        <v>13-24 months</v>
      </c>
      <c r="Y5835" s="15" t="str">
        <f aca="false">IF(C5835=1,"Yes","No")</f>
        <v>Yes</v>
      </c>
      <c r="Z5835" s="15" t="n">
        <f aca="false">COUNTIF(J5835:O5835,"Yes")</f>
        <v>2</v>
      </c>
      <c r="AA5835" s="18" t="n">
        <f aca="false">S5835*W5835</f>
        <v>0</v>
      </c>
      <c r="AB5835" s="15" t="n">
        <f aca="false">(P5835="Month-to-month")+(I5835="Fiber optic")+(R5835="Electronic check")+(F5835&lt;=12)+(M5835="No")+(J5835="No")</f>
        <v>3</v>
      </c>
      <c r="AC5835" s="15" t="str">
        <f aca="false">IF(AB5835&gt;=5,"High",IF(AB5835&gt;=3,"Medium","Low"))</f>
        <v>Medium</v>
      </c>
    </row>
    <row r="5836" customFormat="false" ht="15" hidden="false" customHeight="false" outlineLevel="0" collapsed="false">
      <c r="A5836" s="15" t="s">
        <v>5933</v>
      </c>
      <c r="B5836" s="15" t="s">
        <v>94</v>
      </c>
      <c r="C5836" s="15" t="n">
        <v>0</v>
      </c>
      <c r="D5836" s="15" t="s">
        <v>26</v>
      </c>
      <c r="E5836" s="15" t="s">
        <v>24</v>
      </c>
      <c r="F5836" s="15" t="n">
        <v>65</v>
      </c>
      <c r="G5836" s="15" t="s">
        <v>26</v>
      </c>
      <c r="H5836" s="15" t="s">
        <v>26</v>
      </c>
      <c r="I5836" s="15" t="s">
        <v>102</v>
      </c>
      <c r="J5836" s="15" t="s">
        <v>26</v>
      </c>
      <c r="K5836" s="15" t="s">
        <v>24</v>
      </c>
      <c r="L5836" s="15" t="s">
        <v>26</v>
      </c>
      <c r="M5836" s="15" t="s">
        <v>24</v>
      </c>
      <c r="N5836" s="15" t="s">
        <v>26</v>
      </c>
      <c r="O5836" s="15" t="s">
        <v>26</v>
      </c>
      <c r="P5836" s="15" t="s">
        <v>25</v>
      </c>
      <c r="Q5836" s="15" t="s">
        <v>26</v>
      </c>
      <c r="R5836" s="15" t="s">
        <v>15</v>
      </c>
      <c r="S5836" s="18" t="n">
        <v>105.05</v>
      </c>
      <c r="T5836" s="15" t="n">
        <v>6914.95</v>
      </c>
      <c r="U5836" s="15" t="s">
        <v>24</v>
      </c>
      <c r="V5836" s="18" t="n">
        <f aca="false">IF(ISNUMBER(T5836),T5836,0)</f>
        <v>6914.95</v>
      </c>
      <c r="W5836" s="15" t="n">
        <f aca="false">IF(U5836="Yes",1,0)</f>
        <v>0</v>
      </c>
      <c r="X5836" s="15" t="str">
        <f aca="false">IF(F5836&lt;=12,"0-12 months",IF(F5836&lt;=24,"13-24 months",IF(F5836&lt;=48,"25-48 months","49-72 months")))</f>
        <v>49-72 months</v>
      </c>
      <c r="Y5836" s="15" t="str">
        <f aca="false">IF(C5836=1,"Yes","No")</f>
        <v>No</v>
      </c>
      <c r="Z5836" s="15" t="n">
        <f aca="false">COUNTIF(J5836:O5836,"Yes")</f>
        <v>4</v>
      </c>
      <c r="AA5836" s="18" t="n">
        <f aca="false">S5836*W5836</f>
        <v>0</v>
      </c>
      <c r="AB5836" s="15" t="n">
        <f aca="false">(P5836="Month-to-month")+(I5836="Fiber optic")+(R5836="Electronic check")+(F5836&lt;=12)+(M5836="No")+(J5836="No")</f>
        <v>4</v>
      </c>
      <c r="AC5836" s="15" t="str">
        <f aca="false">IF(AB5836&gt;=5,"High",IF(AB5836&gt;=3,"Medium","Low"))</f>
        <v>Medium</v>
      </c>
    </row>
    <row r="5837" customFormat="false" ht="15" hidden="false" customHeight="false" outlineLevel="0" collapsed="false">
      <c r="A5837" s="15" t="s">
        <v>5934</v>
      </c>
      <c r="B5837" s="15" t="s">
        <v>94</v>
      </c>
      <c r="C5837" s="15" t="n">
        <v>0</v>
      </c>
      <c r="D5837" s="15" t="s">
        <v>26</v>
      </c>
      <c r="E5837" s="15" t="s">
        <v>26</v>
      </c>
      <c r="F5837" s="15" t="n">
        <v>30</v>
      </c>
      <c r="G5837" s="15" t="s">
        <v>26</v>
      </c>
      <c r="H5837" s="15" t="s">
        <v>24</v>
      </c>
      <c r="I5837" s="15" t="s">
        <v>24</v>
      </c>
      <c r="J5837" s="15" t="s">
        <v>28</v>
      </c>
      <c r="K5837" s="15" t="s">
        <v>28</v>
      </c>
      <c r="L5837" s="15" t="s">
        <v>28</v>
      </c>
      <c r="M5837" s="15" t="s">
        <v>28</v>
      </c>
      <c r="N5837" s="15" t="s">
        <v>28</v>
      </c>
      <c r="O5837" s="15" t="s">
        <v>28</v>
      </c>
      <c r="P5837" s="15" t="s">
        <v>29</v>
      </c>
      <c r="Q5837" s="15" t="s">
        <v>24</v>
      </c>
      <c r="R5837" s="15" t="s">
        <v>17</v>
      </c>
      <c r="S5837" s="18" t="n">
        <v>19.3</v>
      </c>
      <c r="T5837" s="15" t="n">
        <v>602.9</v>
      </c>
      <c r="U5837" s="15" t="s">
        <v>24</v>
      </c>
      <c r="V5837" s="18" t="n">
        <f aca="false">IF(ISNUMBER(T5837),T5837,0)</f>
        <v>602.9</v>
      </c>
      <c r="W5837" s="15" t="n">
        <f aca="false">IF(U5837="Yes",1,0)</f>
        <v>0</v>
      </c>
      <c r="X5837" s="15" t="str">
        <f aca="false">IF(F5837&lt;=12,"0-12 months",IF(F5837&lt;=24,"13-24 months",IF(F5837&lt;=48,"25-48 months","49-72 months")))</f>
        <v>25-48 months</v>
      </c>
      <c r="Y5837" s="15" t="str">
        <f aca="false">IF(C5837=1,"Yes","No")</f>
        <v>No</v>
      </c>
      <c r="Z5837" s="15" t="n">
        <f aca="false">COUNTIF(J5837:O5837,"Yes")</f>
        <v>0</v>
      </c>
      <c r="AA5837" s="18" t="n">
        <f aca="false">S5837*W5837</f>
        <v>0</v>
      </c>
      <c r="AB5837" s="15" t="n">
        <f aca="false">(P5837="Month-to-month")+(I5837="Fiber optic")+(R5837="Electronic check")+(F5837&lt;=12)+(M5837="No")+(J5837="No")</f>
        <v>0</v>
      </c>
      <c r="AC5837" s="15" t="str">
        <f aca="false">IF(AB5837&gt;=5,"High",IF(AB5837&gt;=3,"Medium","Low"))</f>
        <v>Low</v>
      </c>
    </row>
    <row r="5838" customFormat="false" ht="15" hidden="false" customHeight="false" outlineLevel="0" collapsed="false">
      <c r="A5838" s="15" t="s">
        <v>5935</v>
      </c>
      <c r="B5838" s="15" t="s">
        <v>98</v>
      </c>
      <c r="C5838" s="15" t="n">
        <v>0</v>
      </c>
      <c r="D5838" s="15" t="s">
        <v>24</v>
      </c>
      <c r="E5838" s="15" t="s">
        <v>24</v>
      </c>
      <c r="F5838" s="15" t="n">
        <v>6</v>
      </c>
      <c r="G5838" s="15" t="s">
        <v>26</v>
      </c>
      <c r="H5838" s="15" t="s">
        <v>24</v>
      </c>
      <c r="I5838" s="15" t="s">
        <v>24</v>
      </c>
      <c r="J5838" s="15" t="s">
        <v>28</v>
      </c>
      <c r="K5838" s="15" t="s">
        <v>28</v>
      </c>
      <c r="L5838" s="15" t="s">
        <v>28</v>
      </c>
      <c r="M5838" s="15" t="s">
        <v>28</v>
      </c>
      <c r="N5838" s="15" t="s">
        <v>28</v>
      </c>
      <c r="O5838" s="15" t="s">
        <v>28</v>
      </c>
      <c r="P5838" s="15" t="s">
        <v>27</v>
      </c>
      <c r="Q5838" s="15" t="s">
        <v>24</v>
      </c>
      <c r="R5838" s="15" t="s">
        <v>17</v>
      </c>
      <c r="S5838" s="18" t="n">
        <v>19.15</v>
      </c>
      <c r="T5838" s="15" t="n">
        <v>124.4</v>
      </c>
      <c r="U5838" s="15" t="s">
        <v>24</v>
      </c>
      <c r="V5838" s="18" t="n">
        <f aca="false">IF(ISNUMBER(T5838),T5838,0)</f>
        <v>124.4</v>
      </c>
      <c r="W5838" s="15" t="n">
        <f aca="false">IF(U5838="Yes",1,0)</f>
        <v>0</v>
      </c>
      <c r="X5838" s="15" t="str">
        <f aca="false">IF(F5838&lt;=12,"0-12 months",IF(F5838&lt;=24,"13-24 months",IF(F5838&lt;=48,"25-48 months","49-72 months")))</f>
        <v>0-12 months</v>
      </c>
      <c r="Y5838" s="15" t="str">
        <f aca="false">IF(C5838=1,"Yes","No")</f>
        <v>No</v>
      </c>
      <c r="Z5838" s="15" t="n">
        <f aca="false">COUNTIF(J5838:O5838,"Yes")</f>
        <v>0</v>
      </c>
      <c r="AA5838" s="18" t="n">
        <f aca="false">S5838*W5838</f>
        <v>0</v>
      </c>
      <c r="AB5838" s="15" t="n">
        <f aca="false">(P5838="Month-to-month")+(I5838="Fiber optic")+(R5838="Electronic check")+(F5838&lt;=12)+(M5838="No")+(J5838="No")</f>
        <v>1</v>
      </c>
      <c r="AC5838" s="15" t="str">
        <f aca="false">IF(AB5838&gt;=5,"High",IF(AB5838&gt;=3,"Medium","Low"))</f>
        <v>Low</v>
      </c>
    </row>
    <row r="5839" customFormat="false" ht="15" hidden="false" customHeight="false" outlineLevel="0" collapsed="false">
      <c r="A5839" s="15" t="s">
        <v>5936</v>
      </c>
      <c r="B5839" s="15" t="s">
        <v>94</v>
      </c>
      <c r="C5839" s="15" t="n">
        <v>0</v>
      </c>
      <c r="D5839" s="15" t="s">
        <v>24</v>
      </c>
      <c r="E5839" s="15" t="s">
        <v>24</v>
      </c>
      <c r="F5839" s="15" t="n">
        <v>2</v>
      </c>
      <c r="G5839" s="15" t="s">
        <v>24</v>
      </c>
      <c r="H5839" s="15" t="s">
        <v>95</v>
      </c>
      <c r="I5839" s="15" t="s">
        <v>96</v>
      </c>
      <c r="J5839" s="15" t="s">
        <v>24</v>
      </c>
      <c r="K5839" s="15" t="s">
        <v>26</v>
      </c>
      <c r="L5839" s="15" t="s">
        <v>24</v>
      </c>
      <c r="M5839" s="15" t="s">
        <v>24</v>
      </c>
      <c r="N5839" s="15" t="s">
        <v>26</v>
      </c>
      <c r="O5839" s="15" t="s">
        <v>26</v>
      </c>
      <c r="P5839" s="15" t="s">
        <v>25</v>
      </c>
      <c r="Q5839" s="15" t="s">
        <v>24</v>
      </c>
      <c r="R5839" s="15" t="s">
        <v>15</v>
      </c>
      <c r="S5839" s="18" t="n">
        <v>51.4</v>
      </c>
      <c r="T5839" s="15" t="n">
        <v>96.8</v>
      </c>
      <c r="U5839" s="15" t="s">
        <v>24</v>
      </c>
      <c r="V5839" s="18" t="n">
        <f aca="false">IF(ISNUMBER(T5839),T5839,0)</f>
        <v>96.8</v>
      </c>
      <c r="W5839" s="15" t="n">
        <f aca="false">IF(U5839="Yes",1,0)</f>
        <v>0</v>
      </c>
      <c r="X5839" s="15" t="str">
        <f aca="false">IF(F5839&lt;=12,"0-12 months",IF(F5839&lt;=24,"13-24 months",IF(F5839&lt;=48,"25-48 months","49-72 months")))</f>
        <v>0-12 months</v>
      </c>
      <c r="Y5839" s="15" t="str">
        <f aca="false">IF(C5839=1,"Yes","No")</f>
        <v>No</v>
      </c>
      <c r="Z5839" s="15" t="n">
        <f aca="false">COUNTIF(J5839:O5839,"Yes")</f>
        <v>3</v>
      </c>
      <c r="AA5839" s="18" t="n">
        <f aca="false">S5839*W5839</f>
        <v>0</v>
      </c>
      <c r="AB5839" s="15" t="n">
        <f aca="false">(P5839="Month-to-month")+(I5839="Fiber optic")+(R5839="Electronic check")+(F5839&lt;=12)+(M5839="No")+(J5839="No")</f>
        <v>5</v>
      </c>
      <c r="AC5839" s="15" t="str">
        <f aca="false">IF(AB5839&gt;=5,"High",IF(AB5839&gt;=3,"Medium","Low"))</f>
        <v>High</v>
      </c>
    </row>
    <row r="5840" customFormat="false" ht="15" hidden="false" customHeight="false" outlineLevel="0" collapsed="false">
      <c r="A5840" s="15" t="s">
        <v>5937</v>
      </c>
      <c r="B5840" s="15" t="s">
        <v>98</v>
      </c>
      <c r="C5840" s="15" t="n">
        <v>0</v>
      </c>
      <c r="D5840" s="15" t="s">
        <v>26</v>
      </c>
      <c r="E5840" s="15" t="s">
        <v>26</v>
      </c>
      <c r="F5840" s="15" t="n">
        <v>53</v>
      </c>
      <c r="G5840" s="15" t="s">
        <v>26</v>
      </c>
      <c r="H5840" s="15" t="s">
        <v>26</v>
      </c>
      <c r="I5840" s="15" t="s">
        <v>96</v>
      </c>
      <c r="J5840" s="15" t="s">
        <v>26</v>
      </c>
      <c r="K5840" s="15" t="s">
        <v>24</v>
      </c>
      <c r="L5840" s="15" t="s">
        <v>24</v>
      </c>
      <c r="M5840" s="15" t="s">
        <v>26</v>
      </c>
      <c r="N5840" s="15" t="s">
        <v>24</v>
      </c>
      <c r="O5840" s="15" t="s">
        <v>26</v>
      </c>
      <c r="P5840" s="15" t="s">
        <v>25</v>
      </c>
      <c r="Q5840" s="15" t="s">
        <v>24</v>
      </c>
      <c r="R5840" s="15" t="s">
        <v>15</v>
      </c>
      <c r="S5840" s="18" t="n">
        <v>71.85</v>
      </c>
      <c r="T5840" s="15" t="n">
        <v>3827.9</v>
      </c>
      <c r="U5840" s="15" t="s">
        <v>24</v>
      </c>
      <c r="V5840" s="18" t="n">
        <f aca="false">IF(ISNUMBER(T5840),T5840,0)</f>
        <v>3827.9</v>
      </c>
      <c r="W5840" s="15" t="n">
        <f aca="false">IF(U5840="Yes",1,0)</f>
        <v>0</v>
      </c>
      <c r="X5840" s="15" t="str">
        <f aca="false">IF(F5840&lt;=12,"0-12 months",IF(F5840&lt;=24,"13-24 months",IF(F5840&lt;=48,"25-48 months","49-72 months")))</f>
        <v>49-72 months</v>
      </c>
      <c r="Y5840" s="15" t="str">
        <f aca="false">IF(C5840=1,"Yes","No")</f>
        <v>No</v>
      </c>
      <c r="Z5840" s="15" t="n">
        <f aca="false">COUNTIF(J5840:O5840,"Yes")</f>
        <v>3</v>
      </c>
      <c r="AA5840" s="18" t="n">
        <f aca="false">S5840*W5840</f>
        <v>0</v>
      </c>
      <c r="AB5840" s="15" t="n">
        <f aca="false">(P5840="Month-to-month")+(I5840="Fiber optic")+(R5840="Electronic check")+(F5840&lt;=12)+(M5840="No")+(J5840="No")</f>
        <v>2</v>
      </c>
      <c r="AC5840" s="15" t="str">
        <f aca="false">IF(AB5840&gt;=5,"High",IF(AB5840&gt;=3,"Medium","Low"))</f>
        <v>Low</v>
      </c>
    </row>
    <row r="5841" customFormat="false" ht="15" hidden="false" customHeight="false" outlineLevel="0" collapsed="false">
      <c r="A5841" s="15" t="s">
        <v>5938</v>
      </c>
      <c r="B5841" s="15" t="s">
        <v>98</v>
      </c>
      <c r="C5841" s="15" t="n">
        <v>1</v>
      </c>
      <c r="D5841" s="15" t="s">
        <v>26</v>
      </c>
      <c r="E5841" s="15" t="s">
        <v>24</v>
      </c>
      <c r="F5841" s="15" t="n">
        <v>7</v>
      </c>
      <c r="G5841" s="15" t="s">
        <v>26</v>
      </c>
      <c r="H5841" s="15" t="s">
        <v>26</v>
      </c>
      <c r="I5841" s="15" t="s">
        <v>102</v>
      </c>
      <c r="J5841" s="15" t="s">
        <v>24</v>
      </c>
      <c r="K5841" s="15" t="s">
        <v>24</v>
      </c>
      <c r="L5841" s="15" t="s">
        <v>24</v>
      </c>
      <c r="M5841" s="15" t="s">
        <v>24</v>
      </c>
      <c r="N5841" s="15" t="s">
        <v>24</v>
      </c>
      <c r="O5841" s="15" t="s">
        <v>24</v>
      </c>
      <c r="P5841" s="15" t="s">
        <v>25</v>
      </c>
      <c r="Q5841" s="15" t="s">
        <v>26</v>
      </c>
      <c r="R5841" s="15" t="s">
        <v>15</v>
      </c>
      <c r="S5841" s="18" t="n">
        <v>75.4</v>
      </c>
      <c r="T5841" s="15" t="n">
        <v>533.05</v>
      </c>
      <c r="U5841" s="15" t="s">
        <v>24</v>
      </c>
      <c r="V5841" s="18" t="n">
        <f aca="false">IF(ISNUMBER(T5841),T5841,0)</f>
        <v>533.05</v>
      </c>
      <c r="W5841" s="15" t="n">
        <f aca="false">IF(U5841="Yes",1,0)</f>
        <v>0</v>
      </c>
      <c r="X5841" s="15" t="str">
        <f aca="false">IF(F5841&lt;=12,"0-12 months",IF(F5841&lt;=24,"13-24 months",IF(F5841&lt;=48,"25-48 months","49-72 months")))</f>
        <v>0-12 months</v>
      </c>
      <c r="Y5841" s="15" t="str">
        <f aca="false">IF(C5841=1,"Yes","No")</f>
        <v>Yes</v>
      </c>
      <c r="Z5841" s="15" t="n">
        <f aca="false">COUNTIF(J5841:O5841,"Yes")</f>
        <v>0</v>
      </c>
      <c r="AA5841" s="18" t="n">
        <f aca="false">S5841*W5841</f>
        <v>0</v>
      </c>
      <c r="AB5841" s="15" t="n">
        <f aca="false">(P5841="Month-to-month")+(I5841="Fiber optic")+(R5841="Electronic check")+(F5841&lt;=12)+(M5841="No")+(J5841="No")</f>
        <v>6</v>
      </c>
      <c r="AC5841" s="15" t="str">
        <f aca="false">IF(AB5841&gt;=5,"High",IF(AB5841&gt;=3,"Medium","Low"))</f>
        <v>High</v>
      </c>
    </row>
    <row r="5842" customFormat="false" ht="15" hidden="false" customHeight="false" outlineLevel="0" collapsed="false">
      <c r="A5842" s="15" t="s">
        <v>5939</v>
      </c>
      <c r="B5842" s="15" t="s">
        <v>94</v>
      </c>
      <c r="C5842" s="15" t="n">
        <v>0</v>
      </c>
      <c r="D5842" s="15" t="s">
        <v>26</v>
      </c>
      <c r="E5842" s="15" t="s">
        <v>26</v>
      </c>
      <c r="F5842" s="15" t="n">
        <v>61</v>
      </c>
      <c r="G5842" s="15" t="s">
        <v>26</v>
      </c>
      <c r="H5842" s="15" t="s">
        <v>24</v>
      </c>
      <c r="I5842" s="15" t="s">
        <v>96</v>
      </c>
      <c r="J5842" s="15" t="s">
        <v>26</v>
      </c>
      <c r="K5842" s="15" t="s">
        <v>24</v>
      </c>
      <c r="L5842" s="15" t="s">
        <v>24</v>
      </c>
      <c r="M5842" s="15" t="s">
        <v>24</v>
      </c>
      <c r="N5842" s="15" t="s">
        <v>24</v>
      </c>
      <c r="O5842" s="15" t="s">
        <v>24</v>
      </c>
      <c r="P5842" s="15" t="s">
        <v>27</v>
      </c>
      <c r="Q5842" s="15" t="s">
        <v>26</v>
      </c>
      <c r="R5842" s="15" t="s">
        <v>19</v>
      </c>
      <c r="S5842" s="18" t="n">
        <v>49.7</v>
      </c>
      <c r="T5842" s="15" t="n">
        <v>2961.4</v>
      </c>
      <c r="U5842" s="15" t="s">
        <v>24</v>
      </c>
      <c r="V5842" s="18" t="n">
        <f aca="false">IF(ISNUMBER(T5842),T5842,0)</f>
        <v>2961.4</v>
      </c>
      <c r="W5842" s="15" t="n">
        <f aca="false">IF(U5842="Yes",1,0)</f>
        <v>0</v>
      </c>
      <c r="X5842" s="15" t="str">
        <f aca="false">IF(F5842&lt;=12,"0-12 months",IF(F5842&lt;=24,"13-24 months",IF(F5842&lt;=48,"25-48 months","49-72 months")))</f>
        <v>49-72 months</v>
      </c>
      <c r="Y5842" s="15" t="str">
        <f aca="false">IF(C5842=1,"Yes","No")</f>
        <v>No</v>
      </c>
      <c r="Z5842" s="15" t="n">
        <f aca="false">COUNTIF(J5842:O5842,"Yes")</f>
        <v>1</v>
      </c>
      <c r="AA5842" s="18" t="n">
        <f aca="false">S5842*W5842</f>
        <v>0</v>
      </c>
      <c r="AB5842" s="15" t="n">
        <f aca="false">(P5842="Month-to-month")+(I5842="Fiber optic")+(R5842="Electronic check")+(F5842&lt;=12)+(M5842="No")+(J5842="No")</f>
        <v>1</v>
      </c>
      <c r="AC5842" s="15" t="str">
        <f aca="false">IF(AB5842&gt;=5,"High",IF(AB5842&gt;=3,"Medium","Low"))</f>
        <v>Low</v>
      </c>
    </row>
    <row r="5843" customFormat="false" ht="15" hidden="false" customHeight="false" outlineLevel="0" collapsed="false">
      <c r="A5843" s="15" t="s">
        <v>5940</v>
      </c>
      <c r="B5843" s="15" t="s">
        <v>98</v>
      </c>
      <c r="C5843" s="15" t="n">
        <v>1</v>
      </c>
      <c r="D5843" s="15" t="s">
        <v>24</v>
      </c>
      <c r="E5843" s="15" t="s">
        <v>24</v>
      </c>
      <c r="F5843" s="15" t="n">
        <v>70</v>
      </c>
      <c r="G5843" s="15" t="s">
        <v>24</v>
      </c>
      <c r="H5843" s="15" t="s">
        <v>95</v>
      </c>
      <c r="I5843" s="15" t="s">
        <v>96</v>
      </c>
      <c r="J5843" s="15" t="s">
        <v>24</v>
      </c>
      <c r="K5843" s="15" t="s">
        <v>24</v>
      </c>
      <c r="L5843" s="15" t="s">
        <v>24</v>
      </c>
      <c r="M5843" s="15" t="s">
        <v>24</v>
      </c>
      <c r="N5843" s="15" t="s">
        <v>26</v>
      </c>
      <c r="O5843" s="15" t="s">
        <v>26</v>
      </c>
      <c r="P5843" s="15" t="s">
        <v>27</v>
      </c>
      <c r="Q5843" s="15" t="s">
        <v>26</v>
      </c>
      <c r="R5843" s="15" t="s">
        <v>15</v>
      </c>
      <c r="S5843" s="18" t="n">
        <v>45.25</v>
      </c>
      <c r="T5843" s="15" t="n">
        <v>3264.45</v>
      </c>
      <c r="U5843" s="15" t="s">
        <v>26</v>
      </c>
      <c r="V5843" s="18" t="n">
        <f aca="false">IF(ISNUMBER(T5843),T5843,0)</f>
        <v>3264.45</v>
      </c>
      <c r="W5843" s="15" t="n">
        <f aca="false">IF(U5843="Yes",1,0)</f>
        <v>1</v>
      </c>
      <c r="X5843" s="15" t="str">
        <f aca="false">IF(F5843&lt;=12,"0-12 months",IF(F5843&lt;=24,"13-24 months",IF(F5843&lt;=48,"25-48 months","49-72 months")))</f>
        <v>49-72 months</v>
      </c>
      <c r="Y5843" s="15" t="str">
        <f aca="false">IF(C5843=1,"Yes","No")</f>
        <v>Yes</v>
      </c>
      <c r="Z5843" s="15" t="n">
        <f aca="false">COUNTIF(J5843:O5843,"Yes")</f>
        <v>2</v>
      </c>
      <c r="AA5843" s="18" t="n">
        <f aca="false">S5843*W5843</f>
        <v>45.25</v>
      </c>
      <c r="AB5843" s="15" t="n">
        <f aca="false">(P5843="Month-to-month")+(I5843="Fiber optic")+(R5843="Electronic check")+(F5843&lt;=12)+(M5843="No")+(J5843="No")</f>
        <v>3</v>
      </c>
      <c r="AC5843" s="15" t="str">
        <f aca="false">IF(AB5843&gt;=5,"High",IF(AB5843&gt;=3,"Medium","Low"))</f>
        <v>Medium</v>
      </c>
    </row>
    <row r="5844" customFormat="false" ht="15" hidden="false" customHeight="false" outlineLevel="0" collapsed="false">
      <c r="A5844" s="15" t="s">
        <v>5941</v>
      </c>
      <c r="B5844" s="15" t="s">
        <v>94</v>
      </c>
      <c r="C5844" s="15" t="n">
        <v>0</v>
      </c>
      <c r="D5844" s="15" t="s">
        <v>24</v>
      </c>
      <c r="E5844" s="15" t="s">
        <v>24</v>
      </c>
      <c r="F5844" s="15" t="n">
        <v>13</v>
      </c>
      <c r="G5844" s="15" t="s">
        <v>26</v>
      </c>
      <c r="H5844" s="15" t="s">
        <v>26</v>
      </c>
      <c r="I5844" s="15" t="s">
        <v>96</v>
      </c>
      <c r="J5844" s="15" t="s">
        <v>26</v>
      </c>
      <c r="K5844" s="15" t="s">
        <v>24</v>
      </c>
      <c r="L5844" s="15" t="s">
        <v>26</v>
      </c>
      <c r="M5844" s="15" t="s">
        <v>24</v>
      </c>
      <c r="N5844" s="15" t="s">
        <v>26</v>
      </c>
      <c r="O5844" s="15" t="s">
        <v>26</v>
      </c>
      <c r="P5844" s="15" t="s">
        <v>25</v>
      </c>
      <c r="Q5844" s="15" t="s">
        <v>26</v>
      </c>
      <c r="R5844" s="15" t="s">
        <v>15</v>
      </c>
      <c r="S5844" s="18" t="n">
        <v>78.75</v>
      </c>
      <c r="T5844" s="15" t="n">
        <v>995.35</v>
      </c>
      <c r="U5844" s="15" t="s">
        <v>24</v>
      </c>
      <c r="V5844" s="18" t="n">
        <f aca="false">IF(ISNUMBER(T5844),T5844,0)</f>
        <v>995.35</v>
      </c>
      <c r="W5844" s="15" t="n">
        <f aca="false">IF(U5844="Yes",1,0)</f>
        <v>0</v>
      </c>
      <c r="X5844" s="15" t="str">
        <f aca="false">IF(F5844&lt;=12,"0-12 months",IF(F5844&lt;=24,"13-24 months",IF(F5844&lt;=48,"25-48 months","49-72 months")))</f>
        <v>13-24 months</v>
      </c>
      <c r="Y5844" s="15" t="str">
        <f aca="false">IF(C5844=1,"Yes","No")</f>
        <v>No</v>
      </c>
      <c r="Z5844" s="15" t="n">
        <f aca="false">COUNTIF(J5844:O5844,"Yes")</f>
        <v>4</v>
      </c>
      <c r="AA5844" s="18" t="n">
        <f aca="false">S5844*W5844</f>
        <v>0</v>
      </c>
      <c r="AB5844" s="15" t="n">
        <f aca="false">(P5844="Month-to-month")+(I5844="Fiber optic")+(R5844="Electronic check")+(F5844&lt;=12)+(M5844="No")+(J5844="No")</f>
        <v>3</v>
      </c>
      <c r="AC5844" s="15" t="str">
        <f aca="false">IF(AB5844&gt;=5,"High",IF(AB5844&gt;=3,"Medium","Low"))</f>
        <v>Medium</v>
      </c>
    </row>
    <row r="5845" customFormat="false" ht="15" hidden="false" customHeight="false" outlineLevel="0" collapsed="false">
      <c r="A5845" s="15" t="s">
        <v>5942</v>
      </c>
      <c r="B5845" s="15" t="s">
        <v>98</v>
      </c>
      <c r="C5845" s="15" t="n">
        <v>1</v>
      </c>
      <c r="D5845" s="15" t="s">
        <v>26</v>
      </c>
      <c r="E5845" s="15" t="s">
        <v>24</v>
      </c>
      <c r="F5845" s="15" t="n">
        <v>35</v>
      </c>
      <c r="G5845" s="15" t="s">
        <v>26</v>
      </c>
      <c r="H5845" s="15" t="s">
        <v>26</v>
      </c>
      <c r="I5845" s="15" t="s">
        <v>102</v>
      </c>
      <c r="J5845" s="15" t="s">
        <v>24</v>
      </c>
      <c r="K5845" s="15" t="s">
        <v>24</v>
      </c>
      <c r="L5845" s="15" t="s">
        <v>26</v>
      </c>
      <c r="M5845" s="15" t="s">
        <v>24</v>
      </c>
      <c r="N5845" s="15" t="s">
        <v>24</v>
      </c>
      <c r="O5845" s="15" t="s">
        <v>24</v>
      </c>
      <c r="P5845" s="15" t="s">
        <v>27</v>
      </c>
      <c r="Q5845" s="15" t="s">
        <v>26</v>
      </c>
      <c r="R5845" s="15" t="s">
        <v>19</v>
      </c>
      <c r="S5845" s="18" t="n">
        <v>81.6</v>
      </c>
      <c r="T5845" s="15" t="n">
        <v>2815.25</v>
      </c>
      <c r="U5845" s="15" t="s">
        <v>24</v>
      </c>
      <c r="V5845" s="18" t="n">
        <f aca="false">IF(ISNUMBER(T5845),T5845,0)</f>
        <v>2815.25</v>
      </c>
      <c r="W5845" s="15" t="n">
        <f aca="false">IF(U5845="Yes",1,0)</f>
        <v>0</v>
      </c>
      <c r="X5845" s="15" t="str">
        <f aca="false">IF(F5845&lt;=12,"0-12 months",IF(F5845&lt;=24,"13-24 months",IF(F5845&lt;=48,"25-48 months","49-72 months")))</f>
        <v>25-48 months</v>
      </c>
      <c r="Y5845" s="15" t="str">
        <f aca="false">IF(C5845=1,"Yes","No")</f>
        <v>Yes</v>
      </c>
      <c r="Z5845" s="15" t="n">
        <f aca="false">COUNTIF(J5845:O5845,"Yes")</f>
        <v>1</v>
      </c>
      <c r="AA5845" s="18" t="n">
        <f aca="false">S5845*W5845</f>
        <v>0</v>
      </c>
      <c r="AB5845" s="15" t="n">
        <f aca="false">(P5845="Month-to-month")+(I5845="Fiber optic")+(R5845="Electronic check")+(F5845&lt;=12)+(M5845="No")+(J5845="No")</f>
        <v>3</v>
      </c>
      <c r="AC5845" s="15" t="str">
        <f aca="false">IF(AB5845&gt;=5,"High",IF(AB5845&gt;=3,"Medium","Low"))</f>
        <v>Medium</v>
      </c>
    </row>
    <row r="5846" customFormat="false" ht="15" hidden="false" customHeight="false" outlineLevel="0" collapsed="false">
      <c r="A5846" s="15" t="s">
        <v>5943</v>
      </c>
      <c r="B5846" s="15" t="s">
        <v>94</v>
      </c>
      <c r="C5846" s="15" t="n">
        <v>0</v>
      </c>
      <c r="D5846" s="15" t="s">
        <v>26</v>
      </c>
      <c r="E5846" s="15" t="s">
        <v>24</v>
      </c>
      <c r="F5846" s="15" t="n">
        <v>2</v>
      </c>
      <c r="G5846" s="15" t="s">
        <v>26</v>
      </c>
      <c r="H5846" s="15" t="s">
        <v>24</v>
      </c>
      <c r="I5846" s="15" t="s">
        <v>102</v>
      </c>
      <c r="J5846" s="15" t="s">
        <v>24</v>
      </c>
      <c r="K5846" s="15" t="s">
        <v>24</v>
      </c>
      <c r="L5846" s="15" t="s">
        <v>24</v>
      </c>
      <c r="M5846" s="15" t="s">
        <v>24</v>
      </c>
      <c r="N5846" s="15" t="s">
        <v>24</v>
      </c>
      <c r="O5846" s="15" t="s">
        <v>24</v>
      </c>
      <c r="P5846" s="15" t="s">
        <v>25</v>
      </c>
      <c r="Q5846" s="15" t="s">
        <v>26</v>
      </c>
      <c r="R5846" s="15" t="s">
        <v>21</v>
      </c>
      <c r="S5846" s="18" t="n">
        <v>70.4</v>
      </c>
      <c r="T5846" s="15" t="n">
        <v>154.8</v>
      </c>
      <c r="U5846" s="15" t="s">
        <v>24</v>
      </c>
      <c r="V5846" s="18" t="n">
        <f aca="false">IF(ISNUMBER(T5846),T5846,0)</f>
        <v>154.8</v>
      </c>
      <c r="W5846" s="15" t="n">
        <f aca="false">IF(U5846="Yes",1,0)</f>
        <v>0</v>
      </c>
      <c r="X5846" s="15" t="str">
        <f aca="false">IF(F5846&lt;=12,"0-12 months",IF(F5846&lt;=24,"13-24 months",IF(F5846&lt;=48,"25-48 months","49-72 months")))</f>
        <v>0-12 months</v>
      </c>
      <c r="Y5846" s="15" t="str">
        <f aca="false">IF(C5846=1,"Yes","No")</f>
        <v>No</v>
      </c>
      <c r="Z5846" s="15" t="n">
        <f aca="false">COUNTIF(J5846:O5846,"Yes")</f>
        <v>0</v>
      </c>
      <c r="AA5846" s="18" t="n">
        <f aca="false">S5846*W5846</f>
        <v>0</v>
      </c>
      <c r="AB5846" s="15" t="n">
        <f aca="false">(P5846="Month-to-month")+(I5846="Fiber optic")+(R5846="Electronic check")+(F5846&lt;=12)+(M5846="No")+(J5846="No")</f>
        <v>5</v>
      </c>
      <c r="AC5846" s="15" t="str">
        <f aca="false">IF(AB5846&gt;=5,"High",IF(AB5846&gt;=3,"Medium","Low"))</f>
        <v>High</v>
      </c>
    </row>
    <row r="5847" customFormat="false" ht="15" hidden="false" customHeight="false" outlineLevel="0" collapsed="false">
      <c r="A5847" s="15" t="s">
        <v>5944</v>
      </c>
      <c r="B5847" s="15" t="s">
        <v>94</v>
      </c>
      <c r="C5847" s="15" t="n">
        <v>0</v>
      </c>
      <c r="D5847" s="15" t="s">
        <v>24</v>
      </c>
      <c r="E5847" s="15" t="s">
        <v>24</v>
      </c>
      <c r="F5847" s="15" t="n">
        <v>3</v>
      </c>
      <c r="G5847" s="15" t="s">
        <v>26</v>
      </c>
      <c r="H5847" s="15" t="s">
        <v>26</v>
      </c>
      <c r="I5847" s="15" t="s">
        <v>102</v>
      </c>
      <c r="J5847" s="15" t="s">
        <v>24</v>
      </c>
      <c r="K5847" s="15" t="s">
        <v>24</v>
      </c>
      <c r="L5847" s="15" t="s">
        <v>24</v>
      </c>
      <c r="M5847" s="15" t="s">
        <v>24</v>
      </c>
      <c r="N5847" s="15" t="s">
        <v>24</v>
      </c>
      <c r="O5847" s="15" t="s">
        <v>24</v>
      </c>
      <c r="P5847" s="15" t="s">
        <v>25</v>
      </c>
      <c r="Q5847" s="15" t="s">
        <v>26</v>
      </c>
      <c r="R5847" s="15" t="s">
        <v>15</v>
      </c>
      <c r="S5847" s="18" t="n">
        <v>75.8</v>
      </c>
      <c r="T5847" s="15" t="n">
        <v>246.3</v>
      </c>
      <c r="U5847" s="15" t="s">
        <v>26</v>
      </c>
      <c r="V5847" s="18" t="n">
        <f aca="false">IF(ISNUMBER(T5847),T5847,0)</f>
        <v>246.3</v>
      </c>
      <c r="W5847" s="15" t="n">
        <f aca="false">IF(U5847="Yes",1,0)</f>
        <v>1</v>
      </c>
      <c r="X5847" s="15" t="str">
        <f aca="false">IF(F5847&lt;=12,"0-12 months",IF(F5847&lt;=24,"13-24 months",IF(F5847&lt;=48,"25-48 months","49-72 months")))</f>
        <v>0-12 months</v>
      </c>
      <c r="Y5847" s="15" t="str">
        <f aca="false">IF(C5847=1,"Yes","No")</f>
        <v>No</v>
      </c>
      <c r="Z5847" s="15" t="n">
        <f aca="false">COUNTIF(J5847:O5847,"Yes")</f>
        <v>0</v>
      </c>
      <c r="AA5847" s="18" t="n">
        <f aca="false">S5847*W5847</f>
        <v>75.8</v>
      </c>
      <c r="AB5847" s="15" t="n">
        <f aca="false">(P5847="Month-to-month")+(I5847="Fiber optic")+(R5847="Electronic check")+(F5847&lt;=12)+(M5847="No")+(J5847="No")</f>
        <v>6</v>
      </c>
      <c r="AC5847" s="15" t="str">
        <f aca="false">IF(AB5847&gt;=5,"High",IF(AB5847&gt;=3,"Medium","Low"))</f>
        <v>High</v>
      </c>
    </row>
    <row r="5848" customFormat="false" ht="15" hidden="false" customHeight="false" outlineLevel="0" collapsed="false">
      <c r="A5848" s="15" t="s">
        <v>5945</v>
      </c>
      <c r="B5848" s="15" t="s">
        <v>94</v>
      </c>
      <c r="C5848" s="15" t="n">
        <v>0</v>
      </c>
      <c r="D5848" s="15" t="s">
        <v>24</v>
      </c>
      <c r="E5848" s="15" t="s">
        <v>24</v>
      </c>
      <c r="F5848" s="15" t="n">
        <v>3</v>
      </c>
      <c r="G5848" s="15" t="s">
        <v>26</v>
      </c>
      <c r="H5848" s="15" t="s">
        <v>26</v>
      </c>
      <c r="I5848" s="15" t="s">
        <v>102</v>
      </c>
      <c r="J5848" s="15" t="s">
        <v>24</v>
      </c>
      <c r="K5848" s="15" t="s">
        <v>24</v>
      </c>
      <c r="L5848" s="15" t="s">
        <v>24</v>
      </c>
      <c r="M5848" s="15" t="s">
        <v>24</v>
      </c>
      <c r="N5848" s="15" t="s">
        <v>24</v>
      </c>
      <c r="O5848" s="15" t="s">
        <v>24</v>
      </c>
      <c r="P5848" s="15" t="s">
        <v>25</v>
      </c>
      <c r="Q5848" s="15" t="s">
        <v>24</v>
      </c>
      <c r="R5848" s="15" t="s">
        <v>15</v>
      </c>
      <c r="S5848" s="18" t="n">
        <v>76.1</v>
      </c>
      <c r="T5848" s="15" t="n">
        <v>257.6</v>
      </c>
      <c r="U5848" s="15" t="s">
        <v>24</v>
      </c>
      <c r="V5848" s="18" t="n">
        <f aca="false">IF(ISNUMBER(T5848),T5848,0)</f>
        <v>257.6</v>
      </c>
      <c r="W5848" s="15" t="n">
        <f aca="false">IF(U5848="Yes",1,0)</f>
        <v>0</v>
      </c>
      <c r="X5848" s="15" t="str">
        <f aca="false">IF(F5848&lt;=12,"0-12 months",IF(F5848&lt;=24,"13-24 months",IF(F5848&lt;=48,"25-48 months","49-72 months")))</f>
        <v>0-12 months</v>
      </c>
      <c r="Y5848" s="15" t="str">
        <f aca="false">IF(C5848=1,"Yes","No")</f>
        <v>No</v>
      </c>
      <c r="Z5848" s="15" t="n">
        <f aca="false">COUNTIF(J5848:O5848,"Yes")</f>
        <v>0</v>
      </c>
      <c r="AA5848" s="18" t="n">
        <f aca="false">S5848*W5848</f>
        <v>0</v>
      </c>
      <c r="AB5848" s="15" t="n">
        <f aca="false">(P5848="Month-to-month")+(I5848="Fiber optic")+(R5848="Electronic check")+(F5848&lt;=12)+(M5848="No")+(J5848="No")</f>
        <v>6</v>
      </c>
      <c r="AC5848" s="15" t="str">
        <f aca="false">IF(AB5848&gt;=5,"High",IF(AB5848&gt;=3,"Medium","Low"))</f>
        <v>High</v>
      </c>
    </row>
    <row r="5849" customFormat="false" ht="15" hidden="false" customHeight="false" outlineLevel="0" collapsed="false">
      <c r="A5849" s="15" t="s">
        <v>5946</v>
      </c>
      <c r="B5849" s="15" t="s">
        <v>94</v>
      </c>
      <c r="C5849" s="15" t="n">
        <v>0</v>
      </c>
      <c r="D5849" s="15" t="s">
        <v>24</v>
      </c>
      <c r="E5849" s="15" t="s">
        <v>24</v>
      </c>
      <c r="F5849" s="15" t="n">
        <v>62</v>
      </c>
      <c r="G5849" s="15" t="s">
        <v>26</v>
      </c>
      <c r="H5849" s="15" t="s">
        <v>26</v>
      </c>
      <c r="I5849" s="15" t="s">
        <v>102</v>
      </c>
      <c r="J5849" s="15" t="s">
        <v>24</v>
      </c>
      <c r="K5849" s="15" t="s">
        <v>24</v>
      </c>
      <c r="L5849" s="15" t="s">
        <v>24</v>
      </c>
      <c r="M5849" s="15" t="s">
        <v>24</v>
      </c>
      <c r="N5849" s="15" t="s">
        <v>26</v>
      </c>
      <c r="O5849" s="15" t="s">
        <v>26</v>
      </c>
      <c r="P5849" s="15" t="s">
        <v>27</v>
      </c>
      <c r="Q5849" s="15" t="s">
        <v>26</v>
      </c>
      <c r="R5849" s="15" t="s">
        <v>19</v>
      </c>
      <c r="S5849" s="18" t="n">
        <v>94</v>
      </c>
      <c r="T5849" s="15" t="n">
        <v>5757.2</v>
      </c>
      <c r="U5849" s="15" t="s">
        <v>24</v>
      </c>
      <c r="V5849" s="18" t="n">
        <f aca="false">IF(ISNUMBER(T5849),T5849,0)</f>
        <v>5757.2</v>
      </c>
      <c r="W5849" s="15" t="n">
        <f aca="false">IF(U5849="Yes",1,0)</f>
        <v>0</v>
      </c>
      <c r="X5849" s="15" t="str">
        <f aca="false">IF(F5849&lt;=12,"0-12 months",IF(F5849&lt;=24,"13-24 months",IF(F5849&lt;=48,"25-48 months","49-72 months")))</f>
        <v>49-72 months</v>
      </c>
      <c r="Y5849" s="15" t="str">
        <f aca="false">IF(C5849=1,"Yes","No")</f>
        <v>No</v>
      </c>
      <c r="Z5849" s="15" t="n">
        <f aca="false">COUNTIF(J5849:O5849,"Yes")</f>
        <v>2</v>
      </c>
      <c r="AA5849" s="18" t="n">
        <f aca="false">S5849*W5849</f>
        <v>0</v>
      </c>
      <c r="AB5849" s="15" t="n">
        <f aca="false">(P5849="Month-to-month")+(I5849="Fiber optic")+(R5849="Electronic check")+(F5849&lt;=12)+(M5849="No")+(J5849="No")</f>
        <v>3</v>
      </c>
      <c r="AC5849" s="15" t="str">
        <f aca="false">IF(AB5849&gt;=5,"High",IF(AB5849&gt;=3,"Medium","Low"))</f>
        <v>Medium</v>
      </c>
    </row>
    <row r="5850" customFormat="false" ht="15" hidden="false" customHeight="false" outlineLevel="0" collapsed="false">
      <c r="A5850" s="15" t="s">
        <v>5947</v>
      </c>
      <c r="B5850" s="15" t="s">
        <v>98</v>
      </c>
      <c r="C5850" s="15" t="n">
        <v>0</v>
      </c>
      <c r="D5850" s="15" t="s">
        <v>26</v>
      </c>
      <c r="E5850" s="15" t="s">
        <v>26</v>
      </c>
      <c r="F5850" s="15" t="n">
        <v>72</v>
      </c>
      <c r="G5850" s="15" t="s">
        <v>26</v>
      </c>
      <c r="H5850" s="15" t="s">
        <v>26</v>
      </c>
      <c r="I5850" s="15" t="s">
        <v>102</v>
      </c>
      <c r="J5850" s="15" t="s">
        <v>26</v>
      </c>
      <c r="K5850" s="15" t="s">
        <v>26</v>
      </c>
      <c r="L5850" s="15" t="s">
        <v>26</v>
      </c>
      <c r="M5850" s="15" t="s">
        <v>26</v>
      </c>
      <c r="N5850" s="15" t="s">
        <v>24</v>
      </c>
      <c r="O5850" s="15" t="s">
        <v>26</v>
      </c>
      <c r="P5850" s="15" t="s">
        <v>29</v>
      </c>
      <c r="Q5850" s="15" t="s">
        <v>24</v>
      </c>
      <c r="R5850" s="15" t="s">
        <v>21</v>
      </c>
      <c r="S5850" s="18" t="n">
        <v>103.95</v>
      </c>
      <c r="T5850" s="15" t="n">
        <v>7517.7</v>
      </c>
      <c r="U5850" s="15" t="s">
        <v>24</v>
      </c>
      <c r="V5850" s="18" t="n">
        <f aca="false">IF(ISNUMBER(T5850),T5850,0)</f>
        <v>7517.7</v>
      </c>
      <c r="W5850" s="15" t="n">
        <f aca="false">IF(U5850="Yes",1,0)</f>
        <v>0</v>
      </c>
      <c r="X5850" s="15" t="str">
        <f aca="false">IF(F5850&lt;=12,"0-12 months",IF(F5850&lt;=24,"13-24 months",IF(F5850&lt;=48,"25-48 months","49-72 months")))</f>
        <v>49-72 months</v>
      </c>
      <c r="Y5850" s="15" t="str">
        <f aca="false">IF(C5850=1,"Yes","No")</f>
        <v>No</v>
      </c>
      <c r="Z5850" s="15" t="n">
        <f aca="false">COUNTIF(J5850:O5850,"Yes")</f>
        <v>5</v>
      </c>
      <c r="AA5850" s="18" t="n">
        <f aca="false">S5850*W5850</f>
        <v>0</v>
      </c>
      <c r="AB5850" s="15" t="n">
        <f aca="false">(P5850="Month-to-month")+(I5850="Fiber optic")+(R5850="Electronic check")+(F5850&lt;=12)+(M5850="No")+(J5850="No")</f>
        <v>1</v>
      </c>
      <c r="AC5850" s="15" t="str">
        <f aca="false">IF(AB5850&gt;=5,"High",IF(AB5850&gt;=3,"Medium","Low"))</f>
        <v>Low</v>
      </c>
    </row>
    <row r="5851" customFormat="false" ht="15" hidden="false" customHeight="false" outlineLevel="0" collapsed="false">
      <c r="A5851" s="15" t="s">
        <v>5948</v>
      </c>
      <c r="B5851" s="15" t="s">
        <v>98</v>
      </c>
      <c r="C5851" s="15" t="n">
        <v>0</v>
      </c>
      <c r="D5851" s="15" t="s">
        <v>26</v>
      </c>
      <c r="E5851" s="15" t="s">
        <v>24</v>
      </c>
      <c r="F5851" s="15" t="n">
        <v>63</v>
      </c>
      <c r="G5851" s="15" t="s">
        <v>26</v>
      </c>
      <c r="H5851" s="15" t="s">
        <v>24</v>
      </c>
      <c r="I5851" s="15" t="s">
        <v>24</v>
      </c>
      <c r="J5851" s="15" t="s">
        <v>28</v>
      </c>
      <c r="K5851" s="15" t="s">
        <v>28</v>
      </c>
      <c r="L5851" s="15" t="s">
        <v>28</v>
      </c>
      <c r="M5851" s="15" t="s">
        <v>28</v>
      </c>
      <c r="N5851" s="15" t="s">
        <v>28</v>
      </c>
      <c r="O5851" s="15" t="s">
        <v>28</v>
      </c>
      <c r="P5851" s="15" t="s">
        <v>29</v>
      </c>
      <c r="Q5851" s="15" t="s">
        <v>26</v>
      </c>
      <c r="R5851" s="15" t="s">
        <v>19</v>
      </c>
      <c r="S5851" s="18" t="n">
        <v>19.95</v>
      </c>
      <c r="T5851" s="15" t="n">
        <v>1234.8</v>
      </c>
      <c r="U5851" s="15" t="s">
        <v>24</v>
      </c>
      <c r="V5851" s="18" t="n">
        <f aca="false">IF(ISNUMBER(T5851),T5851,0)</f>
        <v>1234.8</v>
      </c>
      <c r="W5851" s="15" t="n">
        <f aca="false">IF(U5851="Yes",1,0)</f>
        <v>0</v>
      </c>
      <c r="X5851" s="15" t="str">
        <f aca="false">IF(F5851&lt;=12,"0-12 months",IF(F5851&lt;=24,"13-24 months",IF(F5851&lt;=48,"25-48 months","49-72 months")))</f>
        <v>49-72 months</v>
      </c>
      <c r="Y5851" s="15" t="str">
        <f aca="false">IF(C5851=1,"Yes","No")</f>
        <v>No</v>
      </c>
      <c r="Z5851" s="15" t="n">
        <f aca="false">COUNTIF(J5851:O5851,"Yes")</f>
        <v>0</v>
      </c>
      <c r="AA5851" s="18" t="n">
        <f aca="false">S5851*W5851</f>
        <v>0</v>
      </c>
      <c r="AB5851" s="15" t="n">
        <f aca="false">(P5851="Month-to-month")+(I5851="Fiber optic")+(R5851="Electronic check")+(F5851&lt;=12)+(M5851="No")+(J5851="No")</f>
        <v>0</v>
      </c>
      <c r="AC5851" s="15" t="str">
        <f aca="false">IF(AB5851&gt;=5,"High",IF(AB5851&gt;=3,"Medium","Low"))</f>
        <v>Low</v>
      </c>
    </row>
    <row r="5852" customFormat="false" ht="15" hidden="false" customHeight="false" outlineLevel="0" collapsed="false">
      <c r="A5852" s="15" t="s">
        <v>5949</v>
      </c>
      <c r="B5852" s="15" t="s">
        <v>98</v>
      </c>
      <c r="C5852" s="15" t="n">
        <v>1</v>
      </c>
      <c r="D5852" s="15" t="s">
        <v>24</v>
      </c>
      <c r="E5852" s="15" t="s">
        <v>24</v>
      </c>
      <c r="F5852" s="15" t="n">
        <v>20</v>
      </c>
      <c r="G5852" s="15" t="s">
        <v>26</v>
      </c>
      <c r="H5852" s="15" t="s">
        <v>24</v>
      </c>
      <c r="I5852" s="15" t="s">
        <v>102</v>
      </c>
      <c r="J5852" s="15" t="s">
        <v>24</v>
      </c>
      <c r="K5852" s="15" t="s">
        <v>24</v>
      </c>
      <c r="L5852" s="15" t="s">
        <v>24</v>
      </c>
      <c r="M5852" s="15" t="s">
        <v>24</v>
      </c>
      <c r="N5852" s="15" t="s">
        <v>24</v>
      </c>
      <c r="O5852" s="15" t="s">
        <v>24</v>
      </c>
      <c r="P5852" s="15" t="s">
        <v>25</v>
      </c>
      <c r="Q5852" s="15" t="s">
        <v>24</v>
      </c>
      <c r="R5852" s="15" t="s">
        <v>21</v>
      </c>
      <c r="S5852" s="18" t="n">
        <v>71.3</v>
      </c>
      <c r="T5852" s="15" t="n">
        <v>1389.2</v>
      </c>
      <c r="U5852" s="15" t="s">
        <v>26</v>
      </c>
      <c r="V5852" s="18" t="n">
        <f aca="false">IF(ISNUMBER(T5852),T5852,0)</f>
        <v>1389.2</v>
      </c>
      <c r="W5852" s="15" t="n">
        <f aca="false">IF(U5852="Yes",1,0)</f>
        <v>1</v>
      </c>
      <c r="X5852" s="15" t="str">
        <f aca="false">IF(F5852&lt;=12,"0-12 months",IF(F5852&lt;=24,"13-24 months",IF(F5852&lt;=48,"25-48 months","49-72 months")))</f>
        <v>13-24 months</v>
      </c>
      <c r="Y5852" s="15" t="str">
        <f aca="false">IF(C5852=1,"Yes","No")</f>
        <v>Yes</v>
      </c>
      <c r="Z5852" s="15" t="n">
        <f aca="false">COUNTIF(J5852:O5852,"Yes")</f>
        <v>0</v>
      </c>
      <c r="AA5852" s="18" t="n">
        <f aca="false">S5852*W5852</f>
        <v>71.3</v>
      </c>
      <c r="AB5852" s="15" t="n">
        <f aca="false">(P5852="Month-to-month")+(I5852="Fiber optic")+(R5852="Electronic check")+(F5852&lt;=12)+(M5852="No")+(J5852="No")</f>
        <v>4</v>
      </c>
      <c r="AC5852" s="15" t="str">
        <f aca="false">IF(AB5852&gt;=5,"High",IF(AB5852&gt;=3,"Medium","Low"))</f>
        <v>Medium</v>
      </c>
    </row>
    <row r="5853" customFormat="false" ht="15" hidden="false" customHeight="false" outlineLevel="0" collapsed="false">
      <c r="A5853" s="15" t="s">
        <v>5950</v>
      </c>
      <c r="B5853" s="15" t="s">
        <v>94</v>
      </c>
      <c r="C5853" s="15" t="n">
        <v>1</v>
      </c>
      <c r="D5853" s="15" t="s">
        <v>24</v>
      </c>
      <c r="E5853" s="15" t="s">
        <v>24</v>
      </c>
      <c r="F5853" s="15" t="n">
        <v>35</v>
      </c>
      <c r="G5853" s="15" t="s">
        <v>26</v>
      </c>
      <c r="H5853" s="15" t="s">
        <v>26</v>
      </c>
      <c r="I5853" s="15" t="s">
        <v>102</v>
      </c>
      <c r="J5853" s="15" t="s">
        <v>26</v>
      </c>
      <c r="K5853" s="15" t="s">
        <v>26</v>
      </c>
      <c r="L5853" s="15" t="s">
        <v>26</v>
      </c>
      <c r="M5853" s="15" t="s">
        <v>26</v>
      </c>
      <c r="N5853" s="15" t="s">
        <v>26</v>
      </c>
      <c r="O5853" s="15" t="s">
        <v>26</v>
      </c>
      <c r="P5853" s="15" t="s">
        <v>27</v>
      </c>
      <c r="Q5853" s="15" t="s">
        <v>26</v>
      </c>
      <c r="R5853" s="15" t="s">
        <v>19</v>
      </c>
      <c r="S5853" s="18" t="n">
        <v>110.8</v>
      </c>
      <c r="T5853" s="15" t="n">
        <v>3836.3</v>
      </c>
      <c r="U5853" s="15" t="s">
        <v>24</v>
      </c>
      <c r="V5853" s="18" t="n">
        <f aca="false">IF(ISNUMBER(T5853),T5853,0)</f>
        <v>3836.3</v>
      </c>
      <c r="W5853" s="15" t="n">
        <f aca="false">IF(U5853="Yes",1,0)</f>
        <v>0</v>
      </c>
      <c r="X5853" s="15" t="str">
        <f aca="false">IF(F5853&lt;=12,"0-12 months",IF(F5853&lt;=24,"13-24 months",IF(F5853&lt;=48,"25-48 months","49-72 months")))</f>
        <v>25-48 months</v>
      </c>
      <c r="Y5853" s="15" t="str">
        <f aca="false">IF(C5853=1,"Yes","No")</f>
        <v>Yes</v>
      </c>
      <c r="Z5853" s="15" t="n">
        <f aca="false">COUNTIF(J5853:O5853,"Yes")</f>
        <v>6</v>
      </c>
      <c r="AA5853" s="18" t="n">
        <f aca="false">S5853*W5853</f>
        <v>0</v>
      </c>
      <c r="AB5853" s="15" t="n">
        <f aca="false">(P5853="Month-to-month")+(I5853="Fiber optic")+(R5853="Electronic check")+(F5853&lt;=12)+(M5853="No")+(J5853="No")</f>
        <v>1</v>
      </c>
      <c r="AC5853" s="15" t="str">
        <f aca="false">IF(AB5853&gt;=5,"High",IF(AB5853&gt;=3,"Medium","Low"))</f>
        <v>Low</v>
      </c>
    </row>
    <row r="5854" customFormat="false" ht="15" hidden="false" customHeight="false" outlineLevel="0" collapsed="false">
      <c r="A5854" s="15" t="s">
        <v>5951</v>
      </c>
      <c r="B5854" s="15" t="s">
        <v>98</v>
      </c>
      <c r="C5854" s="15" t="n">
        <v>1</v>
      </c>
      <c r="D5854" s="15" t="s">
        <v>26</v>
      </c>
      <c r="E5854" s="15" t="s">
        <v>24</v>
      </c>
      <c r="F5854" s="15" t="n">
        <v>21</v>
      </c>
      <c r="G5854" s="15" t="s">
        <v>26</v>
      </c>
      <c r="H5854" s="15" t="s">
        <v>24</v>
      </c>
      <c r="I5854" s="15" t="s">
        <v>102</v>
      </c>
      <c r="J5854" s="15" t="s">
        <v>24</v>
      </c>
      <c r="K5854" s="15" t="s">
        <v>24</v>
      </c>
      <c r="L5854" s="15" t="s">
        <v>24</v>
      </c>
      <c r="M5854" s="15" t="s">
        <v>24</v>
      </c>
      <c r="N5854" s="15" t="s">
        <v>24</v>
      </c>
      <c r="O5854" s="15" t="s">
        <v>24</v>
      </c>
      <c r="P5854" s="15" t="s">
        <v>25</v>
      </c>
      <c r="Q5854" s="15" t="s">
        <v>26</v>
      </c>
      <c r="R5854" s="15" t="s">
        <v>15</v>
      </c>
      <c r="S5854" s="18" t="n">
        <v>69.1</v>
      </c>
      <c r="T5854" s="15" t="n">
        <v>1474.75</v>
      </c>
      <c r="U5854" s="15" t="s">
        <v>26</v>
      </c>
      <c r="V5854" s="18" t="n">
        <f aca="false">IF(ISNUMBER(T5854),T5854,0)</f>
        <v>1474.75</v>
      </c>
      <c r="W5854" s="15" t="n">
        <f aca="false">IF(U5854="Yes",1,0)</f>
        <v>1</v>
      </c>
      <c r="X5854" s="15" t="str">
        <f aca="false">IF(F5854&lt;=12,"0-12 months",IF(F5854&lt;=24,"13-24 months",IF(F5854&lt;=48,"25-48 months","49-72 months")))</f>
        <v>13-24 months</v>
      </c>
      <c r="Y5854" s="15" t="str">
        <f aca="false">IF(C5854=1,"Yes","No")</f>
        <v>Yes</v>
      </c>
      <c r="Z5854" s="15" t="n">
        <f aca="false">COUNTIF(J5854:O5854,"Yes")</f>
        <v>0</v>
      </c>
      <c r="AA5854" s="18" t="n">
        <f aca="false">S5854*W5854</f>
        <v>69.1</v>
      </c>
      <c r="AB5854" s="15" t="n">
        <f aca="false">(P5854="Month-to-month")+(I5854="Fiber optic")+(R5854="Electronic check")+(F5854&lt;=12)+(M5854="No")+(J5854="No")</f>
        <v>5</v>
      </c>
      <c r="AC5854" s="15" t="str">
        <f aca="false">IF(AB5854&gt;=5,"High",IF(AB5854&gt;=3,"Medium","Low"))</f>
        <v>High</v>
      </c>
    </row>
    <row r="5855" customFormat="false" ht="15" hidden="false" customHeight="false" outlineLevel="0" collapsed="false">
      <c r="A5855" s="15" t="s">
        <v>5952</v>
      </c>
      <c r="B5855" s="15" t="s">
        <v>98</v>
      </c>
      <c r="C5855" s="15" t="n">
        <v>0</v>
      </c>
      <c r="D5855" s="15" t="s">
        <v>26</v>
      </c>
      <c r="E5855" s="15" t="s">
        <v>24</v>
      </c>
      <c r="F5855" s="15" t="n">
        <v>62</v>
      </c>
      <c r="G5855" s="15" t="s">
        <v>26</v>
      </c>
      <c r="H5855" s="15" t="s">
        <v>26</v>
      </c>
      <c r="I5855" s="15" t="s">
        <v>102</v>
      </c>
      <c r="J5855" s="15" t="s">
        <v>26</v>
      </c>
      <c r="K5855" s="15" t="s">
        <v>26</v>
      </c>
      <c r="L5855" s="15" t="s">
        <v>24</v>
      </c>
      <c r="M5855" s="15" t="s">
        <v>24</v>
      </c>
      <c r="N5855" s="15" t="s">
        <v>24</v>
      </c>
      <c r="O5855" s="15" t="s">
        <v>26</v>
      </c>
      <c r="P5855" s="15" t="s">
        <v>27</v>
      </c>
      <c r="Q5855" s="15" t="s">
        <v>24</v>
      </c>
      <c r="R5855" s="15" t="s">
        <v>15</v>
      </c>
      <c r="S5855" s="18" t="n">
        <v>96.1</v>
      </c>
      <c r="T5855" s="15" t="n">
        <v>6001.45</v>
      </c>
      <c r="U5855" s="15" t="s">
        <v>24</v>
      </c>
      <c r="V5855" s="18" t="n">
        <f aca="false">IF(ISNUMBER(T5855),T5855,0)</f>
        <v>6001.45</v>
      </c>
      <c r="W5855" s="15" t="n">
        <f aca="false">IF(U5855="Yes",1,0)</f>
        <v>0</v>
      </c>
      <c r="X5855" s="15" t="str">
        <f aca="false">IF(F5855&lt;=12,"0-12 months",IF(F5855&lt;=24,"13-24 months",IF(F5855&lt;=48,"25-48 months","49-72 months")))</f>
        <v>49-72 months</v>
      </c>
      <c r="Y5855" s="15" t="str">
        <f aca="false">IF(C5855=1,"Yes","No")</f>
        <v>No</v>
      </c>
      <c r="Z5855" s="15" t="n">
        <f aca="false">COUNTIF(J5855:O5855,"Yes")</f>
        <v>3</v>
      </c>
      <c r="AA5855" s="18" t="n">
        <f aca="false">S5855*W5855</f>
        <v>0</v>
      </c>
      <c r="AB5855" s="15" t="n">
        <f aca="false">(P5855="Month-to-month")+(I5855="Fiber optic")+(R5855="Electronic check")+(F5855&lt;=12)+(M5855="No")+(J5855="No")</f>
        <v>3</v>
      </c>
      <c r="AC5855" s="15" t="str">
        <f aca="false">IF(AB5855&gt;=5,"High",IF(AB5855&gt;=3,"Medium","Low"))</f>
        <v>Medium</v>
      </c>
    </row>
    <row r="5856" customFormat="false" ht="15" hidden="false" customHeight="false" outlineLevel="0" collapsed="false">
      <c r="A5856" s="15" t="s">
        <v>5953</v>
      </c>
      <c r="B5856" s="15" t="s">
        <v>94</v>
      </c>
      <c r="C5856" s="15" t="n">
        <v>0</v>
      </c>
      <c r="D5856" s="15" t="s">
        <v>24</v>
      </c>
      <c r="E5856" s="15" t="s">
        <v>24</v>
      </c>
      <c r="F5856" s="15" t="n">
        <v>15</v>
      </c>
      <c r="G5856" s="15" t="s">
        <v>26</v>
      </c>
      <c r="H5856" s="15" t="s">
        <v>26</v>
      </c>
      <c r="I5856" s="15" t="s">
        <v>96</v>
      </c>
      <c r="J5856" s="15" t="s">
        <v>24</v>
      </c>
      <c r="K5856" s="15" t="s">
        <v>24</v>
      </c>
      <c r="L5856" s="15" t="s">
        <v>24</v>
      </c>
      <c r="M5856" s="15" t="s">
        <v>24</v>
      </c>
      <c r="N5856" s="15" t="s">
        <v>24</v>
      </c>
      <c r="O5856" s="15" t="s">
        <v>24</v>
      </c>
      <c r="P5856" s="15" t="s">
        <v>25</v>
      </c>
      <c r="Q5856" s="15" t="s">
        <v>26</v>
      </c>
      <c r="R5856" s="15" t="s">
        <v>17</v>
      </c>
      <c r="S5856" s="18" t="n">
        <v>48.8</v>
      </c>
      <c r="T5856" s="15" t="n">
        <v>720.1</v>
      </c>
      <c r="U5856" s="15" t="s">
        <v>24</v>
      </c>
      <c r="V5856" s="18" t="n">
        <f aca="false">IF(ISNUMBER(T5856),T5856,0)</f>
        <v>720.1</v>
      </c>
      <c r="W5856" s="15" t="n">
        <f aca="false">IF(U5856="Yes",1,0)</f>
        <v>0</v>
      </c>
      <c r="X5856" s="15" t="str">
        <f aca="false">IF(F5856&lt;=12,"0-12 months",IF(F5856&lt;=24,"13-24 months",IF(F5856&lt;=48,"25-48 months","49-72 months")))</f>
        <v>13-24 months</v>
      </c>
      <c r="Y5856" s="15" t="str">
        <f aca="false">IF(C5856=1,"Yes","No")</f>
        <v>No</v>
      </c>
      <c r="Z5856" s="15" t="n">
        <f aca="false">COUNTIF(J5856:O5856,"Yes")</f>
        <v>0</v>
      </c>
      <c r="AA5856" s="18" t="n">
        <f aca="false">S5856*W5856</f>
        <v>0</v>
      </c>
      <c r="AB5856" s="15" t="n">
        <f aca="false">(P5856="Month-to-month")+(I5856="Fiber optic")+(R5856="Electronic check")+(F5856&lt;=12)+(M5856="No")+(J5856="No")</f>
        <v>3</v>
      </c>
      <c r="AC5856" s="15" t="str">
        <f aca="false">IF(AB5856&gt;=5,"High",IF(AB5856&gt;=3,"Medium","Low"))</f>
        <v>Medium</v>
      </c>
    </row>
    <row r="5857" customFormat="false" ht="15" hidden="false" customHeight="false" outlineLevel="0" collapsed="false">
      <c r="A5857" s="15" t="s">
        <v>5954</v>
      </c>
      <c r="B5857" s="15" t="s">
        <v>94</v>
      </c>
      <c r="C5857" s="15" t="n">
        <v>0</v>
      </c>
      <c r="D5857" s="15" t="s">
        <v>24</v>
      </c>
      <c r="E5857" s="15" t="s">
        <v>24</v>
      </c>
      <c r="F5857" s="15" t="n">
        <v>55</v>
      </c>
      <c r="G5857" s="15" t="s">
        <v>26</v>
      </c>
      <c r="H5857" s="15" t="s">
        <v>24</v>
      </c>
      <c r="I5857" s="15" t="s">
        <v>96</v>
      </c>
      <c r="J5857" s="15" t="s">
        <v>26</v>
      </c>
      <c r="K5857" s="15" t="s">
        <v>24</v>
      </c>
      <c r="L5857" s="15" t="s">
        <v>24</v>
      </c>
      <c r="M5857" s="15" t="s">
        <v>24</v>
      </c>
      <c r="N5857" s="15" t="s">
        <v>24</v>
      </c>
      <c r="O5857" s="15" t="s">
        <v>24</v>
      </c>
      <c r="P5857" s="15" t="s">
        <v>25</v>
      </c>
      <c r="Q5857" s="15" t="s">
        <v>26</v>
      </c>
      <c r="R5857" s="15" t="s">
        <v>21</v>
      </c>
      <c r="S5857" s="18" t="n">
        <v>50.55</v>
      </c>
      <c r="T5857" s="15" t="n">
        <v>2832.75</v>
      </c>
      <c r="U5857" s="15" t="s">
        <v>24</v>
      </c>
      <c r="V5857" s="18" t="n">
        <f aca="false">IF(ISNUMBER(T5857),T5857,0)</f>
        <v>2832.75</v>
      </c>
      <c r="W5857" s="15" t="n">
        <f aca="false">IF(U5857="Yes",1,0)</f>
        <v>0</v>
      </c>
      <c r="X5857" s="15" t="str">
        <f aca="false">IF(F5857&lt;=12,"0-12 months",IF(F5857&lt;=24,"13-24 months",IF(F5857&lt;=48,"25-48 months","49-72 months")))</f>
        <v>49-72 months</v>
      </c>
      <c r="Y5857" s="15" t="str">
        <f aca="false">IF(C5857=1,"Yes","No")</f>
        <v>No</v>
      </c>
      <c r="Z5857" s="15" t="n">
        <f aca="false">COUNTIF(J5857:O5857,"Yes")</f>
        <v>1</v>
      </c>
      <c r="AA5857" s="18" t="n">
        <f aca="false">S5857*W5857</f>
        <v>0</v>
      </c>
      <c r="AB5857" s="15" t="n">
        <f aca="false">(P5857="Month-to-month")+(I5857="Fiber optic")+(R5857="Electronic check")+(F5857&lt;=12)+(M5857="No")+(J5857="No")</f>
        <v>2</v>
      </c>
      <c r="AC5857" s="15" t="str">
        <f aca="false">IF(AB5857&gt;=5,"High",IF(AB5857&gt;=3,"Medium","Low"))</f>
        <v>Low</v>
      </c>
    </row>
    <row r="5858" customFormat="false" ht="15" hidden="false" customHeight="false" outlineLevel="0" collapsed="false">
      <c r="A5858" s="15" t="s">
        <v>5955</v>
      </c>
      <c r="B5858" s="15" t="s">
        <v>94</v>
      </c>
      <c r="C5858" s="15" t="n">
        <v>0</v>
      </c>
      <c r="D5858" s="15" t="s">
        <v>24</v>
      </c>
      <c r="E5858" s="15" t="s">
        <v>24</v>
      </c>
      <c r="F5858" s="15" t="n">
        <v>11</v>
      </c>
      <c r="G5858" s="15" t="s">
        <v>26</v>
      </c>
      <c r="H5858" s="15" t="s">
        <v>24</v>
      </c>
      <c r="I5858" s="15" t="s">
        <v>96</v>
      </c>
      <c r="J5858" s="15" t="s">
        <v>24</v>
      </c>
      <c r="K5858" s="15" t="s">
        <v>24</v>
      </c>
      <c r="L5858" s="15" t="s">
        <v>24</v>
      </c>
      <c r="M5858" s="15" t="s">
        <v>24</v>
      </c>
      <c r="N5858" s="15" t="s">
        <v>24</v>
      </c>
      <c r="O5858" s="15" t="s">
        <v>24</v>
      </c>
      <c r="P5858" s="15" t="s">
        <v>25</v>
      </c>
      <c r="Q5858" s="15" t="s">
        <v>26</v>
      </c>
      <c r="R5858" s="15" t="s">
        <v>17</v>
      </c>
      <c r="S5858" s="18" t="n">
        <v>44.65</v>
      </c>
      <c r="T5858" s="15" t="n">
        <v>472.25</v>
      </c>
      <c r="U5858" s="15" t="s">
        <v>24</v>
      </c>
      <c r="V5858" s="18" t="n">
        <f aca="false">IF(ISNUMBER(T5858),T5858,0)</f>
        <v>472.25</v>
      </c>
      <c r="W5858" s="15" t="n">
        <f aca="false">IF(U5858="Yes",1,0)</f>
        <v>0</v>
      </c>
      <c r="X5858" s="15" t="str">
        <f aca="false">IF(F5858&lt;=12,"0-12 months",IF(F5858&lt;=24,"13-24 months",IF(F5858&lt;=48,"25-48 months","49-72 months")))</f>
        <v>0-12 months</v>
      </c>
      <c r="Y5858" s="15" t="str">
        <f aca="false">IF(C5858=1,"Yes","No")</f>
        <v>No</v>
      </c>
      <c r="Z5858" s="15" t="n">
        <f aca="false">COUNTIF(J5858:O5858,"Yes")</f>
        <v>0</v>
      </c>
      <c r="AA5858" s="18" t="n">
        <f aca="false">S5858*W5858</f>
        <v>0</v>
      </c>
      <c r="AB5858" s="15" t="n">
        <f aca="false">(P5858="Month-to-month")+(I5858="Fiber optic")+(R5858="Electronic check")+(F5858&lt;=12)+(M5858="No")+(J5858="No")</f>
        <v>4</v>
      </c>
      <c r="AC5858" s="15" t="str">
        <f aca="false">IF(AB5858&gt;=5,"High",IF(AB5858&gt;=3,"Medium","Low"))</f>
        <v>Medium</v>
      </c>
    </row>
    <row r="5859" customFormat="false" ht="15" hidden="false" customHeight="false" outlineLevel="0" collapsed="false">
      <c r="A5859" s="15" t="s">
        <v>5956</v>
      </c>
      <c r="B5859" s="15" t="s">
        <v>94</v>
      </c>
      <c r="C5859" s="15" t="n">
        <v>0</v>
      </c>
      <c r="D5859" s="15" t="s">
        <v>26</v>
      </c>
      <c r="E5859" s="15" t="s">
        <v>26</v>
      </c>
      <c r="F5859" s="15" t="n">
        <v>17</v>
      </c>
      <c r="G5859" s="15" t="s">
        <v>26</v>
      </c>
      <c r="H5859" s="15" t="s">
        <v>26</v>
      </c>
      <c r="I5859" s="15" t="s">
        <v>102</v>
      </c>
      <c r="J5859" s="15" t="s">
        <v>24</v>
      </c>
      <c r="K5859" s="15" t="s">
        <v>24</v>
      </c>
      <c r="L5859" s="15" t="s">
        <v>26</v>
      </c>
      <c r="M5859" s="15" t="s">
        <v>24</v>
      </c>
      <c r="N5859" s="15" t="s">
        <v>26</v>
      </c>
      <c r="O5859" s="15" t="s">
        <v>24</v>
      </c>
      <c r="P5859" s="15" t="s">
        <v>25</v>
      </c>
      <c r="Q5859" s="15" t="s">
        <v>24</v>
      </c>
      <c r="R5859" s="15" t="s">
        <v>15</v>
      </c>
      <c r="S5859" s="18" t="n">
        <v>88.25</v>
      </c>
      <c r="T5859" s="15" t="n">
        <v>1460.65</v>
      </c>
      <c r="U5859" s="15" t="s">
        <v>26</v>
      </c>
      <c r="V5859" s="18" t="n">
        <f aca="false">IF(ISNUMBER(T5859),T5859,0)</f>
        <v>1460.65</v>
      </c>
      <c r="W5859" s="15" t="n">
        <f aca="false">IF(U5859="Yes",1,0)</f>
        <v>1</v>
      </c>
      <c r="X5859" s="15" t="str">
        <f aca="false">IF(F5859&lt;=12,"0-12 months",IF(F5859&lt;=24,"13-24 months",IF(F5859&lt;=48,"25-48 months","49-72 months")))</f>
        <v>13-24 months</v>
      </c>
      <c r="Y5859" s="15" t="str">
        <f aca="false">IF(C5859=1,"Yes","No")</f>
        <v>No</v>
      </c>
      <c r="Z5859" s="15" t="n">
        <f aca="false">COUNTIF(J5859:O5859,"Yes")</f>
        <v>2</v>
      </c>
      <c r="AA5859" s="18" t="n">
        <f aca="false">S5859*W5859</f>
        <v>88.25</v>
      </c>
      <c r="AB5859" s="15" t="n">
        <f aca="false">(P5859="Month-to-month")+(I5859="Fiber optic")+(R5859="Electronic check")+(F5859&lt;=12)+(M5859="No")+(J5859="No")</f>
        <v>5</v>
      </c>
      <c r="AC5859" s="15" t="str">
        <f aca="false">IF(AB5859&gt;=5,"High",IF(AB5859&gt;=3,"Medium","Low"))</f>
        <v>High</v>
      </c>
    </row>
    <row r="5860" customFormat="false" ht="15" hidden="false" customHeight="false" outlineLevel="0" collapsed="false">
      <c r="A5860" s="15" t="s">
        <v>5957</v>
      </c>
      <c r="B5860" s="15" t="s">
        <v>94</v>
      </c>
      <c r="C5860" s="15" t="n">
        <v>0</v>
      </c>
      <c r="D5860" s="15" t="s">
        <v>24</v>
      </c>
      <c r="E5860" s="15" t="s">
        <v>24</v>
      </c>
      <c r="F5860" s="15" t="n">
        <v>61</v>
      </c>
      <c r="G5860" s="15" t="s">
        <v>26</v>
      </c>
      <c r="H5860" s="15" t="s">
        <v>24</v>
      </c>
      <c r="I5860" s="15" t="s">
        <v>24</v>
      </c>
      <c r="J5860" s="15" t="s">
        <v>28</v>
      </c>
      <c r="K5860" s="15" t="s">
        <v>28</v>
      </c>
      <c r="L5860" s="15" t="s">
        <v>28</v>
      </c>
      <c r="M5860" s="15" t="s">
        <v>28</v>
      </c>
      <c r="N5860" s="15" t="s">
        <v>28</v>
      </c>
      <c r="O5860" s="15" t="s">
        <v>28</v>
      </c>
      <c r="P5860" s="15" t="s">
        <v>27</v>
      </c>
      <c r="Q5860" s="15" t="s">
        <v>24</v>
      </c>
      <c r="R5860" s="15" t="s">
        <v>19</v>
      </c>
      <c r="S5860" s="18" t="n">
        <v>19.45</v>
      </c>
      <c r="T5860" s="15" t="n">
        <v>1336.35</v>
      </c>
      <c r="U5860" s="15" t="s">
        <v>24</v>
      </c>
      <c r="V5860" s="18" t="n">
        <f aca="false">IF(ISNUMBER(T5860),T5860,0)</f>
        <v>1336.35</v>
      </c>
      <c r="W5860" s="15" t="n">
        <f aca="false">IF(U5860="Yes",1,0)</f>
        <v>0</v>
      </c>
      <c r="X5860" s="15" t="str">
        <f aca="false">IF(F5860&lt;=12,"0-12 months",IF(F5860&lt;=24,"13-24 months",IF(F5860&lt;=48,"25-48 months","49-72 months")))</f>
        <v>49-72 months</v>
      </c>
      <c r="Y5860" s="15" t="str">
        <f aca="false">IF(C5860=1,"Yes","No")</f>
        <v>No</v>
      </c>
      <c r="Z5860" s="15" t="n">
        <f aca="false">COUNTIF(J5860:O5860,"Yes")</f>
        <v>0</v>
      </c>
      <c r="AA5860" s="18" t="n">
        <f aca="false">S5860*W5860</f>
        <v>0</v>
      </c>
      <c r="AB5860" s="15" t="n">
        <f aca="false">(P5860="Month-to-month")+(I5860="Fiber optic")+(R5860="Electronic check")+(F5860&lt;=12)+(M5860="No")+(J5860="No")</f>
        <v>0</v>
      </c>
      <c r="AC5860" s="15" t="str">
        <f aca="false">IF(AB5860&gt;=5,"High",IF(AB5860&gt;=3,"Medium","Low"))</f>
        <v>Low</v>
      </c>
    </row>
    <row r="5861" customFormat="false" ht="15" hidden="false" customHeight="false" outlineLevel="0" collapsed="false">
      <c r="A5861" s="15" t="s">
        <v>5958</v>
      </c>
      <c r="B5861" s="15" t="s">
        <v>94</v>
      </c>
      <c r="C5861" s="15" t="n">
        <v>0</v>
      </c>
      <c r="D5861" s="15" t="s">
        <v>26</v>
      </c>
      <c r="E5861" s="15" t="s">
        <v>24</v>
      </c>
      <c r="F5861" s="15" t="n">
        <v>71</v>
      </c>
      <c r="G5861" s="15" t="s">
        <v>26</v>
      </c>
      <c r="H5861" s="15" t="s">
        <v>26</v>
      </c>
      <c r="I5861" s="15" t="s">
        <v>96</v>
      </c>
      <c r="J5861" s="15" t="s">
        <v>26</v>
      </c>
      <c r="K5861" s="15" t="s">
        <v>26</v>
      </c>
      <c r="L5861" s="15" t="s">
        <v>26</v>
      </c>
      <c r="M5861" s="15" t="s">
        <v>26</v>
      </c>
      <c r="N5861" s="15" t="s">
        <v>26</v>
      </c>
      <c r="O5861" s="15" t="s">
        <v>26</v>
      </c>
      <c r="P5861" s="15" t="s">
        <v>29</v>
      </c>
      <c r="Q5861" s="15" t="s">
        <v>24</v>
      </c>
      <c r="R5861" s="15" t="s">
        <v>21</v>
      </c>
      <c r="S5861" s="18" t="n">
        <v>89.3</v>
      </c>
      <c r="T5861" s="15" t="n">
        <v>6388.65</v>
      </c>
      <c r="U5861" s="15" t="s">
        <v>24</v>
      </c>
      <c r="V5861" s="18" t="n">
        <f aca="false">IF(ISNUMBER(T5861),T5861,0)</f>
        <v>6388.65</v>
      </c>
      <c r="W5861" s="15" t="n">
        <f aca="false">IF(U5861="Yes",1,0)</f>
        <v>0</v>
      </c>
      <c r="X5861" s="15" t="str">
        <f aca="false">IF(F5861&lt;=12,"0-12 months",IF(F5861&lt;=24,"13-24 months",IF(F5861&lt;=48,"25-48 months","49-72 months")))</f>
        <v>49-72 months</v>
      </c>
      <c r="Y5861" s="15" t="str">
        <f aca="false">IF(C5861=1,"Yes","No")</f>
        <v>No</v>
      </c>
      <c r="Z5861" s="15" t="n">
        <f aca="false">COUNTIF(J5861:O5861,"Yes")</f>
        <v>6</v>
      </c>
      <c r="AA5861" s="18" t="n">
        <f aca="false">S5861*W5861</f>
        <v>0</v>
      </c>
      <c r="AB5861" s="15" t="n">
        <f aca="false">(P5861="Month-to-month")+(I5861="Fiber optic")+(R5861="Electronic check")+(F5861&lt;=12)+(M5861="No")+(J5861="No")</f>
        <v>0</v>
      </c>
      <c r="AC5861" s="15" t="str">
        <f aca="false">IF(AB5861&gt;=5,"High",IF(AB5861&gt;=3,"Medium","Low"))</f>
        <v>Low</v>
      </c>
    </row>
    <row r="5862" customFormat="false" ht="15" hidden="false" customHeight="false" outlineLevel="0" collapsed="false">
      <c r="A5862" s="15" t="s">
        <v>5959</v>
      </c>
      <c r="B5862" s="15" t="s">
        <v>94</v>
      </c>
      <c r="C5862" s="15" t="n">
        <v>0</v>
      </c>
      <c r="D5862" s="15" t="s">
        <v>24</v>
      </c>
      <c r="E5862" s="15" t="s">
        <v>24</v>
      </c>
      <c r="F5862" s="15" t="n">
        <v>2</v>
      </c>
      <c r="G5862" s="15" t="s">
        <v>26</v>
      </c>
      <c r="H5862" s="15" t="s">
        <v>24</v>
      </c>
      <c r="I5862" s="15" t="s">
        <v>102</v>
      </c>
      <c r="J5862" s="15" t="s">
        <v>24</v>
      </c>
      <c r="K5862" s="15" t="s">
        <v>24</v>
      </c>
      <c r="L5862" s="15" t="s">
        <v>24</v>
      </c>
      <c r="M5862" s="15" t="s">
        <v>24</v>
      </c>
      <c r="N5862" s="15" t="s">
        <v>24</v>
      </c>
      <c r="O5862" s="15" t="s">
        <v>24</v>
      </c>
      <c r="P5862" s="15" t="s">
        <v>25</v>
      </c>
      <c r="Q5862" s="15" t="s">
        <v>24</v>
      </c>
      <c r="R5862" s="15" t="s">
        <v>19</v>
      </c>
      <c r="S5862" s="18" t="n">
        <v>70</v>
      </c>
      <c r="T5862" s="15" t="n">
        <v>153.05</v>
      </c>
      <c r="U5862" s="15" t="s">
        <v>26</v>
      </c>
      <c r="V5862" s="18" t="n">
        <f aca="false">IF(ISNUMBER(T5862),T5862,0)</f>
        <v>153.05</v>
      </c>
      <c r="W5862" s="15" t="n">
        <f aca="false">IF(U5862="Yes",1,0)</f>
        <v>1</v>
      </c>
      <c r="X5862" s="15" t="str">
        <f aca="false">IF(F5862&lt;=12,"0-12 months",IF(F5862&lt;=24,"13-24 months",IF(F5862&lt;=48,"25-48 months","49-72 months")))</f>
        <v>0-12 months</v>
      </c>
      <c r="Y5862" s="15" t="str">
        <f aca="false">IF(C5862=1,"Yes","No")</f>
        <v>No</v>
      </c>
      <c r="Z5862" s="15" t="n">
        <f aca="false">COUNTIF(J5862:O5862,"Yes")</f>
        <v>0</v>
      </c>
      <c r="AA5862" s="18" t="n">
        <f aca="false">S5862*W5862</f>
        <v>70</v>
      </c>
      <c r="AB5862" s="15" t="n">
        <f aca="false">(P5862="Month-to-month")+(I5862="Fiber optic")+(R5862="Electronic check")+(F5862&lt;=12)+(M5862="No")+(J5862="No")</f>
        <v>5</v>
      </c>
      <c r="AC5862" s="15" t="str">
        <f aca="false">IF(AB5862&gt;=5,"High",IF(AB5862&gt;=3,"Medium","Low"))</f>
        <v>High</v>
      </c>
    </row>
    <row r="5863" customFormat="false" ht="15" hidden="false" customHeight="false" outlineLevel="0" collapsed="false">
      <c r="A5863" s="15" t="s">
        <v>5960</v>
      </c>
      <c r="B5863" s="15" t="s">
        <v>98</v>
      </c>
      <c r="C5863" s="15" t="n">
        <v>0</v>
      </c>
      <c r="D5863" s="15" t="s">
        <v>24</v>
      </c>
      <c r="E5863" s="15" t="s">
        <v>24</v>
      </c>
      <c r="F5863" s="15" t="n">
        <v>35</v>
      </c>
      <c r="G5863" s="15" t="s">
        <v>26</v>
      </c>
      <c r="H5863" s="15" t="s">
        <v>24</v>
      </c>
      <c r="I5863" s="15" t="s">
        <v>24</v>
      </c>
      <c r="J5863" s="15" t="s">
        <v>28</v>
      </c>
      <c r="K5863" s="15" t="s">
        <v>28</v>
      </c>
      <c r="L5863" s="15" t="s">
        <v>28</v>
      </c>
      <c r="M5863" s="15" t="s">
        <v>28</v>
      </c>
      <c r="N5863" s="15" t="s">
        <v>28</v>
      </c>
      <c r="O5863" s="15" t="s">
        <v>28</v>
      </c>
      <c r="P5863" s="15" t="s">
        <v>29</v>
      </c>
      <c r="Q5863" s="15" t="s">
        <v>24</v>
      </c>
      <c r="R5863" s="15" t="s">
        <v>17</v>
      </c>
      <c r="S5863" s="18" t="n">
        <v>19.25</v>
      </c>
      <c r="T5863" s="15" t="n">
        <v>677.9</v>
      </c>
      <c r="U5863" s="15" t="s">
        <v>24</v>
      </c>
      <c r="V5863" s="18" t="n">
        <f aca="false">IF(ISNUMBER(T5863),T5863,0)</f>
        <v>677.9</v>
      </c>
      <c r="W5863" s="15" t="n">
        <f aca="false">IF(U5863="Yes",1,0)</f>
        <v>0</v>
      </c>
      <c r="X5863" s="15" t="str">
        <f aca="false">IF(F5863&lt;=12,"0-12 months",IF(F5863&lt;=24,"13-24 months",IF(F5863&lt;=48,"25-48 months","49-72 months")))</f>
        <v>25-48 months</v>
      </c>
      <c r="Y5863" s="15" t="str">
        <f aca="false">IF(C5863=1,"Yes","No")</f>
        <v>No</v>
      </c>
      <c r="Z5863" s="15" t="n">
        <f aca="false">COUNTIF(J5863:O5863,"Yes")</f>
        <v>0</v>
      </c>
      <c r="AA5863" s="18" t="n">
        <f aca="false">S5863*W5863</f>
        <v>0</v>
      </c>
      <c r="AB5863" s="15" t="n">
        <f aca="false">(P5863="Month-to-month")+(I5863="Fiber optic")+(R5863="Electronic check")+(F5863&lt;=12)+(M5863="No")+(J5863="No")</f>
        <v>0</v>
      </c>
      <c r="AC5863" s="15" t="str">
        <f aca="false">IF(AB5863&gt;=5,"High",IF(AB5863&gt;=3,"Medium","Low"))</f>
        <v>Low</v>
      </c>
    </row>
    <row r="5864" customFormat="false" ht="15" hidden="false" customHeight="false" outlineLevel="0" collapsed="false">
      <c r="A5864" s="15" t="s">
        <v>5961</v>
      </c>
      <c r="B5864" s="15" t="s">
        <v>94</v>
      </c>
      <c r="C5864" s="15" t="n">
        <v>0</v>
      </c>
      <c r="D5864" s="15" t="s">
        <v>24</v>
      </c>
      <c r="E5864" s="15" t="s">
        <v>24</v>
      </c>
      <c r="F5864" s="15" t="n">
        <v>17</v>
      </c>
      <c r="G5864" s="15" t="s">
        <v>26</v>
      </c>
      <c r="H5864" s="15" t="s">
        <v>24</v>
      </c>
      <c r="I5864" s="15" t="s">
        <v>102</v>
      </c>
      <c r="J5864" s="15" t="s">
        <v>24</v>
      </c>
      <c r="K5864" s="15" t="s">
        <v>24</v>
      </c>
      <c r="L5864" s="15" t="s">
        <v>24</v>
      </c>
      <c r="M5864" s="15" t="s">
        <v>24</v>
      </c>
      <c r="N5864" s="15" t="s">
        <v>24</v>
      </c>
      <c r="O5864" s="15" t="s">
        <v>24</v>
      </c>
      <c r="P5864" s="15" t="s">
        <v>25</v>
      </c>
      <c r="Q5864" s="15" t="s">
        <v>24</v>
      </c>
      <c r="R5864" s="15" t="s">
        <v>19</v>
      </c>
      <c r="S5864" s="18" t="n">
        <v>70.5</v>
      </c>
      <c r="T5864" s="15" t="n">
        <v>1165.6</v>
      </c>
      <c r="U5864" s="15" t="s">
        <v>24</v>
      </c>
      <c r="V5864" s="18" t="n">
        <f aca="false">IF(ISNUMBER(T5864),T5864,0)</f>
        <v>1165.6</v>
      </c>
      <c r="W5864" s="15" t="n">
        <f aca="false">IF(U5864="Yes",1,0)</f>
        <v>0</v>
      </c>
      <c r="X5864" s="15" t="str">
        <f aca="false">IF(F5864&lt;=12,"0-12 months",IF(F5864&lt;=24,"13-24 months",IF(F5864&lt;=48,"25-48 months","49-72 months")))</f>
        <v>13-24 months</v>
      </c>
      <c r="Y5864" s="15" t="str">
        <f aca="false">IF(C5864=1,"Yes","No")</f>
        <v>No</v>
      </c>
      <c r="Z5864" s="15" t="n">
        <f aca="false">COUNTIF(J5864:O5864,"Yes")</f>
        <v>0</v>
      </c>
      <c r="AA5864" s="18" t="n">
        <f aca="false">S5864*W5864</f>
        <v>0</v>
      </c>
      <c r="AB5864" s="15" t="n">
        <f aca="false">(P5864="Month-to-month")+(I5864="Fiber optic")+(R5864="Electronic check")+(F5864&lt;=12)+(M5864="No")+(J5864="No")</f>
        <v>4</v>
      </c>
      <c r="AC5864" s="15" t="str">
        <f aca="false">IF(AB5864&gt;=5,"High",IF(AB5864&gt;=3,"Medium","Low"))</f>
        <v>Medium</v>
      </c>
    </row>
    <row r="5865" customFormat="false" ht="15" hidden="false" customHeight="false" outlineLevel="0" collapsed="false">
      <c r="A5865" s="15" t="s">
        <v>5962</v>
      </c>
      <c r="B5865" s="15" t="s">
        <v>94</v>
      </c>
      <c r="C5865" s="15" t="n">
        <v>0</v>
      </c>
      <c r="D5865" s="15" t="s">
        <v>24</v>
      </c>
      <c r="E5865" s="15" t="s">
        <v>24</v>
      </c>
      <c r="F5865" s="15" t="n">
        <v>21</v>
      </c>
      <c r="G5865" s="15" t="s">
        <v>26</v>
      </c>
      <c r="H5865" s="15" t="s">
        <v>26</v>
      </c>
      <c r="I5865" s="15" t="s">
        <v>102</v>
      </c>
      <c r="J5865" s="15" t="s">
        <v>24</v>
      </c>
      <c r="K5865" s="15" t="s">
        <v>24</v>
      </c>
      <c r="L5865" s="15" t="s">
        <v>24</v>
      </c>
      <c r="M5865" s="15" t="s">
        <v>24</v>
      </c>
      <c r="N5865" s="15" t="s">
        <v>26</v>
      </c>
      <c r="O5865" s="15" t="s">
        <v>26</v>
      </c>
      <c r="P5865" s="15" t="s">
        <v>25</v>
      </c>
      <c r="Q5865" s="15" t="s">
        <v>26</v>
      </c>
      <c r="R5865" s="15" t="s">
        <v>15</v>
      </c>
      <c r="S5865" s="18" t="n">
        <v>97.35</v>
      </c>
      <c r="T5865" s="15" t="n">
        <v>2119.5</v>
      </c>
      <c r="U5865" s="15" t="s">
        <v>26</v>
      </c>
      <c r="V5865" s="18" t="n">
        <f aca="false">IF(ISNUMBER(T5865),T5865,0)</f>
        <v>2119.5</v>
      </c>
      <c r="W5865" s="15" t="n">
        <f aca="false">IF(U5865="Yes",1,0)</f>
        <v>1</v>
      </c>
      <c r="X5865" s="15" t="str">
        <f aca="false">IF(F5865&lt;=12,"0-12 months",IF(F5865&lt;=24,"13-24 months",IF(F5865&lt;=48,"25-48 months","49-72 months")))</f>
        <v>13-24 months</v>
      </c>
      <c r="Y5865" s="15" t="str">
        <f aca="false">IF(C5865=1,"Yes","No")</f>
        <v>No</v>
      </c>
      <c r="Z5865" s="15" t="n">
        <f aca="false">COUNTIF(J5865:O5865,"Yes")</f>
        <v>2</v>
      </c>
      <c r="AA5865" s="18" t="n">
        <f aca="false">S5865*W5865</f>
        <v>97.35</v>
      </c>
      <c r="AB5865" s="15" t="n">
        <f aca="false">(P5865="Month-to-month")+(I5865="Fiber optic")+(R5865="Electronic check")+(F5865&lt;=12)+(M5865="No")+(J5865="No")</f>
        <v>5</v>
      </c>
      <c r="AC5865" s="15" t="str">
        <f aca="false">IF(AB5865&gt;=5,"High",IF(AB5865&gt;=3,"Medium","Low"))</f>
        <v>High</v>
      </c>
    </row>
    <row r="5866" customFormat="false" ht="15" hidden="false" customHeight="false" outlineLevel="0" collapsed="false">
      <c r="A5866" s="15" t="s">
        <v>5963</v>
      </c>
      <c r="B5866" s="15" t="s">
        <v>94</v>
      </c>
      <c r="C5866" s="15" t="n">
        <v>0</v>
      </c>
      <c r="D5866" s="15" t="s">
        <v>26</v>
      </c>
      <c r="E5866" s="15" t="s">
        <v>24</v>
      </c>
      <c r="F5866" s="15" t="n">
        <v>47</v>
      </c>
      <c r="G5866" s="15" t="s">
        <v>26</v>
      </c>
      <c r="H5866" s="15" t="s">
        <v>24</v>
      </c>
      <c r="I5866" s="15" t="s">
        <v>24</v>
      </c>
      <c r="J5866" s="15" t="s">
        <v>28</v>
      </c>
      <c r="K5866" s="15" t="s">
        <v>28</v>
      </c>
      <c r="L5866" s="15" t="s">
        <v>28</v>
      </c>
      <c r="M5866" s="15" t="s">
        <v>28</v>
      </c>
      <c r="N5866" s="15" t="s">
        <v>28</v>
      </c>
      <c r="O5866" s="15" t="s">
        <v>28</v>
      </c>
      <c r="P5866" s="15" t="s">
        <v>29</v>
      </c>
      <c r="Q5866" s="15" t="s">
        <v>24</v>
      </c>
      <c r="R5866" s="15" t="s">
        <v>19</v>
      </c>
      <c r="S5866" s="18" t="n">
        <v>19.65</v>
      </c>
      <c r="T5866" s="15" t="n">
        <v>921.55</v>
      </c>
      <c r="U5866" s="15" t="s">
        <v>24</v>
      </c>
      <c r="V5866" s="18" t="n">
        <f aca="false">IF(ISNUMBER(T5866),T5866,0)</f>
        <v>921.55</v>
      </c>
      <c r="W5866" s="15" t="n">
        <f aca="false">IF(U5866="Yes",1,0)</f>
        <v>0</v>
      </c>
      <c r="X5866" s="15" t="str">
        <f aca="false">IF(F5866&lt;=12,"0-12 months",IF(F5866&lt;=24,"13-24 months",IF(F5866&lt;=48,"25-48 months","49-72 months")))</f>
        <v>25-48 months</v>
      </c>
      <c r="Y5866" s="15" t="str">
        <f aca="false">IF(C5866=1,"Yes","No")</f>
        <v>No</v>
      </c>
      <c r="Z5866" s="15" t="n">
        <f aca="false">COUNTIF(J5866:O5866,"Yes")</f>
        <v>0</v>
      </c>
      <c r="AA5866" s="18" t="n">
        <f aca="false">S5866*W5866</f>
        <v>0</v>
      </c>
      <c r="AB5866" s="15" t="n">
        <f aca="false">(P5866="Month-to-month")+(I5866="Fiber optic")+(R5866="Electronic check")+(F5866&lt;=12)+(M5866="No")+(J5866="No")</f>
        <v>0</v>
      </c>
      <c r="AC5866" s="15" t="str">
        <f aca="false">IF(AB5866&gt;=5,"High",IF(AB5866&gt;=3,"Medium","Low"))</f>
        <v>Low</v>
      </c>
    </row>
    <row r="5867" customFormat="false" ht="15" hidden="false" customHeight="false" outlineLevel="0" collapsed="false">
      <c r="A5867" s="15" t="s">
        <v>5964</v>
      </c>
      <c r="B5867" s="15" t="s">
        <v>94</v>
      </c>
      <c r="C5867" s="15" t="n">
        <v>0</v>
      </c>
      <c r="D5867" s="15" t="s">
        <v>26</v>
      </c>
      <c r="E5867" s="15" t="s">
        <v>24</v>
      </c>
      <c r="F5867" s="15" t="n">
        <v>3</v>
      </c>
      <c r="G5867" s="15" t="s">
        <v>26</v>
      </c>
      <c r="H5867" s="15" t="s">
        <v>24</v>
      </c>
      <c r="I5867" s="15" t="s">
        <v>24</v>
      </c>
      <c r="J5867" s="15" t="s">
        <v>28</v>
      </c>
      <c r="K5867" s="15" t="s">
        <v>28</v>
      </c>
      <c r="L5867" s="15" t="s">
        <v>28</v>
      </c>
      <c r="M5867" s="15" t="s">
        <v>28</v>
      </c>
      <c r="N5867" s="15" t="s">
        <v>28</v>
      </c>
      <c r="O5867" s="15" t="s">
        <v>28</v>
      </c>
      <c r="P5867" s="15" t="s">
        <v>25</v>
      </c>
      <c r="Q5867" s="15" t="s">
        <v>24</v>
      </c>
      <c r="R5867" s="15" t="s">
        <v>17</v>
      </c>
      <c r="S5867" s="18" t="n">
        <v>20.85</v>
      </c>
      <c r="T5867" s="15" t="n">
        <v>72</v>
      </c>
      <c r="U5867" s="15" t="s">
        <v>24</v>
      </c>
      <c r="V5867" s="18" t="n">
        <f aca="false">IF(ISNUMBER(T5867),T5867,0)</f>
        <v>72</v>
      </c>
      <c r="W5867" s="15" t="n">
        <f aca="false">IF(U5867="Yes",1,0)</f>
        <v>0</v>
      </c>
      <c r="X5867" s="15" t="str">
        <f aca="false">IF(F5867&lt;=12,"0-12 months",IF(F5867&lt;=24,"13-24 months",IF(F5867&lt;=48,"25-48 months","49-72 months")))</f>
        <v>0-12 months</v>
      </c>
      <c r="Y5867" s="15" t="str">
        <f aca="false">IF(C5867=1,"Yes","No")</f>
        <v>No</v>
      </c>
      <c r="Z5867" s="15" t="n">
        <f aca="false">COUNTIF(J5867:O5867,"Yes")</f>
        <v>0</v>
      </c>
      <c r="AA5867" s="18" t="n">
        <f aca="false">S5867*W5867</f>
        <v>0</v>
      </c>
      <c r="AB5867" s="15" t="n">
        <f aca="false">(P5867="Month-to-month")+(I5867="Fiber optic")+(R5867="Electronic check")+(F5867&lt;=12)+(M5867="No")+(J5867="No")</f>
        <v>2</v>
      </c>
      <c r="AC5867" s="15" t="str">
        <f aca="false">IF(AB5867&gt;=5,"High",IF(AB5867&gt;=3,"Medium","Low"))</f>
        <v>Low</v>
      </c>
    </row>
    <row r="5868" customFormat="false" ht="15" hidden="false" customHeight="false" outlineLevel="0" collapsed="false">
      <c r="A5868" s="15" t="s">
        <v>5965</v>
      </c>
      <c r="B5868" s="15" t="s">
        <v>98</v>
      </c>
      <c r="C5868" s="15" t="n">
        <v>0</v>
      </c>
      <c r="D5868" s="15" t="s">
        <v>24</v>
      </c>
      <c r="E5868" s="15" t="s">
        <v>24</v>
      </c>
      <c r="F5868" s="15" t="n">
        <v>3</v>
      </c>
      <c r="G5868" s="15" t="s">
        <v>26</v>
      </c>
      <c r="H5868" s="15" t="s">
        <v>24</v>
      </c>
      <c r="I5868" s="15" t="s">
        <v>24</v>
      </c>
      <c r="J5868" s="15" t="s">
        <v>28</v>
      </c>
      <c r="K5868" s="15" t="s">
        <v>28</v>
      </c>
      <c r="L5868" s="15" t="s">
        <v>28</v>
      </c>
      <c r="M5868" s="15" t="s">
        <v>28</v>
      </c>
      <c r="N5868" s="15" t="s">
        <v>28</v>
      </c>
      <c r="O5868" s="15" t="s">
        <v>28</v>
      </c>
      <c r="P5868" s="15" t="s">
        <v>25</v>
      </c>
      <c r="Q5868" s="15" t="s">
        <v>26</v>
      </c>
      <c r="R5868" s="15" t="s">
        <v>17</v>
      </c>
      <c r="S5868" s="18" t="n">
        <v>19.65</v>
      </c>
      <c r="T5868" s="15" t="n">
        <v>68.35</v>
      </c>
      <c r="U5868" s="15" t="s">
        <v>24</v>
      </c>
      <c r="V5868" s="18" t="n">
        <f aca="false">IF(ISNUMBER(T5868),T5868,0)</f>
        <v>68.35</v>
      </c>
      <c r="W5868" s="15" t="n">
        <f aca="false">IF(U5868="Yes",1,0)</f>
        <v>0</v>
      </c>
      <c r="X5868" s="15" t="str">
        <f aca="false">IF(F5868&lt;=12,"0-12 months",IF(F5868&lt;=24,"13-24 months",IF(F5868&lt;=48,"25-48 months","49-72 months")))</f>
        <v>0-12 months</v>
      </c>
      <c r="Y5868" s="15" t="str">
        <f aca="false">IF(C5868=1,"Yes","No")</f>
        <v>No</v>
      </c>
      <c r="Z5868" s="15" t="n">
        <f aca="false">COUNTIF(J5868:O5868,"Yes")</f>
        <v>0</v>
      </c>
      <c r="AA5868" s="18" t="n">
        <f aca="false">S5868*W5868</f>
        <v>0</v>
      </c>
      <c r="AB5868" s="15" t="n">
        <f aca="false">(P5868="Month-to-month")+(I5868="Fiber optic")+(R5868="Electronic check")+(F5868&lt;=12)+(M5868="No")+(J5868="No")</f>
        <v>2</v>
      </c>
      <c r="AC5868" s="15" t="str">
        <f aca="false">IF(AB5868&gt;=5,"High",IF(AB5868&gt;=3,"Medium","Low"))</f>
        <v>Low</v>
      </c>
    </row>
    <row r="5869" customFormat="false" ht="15" hidden="false" customHeight="false" outlineLevel="0" collapsed="false">
      <c r="A5869" s="15" t="s">
        <v>5966</v>
      </c>
      <c r="B5869" s="15" t="s">
        <v>98</v>
      </c>
      <c r="C5869" s="15" t="n">
        <v>1</v>
      </c>
      <c r="D5869" s="15" t="s">
        <v>26</v>
      </c>
      <c r="E5869" s="15" t="s">
        <v>24</v>
      </c>
      <c r="F5869" s="15" t="n">
        <v>44</v>
      </c>
      <c r="G5869" s="15" t="s">
        <v>26</v>
      </c>
      <c r="H5869" s="15" t="s">
        <v>24</v>
      </c>
      <c r="I5869" s="15" t="s">
        <v>24</v>
      </c>
      <c r="J5869" s="15" t="s">
        <v>28</v>
      </c>
      <c r="K5869" s="15" t="s">
        <v>28</v>
      </c>
      <c r="L5869" s="15" t="s">
        <v>28</v>
      </c>
      <c r="M5869" s="15" t="s">
        <v>28</v>
      </c>
      <c r="N5869" s="15" t="s">
        <v>28</v>
      </c>
      <c r="O5869" s="15" t="s">
        <v>28</v>
      </c>
      <c r="P5869" s="15" t="s">
        <v>29</v>
      </c>
      <c r="Q5869" s="15" t="s">
        <v>26</v>
      </c>
      <c r="R5869" s="15" t="s">
        <v>21</v>
      </c>
      <c r="S5869" s="18" t="n">
        <v>19.35</v>
      </c>
      <c r="T5869" s="15" t="n">
        <v>847.25</v>
      </c>
      <c r="U5869" s="15" t="s">
        <v>24</v>
      </c>
      <c r="V5869" s="18" t="n">
        <f aca="false">IF(ISNUMBER(T5869),T5869,0)</f>
        <v>847.25</v>
      </c>
      <c r="W5869" s="15" t="n">
        <f aca="false">IF(U5869="Yes",1,0)</f>
        <v>0</v>
      </c>
      <c r="X5869" s="15" t="str">
        <f aca="false">IF(F5869&lt;=12,"0-12 months",IF(F5869&lt;=24,"13-24 months",IF(F5869&lt;=48,"25-48 months","49-72 months")))</f>
        <v>25-48 months</v>
      </c>
      <c r="Y5869" s="15" t="str">
        <f aca="false">IF(C5869=1,"Yes","No")</f>
        <v>Yes</v>
      </c>
      <c r="Z5869" s="15" t="n">
        <f aca="false">COUNTIF(J5869:O5869,"Yes")</f>
        <v>0</v>
      </c>
      <c r="AA5869" s="18" t="n">
        <f aca="false">S5869*W5869</f>
        <v>0</v>
      </c>
      <c r="AB5869" s="15" t="n">
        <f aca="false">(P5869="Month-to-month")+(I5869="Fiber optic")+(R5869="Electronic check")+(F5869&lt;=12)+(M5869="No")+(J5869="No")</f>
        <v>0</v>
      </c>
      <c r="AC5869" s="15" t="str">
        <f aca="false">IF(AB5869&gt;=5,"High",IF(AB5869&gt;=3,"Medium","Low"))</f>
        <v>Low</v>
      </c>
    </row>
    <row r="5870" customFormat="false" ht="15" hidden="false" customHeight="false" outlineLevel="0" collapsed="false">
      <c r="A5870" s="15" t="s">
        <v>5967</v>
      </c>
      <c r="B5870" s="15" t="s">
        <v>94</v>
      </c>
      <c r="C5870" s="15" t="n">
        <v>0</v>
      </c>
      <c r="D5870" s="15" t="s">
        <v>24</v>
      </c>
      <c r="E5870" s="15" t="s">
        <v>24</v>
      </c>
      <c r="F5870" s="15" t="n">
        <v>1</v>
      </c>
      <c r="G5870" s="15" t="s">
        <v>26</v>
      </c>
      <c r="H5870" s="15" t="s">
        <v>24</v>
      </c>
      <c r="I5870" s="15" t="s">
        <v>96</v>
      </c>
      <c r="J5870" s="15" t="s">
        <v>24</v>
      </c>
      <c r="K5870" s="15" t="s">
        <v>24</v>
      </c>
      <c r="L5870" s="15" t="s">
        <v>24</v>
      </c>
      <c r="M5870" s="15" t="s">
        <v>24</v>
      </c>
      <c r="N5870" s="15" t="s">
        <v>24</v>
      </c>
      <c r="O5870" s="15" t="s">
        <v>24</v>
      </c>
      <c r="P5870" s="15" t="s">
        <v>25</v>
      </c>
      <c r="Q5870" s="15" t="s">
        <v>26</v>
      </c>
      <c r="R5870" s="15" t="s">
        <v>17</v>
      </c>
      <c r="S5870" s="18" t="n">
        <v>44</v>
      </c>
      <c r="T5870" s="15" t="n">
        <v>44</v>
      </c>
      <c r="U5870" s="15" t="s">
        <v>24</v>
      </c>
      <c r="V5870" s="18" t="n">
        <f aca="false">IF(ISNUMBER(T5870),T5870,0)</f>
        <v>44</v>
      </c>
      <c r="W5870" s="15" t="n">
        <f aca="false">IF(U5870="Yes",1,0)</f>
        <v>0</v>
      </c>
      <c r="X5870" s="15" t="str">
        <f aca="false">IF(F5870&lt;=12,"0-12 months",IF(F5870&lt;=24,"13-24 months",IF(F5870&lt;=48,"25-48 months","49-72 months")))</f>
        <v>0-12 months</v>
      </c>
      <c r="Y5870" s="15" t="str">
        <f aca="false">IF(C5870=1,"Yes","No")</f>
        <v>No</v>
      </c>
      <c r="Z5870" s="15" t="n">
        <f aca="false">COUNTIF(J5870:O5870,"Yes")</f>
        <v>0</v>
      </c>
      <c r="AA5870" s="18" t="n">
        <f aca="false">S5870*W5870</f>
        <v>0</v>
      </c>
      <c r="AB5870" s="15" t="n">
        <f aca="false">(P5870="Month-to-month")+(I5870="Fiber optic")+(R5870="Electronic check")+(F5870&lt;=12)+(M5870="No")+(J5870="No")</f>
        <v>4</v>
      </c>
      <c r="AC5870" s="15" t="str">
        <f aca="false">IF(AB5870&gt;=5,"High",IF(AB5870&gt;=3,"Medium","Low"))</f>
        <v>Medium</v>
      </c>
    </row>
    <row r="5871" customFormat="false" ht="15" hidden="false" customHeight="false" outlineLevel="0" collapsed="false">
      <c r="A5871" s="15" t="s">
        <v>5968</v>
      </c>
      <c r="B5871" s="15" t="s">
        <v>94</v>
      </c>
      <c r="C5871" s="15" t="n">
        <v>0</v>
      </c>
      <c r="D5871" s="15" t="s">
        <v>26</v>
      </c>
      <c r="E5871" s="15" t="s">
        <v>26</v>
      </c>
      <c r="F5871" s="15" t="n">
        <v>44</v>
      </c>
      <c r="G5871" s="15" t="s">
        <v>26</v>
      </c>
      <c r="H5871" s="15" t="s">
        <v>26</v>
      </c>
      <c r="I5871" s="15" t="s">
        <v>102</v>
      </c>
      <c r="J5871" s="15" t="s">
        <v>24</v>
      </c>
      <c r="K5871" s="15" t="s">
        <v>26</v>
      </c>
      <c r="L5871" s="15" t="s">
        <v>26</v>
      </c>
      <c r="M5871" s="15" t="s">
        <v>24</v>
      </c>
      <c r="N5871" s="15" t="s">
        <v>24</v>
      </c>
      <c r="O5871" s="15" t="s">
        <v>26</v>
      </c>
      <c r="P5871" s="15" t="s">
        <v>27</v>
      </c>
      <c r="Q5871" s="15" t="s">
        <v>24</v>
      </c>
      <c r="R5871" s="15" t="s">
        <v>15</v>
      </c>
      <c r="S5871" s="18" t="n">
        <v>94.4</v>
      </c>
      <c r="T5871" s="15" t="n">
        <v>4295.35</v>
      </c>
      <c r="U5871" s="15" t="s">
        <v>24</v>
      </c>
      <c r="V5871" s="18" t="n">
        <f aca="false">IF(ISNUMBER(T5871),T5871,0)</f>
        <v>4295.35</v>
      </c>
      <c r="W5871" s="15" t="n">
        <f aca="false">IF(U5871="Yes",1,0)</f>
        <v>0</v>
      </c>
      <c r="X5871" s="15" t="str">
        <f aca="false">IF(F5871&lt;=12,"0-12 months",IF(F5871&lt;=24,"13-24 months",IF(F5871&lt;=48,"25-48 months","49-72 months")))</f>
        <v>25-48 months</v>
      </c>
      <c r="Y5871" s="15" t="str">
        <f aca="false">IF(C5871=1,"Yes","No")</f>
        <v>No</v>
      </c>
      <c r="Z5871" s="15" t="n">
        <f aca="false">COUNTIF(J5871:O5871,"Yes")</f>
        <v>3</v>
      </c>
      <c r="AA5871" s="18" t="n">
        <f aca="false">S5871*W5871</f>
        <v>0</v>
      </c>
      <c r="AB5871" s="15" t="n">
        <f aca="false">(P5871="Month-to-month")+(I5871="Fiber optic")+(R5871="Electronic check")+(F5871&lt;=12)+(M5871="No")+(J5871="No")</f>
        <v>4</v>
      </c>
      <c r="AC5871" s="15" t="str">
        <f aca="false">IF(AB5871&gt;=5,"High",IF(AB5871&gt;=3,"Medium","Low"))</f>
        <v>Medium</v>
      </c>
    </row>
    <row r="5872" customFormat="false" ht="15" hidden="false" customHeight="false" outlineLevel="0" collapsed="false">
      <c r="A5872" s="15" t="s">
        <v>5969</v>
      </c>
      <c r="B5872" s="15" t="s">
        <v>98</v>
      </c>
      <c r="C5872" s="15" t="n">
        <v>0</v>
      </c>
      <c r="D5872" s="15" t="s">
        <v>26</v>
      </c>
      <c r="E5872" s="15" t="s">
        <v>26</v>
      </c>
      <c r="F5872" s="15" t="n">
        <v>5</v>
      </c>
      <c r="G5872" s="15" t="s">
        <v>26</v>
      </c>
      <c r="H5872" s="15" t="s">
        <v>26</v>
      </c>
      <c r="I5872" s="15" t="s">
        <v>24</v>
      </c>
      <c r="J5872" s="15" t="s">
        <v>28</v>
      </c>
      <c r="K5872" s="15" t="s">
        <v>28</v>
      </c>
      <c r="L5872" s="15" t="s">
        <v>28</v>
      </c>
      <c r="M5872" s="15" t="s">
        <v>28</v>
      </c>
      <c r="N5872" s="15" t="s">
        <v>28</v>
      </c>
      <c r="O5872" s="15" t="s">
        <v>28</v>
      </c>
      <c r="P5872" s="15" t="s">
        <v>25</v>
      </c>
      <c r="Q5872" s="15" t="s">
        <v>26</v>
      </c>
      <c r="R5872" s="15" t="s">
        <v>19</v>
      </c>
      <c r="S5872" s="18" t="n">
        <v>25.9</v>
      </c>
      <c r="T5872" s="15" t="n">
        <v>135</v>
      </c>
      <c r="U5872" s="15" t="s">
        <v>26</v>
      </c>
      <c r="V5872" s="18" t="n">
        <f aca="false">IF(ISNUMBER(T5872),T5872,0)</f>
        <v>135</v>
      </c>
      <c r="W5872" s="15" t="n">
        <f aca="false">IF(U5872="Yes",1,0)</f>
        <v>1</v>
      </c>
      <c r="X5872" s="15" t="str">
        <f aca="false">IF(F5872&lt;=12,"0-12 months",IF(F5872&lt;=24,"13-24 months",IF(F5872&lt;=48,"25-48 months","49-72 months")))</f>
        <v>0-12 months</v>
      </c>
      <c r="Y5872" s="15" t="str">
        <f aca="false">IF(C5872=1,"Yes","No")</f>
        <v>No</v>
      </c>
      <c r="Z5872" s="15" t="n">
        <f aca="false">COUNTIF(J5872:O5872,"Yes")</f>
        <v>0</v>
      </c>
      <c r="AA5872" s="18" t="n">
        <f aca="false">S5872*W5872</f>
        <v>25.9</v>
      </c>
      <c r="AB5872" s="15" t="n">
        <f aca="false">(P5872="Month-to-month")+(I5872="Fiber optic")+(R5872="Electronic check")+(F5872&lt;=12)+(M5872="No")+(J5872="No")</f>
        <v>2</v>
      </c>
      <c r="AC5872" s="15" t="str">
        <f aca="false">IF(AB5872&gt;=5,"High",IF(AB5872&gt;=3,"Medium","Low"))</f>
        <v>Low</v>
      </c>
    </row>
    <row r="5873" customFormat="false" ht="15" hidden="false" customHeight="false" outlineLevel="0" collapsed="false">
      <c r="A5873" s="15" t="s">
        <v>5970</v>
      </c>
      <c r="B5873" s="15" t="s">
        <v>98</v>
      </c>
      <c r="C5873" s="15" t="n">
        <v>0</v>
      </c>
      <c r="D5873" s="15" t="s">
        <v>24</v>
      </c>
      <c r="E5873" s="15" t="s">
        <v>24</v>
      </c>
      <c r="F5873" s="15" t="n">
        <v>24</v>
      </c>
      <c r="G5873" s="15" t="s">
        <v>26</v>
      </c>
      <c r="H5873" s="15" t="s">
        <v>26</v>
      </c>
      <c r="I5873" s="15" t="s">
        <v>96</v>
      </c>
      <c r="J5873" s="15" t="s">
        <v>26</v>
      </c>
      <c r="K5873" s="15" t="s">
        <v>24</v>
      </c>
      <c r="L5873" s="15" t="s">
        <v>24</v>
      </c>
      <c r="M5873" s="15" t="s">
        <v>24</v>
      </c>
      <c r="N5873" s="15" t="s">
        <v>24</v>
      </c>
      <c r="O5873" s="15" t="s">
        <v>24</v>
      </c>
      <c r="P5873" s="15" t="s">
        <v>25</v>
      </c>
      <c r="Q5873" s="15" t="s">
        <v>26</v>
      </c>
      <c r="R5873" s="15" t="s">
        <v>19</v>
      </c>
      <c r="S5873" s="18" t="n">
        <v>55.65</v>
      </c>
      <c r="T5873" s="15" t="n">
        <v>1400.55</v>
      </c>
      <c r="U5873" s="15" t="s">
        <v>26</v>
      </c>
      <c r="V5873" s="18" t="n">
        <f aca="false">IF(ISNUMBER(T5873),T5873,0)</f>
        <v>1400.55</v>
      </c>
      <c r="W5873" s="15" t="n">
        <f aca="false">IF(U5873="Yes",1,0)</f>
        <v>1</v>
      </c>
      <c r="X5873" s="15" t="str">
        <f aca="false">IF(F5873&lt;=12,"0-12 months",IF(F5873&lt;=24,"13-24 months",IF(F5873&lt;=48,"25-48 months","49-72 months")))</f>
        <v>13-24 months</v>
      </c>
      <c r="Y5873" s="15" t="str">
        <f aca="false">IF(C5873=1,"Yes","No")</f>
        <v>No</v>
      </c>
      <c r="Z5873" s="15" t="n">
        <f aca="false">COUNTIF(J5873:O5873,"Yes")</f>
        <v>1</v>
      </c>
      <c r="AA5873" s="18" t="n">
        <f aca="false">S5873*W5873</f>
        <v>55.65</v>
      </c>
      <c r="AB5873" s="15" t="n">
        <f aca="false">(P5873="Month-to-month")+(I5873="Fiber optic")+(R5873="Electronic check")+(F5873&lt;=12)+(M5873="No")+(J5873="No")</f>
        <v>2</v>
      </c>
      <c r="AC5873" s="15" t="str">
        <f aca="false">IF(AB5873&gt;=5,"High",IF(AB5873&gt;=3,"Medium","Low"))</f>
        <v>Low</v>
      </c>
    </row>
    <row r="5874" customFormat="false" ht="15" hidden="false" customHeight="false" outlineLevel="0" collapsed="false">
      <c r="A5874" s="15" t="s">
        <v>5971</v>
      </c>
      <c r="B5874" s="15" t="s">
        <v>94</v>
      </c>
      <c r="C5874" s="15" t="n">
        <v>0</v>
      </c>
      <c r="D5874" s="15" t="s">
        <v>24</v>
      </c>
      <c r="E5874" s="15" t="s">
        <v>26</v>
      </c>
      <c r="F5874" s="15" t="n">
        <v>1</v>
      </c>
      <c r="G5874" s="15" t="s">
        <v>26</v>
      </c>
      <c r="H5874" s="15" t="s">
        <v>24</v>
      </c>
      <c r="I5874" s="15" t="s">
        <v>102</v>
      </c>
      <c r="J5874" s="15" t="s">
        <v>24</v>
      </c>
      <c r="K5874" s="15" t="s">
        <v>24</v>
      </c>
      <c r="L5874" s="15" t="s">
        <v>24</v>
      </c>
      <c r="M5874" s="15" t="s">
        <v>24</v>
      </c>
      <c r="N5874" s="15" t="s">
        <v>24</v>
      </c>
      <c r="O5874" s="15" t="s">
        <v>24</v>
      </c>
      <c r="P5874" s="15" t="s">
        <v>25</v>
      </c>
      <c r="Q5874" s="15" t="s">
        <v>26</v>
      </c>
      <c r="R5874" s="15" t="s">
        <v>15</v>
      </c>
      <c r="S5874" s="18" t="n">
        <v>69.65</v>
      </c>
      <c r="T5874" s="15" t="n">
        <v>69.65</v>
      </c>
      <c r="U5874" s="15" t="s">
        <v>26</v>
      </c>
      <c r="V5874" s="18" t="n">
        <f aca="false">IF(ISNUMBER(T5874),T5874,0)</f>
        <v>69.65</v>
      </c>
      <c r="W5874" s="15" t="n">
        <f aca="false">IF(U5874="Yes",1,0)</f>
        <v>1</v>
      </c>
      <c r="X5874" s="15" t="str">
        <f aca="false">IF(F5874&lt;=12,"0-12 months",IF(F5874&lt;=24,"13-24 months",IF(F5874&lt;=48,"25-48 months","49-72 months")))</f>
        <v>0-12 months</v>
      </c>
      <c r="Y5874" s="15" t="str">
        <f aca="false">IF(C5874=1,"Yes","No")</f>
        <v>No</v>
      </c>
      <c r="Z5874" s="15" t="n">
        <f aca="false">COUNTIF(J5874:O5874,"Yes")</f>
        <v>0</v>
      </c>
      <c r="AA5874" s="18" t="n">
        <f aca="false">S5874*W5874</f>
        <v>69.65</v>
      </c>
      <c r="AB5874" s="15" t="n">
        <f aca="false">(P5874="Month-to-month")+(I5874="Fiber optic")+(R5874="Electronic check")+(F5874&lt;=12)+(M5874="No")+(J5874="No")</f>
        <v>6</v>
      </c>
      <c r="AC5874" s="15" t="str">
        <f aca="false">IF(AB5874&gt;=5,"High",IF(AB5874&gt;=3,"Medium","Low"))</f>
        <v>High</v>
      </c>
    </row>
    <row r="5875" customFormat="false" ht="15" hidden="false" customHeight="false" outlineLevel="0" collapsed="false">
      <c r="A5875" s="15" t="s">
        <v>5972</v>
      </c>
      <c r="B5875" s="15" t="s">
        <v>94</v>
      </c>
      <c r="C5875" s="15" t="n">
        <v>0</v>
      </c>
      <c r="D5875" s="15" t="s">
        <v>24</v>
      </c>
      <c r="E5875" s="15" t="s">
        <v>24</v>
      </c>
      <c r="F5875" s="15" t="n">
        <v>18</v>
      </c>
      <c r="G5875" s="15" t="s">
        <v>26</v>
      </c>
      <c r="H5875" s="15" t="s">
        <v>24</v>
      </c>
      <c r="I5875" s="15" t="s">
        <v>102</v>
      </c>
      <c r="J5875" s="15" t="s">
        <v>26</v>
      </c>
      <c r="K5875" s="15" t="s">
        <v>24</v>
      </c>
      <c r="L5875" s="15" t="s">
        <v>24</v>
      </c>
      <c r="M5875" s="15" t="s">
        <v>24</v>
      </c>
      <c r="N5875" s="15" t="s">
        <v>24</v>
      </c>
      <c r="O5875" s="15" t="s">
        <v>24</v>
      </c>
      <c r="P5875" s="15" t="s">
        <v>25</v>
      </c>
      <c r="Q5875" s="15" t="s">
        <v>26</v>
      </c>
      <c r="R5875" s="15" t="s">
        <v>15</v>
      </c>
      <c r="S5875" s="18" t="n">
        <v>75.4</v>
      </c>
      <c r="T5875" s="15" t="n">
        <v>1380.4</v>
      </c>
      <c r="U5875" s="15" t="s">
        <v>24</v>
      </c>
      <c r="V5875" s="18" t="n">
        <f aca="false">IF(ISNUMBER(T5875),T5875,0)</f>
        <v>1380.4</v>
      </c>
      <c r="W5875" s="15" t="n">
        <f aca="false">IF(U5875="Yes",1,0)</f>
        <v>0</v>
      </c>
      <c r="X5875" s="15" t="str">
        <f aca="false">IF(F5875&lt;=12,"0-12 months",IF(F5875&lt;=24,"13-24 months",IF(F5875&lt;=48,"25-48 months","49-72 months")))</f>
        <v>13-24 months</v>
      </c>
      <c r="Y5875" s="15" t="str">
        <f aca="false">IF(C5875=1,"Yes","No")</f>
        <v>No</v>
      </c>
      <c r="Z5875" s="15" t="n">
        <f aca="false">COUNTIF(J5875:O5875,"Yes")</f>
        <v>1</v>
      </c>
      <c r="AA5875" s="18" t="n">
        <f aca="false">S5875*W5875</f>
        <v>0</v>
      </c>
      <c r="AB5875" s="15" t="n">
        <f aca="false">(P5875="Month-to-month")+(I5875="Fiber optic")+(R5875="Electronic check")+(F5875&lt;=12)+(M5875="No")+(J5875="No")</f>
        <v>4</v>
      </c>
      <c r="AC5875" s="15" t="str">
        <f aca="false">IF(AB5875&gt;=5,"High",IF(AB5875&gt;=3,"Medium","Low"))</f>
        <v>Medium</v>
      </c>
    </row>
    <row r="5876" customFormat="false" ht="15" hidden="false" customHeight="false" outlineLevel="0" collapsed="false">
      <c r="A5876" s="15" t="s">
        <v>5973</v>
      </c>
      <c r="B5876" s="15" t="s">
        <v>94</v>
      </c>
      <c r="C5876" s="15" t="n">
        <v>0</v>
      </c>
      <c r="D5876" s="15" t="s">
        <v>24</v>
      </c>
      <c r="E5876" s="15" t="s">
        <v>24</v>
      </c>
      <c r="F5876" s="15" t="n">
        <v>10</v>
      </c>
      <c r="G5876" s="15" t="s">
        <v>26</v>
      </c>
      <c r="H5876" s="15" t="s">
        <v>26</v>
      </c>
      <c r="I5876" s="15" t="s">
        <v>102</v>
      </c>
      <c r="J5876" s="15" t="s">
        <v>24</v>
      </c>
      <c r="K5876" s="15" t="s">
        <v>24</v>
      </c>
      <c r="L5876" s="15" t="s">
        <v>26</v>
      </c>
      <c r="M5876" s="15" t="s">
        <v>24</v>
      </c>
      <c r="N5876" s="15" t="s">
        <v>26</v>
      </c>
      <c r="O5876" s="15" t="s">
        <v>26</v>
      </c>
      <c r="P5876" s="15" t="s">
        <v>25</v>
      </c>
      <c r="Q5876" s="15" t="s">
        <v>26</v>
      </c>
      <c r="R5876" s="15" t="s">
        <v>15</v>
      </c>
      <c r="S5876" s="18" t="n">
        <v>100.6</v>
      </c>
      <c r="T5876" s="15" t="n">
        <v>1060.2</v>
      </c>
      <c r="U5876" s="15" t="s">
        <v>26</v>
      </c>
      <c r="V5876" s="18" t="n">
        <f aca="false">IF(ISNUMBER(T5876),T5876,0)</f>
        <v>1060.2</v>
      </c>
      <c r="W5876" s="15" t="n">
        <f aca="false">IF(U5876="Yes",1,0)</f>
        <v>1</v>
      </c>
      <c r="X5876" s="15" t="str">
        <f aca="false">IF(F5876&lt;=12,"0-12 months",IF(F5876&lt;=24,"13-24 months",IF(F5876&lt;=48,"25-48 months","49-72 months")))</f>
        <v>0-12 months</v>
      </c>
      <c r="Y5876" s="15" t="str">
        <f aca="false">IF(C5876=1,"Yes","No")</f>
        <v>No</v>
      </c>
      <c r="Z5876" s="15" t="n">
        <f aca="false">COUNTIF(J5876:O5876,"Yes")</f>
        <v>3</v>
      </c>
      <c r="AA5876" s="18" t="n">
        <f aca="false">S5876*W5876</f>
        <v>100.6</v>
      </c>
      <c r="AB5876" s="15" t="n">
        <f aca="false">(P5876="Month-to-month")+(I5876="Fiber optic")+(R5876="Electronic check")+(F5876&lt;=12)+(M5876="No")+(J5876="No")</f>
        <v>6</v>
      </c>
      <c r="AC5876" s="15" t="str">
        <f aca="false">IF(AB5876&gt;=5,"High",IF(AB5876&gt;=3,"Medium","Low"))</f>
        <v>High</v>
      </c>
    </row>
    <row r="5877" customFormat="false" ht="15" hidden="false" customHeight="false" outlineLevel="0" collapsed="false">
      <c r="A5877" s="15" t="s">
        <v>5974</v>
      </c>
      <c r="B5877" s="15" t="s">
        <v>94</v>
      </c>
      <c r="C5877" s="15" t="n">
        <v>0</v>
      </c>
      <c r="D5877" s="15" t="s">
        <v>26</v>
      </c>
      <c r="E5877" s="15" t="s">
        <v>24</v>
      </c>
      <c r="F5877" s="15" t="n">
        <v>65</v>
      </c>
      <c r="G5877" s="15" t="s">
        <v>26</v>
      </c>
      <c r="H5877" s="15" t="s">
        <v>24</v>
      </c>
      <c r="I5877" s="15" t="s">
        <v>96</v>
      </c>
      <c r="J5877" s="15" t="s">
        <v>26</v>
      </c>
      <c r="K5877" s="15" t="s">
        <v>26</v>
      </c>
      <c r="L5877" s="15" t="s">
        <v>26</v>
      </c>
      <c r="M5877" s="15" t="s">
        <v>24</v>
      </c>
      <c r="N5877" s="15" t="s">
        <v>24</v>
      </c>
      <c r="O5877" s="15" t="s">
        <v>26</v>
      </c>
      <c r="P5877" s="15" t="s">
        <v>29</v>
      </c>
      <c r="Q5877" s="15" t="s">
        <v>24</v>
      </c>
      <c r="R5877" s="15" t="s">
        <v>19</v>
      </c>
      <c r="S5877" s="18" t="n">
        <v>71</v>
      </c>
      <c r="T5877" s="15" t="n">
        <v>4386.2</v>
      </c>
      <c r="U5877" s="15" t="s">
        <v>24</v>
      </c>
      <c r="V5877" s="18" t="n">
        <f aca="false">IF(ISNUMBER(T5877),T5877,0)</f>
        <v>4386.2</v>
      </c>
      <c r="W5877" s="15" t="n">
        <f aca="false">IF(U5877="Yes",1,0)</f>
        <v>0</v>
      </c>
      <c r="X5877" s="15" t="str">
        <f aca="false">IF(F5877&lt;=12,"0-12 months",IF(F5877&lt;=24,"13-24 months",IF(F5877&lt;=48,"25-48 months","49-72 months")))</f>
        <v>49-72 months</v>
      </c>
      <c r="Y5877" s="15" t="str">
        <f aca="false">IF(C5877=1,"Yes","No")</f>
        <v>No</v>
      </c>
      <c r="Z5877" s="15" t="n">
        <f aca="false">COUNTIF(J5877:O5877,"Yes")</f>
        <v>4</v>
      </c>
      <c r="AA5877" s="18" t="n">
        <f aca="false">S5877*W5877</f>
        <v>0</v>
      </c>
      <c r="AB5877" s="15" t="n">
        <f aca="false">(P5877="Month-to-month")+(I5877="Fiber optic")+(R5877="Electronic check")+(F5877&lt;=12)+(M5877="No")+(J5877="No")</f>
        <v>1</v>
      </c>
      <c r="AC5877" s="15" t="str">
        <f aca="false">IF(AB5877&gt;=5,"High",IF(AB5877&gt;=3,"Medium","Low"))</f>
        <v>Low</v>
      </c>
    </row>
    <row r="5878" customFormat="false" ht="15" hidden="false" customHeight="false" outlineLevel="0" collapsed="false">
      <c r="A5878" s="15" t="s">
        <v>5975</v>
      </c>
      <c r="B5878" s="15" t="s">
        <v>94</v>
      </c>
      <c r="C5878" s="15" t="n">
        <v>1</v>
      </c>
      <c r="D5878" s="15" t="s">
        <v>24</v>
      </c>
      <c r="E5878" s="15" t="s">
        <v>24</v>
      </c>
      <c r="F5878" s="15" t="n">
        <v>1</v>
      </c>
      <c r="G5878" s="15" t="s">
        <v>26</v>
      </c>
      <c r="H5878" s="15" t="s">
        <v>24</v>
      </c>
      <c r="I5878" s="15" t="s">
        <v>102</v>
      </c>
      <c r="J5878" s="15" t="s">
        <v>24</v>
      </c>
      <c r="K5878" s="15" t="s">
        <v>26</v>
      </c>
      <c r="L5878" s="15" t="s">
        <v>24</v>
      </c>
      <c r="M5878" s="15" t="s">
        <v>24</v>
      </c>
      <c r="N5878" s="15" t="s">
        <v>24</v>
      </c>
      <c r="O5878" s="15" t="s">
        <v>26</v>
      </c>
      <c r="P5878" s="15" t="s">
        <v>25</v>
      </c>
      <c r="Q5878" s="15" t="s">
        <v>26</v>
      </c>
      <c r="R5878" s="15" t="s">
        <v>15</v>
      </c>
      <c r="S5878" s="18" t="n">
        <v>86</v>
      </c>
      <c r="T5878" s="15" t="n">
        <v>86</v>
      </c>
      <c r="U5878" s="15" t="s">
        <v>26</v>
      </c>
      <c r="V5878" s="18" t="n">
        <f aca="false">IF(ISNUMBER(T5878),T5878,0)</f>
        <v>86</v>
      </c>
      <c r="W5878" s="15" t="n">
        <f aca="false">IF(U5878="Yes",1,0)</f>
        <v>1</v>
      </c>
      <c r="X5878" s="15" t="str">
        <f aca="false">IF(F5878&lt;=12,"0-12 months",IF(F5878&lt;=24,"13-24 months",IF(F5878&lt;=48,"25-48 months","49-72 months")))</f>
        <v>0-12 months</v>
      </c>
      <c r="Y5878" s="15" t="str">
        <f aca="false">IF(C5878=1,"Yes","No")</f>
        <v>Yes</v>
      </c>
      <c r="Z5878" s="15" t="n">
        <f aca="false">COUNTIF(J5878:O5878,"Yes")</f>
        <v>2</v>
      </c>
      <c r="AA5878" s="18" t="n">
        <f aca="false">S5878*W5878</f>
        <v>86</v>
      </c>
      <c r="AB5878" s="15" t="n">
        <f aca="false">(P5878="Month-to-month")+(I5878="Fiber optic")+(R5878="Electronic check")+(F5878&lt;=12)+(M5878="No")+(J5878="No")</f>
        <v>6</v>
      </c>
      <c r="AC5878" s="15" t="str">
        <f aca="false">IF(AB5878&gt;=5,"High",IF(AB5878&gt;=3,"Medium","Low"))</f>
        <v>High</v>
      </c>
    </row>
    <row r="5879" customFormat="false" ht="15" hidden="false" customHeight="false" outlineLevel="0" collapsed="false">
      <c r="A5879" s="15" t="s">
        <v>5976</v>
      </c>
      <c r="B5879" s="15" t="s">
        <v>94</v>
      </c>
      <c r="C5879" s="15" t="n">
        <v>0</v>
      </c>
      <c r="D5879" s="15" t="s">
        <v>24</v>
      </c>
      <c r="E5879" s="15" t="s">
        <v>24</v>
      </c>
      <c r="F5879" s="15" t="n">
        <v>53</v>
      </c>
      <c r="G5879" s="15" t="s">
        <v>26</v>
      </c>
      <c r="H5879" s="15" t="s">
        <v>26</v>
      </c>
      <c r="I5879" s="15" t="s">
        <v>102</v>
      </c>
      <c r="J5879" s="15" t="s">
        <v>26</v>
      </c>
      <c r="K5879" s="15" t="s">
        <v>24</v>
      </c>
      <c r="L5879" s="15" t="s">
        <v>26</v>
      </c>
      <c r="M5879" s="15" t="s">
        <v>24</v>
      </c>
      <c r="N5879" s="15" t="s">
        <v>26</v>
      </c>
      <c r="O5879" s="15" t="s">
        <v>26</v>
      </c>
      <c r="P5879" s="15" t="s">
        <v>27</v>
      </c>
      <c r="Q5879" s="15" t="s">
        <v>26</v>
      </c>
      <c r="R5879" s="15" t="s">
        <v>21</v>
      </c>
      <c r="S5879" s="18" t="n">
        <v>106.95</v>
      </c>
      <c r="T5879" s="15" t="n">
        <v>5785.5</v>
      </c>
      <c r="U5879" s="15" t="s">
        <v>26</v>
      </c>
      <c r="V5879" s="18" t="n">
        <f aca="false">IF(ISNUMBER(T5879),T5879,0)</f>
        <v>5785.5</v>
      </c>
      <c r="W5879" s="15" t="n">
        <f aca="false">IF(U5879="Yes",1,0)</f>
        <v>1</v>
      </c>
      <c r="X5879" s="15" t="str">
        <f aca="false">IF(F5879&lt;=12,"0-12 months",IF(F5879&lt;=24,"13-24 months",IF(F5879&lt;=48,"25-48 months","49-72 months")))</f>
        <v>49-72 months</v>
      </c>
      <c r="Y5879" s="15" t="str">
        <f aca="false">IF(C5879=1,"Yes","No")</f>
        <v>No</v>
      </c>
      <c r="Z5879" s="15" t="n">
        <f aca="false">COUNTIF(J5879:O5879,"Yes")</f>
        <v>4</v>
      </c>
      <c r="AA5879" s="18" t="n">
        <f aca="false">S5879*W5879</f>
        <v>106.95</v>
      </c>
      <c r="AB5879" s="15" t="n">
        <f aca="false">(P5879="Month-to-month")+(I5879="Fiber optic")+(R5879="Electronic check")+(F5879&lt;=12)+(M5879="No")+(J5879="No")</f>
        <v>2</v>
      </c>
      <c r="AC5879" s="15" t="str">
        <f aca="false">IF(AB5879&gt;=5,"High",IF(AB5879&gt;=3,"Medium","Low"))</f>
        <v>Low</v>
      </c>
    </row>
    <row r="5880" customFormat="false" ht="15" hidden="false" customHeight="false" outlineLevel="0" collapsed="false">
      <c r="A5880" s="15" t="s">
        <v>5977</v>
      </c>
      <c r="B5880" s="15" t="s">
        <v>98</v>
      </c>
      <c r="C5880" s="15" t="n">
        <v>0</v>
      </c>
      <c r="D5880" s="15" t="s">
        <v>24</v>
      </c>
      <c r="E5880" s="15" t="s">
        <v>24</v>
      </c>
      <c r="F5880" s="15" t="n">
        <v>3</v>
      </c>
      <c r="G5880" s="15" t="s">
        <v>26</v>
      </c>
      <c r="H5880" s="15" t="s">
        <v>24</v>
      </c>
      <c r="I5880" s="15" t="s">
        <v>24</v>
      </c>
      <c r="J5880" s="15" t="s">
        <v>28</v>
      </c>
      <c r="K5880" s="15" t="s">
        <v>28</v>
      </c>
      <c r="L5880" s="15" t="s">
        <v>28</v>
      </c>
      <c r="M5880" s="15" t="s">
        <v>28</v>
      </c>
      <c r="N5880" s="15" t="s">
        <v>28</v>
      </c>
      <c r="O5880" s="15" t="s">
        <v>28</v>
      </c>
      <c r="P5880" s="15" t="s">
        <v>27</v>
      </c>
      <c r="Q5880" s="15" t="s">
        <v>24</v>
      </c>
      <c r="R5880" s="15" t="s">
        <v>17</v>
      </c>
      <c r="S5880" s="18" t="n">
        <v>21.2</v>
      </c>
      <c r="T5880" s="15" t="n">
        <v>52.05</v>
      </c>
      <c r="U5880" s="15" t="s">
        <v>24</v>
      </c>
      <c r="V5880" s="18" t="n">
        <f aca="false">IF(ISNUMBER(T5880),T5880,0)</f>
        <v>52.05</v>
      </c>
      <c r="W5880" s="15" t="n">
        <f aca="false">IF(U5880="Yes",1,0)</f>
        <v>0</v>
      </c>
      <c r="X5880" s="15" t="str">
        <f aca="false">IF(F5880&lt;=12,"0-12 months",IF(F5880&lt;=24,"13-24 months",IF(F5880&lt;=48,"25-48 months","49-72 months")))</f>
        <v>0-12 months</v>
      </c>
      <c r="Y5880" s="15" t="str">
        <f aca="false">IF(C5880=1,"Yes","No")</f>
        <v>No</v>
      </c>
      <c r="Z5880" s="15" t="n">
        <f aca="false">COUNTIF(J5880:O5880,"Yes")</f>
        <v>0</v>
      </c>
      <c r="AA5880" s="18" t="n">
        <f aca="false">S5880*W5880</f>
        <v>0</v>
      </c>
      <c r="AB5880" s="15" t="n">
        <f aca="false">(P5880="Month-to-month")+(I5880="Fiber optic")+(R5880="Electronic check")+(F5880&lt;=12)+(M5880="No")+(J5880="No")</f>
        <v>1</v>
      </c>
      <c r="AC5880" s="15" t="str">
        <f aca="false">IF(AB5880&gt;=5,"High",IF(AB5880&gt;=3,"Medium","Low"))</f>
        <v>Low</v>
      </c>
    </row>
    <row r="5881" customFormat="false" ht="15" hidden="false" customHeight="false" outlineLevel="0" collapsed="false">
      <c r="A5881" s="15" t="s">
        <v>5978</v>
      </c>
      <c r="B5881" s="15" t="s">
        <v>98</v>
      </c>
      <c r="C5881" s="15" t="n">
        <v>0</v>
      </c>
      <c r="D5881" s="15" t="s">
        <v>26</v>
      </c>
      <c r="E5881" s="15" t="s">
        <v>24</v>
      </c>
      <c r="F5881" s="15" t="n">
        <v>33</v>
      </c>
      <c r="G5881" s="15" t="s">
        <v>26</v>
      </c>
      <c r="H5881" s="15" t="s">
        <v>24</v>
      </c>
      <c r="I5881" s="15" t="s">
        <v>96</v>
      </c>
      <c r="J5881" s="15" t="s">
        <v>26</v>
      </c>
      <c r="K5881" s="15" t="s">
        <v>26</v>
      </c>
      <c r="L5881" s="15" t="s">
        <v>24</v>
      </c>
      <c r="M5881" s="15" t="s">
        <v>26</v>
      </c>
      <c r="N5881" s="15" t="s">
        <v>24</v>
      </c>
      <c r="O5881" s="15" t="s">
        <v>24</v>
      </c>
      <c r="P5881" s="15" t="s">
        <v>29</v>
      </c>
      <c r="Q5881" s="15" t="s">
        <v>26</v>
      </c>
      <c r="R5881" s="15" t="s">
        <v>17</v>
      </c>
      <c r="S5881" s="18" t="n">
        <v>61.05</v>
      </c>
      <c r="T5881" s="15" t="n">
        <v>2018.4</v>
      </c>
      <c r="U5881" s="15" t="s">
        <v>24</v>
      </c>
      <c r="V5881" s="18" t="n">
        <f aca="false">IF(ISNUMBER(T5881),T5881,0)</f>
        <v>2018.4</v>
      </c>
      <c r="W5881" s="15" t="n">
        <f aca="false">IF(U5881="Yes",1,0)</f>
        <v>0</v>
      </c>
      <c r="X5881" s="15" t="str">
        <f aca="false">IF(F5881&lt;=12,"0-12 months",IF(F5881&lt;=24,"13-24 months",IF(F5881&lt;=48,"25-48 months","49-72 months")))</f>
        <v>25-48 months</v>
      </c>
      <c r="Y5881" s="15" t="str">
        <f aca="false">IF(C5881=1,"Yes","No")</f>
        <v>No</v>
      </c>
      <c r="Z5881" s="15" t="n">
        <f aca="false">COUNTIF(J5881:O5881,"Yes")</f>
        <v>3</v>
      </c>
      <c r="AA5881" s="18" t="n">
        <f aca="false">S5881*W5881</f>
        <v>0</v>
      </c>
      <c r="AB5881" s="15" t="n">
        <f aca="false">(P5881="Month-to-month")+(I5881="Fiber optic")+(R5881="Electronic check")+(F5881&lt;=12)+(M5881="No")+(J5881="No")</f>
        <v>0</v>
      </c>
      <c r="AC5881" s="15" t="str">
        <f aca="false">IF(AB5881&gt;=5,"High",IF(AB5881&gt;=3,"Medium","Low"))</f>
        <v>Low</v>
      </c>
    </row>
    <row r="5882" customFormat="false" ht="15" hidden="false" customHeight="false" outlineLevel="0" collapsed="false">
      <c r="A5882" s="15" t="s">
        <v>5979</v>
      </c>
      <c r="B5882" s="15" t="s">
        <v>98</v>
      </c>
      <c r="C5882" s="15" t="n">
        <v>0</v>
      </c>
      <c r="D5882" s="15" t="s">
        <v>24</v>
      </c>
      <c r="E5882" s="15" t="s">
        <v>24</v>
      </c>
      <c r="F5882" s="15" t="n">
        <v>3</v>
      </c>
      <c r="G5882" s="15" t="s">
        <v>24</v>
      </c>
      <c r="H5882" s="15" t="s">
        <v>95</v>
      </c>
      <c r="I5882" s="15" t="s">
        <v>96</v>
      </c>
      <c r="J5882" s="15" t="s">
        <v>24</v>
      </c>
      <c r="K5882" s="15" t="s">
        <v>26</v>
      </c>
      <c r="L5882" s="15" t="s">
        <v>24</v>
      </c>
      <c r="M5882" s="15" t="s">
        <v>24</v>
      </c>
      <c r="N5882" s="15" t="s">
        <v>24</v>
      </c>
      <c r="O5882" s="15" t="s">
        <v>24</v>
      </c>
      <c r="P5882" s="15" t="s">
        <v>25</v>
      </c>
      <c r="Q5882" s="15" t="s">
        <v>26</v>
      </c>
      <c r="R5882" s="15" t="s">
        <v>15</v>
      </c>
      <c r="S5882" s="18" t="n">
        <v>29.6</v>
      </c>
      <c r="T5882" s="15" t="n">
        <v>79.45</v>
      </c>
      <c r="U5882" s="15" t="s">
        <v>26</v>
      </c>
      <c r="V5882" s="18" t="n">
        <f aca="false">IF(ISNUMBER(T5882),T5882,0)</f>
        <v>79.45</v>
      </c>
      <c r="W5882" s="15" t="n">
        <f aca="false">IF(U5882="Yes",1,0)</f>
        <v>1</v>
      </c>
      <c r="X5882" s="15" t="str">
        <f aca="false">IF(F5882&lt;=12,"0-12 months",IF(F5882&lt;=24,"13-24 months",IF(F5882&lt;=48,"25-48 months","49-72 months")))</f>
        <v>0-12 months</v>
      </c>
      <c r="Y5882" s="15" t="str">
        <f aca="false">IF(C5882=1,"Yes","No")</f>
        <v>No</v>
      </c>
      <c r="Z5882" s="15" t="n">
        <f aca="false">COUNTIF(J5882:O5882,"Yes")</f>
        <v>1</v>
      </c>
      <c r="AA5882" s="18" t="n">
        <f aca="false">S5882*W5882</f>
        <v>29.6</v>
      </c>
      <c r="AB5882" s="15" t="n">
        <f aca="false">(P5882="Month-to-month")+(I5882="Fiber optic")+(R5882="Electronic check")+(F5882&lt;=12)+(M5882="No")+(J5882="No")</f>
        <v>5</v>
      </c>
      <c r="AC5882" s="15" t="str">
        <f aca="false">IF(AB5882&gt;=5,"High",IF(AB5882&gt;=3,"Medium","Low"))</f>
        <v>High</v>
      </c>
    </row>
    <row r="5883" customFormat="false" ht="15" hidden="false" customHeight="false" outlineLevel="0" collapsed="false">
      <c r="A5883" s="15" t="s">
        <v>5980</v>
      </c>
      <c r="B5883" s="15" t="s">
        <v>94</v>
      </c>
      <c r="C5883" s="15" t="n">
        <v>0</v>
      </c>
      <c r="D5883" s="15" t="s">
        <v>24</v>
      </c>
      <c r="E5883" s="15" t="s">
        <v>24</v>
      </c>
      <c r="F5883" s="15" t="n">
        <v>34</v>
      </c>
      <c r="G5883" s="15" t="s">
        <v>26</v>
      </c>
      <c r="H5883" s="15" t="s">
        <v>24</v>
      </c>
      <c r="I5883" s="15" t="s">
        <v>96</v>
      </c>
      <c r="J5883" s="15" t="s">
        <v>26</v>
      </c>
      <c r="K5883" s="15" t="s">
        <v>24</v>
      </c>
      <c r="L5883" s="15" t="s">
        <v>26</v>
      </c>
      <c r="M5883" s="15" t="s">
        <v>26</v>
      </c>
      <c r="N5883" s="15" t="s">
        <v>26</v>
      </c>
      <c r="O5883" s="15" t="s">
        <v>26</v>
      </c>
      <c r="P5883" s="15" t="s">
        <v>27</v>
      </c>
      <c r="Q5883" s="15" t="s">
        <v>26</v>
      </c>
      <c r="R5883" s="15" t="s">
        <v>19</v>
      </c>
      <c r="S5883" s="18" t="n">
        <v>79.95</v>
      </c>
      <c r="T5883" s="15" t="n">
        <v>2727.3</v>
      </c>
      <c r="U5883" s="15" t="s">
        <v>24</v>
      </c>
      <c r="V5883" s="18" t="n">
        <f aca="false">IF(ISNUMBER(T5883),T5883,0)</f>
        <v>2727.3</v>
      </c>
      <c r="W5883" s="15" t="n">
        <f aca="false">IF(U5883="Yes",1,0)</f>
        <v>0</v>
      </c>
      <c r="X5883" s="15" t="str">
        <f aca="false">IF(F5883&lt;=12,"0-12 months",IF(F5883&lt;=24,"13-24 months",IF(F5883&lt;=48,"25-48 months","49-72 months")))</f>
        <v>25-48 months</v>
      </c>
      <c r="Y5883" s="15" t="str">
        <f aca="false">IF(C5883=1,"Yes","No")</f>
        <v>No</v>
      </c>
      <c r="Z5883" s="15" t="n">
        <f aca="false">COUNTIF(J5883:O5883,"Yes")</f>
        <v>5</v>
      </c>
      <c r="AA5883" s="18" t="n">
        <f aca="false">S5883*W5883</f>
        <v>0</v>
      </c>
      <c r="AB5883" s="15" t="n">
        <f aca="false">(P5883="Month-to-month")+(I5883="Fiber optic")+(R5883="Electronic check")+(F5883&lt;=12)+(M5883="No")+(J5883="No")</f>
        <v>0</v>
      </c>
      <c r="AC5883" s="15" t="str">
        <f aca="false">IF(AB5883&gt;=5,"High",IF(AB5883&gt;=3,"Medium","Low"))</f>
        <v>Low</v>
      </c>
    </row>
    <row r="5884" customFormat="false" ht="15" hidden="false" customHeight="false" outlineLevel="0" collapsed="false">
      <c r="A5884" s="15" t="s">
        <v>5981</v>
      </c>
      <c r="B5884" s="15" t="s">
        <v>94</v>
      </c>
      <c r="C5884" s="15" t="n">
        <v>0</v>
      </c>
      <c r="D5884" s="15" t="s">
        <v>26</v>
      </c>
      <c r="E5884" s="15" t="s">
        <v>26</v>
      </c>
      <c r="F5884" s="15" t="n">
        <v>14</v>
      </c>
      <c r="G5884" s="15" t="s">
        <v>26</v>
      </c>
      <c r="H5884" s="15" t="s">
        <v>24</v>
      </c>
      <c r="I5884" s="15" t="s">
        <v>24</v>
      </c>
      <c r="J5884" s="15" t="s">
        <v>28</v>
      </c>
      <c r="K5884" s="15" t="s">
        <v>28</v>
      </c>
      <c r="L5884" s="15" t="s">
        <v>28</v>
      </c>
      <c r="M5884" s="15" t="s">
        <v>28</v>
      </c>
      <c r="N5884" s="15" t="s">
        <v>28</v>
      </c>
      <c r="O5884" s="15" t="s">
        <v>28</v>
      </c>
      <c r="P5884" s="15" t="s">
        <v>29</v>
      </c>
      <c r="Q5884" s="15" t="s">
        <v>26</v>
      </c>
      <c r="R5884" s="15" t="s">
        <v>17</v>
      </c>
      <c r="S5884" s="18" t="n">
        <v>19.7</v>
      </c>
      <c r="T5884" s="15" t="n">
        <v>263.65</v>
      </c>
      <c r="U5884" s="15" t="s">
        <v>24</v>
      </c>
      <c r="V5884" s="18" t="n">
        <f aca="false">IF(ISNUMBER(T5884),T5884,0)</f>
        <v>263.65</v>
      </c>
      <c r="W5884" s="15" t="n">
        <f aca="false">IF(U5884="Yes",1,0)</f>
        <v>0</v>
      </c>
      <c r="X5884" s="15" t="str">
        <f aca="false">IF(F5884&lt;=12,"0-12 months",IF(F5884&lt;=24,"13-24 months",IF(F5884&lt;=48,"25-48 months","49-72 months")))</f>
        <v>13-24 months</v>
      </c>
      <c r="Y5884" s="15" t="str">
        <f aca="false">IF(C5884=1,"Yes","No")</f>
        <v>No</v>
      </c>
      <c r="Z5884" s="15" t="n">
        <f aca="false">COUNTIF(J5884:O5884,"Yes")</f>
        <v>0</v>
      </c>
      <c r="AA5884" s="18" t="n">
        <f aca="false">S5884*W5884</f>
        <v>0</v>
      </c>
      <c r="AB5884" s="15" t="n">
        <f aca="false">(P5884="Month-to-month")+(I5884="Fiber optic")+(R5884="Electronic check")+(F5884&lt;=12)+(M5884="No")+(J5884="No")</f>
        <v>0</v>
      </c>
      <c r="AC5884" s="15" t="str">
        <f aca="false">IF(AB5884&gt;=5,"High",IF(AB5884&gt;=3,"Medium","Low"))</f>
        <v>Low</v>
      </c>
    </row>
    <row r="5885" customFormat="false" ht="15" hidden="false" customHeight="false" outlineLevel="0" collapsed="false">
      <c r="A5885" s="15" t="s">
        <v>5982</v>
      </c>
      <c r="B5885" s="15" t="s">
        <v>94</v>
      </c>
      <c r="C5885" s="15" t="n">
        <v>0</v>
      </c>
      <c r="D5885" s="15" t="s">
        <v>24</v>
      </c>
      <c r="E5885" s="15" t="s">
        <v>24</v>
      </c>
      <c r="F5885" s="15" t="n">
        <v>13</v>
      </c>
      <c r="G5885" s="15" t="s">
        <v>26</v>
      </c>
      <c r="H5885" s="15" t="s">
        <v>24</v>
      </c>
      <c r="I5885" s="15" t="s">
        <v>24</v>
      </c>
      <c r="J5885" s="15" t="s">
        <v>28</v>
      </c>
      <c r="K5885" s="15" t="s">
        <v>28</v>
      </c>
      <c r="L5885" s="15" t="s">
        <v>28</v>
      </c>
      <c r="M5885" s="15" t="s">
        <v>28</v>
      </c>
      <c r="N5885" s="15" t="s">
        <v>28</v>
      </c>
      <c r="O5885" s="15" t="s">
        <v>28</v>
      </c>
      <c r="P5885" s="15" t="s">
        <v>25</v>
      </c>
      <c r="Q5885" s="15" t="s">
        <v>26</v>
      </c>
      <c r="R5885" s="15" t="s">
        <v>17</v>
      </c>
      <c r="S5885" s="18" t="n">
        <v>20.3</v>
      </c>
      <c r="T5885" s="15" t="n">
        <v>275.4</v>
      </c>
      <c r="U5885" s="15" t="s">
        <v>24</v>
      </c>
      <c r="V5885" s="18" t="n">
        <f aca="false">IF(ISNUMBER(T5885),T5885,0)</f>
        <v>275.4</v>
      </c>
      <c r="W5885" s="15" t="n">
        <f aca="false">IF(U5885="Yes",1,0)</f>
        <v>0</v>
      </c>
      <c r="X5885" s="15" t="str">
        <f aca="false">IF(F5885&lt;=12,"0-12 months",IF(F5885&lt;=24,"13-24 months",IF(F5885&lt;=48,"25-48 months","49-72 months")))</f>
        <v>13-24 months</v>
      </c>
      <c r="Y5885" s="15" t="str">
        <f aca="false">IF(C5885=1,"Yes","No")</f>
        <v>No</v>
      </c>
      <c r="Z5885" s="15" t="n">
        <f aca="false">COUNTIF(J5885:O5885,"Yes")</f>
        <v>0</v>
      </c>
      <c r="AA5885" s="18" t="n">
        <f aca="false">S5885*W5885</f>
        <v>0</v>
      </c>
      <c r="AB5885" s="15" t="n">
        <f aca="false">(P5885="Month-to-month")+(I5885="Fiber optic")+(R5885="Electronic check")+(F5885&lt;=12)+(M5885="No")+(J5885="No")</f>
        <v>1</v>
      </c>
      <c r="AC5885" s="15" t="str">
        <f aca="false">IF(AB5885&gt;=5,"High",IF(AB5885&gt;=3,"Medium","Low"))</f>
        <v>Low</v>
      </c>
    </row>
    <row r="5886" customFormat="false" ht="15" hidden="false" customHeight="false" outlineLevel="0" collapsed="false">
      <c r="A5886" s="15" t="s">
        <v>5983</v>
      </c>
      <c r="B5886" s="15" t="s">
        <v>98</v>
      </c>
      <c r="C5886" s="15" t="n">
        <v>1</v>
      </c>
      <c r="D5886" s="15" t="s">
        <v>26</v>
      </c>
      <c r="E5886" s="15" t="s">
        <v>24</v>
      </c>
      <c r="F5886" s="15" t="n">
        <v>46</v>
      </c>
      <c r="G5886" s="15" t="s">
        <v>24</v>
      </c>
      <c r="H5886" s="15" t="s">
        <v>95</v>
      </c>
      <c r="I5886" s="15" t="s">
        <v>96</v>
      </c>
      <c r="J5886" s="15" t="s">
        <v>24</v>
      </c>
      <c r="K5886" s="15" t="s">
        <v>26</v>
      </c>
      <c r="L5886" s="15" t="s">
        <v>26</v>
      </c>
      <c r="M5886" s="15" t="s">
        <v>26</v>
      </c>
      <c r="N5886" s="15" t="s">
        <v>26</v>
      </c>
      <c r="O5886" s="15" t="s">
        <v>26</v>
      </c>
      <c r="P5886" s="15" t="s">
        <v>27</v>
      </c>
      <c r="Q5886" s="15" t="s">
        <v>26</v>
      </c>
      <c r="R5886" s="15" t="s">
        <v>19</v>
      </c>
      <c r="S5886" s="18" t="n">
        <v>59.9</v>
      </c>
      <c r="T5886" s="15" t="n">
        <v>2816.65</v>
      </c>
      <c r="U5886" s="15" t="s">
        <v>26</v>
      </c>
      <c r="V5886" s="18" t="n">
        <f aca="false">IF(ISNUMBER(T5886),T5886,0)</f>
        <v>2816.65</v>
      </c>
      <c r="W5886" s="15" t="n">
        <f aca="false">IF(U5886="Yes",1,0)</f>
        <v>1</v>
      </c>
      <c r="X5886" s="15" t="str">
        <f aca="false">IF(F5886&lt;=12,"0-12 months",IF(F5886&lt;=24,"13-24 months",IF(F5886&lt;=48,"25-48 months","49-72 months")))</f>
        <v>25-48 months</v>
      </c>
      <c r="Y5886" s="15" t="str">
        <f aca="false">IF(C5886=1,"Yes","No")</f>
        <v>Yes</v>
      </c>
      <c r="Z5886" s="15" t="n">
        <f aca="false">COUNTIF(J5886:O5886,"Yes")</f>
        <v>5</v>
      </c>
      <c r="AA5886" s="18" t="n">
        <f aca="false">S5886*W5886</f>
        <v>59.9</v>
      </c>
      <c r="AB5886" s="15" t="n">
        <f aca="false">(P5886="Month-to-month")+(I5886="Fiber optic")+(R5886="Electronic check")+(F5886&lt;=12)+(M5886="No")+(J5886="No")</f>
        <v>1</v>
      </c>
      <c r="AC5886" s="15" t="str">
        <f aca="false">IF(AB5886&gt;=5,"High",IF(AB5886&gt;=3,"Medium","Low"))</f>
        <v>Low</v>
      </c>
    </row>
    <row r="5887" customFormat="false" ht="15" hidden="false" customHeight="false" outlineLevel="0" collapsed="false">
      <c r="A5887" s="15" t="s">
        <v>5984</v>
      </c>
      <c r="B5887" s="15" t="s">
        <v>98</v>
      </c>
      <c r="C5887" s="15" t="n">
        <v>0</v>
      </c>
      <c r="D5887" s="15" t="s">
        <v>26</v>
      </c>
      <c r="E5887" s="15" t="s">
        <v>26</v>
      </c>
      <c r="F5887" s="15" t="n">
        <v>23</v>
      </c>
      <c r="G5887" s="15" t="s">
        <v>26</v>
      </c>
      <c r="H5887" s="15" t="s">
        <v>26</v>
      </c>
      <c r="I5887" s="15" t="s">
        <v>24</v>
      </c>
      <c r="J5887" s="15" t="s">
        <v>28</v>
      </c>
      <c r="K5887" s="15" t="s">
        <v>28</v>
      </c>
      <c r="L5887" s="15" t="s">
        <v>28</v>
      </c>
      <c r="M5887" s="15" t="s">
        <v>28</v>
      </c>
      <c r="N5887" s="15" t="s">
        <v>28</v>
      </c>
      <c r="O5887" s="15" t="s">
        <v>28</v>
      </c>
      <c r="P5887" s="15" t="s">
        <v>27</v>
      </c>
      <c r="Q5887" s="15" t="s">
        <v>24</v>
      </c>
      <c r="R5887" s="15" t="s">
        <v>17</v>
      </c>
      <c r="S5887" s="18" t="n">
        <v>24.35</v>
      </c>
      <c r="T5887" s="15" t="n">
        <v>538.5</v>
      </c>
      <c r="U5887" s="15" t="s">
        <v>24</v>
      </c>
      <c r="V5887" s="18" t="n">
        <f aca="false">IF(ISNUMBER(T5887),T5887,0)</f>
        <v>538.5</v>
      </c>
      <c r="W5887" s="15" t="n">
        <f aca="false">IF(U5887="Yes",1,0)</f>
        <v>0</v>
      </c>
      <c r="X5887" s="15" t="str">
        <f aca="false">IF(F5887&lt;=12,"0-12 months",IF(F5887&lt;=24,"13-24 months",IF(F5887&lt;=48,"25-48 months","49-72 months")))</f>
        <v>13-24 months</v>
      </c>
      <c r="Y5887" s="15" t="str">
        <f aca="false">IF(C5887=1,"Yes","No")</f>
        <v>No</v>
      </c>
      <c r="Z5887" s="15" t="n">
        <f aca="false">COUNTIF(J5887:O5887,"Yes")</f>
        <v>0</v>
      </c>
      <c r="AA5887" s="18" t="n">
        <f aca="false">S5887*W5887</f>
        <v>0</v>
      </c>
      <c r="AB5887" s="15" t="n">
        <f aca="false">(P5887="Month-to-month")+(I5887="Fiber optic")+(R5887="Electronic check")+(F5887&lt;=12)+(M5887="No")+(J5887="No")</f>
        <v>0</v>
      </c>
      <c r="AC5887" s="15" t="str">
        <f aca="false">IF(AB5887&gt;=5,"High",IF(AB5887&gt;=3,"Medium","Low"))</f>
        <v>Low</v>
      </c>
    </row>
    <row r="5888" customFormat="false" ht="15" hidden="false" customHeight="false" outlineLevel="0" collapsed="false">
      <c r="A5888" s="15" t="s">
        <v>5985</v>
      </c>
      <c r="B5888" s="15" t="s">
        <v>94</v>
      </c>
      <c r="C5888" s="15" t="n">
        <v>0</v>
      </c>
      <c r="D5888" s="15" t="s">
        <v>26</v>
      </c>
      <c r="E5888" s="15" t="s">
        <v>26</v>
      </c>
      <c r="F5888" s="15" t="n">
        <v>47</v>
      </c>
      <c r="G5888" s="15" t="s">
        <v>26</v>
      </c>
      <c r="H5888" s="15" t="s">
        <v>24</v>
      </c>
      <c r="I5888" s="15" t="s">
        <v>24</v>
      </c>
      <c r="J5888" s="15" t="s">
        <v>28</v>
      </c>
      <c r="K5888" s="15" t="s">
        <v>28</v>
      </c>
      <c r="L5888" s="15" t="s">
        <v>28</v>
      </c>
      <c r="M5888" s="15" t="s">
        <v>28</v>
      </c>
      <c r="N5888" s="15" t="s">
        <v>28</v>
      </c>
      <c r="O5888" s="15" t="s">
        <v>28</v>
      </c>
      <c r="P5888" s="15" t="s">
        <v>29</v>
      </c>
      <c r="Q5888" s="15" t="s">
        <v>24</v>
      </c>
      <c r="R5888" s="15" t="s">
        <v>17</v>
      </c>
      <c r="S5888" s="18" t="n">
        <v>19.75</v>
      </c>
      <c r="T5888" s="15" t="n">
        <v>948.9</v>
      </c>
      <c r="U5888" s="15" t="s">
        <v>24</v>
      </c>
      <c r="V5888" s="18" t="n">
        <f aca="false">IF(ISNUMBER(T5888),T5888,0)</f>
        <v>948.9</v>
      </c>
      <c r="W5888" s="15" t="n">
        <f aca="false">IF(U5888="Yes",1,0)</f>
        <v>0</v>
      </c>
      <c r="X5888" s="15" t="str">
        <f aca="false">IF(F5888&lt;=12,"0-12 months",IF(F5888&lt;=24,"13-24 months",IF(F5888&lt;=48,"25-48 months","49-72 months")))</f>
        <v>25-48 months</v>
      </c>
      <c r="Y5888" s="15" t="str">
        <f aca="false">IF(C5888=1,"Yes","No")</f>
        <v>No</v>
      </c>
      <c r="Z5888" s="15" t="n">
        <f aca="false">COUNTIF(J5888:O5888,"Yes")</f>
        <v>0</v>
      </c>
      <c r="AA5888" s="18" t="n">
        <f aca="false">S5888*W5888</f>
        <v>0</v>
      </c>
      <c r="AB5888" s="15" t="n">
        <f aca="false">(P5888="Month-to-month")+(I5888="Fiber optic")+(R5888="Electronic check")+(F5888&lt;=12)+(M5888="No")+(J5888="No")</f>
        <v>0</v>
      </c>
      <c r="AC5888" s="15" t="str">
        <f aca="false">IF(AB5888&gt;=5,"High",IF(AB5888&gt;=3,"Medium","Low"))</f>
        <v>Low</v>
      </c>
    </row>
    <row r="5889" customFormat="false" ht="15" hidden="false" customHeight="false" outlineLevel="0" collapsed="false">
      <c r="A5889" s="15" t="s">
        <v>5986</v>
      </c>
      <c r="B5889" s="15" t="s">
        <v>98</v>
      </c>
      <c r="C5889" s="15" t="n">
        <v>0</v>
      </c>
      <c r="D5889" s="15" t="s">
        <v>24</v>
      </c>
      <c r="E5889" s="15" t="s">
        <v>26</v>
      </c>
      <c r="F5889" s="15" t="n">
        <v>17</v>
      </c>
      <c r="G5889" s="15" t="s">
        <v>26</v>
      </c>
      <c r="H5889" s="15" t="s">
        <v>24</v>
      </c>
      <c r="I5889" s="15" t="s">
        <v>96</v>
      </c>
      <c r="J5889" s="15" t="s">
        <v>26</v>
      </c>
      <c r="K5889" s="15" t="s">
        <v>24</v>
      </c>
      <c r="L5889" s="15" t="s">
        <v>24</v>
      </c>
      <c r="M5889" s="15" t="s">
        <v>24</v>
      </c>
      <c r="N5889" s="15" t="s">
        <v>24</v>
      </c>
      <c r="O5889" s="15" t="s">
        <v>24</v>
      </c>
      <c r="P5889" s="15" t="s">
        <v>25</v>
      </c>
      <c r="Q5889" s="15" t="s">
        <v>26</v>
      </c>
      <c r="R5889" s="15" t="s">
        <v>17</v>
      </c>
      <c r="S5889" s="18" t="n">
        <v>50.3</v>
      </c>
      <c r="T5889" s="15" t="n">
        <v>846.8</v>
      </c>
      <c r="U5889" s="15" t="s">
        <v>24</v>
      </c>
      <c r="V5889" s="18" t="n">
        <f aca="false">IF(ISNUMBER(T5889),T5889,0)</f>
        <v>846.8</v>
      </c>
      <c r="W5889" s="15" t="n">
        <f aca="false">IF(U5889="Yes",1,0)</f>
        <v>0</v>
      </c>
      <c r="X5889" s="15" t="str">
        <f aca="false">IF(F5889&lt;=12,"0-12 months",IF(F5889&lt;=24,"13-24 months",IF(F5889&lt;=48,"25-48 months","49-72 months")))</f>
        <v>13-24 months</v>
      </c>
      <c r="Y5889" s="15" t="str">
        <f aca="false">IF(C5889=1,"Yes","No")</f>
        <v>No</v>
      </c>
      <c r="Z5889" s="15" t="n">
        <f aca="false">COUNTIF(J5889:O5889,"Yes")</f>
        <v>1</v>
      </c>
      <c r="AA5889" s="18" t="n">
        <f aca="false">S5889*W5889</f>
        <v>0</v>
      </c>
      <c r="AB5889" s="15" t="n">
        <f aca="false">(P5889="Month-to-month")+(I5889="Fiber optic")+(R5889="Electronic check")+(F5889&lt;=12)+(M5889="No")+(J5889="No")</f>
        <v>2</v>
      </c>
      <c r="AC5889" s="15" t="str">
        <f aca="false">IF(AB5889&gt;=5,"High",IF(AB5889&gt;=3,"Medium","Low"))</f>
        <v>Low</v>
      </c>
    </row>
    <row r="5890" customFormat="false" ht="15" hidden="false" customHeight="false" outlineLevel="0" collapsed="false">
      <c r="A5890" s="15" t="s">
        <v>5987</v>
      </c>
      <c r="B5890" s="15" t="s">
        <v>94</v>
      </c>
      <c r="C5890" s="15" t="n">
        <v>0</v>
      </c>
      <c r="D5890" s="15" t="s">
        <v>26</v>
      </c>
      <c r="E5890" s="15" t="s">
        <v>26</v>
      </c>
      <c r="F5890" s="15" t="n">
        <v>49</v>
      </c>
      <c r="G5890" s="15" t="s">
        <v>26</v>
      </c>
      <c r="H5890" s="15" t="s">
        <v>26</v>
      </c>
      <c r="I5890" s="15" t="s">
        <v>102</v>
      </c>
      <c r="J5890" s="15" t="s">
        <v>24</v>
      </c>
      <c r="K5890" s="15" t="s">
        <v>24</v>
      </c>
      <c r="L5890" s="15" t="s">
        <v>24</v>
      </c>
      <c r="M5890" s="15" t="s">
        <v>24</v>
      </c>
      <c r="N5890" s="15" t="s">
        <v>26</v>
      </c>
      <c r="O5890" s="15" t="s">
        <v>26</v>
      </c>
      <c r="P5890" s="15" t="s">
        <v>25</v>
      </c>
      <c r="Q5890" s="15" t="s">
        <v>26</v>
      </c>
      <c r="R5890" s="15" t="s">
        <v>15</v>
      </c>
      <c r="S5890" s="18" t="n">
        <v>95.6</v>
      </c>
      <c r="T5890" s="15" t="n">
        <v>4783.5</v>
      </c>
      <c r="U5890" s="15" t="s">
        <v>26</v>
      </c>
      <c r="V5890" s="18" t="n">
        <f aca="false">IF(ISNUMBER(T5890),T5890,0)</f>
        <v>4783.5</v>
      </c>
      <c r="W5890" s="15" t="n">
        <f aca="false">IF(U5890="Yes",1,0)</f>
        <v>1</v>
      </c>
      <c r="X5890" s="15" t="str">
        <f aca="false">IF(F5890&lt;=12,"0-12 months",IF(F5890&lt;=24,"13-24 months",IF(F5890&lt;=48,"25-48 months","49-72 months")))</f>
        <v>49-72 months</v>
      </c>
      <c r="Y5890" s="15" t="str">
        <f aca="false">IF(C5890=1,"Yes","No")</f>
        <v>No</v>
      </c>
      <c r="Z5890" s="15" t="n">
        <f aca="false">COUNTIF(J5890:O5890,"Yes")</f>
        <v>2</v>
      </c>
      <c r="AA5890" s="18" t="n">
        <f aca="false">S5890*W5890</f>
        <v>95.6</v>
      </c>
      <c r="AB5890" s="15" t="n">
        <f aca="false">(P5890="Month-to-month")+(I5890="Fiber optic")+(R5890="Electronic check")+(F5890&lt;=12)+(M5890="No")+(J5890="No")</f>
        <v>5</v>
      </c>
      <c r="AC5890" s="15" t="str">
        <f aca="false">IF(AB5890&gt;=5,"High",IF(AB5890&gt;=3,"Medium","Low"))</f>
        <v>High</v>
      </c>
    </row>
    <row r="5891" customFormat="false" ht="15" hidden="false" customHeight="false" outlineLevel="0" collapsed="false">
      <c r="A5891" s="15" t="s">
        <v>5988</v>
      </c>
      <c r="B5891" s="15" t="s">
        <v>98</v>
      </c>
      <c r="C5891" s="15" t="n">
        <v>1</v>
      </c>
      <c r="D5891" s="15" t="s">
        <v>26</v>
      </c>
      <c r="E5891" s="15" t="s">
        <v>24</v>
      </c>
      <c r="F5891" s="15" t="n">
        <v>59</v>
      </c>
      <c r="G5891" s="15" t="s">
        <v>24</v>
      </c>
      <c r="H5891" s="15" t="s">
        <v>95</v>
      </c>
      <c r="I5891" s="15" t="s">
        <v>96</v>
      </c>
      <c r="J5891" s="15" t="s">
        <v>24</v>
      </c>
      <c r="K5891" s="15" t="s">
        <v>26</v>
      </c>
      <c r="L5891" s="15" t="s">
        <v>24</v>
      </c>
      <c r="M5891" s="15" t="s">
        <v>24</v>
      </c>
      <c r="N5891" s="15" t="s">
        <v>26</v>
      </c>
      <c r="O5891" s="15" t="s">
        <v>26</v>
      </c>
      <c r="P5891" s="15" t="s">
        <v>25</v>
      </c>
      <c r="Q5891" s="15" t="s">
        <v>26</v>
      </c>
      <c r="R5891" s="15" t="s">
        <v>15</v>
      </c>
      <c r="S5891" s="18" t="n">
        <v>50.25</v>
      </c>
      <c r="T5891" s="15" t="n">
        <v>2997.45</v>
      </c>
      <c r="U5891" s="15" t="s">
        <v>24</v>
      </c>
      <c r="V5891" s="18" t="n">
        <f aca="false">IF(ISNUMBER(T5891),T5891,0)</f>
        <v>2997.45</v>
      </c>
      <c r="W5891" s="15" t="n">
        <f aca="false">IF(U5891="Yes",1,0)</f>
        <v>0</v>
      </c>
      <c r="X5891" s="15" t="str">
        <f aca="false">IF(F5891&lt;=12,"0-12 months",IF(F5891&lt;=24,"13-24 months",IF(F5891&lt;=48,"25-48 months","49-72 months")))</f>
        <v>49-72 months</v>
      </c>
      <c r="Y5891" s="15" t="str">
        <f aca="false">IF(C5891=1,"Yes","No")</f>
        <v>Yes</v>
      </c>
      <c r="Z5891" s="15" t="n">
        <f aca="false">COUNTIF(J5891:O5891,"Yes")</f>
        <v>3</v>
      </c>
      <c r="AA5891" s="18" t="n">
        <f aca="false">S5891*W5891</f>
        <v>0</v>
      </c>
      <c r="AB5891" s="15" t="n">
        <f aca="false">(P5891="Month-to-month")+(I5891="Fiber optic")+(R5891="Electronic check")+(F5891&lt;=12)+(M5891="No")+(J5891="No")</f>
        <v>4</v>
      </c>
      <c r="AC5891" s="15" t="str">
        <f aca="false">IF(AB5891&gt;=5,"High",IF(AB5891&gt;=3,"Medium","Low"))</f>
        <v>Medium</v>
      </c>
    </row>
    <row r="5892" customFormat="false" ht="15" hidden="false" customHeight="false" outlineLevel="0" collapsed="false">
      <c r="A5892" s="15" t="s">
        <v>5989</v>
      </c>
      <c r="B5892" s="15" t="s">
        <v>94</v>
      </c>
      <c r="C5892" s="15" t="n">
        <v>0</v>
      </c>
      <c r="D5892" s="15" t="s">
        <v>24</v>
      </c>
      <c r="E5892" s="15" t="s">
        <v>24</v>
      </c>
      <c r="F5892" s="15" t="n">
        <v>69</v>
      </c>
      <c r="G5892" s="15" t="s">
        <v>26</v>
      </c>
      <c r="H5892" s="15" t="s">
        <v>26</v>
      </c>
      <c r="I5892" s="15" t="s">
        <v>96</v>
      </c>
      <c r="J5892" s="15" t="s">
        <v>26</v>
      </c>
      <c r="K5892" s="15" t="s">
        <v>24</v>
      </c>
      <c r="L5892" s="15" t="s">
        <v>26</v>
      </c>
      <c r="M5892" s="15" t="s">
        <v>26</v>
      </c>
      <c r="N5892" s="15" t="s">
        <v>26</v>
      </c>
      <c r="O5892" s="15" t="s">
        <v>26</v>
      </c>
      <c r="P5892" s="15" t="s">
        <v>29</v>
      </c>
      <c r="Q5892" s="15" t="s">
        <v>26</v>
      </c>
      <c r="R5892" s="15" t="s">
        <v>21</v>
      </c>
      <c r="S5892" s="18" t="n">
        <v>85.35</v>
      </c>
      <c r="T5892" s="15" t="n">
        <v>5897.4</v>
      </c>
      <c r="U5892" s="15" t="s">
        <v>24</v>
      </c>
      <c r="V5892" s="18" t="n">
        <f aca="false">IF(ISNUMBER(T5892),T5892,0)</f>
        <v>5897.4</v>
      </c>
      <c r="W5892" s="15" t="n">
        <f aca="false">IF(U5892="Yes",1,0)</f>
        <v>0</v>
      </c>
      <c r="X5892" s="15" t="str">
        <f aca="false">IF(F5892&lt;=12,"0-12 months",IF(F5892&lt;=24,"13-24 months",IF(F5892&lt;=48,"25-48 months","49-72 months")))</f>
        <v>49-72 months</v>
      </c>
      <c r="Y5892" s="15" t="str">
        <f aca="false">IF(C5892=1,"Yes","No")</f>
        <v>No</v>
      </c>
      <c r="Z5892" s="15" t="n">
        <f aca="false">COUNTIF(J5892:O5892,"Yes")</f>
        <v>5</v>
      </c>
      <c r="AA5892" s="18" t="n">
        <f aca="false">S5892*W5892</f>
        <v>0</v>
      </c>
      <c r="AB5892" s="15" t="n">
        <f aca="false">(P5892="Month-to-month")+(I5892="Fiber optic")+(R5892="Electronic check")+(F5892&lt;=12)+(M5892="No")+(J5892="No")</f>
        <v>0</v>
      </c>
      <c r="AC5892" s="15" t="str">
        <f aca="false">IF(AB5892&gt;=5,"High",IF(AB5892&gt;=3,"Medium","Low"))</f>
        <v>Low</v>
      </c>
    </row>
    <row r="5893" customFormat="false" ht="15" hidden="false" customHeight="false" outlineLevel="0" collapsed="false">
      <c r="A5893" s="15" t="s">
        <v>5990</v>
      </c>
      <c r="B5893" s="15" t="s">
        <v>98</v>
      </c>
      <c r="C5893" s="15" t="n">
        <v>0</v>
      </c>
      <c r="D5893" s="15" t="s">
        <v>24</v>
      </c>
      <c r="E5893" s="15" t="s">
        <v>24</v>
      </c>
      <c r="F5893" s="15" t="n">
        <v>11</v>
      </c>
      <c r="G5893" s="15" t="s">
        <v>24</v>
      </c>
      <c r="H5893" s="15" t="s">
        <v>95</v>
      </c>
      <c r="I5893" s="15" t="s">
        <v>96</v>
      </c>
      <c r="J5893" s="15" t="s">
        <v>24</v>
      </c>
      <c r="K5893" s="15" t="s">
        <v>24</v>
      </c>
      <c r="L5893" s="15" t="s">
        <v>26</v>
      </c>
      <c r="M5893" s="15" t="s">
        <v>24</v>
      </c>
      <c r="N5893" s="15" t="s">
        <v>26</v>
      </c>
      <c r="O5893" s="15" t="s">
        <v>24</v>
      </c>
      <c r="P5893" s="15" t="s">
        <v>27</v>
      </c>
      <c r="Q5893" s="15" t="s">
        <v>26</v>
      </c>
      <c r="R5893" s="15" t="s">
        <v>15</v>
      </c>
      <c r="S5893" s="18" t="n">
        <v>41.6</v>
      </c>
      <c r="T5893" s="15" t="n">
        <v>470.6</v>
      </c>
      <c r="U5893" s="15" t="s">
        <v>26</v>
      </c>
      <c r="V5893" s="18" t="n">
        <f aca="false">IF(ISNUMBER(T5893),T5893,0)</f>
        <v>470.6</v>
      </c>
      <c r="W5893" s="15" t="n">
        <f aca="false">IF(U5893="Yes",1,0)</f>
        <v>1</v>
      </c>
      <c r="X5893" s="15" t="str">
        <f aca="false">IF(F5893&lt;=12,"0-12 months",IF(F5893&lt;=24,"13-24 months",IF(F5893&lt;=48,"25-48 months","49-72 months")))</f>
        <v>0-12 months</v>
      </c>
      <c r="Y5893" s="15" t="str">
        <f aca="false">IF(C5893=1,"Yes","No")</f>
        <v>No</v>
      </c>
      <c r="Z5893" s="15" t="n">
        <f aca="false">COUNTIF(J5893:O5893,"Yes")</f>
        <v>2</v>
      </c>
      <c r="AA5893" s="18" t="n">
        <f aca="false">S5893*W5893</f>
        <v>41.6</v>
      </c>
      <c r="AB5893" s="15" t="n">
        <f aca="false">(P5893="Month-to-month")+(I5893="Fiber optic")+(R5893="Electronic check")+(F5893&lt;=12)+(M5893="No")+(J5893="No")</f>
        <v>4</v>
      </c>
      <c r="AC5893" s="15" t="str">
        <f aca="false">IF(AB5893&gt;=5,"High",IF(AB5893&gt;=3,"Medium","Low"))</f>
        <v>Medium</v>
      </c>
    </row>
    <row r="5894" customFormat="false" ht="15" hidden="false" customHeight="false" outlineLevel="0" collapsed="false">
      <c r="A5894" s="15" t="s">
        <v>5991</v>
      </c>
      <c r="B5894" s="15" t="s">
        <v>98</v>
      </c>
      <c r="C5894" s="15" t="n">
        <v>0</v>
      </c>
      <c r="D5894" s="15" t="s">
        <v>24</v>
      </c>
      <c r="E5894" s="15" t="s">
        <v>24</v>
      </c>
      <c r="F5894" s="15" t="n">
        <v>10</v>
      </c>
      <c r="G5894" s="15" t="s">
        <v>26</v>
      </c>
      <c r="H5894" s="15" t="s">
        <v>24</v>
      </c>
      <c r="I5894" s="15" t="s">
        <v>96</v>
      </c>
      <c r="J5894" s="15" t="s">
        <v>26</v>
      </c>
      <c r="K5894" s="15" t="s">
        <v>24</v>
      </c>
      <c r="L5894" s="15" t="s">
        <v>24</v>
      </c>
      <c r="M5894" s="15" t="s">
        <v>24</v>
      </c>
      <c r="N5894" s="15" t="s">
        <v>24</v>
      </c>
      <c r="O5894" s="15" t="s">
        <v>24</v>
      </c>
      <c r="P5894" s="15" t="s">
        <v>25</v>
      </c>
      <c r="Q5894" s="15" t="s">
        <v>26</v>
      </c>
      <c r="R5894" s="15" t="s">
        <v>17</v>
      </c>
      <c r="S5894" s="18" t="n">
        <v>51.65</v>
      </c>
      <c r="T5894" s="15" t="n">
        <v>524.5</v>
      </c>
      <c r="U5894" s="15" t="s">
        <v>24</v>
      </c>
      <c r="V5894" s="18" t="n">
        <f aca="false">IF(ISNUMBER(T5894),T5894,0)</f>
        <v>524.5</v>
      </c>
      <c r="W5894" s="15" t="n">
        <f aca="false">IF(U5894="Yes",1,0)</f>
        <v>0</v>
      </c>
      <c r="X5894" s="15" t="str">
        <f aca="false">IF(F5894&lt;=12,"0-12 months",IF(F5894&lt;=24,"13-24 months",IF(F5894&lt;=48,"25-48 months","49-72 months")))</f>
        <v>0-12 months</v>
      </c>
      <c r="Y5894" s="15" t="str">
        <f aca="false">IF(C5894=1,"Yes","No")</f>
        <v>No</v>
      </c>
      <c r="Z5894" s="15" t="n">
        <f aca="false">COUNTIF(J5894:O5894,"Yes")</f>
        <v>1</v>
      </c>
      <c r="AA5894" s="18" t="n">
        <f aca="false">S5894*W5894</f>
        <v>0</v>
      </c>
      <c r="AB5894" s="15" t="n">
        <f aca="false">(P5894="Month-to-month")+(I5894="Fiber optic")+(R5894="Electronic check")+(F5894&lt;=12)+(M5894="No")+(J5894="No")</f>
        <v>3</v>
      </c>
      <c r="AC5894" s="15" t="str">
        <f aca="false">IF(AB5894&gt;=5,"High",IF(AB5894&gt;=3,"Medium","Low"))</f>
        <v>Medium</v>
      </c>
    </row>
    <row r="5895" customFormat="false" ht="15" hidden="false" customHeight="false" outlineLevel="0" collapsed="false">
      <c r="A5895" s="15" t="s">
        <v>5992</v>
      </c>
      <c r="B5895" s="15" t="s">
        <v>98</v>
      </c>
      <c r="C5895" s="15" t="n">
        <v>0</v>
      </c>
      <c r="D5895" s="15" t="s">
        <v>26</v>
      </c>
      <c r="E5895" s="15" t="s">
        <v>26</v>
      </c>
      <c r="F5895" s="15" t="n">
        <v>12</v>
      </c>
      <c r="G5895" s="15" t="s">
        <v>26</v>
      </c>
      <c r="H5895" s="15" t="s">
        <v>26</v>
      </c>
      <c r="I5895" s="15" t="s">
        <v>24</v>
      </c>
      <c r="J5895" s="15" t="s">
        <v>28</v>
      </c>
      <c r="K5895" s="15" t="s">
        <v>28</v>
      </c>
      <c r="L5895" s="15" t="s">
        <v>28</v>
      </c>
      <c r="M5895" s="15" t="s">
        <v>28</v>
      </c>
      <c r="N5895" s="15" t="s">
        <v>28</v>
      </c>
      <c r="O5895" s="15" t="s">
        <v>28</v>
      </c>
      <c r="P5895" s="15" t="s">
        <v>29</v>
      </c>
      <c r="Q5895" s="15" t="s">
        <v>26</v>
      </c>
      <c r="R5895" s="15" t="s">
        <v>19</v>
      </c>
      <c r="S5895" s="18" t="n">
        <v>24</v>
      </c>
      <c r="T5895" s="15" t="n">
        <v>269.65</v>
      </c>
      <c r="U5895" s="15" t="s">
        <v>24</v>
      </c>
      <c r="V5895" s="18" t="n">
        <f aca="false">IF(ISNUMBER(T5895),T5895,0)</f>
        <v>269.65</v>
      </c>
      <c r="W5895" s="15" t="n">
        <f aca="false">IF(U5895="Yes",1,0)</f>
        <v>0</v>
      </c>
      <c r="X5895" s="15" t="str">
        <f aca="false">IF(F5895&lt;=12,"0-12 months",IF(F5895&lt;=24,"13-24 months",IF(F5895&lt;=48,"25-48 months","49-72 months")))</f>
        <v>0-12 months</v>
      </c>
      <c r="Y5895" s="15" t="str">
        <f aca="false">IF(C5895=1,"Yes","No")</f>
        <v>No</v>
      </c>
      <c r="Z5895" s="15" t="n">
        <f aca="false">COUNTIF(J5895:O5895,"Yes")</f>
        <v>0</v>
      </c>
      <c r="AA5895" s="18" t="n">
        <f aca="false">S5895*W5895</f>
        <v>0</v>
      </c>
      <c r="AB5895" s="15" t="n">
        <f aca="false">(P5895="Month-to-month")+(I5895="Fiber optic")+(R5895="Electronic check")+(F5895&lt;=12)+(M5895="No")+(J5895="No")</f>
        <v>1</v>
      </c>
      <c r="AC5895" s="15" t="str">
        <f aca="false">IF(AB5895&gt;=5,"High",IF(AB5895&gt;=3,"Medium","Low"))</f>
        <v>Low</v>
      </c>
    </row>
    <row r="5896" customFormat="false" ht="15" hidden="false" customHeight="false" outlineLevel="0" collapsed="false">
      <c r="A5896" s="15" t="s">
        <v>5993</v>
      </c>
      <c r="B5896" s="15" t="s">
        <v>98</v>
      </c>
      <c r="C5896" s="15" t="n">
        <v>0</v>
      </c>
      <c r="D5896" s="15" t="s">
        <v>24</v>
      </c>
      <c r="E5896" s="15" t="s">
        <v>24</v>
      </c>
      <c r="F5896" s="15" t="n">
        <v>45</v>
      </c>
      <c r="G5896" s="15" t="s">
        <v>26</v>
      </c>
      <c r="H5896" s="15" t="s">
        <v>26</v>
      </c>
      <c r="I5896" s="15" t="s">
        <v>102</v>
      </c>
      <c r="J5896" s="15" t="s">
        <v>24</v>
      </c>
      <c r="K5896" s="15" t="s">
        <v>26</v>
      </c>
      <c r="L5896" s="15" t="s">
        <v>24</v>
      </c>
      <c r="M5896" s="15" t="s">
        <v>24</v>
      </c>
      <c r="N5896" s="15" t="s">
        <v>26</v>
      </c>
      <c r="O5896" s="15" t="s">
        <v>26</v>
      </c>
      <c r="P5896" s="15" t="s">
        <v>25</v>
      </c>
      <c r="Q5896" s="15" t="s">
        <v>26</v>
      </c>
      <c r="R5896" s="15" t="s">
        <v>21</v>
      </c>
      <c r="S5896" s="18" t="n">
        <v>100.85</v>
      </c>
      <c r="T5896" s="15" t="n">
        <v>4740</v>
      </c>
      <c r="U5896" s="15" t="s">
        <v>26</v>
      </c>
      <c r="V5896" s="18" t="n">
        <f aca="false">IF(ISNUMBER(T5896),T5896,0)</f>
        <v>4740</v>
      </c>
      <c r="W5896" s="15" t="n">
        <f aca="false">IF(U5896="Yes",1,0)</f>
        <v>1</v>
      </c>
      <c r="X5896" s="15" t="str">
        <f aca="false">IF(F5896&lt;=12,"0-12 months",IF(F5896&lt;=24,"13-24 months",IF(F5896&lt;=48,"25-48 months","49-72 months")))</f>
        <v>25-48 months</v>
      </c>
      <c r="Y5896" s="15" t="str">
        <f aca="false">IF(C5896=1,"Yes","No")</f>
        <v>No</v>
      </c>
      <c r="Z5896" s="15" t="n">
        <f aca="false">COUNTIF(J5896:O5896,"Yes")</f>
        <v>3</v>
      </c>
      <c r="AA5896" s="18" t="n">
        <f aca="false">S5896*W5896</f>
        <v>100.85</v>
      </c>
      <c r="AB5896" s="15" t="n">
        <f aca="false">(P5896="Month-to-month")+(I5896="Fiber optic")+(R5896="Electronic check")+(F5896&lt;=12)+(M5896="No")+(J5896="No")</f>
        <v>4</v>
      </c>
      <c r="AC5896" s="15" t="str">
        <f aca="false">IF(AB5896&gt;=5,"High",IF(AB5896&gt;=3,"Medium","Low"))</f>
        <v>Medium</v>
      </c>
    </row>
    <row r="5897" customFormat="false" ht="15" hidden="false" customHeight="false" outlineLevel="0" collapsed="false">
      <c r="A5897" s="15" t="s">
        <v>5994</v>
      </c>
      <c r="B5897" s="15" t="s">
        <v>94</v>
      </c>
      <c r="C5897" s="15" t="n">
        <v>0</v>
      </c>
      <c r="D5897" s="15" t="s">
        <v>26</v>
      </c>
      <c r="E5897" s="15" t="s">
        <v>26</v>
      </c>
      <c r="F5897" s="15" t="n">
        <v>39</v>
      </c>
      <c r="G5897" s="15" t="s">
        <v>26</v>
      </c>
      <c r="H5897" s="15" t="s">
        <v>24</v>
      </c>
      <c r="I5897" s="15" t="s">
        <v>96</v>
      </c>
      <c r="J5897" s="15" t="s">
        <v>24</v>
      </c>
      <c r="K5897" s="15" t="s">
        <v>24</v>
      </c>
      <c r="L5897" s="15" t="s">
        <v>26</v>
      </c>
      <c r="M5897" s="15" t="s">
        <v>24</v>
      </c>
      <c r="N5897" s="15" t="s">
        <v>26</v>
      </c>
      <c r="O5897" s="15" t="s">
        <v>24</v>
      </c>
      <c r="P5897" s="15" t="s">
        <v>25</v>
      </c>
      <c r="Q5897" s="15" t="s">
        <v>26</v>
      </c>
      <c r="R5897" s="15" t="s">
        <v>17</v>
      </c>
      <c r="S5897" s="18" t="n">
        <v>59.85</v>
      </c>
      <c r="T5897" s="15" t="n">
        <v>2341.5</v>
      </c>
      <c r="U5897" s="15" t="s">
        <v>24</v>
      </c>
      <c r="V5897" s="18" t="n">
        <f aca="false">IF(ISNUMBER(T5897),T5897,0)</f>
        <v>2341.5</v>
      </c>
      <c r="W5897" s="15" t="n">
        <f aca="false">IF(U5897="Yes",1,0)</f>
        <v>0</v>
      </c>
      <c r="X5897" s="15" t="str">
        <f aca="false">IF(F5897&lt;=12,"0-12 months",IF(F5897&lt;=24,"13-24 months",IF(F5897&lt;=48,"25-48 months","49-72 months")))</f>
        <v>25-48 months</v>
      </c>
      <c r="Y5897" s="15" t="str">
        <f aca="false">IF(C5897=1,"Yes","No")</f>
        <v>No</v>
      </c>
      <c r="Z5897" s="15" t="n">
        <f aca="false">COUNTIF(J5897:O5897,"Yes")</f>
        <v>2</v>
      </c>
      <c r="AA5897" s="18" t="n">
        <f aca="false">S5897*W5897</f>
        <v>0</v>
      </c>
      <c r="AB5897" s="15" t="n">
        <f aca="false">(P5897="Month-to-month")+(I5897="Fiber optic")+(R5897="Electronic check")+(F5897&lt;=12)+(M5897="No")+(J5897="No")</f>
        <v>3</v>
      </c>
      <c r="AC5897" s="15" t="str">
        <f aca="false">IF(AB5897&gt;=5,"High",IF(AB5897&gt;=3,"Medium","Low"))</f>
        <v>Medium</v>
      </c>
    </row>
    <row r="5898" customFormat="false" ht="15" hidden="false" customHeight="false" outlineLevel="0" collapsed="false">
      <c r="A5898" s="15" t="s">
        <v>5995</v>
      </c>
      <c r="B5898" s="15" t="s">
        <v>98</v>
      </c>
      <c r="C5898" s="15" t="n">
        <v>1</v>
      </c>
      <c r="D5898" s="15" t="s">
        <v>26</v>
      </c>
      <c r="E5898" s="15" t="s">
        <v>24</v>
      </c>
      <c r="F5898" s="15" t="n">
        <v>71</v>
      </c>
      <c r="G5898" s="15" t="s">
        <v>26</v>
      </c>
      <c r="H5898" s="15" t="s">
        <v>26</v>
      </c>
      <c r="I5898" s="15" t="s">
        <v>24</v>
      </c>
      <c r="J5898" s="15" t="s">
        <v>28</v>
      </c>
      <c r="K5898" s="15" t="s">
        <v>28</v>
      </c>
      <c r="L5898" s="15" t="s">
        <v>28</v>
      </c>
      <c r="M5898" s="15" t="s">
        <v>28</v>
      </c>
      <c r="N5898" s="15" t="s">
        <v>28</v>
      </c>
      <c r="O5898" s="15" t="s">
        <v>28</v>
      </c>
      <c r="P5898" s="15" t="s">
        <v>29</v>
      </c>
      <c r="Q5898" s="15" t="s">
        <v>24</v>
      </c>
      <c r="R5898" s="15" t="s">
        <v>21</v>
      </c>
      <c r="S5898" s="18" t="n">
        <v>25.45</v>
      </c>
      <c r="T5898" s="15" t="n">
        <v>1789.65</v>
      </c>
      <c r="U5898" s="15" t="s">
        <v>24</v>
      </c>
      <c r="V5898" s="18" t="n">
        <f aca="false">IF(ISNUMBER(T5898),T5898,0)</f>
        <v>1789.65</v>
      </c>
      <c r="W5898" s="15" t="n">
        <f aca="false">IF(U5898="Yes",1,0)</f>
        <v>0</v>
      </c>
      <c r="X5898" s="15" t="str">
        <f aca="false">IF(F5898&lt;=12,"0-12 months",IF(F5898&lt;=24,"13-24 months",IF(F5898&lt;=48,"25-48 months","49-72 months")))</f>
        <v>49-72 months</v>
      </c>
      <c r="Y5898" s="15" t="str">
        <f aca="false">IF(C5898=1,"Yes","No")</f>
        <v>Yes</v>
      </c>
      <c r="Z5898" s="15" t="n">
        <f aca="false">COUNTIF(J5898:O5898,"Yes")</f>
        <v>0</v>
      </c>
      <c r="AA5898" s="18" t="n">
        <f aca="false">S5898*W5898</f>
        <v>0</v>
      </c>
      <c r="AB5898" s="15" t="n">
        <f aca="false">(P5898="Month-to-month")+(I5898="Fiber optic")+(R5898="Electronic check")+(F5898&lt;=12)+(M5898="No")+(J5898="No")</f>
        <v>0</v>
      </c>
      <c r="AC5898" s="15" t="str">
        <f aca="false">IF(AB5898&gt;=5,"High",IF(AB5898&gt;=3,"Medium","Low"))</f>
        <v>Low</v>
      </c>
    </row>
    <row r="5899" customFormat="false" ht="15" hidden="false" customHeight="false" outlineLevel="0" collapsed="false">
      <c r="A5899" s="15" t="s">
        <v>5996</v>
      </c>
      <c r="B5899" s="15" t="s">
        <v>98</v>
      </c>
      <c r="C5899" s="15" t="n">
        <v>0</v>
      </c>
      <c r="D5899" s="15" t="s">
        <v>26</v>
      </c>
      <c r="E5899" s="15" t="s">
        <v>26</v>
      </c>
      <c r="F5899" s="15" t="n">
        <v>71</v>
      </c>
      <c r="G5899" s="15" t="s">
        <v>26</v>
      </c>
      <c r="H5899" s="15" t="s">
        <v>26</v>
      </c>
      <c r="I5899" s="15" t="s">
        <v>24</v>
      </c>
      <c r="J5899" s="15" t="s">
        <v>28</v>
      </c>
      <c r="K5899" s="15" t="s">
        <v>28</v>
      </c>
      <c r="L5899" s="15" t="s">
        <v>28</v>
      </c>
      <c r="M5899" s="15" t="s">
        <v>28</v>
      </c>
      <c r="N5899" s="15" t="s">
        <v>28</v>
      </c>
      <c r="O5899" s="15" t="s">
        <v>28</v>
      </c>
      <c r="P5899" s="15" t="s">
        <v>29</v>
      </c>
      <c r="Q5899" s="15" t="s">
        <v>24</v>
      </c>
      <c r="R5899" s="15" t="s">
        <v>21</v>
      </c>
      <c r="S5899" s="18" t="n">
        <v>23.9</v>
      </c>
      <c r="T5899" s="15" t="n">
        <v>1626.4</v>
      </c>
      <c r="U5899" s="15" t="s">
        <v>24</v>
      </c>
      <c r="V5899" s="18" t="n">
        <f aca="false">IF(ISNUMBER(T5899),T5899,0)</f>
        <v>1626.4</v>
      </c>
      <c r="W5899" s="15" t="n">
        <f aca="false">IF(U5899="Yes",1,0)</f>
        <v>0</v>
      </c>
      <c r="X5899" s="15" t="str">
        <f aca="false">IF(F5899&lt;=12,"0-12 months",IF(F5899&lt;=24,"13-24 months",IF(F5899&lt;=48,"25-48 months","49-72 months")))</f>
        <v>49-72 months</v>
      </c>
      <c r="Y5899" s="15" t="str">
        <f aca="false">IF(C5899=1,"Yes","No")</f>
        <v>No</v>
      </c>
      <c r="Z5899" s="15" t="n">
        <f aca="false">COUNTIF(J5899:O5899,"Yes")</f>
        <v>0</v>
      </c>
      <c r="AA5899" s="18" t="n">
        <f aca="false">S5899*W5899</f>
        <v>0</v>
      </c>
      <c r="AB5899" s="15" t="n">
        <f aca="false">(P5899="Month-to-month")+(I5899="Fiber optic")+(R5899="Electronic check")+(F5899&lt;=12)+(M5899="No")+(J5899="No")</f>
        <v>0</v>
      </c>
      <c r="AC5899" s="15" t="str">
        <f aca="false">IF(AB5899&gt;=5,"High",IF(AB5899&gt;=3,"Medium","Low"))</f>
        <v>Low</v>
      </c>
    </row>
    <row r="5900" customFormat="false" ht="15" hidden="false" customHeight="false" outlineLevel="0" collapsed="false">
      <c r="A5900" s="15" t="s">
        <v>5997</v>
      </c>
      <c r="B5900" s="15" t="s">
        <v>94</v>
      </c>
      <c r="C5900" s="15" t="n">
        <v>0</v>
      </c>
      <c r="D5900" s="15" t="s">
        <v>26</v>
      </c>
      <c r="E5900" s="15" t="s">
        <v>26</v>
      </c>
      <c r="F5900" s="15" t="n">
        <v>33</v>
      </c>
      <c r="G5900" s="15" t="s">
        <v>26</v>
      </c>
      <c r="H5900" s="15" t="s">
        <v>26</v>
      </c>
      <c r="I5900" s="15" t="s">
        <v>24</v>
      </c>
      <c r="J5900" s="15" t="s">
        <v>28</v>
      </c>
      <c r="K5900" s="15" t="s">
        <v>28</v>
      </c>
      <c r="L5900" s="15" t="s">
        <v>28</v>
      </c>
      <c r="M5900" s="15" t="s">
        <v>28</v>
      </c>
      <c r="N5900" s="15" t="s">
        <v>28</v>
      </c>
      <c r="O5900" s="15" t="s">
        <v>28</v>
      </c>
      <c r="P5900" s="15" t="s">
        <v>27</v>
      </c>
      <c r="Q5900" s="15" t="s">
        <v>24</v>
      </c>
      <c r="R5900" s="15" t="s">
        <v>21</v>
      </c>
      <c r="S5900" s="18" t="n">
        <v>24.15</v>
      </c>
      <c r="T5900" s="15" t="n">
        <v>800.3</v>
      </c>
      <c r="U5900" s="15" t="s">
        <v>24</v>
      </c>
      <c r="V5900" s="18" t="n">
        <f aca="false">IF(ISNUMBER(T5900),T5900,0)</f>
        <v>800.3</v>
      </c>
      <c r="W5900" s="15" t="n">
        <f aca="false">IF(U5900="Yes",1,0)</f>
        <v>0</v>
      </c>
      <c r="X5900" s="15" t="str">
        <f aca="false">IF(F5900&lt;=12,"0-12 months",IF(F5900&lt;=24,"13-24 months",IF(F5900&lt;=48,"25-48 months","49-72 months")))</f>
        <v>25-48 months</v>
      </c>
      <c r="Y5900" s="15" t="str">
        <f aca="false">IF(C5900=1,"Yes","No")</f>
        <v>No</v>
      </c>
      <c r="Z5900" s="15" t="n">
        <f aca="false">COUNTIF(J5900:O5900,"Yes")</f>
        <v>0</v>
      </c>
      <c r="AA5900" s="18" t="n">
        <f aca="false">S5900*W5900</f>
        <v>0</v>
      </c>
      <c r="AB5900" s="15" t="n">
        <f aca="false">(P5900="Month-to-month")+(I5900="Fiber optic")+(R5900="Electronic check")+(F5900&lt;=12)+(M5900="No")+(J5900="No")</f>
        <v>0</v>
      </c>
      <c r="AC5900" s="15" t="str">
        <f aca="false">IF(AB5900&gt;=5,"High",IF(AB5900&gt;=3,"Medium","Low"))</f>
        <v>Low</v>
      </c>
    </row>
    <row r="5901" customFormat="false" ht="15" hidden="false" customHeight="false" outlineLevel="0" collapsed="false">
      <c r="A5901" s="15" t="s">
        <v>5998</v>
      </c>
      <c r="B5901" s="15" t="s">
        <v>98</v>
      </c>
      <c r="C5901" s="15" t="n">
        <v>1</v>
      </c>
      <c r="D5901" s="15" t="s">
        <v>24</v>
      </c>
      <c r="E5901" s="15" t="s">
        <v>24</v>
      </c>
      <c r="F5901" s="15" t="n">
        <v>67</v>
      </c>
      <c r="G5901" s="15" t="s">
        <v>26</v>
      </c>
      <c r="H5901" s="15" t="s">
        <v>26</v>
      </c>
      <c r="I5901" s="15" t="s">
        <v>102</v>
      </c>
      <c r="J5901" s="15" t="s">
        <v>24</v>
      </c>
      <c r="K5901" s="15" t="s">
        <v>24</v>
      </c>
      <c r="L5901" s="15" t="s">
        <v>24</v>
      </c>
      <c r="M5901" s="15" t="s">
        <v>24</v>
      </c>
      <c r="N5901" s="15" t="s">
        <v>24</v>
      </c>
      <c r="O5901" s="15" t="s">
        <v>24</v>
      </c>
      <c r="P5901" s="15" t="s">
        <v>25</v>
      </c>
      <c r="Q5901" s="15" t="s">
        <v>26</v>
      </c>
      <c r="R5901" s="15" t="s">
        <v>17</v>
      </c>
      <c r="S5901" s="18" t="n">
        <v>75.7</v>
      </c>
      <c r="T5901" s="15" t="n">
        <v>5060.85</v>
      </c>
      <c r="U5901" s="15" t="s">
        <v>24</v>
      </c>
      <c r="V5901" s="18" t="n">
        <f aca="false">IF(ISNUMBER(T5901),T5901,0)</f>
        <v>5060.85</v>
      </c>
      <c r="W5901" s="15" t="n">
        <f aca="false">IF(U5901="Yes",1,0)</f>
        <v>0</v>
      </c>
      <c r="X5901" s="15" t="str">
        <f aca="false">IF(F5901&lt;=12,"0-12 months",IF(F5901&lt;=24,"13-24 months",IF(F5901&lt;=48,"25-48 months","49-72 months")))</f>
        <v>49-72 months</v>
      </c>
      <c r="Y5901" s="15" t="str">
        <f aca="false">IF(C5901=1,"Yes","No")</f>
        <v>Yes</v>
      </c>
      <c r="Z5901" s="15" t="n">
        <f aca="false">COUNTIF(J5901:O5901,"Yes")</f>
        <v>0</v>
      </c>
      <c r="AA5901" s="18" t="n">
        <f aca="false">S5901*W5901</f>
        <v>0</v>
      </c>
      <c r="AB5901" s="15" t="n">
        <f aca="false">(P5901="Month-to-month")+(I5901="Fiber optic")+(R5901="Electronic check")+(F5901&lt;=12)+(M5901="No")+(J5901="No")</f>
        <v>4</v>
      </c>
      <c r="AC5901" s="15" t="str">
        <f aca="false">IF(AB5901&gt;=5,"High",IF(AB5901&gt;=3,"Medium","Low"))</f>
        <v>Medium</v>
      </c>
    </row>
    <row r="5902" customFormat="false" ht="15" hidden="false" customHeight="false" outlineLevel="0" collapsed="false">
      <c r="A5902" s="15" t="s">
        <v>5999</v>
      </c>
      <c r="B5902" s="15" t="s">
        <v>98</v>
      </c>
      <c r="C5902" s="15" t="n">
        <v>0</v>
      </c>
      <c r="D5902" s="15" t="s">
        <v>26</v>
      </c>
      <c r="E5902" s="15" t="s">
        <v>26</v>
      </c>
      <c r="F5902" s="15" t="n">
        <v>37</v>
      </c>
      <c r="G5902" s="15" t="s">
        <v>24</v>
      </c>
      <c r="H5902" s="15" t="s">
        <v>95</v>
      </c>
      <c r="I5902" s="15" t="s">
        <v>96</v>
      </c>
      <c r="J5902" s="15" t="s">
        <v>26</v>
      </c>
      <c r="K5902" s="15" t="s">
        <v>26</v>
      </c>
      <c r="L5902" s="15" t="s">
        <v>26</v>
      </c>
      <c r="M5902" s="15" t="s">
        <v>24</v>
      </c>
      <c r="N5902" s="15" t="s">
        <v>24</v>
      </c>
      <c r="O5902" s="15" t="s">
        <v>24</v>
      </c>
      <c r="P5902" s="15" t="s">
        <v>25</v>
      </c>
      <c r="Q5902" s="15" t="s">
        <v>24</v>
      </c>
      <c r="R5902" s="15" t="s">
        <v>19</v>
      </c>
      <c r="S5902" s="18" t="n">
        <v>40.2</v>
      </c>
      <c r="T5902" s="15" t="n">
        <v>1448.8</v>
      </c>
      <c r="U5902" s="15" t="s">
        <v>26</v>
      </c>
      <c r="V5902" s="18" t="n">
        <f aca="false">IF(ISNUMBER(T5902),T5902,0)</f>
        <v>1448.8</v>
      </c>
      <c r="W5902" s="15" t="n">
        <f aca="false">IF(U5902="Yes",1,0)</f>
        <v>1</v>
      </c>
      <c r="X5902" s="15" t="str">
        <f aca="false">IF(F5902&lt;=12,"0-12 months",IF(F5902&lt;=24,"13-24 months",IF(F5902&lt;=48,"25-48 months","49-72 months")))</f>
        <v>25-48 months</v>
      </c>
      <c r="Y5902" s="15" t="str">
        <f aca="false">IF(C5902=1,"Yes","No")</f>
        <v>No</v>
      </c>
      <c r="Z5902" s="15" t="n">
        <f aca="false">COUNTIF(J5902:O5902,"Yes")</f>
        <v>3</v>
      </c>
      <c r="AA5902" s="18" t="n">
        <f aca="false">S5902*W5902</f>
        <v>40.2</v>
      </c>
      <c r="AB5902" s="15" t="n">
        <f aca="false">(P5902="Month-to-month")+(I5902="Fiber optic")+(R5902="Electronic check")+(F5902&lt;=12)+(M5902="No")+(J5902="No")</f>
        <v>2</v>
      </c>
      <c r="AC5902" s="15" t="str">
        <f aca="false">IF(AB5902&gt;=5,"High",IF(AB5902&gt;=3,"Medium","Low"))</f>
        <v>Low</v>
      </c>
    </row>
    <row r="5903" customFormat="false" ht="15" hidden="false" customHeight="false" outlineLevel="0" collapsed="false">
      <c r="A5903" s="15" t="s">
        <v>6000</v>
      </c>
      <c r="B5903" s="15" t="s">
        <v>98</v>
      </c>
      <c r="C5903" s="15" t="n">
        <v>0</v>
      </c>
      <c r="D5903" s="15" t="s">
        <v>26</v>
      </c>
      <c r="E5903" s="15" t="s">
        <v>26</v>
      </c>
      <c r="F5903" s="15" t="n">
        <v>49</v>
      </c>
      <c r="G5903" s="15" t="s">
        <v>26</v>
      </c>
      <c r="H5903" s="15" t="s">
        <v>26</v>
      </c>
      <c r="I5903" s="15" t="s">
        <v>102</v>
      </c>
      <c r="J5903" s="15" t="s">
        <v>24</v>
      </c>
      <c r="K5903" s="15" t="s">
        <v>24</v>
      </c>
      <c r="L5903" s="15" t="s">
        <v>24</v>
      </c>
      <c r="M5903" s="15" t="s">
        <v>24</v>
      </c>
      <c r="N5903" s="15" t="s">
        <v>26</v>
      </c>
      <c r="O5903" s="15" t="s">
        <v>24</v>
      </c>
      <c r="P5903" s="15" t="s">
        <v>25</v>
      </c>
      <c r="Q5903" s="15" t="s">
        <v>24</v>
      </c>
      <c r="R5903" s="15" t="s">
        <v>15</v>
      </c>
      <c r="S5903" s="18" t="n">
        <v>84.5</v>
      </c>
      <c r="T5903" s="15" t="n">
        <v>4254.85</v>
      </c>
      <c r="U5903" s="15" t="s">
        <v>26</v>
      </c>
      <c r="V5903" s="18" t="n">
        <f aca="false">IF(ISNUMBER(T5903),T5903,0)</f>
        <v>4254.85</v>
      </c>
      <c r="W5903" s="15" t="n">
        <f aca="false">IF(U5903="Yes",1,0)</f>
        <v>1</v>
      </c>
      <c r="X5903" s="15" t="str">
        <f aca="false">IF(F5903&lt;=12,"0-12 months",IF(F5903&lt;=24,"13-24 months",IF(F5903&lt;=48,"25-48 months","49-72 months")))</f>
        <v>49-72 months</v>
      </c>
      <c r="Y5903" s="15" t="str">
        <f aca="false">IF(C5903=1,"Yes","No")</f>
        <v>No</v>
      </c>
      <c r="Z5903" s="15" t="n">
        <f aca="false">COUNTIF(J5903:O5903,"Yes")</f>
        <v>1</v>
      </c>
      <c r="AA5903" s="18" t="n">
        <f aca="false">S5903*W5903</f>
        <v>84.5</v>
      </c>
      <c r="AB5903" s="15" t="n">
        <f aca="false">(P5903="Month-to-month")+(I5903="Fiber optic")+(R5903="Electronic check")+(F5903&lt;=12)+(M5903="No")+(J5903="No")</f>
        <v>5</v>
      </c>
      <c r="AC5903" s="15" t="str">
        <f aca="false">IF(AB5903&gt;=5,"High",IF(AB5903&gt;=3,"Medium","Low"))</f>
        <v>High</v>
      </c>
    </row>
    <row r="5904" customFormat="false" ht="15" hidden="false" customHeight="false" outlineLevel="0" collapsed="false">
      <c r="A5904" s="15" t="s">
        <v>6001</v>
      </c>
      <c r="B5904" s="15" t="s">
        <v>94</v>
      </c>
      <c r="C5904" s="15" t="n">
        <v>0</v>
      </c>
      <c r="D5904" s="15" t="s">
        <v>26</v>
      </c>
      <c r="E5904" s="15" t="s">
        <v>24</v>
      </c>
      <c r="F5904" s="15" t="n">
        <v>9</v>
      </c>
      <c r="G5904" s="15" t="s">
        <v>26</v>
      </c>
      <c r="H5904" s="15" t="s">
        <v>24</v>
      </c>
      <c r="I5904" s="15" t="s">
        <v>96</v>
      </c>
      <c r="J5904" s="15" t="s">
        <v>24</v>
      </c>
      <c r="K5904" s="15" t="s">
        <v>26</v>
      </c>
      <c r="L5904" s="15" t="s">
        <v>24</v>
      </c>
      <c r="M5904" s="15" t="s">
        <v>24</v>
      </c>
      <c r="N5904" s="15" t="s">
        <v>24</v>
      </c>
      <c r="O5904" s="15" t="s">
        <v>24</v>
      </c>
      <c r="P5904" s="15" t="s">
        <v>25</v>
      </c>
      <c r="Q5904" s="15" t="s">
        <v>24</v>
      </c>
      <c r="R5904" s="15" t="s">
        <v>17</v>
      </c>
      <c r="S5904" s="18" t="n">
        <v>50.85</v>
      </c>
      <c r="T5904" s="15" t="n">
        <v>466.6</v>
      </c>
      <c r="U5904" s="15" t="s">
        <v>24</v>
      </c>
      <c r="V5904" s="18" t="n">
        <f aca="false">IF(ISNUMBER(T5904),T5904,0)</f>
        <v>466.6</v>
      </c>
      <c r="W5904" s="15" t="n">
        <f aca="false">IF(U5904="Yes",1,0)</f>
        <v>0</v>
      </c>
      <c r="X5904" s="15" t="str">
        <f aca="false">IF(F5904&lt;=12,"0-12 months",IF(F5904&lt;=24,"13-24 months",IF(F5904&lt;=48,"25-48 months","49-72 months")))</f>
        <v>0-12 months</v>
      </c>
      <c r="Y5904" s="15" t="str">
        <f aca="false">IF(C5904=1,"Yes","No")</f>
        <v>No</v>
      </c>
      <c r="Z5904" s="15" t="n">
        <f aca="false">COUNTIF(J5904:O5904,"Yes")</f>
        <v>1</v>
      </c>
      <c r="AA5904" s="18" t="n">
        <f aca="false">S5904*W5904</f>
        <v>0</v>
      </c>
      <c r="AB5904" s="15" t="n">
        <f aca="false">(P5904="Month-to-month")+(I5904="Fiber optic")+(R5904="Electronic check")+(F5904&lt;=12)+(M5904="No")+(J5904="No")</f>
        <v>4</v>
      </c>
      <c r="AC5904" s="15" t="str">
        <f aca="false">IF(AB5904&gt;=5,"High",IF(AB5904&gt;=3,"Medium","Low"))</f>
        <v>Medium</v>
      </c>
    </row>
    <row r="5905" customFormat="false" ht="15" hidden="false" customHeight="false" outlineLevel="0" collapsed="false">
      <c r="A5905" s="15" t="s">
        <v>6002</v>
      </c>
      <c r="B5905" s="15" t="s">
        <v>98</v>
      </c>
      <c r="C5905" s="15" t="n">
        <v>0</v>
      </c>
      <c r="D5905" s="15" t="s">
        <v>26</v>
      </c>
      <c r="E5905" s="15" t="s">
        <v>24</v>
      </c>
      <c r="F5905" s="15" t="n">
        <v>52</v>
      </c>
      <c r="G5905" s="15" t="s">
        <v>26</v>
      </c>
      <c r="H5905" s="15" t="s">
        <v>26</v>
      </c>
      <c r="I5905" s="15" t="s">
        <v>102</v>
      </c>
      <c r="J5905" s="15" t="s">
        <v>26</v>
      </c>
      <c r="K5905" s="15" t="s">
        <v>24</v>
      </c>
      <c r="L5905" s="15" t="s">
        <v>26</v>
      </c>
      <c r="M5905" s="15" t="s">
        <v>26</v>
      </c>
      <c r="N5905" s="15" t="s">
        <v>24</v>
      </c>
      <c r="O5905" s="15" t="s">
        <v>24</v>
      </c>
      <c r="P5905" s="15" t="s">
        <v>29</v>
      </c>
      <c r="Q5905" s="15" t="s">
        <v>26</v>
      </c>
      <c r="R5905" s="15" t="s">
        <v>21</v>
      </c>
      <c r="S5905" s="18" t="n">
        <v>91.6</v>
      </c>
      <c r="T5905" s="15" t="n">
        <v>4627.8</v>
      </c>
      <c r="U5905" s="15" t="s">
        <v>24</v>
      </c>
      <c r="V5905" s="18" t="n">
        <f aca="false">IF(ISNUMBER(T5905),T5905,0)</f>
        <v>4627.8</v>
      </c>
      <c r="W5905" s="15" t="n">
        <f aca="false">IF(U5905="Yes",1,0)</f>
        <v>0</v>
      </c>
      <c r="X5905" s="15" t="str">
        <f aca="false">IF(F5905&lt;=12,"0-12 months",IF(F5905&lt;=24,"13-24 months",IF(F5905&lt;=48,"25-48 months","49-72 months")))</f>
        <v>49-72 months</v>
      </c>
      <c r="Y5905" s="15" t="str">
        <f aca="false">IF(C5905=1,"Yes","No")</f>
        <v>No</v>
      </c>
      <c r="Z5905" s="15" t="n">
        <f aca="false">COUNTIF(J5905:O5905,"Yes")</f>
        <v>3</v>
      </c>
      <c r="AA5905" s="18" t="n">
        <f aca="false">S5905*W5905</f>
        <v>0</v>
      </c>
      <c r="AB5905" s="15" t="n">
        <f aca="false">(P5905="Month-to-month")+(I5905="Fiber optic")+(R5905="Electronic check")+(F5905&lt;=12)+(M5905="No")+(J5905="No")</f>
        <v>1</v>
      </c>
      <c r="AC5905" s="15" t="str">
        <f aca="false">IF(AB5905&gt;=5,"High",IF(AB5905&gt;=3,"Medium","Low"))</f>
        <v>Low</v>
      </c>
    </row>
    <row r="5906" customFormat="false" ht="15" hidden="false" customHeight="false" outlineLevel="0" collapsed="false">
      <c r="A5906" s="15" t="s">
        <v>6003</v>
      </c>
      <c r="B5906" s="15" t="s">
        <v>94</v>
      </c>
      <c r="C5906" s="15" t="n">
        <v>0</v>
      </c>
      <c r="D5906" s="15" t="s">
        <v>24</v>
      </c>
      <c r="E5906" s="15" t="s">
        <v>24</v>
      </c>
      <c r="F5906" s="15" t="n">
        <v>70</v>
      </c>
      <c r="G5906" s="15" t="s">
        <v>26</v>
      </c>
      <c r="H5906" s="15" t="s">
        <v>26</v>
      </c>
      <c r="I5906" s="15" t="s">
        <v>102</v>
      </c>
      <c r="J5906" s="15" t="s">
        <v>24</v>
      </c>
      <c r="K5906" s="15" t="s">
        <v>26</v>
      </c>
      <c r="L5906" s="15" t="s">
        <v>24</v>
      </c>
      <c r="M5906" s="15" t="s">
        <v>24</v>
      </c>
      <c r="N5906" s="15" t="s">
        <v>26</v>
      </c>
      <c r="O5906" s="15" t="s">
        <v>26</v>
      </c>
      <c r="P5906" s="15" t="s">
        <v>27</v>
      </c>
      <c r="Q5906" s="15" t="s">
        <v>24</v>
      </c>
      <c r="R5906" s="15" t="s">
        <v>15</v>
      </c>
      <c r="S5906" s="18" t="n">
        <v>98.9</v>
      </c>
      <c r="T5906" s="15" t="n">
        <v>6838.6</v>
      </c>
      <c r="U5906" s="15" t="s">
        <v>24</v>
      </c>
      <c r="V5906" s="18" t="n">
        <f aca="false">IF(ISNUMBER(T5906),T5906,0)</f>
        <v>6838.6</v>
      </c>
      <c r="W5906" s="15" t="n">
        <f aca="false">IF(U5906="Yes",1,0)</f>
        <v>0</v>
      </c>
      <c r="X5906" s="15" t="str">
        <f aca="false">IF(F5906&lt;=12,"0-12 months",IF(F5906&lt;=24,"13-24 months",IF(F5906&lt;=48,"25-48 months","49-72 months")))</f>
        <v>49-72 months</v>
      </c>
      <c r="Y5906" s="15" t="str">
        <f aca="false">IF(C5906=1,"Yes","No")</f>
        <v>No</v>
      </c>
      <c r="Z5906" s="15" t="n">
        <f aca="false">COUNTIF(J5906:O5906,"Yes")</f>
        <v>3</v>
      </c>
      <c r="AA5906" s="18" t="n">
        <f aca="false">S5906*W5906</f>
        <v>0</v>
      </c>
      <c r="AB5906" s="15" t="n">
        <f aca="false">(P5906="Month-to-month")+(I5906="Fiber optic")+(R5906="Electronic check")+(F5906&lt;=12)+(M5906="No")+(J5906="No")</f>
        <v>4</v>
      </c>
      <c r="AC5906" s="15" t="str">
        <f aca="false">IF(AB5906&gt;=5,"High",IF(AB5906&gt;=3,"Medium","Low"))</f>
        <v>Medium</v>
      </c>
    </row>
    <row r="5907" customFormat="false" ht="15" hidden="false" customHeight="false" outlineLevel="0" collapsed="false">
      <c r="A5907" s="15" t="s">
        <v>6004</v>
      </c>
      <c r="B5907" s="15" t="s">
        <v>98</v>
      </c>
      <c r="C5907" s="15" t="n">
        <v>0</v>
      </c>
      <c r="D5907" s="15" t="s">
        <v>24</v>
      </c>
      <c r="E5907" s="15" t="s">
        <v>24</v>
      </c>
      <c r="F5907" s="15" t="n">
        <v>1</v>
      </c>
      <c r="G5907" s="15" t="s">
        <v>26</v>
      </c>
      <c r="H5907" s="15" t="s">
        <v>24</v>
      </c>
      <c r="I5907" s="15" t="s">
        <v>102</v>
      </c>
      <c r="J5907" s="15" t="s">
        <v>24</v>
      </c>
      <c r="K5907" s="15" t="s">
        <v>26</v>
      </c>
      <c r="L5907" s="15" t="s">
        <v>24</v>
      </c>
      <c r="M5907" s="15" t="s">
        <v>24</v>
      </c>
      <c r="N5907" s="15" t="s">
        <v>24</v>
      </c>
      <c r="O5907" s="15" t="s">
        <v>26</v>
      </c>
      <c r="P5907" s="15" t="s">
        <v>25</v>
      </c>
      <c r="Q5907" s="15" t="s">
        <v>26</v>
      </c>
      <c r="R5907" s="15" t="s">
        <v>15</v>
      </c>
      <c r="S5907" s="18" t="n">
        <v>85</v>
      </c>
      <c r="T5907" s="15" t="n">
        <v>85</v>
      </c>
      <c r="U5907" s="15" t="s">
        <v>24</v>
      </c>
      <c r="V5907" s="18" t="n">
        <f aca="false">IF(ISNUMBER(T5907),T5907,0)</f>
        <v>85</v>
      </c>
      <c r="W5907" s="15" t="n">
        <f aca="false">IF(U5907="Yes",1,0)</f>
        <v>0</v>
      </c>
      <c r="X5907" s="15" t="str">
        <f aca="false">IF(F5907&lt;=12,"0-12 months",IF(F5907&lt;=24,"13-24 months",IF(F5907&lt;=48,"25-48 months","49-72 months")))</f>
        <v>0-12 months</v>
      </c>
      <c r="Y5907" s="15" t="str">
        <f aca="false">IF(C5907=1,"Yes","No")</f>
        <v>No</v>
      </c>
      <c r="Z5907" s="15" t="n">
        <f aca="false">COUNTIF(J5907:O5907,"Yes")</f>
        <v>2</v>
      </c>
      <c r="AA5907" s="18" t="n">
        <f aca="false">S5907*W5907</f>
        <v>0</v>
      </c>
      <c r="AB5907" s="15" t="n">
        <f aca="false">(P5907="Month-to-month")+(I5907="Fiber optic")+(R5907="Electronic check")+(F5907&lt;=12)+(M5907="No")+(J5907="No")</f>
        <v>6</v>
      </c>
      <c r="AC5907" s="15" t="str">
        <f aca="false">IF(AB5907&gt;=5,"High",IF(AB5907&gt;=3,"Medium","Low"))</f>
        <v>High</v>
      </c>
    </row>
    <row r="5908" customFormat="false" ht="15" hidden="false" customHeight="false" outlineLevel="0" collapsed="false">
      <c r="A5908" s="15" t="s">
        <v>6005</v>
      </c>
      <c r="B5908" s="15" t="s">
        <v>94</v>
      </c>
      <c r="C5908" s="15" t="n">
        <v>1</v>
      </c>
      <c r="D5908" s="15" t="s">
        <v>24</v>
      </c>
      <c r="E5908" s="15" t="s">
        <v>24</v>
      </c>
      <c r="F5908" s="15" t="n">
        <v>14</v>
      </c>
      <c r="G5908" s="15" t="s">
        <v>26</v>
      </c>
      <c r="H5908" s="15" t="s">
        <v>26</v>
      </c>
      <c r="I5908" s="15" t="s">
        <v>102</v>
      </c>
      <c r="J5908" s="15" t="s">
        <v>24</v>
      </c>
      <c r="K5908" s="15" t="s">
        <v>26</v>
      </c>
      <c r="L5908" s="15" t="s">
        <v>24</v>
      </c>
      <c r="M5908" s="15" t="s">
        <v>24</v>
      </c>
      <c r="N5908" s="15" t="s">
        <v>24</v>
      </c>
      <c r="O5908" s="15" t="s">
        <v>24</v>
      </c>
      <c r="P5908" s="15" t="s">
        <v>25</v>
      </c>
      <c r="Q5908" s="15" t="s">
        <v>26</v>
      </c>
      <c r="R5908" s="15" t="s">
        <v>15</v>
      </c>
      <c r="S5908" s="18" t="n">
        <v>78.95</v>
      </c>
      <c r="T5908" s="15" t="n">
        <v>1101.85</v>
      </c>
      <c r="U5908" s="15" t="s">
        <v>26</v>
      </c>
      <c r="V5908" s="18" t="n">
        <f aca="false">IF(ISNUMBER(T5908),T5908,0)</f>
        <v>1101.85</v>
      </c>
      <c r="W5908" s="15" t="n">
        <f aca="false">IF(U5908="Yes",1,0)</f>
        <v>1</v>
      </c>
      <c r="X5908" s="15" t="str">
        <f aca="false">IF(F5908&lt;=12,"0-12 months",IF(F5908&lt;=24,"13-24 months",IF(F5908&lt;=48,"25-48 months","49-72 months")))</f>
        <v>13-24 months</v>
      </c>
      <c r="Y5908" s="15" t="str">
        <f aca="false">IF(C5908=1,"Yes","No")</f>
        <v>Yes</v>
      </c>
      <c r="Z5908" s="15" t="n">
        <f aca="false">COUNTIF(J5908:O5908,"Yes")</f>
        <v>1</v>
      </c>
      <c r="AA5908" s="18" t="n">
        <f aca="false">S5908*W5908</f>
        <v>78.95</v>
      </c>
      <c r="AB5908" s="15" t="n">
        <f aca="false">(P5908="Month-to-month")+(I5908="Fiber optic")+(R5908="Electronic check")+(F5908&lt;=12)+(M5908="No")+(J5908="No")</f>
        <v>5</v>
      </c>
      <c r="AC5908" s="15" t="str">
        <f aca="false">IF(AB5908&gt;=5,"High",IF(AB5908&gt;=3,"Medium","Low"))</f>
        <v>High</v>
      </c>
    </row>
    <row r="5909" customFormat="false" ht="15" hidden="false" customHeight="false" outlineLevel="0" collapsed="false">
      <c r="A5909" s="15" t="s">
        <v>6006</v>
      </c>
      <c r="B5909" s="15" t="s">
        <v>98</v>
      </c>
      <c r="C5909" s="15" t="n">
        <v>0</v>
      </c>
      <c r="D5909" s="15" t="s">
        <v>24</v>
      </c>
      <c r="E5909" s="15" t="s">
        <v>24</v>
      </c>
      <c r="F5909" s="15" t="n">
        <v>1</v>
      </c>
      <c r="G5909" s="15" t="s">
        <v>26</v>
      </c>
      <c r="H5909" s="15" t="s">
        <v>24</v>
      </c>
      <c r="I5909" s="15" t="s">
        <v>96</v>
      </c>
      <c r="J5909" s="15" t="s">
        <v>24</v>
      </c>
      <c r="K5909" s="15" t="s">
        <v>24</v>
      </c>
      <c r="L5909" s="15" t="s">
        <v>24</v>
      </c>
      <c r="M5909" s="15" t="s">
        <v>24</v>
      </c>
      <c r="N5909" s="15" t="s">
        <v>24</v>
      </c>
      <c r="O5909" s="15" t="s">
        <v>24</v>
      </c>
      <c r="P5909" s="15" t="s">
        <v>25</v>
      </c>
      <c r="Q5909" s="15" t="s">
        <v>26</v>
      </c>
      <c r="R5909" s="15" t="s">
        <v>17</v>
      </c>
      <c r="S5909" s="18" t="n">
        <v>44.3</v>
      </c>
      <c r="T5909" s="15" t="n">
        <v>44.3</v>
      </c>
      <c r="U5909" s="15" t="s">
        <v>24</v>
      </c>
      <c r="V5909" s="18" t="n">
        <f aca="false">IF(ISNUMBER(T5909),T5909,0)</f>
        <v>44.3</v>
      </c>
      <c r="W5909" s="15" t="n">
        <f aca="false">IF(U5909="Yes",1,0)</f>
        <v>0</v>
      </c>
      <c r="X5909" s="15" t="str">
        <f aca="false">IF(F5909&lt;=12,"0-12 months",IF(F5909&lt;=24,"13-24 months",IF(F5909&lt;=48,"25-48 months","49-72 months")))</f>
        <v>0-12 months</v>
      </c>
      <c r="Y5909" s="15" t="str">
        <f aca="false">IF(C5909=1,"Yes","No")</f>
        <v>No</v>
      </c>
      <c r="Z5909" s="15" t="n">
        <f aca="false">COUNTIF(J5909:O5909,"Yes")</f>
        <v>0</v>
      </c>
      <c r="AA5909" s="18" t="n">
        <f aca="false">S5909*W5909</f>
        <v>0</v>
      </c>
      <c r="AB5909" s="15" t="n">
        <f aca="false">(P5909="Month-to-month")+(I5909="Fiber optic")+(R5909="Electronic check")+(F5909&lt;=12)+(M5909="No")+(J5909="No")</f>
        <v>4</v>
      </c>
      <c r="AC5909" s="15" t="str">
        <f aca="false">IF(AB5909&gt;=5,"High",IF(AB5909&gt;=3,"Medium","Low"))</f>
        <v>Medium</v>
      </c>
    </row>
    <row r="5910" customFormat="false" ht="15" hidden="false" customHeight="false" outlineLevel="0" collapsed="false">
      <c r="A5910" s="15" t="s">
        <v>6007</v>
      </c>
      <c r="B5910" s="15" t="s">
        <v>98</v>
      </c>
      <c r="C5910" s="15" t="n">
        <v>0</v>
      </c>
      <c r="D5910" s="15" t="s">
        <v>24</v>
      </c>
      <c r="E5910" s="15" t="s">
        <v>24</v>
      </c>
      <c r="F5910" s="15" t="n">
        <v>1</v>
      </c>
      <c r="G5910" s="15" t="s">
        <v>26</v>
      </c>
      <c r="H5910" s="15" t="s">
        <v>24</v>
      </c>
      <c r="I5910" s="15" t="s">
        <v>24</v>
      </c>
      <c r="J5910" s="15" t="s">
        <v>28</v>
      </c>
      <c r="K5910" s="15" t="s">
        <v>28</v>
      </c>
      <c r="L5910" s="15" t="s">
        <v>28</v>
      </c>
      <c r="M5910" s="15" t="s">
        <v>28</v>
      </c>
      <c r="N5910" s="15" t="s">
        <v>28</v>
      </c>
      <c r="O5910" s="15" t="s">
        <v>28</v>
      </c>
      <c r="P5910" s="15" t="s">
        <v>25</v>
      </c>
      <c r="Q5910" s="15" t="s">
        <v>24</v>
      </c>
      <c r="R5910" s="15" t="s">
        <v>17</v>
      </c>
      <c r="S5910" s="18" t="n">
        <v>20.2</v>
      </c>
      <c r="T5910" s="15" t="n">
        <v>20.2</v>
      </c>
      <c r="U5910" s="15" t="s">
        <v>26</v>
      </c>
      <c r="V5910" s="18" t="n">
        <f aca="false">IF(ISNUMBER(T5910),T5910,0)</f>
        <v>20.2</v>
      </c>
      <c r="W5910" s="15" t="n">
        <f aca="false">IF(U5910="Yes",1,0)</f>
        <v>1</v>
      </c>
      <c r="X5910" s="15" t="str">
        <f aca="false">IF(F5910&lt;=12,"0-12 months",IF(F5910&lt;=24,"13-24 months",IF(F5910&lt;=48,"25-48 months","49-72 months")))</f>
        <v>0-12 months</v>
      </c>
      <c r="Y5910" s="15" t="str">
        <f aca="false">IF(C5910=1,"Yes","No")</f>
        <v>No</v>
      </c>
      <c r="Z5910" s="15" t="n">
        <f aca="false">COUNTIF(J5910:O5910,"Yes")</f>
        <v>0</v>
      </c>
      <c r="AA5910" s="18" t="n">
        <f aca="false">S5910*W5910</f>
        <v>20.2</v>
      </c>
      <c r="AB5910" s="15" t="n">
        <f aca="false">(P5910="Month-to-month")+(I5910="Fiber optic")+(R5910="Electronic check")+(F5910&lt;=12)+(M5910="No")+(J5910="No")</f>
        <v>2</v>
      </c>
      <c r="AC5910" s="15" t="str">
        <f aca="false">IF(AB5910&gt;=5,"High",IF(AB5910&gt;=3,"Medium","Low"))</f>
        <v>Low</v>
      </c>
    </row>
    <row r="5911" customFormat="false" ht="15" hidden="false" customHeight="false" outlineLevel="0" collapsed="false">
      <c r="A5911" s="15" t="s">
        <v>6008</v>
      </c>
      <c r="B5911" s="15" t="s">
        <v>94</v>
      </c>
      <c r="C5911" s="15" t="n">
        <v>0</v>
      </c>
      <c r="D5911" s="15" t="s">
        <v>24</v>
      </c>
      <c r="E5911" s="15" t="s">
        <v>24</v>
      </c>
      <c r="F5911" s="15" t="n">
        <v>52</v>
      </c>
      <c r="G5911" s="15" t="s">
        <v>26</v>
      </c>
      <c r="H5911" s="15" t="s">
        <v>26</v>
      </c>
      <c r="I5911" s="15" t="s">
        <v>102</v>
      </c>
      <c r="J5911" s="15" t="s">
        <v>24</v>
      </c>
      <c r="K5911" s="15" t="s">
        <v>26</v>
      </c>
      <c r="L5911" s="15" t="s">
        <v>24</v>
      </c>
      <c r="M5911" s="15" t="s">
        <v>24</v>
      </c>
      <c r="N5911" s="15" t="s">
        <v>24</v>
      </c>
      <c r="O5911" s="15" t="s">
        <v>24</v>
      </c>
      <c r="P5911" s="15" t="s">
        <v>27</v>
      </c>
      <c r="Q5911" s="15" t="s">
        <v>26</v>
      </c>
      <c r="R5911" s="15" t="s">
        <v>17</v>
      </c>
      <c r="S5911" s="18" t="n">
        <v>80.2</v>
      </c>
      <c r="T5911" s="15" t="n">
        <v>4297.6</v>
      </c>
      <c r="U5911" s="15" t="s">
        <v>24</v>
      </c>
      <c r="V5911" s="18" t="n">
        <f aca="false">IF(ISNUMBER(T5911),T5911,0)</f>
        <v>4297.6</v>
      </c>
      <c r="W5911" s="15" t="n">
        <f aca="false">IF(U5911="Yes",1,0)</f>
        <v>0</v>
      </c>
      <c r="X5911" s="15" t="str">
        <f aca="false">IF(F5911&lt;=12,"0-12 months",IF(F5911&lt;=24,"13-24 months",IF(F5911&lt;=48,"25-48 months","49-72 months")))</f>
        <v>49-72 months</v>
      </c>
      <c r="Y5911" s="15" t="str">
        <f aca="false">IF(C5911=1,"Yes","No")</f>
        <v>No</v>
      </c>
      <c r="Z5911" s="15" t="n">
        <f aca="false">COUNTIF(J5911:O5911,"Yes")</f>
        <v>1</v>
      </c>
      <c r="AA5911" s="18" t="n">
        <f aca="false">S5911*W5911</f>
        <v>0</v>
      </c>
      <c r="AB5911" s="15" t="n">
        <f aca="false">(P5911="Month-to-month")+(I5911="Fiber optic")+(R5911="Electronic check")+(F5911&lt;=12)+(M5911="No")+(J5911="No")</f>
        <v>3</v>
      </c>
      <c r="AC5911" s="15" t="str">
        <f aca="false">IF(AB5911&gt;=5,"High",IF(AB5911&gt;=3,"Medium","Low"))</f>
        <v>Medium</v>
      </c>
    </row>
    <row r="5912" customFormat="false" ht="15" hidden="false" customHeight="false" outlineLevel="0" collapsed="false">
      <c r="A5912" s="15" t="s">
        <v>6009</v>
      </c>
      <c r="B5912" s="15" t="s">
        <v>98</v>
      </c>
      <c r="C5912" s="15" t="n">
        <v>0</v>
      </c>
      <c r="D5912" s="15" t="s">
        <v>24</v>
      </c>
      <c r="E5912" s="15" t="s">
        <v>24</v>
      </c>
      <c r="F5912" s="15" t="n">
        <v>6</v>
      </c>
      <c r="G5912" s="15" t="s">
        <v>26</v>
      </c>
      <c r="H5912" s="15" t="s">
        <v>24</v>
      </c>
      <c r="I5912" s="15" t="s">
        <v>96</v>
      </c>
      <c r="J5912" s="15" t="s">
        <v>24</v>
      </c>
      <c r="K5912" s="15" t="s">
        <v>24</v>
      </c>
      <c r="L5912" s="15" t="s">
        <v>26</v>
      </c>
      <c r="M5912" s="15" t="s">
        <v>24</v>
      </c>
      <c r="N5912" s="15" t="s">
        <v>26</v>
      </c>
      <c r="O5912" s="15" t="s">
        <v>24</v>
      </c>
      <c r="P5912" s="15" t="s">
        <v>25</v>
      </c>
      <c r="Q5912" s="15" t="s">
        <v>24</v>
      </c>
      <c r="R5912" s="15" t="s">
        <v>17</v>
      </c>
      <c r="S5912" s="18" t="n">
        <v>60.9</v>
      </c>
      <c r="T5912" s="15" t="n">
        <v>414.1</v>
      </c>
      <c r="U5912" s="15" t="s">
        <v>24</v>
      </c>
      <c r="V5912" s="18" t="n">
        <f aca="false">IF(ISNUMBER(T5912),T5912,0)</f>
        <v>414.1</v>
      </c>
      <c r="W5912" s="15" t="n">
        <f aca="false">IF(U5912="Yes",1,0)</f>
        <v>0</v>
      </c>
      <c r="X5912" s="15" t="str">
        <f aca="false">IF(F5912&lt;=12,"0-12 months",IF(F5912&lt;=24,"13-24 months",IF(F5912&lt;=48,"25-48 months","49-72 months")))</f>
        <v>0-12 months</v>
      </c>
      <c r="Y5912" s="15" t="str">
        <f aca="false">IF(C5912=1,"Yes","No")</f>
        <v>No</v>
      </c>
      <c r="Z5912" s="15" t="n">
        <f aca="false">COUNTIF(J5912:O5912,"Yes")</f>
        <v>2</v>
      </c>
      <c r="AA5912" s="18" t="n">
        <f aca="false">S5912*W5912</f>
        <v>0</v>
      </c>
      <c r="AB5912" s="15" t="n">
        <f aca="false">(P5912="Month-to-month")+(I5912="Fiber optic")+(R5912="Electronic check")+(F5912&lt;=12)+(M5912="No")+(J5912="No")</f>
        <v>4</v>
      </c>
      <c r="AC5912" s="15" t="str">
        <f aca="false">IF(AB5912&gt;=5,"High",IF(AB5912&gt;=3,"Medium","Low"))</f>
        <v>Medium</v>
      </c>
    </row>
    <row r="5913" customFormat="false" ht="15" hidden="false" customHeight="false" outlineLevel="0" collapsed="false">
      <c r="A5913" s="15" t="s">
        <v>6010</v>
      </c>
      <c r="B5913" s="15" t="s">
        <v>98</v>
      </c>
      <c r="C5913" s="15" t="n">
        <v>0</v>
      </c>
      <c r="D5913" s="15" t="s">
        <v>26</v>
      </c>
      <c r="E5913" s="15" t="s">
        <v>24</v>
      </c>
      <c r="F5913" s="15" t="n">
        <v>7</v>
      </c>
      <c r="G5913" s="15" t="s">
        <v>24</v>
      </c>
      <c r="H5913" s="15" t="s">
        <v>95</v>
      </c>
      <c r="I5913" s="15" t="s">
        <v>96</v>
      </c>
      <c r="J5913" s="15" t="s">
        <v>26</v>
      </c>
      <c r="K5913" s="15" t="s">
        <v>26</v>
      </c>
      <c r="L5913" s="15" t="s">
        <v>24</v>
      </c>
      <c r="M5913" s="15" t="s">
        <v>24</v>
      </c>
      <c r="N5913" s="15" t="s">
        <v>24</v>
      </c>
      <c r="O5913" s="15" t="s">
        <v>24</v>
      </c>
      <c r="P5913" s="15" t="s">
        <v>25</v>
      </c>
      <c r="Q5913" s="15" t="s">
        <v>24</v>
      </c>
      <c r="R5913" s="15" t="s">
        <v>17</v>
      </c>
      <c r="S5913" s="18" t="n">
        <v>34.2</v>
      </c>
      <c r="T5913" s="15" t="n">
        <v>256.6</v>
      </c>
      <c r="U5913" s="15" t="s">
        <v>24</v>
      </c>
      <c r="V5913" s="18" t="n">
        <f aca="false">IF(ISNUMBER(T5913),T5913,0)</f>
        <v>256.6</v>
      </c>
      <c r="W5913" s="15" t="n">
        <f aca="false">IF(U5913="Yes",1,0)</f>
        <v>0</v>
      </c>
      <c r="X5913" s="15" t="str">
        <f aca="false">IF(F5913&lt;=12,"0-12 months",IF(F5913&lt;=24,"13-24 months",IF(F5913&lt;=48,"25-48 months","49-72 months")))</f>
        <v>0-12 months</v>
      </c>
      <c r="Y5913" s="15" t="str">
        <f aca="false">IF(C5913=1,"Yes","No")</f>
        <v>No</v>
      </c>
      <c r="Z5913" s="15" t="n">
        <f aca="false">COUNTIF(J5913:O5913,"Yes")</f>
        <v>2</v>
      </c>
      <c r="AA5913" s="18" t="n">
        <f aca="false">S5913*W5913</f>
        <v>0</v>
      </c>
      <c r="AB5913" s="15" t="n">
        <f aca="false">(P5913="Month-to-month")+(I5913="Fiber optic")+(R5913="Electronic check")+(F5913&lt;=12)+(M5913="No")+(J5913="No")</f>
        <v>3</v>
      </c>
      <c r="AC5913" s="15" t="str">
        <f aca="false">IF(AB5913&gt;=5,"High",IF(AB5913&gt;=3,"Medium","Low"))</f>
        <v>Medium</v>
      </c>
    </row>
    <row r="5914" customFormat="false" ht="15" hidden="false" customHeight="false" outlineLevel="0" collapsed="false">
      <c r="A5914" s="15" t="s">
        <v>6011</v>
      </c>
      <c r="B5914" s="15" t="s">
        <v>94</v>
      </c>
      <c r="C5914" s="15" t="n">
        <v>1</v>
      </c>
      <c r="D5914" s="15" t="s">
        <v>24</v>
      </c>
      <c r="E5914" s="15" t="s">
        <v>24</v>
      </c>
      <c r="F5914" s="15" t="n">
        <v>47</v>
      </c>
      <c r="G5914" s="15" t="s">
        <v>26</v>
      </c>
      <c r="H5914" s="15" t="s">
        <v>26</v>
      </c>
      <c r="I5914" s="15" t="s">
        <v>102</v>
      </c>
      <c r="J5914" s="15" t="s">
        <v>24</v>
      </c>
      <c r="K5914" s="15" t="s">
        <v>26</v>
      </c>
      <c r="L5914" s="15" t="s">
        <v>26</v>
      </c>
      <c r="M5914" s="15" t="s">
        <v>24</v>
      </c>
      <c r="N5914" s="15" t="s">
        <v>24</v>
      </c>
      <c r="O5914" s="15" t="s">
        <v>24</v>
      </c>
      <c r="P5914" s="15" t="s">
        <v>25</v>
      </c>
      <c r="Q5914" s="15" t="s">
        <v>26</v>
      </c>
      <c r="R5914" s="15" t="s">
        <v>19</v>
      </c>
      <c r="S5914" s="18" t="n">
        <v>85.2</v>
      </c>
      <c r="T5914" s="15" t="n">
        <v>3969.35</v>
      </c>
      <c r="U5914" s="15" t="s">
        <v>26</v>
      </c>
      <c r="V5914" s="18" t="n">
        <f aca="false">IF(ISNUMBER(T5914),T5914,0)</f>
        <v>3969.35</v>
      </c>
      <c r="W5914" s="15" t="n">
        <f aca="false">IF(U5914="Yes",1,0)</f>
        <v>1</v>
      </c>
      <c r="X5914" s="15" t="str">
        <f aca="false">IF(F5914&lt;=12,"0-12 months",IF(F5914&lt;=24,"13-24 months",IF(F5914&lt;=48,"25-48 months","49-72 months")))</f>
        <v>25-48 months</v>
      </c>
      <c r="Y5914" s="15" t="str">
        <f aca="false">IF(C5914=1,"Yes","No")</f>
        <v>Yes</v>
      </c>
      <c r="Z5914" s="15" t="n">
        <f aca="false">COUNTIF(J5914:O5914,"Yes")</f>
        <v>2</v>
      </c>
      <c r="AA5914" s="18" t="n">
        <f aca="false">S5914*W5914</f>
        <v>85.2</v>
      </c>
      <c r="AB5914" s="15" t="n">
        <f aca="false">(P5914="Month-to-month")+(I5914="Fiber optic")+(R5914="Electronic check")+(F5914&lt;=12)+(M5914="No")+(J5914="No")</f>
        <v>4</v>
      </c>
      <c r="AC5914" s="15" t="str">
        <f aca="false">IF(AB5914&gt;=5,"High",IF(AB5914&gt;=3,"Medium","Low"))</f>
        <v>Medium</v>
      </c>
    </row>
    <row r="5915" customFormat="false" ht="15" hidden="false" customHeight="false" outlineLevel="0" collapsed="false">
      <c r="A5915" s="15" t="s">
        <v>6012</v>
      </c>
      <c r="B5915" s="15" t="s">
        <v>94</v>
      </c>
      <c r="C5915" s="15" t="n">
        <v>0</v>
      </c>
      <c r="D5915" s="15" t="s">
        <v>24</v>
      </c>
      <c r="E5915" s="15" t="s">
        <v>24</v>
      </c>
      <c r="F5915" s="15" t="n">
        <v>26</v>
      </c>
      <c r="G5915" s="15" t="s">
        <v>26</v>
      </c>
      <c r="H5915" s="15" t="s">
        <v>24</v>
      </c>
      <c r="I5915" s="15" t="s">
        <v>102</v>
      </c>
      <c r="J5915" s="15" t="s">
        <v>26</v>
      </c>
      <c r="K5915" s="15" t="s">
        <v>24</v>
      </c>
      <c r="L5915" s="15" t="s">
        <v>26</v>
      </c>
      <c r="M5915" s="15" t="s">
        <v>26</v>
      </c>
      <c r="N5915" s="15" t="s">
        <v>24</v>
      </c>
      <c r="O5915" s="15" t="s">
        <v>24</v>
      </c>
      <c r="P5915" s="15" t="s">
        <v>27</v>
      </c>
      <c r="Q5915" s="15" t="s">
        <v>26</v>
      </c>
      <c r="R5915" s="15" t="s">
        <v>21</v>
      </c>
      <c r="S5915" s="18" t="n">
        <v>87.15</v>
      </c>
      <c r="T5915" s="15" t="n">
        <v>2274.1</v>
      </c>
      <c r="U5915" s="15" t="s">
        <v>24</v>
      </c>
      <c r="V5915" s="18" t="n">
        <f aca="false">IF(ISNUMBER(T5915),T5915,0)</f>
        <v>2274.1</v>
      </c>
      <c r="W5915" s="15" t="n">
        <f aca="false">IF(U5915="Yes",1,0)</f>
        <v>0</v>
      </c>
      <c r="X5915" s="15" t="str">
        <f aca="false">IF(F5915&lt;=12,"0-12 months",IF(F5915&lt;=24,"13-24 months",IF(F5915&lt;=48,"25-48 months","49-72 months")))</f>
        <v>25-48 months</v>
      </c>
      <c r="Y5915" s="15" t="str">
        <f aca="false">IF(C5915=1,"Yes","No")</f>
        <v>No</v>
      </c>
      <c r="Z5915" s="15" t="n">
        <f aca="false">COUNTIF(J5915:O5915,"Yes")</f>
        <v>3</v>
      </c>
      <c r="AA5915" s="18" t="n">
        <f aca="false">S5915*W5915</f>
        <v>0</v>
      </c>
      <c r="AB5915" s="15" t="n">
        <f aca="false">(P5915="Month-to-month")+(I5915="Fiber optic")+(R5915="Electronic check")+(F5915&lt;=12)+(M5915="No")+(J5915="No")</f>
        <v>1</v>
      </c>
      <c r="AC5915" s="15" t="str">
        <f aca="false">IF(AB5915&gt;=5,"High",IF(AB5915&gt;=3,"Medium","Low"))</f>
        <v>Low</v>
      </c>
    </row>
    <row r="5916" customFormat="false" ht="15" hidden="false" customHeight="false" outlineLevel="0" collapsed="false">
      <c r="A5916" s="15" t="s">
        <v>6013</v>
      </c>
      <c r="B5916" s="15" t="s">
        <v>98</v>
      </c>
      <c r="C5916" s="15" t="n">
        <v>0</v>
      </c>
      <c r="D5916" s="15" t="s">
        <v>26</v>
      </c>
      <c r="E5916" s="15" t="s">
        <v>26</v>
      </c>
      <c r="F5916" s="15" t="n">
        <v>25</v>
      </c>
      <c r="G5916" s="15" t="s">
        <v>26</v>
      </c>
      <c r="H5916" s="15" t="s">
        <v>24</v>
      </c>
      <c r="I5916" s="15" t="s">
        <v>96</v>
      </c>
      <c r="J5916" s="15" t="s">
        <v>26</v>
      </c>
      <c r="K5916" s="15" t="s">
        <v>24</v>
      </c>
      <c r="L5916" s="15" t="s">
        <v>24</v>
      </c>
      <c r="M5916" s="15" t="s">
        <v>26</v>
      </c>
      <c r="N5916" s="15" t="s">
        <v>24</v>
      </c>
      <c r="O5916" s="15" t="s">
        <v>24</v>
      </c>
      <c r="P5916" s="15" t="s">
        <v>25</v>
      </c>
      <c r="Q5916" s="15" t="s">
        <v>24</v>
      </c>
      <c r="R5916" s="15" t="s">
        <v>15</v>
      </c>
      <c r="S5916" s="18" t="n">
        <v>54.3</v>
      </c>
      <c r="T5916" s="15" t="n">
        <v>1296.8</v>
      </c>
      <c r="U5916" s="15" t="s">
        <v>24</v>
      </c>
      <c r="V5916" s="18" t="n">
        <f aca="false">IF(ISNUMBER(T5916),T5916,0)</f>
        <v>1296.8</v>
      </c>
      <c r="W5916" s="15" t="n">
        <f aca="false">IF(U5916="Yes",1,0)</f>
        <v>0</v>
      </c>
      <c r="X5916" s="15" t="str">
        <f aca="false">IF(F5916&lt;=12,"0-12 months",IF(F5916&lt;=24,"13-24 months",IF(F5916&lt;=48,"25-48 months","49-72 months")))</f>
        <v>25-48 months</v>
      </c>
      <c r="Y5916" s="15" t="str">
        <f aca="false">IF(C5916=1,"Yes","No")</f>
        <v>No</v>
      </c>
      <c r="Z5916" s="15" t="n">
        <f aca="false">COUNTIF(J5916:O5916,"Yes")</f>
        <v>2</v>
      </c>
      <c r="AA5916" s="18" t="n">
        <f aca="false">S5916*W5916</f>
        <v>0</v>
      </c>
      <c r="AB5916" s="15" t="n">
        <f aca="false">(P5916="Month-to-month")+(I5916="Fiber optic")+(R5916="Electronic check")+(F5916&lt;=12)+(M5916="No")+(J5916="No")</f>
        <v>2</v>
      </c>
      <c r="AC5916" s="15" t="str">
        <f aca="false">IF(AB5916&gt;=5,"High",IF(AB5916&gt;=3,"Medium","Low"))</f>
        <v>Low</v>
      </c>
    </row>
    <row r="5917" customFormat="false" ht="15" hidden="false" customHeight="false" outlineLevel="0" collapsed="false">
      <c r="A5917" s="15" t="s">
        <v>6014</v>
      </c>
      <c r="B5917" s="15" t="s">
        <v>98</v>
      </c>
      <c r="C5917" s="15" t="n">
        <v>0</v>
      </c>
      <c r="D5917" s="15" t="s">
        <v>24</v>
      </c>
      <c r="E5917" s="15" t="s">
        <v>24</v>
      </c>
      <c r="F5917" s="15" t="n">
        <v>69</v>
      </c>
      <c r="G5917" s="15" t="s">
        <v>26</v>
      </c>
      <c r="H5917" s="15" t="s">
        <v>24</v>
      </c>
      <c r="I5917" s="15" t="s">
        <v>24</v>
      </c>
      <c r="J5917" s="15" t="s">
        <v>28</v>
      </c>
      <c r="K5917" s="15" t="s">
        <v>28</v>
      </c>
      <c r="L5917" s="15" t="s">
        <v>28</v>
      </c>
      <c r="M5917" s="15" t="s">
        <v>28</v>
      </c>
      <c r="N5917" s="15" t="s">
        <v>28</v>
      </c>
      <c r="O5917" s="15" t="s">
        <v>28</v>
      </c>
      <c r="P5917" s="15" t="s">
        <v>29</v>
      </c>
      <c r="Q5917" s="15" t="s">
        <v>26</v>
      </c>
      <c r="R5917" s="15" t="s">
        <v>17</v>
      </c>
      <c r="S5917" s="18" t="n">
        <v>19.1</v>
      </c>
      <c r="T5917" s="15" t="n">
        <v>1268.85</v>
      </c>
      <c r="U5917" s="15" t="s">
        <v>24</v>
      </c>
      <c r="V5917" s="18" t="n">
        <f aca="false">IF(ISNUMBER(T5917),T5917,0)</f>
        <v>1268.85</v>
      </c>
      <c r="W5917" s="15" t="n">
        <f aca="false">IF(U5917="Yes",1,0)</f>
        <v>0</v>
      </c>
      <c r="X5917" s="15" t="str">
        <f aca="false">IF(F5917&lt;=12,"0-12 months",IF(F5917&lt;=24,"13-24 months",IF(F5917&lt;=48,"25-48 months","49-72 months")))</f>
        <v>49-72 months</v>
      </c>
      <c r="Y5917" s="15" t="str">
        <f aca="false">IF(C5917=1,"Yes","No")</f>
        <v>No</v>
      </c>
      <c r="Z5917" s="15" t="n">
        <f aca="false">COUNTIF(J5917:O5917,"Yes")</f>
        <v>0</v>
      </c>
      <c r="AA5917" s="18" t="n">
        <f aca="false">S5917*W5917</f>
        <v>0</v>
      </c>
      <c r="AB5917" s="15" t="n">
        <f aca="false">(P5917="Month-to-month")+(I5917="Fiber optic")+(R5917="Electronic check")+(F5917&lt;=12)+(M5917="No")+(J5917="No")</f>
        <v>0</v>
      </c>
      <c r="AC5917" s="15" t="str">
        <f aca="false">IF(AB5917&gt;=5,"High",IF(AB5917&gt;=3,"Medium","Low"))</f>
        <v>Low</v>
      </c>
    </row>
    <row r="5918" customFormat="false" ht="15" hidden="false" customHeight="false" outlineLevel="0" collapsed="false">
      <c r="A5918" s="15" t="s">
        <v>6015</v>
      </c>
      <c r="B5918" s="15" t="s">
        <v>94</v>
      </c>
      <c r="C5918" s="15" t="n">
        <v>0</v>
      </c>
      <c r="D5918" s="15" t="s">
        <v>24</v>
      </c>
      <c r="E5918" s="15" t="s">
        <v>24</v>
      </c>
      <c r="F5918" s="15" t="n">
        <v>72</v>
      </c>
      <c r="G5918" s="15" t="s">
        <v>26</v>
      </c>
      <c r="H5918" s="15" t="s">
        <v>26</v>
      </c>
      <c r="I5918" s="15" t="s">
        <v>102</v>
      </c>
      <c r="J5918" s="15" t="s">
        <v>26</v>
      </c>
      <c r="K5918" s="15" t="s">
        <v>26</v>
      </c>
      <c r="L5918" s="15" t="s">
        <v>26</v>
      </c>
      <c r="M5918" s="15" t="s">
        <v>26</v>
      </c>
      <c r="N5918" s="15" t="s">
        <v>26</v>
      </c>
      <c r="O5918" s="15" t="s">
        <v>26</v>
      </c>
      <c r="P5918" s="15" t="s">
        <v>29</v>
      </c>
      <c r="Q5918" s="15" t="s">
        <v>26</v>
      </c>
      <c r="R5918" s="15" t="s">
        <v>21</v>
      </c>
      <c r="S5918" s="18" t="n">
        <v>112.75</v>
      </c>
      <c r="T5918" s="15" t="n">
        <v>8192.6</v>
      </c>
      <c r="U5918" s="15" t="s">
        <v>24</v>
      </c>
      <c r="V5918" s="18" t="n">
        <f aca="false">IF(ISNUMBER(T5918),T5918,0)</f>
        <v>8192.6</v>
      </c>
      <c r="W5918" s="15" t="n">
        <f aca="false">IF(U5918="Yes",1,0)</f>
        <v>0</v>
      </c>
      <c r="X5918" s="15" t="str">
        <f aca="false">IF(F5918&lt;=12,"0-12 months",IF(F5918&lt;=24,"13-24 months",IF(F5918&lt;=48,"25-48 months","49-72 months")))</f>
        <v>49-72 months</v>
      </c>
      <c r="Y5918" s="15" t="str">
        <f aca="false">IF(C5918=1,"Yes","No")</f>
        <v>No</v>
      </c>
      <c r="Z5918" s="15" t="n">
        <f aca="false">COUNTIF(J5918:O5918,"Yes")</f>
        <v>6</v>
      </c>
      <c r="AA5918" s="18" t="n">
        <f aca="false">S5918*W5918</f>
        <v>0</v>
      </c>
      <c r="AB5918" s="15" t="n">
        <f aca="false">(P5918="Month-to-month")+(I5918="Fiber optic")+(R5918="Electronic check")+(F5918&lt;=12)+(M5918="No")+(J5918="No")</f>
        <v>1</v>
      </c>
      <c r="AC5918" s="15" t="str">
        <f aca="false">IF(AB5918&gt;=5,"High",IF(AB5918&gt;=3,"Medium","Low"))</f>
        <v>Low</v>
      </c>
    </row>
    <row r="5919" customFormat="false" ht="15" hidden="false" customHeight="false" outlineLevel="0" collapsed="false">
      <c r="A5919" s="15" t="s">
        <v>6016</v>
      </c>
      <c r="B5919" s="15" t="s">
        <v>98</v>
      </c>
      <c r="C5919" s="15" t="n">
        <v>0</v>
      </c>
      <c r="D5919" s="15" t="s">
        <v>24</v>
      </c>
      <c r="E5919" s="15" t="s">
        <v>24</v>
      </c>
      <c r="F5919" s="15" t="n">
        <v>4</v>
      </c>
      <c r="G5919" s="15" t="s">
        <v>26</v>
      </c>
      <c r="H5919" s="15" t="s">
        <v>24</v>
      </c>
      <c r="I5919" s="15" t="s">
        <v>24</v>
      </c>
      <c r="J5919" s="15" t="s">
        <v>28</v>
      </c>
      <c r="K5919" s="15" t="s">
        <v>28</v>
      </c>
      <c r="L5919" s="15" t="s">
        <v>28</v>
      </c>
      <c r="M5919" s="15" t="s">
        <v>28</v>
      </c>
      <c r="N5919" s="15" t="s">
        <v>28</v>
      </c>
      <c r="O5919" s="15" t="s">
        <v>28</v>
      </c>
      <c r="P5919" s="15" t="s">
        <v>25</v>
      </c>
      <c r="Q5919" s="15" t="s">
        <v>26</v>
      </c>
      <c r="R5919" s="15" t="s">
        <v>17</v>
      </c>
      <c r="S5919" s="18" t="n">
        <v>19.95</v>
      </c>
      <c r="T5919" s="15" t="n">
        <v>59.25</v>
      </c>
      <c r="U5919" s="15" t="s">
        <v>24</v>
      </c>
      <c r="V5919" s="18" t="n">
        <f aca="false">IF(ISNUMBER(T5919),T5919,0)</f>
        <v>59.25</v>
      </c>
      <c r="W5919" s="15" t="n">
        <f aca="false">IF(U5919="Yes",1,0)</f>
        <v>0</v>
      </c>
      <c r="X5919" s="15" t="str">
        <f aca="false">IF(F5919&lt;=12,"0-12 months",IF(F5919&lt;=24,"13-24 months",IF(F5919&lt;=48,"25-48 months","49-72 months")))</f>
        <v>0-12 months</v>
      </c>
      <c r="Y5919" s="15" t="str">
        <f aca="false">IF(C5919=1,"Yes","No")</f>
        <v>No</v>
      </c>
      <c r="Z5919" s="15" t="n">
        <f aca="false">COUNTIF(J5919:O5919,"Yes")</f>
        <v>0</v>
      </c>
      <c r="AA5919" s="18" t="n">
        <f aca="false">S5919*W5919</f>
        <v>0</v>
      </c>
      <c r="AB5919" s="15" t="n">
        <f aca="false">(P5919="Month-to-month")+(I5919="Fiber optic")+(R5919="Electronic check")+(F5919&lt;=12)+(M5919="No")+(J5919="No")</f>
        <v>2</v>
      </c>
      <c r="AC5919" s="15" t="str">
        <f aca="false">IF(AB5919&gt;=5,"High",IF(AB5919&gt;=3,"Medium","Low"))</f>
        <v>Low</v>
      </c>
    </row>
    <row r="5920" customFormat="false" ht="15" hidden="false" customHeight="false" outlineLevel="0" collapsed="false">
      <c r="A5920" s="15" t="s">
        <v>6017</v>
      </c>
      <c r="B5920" s="15" t="s">
        <v>98</v>
      </c>
      <c r="C5920" s="15" t="n">
        <v>0</v>
      </c>
      <c r="D5920" s="15" t="s">
        <v>26</v>
      </c>
      <c r="E5920" s="15" t="s">
        <v>26</v>
      </c>
      <c r="F5920" s="15" t="n">
        <v>59</v>
      </c>
      <c r="G5920" s="15" t="s">
        <v>26</v>
      </c>
      <c r="H5920" s="15" t="s">
        <v>24</v>
      </c>
      <c r="I5920" s="15" t="s">
        <v>24</v>
      </c>
      <c r="J5920" s="15" t="s">
        <v>28</v>
      </c>
      <c r="K5920" s="15" t="s">
        <v>28</v>
      </c>
      <c r="L5920" s="15" t="s">
        <v>28</v>
      </c>
      <c r="M5920" s="15" t="s">
        <v>28</v>
      </c>
      <c r="N5920" s="15" t="s">
        <v>28</v>
      </c>
      <c r="O5920" s="15" t="s">
        <v>28</v>
      </c>
      <c r="P5920" s="15" t="s">
        <v>29</v>
      </c>
      <c r="Q5920" s="15" t="s">
        <v>24</v>
      </c>
      <c r="R5920" s="15" t="s">
        <v>17</v>
      </c>
      <c r="S5920" s="18" t="n">
        <v>19.5</v>
      </c>
      <c r="T5920" s="15" t="n">
        <v>1147.85</v>
      </c>
      <c r="U5920" s="15" t="s">
        <v>24</v>
      </c>
      <c r="V5920" s="18" t="n">
        <f aca="false">IF(ISNUMBER(T5920),T5920,0)</f>
        <v>1147.85</v>
      </c>
      <c r="W5920" s="15" t="n">
        <f aca="false">IF(U5920="Yes",1,0)</f>
        <v>0</v>
      </c>
      <c r="X5920" s="15" t="str">
        <f aca="false">IF(F5920&lt;=12,"0-12 months",IF(F5920&lt;=24,"13-24 months",IF(F5920&lt;=48,"25-48 months","49-72 months")))</f>
        <v>49-72 months</v>
      </c>
      <c r="Y5920" s="15" t="str">
        <f aca="false">IF(C5920=1,"Yes","No")</f>
        <v>No</v>
      </c>
      <c r="Z5920" s="15" t="n">
        <f aca="false">COUNTIF(J5920:O5920,"Yes")</f>
        <v>0</v>
      </c>
      <c r="AA5920" s="18" t="n">
        <f aca="false">S5920*W5920</f>
        <v>0</v>
      </c>
      <c r="AB5920" s="15" t="n">
        <f aca="false">(P5920="Month-to-month")+(I5920="Fiber optic")+(R5920="Electronic check")+(F5920&lt;=12)+(M5920="No")+(J5920="No")</f>
        <v>0</v>
      </c>
      <c r="AC5920" s="15" t="str">
        <f aca="false">IF(AB5920&gt;=5,"High",IF(AB5920&gt;=3,"Medium","Low"))</f>
        <v>Low</v>
      </c>
    </row>
    <row r="5921" customFormat="false" ht="15" hidden="false" customHeight="false" outlineLevel="0" collapsed="false">
      <c r="A5921" s="15" t="s">
        <v>6018</v>
      </c>
      <c r="B5921" s="15" t="s">
        <v>98</v>
      </c>
      <c r="C5921" s="15" t="n">
        <v>0</v>
      </c>
      <c r="D5921" s="15" t="s">
        <v>24</v>
      </c>
      <c r="E5921" s="15" t="s">
        <v>24</v>
      </c>
      <c r="F5921" s="15" t="n">
        <v>67</v>
      </c>
      <c r="G5921" s="15" t="s">
        <v>26</v>
      </c>
      <c r="H5921" s="15" t="s">
        <v>24</v>
      </c>
      <c r="I5921" s="15" t="s">
        <v>96</v>
      </c>
      <c r="J5921" s="15" t="s">
        <v>26</v>
      </c>
      <c r="K5921" s="15" t="s">
        <v>24</v>
      </c>
      <c r="L5921" s="15" t="s">
        <v>26</v>
      </c>
      <c r="M5921" s="15" t="s">
        <v>24</v>
      </c>
      <c r="N5921" s="15" t="s">
        <v>24</v>
      </c>
      <c r="O5921" s="15" t="s">
        <v>26</v>
      </c>
      <c r="P5921" s="15" t="s">
        <v>29</v>
      </c>
      <c r="Q5921" s="15" t="s">
        <v>24</v>
      </c>
      <c r="R5921" s="15" t="s">
        <v>19</v>
      </c>
      <c r="S5921" s="18" t="n">
        <v>65.55</v>
      </c>
      <c r="T5921" s="15" t="n">
        <v>4361.55</v>
      </c>
      <c r="U5921" s="15" t="s">
        <v>24</v>
      </c>
      <c r="V5921" s="18" t="n">
        <f aca="false">IF(ISNUMBER(T5921),T5921,0)</f>
        <v>4361.55</v>
      </c>
      <c r="W5921" s="15" t="n">
        <f aca="false">IF(U5921="Yes",1,0)</f>
        <v>0</v>
      </c>
      <c r="X5921" s="15" t="str">
        <f aca="false">IF(F5921&lt;=12,"0-12 months",IF(F5921&lt;=24,"13-24 months",IF(F5921&lt;=48,"25-48 months","49-72 months")))</f>
        <v>49-72 months</v>
      </c>
      <c r="Y5921" s="15" t="str">
        <f aca="false">IF(C5921=1,"Yes","No")</f>
        <v>No</v>
      </c>
      <c r="Z5921" s="15" t="n">
        <f aca="false">COUNTIF(J5921:O5921,"Yes")</f>
        <v>3</v>
      </c>
      <c r="AA5921" s="18" t="n">
        <f aca="false">S5921*W5921</f>
        <v>0</v>
      </c>
      <c r="AB5921" s="15" t="n">
        <f aca="false">(P5921="Month-to-month")+(I5921="Fiber optic")+(R5921="Electronic check")+(F5921&lt;=12)+(M5921="No")+(J5921="No")</f>
        <v>1</v>
      </c>
      <c r="AC5921" s="15" t="str">
        <f aca="false">IF(AB5921&gt;=5,"High",IF(AB5921&gt;=3,"Medium","Low"))</f>
        <v>Low</v>
      </c>
    </row>
    <row r="5922" customFormat="false" ht="15" hidden="false" customHeight="false" outlineLevel="0" collapsed="false">
      <c r="A5922" s="15" t="s">
        <v>6019</v>
      </c>
      <c r="B5922" s="15" t="s">
        <v>94</v>
      </c>
      <c r="C5922" s="15" t="n">
        <v>1</v>
      </c>
      <c r="D5922" s="15" t="s">
        <v>24</v>
      </c>
      <c r="E5922" s="15" t="s">
        <v>24</v>
      </c>
      <c r="F5922" s="15" t="n">
        <v>26</v>
      </c>
      <c r="G5922" s="15" t="s">
        <v>26</v>
      </c>
      <c r="H5922" s="15" t="s">
        <v>24</v>
      </c>
      <c r="I5922" s="15" t="s">
        <v>102</v>
      </c>
      <c r="J5922" s="15" t="s">
        <v>24</v>
      </c>
      <c r="K5922" s="15" t="s">
        <v>24</v>
      </c>
      <c r="L5922" s="15" t="s">
        <v>24</v>
      </c>
      <c r="M5922" s="15" t="s">
        <v>24</v>
      </c>
      <c r="N5922" s="15" t="s">
        <v>24</v>
      </c>
      <c r="O5922" s="15" t="s">
        <v>26</v>
      </c>
      <c r="P5922" s="15" t="s">
        <v>25</v>
      </c>
      <c r="Q5922" s="15" t="s">
        <v>26</v>
      </c>
      <c r="R5922" s="15" t="s">
        <v>15</v>
      </c>
      <c r="S5922" s="18" t="n">
        <v>78.8</v>
      </c>
      <c r="T5922" s="15" t="n">
        <v>2006.1</v>
      </c>
      <c r="U5922" s="15" t="s">
        <v>24</v>
      </c>
      <c r="V5922" s="18" t="n">
        <f aca="false">IF(ISNUMBER(T5922),T5922,0)</f>
        <v>2006.1</v>
      </c>
      <c r="W5922" s="15" t="n">
        <f aca="false">IF(U5922="Yes",1,0)</f>
        <v>0</v>
      </c>
      <c r="X5922" s="15" t="str">
        <f aca="false">IF(F5922&lt;=12,"0-12 months",IF(F5922&lt;=24,"13-24 months",IF(F5922&lt;=48,"25-48 months","49-72 months")))</f>
        <v>25-48 months</v>
      </c>
      <c r="Y5922" s="15" t="str">
        <f aca="false">IF(C5922=1,"Yes","No")</f>
        <v>Yes</v>
      </c>
      <c r="Z5922" s="15" t="n">
        <f aca="false">COUNTIF(J5922:O5922,"Yes")</f>
        <v>1</v>
      </c>
      <c r="AA5922" s="18" t="n">
        <f aca="false">S5922*W5922</f>
        <v>0</v>
      </c>
      <c r="AB5922" s="15" t="n">
        <f aca="false">(P5922="Month-to-month")+(I5922="Fiber optic")+(R5922="Electronic check")+(F5922&lt;=12)+(M5922="No")+(J5922="No")</f>
        <v>5</v>
      </c>
      <c r="AC5922" s="15" t="str">
        <f aca="false">IF(AB5922&gt;=5,"High",IF(AB5922&gt;=3,"Medium","Low"))</f>
        <v>High</v>
      </c>
    </row>
    <row r="5923" customFormat="false" ht="15" hidden="false" customHeight="false" outlineLevel="0" collapsed="false">
      <c r="A5923" s="15" t="s">
        <v>6020</v>
      </c>
      <c r="B5923" s="15" t="s">
        <v>94</v>
      </c>
      <c r="C5923" s="15" t="n">
        <v>0</v>
      </c>
      <c r="D5923" s="15" t="s">
        <v>24</v>
      </c>
      <c r="E5923" s="15" t="s">
        <v>24</v>
      </c>
      <c r="F5923" s="15" t="n">
        <v>27</v>
      </c>
      <c r="G5923" s="15" t="s">
        <v>26</v>
      </c>
      <c r="H5923" s="15" t="s">
        <v>24</v>
      </c>
      <c r="I5923" s="15" t="s">
        <v>96</v>
      </c>
      <c r="J5923" s="15" t="s">
        <v>24</v>
      </c>
      <c r="K5923" s="15" t="s">
        <v>26</v>
      </c>
      <c r="L5923" s="15" t="s">
        <v>26</v>
      </c>
      <c r="M5923" s="15" t="s">
        <v>26</v>
      </c>
      <c r="N5923" s="15" t="s">
        <v>26</v>
      </c>
      <c r="O5923" s="15" t="s">
        <v>26</v>
      </c>
      <c r="P5923" s="15" t="s">
        <v>27</v>
      </c>
      <c r="Q5923" s="15" t="s">
        <v>24</v>
      </c>
      <c r="R5923" s="15" t="s">
        <v>17</v>
      </c>
      <c r="S5923" s="18" t="n">
        <v>78.2</v>
      </c>
      <c r="T5923" s="15" t="n">
        <v>2078.95</v>
      </c>
      <c r="U5923" s="15" t="s">
        <v>24</v>
      </c>
      <c r="V5923" s="18" t="n">
        <f aca="false">IF(ISNUMBER(T5923),T5923,0)</f>
        <v>2078.95</v>
      </c>
      <c r="W5923" s="15" t="n">
        <f aca="false">IF(U5923="Yes",1,0)</f>
        <v>0</v>
      </c>
      <c r="X5923" s="15" t="str">
        <f aca="false">IF(F5923&lt;=12,"0-12 months",IF(F5923&lt;=24,"13-24 months",IF(F5923&lt;=48,"25-48 months","49-72 months")))</f>
        <v>25-48 months</v>
      </c>
      <c r="Y5923" s="15" t="str">
        <f aca="false">IF(C5923=1,"Yes","No")</f>
        <v>No</v>
      </c>
      <c r="Z5923" s="15" t="n">
        <f aca="false">COUNTIF(J5923:O5923,"Yes")</f>
        <v>5</v>
      </c>
      <c r="AA5923" s="18" t="n">
        <f aca="false">S5923*W5923</f>
        <v>0</v>
      </c>
      <c r="AB5923" s="15" t="n">
        <f aca="false">(P5923="Month-to-month")+(I5923="Fiber optic")+(R5923="Electronic check")+(F5923&lt;=12)+(M5923="No")+(J5923="No")</f>
        <v>1</v>
      </c>
      <c r="AC5923" s="15" t="str">
        <f aca="false">IF(AB5923&gt;=5,"High",IF(AB5923&gt;=3,"Medium","Low"))</f>
        <v>Low</v>
      </c>
    </row>
    <row r="5924" customFormat="false" ht="15" hidden="false" customHeight="false" outlineLevel="0" collapsed="false">
      <c r="A5924" s="15" t="s">
        <v>6021</v>
      </c>
      <c r="B5924" s="15" t="s">
        <v>98</v>
      </c>
      <c r="C5924" s="15" t="n">
        <v>0</v>
      </c>
      <c r="D5924" s="15" t="s">
        <v>26</v>
      </c>
      <c r="E5924" s="15" t="s">
        <v>26</v>
      </c>
      <c r="F5924" s="15" t="n">
        <v>72</v>
      </c>
      <c r="G5924" s="15" t="s">
        <v>26</v>
      </c>
      <c r="H5924" s="15" t="s">
        <v>26</v>
      </c>
      <c r="I5924" s="15" t="s">
        <v>102</v>
      </c>
      <c r="J5924" s="15" t="s">
        <v>26</v>
      </c>
      <c r="K5924" s="15" t="s">
        <v>24</v>
      </c>
      <c r="L5924" s="15" t="s">
        <v>26</v>
      </c>
      <c r="M5924" s="15" t="s">
        <v>24</v>
      </c>
      <c r="N5924" s="15" t="s">
        <v>26</v>
      </c>
      <c r="O5924" s="15" t="s">
        <v>26</v>
      </c>
      <c r="P5924" s="15" t="s">
        <v>29</v>
      </c>
      <c r="Q5924" s="15" t="s">
        <v>24</v>
      </c>
      <c r="R5924" s="15" t="s">
        <v>19</v>
      </c>
      <c r="S5924" s="18" t="n">
        <v>105.25</v>
      </c>
      <c r="T5924" s="15" t="n">
        <v>7609.75</v>
      </c>
      <c r="U5924" s="15" t="s">
        <v>24</v>
      </c>
      <c r="V5924" s="18" t="n">
        <f aca="false">IF(ISNUMBER(T5924),T5924,0)</f>
        <v>7609.75</v>
      </c>
      <c r="W5924" s="15" t="n">
        <f aca="false">IF(U5924="Yes",1,0)</f>
        <v>0</v>
      </c>
      <c r="X5924" s="15" t="str">
        <f aca="false">IF(F5924&lt;=12,"0-12 months",IF(F5924&lt;=24,"13-24 months",IF(F5924&lt;=48,"25-48 months","49-72 months")))</f>
        <v>49-72 months</v>
      </c>
      <c r="Y5924" s="15" t="str">
        <f aca="false">IF(C5924=1,"Yes","No")</f>
        <v>No</v>
      </c>
      <c r="Z5924" s="15" t="n">
        <f aca="false">COUNTIF(J5924:O5924,"Yes")</f>
        <v>4</v>
      </c>
      <c r="AA5924" s="18" t="n">
        <f aca="false">S5924*W5924</f>
        <v>0</v>
      </c>
      <c r="AB5924" s="15" t="n">
        <f aca="false">(P5924="Month-to-month")+(I5924="Fiber optic")+(R5924="Electronic check")+(F5924&lt;=12)+(M5924="No")+(J5924="No")</f>
        <v>2</v>
      </c>
      <c r="AC5924" s="15" t="str">
        <f aca="false">IF(AB5924&gt;=5,"High",IF(AB5924&gt;=3,"Medium","Low"))</f>
        <v>Low</v>
      </c>
    </row>
    <row r="5925" customFormat="false" ht="15" hidden="false" customHeight="false" outlineLevel="0" collapsed="false">
      <c r="A5925" s="15" t="s">
        <v>6022</v>
      </c>
      <c r="B5925" s="15" t="s">
        <v>94</v>
      </c>
      <c r="C5925" s="15" t="n">
        <v>0</v>
      </c>
      <c r="D5925" s="15" t="s">
        <v>24</v>
      </c>
      <c r="E5925" s="15" t="s">
        <v>24</v>
      </c>
      <c r="F5925" s="15" t="n">
        <v>6</v>
      </c>
      <c r="G5925" s="15" t="s">
        <v>26</v>
      </c>
      <c r="H5925" s="15" t="s">
        <v>24</v>
      </c>
      <c r="I5925" s="15" t="s">
        <v>102</v>
      </c>
      <c r="J5925" s="15" t="s">
        <v>24</v>
      </c>
      <c r="K5925" s="15" t="s">
        <v>24</v>
      </c>
      <c r="L5925" s="15" t="s">
        <v>26</v>
      </c>
      <c r="M5925" s="15" t="s">
        <v>26</v>
      </c>
      <c r="N5925" s="15" t="s">
        <v>24</v>
      </c>
      <c r="O5925" s="15" t="s">
        <v>26</v>
      </c>
      <c r="P5925" s="15" t="s">
        <v>25</v>
      </c>
      <c r="Q5925" s="15" t="s">
        <v>26</v>
      </c>
      <c r="R5925" s="15" t="s">
        <v>15</v>
      </c>
      <c r="S5925" s="18" t="n">
        <v>89.25</v>
      </c>
      <c r="T5925" s="15" t="n">
        <v>487.05</v>
      </c>
      <c r="U5925" s="15" t="s">
        <v>24</v>
      </c>
      <c r="V5925" s="18" t="n">
        <f aca="false">IF(ISNUMBER(T5925),T5925,0)</f>
        <v>487.05</v>
      </c>
      <c r="W5925" s="15" t="n">
        <f aca="false">IF(U5925="Yes",1,0)</f>
        <v>0</v>
      </c>
      <c r="X5925" s="15" t="str">
        <f aca="false">IF(F5925&lt;=12,"0-12 months",IF(F5925&lt;=24,"13-24 months",IF(F5925&lt;=48,"25-48 months","49-72 months")))</f>
        <v>0-12 months</v>
      </c>
      <c r="Y5925" s="15" t="str">
        <f aca="false">IF(C5925=1,"Yes","No")</f>
        <v>No</v>
      </c>
      <c r="Z5925" s="15" t="n">
        <f aca="false">COUNTIF(J5925:O5925,"Yes")</f>
        <v>3</v>
      </c>
      <c r="AA5925" s="18" t="n">
        <f aca="false">S5925*W5925</f>
        <v>0</v>
      </c>
      <c r="AB5925" s="15" t="n">
        <f aca="false">(P5925="Month-to-month")+(I5925="Fiber optic")+(R5925="Electronic check")+(F5925&lt;=12)+(M5925="No")+(J5925="No")</f>
        <v>5</v>
      </c>
      <c r="AC5925" s="15" t="str">
        <f aca="false">IF(AB5925&gt;=5,"High",IF(AB5925&gt;=3,"Medium","Low"))</f>
        <v>High</v>
      </c>
    </row>
    <row r="5926" customFormat="false" ht="15" hidden="false" customHeight="false" outlineLevel="0" collapsed="false">
      <c r="A5926" s="15" t="s">
        <v>6023</v>
      </c>
      <c r="B5926" s="15" t="s">
        <v>98</v>
      </c>
      <c r="C5926" s="15" t="n">
        <v>0</v>
      </c>
      <c r="D5926" s="15" t="s">
        <v>26</v>
      </c>
      <c r="E5926" s="15" t="s">
        <v>26</v>
      </c>
      <c r="F5926" s="15" t="n">
        <v>62</v>
      </c>
      <c r="G5926" s="15" t="s">
        <v>26</v>
      </c>
      <c r="H5926" s="15" t="s">
        <v>24</v>
      </c>
      <c r="I5926" s="15" t="s">
        <v>24</v>
      </c>
      <c r="J5926" s="15" t="s">
        <v>28</v>
      </c>
      <c r="K5926" s="15" t="s">
        <v>28</v>
      </c>
      <c r="L5926" s="15" t="s">
        <v>28</v>
      </c>
      <c r="M5926" s="15" t="s">
        <v>28</v>
      </c>
      <c r="N5926" s="15" t="s">
        <v>28</v>
      </c>
      <c r="O5926" s="15" t="s">
        <v>28</v>
      </c>
      <c r="P5926" s="15" t="s">
        <v>29</v>
      </c>
      <c r="Q5926" s="15" t="s">
        <v>24</v>
      </c>
      <c r="R5926" s="15" t="s">
        <v>21</v>
      </c>
      <c r="S5926" s="18" t="n">
        <v>20.65</v>
      </c>
      <c r="T5926" s="15" t="n">
        <v>1218.45</v>
      </c>
      <c r="U5926" s="15" t="s">
        <v>24</v>
      </c>
      <c r="V5926" s="18" t="n">
        <f aca="false">IF(ISNUMBER(T5926),T5926,0)</f>
        <v>1218.45</v>
      </c>
      <c r="W5926" s="15" t="n">
        <f aca="false">IF(U5926="Yes",1,0)</f>
        <v>0</v>
      </c>
      <c r="X5926" s="15" t="str">
        <f aca="false">IF(F5926&lt;=12,"0-12 months",IF(F5926&lt;=24,"13-24 months",IF(F5926&lt;=48,"25-48 months","49-72 months")))</f>
        <v>49-72 months</v>
      </c>
      <c r="Y5926" s="15" t="str">
        <f aca="false">IF(C5926=1,"Yes","No")</f>
        <v>No</v>
      </c>
      <c r="Z5926" s="15" t="n">
        <f aca="false">COUNTIF(J5926:O5926,"Yes")</f>
        <v>0</v>
      </c>
      <c r="AA5926" s="18" t="n">
        <f aca="false">S5926*W5926</f>
        <v>0</v>
      </c>
      <c r="AB5926" s="15" t="n">
        <f aca="false">(P5926="Month-to-month")+(I5926="Fiber optic")+(R5926="Electronic check")+(F5926&lt;=12)+(M5926="No")+(J5926="No")</f>
        <v>0</v>
      </c>
      <c r="AC5926" s="15" t="str">
        <f aca="false">IF(AB5926&gt;=5,"High",IF(AB5926&gt;=3,"Medium","Low"))</f>
        <v>Low</v>
      </c>
    </row>
    <row r="5927" customFormat="false" ht="15" hidden="false" customHeight="false" outlineLevel="0" collapsed="false">
      <c r="A5927" s="15" t="s">
        <v>6024</v>
      </c>
      <c r="B5927" s="15" t="s">
        <v>98</v>
      </c>
      <c r="C5927" s="15" t="n">
        <v>0</v>
      </c>
      <c r="D5927" s="15" t="s">
        <v>24</v>
      </c>
      <c r="E5927" s="15" t="s">
        <v>24</v>
      </c>
      <c r="F5927" s="15" t="n">
        <v>20</v>
      </c>
      <c r="G5927" s="15" t="s">
        <v>26</v>
      </c>
      <c r="H5927" s="15" t="s">
        <v>26</v>
      </c>
      <c r="I5927" s="15" t="s">
        <v>96</v>
      </c>
      <c r="J5927" s="15" t="s">
        <v>24</v>
      </c>
      <c r="K5927" s="15" t="s">
        <v>26</v>
      </c>
      <c r="L5927" s="15" t="s">
        <v>24</v>
      </c>
      <c r="M5927" s="15" t="s">
        <v>26</v>
      </c>
      <c r="N5927" s="15" t="s">
        <v>26</v>
      </c>
      <c r="O5927" s="15" t="s">
        <v>24</v>
      </c>
      <c r="P5927" s="15" t="s">
        <v>27</v>
      </c>
      <c r="Q5927" s="15" t="s">
        <v>26</v>
      </c>
      <c r="R5927" s="15" t="s">
        <v>15</v>
      </c>
      <c r="S5927" s="18" t="n">
        <v>68.7</v>
      </c>
      <c r="T5927" s="15" t="n">
        <v>1416.2</v>
      </c>
      <c r="U5927" s="15" t="s">
        <v>24</v>
      </c>
      <c r="V5927" s="18" t="n">
        <f aca="false">IF(ISNUMBER(T5927),T5927,0)</f>
        <v>1416.2</v>
      </c>
      <c r="W5927" s="15" t="n">
        <f aca="false">IF(U5927="Yes",1,0)</f>
        <v>0</v>
      </c>
      <c r="X5927" s="15" t="str">
        <f aca="false">IF(F5927&lt;=12,"0-12 months",IF(F5927&lt;=24,"13-24 months",IF(F5927&lt;=48,"25-48 months","49-72 months")))</f>
        <v>13-24 months</v>
      </c>
      <c r="Y5927" s="15" t="str">
        <f aca="false">IF(C5927=1,"Yes","No")</f>
        <v>No</v>
      </c>
      <c r="Z5927" s="15" t="n">
        <f aca="false">COUNTIF(J5927:O5927,"Yes")</f>
        <v>3</v>
      </c>
      <c r="AA5927" s="18" t="n">
        <f aca="false">S5927*W5927</f>
        <v>0</v>
      </c>
      <c r="AB5927" s="15" t="n">
        <f aca="false">(P5927="Month-to-month")+(I5927="Fiber optic")+(R5927="Electronic check")+(F5927&lt;=12)+(M5927="No")+(J5927="No")</f>
        <v>2</v>
      </c>
      <c r="AC5927" s="15" t="str">
        <f aca="false">IF(AB5927&gt;=5,"High",IF(AB5927&gt;=3,"Medium","Low"))</f>
        <v>Low</v>
      </c>
    </row>
    <row r="5928" customFormat="false" ht="15" hidden="false" customHeight="false" outlineLevel="0" collapsed="false">
      <c r="A5928" s="15" t="s">
        <v>6025</v>
      </c>
      <c r="B5928" s="15" t="s">
        <v>98</v>
      </c>
      <c r="C5928" s="15" t="n">
        <v>0</v>
      </c>
      <c r="D5928" s="15" t="s">
        <v>24</v>
      </c>
      <c r="E5928" s="15" t="s">
        <v>24</v>
      </c>
      <c r="F5928" s="15" t="n">
        <v>6</v>
      </c>
      <c r="G5928" s="15" t="s">
        <v>26</v>
      </c>
      <c r="H5928" s="15" t="s">
        <v>24</v>
      </c>
      <c r="I5928" s="15" t="s">
        <v>96</v>
      </c>
      <c r="J5928" s="15" t="s">
        <v>26</v>
      </c>
      <c r="K5928" s="15" t="s">
        <v>24</v>
      </c>
      <c r="L5928" s="15" t="s">
        <v>26</v>
      </c>
      <c r="M5928" s="15" t="s">
        <v>26</v>
      </c>
      <c r="N5928" s="15" t="s">
        <v>26</v>
      </c>
      <c r="O5928" s="15" t="s">
        <v>26</v>
      </c>
      <c r="P5928" s="15" t="s">
        <v>25</v>
      </c>
      <c r="Q5928" s="15" t="s">
        <v>24</v>
      </c>
      <c r="R5928" s="15" t="s">
        <v>21</v>
      </c>
      <c r="S5928" s="18" t="n">
        <v>78.65</v>
      </c>
      <c r="T5928" s="15" t="n">
        <v>483.3</v>
      </c>
      <c r="U5928" s="15" t="s">
        <v>24</v>
      </c>
      <c r="V5928" s="18" t="n">
        <f aca="false">IF(ISNUMBER(T5928),T5928,0)</f>
        <v>483.3</v>
      </c>
      <c r="W5928" s="15" t="n">
        <f aca="false">IF(U5928="Yes",1,0)</f>
        <v>0</v>
      </c>
      <c r="X5928" s="15" t="str">
        <f aca="false">IF(F5928&lt;=12,"0-12 months",IF(F5928&lt;=24,"13-24 months",IF(F5928&lt;=48,"25-48 months","49-72 months")))</f>
        <v>0-12 months</v>
      </c>
      <c r="Y5928" s="15" t="str">
        <f aca="false">IF(C5928=1,"Yes","No")</f>
        <v>No</v>
      </c>
      <c r="Z5928" s="15" t="n">
        <f aca="false">COUNTIF(J5928:O5928,"Yes")</f>
        <v>5</v>
      </c>
      <c r="AA5928" s="18" t="n">
        <f aca="false">S5928*W5928</f>
        <v>0</v>
      </c>
      <c r="AB5928" s="15" t="n">
        <f aca="false">(P5928="Month-to-month")+(I5928="Fiber optic")+(R5928="Electronic check")+(F5928&lt;=12)+(M5928="No")+(J5928="No")</f>
        <v>2</v>
      </c>
      <c r="AC5928" s="15" t="str">
        <f aca="false">IF(AB5928&gt;=5,"High",IF(AB5928&gt;=3,"Medium","Low"))</f>
        <v>Low</v>
      </c>
    </row>
    <row r="5929" customFormat="false" ht="15" hidden="false" customHeight="false" outlineLevel="0" collapsed="false">
      <c r="A5929" s="15" t="s">
        <v>6026</v>
      </c>
      <c r="B5929" s="15" t="s">
        <v>98</v>
      </c>
      <c r="C5929" s="15" t="n">
        <v>0</v>
      </c>
      <c r="D5929" s="15" t="s">
        <v>24</v>
      </c>
      <c r="E5929" s="15" t="s">
        <v>24</v>
      </c>
      <c r="F5929" s="15" t="n">
        <v>51</v>
      </c>
      <c r="G5929" s="15" t="s">
        <v>26</v>
      </c>
      <c r="H5929" s="15" t="s">
        <v>26</v>
      </c>
      <c r="I5929" s="15" t="s">
        <v>24</v>
      </c>
      <c r="J5929" s="15" t="s">
        <v>28</v>
      </c>
      <c r="K5929" s="15" t="s">
        <v>28</v>
      </c>
      <c r="L5929" s="15" t="s">
        <v>28</v>
      </c>
      <c r="M5929" s="15" t="s">
        <v>28</v>
      </c>
      <c r="N5929" s="15" t="s">
        <v>28</v>
      </c>
      <c r="O5929" s="15" t="s">
        <v>28</v>
      </c>
      <c r="P5929" s="15" t="s">
        <v>29</v>
      </c>
      <c r="Q5929" s="15" t="s">
        <v>24</v>
      </c>
      <c r="R5929" s="15" t="s">
        <v>17</v>
      </c>
      <c r="S5929" s="18" t="n">
        <v>24.75</v>
      </c>
      <c r="T5929" s="15" t="n">
        <v>1234.6</v>
      </c>
      <c r="U5929" s="15" t="s">
        <v>24</v>
      </c>
      <c r="V5929" s="18" t="n">
        <f aca="false">IF(ISNUMBER(T5929),T5929,0)</f>
        <v>1234.6</v>
      </c>
      <c r="W5929" s="15" t="n">
        <f aca="false">IF(U5929="Yes",1,0)</f>
        <v>0</v>
      </c>
      <c r="X5929" s="15" t="str">
        <f aca="false">IF(F5929&lt;=12,"0-12 months",IF(F5929&lt;=24,"13-24 months",IF(F5929&lt;=48,"25-48 months","49-72 months")))</f>
        <v>49-72 months</v>
      </c>
      <c r="Y5929" s="15" t="str">
        <f aca="false">IF(C5929=1,"Yes","No")</f>
        <v>No</v>
      </c>
      <c r="Z5929" s="15" t="n">
        <f aca="false">COUNTIF(J5929:O5929,"Yes")</f>
        <v>0</v>
      </c>
      <c r="AA5929" s="18" t="n">
        <f aca="false">S5929*W5929</f>
        <v>0</v>
      </c>
      <c r="AB5929" s="15" t="n">
        <f aca="false">(P5929="Month-to-month")+(I5929="Fiber optic")+(R5929="Electronic check")+(F5929&lt;=12)+(M5929="No")+(J5929="No")</f>
        <v>0</v>
      </c>
      <c r="AC5929" s="15" t="str">
        <f aca="false">IF(AB5929&gt;=5,"High",IF(AB5929&gt;=3,"Medium","Low"))</f>
        <v>Low</v>
      </c>
    </row>
    <row r="5930" customFormat="false" ht="15" hidden="false" customHeight="false" outlineLevel="0" collapsed="false">
      <c r="A5930" s="15" t="s">
        <v>6027</v>
      </c>
      <c r="B5930" s="15" t="s">
        <v>94</v>
      </c>
      <c r="C5930" s="15" t="n">
        <v>0</v>
      </c>
      <c r="D5930" s="15" t="s">
        <v>26</v>
      </c>
      <c r="E5930" s="15" t="s">
        <v>26</v>
      </c>
      <c r="F5930" s="15" t="n">
        <v>61</v>
      </c>
      <c r="G5930" s="15" t="s">
        <v>26</v>
      </c>
      <c r="H5930" s="15" t="s">
        <v>24</v>
      </c>
      <c r="I5930" s="15" t="s">
        <v>24</v>
      </c>
      <c r="J5930" s="15" t="s">
        <v>28</v>
      </c>
      <c r="K5930" s="15" t="s">
        <v>28</v>
      </c>
      <c r="L5930" s="15" t="s">
        <v>28</v>
      </c>
      <c r="M5930" s="15" t="s">
        <v>28</v>
      </c>
      <c r="N5930" s="15" t="s">
        <v>28</v>
      </c>
      <c r="O5930" s="15" t="s">
        <v>28</v>
      </c>
      <c r="P5930" s="15" t="s">
        <v>29</v>
      </c>
      <c r="Q5930" s="15" t="s">
        <v>24</v>
      </c>
      <c r="R5930" s="15" t="s">
        <v>21</v>
      </c>
      <c r="S5930" s="18" t="n">
        <v>19.75</v>
      </c>
      <c r="T5930" s="15" t="n">
        <v>1311.6</v>
      </c>
      <c r="U5930" s="15" t="s">
        <v>24</v>
      </c>
      <c r="V5930" s="18" t="n">
        <f aca="false">IF(ISNUMBER(T5930),T5930,0)</f>
        <v>1311.6</v>
      </c>
      <c r="W5930" s="15" t="n">
        <f aca="false">IF(U5930="Yes",1,0)</f>
        <v>0</v>
      </c>
      <c r="X5930" s="15" t="str">
        <f aca="false">IF(F5930&lt;=12,"0-12 months",IF(F5930&lt;=24,"13-24 months",IF(F5930&lt;=48,"25-48 months","49-72 months")))</f>
        <v>49-72 months</v>
      </c>
      <c r="Y5930" s="15" t="str">
        <f aca="false">IF(C5930=1,"Yes","No")</f>
        <v>No</v>
      </c>
      <c r="Z5930" s="15" t="n">
        <f aca="false">COUNTIF(J5930:O5930,"Yes")</f>
        <v>0</v>
      </c>
      <c r="AA5930" s="18" t="n">
        <f aca="false">S5930*W5930</f>
        <v>0</v>
      </c>
      <c r="AB5930" s="15" t="n">
        <f aca="false">(P5930="Month-to-month")+(I5930="Fiber optic")+(R5930="Electronic check")+(F5930&lt;=12)+(M5930="No")+(J5930="No")</f>
        <v>0</v>
      </c>
      <c r="AC5930" s="15" t="str">
        <f aca="false">IF(AB5930&gt;=5,"High",IF(AB5930&gt;=3,"Medium","Low"))</f>
        <v>Low</v>
      </c>
    </row>
    <row r="5931" customFormat="false" ht="15" hidden="false" customHeight="false" outlineLevel="0" collapsed="false">
      <c r="A5931" s="15" t="s">
        <v>6028</v>
      </c>
      <c r="B5931" s="15" t="s">
        <v>98</v>
      </c>
      <c r="C5931" s="15" t="n">
        <v>1</v>
      </c>
      <c r="D5931" s="15" t="s">
        <v>26</v>
      </c>
      <c r="E5931" s="15" t="s">
        <v>24</v>
      </c>
      <c r="F5931" s="15" t="n">
        <v>62</v>
      </c>
      <c r="G5931" s="15" t="s">
        <v>26</v>
      </c>
      <c r="H5931" s="15" t="s">
        <v>26</v>
      </c>
      <c r="I5931" s="15" t="s">
        <v>102</v>
      </c>
      <c r="J5931" s="15" t="s">
        <v>26</v>
      </c>
      <c r="K5931" s="15" t="s">
        <v>26</v>
      </c>
      <c r="L5931" s="15" t="s">
        <v>26</v>
      </c>
      <c r="M5931" s="15" t="s">
        <v>24</v>
      </c>
      <c r="N5931" s="15" t="s">
        <v>24</v>
      </c>
      <c r="O5931" s="15" t="s">
        <v>24</v>
      </c>
      <c r="P5931" s="15" t="s">
        <v>25</v>
      </c>
      <c r="Q5931" s="15" t="s">
        <v>26</v>
      </c>
      <c r="R5931" s="15" t="s">
        <v>15</v>
      </c>
      <c r="S5931" s="18" t="n">
        <v>89.1</v>
      </c>
      <c r="T5931" s="15" t="n">
        <v>5618.3</v>
      </c>
      <c r="U5931" s="15" t="s">
        <v>24</v>
      </c>
      <c r="V5931" s="18" t="n">
        <f aca="false">IF(ISNUMBER(T5931),T5931,0)</f>
        <v>5618.3</v>
      </c>
      <c r="W5931" s="15" t="n">
        <f aca="false">IF(U5931="Yes",1,0)</f>
        <v>0</v>
      </c>
      <c r="X5931" s="15" t="str">
        <f aca="false">IF(F5931&lt;=12,"0-12 months",IF(F5931&lt;=24,"13-24 months",IF(F5931&lt;=48,"25-48 months","49-72 months")))</f>
        <v>49-72 months</v>
      </c>
      <c r="Y5931" s="15" t="str">
        <f aca="false">IF(C5931=1,"Yes","No")</f>
        <v>Yes</v>
      </c>
      <c r="Z5931" s="15" t="n">
        <f aca="false">COUNTIF(J5931:O5931,"Yes")</f>
        <v>3</v>
      </c>
      <c r="AA5931" s="18" t="n">
        <f aca="false">S5931*W5931</f>
        <v>0</v>
      </c>
      <c r="AB5931" s="15" t="n">
        <f aca="false">(P5931="Month-to-month")+(I5931="Fiber optic")+(R5931="Electronic check")+(F5931&lt;=12)+(M5931="No")+(J5931="No")</f>
        <v>4</v>
      </c>
      <c r="AC5931" s="15" t="str">
        <f aca="false">IF(AB5931&gt;=5,"High",IF(AB5931&gt;=3,"Medium","Low"))</f>
        <v>Medium</v>
      </c>
    </row>
    <row r="5932" customFormat="false" ht="15" hidden="false" customHeight="false" outlineLevel="0" collapsed="false">
      <c r="A5932" s="15" t="s">
        <v>6029</v>
      </c>
      <c r="B5932" s="15" t="s">
        <v>94</v>
      </c>
      <c r="C5932" s="15" t="n">
        <v>0</v>
      </c>
      <c r="D5932" s="15" t="s">
        <v>24</v>
      </c>
      <c r="E5932" s="15" t="s">
        <v>24</v>
      </c>
      <c r="F5932" s="15" t="n">
        <v>72</v>
      </c>
      <c r="G5932" s="15" t="s">
        <v>26</v>
      </c>
      <c r="H5932" s="15" t="s">
        <v>26</v>
      </c>
      <c r="I5932" s="15" t="s">
        <v>102</v>
      </c>
      <c r="J5932" s="15" t="s">
        <v>26</v>
      </c>
      <c r="K5932" s="15" t="s">
        <v>24</v>
      </c>
      <c r="L5932" s="15" t="s">
        <v>24</v>
      </c>
      <c r="M5932" s="15" t="s">
        <v>26</v>
      </c>
      <c r="N5932" s="15" t="s">
        <v>24</v>
      </c>
      <c r="O5932" s="15" t="s">
        <v>24</v>
      </c>
      <c r="P5932" s="15" t="s">
        <v>29</v>
      </c>
      <c r="Q5932" s="15" t="s">
        <v>26</v>
      </c>
      <c r="R5932" s="15" t="s">
        <v>19</v>
      </c>
      <c r="S5932" s="18" t="n">
        <v>84.7</v>
      </c>
      <c r="T5932" s="15" t="n">
        <v>6185.15</v>
      </c>
      <c r="U5932" s="15" t="s">
        <v>24</v>
      </c>
      <c r="V5932" s="18" t="n">
        <f aca="false">IF(ISNUMBER(T5932),T5932,0)</f>
        <v>6185.15</v>
      </c>
      <c r="W5932" s="15" t="n">
        <f aca="false">IF(U5932="Yes",1,0)</f>
        <v>0</v>
      </c>
      <c r="X5932" s="15" t="str">
        <f aca="false">IF(F5932&lt;=12,"0-12 months",IF(F5932&lt;=24,"13-24 months",IF(F5932&lt;=48,"25-48 months","49-72 months")))</f>
        <v>49-72 months</v>
      </c>
      <c r="Y5932" s="15" t="str">
        <f aca="false">IF(C5932=1,"Yes","No")</f>
        <v>No</v>
      </c>
      <c r="Z5932" s="15" t="n">
        <f aca="false">COUNTIF(J5932:O5932,"Yes")</f>
        <v>2</v>
      </c>
      <c r="AA5932" s="18" t="n">
        <f aca="false">S5932*W5932</f>
        <v>0</v>
      </c>
      <c r="AB5932" s="15" t="n">
        <f aca="false">(P5932="Month-to-month")+(I5932="Fiber optic")+(R5932="Electronic check")+(F5932&lt;=12)+(M5932="No")+(J5932="No")</f>
        <v>1</v>
      </c>
      <c r="AC5932" s="15" t="str">
        <f aca="false">IF(AB5932&gt;=5,"High",IF(AB5932&gt;=3,"Medium","Low"))</f>
        <v>Low</v>
      </c>
    </row>
    <row r="5933" customFormat="false" ht="15" hidden="false" customHeight="false" outlineLevel="0" collapsed="false">
      <c r="A5933" s="15" t="s">
        <v>6030</v>
      </c>
      <c r="B5933" s="15" t="s">
        <v>98</v>
      </c>
      <c r="C5933" s="15" t="n">
        <v>1</v>
      </c>
      <c r="D5933" s="15" t="s">
        <v>26</v>
      </c>
      <c r="E5933" s="15" t="s">
        <v>24</v>
      </c>
      <c r="F5933" s="15" t="n">
        <v>13</v>
      </c>
      <c r="G5933" s="15" t="s">
        <v>26</v>
      </c>
      <c r="H5933" s="15" t="s">
        <v>24</v>
      </c>
      <c r="I5933" s="15" t="s">
        <v>102</v>
      </c>
      <c r="J5933" s="15" t="s">
        <v>24</v>
      </c>
      <c r="K5933" s="15" t="s">
        <v>26</v>
      </c>
      <c r="L5933" s="15" t="s">
        <v>26</v>
      </c>
      <c r="M5933" s="15" t="s">
        <v>24</v>
      </c>
      <c r="N5933" s="15" t="s">
        <v>26</v>
      </c>
      <c r="O5933" s="15" t="s">
        <v>26</v>
      </c>
      <c r="P5933" s="15" t="s">
        <v>25</v>
      </c>
      <c r="Q5933" s="15" t="s">
        <v>26</v>
      </c>
      <c r="R5933" s="15" t="s">
        <v>15</v>
      </c>
      <c r="S5933" s="18" t="n">
        <v>98</v>
      </c>
      <c r="T5933" s="15" t="n">
        <v>1237.85</v>
      </c>
      <c r="U5933" s="15" t="s">
        <v>26</v>
      </c>
      <c r="V5933" s="18" t="n">
        <f aca="false">IF(ISNUMBER(T5933),T5933,0)</f>
        <v>1237.85</v>
      </c>
      <c r="W5933" s="15" t="n">
        <f aca="false">IF(U5933="Yes",1,0)</f>
        <v>1</v>
      </c>
      <c r="X5933" s="15" t="str">
        <f aca="false">IF(F5933&lt;=12,"0-12 months",IF(F5933&lt;=24,"13-24 months",IF(F5933&lt;=48,"25-48 months","49-72 months")))</f>
        <v>13-24 months</v>
      </c>
      <c r="Y5933" s="15" t="str">
        <f aca="false">IF(C5933=1,"Yes","No")</f>
        <v>Yes</v>
      </c>
      <c r="Z5933" s="15" t="n">
        <f aca="false">COUNTIF(J5933:O5933,"Yes")</f>
        <v>4</v>
      </c>
      <c r="AA5933" s="18" t="n">
        <f aca="false">S5933*W5933</f>
        <v>98</v>
      </c>
      <c r="AB5933" s="15" t="n">
        <f aca="false">(P5933="Month-to-month")+(I5933="Fiber optic")+(R5933="Electronic check")+(F5933&lt;=12)+(M5933="No")+(J5933="No")</f>
        <v>5</v>
      </c>
      <c r="AC5933" s="15" t="str">
        <f aca="false">IF(AB5933&gt;=5,"High",IF(AB5933&gt;=3,"Medium","Low"))</f>
        <v>High</v>
      </c>
    </row>
    <row r="5934" customFormat="false" ht="15" hidden="false" customHeight="false" outlineLevel="0" collapsed="false">
      <c r="A5934" s="15" t="s">
        <v>6031</v>
      </c>
      <c r="B5934" s="15" t="s">
        <v>98</v>
      </c>
      <c r="C5934" s="15" t="n">
        <v>0</v>
      </c>
      <c r="D5934" s="15" t="s">
        <v>26</v>
      </c>
      <c r="E5934" s="15" t="s">
        <v>24</v>
      </c>
      <c r="F5934" s="15" t="n">
        <v>5</v>
      </c>
      <c r="G5934" s="15" t="s">
        <v>26</v>
      </c>
      <c r="H5934" s="15" t="s">
        <v>24</v>
      </c>
      <c r="I5934" s="15" t="s">
        <v>102</v>
      </c>
      <c r="J5934" s="15" t="s">
        <v>24</v>
      </c>
      <c r="K5934" s="15" t="s">
        <v>24</v>
      </c>
      <c r="L5934" s="15" t="s">
        <v>26</v>
      </c>
      <c r="M5934" s="15" t="s">
        <v>24</v>
      </c>
      <c r="N5934" s="15" t="s">
        <v>26</v>
      </c>
      <c r="O5934" s="15" t="s">
        <v>26</v>
      </c>
      <c r="P5934" s="15" t="s">
        <v>25</v>
      </c>
      <c r="Q5934" s="15" t="s">
        <v>26</v>
      </c>
      <c r="R5934" s="15" t="s">
        <v>15</v>
      </c>
      <c r="S5934" s="18" t="n">
        <v>94.45</v>
      </c>
      <c r="T5934" s="15" t="n">
        <v>498.1</v>
      </c>
      <c r="U5934" s="15" t="s">
        <v>26</v>
      </c>
      <c r="V5934" s="18" t="n">
        <f aca="false">IF(ISNUMBER(T5934),T5934,0)</f>
        <v>498.1</v>
      </c>
      <c r="W5934" s="15" t="n">
        <f aca="false">IF(U5934="Yes",1,0)</f>
        <v>1</v>
      </c>
      <c r="X5934" s="15" t="str">
        <f aca="false">IF(F5934&lt;=12,"0-12 months",IF(F5934&lt;=24,"13-24 months",IF(F5934&lt;=48,"25-48 months","49-72 months")))</f>
        <v>0-12 months</v>
      </c>
      <c r="Y5934" s="15" t="str">
        <f aca="false">IF(C5934=1,"Yes","No")</f>
        <v>No</v>
      </c>
      <c r="Z5934" s="15" t="n">
        <f aca="false">COUNTIF(J5934:O5934,"Yes")</f>
        <v>3</v>
      </c>
      <c r="AA5934" s="18" t="n">
        <f aca="false">S5934*W5934</f>
        <v>94.45</v>
      </c>
      <c r="AB5934" s="15" t="n">
        <f aca="false">(P5934="Month-to-month")+(I5934="Fiber optic")+(R5934="Electronic check")+(F5934&lt;=12)+(M5934="No")+(J5934="No")</f>
        <v>6</v>
      </c>
      <c r="AC5934" s="15" t="str">
        <f aca="false">IF(AB5934&gt;=5,"High",IF(AB5934&gt;=3,"Medium","Low"))</f>
        <v>High</v>
      </c>
    </row>
    <row r="5935" customFormat="false" ht="15" hidden="false" customHeight="false" outlineLevel="0" collapsed="false">
      <c r="A5935" s="15" t="s">
        <v>6032</v>
      </c>
      <c r="B5935" s="15" t="s">
        <v>98</v>
      </c>
      <c r="C5935" s="15" t="n">
        <v>1</v>
      </c>
      <c r="D5935" s="15" t="s">
        <v>24</v>
      </c>
      <c r="E5935" s="15" t="s">
        <v>24</v>
      </c>
      <c r="F5935" s="15" t="n">
        <v>3</v>
      </c>
      <c r="G5935" s="15" t="s">
        <v>26</v>
      </c>
      <c r="H5935" s="15" t="s">
        <v>26</v>
      </c>
      <c r="I5935" s="15" t="s">
        <v>102</v>
      </c>
      <c r="J5935" s="15" t="s">
        <v>24</v>
      </c>
      <c r="K5935" s="15" t="s">
        <v>26</v>
      </c>
      <c r="L5935" s="15" t="s">
        <v>26</v>
      </c>
      <c r="M5935" s="15" t="s">
        <v>24</v>
      </c>
      <c r="N5935" s="15" t="s">
        <v>26</v>
      </c>
      <c r="O5935" s="15" t="s">
        <v>26</v>
      </c>
      <c r="P5935" s="15" t="s">
        <v>25</v>
      </c>
      <c r="Q5935" s="15" t="s">
        <v>26</v>
      </c>
      <c r="R5935" s="15" t="s">
        <v>15</v>
      </c>
      <c r="S5935" s="18" t="n">
        <v>105</v>
      </c>
      <c r="T5935" s="15" t="n">
        <v>294.45</v>
      </c>
      <c r="U5935" s="15" t="s">
        <v>26</v>
      </c>
      <c r="V5935" s="18" t="n">
        <f aca="false">IF(ISNUMBER(T5935),T5935,0)</f>
        <v>294.45</v>
      </c>
      <c r="W5935" s="15" t="n">
        <f aca="false">IF(U5935="Yes",1,0)</f>
        <v>1</v>
      </c>
      <c r="X5935" s="15" t="str">
        <f aca="false">IF(F5935&lt;=12,"0-12 months",IF(F5935&lt;=24,"13-24 months",IF(F5935&lt;=48,"25-48 months","49-72 months")))</f>
        <v>0-12 months</v>
      </c>
      <c r="Y5935" s="15" t="str">
        <f aca="false">IF(C5935=1,"Yes","No")</f>
        <v>Yes</v>
      </c>
      <c r="Z5935" s="15" t="n">
        <f aca="false">COUNTIF(J5935:O5935,"Yes")</f>
        <v>4</v>
      </c>
      <c r="AA5935" s="18" t="n">
        <f aca="false">S5935*W5935</f>
        <v>105</v>
      </c>
      <c r="AB5935" s="15" t="n">
        <f aca="false">(P5935="Month-to-month")+(I5935="Fiber optic")+(R5935="Electronic check")+(F5935&lt;=12)+(M5935="No")+(J5935="No")</f>
        <v>6</v>
      </c>
      <c r="AC5935" s="15" t="str">
        <f aca="false">IF(AB5935&gt;=5,"High",IF(AB5935&gt;=3,"Medium","Low"))</f>
        <v>High</v>
      </c>
    </row>
    <row r="5936" customFormat="false" ht="15" hidden="false" customHeight="false" outlineLevel="0" collapsed="false">
      <c r="A5936" s="15" t="s">
        <v>6033</v>
      </c>
      <c r="B5936" s="15" t="s">
        <v>94</v>
      </c>
      <c r="C5936" s="15" t="n">
        <v>1</v>
      </c>
      <c r="D5936" s="15" t="s">
        <v>26</v>
      </c>
      <c r="E5936" s="15" t="s">
        <v>24</v>
      </c>
      <c r="F5936" s="15" t="n">
        <v>26</v>
      </c>
      <c r="G5936" s="15" t="s">
        <v>26</v>
      </c>
      <c r="H5936" s="15" t="s">
        <v>26</v>
      </c>
      <c r="I5936" s="15" t="s">
        <v>102</v>
      </c>
      <c r="J5936" s="15" t="s">
        <v>24</v>
      </c>
      <c r="K5936" s="15" t="s">
        <v>26</v>
      </c>
      <c r="L5936" s="15" t="s">
        <v>26</v>
      </c>
      <c r="M5936" s="15" t="s">
        <v>24</v>
      </c>
      <c r="N5936" s="15" t="s">
        <v>24</v>
      </c>
      <c r="O5936" s="15" t="s">
        <v>26</v>
      </c>
      <c r="P5936" s="15" t="s">
        <v>25</v>
      </c>
      <c r="Q5936" s="15" t="s">
        <v>26</v>
      </c>
      <c r="R5936" s="15" t="s">
        <v>15</v>
      </c>
      <c r="S5936" s="18" t="n">
        <v>93.85</v>
      </c>
      <c r="T5936" s="15" t="n">
        <v>2381.55</v>
      </c>
      <c r="U5936" s="15" t="s">
        <v>26</v>
      </c>
      <c r="V5936" s="18" t="n">
        <f aca="false">IF(ISNUMBER(T5936),T5936,0)</f>
        <v>2381.55</v>
      </c>
      <c r="W5936" s="15" t="n">
        <f aca="false">IF(U5936="Yes",1,0)</f>
        <v>1</v>
      </c>
      <c r="X5936" s="15" t="str">
        <f aca="false">IF(F5936&lt;=12,"0-12 months",IF(F5936&lt;=24,"13-24 months",IF(F5936&lt;=48,"25-48 months","49-72 months")))</f>
        <v>25-48 months</v>
      </c>
      <c r="Y5936" s="15" t="str">
        <f aca="false">IF(C5936=1,"Yes","No")</f>
        <v>Yes</v>
      </c>
      <c r="Z5936" s="15" t="n">
        <f aca="false">COUNTIF(J5936:O5936,"Yes")</f>
        <v>3</v>
      </c>
      <c r="AA5936" s="18" t="n">
        <f aca="false">S5936*W5936</f>
        <v>93.85</v>
      </c>
      <c r="AB5936" s="15" t="n">
        <f aca="false">(P5936="Month-to-month")+(I5936="Fiber optic")+(R5936="Electronic check")+(F5936&lt;=12)+(M5936="No")+(J5936="No")</f>
        <v>5</v>
      </c>
      <c r="AC5936" s="15" t="str">
        <f aca="false">IF(AB5936&gt;=5,"High",IF(AB5936&gt;=3,"Medium","Low"))</f>
        <v>High</v>
      </c>
    </row>
    <row r="5937" customFormat="false" ht="15" hidden="false" customHeight="false" outlineLevel="0" collapsed="false">
      <c r="A5937" s="15" t="s">
        <v>6034</v>
      </c>
      <c r="B5937" s="15" t="s">
        <v>98</v>
      </c>
      <c r="C5937" s="15" t="n">
        <v>1</v>
      </c>
      <c r="D5937" s="15" t="s">
        <v>24</v>
      </c>
      <c r="E5937" s="15" t="s">
        <v>24</v>
      </c>
      <c r="F5937" s="15" t="n">
        <v>13</v>
      </c>
      <c r="G5937" s="15" t="s">
        <v>26</v>
      </c>
      <c r="H5937" s="15" t="s">
        <v>24</v>
      </c>
      <c r="I5937" s="15" t="s">
        <v>96</v>
      </c>
      <c r="J5937" s="15" t="s">
        <v>24</v>
      </c>
      <c r="K5937" s="15" t="s">
        <v>26</v>
      </c>
      <c r="L5937" s="15" t="s">
        <v>24</v>
      </c>
      <c r="M5937" s="15" t="s">
        <v>24</v>
      </c>
      <c r="N5937" s="15" t="s">
        <v>26</v>
      </c>
      <c r="O5937" s="15" t="s">
        <v>24</v>
      </c>
      <c r="P5937" s="15" t="s">
        <v>25</v>
      </c>
      <c r="Q5937" s="15" t="s">
        <v>26</v>
      </c>
      <c r="R5937" s="15" t="s">
        <v>15</v>
      </c>
      <c r="S5937" s="18" t="n">
        <v>59.9</v>
      </c>
      <c r="T5937" s="15" t="n">
        <v>788.35</v>
      </c>
      <c r="U5937" s="15" t="s">
        <v>24</v>
      </c>
      <c r="V5937" s="18" t="n">
        <f aca="false">IF(ISNUMBER(T5937),T5937,0)</f>
        <v>788.35</v>
      </c>
      <c r="W5937" s="15" t="n">
        <f aca="false">IF(U5937="Yes",1,0)</f>
        <v>0</v>
      </c>
      <c r="X5937" s="15" t="str">
        <f aca="false">IF(F5937&lt;=12,"0-12 months",IF(F5937&lt;=24,"13-24 months",IF(F5937&lt;=48,"25-48 months","49-72 months")))</f>
        <v>13-24 months</v>
      </c>
      <c r="Y5937" s="15" t="str">
        <f aca="false">IF(C5937=1,"Yes","No")</f>
        <v>Yes</v>
      </c>
      <c r="Z5937" s="15" t="n">
        <f aca="false">COUNTIF(J5937:O5937,"Yes")</f>
        <v>2</v>
      </c>
      <c r="AA5937" s="18" t="n">
        <f aca="false">S5937*W5937</f>
        <v>0</v>
      </c>
      <c r="AB5937" s="15" t="n">
        <f aca="false">(P5937="Month-to-month")+(I5937="Fiber optic")+(R5937="Electronic check")+(F5937&lt;=12)+(M5937="No")+(J5937="No")</f>
        <v>4</v>
      </c>
      <c r="AC5937" s="15" t="str">
        <f aca="false">IF(AB5937&gt;=5,"High",IF(AB5937&gt;=3,"Medium","Low"))</f>
        <v>Medium</v>
      </c>
    </row>
    <row r="5938" customFormat="false" ht="15" hidden="false" customHeight="false" outlineLevel="0" collapsed="false">
      <c r="A5938" s="15" t="s">
        <v>6035</v>
      </c>
      <c r="B5938" s="15" t="s">
        <v>94</v>
      </c>
      <c r="C5938" s="15" t="n">
        <v>0</v>
      </c>
      <c r="D5938" s="15" t="s">
        <v>26</v>
      </c>
      <c r="E5938" s="15" t="s">
        <v>26</v>
      </c>
      <c r="F5938" s="15" t="n">
        <v>38</v>
      </c>
      <c r="G5938" s="15" t="s">
        <v>26</v>
      </c>
      <c r="H5938" s="15" t="s">
        <v>24</v>
      </c>
      <c r="I5938" s="15" t="s">
        <v>24</v>
      </c>
      <c r="J5938" s="15" t="s">
        <v>28</v>
      </c>
      <c r="K5938" s="15" t="s">
        <v>28</v>
      </c>
      <c r="L5938" s="15" t="s">
        <v>28</v>
      </c>
      <c r="M5938" s="15" t="s">
        <v>28</v>
      </c>
      <c r="N5938" s="15" t="s">
        <v>28</v>
      </c>
      <c r="O5938" s="15" t="s">
        <v>28</v>
      </c>
      <c r="P5938" s="15" t="s">
        <v>29</v>
      </c>
      <c r="Q5938" s="15" t="s">
        <v>26</v>
      </c>
      <c r="R5938" s="15" t="s">
        <v>17</v>
      </c>
      <c r="S5938" s="18" t="n">
        <v>19.95</v>
      </c>
      <c r="T5938" s="15" t="n">
        <v>756.4</v>
      </c>
      <c r="U5938" s="15" t="s">
        <v>24</v>
      </c>
      <c r="V5938" s="18" t="n">
        <f aca="false">IF(ISNUMBER(T5938),T5938,0)</f>
        <v>756.4</v>
      </c>
      <c r="W5938" s="15" t="n">
        <f aca="false">IF(U5938="Yes",1,0)</f>
        <v>0</v>
      </c>
      <c r="X5938" s="15" t="str">
        <f aca="false">IF(F5938&lt;=12,"0-12 months",IF(F5938&lt;=24,"13-24 months",IF(F5938&lt;=48,"25-48 months","49-72 months")))</f>
        <v>25-48 months</v>
      </c>
      <c r="Y5938" s="15" t="str">
        <f aca="false">IF(C5938=1,"Yes","No")</f>
        <v>No</v>
      </c>
      <c r="Z5938" s="15" t="n">
        <f aca="false">COUNTIF(J5938:O5938,"Yes")</f>
        <v>0</v>
      </c>
      <c r="AA5938" s="18" t="n">
        <f aca="false">S5938*W5938</f>
        <v>0</v>
      </c>
      <c r="AB5938" s="15" t="n">
        <f aca="false">(P5938="Month-to-month")+(I5938="Fiber optic")+(R5938="Electronic check")+(F5938&lt;=12)+(M5938="No")+(J5938="No")</f>
        <v>0</v>
      </c>
      <c r="AC5938" s="15" t="str">
        <f aca="false">IF(AB5938&gt;=5,"High",IF(AB5938&gt;=3,"Medium","Low"))</f>
        <v>Low</v>
      </c>
    </row>
    <row r="5939" customFormat="false" ht="15" hidden="false" customHeight="false" outlineLevel="0" collapsed="false">
      <c r="A5939" s="15" t="s">
        <v>6036</v>
      </c>
      <c r="B5939" s="15" t="s">
        <v>94</v>
      </c>
      <c r="C5939" s="15" t="n">
        <v>1</v>
      </c>
      <c r="D5939" s="15" t="s">
        <v>26</v>
      </c>
      <c r="E5939" s="15" t="s">
        <v>24</v>
      </c>
      <c r="F5939" s="15" t="n">
        <v>8</v>
      </c>
      <c r="G5939" s="15" t="s">
        <v>26</v>
      </c>
      <c r="H5939" s="15" t="s">
        <v>26</v>
      </c>
      <c r="I5939" s="15" t="s">
        <v>102</v>
      </c>
      <c r="J5939" s="15" t="s">
        <v>24</v>
      </c>
      <c r="K5939" s="15" t="s">
        <v>24</v>
      </c>
      <c r="L5939" s="15" t="s">
        <v>24</v>
      </c>
      <c r="M5939" s="15" t="s">
        <v>24</v>
      </c>
      <c r="N5939" s="15" t="s">
        <v>24</v>
      </c>
      <c r="O5939" s="15" t="s">
        <v>26</v>
      </c>
      <c r="P5939" s="15" t="s">
        <v>25</v>
      </c>
      <c r="Q5939" s="15" t="s">
        <v>26</v>
      </c>
      <c r="R5939" s="15" t="s">
        <v>15</v>
      </c>
      <c r="S5939" s="18" t="n">
        <v>84</v>
      </c>
      <c r="T5939" s="15" t="n">
        <v>613.4</v>
      </c>
      <c r="U5939" s="15" t="s">
        <v>26</v>
      </c>
      <c r="V5939" s="18" t="n">
        <f aca="false">IF(ISNUMBER(T5939),T5939,0)</f>
        <v>613.4</v>
      </c>
      <c r="W5939" s="15" t="n">
        <f aca="false">IF(U5939="Yes",1,0)</f>
        <v>1</v>
      </c>
      <c r="X5939" s="15" t="str">
        <f aca="false">IF(F5939&lt;=12,"0-12 months",IF(F5939&lt;=24,"13-24 months",IF(F5939&lt;=48,"25-48 months","49-72 months")))</f>
        <v>0-12 months</v>
      </c>
      <c r="Y5939" s="15" t="str">
        <f aca="false">IF(C5939=1,"Yes","No")</f>
        <v>Yes</v>
      </c>
      <c r="Z5939" s="15" t="n">
        <f aca="false">COUNTIF(J5939:O5939,"Yes")</f>
        <v>1</v>
      </c>
      <c r="AA5939" s="18" t="n">
        <f aca="false">S5939*W5939</f>
        <v>84</v>
      </c>
      <c r="AB5939" s="15" t="n">
        <f aca="false">(P5939="Month-to-month")+(I5939="Fiber optic")+(R5939="Electronic check")+(F5939&lt;=12)+(M5939="No")+(J5939="No")</f>
        <v>6</v>
      </c>
      <c r="AC5939" s="15" t="str">
        <f aca="false">IF(AB5939&gt;=5,"High",IF(AB5939&gt;=3,"Medium","Low"))</f>
        <v>High</v>
      </c>
    </row>
    <row r="5940" customFormat="false" ht="15" hidden="false" customHeight="false" outlineLevel="0" collapsed="false">
      <c r="A5940" s="15" t="s">
        <v>6037</v>
      </c>
      <c r="B5940" s="15" t="s">
        <v>98</v>
      </c>
      <c r="C5940" s="15" t="n">
        <v>1</v>
      </c>
      <c r="D5940" s="15" t="s">
        <v>26</v>
      </c>
      <c r="E5940" s="15" t="s">
        <v>26</v>
      </c>
      <c r="F5940" s="15" t="n">
        <v>34</v>
      </c>
      <c r="G5940" s="15" t="s">
        <v>26</v>
      </c>
      <c r="H5940" s="15" t="s">
        <v>26</v>
      </c>
      <c r="I5940" s="15" t="s">
        <v>102</v>
      </c>
      <c r="J5940" s="15" t="s">
        <v>24</v>
      </c>
      <c r="K5940" s="15" t="s">
        <v>26</v>
      </c>
      <c r="L5940" s="15" t="s">
        <v>26</v>
      </c>
      <c r="M5940" s="15" t="s">
        <v>26</v>
      </c>
      <c r="N5940" s="15" t="s">
        <v>26</v>
      </c>
      <c r="O5940" s="15" t="s">
        <v>26</v>
      </c>
      <c r="P5940" s="15" t="s">
        <v>25</v>
      </c>
      <c r="Q5940" s="15" t="s">
        <v>26</v>
      </c>
      <c r="R5940" s="15" t="s">
        <v>15</v>
      </c>
      <c r="S5940" s="18" t="n">
        <v>108.9</v>
      </c>
      <c r="T5940" s="15" t="n">
        <v>3625.2</v>
      </c>
      <c r="U5940" s="15" t="s">
        <v>24</v>
      </c>
      <c r="V5940" s="18" t="n">
        <f aca="false">IF(ISNUMBER(T5940),T5940,0)</f>
        <v>3625.2</v>
      </c>
      <c r="W5940" s="15" t="n">
        <f aca="false">IF(U5940="Yes",1,0)</f>
        <v>0</v>
      </c>
      <c r="X5940" s="15" t="str">
        <f aca="false">IF(F5940&lt;=12,"0-12 months",IF(F5940&lt;=24,"13-24 months",IF(F5940&lt;=48,"25-48 months","49-72 months")))</f>
        <v>25-48 months</v>
      </c>
      <c r="Y5940" s="15" t="str">
        <f aca="false">IF(C5940=1,"Yes","No")</f>
        <v>Yes</v>
      </c>
      <c r="Z5940" s="15" t="n">
        <f aca="false">COUNTIF(J5940:O5940,"Yes")</f>
        <v>5</v>
      </c>
      <c r="AA5940" s="18" t="n">
        <f aca="false">S5940*W5940</f>
        <v>0</v>
      </c>
      <c r="AB5940" s="15" t="n">
        <f aca="false">(P5940="Month-to-month")+(I5940="Fiber optic")+(R5940="Electronic check")+(F5940&lt;=12)+(M5940="No")+(J5940="No")</f>
        <v>4</v>
      </c>
      <c r="AC5940" s="15" t="str">
        <f aca="false">IF(AB5940&gt;=5,"High",IF(AB5940&gt;=3,"Medium","Low"))</f>
        <v>Medium</v>
      </c>
    </row>
    <row r="5941" customFormat="false" ht="15" hidden="false" customHeight="false" outlineLevel="0" collapsed="false">
      <c r="A5941" s="15" t="s">
        <v>6038</v>
      </c>
      <c r="B5941" s="15" t="s">
        <v>98</v>
      </c>
      <c r="C5941" s="15" t="n">
        <v>0</v>
      </c>
      <c r="D5941" s="15" t="s">
        <v>24</v>
      </c>
      <c r="E5941" s="15" t="s">
        <v>24</v>
      </c>
      <c r="F5941" s="15" t="n">
        <v>18</v>
      </c>
      <c r="G5941" s="15" t="s">
        <v>24</v>
      </c>
      <c r="H5941" s="15" t="s">
        <v>95</v>
      </c>
      <c r="I5941" s="15" t="s">
        <v>96</v>
      </c>
      <c r="J5941" s="15" t="s">
        <v>26</v>
      </c>
      <c r="K5941" s="15" t="s">
        <v>24</v>
      </c>
      <c r="L5941" s="15" t="s">
        <v>26</v>
      </c>
      <c r="M5941" s="15" t="s">
        <v>24</v>
      </c>
      <c r="N5941" s="15" t="s">
        <v>24</v>
      </c>
      <c r="O5941" s="15" t="s">
        <v>24</v>
      </c>
      <c r="P5941" s="15" t="s">
        <v>25</v>
      </c>
      <c r="Q5941" s="15" t="s">
        <v>24</v>
      </c>
      <c r="R5941" s="15" t="s">
        <v>17</v>
      </c>
      <c r="S5941" s="18" t="n">
        <v>33.6</v>
      </c>
      <c r="T5941" s="15" t="n">
        <v>550.35</v>
      </c>
      <c r="U5941" s="15" t="s">
        <v>24</v>
      </c>
      <c r="V5941" s="18" t="n">
        <f aca="false">IF(ISNUMBER(T5941),T5941,0)</f>
        <v>550.35</v>
      </c>
      <c r="W5941" s="15" t="n">
        <f aca="false">IF(U5941="Yes",1,0)</f>
        <v>0</v>
      </c>
      <c r="X5941" s="15" t="str">
        <f aca="false">IF(F5941&lt;=12,"0-12 months",IF(F5941&lt;=24,"13-24 months",IF(F5941&lt;=48,"25-48 months","49-72 months")))</f>
        <v>13-24 months</v>
      </c>
      <c r="Y5941" s="15" t="str">
        <f aca="false">IF(C5941=1,"Yes","No")</f>
        <v>No</v>
      </c>
      <c r="Z5941" s="15" t="n">
        <f aca="false">COUNTIF(J5941:O5941,"Yes")</f>
        <v>2</v>
      </c>
      <c r="AA5941" s="18" t="n">
        <f aca="false">S5941*W5941</f>
        <v>0</v>
      </c>
      <c r="AB5941" s="15" t="n">
        <f aca="false">(P5941="Month-to-month")+(I5941="Fiber optic")+(R5941="Electronic check")+(F5941&lt;=12)+(M5941="No")+(J5941="No")</f>
        <v>2</v>
      </c>
      <c r="AC5941" s="15" t="str">
        <f aca="false">IF(AB5941&gt;=5,"High",IF(AB5941&gt;=3,"Medium","Low"))</f>
        <v>Low</v>
      </c>
    </row>
    <row r="5942" customFormat="false" ht="15" hidden="false" customHeight="false" outlineLevel="0" collapsed="false">
      <c r="A5942" s="15" t="s">
        <v>6039</v>
      </c>
      <c r="B5942" s="15" t="s">
        <v>98</v>
      </c>
      <c r="C5942" s="15" t="n">
        <v>0</v>
      </c>
      <c r="D5942" s="15" t="s">
        <v>26</v>
      </c>
      <c r="E5942" s="15" t="s">
        <v>26</v>
      </c>
      <c r="F5942" s="15" t="n">
        <v>56</v>
      </c>
      <c r="G5942" s="15" t="s">
        <v>26</v>
      </c>
      <c r="H5942" s="15" t="s">
        <v>24</v>
      </c>
      <c r="I5942" s="15" t="s">
        <v>102</v>
      </c>
      <c r="J5942" s="15" t="s">
        <v>24</v>
      </c>
      <c r="K5942" s="15" t="s">
        <v>26</v>
      </c>
      <c r="L5942" s="15" t="s">
        <v>26</v>
      </c>
      <c r="M5942" s="15" t="s">
        <v>26</v>
      </c>
      <c r="N5942" s="15" t="s">
        <v>24</v>
      </c>
      <c r="O5942" s="15" t="s">
        <v>24</v>
      </c>
      <c r="P5942" s="15" t="s">
        <v>27</v>
      </c>
      <c r="Q5942" s="15" t="s">
        <v>26</v>
      </c>
      <c r="R5942" s="15" t="s">
        <v>17</v>
      </c>
      <c r="S5942" s="18" t="n">
        <v>85.85</v>
      </c>
      <c r="T5942" s="15" t="n">
        <v>4793.8</v>
      </c>
      <c r="U5942" s="15" t="s">
        <v>24</v>
      </c>
      <c r="V5942" s="18" t="n">
        <f aca="false">IF(ISNUMBER(T5942),T5942,0)</f>
        <v>4793.8</v>
      </c>
      <c r="W5942" s="15" t="n">
        <f aca="false">IF(U5942="Yes",1,0)</f>
        <v>0</v>
      </c>
      <c r="X5942" s="15" t="str">
        <f aca="false">IF(F5942&lt;=12,"0-12 months",IF(F5942&lt;=24,"13-24 months",IF(F5942&lt;=48,"25-48 months","49-72 months")))</f>
        <v>49-72 months</v>
      </c>
      <c r="Y5942" s="15" t="str">
        <f aca="false">IF(C5942=1,"Yes","No")</f>
        <v>No</v>
      </c>
      <c r="Z5942" s="15" t="n">
        <f aca="false">COUNTIF(J5942:O5942,"Yes")</f>
        <v>3</v>
      </c>
      <c r="AA5942" s="18" t="n">
        <f aca="false">S5942*W5942</f>
        <v>0</v>
      </c>
      <c r="AB5942" s="15" t="n">
        <f aca="false">(P5942="Month-to-month")+(I5942="Fiber optic")+(R5942="Electronic check")+(F5942&lt;=12)+(M5942="No")+(J5942="No")</f>
        <v>2</v>
      </c>
      <c r="AC5942" s="15" t="str">
        <f aca="false">IF(AB5942&gt;=5,"High",IF(AB5942&gt;=3,"Medium","Low"))</f>
        <v>Low</v>
      </c>
    </row>
    <row r="5943" customFormat="false" ht="15" hidden="false" customHeight="false" outlineLevel="0" collapsed="false">
      <c r="A5943" s="15" t="s">
        <v>6040</v>
      </c>
      <c r="B5943" s="15" t="s">
        <v>94</v>
      </c>
      <c r="C5943" s="15" t="n">
        <v>0</v>
      </c>
      <c r="D5943" s="15" t="s">
        <v>24</v>
      </c>
      <c r="E5943" s="15" t="s">
        <v>24</v>
      </c>
      <c r="F5943" s="15" t="n">
        <v>36</v>
      </c>
      <c r="G5943" s="15" t="s">
        <v>24</v>
      </c>
      <c r="H5943" s="15" t="s">
        <v>95</v>
      </c>
      <c r="I5943" s="15" t="s">
        <v>96</v>
      </c>
      <c r="J5943" s="15" t="s">
        <v>24</v>
      </c>
      <c r="K5943" s="15" t="s">
        <v>26</v>
      </c>
      <c r="L5943" s="15" t="s">
        <v>24</v>
      </c>
      <c r="M5943" s="15" t="s">
        <v>26</v>
      </c>
      <c r="N5943" s="15" t="s">
        <v>24</v>
      </c>
      <c r="O5943" s="15" t="s">
        <v>24</v>
      </c>
      <c r="P5943" s="15" t="s">
        <v>25</v>
      </c>
      <c r="Q5943" s="15" t="s">
        <v>26</v>
      </c>
      <c r="R5943" s="15" t="s">
        <v>19</v>
      </c>
      <c r="S5943" s="18" t="n">
        <v>34.85</v>
      </c>
      <c r="T5943" s="15" t="n">
        <v>1267.2</v>
      </c>
      <c r="U5943" s="15" t="s">
        <v>24</v>
      </c>
      <c r="V5943" s="18" t="n">
        <f aca="false">IF(ISNUMBER(T5943),T5943,0)</f>
        <v>1267.2</v>
      </c>
      <c r="W5943" s="15" t="n">
        <f aca="false">IF(U5943="Yes",1,0)</f>
        <v>0</v>
      </c>
      <c r="X5943" s="15" t="str">
        <f aca="false">IF(F5943&lt;=12,"0-12 months",IF(F5943&lt;=24,"13-24 months",IF(F5943&lt;=48,"25-48 months","49-72 months")))</f>
        <v>25-48 months</v>
      </c>
      <c r="Y5943" s="15" t="str">
        <f aca="false">IF(C5943=1,"Yes","No")</f>
        <v>No</v>
      </c>
      <c r="Z5943" s="15" t="n">
        <f aca="false">COUNTIF(J5943:O5943,"Yes")</f>
        <v>2</v>
      </c>
      <c r="AA5943" s="18" t="n">
        <f aca="false">S5943*W5943</f>
        <v>0</v>
      </c>
      <c r="AB5943" s="15" t="n">
        <f aca="false">(P5943="Month-to-month")+(I5943="Fiber optic")+(R5943="Electronic check")+(F5943&lt;=12)+(M5943="No")+(J5943="No")</f>
        <v>2</v>
      </c>
      <c r="AC5943" s="15" t="str">
        <f aca="false">IF(AB5943&gt;=5,"High",IF(AB5943&gt;=3,"Medium","Low"))</f>
        <v>Low</v>
      </c>
    </row>
    <row r="5944" customFormat="false" ht="15" hidden="false" customHeight="false" outlineLevel="0" collapsed="false">
      <c r="A5944" s="15" t="s">
        <v>6041</v>
      </c>
      <c r="B5944" s="15" t="s">
        <v>94</v>
      </c>
      <c r="C5944" s="15" t="n">
        <v>0</v>
      </c>
      <c r="D5944" s="15" t="s">
        <v>26</v>
      </c>
      <c r="E5944" s="15" t="s">
        <v>24</v>
      </c>
      <c r="F5944" s="15" t="n">
        <v>9</v>
      </c>
      <c r="G5944" s="15" t="s">
        <v>24</v>
      </c>
      <c r="H5944" s="15" t="s">
        <v>95</v>
      </c>
      <c r="I5944" s="15" t="s">
        <v>96</v>
      </c>
      <c r="J5944" s="15" t="s">
        <v>24</v>
      </c>
      <c r="K5944" s="15" t="s">
        <v>24</v>
      </c>
      <c r="L5944" s="15" t="s">
        <v>26</v>
      </c>
      <c r="M5944" s="15" t="s">
        <v>24</v>
      </c>
      <c r="N5944" s="15" t="s">
        <v>26</v>
      </c>
      <c r="O5944" s="15" t="s">
        <v>26</v>
      </c>
      <c r="P5944" s="15" t="s">
        <v>25</v>
      </c>
      <c r="Q5944" s="15" t="s">
        <v>26</v>
      </c>
      <c r="R5944" s="15" t="s">
        <v>15</v>
      </c>
      <c r="S5944" s="18" t="n">
        <v>48.75</v>
      </c>
      <c r="T5944" s="15" t="n">
        <v>442.2</v>
      </c>
      <c r="U5944" s="15" t="s">
        <v>26</v>
      </c>
      <c r="V5944" s="18" t="n">
        <f aca="false">IF(ISNUMBER(T5944),T5944,0)</f>
        <v>442.2</v>
      </c>
      <c r="W5944" s="15" t="n">
        <f aca="false">IF(U5944="Yes",1,0)</f>
        <v>1</v>
      </c>
      <c r="X5944" s="15" t="str">
        <f aca="false">IF(F5944&lt;=12,"0-12 months",IF(F5944&lt;=24,"13-24 months",IF(F5944&lt;=48,"25-48 months","49-72 months")))</f>
        <v>0-12 months</v>
      </c>
      <c r="Y5944" s="15" t="str">
        <f aca="false">IF(C5944=1,"Yes","No")</f>
        <v>No</v>
      </c>
      <c r="Z5944" s="15" t="n">
        <f aca="false">COUNTIF(J5944:O5944,"Yes")</f>
        <v>3</v>
      </c>
      <c r="AA5944" s="18" t="n">
        <f aca="false">S5944*W5944</f>
        <v>48.75</v>
      </c>
      <c r="AB5944" s="15" t="n">
        <f aca="false">(P5944="Month-to-month")+(I5944="Fiber optic")+(R5944="Electronic check")+(F5944&lt;=12)+(M5944="No")+(J5944="No")</f>
        <v>5</v>
      </c>
      <c r="AC5944" s="15" t="str">
        <f aca="false">IF(AB5944&gt;=5,"High",IF(AB5944&gt;=3,"Medium","Low"))</f>
        <v>High</v>
      </c>
    </row>
    <row r="5945" customFormat="false" ht="15" hidden="false" customHeight="false" outlineLevel="0" collapsed="false">
      <c r="A5945" s="15" t="s">
        <v>6042</v>
      </c>
      <c r="B5945" s="15" t="s">
        <v>98</v>
      </c>
      <c r="C5945" s="15" t="n">
        <v>0</v>
      </c>
      <c r="D5945" s="15" t="s">
        <v>24</v>
      </c>
      <c r="E5945" s="15" t="s">
        <v>24</v>
      </c>
      <c r="F5945" s="15" t="n">
        <v>1</v>
      </c>
      <c r="G5945" s="15" t="s">
        <v>26</v>
      </c>
      <c r="H5945" s="15" t="s">
        <v>24</v>
      </c>
      <c r="I5945" s="15" t="s">
        <v>102</v>
      </c>
      <c r="J5945" s="15" t="s">
        <v>24</v>
      </c>
      <c r="K5945" s="15" t="s">
        <v>24</v>
      </c>
      <c r="L5945" s="15" t="s">
        <v>26</v>
      </c>
      <c r="M5945" s="15" t="s">
        <v>24</v>
      </c>
      <c r="N5945" s="15" t="s">
        <v>26</v>
      </c>
      <c r="O5945" s="15" t="s">
        <v>24</v>
      </c>
      <c r="P5945" s="15" t="s">
        <v>25</v>
      </c>
      <c r="Q5945" s="15" t="s">
        <v>26</v>
      </c>
      <c r="R5945" s="15" t="s">
        <v>15</v>
      </c>
      <c r="S5945" s="18" t="n">
        <v>84.85</v>
      </c>
      <c r="T5945" s="15" t="n">
        <v>84.85</v>
      </c>
      <c r="U5945" s="15" t="s">
        <v>26</v>
      </c>
      <c r="V5945" s="18" t="n">
        <f aca="false">IF(ISNUMBER(T5945),T5945,0)</f>
        <v>84.85</v>
      </c>
      <c r="W5945" s="15" t="n">
        <f aca="false">IF(U5945="Yes",1,0)</f>
        <v>1</v>
      </c>
      <c r="X5945" s="15" t="str">
        <f aca="false">IF(F5945&lt;=12,"0-12 months",IF(F5945&lt;=24,"13-24 months",IF(F5945&lt;=48,"25-48 months","49-72 months")))</f>
        <v>0-12 months</v>
      </c>
      <c r="Y5945" s="15" t="str">
        <f aca="false">IF(C5945=1,"Yes","No")</f>
        <v>No</v>
      </c>
      <c r="Z5945" s="15" t="n">
        <f aca="false">COUNTIF(J5945:O5945,"Yes")</f>
        <v>2</v>
      </c>
      <c r="AA5945" s="18" t="n">
        <f aca="false">S5945*W5945</f>
        <v>84.85</v>
      </c>
      <c r="AB5945" s="15" t="n">
        <f aca="false">(P5945="Month-to-month")+(I5945="Fiber optic")+(R5945="Electronic check")+(F5945&lt;=12)+(M5945="No")+(J5945="No")</f>
        <v>6</v>
      </c>
      <c r="AC5945" s="15" t="str">
        <f aca="false">IF(AB5945&gt;=5,"High",IF(AB5945&gt;=3,"Medium","Low"))</f>
        <v>High</v>
      </c>
    </row>
    <row r="5946" customFormat="false" ht="15" hidden="false" customHeight="false" outlineLevel="0" collapsed="false">
      <c r="A5946" s="15" t="s">
        <v>6043</v>
      </c>
      <c r="B5946" s="15" t="s">
        <v>98</v>
      </c>
      <c r="C5946" s="15" t="n">
        <v>0</v>
      </c>
      <c r="D5946" s="15" t="s">
        <v>24</v>
      </c>
      <c r="E5946" s="15" t="s">
        <v>24</v>
      </c>
      <c r="F5946" s="15" t="n">
        <v>12</v>
      </c>
      <c r="G5946" s="15" t="s">
        <v>26</v>
      </c>
      <c r="H5946" s="15" t="s">
        <v>24</v>
      </c>
      <c r="I5946" s="15" t="s">
        <v>96</v>
      </c>
      <c r="J5946" s="15" t="s">
        <v>26</v>
      </c>
      <c r="K5946" s="15" t="s">
        <v>24</v>
      </c>
      <c r="L5946" s="15" t="s">
        <v>24</v>
      </c>
      <c r="M5946" s="15" t="s">
        <v>26</v>
      </c>
      <c r="N5946" s="15" t="s">
        <v>24</v>
      </c>
      <c r="O5946" s="15" t="s">
        <v>24</v>
      </c>
      <c r="P5946" s="15" t="s">
        <v>25</v>
      </c>
      <c r="Q5946" s="15" t="s">
        <v>24</v>
      </c>
      <c r="R5946" s="15" t="s">
        <v>17</v>
      </c>
      <c r="S5946" s="18" t="n">
        <v>56.65</v>
      </c>
      <c r="T5946" s="15" t="n">
        <v>654.85</v>
      </c>
      <c r="U5946" s="15" t="s">
        <v>26</v>
      </c>
      <c r="V5946" s="18" t="n">
        <f aca="false">IF(ISNUMBER(T5946),T5946,0)</f>
        <v>654.85</v>
      </c>
      <c r="W5946" s="15" t="n">
        <f aca="false">IF(U5946="Yes",1,0)</f>
        <v>1</v>
      </c>
      <c r="X5946" s="15" t="str">
        <f aca="false">IF(F5946&lt;=12,"0-12 months",IF(F5946&lt;=24,"13-24 months",IF(F5946&lt;=48,"25-48 months","49-72 months")))</f>
        <v>0-12 months</v>
      </c>
      <c r="Y5946" s="15" t="str">
        <f aca="false">IF(C5946=1,"Yes","No")</f>
        <v>No</v>
      </c>
      <c r="Z5946" s="15" t="n">
        <f aca="false">COUNTIF(J5946:O5946,"Yes")</f>
        <v>2</v>
      </c>
      <c r="AA5946" s="18" t="n">
        <f aca="false">S5946*W5946</f>
        <v>56.65</v>
      </c>
      <c r="AB5946" s="15" t="n">
        <f aca="false">(P5946="Month-to-month")+(I5946="Fiber optic")+(R5946="Electronic check")+(F5946&lt;=12)+(M5946="No")+(J5946="No")</f>
        <v>2</v>
      </c>
      <c r="AC5946" s="15" t="str">
        <f aca="false">IF(AB5946&gt;=5,"High",IF(AB5946&gt;=3,"Medium","Low"))</f>
        <v>Low</v>
      </c>
    </row>
    <row r="5947" customFormat="false" ht="15" hidden="false" customHeight="false" outlineLevel="0" collapsed="false">
      <c r="A5947" s="15" t="s">
        <v>6044</v>
      </c>
      <c r="B5947" s="15" t="s">
        <v>94</v>
      </c>
      <c r="C5947" s="15" t="n">
        <v>1</v>
      </c>
      <c r="D5947" s="15" t="s">
        <v>26</v>
      </c>
      <c r="E5947" s="15" t="s">
        <v>26</v>
      </c>
      <c r="F5947" s="15" t="n">
        <v>57</v>
      </c>
      <c r="G5947" s="15" t="s">
        <v>26</v>
      </c>
      <c r="H5947" s="15" t="s">
        <v>24</v>
      </c>
      <c r="I5947" s="15" t="s">
        <v>102</v>
      </c>
      <c r="J5947" s="15" t="s">
        <v>24</v>
      </c>
      <c r="K5947" s="15" t="s">
        <v>26</v>
      </c>
      <c r="L5947" s="15" t="s">
        <v>26</v>
      </c>
      <c r="M5947" s="15" t="s">
        <v>26</v>
      </c>
      <c r="N5947" s="15" t="s">
        <v>26</v>
      </c>
      <c r="O5947" s="15" t="s">
        <v>24</v>
      </c>
      <c r="P5947" s="15" t="s">
        <v>25</v>
      </c>
      <c r="Q5947" s="15" t="s">
        <v>26</v>
      </c>
      <c r="R5947" s="15" t="s">
        <v>21</v>
      </c>
      <c r="S5947" s="18" t="n">
        <v>95.3</v>
      </c>
      <c r="T5947" s="15" t="n">
        <v>5567.45</v>
      </c>
      <c r="U5947" s="15" t="s">
        <v>24</v>
      </c>
      <c r="V5947" s="18" t="n">
        <f aca="false">IF(ISNUMBER(T5947),T5947,0)</f>
        <v>5567.45</v>
      </c>
      <c r="W5947" s="15" t="n">
        <f aca="false">IF(U5947="Yes",1,0)</f>
        <v>0</v>
      </c>
      <c r="X5947" s="15" t="str">
        <f aca="false">IF(F5947&lt;=12,"0-12 months",IF(F5947&lt;=24,"13-24 months",IF(F5947&lt;=48,"25-48 months","49-72 months")))</f>
        <v>49-72 months</v>
      </c>
      <c r="Y5947" s="15" t="str">
        <f aca="false">IF(C5947=1,"Yes","No")</f>
        <v>Yes</v>
      </c>
      <c r="Z5947" s="15" t="n">
        <f aca="false">COUNTIF(J5947:O5947,"Yes")</f>
        <v>4</v>
      </c>
      <c r="AA5947" s="18" t="n">
        <f aca="false">S5947*W5947</f>
        <v>0</v>
      </c>
      <c r="AB5947" s="15" t="n">
        <f aca="false">(P5947="Month-to-month")+(I5947="Fiber optic")+(R5947="Electronic check")+(F5947&lt;=12)+(M5947="No")+(J5947="No")</f>
        <v>3</v>
      </c>
      <c r="AC5947" s="15" t="str">
        <f aca="false">IF(AB5947&gt;=5,"High",IF(AB5947&gt;=3,"Medium","Low"))</f>
        <v>Medium</v>
      </c>
    </row>
    <row r="5948" customFormat="false" ht="15" hidden="false" customHeight="false" outlineLevel="0" collapsed="false">
      <c r="A5948" s="15" t="s">
        <v>6045</v>
      </c>
      <c r="B5948" s="15" t="s">
        <v>94</v>
      </c>
      <c r="C5948" s="15" t="n">
        <v>0</v>
      </c>
      <c r="D5948" s="15" t="s">
        <v>24</v>
      </c>
      <c r="E5948" s="15" t="s">
        <v>24</v>
      </c>
      <c r="F5948" s="15" t="n">
        <v>42</v>
      </c>
      <c r="G5948" s="15" t="s">
        <v>26</v>
      </c>
      <c r="H5948" s="15" t="s">
        <v>24</v>
      </c>
      <c r="I5948" s="15" t="s">
        <v>96</v>
      </c>
      <c r="J5948" s="15" t="s">
        <v>26</v>
      </c>
      <c r="K5948" s="15" t="s">
        <v>26</v>
      </c>
      <c r="L5948" s="15" t="s">
        <v>26</v>
      </c>
      <c r="M5948" s="15" t="s">
        <v>26</v>
      </c>
      <c r="N5948" s="15" t="s">
        <v>24</v>
      </c>
      <c r="O5948" s="15" t="s">
        <v>26</v>
      </c>
      <c r="P5948" s="15" t="s">
        <v>27</v>
      </c>
      <c r="Q5948" s="15" t="s">
        <v>24</v>
      </c>
      <c r="R5948" s="15" t="s">
        <v>21</v>
      </c>
      <c r="S5948" s="18" t="n">
        <v>73.9</v>
      </c>
      <c r="T5948" s="15" t="n">
        <v>3160.55</v>
      </c>
      <c r="U5948" s="15" t="s">
        <v>26</v>
      </c>
      <c r="V5948" s="18" t="n">
        <f aca="false">IF(ISNUMBER(T5948),T5948,0)</f>
        <v>3160.55</v>
      </c>
      <c r="W5948" s="15" t="n">
        <f aca="false">IF(U5948="Yes",1,0)</f>
        <v>1</v>
      </c>
      <c r="X5948" s="15" t="str">
        <f aca="false">IF(F5948&lt;=12,"0-12 months",IF(F5948&lt;=24,"13-24 months",IF(F5948&lt;=48,"25-48 months","49-72 months")))</f>
        <v>25-48 months</v>
      </c>
      <c r="Y5948" s="15" t="str">
        <f aca="false">IF(C5948=1,"Yes","No")</f>
        <v>No</v>
      </c>
      <c r="Z5948" s="15" t="n">
        <f aca="false">COUNTIF(J5948:O5948,"Yes")</f>
        <v>5</v>
      </c>
      <c r="AA5948" s="18" t="n">
        <f aca="false">S5948*W5948</f>
        <v>73.9</v>
      </c>
      <c r="AB5948" s="15" t="n">
        <f aca="false">(P5948="Month-to-month")+(I5948="Fiber optic")+(R5948="Electronic check")+(F5948&lt;=12)+(M5948="No")+(J5948="No")</f>
        <v>0</v>
      </c>
      <c r="AC5948" s="15" t="str">
        <f aca="false">IF(AB5948&gt;=5,"High",IF(AB5948&gt;=3,"Medium","Low"))</f>
        <v>Low</v>
      </c>
    </row>
    <row r="5949" customFormat="false" ht="15" hidden="false" customHeight="false" outlineLevel="0" collapsed="false">
      <c r="A5949" s="15" t="s">
        <v>6046</v>
      </c>
      <c r="B5949" s="15" t="s">
        <v>94</v>
      </c>
      <c r="C5949" s="15" t="n">
        <v>0</v>
      </c>
      <c r="D5949" s="15" t="s">
        <v>26</v>
      </c>
      <c r="E5949" s="15" t="s">
        <v>26</v>
      </c>
      <c r="F5949" s="15" t="n">
        <v>33</v>
      </c>
      <c r="G5949" s="15" t="s">
        <v>26</v>
      </c>
      <c r="H5949" s="15" t="s">
        <v>26</v>
      </c>
      <c r="I5949" s="15" t="s">
        <v>24</v>
      </c>
      <c r="J5949" s="15" t="s">
        <v>28</v>
      </c>
      <c r="K5949" s="15" t="s">
        <v>28</v>
      </c>
      <c r="L5949" s="15" t="s">
        <v>28</v>
      </c>
      <c r="M5949" s="15" t="s">
        <v>28</v>
      </c>
      <c r="N5949" s="15" t="s">
        <v>28</v>
      </c>
      <c r="O5949" s="15" t="s">
        <v>28</v>
      </c>
      <c r="P5949" s="15" t="s">
        <v>29</v>
      </c>
      <c r="Q5949" s="15" t="s">
        <v>26</v>
      </c>
      <c r="R5949" s="15" t="s">
        <v>17</v>
      </c>
      <c r="S5949" s="18" t="n">
        <v>24.5</v>
      </c>
      <c r="T5949" s="15" t="n">
        <v>740.3</v>
      </c>
      <c r="U5949" s="15" t="s">
        <v>26</v>
      </c>
      <c r="V5949" s="18" t="n">
        <f aca="false">IF(ISNUMBER(T5949),T5949,0)</f>
        <v>740.3</v>
      </c>
      <c r="W5949" s="15" t="n">
        <f aca="false">IF(U5949="Yes",1,0)</f>
        <v>1</v>
      </c>
      <c r="X5949" s="15" t="str">
        <f aca="false">IF(F5949&lt;=12,"0-12 months",IF(F5949&lt;=24,"13-24 months",IF(F5949&lt;=48,"25-48 months","49-72 months")))</f>
        <v>25-48 months</v>
      </c>
      <c r="Y5949" s="15" t="str">
        <f aca="false">IF(C5949=1,"Yes","No")</f>
        <v>No</v>
      </c>
      <c r="Z5949" s="15" t="n">
        <f aca="false">COUNTIF(J5949:O5949,"Yes")</f>
        <v>0</v>
      </c>
      <c r="AA5949" s="18" t="n">
        <f aca="false">S5949*W5949</f>
        <v>24.5</v>
      </c>
      <c r="AB5949" s="15" t="n">
        <f aca="false">(P5949="Month-to-month")+(I5949="Fiber optic")+(R5949="Electronic check")+(F5949&lt;=12)+(M5949="No")+(J5949="No")</f>
        <v>0</v>
      </c>
      <c r="AC5949" s="15" t="str">
        <f aca="false">IF(AB5949&gt;=5,"High",IF(AB5949&gt;=3,"Medium","Low"))</f>
        <v>Low</v>
      </c>
    </row>
    <row r="5950" customFormat="false" ht="15" hidden="false" customHeight="false" outlineLevel="0" collapsed="false">
      <c r="A5950" s="15" t="s">
        <v>6047</v>
      </c>
      <c r="B5950" s="15" t="s">
        <v>98</v>
      </c>
      <c r="C5950" s="15" t="n">
        <v>0</v>
      </c>
      <c r="D5950" s="15" t="s">
        <v>26</v>
      </c>
      <c r="E5950" s="15" t="s">
        <v>24</v>
      </c>
      <c r="F5950" s="15" t="n">
        <v>70</v>
      </c>
      <c r="G5950" s="15" t="s">
        <v>26</v>
      </c>
      <c r="H5950" s="15" t="s">
        <v>24</v>
      </c>
      <c r="I5950" s="15" t="s">
        <v>102</v>
      </c>
      <c r="J5950" s="15" t="s">
        <v>26</v>
      </c>
      <c r="K5950" s="15" t="s">
        <v>26</v>
      </c>
      <c r="L5950" s="15" t="s">
        <v>24</v>
      </c>
      <c r="M5950" s="15" t="s">
        <v>26</v>
      </c>
      <c r="N5950" s="15" t="s">
        <v>24</v>
      </c>
      <c r="O5950" s="15" t="s">
        <v>24</v>
      </c>
      <c r="P5950" s="15" t="s">
        <v>29</v>
      </c>
      <c r="Q5950" s="15" t="s">
        <v>24</v>
      </c>
      <c r="R5950" s="15" t="s">
        <v>19</v>
      </c>
      <c r="S5950" s="18" t="n">
        <v>84.6</v>
      </c>
      <c r="T5950" s="15" t="n">
        <v>5706.2</v>
      </c>
      <c r="U5950" s="15" t="s">
        <v>24</v>
      </c>
      <c r="V5950" s="18" t="n">
        <f aca="false">IF(ISNUMBER(T5950),T5950,0)</f>
        <v>5706.2</v>
      </c>
      <c r="W5950" s="15" t="n">
        <f aca="false">IF(U5950="Yes",1,0)</f>
        <v>0</v>
      </c>
      <c r="X5950" s="15" t="str">
        <f aca="false">IF(F5950&lt;=12,"0-12 months",IF(F5950&lt;=24,"13-24 months",IF(F5950&lt;=48,"25-48 months","49-72 months")))</f>
        <v>49-72 months</v>
      </c>
      <c r="Y5950" s="15" t="str">
        <f aca="false">IF(C5950=1,"Yes","No")</f>
        <v>No</v>
      </c>
      <c r="Z5950" s="15" t="n">
        <f aca="false">COUNTIF(J5950:O5950,"Yes")</f>
        <v>3</v>
      </c>
      <c r="AA5950" s="18" t="n">
        <f aca="false">S5950*W5950</f>
        <v>0</v>
      </c>
      <c r="AB5950" s="15" t="n">
        <f aca="false">(P5950="Month-to-month")+(I5950="Fiber optic")+(R5950="Electronic check")+(F5950&lt;=12)+(M5950="No")+(J5950="No")</f>
        <v>1</v>
      </c>
      <c r="AC5950" s="15" t="str">
        <f aca="false">IF(AB5950&gt;=5,"High",IF(AB5950&gt;=3,"Medium","Low"))</f>
        <v>Low</v>
      </c>
    </row>
    <row r="5951" customFormat="false" ht="15" hidden="false" customHeight="false" outlineLevel="0" collapsed="false">
      <c r="A5951" s="15" t="s">
        <v>6048</v>
      </c>
      <c r="B5951" s="15" t="s">
        <v>94</v>
      </c>
      <c r="C5951" s="15" t="n">
        <v>0</v>
      </c>
      <c r="D5951" s="15" t="s">
        <v>24</v>
      </c>
      <c r="E5951" s="15" t="s">
        <v>24</v>
      </c>
      <c r="F5951" s="15" t="n">
        <v>68</v>
      </c>
      <c r="G5951" s="15" t="s">
        <v>24</v>
      </c>
      <c r="H5951" s="15" t="s">
        <v>95</v>
      </c>
      <c r="I5951" s="15" t="s">
        <v>96</v>
      </c>
      <c r="J5951" s="15" t="s">
        <v>24</v>
      </c>
      <c r="K5951" s="15" t="s">
        <v>26</v>
      </c>
      <c r="L5951" s="15" t="s">
        <v>24</v>
      </c>
      <c r="M5951" s="15" t="s">
        <v>26</v>
      </c>
      <c r="N5951" s="15" t="s">
        <v>24</v>
      </c>
      <c r="O5951" s="15" t="s">
        <v>26</v>
      </c>
      <c r="P5951" s="15" t="s">
        <v>25</v>
      </c>
      <c r="Q5951" s="15" t="s">
        <v>24</v>
      </c>
      <c r="R5951" s="15" t="s">
        <v>15</v>
      </c>
      <c r="S5951" s="18" t="n">
        <v>44.95</v>
      </c>
      <c r="T5951" s="15" t="n">
        <v>3085.35</v>
      </c>
      <c r="U5951" s="15" t="s">
        <v>24</v>
      </c>
      <c r="V5951" s="18" t="n">
        <f aca="false">IF(ISNUMBER(T5951),T5951,0)</f>
        <v>3085.35</v>
      </c>
      <c r="W5951" s="15" t="n">
        <f aca="false">IF(U5951="Yes",1,0)</f>
        <v>0</v>
      </c>
      <c r="X5951" s="15" t="str">
        <f aca="false">IF(F5951&lt;=12,"0-12 months",IF(F5951&lt;=24,"13-24 months",IF(F5951&lt;=48,"25-48 months","49-72 months")))</f>
        <v>49-72 months</v>
      </c>
      <c r="Y5951" s="15" t="str">
        <f aca="false">IF(C5951=1,"Yes","No")</f>
        <v>No</v>
      </c>
      <c r="Z5951" s="15" t="n">
        <f aca="false">COUNTIF(J5951:O5951,"Yes")</f>
        <v>3</v>
      </c>
      <c r="AA5951" s="18" t="n">
        <f aca="false">S5951*W5951</f>
        <v>0</v>
      </c>
      <c r="AB5951" s="15" t="n">
        <f aca="false">(P5951="Month-to-month")+(I5951="Fiber optic")+(R5951="Electronic check")+(F5951&lt;=12)+(M5951="No")+(J5951="No")</f>
        <v>3</v>
      </c>
      <c r="AC5951" s="15" t="str">
        <f aca="false">IF(AB5951&gt;=5,"High",IF(AB5951&gt;=3,"Medium","Low"))</f>
        <v>Medium</v>
      </c>
    </row>
    <row r="5952" customFormat="false" ht="15" hidden="false" customHeight="false" outlineLevel="0" collapsed="false">
      <c r="A5952" s="15" t="s">
        <v>6049</v>
      </c>
      <c r="B5952" s="15" t="s">
        <v>98</v>
      </c>
      <c r="C5952" s="15" t="n">
        <v>0</v>
      </c>
      <c r="D5952" s="15" t="s">
        <v>24</v>
      </c>
      <c r="E5952" s="15" t="s">
        <v>26</v>
      </c>
      <c r="F5952" s="15" t="n">
        <v>1</v>
      </c>
      <c r="G5952" s="15" t="s">
        <v>24</v>
      </c>
      <c r="H5952" s="15" t="s">
        <v>95</v>
      </c>
      <c r="I5952" s="15" t="s">
        <v>96</v>
      </c>
      <c r="J5952" s="15" t="s">
        <v>24</v>
      </c>
      <c r="K5952" s="15" t="s">
        <v>24</v>
      </c>
      <c r="L5952" s="15" t="s">
        <v>24</v>
      </c>
      <c r="M5952" s="15" t="s">
        <v>24</v>
      </c>
      <c r="N5952" s="15" t="s">
        <v>24</v>
      </c>
      <c r="O5952" s="15" t="s">
        <v>24</v>
      </c>
      <c r="P5952" s="15" t="s">
        <v>25</v>
      </c>
      <c r="Q5952" s="15" t="s">
        <v>26</v>
      </c>
      <c r="R5952" s="15" t="s">
        <v>15</v>
      </c>
      <c r="S5952" s="18" t="n">
        <v>24.7</v>
      </c>
      <c r="T5952" s="15" t="n">
        <v>24.7</v>
      </c>
      <c r="U5952" s="15" t="s">
        <v>24</v>
      </c>
      <c r="V5952" s="18" t="n">
        <f aca="false">IF(ISNUMBER(T5952),T5952,0)</f>
        <v>24.7</v>
      </c>
      <c r="W5952" s="15" t="n">
        <f aca="false">IF(U5952="Yes",1,0)</f>
        <v>0</v>
      </c>
      <c r="X5952" s="15" t="str">
        <f aca="false">IF(F5952&lt;=12,"0-12 months",IF(F5952&lt;=24,"13-24 months",IF(F5952&lt;=48,"25-48 months","49-72 months")))</f>
        <v>0-12 months</v>
      </c>
      <c r="Y5952" s="15" t="str">
        <f aca="false">IF(C5952=1,"Yes","No")</f>
        <v>No</v>
      </c>
      <c r="Z5952" s="15" t="n">
        <f aca="false">COUNTIF(J5952:O5952,"Yes")</f>
        <v>0</v>
      </c>
      <c r="AA5952" s="18" t="n">
        <f aca="false">S5952*W5952</f>
        <v>0</v>
      </c>
      <c r="AB5952" s="15" t="n">
        <f aca="false">(P5952="Month-to-month")+(I5952="Fiber optic")+(R5952="Electronic check")+(F5952&lt;=12)+(M5952="No")+(J5952="No")</f>
        <v>5</v>
      </c>
      <c r="AC5952" s="15" t="str">
        <f aca="false">IF(AB5952&gt;=5,"High",IF(AB5952&gt;=3,"Medium","Low"))</f>
        <v>High</v>
      </c>
    </row>
    <row r="5953" customFormat="false" ht="15" hidden="false" customHeight="false" outlineLevel="0" collapsed="false">
      <c r="A5953" s="15" t="s">
        <v>6050</v>
      </c>
      <c r="B5953" s="15" t="s">
        <v>94</v>
      </c>
      <c r="C5953" s="15" t="n">
        <v>0</v>
      </c>
      <c r="D5953" s="15" t="s">
        <v>24</v>
      </c>
      <c r="E5953" s="15" t="s">
        <v>24</v>
      </c>
      <c r="F5953" s="15" t="n">
        <v>37</v>
      </c>
      <c r="G5953" s="15" t="s">
        <v>26</v>
      </c>
      <c r="H5953" s="15" t="s">
        <v>26</v>
      </c>
      <c r="I5953" s="15" t="s">
        <v>102</v>
      </c>
      <c r="J5953" s="15" t="s">
        <v>24</v>
      </c>
      <c r="K5953" s="15" t="s">
        <v>24</v>
      </c>
      <c r="L5953" s="15" t="s">
        <v>24</v>
      </c>
      <c r="M5953" s="15" t="s">
        <v>26</v>
      </c>
      <c r="N5953" s="15" t="s">
        <v>26</v>
      </c>
      <c r="O5953" s="15" t="s">
        <v>26</v>
      </c>
      <c r="P5953" s="15" t="s">
        <v>25</v>
      </c>
      <c r="Q5953" s="15" t="s">
        <v>24</v>
      </c>
      <c r="R5953" s="15" t="s">
        <v>21</v>
      </c>
      <c r="S5953" s="18" t="n">
        <v>100.3</v>
      </c>
      <c r="T5953" s="15" t="n">
        <v>3541.4</v>
      </c>
      <c r="U5953" s="15" t="s">
        <v>24</v>
      </c>
      <c r="V5953" s="18" t="n">
        <f aca="false">IF(ISNUMBER(T5953),T5953,0)</f>
        <v>3541.4</v>
      </c>
      <c r="W5953" s="15" t="n">
        <f aca="false">IF(U5953="Yes",1,0)</f>
        <v>0</v>
      </c>
      <c r="X5953" s="15" t="str">
        <f aca="false">IF(F5953&lt;=12,"0-12 months",IF(F5953&lt;=24,"13-24 months",IF(F5953&lt;=48,"25-48 months","49-72 months")))</f>
        <v>25-48 months</v>
      </c>
      <c r="Y5953" s="15" t="str">
        <f aca="false">IF(C5953=1,"Yes","No")</f>
        <v>No</v>
      </c>
      <c r="Z5953" s="15" t="n">
        <f aca="false">COUNTIF(J5953:O5953,"Yes")</f>
        <v>3</v>
      </c>
      <c r="AA5953" s="18" t="n">
        <f aca="false">S5953*W5953</f>
        <v>0</v>
      </c>
      <c r="AB5953" s="15" t="n">
        <f aca="false">(P5953="Month-to-month")+(I5953="Fiber optic")+(R5953="Electronic check")+(F5953&lt;=12)+(M5953="No")+(J5953="No")</f>
        <v>3</v>
      </c>
      <c r="AC5953" s="15" t="str">
        <f aca="false">IF(AB5953&gt;=5,"High",IF(AB5953&gt;=3,"Medium","Low"))</f>
        <v>Medium</v>
      </c>
    </row>
    <row r="5954" customFormat="false" ht="15" hidden="false" customHeight="false" outlineLevel="0" collapsed="false">
      <c r="A5954" s="15" t="s">
        <v>6051</v>
      </c>
      <c r="B5954" s="15" t="s">
        <v>94</v>
      </c>
      <c r="C5954" s="15" t="n">
        <v>0</v>
      </c>
      <c r="D5954" s="15" t="s">
        <v>24</v>
      </c>
      <c r="E5954" s="15" t="s">
        <v>26</v>
      </c>
      <c r="F5954" s="15" t="n">
        <v>4</v>
      </c>
      <c r="G5954" s="15" t="s">
        <v>26</v>
      </c>
      <c r="H5954" s="15" t="s">
        <v>26</v>
      </c>
      <c r="I5954" s="15" t="s">
        <v>24</v>
      </c>
      <c r="J5954" s="15" t="s">
        <v>28</v>
      </c>
      <c r="K5954" s="15" t="s">
        <v>28</v>
      </c>
      <c r="L5954" s="15" t="s">
        <v>28</v>
      </c>
      <c r="M5954" s="15" t="s">
        <v>28</v>
      </c>
      <c r="N5954" s="15" t="s">
        <v>28</v>
      </c>
      <c r="O5954" s="15" t="s">
        <v>28</v>
      </c>
      <c r="P5954" s="15" t="s">
        <v>25</v>
      </c>
      <c r="Q5954" s="15" t="s">
        <v>26</v>
      </c>
      <c r="R5954" s="15" t="s">
        <v>17</v>
      </c>
      <c r="S5954" s="18" t="n">
        <v>25.45</v>
      </c>
      <c r="T5954" s="15" t="n">
        <v>84.2</v>
      </c>
      <c r="U5954" s="15" t="s">
        <v>24</v>
      </c>
      <c r="V5954" s="18" t="n">
        <f aca="false">IF(ISNUMBER(T5954),T5954,0)</f>
        <v>84.2</v>
      </c>
      <c r="W5954" s="15" t="n">
        <f aca="false">IF(U5954="Yes",1,0)</f>
        <v>0</v>
      </c>
      <c r="X5954" s="15" t="str">
        <f aca="false">IF(F5954&lt;=12,"0-12 months",IF(F5954&lt;=24,"13-24 months",IF(F5954&lt;=48,"25-48 months","49-72 months")))</f>
        <v>0-12 months</v>
      </c>
      <c r="Y5954" s="15" t="str">
        <f aca="false">IF(C5954=1,"Yes","No")</f>
        <v>No</v>
      </c>
      <c r="Z5954" s="15" t="n">
        <f aca="false">COUNTIF(J5954:O5954,"Yes")</f>
        <v>0</v>
      </c>
      <c r="AA5954" s="18" t="n">
        <f aca="false">S5954*W5954</f>
        <v>0</v>
      </c>
      <c r="AB5954" s="15" t="n">
        <f aca="false">(P5954="Month-to-month")+(I5954="Fiber optic")+(R5954="Electronic check")+(F5954&lt;=12)+(M5954="No")+(J5954="No")</f>
        <v>2</v>
      </c>
      <c r="AC5954" s="15" t="str">
        <f aca="false">IF(AB5954&gt;=5,"High",IF(AB5954&gt;=3,"Medium","Low"))</f>
        <v>Low</v>
      </c>
    </row>
    <row r="5955" customFormat="false" ht="15" hidden="false" customHeight="false" outlineLevel="0" collapsed="false">
      <c r="A5955" s="15" t="s">
        <v>6052</v>
      </c>
      <c r="B5955" s="15" t="s">
        <v>98</v>
      </c>
      <c r="C5955" s="15" t="n">
        <v>0</v>
      </c>
      <c r="D5955" s="15" t="s">
        <v>24</v>
      </c>
      <c r="E5955" s="15" t="s">
        <v>24</v>
      </c>
      <c r="F5955" s="15" t="n">
        <v>1</v>
      </c>
      <c r="G5955" s="15" t="s">
        <v>26</v>
      </c>
      <c r="H5955" s="15" t="s">
        <v>24</v>
      </c>
      <c r="I5955" s="15" t="s">
        <v>96</v>
      </c>
      <c r="J5955" s="15" t="s">
        <v>26</v>
      </c>
      <c r="K5955" s="15" t="s">
        <v>24</v>
      </c>
      <c r="L5955" s="15" t="s">
        <v>24</v>
      </c>
      <c r="M5955" s="15" t="s">
        <v>24</v>
      </c>
      <c r="N5955" s="15" t="s">
        <v>24</v>
      </c>
      <c r="O5955" s="15" t="s">
        <v>24</v>
      </c>
      <c r="P5955" s="15" t="s">
        <v>25</v>
      </c>
      <c r="Q5955" s="15" t="s">
        <v>26</v>
      </c>
      <c r="R5955" s="15" t="s">
        <v>17</v>
      </c>
      <c r="S5955" s="18" t="n">
        <v>50.7</v>
      </c>
      <c r="T5955" s="15" t="n">
        <v>50.7</v>
      </c>
      <c r="U5955" s="15" t="s">
        <v>24</v>
      </c>
      <c r="V5955" s="18" t="n">
        <f aca="false">IF(ISNUMBER(T5955),T5955,0)</f>
        <v>50.7</v>
      </c>
      <c r="W5955" s="15" t="n">
        <f aca="false">IF(U5955="Yes",1,0)</f>
        <v>0</v>
      </c>
      <c r="X5955" s="15" t="str">
        <f aca="false">IF(F5955&lt;=12,"0-12 months",IF(F5955&lt;=24,"13-24 months",IF(F5955&lt;=48,"25-48 months","49-72 months")))</f>
        <v>0-12 months</v>
      </c>
      <c r="Y5955" s="15" t="str">
        <f aca="false">IF(C5955=1,"Yes","No")</f>
        <v>No</v>
      </c>
      <c r="Z5955" s="15" t="n">
        <f aca="false">COUNTIF(J5955:O5955,"Yes")</f>
        <v>1</v>
      </c>
      <c r="AA5955" s="18" t="n">
        <f aca="false">S5955*W5955</f>
        <v>0</v>
      </c>
      <c r="AB5955" s="15" t="n">
        <f aca="false">(P5955="Month-to-month")+(I5955="Fiber optic")+(R5955="Electronic check")+(F5955&lt;=12)+(M5955="No")+(J5955="No")</f>
        <v>3</v>
      </c>
      <c r="AC5955" s="15" t="str">
        <f aca="false">IF(AB5955&gt;=5,"High",IF(AB5955&gt;=3,"Medium","Low"))</f>
        <v>Medium</v>
      </c>
    </row>
    <row r="5956" customFormat="false" ht="15" hidden="false" customHeight="false" outlineLevel="0" collapsed="false">
      <c r="A5956" s="15" t="s">
        <v>6053</v>
      </c>
      <c r="B5956" s="15" t="s">
        <v>98</v>
      </c>
      <c r="C5956" s="15" t="n">
        <v>0</v>
      </c>
      <c r="D5956" s="15" t="s">
        <v>24</v>
      </c>
      <c r="E5956" s="15" t="s">
        <v>24</v>
      </c>
      <c r="F5956" s="15" t="n">
        <v>20</v>
      </c>
      <c r="G5956" s="15" t="s">
        <v>24</v>
      </c>
      <c r="H5956" s="15" t="s">
        <v>95</v>
      </c>
      <c r="I5956" s="15" t="s">
        <v>96</v>
      </c>
      <c r="J5956" s="15" t="s">
        <v>26</v>
      </c>
      <c r="K5956" s="15" t="s">
        <v>26</v>
      </c>
      <c r="L5956" s="15" t="s">
        <v>26</v>
      </c>
      <c r="M5956" s="15" t="s">
        <v>26</v>
      </c>
      <c r="N5956" s="15" t="s">
        <v>26</v>
      </c>
      <c r="O5956" s="15" t="s">
        <v>24</v>
      </c>
      <c r="P5956" s="15" t="s">
        <v>25</v>
      </c>
      <c r="Q5956" s="15" t="s">
        <v>26</v>
      </c>
      <c r="R5956" s="15" t="s">
        <v>21</v>
      </c>
      <c r="S5956" s="18" t="n">
        <v>55</v>
      </c>
      <c r="T5956" s="15" t="n">
        <v>1165.55</v>
      </c>
      <c r="U5956" s="15" t="s">
        <v>24</v>
      </c>
      <c r="V5956" s="18" t="n">
        <f aca="false">IF(ISNUMBER(T5956),T5956,0)</f>
        <v>1165.55</v>
      </c>
      <c r="W5956" s="15" t="n">
        <f aca="false">IF(U5956="Yes",1,0)</f>
        <v>0</v>
      </c>
      <c r="X5956" s="15" t="str">
        <f aca="false">IF(F5956&lt;=12,"0-12 months",IF(F5956&lt;=24,"13-24 months",IF(F5956&lt;=48,"25-48 months","49-72 months")))</f>
        <v>13-24 months</v>
      </c>
      <c r="Y5956" s="15" t="str">
        <f aca="false">IF(C5956=1,"Yes","No")</f>
        <v>No</v>
      </c>
      <c r="Z5956" s="15" t="n">
        <f aca="false">COUNTIF(J5956:O5956,"Yes")</f>
        <v>5</v>
      </c>
      <c r="AA5956" s="18" t="n">
        <f aca="false">S5956*W5956</f>
        <v>0</v>
      </c>
      <c r="AB5956" s="15" t="n">
        <f aca="false">(P5956="Month-to-month")+(I5956="Fiber optic")+(R5956="Electronic check")+(F5956&lt;=12)+(M5956="No")+(J5956="No")</f>
        <v>1</v>
      </c>
      <c r="AC5956" s="15" t="str">
        <f aca="false">IF(AB5956&gt;=5,"High",IF(AB5956&gt;=3,"Medium","Low"))</f>
        <v>Low</v>
      </c>
    </row>
    <row r="5957" customFormat="false" ht="15" hidden="false" customHeight="false" outlineLevel="0" collapsed="false">
      <c r="A5957" s="15" t="s">
        <v>6054</v>
      </c>
      <c r="B5957" s="15" t="s">
        <v>98</v>
      </c>
      <c r="C5957" s="15" t="n">
        <v>0</v>
      </c>
      <c r="D5957" s="15" t="s">
        <v>26</v>
      </c>
      <c r="E5957" s="15" t="s">
        <v>26</v>
      </c>
      <c r="F5957" s="15" t="n">
        <v>72</v>
      </c>
      <c r="G5957" s="15" t="s">
        <v>26</v>
      </c>
      <c r="H5957" s="15" t="s">
        <v>24</v>
      </c>
      <c r="I5957" s="15" t="s">
        <v>96</v>
      </c>
      <c r="J5957" s="15" t="s">
        <v>26</v>
      </c>
      <c r="K5957" s="15" t="s">
        <v>26</v>
      </c>
      <c r="L5957" s="15" t="s">
        <v>24</v>
      </c>
      <c r="M5957" s="15" t="s">
        <v>26</v>
      </c>
      <c r="N5957" s="15" t="s">
        <v>26</v>
      </c>
      <c r="O5957" s="15" t="s">
        <v>24</v>
      </c>
      <c r="P5957" s="15" t="s">
        <v>29</v>
      </c>
      <c r="Q5957" s="15" t="s">
        <v>24</v>
      </c>
      <c r="R5957" s="15" t="s">
        <v>19</v>
      </c>
      <c r="S5957" s="18" t="n">
        <v>68.4</v>
      </c>
      <c r="T5957" s="15" t="n">
        <v>4855.35</v>
      </c>
      <c r="U5957" s="15" t="s">
        <v>24</v>
      </c>
      <c r="V5957" s="18" t="n">
        <f aca="false">IF(ISNUMBER(T5957),T5957,0)</f>
        <v>4855.35</v>
      </c>
      <c r="W5957" s="15" t="n">
        <f aca="false">IF(U5957="Yes",1,0)</f>
        <v>0</v>
      </c>
      <c r="X5957" s="15" t="str">
        <f aca="false">IF(F5957&lt;=12,"0-12 months",IF(F5957&lt;=24,"13-24 months",IF(F5957&lt;=48,"25-48 months","49-72 months")))</f>
        <v>49-72 months</v>
      </c>
      <c r="Y5957" s="15" t="str">
        <f aca="false">IF(C5957=1,"Yes","No")</f>
        <v>No</v>
      </c>
      <c r="Z5957" s="15" t="n">
        <f aca="false">COUNTIF(J5957:O5957,"Yes")</f>
        <v>4</v>
      </c>
      <c r="AA5957" s="18" t="n">
        <f aca="false">S5957*W5957</f>
        <v>0</v>
      </c>
      <c r="AB5957" s="15" t="n">
        <f aca="false">(P5957="Month-to-month")+(I5957="Fiber optic")+(R5957="Electronic check")+(F5957&lt;=12)+(M5957="No")+(J5957="No")</f>
        <v>0</v>
      </c>
      <c r="AC5957" s="15" t="str">
        <f aca="false">IF(AB5957&gt;=5,"High",IF(AB5957&gt;=3,"Medium","Low"))</f>
        <v>Low</v>
      </c>
    </row>
    <row r="5958" customFormat="false" ht="15" hidden="false" customHeight="false" outlineLevel="0" collapsed="false">
      <c r="A5958" s="15" t="s">
        <v>6055</v>
      </c>
      <c r="B5958" s="15" t="s">
        <v>94</v>
      </c>
      <c r="C5958" s="15" t="n">
        <v>0</v>
      </c>
      <c r="D5958" s="15" t="s">
        <v>24</v>
      </c>
      <c r="E5958" s="15" t="s">
        <v>24</v>
      </c>
      <c r="F5958" s="15" t="n">
        <v>31</v>
      </c>
      <c r="G5958" s="15" t="s">
        <v>26</v>
      </c>
      <c r="H5958" s="15" t="s">
        <v>26</v>
      </c>
      <c r="I5958" s="15" t="s">
        <v>102</v>
      </c>
      <c r="J5958" s="15" t="s">
        <v>24</v>
      </c>
      <c r="K5958" s="15" t="s">
        <v>24</v>
      </c>
      <c r="L5958" s="15" t="s">
        <v>26</v>
      </c>
      <c r="M5958" s="15" t="s">
        <v>24</v>
      </c>
      <c r="N5958" s="15" t="s">
        <v>24</v>
      </c>
      <c r="O5958" s="15" t="s">
        <v>26</v>
      </c>
      <c r="P5958" s="15" t="s">
        <v>25</v>
      </c>
      <c r="Q5958" s="15" t="s">
        <v>26</v>
      </c>
      <c r="R5958" s="15" t="s">
        <v>15</v>
      </c>
      <c r="S5958" s="18" t="n">
        <v>89.9</v>
      </c>
      <c r="T5958" s="15" t="n">
        <v>2806.9</v>
      </c>
      <c r="U5958" s="15" t="s">
        <v>26</v>
      </c>
      <c r="V5958" s="18" t="n">
        <f aca="false">IF(ISNUMBER(T5958),T5958,0)</f>
        <v>2806.9</v>
      </c>
      <c r="W5958" s="15" t="n">
        <f aca="false">IF(U5958="Yes",1,0)</f>
        <v>1</v>
      </c>
      <c r="X5958" s="15" t="str">
        <f aca="false">IF(F5958&lt;=12,"0-12 months",IF(F5958&lt;=24,"13-24 months",IF(F5958&lt;=48,"25-48 months","49-72 months")))</f>
        <v>25-48 months</v>
      </c>
      <c r="Y5958" s="15" t="str">
        <f aca="false">IF(C5958=1,"Yes","No")</f>
        <v>No</v>
      </c>
      <c r="Z5958" s="15" t="n">
        <f aca="false">COUNTIF(J5958:O5958,"Yes")</f>
        <v>2</v>
      </c>
      <c r="AA5958" s="18" t="n">
        <f aca="false">S5958*W5958</f>
        <v>89.9</v>
      </c>
      <c r="AB5958" s="15" t="n">
        <f aca="false">(P5958="Month-to-month")+(I5958="Fiber optic")+(R5958="Electronic check")+(F5958&lt;=12)+(M5958="No")+(J5958="No")</f>
        <v>5</v>
      </c>
      <c r="AC5958" s="15" t="str">
        <f aca="false">IF(AB5958&gt;=5,"High",IF(AB5958&gt;=3,"Medium","Low"))</f>
        <v>High</v>
      </c>
    </row>
    <row r="5959" customFormat="false" ht="15" hidden="false" customHeight="false" outlineLevel="0" collapsed="false">
      <c r="A5959" s="15" t="s">
        <v>6056</v>
      </c>
      <c r="B5959" s="15" t="s">
        <v>98</v>
      </c>
      <c r="C5959" s="15" t="n">
        <v>1</v>
      </c>
      <c r="D5959" s="15" t="s">
        <v>26</v>
      </c>
      <c r="E5959" s="15" t="s">
        <v>24</v>
      </c>
      <c r="F5959" s="15" t="n">
        <v>18</v>
      </c>
      <c r="G5959" s="15" t="s">
        <v>26</v>
      </c>
      <c r="H5959" s="15" t="s">
        <v>24</v>
      </c>
      <c r="I5959" s="15" t="s">
        <v>102</v>
      </c>
      <c r="J5959" s="15" t="s">
        <v>24</v>
      </c>
      <c r="K5959" s="15" t="s">
        <v>24</v>
      </c>
      <c r="L5959" s="15" t="s">
        <v>24</v>
      </c>
      <c r="M5959" s="15" t="s">
        <v>24</v>
      </c>
      <c r="N5959" s="15" t="s">
        <v>24</v>
      </c>
      <c r="O5959" s="15" t="s">
        <v>26</v>
      </c>
      <c r="P5959" s="15" t="s">
        <v>25</v>
      </c>
      <c r="Q5959" s="15" t="s">
        <v>24</v>
      </c>
      <c r="R5959" s="15" t="s">
        <v>15</v>
      </c>
      <c r="S5959" s="18" t="n">
        <v>78.55</v>
      </c>
      <c r="T5959" s="15" t="n">
        <v>1422.65</v>
      </c>
      <c r="U5959" s="15" t="s">
        <v>26</v>
      </c>
      <c r="V5959" s="18" t="n">
        <f aca="false">IF(ISNUMBER(T5959),T5959,0)</f>
        <v>1422.65</v>
      </c>
      <c r="W5959" s="15" t="n">
        <f aca="false">IF(U5959="Yes",1,0)</f>
        <v>1</v>
      </c>
      <c r="X5959" s="15" t="str">
        <f aca="false">IF(F5959&lt;=12,"0-12 months",IF(F5959&lt;=24,"13-24 months",IF(F5959&lt;=48,"25-48 months","49-72 months")))</f>
        <v>13-24 months</v>
      </c>
      <c r="Y5959" s="15" t="str">
        <f aca="false">IF(C5959=1,"Yes","No")</f>
        <v>Yes</v>
      </c>
      <c r="Z5959" s="15" t="n">
        <f aca="false">COUNTIF(J5959:O5959,"Yes")</f>
        <v>1</v>
      </c>
      <c r="AA5959" s="18" t="n">
        <f aca="false">S5959*W5959</f>
        <v>78.55</v>
      </c>
      <c r="AB5959" s="15" t="n">
        <f aca="false">(P5959="Month-to-month")+(I5959="Fiber optic")+(R5959="Electronic check")+(F5959&lt;=12)+(M5959="No")+(J5959="No")</f>
        <v>5</v>
      </c>
      <c r="AC5959" s="15" t="str">
        <f aca="false">IF(AB5959&gt;=5,"High",IF(AB5959&gt;=3,"Medium","Low"))</f>
        <v>High</v>
      </c>
    </row>
    <row r="5960" customFormat="false" ht="15" hidden="false" customHeight="false" outlineLevel="0" collapsed="false">
      <c r="A5960" s="15" t="s">
        <v>6057</v>
      </c>
      <c r="B5960" s="15" t="s">
        <v>98</v>
      </c>
      <c r="C5960" s="15" t="n">
        <v>0</v>
      </c>
      <c r="D5960" s="15" t="s">
        <v>26</v>
      </c>
      <c r="E5960" s="15" t="s">
        <v>24</v>
      </c>
      <c r="F5960" s="15" t="n">
        <v>11</v>
      </c>
      <c r="G5960" s="15" t="s">
        <v>26</v>
      </c>
      <c r="H5960" s="15" t="s">
        <v>24</v>
      </c>
      <c r="I5960" s="15" t="s">
        <v>96</v>
      </c>
      <c r="J5960" s="15" t="s">
        <v>24</v>
      </c>
      <c r="K5960" s="15" t="s">
        <v>24</v>
      </c>
      <c r="L5960" s="15" t="s">
        <v>24</v>
      </c>
      <c r="M5960" s="15" t="s">
        <v>24</v>
      </c>
      <c r="N5960" s="15" t="s">
        <v>26</v>
      </c>
      <c r="O5960" s="15" t="s">
        <v>24</v>
      </c>
      <c r="P5960" s="15" t="s">
        <v>25</v>
      </c>
      <c r="Q5960" s="15" t="s">
        <v>26</v>
      </c>
      <c r="R5960" s="15" t="s">
        <v>19</v>
      </c>
      <c r="S5960" s="18" t="n">
        <v>55.05</v>
      </c>
      <c r="T5960" s="15" t="n">
        <v>608.15</v>
      </c>
      <c r="U5960" s="15" t="s">
        <v>24</v>
      </c>
      <c r="V5960" s="18" t="n">
        <f aca="false">IF(ISNUMBER(T5960),T5960,0)</f>
        <v>608.15</v>
      </c>
      <c r="W5960" s="15" t="n">
        <f aca="false">IF(U5960="Yes",1,0)</f>
        <v>0</v>
      </c>
      <c r="X5960" s="15" t="str">
        <f aca="false">IF(F5960&lt;=12,"0-12 months",IF(F5960&lt;=24,"13-24 months",IF(F5960&lt;=48,"25-48 months","49-72 months")))</f>
        <v>0-12 months</v>
      </c>
      <c r="Y5960" s="15" t="str">
        <f aca="false">IF(C5960=1,"Yes","No")</f>
        <v>No</v>
      </c>
      <c r="Z5960" s="15" t="n">
        <f aca="false">COUNTIF(J5960:O5960,"Yes")</f>
        <v>1</v>
      </c>
      <c r="AA5960" s="18" t="n">
        <f aca="false">S5960*W5960</f>
        <v>0</v>
      </c>
      <c r="AB5960" s="15" t="n">
        <f aca="false">(P5960="Month-to-month")+(I5960="Fiber optic")+(R5960="Electronic check")+(F5960&lt;=12)+(M5960="No")+(J5960="No")</f>
        <v>4</v>
      </c>
      <c r="AC5960" s="15" t="str">
        <f aca="false">IF(AB5960&gt;=5,"High",IF(AB5960&gt;=3,"Medium","Low"))</f>
        <v>Medium</v>
      </c>
    </row>
    <row r="5961" customFormat="false" ht="15" hidden="false" customHeight="false" outlineLevel="0" collapsed="false">
      <c r="A5961" s="15" t="s">
        <v>6058</v>
      </c>
      <c r="B5961" s="15" t="s">
        <v>94</v>
      </c>
      <c r="C5961" s="15" t="n">
        <v>0</v>
      </c>
      <c r="D5961" s="15" t="s">
        <v>26</v>
      </c>
      <c r="E5961" s="15" t="s">
        <v>26</v>
      </c>
      <c r="F5961" s="15" t="n">
        <v>33</v>
      </c>
      <c r="G5961" s="15" t="s">
        <v>26</v>
      </c>
      <c r="H5961" s="15" t="s">
        <v>24</v>
      </c>
      <c r="I5961" s="15" t="s">
        <v>24</v>
      </c>
      <c r="J5961" s="15" t="s">
        <v>28</v>
      </c>
      <c r="K5961" s="15" t="s">
        <v>28</v>
      </c>
      <c r="L5961" s="15" t="s">
        <v>28</v>
      </c>
      <c r="M5961" s="15" t="s">
        <v>28</v>
      </c>
      <c r="N5961" s="15" t="s">
        <v>28</v>
      </c>
      <c r="O5961" s="15" t="s">
        <v>28</v>
      </c>
      <c r="P5961" s="15" t="s">
        <v>29</v>
      </c>
      <c r="Q5961" s="15" t="s">
        <v>24</v>
      </c>
      <c r="R5961" s="15" t="s">
        <v>21</v>
      </c>
      <c r="S5961" s="18" t="n">
        <v>19.8</v>
      </c>
      <c r="T5961" s="15" t="n">
        <v>641.35</v>
      </c>
      <c r="U5961" s="15" t="s">
        <v>24</v>
      </c>
      <c r="V5961" s="18" t="n">
        <f aca="false">IF(ISNUMBER(T5961),T5961,0)</f>
        <v>641.35</v>
      </c>
      <c r="W5961" s="15" t="n">
        <f aca="false">IF(U5961="Yes",1,0)</f>
        <v>0</v>
      </c>
      <c r="X5961" s="15" t="str">
        <f aca="false">IF(F5961&lt;=12,"0-12 months",IF(F5961&lt;=24,"13-24 months",IF(F5961&lt;=48,"25-48 months","49-72 months")))</f>
        <v>25-48 months</v>
      </c>
      <c r="Y5961" s="15" t="str">
        <f aca="false">IF(C5961=1,"Yes","No")</f>
        <v>No</v>
      </c>
      <c r="Z5961" s="15" t="n">
        <f aca="false">COUNTIF(J5961:O5961,"Yes")</f>
        <v>0</v>
      </c>
      <c r="AA5961" s="18" t="n">
        <f aca="false">S5961*W5961</f>
        <v>0</v>
      </c>
      <c r="AB5961" s="15" t="n">
        <f aca="false">(P5961="Month-to-month")+(I5961="Fiber optic")+(R5961="Electronic check")+(F5961&lt;=12)+(M5961="No")+(J5961="No")</f>
        <v>0</v>
      </c>
      <c r="AC5961" s="15" t="str">
        <f aca="false">IF(AB5961&gt;=5,"High",IF(AB5961&gt;=3,"Medium","Low"))</f>
        <v>Low</v>
      </c>
    </row>
    <row r="5962" customFormat="false" ht="15" hidden="false" customHeight="false" outlineLevel="0" collapsed="false">
      <c r="A5962" s="15" t="s">
        <v>6059</v>
      </c>
      <c r="B5962" s="15" t="s">
        <v>94</v>
      </c>
      <c r="C5962" s="15" t="n">
        <v>1</v>
      </c>
      <c r="D5962" s="15" t="s">
        <v>24</v>
      </c>
      <c r="E5962" s="15" t="s">
        <v>24</v>
      </c>
      <c r="F5962" s="15" t="n">
        <v>62</v>
      </c>
      <c r="G5962" s="15" t="s">
        <v>26</v>
      </c>
      <c r="H5962" s="15" t="s">
        <v>26</v>
      </c>
      <c r="I5962" s="15" t="s">
        <v>102</v>
      </c>
      <c r="J5962" s="15" t="s">
        <v>24</v>
      </c>
      <c r="K5962" s="15" t="s">
        <v>24</v>
      </c>
      <c r="L5962" s="15" t="s">
        <v>24</v>
      </c>
      <c r="M5962" s="15" t="s">
        <v>24</v>
      </c>
      <c r="N5962" s="15" t="s">
        <v>26</v>
      </c>
      <c r="O5962" s="15" t="s">
        <v>24</v>
      </c>
      <c r="P5962" s="15" t="s">
        <v>27</v>
      </c>
      <c r="Q5962" s="15" t="s">
        <v>24</v>
      </c>
      <c r="R5962" s="15" t="s">
        <v>15</v>
      </c>
      <c r="S5962" s="18" t="n">
        <v>84.45</v>
      </c>
      <c r="T5962" s="15" t="n">
        <v>4959.15</v>
      </c>
      <c r="U5962" s="15" t="s">
        <v>24</v>
      </c>
      <c r="V5962" s="18" t="n">
        <f aca="false">IF(ISNUMBER(T5962),T5962,0)</f>
        <v>4959.15</v>
      </c>
      <c r="W5962" s="15" t="n">
        <f aca="false">IF(U5962="Yes",1,0)</f>
        <v>0</v>
      </c>
      <c r="X5962" s="15" t="str">
        <f aca="false">IF(F5962&lt;=12,"0-12 months",IF(F5962&lt;=24,"13-24 months",IF(F5962&lt;=48,"25-48 months","49-72 months")))</f>
        <v>49-72 months</v>
      </c>
      <c r="Y5962" s="15" t="str">
        <f aca="false">IF(C5962=1,"Yes","No")</f>
        <v>Yes</v>
      </c>
      <c r="Z5962" s="15" t="n">
        <f aca="false">COUNTIF(J5962:O5962,"Yes")</f>
        <v>1</v>
      </c>
      <c r="AA5962" s="18" t="n">
        <f aca="false">S5962*W5962</f>
        <v>0</v>
      </c>
      <c r="AB5962" s="15" t="n">
        <f aca="false">(P5962="Month-to-month")+(I5962="Fiber optic")+(R5962="Electronic check")+(F5962&lt;=12)+(M5962="No")+(J5962="No")</f>
        <v>4</v>
      </c>
      <c r="AC5962" s="15" t="str">
        <f aca="false">IF(AB5962&gt;=5,"High",IF(AB5962&gt;=3,"Medium","Low"))</f>
        <v>Medium</v>
      </c>
    </row>
    <row r="5963" customFormat="false" ht="15" hidden="false" customHeight="false" outlineLevel="0" collapsed="false">
      <c r="A5963" s="15" t="s">
        <v>6060</v>
      </c>
      <c r="B5963" s="15" t="s">
        <v>94</v>
      </c>
      <c r="C5963" s="15" t="n">
        <v>0</v>
      </c>
      <c r="D5963" s="15" t="s">
        <v>24</v>
      </c>
      <c r="E5963" s="15" t="s">
        <v>24</v>
      </c>
      <c r="F5963" s="15" t="n">
        <v>1</v>
      </c>
      <c r="G5963" s="15" t="s">
        <v>24</v>
      </c>
      <c r="H5963" s="15" t="s">
        <v>95</v>
      </c>
      <c r="I5963" s="15" t="s">
        <v>96</v>
      </c>
      <c r="J5963" s="15" t="s">
        <v>24</v>
      </c>
      <c r="K5963" s="15" t="s">
        <v>24</v>
      </c>
      <c r="L5963" s="15" t="s">
        <v>26</v>
      </c>
      <c r="M5963" s="15" t="s">
        <v>26</v>
      </c>
      <c r="N5963" s="15" t="s">
        <v>24</v>
      </c>
      <c r="O5963" s="15" t="s">
        <v>24</v>
      </c>
      <c r="P5963" s="15" t="s">
        <v>25</v>
      </c>
      <c r="Q5963" s="15" t="s">
        <v>24</v>
      </c>
      <c r="R5963" s="15" t="s">
        <v>17</v>
      </c>
      <c r="S5963" s="18" t="n">
        <v>35.9</v>
      </c>
      <c r="T5963" s="15" t="n">
        <v>35.9</v>
      </c>
      <c r="U5963" s="15" t="s">
        <v>24</v>
      </c>
      <c r="V5963" s="18" t="n">
        <f aca="false">IF(ISNUMBER(T5963),T5963,0)</f>
        <v>35.9</v>
      </c>
      <c r="W5963" s="15" t="n">
        <f aca="false">IF(U5963="Yes",1,0)</f>
        <v>0</v>
      </c>
      <c r="X5963" s="15" t="str">
        <f aca="false">IF(F5963&lt;=12,"0-12 months",IF(F5963&lt;=24,"13-24 months",IF(F5963&lt;=48,"25-48 months","49-72 months")))</f>
        <v>0-12 months</v>
      </c>
      <c r="Y5963" s="15" t="str">
        <f aca="false">IF(C5963=1,"Yes","No")</f>
        <v>No</v>
      </c>
      <c r="Z5963" s="15" t="n">
        <f aca="false">COUNTIF(J5963:O5963,"Yes")</f>
        <v>2</v>
      </c>
      <c r="AA5963" s="18" t="n">
        <f aca="false">S5963*W5963</f>
        <v>0</v>
      </c>
      <c r="AB5963" s="15" t="n">
        <f aca="false">(P5963="Month-to-month")+(I5963="Fiber optic")+(R5963="Electronic check")+(F5963&lt;=12)+(M5963="No")+(J5963="No")</f>
        <v>3</v>
      </c>
      <c r="AC5963" s="15" t="str">
        <f aca="false">IF(AB5963&gt;=5,"High",IF(AB5963&gt;=3,"Medium","Low"))</f>
        <v>Medium</v>
      </c>
    </row>
    <row r="5964" customFormat="false" ht="15" hidden="false" customHeight="false" outlineLevel="0" collapsed="false">
      <c r="A5964" s="15" t="s">
        <v>6061</v>
      </c>
      <c r="B5964" s="15" t="s">
        <v>98</v>
      </c>
      <c r="C5964" s="15" t="n">
        <v>0</v>
      </c>
      <c r="D5964" s="15" t="s">
        <v>26</v>
      </c>
      <c r="E5964" s="15" t="s">
        <v>24</v>
      </c>
      <c r="F5964" s="15" t="n">
        <v>16</v>
      </c>
      <c r="G5964" s="15" t="s">
        <v>26</v>
      </c>
      <c r="H5964" s="15" t="s">
        <v>24</v>
      </c>
      <c r="I5964" s="15" t="s">
        <v>102</v>
      </c>
      <c r="J5964" s="15" t="s">
        <v>26</v>
      </c>
      <c r="K5964" s="15" t="s">
        <v>26</v>
      </c>
      <c r="L5964" s="15" t="s">
        <v>24</v>
      </c>
      <c r="M5964" s="15" t="s">
        <v>24</v>
      </c>
      <c r="N5964" s="15" t="s">
        <v>24</v>
      </c>
      <c r="O5964" s="15" t="s">
        <v>24</v>
      </c>
      <c r="P5964" s="15" t="s">
        <v>25</v>
      </c>
      <c r="Q5964" s="15" t="s">
        <v>24</v>
      </c>
      <c r="R5964" s="15" t="s">
        <v>19</v>
      </c>
      <c r="S5964" s="18" t="n">
        <v>80.75</v>
      </c>
      <c r="T5964" s="15" t="n">
        <v>1321.3</v>
      </c>
      <c r="U5964" s="15" t="s">
        <v>24</v>
      </c>
      <c r="V5964" s="18" t="n">
        <f aca="false">IF(ISNUMBER(T5964),T5964,0)</f>
        <v>1321.3</v>
      </c>
      <c r="W5964" s="15" t="n">
        <f aca="false">IF(U5964="Yes",1,0)</f>
        <v>0</v>
      </c>
      <c r="X5964" s="15" t="str">
        <f aca="false">IF(F5964&lt;=12,"0-12 months",IF(F5964&lt;=24,"13-24 months",IF(F5964&lt;=48,"25-48 months","49-72 months")))</f>
        <v>13-24 months</v>
      </c>
      <c r="Y5964" s="15" t="str">
        <f aca="false">IF(C5964=1,"Yes","No")</f>
        <v>No</v>
      </c>
      <c r="Z5964" s="15" t="n">
        <f aca="false">COUNTIF(J5964:O5964,"Yes")</f>
        <v>2</v>
      </c>
      <c r="AA5964" s="18" t="n">
        <f aca="false">S5964*W5964</f>
        <v>0</v>
      </c>
      <c r="AB5964" s="15" t="n">
        <f aca="false">(P5964="Month-to-month")+(I5964="Fiber optic")+(R5964="Electronic check")+(F5964&lt;=12)+(M5964="No")+(J5964="No")</f>
        <v>3</v>
      </c>
      <c r="AC5964" s="15" t="str">
        <f aca="false">IF(AB5964&gt;=5,"High",IF(AB5964&gt;=3,"Medium","Low"))</f>
        <v>Medium</v>
      </c>
    </row>
    <row r="5965" customFormat="false" ht="15" hidden="false" customHeight="false" outlineLevel="0" collapsed="false">
      <c r="A5965" s="15" t="s">
        <v>6062</v>
      </c>
      <c r="B5965" s="15" t="s">
        <v>98</v>
      </c>
      <c r="C5965" s="15" t="n">
        <v>0</v>
      </c>
      <c r="D5965" s="15" t="s">
        <v>26</v>
      </c>
      <c r="E5965" s="15" t="s">
        <v>26</v>
      </c>
      <c r="F5965" s="15" t="n">
        <v>22</v>
      </c>
      <c r="G5965" s="15" t="s">
        <v>26</v>
      </c>
      <c r="H5965" s="15" t="s">
        <v>26</v>
      </c>
      <c r="I5965" s="15" t="s">
        <v>96</v>
      </c>
      <c r="J5965" s="15" t="s">
        <v>24</v>
      </c>
      <c r="K5965" s="15" t="s">
        <v>24</v>
      </c>
      <c r="L5965" s="15" t="s">
        <v>26</v>
      </c>
      <c r="M5965" s="15" t="s">
        <v>26</v>
      </c>
      <c r="N5965" s="15" t="s">
        <v>26</v>
      </c>
      <c r="O5965" s="15" t="s">
        <v>26</v>
      </c>
      <c r="P5965" s="15" t="s">
        <v>27</v>
      </c>
      <c r="Q5965" s="15" t="s">
        <v>26</v>
      </c>
      <c r="R5965" s="15" t="s">
        <v>17</v>
      </c>
      <c r="S5965" s="18" t="n">
        <v>78.65</v>
      </c>
      <c r="T5965" s="15" t="n">
        <v>1663.75</v>
      </c>
      <c r="U5965" s="15" t="s">
        <v>24</v>
      </c>
      <c r="V5965" s="18" t="n">
        <f aca="false">IF(ISNUMBER(T5965),T5965,0)</f>
        <v>1663.75</v>
      </c>
      <c r="W5965" s="15" t="n">
        <f aca="false">IF(U5965="Yes",1,0)</f>
        <v>0</v>
      </c>
      <c r="X5965" s="15" t="str">
        <f aca="false">IF(F5965&lt;=12,"0-12 months",IF(F5965&lt;=24,"13-24 months",IF(F5965&lt;=48,"25-48 months","49-72 months")))</f>
        <v>13-24 months</v>
      </c>
      <c r="Y5965" s="15" t="str">
        <f aca="false">IF(C5965=1,"Yes","No")</f>
        <v>No</v>
      </c>
      <c r="Z5965" s="15" t="n">
        <f aca="false">COUNTIF(J5965:O5965,"Yes")</f>
        <v>4</v>
      </c>
      <c r="AA5965" s="18" t="n">
        <f aca="false">S5965*W5965</f>
        <v>0</v>
      </c>
      <c r="AB5965" s="15" t="n">
        <f aca="false">(P5965="Month-to-month")+(I5965="Fiber optic")+(R5965="Electronic check")+(F5965&lt;=12)+(M5965="No")+(J5965="No")</f>
        <v>1</v>
      </c>
      <c r="AC5965" s="15" t="str">
        <f aca="false">IF(AB5965&gt;=5,"High",IF(AB5965&gt;=3,"Medium","Low"))</f>
        <v>Low</v>
      </c>
    </row>
    <row r="5966" customFormat="false" ht="15" hidden="false" customHeight="false" outlineLevel="0" collapsed="false">
      <c r="A5966" s="15" t="s">
        <v>6063</v>
      </c>
      <c r="B5966" s="15" t="s">
        <v>94</v>
      </c>
      <c r="C5966" s="15" t="n">
        <v>0</v>
      </c>
      <c r="D5966" s="15" t="s">
        <v>26</v>
      </c>
      <c r="E5966" s="15" t="s">
        <v>26</v>
      </c>
      <c r="F5966" s="15" t="n">
        <v>49</v>
      </c>
      <c r="G5966" s="15" t="s">
        <v>26</v>
      </c>
      <c r="H5966" s="15" t="s">
        <v>24</v>
      </c>
      <c r="I5966" s="15" t="s">
        <v>96</v>
      </c>
      <c r="J5966" s="15" t="s">
        <v>26</v>
      </c>
      <c r="K5966" s="15" t="s">
        <v>24</v>
      </c>
      <c r="L5966" s="15" t="s">
        <v>26</v>
      </c>
      <c r="M5966" s="15" t="s">
        <v>26</v>
      </c>
      <c r="N5966" s="15" t="s">
        <v>24</v>
      </c>
      <c r="O5966" s="15" t="s">
        <v>24</v>
      </c>
      <c r="P5966" s="15" t="s">
        <v>25</v>
      </c>
      <c r="Q5966" s="15" t="s">
        <v>24</v>
      </c>
      <c r="R5966" s="15" t="s">
        <v>19</v>
      </c>
      <c r="S5966" s="18" t="n">
        <v>61.75</v>
      </c>
      <c r="T5966" s="15" t="n">
        <v>3024.15</v>
      </c>
      <c r="U5966" s="15" t="s">
        <v>24</v>
      </c>
      <c r="V5966" s="18" t="n">
        <f aca="false">IF(ISNUMBER(T5966),T5966,0)</f>
        <v>3024.15</v>
      </c>
      <c r="W5966" s="15" t="n">
        <f aca="false">IF(U5966="Yes",1,0)</f>
        <v>0</v>
      </c>
      <c r="X5966" s="15" t="str">
        <f aca="false">IF(F5966&lt;=12,"0-12 months",IF(F5966&lt;=24,"13-24 months",IF(F5966&lt;=48,"25-48 months","49-72 months")))</f>
        <v>49-72 months</v>
      </c>
      <c r="Y5966" s="15" t="str">
        <f aca="false">IF(C5966=1,"Yes","No")</f>
        <v>No</v>
      </c>
      <c r="Z5966" s="15" t="n">
        <f aca="false">COUNTIF(J5966:O5966,"Yes")</f>
        <v>3</v>
      </c>
      <c r="AA5966" s="18" t="n">
        <f aca="false">S5966*W5966</f>
        <v>0</v>
      </c>
      <c r="AB5966" s="15" t="n">
        <f aca="false">(P5966="Month-to-month")+(I5966="Fiber optic")+(R5966="Electronic check")+(F5966&lt;=12)+(M5966="No")+(J5966="No")</f>
        <v>1</v>
      </c>
      <c r="AC5966" s="15" t="str">
        <f aca="false">IF(AB5966&gt;=5,"High",IF(AB5966&gt;=3,"Medium","Low"))</f>
        <v>Low</v>
      </c>
    </row>
    <row r="5967" customFormat="false" ht="15" hidden="false" customHeight="false" outlineLevel="0" collapsed="false">
      <c r="A5967" s="15" t="s">
        <v>6064</v>
      </c>
      <c r="B5967" s="15" t="s">
        <v>98</v>
      </c>
      <c r="C5967" s="15" t="n">
        <v>0</v>
      </c>
      <c r="D5967" s="15" t="s">
        <v>26</v>
      </c>
      <c r="E5967" s="15" t="s">
        <v>26</v>
      </c>
      <c r="F5967" s="15" t="n">
        <v>36</v>
      </c>
      <c r="G5967" s="15" t="s">
        <v>26</v>
      </c>
      <c r="H5967" s="15" t="s">
        <v>24</v>
      </c>
      <c r="I5967" s="15" t="s">
        <v>96</v>
      </c>
      <c r="J5967" s="15" t="s">
        <v>26</v>
      </c>
      <c r="K5967" s="15" t="s">
        <v>24</v>
      </c>
      <c r="L5967" s="15" t="s">
        <v>26</v>
      </c>
      <c r="M5967" s="15" t="s">
        <v>24</v>
      </c>
      <c r="N5967" s="15" t="s">
        <v>24</v>
      </c>
      <c r="O5967" s="15" t="s">
        <v>26</v>
      </c>
      <c r="P5967" s="15" t="s">
        <v>27</v>
      </c>
      <c r="Q5967" s="15" t="s">
        <v>26</v>
      </c>
      <c r="R5967" s="15" t="s">
        <v>21</v>
      </c>
      <c r="S5967" s="18" t="n">
        <v>63.7</v>
      </c>
      <c r="T5967" s="15" t="n">
        <v>2188.5</v>
      </c>
      <c r="U5967" s="15" t="s">
        <v>24</v>
      </c>
      <c r="V5967" s="18" t="n">
        <f aca="false">IF(ISNUMBER(T5967),T5967,0)</f>
        <v>2188.5</v>
      </c>
      <c r="W5967" s="15" t="n">
        <f aca="false">IF(U5967="Yes",1,0)</f>
        <v>0</v>
      </c>
      <c r="X5967" s="15" t="str">
        <f aca="false">IF(F5967&lt;=12,"0-12 months",IF(F5967&lt;=24,"13-24 months",IF(F5967&lt;=48,"25-48 months","49-72 months")))</f>
        <v>25-48 months</v>
      </c>
      <c r="Y5967" s="15" t="str">
        <f aca="false">IF(C5967=1,"Yes","No")</f>
        <v>No</v>
      </c>
      <c r="Z5967" s="15" t="n">
        <f aca="false">COUNTIF(J5967:O5967,"Yes")</f>
        <v>3</v>
      </c>
      <c r="AA5967" s="18" t="n">
        <f aca="false">S5967*W5967</f>
        <v>0</v>
      </c>
      <c r="AB5967" s="15" t="n">
        <f aca="false">(P5967="Month-to-month")+(I5967="Fiber optic")+(R5967="Electronic check")+(F5967&lt;=12)+(M5967="No")+(J5967="No")</f>
        <v>1</v>
      </c>
      <c r="AC5967" s="15" t="str">
        <f aca="false">IF(AB5967&gt;=5,"High",IF(AB5967&gt;=3,"Medium","Low"))</f>
        <v>Low</v>
      </c>
    </row>
    <row r="5968" customFormat="false" ht="15" hidden="false" customHeight="false" outlineLevel="0" collapsed="false">
      <c r="A5968" s="15" t="s">
        <v>6065</v>
      </c>
      <c r="B5968" s="15" t="s">
        <v>98</v>
      </c>
      <c r="C5968" s="15" t="n">
        <v>0</v>
      </c>
      <c r="D5968" s="15" t="s">
        <v>26</v>
      </c>
      <c r="E5968" s="15" t="s">
        <v>24</v>
      </c>
      <c r="F5968" s="15" t="n">
        <v>42</v>
      </c>
      <c r="G5968" s="15" t="s">
        <v>26</v>
      </c>
      <c r="H5968" s="15" t="s">
        <v>26</v>
      </c>
      <c r="I5968" s="15" t="s">
        <v>102</v>
      </c>
      <c r="J5968" s="15" t="s">
        <v>24</v>
      </c>
      <c r="K5968" s="15" t="s">
        <v>26</v>
      </c>
      <c r="L5968" s="15" t="s">
        <v>26</v>
      </c>
      <c r="M5968" s="15" t="s">
        <v>26</v>
      </c>
      <c r="N5968" s="15" t="s">
        <v>24</v>
      </c>
      <c r="O5968" s="15" t="s">
        <v>26</v>
      </c>
      <c r="P5968" s="15" t="s">
        <v>25</v>
      </c>
      <c r="Q5968" s="15" t="s">
        <v>26</v>
      </c>
      <c r="R5968" s="15" t="s">
        <v>15</v>
      </c>
      <c r="S5968" s="18" t="n">
        <v>99.45</v>
      </c>
      <c r="T5968" s="15" t="n">
        <v>4138.05</v>
      </c>
      <c r="U5968" s="15" t="s">
        <v>26</v>
      </c>
      <c r="V5968" s="18" t="n">
        <f aca="false">IF(ISNUMBER(T5968),T5968,0)</f>
        <v>4138.05</v>
      </c>
      <c r="W5968" s="15" t="n">
        <f aca="false">IF(U5968="Yes",1,0)</f>
        <v>1</v>
      </c>
      <c r="X5968" s="15" t="str">
        <f aca="false">IF(F5968&lt;=12,"0-12 months",IF(F5968&lt;=24,"13-24 months",IF(F5968&lt;=48,"25-48 months","49-72 months")))</f>
        <v>25-48 months</v>
      </c>
      <c r="Y5968" s="15" t="str">
        <f aca="false">IF(C5968=1,"Yes","No")</f>
        <v>No</v>
      </c>
      <c r="Z5968" s="15" t="n">
        <f aca="false">COUNTIF(J5968:O5968,"Yes")</f>
        <v>4</v>
      </c>
      <c r="AA5968" s="18" t="n">
        <f aca="false">S5968*W5968</f>
        <v>99.45</v>
      </c>
      <c r="AB5968" s="15" t="n">
        <f aca="false">(P5968="Month-to-month")+(I5968="Fiber optic")+(R5968="Electronic check")+(F5968&lt;=12)+(M5968="No")+(J5968="No")</f>
        <v>4</v>
      </c>
      <c r="AC5968" s="15" t="str">
        <f aca="false">IF(AB5968&gt;=5,"High",IF(AB5968&gt;=3,"Medium","Low"))</f>
        <v>Medium</v>
      </c>
    </row>
    <row r="5969" customFormat="false" ht="15" hidden="false" customHeight="false" outlineLevel="0" collapsed="false">
      <c r="A5969" s="15" t="s">
        <v>6066</v>
      </c>
      <c r="B5969" s="15" t="s">
        <v>98</v>
      </c>
      <c r="C5969" s="15" t="n">
        <v>1</v>
      </c>
      <c r="D5969" s="15" t="s">
        <v>24</v>
      </c>
      <c r="E5969" s="15" t="s">
        <v>24</v>
      </c>
      <c r="F5969" s="15" t="n">
        <v>4</v>
      </c>
      <c r="G5969" s="15" t="s">
        <v>24</v>
      </c>
      <c r="H5969" s="15" t="s">
        <v>95</v>
      </c>
      <c r="I5969" s="15" t="s">
        <v>96</v>
      </c>
      <c r="J5969" s="15" t="s">
        <v>24</v>
      </c>
      <c r="K5969" s="15" t="s">
        <v>24</v>
      </c>
      <c r="L5969" s="15" t="s">
        <v>24</v>
      </c>
      <c r="M5969" s="15" t="s">
        <v>24</v>
      </c>
      <c r="N5969" s="15" t="s">
        <v>24</v>
      </c>
      <c r="O5969" s="15" t="s">
        <v>24</v>
      </c>
      <c r="P5969" s="15" t="s">
        <v>25</v>
      </c>
      <c r="Q5969" s="15" t="s">
        <v>26</v>
      </c>
      <c r="R5969" s="15" t="s">
        <v>19</v>
      </c>
      <c r="S5969" s="18" t="n">
        <v>25.2</v>
      </c>
      <c r="T5969" s="15" t="n">
        <v>102.5</v>
      </c>
      <c r="U5969" s="15" t="s">
        <v>26</v>
      </c>
      <c r="V5969" s="18" t="n">
        <f aca="false">IF(ISNUMBER(T5969),T5969,0)</f>
        <v>102.5</v>
      </c>
      <c r="W5969" s="15" t="n">
        <f aca="false">IF(U5969="Yes",1,0)</f>
        <v>1</v>
      </c>
      <c r="X5969" s="15" t="str">
        <f aca="false">IF(F5969&lt;=12,"0-12 months",IF(F5969&lt;=24,"13-24 months",IF(F5969&lt;=48,"25-48 months","49-72 months")))</f>
        <v>0-12 months</v>
      </c>
      <c r="Y5969" s="15" t="str">
        <f aca="false">IF(C5969=1,"Yes","No")</f>
        <v>Yes</v>
      </c>
      <c r="Z5969" s="15" t="n">
        <f aca="false">COUNTIF(J5969:O5969,"Yes")</f>
        <v>0</v>
      </c>
      <c r="AA5969" s="18" t="n">
        <f aca="false">S5969*W5969</f>
        <v>25.2</v>
      </c>
      <c r="AB5969" s="15" t="n">
        <f aca="false">(P5969="Month-to-month")+(I5969="Fiber optic")+(R5969="Electronic check")+(F5969&lt;=12)+(M5969="No")+(J5969="No")</f>
        <v>4</v>
      </c>
      <c r="AC5969" s="15" t="str">
        <f aca="false">IF(AB5969&gt;=5,"High",IF(AB5969&gt;=3,"Medium","Low"))</f>
        <v>Medium</v>
      </c>
    </row>
    <row r="5970" customFormat="false" ht="15" hidden="false" customHeight="false" outlineLevel="0" collapsed="false">
      <c r="A5970" s="15" t="s">
        <v>6067</v>
      </c>
      <c r="B5970" s="15" t="s">
        <v>94</v>
      </c>
      <c r="C5970" s="15" t="n">
        <v>0</v>
      </c>
      <c r="D5970" s="15" t="s">
        <v>24</v>
      </c>
      <c r="E5970" s="15" t="s">
        <v>24</v>
      </c>
      <c r="F5970" s="15" t="n">
        <v>12</v>
      </c>
      <c r="G5970" s="15" t="s">
        <v>26</v>
      </c>
      <c r="H5970" s="15" t="s">
        <v>26</v>
      </c>
      <c r="I5970" s="15" t="s">
        <v>96</v>
      </c>
      <c r="J5970" s="15" t="s">
        <v>24</v>
      </c>
      <c r="K5970" s="15" t="s">
        <v>24</v>
      </c>
      <c r="L5970" s="15" t="s">
        <v>24</v>
      </c>
      <c r="M5970" s="15" t="s">
        <v>26</v>
      </c>
      <c r="N5970" s="15" t="s">
        <v>26</v>
      </c>
      <c r="O5970" s="15" t="s">
        <v>26</v>
      </c>
      <c r="P5970" s="15" t="s">
        <v>27</v>
      </c>
      <c r="Q5970" s="15" t="s">
        <v>24</v>
      </c>
      <c r="R5970" s="15" t="s">
        <v>17</v>
      </c>
      <c r="S5970" s="18" t="n">
        <v>74.05</v>
      </c>
      <c r="T5970" s="15" t="n">
        <v>872.65</v>
      </c>
      <c r="U5970" s="15" t="s">
        <v>26</v>
      </c>
      <c r="V5970" s="18" t="n">
        <f aca="false">IF(ISNUMBER(T5970),T5970,0)</f>
        <v>872.65</v>
      </c>
      <c r="W5970" s="15" t="n">
        <f aca="false">IF(U5970="Yes",1,0)</f>
        <v>1</v>
      </c>
      <c r="X5970" s="15" t="str">
        <f aca="false">IF(F5970&lt;=12,"0-12 months",IF(F5970&lt;=24,"13-24 months",IF(F5970&lt;=48,"25-48 months","49-72 months")))</f>
        <v>0-12 months</v>
      </c>
      <c r="Y5970" s="15" t="str">
        <f aca="false">IF(C5970=1,"Yes","No")</f>
        <v>No</v>
      </c>
      <c r="Z5970" s="15" t="n">
        <f aca="false">COUNTIF(J5970:O5970,"Yes")</f>
        <v>3</v>
      </c>
      <c r="AA5970" s="18" t="n">
        <f aca="false">S5970*W5970</f>
        <v>74.05</v>
      </c>
      <c r="AB5970" s="15" t="n">
        <f aca="false">(P5970="Month-to-month")+(I5970="Fiber optic")+(R5970="Electronic check")+(F5970&lt;=12)+(M5970="No")+(J5970="No")</f>
        <v>2</v>
      </c>
      <c r="AC5970" s="15" t="str">
        <f aca="false">IF(AB5970&gt;=5,"High",IF(AB5970&gt;=3,"Medium","Low"))</f>
        <v>Low</v>
      </c>
    </row>
    <row r="5971" customFormat="false" ht="15" hidden="false" customHeight="false" outlineLevel="0" collapsed="false">
      <c r="A5971" s="15" t="s">
        <v>6068</v>
      </c>
      <c r="B5971" s="15" t="s">
        <v>94</v>
      </c>
      <c r="C5971" s="15" t="n">
        <v>0</v>
      </c>
      <c r="D5971" s="15" t="s">
        <v>24</v>
      </c>
      <c r="E5971" s="15" t="s">
        <v>24</v>
      </c>
      <c r="F5971" s="15" t="n">
        <v>31</v>
      </c>
      <c r="G5971" s="15" t="s">
        <v>26</v>
      </c>
      <c r="H5971" s="15" t="s">
        <v>24</v>
      </c>
      <c r="I5971" s="15" t="s">
        <v>102</v>
      </c>
      <c r="J5971" s="15" t="s">
        <v>26</v>
      </c>
      <c r="K5971" s="15" t="s">
        <v>24</v>
      </c>
      <c r="L5971" s="15" t="s">
        <v>26</v>
      </c>
      <c r="M5971" s="15" t="s">
        <v>26</v>
      </c>
      <c r="N5971" s="15" t="s">
        <v>24</v>
      </c>
      <c r="O5971" s="15" t="s">
        <v>24</v>
      </c>
      <c r="P5971" s="15" t="s">
        <v>25</v>
      </c>
      <c r="Q5971" s="15" t="s">
        <v>24</v>
      </c>
      <c r="R5971" s="15" t="s">
        <v>15</v>
      </c>
      <c r="S5971" s="18" t="n">
        <v>87.6</v>
      </c>
      <c r="T5971" s="15" t="n">
        <v>2724.25</v>
      </c>
      <c r="U5971" s="15" t="s">
        <v>24</v>
      </c>
      <c r="V5971" s="18" t="n">
        <f aca="false">IF(ISNUMBER(T5971),T5971,0)</f>
        <v>2724.25</v>
      </c>
      <c r="W5971" s="15" t="n">
        <f aca="false">IF(U5971="Yes",1,0)</f>
        <v>0</v>
      </c>
      <c r="X5971" s="15" t="str">
        <f aca="false">IF(F5971&lt;=12,"0-12 months",IF(F5971&lt;=24,"13-24 months",IF(F5971&lt;=48,"25-48 months","49-72 months")))</f>
        <v>25-48 months</v>
      </c>
      <c r="Y5971" s="15" t="str">
        <f aca="false">IF(C5971=1,"Yes","No")</f>
        <v>No</v>
      </c>
      <c r="Z5971" s="15" t="n">
        <f aca="false">COUNTIF(J5971:O5971,"Yes")</f>
        <v>3</v>
      </c>
      <c r="AA5971" s="18" t="n">
        <f aca="false">S5971*W5971</f>
        <v>0</v>
      </c>
      <c r="AB5971" s="15" t="n">
        <f aca="false">(P5971="Month-to-month")+(I5971="Fiber optic")+(R5971="Electronic check")+(F5971&lt;=12)+(M5971="No")+(J5971="No")</f>
        <v>3</v>
      </c>
      <c r="AC5971" s="15" t="str">
        <f aca="false">IF(AB5971&gt;=5,"High",IF(AB5971&gt;=3,"Medium","Low"))</f>
        <v>Medium</v>
      </c>
    </row>
    <row r="5972" customFormat="false" ht="15" hidden="false" customHeight="false" outlineLevel="0" collapsed="false">
      <c r="A5972" s="15" t="s">
        <v>6069</v>
      </c>
      <c r="B5972" s="15" t="s">
        <v>98</v>
      </c>
      <c r="C5972" s="15" t="n">
        <v>0</v>
      </c>
      <c r="D5972" s="15" t="s">
        <v>26</v>
      </c>
      <c r="E5972" s="15" t="s">
        <v>24</v>
      </c>
      <c r="F5972" s="15" t="n">
        <v>5</v>
      </c>
      <c r="G5972" s="15" t="s">
        <v>26</v>
      </c>
      <c r="H5972" s="15" t="s">
        <v>26</v>
      </c>
      <c r="I5972" s="15" t="s">
        <v>102</v>
      </c>
      <c r="J5972" s="15" t="s">
        <v>26</v>
      </c>
      <c r="K5972" s="15" t="s">
        <v>24</v>
      </c>
      <c r="L5972" s="15" t="s">
        <v>24</v>
      </c>
      <c r="M5972" s="15" t="s">
        <v>24</v>
      </c>
      <c r="N5972" s="15" t="s">
        <v>24</v>
      </c>
      <c r="O5972" s="15" t="s">
        <v>26</v>
      </c>
      <c r="P5972" s="15" t="s">
        <v>25</v>
      </c>
      <c r="Q5972" s="15" t="s">
        <v>26</v>
      </c>
      <c r="R5972" s="15" t="s">
        <v>15</v>
      </c>
      <c r="S5972" s="18" t="n">
        <v>89.15</v>
      </c>
      <c r="T5972" s="15" t="n">
        <v>413.25</v>
      </c>
      <c r="U5972" s="15" t="s">
        <v>24</v>
      </c>
      <c r="V5972" s="18" t="n">
        <f aca="false">IF(ISNUMBER(T5972),T5972,0)</f>
        <v>413.25</v>
      </c>
      <c r="W5972" s="15" t="n">
        <f aca="false">IF(U5972="Yes",1,0)</f>
        <v>0</v>
      </c>
      <c r="X5972" s="15" t="str">
        <f aca="false">IF(F5972&lt;=12,"0-12 months",IF(F5972&lt;=24,"13-24 months",IF(F5972&lt;=48,"25-48 months","49-72 months")))</f>
        <v>0-12 months</v>
      </c>
      <c r="Y5972" s="15" t="str">
        <f aca="false">IF(C5972=1,"Yes","No")</f>
        <v>No</v>
      </c>
      <c r="Z5972" s="15" t="n">
        <f aca="false">COUNTIF(J5972:O5972,"Yes")</f>
        <v>2</v>
      </c>
      <c r="AA5972" s="18" t="n">
        <f aca="false">S5972*W5972</f>
        <v>0</v>
      </c>
      <c r="AB5972" s="15" t="n">
        <f aca="false">(P5972="Month-to-month")+(I5972="Fiber optic")+(R5972="Electronic check")+(F5972&lt;=12)+(M5972="No")+(J5972="No")</f>
        <v>5</v>
      </c>
      <c r="AC5972" s="15" t="str">
        <f aca="false">IF(AB5972&gt;=5,"High",IF(AB5972&gt;=3,"Medium","Low"))</f>
        <v>High</v>
      </c>
    </row>
    <row r="5973" customFormat="false" ht="15" hidden="false" customHeight="false" outlineLevel="0" collapsed="false">
      <c r="A5973" s="15" t="s">
        <v>6070</v>
      </c>
      <c r="B5973" s="15" t="s">
        <v>98</v>
      </c>
      <c r="C5973" s="15" t="n">
        <v>0</v>
      </c>
      <c r="D5973" s="15" t="s">
        <v>26</v>
      </c>
      <c r="E5973" s="15" t="s">
        <v>26</v>
      </c>
      <c r="F5973" s="15" t="n">
        <v>66</v>
      </c>
      <c r="G5973" s="15" t="s">
        <v>26</v>
      </c>
      <c r="H5973" s="15" t="s">
        <v>24</v>
      </c>
      <c r="I5973" s="15" t="s">
        <v>24</v>
      </c>
      <c r="J5973" s="15" t="s">
        <v>28</v>
      </c>
      <c r="K5973" s="15" t="s">
        <v>28</v>
      </c>
      <c r="L5973" s="15" t="s">
        <v>28</v>
      </c>
      <c r="M5973" s="15" t="s">
        <v>28</v>
      </c>
      <c r="N5973" s="15" t="s">
        <v>28</v>
      </c>
      <c r="O5973" s="15" t="s">
        <v>28</v>
      </c>
      <c r="P5973" s="15" t="s">
        <v>29</v>
      </c>
      <c r="Q5973" s="15" t="s">
        <v>24</v>
      </c>
      <c r="R5973" s="15" t="s">
        <v>21</v>
      </c>
      <c r="S5973" s="18" t="n">
        <v>20</v>
      </c>
      <c r="T5973" s="15" t="n">
        <v>1374.2</v>
      </c>
      <c r="U5973" s="15" t="s">
        <v>24</v>
      </c>
      <c r="V5973" s="18" t="n">
        <f aca="false">IF(ISNUMBER(T5973),T5973,0)</f>
        <v>1374.2</v>
      </c>
      <c r="W5973" s="15" t="n">
        <f aca="false">IF(U5973="Yes",1,0)</f>
        <v>0</v>
      </c>
      <c r="X5973" s="15" t="str">
        <f aca="false">IF(F5973&lt;=12,"0-12 months",IF(F5973&lt;=24,"13-24 months",IF(F5973&lt;=48,"25-48 months","49-72 months")))</f>
        <v>49-72 months</v>
      </c>
      <c r="Y5973" s="15" t="str">
        <f aca="false">IF(C5973=1,"Yes","No")</f>
        <v>No</v>
      </c>
      <c r="Z5973" s="15" t="n">
        <f aca="false">COUNTIF(J5973:O5973,"Yes")</f>
        <v>0</v>
      </c>
      <c r="AA5973" s="18" t="n">
        <f aca="false">S5973*W5973</f>
        <v>0</v>
      </c>
      <c r="AB5973" s="15" t="n">
        <f aca="false">(P5973="Month-to-month")+(I5973="Fiber optic")+(R5973="Electronic check")+(F5973&lt;=12)+(M5973="No")+(J5973="No")</f>
        <v>0</v>
      </c>
      <c r="AC5973" s="15" t="str">
        <f aca="false">IF(AB5973&gt;=5,"High",IF(AB5973&gt;=3,"Medium","Low"))</f>
        <v>Low</v>
      </c>
    </row>
    <row r="5974" customFormat="false" ht="15" hidden="false" customHeight="false" outlineLevel="0" collapsed="false">
      <c r="A5974" s="15" t="s">
        <v>6071</v>
      </c>
      <c r="B5974" s="15" t="s">
        <v>94</v>
      </c>
      <c r="C5974" s="15" t="n">
        <v>1</v>
      </c>
      <c r="D5974" s="15" t="s">
        <v>24</v>
      </c>
      <c r="E5974" s="15" t="s">
        <v>24</v>
      </c>
      <c r="F5974" s="15" t="n">
        <v>15</v>
      </c>
      <c r="G5974" s="15" t="s">
        <v>26</v>
      </c>
      <c r="H5974" s="15" t="s">
        <v>26</v>
      </c>
      <c r="I5974" s="15" t="s">
        <v>96</v>
      </c>
      <c r="J5974" s="15" t="s">
        <v>24</v>
      </c>
      <c r="K5974" s="15" t="s">
        <v>24</v>
      </c>
      <c r="L5974" s="15" t="s">
        <v>24</v>
      </c>
      <c r="M5974" s="15" t="s">
        <v>26</v>
      </c>
      <c r="N5974" s="15" t="s">
        <v>24</v>
      </c>
      <c r="O5974" s="15" t="s">
        <v>24</v>
      </c>
      <c r="P5974" s="15" t="s">
        <v>25</v>
      </c>
      <c r="Q5974" s="15" t="s">
        <v>24</v>
      </c>
      <c r="R5974" s="15" t="s">
        <v>21</v>
      </c>
      <c r="S5974" s="18" t="n">
        <v>55</v>
      </c>
      <c r="T5974" s="15" t="n">
        <v>757.1</v>
      </c>
      <c r="U5974" s="15" t="s">
        <v>26</v>
      </c>
      <c r="V5974" s="18" t="n">
        <f aca="false">IF(ISNUMBER(T5974),T5974,0)</f>
        <v>757.1</v>
      </c>
      <c r="W5974" s="15" t="n">
        <f aca="false">IF(U5974="Yes",1,0)</f>
        <v>1</v>
      </c>
      <c r="X5974" s="15" t="str">
        <f aca="false">IF(F5974&lt;=12,"0-12 months",IF(F5974&lt;=24,"13-24 months",IF(F5974&lt;=48,"25-48 months","49-72 months")))</f>
        <v>13-24 months</v>
      </c>
      <c r="Y5974" s="15" t="str">
        <f aca="false">IF(C5974=1,"Yes","No")</f>
        <v>Yes</v>
      </c>
      <c r="Z5974" s="15" t="n">
        <f aca="false">COUNTIF(J5974:O5974,"Yes")</f>
        <v>1</v>
      </c>
      <c r="AA5974" s="18" t="n">
        <f aca="false">S5974*W5974</f>
        <v>55</v>
      </c>
      <c r="AB5974" s="15" t="n">
        <f aca="false">(P5974="Month-to-month")+(I5974="Fiber optic")+(R5974="Electronic check")+(F5974&lt;=12)+(M5974="No")+(J5974="No")</f>
        <v>2</v>
      </c>
      <c r="AC5974" s="15" t="str">
        <f aca="false">IF(AB5974&gt;=5,"High",IF(AB5974&gt;=3,"Medium","Low"))</f>
        <v>Low</v>
      </c>
    </row>
    <row r="5975" customFormat="false" ht="15" hidden="false" customHeight="false" outlineLevel="0" collapsed="false">
      <c r="A5975" s="15" t="s">
        <v>6072</v>
      </c>
      <c r="B5975" s="15" t="s">
        <v>98</v>
      </c>
      <c r="C5975" s="15" t="n">
        <v>0</v>
      </c>
      <c r="D5975" s="15" t="s">
        <v>24</v>
      </c>
      <c r="E5975" s="15" t="s">
        <v>24</v>
      </c>
      <c r="F5975" s="15" t="n">
        <v>64</v>
      </c>
      <c r="G5975" s="15" t="s">
        <v>26</v>
      </c>
      <c r="H5975" s="15" t="s">
        <v>26</v>
      </c>
      <c r="I5975" s="15" t="s">
        <v>102</v>
      </c>
      <c r="J5975" s="15" t="s">
        <v>24</v>
      </c>
      <c r="K5975" s="15" t="s">
        <v>26</v>
      </c>
      <c r="L5975" s="15" t="s">
        <v>26</v>
      </c>
      <c r="M5975" s="15" t="s">
        <v>24</v>
      </c>
      <c r="N5975" s="15" t="s">
        <v>26</v>
      </c>
      <c r="O5975" s="15" t="s">
        <v>26</v>
      </c>
      <c r="P5975" s="15" t="s">
        <v>29</v>
      </c>
      <c r="Q5975" s="15" t="s">
        <v>26</v>
      </c>
      <c r="R5975" s="15" t="s">
        <v>19</v>
      </c>
      <c r="S5975" s="18" t="n">
        <v>104.4</v>
      </c>
      <c r="T5975" s="15" t="n">
        <v>6692.65</v>
      </c>
      <c r="U5975" s="15" t="s">
        <v>24</v>
      </c>
      <c r="V5975" s="18" t="n">
        <f aca="false">IF(ISNUMBER(T5975),T5975,0)</f>
        <v>6692.65</v>
      </c>
      <c r="W5975" s="15" t="n">
        <f aca="false">IF(U5975="Yes",1,0)</f>
        <v>0</v>
      </c>
      <c r="X5975" s="15" t="str">
        <f aca="false">IF(F5975&lt;=12,"0-12 months",IF(F5975&lt;=24,"13-24 months",IF(F5975&lt;=48,"25-48 months","49-72 months")))</f>
        <v>49-72 months</v>
      </c>
      <c r="Y5975" s="15" t="str">
        <f aca="false">IF(C5975=1,"Yes","No")</f>
        <v>No</v>
      </c>
      <c r="Z5975" s="15" t="n">
        <f aca="false">COUNTIF(J5975:O5975,"Yes")</f>
        <v>4</v>
      </c>
      <c r="AA5975" s="18" t="n">
        <f aca="false">S5975*W5975</f>
        <v>0</v>
      </c>
      <c r="AB5975" s="15" t="n">
        <f aca="false">(P5975="Month-to-month")+(I5975="Fiber optic")+(R5975="Electronic check")+(F5975&lt;=12)+(M5975="No")+(J5975="No")</f>
        <v>3</v>
      </c>
      <c r="AC5975" s="15" t="str">
        <f aca="false">IF(AB5975&gt;=5,"High",IF(AB5975&gt;=3,"Medium","Low"))</f>
        <v>Medium</v>
      </c>
    </row>
    <row r="5976" customFormat="false" ht="15" hidden="false" customHeight="false" outlineLevel="0" collapsed="false">
      <c r="A5976" s="15" t="s">
        <v>6073</v>
      </c>
      <c r="B5976" s="15" t="s">
        <v>98</v>
      </c>
      <c r="C5976" s="15" t="n">
        <v>0</v>
      </c>
      <c r="D5976" s="15" t="s">
        <v>26</v>
      </c>
      <c r="E5976" s="15" t="s">
        <v>26</v>
      </c>
      <c r="F5976" s="15" t="n">
        <v>10</v>
      </c>
      <c r="G5976" s="15" t="s">
        <v>26</v>
      </c>
      <c r="H5976" s="15" t="s">
        <v>24</v>
      </c>
      <c r="I5976" s="15" t="s">
        <v>24</v>
      </c>
      <c r="J5976" s="15" t="s">
        <v>28</v>
      </c>
      <c r="K5976" s="15" t="s">
        <v>28</v>
      </c>
      <c r="L5976" s="15" t="s">
        <v>28</v>
      </c>
      <c r="M5976" s="15" t="s">
        <v>28</v>
      </c>
      <c r="N5976" s="15" t="s">
        <v>28</v>
      </c>
      <c r="O5976" s="15" t="s">
        <v>28</v>
      </c>
      <c r="P5976" s="15" t="s">
        <v>25</v>
      </c>
      <c r="Q5976" s="15" t="s">
        <v>26</v>
      </c>
      <c r="R5976" s="15" t="s">
        <v>21</v>
      </c>
      <c r="S5976" s="18" t="n">
        <v>20.05</v>
      </c>
      <c r="T5976" s="15" t="n">
        <v>218.5</v>
      </c>
      <c r="U5976" s="15" t="s">
        <v>24</v>
      </c>
      <c r="V5976" s="18" t="n">
        <f aca="false">IF(ISNUMBER(T5976),T5976,0)</f>
        <v>218.5</v>
      </c>
      <c r="W5976" s="15" t="n">
        <f aca="false">IF(U5976="Yes",1,0)</f>
        <v>0</v>
      </c>
      <c r="X5976" s="15" t="str">
        <f aca="false">IF(F5976&lt;=12,"0-12 months",IF(F5976&lt;=24,"13-24 months",IF(F5976&lt;=48,"25-48 months","49-72 months")))</f>
        <v>0-12 months</v>
      </c>
      <c r="Y5976" s="15" t="str">
        <f aca="false">IF(C5976=1,"Yes","No")</f>
        <v>No</v>
      </c>
      <c r="Z5976" s="15" t="n">
        <f aca="false">COUNTIF(J5976:O5976,"Yes")</f>
        <v>0</v>
      </c>
      <c r="AA5976" s="18" t="n">
        <f aca="false">S5976*W5976</f>
        <v>0</v>
      </c>
      <c r="AB5976" s="15" t="n">
        <f aca="false">(P5976="Month-to-month")+(I5976="Fiber optic")+(R5976="Electronic check")+(F5976&lt;=12)+(M5976="No")+(J5976="No")</f>
        <v>2</v>
      </c>
      <c r="AC5976" s="15" t="str">
        <f aca="false">IF(AB5976&gt;=5,"High",IF(AB5976&gt;=3,"Medium","Low"))</f>
        <v>Low</v>
      </c>
    </row>
    <row r="5977" customFormat="false" ht="15" hidden="false" customHeight="false" outlineLevel="0" collapsed="false">
      <c r="A5977" s="15" t="s">
        <v>6074</v>
      </c>
      <c r="B5977" s="15" t="s">
        <v>98</v>
      </c>
      <c r="C5977" s="15" t="n">
        <v>0</v>
      </c>
      <c r="D5977" s="15" t="s">
        <v>26</v>
      </c>
      <c r="E5977" s="15" t="s">
        <v>26</v>
      </c>
      <c r="F5977" s="15" t="n">
        <v>7</v>
      </c>
      <c r="G5977" s="15" t="s">
        <v>26</v>
      </c>
      <c r="H5977" s="15" t="s">
        <v>24</v>
      </c>
      <c r="I5977" s="15" t="s">
        <v>102</v>
      </c>
      <c r="J5977" s="15" t="s">
        <v>24</v>
      </c>
      <c r="K5977" s="15" t="s">
        <v>26</v>
      </c>
      <c r="L5977" s="15" t="s">
        <v>24</v>
      </c>
      <c r="M5977" s="15" t="s">
        <v>26</v>
      </c>
      <c r="N5977" s="15" t="s">
        <v>26</v>
      </c>
      <c r="O5977" s="15" t="s">
        <v>24</v>
      </c>
      <c r="P5977" s="15" t="s">
        <v>25</v>
      </c>
      <c r="Q5977" s="15" t="s">
        <v>26</v>
      </c>
      <c r="R5977" s="15" t="s">
        <v>15</v>
      </c>
      <c r="S5977" s="18" t="n">
        <v>89.75</v>
      </c>
      <c r="T5977" s="15" t="n">
        <v>608.8</v>
      </c>
      <c r="U5977" s="15" t="s">
        <v>26</v>
      </c>
      <c r="V5977" s="18" t="n">
        <f aca="false">IF(ISNUMBER(T5977),T5977,0)</f>
        <v>608.8</v>
      </c>
      <c r="W5977" s="15" t="n">
        <f aca="false">IF(U5977="Yes",1,0)</f>
        <v>1</v>
      </c>
      <c r="X5977" s="15" t="str">
        <f aca="false">IF(F5977&lt;=12,"0-12 months",IF(F5977&lt;=24,"13-24 months",IF(F5977&lt;=48,"25-48 months","49-72 months")))</f>
        <v>0-12 months</v>
      </c>
      <c r="Y5977" s="15" t="str">
        <f aca="false">IF(C5977=1,"Yes","No")</f>
        <v>No</v>
      </c>
      <c r="Z5977" s="15" t="n">
        <f aca="false">COUNTIF(J5977:O5977,"Yes")</f>
        <v>3</v>
      </c>
      <c r="AA5977" s="18" t="n">
        <f aca="false">S5977*W5977</f>
        <v>89.75</v>
      </c>
      <c r="AB5977" s="15" t="n">
        <f aca="false">(P5977="Month-to-month")+(I5977="Fiber optic")+(R5977="Electronic check")+(F5977&lt;=12)+(M5977="No")+(J5977="No")</f>
        <v>5</v>
      </c>
      <c r="AC5977" s="15" t="str">
        <f aca="false">IF(AB5977&gt;=5,"High",IF(AB5977&gt;=3,"Medium","Low"))</f>
        <v>High</v>
      </c>
    </row>
    <row r="5978" customFormat="false" ht="15" hidden="false" customHeight="false" outlineLevel="0" collapsed="false">
      <c r="A5978" s="15" t="s">
        <v>6075</v>
      </c>
      <c r="B5978" s="15" t="s">
        <v>98</v>
      </c>
      <c r="C5978" s="15" t="n">
        <v>0</v>
      </c>
      <c r="D5978" s="15" t="s">
        <v>24</v>
      </c>
      <c r="E5978" s="15" t="s">
        <v>24</v>
      </c>
      <c r="F5978" s="15" t="n">
        <v>29</v>
      </c>
      <c r="G5978" s="15" t="s">
        <v>24</v>
      </c>
      <c r="H5978" s="15" t="s">
        <v>95</v>
      </c>
      <c r="I5978" s="15" t="s">
        <v>96</v>
      </c>
      <c r="J5978" s="15" t="s">
        <v>24</v>
      </c>
      <c r="K5978" s="15" t="s">
        <v>26</v>
      </c>
      <c r="L5978" s="15" t="s">
        <v>24</v>
      </c>
      <c r="M5978" s="15" t="s">
        <v>26</v>
      </c>
      <c r="N5978" s="15" t="s">
        <v>24</v>
      </c>
      <c r="O5978" s="15" t="s">
        <v>24</v>
      </c>
      <c r="P5978" s="15" t="s">
        <v>25</v>
      </c>
      <c r="Q5978" s="15" t="s">
        <v>24</v>
      </c>
      <c r="R5978" s="15" t="s">
        <v>15</v>
      </c>
      <c r="S5978" s="18" t="n">
        <v>34.3</v>
      </c>
      <c r="T5978" s="15" t="n">
        <v>1004.75</v>
      </c>
      <c r="U5978" s="15" t="s">
        <v>24</v>
      </c>
      <c r="V5978" s="18" t="n">
        <f aca="false">IF(ISNUMBER(T5978),T5978,0)</f>
        <v>1004.75</v>
      </c>
      <c r="W5978" s="15" t="n">
        <f aca="false">IF(U5978="Yes",1,0)</f>
        <v>0</v>
      </c>
      <c r="X5978" s="15" t="str">
        <f aca="false">IF(F5978&lt;=12,"0-12 months",IF(F5978&lt;=24,"13-24 months",IF(F5978&lt;=48,"25-48 months","49-72 months")))</f>
        <v>25-48 months</v>
      </c>
      <c r="Y5978" s="15" t="str">
        <f aca="false">IF(C5978=1,"Yes","No")</f>
        <v>No</v>
      </c>
      <c r="Z5978" s="15" t="n">
        <f aca="false">COUNTIF(J5978:O5978,"Yes")</f>
        <v>2</v>
      </c>
      <c r="AA5978" s="18" t="n">
        <f aca="false">S5978*W5978</f>
        <v>0</v>
      </c>
      <c r="AB5978" s="15" t="n">
        <f aca="false">(P5978="Month-to-month")+(I5978="Fiber optic")+(R5978="Electronic check")+(F5978&lt;=12)+(M5978="No")+(J5978="No")</f>
        <v>3</v>
      </c>
      <c r="AC5978" s="15" t="str">
        <f aca="false">IF(AB5978&gt;=5,"High",IF(AB5978&gt;=3,"Medium","Low"))</f>
        <v>Medium</v>
      </c>
    </row>
    <row r="5979" customFormat="false" ht="15" hidden="false" customHeight="false" outlineLevel="0" collapsed="false">
      <c r="A5979" s="15" t="s">
        <v>6076</v>
      </c>
      <c r="B5979" s="15" t="s">
        <v>98</v>
      </c>
      <c r="C5979" s="15" t="n">
        <v>0</v>
      </c>
      <c r="D5979" s="15" t="s">
        <v>24</v>
      </c>
      <c r="E5979" s="15" t="s">
        <v>24</v>
      </c>
      <c r="F5979" s="15" t="n">
        <v>57</v>
      </c>
      <c r="G5979" s="15" t="s">
        <v>26</v>
      </c>
      <c r="H5979" s="15" t="s">
        <v>24</v>
      </c>
      <c r="I5979" s="15" t="s">
        <v>24</v>
      </c>
      <c r="J5979" s="15" t="s">
        <v>28</v>
      </c>
      <c r="K5979" s="15" t="s">
        <v>28</v>
      </c>
      <c r="L5979" s="15" t="s">
        <v>28</v>
      </c>
      <c r="M5979" s="15" t="s">
        <v>28</v>
      </c>
      <c r="N5979" s="15" t="s">
        <v>28</v>
      </c>
      <c r="O5979" s="15" t="s">
        <v>28</v>
      </c>
      <c r="P5979" s="15" t="s">
        <v>29</v>
      </c>
      <c r="Q5979" s="15" t="s">
        <v>24</v>
      </c>
      <c r="R5979" s="15" t="s">
        <v>19</v>
      </c>
      <c r="S5979" s="18" t="n">
        <v>20.65</v>
      </c>
      <c r="T5979" s="15" t="n">
        <v>1125.6</v>
      </c>
      <c r="U5979" s="15" t="s">
        <v>24</v>
      </c>
      <c r="V5979" s="18" t="n">
        <f aca="false">IF(ISNUMBER(T5979),T5979,0)</f>
        <v>1125.6</v>
      </c>
      <c r="W5979" s="15" t="n">
        <f aca="false">IF(U5979="Yes",1,0)</f>
        <v>0</v>
      </c>
      <c r="X5979" s="15" t="str">
        <f aca="false">IF(F5979&lt;=12,"0-12 months",IF(F5979&lt;=24,"13-24 months",IF(F5979&lt;=48,"25-48 months","49-72 months")))</f>
        <v>49-72 months</v>
      </c>
      <c r="Y5979" s="15" t="str">
        <f aca="false">IF(C5979=1,"Yes","No")</f>
        <v>No</v>
      </c>
      <c r="Z5979" s="15" t="n">
        <f aca="false">COUNTIF(J5979:O5979,"Yes")</f>
        <v>0</v>
      </c>
      <c r="AA5979" s="18" t="n">
        <f aca="false">S5979*W5979</f>
        <v>0</v>
      </c>
      <c r="AB5979" s="15" t="n">
        <f aca="false">(P5979="Month-to-month")+(I5979="Fiber optic")+(R5979="Electronic check")+(F5979&lt;=12)+(M5979="No")+(J5979="No")</f>
        <v>0</v>
      </c>
      <c r="AC5979" s="15" t="str">
        <f aca="false">IF(AB5979&gt;=5,"High",IF(AB5979&gt;=3,"Medium","Low"))</f>
        <v>Low</v>
      </c>
    </row>
    <row r="5980" customFormat="false" ht="15" hidden="false" customHeight="false" outlineLevel="0" collapsed="false">
      <c r="A5980" s="15" t="s">
        <v>6077</v>
      </c>
      <c r="B5980" s="15" t="s">
        <v>94</v>
      </c>
      <c r="C5980" s="15" t="n">
        <v>0</v>
      </c>
      <c r="D5980" s="15" t="s">
        <v>24</v>
      </c>
      <c r="E5980" s="15" t="s">
        <v>24</v>
      </c>
      <c r="F5980" s="15" t="n">
        <v>46</v>
      </c>
      <c r="G5980" s="15" t="s">
        <v>26</v>
      </c>
      <c r="H5980" s="15" t="s">
        <v>26</v>
      </c>
      <c r="I5980" s="15" t="s">
        <v>102</v>
      </c>
      <c r="J5980" s="15" t="s">
        <v>26</v>
      </c>
      <c r="K5980" s="15" t="s">
        <v>26</v>
      </c>
      <c r="L5980" s="15" t="s">
        <v>24</v>
      </c>
      <c r="M5980" s="15" t="s">
        <v>24</v>
      </c>
      <c r="N5980" s="15" t="s">
        <v>24</v>
      </c>
      <c r="O5980" s="15" t="s">
        <v>24</v>
      </c>
      <c r="P5980" s="15" t="s">
        <v>25</v>
      </c>
      <c r="Q5980" s="15" t="s">
        <v>24</v>
      </c>
      <c r="R5980" s="15" t="s">
        <v>17</v>
      </c>
      <c r="S5980" s="18" t="n">
        <v>84.25</v>
      </c>
      <c r="T5980" s="15" t="n">
        <v>3847.6</v>
      </c>
      <c r="U5980" s="15" t="s">
        <v>24</v>
      </c>
      <c r="V5980" s="18" t="n">
        <f aca="false">IF(ISNUMBER(T5980),T5980,0)</f>
        <v>3847.6</v>
      </c>
      <c r="W5980" s="15" t="n">
        <f aca="false">IF(U5980="Yes",1,0)</f>
        <v>0</v>
      </c>
      <c r="X5980" s="15" t="str">
        <f aca="false">IF(F5980&lt;=12,"0-12 months",IF(F5980&lt;=24,"13-24 months",IF(F5980&lt;=48,"25-48 months","49-72 months")))</f>
        <v>25-48 months</v>
      </c>
      <c r="Y5980" s="15" t="str">
        <f aca="false">IF(C5980=1,"Yes","No")</f>
        <v>No</v>
      </c>
      <c r="Z5980" s="15" t="n">
        <f aca="false">COUNTIF(J5980:O5980,"Yes")</f>
        <v>2</v>
      </c>
      <c r="AA5980" s="18" t="n">
        <f aca="false">S5980*W5980</f>
        <v>0</v>
      </c>
      <c r="AB5980" s="15" t="n">
        <f aca="false">(P5980="Month-to-month")+(I5980="Fiber optic")+(R5980="Electronic check")+(F5980&lt;=12)+(M5980="No")+(J5980="No")</f>
        <v>3</v>
      </c>
      <c r="AC5980" s="15" t="str">
        <f aca="false">IF(AB5980&gt;=5,"High",IF(AB5980&gt;=3,"Medium","Low"))</f>
        <v>Medium</v>
      </c>
    </row>
    <row r="5981" customFormat="false" ht="15" hidden="false" customHeight="false" outlineLevel="0" collapsed="false">
      <c r="A5981" s="15" t="s">
        <v>6078</v>
      </c>
      <c r="B5981" s="15" t="s">
        <v>98</v>
      </c>
      <c r="C5981" s="15" t="n">
        <v>0</v>
      </c>
      <c r="D5981" s="15" t="s">
        <v>24</v>
      </c>
      <c r="E5981" s="15" t="s">
        <v>24</v>
      </c>
      <c r="F5981" s="15" t="n">
        <v>53</v>
      </c>
      <c r="G5981" s="15" t="s">
        <v>26</v>
      </c>
      <c r="H5981" s="15" t="s">
        <v>24</v>
      </c>
      <c r="I5981" s="15" t="s">
        <v>24</v>
      </c>
      <c r="J5981" s="15" t="s">
        <v>28</v>
      </c>
      <c r="K5981" s="15" t="s">
        <v>28</v>
      </c>
      <c r="L5981" s="15" t="s">
        <v>28</v>
      </c>
      <c r="M5981" s="15" t="s">
        <v>28</v>
      </c>
      <c r="N5981" s="15" t="s">
        <v>28</v>
      </c>
      <c r="O5981" s="15" t="s">
        <v>28</v>
      </c>
      <c r="P5981" s="15" t="s">
        <v>29</v>
      </c>
      <c r="Q5981" s="15" t="s">
        <v>24</v>
      </c>
      <c r="R5981" s="15" t="s">
        <v>19</v>
      </c>
      <c r="S5981" s="18" t="n">
        <v>19.65</v>
      </c>
      <c r="T5981" s="15" t="n">
        <v>978</v>
      </c>
      <c r="U5981" s="15" t="s">
        <v>24</v>
      </c>
      <c r="V5981" s="18" t="n">
        <f aca="false">IF(ISNUMBER(T5981),T5981,0)</f>
        <v>978</v>
      </c>
      <c r="W5981" s="15" t="n">
        <f aca="false">IF(U5981="Yes",1,0)</f>
        <v>0</v>
      </c>
      <c r="X5981" s="15" t="str">
        <f aca="false">IF(F5981&lt;=12,"0-12 months",IF(F5981&lt;=24,"13-24 months",IF(F5981&lt;=48,"25-48 months","49-72 months")))</f>
        <v>49-72 months</v>
      </c>
      <c r="Y5981" s="15" t="str">
        <f aca="false">IF(C5981=1,"Yes","No")</f>
        <v>No</v>
      </c>
      <c r="Z5981" s="15" t="n">
        <f aca="false">COUNTIF(J5981:O5981,"Yes")</f>
        <v>0</v>
      </c>
      <c r="AA5981" s="18" t="n">
        <f aca="false">S5981*W5981</f>
        <v>0</v>
      </c>
      <c r="AB5981" s="15" t="n">
        <f aca="false">(P5981="Month-to-month")+(I5981="Fiber optic")+(R5981="Electronic check")+(F5981&lt;=12)+(M5981="No")+(J5981="No")</f>
        <v>0</v>
      </c>
      <c r="AC5981" s="15" t="str">
        <f aca="false">IF(AB5981&gt;=5,"High",IF(AB5981&gt;=3,"Medium","Low"))</f>
        <v>Low</v>
      </c>
    </row>
    <row r="5982" customFormat="false" ht="15" hidden="false" customHeight="false" outlineLevel="0" collapsed="false">
      <c r="A5982" s="15" t="s">
        <v>6079</v>
      </c>
      <c r="B5982" s="15" t="s">
        <v>94</v>
      </c>
      <c r="C5982" s="15" t="n">
        <v>0</v>
      </c>
      <c r="D5982" s="15" t="s">
        <v>24</v>
      </c>
      <c r="E5982" s="15" t="s">
        <v>24</v>
      </c>
      <c r="F5982" s="15" t="n">
        <v>17</v>
      </c>
      <c r="G5982" s="15" t="s">
        <v>26</v>
      </c>
      <c r="H5982" s="15" t="s">
        <v>24</v>
      </c>
      <c r="I5982" s="15" t="s">
        <v>96</v>
      </c>
      <c r="J5982" s="15" t="s">
        <v>26</v>
      </c>
      <c r="K5982" s="15" t="s">
        <v>26</v>
      </c>
      <c r="L5982" s="15" t="s">
        <v>24</v>
      </c>
      <c r="M5982" s="15" t="s">
        <v>26</v>
      </c>
      <c r="N5982" s="15" t="s">
        <v>26</v>
      </c>
      <c r="O5982" s="15" t="s">
        <v>26</v>
      </c>
      <c r="P5982" s="15" t="s">
        <v>27</v>
      </c>
      <c r="Q5982" s="15" t="s">
        <v>24</v>
      </c>
      <c r="R5982" s="15" t="s">
        <v>21</v>
      </c>
      <c r="S5982" s="18" t="n">
        <v>79.85</v>
      </c>
      <c r="T5982" s="15" t="n">
        <v>1387.35</v>
      </c>
      <c r="U5982" s="15" t="s">
        <v>24</v>
      </c>
      <c r="V5982" s="18" t="n">
        <f aca="false">IF(ISNUMBER(T5982),T5982,0)</f>
        <v>1387.35</v>
      </c>
      <c r="W5982" s="15" t="n">
        <f aca="false">IF(U5982="Yes",1,0)</f>
        <v>0</v>
      </c>
      <c r="X5982" s="15" t="str">
        <f aca="false">IF(F5982&lt;=12,"0-12 months",IF(F5982&lt;=24,"13-24 months",IF(F5982&lt;=48,"25-48 months","49-72 months")))</f>
        <v>13-24 months</v>
      </c>
      <c r="Y5982" s="15" t="str">
        <f aca="false">IF(C5982=1,"Yes","No")</f>
        <v>No</v>
      </c>
      <c r="Z5982" s="15" t="n">
        <f aca="false">COUNTIF(J5982:O5982,"Yes")</f>
        <v>5</v>
      </c>
      <c r="AA5982" s="18" t="n">
        <f aca="false">S5982*W5982</f>
        <v>0</v>
      </c>
      <c r="AB5982" s="15" t="n">
        <f aca="false">(P5982="Month-to-month")+(I5982="Fiber optic")+(R5982="Electronic check")+(F5982&lt;=12)+(M5982="No")+(J5982="No")</f>
        <v>0</v>
      </c>
      <c r="AC5982" s="15" t="str">
        <f aca="false">IF(AB5982&gt;=5,"High",IF(AB5982&gt;=3,"Medium","Low"))</f>
        <v>Low</v>
      </c>
    </row>
    <row r="5983" customFormat="false" ht="15" hidden="false" customHeight="false" outlineLevel="0" collapsed="false">
      <c r="A5983" s="15" t="s">
        <v>6080</v>
      </c>
      <c r="B5983" s="15" t="s">
        <v>94</v>
      </c>
      <c r="C5983" s="15" t="n">
        <v>0</v>
      </c>
      <c r="D5983" s="15" t="s">
        <v>26</v>
      </c>
      <c r="E5983" s="15" t="s">
        <v>26</v>
      </c>
      <c r="F5983" s="15" t="n">
        <v>38</v>
      </c>
      <c r="G5983" s="15" t="s">
        <v>26</v>
      </c>
      <c r="H5983" s="15" t="s">
        <v>24</v>
      </c>
      <c r="I5983" s="15" t="s">
        <v>24</v>
      </c>
      <c r="J5983" s="15" t="s">
        <v>28</v>
      </c>
      <c r="K5983" s="15" t="s">
        <v>28</v>
      </c>
      <c r="L5983" s="15" t="s">
        <v>28</v>
      </c>
      <c r="M5983" s="15" t="s">
        <v>28</v>
      </c>
      <c r="N5983" s="15" t="s">
        <v>28</v>
      </c>
      <c r="O5983" s="15" t="s">
        <v>28</v>
      </c>
      <c r="P5983" s="15" t="s">
        <v>29</v>
      </c>
      <c r="Q5983" s="15" t="s">
        <v>26</v>
      </c>
      <c r="R5983" s="15" t="s">
        <v>17</v>
      </c>
      <c r="S5983" s="18" t="n">
        <v>20.2</v>
      </c>
      <c r="T5983" s="15" t="n">
        <v>746.05</v>
      </c>
      <c r="U5983" s="15" t="s">
        <v>24</v>
      </c>
      <c r="V5983" s="18" t="n">
        <f aca="false">IF(ISNUMBER(T5983),T5983,0)</f>
        <v>746.05</v>
      </c>
      <c r="W5983" s="15" t="n">
        <f aca="false">IF(U5983="Yes",1,0)</f>
        <v>0</v>
      </c>
      <c r="X5983" s="15" t="str">
        <f aca="false">IF(F5983&lt;=12,"0-12 months",IF(F5983&lt;=24,"13-24 months",IF(F5983&lt;=48,"25-48 months","49-72 months")))</f>
        <v>25-48 months</v>
      </c>
      <c r="Y5983" s="15" t="str">
        <f aca="false">IF(C5983=1,"Yes","No")</f>
        <v>No</v>
      </c>
      <c r="Z5983" s="15" t="n">
        <f aca="false">COUNTIF(J5983:O5983,"Yes")</f>
        <v>0</v>
      </c>
      <c r="AA5983" s="18" t="n">
        <f aca="false">S5983*W5983</f>
        <v>0</v>
      </c>
      <c r="AB5983" s="15" t="n">
        <f aca="false">(P5983="Month-to-month")+(I5983="Fiber optic")+(R5983="Electronic check")+(F5983&lt;=12)+(M5983="No")+(J5983="No")</f>
        <v>0</v>
      </c>
      <c r="AC5983" s="15" t="str">
        <f aca="false">IF(AB5983&gt;=5,"High",IF(AB5983&gt;=3,"Medium","Low"))</f>
        <v>Low</v>
      </c>
    </row>
    <row r="5984" customFormat="false" ht="15" hidden="false" customHeight="false" outlineLevel="0" collapsed="false">
      <c r="A5984" s="15" t="s">
        <v>6081</v>
      </c>
      <c r="B5984" s="15" t="s">
        <v>98</v>
      </c>
      <c r="C5984" s="15" t="n">
        <v>0</v>
      </c>
      <c r="D5984" s="15" t="s">
        <v>24</v>
      </c>
      <c r="E5984" s="15" t="s">
        <v>24</v>
      </c>
      <c r="F5984" s="15" t="n">
        <v>15</v>
      </c>
      <c r="G5984" s="15" t="s">
        <v>26</v>
      </c>
      <c r="H5984" s="15" t="s">
        <v>24</v>
      </c>
      <c r="I5984" s="15" t="s">
        <v>24</v>
      </c>
      <c r="J5984" s="15" t="s">
        <v>28</v>
      </c>
      <c r="K5984" s="15" t="s">
        <v>28</v>
      </c>
      <c r="L5984" s="15" t="s">
        <v>28</v>
      </c>
      <c r="M5984" s="15" t="s">
        <v>28</v>
      </c>
      <c r="N5984" s="15" t="s">
        <v>28</v>
      </c>
      <c r="O5984" s="15" t="s">
        <v>28</v>
      </c>
      <c r="P5984" s="15" t="s">
        <v>27</v>
      </c>
      <c r="Q5984" s="15" t="s">
        <v>24</v>
      </c>
      <c r="R5984" s="15" t="s">
        <v>17</v>
      </c>
      <c r="S5984" s="18" t="n">
        <v>19.8</v>
      </c>
      <c r="T5984" s="15" t="n">
        <v>304.6</v>
      </c>
      <c r="U5984" s="15" t="s">
        <v>24</v>
      </c>
      <c r="V5984" s="18" t="n">
        <f aca="false">IF(ISNUMBER(T5984),T5984,0)</f>
        <v>304.6</v>
      </c>
      <c r="W5984" s="15" t="n">
        <f aca="false">IF(U5984="Yes",1,0)</f>
        <v>0</v>
      </c>
      <c r="X5984" s="15" t="str">
        <f aca="false">IF(F5984&lt;=12,"0-12 months",IF(F5984&lt;=24,"13-24 months",IF(F5984&lt;=48,"25-48 months","49-72 months")))</f>
        <v>13-24 months</v>
      </c>
      <c r="Y5984" s="15" t="str">
        <f aca="false">IF(C5984=1,"Yes","No")</f>
        <v>No</v>
      </c>
      <c r="Z5984" s="15" t="n">
        <f aca="false">COUNTIF(J5984:O5984,"Yes")</f>
        <v>0</v>
      </c>
      <c r="AA5984" s="18" t="n">
        <f aca="false">S5984*W5984</f>
        <v>0</v>
      </c>
      <c r="AB5984" s="15" t="n">
        <f aca="false">(P5984="Month-to-month")+(I5984="Fiber optic")+(R5984="Electronic check")+(F5984&lt;=12)+(M5984="No")+(J5984="No")</f>
        <v>0</v>
      </c>
      <c r="AC5984" s="15" t="str">
        <f aca="false">IF(AB5984&gt;=5,"High",IF(AB5984&gt;=3,"Medium","Low"))</f>
        <v>Low</v>
      </c>
    </row>
    <row r="5985" customFormat="false" ht="15" hidden="false" customHeight="false" outlineLevel="0" collapsed="false">
      <c r="A5985" s="15" t="s">
        <v>6082</v>
      </c>
      <c r="B5985" s="15" t="s">
        <v>94</v>
      </c>
      <c r="C5985" s="15" t="n">
        <v>0</v>
      </c>
      <c r="D5985" s="15" t="s">
        <v>24</v>
      </c>
      <c r="E5985" s="15" t="s">
        <v>24</v>
      </c>
      <c r="F5985" s="15" t="n">
        <v>22</v>
      </c>
      <c r="G5985" s="15" t="s">
        <v>24</v>
      </c>
      <c r="H5985" s="15" t="s">
        <v>95</v>
      </c>
      <c r="I5985" s="15" t="s">
        <v>96</v>
      </c>
      <c r="J5985" s="15" t="s">
        <v>24</v>
      </c>
      <c r="K5985" s="15" t="s">
        <v>26</v>
      </c>
      <c r="L5985" s="15" t="s">
        <v>24</v>
      </c>
      <c r="M5985" s="15" t="s">
        <v>24</v>
      </c>
      <c r="N5985" s="15" t="s">
        <v>26</v>
      </c>
      <c r="O5985" s="15" t="s">
        <v>26</v>
      </c>
      <c r="P5985" s="15" t="s">
        <v>25</v>
      </c>
      <c r="Q5985" s="15" t="s">
        <v>26</v>
      </c>
      <c r="R5985" s="15" t="s">
        <v>15</v>
      </c>
      <c r="S5985" s="18" t="n">
        <v>50.35</v>
      </c>
      <c r="T5985" s="15" t="n">
        <v>1098.85</v>
      </c>
      <c r="U5985" s="15" t="s">
        <v>24</v>
      </c>
      <c r="V5985" s="18" t="n">
        <f aca="false">IF(ISNUMBER(T5985),T5985,0)</f>
        <v>1098.85</v>
      </c>
      <c r="W5985" s="15" t="n">
        <f aca="false">IF(U5985="Yes",1,0)</f>
        <v>0</v>
      </c>
      <c r="X5985" s="15" t="str">
        <f aca="false">IF(F5985&lt;=12,"0-12 months",IF(F5985&lt;=24,"13-24 months",IF(F5985&lt;=48,"25-48 months","49-72 months")))</f>
        <v>13-24 months</v>
      </c>
      <c r="Y5985" s="15" t="str">
        <f aca="false">IF(C5985=1,"Yes","No")</f>
        <v>No</v>
      </c>
      <c r="Z5985" s="15" t="n">
        <f aca="false">COUNTIF(J5985:O5985,"Yes")</f>
        <v>3</v>
      </c>
      <c r="AA5985" s="18" t="n">
        <f aca="false">S5985*W5985</f>
        <v>0</v>
      </c>
      <c r="AB5985" s="15" t="n">
        <f aca="false">(P5985="Month-to-month")+(I5985="Fiber optic")+(R5985="Electronic check")+(F5985&lt;=12)+(M5985="No")+(J5985="No")</f>
        <v>4</v>
      </c>
      <c r="AC5985" s="15" t="str">
        <f aca="false">IF(AB5985&gt;=5,"High",IF(AB5985&gt;=3,"Medium","Low"))</f>
        <v>Medium</v>
      </c>
    </row>
    <row r="5986" customFormat="false" ht="15" hidden="false" customHeight="false" outlineLevel="0" collapsed="false">
      <c r="A5986" s="15" t="s">
        <v>6083</v>
      </c>
      <c r="B5986" s="15" t="s">
        <v>98</v>
      </c>
      <c r="C5986" s="15" t="n">
        <v>0</v>
      </c>
      <c r="D5986" s="15" t="s">
        <v>26</v>
      </c>
      <c r="E5986" s="15" t="s">
        <v>24</v>
      </c>
      <c r="F5986" s="15" t="n">
        <v>14</v>
      </c>
      <c r="G5986" s="15" t="s">
        <v>26</v>
      </c>
      <c r="H5986" s="15" t="s">
        <v>26</v>
      </c>
      <c r="I5986" s="15" t="s">
        <v>102</v>
      </c>
      <c r="J5986" s="15" t="s">
        <v>24</v>
      </c>
      <c r="K5986" s="15" t="s">
        <v>24</v>
      </c>
      <c r="L5986" s="15" t="s">
        <v>24</v>
      </c>
      <c r="M5986" s="15" t="s">
        <v>24</v>
      </c>
      <c r="N5986" s="15" t="s">
        <v>24</v>
      </c>
      <c r="O5986" s="15" t="s">
        <v>26</v>
      </c>
      <c r="P5986" s="15" t="s">
        <v>25</v>
      </c>
      <c r="Q5986" s="15" t="s">
        <v>26</v>
      </c>
      <c r="R5986" s="15" t="s">
        <v>15</v>
      </c>
      <c r="S5986" s="18" t="n">
        <v>85.15</v>
      </c>
      <c r="T5986" s="15" t="n">
        <v>1139.2</v>
      </c>
      <c r="U5986" s="15" t="s">
        <v>26</v>
      </c>
      <c r="V5986" s="18" t="n">
        <f aca="false">IF(ISNUMBER(T5986),T5986,0)</f>
        <v>1139.2</v>
      </c>
      <c r="W5986" s="15" t="n">
        <f aca="false">IF(U5986="Yes",1,0)</f>
        <v>1</v>
      </c>
      <c r="X5986" s="15" t="str">
        <f aca="false">IF(F5986&lt;=12,"0-12 months",IF(F5986&lt;=24,"13-24 months",IF(F5986&lt;=48,"25-48 months","49-72 months")))</f>
        <v>13-24 months</v>
      </c>
      <c r="Y5986" s="15" t="str">
        <f aca="false">IF(C5986=1,"Yes","No")</f>
        <v>No</v>
      </c>
      <c r="Z5986" s="15" t="n">
        <f aca="false">COUNTIF(J5986:O5986,"Yes")</f>
        <v>1</v>
      </c>
      <c r="AA5986" s="18" t="n">
        <f aca="false">S5986*W5986</f>
        <v>85.15</v>
      </c>
      <c r="AB5986" s="15" t="n">
        <f aca="false">(P5986="Month-to-month")+(I5986="Fiber optic")+(R5986="Electronic check")+(F5986&lt;=12)+(M5986="No")+(J5986="No")</f>
        <v>5</v>
      </c>
      <c r="AC5986" s="15" t="str">
        <f aca="false">IF(AB5986&gt;=5,"High",IF(AB5986&gt;=3,"Medium","Low"))</f>
        <v>High</v>
      </c>
    </row>
    <row r="5987" customFormat="false" ht="15" hidden="false" customHeight="false" outlineLevel="0" collapsed="false">
      <c r="A5987" s="15" t="s">
        <v>6084</v>
      </c>
      <c r="B5987" s="15" t="s">
        <v>94</v>
      </c>
      <c r="C5987" s="15" t="n">
        <v>0</v>
      </c>
      <c r="D5987" s="15" t="s">
        <v>26</v>
      </c>
      <c r="E5987" s="15" t="s">
        <v>24</v>
      </c>
      <c r="F5987" s="15" t="n">
        <v>57</v>
      </c>
      <c r="G5987" s="15" t="s">
        <v>26</v>
      </c>
      <c r="H5987" s="15" t="s">
        <v>26</v>
      </c>
      <c r="I5987" s="15" t="s">
        <v>96</v>
      </c>
      <c r="J5987" s="15" t="s">
        <v>24</v>
      </c>
      <c r="K5987" s="15" t="s">
        <v>26</v>
      </c>
      <c r="L5987" s="15" t="s">
        <v>26</v>
      </c>
      <c r="M5987" s="15" t="s">
        <v>26</v>
      </c>
      <c r="N5987" s="15" t="s">
        <v>26</v>
      </c>
      <c r="O5987" s="15" t="s">
        <v>24</v>
      </c>
      <c r="P5987" s="15" t="s">
        <v>27</v>
      </c>
      <c r="Q5987" s="15" t="s">
        <v>24</v>
      </c>
      <c r="R5987" s="15" t="s">
        <v>19</v>
      </c>
      <c r="S5987" s="18" t="n">
        <v>74.6</v>
      </c>
      <c r="T5987" s="15" t="n">
        <v>4368.95</v>
      </c>
      <c r="U5987" s="15" t="s">
        <v>24</v>
      </c>
      <c r="V5987" s="18" t="n">
        <f aca="false">IF(ISNUMBER(T5987),T5987,0)</f>
        <v>4368.95</v>
      </c>
      <c r="W5987" s="15" t="n">
        <f aca="false">IF(U5987="Yes",1,0)</f>
        <v>0</v>
      </c>
      <c r="X5987" s="15" t="str">
        <f aca="false">IF(F5987&lt;=12,"0-12 months",IF(F5987&lt;=24,"13-24 months",IF(F5987&lt;=48,"25-48 months","49-72 months")))</f>
        <v>49-72 months</v>
      </c>
      <c r="Y5987" s="15" t="str">
        <f aca="false">IF(C5987=1,"Yes","No")</f>
        <v>No</v>
      </c>
      <c r="Z5987" s="15" t="n">
        <f aca="false">COUNTIF(J5987:O5987,"Yes")</f>
        <v>4</v>
      </c>
      <c r="AA5987" s="18" t="n">
        <f aca="false">S5987*W5987</f>
        <v>0</v>
      </c>
      <c r="AB5987" s="15" t="n">
        <f aca="false">(P5987="Month-to-month")+(I5987="Fiber optic")+(R5987="Electronic check")+(F5987&lt;=12)+(M5987="No")+(J5987="No")</f>
        <v>1</v>
      </c>
      <c r="AC5987" s="15" t="str">
        <f aca="false">IF(AB5987&gt;=5,"High",IF(AB5987&gt;=3,"Medium","Low"))</f>
        <v>Low</v>
      </c>
    </row>
    <row r="5988" customFormat="false" ht="15" hidden="false" customHeight="false" outlineLevel="0" collapsed="false">
      <c r="A5988" s="15" t="s">
        <v>6085</v>
      </c>
      <c r="B5988" s="15" t="s">
        <v>98</v>
      </c>
      <c r="C5988" s="15" t="n">
        <v>1</v>
      </c>
      <c r="D5988" s="15" t="s">
        <v>24</v>
      </c>
      <c r="E5988" s="15" t="s">
        <v>24</v>
      </c>
      <c r="F5988" s="15" t="n">
        <v>11</v>
      </c>
      <c r="G5988" s="15" t="s">
        <v>26</v>
      </c>
      <c r="H5988" s="15" t="s">
        <v>24</v>
      </c>
      <c r="I5988" s="15" t="s">
        <v>102</v>
      </c>
      <c r="J5988" s="15" t="s">
        <v>24</v>
      </c>
      <c r="K5988" s="15" t="s">
        <v>24</v>
      </c>
      <c r="L5988" s="15" t="s">
        <v>24</v>
      </c>
      <c r="M5988" s="15" t="s">
        <v>24</v>
      </c>
      <c r="N5988" s="15" t="s">
        <v>24</v>
      </c>
      <c r="O5988" s="15" t="s">
        <v>26</v>
      </c>
      <c r="P5988" s="15" t="s">
        <v>25</v>
      </c>
      <c r="Q5988" s="15" t="s">
        <v>26</v>
      </c>
      <c r="R5988" s="15" t="s">
        <v>21</v>
      </c>
      <c r="S5988" s="18" t="n">
        <v>79.15</v>
      </c>
      <c r="T5988" s="15" t="n">
        <v>827.7</v>
      </c>
      <c r="U5988" s="15" t="s">
        <v>24</v>
      </c>
      <c r="V5988" s="18" t="n">
        <f aca="false">IF(ISNUMBER(T5988),T5988,0)</f>
        <v>827.7</v>
      </c>
      <c r="W5988" s="15" t="n">
        <f aca="false">IF(U5988="Yes",1,0)</f>
        <v>0</v>
      </c>
      <c r="X5988" s="15" t="str">
        <f aca="false">IF(F5988&lt;=12,"0-12 months",IF(F5988&lt;=24,"13-24 months",IF(F5988&lt;=48,"25-48 months","49-72 months")))</f>
        <v>0-12 months</v>
      </c>
      <c r="Y5988" s="15" t="str">
        <f aca="false">IF(C5988=1,"Yes","No")</f>
        <v>Yes</v>
      </c>
      <c r="Z5988" s="15" t="n">
        <f aca="false">COUNTIF(J5988:O5988,"Yes")</f>
        <v>1</v>
      </c>
      <c r="AA5988" s="18" t="n">
        <f aca="false">S5988*W5988</f>
        <v>0</v>
      </c>
      <c r="AB5988" s="15" t="n">
        <f aca="false">(P5988="Month-to-month")+(I5988="Fiber optic")+(R5988="Electronic check")+(F5988&lt;=12)+(M5988="No")+(J5988="No")</f>
        <v>5</v>
      </c>
      <c r="AC5988" s="15" t="str">
        <f aca="false">IF(AB5988&gt;=5,"High",IF(AB5988&gt;=3,"Medium","Low"))</f>
        <v>High</v>
      </c>
    </row>
    <row r="5989" customFormat="false" ht="15" hidden="false" customHeight="false" outlineLevel="0" collapsed="false">
      <c r="A5989" s="15" t="s">
        <v>6086</v>
      </c>
      <c r="B5989" s="15" t="s">
        <v>94</v>
      </c>
      <c r="C5989" s="15" t="n">
        <v>0</v>
      </c>
      <c r="D5989" s="15" t="s">
        <v>26</v>
      </c>
      <c r="E5989" s="15" t="s">
        <v>26</v>
      </c>
      <c r="F5989" s="15" t="n">
        <v>1</v>
      </c>
      <c r="G5989" s="15" t="s">
        <v>26</v>
      </c>
      <c r="H5989" s="15" t="s">
        <v>24</v>
      </c>
      <c r="I5989" s="15" t="s">
        <v>24</v>
      </c>
      <c r="J5989" s="15" t="s">
        <v>28</v>
      </c>
      <c r="K5989" s="15" t="s">
        <v>28</v>
      </c>
      <c r="L5989" s="15" t="s">
        <v>28</v>
      </c>
      <c r="M5989" s="15" t="s">
        <v>28</v>
      </c>
      <c r="N5989" s="15" t="s">
        <v>28</v>
      </c>
      <c r="O5989" s="15" t="s">
        <v>28</v>
      </c>
      <c r="P5989" s="15" t="s">
        <v>29</v>
      </c>
      <c r="Q5989" s="15" t="s">
        <v>24</v>
      </c>
      <c r="R5989" s="15" t="s">
        <v>17</v>
      </c>
      <c r="S5989" s="18" t="n">
        <v>20.35</v>
      </c>
      <c r="T5989" s="15" t="n">
        <v>20.35</v>
      </c>
      <c r="U5989" s="15" t="s">
        <v>24</v>
      </c>
      <c r="V5989" s="18" t="n">
        <f aca="false">IF(ISNUMBER(T5989),T5989,0)</f>
        <v>20.35</v>
      </c>
      <c r="W5989" s="15" t="n">
        <f aca="false">IF(U5989="Yes",1,0)</f>
        <v>0</v>
      </c>
      <c r="X5989" s="15" t="str">
        <f aca="false">IF(F5989&lt;=12,"0-12 months",IF(F5989&lt;=24,"13-24 months",IF(F5989&lt;=48,"25-48 months","49-72 months")))</f>
        <v>0-12 months</v>
      </c>
      <c r="Y5989" s="15" t="str">
        <f aca="false">IF(C5989=1,"Yes","No")</f>
        <v>No</v>
      </c>
      <c r="Z5989" s="15" t="n">
        <f aca="false">COUNTIF(J5989:O5989,"Yes")</f>
        <v>0</v>
      </c>
      <c r="AA5989" s="18" t="n">
        <f aca="false">S5989*W5989</f>
        <v>0</v>
      </c>
      <c r="AB5989" s="15" t="n">
        <f aca="false">(P5989="Month-to-month")+(I5989="Fiber optic")+(R5989="Electronic check")+(F5989&lt;=12)+(M5989="No")+(J5989="No")</f>
        <v>1</v>
      </c>
      <c r="AC5989" s="15" t="str">
        <f aca="false">IF(AB5989&gt;=5,"High",IF(AB5989&gt;=3,"Medium","Low"))</f>
        <v>Low</v>
      </c>
    </row>
    <row r="5990" customFormat="false" ht="15" hidden="false" customHeight="false" outlineLevel="0" collapsed="false">
      <c r="A5990" s="15" t="s">
        <v>6087</v>
      </c>
      <c r="B5990" s="15" t="s">
        <v>98</v>
      </c>
      <c r="C5990" s="15" t="n">
        <v>0</v>
      </c>
      <c r="D5990" s="15" t="s">
        <v>26</v>
      </c>
      <c r="E5990" s="15" t="s">
        <v>26</v>
      </c>
      <c r="F5990" s="15" t="n">
        <v>12</v>
      </c>
      <c r="G5990" s="15" t="s">
        <v>26</v>
      </c>
      <c r="H5990" s="15" t="s">
        <v>24</v>
      </c>
      <c r="I5990" s="15" t="s">
        <v>24</v>
      </c>
      <c r="J5990" s="15" t="s">
        <v>28</v>
      </c>
      <c r="K5990" s="15" t="s">
        <v>28</v>
      </c>
      <c r="L5990" s="15" t="s">
        <v>28</v>
      </c>
      <c r="M5990" s="15" t="s">
        <v>28</v>
      </c>
      <c r="N5990" s="15" t="s">
        <v>28</v>
      </c>
      <c r="O5990" s="15" t="s">
        <v>28</v>
      </c>
      <c r="P5990" s="15" t="s">
        <v>29</v>
      </c>
      <c r="Q5990" s="15" t="s">
        <v>24</v>
      </c>
      <c r="R5990" s="15" t="s">
        <v>19</v>
      </c>
      <c r="S5990" s="18" t="n">
        <v>21.05</v>
      </c>
      <c r="T5990" s="15" t="n">
        <v>262.05</v>
      </c>
      <c r="U5990" s="15" t="s">
        <v>24</v>
      </c>
      <c r="V5990" s="18" t="n">
        <f aca="false">IF(ISNUMBER(T5990),T5990,0)</f>
        <v>262.05</v>
      </c>
      <c r="W5990" s="15" t="n">
        <f aca="false">IF(U5990="Yes",1,0)</f>
        <v>0</v>
      </c>
      <c r="X5990" s="15" t="str">
        <f aca="false">IF(F5990&lt;=12,"0-12 months",IF(F5990&lt;=24,"13-24 months",IF(F5990&lt;=48,"25-48 months","49-72 months")))</f>
        <v>0-12 months</v>
      </c>
      <c r="Y5990" s="15" t="str">
        <f aca="false">IF(C5990=1,"Yes","No")</f>
        <v>No</v>
      </c>
      <c r="Z5990" s="15" t="n">
        <f aca="false">COUNTIF(J5990:O5990,"Yes")</f>
        <v>0</v>
      </c>
      <c r="AA5990" s="18" t="n">
        <f aca="false">S5990*W5990</f>
        <v>0</v>
      </c>
      <c r="AB5990" s="15" t="n">
        <f aca="false">(P5990="Month-to-month")+(I5990="Fiber optic")+(R5990="Electronic check")+(F5990&lt;=12)+(M5990="No")+(J5990="No")</f>
        <v>1</v>
      </c>
      <c r="AC5990" s="15" t="str">
        <f aca="false">IF(AB5990&gt;=5,"High",IF(AB5990&gt;=3,"Medium","Low"))</f>
        <v>Low</v>
      </c>
    </row>
    <row r="5991" customFormat="false" ht="15" hidden="false" customHeight="false" outlineLevel="0" collapsed="false">
      <c r="A5991" s="15" t="s">
        <v>6088</v>
      </c>
      <c r="B5991" s="15" t="s">
        <v>98</v>
      </c>
      <c r="C5991" s="15" t="n">
        <v>1</v>
      </c>
      <c r="D5991" s="15" t="s">
        <v>26</v>
      </c>
      <c r="E5991" s="15" t="s">
        <v>24</v>
      </c>
      <c r="F5991" s="15" t="n">
        <v>3</v>
      </c>
      <c r="G5991" s="15" t="s">
        <v>26</v>
      </c>
      <c r="H5991" s="15" t="s">
        <v>26</v>
      </c>
      <c r="I5991" s="15" t="s">
        <v>102</v>
      </c>
      <c r="J5991" s="15" t="s">
        <v>24</v>
      </c>
      <c r="K5991" s="15" t="s">
        <v>24</v>
      </c>
      <c r="L5991" s="15" t="s">
        <v>24</v>
      </c>
      <c r="M5991" s="15" t="s">
        <v>24</v>
      </c>
      <c r="N5991" s="15" t="s">
        <v>26</v>
      </c>
      <c r="O5991" s="15" t="s">
        <v>26</v>
      </c>
      <c r="P5991" s="15" t="s">
        <v>25</v>
      </c>
      <c r="Q5991" s="15" t="s">
        <v>26</v>
      </c>
      <c r="R5991" s="15" t="s">
        <v>15</v>
      </c>
      <c r="S5991" s="18" t="n">
        <v>94.6</v>
      </c>
      <c r="T5991" s="15" t="n">
        <v>279.55</v>
      </c>
      <c r="U5991" s="15" t="s">
        <v>26</v>
      </c>
      <c r="V5991" s="18" t="n">
        <f aca="false">IF(ISNUMBER(T5991),T5991,0)</f>
        <v>279.55</v>
      </c>
      <c r="W5991" s="15" t="n">
        <f aca="false">IF(U5991="Yes",1,0)</f>
        <v>1</v>
      </c>
      <c r="X5991" s="15" t="str">
        <f aca="false">IF(F5991&lt;=12,"0-12 months",IF(F5991&lt;=24,"13-24 months",IF(F5991&lt;=48,"25-48 months","49-72 months")))</f>
        <v>0-12 months</v>
      </c>
      <c r="Y5991" s="15" t="str">
        <f aca="false">IF(C5991=1,"Yes","No")</f>
        <v>Yes</v>
      </c>
      <c r="Z5991" s="15" t="n">
        <f aca="false">COUNTIF(J5991:O5991,"Yes")</f>
        <v>2</v>
      </c>
      <c r="AA5991" s="18" t="n">
        <f aca="false">S5991*W5991</f>
        <v>94.6</v>
      </c>
      <c r="AB5991" s="15" t="n">
        <f aca="false">(P5991="Month-to-month")+(I5991="Fiber optic")+(R5991="Electronic check")+(F5991&lt;=12)+(M5991="No")+(J5991="No")</f>
        <v>6</v>
      </c>
      <c r="AC5991" s="15" t="str">
        <f aca="false">IF(AB5991&gt;=5,"High",IF(AB5991&gt;=3,"Medium","Low"))</f>
        <v>High</v>
      </c>
    </row>
    <row r="5992" customFormat="false" ht="15" hidden="false" customHeight="false" outlineLevel="0" collapsed="false">
      <c r="A5992" s="15" t="s">
        <v>6089</v>
      </c>
      <c r="B5992" s="15" t="s">
        <v>98</v>
      </c>
      <c r="C5992" s="15" t="n">
        <v>0</v>
      </c>
      <c r="D5992" s="15" t="s">
        <v>24</v>
      </c>
      <c r="E5992" s="15" t="s">
        <v>26</v>
      </c>
      <c r="F5992" s="15" t="n">
        <v>36</v>
      </c>
      <c r="G5992" s="15" t="s">
        <v>26</v>
      </c>
      <c r="H5992" s="15" t="s">
        <v>24</v>
      </c>
      <c r="I5992" s="15" t="s">
        <v>102</v>
      </c>
      <c r="J5992" s="15" t="s">
        <v>24</v>
      </c>
      <c r="K5992" s="15" t="s">
        <v>26</v>
      </c>
      <c r="L5992" s="15" t="s">
        <v>24</v>
      </c>
      <c r="M5992" s="15" t="s">
        <v>24</v>
      </c>
      <c r="N5992" s="15" t="s">
        <v>26</v>
      </c>
      <c r="O5992" s="15" t="s">
        <v>26</v>
      </c>
      <c r="P5992" s="15" t="s">
        <v>25</v>
      </c>
      <c r="Q5992" s="15" t="s">
        <v>26</v>
      </c>
      <c r="R5992" s="15" t="s">
        <v>15</v>
      </c>
      <c r="S5992" s="18" t="n">
        <v>94.7</v>
      </c>
      <c r="T5992" s="15" t="n">
        <v>3512.5</v>
      </c>
      <c r="U5992" s="15" t="s">
        <v>24</v>
      </c>
      <c r="V5992" s="18" t="n">
        <f aca="false">IF(ISNUMBER(T5992),T5992,0)</f>
        <v>3512.5</v>
      </c>
      <c r="W5992" s="15" t="n">
        <f aca="false">IF(U5992="Yes",1,0)</f>
        <v>0</v>
      </c>
      <c r="X5992" s="15" t="str">
        <f aca="false">IF(F5992&lt;=12,"0-12 months",IF(F5992&lt;=24,"13-24 months",IF(F5992&lt;=48,"25-48 months","49-72 months")))</f>
        <v>25-48 months</v>
      </c>
      <c r="Y5992" s="15" t="str">
        <f aca="false">IF(C5992=1,"Yes","No")</f>
        <v>No</v>
      </c>
      <c r="Z5992" s="15" t="n">
        <f aca="false">COUNTIF(J5992:O5992,"Yes")</f>
        <v>3</v>
      </c>
      <c r="AA5992" s="18" t="n">
        <f aca="false">S5992*W5992</f>
        <v>0</v>
      </c>
      <c r="AB5992" s="15" t="n">
        <f aca="false">(P5992="Month-to-month")+(I5992="Fiber optic")+(R5992="Electronic check")+(F5992&lt;=12)+(M5992="No")+(J5992="No")</f>
        <v>5</v>
      </c>
      <c r="AC5992" s="15" t="str">
        <f aca="false">IF(AB5992&gt;=5,"High",IF(AB5992&gt;=3,"Medium","Low"))</f>
        <v>High</v>
      </c>
    </row>
    <row r="5993" customFormat="false" ht="15" hidden="false" customHeight="false" outlineLevel="0" collapsed="false">
      <c r="A5993" s="15" t="s">
        <v>6090</v>
      </c>
      <c r="B5993" s="15" t="s">
        <v>98</v>
      </c>
      <c r="C5993" s="15" t="n">
        <v>0</v>
      </c>
      <c r="D5993" s="15" t="s">
        <v>24</v>
      </c>
      <c r="E5993" s="15" t="s">
        <v>24</v>
      </c>
      <c r="F5993" s="15" t="n">
        <v>16</v>
      </c>
      <c r="G5993" s="15" t="s">
        <v>26</v>
      </c>
      <c r="H5993" s="15" t="s">
        <v>24</v>
      </c>
      <c r="I5993" s="15" t="s">
        <v>102</v>
      </c>
      <c r="J5993" s="15" t="s">
        <v>26</v>
      </c>
      <c r="K5993" s="15" t="s">
        <v>24</v>
      </c>
      <c r="L5993" s="15" t="s">
        <v>24</v>
      </c>
      <c r="M5993" s="15" t="s">
        <v>24</v>
      </c>
      <c r="N5993" s="15" t="s">
        <v>26</v>
      </c>
      <c r="O5993" s="15" t="s">
        <v>26</v>
      </c>
      <c r="P5993" s="15" t="s">
        <v>25</v>
      </c>
      <c r="Q5993" s="15" t="s">
        <v>26</v>
      </c>
      <c r="R5993" s="15" t="s">
        <v>15</v>
      </c>
      <c r="S5993" s="18" t="n">
        <v>94.25</v>
      </c>
      <c r="T5993" s="15" t="n">
        <v>1483.25</v>
      </c>
      <c r="U5993" s="15" t="s">
        <v>26</v>
      </c>
      <c r="V5993" s="18" t="n">
        <f aca="false">IF(ISNUMBER(T5993),T5993,0)</f>
        <v>1483.25</v>
      </c>
      <c r="W5993" s="15" t="n">
        <f aca="false">IF(U5993="Yes",1,0)</f>
        <v>1</v>
      </c>
      <c r="X5993" s="15" t="str">
        <f aca="false">IF(F5993&lt;=12,"0-12 months",IF(F5993&lt;=24,"13-24 months",IF(F5993&lt;=48,"25-48 months","49-72 months")))</f>
        <v>13-24 months</v>
      </c>
      <c r="Y5993" s="15" t="str">
        <f aca="false">IF(C5993=1,"Yes","No")</f>
        <v>No</v>
      </c>
      <c r="Z5993" s="15" t="n">
        <f aca="false">COUNTIF(J5993:O5993,"Yes")</f>
        <v>3</v>
      </c>
      <c r="AA5993" s="18" t="n">
        <f aca="false">S5993*W5993</f>
        <v>94.25</v>
      </c>
      <c r="AB5993" s="15" t="n">
        <f aca="false">(P5993="Month-to-month")+(I5993="Fiber optic")+(R5993="Electronic check")+(F5993&lt;=12)+(M5993="No")+(J5993="No")</f>
        <v>4</v>
      </c>
      <c r="AC5993" s="15" t="str">
        <f aca="false">IF(AB5993&gt;=5,"High",IF(AB5993&gt;=3,"Medium","Low"))</f>
        <v>Medium</v>
      </c>
    </row>
    <row r="5994" customFormat="false" ht="15" hidden="false" customHeight="false" outlineLevel="0" collapsed="false">
      <c r="A5994" s="15" t="s">
        <v>6091</v>
      </c>
      <c r="B5994" s="15" t="s">
        <v>98</v>
      </c>
      <c r="C5994" s="15" t="n">
        <v>0</v>
      </c>
      <c r="D5994" s="15" t="s">
        <v>26</v>
      </c>
      <c r="E5994" s="15" t="s">
        <v>26</v>
      </c>
      <c r="F5994" s="15" t="n">
        <v>65</v>
      </c>
      <c r="G5994" s="15" t="s">
        <v>26</v>
      </c>
      <c r="H5994" s="15" t="s">
        <v>26</v>
      </c>
      <c r="I5994" s="15" t="s">
        <v>96</v>
      </c>
      <c r="J5994" s="15" t="s">
        <v>26</v>
      </c>
      <c r="K5994" s="15" t="s">
        <v>26</v>
      </c>
      <c r="L5994" s="15" t="s">
        <v>26</v>
      </c>
      <c r="M5994" s="15" t="s">
        <v>24</v>
      </c>
      <c r="N5994" s="15" t="s">
        <v>24</v>
      </c>
      <c r="O5994" s="15" t="s">
        <v>26</v>
      </c>
      <c r="P5994" s="15" t="s">
        <v>27</v>
      </c>
      <c r="Q5994" s="15" t="s">
        <v>24</v>
      </c>
      <c r="R5994" s="15" t="s">
        <v>21</v>
      </c>
      <c r="S5994" s="18" t="n">
        <v>72.45</v>
      </c>
      <c r="T5994" s="15" t="n">
        <v>4653.85</v>
      </c>
      <c r="U5994" s="15" t="s">
        <v>26</v>
      </c>
      <c r="V5994" s="18" t="n">
        <f aca="false">IF(ISNUMBER(T5994),T5994,0)</f>
        <v>4653.85</v>
      </c>
      <c r="W5994" s="15" t="n">
        <f aca="false">IF(U5994="Yes",1,0)</f>
        <v>1</v>
      </c>
      <c r="X5994" s="15" t="str">
        <f aca="false">IF(F5994&lt;=12,"0-12 months",IF(F5994&lt;=24,"13-24 months",IF(F5994&lt;=48,"25-48 months","49-72 months")))</f>
        <v>49-72 months</v>
      </c>
      <c r="Y5994" s="15" t="str">
        <f aca="false">IF(C5994=1,"Yes","No")</f>
        <v>No</v>
      </c>
      <c r="Z5994" s="15" t="n">
        <f aca="false">COUNTIF(J5994:O5994,"Yes")</f>
        <v>4</v>
      </c>
      <c r="AA5994" s="18" t="n">
        <f aca="false">S5994*W5994</f>
        <v>72.45</v>
      </c>
      <c r="AB5994" s="15" t="n">
        <f aca="false">(P5994="Month-to-month")+(I5994="Fiber optic")+(R5994="Electronic check")+(F5994&lt;=12)+(M5994="No")+(J5994="No")</f>
        <v>1</v>
      </c>
      <c r="AC5994" s="15" t="str">
        <f aca="false">IF(AB5994&gt;=5,"High",IF(AB5994&gt;=3,"Medium","Low"))</f>
        <v>Low</v>
      </c>
    </row>
    <row r="5995" customFormat="false" ht="15" hidden="false" customHeight="false" outlineLevel="0" collapsed="false">
      <c r="A5995" s="15" t="s">
        <v>6092</v>
      </c>
      <c r="B5995" s="15" t="s">
        <v>98</v>
      </c>
      <c r="C5995" s="15" t="n">
        <v>0</v>
      </c>
      <c r="D5995" s="15" t="s">
        <v>24</v>
      </c>
      <c r="E5995" s="15" t="s">
        <v>24</v>
      </c>
      <c r="F5995" s="15" t="n">
        <v>2</v>
      </c>
      <c r="G5995" s="15" t="s">
        <v>26</v>
      </c>
      <c r="H5995" s="15" t="s">
        <v>24</v>
      </c>
      <c r="I5995" s="15" t="s">
        <v>102</v>
      </c>
      <c r="J5995" s="15" t="s">
        <v>24</v>
      </c>
      <c r="K5995" s="15" t="s">
        <v>26</v>
      </c>
      <c r="L5995" s="15" t="s">
        <v>24</v>
      </c>
      <c r="M5995" s="15" t="s">
        <v>24</v>
      </c>
      <c r="N5995" s="15" t="s">
        <v>24</v>
      </c>
      <c r="O5995" s="15" t="s">
        <v>24</v>
      </c>
      <c r="P5995" s="15" t="s">
        <v>25</v>
      </c>
      <c r="Q5995" s="15" t="s">
        <v>24</v>
      </c>
      <c r="R5995" s="15" t="s">
        <v>15</v>
      </c>
      <c r="S5995" s="18" t="n">
        <v>74.95</v>
      </c>
      <c r="T5995" s="15" t="n">
        <v>151.75</v>
      </c>
      <c r="U5995" s="15" t="s">
        <v>24</v>
      </c>
      <c r="V5995" s="18" t="n">
        <f aca="false">IF(ISNUMBER(T5995),T5995,0)</f>
        <v>151.75</v>
      </c>
      <c r="W5995" s="15" t="n">
        <f aca="false">IF(U5995="Yes",1,0)</f>
        <v>0</v>
      </c>
      <c r="X5995" s="15" t="str">
        <f aca="false">IF(F5995&lt;=12,"0-12 months",IF(F5995&lt;=24,"13-24 months",IF(F5995&lt;=48,"25-48 months","49-72 months")))</f>
        <v>0-12 months</v>
      </c>
      <c r="Y5995" s="15" t="str">
        <f aca="false">IF(C5995=1,"Yes","No")</f>
        <v>No</v>
      </c>
      <c r="Z5995" s="15" t="n">
        <f aca="false">COUNTIF(J5995:O5995,"Yes")</f>
        <v>1</v>
      </c>
      <c r="AA5995" s="18" t="n">
        <f aca="false">S5995*W5995</f>
        <v>0</v>
      </c>
      <c r="AB5995" s="15" t="n">
        <f aca="false">(P5995="Month-to-month")+(I5995="Fiber optic")+(R5995="Electronic check")+(F5995&lt;=12)+(M5995="No")+(J5995="No")</f>
        <v>6</v>
      </c>
      <c r="AC5995" s="15" t="str">
        <f aca="false">IF(AB5995&gt;=5,"High",IF(AB5995&gt;=3,"Medium","Low"))</f>
        <v>High</v>
      </c>
    </row>
    <row r="5996" customFormat="false" ht="15" hidden="false" customHeight="false" outlineLevel="0" collapsed="false">
      <c r="A5996" s="15" t="s">
        <v>6093</v>
      </c>
      <c r="B5996" s="15" t="s">
        <v>94</v>
      </c>
      <c r="C5996" s="15" t="n">
        <v>0</v>
      </c>
      <c r="D5996" s="15" t="s">
        <v>24</v>
      </c>
      <c r="E5996" s="15" t="s">
        <v>24</v>
      </c>
      <c r="F5996" s="15" t="n">
        <v>42</v>
      </c>
      <c r="G5996" s="15" t="s">
        <v>26</v>
      </c>
      <c r="H5996" s="15" t="s">
        <v>26</v>
      </c>
      <c r="I5996" s="15" t="s">
        <v>102</v>
      </c>
      <c r="J5996" s="15" t="s">
        <v>26</v>
      </c>
      <c r="K5996" s="15" t="s">
        <v>24</v>
      </c>
      <c r="L5996" s="15" t="s">
        <v>26</v>
      </c>
      <c r="M5996" s="15" t="s">
        <v>24</v>
      </c>
      <c r="N5996" s="15" t="s">
        <v>26</v>
      </c>
      <c r="O5996" s="15" t="s">
        <v>26</v>
      </c>
      <c r="P5996" s="15" t="s">
        <v>25</v>
      </c>
      <c r="Q5996" s="15" t="s">
        <v>26</v>
      </c>
      <c r="R5996" s="15" t="s">
        <v>15</v>
      </c>
      <c r="S5996" s="18" t="n">
        <v>105.2</v>
      </c>
      <c r="T5996" s="15" t="n">
        <v>4400.75</v>
      </c>
      <c r="U5996" s="15" t="s">
        <v>26</v>
      </c>
      <c r="V5996" s="18" t="n">
        <f aca="false">IF(ISNUMBER(T5996),T5996,0)</f>
        <v>4400.75</v>
      </c>
      <c r="W5996" s="15" t="n">
        <f aca="false">IF(U5996="Yes",1,0)</f>
        <v>1</v>
      </c>
      <c r="X5996" s="15" t="str">
        <f aca="false">IF(F5996&lt;=12,"0-12 months",IF(F5996&lt;=24,"13-24 months",IF(F5996&lt;=48,"25-48 months","49-72 months")))</f>
        <v>25-48 months</v>
      </c>
      <c r="Y5996" s="15" t="str">
        <f aca="false">IF(C5996=1,"Yes","No")</f>
        <v>No</v>
      </c>
      <c r="Z5996" s="15" t="n">
        <f aca="false">COUNTIF(J5996:O5996,"Yes")</f>
        <v>4</v>
      </c>
      <c r="AA5996" s="18" t="n">
        <f aca="false">S5996*W5996</f>
        <v>105.2</v>
      </c>
      <c r="AB5996" s="15" t="n">
        <f aca="false">(P5996="Month-to-month")+(I5996="Fiber optic")+(R5996="Electronic check")+(F5996&lt;=12)+(M5996="No")+(J5996="No")</f>
        <v>4</v>
      </c>
      <c r="AC5996" s="15" t="str">
        <f aca="false">IF(AB5996&gt;=5,"High",IF(AB5996&gt;=3,"Medium","Low"))</f>
        <v>Medium</v>
      </c>
    </row>
    <row r="5997" customFormat="false" ht="15" hidden="false" customHeight="false" outlineLevel="0" collapsed="false">
      <c r="A5997" s="15" t="s">
        <v>6094</v>
      </c>
      <c r="B5997" s="15" t="s">
        <v>98</v>
      </c>
      <c r="C5997" s="15" t="n">
        <v>0</v>
      </c>
      <c r="D5997" s="15" t="s">
        <v>26</v>
      </c>
      <c r="E5997" s="15" t="s">
        <v>26</v>
      </c>
      <c r="F5997" s="15" t="n">
        <v>72</v>
      </c>
      <c r="G5997" s="15" t="s">
        <v>26</v>
      </c>
      <c r="H5997" s="15" t="s">
        <v>24</v>
      </c>
      <c r="I5997" s="15" t="s">
        <v>102</v>
      </c>
      <c r="J5997" s="15" t="s">
        <v>26</v>
      </c>
      <c r="K5997" s="15" t="s">
        <v>26</v>
      </c>
      <c r="L5997" s="15" t="s">
        <v>26</v>
      </c>
      <c r="M5997" s="15" t="s">
        <v>26</v>
      </c>
      <c r="N5997" s="15" t="s">
        <v>26</v>
      </c>
      <c r="O5997" s="15" t="s">
        <v>26</v>
      </c>
      <c r="P5997" s="15" t="s">
        <v>29</v>
      </c>
      <c r="Q5997" s="15" t="s">
        <v>24</v>
      </c>
      <c r="R5997" s="15" t="s">
        <v>19</v>
      </c>
      <c r="S5997" s="18" t="n">
        <v>111.95</v>
      </c>
      <c r="T5997" s="15" t="n">
        <v>8033.1</v>
      </c>
      <c r="U5997" s="15" t="s">
        <v>24</v>
      </c>
      <c r="V5997" s="18" t="n">
        <f aca="false">IF(ISNUMBER(T5997),T5997,0)</f>
        <v>8033.1</v>
      </c>
      <c r="W5997" s="15" t="n">
        <f aca="false">IF(U5997="Yes",1,0)</f>
        <v>0</v>
      </c>
      <c r="X5997" s="15" t="str">
        <f aca="false">IF(F5997&lt;=12,"0-12 months",IF(F5997&lt;=24,"13-24 months",IF(F5997&lt;=48,"25-48 months","49-72 months")))</f>
        <v>49-72 months</v>
      </c>
      <c r="Y5997" s="15" t="str">
        <f aca="false">IF(C5997=1,"Yes","No")</f>
        <v>No</v>
      </c>
      <c r="Z5997" s="15" t="n">
        <f aca="false">COUNTIF(J5997:O5997,"Yes")</f>
        <v>6</v>
      </c>
      <c r="AA5997" s="18" t="n">
        <f aca="false">S5997*W5997</f>
        <v>0</v>
      </c>
      <c r="AB5997" s="15" t="n">
        <f aca="false">(P5997="Month-to-month")+(I5997="Fiber optic")+(R5997="Electronic check")+(F5997&lt;=12)+(M5997="No")+(J5997="No")</f>
        <v>1</v>
      </c>
      <c r="AC5997" s="15" t="str">
        <f aca="false">IF(AB5997&gt;=5,"High",IF(AB5997&gt;=3,"Medium","Low"))</f>
        <v>Low</v>
      </c>
    </row>
    <row r="5998" customFormat="false" ht="15" hidden="false" customHeight="false" outlineLevel="0" collapsed="false">
      <c r="A5998" s="15" t="s">
        <v>6095</v>
      </c>
      <c r="B5998" s="15" t="s">
        <v>98</v>
      </c>
      <c r="C5998" s="15" t="n">
        <v>0</v>
      </c>
      <c r="D5998" s="15" t="s">
        <v>24</v>
      </c>
      <c r="E5998" s="15" t="s">
        <v>24</v>
      </c>
      <c r="F5998" s="15" t="n">
        <v>62</v>
      </c>
      <c r="G5998" s="15" t="s">
        <v>26</v>
      </c>
      <c r="H5998" s="15" t="s">
        <v>24</v>
      </c>
      <c r="I5998" s="15" t="s">
        <v>24</v>
      </c>
      <c r="J5998" s="15" t="s">
        <v>28</v>
      </c>
      <c r="K5998" s="15" t="s">
        <v>28</v>
      </c>
      <c r="L5998" s="15" t="s">
        <v>28</v>
      </c>
      <c r="M5998" s="15" t="s">
        <v>28</v>
      </c>
      <c r="N5998" s="15" t="s">
        <v>28</v>
      </c>
      <c r="O5998" s="15" t="s">
        <v>28</v>
      </c>
      <c r="P5998" s="15" t="s">
        <v>29</v>
      </c>
      <c r="Q5998" s="15" t="s">
        <v>24</v>
      </c>
      <c r="R5998" s="15" t="s">
        <v>19</v>
      </c>
      <c r="S5998" s="18" t="n">
        <v>19.85</v>
      </c>
      <c r="T5998" s="15" t="n">
        <v>1253.65</v>
      </c>
      <c r="U5998" s="15" t="s">
        <v>24</v>
      </c>
      <c r="V5998" s="18" t="n">
        <f aca="false">IF(ISNUMBER(T5998),T5998,0)</f>
        <v>1253.65</v>
      </c>
      <c r="W5998" s="15" t="n">
        <f aca="false">IF(U5998="Yes",1,0)</f>
        <v>0</v>
      </c>
      <c r="X5998" s="15" t="str">
        <f aca="false">IF(F5998&lt;=12,"0-12 months",IF(F5998&lt;=24,"13-24 months",IF(F5998&lt;=48,"25-48 months","49-72 months")))</f>
        <v>49-72 months</v>
      </c>
      <c r="Y5998" s="15" t="str">
        <f aca="false">IF(C5998=1,"Yes","No")</f>
        <v>No</v>
      </c>
      <c r="Z5998" s="15" t="n">
        <f aca="false">COUNTIF(J5998:O5998,"Yes")</f>
        <v>0</v>
      </c>
      <c r="AA5998" s="18" t="n">
        <f aca="false">S5998*W5998</f>
        <v>0</v>
      </c>
      <c r="AB5998" s="15" t="n">
        <f aca="false">(P5998="Month-to-month")+(I5998="Fiber optic")+(R5998="Electronic check")+(F5998&lt;=12)+(M5998="No")+(J5998="No")</f>
        <v>0</v>
      </c>
      <c r="AC5998" s="15" t="str">
        <f aca="false">IF(AB5998&gt;=5,"High",IF(AB5998&gt;=3,"Medium","Low"))</f>
        <v>Low</v>
      </c>
    </row>
    <row r="5999" customFormat="false" ht="15" hidden="false" customHeight="false" outlineLevel="0" collapsed="false">
      <c r="A5999" s="15" t="s">
        <v>6096</v>
      </c>
      <c r="B5999" s="15" t="s">
        <v>94</v>
      </c>
      <c r="C5999" s="15" t="n">
        <v>0</v>
      </c>
      <c r="D5999" s="15" t="s">
        <v>24</v>
      </c>
      <c r="E5999" s="15" t="s">
        <v>24</v>
      </c>
      <c r="F5999" s="15" t="n">
        <v>6</v>
      </c>
      <c r="G5999" s="15" t="s">
        <v>26</v>
      </c>
      <c r="H5999" s="15" t="s">
        <v>26</v>
      </c>
      <c r="I5999" s="15" t="s">
        <v>102</v>
      </c>
      <c r="J5999" s="15" t="s">
        <v>24</v>
      </c>
      <c r="K5999" s="15" t="s">
        <v>26</v>
      </c>
      <c r="L5999" s="15" t="s">
        <v>24</v>
      </c>
      <c r="M5999" s="15" t="s">
        <v>24</v>
      </c>
      <c r="N5999" s="15" t="s">
        <v>26</v>
      </c>
      <c r="O5999" s="15" t="s">
        <v>24</v>
      </c>
      <c r="P5999" s="15" t="s">
        <v>25</v>
      </c>
      <c r="Q5999" s="15" t="s">
        <v>26</v>
      </c>
      <c r="R5999" s="15" t="s">
        <v>15</v>
      </c>
      <c r="S5999" s="18" t="n">
        <v>89.75</v>
      </c>
      <c r="T5999" s="15" t="n">
        <v>552.65</v>
      </c>
      <c r="U5999" s="15" t="s">
        <v>24</v>
      </c>
      <c r="V5999" s="18" t="n">
        <f aca="false">IF(ISNUMBER(T5999),T5999,0)</f>
        <v>552.65</v>
      </c>
      <c r="W5999" s="15" t="n">
        <f aca="false">IF(U5999="Yes",1,0)</f>
        <v>0</v>
      </c>
      <c r="X5999" s="15" t="str">
        <f aca="false">IF(F5999&lt;=12,"0-12 months",IF(F5999&lt;=24,"13-24 months",IF(F5999&lt;=48,"25-48 months","49-72 months")))</f>
        <v>0-12 months</v>
      </c>
      <c r="Y5999" s="15" t="str">
        <f aca="false">IF(C5999=1,"Yes","No")</f>
        <v>No</v>
      </c>
      <c r="Z5999" s="15" t="n">
        <f aca="false">COUNTIF(J5999:O5999,"Yes")</f>
        <v>2</v>
      </c>
      <c r="AA5999" s="18" t="n">
        <f aca="false">S5999*W5999</f>
        <v>0</v>
      </c>
      <c r="AB5999" s="15" t="n">
        <f aca="false">(P5999="Month-to-month")+(I5999="Fiber optic")+(R5999="Electronic check")+(F5999&lt;=12)+(M5999="No")+(J5999="No")</f>
        <v>6</v>
      </c>
      <c r="AC5999" s="15" t="str">
        <f aca="false">IF(AB5999&gt;=5,"High",IF(AB5999&gt;=3,"Medium","Low"))</f>
        <v>High</v>
      </c>
    </row>
    <row r="6000" customFormat="false" ht="15" hidden="false" customHeight="false" outlineLevel="0" collapsed="false">
      <c r="A6000" s="15" t="s">
        <v>6097</v>
      </c>
      <c r="B6000" s="15" t="s">
        <v>98</v>
      </c>
      <c r="C6000" s="15" t="n">
        <v>0</v>
      </c>
      <c r="D6000" s="15" t="s">
        <v>26</v>
      </c>
      <c r="E6000" s="15" t="s">
        <v>24</v>
      </c>
      <c r="F6000" s="15" t="n">
        <v>48</v>
      </c>
      <c r="G6000" s="15" t="s">
        <v>26</v>
      </c>
      <c r="H6000" s="15" t="s">
        <v>24</v>
      </c>
      <c r="I6000" s="15" t="s">
        <v>24</v>
      </c>
      <c r="J6000" s="15" t="s">
        <v>28</v>
      </c>
      <c r="K6000" s="15" t="s">
        <v>28</v>
      </c>
      <c r="L6000" s="15" t="s">
        <v>28</v>
      </c>
      <c r="M6000" s="15" t="s">
        <v>28</v>
      </c>
      <c r="N6000" s="15" t="s">
        <v>28</v>
      </c>
      <c r="O6000" s="15" t="s">
        <v>28</v>
      </c>
      <c r="P6000" s="15" t="s">
        <v>29</v>
      </c>
      <c r="Q6000" s="15" t="s">
        <v>26</v>
      </c>
      <c r="R6000" s="15" t="s">
        <v>17</v>
      </c>
      <c r="S6000" s="18" t="n">
        <v>20.05</v>
      </c>
      <c r="T6000" s="15" t="n">
        <v>1036</v>
      </c>
      <c r="U6000" s="15" t="s">
        <v>24</v>
      </c>
      <c r="V6000" s="18" t="n">
        <f aca="false">IF(ISNUMBER(T6000),T6000,0)</f>
        <v>1036</v>
      </c>
      <c r="W6000" s="15" t="n">
        <f aca="false">IF(U6000="Yes",1,0)</f>
        <v>0</v>
      </c>
      <c r="X6000" s="15" t="str">
        <f aca="false">IF(F6000&lt;=12,"0-12 months",IF(F6000&lt;=24,"13-24 months",IF(F6000&lt;=48,"25-48 months","49-72 months")))</f>
        <v>25-48 months</v>
      </c>
      <c r="Y6000" s="15" t="str">
        <f aca="false">IF(C6000=1,"Yes","No")</f>
        <v>No</v>
      </c>
      <c r="Z6000" s="15" t="n">
        <f aca="false">COUNTIF(J6000:O6000,"Yes")</f>
        <v>0</v>
      </c>
      <c r="AA6000" s="18" t="n">
        <f aca="false">S6000*W6000</f>
        <v>0</v>
      </c>
      <c r="AB6000" s="15" t="n">
        <f aca="false">(P6000="Month-to-month")+(I6000="Fiber optic")+(R6000="Electronic check")+(F6000&lt;=12)+(M6000="No")+(J6000="No")</f>
        <v>0</v>
      </c>
      <c r="AC6000" s="15" t="str">
        <f aca="false">IF(AB6000&gt;=5,"High",IF(AB6000&gt;=3,"Medium","Low"))</f>
        <v>Low</v>
      </c>
    </row>
    <row r="6001" customFormat="false" ht="15" hidden="false" customHeight="false" outlineLevel="0" collapsed="false">
      <c r="A6001" s="15" t="s">
        <v>6098</v>
      </c>
      <c r="B6001" s="15" t="s">
        <v>98</v>
      </c>
      <c r="C6001" s="15" t="n">
        <v>0</v>
      </c>
      <c r="D6001" s="15" t="s">
        <v>24</v>
      </c>
      <c r="E6001" s="15" t="s">
        <v>24</v>
      </c>
      <c r="F6001" s="15" t="n">
        <v>35</v>
      </c>
      <c r="G6001" s="15" t="s">
        <v>26</v>
      </c>
      <c r="H6001" s="15" t="s">
        <v>26</v>
      </c>
      <c r="I6001" s="15" t="s">
        <v>102</v>
      </c>
      <c r="J6001" s="15" t="s">
        <v>26</v>
      </c>
      <c r="K6001" s="15" t="s">
        <v>24</v>
      </c>
      <c r="L6001" s="15" t="s">
        <v>26</v>
      </c>
      <c r="M6001" s="15" t="s">
        <v>26</v>
      </c>
      <c r="N6001" s="15" t="s">
        <v>26</v>
      </c>
      <c r="O6001" s="15" t="s">
        <v>26</v>
      </c>
      <c r="P6001" s="15" t="s">
        <v>29</v>
      </c>
      <c r="Q6001" s="15" t="s">
        <v>26</v>
      </c>
      <c r="R6001" s="15" t="s">
        <v>15</v>
      </c>
      <c r="S6001" s="18" t="n">
        <v>108.95</v>
      </c>
      <c r="T6001" s="15" t="n">
        <v>4025.5</v>
      </c>
      <c r="U6001" s="15" t="s">
        <v>24</v>
      </c>
      <c r="V6001" s="18" t="n">
        <f aca="false">IF(ISNUMBER(T6001),T6001,0)</f>
        <v>4025.5</v>
      </c>
      <c r="W6001" s="15" t="n">
        <f aca="false">IF(U6001="Yes",1,0)</f>
        <v>0</v>
      </c>
      <c r="X6001" s="15" t="str">
        <f aca="false">IF(F6001&lt;=12,"0-12 months",IF(F6001&lt;=24,"13-24 months",IF(F6001&lt;=48,"25-48 months","49-72 months")))</f>
        <v>25-48 months</v>
      </c>
      <c r="Y6001" s="15" t="str">
        <f aca="false">IF(C6001=1,"Yes","No")</f>
        <v>No</v>
      </c>
      <c r="Z6001" s="15" t="n">
        <f aca="false">COUNTIF(J6001:O6001,"Yes")</f>
        <v>5</v>
      </c>
      <c r="AA6001" s="18" t="n">
        <f aca="false">S6001*W6001</f>
        <v>0</v>
      </c>
      <c r="AB6001" s="15" t="n">
        <f aca="false">(P6001="Month-to-month")+(I6001="Fiber optic")+(R6001="Electronic check")+(F6001&lt;=12)+(M6001="No")+(J6001="No")</f>
        <v>2</v>
      </c>
      <c r="AC6001" s="15" t="str">
        <f aca="false">IF(AB6001&gt;=5,"High",IF(AB6001&gt;=3,"Medium","Low"))</f>
        <v>Low</v>
      </c>
    </row>
    <row r="6002" customFormat="false" ht="15" hidden="false" customHeight="false" outlineLevel="0" collapsed="false">
      <c r="A6002" s="15" t="s">
        <v>6099</v>
      </c>
      <c r="B6002" s="15" t="s">
        <v>98</v>
      </c>
      <c r="C6002" s="15" t="n">
        <v>0</v>
      </c>
      <c r="D6002" s="15" t="s">
        <v>24</v>
      </c>
      <c r="E6002" s="15" t="s">
        <v>26</v>
      </c>
      <c r="F6002" s="15" t="n">
        <v>52</v>
      </c>
      <c r="G6002" s="15" t="s">
        <v>26</v>
      </c>
      <c r="H6002" s="15" t="s">
        <v>24</v>
      </c>
      <c r="I6002" s="15" t="s">
        <v>24</v>
      </c>
      <c r="J6002" s="15" t="s">
        <v>28</v>
      </c>
      <c r="K6002" s="15" t="s">
        <v>28</v>
      </c>
      <c r="L6002" s="15" t="s">
        <v>28</v>
      </c>
      <c r="M6002" s="15" t="s">
        <v>28</v>
      </c>
      <c r="N6002" s="15" t="s">
        <v>28</v>
      </c>
      <c r="O6002" s="15" t="s">
        <v>28</v>
      </c>
      <c r="P6002" s="15" t="s">
        <v>27</v>
      </c>
      <c r="Q6002" s="15" t="s">
        <v>24</v>
      </c>
      <c r="R6002" s="15" t="s">
        <v>21</v>
      </c>
      <c r="S6002" s="18" t="n">
        <v>19.65</v>
      </c>
      <c r="T6002" s="15" t="n">
        <v>928.4</v>
      </c>
      <c r="U6002" s="15" t="s">
        <v>24</v>
      </c>
      <c r="V6002" s="18" t="n">
        <f aca="false">IF(ISNUMBER(T6002),T6002,0)</f>
        <v>928.4</v>
      </c>
      <c r="W6002" s="15" t="n">
        <f aca="false">IF(U6002="Yes",1,0)</f>
        <v>0</v>
      </c>
      <c r="X6002" s="15" t="str">
        <f aca="false">IF(F6002&lt;=12,"0-12 months",IF(F6002&lt;=24,"13-24 months",IF(F6002&lt;=48,"25-48 months","49-72 months")))</f>
        <v>49-72 months</v>
      </c>
      <c r="Y6002" s="15" t="str">
        <f aca="false">IF(C6002=1,"Yes","No")</f>
        <v>No</v>
      </c>
      <c r="Z6002" s="15" t="n">
        <f aca="false">COUNTIF(J6002:O6002,"Yes")</f>
        <v>0</v>
      </c>
      <c r="AA6002" s="18" t="n">
        <f aca="false">S6002*W6002</f>
        <v>0</v>
      </c>
      <c r="AB6002" s="15" t="n">
        <f aca="false">(P6002="Month-to-month")+(I6002="Fiber optic")+(R6002="Electronic check")+(F6002&lt;=12)+(M6002="No")+(J6002="No")</f>
        <v>0</v>
      </c>
      <c r="AC6002" s="15" t="str">
        <f aca="false">IF(AB6002&gt;=5,"High",IF(AB6002&gt;=3,"Medium","Low"))</f>
        <v>Low</v>
      </c>
    </row>
    <row r="6003" customFormat="false" ht="15" hidden="false" customHeight="false" outlineLevel="0" collapsed="false">
      <c r="A6003" s="15" t="s">
        <v>6100</v>
      </c>
      <c r="B6003" s="15" t="s">
        <v>94</v>
      </c>
      <c r="C6003" s="15" t="n">
        <v>0</v>
      </c>
      <c r="D6003" s="15" t="s">
        <v>24</v>
      </c>
      <c r="E6003" s="15" t="s">
        <v>24</v>
      </c>
      <c r="F6003" s="15" t="n">
        <v>1</v>
      </c>
      <c r="G6003" s="15" t="s">
        <v>24</v>
      </c>
      <c r="H6003" s="15" t="s">
        <v>95</v>
      </c>
      <c r="I6003" s="15" t="s">
        <v>96</v>
      </c>
      <c r="J6003" s="15" t="s">
        <v>24</v>
      </c>
      <c r="K6003" s="15" t="s">
        <v>24</v>
      </c>
      <c r="L6003" s="15" t="s">
        <v>24</v>
      </c>
      <c r="M6003" s="15" t="s">
        <v>24</v>
      </c>
      <c r="N6003" s="15" t="s">
        <v>24</v>
      </c>
      <c r="O6003" s="15" t="s">
        <v>24</v>
      </c>
      <c r="P6003" s="15" t="s">
        <v>25</v>
      </c>
      <c r="Q6003" s="15" t="s">
        <v>26</v>
      </c>
      <c r="R6003" s="15" t="s">
        <v>17</v>
      </c>
      <c r="S6003" s="18" t="n">
        <v>24.9</v>
      </c>
      <c r="T6003" s="15" t="n">
        <v>24.9</v>
      </c>
      <c r="U6003" s="15" t="s">
        <v>24</v>
      </c>
      <c r="V6003" s="18" t="n">
        <f aca="false">IF(ISNUMBER(T6003),T6003,0)</f>
        <v>24.9</v>
      </c>
      <c r="W6003" s="15" t="n">
        <f aca="false">IF(U6003="Yes",1,0)</f>
        <v>0</v>
      </c>
      <c r="X6003" s="15" t="str">
        <f aca="false">IF(F6003&lt;=12,"0-12 months",IF(F6003&lt;=24,"13-24 months",IF(F6003&lt;=48,"25-48 months","49-72 months")))</f>
        <v>0-12 months</v>
      </c>
      <c r="Y6003" s="15" t="str">
        <f aca="false">IF(C6003=1,"Yes","No")</f>
        <v>No</v>
      </c>
      <c r="Z6003" s="15" t="n">
        <f aca="false">COUNTIF(J6003:O6003,"Yes")</f>
        <v>0</v>
      </c>
      <c r="AA6003" s="18" t="n">
        <f aca="false">S6003*W6003</f>
        <v>0</v>
      </c>
      <c r="AB6003" s="15" t="n">
        <f aca="false">(P6003="Month-to-month")+(I6003="Fiber optic")+(R6003="Electronic check")+(F6003&lt;=12)+(M6003="No")+(J6003="No")</f>
        <v>4</v>
      </c>
      <c r="AC6003" s="15" t="str">
        <f aca="false">IF(AB6003&gt;=5,"High",IF(AB6003&gt;=3,"Medium","Low"))</f>
        <v>Medium</v>
      </c>
    </row>
    <row r="6004" customFormat="false" ht="15" hidden="false" customHeight="false" outlineLevel="0" collapsed="false">
      <c r="A6004" s="15" t="s">
        <v>6101</v>
      </c>
      <c r="B6004" s="15" t="s">
        <v>98</v>
      </c>
      <c r="C6004" s="15" t="n">
        <v>0</v>
      </c>
      <c r="D6004" s="15" t="s">
        <v>26</v>
      </c>
      <c r="E6004" s="15" t="s">
        <v>24</v>
      </c>
      <c r="F6004" s="15" t="n">
        <v>6</v>
      </c>
      <c r="G6004" s="15" t="s">
        <v>26</v>
      </c>
      <c r="H6004" s="15" t="s">
        <v>26</v>
      </c>
      <c r="I6004" s="15" t="s">
        <v>102</v>
      </c>
      <c r="J6004" s="15" t="s">
        <v>24</v>
      </c>
      <c r="K6004" s="15" t="s">
        <v>24</v>
      </c>
      <c r="L6004" s="15" t="s">
        <v>24</v>
      </c>
      <c r="M6004" s="15" t="s">
        <v>24</v>
      </c>
      <c r="N6004" s="15" t="s">
        <v>26</v>
      </c>
      <c r="O6004" s="15" t="s">
        <v>24</v>
      </c>
      <c r="P6004" s="15" t="s">
        <v>25</v>
      </c>
      <c r="Q6004" s="15" t="s">
        <v>26</v>
      </c>
      <c r="R6004" s="15" t="s">
        <v>15</v>
      </c>
      <c r="S6004" s="18" t="n">
        <v>82.85</v>
      </c>
      <c r="T6004" s="15" t="n">
        <v>460.25</v>
      </c>
      <c r="U6004" s="15" t="s">
        <v>26</v>
      </c>
      <c r="V6004" s="18" t="n">
        <f aca="false">IF(ISNUMBER(T6004),T6004,0)</f>
        <v>460.25</v>
      </c>
      <c r="W6004" s="15" t="n">
        <f aca="false">IF(U6004="Yes",1,0)</f>
        <v>1</v>
      </c>
      <c r="X6004" s="15" t="str">
        <f aca="false">IF(F6004&lt;=12,"0-12 months",IF(F6004&lt;=24,"13-24 months",IF(F6004&lt;=48,"25-48 months","49-72 months")))</f>
        <v>0-12 months</v>
      </c>
      <c r="Y6004" s="15" t="str">
        <f aca="false">IF(C6004=1,"Yes","No")</f>
        <v>No</v>
      </c>
      <c r="Z6004" s="15" t="n">
        <f aca="false">COUNTIF(J6004:O6004,"Yes")</f>
        <v>1</v>
      </c>
      <c r="AA6004" s="18" t="n">
        <f aca="false">S6004*W6004</f>
        <v>82.85</v>
      </c>
      <c r="AB6004" s="15" t="n">
        <f aca="false">(P6004="Month-to-month")+(I6004="Fiber optic")+(R6004="Electronic check")+(F6004&lt;=12)+(M6004="No")+(J6004="No")</f>
        <v>6</v>
      </c>
      <c r="AC6004" s="15" t="str">
        <f aca="false">IF(AB6004&gt;=5,"High",IF(AB6004&gt;=3,"Medium","Low"))</f>
        <v>High</v>
      </c>
    </row>
    <row r="6005" customFormat="false" ht="15" hidden="false" customHeight="false" outlineLevel="0" collapsed="false">
      <c r="A6005" s="15" t="s">
        <v>6102</v>
      </c>
      <c r="B6005" s="15" t="s">
        <v>94</v>
      </c>
      <c r="C6005" s="15" t="n">
        <v>0</v>
      </c>
      <c r="D6005" s="15" t="s">
        <v>26</v>
      </c>
      <c r="E6005" s="15" t="s">
        <v>24</v>
      </c>
      <c r="F6005" s="15" t="n">
        <v>71</v>
      </c>
      <c r="G6005" s="15" t="s">
        <v>26</v>
      </c>
      <c r="H6005" s="15" t="s">
        <v>26</v>
      </c>
      <c r="I6005" s="15" t="s">
        <v>96</v>
      </c>
      <c r="J6005" s="15" t="s">
        <v>26</v>
      </c>
      <c r="K6005" s="15" t="s">
        <v>26</v>
      </c>
      <c r="L6005" s="15" t="s">
        <v>26</v>
      </c>
      <c r="M6005" s="15" t="s">
        <v>26</v>
      </c>
      <c r="N6005" s="15" t="s">
        <v>26</v>
      </c>
      <c r="O6005" s="15" t="s">
        <v>26</v>
      </c>
      <c r="P6005" s="15" t="s">
        <v>29</v>
      </c>
      <c r="Q6005" s="15" t="s">
        <v>24</v>
      </c>
      <c r="R6005" s="15" t="s">
        <v>21</v>
      </c>
      <c r="S6005" s="18" t="n">
        <v>93.2</v>
      </c>
      <c r="T6005" s="15" t="n">
        <v>6506.15</v>
      </c>
      <c r="U6005" s="15" t="s">
        <v>24</v>
      </c>
      <c r="V6005" s="18" t="n">
        <f aca="false">IF(ISNUMBER(T6005),T6005,0)</f>
        <v>6506.15</v>
      </c>
      <c r="W6005" s="15" t="n">
        <f aca="false">IF(U6005="Yes",1,0)</f>
        <v>0</v>
      </c>
      <c r="X6005" s="15" t="str">
        <f aca="false">IF(F6005&lt;=12,"0-12 months",IF(F6005&lt;=24,"13-24 months",IF(F6005&lt;=48,"25-48 months","49-72 months")))</f>
        <v>49-72 months</v>
      </c>
      <c r="Y6005" s="15" t="str">
        <f aca="false">IF(C6005=1,"Yes","No")</f>
        <v>No</v>
      </c>
      <c r="Z6005" s="15" t="n">
        <f aca="false">COUNTIF(J6005:O6005,"Yes")</f>
        <v>6</v>
      </c>
      <c r="AA6005" s="18" t="n">
        <f aca="false">S6005*W6005</f>
        <v>0</v>
      </c>
      <c r="AB6005" s="15" t="n">
        <f aca="false">(P6005="Month-to-month")+(I6005="Fiber optic")+(R6005="Electronic check")+(F6005&lt;=12)+(M6005="No")+(J6005="No")</f>
        <v>0</v>
      </c>
      <c r="AC6005" s="15" t="str">
        <f aca="false">IF(AB6005&gt;=5,"High",IF(AB6005&gt;=3,"Medium","Low"))</f>
        <v>Low</v>
      </c>
    </row>
    <row r="6006" customFormat="false" ht="15" hidden="false" customHeight="false" outlineLevel="0" collapsed="false">
      <c r="A6006" s="15" t="s">
        <v>6103</v>
      </c>
      <c r="B6006" s="15" t="s">
        <v>94</v>
      </c>
      <c r="C6006" s="15" t="n">
        <v>0</v>
      </c>
      <c r="D6006" s="15" t="s">
        <v>26</v>
      </c>
      <c r="E6006" s="15" t="s">
        <v>26</v>
      </c>
      <c r="F6006" s="15" t="n">
        <v>67</v>
      </c>
      <c r="G6006" s="15" t="s">
        <v>26</v>
      </c>
      <c r="H6006" s="15" t="s">
        <v>24</v>
      </c>
      <c r="I6006" s="15" t="s">
        <v>102</v>
      </c>
      <c r="J6006" s="15" t="s">
        <v>26</v>
      </c>
      <c r="K6006" s="15" t="s">
        <v>26</v>
      </c>
      <c r="L6006" s="15" t="s">
        <v>26</v>
      </c>
      <c r="M6006" s="15" t="s">
        <v>24</v>
      </c>
      <c r="N6006" s="15" t="s">
        <v>24</v>
      </c>
      <c r="O6006" s="15" t="s">
        <v>24</v>
      </c>
      <c r="P6006" s="15" t="s">
        <v>27</v>
      </c>
      <c r="Q6006" s="15" t="s">
        <v>24</v>
      </c>
      <c r="R6006" s="15" t="s">
        <v>19</v>
      </c>
      <c r="S6006" s="18" t="n">
        <v>84.8</v>
      </c>
      <c r="T6006" s="15" t="n">
        <v>5598.3</v>
      </c>
      <c r="U6006" s="15" t="s">
        <v>24</v>
      </c>
      <c r="V6006" s="18" t="n">
        <f aca="false">IF(ISNUMBER(T6006),T6006,0)</f>
        <v>5598.3</v>
      </c>
      <c r="W6006" s="15" t="n">
        <f aca="false">IF(U6006="Yes",1,0)</f>
        <v>0</v>
      </c>
      <c r="X6006" s="15" t="str">
        <f aca="false">IF(F6006&lt;=12,"0-12 months",IF(F6006&lt;=24,"13-24 months",IF(F6006&lt;=48,"25-48 months","49-72 months")))</f>
        <v>49-72 months</v>
      </c>
      <c r="Y6006" s="15" t="str">
        <f aca="false">IF(C6006=1,"Yes","No")</f>
        <v>No</v>
      </c>
      <c r="Z6006" s="15" t="n">
        <f aca="false">COUNTIF(J6006:O6006,"Yes")</f>
        <v>3</v>
      </c>
      <c r="AA6006" s="18" t="n">
        <f aca="false">S6006*W6006</f>
        <v>0</v>
      </c>
      <c r="AB6006" s="15" t="n">
        <f aca="false">(P6006="Month-to-month")+(I6006="Fiber optic")+(R6006="Electronic check")+(F6006&lt;=12)+(M6006="No")+(J6006="No")</f>
        <v>2</v>
      </c>
      <c r="AC6006" s="15" t="str">
        <f aca="false">IF(AB6006&gt;=5,"High",IF(AB6006&gt;=3,"Medium","Low"))</f>
        <v>Low</v>
      </c>
    </row>
    <row r="6007" customFormat="false" ht="15" hidden="false" customHeight="false" outlineLevel="0" collapsed="false">
      <c r="A6007" s="15" t="s">
        <v>6104</v>
      </c>
      <c r="B6007" s="15" t="s">
        <v>98</v>
      </c>
      <c r="C6007" s="15" t="n">
        <v>1</v>
      </c>
      <c r="D6007" s="15" t="s">
        <v>24</v>
      </c>
      <c r="E6007" s="15" t="s">
        <v>24</v>
      </c>
      <c r="F6007" s="15" t="n">
        <v>60</v>
      </c>
      <c r="G6007" s="15" t="s">
        <v>26</v>
      </c>
      <c r="H6007" s="15" t="s">
        <v>26</v>
      </c>
      <c r="I6007" s="15" t="s">
        <v>96</v>
      </c>
      <c r="J6007" s="15" t="s">
        <v>26</v>
      </c>
      <c r="K6007" s="15" t="s">
        <v>26</v>
      </c>
      <c r="L6007" s="15" t="s">
        <v>24</v>
      </c>
      <c r="M6007" s="15" t="s">
        <v>24</v>
      </c>
      <c r="N6007" s="15" t="s">
        <v>24</v>
      </c>
      <c r="O6007" s="15" t="s">
        <v>26</v>
      </c>
      <c r="P6007" s="15" t="s">
        <v>27</v>
      </c>
      <c r="Q6007" s="15" t="s">
        <v>26</v>
      </c>
      <c r="R6007" s="15" t="s">
        <v>15</v>
      </c>
      <c r="S6007" s="18" t="n">
        <v>71.75</v>
      </c>
      <c r="T6007" s="15" t="n">
        <v>4374.55</v>
      </c>
      <c r="U6007" s="15" t="s">
        <v>24</v>
      </c>
      <c r="V6007" s="18" t="n">
        <f aca="false">IF(ISNUMBER(T6007),T6007,0)</f>
        <v>4374.55</v>
      </c>
      <c r="W6007" s="15" t="n">
        <f aca="false">IF(U6007="Yes",1,0)</f>
        <v>0</v>
      </c>
      <c r="X6007" s="15" t="str">
        <f aca="false">IF(F6007&lt;=12,"0-12 months",IF(F6007&lt;=24,"13-24 months",IF(F6007&lt;=48,"25-48 months","49-72 months")))</f>
        <v>49-72 months</v>
      </c>
      <c r="Y6007" s="15" t="str">
        <f aca="false">IF(C6007=1,"Yes","No")</f>
        <v>Yes</v>
      </c>
      <c r="Z6007" s="15" t="n">
        <f aca="false">COUNTIF(J6007:O6007,"Yes")</f>
        <v>3</v>
      </c>
      <c r="AA6007" s="18" t="n">
        <f aca="false">S6007*W6007</f>
        <v>0</v>
      </c>
      <c r="AB6007" s="15" t="n">
        <f aca="false">(P6007="Month-to-month")+(I6007="Fiber optic")+(R6007="Electronic check")+(F6007&lt;=12)+(M6007="No")+(J6007="No")</f>
        <v>2</v>
      </c>
      <c r="AC6007" s="15" t="str">
        <f aca="false">IF(AB6007&gt;=5,"High",IF(AB6007&gt;=3,"Medium","Low"))</f>
        <v>Low</v>
      </c>
    </row>
    <row r="6008" customFormat="false" ht="15" hidden="false" customHeight="false" outlineLevel="0" collapsed="false">
      <c r="A6008" s="15" t="s">
        <v>6105</v>
      </c>
      <c r="B6008" s="15" t="s">
        <v>98</v>
      </c>
      <c r="C6008" s="15" t="n">
        <v>0</v>
      </c>
      <c r="D6008" s="15" t="s">
        <v>26</v>
      </c>
      <c r="E6008" s="15" t="s">
        <v>26</v>
      </c>
      <c r="F6008" s="15" t="n">
        <v>23</v>
      </c>
      <c r="G6008" s="15" t="s">
        <v>24</v>
      </c>
      <c r="H6008" s="15" t="s">
        <v>95</v>
      </c>
      <c r="I6008" s="15" t="s">
        <v>96</v>
      </c>
      <c r="J6008" s="15" t="s">
        <v>24</v>
      </c>
      <c r="K6008" s="15" t="s">
        <v>24</v>
      </c>
      <c r="L6008" s="15" t="s">
        <v>24</v>
      </c>
      <c r="M6008" s="15" t="s">
        <v>26</v>
      </c>
      <c r="N6008" s="15" t="s">
        <v>24</v>
      </c>
      <c r="O6008" s="15" t="s">
        <v>24</v>
      </c>
      <c r="P6008" s="15" t="s">
        <v>25</v>
      </c>
      <c r="Q6008" s="15" t="s">
        <v>26</v>
      </c>
      <c r="R6008" s="15" t="s">
        <v>19</v>
      </c>
      <c r="S6008" s="18" t="n">
        <v>30.35</v>
      </c>
      <c r="T6008" s="15" t="n">
        <v>678.75</v>
      </c>
      <c r="U6008" s="15" t="s">
        <v>24</v>
      </c>
      <c r="V6008" s="18" t="n">
        <f aca="false">IF(ISNUMBER(T6008),T6008,0)</f>
        <v>678.75</v>
      </c>
      <c r="W6008" s="15" t="n">
        <f aca="false">IF(U6008="Yes",1,0)</f>
        <v>0</v>
      </c>
      <c r="X6008" s="15" t="str">
        <f aca="false">IF(F6008&lt;=12,"0-12 months",IF(F6008&lt;=24,"13-24 months",IF(F6008&lt;=48,"25-48 months","49-72 months")))</f>
        <v>13-24 months</v>
      </c>
      <c r="Y6008" s="15" t="str">
        <f aca="false">IF(C6008=1,"Yes","No")</f>
        <v>No</v>
      </c>
      <c r="Z6008" s="15" t="n">
        <f aca="false">COUNTIF(J6008:O6008,"Yes")</f>
        <v>1</v>
      </c>
      <c r="AA6008" s="18" t="n">
        <f aca="false">S6008*W6008</f>
        <v>0</v>
      </c>
      <c r="AB6008" s="15" t="n">
        <f aca="false">(P6008="Month-to-month")+(I6008="Fiber optic")+(R6008="Electronic check")+(F6008&lt;=12)+(M6008="No")+(J6008="No")</f>
        <v>2</v>
      </c>
      <c r="AC6008" s="15" t="str">
        <f aca="false">IF(AB6008&gt;=5,"High",IF(AB6008&gt;=3,"Medium","Low"))</f>
        <v>Low</v>
      </c>
    </row>
    <row r="6009" customFormat="false" ht="15" hidden="false" customHeight="false" outlineLevel="0" collapsed="false">
      <c r="A6009" s="15" t="s">
        <v>6106</v>
      </c>
      <c r="B6009" s="15" t="s">
        <v>98</v>
      </c>
      <c r="C6009" s="15" t="n">
        <v>0</v>
      </c>
      <c r="D6009" s="15" t="s">
        <v>24</v>
      </c>
      <c r="E6009" s="15" t="s">
        <v>26</v>
      </c>
      <c r="F6009" s="15" t="n">
        <v>39</v>
      </c>
      <c r="G6009" s="15" t="s">
        <v>24</v>
      </c>
      <c r="H6009" s="15" t="s">
        <v>95</v>
      </c>
      <c r="I6009" s="15" t="s">
        <v>96</v>
      </c>
      <c r="J6009" s="15" t="s">
        <v>24</v>
      </c>
      <c r="K6009" s="15" t="s">
        <v>24</v>
      </c>
      <c r="L6009" s="15" t="s">
        <v>26</v>
      </c>
      <c r="M6009" s="15" t="s">
        <v>26</v>
      </c>
      <c r="N6009" s="15" t="s">
        <v>26</v>
      </c>
      <c r="O6009" s="15" t="s">
        <v>26</v>
      </c>
      <c r="P6009" s="15" t="s">
        <v>27</v>
      </c>
      <c r="Q6009" s="15" t="s">
        <v>24</v>
      </c>
      <c r="R6009" s="15" t="s">
        <v>19</v>
      </c>
      <c r="S6009" s="18" t="n">
        <v>54.85</v>
      </c>
      <c r="T6009" s="15" t="n">
        <v>2191.7</v>
      </c>
      <c r="U6009" s="15" t="s">
        <v>24</v>
      </c>
      <c r="V6009" s="18" t="n">
        <f aca="false">IF(ISNUMBER(T6009),T6009,0)</f>
        <v>2191.7</v>
      </c>
      <c r="W6009" s="15" t="n">
        <f aca="false">IF(U6009="Yes",1,0)</f>
        <v>0</v>
      </c>
      <c r="X6009" s="15" t="str">
        <f aca="false">IF(F6009&lt;=12,"0-12 months",IF(F6009&lt;=24,"13-24 months",IF(F6009&lt;=48,"25-48 months","49-72 months")))</f>
        <v>25-48 months</v>
      </c>
      <c r="Y6009" s="15" t="str">
        <f aca="false">IF(C6009=1,"Yes","No")</f>
        <v>No</v>
      </c>
      <c r="Z6009" s="15" t="n">
        <f aca="false">COUNTIF(J6009:O6009,"Yes")</f>
        <v>4</v>
      </c>
      <c r="AA6009" s="18" t="n">
        <f aca="false">S6009*W6009</f>
        <v>0</v>
      </c>
      <c r="AB6009" s="15" t="n">
        <f aca="false">(P6009="Month-to-month")+(I6009="Fiber optic")+(R6009="Electronic check")+(F6009&lt;=12)+(M6009="No")+(J6009="No")</f>
        <v>1</v>
      </c>
      <c r="AC6009" s="15" t="str">
        <f aca="false">IF(AB6009&gt;=5,"High",IF(AB6009&gt;=3,"Medium","Low"))</f>
        <v>Low</v>
      </c>
    </row>
    <row r="6010" customFormat="false" ht="15" hidden="false" customHeight="false" outlineLevel="0" collapsed="false">
      <c r="A6010" s="15" t="s">
        <v>6107</v>
      </c>
      <c r="B6010" s="15" t="s">
        <v>98</v>
      </c>
      <c r="C6010" s="15" t="n">
        <v>0</v>
      </c>
      <c r="D6010" s="15" t="s">
        <v>26</v>
      </c>
      <c r="E6010" s="15" t="s">
        <v>26</v>
      </c>
      <c r="F6010" s="15" t="n">
        <v>15</v>
      </c>
      <c r="G6010" s="15" t="s">
        <v>26</v>
      </c>
      <c r="H6010" s="15" t="s">
        <v>24</v>
      </c>
      <c r="I6010" s="15" t="s">
        <v>24</v>
      </c>
      <c r="J6010" s="15" t="s">
        <v>28</v>
      </c>
      <c r="K6010" s="15" t="s">
        <v>28</v>
      </c>
      <c r="L6010" s="15" t="s">
        <v>28</v>
      </c>
      <c r="M6010" s="15" t="s">
        <v>28</v>
      </c>
      <c r="N6010" s="15" t="s">
        <v>28</v>
      </c>
      <c r="O6010" s="15" t="s">
        <v>28</v>
      </c>
      <c r="P6010" s="15" t="s">
        <v>27</v>
      </c>
      <c r="Q6010" s="15" t="s">
        <v>26</v>
      </c>
      <c r="R6010" s="15" t="s">
        <v>17</v>
      </c>
      <c r="S6010" s="18" t="n">
        <v>19.5</v>
      </c>
      <c r="T6010" s="15" t="n">
        <v>239.75</v>
      </c>
      <c r="U6010" s="15" t="s">
        <v>24</v>
      </c>
      <c r="V6010" s="18" t="n">
        <f aca="false">IF(ISNUMBER(T6010),T6010,0)</f>
        <v>239.75</v>
      </c>
      <c r="W6010" s="15" t="n">
        <f aca="false">IF(U6010="Yes",1,0)</f>
        <v>0</v>
      </c>
      <c r="X6010" s="15" t="str">
        <f aca="false">IF(F6010&lt;=12,"0-12 months",IF(F6010&lt;=24,"13-24 months",IF(F6010&lt;=48,"25-48 months","49-72 months")))</f>
        <v>13-24 months</v>
      </c>
      <c r="Y6010" s="15" t="str">
        <f aca="false">IF(C6010=1,"Yes","No")</f>
        <v>No</v>
      </c>
      <c r="Z6010" s="15" t="n">
        <f aca="false">COUNTIF(J6010:O6010,"Yes")</f>
        <v>0</v>
      </c>
      <c r="AA6010" s="18" t="n">
        <f aca="false">S6010*W6010</f>
        <v>0</v>
      </c>
      <c r="AB6010" s="15" t="n">
        <f aca="false">(P6010="Month-to-month")+(I6010="Fiber optic")+(R6010="Electronic check")+(F6010&lt;=12)+(M6010="No")+(J6010="No")</f>
        <v>0</v>
      </c>
      <c r="AC6010" s="15" t="str">
        <f aca="false">IF(AB6010&gt;=5,"High",IF(AB6010&gt;=3,"Medium","Low"))</f>
        <v>Low</v>
      </c>
    </row>
    <row r="6011" customFormat="false" ht="15" hidden="false" customHeight="false" outlineLevel="0" collapsed="false">
      <c r="A6011" s="15" t="s">
        <v>6108</v>
      </c>
      <c r="B6011" s="15" t="s">
        <v>98</v>
      </c>
      <c r="C6011" s="15" t="n">
        <v>1</v>
      </c>
      <c r="D6011" s="15" t="s">
        <v>26</v>
      </c>
      <c r="E6011" s="15" t="s">
        <v>24</v>
      </c>
      <c r="F6011" s="15" t="n">
        <v>53</v>
      </c>
      <c r="G6011" s="15" t="s">
        <v>26</v>
      </c>
      <c r="H6011" s="15" t="s">
        <v>26</v>
      </c>
      <c r="I6011" s="15" t="s">
        <v>102</v>
      </c>
      <c r="J6011" s="15" t="s">
        <v>24</v>
      </c>
      <c r="K6011" s="15" t="s">
        <v>26</v>
      </c>
      <c r="L6011" s="15" t="s">
        <v>26</v>
      </c>
      <c r="M6011" s="15" t="s">
        <v>24</v>
      </c>
      <c r="N6011" s="15" t="s">
        <v>26</v>
      </c>
      <c r="O6011" s="15" t="s">
        <v>26</v>
      </c>
      <c r="P6011" s="15" t="s">
        <v>25</v>
      </c>
      <c r="Q6011" s="15" t="s">
        <v>26</v>
      </c>
      <c r="R6011" s="15" t="s">
        <v>15</v>
      </c>
      <c r="S6011" s="18" t="n">
        <v>103.85</v>
      </c>
      <c r="T6011" s="15" t="n">
        <v>5485.5</v>
      </c>
      <c r="U6011" s="15" t="s">
        <v>26</v>
      </c>
      <c r="V6011" s="18" t="n">
        <f aca="false">IF(ISNUMBER(T6011),T6011,0)</f>
        <v>5485.5</v>
      </c>
      <c r="W6011" s="15" t="n">
        <f aca="false">IF(U6011="Yes",1,0)</f>
        <v>1</v>
      </c>
      <c r="X6011" s="15" t="str">
        <f aca="false">IF(F6011&lt;=12,"0-12 months",IF(F6011&lt;=24,"13-24 months",IF(F6011&lt;=48,"25-48 months","49-72 months")))</f>
        <v>49-72 months</v>
      </c>
      <c r="Y6011" s="15" t="str">
        <f aca="false">IF(C6011=1,"Yes","No")</f>
        <v>Yes</v>
      </c>
      <c r="Z6011" s="15" t="n">
        <f aca="false">COUNTIF(J6011:O6011,"Yes")</f>
        <v>4</v>
      </c>
      <c r="AA6011" s="18" t="n">
        <f aca="false">S6011*W6011</f>
        <v>103.85</v>
      </c>
      <c r="AB6011" s="15" t="n">
        <f aca="false">(P6011="Month-to-month")+(I6011="Fiber optic")+(R6011="Electronic check")+(F6011&lt;=12)+(M6011="No")+(J6011="No")</f>
        <v>5</v>
      </c>
      <c r="AC6011" s="15" t="str">
        <f aca="false">IF(AB6011&gt;=5,"High",IF(AB6011&gt;=3,"Medium","Low"))</f>
        <v>High</v>
      </c>
    </row>
    <row r="6012" customFormat="false" ht="15" hidden="false" customHeight="false" outlineLevel="0" collapsed="false">
      <c r="A6012" s="15" t="s">
        <v>6109</v>
      </c>
      <c r="B6012" s="15" t="s">
        <v>98</v>
      </c>
      <c r="C6012" s="15" t="n">
        <v>0</v>
      </c>
      <c r="D6012" s="15" t="s">
        <v>26</v>
      </c>
      <c r="E6012" s="15" t="s">
        <v>26</v>
      </c>
      <c r="F6012" s="15" t="n">
        <v>24</v>
      </c>
      <c r="G6012" s="15" t="s">
        <v>26</v>
      </c>
      <c r="H6012" s="15" t="s">
        <v>26</v>
      </c>
      <c r="I6012" s="15" t="s">
        <v>24</v>
      </c>
      <c r="J6012" s="15" t="s">
        <v>28</v>
      </c>
      <c r="K6012" s="15" t="s">
        <v>28</v>
      </c>
      <c r="L6012" s="15" t="s">
        <v>28</v>
      </c>
      <c r="M6012" s="15" t="s">
        <v>28</v>
      </c>
      <c r="N6012" s="15" t="s">
        <v>28</v>
      </c>
      <c r="O6012" s="15" t="s">
        <v>28</v>
      </c>
      <c r="P6012" s="15" t="s">
        <v>29</v>
      </c>
      <c r="Q6012" s="15" t="s">
        <v>24</v>
      </c>
      <c r="R6012" s="15" t="s">
        <v>17</v>
      </c>
      <c r="S6012" s="18" t="n">
        <v>24.2</v>
      </c>
      <c r="T6012" s="15" t="n">
        <v>609.05</v>
      </c>
      <c r="U6012" s="15" t="s">
        <v>24</v>
      </c>
      <c r="V6012" s="18" t="n">
        <f aca="false">IF(ISNUMBER(T6012),T6012,0)</f>
        <v>609.05</v>
      </c>
      <c r="W6012" s="15" t="n">
        <f aca="false">IF(U6012="Yes",1,0)</f>
        <v>0</v>
      </c>
      <c r="X6012" s="15" t="str">
        <f aca="false">IF(F6012&lt;=12,"0-12 months",IF(F6012&lt;=24,"13-24 months",IF(F6012&lt;=48,"25-48 months","49-72 months")))</f>
        <v>13-24 months</v>
      </c>
      <c r="Y6012" s="15" t="str">
        <f aca="false">IF(C6012=1,"Yes","No")</f>
        <v>No</v>
      </c>
      <c r="Z6012" s="15" t="n">
        <f aca="false">COUNTIF(J6012:O6012,"Yes")</f>
        <v>0</v>
      </c>
      <c r="AA6012" s="18" t="n">
        <f aca="false">S6012*W6012</f>
        <v>0</v>
      </c>
      <c r="AB6012" s="15" t="n">
        <f aca="false">(P6012="Month-to-month")+(I6012="Fiber optic")+(R6012="Electronic check")+(F6012&lt;=12)+(M6012="No")+(J6012="No")</f>
        <v>0</v>
      </c>
      <c r="AC6012" s="15" t="str">
        <f aca="false">IF(AB6012&gt;=5,"High",IF(AB6012&gt;=3,"Medium","Low"))</f>
        <v>Low</v>
      </c>
    </row>
    <row r="6013" customFormat="false" ht="15" hidden="false" customHeight="false" outlineLevel="0" collapsed="false">
      <c r="A6013" s="15" t="s">
        <v>6110</v>
      </c>
      <c r="B6013" s="15" t="s">
        <v>94</v>
      </c>
      <c r="C6013" s="15" t="n">
        <v>0</v>
      </c>
      <c r="D6013" s="15" t="s">
        <v>26</v>
      </c>
      <c r="E6013" s="15" t="s">
        <v>26</v>
      </c>
      <c r="F6013" s="15" t="n">
        <v>37</v>
      </c>
      <c r="G6013" s="15" t="s">
        <v>26</v>
      </c>
      <c r="H6013" s="15" t="s">
        <v>24</v>
      </c>
      <c r="I6013" s="15" t="s">
        <v>24</v>
      </c>
      <c r="J6013" s="15" t="s">
        <v>28</v>
      </c>
      <c r="K6013" s="15" t="s">
        <v>28</v>
      </c>
      <c r="L6013" s="15" t="s">
        <v>28</v>
      </c>
      <c r="M6013" s="15" t="s">
        <v>28</v>
      </c>
      <c r="N6013" s="15" t="s">
        <v>28</v>
      </c>
      <c r="O6013" s="15" t="s">
        <v>28</v>
      </c>
      <c r="P6013" s="15" t="s">
        <v>25</v>
      </c>
      <c r="Q6013" s="15" t="s">
        <v>24</v>
      </c>
      <c r="R6013" s="15" t="s">
        <v>15</v>
      </c>
      <c r="S6013" s="18" t="n">
        <v>19.35</v>
      </c>
      <c r="T6013" s="15" t="n">
        <v>683.75</v>
      </c>
      <c r="U6013" s="15" t="s">
        <v>24</v>
      </c>
      <c r="V6013" s="18" t="n">
        <f aca="false">IF(ISNUMBER(T6013),T6013,0)</f>
        <v>683.75</v>
      </c>
      <c r="W6013" s="15" t="n">
        <f aca="false">IF(U6013="Yes",1,0)</f>
        <v>0</v>
      </c>
      <c r="X6013" s="15" t="str">
        <f aca="false">IF(F6013&lt;=12,"0-12 months",IF(F6013&lt;=24,"13-24 months",IF(F6013&lt;=48,"25-48 months","49-72 months")))</f>
        <v>25-48 months</v>
      </c>
      <c r="Y6013" s="15" t="str">
        <f aca="false">IF(C6013=1,"Yes","No")</f>
        <v>No</v>
      </c>
      <c r="Z6013" s="15" t="n">
        <f aca="false">COUNTIF(J6013:O6013,"Yes")</f>
        <v>0</v>
      </c>
      <c r="AA6013" s="18" t="n">
        <f aca="false">S6013*W6013</f>
        <v>0</v>
      </c>
      <c r="AB6013" s="15" t="n">
        <f aca="false">(P6013="Month-to-month")+(I6013="Fiber optic")+(R6013="Electronic check")+(F6013&lt;=12)+(M6013="No")+(J6013="No")</f>
        <v>2</v>
      </c>
      <c r="AC6013" s="15" t="str">
        <f aca="false">IF(AB6013&gt;=5,"High",IF(AB6013&gt;=3,"Medium","Low"))</f>
        <v>Low</v>
      </c>
    </row>
    <row r="6014" customFormat="false" ht="15" hidden="false" customHeight="false" outlineLevel="0" collapsed="false">
      <c r="A6014" s="15" t="s">
        <v>6111</v>
      </c>
      <c r="B6014" s="15" t="s">
        <v>94</v>
      </c>
      <c r="C6014" s="15" t="n">
        <v>0</v>
      </c>
      <c r="D6014" s="15" t="s">
        <v>26</v>
      </c>
      <c r="E6014" s="15" t="s">
        <v>26</v>
      </c>
      <c r="F6014" s="15" t="n">
        <v>5</v>
      </c>
      <c r="G6014" s="15" t="s">
        <v>26</v>
      </c>
      <c r="H6014" s="15" t="s">
        <v>24</v>
      </c>
      <c r="I6014" s="15" t="s">
        <v>102</v>
      </c>
      <c r="J6014" s="15" t="s">
        <v>24</v>
      </c>
      <c r="K6014" s="15" t="s">
        <v>26</v>
      </c>
      <c r="L6014" s="15" t="s">
        <v>24</v>
      </c>
      <c r="M6014" s="15" t="s">
        <v>24</v>
      </c>
      <c r="N6014" s="15" t="s">
        <v>24</v>
      </c>
      <c r="O6014" s="15" t="s">
        <v>26</v>
      </c>
      <c r="P6014" s="15" t="s">
        <v>25</v>
      </c>
      <c r="Q6014" s="15" t="s">
        <v>26</v>
      </c>
      <c r="R6014" s="15" t="s">
        <v>15</v>
      </c>
      <c r="S6014" s="18" t="n">
        <v>83.6</v>
      </c>
      <c r="T6014" s="15" t="n">
        <v>404.2</v>
      </c>
      <c r="U6014" s="15" t="s">
        <v>26</v>
      </c>
      <c r="V6014" s="18" t="n">
        <f aca="false">IF(ISNUMBER(T6014),T6014,0)</f>
        <v>404.2</v>
      </c>
      <c r="W6014" s="15" t="n">
        <f aca="false">IF(U6014="Yes",1,0)</f>
        <v>1</v>
      </c>
      <c r="X6014" s="15" t="str">
        <f aca="false">IF(F6014&lt;=12,"0-12 months",IF(F6014&lt;=24,"13-24 months",IF(F6014&lt;=48,"25-48 months","49-72 months")))</f>
        <v>0-12 months</v>
      </c>
      <c r="Y6014" s="15" t="str">
        <f aca="false">IF(C6014=1,"Yes","No")</f>
        <v>No</v>
      </c>
      <c r="Z6014" s="15" t="n">
        <f aca="false">COUNTIF(J6014:O6014,"Yes")</f>
        <v>2</v>
      </c>
      <c r="AA6014" s="18" t="n">
        <f aca="false">S6014*W6014</f>
        <v>83.6</v>
      </c>
      <c r="AB6014" s="15" t="n">
        <f aca="false">(P6014="Month-to-month")+(I6014="Fiber optic")+(R6014="Electronic check")+(F6014&lt;=12)+(M6014="No")+(J6014="No")</f>
        <v>6</v>
      </c>
      <c r="AC6014" s="15" t="str">
        <f aca="false">IF(AB6014&gt;=5,"High",IF(AB6014&gt;=3,"Medium","Low"))</f>
        <v>High</v>
      </c>
    </row>
    <row r="6015" customFormat="false" ht="15" hidden="false" customHeight="false" outlineLevel="0" collapsed="false">
      <c r="A6015" s="15" t="s">
        <v>6112</v>
      </c>
      <c r="B6015" s="15" t="s">
        <v>94</v>
      </c>
      <c r="C6015" s="15" t="n">
        <v>1</v>
      </c>
      <c r="D6015" s="15" t="s">
        <v>26</v>
      </c>
      <c r="E6015" s="15" t="s">
        <v>24</v>
      </c>
      <c r="F6015" s="15" t="n">
        <v>50</v>
      </c>
      <c r="G6015" s="15" t="s">
        <v>26</v>
      </c>
      <c r="H6015" s="15" t="s">
        <v>26</v>
      </c>
      <c r="I6015" s="15" t="s">
        <v>102</v>
      </c>
      <c r="J6015" s="15" t="s">
        <v>24</v>
      </c>
      <c r="K6015" s="15" t="s">
        <v>24</v>
      </c>
      <c r="L6015" s="15" t="s">
        <v>24</v>
      </c>
      <c r="M6015" s="15" t="s">
        <v>26</v>
      </c>
      <c r="N6015" s="15" t="s">
        <v>26</v>
      </c>
      <c r="O6015" s="15" t="s">
        <v>26</v>
      </c>
      <c r="P6015" s="15" t="s">
        <v>27</v>
      </c>
      <c r="Q6015" s="15" t="s">
        <v>26</v>
      </c>
      <c r="R6015" s="15" t="s">
        <v>15</v>
      </c>
      <c r="S6015" s="18" t="n">
        <v>100.65</v>
      </c>
      <c r="T6015" s="15" t="n">
        <v>5189.75</v>
      </c>
      <c r="U6015" s="15" t="s">
        <v>24</v>
      </c>
      <c r="V6015" s="18" t="n">
        <f aca="false">IF(ISNUMBER(T6015),T6015,0)</f>
        <v>5189.75</v>
      </c>
      <c r="W6015" s="15" t="n">
        <f aca="false">IF(U6015="Yes",1,0)</f>
        <v>0</v>
      </c>
      <c r="X6015" s="15" t="str">
        <f aca="false">IF(F6015&lt;=12,"0-12 months",IF(F6015&lt;=24,"13-24 months",IF(F6015&lt;=48,"25-48 months","49-72 months")))</f>
        <v>49-72 months</v>
      </c>
      <c r="Y6015" s="15" t="str">
        <f aca="false">IF(C6015=1,"Yes","No")</f>
        <v>Yes</v>
      </c>
      <c r="Z6015" s="15" t="n">
        <f aca="false">COUNTIF(J6015:O6015,"Yes")</f>
        <v>3</v>
      </c>
      <c r="AA6015" s="18" t="n">
        <f aca="false">S6015*W6015</f>
        <v>0</v>
      </c>
      <c r="AB6015" s="15" t="n">
        <f aca="false">(P6015="Month-to-month")+(I6015="Fiber optic")+(R6015="Electronic check")+(F6015&lt;=12)+(M6015="No")+(J6015="No")</f>
        <v>3</v>
      </c>
      <c r="AC6015" s="15" t="str">
        <f aca="false">IF(AB6015&gt;=5,"High",IF(AB6015&gt;=3,"Medium","Low"))</f>
        <v>Medium</v>
      </c>
    </row>
    <row r="6016" customFormat="false" ht="15" hidden="false" customHeight="false" outlineLevel="0" collapsed="false">
      <c r="A6016" s="15" t="s">
        <v>6113</v>
      </c>
      <c r="B6016" s="15" t="s">
        <v>94</v>
      </c>
      <c r="C6016" s="15" t="n">
        <v>0</v>
      </c>
      <c r="D6016" s="15" t="s">
        <v>24</v>
      </c>
      <c r="E6016" s="15" t="s">
        <v>24</v>
      </c>
      <c r="F6016" s="15" t="n">
        <v>54</v>
      </c>
      <c r="G6016" s="15" t="s">
        <v>26</v>
      </c>
      <c r="H6016" s="15" t="s">
        <v>24</v>
      </c>
      <c r="I6016" s="15" t="s">
        <v>102</v>
      </c>
      <c r="J6016" s="15" t="s">
        <v>24</v>
      </c>
      <c r="K6016" s="15" t="s">
        <v>24</v>
      </c>
      <c r="L6016" s="15" t="s">
        <v>26</v>
      </c>
      <c r="M6016" s="15" t="s">
        <v>24</v>
      </c>
      <c r="N6016" s="15" t="s">
        <v>26</v>
      </c>
      <c r="O6016" s="15" t="s">
        <v>26</v>
      </c>
      <c r="P6016" s="15" t="s">
        <v>27</v>
      </c>
      <c r="Q6016" s="15" t="s">
        <v>26</v>
      </c>
      <c r="R6016" s="15" t="s">
        <v>21</v>
      </c>
      <c r="S6016" s="18" t="n">
        <v>94.1</v>
      </c>
      <c r="T6016" s="15" t="n">
        <v>5060.9</v>
      </c>
      <c r="U6016" s="15" t="s">
        <v>24</v>
      </c>
      <c r="V6016" s="18" t="n">
        <f aca="false">IF(ISNUMBER(T6016),T6016,0)</f>
        <v>5060.9</v>
      </c>
      <c r="W6016" s="15" t="n">
        <f aca="false">IF(U6016="Yes",1,0)</f>
        <v>0</v>
      </c>
      <c r="X6016" s="15" t="str">
        <f aca="false">IF(F6016&lt;=12,"0-12 months",IF(F6016&lt;=24,"13-24 months",IF(F6016&lt;=48,"25-48 months","49-72 months")))</f>
        <v>49-72 months</v>
      </c>
      <c r="Y6016" s="15" t="str">
        <f aca="false">IF(C6016=1,"Yes","No")</f>
        <v>No</v>
      </c>
      <c r="Z6016" s="15" t="n">
        <f aca="false">COUNTIF(J6016:O6016,"Yes")</f>
        <v>3</v>
      </c>
      <c r="AA6016" s="18" t="n">
        <f aca="false">S6016*W6016</f>
        <v>0</v>
      </c>
      <c r="AB6016" s="15" t="n">
        <f aca="false">(P6016="Month-to-month")+(I6016="Fiber optic")+(R6016="Electronic check")+(F6016&lt;=12)+(M6016="No")+(J6016="No")</f>
        <v>3</v>
      </c>
      <c r="AC6016" s="15" t="str">
        <f aca="false">IF(AB6016&gt;=5,"High",IF(AB6016&gt;=3,"Medium","Low"))</f>
        <v>Medium</v>
      </c>
    </row>
    <row r="6017" customFormat="false" ht="15" hidden="false" customHeight="false" outlineLevel="0" collapsed="false">
      <c r="A6017" s="15" t="s">
        <v>6114</v>
      </c>
      <c r="B6017" s="15" t="s">
        <v>94</v>
      </c>
      <c r="C6017" s="15" t="n">
        <v>0</v>
      </c>
      <c r="D6017" s="15" t="s">
        <v>24</v>
      </c>
      <c r="E6017" s="15" t="s">
        <v>24</v>
      </c>
      <c r="F6017" s="15" t="n">
        <v>3</v>
      </c>
      <c r="G6017" s="15" t="s">
        <v>26</v>
      </c>
      <c r="H6017" s="15" t="s">
        <v>24</v>
      </c>
      <c r="I6017" s="15" t="s">
        <v>102</v>
      </c>
      <c r="J6017" s="15" t="s">
        <v>26</v>
      </c>
      <c r="K6017" s="15" t="s">
        <v>24</v>
      </c>
      <c r="L6017" s="15" t="s">
        <v>24</v>
      </c>
      <c r="M6017" s="15" t="s">
        <v>24</v>
      </c>
      <c r="N6017" s="15" t="s">
        <v>24</v>
      </c>
      <c r="O6017" s="15" t="s">
        <v>24</v>
      </c>
      <c r="P6017" s="15" t="s">
        <v>25</v>
      </c>
      <c r="Q6017" s="15" t="s">
        <v>26</v>
      </c>
      <c r="R6017" s="15" t="s">
        <v>15</v>
      </c>
      <c r="S6017" s="18" t="n">
        <v>74.55</v>
      </c>
      <c r="T6017" s="15" t="n">
        <v>233.65</v>
      </c>
      <c r="U6017" s="15" t="s">
        <v>24</v>
      </c>
      <c r="V6017" s="18" t="n">
        <f aca="false">IF(ISNUMBER(T6017),T6017,0)</f>
        <v>233.65</v>
      </c>
      <c r="W6017" s="15" t="n">
        <f aca="false">IF(U6017="Yes",1,0)</f>
        <v>0</v>
      </c>
      <c r="X6017" s="15" t="str">
        <f aca="false">IF(F6017&lt;=12,"0-12 months",IF(F6017&lt;=24,"13-24 months",IF(F6017&lt;=48,"25-48 months","49-72 months")))</f>
        <v>0-12 months</v>
      </c>
      <c r="Y6017" s="15" t="str">
        <f aca="false">IF(C6017=1,"Yes","No")</f>
        <v>No</v>
      </c>
      <c r="Z6017" s="15" t="n">
        <f aca="false">COUNTIF(J6017:O6017,"Yes")</f>
        <v>1</v>
      </c>
      <c r="AA6017" s="18" t="n">
        <f aca="false">S6017*W6017</f>
        <v>0</v>
      </c>
      <c r="AB6017" s="15" t="n">
        <f aca="false">(P6017="Month-to-month")+(I6017="Fiber optic")+(R6017="Electronic check")+(F6017&lt;=12)+(M6017="No")+(J6017="No")</f>
        <v>5</v>
      </c>
      <c r="AC6017" s="15" t="str">
        <f aca="false">IF(AB6017&gt;=5,"High",IF(AB6017&gt;=3,"Medium","Low"))</f>
        <v>High</v>
      </c>
    </row>
    <row r="6018" customFormat="false" ht="15" hidden="false" customHeight="false" outlineLevel="0" collapsed="false">
      <c r="A6018" s="15" t="s">
        <v>6115</v>
      </c>
      <c r="B6018" s="15" t="s">
        <v>98</v>
      </c>
      <c r="C6018" s="15" t="n">
        <v>0</v>
      </c>
      <c r="D6018" s="15" t="s">
        <v>24</v>
      </c>
      <c r="E6018" s="15" t="s">
        <v>24</v>
      </c>
      <c r="F6018" s="15" t="n">
        <v>68</v>
      </c>
      <c r="G6018" s="15" t="s">
        <v>26</v>
      </c>
      <c r="H6018" s="15" t="s">
        <v>26</v>
      </c>
      <c r="I6018" s="15" t="s">
        <v>102</v>
      </c>
      <c r="J6018" s="15" t="s">
        <v>24</v>
      </c>
      <c r="K6018" s="15" t="s">
        <v>26</v>
      </c>
      <c r="L6018" s="15" t="s">
        <v>26</v>
      </c>
      <c r="M6018" s="15" t="s">
        <v>26</v>
      </c>
      <c r="N6018" s="15" t="s">
        <v>26</v>
      </c>
      <c r="O6018" s="15" t="s">
        <v>26</v>
      </c>
      <c r="P6018" s="15" t="s">
        <v>27</v>
      </c>
      <c r="Q6018" s="15" t="s">
        <v>24</v>
      </c>
      <c r="R6018" s="15" t="s">
        <v>15</v>
      </c>
      <c r="S6018" s="18" t="n">
        <v>108.45</v>
      </c>
      <c r="T6018" s="15" t="n">
        <v>7176.55</v>
      </c>
      <c r="U6018" s="15" t="s">
        <v>26</v>
      </c>
      <c r="V6018" s="18" t="n">
        <f aca="false">IF(ISNUMBER(T6018),T6018,0)</f>
        <v>7176.55</v>
      </c>
      <c r="W6018" s="15" t="n">
        <f aca="false">IF(U6018="Yes",1,0)</f>
        <v>1</v>
      </c>
      <c r="X6018" s="15" t="str">
        <f aca="false">IF(F6018&lt;=12,"0-12 months",IF(F6018&lt;=24,"13-24 months",IF(F6018&lt;=48,"25-48 months","49-72 months")))</f>
        <v>49-72 months</v>
      </c>
      <c r="Y6018" s="15" t="str">
        <f aca="false">IF(C6018=1,"Yes","No")</f>
        <v>No</v>
      </c>
      <c r="Z6018" s="15" t="n">
        <f aca="false">COUNTIF(J6018:O6018,"Yes")</f>
        <v>5</v>
      </c>
      <c r="AA6018" s="18" t="n">
        <f aca="false">S6018*W6018</f>
        <v>108.45</v>
      </c>
      <c r="AB6018" s="15" t="n">
        <f aca="false">(P6018="Month-to-month")+(I6018="Fiber optic")+(R6018="Electronic check")+(F6018&lt;=12)+(M6018="No")+(J6018="No")</f>
        <v>3</v>
      </c>
      <c r="AC6018" s="15" t="str">
        <f aca="false">IF(AB6018&gt;=5,"High",IF(AB6018&gt;=3,"Medium","Low"))</f>
        <v>Medium</v>
      </c>
    </row>
    <row r="6019" customFormat="false" ht="15" hidden="false" customHeight="false" outlineLevel="0" collapsed="false">
      <c r="A6019" s="15" t="s">
        <v>6116</v>
      </c>
      <c r="B6019" s="15" t="s">
        <v>98</v>
      </c>
      <c r="C6019" s="15" t="n">
        <v>0</v>
      </c>
      <c r="D6019" s="15" t="s">
        <v>24</v>
      </c>
      <c r="E6019" s="15" t="s">
        <v>24</v>
      </c>
      <c r="F6019" s="15" t="n">
        <v>5</v>
      </c>
      <c r="G6019" s="15" t="s">
        <v>26</v>
      </c>
      <c r="H6019" s="15" t="s">
        <v>24</v>
      </c>
      <c r="I6019" s="15" t="s">
        <v>96</v>
      </c>
      <c r="J6019" s="15" t="s">
        <v>24</v>
      </c>
      <c r="K6019" s="15" t="s">
        <v>24</v>
      </c>
      <c r="L6019" s="15" t="s">
        <v>26</v>
      </c>
      <c r="M6019" s="15" t="s">
        <v>26</v>
      </c>
      <c r="N6019" s="15" t="s">
        <v>24</v>
      </c>
      <c r="O6019" s="15" t="s">
        <v>24</v>
      </c>
      <c r="P6019" s="15" t="s">
        <v>25</v>
      </c>
      <c r="Q6019" s="15" t="s">
        <v>24</v>
      </c>
      <c r="R6019" s="15" t="s">
        <v>15</v>
      </c>
      <c r="S6019" s="18" t="n">
        <v>56.15</v>
      </c>
      <c r="T6019" s="15" t="n">
        <v>291.45</v>
      </c>
      <c r="U6019" s="15" t="s">
        <v>24</v>
      </c>
      <c r="V6019" s="18" t="n">
        <f aca="false">IF(ISNUMBER(T6019),T6019,0)</f>
        <v>291.45</v>
      </c>
      <c r="W6019" s="15" t="n">
        <f aca="false">IF(U6019="Yes",1,0)</f>
        <v>0</v>
      </c>
      <c r="X6019" s="15" t="str">
        <f aca="false">IF(F6019&lt;=12,"0-12 months",IF(F6019&lt;=24,"13-24 months",IF(F6019&lt;=48,"25-48 months","49-72 months")))</f>
        <v>0-12 months</v>
      </c>
      <c r="Y6019" s="15" t="str">
        <f aca="false">IF(C6019=1,"Yes","No")</f>
        <v>No</v>
      </c>
      <c r="Z6019" s="15" t="n">
        <f aca="false">COUNTIF(J6019:O6019,"Yes")</f>
        <v>2</v>
      </c>
      <c r="AA6019" s="18" t="n">
        <f aca="false">S6019*W6019</f>
        <v>0</v>
      </c>
      <c r="AB6019" s="15" t="n">
        <f aca="false">(P6019="Month-to-month")+(I6019="Fiber optic")+(R6019="Electronic check")+(F6019&lt;=12)+(M6019="No")+(J6019="No")</f>
        <v>4</v>
      </c>
      <c r="AC6019" s="15" t="str">
        <f aca="false">IF(AB6019&gt;=5,"High",IF(AB6019&gt;=3,"Medium","Low"))</f>
        <v>Medium</v>
      </c>
    </row>
    <row r="6020" customFormat="false" ht="15" hidden="false" customHeight="false" outlineLevel="0" collapsed="false">
      <c r="A6020" s="15" t="s">
        <v>6117</v>
      </c>
      <c r="B6020" s="15" t="s">
        <v>98</v>
      </c>
      <c r="C6020" s="15" t="n">
        <v>0</v>
      </c>
      <c r="D6020" s="15" t="s">
        <v>24</v>
      </c>
      <c r="E6020" s="15" t="s">
        <v>24</v>
      </c>
      <c r="F6020" s="15" t="n">
        <v>33</v>
      </c>
      <c r="G6020" s="15" t="s">
        <v>26</v>
      </c>
      <c r="H6020" s="15" t="s">
        <v>24</v>
      </c>
      <c r="I6020" s="15" t="s">
        <v>24</v>
      </c>
      <c r="J6020" s="15" t="s">
        <v>28</v>
      </c>
      <c r="K6020" s="15" t="s">
        <v>28</v>
      </c>
      <c r="L6020" s="15" t="s">
        <v>28</v>
      </c>
      <c r="M6020" s="15" t="s">
        <v>28</v>
      </c>
      <c r="N6020" s="15" t="s">
        <v>28</v>
      </c>
      <c r="O6020" s="15" t="s">
        <v>28</v>
      </c>
      <c r="P6020" s="15" t="s">
        <v>29</v>
      </c>
      <c r="Q6020" s="15" t="s">
        <v>24</v>
      </c>
      <c r="R6020" s="15" t="s">
        <v>17</v>
      </c>
      <c r="S6020" s="18" t="n">
        <v>20.35</v>
      </c>
      <c r="T6020" s="15" t="n">
        <v>689.75</v>
      </c>
      <c r="U6020" s="15" t="s">
        <v>24</v>
      </c>
      <c r="V6020" s="18" t="n">
        <f aca="false">IF(ISNUMBER(T6020),T6020,0)</f>
        <v>689.75</v>
      </c>
      <c r="W6020" s="15" t="n">
        <f aca="false">IF(U6020="Yes",1,0)</f>
        <v>0</v>
      </c>
      <c r="X6020" s="15" t="str">
        <f aca="false">IF(F6020&lt;=12,"0-12 months",IF(F6020&lt;=24,"13-24 months",IF(F6020&lt;=48,"25-48 months","49-72 months")))</f>
        <v>25-48 months</v>
      </c>
      <c r="Y6020" s="15" t="str">
        <f aca="false">IF(C6020=1,"Yes","No")</f>
        <v>No</v>
      </c>
      <c r="Z6020" s="15" t="n">
        <f aca="false">COUNTIF(J6020:O6020,"Yes")</f>
        <v>0</v>
      </c>
      <c r="AA6020" s="18" t="n">
        <f aca="false">S6020*W6020</f>
        <v>0</v>
      </c>
      <c r="AB6020" s="15" t="n">
        <f aca="false">(P6020="Month-to-month")+(I6020="Fiber optic")+(R6020="Electronic check")+(F6020&lt;=12)+(M6020="No")+(J6020="No")</f>
        <v>0</v>
      </c>
      <c r="AC6020" s="15" t="str">
        <f aca="false">IF(AB6020&gt;=5,"High",IF(AB6020&gt;=3,"Medium","Low"))</f>
        <v>Low</v>
      </c>
    </row>
    <row r="6021" customFormat="false" ht="15" hidden="false" customHeight="false" outlineLevel="0" collapsed="false">
      <c r="A6021" s="15" t="s">
        <v>6118</v>
      </c>
      <c r="B6021" s="15" t="s">
        <v>94</v>
      </c>
      <c r="C6021" s="15" t="n">
        <v>0</v>
      </c>
      <c r="D6021" s="15" t="s">
        <v>24</v>
      </c>
      <c r="E6021" s="15" t="s">
        <v>24</v>
      </c>
      <c r="F6021" s="15" t="n">
        <v>41</v>
      </c>
      <c r="G6021" s="15" t="s">
        <v>26</v>
      </c>
      <c r="H6021" s="15" t="s">
        <v>26</v>
      </c>
      <c r="I6021" s="15" t="s">
        <v>96</v>
      </c>
      <c r="J6021" s="15" t="s">
        <v>24</v>
      </c>
      <c r="K6021" s="15" t="s">
        <v>26</v>
      </c>
      <c r="L6021" s="15" t="s">
        <v>26</v>
      </c>
      <c r="M6021" s="15" t="s">
        <v>24</v>
      </c>
      <c r="N6021" s="15" t="s">
        <v>26</v>
      </c>
      <c r="O6021" s="15" t="s">
        <v>26</v>
      </c>
      <c r="P6021" s="15" t="s">
        <v>27</v>
      </c>
      <c r="Q6021" s="15" t="s">
        <v>26</v>
      </c>
      <c r="R6021" s="15" t="s">
        <v>15</v>
      </c>
      <c r="S6021" s="18" t="n">
        <v>80.55</v>
      </c>
      <c r="T6021" s="15" t="n">
        <v>3263.9</v>
      </c>
      <c r="U6021" s="15" t="s">
        <v>24</v>
      </c>
      <c r="V6021" s="18" t="n">
        <f aca="false">IF(ISNUMBER(T6021),T6021,0)</f>
        <v>3263.9</v>
      </c>
      <c r="W6021" s="15" t="n">
        <f aca="false">IF(U6021="Yes",1,0)</f>
        <v>0</v>
      </c>
      <c r="X6021" s="15" t="str">
        <f aca="false">IF(F6021&lt;=12,"0-12 months",IF(F6021&lt;=24,"13-24 months",IF(F6021&lt;=48,"25-48 months","49-72 months")))</f>
        <v>25-48 months</v>
      </c>
      <c r="Y6021" s="15" t="str">
        <f aca="false">IF(C6021=1,"Yes","No")</f>
        <v>No</v>
      </c>
      <c r="Z6021" s="15" t="n">
        <f aca="false">COUNTIF(J6021:O6021,"Yes")</f>
        <v>4</v>
      </c>
      <c r="AA6021" s="18" t="n">
        <f aca="false">S6021*W6021</f>
        <v>0</v>
      </c>
      <c r="AB6021" s="15" t="n">
        <f aca="false">(P6021="Month-to-month")+(I6021="Fiber optic")+(R6021="Electronic check")+(F6021&lt;=12)+(M6021="No")+(J6021="No")</f>
        <v>3</v>
      </c>
      <c r="AC6021" s="15" t="str">
        <f aca="false">IF(AB6021&gt;=5,"High",IF(AB6021&gt;=3,"Medium","Low"))</f>
        <v>Medium</v>
      </c>
    </row>
    <row r="6022" customFormat="false" ht="15" hidden="false" customHeight="false" outlineLevel="0" collapsed="false">
      <c r="A6022" s="15" t="s">
        <v>6119</v>
      </c>
      <c r="B6022" s="15" t="s">
        <v>94</v>
      </c>
      <c r="C6022" s="15" t="n">
        <v>0</v>
      </c>
      <c r="D6022" s="15" t="s">
        <v>26</v>
      </c>
      <c r="E6022" s="15" t="s">
        <v>26</v>
      </c>
      <c r="F6022" s="15" t="n">
        <v>34</v>
      </c>
      <c r="G6022" s="15" t="s">
        <v>24</v>
      </c>
      <c r="H6022" s="15" t="s">
        <v>95</v>
      </c>
      <c r="I6022" s="15" t="s">
        <v>96</v>
      </c>
      <c r="J6022" s="15" t="s">
        <v>26</v>
      </c>
      <c r="K6022" s="15" t="s">
        <v>24</v>
      </c>
      <c r="L6022" s="15" t="s">
        <v>26</v>
      </c>
      <c r="M6022" s="15" t="s">
        <v>26</v>
      </c>
      <c r="N6022" s="15" t="s">
        <v>26</v>
      </c>
      <c r="O6022" s="15" t="s">
        <v>26</v>
      </c>
      <c r="P6022" s="15" t="s">
        <v>27</v>
      </c>
      <c r="Q6022" s="15" t="s">
        <v>24</v>
      </c>
      <c r="R6022" s="15" t="s">
        <v>17</v>
      </c>
      <c r="S6022" s="18" t="n">
        <v>61.25</v>
      </c>
      <c r="T6022" s="15" t="n">
        <v>1993.2</v>
      </c>
      <c r="U6022" s="15" t="s">
        <v>24</v>
      </c>
      <c r="V6022" s="18" t="n">
        <f aca="false">IF(ISNUMBER(T6022),T6022,0)</f>
        <v>1993.2</v>
      </c>
      <c r="W6022" s="15" t="n">
        <f aca="false">IF(U6022="Yes",1,0)</f>
        <v>0</v>
      </c>
      <c r="X6022" s="15" t="str">
        <f aca="false">IF(F6022&lt;=12,"0-12 months",IF(F6022&lt;=24,"13-24 months",IF(F6022&lt;=48,"25-48 months","49-72 months")))</f>
        <v>25-48 months</v>
      </c>
      <c r="Y6022" s="15" t="str">
        <f aca="false">IF(C6022=1,"Yes","No")</f>
        <v>No</v>
      </c>
      <c r="Z6022" s="15" t="n">
        <f aca="false">COUNTIF(J6022:O6022,"Yes")</f>
        <v>5</v>
      </c>
      <c r="AA6022" s="18" t="n">
        <f aca="false">S6022*W6022</f>
        <v>0</v>
      </c>
      <c r="AB6022" s="15" t="n">
        <f aca="false">(P6022="Month-to-month")+(I6022="Fiber optic")+(R6022="Electronic check")+(F6022&lt;=12)+(M6022="No")+(J6022="No")</f>
        <v>0</v>
      </c>
      <c r="AC6022" s="15" t="str">
        <f aca="false">IF(AB6022&gt;=5,"High",IF(AB6022&gt;=3,"Medium","Low"))</f>
        <v>Low</v>
      </c>
    </row>
    <row r="6023" customFormat="false" ht="15" hidden="false" customHeight="false" outlineLevel="0" collapsed="false">
      <c r="A6023" s="15" t="s">
        <v>6120</v>
      </c>
      <c r="B6023" s="15" t="s">
        <v>94</v>
      </c>
      <c r="C6023" s="15" t="n">
        <v>0</v>
      </c>
      <c r="D6023" s="15" t="s">
        <v>26</v>
      </c>
      <c r="E6023" s="15" t="s">
        <v>26</v>
      </c>
      <c r="F6023" s="15" t="n">
        <v>13</v>
      </c>
      <c r="G6023" s="15" t="s">
        <v>26</v>
      </c>
      <c r="H6023" s="15" t="s">
        <v>24</v>
      </c>
      <c r="I6023" s="15" t="s">
        <v>24</v>
      </c>
      <c r="J6023" s="15" t="s">
        <v>28</v>
      </c>
      <c r="K6023" s="15" t="s">
        <v>28</v>
      </c>
      <c r="L6023" s="15" t="s">
        <v>28</v>
      </c>
      <c r="M6023" s="15" t="s">
        <v>28</v>
      </c>
      <c r="N6023" s="15" t="s">
        <v>28</v>
      </c>
      <c r="O6023" s="15" t="s">
        <v>28</v>
      </c>
      <c r="P6023" s="15" t="s">
        <v>25</v>
      </c>
      <c r="Q6023" s="15" t="s">
        <v>26</v>
      </c>
      <c r="R6023" s="15" t="s">
        <v>17</v>
      </c>
      <c r="S6023" s="18" t="n">
        <v>20.45</v>
      </c>
      <c r="T6023" s="15" t="n">
        <v>254.5</v>
      </c>
      <c r="U6023" s="15" t="s">
        <v>24</v>
      </c>
      <c r="V6023" s="18" t="n">
        <f aca="false">IF(ISNUMBER(T6023),T6023,0)</f>
        <v>254.5</v>
      </c>
      <c r="W6023" s="15" t="n">
        <f aca="false">IF(U6023="Yes",1,0)</f>
        <v>0</v>
      </c>
      <c r="X6023" s="15" t="str">
        <f aca="false">IF(F6023&lt;=12,"0-12 months",IF(F6023&lt;=24,"13-24 months",IF(F6023&lt;=48,"25-48 months","49-72 months")))</f>
        <v>13-24 months</v>
      </c>
      <c r="Y6023" s="15" t="str">
        <f aca="false">IF(C6023=1,"Yes","No")</f>
        <v>No</v>
      </c>
      <c r="Z6023" s="15" t="n">
        <f aca="false">COUNTIF(J6023:O6023,"Yes")</f>
        <v>0</v>
      </c>
      <c r="AA6023" s="18" t="n">
        <f aca="false">S6023*W6023</f>
        <v>0</v>
      </c>
      <c r="AB6023" s="15" t="n">
        <f aca="false">(P6023="Month-to-month")+(I6023="Fiber optic")+(R6023="Electronic check")+(F6023&lt;=12)+(M6023="No")+(J6023="No")</f>
        <v>1</v>
      </c>
      <c r="AC6023" s="15" t="str">
        <f aca="false">IF(AB6023&gt;=5,"High",IF(AB6023&gt;=3,"Medium","Low"))</f>
        <v>Low</v>
      </c>
    </row>
    <row r="6024" customFormat="false" ht="15" hidden="false" customHeight="false" outlineLevel="0" collapsed="false">
      <c r="A6024" s="15" t="s">
        <v>6121</v>
      </c>
      <c r="B6024" s="15" t="s">
        <v>94</v>
      </c>
      <c r="C6024" s="15" t="n">
        <v>0</v>
      </c>
      <c r="D6024" s="15" t="s">
        <v>24</v>
      </c>
      <c r="E6024" s="15" t="s">
        <v>24</v>
      </c>
      <c r="F6024" s="15" t="n">
        <v>20</v>
      </c>
      <c r="G6024" s="15" t="s">
        <v>26</v>
      </c>
      <c r="H6024" s="15" t="s">
        <v>24</v>
      </c>
      <c r="I6024" s="15" t="s">
        <v>24</v>
      </c>
      <c r="J6024" s="15" t="s">
        <v>28</v>
      </c>
      <c r="K6024" s="15" t="s">
        <v>28</v>
      </c>
      <c r="L6024" s="15" t="s">
        <v>28</v>
      </c>
      <c r="M6024" s="15" t="s">
        <v>28</v>
      </c>
      <c r="N6024" s="15" t="s">
        <v>28</v>
      </c>
      <c r="O6024" s="15" t="s">
        <v>28</v>
      </c>
      <c r="P6024" s="15" t="s">
        <v>25</v>
      </c>
      <c r="Q6024" s="15" t="s">
        <v>26</v>
      </c>
      <c r="R6024" s="15" t="s">
        <v>21</v>
      </c>
      <c r="S6024" s="18" t="n">
        <v>18.9</v>
      </c>
      <c r="T6024" s="15" t="n">
        <v>347.65</v>
      </c>
      <c r="U6024" s="15" t="s">
        <v>24</v>
      </c>
      <c r="V6024" s="18" t="n">
        <f aca="false">IF(ISNUMBER(T6024),T6024,0)</f>
        <v>347.65</v>
      </c>
      <c r="W6024" s="15" t="n">
        <f aca="false">IF(U6024="Yes",1,0)</f>
        <v>0</v>
      </c>
      <c r="X6024" s="15" t="str">
        <f aca="false">IF(F6024&lt;=12,"0-12 months",IF(F6024&lt;=24,"13-24 months",IF(F6024&lt;=48,"25-48 months","49-72 months")))</f>
        <v>13-24 months</v>
      </c>
      <c r="Y6024" s="15" t="str">
        <f aca="false">IF(C6024=1,"Yes","No")</f>
        <v>No</v>
      </c>
      <c r="Z6024" s="15" t="n">
        <f aca="false">COUNTIF(J6024:O6024,"Yes")</f>
        <v>0</v>
      </c>
      <c r="AA6024" s="18" t="n">
        <f aca="false">S6024*W6024</f>
        <v>0</v>
      </c>
      <c r="AB6024" s="15" t="n">
        <f aca="false">(P6024="Month-to-month")+(I6024="Fiber optic")+(R6024="Electronic check")+(F6024&lt;=12)+(M6024="No")+(J6024="No")</f>
        <v>1</v>
      </c>
      <c r="AC6024" s="15" t="str">
        <f aca="false">IF(AB6024&gt;=5,"High",IF(AB6024&gt;=3,"Medium","Low"))</f>
        <v>Low</v>
      </c>
    </row>
    <row r="6025" customFormat="false" ht="15" hidden="false" customHeight="false" outlineLevel="0" collapsed="false">
      <c r="A6025" s="15" t="s">
        <v>6122</v>
      </c>
      <c r="B6025" s="15" t="s">
        <v>94</v>
      </c>
      <c r="C6025" s="15" t="n">
        <v>1</v>
      </c>
      <c r="D6025" s="15" t="s">
        <v>24</v>
      </c>
      <c r="E6025" s="15" t="s">
        <v>24</v>
      </c>
      <c r="F6025" s="15" t="n">
        <v>51</v>
      </c>
      <c r="G6025" s="15" t="s">
        <v>26</v>
      </c>
      <c r="H6025" s="15" t="s">
        <v>24</v>
      </c>
      <c r="I6025" s="15" t="s">
        <v>24</v>
      </c>
      <c r="J6025" s="15" t="s">
        <v>28</v>
      </c>
      <c r="K6025" s="15" t="s">
        <v>28</v>
      </c>
      <c r="L6025" s="15" t="s">
        <v>28</v>
      </c>
      <c r="M6025" s="15" t="s">
        <v>28</v>
      </c>
      <c r="N6025" s="15" t="s">
        <v>28</v>
      </c>
      <c r="O6025" s="15" t="s">
        <v>28</v>
      </c>
      <c r="P6025" s="15" t="s">
        <v>29</v>
      </c>
      <c r="Q6025" s="15" t="s">
        <v>24</v>
      </c>
      <c r="R6025" s="15" t="s">
        <v>21</v>
      </c>
      <c r="S6025" s="18" t="n">
        <v>19.6</v>
      </c>
      <c r="T6025" s="15" t="n">
        <v>967.9</v>
      </c>
      <c r="U6025" s="15" t="s">
        <v>24</v>
      </c>
      <c r="V6025" s="18" t="n">
        <f aca="false">IF(ISNUMBER(T6025),T6025,0)</f>
        <v>967.9</v>
      </c>
      <c r="W6025" s="15" t="n">
        <f aca="false">IF(U6025="Yes",1,0)</f>
        <v>0</v>
      </c>
      <c r="X6025" s="15" t="str">
        <f aca="false">IF(F6025&lt;=12,"0-12 months",IF(F6025&lt;=24,"13-24 months",IF(F6025&lt;=48,"25-48 months","49-72 months")))</f>
        <v>49-72 months</v>
      </c>
      <c r="Y6025" s="15" t="str">
        <f aca="false">IF(C6025=1,"Yes","No")</f>
        <v>Yes</v>
      </c>
      <c r="Z6025" s="15" t="n">
        <f aca="false">COUNTIF(J6025:O6025,"Yes")</f>
        <v>0</v>
      </c>
      <c r="AA6025" s="18" t="n">
        <f aca="false">S6025*W6025</f>
        <v>0</v>
      </c>
      <c r="AB6025" s="15" t="n">
        <f aca="false">(P6025="Month-to-month")+(I6025="Fiber optic")+(R6025="Electronic check")+(F6025&lt;=12)+(M6025="No")+(J6025="No")</f>
        <v>0</v>
      </c>
      <c r="AC6025" s="15" t="str">
        <f aca="false">IF(AB6025&gt;=5,"High",IF(AB6025&gt;=3,"Medium","Low"))</f>
        <v>Low</v>
      </c>
    </row>
    <row r="6026" customFormat="false" ht="15" hidden="false" customHeight="false" outlineLevel="0" collapsed="false">
      <c r="A6026" s="15" t="s">
        <v>6123</v>
      </c>
      <c r="B6026" s="15" t="s">
        <v>94</v>
      </c>
      <c r="C6026" s="15" t="n">
        <v>0</v>
      </c>
      <c r="D6026" s="15" t="s">
        <v>26</v>
      </c>
      <c r="E6026" s="15" t="s">
        <v>24</v>
      </c>
      <c r="F6026" s="15" t="n">
        <v>3</v>
      </c>
      <c r="G6026" s="15" t="s">
        <v>26</v>
      </c>
      <c r="H6026" s="15" t="s">
        <v>26</v>
      </c>
      <c r="I6026" s="15" t="s">
        <v>102</v>
      </c>
      <c r="J6026" s="15" t="s">
        <v>24</v>
      </c>
      <c r="K6026" s="15" t="s">
        <v>26</v>
      </c>
      <c r="L6026" s="15" t="s">
        <v>24</v>
      </c>
      <c r="M6026" s="15" t="s">
        <v>24</v>
      </c>
      <c r="N6026" s="15" t="s">
        <v>24</v>
      </c>
      <c r="O6026" s="15" t="s">
        <v>26</v>
      </c>
      <c r="P6026" s="15" t="s">
        <v>25</v>
      </c>
      <c r="Q6026" s="15" t="s">
        <v>26</v>
      </c>
      <c r="R6026" s="15" t="s">
        <v>21</v>
      </c>
      <c r="S6026" s="18" t="n">
        <v>91.5</v>
      </c>
      <c r="T6026" s="15" t="n">
        <v>242.95</v>
      </c>
      <c r="U6026" s="15" t="s">
        <v>26</v>
      </c>
      <c r="V6026" s="18" t="n">
        <f aca="false">IF(ISNUMBER(T6026),T6026,0)</f>
        <v>242.95</v>
      </c>
      <c r="W6026" s="15" t="n">
        <f aca="false">IF(U6026="Yes",1,0)</f>
        <v>1</v>
      </c>
      <c r="X6026" s="15" t="str">
        <f aca="false">IF(F6026&lt;=12,"0-12 months",IF(F6026&lt;=24,"13-24 months",IF(F6026&lt;=48,"25-48 months","49-72 months")))</f>
        <v>0-12 months</v>
      </c>
      <c r="Y6026" s="15" t="str">
        <f aca="false">IF(C6026=1,"Yes","No")</f>
        <v>No</v>
      </c>
      <c r="Z6026" s="15" t="n">
        <f aca="false">COUNTIF(J6026:O6026,"Yes")</f>
        <v>2</v>
      </c>
      <c r="AA6026" s="18" t="n">
        <f aca="false">S6026*W6026</f>
        <v>91.5</v>
      </c>
      <c r="AB6026" s="15" t="n">
        <f aca="false">(P6026="Month-to-month")+(I6026="Fiber optic")+(R6026="Electronic check")+(F6026&lt;=12)+(M6026="No")+(J6026="No")</f>
        <v>5</v>
      </c>
      <c r="AC6026" s="15" t="str">
        <f aca="false">IF(AB6026&gt;=5,"High",IF(AB6026&gt;=3,"Medium","Low"))</f>
        <v>High</v>
      </c>
    </row>
    <row r="6027" customFormat="false" ht="15" hidden="false" customHeight="false" outlineLevel="0" collapsed="false">
      <c r="A6027" s="15" t="s">
        <v>6124</v>
      </c>
      <c r="B6027" s="15" t="s">
        <v>94</v>
      </c>
      <c r="C6027" s="15" t="n">
        <v>0</v>
      </c>
      <c r="D6027" s="15" t="s">
        <v>24</v>
      </c>
      <c r="E6027" s="15" t="s">
        <v>26</v>
      </c>
      <c r="F6027" s="15" t="n">
        <v>41</v>
      </c>
      <c r="G6027" s="15" t="s">
        <v>26</v>
      </c>
      <c r="H6027" s="15" t="s">
        <v>24</v>
      </c>
      <c r="I6027" s="15" t="s">
        <v>96</v>
      </c>
      <c r="J6027" s="15" t="s">
        <v>24</v>
      </c>
      <c r="K6027" s="15" t="s">
        <v>24</v>
      </c>
      <c r="L6027" s="15" t="s">
        <v>24</v>
      </c>
      <c r="M6027" s="15" t="s">
        <v>24</v>
      </c>
      <c r="N6027" s="15" t="s">
        <v>24</v>
      </c>
      <c r="O6027" s="15" t="s">
        <v>24</v>
      </c>
      <c r="P6027" s="15" t="s">
        <v>25</v>
      </c>
      <c r="Q6027" s="15" t="s">
        <v>24</v>
      </c>
      <c r="R6027" s="15" t="s">
        <v>19</v>
      </c>
      <c r="S6027" s="18" t="n">
        <v>45.2</v>
      </c>
      <c r="T6027" s="15" t="n">
        <v>1841.9</v>
      </c>
      <c r="U6027" s="15" t="s">
        <v>24</v>
      </c>
      <c r="V6027" s="18" t="n">
        <f aca="false">IF(ISNUMBER(T6027),T6027,0)</f>
        <v>1841.9</v>
      </c>
      <c r="W6027" s="15" t="n">
        <f aca="false">IF(U6027="Yes",1,0)</f>
        <v>0</v>
      </c>
      <c r="X6027" s="15" t="str">
        <f aca="false">IF(F6027&lt;=12,"0-12 months",IF(F6027&lt;=24,"13-24 months",IF(F6027&lt;=48,"25-48 months","49-72 months")))</f>
        <v>25-48 months</v>
      </c>
      <c r="Y6027" s="15" t="str">
        <f aca="false">IF(C6027=1,"Yes","No")</f>
        <v>No</v>
      </c>
      <c r="Z6027" s="15" t="n">
        <f aca="false">COUNTIF(J6027:O6027,"Yes")</f>
        <v>0</v>
      </c>
      <c r="AA6027" s="18" t="n">
        <f aca="false">S6027*W6027</f>
        <v>0</v>
      </c>
      <c r="AB6027" s="15" t="n">
        <f aca="false">(P6027="Month-to-month")+(I6027="Fiber optic")+(R6027="Electronic check")+(F6027&lt;=12)+(M6027="No")+(J6027="No")</f>
        <v>3</v>
      </c>
      <c r="AC6027" s="15" t="str">
        <f aca="false">IF(AB6027&gt;=5,"High",IF(AB6027&gt;=3,"Medium","Low"))</f>
        <v>Medium</v>
      </c>
    </row>
    <row r="6028" customFormat="false" ht="15" hidden="false" customHeight="false" outlineLevel="0" collapsed="false">
      <c r="A6028" s="15" t="s">
        <v>6125</v>
      </c>
      <c r="B6028" s="15" t="s">
        <v>94</v>
      </c>
      <c r="C6028" s="15" t="n">
        <v>0</v>
      </c>
      <c r="D6028" s="15" t="s">
        <v>24</v>
      </c>
      <c r="E6028" s="15" t="s">
        <v>24</v>
      </c>
      <c r="F6028" s="15" t="n">
        <v>13</v>
      </c>
      <c r="G6028" s="15" t="s">
        <v>26</v>
      </c>
      <c r="H6028" s="15" t="s">
        <v>24</v>
      </c>
      <c r="I6028" s="15" t="s">
        <v>24</v>
      </c>
      <c r="J6028" s="15" t="s">
        <v>28</v>
      </c>
      <c r="K6028" s="15" t="s">
        <v>28</v>
      </c>
      <c r="L6028" s="15" t="s">
        <v>28</v>
      </c>
      <c r="M6028" s="15" t="s">
        <v>28</v>
      </c>
      <c r="N6028" s="15" t="s">
        <v>28</v>
      </c>
      <c r="O6028" s="15" t="s">
        <v>28</v>
      </c>
      <c r="P6028" s="15" t="s">
        <v>25</v>
      </c>
      <c r="Q6028" s="15" t="s">
        <v>24</v>
      </c>
      <c r="R6028" s="15" t="s">
        <v>21</v>
      </c>
      <c r="S6028" s="18" t="n">
        <v>19.45</v>
      </c>
      <c r="T6028" s="15" t="n">
        <v>232.1</v>
      </c>
      <c r="U6028" s="15" t="s">
        <v>24</v>
      </c>
      <c r="V6028" s="18" t="n">
        <f aca="false">IF(ISNUMBER(T6028),T6028,0)</f>
        <v>232.1</v>
      </c>
      <c r="W6028" s="15" t="n">
        <f aca="false">IF(U6028="Yes",1,0)</f>
        <v>0</v>
      </c>
      <c r="X6028" s="15" t="str">
        <f aca="false">IF(F6028&lt;=12,"0-12 months",IF(F6028&lt;=24,"13-24 months",IF(F6028&lt;=48,"25-48 months","49-72 months")))</f>
        <v>13-24 months</v>
      </c>
      <c r="Y6028" s="15" t="str">
        <f aca="false">IF(C6028=1,"Yes","No")</f>
        <v>No</v>
      </c>
      <c r="Z6028" s="15" t="n">
        <f aca="false">COUNTIF(J6028:O6028,"Yes")</f>
        <v>0</v>
      </c>
      <c r="AA6028" s="18" t="n">
        <f aca="false">S6028*W6028</f>
        <v>0</v>
      </c>
      <c r="AB6028" s="15" t="n">
        <f aca="false">(P6028="Month-to-month")+(I6028="Fiber optic")+(R6028="Electronic check")+(F6028&lt;=12)+(M6028="No")+(J6028="No")</f>
        <v>1</v>
      </c>
      <c r="AC6028" s="15" t="str">
        <f aca="false">IF(AB6028&gt;=5,"High",IF(AB6028&gt;=3,"Medium","Low"))</f>
        <v>Low</v>
      </c>
    </row>
    <row r="6029" customFormat="false" ht="15" hidden="false" customHeight="false" outlineLevel="0" collapsed="false">
      <c r="A6029" s="15" t="s">
        <v>6126</v>
      </c>
      <c r="B6029" s="15" t="s">
        <v>98</v>
      </c>
      <c r="C6029" s="15" t="n">
        <v>0</v>
      </c>
      <c r="D6029" s="15" t="s">
        <v>26</v>
      </c>
      <c r="E6029" s="15" t="s">
        <v>26</v>
      </c>
      <c r="F6029" s="15" t="n">
        <v>35</v>
      </c>
      <c r="G6029" s="15" t="s">
        <v>26</v>
      </c>
      <c r="H6029" s="15" t="s">
        <v>26</v>
      </c>
      <c r="I6029" s="15" t="s">
        <v>24</v>
      </c>
      <c r="J6029" s="15" t="s">
        <v>28</v>
      </c>
      <c r="K6029" s="15" t="s">
        <v>28</v>
      </c>
      <c r="L6029" s="15" t="s">
        <v>28</v>
      </c>
      <c r="M6029" s="15" t="s">
        <v>28</v>
      </c>
      <c r="N6029" s="15" t="s">
        <v>28</v>
      </c>
      <c r="O6029" s="15" t="s">
        <v>28</v>
      </c>
      <c r="P6029" s="15" t="s">
        <v>29</v>
      </c>
      <c r="Q6029" s="15" t="s">
        <v>24</v>
      </c>
      <c r="R6029" s="15" t="s">
        <v>19</v>
      </c>
      <c r="S6029" s="18" t="n">
        <v>25.45</v>
      </c>
      <c r="T6029" s="15" t="n">
        <v>809.25</v>
      </c>
      <c r="U6029" s="15" t="s">
        <v>24</v>
      </c>
      <c r="V6029" s="18" t="n">
        <f aca="false">IF(ISNUMBER(T6029),T6029,0)</f>
        <v>809.25</v>
      </c>
      <c r="W6029" s="15" t="n">
        <f aca="false">IF(U6029="Yes",1,0)</f>
        <v>0</v>
      </c>
      <c r="X6029" s="15" t="str">
        <f aca="false">IF(F6029&lt;=12,"0-12 months",IF(F6029&lt;=24,"13-24 months",IF(F6029&lt;=48,"25-48 months","49-72 months")))</f>
        <v>25-48 months</v>
      </c>
      <c r="Y6029" s="15" t="str">
        <f aca="false">IF(C6029=1,"Yes","No")</f>
        <v>No</v>
      </c>
      <c r="Z6029" s="15" t="n">
        <f aca="false">COUNTIF(J6029:O6029,"Yes")</f>
        <v>0</v>
      </c>
      <c r="AA6029" s="18" t="n">
        <f aca="false">S6029*W6029</f>
        <v>0</v>
      </c>
      <c r="AB6029" s="15" t="n">
        <f aca="false">(P6029="Month-to-month")+(I6029="Fiber optic")+(R6029="Electronic check")+(F6029&lt;=12)+(M6029="No")+(J6029="No")</f>
        <v>0</v>
      </c>
      <c r="AC6029" s="15" t="str">
        <f aca="false">IF(AB6029&gt;=5,"High",IF(AB6029&gt;=3,"Medium","Low"))</f>
        <v>Low</v>
      </c>
    </row>
    <row r="6030" customFormat="false" ht="15" hidden="false" customHeight="false" outlineLevel="0" collapsed="false">
      <c r="A6030" s="15" t="s">
        <v>6127</v>
      </c>
      <c r="B6030" s="15" t="s">
        <v>98</v>
      </c>
      <c r="C6030" s="15" t="n">
        <v>0</v>
      </c>
      <c r="D6030" s="15" t="s">
        <v>26</v>
      </c>
      <c r="E6030" s="15" t="s">
        <v>24</v>
      </c>
      <c r="F6030" s="15" t="n">
        <v>12</v>
      </c>
      <c r="G6030" s="15" t="s">
        <v>26</v>
      </c>
      <c r="H6030" s="15" t="s">
        <v>24</v>
      </c>
      <c r="I6030" s="15" t="s">
        <v>102</v>
      </c>
      <c r="J6030" s="15" t="s">
        <v>26</v>
      </c>
      <c r="K6030" s="15" t="s">
        <v>24</v>
      </c>
      <c r="L6030" s="15" t="s">
        <v>24</v>
      </c>
      <c r="M6030" s="15" t="s">
        <v>26</v>
      </c>
      <c r="N6030" s="15" t="s">
        <v>24</v>
      </c>
      <c r="O6030" s="15" t="s">
        <v>24</v>
      </c>
      <c r="P6030" s="15" t="s">
        <v>25</v>
      </c>
      <c r="Q6030" s="15" t="s">
        <v>24</v>
      </c>
      <c r="R6030" s="15" t="s">
        <v>19</v>
      </c>
      <c r="S6030" s="18" t="n">
        <v>80.85</v>
      </c>
      <c r="T6030" s="15" t="n">
        <v>866.45</v>
      </c>
      <c r="U6030" s="15" t="s">
        <v>26</v>
      </c>
      <c r="V6030" s="18" t="n">
        <f aca="false">IF(ISNUMBER(T6030),T6030,0)</f>
        <v>866.45</v>
      </c>
      <c r="W6030" s="15" t="n">
        <f aca="false">IF(U6030="Yes",1,0)</f>
        <v>1</v>
      </c>
      <c r="X6030" s="15" t="str">
        <f aca="false">IF(F6030&lt;=12,"0-12 months",IF(F6030&lt;=24,"13-24 months",IF(F6030&lt;=48,"25-48 months","49-72 months")))</f>
        <v>0-12 months</v>
      </c>
      <c r="Y6030" s="15" t="str">
        <f aca="false">IF(C6030=1,"Yes","No")</f>
        <v>No</v>
      </c>
      <c r="Z6030" s="15" t="n">
        <f aca="false">COUNTIF(J6030:O6030,"Yes")</f>
        <v>2</v>
      </c>
      <c r="AA6030" s="18" t="n">
        <f aca="false">S6030*W6030</f>
        <v>80.85</v>
      </c>
      <c r="AB6030" s="15" t="n">
        <f aca="false">(P6030="Month-to-month")+(I6030="Fiber optic")+(R6030="Electronic check")+(F6030&lt;=12)+(M6030="No")+(J6030="No")</f>
        <v>3</v>
      </c>
      <c r="AC6030" s="15" t="str">
        <f aca="false">IF(AB6030&gt;=5,"High",IF(AB6030&gt;=3,"Medium","Low"))</f>
        <v>Medium</v>
      </c>
    </row>
    <row r="6031" customFormat="false" ht="15" hidden="false" customHeight="false" outlineLevel="0" collapsed="false">
      <c r="A6031" s="15" t="s">
        <v>6128</v>
      </c>
      <c r="B6031" s="15" t="s">
        <v>98</v>
      </c>
      <c r="C6031" s="15" t="n">
        <v>0</v>
      </c>
      <c r="D6031" s="15" t="s">
        <v>24</v>
      </c>
      <c r="E6031" s="15" t="s">
        <v>24</v>
      </c>
      <c r="F6031" s="15" t="n">
        <v>4</v>
      </c>
      <c r="G6031" s="15" t="s">
        <v>26</v>
      </c>
      <c r="H6031" s="15" t="s">
        <v>24</v>
      </c>
      <c r="I6031" s="15" t="s">
        <v>102</v>
      </c>
      <c r="J6031" s="15" t="s">
        <v>26</v>
      </c>
      <c r="K6031" s="15" t="s">
        <v>26</v>
      </c>
      <c r="L6031" s="15" t="s">
        <v>24</v>
      </c>
      <c r="M6031" s="15" t="s">
        <v>26</v>
      </c>
      <c r="N6031" s="15" t="s">
        <v>24</v>
      </c>
      <c r="O6031" s="15" t="s">
        <v>26</v>
      </c>
      <c r="P6031" s="15" t="s">
        <v>25</v>
      </c>
      <c r="Q6031" s="15" t="s">
        <v>26</v>
      </c>
      <c r="R6031" s="15" t="s">
        <v>17</v>
      </c>
      <c r="S6031" s="18" t="n">
        <v>94.9</v>
      </c>
      <c r="T6031" s="15" t="n">
        <v>360.55</v>
      </c>
      <c r="U6031" s="15" t="s">
        <v>24</v>
      </c>
      <c r="V6031" s="18" t="n">
        <f aca="false">IF(ISNUMBER(T6031),T6031,0)</f>
        <v>360.55</v>
      </c>
      <c r="W6031" s="15" t="n">
        <f aca="false">IF(U6031="Yes",1,0)</f>
        <v>0</v>
      </c>
      <c r="X6031" s="15" t="str">
        <f aca="false">IF(F6031&lt;=12,"0-12 months",IF(F6031&lt;=24,"13-24 months",IF(F6031&lt;=48,"25-48 months","49-72 months")))</f>
        <v>0-12 months</v>
      </c>
      <c r="Y6031" s="15" t="str">
        <f aca="false">IF(C6031=1,"Yes","No")</f>
        <v>No</v>
      </c>
      <c r="Z6031" s="15" t="n">
        <f aca="false">COUNTIF(J6031:O6031,"Yes")</f>
        <v>4</v>
      </c>
      <c r="AA6031" s="18" t="n">
        <f aca="false">S6031*W6031</f>
        <v>0</v>
      </c>
      <c r="AB6031" s="15" t="n">
        <f aca="false">(P6031="Month-to-month")+(I6031="Fiber optic")+(R6031="Electronic check")+(F6031&lt;=12)+(M6031="No")+(J6031="No")</f>
        <v>3</v>
      </c>
      <c r="AC6031" s="15" t="str">
        <f aca="false">IF(AB6031&gt;=5,"High",IF(AB6031&gt;=3,"Medium","Low"))</f>
        <v>Medium</v>
      </c>
    </row>
    <row r="6032" customFormat="false" ht="15" hidden="false" customHeight="false" outlineLevel="0" collapsed="false">
      <c r="A6032" s="15" t="s">
        <v>6129</v>
      </c>
      <c r="B6032" s="15" t="s">
        <v>94</v>
      </c>
      <c r="C6032" s="15" t="n">
        <v>0</v>
      </c>
      <c r="D6032" s="15" t="s">
        <v>24</v>
      </c>
      <c r="E6032" s="15" t="s">
        <v>24</v>
      </c>
      <c r="F6032" s="15" t="n">
        <v>43</v>
      </c>
      <c r="G6032" s="15" t="s">
        <v>24</v>
      </c>
      <c r="H6032" s="15" t="s">
        <v>95</v>
      </c>
      <c r="I6032" s="15" t="s">
        <v>96</v>
      </c>
      <c r="J6032" s="15" t="s">
        <v>24</v>
      </c>
      <c r="K6032" s="15" t="s">
        <v>24</v>
      </c>
      <c r="L6032" s="15" t="s">
        <v>26</v>
      </c>
      <c r="M6032" s="15" t="s">
        <v>24</v>
      </c>
      <c r="N6032" s="15" t="s">
        <v>26</v>
      </c>
      <c r="O6032" s="15" t="s">
        <v>26</v>
      </c>
      <c r="P6032" s="15" t="s">
        <v>25</v>
      </c>
      <c r="Q6032" s="15" t="s">
        <v>26</v>
      </c>
      <c r="R6032" s="15" t="s">
        <v>19</v>
      </c>
      <c r="S6032" s="18" t="n">
        <v>49.05</v>
      </c>
      <c r="T6032" s="15" t="n">
        <v>2076.2</v>
      </c>
      <c r="U6032" s="15" t="s">
        <v>26</v>
      </c>
      <c r="V6032" s="18" t="n">
        <f aca="false">IF(ISNUMBER(T6032),T6032,0)</f>
        <v>2076.2</v>
      </c>
      <c r="W6032" s="15" t="n">
        <f aca="false">IF(U6032="Yes",1,0)</f>
        <v>1</v>
      </c>
      <c r="X6032" s="15" t="str">
        <f aca="false">IF(F6032&lt;=12,"0-12 months",IF(F6032&lt;=24,"13-24 months",IF(F6032&lt;=48,"25-48 months","49-72 months")))</f>
        <v>25-48 months</v>
      </c>
      <c r="Y6032" s="15" t="str">
        <f aca="false">IF(C6032=1,"Yes","No")</f>
        <v>No</v>
      </c>
      <c r="Z6032" s="15" t="n">
        <f aca="false">COUNTIF(J6032:O6032,"Yes")</f>
        <v>3</v>
      </c>
      <c r="AA6032" s="18" t="n">
        <f aca="false">S6032*W6032</f>
        <v>49.05</v>
      </c>
      <c r="AB6032" s="15" t="n">
        <f aca="false">(P6032="Month-to-month")+(I6032="Fiber optic")+(R6032="Electronic check")+(F6032&lt;=12)+(M6032="No")+(J6032="No")</f>
        <v>3</v>
      </c>
      <c r="AC6032" s="15" t="str">
        <f aca="false">IF(AB6032&gt;=5,"High",IF(AB6032&gt;=3,"Medium","Low"))</f>
        <v>Medium</v>
      </c>
    </row>
    <row r="6033" customFormat="false" ht="15" hidden="false" customHeight="false" outlineLevel="0" collapsed="false">
      <c r="A6033" s="15" t="s">
        <v>6130</v>
      </c>
      <c r="B6033" s="15" t="s">
        <v>94</v>
      </c>
      <c r="C6033" s="15" t="n">
        <v>1</v>
      </c>
      <c r="D6033" s="15" t="s">
        <v>26</v>
      </c>
      <c r="E6033" s="15" t="s">
        <v>26</v>
      </c>
      <c r="F6033" s="15" t="n">
        <v>12</v>
      </c>
      <c r="G6033" s="15" t="s">
        <v>24</v>
      </c>
      <c r="H6033" s="15" t="s">
        <v>95</v>
      </c>
      <c r="I6033" s="15" t="s">
        <v>96</v>
      </c>
      <c r="J6033" s="15" t="s">
        <v>24</v>
      </c>
      <c r="K6033" s="15" t="s">
        <v>24</v>
      </c>
      <c r="L6033" s="15" t="s">
        <v>24</v>
      </c>
      <c r="M6033" s="15" t="s">
        <v>26</v>
      </c>
      <c r="N6033" s="15" t="s">
        <v>24</v>
      </c>
      <c r="O6033" s="15" t="s">
        <v>24</v>
      </c>
      <c r="P6033" s="15" t="s">
        <v>25</v>
      </c>
      <c r="Q6033" s="15" t="s">
        <v>26</v>
      </c>
      <c r="R6033" s="15" t="s">
        <v>17</v>
      </c>
      <c r="S6033" s="18" t="n">
        <v>29.3</v>
      </c>
      <c r="T6033" s="15" t="n">
        <v>355.9</v>
      </c>
      <c r="U6033" s="15" t="s">
        <v>24</v>
      </c>
      <c r="V6033" s="18" t="n">
        <f aca="false">IF(ISNUMBER(T6033),T6033,0)</f>
        <v>355.9</v>
      </c>
      <c r="W6033" s="15" t="n">
        <f aca="false">IF(U6033="Yes",1,0)</f>
        <v>0</v>
      </c>
      <c r="X6033" s="15" t="str">
        <f aca="false">IF(F6033&lt;=12,"0-12 months",IF(F6033&lt;=24,"13-24 months",IF(F6033&lt;=48,"25-48 months","49-72 months")))</f>
        <v>0-12 months</v>
      </c>
      <c r="Y6033" s="15" t="str">
        <f aca="false">IF(C6033=1,"Yes","No")</f>
        <v>Yes</v>
      </c>
      <c r="Z6033" s="15" t="n">
        <f aca="false">COUNTIF(J6033:O6033,"Yes")</f>
        <v>1</v>
      </c>
      <c r="AA6033" s="18" t="n">
        <f aca="false">S6033*W6033</f>
        <v>0</v>
      </c>
      <c r="AB6033" s="15" t="n">
        <f aca="false">(P6033="Month-to-month")+(I6033="Fiber optic")+(R6033="Electronic check")+(F6033&lt;=12)+(M6033="No")+(J6033="No")</f>
        <v>3</v>
      </c>
      <c r="AC6033" s="15" t="str">
        <f aca="false">IF(AB6033&gt;=5,"High",IF(AB6033&gt;=3,"Medium","Low"))</f>
        <v>Medium</v>
      </c>
    </row>
    <row r="6034" customFormat="false" ht="15" hidden="false" customHeight="false" outlineLevel="0" collapsed="false">
      <c r="A6034" s="15" t="s">
        <v>6131</v>
      </c>
      <c r="B6034" s="15" t="s">
        <v>98</v>
      </c>
      <c r="C6034" s="15" t="n">
        <v>1</v>
      </c>
      <c r="D6034" s="15" t="s">
        <v>26</v>
      </c>
      <c r="E6034" s="15" t="s">
        <v>24</v>
      </c>
      <c r="F6034" s="15" t="n">
        <v>68</v>
      </c>
      <c r="G6034" s="15" t="s">
        <v>26</v>
      </c>
      <c r="H6034" s="15" t="s">
        <v>26</v>
      </c>
      <c r="I6034" s="15" t="s">
        <v>102</v>
      </c>
      <c r="J6034" s="15" t="s">
        <v>24</v>
      </c>
      <c r="K6034" s="15" t="s">
        <v>26</v>
      </c>
      <c r="L6034" s="15" t="s">
        <v>26</v>
      </c>
      <c r="M6034" s="15" t="s">
        <v>24</v>
      </c>
      <c r="N6034" s="15" t="s">
        <v>26</v>
      </c>
      <c r="O6034" s="15" t="s">
        <v>26</v>
      </c>
      <c r="P6034" s="15" t="s">
        <v>25</v>
      </c>
      <c r="Q6034" s="15" t="s">
        <v>26</v>
      </c>
      <c r="R6034" s="15" t="s">
        <v>15</v>
      </c>
      <c r="S6034" s="18" t="n">
        <v>105.3</v>
      </c>
      <c r="T6034" s="15" t="n">
        <v>7299.65</v>
      </c>
      <c r="U6034" s="15" t="s">
        <v>26</v>
      </c>
      <c r="V6034" s="18" t="n">
        <f aca="false">IF(ISNUMBER(T6034),T6034,0)</f>
        <v>7299.65</v>
      </c>
      <c r="W6034" s="15" t="n">
        <f aca="false">IF(U6034="Yes",1,0)</f>
        <v>1</v>
      </c>
      <c r="X6034" s="15" t="str">
        <f aca="false">IF(F6034&lt;=12,"0-12 months",IF(F6034&lt;=24,"13-24 months",IF(F6034&lt;=48,"25-48 months","49-72 months")))</f>
        <v>49-72 months</v>
      </c>
      <c r="Y6034" s="15" t="str">
        <f aca="false">IF(C6034=1,"Yes","No")</f>
        <v>Yes</v>
      </c>
      <c r="Z6034" s="15" t="n">
        <f aca="false">COUNTIF(J6034:O6034,"Yes")</f>
        <v>4</v>
      </c>
      <c r="AA6034" s="18" t="n">
        <f aca="false">S6034*W6034</f>
        <v>105.3</v>
      </c>
      <c r="AB6034" s="15" t="n">
        <f aca="false">(P6034="Month-to-month")+(I6034="Fiber optic")+(R6034="Electronic check")+(F6034&lt;=12)+(M6034="No")+(J6034="No")</f>
        <v>5</v>
      </c>
      <c r="AC6034" s="15" t="str">
        <f aca="false">IF(AB6034&gt;=5,"High",IF(AB6034&gt;=3,"Medium","Low"))</f>
        <v>High</v>
      </c>
    </row>
    <row r="6035" customFormat="false" ht="15" hidden="false" customHeight="false" outlineLevel="0" collapsed="false">
      <c r="A6035" s="15" t="s">
        <v>6132</v>
      </c>
      <c r="B6035" s="15" t="s">
        <v>98</v>
      </c>
      <c r="C6035" s="15" t="n">
        <v>1</v>
      </c>
      <c r="D6035" s="15" t="s">
        <v>24</v>
      </c>
      <c r="E6035" s="15" t="s">
        <v>24</v>
      </c>
      <c r="F6035" s="15" t="n">
        <v>25</v>
      </c>
      <c r="G6035" s="15" t="s">
        <v>26</v>
      </c>
      <c r="H6035" s="15" t="s">
        <v>26</v>
      </c>
      <c r="I6035" s="15" t="s">
        <v>102</v>
      </c>
      <c r="J6035" s="15" t="s">
        <v>24</v>
      </c>
      <c r="K6035" s="15" t="s">
        <v>26</v>
      </c>
      <c r="L6035" s="15" t="s">
        <v>24</v>
      </c>
      <c r="M6035" s="15" t="s">
        <v>24</v>
      </c>
      <c r="N6035" s="15" t="s">
        <v>26</v>
      </c>
      <c r="O6035" s="15" t="s">
        <v>24</v>
      </c>
      <c r="P6035" s="15" t="s">
        <v>25</v>
      </c>
      <c r="Q6035" s="15" t="s">
        <v>26</v>
      </c>
      <c r="R6035" s="15" t="s">
        <v>15</v>
      </c>
      <c r="S6035" s="18" t="n">
        <v>88.95</v>
      </c>
      <c r="T6035" s="15" t="n">
        <v>2291.2</v>
      </c>
      <c r="U6035" s="15" t="s">
        <v>26</v>
      </c>
      <c r="V6035" s="18" t="n">
        <f aca="false">IF(ISNUMBER(T6035),T6035,0)</f>
        <v>2291.2</v>
      </c>
      <c r="W6035" s="15" t="n">
        <f aca="false">IF(U6035="Yes",1,0)</f>
        <v>1</v>
      </c>
      <c r="X6035" s="15" t="str">
        <f aca="false">IF(F6035&lt;=12,"0-12 months",IF(F6035&lt;=24,"13-24 months",IF(F6035&lt;=48,"25-48 months","49-72 months")))</f>
        <v>25-48 months</v>
      </c>
      <c r="Y6035" s="15" t="str">
        <f aca="false">IF(C6035=1,"Yes","No")</f>
        <v>Yes</v>
      </c>
      <c r="Z6035" s="15" t="n">
        <f aca="false">COUNTIF(J6035:O6035,"Yes")</f>
        <v>2</v>
      </c>
      <c r="AA6035" s="18" t="n">
        <f aca="false">S6035*W6035</f>
        <v>88.95</v>
      </c>
      <c r="AB6035" s="15" t="n">
        <f aca="false">(P6035="Month-to-month")+(I6035="Fiber optic")+(R6035="Electronic check")+(F6035&lt;=12)+(M6035="No")+(J6035="No")</f>
        <v>5</v>
      </c>
      <c r="AC6035" s="15" t="str">
        <f aca="false">IF(AB6035&gt;=5,"High",IF(AB6035&gt;=3,"Medium","Low"))</f>
        <v>High</v>
      </c>
    </row>
    <row r="6036" customFormat="false" ht="15" hidden="false" customHeight="false" outlineLevel="0" collapsed="false">
      <c r="A6036" s="15" t="s">
        <v>6133</v>
      </c>
      <c r="B6036" s="15" t="s">
        <v>94</v>
      </c>
      <c r="C6036" s="15" t="n">
        <v>0</v>
      </c>
      <c r="D6036" s="15" t="s">
        <v>24</v>
      </c>
      <c r="E6036" s="15" t="s">
        <v>24</v>
      </c>
      <c r="F6036" s="15" t="n">
        <v>7</v>
      </c>
      <c r="G6036" s="15" t="s">
        <v>26</v>
      </c>
      <c r="H6036" s="15" t="s">
        <v>24</v>
      </c>
      <c r="I6036" s="15" t="s">
        <v>24</v>
      </c>
      <c r="J6036" s="15" t="s">
        <v>28</v>
      </c>
      <c r="K6036" s="15" t="s">
        <v>28</v>
      </c>
      <c r="L6036" s="15" t="s">
        <v>28</v>
      </c>
      <c r="M6036" s="15" t="s">
        <v>28</v>
      </c>
      <c r="N6036" s="15" t="s">
        <v>28</v>
      </c>
      <c r="O6036" s="15" t="s">
        <v>28</v>
      </c>
      <c r="P6036" s="15" t="s">
        <v>27</v>
      </c>
      <c r="Q6036" s="15" t="s">
        <v>24</v>
      </c>
      <c r="R6036" s="15" t="s">
        <v>17</v>
      </c>
      <c r="S6036" s="18" t="n">
        <v>20.25</v>
      </c>
      <c r="T6036" s="15" t="n">
        <v>129.15</v>
      </c>
      <c r="U6036" s="15" t="s">
        <v>24</v>
      </c>
      <c r="V6036" s="18" t="n">
        <f aca="false">IF(ISNUMBER(T6036),T6036,0)</f>
        <v>129.15</v>
      </c>
      <c r="W6036" s="15" t="n">
        <f aca="false">IF(U6036="Yes",1,0)</f>
        <v>0</v>
      </c>
      <c r="X6036" s="15" t="str">
        <f aca="false">IF(F6036&lt;=12,"0-12 months",IF(F6036&lt;=24,"13-24 months",IF(F6036&lt;=48,"25-48 months","49-72 months")))</f>
        <v>0-12 months</v>
      </c>
      <c r="Y6036" s="15" t="str">
        <f aca="false">IF(C6036=1,"Yes","No")</f>
        <v>No</v>
      </c>
      <c r="Z6036" s="15" t="n">
        <f aca="false">COUNTIF(J6036:O6036,"Yes")</f>
        <v>0</v>
      </c>
      <c r="AA6036" s="18" t="n">
        <f aca="false">S6036*W6036</f>
        <v>0</v>
      </c>
      <c r="AB6036" s="15" t="n">
        <f aca="false">(P6036="Month-to-month")+(I6036="Fiber optic")+(R6036="Electronic check")+(F6036&lt;=12)+(M6036="No")+(J6036="No")</f>
        <v>1</v>
      </c>
      <c r="AC6036" s="15" t="str">
        <f aca="false">IF(AB6036&gt;=5,"High",IF(AB6036&gt;=3,"Medium","Low"))</f>
        <v>Low</v>
      </c>
    </row>
    <row r="6037" customFormat="false" ht="15" hidden="false" customHeight="false" outlineLevel="0" collapsed="false">
      <c r="A6037" s="15" t="s">
        <v>6134</v>
      </c>
      <c r="B6037" s="15" t="s">
        <v>98</v>
      </c>
      <c r="C6037" s="15" t="n">
        <v>1</v>
      </c>
      <c r="D6037" s="15" t="s">
        <v>26</v>
      </c>
      <c r="E6037" s="15" t="s">
        <v>24</v>
      </c>
      <c r="F6037" s="15" t="n">
        <v>66</v>
      </c>
      <c r="G6037" s="15" t="s">
        <v>26</v>
      </c>
      <c r="H6037" s="15" t="s">
        <v>26</v>
      </c>
      <c r="I6037" s="15" t="s">
        <v>102</v>
      </c>
      <c r="J6037" s="15" t="s">
        <v>24</v>
      </c>
      <c r="K6037" s="15" t="s">
        <v>26</v>
      </c>
      <c r="L6037" s="15" t="s">
        <v>26</v>
      </c>
      <c r="M6037" s="15" t="s">
        <v>26</v>
      </c>
      <c r="N6037" s="15" t="s">
        <v>26</v>
      </c>
      <c r="O6037" s="15" t="s">
        <v>26</v>
      </c>
      <c r="P6037" s="15" t="s">
        <v>27</v>
      </c>
      <c r="Q6037" s="15" t="s">
        <v>26</v>
      </c>
      <c r="R6037" s="15" t="s">
        <v>15</v>
      </c>
      <c r="S6037" s="18" t="n">
        <v>110.85</v>
      </c>
      <c r="T6037" s="15" t="n">
        <v>7491.75</v>
      </c>
      <c r="U6037" s="15" t="s">
        <v>26</v>
      </c>
      <c r="V6037" s="18" t="n">
        <f aca="false">IF(ISNUMBER(T6037),T6037,0)</f>
        <v>7491.75</v>
      </c>
      <c r="W6037" s="15" t="n">
        <f aca="false">IF(U6037="Yes",1,0)</f>
        <v>1</v>
      </c>
      <c r="X6037" s="15" t="str">
        <f aca="false">IF(F6037&lt;=12,"0-12 months",IF(F6037&lt;=24,"13-24 months",IF(F6037&lt;=48,"25-48 months","49-72 months")))</f>
        <v>49-72 months</v>
      </c>
      <c r="Y6037" s="15" t="str">
        <f aca="false">IF(C6037=1,"Yes","No")</f>
        <v>Yes</v>
      </c>
      <c r="Z6037" s="15" t="n">
        <f aca="false">COUNTIF(J6037:O6037,"Yes")</f>
        <v>5</v>
      </c>
      <c r="AA6037" s="18" t="n">
        <f aca="false">S6037*W6037</f>
        <v>110.85</v>
      </c>
      <c r="AB6037" s="15" t="n">
        <f aca="false">(P6037="Month-to-month")+(I6037="Fiber optic")+(R6037="Electronic check")+(F6037&lt;=12)+(M6037="No")+(J6037="No")</f>
        <v>3</v>
      </c>
      <c r="AC6037" s="15" t="str">
        <f aca="false">IF(AB6037&gt;=5,"High",IF(AB6037&gt;=3,"Medium","Low"))</f>
        <v>Medium</v>
      </c>
    </row>
    <row r="6038" customFormat="false" ht="15" hidden="false" customHeight="false" outlineLevel="0" collapsed="false">
      <c r="A6038" s="15" t="s">
        <v>6135</v>
      </c>
      <c r="B6038" s="15" t="s">
        <v>94</v>
      </c>
      <c r="C6038" s="15" t="n">
        <v>0</v>
      </c>
      <c r="D6038" s="15" t="s">
        <v>26</v>
      </c>
      <c r="E6038" s="15" t="s">
        <v>24</v>
      </c>
      <c r="F6038" s="15" t="n">
        <v>53</v>
      </c>
      <c r="G6038" s="15" t="s">
        <v>26</v>
      </c>
      <c r="H6038" s="15" t="s">
        <v>24</v>
      </c>
      <c r="I6038" s="15" t="s">
        <v>102</v>
      </c>
      <c r="J6038" s="15" t="s">
        <v>26</v>
      </c>
      <c r="K6038" s="15" t="s">
        <v>26</v>
      </c>
      <c r="L6038" s="15" t="s">
        <v>26</v>
      </c>
      <c r="M6038" s="15" t="s">
        <v>26</v>
      </c>
      <c r="N6038" s="15" t="s">
        <v>26</v>
      </c>
      <c r="O6038" s="15" t="s">
        <v>26</v>
      </c>
      <c r="P6038" s="15" t="s">
        <v>27</v>
      </c>
      <c r="Q6038" s="15" t="s">
        <v>24</v>
      </c>
      <c r="R6038" s="15" t="s">
        <v>15</v>
      </c>
      <c r="S6038" s="18" t="n">
        <v>110.5</v>
      </c>
      <c r="T6038" s="15" t="n">
        <v>5835.5</v>
      </c>
      <c r="U6038" s="15" t="s">
        <v>24</v>
      </c>
      <c r="V6038" s="18" t="n">
        <f aca="false">IF(ISNUMBER(T6038),T6038,0)</f>
        <v>5835.5</v>
      </c>
      <c r="W6038" s="15" t="n">
        <f aca="false">IF(U6038="Yes",1,0)</f>
        <v>0</v>
      </c>
      <c r="X6038" s="15" t="str">
        <f aca="false">IF(F6038&lt;=12,"0-12 months",IF(F6038&lt;=24,"13-24 months",IF(F6038&lt;=48,"25-48 months","49-72 months")))</f>
        <v>49-72 months</v>
      </c>
      <c r="Y6038" s="15" t="str">
        <f aca="false">IF(C6038=1,"Yes","No")</f>
        <v>No</v>
      </c>
      <c r="Z6038" s="15" t="n">
        <f aca="false">COUNTIF(J6038:O6038,"Yes")</f>
        <v>6</v>
      </c>
      <c r="AA6038" s="18" t="n">
        <f aca="false">S6038*W6038</f>
        <v>0</v>
      </c>
      <c r="AB6038" s="15" t="n">
        <f aca="false">(P6038="Month-to-month")+(I6038="Fiber optic")+(R6038="Electronic check")+(F6038&lt;=12)+(M6038="No")+(J6038="No")</f>
        <v>2</v>
      </c>
      <c r="AC6038" s="15" t="str">
        <f aca="false">IF(AB6038&gt;=5,"High",IF(AB6038&gt;=3,"Medium","Low"))</f>
        <v>Low</v>
      </c>
    </row>
    <row r="6039" customFormat="false" ht="15" hidden="false" customHeight="false" outlineLevel="0" collapsed="false">
      <c r="A6039" s="15" t="s">
        <v>6136</v>
      </c>
      <c r="B6039" s="15" t="s">
        <v>98</v>
      </c>
      <c r="C6039" s="15" t="n">
        <v>1</v>
      </c>
      <c r="D6039" s="15" t="s">
        <v>24</v>
      </c>
      <c r="E6039" s="15" t="s">
        <v>24</v>
      </c>
      <c r="F6039" s="15" t="n">
        <v>63</v>
      </c>
      <c r="G6039" s="15" t="s">
        <v>26</v>
      </c>
      <c r="H6039" s="15" t="s">
        <v>26</v>
      </c>
      <c r="I6039" s="15" t="s">
        <v>102</v>
      </c>
      <c r="J6039" s="15" t="s">
        <v>26</v>
      </c>
      <c r="K6039" s="15" t="s">
        <v>26</v>
      </c>
      <c r="L6039" s="15" t="s">
        <v>26</v>
      </c>
      <c r="M6039" s="15" t="s">
        <v>24</v>
      </c>
      <c r="N6039" s="15" t="s">
        <v>26</v>
      </c>
      <c r="O6039" s="15" t="s">
        <v>26</v>
      </c>
      <c r="P6039" s="15" t="s">
        <v>25</v>
      </c>
      <c r="Q6039" s="15" t="s">
        <v>26</v>
      </c>
      <c r="R6039" s="15" t="s">
        <v>19</v>
      </c>
      <c r="S6039" s="18" t="n">
        <v>109.4</v>
      </c>
      <c r="T6039" s="15" t="n">
        <v>7031.45</v>
      </c>
      <c r="U6039" s="15" t="s">
        <v>24</v>
      </c>
      <c r="V6039" s="18" t="n">
        <f aca="false">IF(ISNUMBER(T6039),T6039,0)</f>
        <v>7031.45</v>
      </c>
      <c r="W6039" s="15" t="n">
        <f aca="false">IF(U6039="Yes",1,0)</f>
        <v>0</v>
      </c>
      <c r="X6039" s="15" t="str">
        <f aca="false">IF(F6039&lt;=12,"0-12 months",IF(F6039&lt;=24,"13-24 months",IF(F6039&lt;=48,"25-48 months","49-72 months")))</f>
        <v>49-72 months</v>
      </c>
      <c r="Y6039" s="15" t="str">
        <f aca="false">IF(C6039=1,"Yes","No")</f>
        <v>Yes</v>
      </c>
      <c r="Z6039" s="15" t="n">
        <f aca="false">COUNTIF(J6039:O6039,"Yes")</f>
        <v>5</v>
      </c>
      <c r="AA6039" s="18" t="n">
        <f aca="false">S6039*W6039</f>
        <v>0</v>
      </c>
      <c r="AB6039" s="15" t="n">
        <f aca="false">(P6039="Month-to-month")+(I6039="Fiber optic")+(R6039="Electronic check")+(F6039&lt;=12)+(M6039="No")+(J6039="No")</f>
        <v>3</v>
      </c>
      <c r="AC6039" s="15" t="str">
        <f aca="false">IF(AB6039&gt;=5,"High",IF(AB6039&gt;=3,"Medium","Low"))</f>
        <v>Medium</v>
      </c>
    </row>
    <row r="6040" customFormat="false" ht="15" hidden="false" customHeight="false" outlineLevel="0" collapsed="false">
      <c r="A6040" s="15" t="s">
        <v>6137</v>
      </c>
      <c r="B6040" s="15" t="s">
        <v>94</v>
      </c>
      <c r="C6040" s="15" t="n">
        <v>0</v>
      </c>
      <c r="D6040" s="15" t="s">
        <v>26</v>
      </c>
      <c r="E6040" s="15" t="s">
        <v>26</v>
      </c>
      <c r="F6040" s="15" t="n">
        <v>70</v>
      </c>
      <c r="G6040" s="15" t="s">
        <v>26</v>
      </c>
      <c r="H6040" s="15" t="s">
        <v>26</v>
      </c>
      <c r="I6040" s="15" t="s">
        <v>102</v>
      </c>
      <c r="J6040" s="15" t="s">
        <v>26</v>
      </c>
      <c r="K6040" s="15" t="s">
        <v>26</v>
      </c>
      <c r="L6040" s="15" t="s">
        <v>26</v>
      </c>
      <c r="M6040" s="15" t="s">
        <v>26</v>
      </c>
      <c r="N6040" s="15" t="s">
        <v>26</v>
      </c>
      <c r="O6040" s="15" t="s">
        <v>26</v>
      </c>
      <c r="P6040" s="15" t="s">
        <v>29</v>
      </c>
      <c r="Q6040" s="15" t="s">
        <v>26</v>
      </c>
      <c r="R6040" s="15" t="s">
        <v>19</v>
      </c>
      <c r="S6040" s="18" t="n">
        <v>114.2</v>
      </c>
      <c r="T6040" s="15" t="n">
        <v>7723.9</v>
      </c>
      <c r="U6040" s="15" t="s">
        <v>26</v>
      </c>
      <c r="V6040" s="18" t="n">
        <f aca="false">IF(ISNUMBER(T6040),T6040,0)</f>
        <v>7723.9</v>
      </c>
      <c r="W6040" s="15" t="n">
        <f aca="false">IF(U6040="Yes",1,0)</f>
        <v>1</v>
      </c>
      <c r="X6040" s="15" t="str">
        <f aca="false">IF(F6040&lt;=12,"0-12 months",IF(F6040&lt;=24,"13-24 months",IF(F6040&lt;=48,"25-48 months","49-72 months")))</f>
        <v>49-72 months</v>
      </c>
      <c r="Y6040" s="15" t="str">
        <f aca="false">IF(C6040=1,"Yes","No")</f>
        <v>No</v>
      </c>
      <c r="Z6040" s="15" t="n">
        <f aca="false">COUNTIF(J6040:O6040,"Yes")</f>
        <v>6</v>
      </c>
      <c r="AA6040" s="18" t="n">
        <f aca="false">S6040*W6040</f>
        <v>114.2</v>
      </c>
      <c r="AB6040" s="15" t="n">
        <f aca="false">(P6040="Month-to-month")+(I6040="Fiber optic")+(R6040="Electronic check")+(F6040&lt;=12)+(M6040="No")+(J6040="No")</f>
        <v>1</v>
      </c>
      <c r="AC6040" s="15" t="str">
        <f aca="false">IF(AB6040&gt;=5,"High",IF(AB6040&gt;=3,"Medium","Low"))</f>
        <v>Low</v>
      </c>
    </row>
    <row r="6041" customFormat="false" ht="15" hidden="false" customHeight="false" outlineLevel="0" collapsed="false">
      <c r="A6041" s="15" t="s">
        <v>6138</v>
      </c>
      <c r="B6041" s="15" t="s">
        <v>98</v>
      </c>
      <c r="C6041" s="15" t="n">
        <v>1</v>
      </c>
      <c r="D6041" s="15" t="s">
        <v>26</v>
      </c>
      <c r="E6041" s="15" t="s">
        <v>24</v>
      </c>
      <c r="F6041" s="15" t="n">
        <v>27</v>
      </c>
      <c r="G6041" s="15" t="s">
        <v>24</v>
      </c>
      <c r="H6041" s="15" t="s">
        <v>95</v>
      </c>
      <c r="I6041" s="15" t="s">
        <v>96</v>
      </c>
      <c r="J6041" s="15" t="s">
        <v>24</v>
      </c>
      <c r="K6041" s="15" t="s">
        <v>24</v>
      </c>
      <c r="L6041" s="15" t="s">
        <v>24</v>
      </c>
      <c r="M6041" s="15" t="s">
        <v>24</v>
      </c>
      <c r="N6041" s="15" t="s">
        <v>24</v>
      </c>
      <c r="O6041" s="15" t="s">
        <v>26</v>
      </c>
      <c r="P6041" s="15" t="s">
        <v>25</v>
      </c>
      <c r="Q6041" s="15" t="s">
        <v>24</v>
      </c>
      <c r="R6041" s="15" t="s">
        <v>19</v>
      </c>
      <c r="S6041" s="18" t="n">
        <v>36.5</v>
      </c>
      <c r="T6041" s="15" t="n">
        <v>1032</v>
      </c>
      <c r="U6041" s="15" t="s">
        <v>26</v>
      </c>
      <c r="V6041" s="18" t="n">
        <f aca="false">IF(ISNUMBER(T6041),T6041,0)</f>
        <v>1032</v>
      </c>
      <c r="W6041" s="15" t="n">
        <f aca="false">IF(U6041="Yes",1,0)</f>
        <v>1</v>
      </c>
      <c r="X6041" s="15" t="str">
        <f aca="false">IF(F6041&lt;=12,"0-12 months",IF(F6041&lt;=24,"13-24 months",IF(F6041&lt;=48,"25-48 months","49-72 months")))</f>
        <v>25-48 months</v>
      </c>
      <c r="Y6041" s="15" t="str">
        <f aca="false">IF(C6041=1,"Yes","No")</f>
        <v>Yes</v>
      </c>
      <c r="Z6041" s="15" t="n">
        <f aca="false">COUNTIF(J6041:O6041,"Yes")</f>
        <v>1</v>
      </c>
      <c r="AA6041" s="18" t="n">
        <f aca="false">S6041*W6041</f>
        <v>36.5</v>
      </c>
      <c r="AB6041" s="15" t="n">
        <f aca="false">(P6041="Month-to-month")+(I6041="Fiber optic")+(R6041="Electronic check")+(F6041&lt;=12)+(M6041="No")+(J6041="No")</f>
        <v>3</v>
      </c>
      <c r="AC6041" s="15" t="str">
        <f aca="false">IF(AB6041&gt;=5,"High",IF(AB6041&gt;=3,"Medium","Low"))</f>
        <v>Medium</v>
      </c>
    </row>
    <row r="6042" customFormat="false" ht="15" hidden="false" customHeight="false" outlineLevel="0" collapsed="false">
      <c r="A6042" s="15" t="s">
        <v>6139</v>
      </c>
      <c r="B6042" s="15" t="s">
        <v>94</v>
      </c>
      <c r="C6042" s="15" t="n">
        <v>0</v>
      </c>
      <c r="D6042" s="15" t="s">
        <v>24</v>
      </c>
      <c r="E6042" s="15" t="s">
        <v>24</v>
      </c>
      <c r="F6042" s="15" t="n">
        <v>1</v>
      </c>
      <c r="G6042" s="15" t="s">
        <v>26</v>
      </c>
      <c r="H6042" s="15" t="s">
        <v>24</v>
      </c>
      <c r="I6042" s="15" t="s">
        <v>102</v>
      </c>
      <c r="J6042" s="15" t="s">
        <v>24</v>
      </c>
      <c r="K6042" s="15" t="s">
        <v>24</v>
      </c>
      <c r="L6042" s="15" t="s">
        <v>24</v>
      </c>
      <c r="M6042" s="15" t="s">
        <v>24</v>
      </c>
      <c r="N6042" s="15" t="s">
        <v>24</v>
      </c>
      <c r="O6042" s="15" t="s">
        <v>24</v>
      </c>
      <c r="P6042" s="15" t="s">
        <v>25</v>
      </c>
      <c r="Q6042" s="15" t="s">
        <v>24</v>
      </c>
      <c r="R6042" s="15" t="s">
        <v>17</v>
      </c>
      <c r="S6042" s="18" t="n">
        <v>70.75</v>
      </c>
      <c r="T6042" s="15" t="n">
        <v>70.75</v>
      </c>
      <c r="U6042" s="15" t="s">
        <v>26</v>
      </c>
      <c r="V6042" s="18" t="n">
        <f aca="false">IF(ISNUMBER(T6042),T6042,0)</f>
        <v>70.75</v>
      </c>
      <c r="W6042" s="15" t="n">
        <f aca="false">IF(U6042="Yes",1,0)</f>
        <v>1</v>
      </c>
      <c r="X6042" s="15" t="str">
        <f aca="false">IF(F6042&lt;=12,"0-12 months",IF(F6042&lt;=24,"13-24 months",IF(F6042&lt;=48,"25-48 months","49-72 months")))</f>
        <v>0-12 months</v>
      </c>
      <c r="Y6042" s="15" t="str">
        <f aca="false">IF(C6042=1,"Yes","No")</f>
        <v>No</v>
      </c>
      <c r="Z6042" s="15" t="n">
        <f aca="false">COUNTIF(J6042:O6042,"Yes")</f>
        <v>0</v>
      </c>
      <c r="AA6042" s="18" t="n">
        <f aca="false">S6042*W6042</f>
        <v>70.75</v>
      </c>
      <c r="AB6042" s="15" t="n">
        <f aca="false">(P6042="Month-to-month")+(I6042="Fiber optic")+(R6042="Electronic check")+(F6042&lt;=12)+(M6042="No")+(J6042="No")</f>
        <v>5</v>
      </c>
      <c r="AC6042" s="15" t="str">
        <f aca="false">IF(AB6042&gt;=5,"High",IF(AB6042&gt;=3,"Medium","Low"))</f>
        <v>High</v>
      </c>
    </row>
    <row r="6043" customFormat="false" ht="15" hidden="false" customHeight="false" outlineLevel="0" collapsed="false">
      <c r="A6043" s="15" t="s">
        <v>6140</v>
      </c>
      <c r="B6043" s="15" t="s">
        <v>94</v>
      </c>
      <c r="C6043" s="15" t="n">
        <v>0</v>
      </c>
      <c r="D6043" s="15" t="s">
        <v>24</v>
      </c>
      <c r="E6043" s="15" t="s">
        <v>24</v>
      </c>
      <c r="F6043" s="15" t="n">
        <v>5</v>
      </c>
      <c r="G6043" s="15" t="s">
        <v>26</v>
      </c>
      <c r="H6043" s="15" t="s">
        <v>24</v>
      </c>
      <c r="I6043" s="15" t="s">
        <v>24</v>
      </c>
      <c r="J6043" s="15" t="s">
        <v>28</v>
      </c>
      <c r="K6043" s="15" t="s">
        <v>28</v>
      </c>
      <c r="L6043" s="15" t="s">
        <v>28</v>
      </c>
      <c r="M6043" s="15" t="s">
        <v>28</v>
      </c>
      <c r="N6043" s="15" t="s">
        <v>28</v>
      </c>
      <c r="O6043" s="15" t="s">
        <v>28</v>
      </c>
      <c r="P6043" s="15" t="s">
        <v>25</v>
      </c>
      <c r="Q6043" s="15" t="s">
        <v>24</v>
      </c>
      <c r="R6043" s="15" t="s">
        <v>17</v>
      </c>
      <c r="S6043" s="18" t="n">
        <v>19.95</v>
      </c>
      <c r="T6043" s="15" t="n">
        <v>109.6</v>
      </c>
      <c r="U6043" s="15" t="s">
        <v>24</v>
      </c>
      <c r="V6043" s="18" t="n">
        <f aca="false">IF(ISNUMBER(T6043),T6043,0)</f>
        <v>109.6</v>
      </c>
      <c r="W6043" s="15" t="n">
        <f aca="false">IF(U6043="Yes",1,0)</f>
        <v>0</v>
      </c>
      <c r="X6043" s="15" t="str">
        <f aca="false">IF(F6043&lt;=12,"0-12 months",IF(F6043&lt;=24,"13-24 months",IF(F6043&lt;=48,"25-48 months","49-72 months")))</f>
        <v>0-12 months</v>
      </c>
      <c r="Y6043" s="15" t="str">
        <f aca="false">IF(C6043=1,"Yes","No")</f>
        <v>No</v>
      </c>
      <c r="Z6043" s="15" t="n">
        <f aca="false">COUNTIF(J6043:O6043,"Yes")</f>
        <v>0</v>
      </c>
      <c r="AA6043" s="18" t="n">
        <f aca="false">S6043*W6043</f>
        <v>0</v>
      </c>
      <c r="AB6043" s="15" t="n">
        <f aca="false">(P6043="Month-to-month")+(I6043="Fiber optic")+(R6043="Electronic check")+(F6043&lt;=12)+(M6043="No")+(J6043="No")</f>
        <v>2</v>
      </c>
      <c r="AC6043" s="15" t="str">
        <f aca="false">IF(AB6043&gt;=5,"High",IF(AB6043&gt;=3,"Medium","Low"))</f>
        <v>Low</v>
      </c>
    </row>
    <row r="6044" customFormat="false" ht="15" hidden="false" customHeight="false" outlineLevel="0" collapsed="false">
      <c r="A6044" s="15" t="s">
        <v>6141</v>
      </c>
      <c r="B6044" s="15" t="s">
        <v>94</v>
      </c>
      <c r="C6044" s="15" t="n">
        <v>1</v>
      </c>
      <c r="D6044" s="15" t="s">
        <v>26</v>
      </c>
      <c r="E6044" s="15" t="s">
        <v>24</v>
      </c>
      <c r="F6044" s="15" t="n">
        <v>37</v>
      </c>
      <c r="G6044" s="15" t="s">
        <v>26</v>
      </c>
      <c r="H6044" s="15" t="s">
        <v>24</v>
      </c>
      <c r="I6044" s="15" t="s">
        <v>24</v>
      </c>
      <c r="J6044" s="15" t="s">
        <v>28</v>
      </c>
      <c r="K6044" s="15" t="s">
        <v>28</v>
      </c>
      <c r="L6044" s="15" t="s">
        <v>28</v>
      </c>
      <c r="M6044" s="15" t="s">
        <v>28</v>
      </c>
      <c r="N6044" s="15" t="s">
        <v>28</v>
      </c>
      <c r="O6044" s="15" t="s">
        <v>28</v>
      </c>
      <c r="P6044" s="15" t="s">
        <v>27</v>
      </c>
      <c r="Q6044" s="15" t="s">
        <v>24</v>
      </c>
      <c r="R6044" s="15" t="s">
        <v>17</v>
      </c>
      <c r="S6044" s="18" t="n">
        <v>19.6</v>
      </c>
      <c r="T6044" s="15" t="n">
        <v>727.8</v>
      </c>
      <c r="U6044" s="15" t="s">
        <v>24</v>
      </c>
      <c r="V6044" s="18" t="n">
        <f aca="false">IF(ISNUMBER(T6044),T6044,0)</f>
        <v>727.8</v>
      </c>
      <c r="W6044" s="15" t="n">
        <f aca="false">IF(U6044="Yes",1,0)</f>
        <v>0</v>
      </c>
      <c r="X6044" s="15" t="str">
        <f aca="false">IF(F6044&lt;=12,"0-12 months",IF(F6044&lt;=24,"13-24 months",IF(F6044&lt;=48,"25-48 months","49-72 months")))</f>
        <v>25-48 months</v>
      </c>
      <c r="Y6044" s="15" t="str">
        <f aca="false">IF(C6044=1,"Yes","No")</f>
        <v>Yes</v>
      </c>
      <c r="Z6044" s="15" t="n">
        <f aca="false">COUNTIF(J6044:O6044,"Yes")</f>
        <v>0</v>
      </c>
      <c r="AA6044" s="18" t="n">
        <f aca="false">S6044*W6044</f>
        <v>0</v>
      </c>
      <c r="AB6044" s="15" t="n">
        <f aca="false">(P6044="Month-to-month")+(I6044="Fiber optic")+(R6044="Electronic check")+(F6044&lt;=12)+(M6044="No")+(J6044="No")</f>
        <v>0</v>
      </c>
      <c r="AC6044" s="15" t="str">
        <f aca="false">IF(AB6044&gt;=5,"High",IF(AB6044&gt;=3,"Medium","Low"))</f>
        <v>Low</v>
      </c>
    </row>
    <row r="6045" customFormat="false" ht="15" hidden="false" customHeight="false" outlineLevel="0" collapsed="false">
      <c r="A6045" s="15" t="s">
        <v>6142</v>
      </c>
      <c r="B6045" s="15" t="s">
        <v>98</v>
      </c>
      <c r="C6045" s="15" t="n">
        <v>0</v>
      </c>
      <c r="D6045" s="15" t="s">
        <v>24</v>
      </c>
      <c r="E6045" s="15" t="s">
        <v>24</v>
      </c>
      <c r="F6045" s="15" t="n">
        <v>3</v>
      </c>
      <c r="G6045" s="15" t="s">
        <v>24</v>
      </c>
      <c r="H6045" s="15" t="s">
        <v>95</v>
      </c>
      <c r="I6045" s="15" t="s">
        <v>96</v>
      </c>
      <c r="J6045" s="15" t="s">
        <v>24</v>
      </c>
      <c r="K6045" s="15" t="s">
        <v>24</v>
      </c>
      <c r="L6045" s="15" t="s">
        <v>26</v>
      </c>
      <c r="M6045" s="15" t="s">
        <v>24</v>
      </c>
      <c r="N6045" s="15" t="s">
        <v>26</v>
      </c>
      <c r="O6045" s="15" t="s">
        <v>24</v>
      </c>
      <c r="P6045" s="15" t="s">
        <v>25</v>
      </c>
      <c r="Q6045" s="15" t="s">
        <v>26</v>
      </c>
      <c r="R6045" s="15" t="s">
        <v>17</v>
      </c>
      <c r="S6045" s="18" t="n">
        <v>40.15</v>
      </c>
      <c r="T6045" s="15" t="n">
        <v>130.75</v>
      </c>
      <c r="U6045" s="15" t="s">
        <v>26</v>
      </c>
      <c r="V6045" s="18" t="n">
        <f aca="false">IF(ISNUMBER(T6045),T6045,0)</f>
        <v>130.75</v>
      </c>
      <c r="W6045" s="15" t="n">
        <f aca="false">IF(U6045="Yes",1,0)</f>
        <v>1</v>
      </c>
      <c r="X6045" s="15" t="str">
        <f aca="false">IF(F6045&lt;=12,"0-12 months",IF(F6045&lt;=24,"13-24 months",IF(F6045&lt;=48,"25-48 months","49-72 months")))</f>
        <v>0-12 months</v>
      </c>
      <c r="Y6045" s="15" t="str">
        <f aca="false">IF(C6045=1,"Yes","No")</f>
        <v>No</v>
      </c>
      <c r="Z6045" s="15" t="n">
        <f aca="false">COUNTIF(J6045:O6045,"Yes")</f>
        <v>2</v>
      </c>
      <c r="AA6045" s="18" t="n">
        <f aca="false">S6045*W6045</f>
        <v>40.15</v>
      </c>
      <c r="AB6045" s="15" t="n">
        <f aca="false">(P6045="Month-to-month")+(I6045="Fiber optic")+(R6045="Electronic check")+(F6045&lt;=12)+(M6045="No")+(J6045="No")</f>
        <v>4</v>
      </c>
      <c r="AC6045" s="15" t="str">
        <f aca="false">IF(AB6045&gt;=5,"High",IF(AB6045&gt;=3,"Medium","Low"))</f>
        <v>Medium</v>
      </c>
    </row>
    <row r="6046" customFormat="false" ht="15" hidden="false" customHeight="false" outlineLevel="0" collapsed="false">
      <c r="A6046" s="15" t="s">
        <v>6143</v>
      </c>
      <c r="B6046" s="15" t="s">
        <v>94</v>
      </c>
      <c r="C6046" s="15" t="n">
        <v>0</v>
      </c>
      <c r="D6046" s="15" t="s">
        <v>24</v>
      </c>
      <c r="E6046" s="15" t="s">
        <v>26</v>
      </c>
      <c r="F6046" s="15" t="n">
        <v>12</v>
      </c>
      <c r="G6046" s="15" t="s">
        <v>26</v>
      </c>
      <c r="H6046" s="15" t="s">
        <v>26</v>
      </c>
      <c r="I6046" s="15" t="s">
        <v>102</v>
      </c>
      <c r="J6046" s="15" t="s">
        <v>24</v>
      </c>
      <c r="K6046" s="15" t="s">
        <v>24</v>
      </c>
      <c r="L6046" s="15" t="s">
        <v>24</v>
      </c>
      <c r="M6046" s="15" t="s">
        <v>24</v>
      </c>
      <c r="N6046" s="15" t="s">
        <v>24</v>
      </c>
      <c r="O6046" s="15" t="s">
        <v>24</v>
      </c>
      <c r="P6046" s="15" t="s">
        <v>25</v>
      </c>
      <c r="Q6046" s="15" t="s">
        <v>26</v>
      </c>
      <c r="R6046" s="15" t="s">
        <v>15</v>
      </c>
      <c r="S6046" s="18" t="n">
        <v>76.6</v>
      </c>
      <c r="T6046" s="15" t="n">
        <v>893</v>
      </c>
      <c r="U6046" s="15" t="s">
        <v>24</v>
      </c>
      <c r="V6046" s="18" t="n">
        <f aca="false">IF(ISNUMBER(T6046),T6046,0)</f>
        <v>893</v>
      </c>
      <c r="W6046" s="15" t="n">
        <f aca="false">IF(U6046="Yes",1,0)</f>
        <v>0</v>
      </c>
      <c r="X6046" s="15" t="str">
        <f aca="false">IF(F6046&lt;=12,"0-12 months",IF(F6046&lt;=24,"13-24 months",IF(F6046&lt;=48,"25-48 months","49-72 months")))</f>
        <v>0-12 months</v>
      </c>
      <c r="Y6046" s="15" t="str">
        <f aca="false">IF(C6046=1,"Yes","No")</f>
        <v>No</v>
      </c>
      <c r="Z6046" s="15" t="n">
        <f aca="false">COUNTIF(J6046:O6046,"Yes")</f>
        <v>0</v>
      </c>
      <c r="AA6046" s="18" t="n">
        <f aca="false">S6046*W6046</f>
        <v>0</v>
      </c>
      <c r="AB6046" s="15" t="n">
        <f aca="false">(P6046="Month-to-month")+(I6046="Fiber optic")+(R6046="Electronic check")+(F6046&lt;=12)+(M6046="No")+(J6046="No")</f>
        <v>6</v>
      </c>
      <c r="AC6046" s="15" t="str">
        <f aca="false">IF(AB6046&gt;=5,"High",IF(AB6046&gt;=3,"Medium","Low"))</f>
        <v>High</v>
      </c>
    </row>
    <row r="6047" customFormat="false" ht="15" hidden="false" customHeight="false" outlineLevel="0" collapsed="false">
      <c r="A6047" s="15" t="s">
        <v>6144</v>
      </c>
      <c r="B6047" s="15" t="s">
        <v>94</v>
      </c>
      <c r="C6047" s="15" t="n">
        <v>0</v>
      </c>
      <c r="D6047" s="15" t="s">
        <v>26</v>
      </c>
      <c r="E6047" s="15" t="s">
        <v>26</v>
      </c>
      <c r="F6047" s="15" t="n">
        <v>38</v>
      </c>
      <c r="G6047" s="15" t="s">
        <v>26</v>
      </c>
      <c r="H6047" s="15" t="s">
        <v>24</v>
      </c>
      <c r="I6047" s="15" t="s">
        <v>24</v>
      </c>
      <c r="J6047" s="15" t="s">
        <v>28</v>
      </c>
      <c r="K6047" s="15" t="s">
        <v>28</v>
      </c>
      <c r="L6047" s="15" t="s">
        <v>28</v>
      </c>
      <c r="M6047" s="15" t="s">
        <v>28</v>
      </c>
      <c r="N6047" s="15" t="s">
        <v>28</v>
      </c>
      <c r="O6047" s="15" t="s">
        <v>28</v>
      </c>
      <c r="P6047" s="15" t="s">
        <v>27</v>
      </c>
      <c r="Q6047" s="15" t="s">
        <v>24</v>
      </c>
      <c r="R6047" s="15" t="s">
        <v>21</v>
      </c>
      <c r="S6047" s="18" t="n">
        <v>19.6</v>
      </c>
      <c r="T6047" s="15" t="n">
        <v>763.1</v>
      </c>
      <c r="U6047" s="15" t="s">
        <v>24</v>
      </c>
      <c r="V6047" s="18" t="n">
        <f aca="false">IF(ISNUMBER(T6047),T6047,0)</f>
        <v>763.1</v>
      </c>
      <c r="W6047" s="15" t="n">
        <f aca="false">IF(U6047="Yes",1,0)</f>
        <v>0</v>
      </c>
      <c r="X6047" s="15" t="str">
        <f aca="false">IF(F6047&lt;=12,"0-12 months",IF(F6047&lt;=24,"13-24 months",IF(F6047&lt;=48,"25-48 months","49-72 months")))</f>
        <v>25-48 months</v>
      </c>
      <c r="Y6047" s="15" t="str">
        <f aca="false">IF(C6047=1,"Yes","No")</f>
        <v>No</v>
      </c>
      <c r="Z6047" s="15" t="n">
        <f aca="false">COUNTIF(J6047:O6047,"Yes")</f>
        <v>0</v>
      </c>
      <c r="AA6047" s="18" t="n">
        <f aca="false">S6047*W6047</f>
        <v>0</v>
      </c>
      <c r="AB6047" s="15" t="n">
        <f aca="false">(P6047="Month-to-month")+(I6047="Fiber optic")+(R6047="Electronic check")+(F6047&lt;=12)+(M6047="No")+(J6047="No")</f>
        <v>0</v>
      </c>
      <c r="AC6047" s="15" t="str">
        <f aca="false">IF(AB6047&gt;=5,"High",IF(AB6047&gt;=3,"Medium","Low"))</f>
        <v>Low</v>
      </c>
    </row>
    <row r="6048" customFormat="false" ht="15" hidden="false" customHeight="false" outlineLevel="0" collapsed="false">
      <c r="A6048" s="15" t="s">
        <v>6145</v>
      </c>
      <c r="B6048" s="15" t="s">
        <v>94</v>
      </c>
      <c r="C6048" s="15" t="n">
        <v>0</v>
      </c>
      <c r="D6048" s="15" t="s">
        <v>24</v>
      </c>
      <c r="E6048" s="15" t="s">
        <v>24</v>
      </c>
      <c r="F6048" s="15" t="n">
        <v>9</v>
      </c>
      <c r="G6048" s="15" t="s">
        <v>26</v>
      </c>
      <c r="H6048" s="15" t="s">
        <v>24</v>
      </c>
      <c r="I6048" s="15" t="s">
        <v>102</v>
      </c>
      <c r="J6048" s="15" t="s">
        <v>24</v>
      </c>
      <c r="K6048" s="15" t="s">
        <v>24</v>
      </c>
      <c r="L6048" s="15" t="s">
        <v>26</v>
      </c>
      <c r="M6048" s="15" t="s">
        <v>24</v>
      </c>
      <c r="N6048" s="15" t="s">
        <v>24</v>
      </c>
      <c r="O6048" s="15" t="s">
        <v>26</v>
      </c>
      <c r="P6048" s="15" t="s">
        <v>25</v>
      </c>
      <c r="Q6048" s="15" t="s">
        <v>26</v>
      </c>
      <c r="R6048" s="15" t="s">
        <v>21</v>
      </c>
      <c r="S6048" s="18" t="n">
        <v>85.3</v>
      </c>
      <c r="T6048" s="15" t="n">
        <v>781.4</v>
      </c>
      <c r="U6048" s="15" t="s">
        <v>24</v>
      </c>
      <c r="V6048" s="18" t="n">
        <f aca="false">IF(ISNUMBER(T6048),T6048,0)</f>
        <v>781.4</v>
      </c>
      <c r="W6048" s="15" t="n">
        <f aca="false">IF(U6048="Yes",1,0)</f>
        <v>0</v>
      </c>
      <c r="X6048" s="15" t="str">
        <f aca="false">IF(F6048&lt;=12,"0-12 months",IF(F6048&lt;=24,"13-24 months",IF(F6048&lt;=48,"25-48 months","49-72 months")))</f>
        <v>0-12 months</v>
      </c>
      <c r="Y6048" s="15" t="str">
        <f aca="false">IF(C6048=1,"Yes","No")</f>
        <v>No</v>
      </c>
      <c r="Z6048" s="15" t="n">
        <f aca="false">COUNTIF(J6048:O6048,"Yes")</f>
        <v>2</v>
      </c>
      <c r="AA6048" s="18" t="n">
        <f aca="false">S6048*W6048</f>
        <v>0</v>
      </c>
      <c r="AB6048" s="15" t="n">
        <f aca="false">(P6048="Month-to-month")+(I6048="Fiber optic")+(R6048="Electronic check")+(F6048&lt;=12)+(M6048="No")+(J6048="No")</f>
        <v>5</v>
      </c>
      <c r="AC6048" s="15" t="str">
        <f aca="false">IF(AB6048&gt;=5,"High",IF(AB6048&gt;=3,"Medium","Low"))</f>
        <v>High</v>
      </c>
    </row>
    <row r="6049" customFormat="false" ht="15" hidden="false" customHeight="false" outlineLevel="0" collapsed="false">
      <c r="A6049" s="15" t="s">
        <v>6146</v>
      </c>
      <c r="B6049" s="15" t="s">
        <v>98</v>
      </c>
      <c r="C6049" s="15" t="n">
        <v>0</v>
      </c>
      <c r="D6049" s="15" t="s">
        <v>26</v>
      </c>
      <c r="E6049" s="15" t="s">
        <v>24</v>
      </c>
      <c r="F6049" s="15" t="n">
        <v>13</v>
      </c>
      <c r="G6049" s="15" t="s">
        <v>26</v>
      </c>
      <c r="H6049" s="15" t="s">
        <v>26</v>
      </c>
      <c r="I6049" s="15" t="s">
        <v>96</v>
      </c>
      <c r="J6049" s="15" t="s">
        <v>26</v>
      </c>
      <c r="K6049" s="15" t="s">
        <v>24</v>
      </c>
      <c r="L6049" s="15" t="s">
        <v>24</v>
      </c>
      <c r="M6049" s="15" t="s">
        <v>24</v>
      </c>
      <c r="N6049" s="15" t="s">
        <v>24</v>
      </c>
      <c r="O6049" s="15" t="s">
        <v>26</v>
      </c>
      <c r="P6049" s="15" t="s">
        <v>25</v>
      </c>
      <c r="Q6049" s="15" t="s">
        <v>26</v>
      </c>
      <c r="R6049" s="15" t="s">
        <v>15</v>
      </c>
      <c r="S6049" s="18" t="n">
        <v>65.85</v>
      </c>
      <c r="T6049" s="15" t="n">
        <v>902.25</v>
      </c>
      <c r="U6049" s="15" t="s">
        <v>24</v>
      </c>
      <c r="V6049" s="18" t="n">
        <f aca="false">IF(ISNUMBER(T6049),T6049,0)</f>
        <v>902.25</v>
      </c>
      <c r="W6049" s="15" t="n">
        <f aca="false">IF(U6049="Yes",1,0)</f>
        <v>0</v>
      </c>
      <c r="X6049" s="15" t="str">
        <f aca="false">IF(F6049&lt;=12,"0-12 months",IF(F6049&lt;=24,"13-24 months",IF(F6049&lt;=48,"25-48 months","49-72 months")))</f>
        <v>13-24 months</v>
      </c>
      <c r="Y6049" s="15" t="str">
        <f aca="false">IF(C6049=1,"Yes","No")</f>
        <v>No</v>
      </c>
      <c r="Z6049" s="15" t="n">
        <f aca="false">COUNTIF(J6049:O6049,"Yes")</f>
        <v>2</v>
      </c>
      <c r="AA6049" s="18" t="n">
        <f aca="false">S6049*W6049</f>
        <v>0</v>
      </c>
      <c r="AB6049" s="15" t="n">
        <f aca="false">(P6049="Month-to-month")+(I6049="Fiber optic")+(R6049="Electronic check")+(F6049&lt;=12)+(M6049="No")+(J6049="No")</f>
        <v>3</v>
      </c>
      <c r="AC6049" s="15" t="str">
        <f aca="false">IF(AB6049&gt;=5,"High",IF(AB6049&gt;=3,"Medium","Low"))</f>
        <v>Medium</v>
      </c>
    </row>
    <row r="6050" customFormat="false" ht="15" hidden="false" customHeight="false" outlineLevel="0" collapsed="false">
      <c r="A6050" s="15" t="s">
        <v>6147</v>
      </c>
      <c r="B6050" s="15" t="s">
        <v>98</v>
      </c>
      <c r="C6050" s="15" t="n">
        <v>1</v>
      </c>
      <c r="D6050" s="15" t="s">
        <v>26</v>
      </c>
      <c r="E6050" s="15" t="s">
        <v>24</v>
      </c>
      <c r="F6050" s="15" t="n">
        <v>29</v>
      </c>
      <c r="G6050" s="15" t="s">
        <v>26</v>
      </c>
      <c r="H6050" s="15" t="s">
        <v>26</v>
      </c>
      <c r="I6050" s="15" t="s">
        <v>102</v>
      </c>
      <c r="J6050" s="15" t="s">
        <v>24</v>
      </c>
      <c r="K6050" s="15" t="s">
        <v>24</v>
      </c>
      <c r="L6050" s="15" t="s">
        <v>24</v>
      </c>
      <c r="M6050" s="15" t="s">
        <v>24</v>
      </c>
      <c r="N6050" s="15" t="s">
        <v>26</v>
      </c>
      <c r="O6050" s="15" t="s">
        <v>26</v>
      </c>
      <c r="P6050" s="15" t="s">
        <v>25</v>
      </c>
      <c r="Q6050" s="15" t="s">
        <v>26</v>
      </c>
      <c r="R6050" s="15" t="s">
        <v>15</v>
      </c>
      <c r="S6050" s="18" t="n">
        <v>94.45</v>
      </c>
      <c r="T6050" s="15" t="n">
        <v>2653.65</v>
      </c>
      <c r="U6050" s="15" t="s">
        <v>26</v>
      </c>
      <c r="V6050" s="18" t="n">
        <f aca="false">IF(ISNUMBER(T6050),T6050,0)</f>
        <v>2653.65</v>
      </c>
      <c r="W6050" s="15" t="n">
        <f aca="false">IF(U6050="Yes",1,0)</f>
        <v>1</v>
      </c>
      <c r="X6050" s="15" t="str">
        <f aca="false">IF(F6050&lt;=12,"0-12 months",IF(F6050&lt;=24,"13-24 months",IF(F6050&lt;=48,"25-48 months","49-72 months")))</f>
        <v>25-48 months</v>
      </c>
      <c r="Y6050" s="15" t="str">
        <f aca="false">IF(C6050=1,"Yes","No")</f>
        <v>Yes</v>
      </c>
      <c r="Z6050" s="15" t="n">
        <f aca="false">COUNTIF(J6050:O6050,"Yes")</f>
        <v>2</v>
      </c>
      <c r="AA6050" s="18" t="n">
        <f aca="false">S6050*W6050</f>
        <v>94.45</v>
      </c>
      <c r="AB6050" s="15" t="n">
        <f aca="false">(P6050="Month-to-month")+(I6050="Fiber optic")+(R6050="Electronic check")+(F6050&lt;=12)+(M6050="No")+(J6050="No")</f>
        <v>5</v>
      </c>
      <c r="AC6050" s="15" t="str">
        <f aca="false">IF(AB6050&gt;=5,"High",IF(AB6050&gt;=3,"Medium","Low"))</f>
        <v>High</v>
      </c>
    </row>
    <row r="6051" customFormat="false" ht="15" hidden="false" customHeight="false" outlineLevel="0" collapsed="false">
      <c r="A6051" s="15" t="s">
        <v>6148</v>
      </c>
      <c r="B6051" s="15" t="s">
        <v>94</v>
      </c>
      <c r="C6051" s="15" t="n">
        <v>0</v>
      </c>
      <c r="D6051" s="15" t="s">
        <v>26</v>
      </c>
      <c r="E6051" s="15" t="s">
        <v>26</v>
      </c>
      <c r="F6051" s="15" t="n">
        <v>47</v>
      </c>
      <c r="G6051" s="15" t="s">
        <v>26</v>
      </c>
      <c r="H6051" s="15" t="s">
        <v>24</v>
      </c>
      <c r="I6051" s="15" t="s">
        <v>24</v>
      </c>
      <c r="J6051" s="15" t="s">
        <v>28</v>
      </c>
      <c r="K6051" s="15" t="s">
        <v>28</v>
      </c>
      <c r="L6051" s="15" t="s">
        <v>28</v>
      </c>
      <c r="M6051" s="15" t="s">
        <v>28</v>
      </c>
      <c r="N6051" s="15" t="s">
        <v>28</v>
      </c>
      <c r="O6051" s="15" t="s">
        <v>28</v>
      </c>
      <c r="P6051" s="15" t="s">
        <v>29</v>
      </c>
      <c r="Q6051" s="15" t="s">
        <v>24</v>
      </c>
      <c r="R6051" s="15" t="s">
        <v>21</v>
      </c>
      <c r="S6051" s="18" t="n">
        <v>20.05</v>
      </c>
      <c r="T6051" s="15" t="n">
        <v>1016.7</v>
      </c>
      <c r="U6051" s="15" t="s">
        <v>24</v>
      </c>
      <c r="V6051" s="18" t="n">
        <f aca="false">IF(ISNUMBER(T6051),T6051,0)</f>
        <v>1016.7</v>
      </c>
      <c r="W6051" s="15" t="n">
        <f aca="false">IF(U6051="Yes",1,0)</f>
        <v>0</v>
      </c>
      <c r="X6051" s="15" t="str">
        <f aca="false">IF(F6051&lt;=12,"0-12 months",IF(F6051&lt;=24,"13-24 months",IF(F6051&lt;=48,"25-48 months","49-72 months")))</f>
        <v>25-48 months</v>
      </c>
      <c r="Y6051" s="15" t="str">
        <f aca="false">IF(C6051=1,"Yes","No")</f>
        <v>No</v>
      </c>
      <c r="Z6051" s="15" t="n">
        <f aca="false">COUNTIF(J6051:O6051,"Yes")</f>
        <v>0</v>
      </c>
      <c r="AA6051" s="18" t="n">
        <f aca="false">S6051*W6051</f>
        <v>0</v>
      </c>
      <c r="AB6051" s="15" t="n">
        <f aca="false">(P6051="Month-to-month")+(I6051="Fiber optic")+(R6051="Electronic check")+(F6051&lt;=12)+(M6051="No")+(J6051="No")</f>
        <v>0</v>
      </c>
      <c r="AC6051" s="15" t="str">
        <f aca="false">IF(AB6051&gt;=5,"High",IF(AB6051&gt;=3,"Medium","Low"))</f>
        <v>Low</v>
      </c>
    </row>
    <row r="6052" customFormat="false" ht="15" hidden="false" customHeight="false" outlineLevel="0" collapsed="false">
      <c r="A6052" s="15" t="s">
        <v>6149</v>
      </c>
      <c r="B6052" s="15" t="s">
        <v>98</v>
      </c>
      <c r="C6052" s="15" t="n">
        <v>0</v>
      </c>
      <c r="D6052" s="15" t="s">
        <v>26</v>
      </c>
      <c r="E6052" s="15" t="s">
        <v>24</v>
      </c>
      <c r="F6052" s="15" t="n">
        <v>61</v>
      </c>
      <c r="G6052" s="15" t="s">
        <v>26</v>
      </c>
      <c r="H6052" s="15" t="s">
        <v>26</v>
      </c>
      <c r="I6052" s="15" t="s">
        <v>102</v>
      </c>
      <c r="J6052" s="15" t="s">
        <v>26</v>
      </c>
      <c r="K6052" s="15" t="s">
        <v>24</v>
      </c>
      <c r="L6052" s="15" t="s">
        <v>26</v>
      </c>
      <c r="M6052" s="15" t="s">
        <v>26</v>
      </c>
      <c r="N6052" s="15" t="s">
        <v>26</v>
      </c>
      <c r="O6052" s="15" t="s">
        <v>24</v>
      </c>
      <c r="P6052" s="15" t="s">
        <v>25</v>
      </c>
      <c r="Q6052" s="15" t="s">
        <v>24</v>
      </c>
      <c r="R6052" s="15" t="s">
        <v>19</v>
      </c>
      <c r="S6052" s="18" t="n">
        <v>99.4</v>
      </c>
      <c r="T6052" s="15" t="n">
        <v>5943.65</v>
      </c>
      <c r="U6052" s="15" t="s">
        <v>24</v>
      </c>
      <c r="V6052" s="18" t="n">
        <f aca="false">IF(ISNUMBER(T6052),T6052,0)</f>
        <v>5943.65</v>
      </c>
      <c r="W6052" s="15" t="n">
        <f aca="false">IF(U6052="Yes",1,0)</f>
        <v>0</v>
      </c>
      <c r="X6052" s="15" t="str">
        <f aca="false">IF(F6052&lt;=12,"0-12 months",IF(F6052&lt;=24,"13-24 months",IF(F6052&lt;=48,"25-48 months","49-72 months")))</f>
        <v>49-72 months</v>
      </c>
      <c r="Y6052" s="15" t="str">
        <f aca="false">IF(C6052=1,"Yes","No")</f>
        <v>No</v>
      </c>
      <c r="Z6052" s="15" t="n">
        <f aca="false">COUNTIF(J6052:O6052,"Yes")</f>
        <v>4</v>
      </c>
      <c r="AA6052" s="18" t="n">
        <f aca="false">S6052*W6052</f>
        <v>0</v>
      </c>
      <c r="AB6052" s="15" t="n">
        <f aca="false">(P6052="Month-to-month")+(I6052="Fiber optic")+(R6052="Electronic check")+(F6052&lt;=12)+(M6052="No")+(J6052="No")</f>
        <v>2</v>
      </c>
      <c r="AC6052" s="15" t="str">
        <f aca="false">IF(AB6052&gt;=5,"High",IF(AB6052&gt;=3,"Medium","Low"))</f>
        <v>Low</v>
      </c>
    </row>
    <row r="6053" customFormat="false" ht="15" hidden="false" customHeight="false" outlineLevel="0" collapsed="false">
      <c r="A6053" s="15" t="s">
        <v>6150</v>
      </c>
      <c r="B6053" s="15" t="s">
        <v>98</v>
      </c>
      <c r="C6053" s="15" t="n">
        <v>0</v>
      </c>
      <c r="D6053" s="15" t="s">
        <v>24</v>
      </c>
      <c r="E6053" s="15" t="s">
        <v>24</v>
      </c>
      <c r="F6053" s="15" t="n">
        <v>16</v>
      </c>
      <c r="G6053" s="15" t="s">
        <v>26</v>
      </c>
      <c r="H6053" s="15" t="s">
        <v>24</v>
      </c>
      <c r="I6053" s="15" t="s">
        <v>24</v>
      </c>
      <c r="J6053" s="15" t="s">
        <v>28</v>
      </c>
      <c r="K6053" s="15" t="s">
        <v>28</v>
      </c>
      <c r="L6053" s="15" t="s">
        <v>28</v>
      </c>
      <c r="M6053" s="15" t="s">
        <v>28</v>
      </c>
      <c r="N6053" s="15" t="s">
        <v>28</v>
      </c>
      <c r="O6053" s="15" t="s">
        <v>28</v>
      </c>
      <c r="P6053" s="15" t="s">
        <v>25</v>
      </c>
      <c r="Q6053" s="15" t="s">
        <v>24</v>
      </c>
      <c r="R6053" s="15" t="s">
        <v>17</v>
      </c>
      <c r="S6053" s="18" t="n">
        <v>20</v>
      </c>
      <c r="T6053" s="15" t="n">
        <v>275.7</v>
      </c>
      <c r="U6053" s="15" t="s">
        <v>24</v>
      </c>
      <c r="V6053" s="18" t="n">
        <f aca="false">IF(ISNUMBER(T6053),T6053,0)</f>
        <v>275.7</v>
      </c>
      <c r="W6053" s="15" t="n">
        <f aca="false">IF(U6053="Yes",1,0)</f>
        <v>0</v>
      </c>
      <c r="X6053" s="15" t="str">
        <f aca="false">IF(F6053&lt;=12,"0-12 months",IF(F6053&lt;=24,"13-24 months",IF(F6053&lt;=48,"25-48 months","49-72 months")))</f>
        <v>13-24 months</v>
      </c>
      <c r="Y6053" s="15" t="str">
        <f aca="false">IF(C6053=1,"Yes","No")</f>
        <v>No</v>
      </c>
      <c r="Z6053" s="15" t="n">
        <f aca="false">COUNTIF(J6053:O6053,"Yes")</f>
        <v>0</v>
      </c>
      <c r="AA6053" s="18" t="n">
        <f aca="false">S6053*W6053</f>
        <v>0</v>
      </c>
      <c r="AB6053" s="15" t="n">
        <f aca="false">(P6053="Month-to-month")+(I6053="Fiber optic")+(R6053="Electronic check")+(F6053&lt;=12)+(M6053="No")+(J6053="No")</f>
        <v>1</v>
      </c>
      <c r="AC6053" s="15" t="str">
        <f aca="false">IF(AB6053&gt;=5,"High",IF(AB6053&gt;=3,"Medium","Low"))</f>
        <v>Low</v>
      </c>
    </row>
    <row r="6054" customFormat="false" ht="15" hidden="false" customHeight="false" outlineLevel="0" collapsed="false">
      <c r="A6054" s="15" t="s">
        <v>6151</v>
      </c>
      <c r="B6054" s="15" t="s">
        <v>94</v>
      </c>
      <c r="C6054" s="15" t="n">
        <v>0</v>
      </c>
      <c r="D6054" s="15" t="s">
        <v>26</v>
      </c>
      <c r="E6054" s="15" t="s">
        <v>26</v>
      </c>
      <c r="F6054" s="15" t="n">
        <v>41</v>
      </c>
      <c r="G6054" s="15" t="s">
        <v>26</v>
      </c>
      <c r="H6054" s="15" t="s">
        <v>24</v>
      </c>
      <c r="I6054" s="15" t="s">
        <v>96</v>
      </c>
      <c r="J6054" s="15" t="s">
        <v>26</v>
      </c>
      <c r="K6054" s="15" t="s">
        <v>26</v>
      </c>
      <c r="L6054" s="15" t="s">
        <v>24</v>
      </c>
      <c r="M6054" s="15" t="s">
        <v>26</v>
      </c>
      <c r="N6054" s="15" t="s">
        <v>26</v>
      </c>
      <c r="O6054" s="15" t="s">
        <v>26</v>
      </c>
      <c r="P6054" s="15" t="s">
        <v>29</v>
      </c>
      <c r="Q6054" s="15" t="s">
        <v>24</v>
      </c>
      <c r="R6054" s="15" t="s">
        <v>15</v>
      </c>
      <c r="S6054" s="18" t="n">
        <v>78.45</v>
      </c>
      <c r="T6054" s="15" t="n">
        <v>3126.45</v>
      </c>
      <c r="U6054" s="15" t="s">
        <v>24</v>
      </c>
      <c r="V6054" s="18" t="n">
        <f aca="false">IF(ISNUMBER(T6054),T6054,0)</f>
        <v>3126.45</v>
      </c>
      <c r="W6054" s="15" t="n">
        <f aca="false">IF(U6054="Yes",1,0)</f>
        <v>0</v>
      </c>
      <c r="X6054" s="15" t="str">
        <f aca="false">IF(F6054&lt;=12,"0-12 months",IF(F6054&lt;=24,"13-24 months",IF(F6054&lt;=48,"25-48 months","49-72 months")))</f>
        <v>25-48 months</v>
      </c>
      <c r="Y6054" s="15" t="str">
        <f aca="false">IF(C6054=1,"Yes","No")</f>
        <v>No</v>
      </c>
      <c r="Z6054" s="15" t="n">
        <f aca="false">COUNTIF(J6054:O6054,"Yes")</f>
        <v>5</v>
      </c>
      <c r="AA6054" s="18" t="n">
        <f aca="false">S6054*W6054</f>
        <v>0</v>
      </c>
      <c r="AB6054" s="15" t="n">
        <f aca="false">(P6054="Month-to-month")+(I6054="Fiber optic")+(R6054="Electronic check")+(F6054&lt;=12)+(M6054="No")+(J6054="No")</f>
        <v>1</v>
      </c>
      <c r="AC6054" s="15" t="str">
        <f aca="false">IF(AB6054&gt;=5,"High",IF(AB6054&gt;=3,"Medium","Low"))</f>
        <v>Low</v>
      </c>
    </row>
    <row r="6055" customFormat="false" ht="15" hidden="false" customHeight="false" outlineLevel="0" collapsed="false">
      <c r="A6055" s="15" t="s">
        <v>6152</v>
      </c>
      <c r="B6055" s="15" t="s">
        <v>94</v>
      </c>
      <c r="C6055" s="15" t="n">
        <v>0</v>
      </c>
      <c r="D6055" s="15" t="s">
        <v>24</v>
      </c>
      <c r="E6055" s="15" t="s">
        <v>26</v>
      </c>
      <c r="F6055" s="15" t="n">
        <v>43</v>
      </c>
      <c r="G6055" s="15" t="s">
        <v>26</v>
      </c>
      <c r="H6055" s="15" t="s">
        <v>26</v>
      </c>
      <c r="I6055" s="15" t="s">
        <v>24</v>
      </c>
      <c r="J6055" s="15" t="s">
        <v>28</v>
      </c>
      <c r="K6055" s="15" t="s">
        <v>28</v>
      </c>
      <c r="L6055" s="15" t="s">
        <v>28</v>
      </c>
      <c r="M6055" s="15" t="s">
        <v>28</v>
      </c>
      <c r="N6055" s="15" t="s">
        <v>28</v>
      </c>
      <c r="O6055" s="15" t="s">
        <v>28</v>
      </c>
      <c r="P6055" s="15" t="s">
        <v>29</v>
      </c>
      <c r="Q6055" s="15" t="s">
        <v>26</v>
      </c>
      <c r="R6055" s="15" t="s">
        <v>15</v>
      </c>
      <c r="S6055" s="18" t="n">
        <v>25.1</v>
      </c>
      <c r="T6055" s="15" t="n">
        <v>1070.15</v>
      </c>
      <c r="U6055" s="15" t="s">
        <v>24</v>
      </c>
      <c r="V6055" s="18" t="n">
        <f aca="false">IF(ISNUMBER(T6055),T6055,0)</f>
        <v>1070.15</v>
      </c>
      <c r="W6055" s="15" t="n">
        <f aca="false">IF(U6055="Yes",1,0)</f>
        <v>0</v>
      </c>
      <c r="X6055" s="15" t="str">
        <f aca="false">IF(F6055&lt;=12,"0-12 months",IF(F6055&lt;=24,"13-24 months",IF(F6055&lt;=48,"25-48 months","49-72 months")))</f>
        <v>25-48 months</v>
      </c>
      <c r="Y6055" s="15" t="str">
        <f aca="false">IF(C6055=1,"Yes","No")</f>
        <v>No</v>
      </c>
      <c r="Z6055" s="15" t="n">
        <f aca="false">COUNTIF(J6055:O6055,"Yes")</f>
        <v>0</v>
      </c>
      <c r="AA6055" s="18" t="n">
        <f aca="false">S6055*W6055</f>
        <v>0</v>
      </c>
      <c r="AB6055" s="15" t="n">
        <f aca="false">(P6055="Month-to-month")+(I6055="Fiber optic")+(R6055="Electronic check")+(F6055&lt;=12)+(M6055="No")+(J6055="No")</f>
        <v>1</v>
      </c>
      <c r="AC6055" s="15" t="str">
        <f aca="false">IF(AB6055&gt;=5,"High",IF(AB6055&gt;=3,"Medium","Low"))</f>
        <v>Low</v>
      </c>
    </row>
    <row r="6056" customFormat="false" ht="15" hidden="false" customHeight="false" outlineLevel="0" collapsed="false">
      <c r="A6056" s="15" t="s">
        <v>6153</v>
      </c>
      <c r="B6056" s="15" t="s">
        <v>94</v>
      </c>
      <c r="C6056" s="15" t="n">
        <v>0</v>
      </c>
      <c r="D6056" s="15" t="s">
        <v>26</v>
      </c>
      <c r="E6056" s="15" t="s">
        <v>26</v>
      </c>
      <c r="F6056" s="15" t="n">
        <v>36</v>
      </c>
      <c r="G6056" s="15" t="s">
        <v>26</v>
      </c>
      <c r="H6056" s="15" t="s">
        <v>26</v>
      </c>
      <c r="I6056" s="15" t="s">
        <v>102</v>
      </c>
      <c r="J6056" s="15" t="s">
        <v>24</v>
      </c>
      <c r="K6056" s="15" t="s">
        <v>26</v>
      </c>
      <c r="L6056" s="15" t="s">
        <v>26</v>
      </c>
      <c r="M6056" s="15" t="s">
        <v>24</v>
      </c>
      <c r="N6056" s="15" t="s">
        <v>26</v>
      </c>
      <c r="O6056" s="15" t="s">
        <v>24</v>
      </c>
      <c r="P6056" s="15" t="s">
        <v>25</v>
      </c>
      <c r="Q6056" s="15" t="s">
        <v>26</v>
      </c>
      <c r="R6056" s="15" t="s">
        <v>19</v>
      </c>
      <c r="S6056" s="18" t="n">
        <v>97.35</v>
      </c>
      <c r="T6056" s="15" t="n">
        <v>3457.9</v>
      </c>
      <c r="U6056" s="15" t="s">
        <v>26</v>
      </c>
      <c r="V6056" s="18" t="n">
        <f aca="false">IF(ISNUMBER(T6056),T6056,0)</f>
        <v>3457.9</v>
      </c>
      <c r="W6056" s="15" t="n">
        <f aca="false">IF(U6056="Yes",1,0)</f>
        <v>1</v>
      </c>
      <c r="X6056" s="15" t="str">
        <f aca="false">IF(F6056&lt;=12,"0-12 months",IF(F6056&lt;=24,"13-24 months",IF(F6056&lt;=48,"25-48 months","49-72 months")))</f>
        <v>25-48 months</v>
      </c>
      <c r="Y6056" s="15" t="str">
        <f aca="false">IF(C6056=1,"Yes","No")</f>
        <v>No</v>
      </c>
      <c r="Z6056" s="15" t="n">
        <f aca="false">COUNTIF(J6056:O6056,"Yes")</f>
        <v>3</v>
      </c>
      <c r="AA6056" s="18" t="n">
        <f aca="false">S6056*W6056</f>
        <v>97.35</v>
      </c>
      <c r="AB6056" s="15" t="n">
        <f aca="false">(P6056="Month-to-month")+(I6056="Fiber optic")+(R6056="Electronic check")+(F6056&lt;=12)+(M6056="No")+(J6056="No")</f>
        <v>4</v>
      </c>
      <c r="AC6056" s="15" t="str">
        <f aca="false">IF(AB6056&gt;=5,"High",IF(AB6056&gt;=3,"Medium","Low"))</f>
        <v>Medium</v>
      </c>
    </row>
    <row r="6057" customFormat="false" ht="15" hidden="false" customHeight="false" outlineLevel="0" collapsed="false">
      <c r="A6057" s="15" t="s">
        <v>6154</v>
      </c>
      <c r="B6057" s="15" t="s">
        <v>94</v>
      </c>
      <c r="C6057" s="15" t="n">
        <v>0</v>
      </c>
      <c r="D6057" s="15" t="s">
        <v>24</v>
      </c>
      <c r="E6057" s="15" t="s">
        <v>24</v>
      </c>
      <c r="F6057" s="15" t="n">
        <v>6</v>
      </c>
      <c r="G6057" s="15" t="s">
        <v>26</v>
      </c>
      <c r="H6057" s="15" t="s">
        <v>24</v>
      </c>
      <c r="I6057" s="15" t="s">
        <v>96</v>
      </c>
      <c r="J6057" s="15" t="s">
        <v>24</v>
      </c>
      <c r="K6057" s="15" t="s">
        <v>24</v>
      </c>
      <c r="L6057" s="15" t="s">
        <v>24</v>
      </c>
      <c r="M6057" s="15" t="s">
        <v>24</v>
      </c>
      <c r="N6057" s="15" t="s">
        <v>24</v>
      </c>
      <c r="O6057" s="15" t="s">
        <v>26</v>
      </c>
      <c r="P6057" s="15" t="s">
        <v>25</v>
      </c>
      <c r="Q6057" s="15" t="s">
        <v>26</v>
      </c>
      <c r="R6057" s="15" t="s">
        <v>15</v>
      </c>
      <c r="S6057" s="18" t="n">
        <v>55</v>
      </c>
      <c r="T6057" s="15" t="n">
        <v>340.4</v>
      </c>
      <c r="U6057" s="15" t="s">
        <v>24</v>
      </c>
      <c r="V6057" s="18" t="n">
        <f aca="false">IF(ISNUMBER(T6057),T6057,0)</f>
        <v>340.4</v>
      </c>
      <c r="W6057" s="15" t="n">
        <f aca="false">IF(U6057="Yes",1,0)</f>
        <v>0</v>
      </c>
      <c r="X6057" s="15" t="str">
        <f aca="false">IF(F6057&lt;=12,"0-12 months",IF(F6057&lt;=24,"13-24 months",IF(F6057&lt;=48,"25-48 months","49-72 months")))</f>
        <v>0-12 months</v>
      </c>
      <c r="Y6057" s="15" t="str">
        <f aca="false">IF(C6057=1,"Yes","No")</f>
        <v>No</v>
      </c>
      <c r="Z6057" s="15" t="n">
        <f aca="false">COUNTIF(J6057:O6057,"Yes")</f>
        <v>1</v>
      </c>
      <c r="AA6057" s="18" t="n">
        <f aca="false">S6057*W6057</f>
        <v>0</v>
      </c>
      <c r="AB6057" s="15" t="n">
        <f aca="false">(P6057="Month-to-month")+(I6057="Fiber optic")+(R6057="Electronic check")+(F6057&lt;=12)+(M6057="No")+(J6057="No")</f>
        <v>5</v>
      </c>
      <c r="AC6057" s="15" t="str">
        <f aca="false">IF(AB6057&gt;=5,"High",IF(AB6057&gt;=3,"Medium","Low"))</f>
        <v>High</v>
      </c>
    </row>
    <row r="6058" customFormat="false" ht="15" hidden="false" customHeight="false" outlineLevel="0" collapsed="false">
      <c r="A6058" s="15" t="s">
        <v>6155</v>
      </c>
      <c r="B6058" s="15" t="s">
        <v>94</v>
      </c>
      <c r="C6058" s="15" t="n">
        <v>0</v>
      </c>
      <c r="D6058" s="15" t="s">
        <v>24</v>
      </c>
      <c r="E6058" s="15" t="s">
        <v>24</v>
      </c>
      <c r="F6058" s="15" t="n">
        <v>58</v>
      </c>
      <c r="G6058" s="15" t="s">
        <v>26</v>
      </c>
      <c r="H6058" s="15" t="s">
        <v>26</v>
      </c>
      <c r="I6058" s="15" t="s">
        <v>96</v>
      </c>
      <c r="J6058" s="15" t="s">
        <v>26</v>
      </c>
      <c r="K6058" s="15" t="s">
        <v>26</v>
      </c>
      <c r="L6058" s="15" t="s">
        <v>26</v>
      </c>
      <c r="M6058" s="15" t="s">
        <v>26</v>
      </c>
      <c r="N6058" s="15" t="s">
        <v>24</v>
      </c>
      <c r="O6058" s="15" t="s">
        <v>24</v>
      </c>
      <c r="P6058" s="15" t="s">
        <v>27</v>
      </c>
      <c r="Q6058" s="15" t="s">
        <v>26</v>
      </c>
      <c r="R6058" s="15" t="s">
        <v>21</v>
      </c>
      <c r="S6058" s="18" t="n">
        <v>71.1</v>
      </c>
      <c r="T6058" s="15" t="n">
        <v>4299.2</v>
      </c>
      <c r="U6058" s="15" t="s">
        <v>24</v>
      </c>
      <c r="V6058" s="18" t="n">
        <f aca="false">IF(ISNUMBER(T6058),T6058,0)</f>
        <v>4299.2</v>
      </c>
      <c r="W6058" s="15" t="n">
        <f aca="false">IF(U6058="Yes",1,0)</f>
        <v>0</v>
      </c>
      <c r="X6058" s="15" t="str">
        <f aca="false">IF(F6058&lt;=12,"0-12 months",IF(F6058&lt;=24,"13-24 months",IF(F6058&lt;=48,"25-48 months","49-72 months")))</f>
        <v>49-72 months</v>
      </c>
      <c r="Y6058" s="15" t="str">
        <f aca="false">IF(C6058=1,"Yes","No")</f>
        <v>No</v>
      </c>
      <c r="Z6058" s="15" t="n">
        <f aca="false">COUNTIF(J6058:O6058,"Yes")</f>
        <v>4</v>
      </c>
      <c r="AA6058" s="18" t="n">
        <f aca="false">S6058*W6058</f>
        <v>0</v>
      </c>
      <c r="AB6058" s="15" t="n">
        <f aca="false">(P6058="Month-to-month")+(I6058="Fiber optic")+(R6058="Electronic check")+(F6058&lt;=12)+(M6058="No")+(J6058="No")</f>
        <v>0</v>
      </c>
      <c r="AC6058" s="15" t="str">
        <f aca="false">IF(AB6058&gt;=5,"High",IF(AB6058&gt;=3,"Medium","Low"))</f>
        <v>Low</v>
      </c>
    </row>
    <row r="6059" customFormat="false" ht="15" hidden="false" customHeight="false" outlineLevel="0" collapsed="false">
      <c r="A6059" s="15" t="s">
        <v>6156</v>
      </c>
      <c r="B6059" s="15" t="s">
        <v>98</v>
      </c>
      <c r="C6059" s="15" t="n">
        <v>0</v>
      </c>
      <c r="D6059" s="15" t="s">
        <v>24</v>
      </c>
      <c r="E6059" s="15" t="s">
        <v>24</v>
      </c>
      <c r="F6059" s="15" t="n">
        <v>19</v>
      </c>
      <c r="G6059" s="15" t="s">
        <v>26</v>
      </c>
      <c r="H6059" s="15" t="s">
        <v>24</v>
      </c>
      <c r="I6059" s="15" t="s">
        <v>96</v>
      </c>
      <c r="J6059" s="15" t="s">
        <v>24</v>
      </c>
      <c r="K6059" s="15" t="s">
        <v>24</v>
      </c>
      <c r="L6059" s="15" t="s">
        <v>24</v>
      </c>
      <c r="M6059" s="15" t="s">
        <v>26</v>
      </c>
      <c r="N6059" s="15" t="s">
        <v>26</v>
      </c>
      <c r="O6059" s="15" t="s">
        <v>24</v>
      </c>
      <c r="P6059" s="15" t="s">
        <v>25</v>
      </c>
      <c r="Q6059" s="15" t="s">
        <v>26</v>
      </c>
      <c r="R6059" s="15" t="s">
        <v>21</v>
      </c>
      <c r="S6059" s="18" t="n">
        <v>61.55</v>
      </c>
      <c r="T6059" s="15" t="n">
        <v>1093.2</v>
      </c>
      <c r="U6059" s="15" t="s">
        <v>24</v>
      </c>
      <c r="V6059" s="18" t="n">
        <f aca="false">IF(ISNUMBER(T6059),T6059,0)</f>
        <v>1093.2</v>
      </c>
      <c r="W6059" s="15" t="n">
        <f aca="false">IF(U6059="Yes",1,0)</f>
        <v>0</v>
      </c>
      <c r="X6059" s="15" t="str">
        <f aca="false">IF(F6059&lt;=12,"0-12 months",IF(F6059&lt;=24,"13-24 months",IF(F6059&lt;=48,"25-48 months","49-72 months")))</f>
        <v>13-24 months</v>
      </c>
      <c r="Y6059" s="15" t="str">
        <f aca="false">IF(C6059=1,"Yes","No")</f>
        <v>No</v>
      </c>
      <c r="Z6059" s="15" t="n">
        <f aca="false">COUNTIF(J6059:O6059,"Yes")</f>
        <v>2</v>
      </c>
      <c r="AA6059" s="18" t="n">
        <f aca="false">S6059*W6059</f>
        <v>0</v>
      </c>
      <c r="AB6059" s="15" t="n">
        <f aca="false">(P6059="Month-to-month")+(I6059="Fiber optic")+(R6059="Electronic check")+(F6059&lt;=12)+(M6059="No")+(J6059="No")</f>
        <v>2</v>
      </c>
      <c r="AC6059" s="15" t="str">
        <f aca="false">IF(AB6059&gt;=5,"High",IF(AB6059&gt;=3,"Medium","Low"))</f>
        <v>Low</v>
      </c>
    </row>
    <row r="6060" customFormat="false" ht="15" hidden="false" customHeight="false" outlineLevel="0" collapsed="false">
      <c r="A6060" s="15" t="s">
        <v>6157</v>
      </c>
      <c r="B6060" s="15" t="s">
        <v>98</v>
      </c>
      <c r="C6060" s="15" t="n">
        <v>0</v>
      </c>
      <c r="D6060" s="15" t="s">
        <v>26</v>
      </c>
      <c r="E6060" s="15" t="s">
        <v>24</v>
      </c>
      <c r="F6060" s="15" t="n">
        <v>11</v>
      </c>
      <c r="G6060" s="15" t="s">
        <v>26</v>
      </c>
      <c r="H6060" s="15" t="s">
        <v>24</v>
      </c>
      <c r="I6060" s="15" t="s">
        <v>96</v>
      </c>
      <c r="J6060" s="15" t="s">
        <v>24</v>
      </c>
      <c r="K6060" s="15" t="s">
        <v>24</v>
      </c>
      <c r="L6060" s="15" t="s">
        <v>24</v>
      </c>
      <c r="M6060" s="15" t="s">
        <v>24</v>
      </c>
      <c r="N6060" s="15" t="s">
        <v>24</v>
      </c>
      <c r="O6060" s="15" t="s">
        <v>24</v>
      </c>
      <c r="P6060" s="15" t="s">
        <v>25</v>
      </c>
      <c r="Q6060" s="15" t="s">
        <v>26</v>
      </c>
      <c r="R6060" s="15" t="s">
        <v>19</v>
      </c>
      <c r="S6060" s="18" t="n">
        <v>45.9</v>
      </c>
      <c r="T6060" s="15" t="n">
        <v>521.9</v>
      </c>
      <c r="U6060" s="15" t="s">
        <v>24</v>
      </c>
      <c r="V6060" s="18" t="n">
        <f aca="false">IF(ISNUMBER(T6060),T6060,0)</f>
        <v>521.9</v>
      </c>
      <c r="W6060" s="15" t="n">
        <f aca="false">IF(U6060="Yes",1,0)</f>
        <v>0</v>
      </c>
      <c r="X6060" s="15" t="str">
        <f aca="false">IF(F6060&lt;=12,"0-12 months",IF(F6060&lt;=24,"13-24 months",IF(F6060&lt;=48,"25-48 months","49-72 months")))</f>
        <v>0-12 months</v>
      </c>
      <c r="Y6060" s="15" t="str">
        <f aca="false">IF(C6060=1,"Yes","No")</f>
        <v>No</v>
      </c>
      <c r="Z6060" s="15" t="n">
        <f aca="false">COUNTIF(J6060:O6060,"Yes")</f>
        <v>0</v>
      </c>
      <c r="AA6060" s="18" t="n">
        <f aca="false">S6060*W6060</f>
        <v>0</v>
      </c>
      <c r="AB6060" s="15" t="n">
        <f aca="false">(P6060="Month-to-month")+(I6060="Fiber optic")+(R6060="Electronic check")+(F6060&lt;=12)+(M6060="No")+(J6060="No")</f>
        <v>4</v>
      </c>
      <c r="AC6060" s="15" t="str">
        <f aca="false">IF(AB6060&gt;=5,"High",IF(AB6060&gt;=3,"Medium","Low"))</f>
        <v>Medium</v>
      </c>
    </row>
    <row r="6061" customFormat="false" ht="15" hidden="false" customHeight="false" outlineLevel="0" collapsed="false">
      <c r="A6061" s="15" t="s">
        <v>6158</v>
      </c>
      <c r="B6061" s="15" t="s">
        <v>94</v>
      </c>
      <c r="C6061" s="15" t="n">
        <v>0</v>
      </c>
      <c r="D6061" s="15" t="s">
        <v>24</v>
      </c>
      <c r="E6061" s="15" t="s">
        <v>24</v>
      </c>
      <c r="F6061" s="15" t="n">
        <v>39</v>
      </c>
      <c r="G6061" s="15" t="s">
        <v>24</v>
      </c>
      <c r="H6061" s="15" t="s">
        <v>95</v>
      </c>
      <c r="I6061" s="15" t="s">
        <v>96</v>
      </c>
      <c r="J6061" s="15" t="s">
        <v>26</v>
      </c>
      <c r="K6061" s="15" t="s">
        <v>26</v>
      </c>
      <c r="L6061" s="15" t="s">
        <v>24</v>
      </c>
      <c r="M6061" s="15" t="s">
        <v>26</v>
      </c>
      <c r="N6061" s="15" t="s">
        <v>24</v>
      </c>
      <c r="O6061" s="15" t="s">
        <v>24</v>
      </c>
      <c r="P6061" s="15" t="s">
        <v>27</v>
      </c>
      <c r="Q6061" s="15" t="s">
        <v>26</v>
      </c>
      <c r="R6061" s="15" t="s">
        <v>19</v>
      </c>
      <c r="S6061" s="18" t="n">
        <v>40.3</v>
      </c>
      <c r="T6061" s="15" t="n">
        <v>1630.4</v>
      </c>
      <c r="U6061" s="15" t="s">
        <v>24</v>
      </c>
      <c r="V6061" s="18" t="n">
        <f aca="false">IF(ISNUMBER(T6061),T6061,0)</f>
        <v>1630.4</v>
      </c>
      <c r="W6061" s="15" t="n">
        <f aca="false">IF(U6061="Yes",1,0)</f>
        <v>0</v>
      </c>
      <c r="X6061" s="15" t="str">
        <f aca="false">IF(F6061&lt;=12,"0-12 months",IF(F6061&lt;=24,"13-24 months",IF(F6061&lt;=48,"25-48 months","49-72 months")))</f>
        <v>25-48 months</v>
      </c>
      <c r="Y6061" s="15" t="str">
        <f aca="false">IF(C6061=1,"Yes","No")</f>
        <v>No</v>
      </c>
      <c r="Z6061" s="15" t="n">
        <f aca="false">COUNTIF(J6061:O6061,"Yes")</f>
        <v>3</v>
      </c>
      <c r="AA6061" s="18" t="n">
        <f aca="false">S6061*W6061</f>
        <v>0</v>
      </c>
      <c r="AB6061" s="15" t="n">
        <f aca="false">(P6061="Month-to-month")+(I6061="Fiber optic")+(R6061="Electronic check")+(F6061&lt;=12)+(M6061="No")+(J6061="No")</f>
        <v>0</v>
      </c>
      <c r="AC6061" s="15" t="str">
        <f aca="false">IF(AB6061&gt;=5,"High",IF(AB6061&gt;=3,"Medium","Low"))</f>
        <v>Low</v>
      </c>
    </row>
    <row r="6062" customFormat="false" ht="15" hidden="false" customHeight="false" outlineLevel="0" collapsed="false">
      <c r="A6062" s="15" t="s">
        <v>6159</v>
      </c>
      <c r="B6062" s="15" t="s">
        <v>94</v>
      </c>
      <c r="C6062" s="15" t="n">
        <v>1</v>
      </c>
      <c r="D6062" s="15" t="s">
        <v>24</v>
      </c>
      <c r="E6062" s="15" t="s">
        <v>24</v>
      </c>
      <c r="F6062" s="15" t="n">
        <v>8</v>
      </c>
      <c r="G6062" s="15" t="s">
        <v>26</v>
      </c>
      <c r="H6062" s="15" t="s">
        <v>24</v>
      </c>
      <c r="I6062" s="15" t="s">
        <v>102</v>
      </c>
      <c r="J6062" s="15" t="s">
        <v>24</v>
      </c>
      <c r="K6062" s="15" t="s">
        <v>26</v>
      </c>
      <c r="L6062" s="15" t="s">
        <v>24</v>
      </c>
      <c r="M6062" s="15" t="s">
        <v>24</v>
      </c>
      <c r="N6062" s="15" t="s">
        <v>26</v>
      </c>
      <c r="O6062" s="15" t="s">
        <v>24</v>
      </c>
      <c r="P6062" s="15" t="s">
        <v>25</v>
      </c>
      <c r="Q6062" s="15" t="s">
        <v>26</v>
      </c>
      <c r="R6062" s="15" t="s">
        <v>15</v>
      </c>
      <c r="S6062" s="18" t="n">
        <v>87.1</v>
      </c>
      <c r="T6062" s="15" t="n">
        <v>713.6</v>
      </c>
      <c r="U6062" s="15" t="s">
        <v>24</v>
      </c>
      <c r="V6062" s="18" t="n">
        <f aca="false">IF(ISNUMBER(T6062),T6062,0)</f>
        <v>713.6</v>
      </c>
      <c r="W6062" s="15" t="n">
        <f aca="false">IF(U6062="Yes",1,0)</f>
        <v>0</v>
      </c>
      <c r="X6062" s="15" t="str">
        <f aca="false">IF(F6062&lt;=12,"0-12 months",IF(F6062&lt;=24,"13-24 months",IF(F6062&lt;=48,"25-48 months","49-72 months")))</f>
        <v>0-12 months</v>
      </c>
      <c r="Y6062" s="15" t="str">
        <f aca="false">IF(C6062=1,"Yes","No")</f>
        <v>Yes</v>
      </c>
      <c r="Z6062" s="15" t="n">
        <f aca="false">COUNTIF(J6062:O6062,"Yes")</f>
        <v>2</v>
      </c>
      <c r="AA6062" s="18" t="n">
        <f aca="false">S6062*W6062</f>
        <v>0</v>
      </c>
      <c r="AB6062" s="15" t="n">
        <f aca="false">(P6062="Month-to-month")+(I6062="Fiber optic")+(R6062="Electronic check")+(F6062&lt;=12)+(M6062="No")+(J6062="No")</f>
        <v>6</v>
      </c>
      <c r="AC6062" s="15" t="str">
        <f aca="false">IF(AB6062&gt;=5,"High",IF(AB6062&gt;=3,"Medium","Low"))</f>
        <v>High</v>
      </c>
    </row>
    <row r="6063" customFormat="false" ht="15" hidden="false" customHeight="false" outlineLevel="0" collapsed="false">
      <c r="A6063" s="15" t="s">
        <v>6160</v>
      </c>
      <c r="B6063" s="15" t="s">
        <v>94</v>
      </c>
      <c r="C6063" s="15" t="n">
        <v>0</v>
      </c>
      <c r="D6063" s="15" t="s">
        <v>24</v>
      </c>
      <c r="E6063" s="15" t="s">
        <v>26</v>
      </c>
      <c r="F6063" s="15" t="n">
        <v>26</v>
      </c>
      <c r="G6063" s="15" t="s">
        <v>26</v>
      </c>
      <c r="H6063" s="15" t="s">
        <v>26</v>
      </c>
      <c r="I6063" s="15" t="s">
        <v>96</v>
      </c>
      <c r="J6063" s="15" t="s">
        <v>24</v>
      </c>
      <c r="K6063" s="15" t="s">
        <v>24</v>
      </c>
      <c r="L6063" s="15" t="s">
        <v>24</v>
      </c>
      <c r="M6063" s="15" t="s">
        <v>24</v>
      </c>
      <c r="N6063" s="15" t="s">
        <v>24</v>
      </c>
      <c r="O6063" s="15" t="s">
        <v>24</v>
      </c>
      <c r="P6063" s="15" t="s">
        <v>25</v>
      </c>
      <c r="Q6063" s="15" t="s">
        <v>26</v>
      </c>
      <c r="R6063" s="15" t="s">
        <v>17</v>
      </c>
      <c r="S6063" s="18" t="n">
        <v>49.5</v>
      </c>
      <c r="T6063" s="15" t="n">
        <v>1265.65</v>
      </c>
      <c r="U6063" s="15" t="s">
        <v>24</v>
      </c>
      <c r="V6063" s="18" t="n">
        <f aca="false">IF(ISNUMBER(T6063),T6063,0)</f>
        <v>1265.65</v>
      </c>
      <c r="W6063" s="15" t="n">
        <f aca="false">IF(U6063="Yes",1,0)</f>
        <v>0</v>
      </c>
      <c r="X6063" s="15" t="str">
        <f aca="false">IF(F6063&lt;=12,"0-12 months",IF(F6063&lt;=24,"13-24 months",IF(F6063&lt;=48,"25-48 months","49-72 months")))</f>
        <v>25-48 months</v>
      </c>
      <c r="Y6063" s="15" t="str">
        <f aca="false">IF(C6063=1,"Yes","No")</f>
        <v>No</v>
      </c>
      <c r="Z6063" s="15" t="n">
        <f aca="false">COUNTIF(J6063:O6063,"Yes")</f>
        <v>0</v>
      </c>
      <c r="AA6063" s="18" t="n">
        <f aca="false">S6063*W6063</f>
        <v>0</v>
      </c>
      <c r="AB6063" s="15" t="n">
        <f aca="false">(P6063="Month-to-month")+(I6063="Fiber optic")+(R6063="Electronic check")+(F6063&lt;=12)+(M6063="No")+(J6063="No")</f>
        <v>3</v>
      </c>
      <c r="AC6063" s="15" t="str">
        <f aca="false">IF(AB6063&gt;=5,"High",IF(AB6063&gt;=3,"Medium","Low"))</f>
        <v>Medium</v>
      </c>
    </row>
    <row r="6064" customFormat="false" ht="15" hidden="false" customHeight="false" outlineLevel="0" collapsed="false">
      <c r="A6064" s="15" t="s">
        <v>6161</v>
      </c>
      <c r="B6064" s="15" t="s">
        <v>94</v>
      </c>
      <c r="C6064" s="15" t="n">
        <v>1</v>
      </c>
      <c r="D6064" s="15" t="s">
        <v>24</v>
      </c>
      <c r="E6064" s="15" t="s">
        <v>24</v>
      </c>
      <c r="F6064" s="15" t="n">
        <v>53</v>
      </c>
      <c r="G6064" s="15" t="s">
        <v>26</v>
      </c>
      <c r="H6064" s="15" t="s">
        <v>24</v>
      </c>
      <c r="I6064" s="15" t="s">
        <v>102</v>
      </c>
      <c r="J6064" s="15" t="s">
        <v>24</v>
      </c>
      <c r="K6064" s="15" t="s">
        <v>26</v>
      </c>
      <c r="L6064" s="15" t="s">
        <v>24</v>
      </c>
      <c r="M6064" s="15" t="s">
        <v>24</v>
      </c>
      <c r="N6064" s="15" t="s">
        <v>24</v>
      </c>
      <c r="O6064" s="15" t="s">
        <v>24</v>
      </c>
      <c r="P6064" s="15" t="s">
        <v>25</v>
      </c>
      <c r="Q6064" s="15" t="s">
        <v>26</v>
      </c>
      <c r="R6064" s="15" t="s">
        <v>21</v>
      </c>
      <c r="S6064" s="18" t="n">
        <v>73.8</v>
      </c>
      <c r="T6064" s="15" t="n">
        <v>4003.85</v>
      </c>
      <c r="U6064" s="15" t="s">
        <v>24</v>
      </c>
      <c r="V6064" s="18" t="n">
        <f aca="false">IF(ISNUMBER(T6064),T6064,0)</f>
        <v>4003.85</v>
      </c>
      <c r="W6064" s="15" t="n">
        <f aca="false">IF(U6064="Yes",1,0)</f>
        <v>0</v>
      </c>
      <c r="X6064" s="15" t="str">
        <f aca="false">IF(F6064&lt;=12,"0-12 months",IF(F6064&lt;=24,"13-24 months",IF(F6064&lt;=48,"25-48 months","49-72 months")))</f>
        <v>49-72 months</v>
      </c>
      <c r="Y6064" s="15" t="str">
        <f aca="false">IF(C6064=1,"Yes","No")</f>
        <v>Yes</v>
      </c>
      <c r="Z6064" s="15" t="n">
        <f aca="false">COUNTIF(J6064:O6064,"Yes")</f>
        <v>1</v>
      </c>
      <c r="AA6064" s="18" t="n">
        <f aca="false">S6064*W6064</f>
        <v>0</v>
      </c>
      <c r="AB6064" s="15" t="n">
        <f aca="false">(P6064="Month-to-month")+(I6064="Fiber optic")+(R6064="Electronic check")+(F6064&lt;=12)+(M6064="No")+(J6064="No")</f>
        <v>4</v>
      </c>
      <c r="AC6064" s="15" t="str">
        <f aca="false">IF(AB6064&gt;=5,"High",IF(AB6064&gt;=3,"Medium","Low"))</f>
        <v>Medium</v>
      </c>
    </row>
    <row r="6065" customFormat="false" ht="15" hidden="false" customHeight="false" outlineLevel="0" collapsed="false">
      <c r="A6065" s="15" t="s">
        <v>6162</v>
      </c>
      <c r="B6065" s="15" t="s">
        <v>94</v>
      </c>
      <c r="C6065" s="15" t="n">
        <v>0</v>
      </c>
      <c r="D6065" s="15" t="s">
        <v>26</v>
      </c>
      <c r="E6065" s="15" t="s">
        <v>26</v>
      </c>
      <c r="F6065" s="15" t="n">
        <v>70</v>
      </c>
      <c r="G6065" s="15" t="s">
        <v>26</v>
      </c>
      <c r="H6065" s="15" t="s">
        <v>24</v>
      </c>
      <c r="I6065" s="15" t="s">
        <v>24</v>
      </c>
      <c r="J6065" s="15" t="s">
        <v>28</v>
      </c>
      <c r="K6065" s="15" t="s">
        <v>28</v>
      </c>
      <c r="L6065" s="15" t="s">
        <v>28</v>
      </c>
      <c r="M6065" s="15" t="s">
        <v>28</v>
      </c>
      <c r="N6065" s="15" t="s">
        <v>28</v>
      </c>
      <c r="O6065" s="15" t="s">
        <v>28</v>
      </c>
      <c r="P6065" s="15" t="s">
        <v>29</v>
      </c>
      <c r="Q6065" s="15" t="s">
        <v>26</v>
      </c>
      <c r="R6065" s="15" t="s">
        <v>17</v>
      </c>
      <c r="S6065" s="18" t="n">
        <v>19.2</v>
      </c>
      <c r="T6065" s="15" t="n">
        <v>1401.4</v>
      </c>
      <c r="U6065" s="15" t="s">
        <v>24</v>
      </c>
      <c r="V6065" s="18" t="n">
        <f aca="false">IF(ISNUMBER(T6065),T6065,0)</f>
        <v>1401.4</v>
      </c>
      <c r="W6065" s="15" t="n">
        <f aca="false">IF(U6065="Yes",1,0)</f>
        <v>0</v>
      </c>
      <c r="X6065" s="15" t="str">
        <f aca="false">IF(F6065&lt;=12,"0-12 months",IF(F6065&lt;=24,"13-24 months",IF(F6065&lt;=48,"25-48 months","49-72 months")))</f>
        <v>49-72 months</v>
      </c>
      <c r="Y6065" s="15" t="str">
        <f aca="false">IF(C6065=1,"Yes","No")</f>
        <v>No</v>
      </c>
      <c r="Z6065" s="15" t="n">
        <f aca="false">COUNTIF(J6065:O6065,"Yes")</f>
        <v>0</v>
      </c>
      <c r="AA6065" s="18" t="n">
        <f aca="false">S6065*W6065</f>
        <v>0</v>
      </c>
      <c r="AB6065" s="15" t="n">
        <f aca="false">(P6065="Month-to-month")+(I6065="Fiber optic")+(R6065="Electronic check")+(F6065&lt;=12)+(M6065="No")+(J6065="No")</f>
        <v>0</v>
      </c>
      <c r="AC6065" s="15" t="str">
        <f aca="false">IF(AB6065&gt;=5,"High",IF(AB6065&gt;=3,"Medium","Low"))</f>
        <v>Low</v>
      </c>
    </row>
    <row r="6066" customFormat="false" ht="15" hidden="false" customHeight="false" outlineLevel="0" collapsed="false">
      <c r="A6066" s="15" t="s">
        <v>6163</v>
      </c>
      <c r="B6066" s="15" t="s">
        <v>98</v>
      </c>
      <c r="C6066" s="15" t="n">
        <v>0</v>
      </c>
      <c r="D6066" s="15" t="s">
        <v>24</v>
      </c>
      <c r="E6066" s="15" t="s">
        <v>24</v>
      </c>
      <c r="F6066" s="15" t="n">
        <v>1</v>
      </c>
      <c r="G6066" s="15" t="s">
        <v>24</v>
      </c>
      <c r="H6066" s="15" t="s">
        <v>95</v>
      </c>
      <c r="I6066" s="15" t="s">
        <v>96</v>
      </c>
      <c r="J6066" s="15" t="s">
        <v>24</v>
      </c>
      <c r="K6066" s="15" t="s">
        <v>24</v>
      </c>
      <c r="L6066" s="15" t="s">
        <v>24</v>
      </c>
      <c r="M6066" s="15" t="s">
        <v>24</v>
      </c>
      <c r="N6066" s="15" t="s">
        <v>26</v>
      </c>
      <c r="O6066" s="15" t="s">
        <v>26</v>
      </c>
      <c r="P6066" s="15" t="s">
        <v>25</v>
      </c>
      <c r="Q6066" s="15" t="s">
        <v>26</v>
      </c>
      <c r="R6066" s="15" t="s">
        <v>17</v>
      </c>
      <c r="S6066" s="18" t="n">
        <v>45.3</v>
      </c>
      <c r="T6066" s="15" t="n">
        <v>45.3</v>
      </c>
      <c r="U6066" s="15" t="s">
        <v>26</v>
      </c>
      <c r="V6066" s="18" t="n">
        <f aca="false">IF(ISNUMBER(T6066),T6066,0)</f>
        <v>45.3</v>
      </c>
      <c r="W6066" s="15" t="n">
        <f aca="false">IF(U6066="Yes",1,0)</f>
        <v>1</v>
      </c>
      <c r="X6066" s="15" t="str">
        <f aca="false">IF(F6066&lt;=12,"0-12 months",IF(F6066&lt;=24,"13-24 months",IF(F6066&lt;=48,"25-48 months","49-72 months")))</f>
        <v>0-12 months</v>
      </c>
      <c r="Y6066" s="15" t="str">
        <f aca="false">IF(C6066=1,"Yes","No")</f>
        <v>No</v>
      </c>
      <c r="Z6066" s="15" t="n">
        <f aca="false">COUNTIF(J6066:O6066,"Yes")</f>
        <v>2</v>
      </c>
      <c r="AA6066" s="18" t="n">
        <f aca="false">S6066*W6066</f>
        <v>45.3</v>
      </c>
      <c r="AB6066" s="15" t="n">
        <f aca="false">(P6066="Month-to-month")+(I6066="Fiber optic")+(R6066="Electronic check")+(F6066&lt;=12)+(M6066="No")+(J6066="No")</f>
        <v>4</v>
      </c>
      <c r="AC6066" s="15" t="str">
        <f aca="false">IF(AB6066&gt;=5,"High",IF(AB6066&gt;=3,"Medium","Low"))</f>
        <v>Medium</v>
      </c>
    </row>
    <row r="6067" customFormat="false" ht="15" hidden="false" customHeight="false" outlineLevel="0" collapsed="false">
      <c r="A6067" s="15" t="s">
        <v>6164</v>
      </c>
      <c r="B6067" s="15" t="s">
        <v>98</v>
      </c>
      <c r="C6067" s="15" t="n">
        <v>0</v>
      </c>
      <c r="D6067" s="15" t="s">
        <v>24</v>
      </c>
      <c r="E6067" s="15" t="s">
        <v>24</v>
      </c>
      <c r="F6067" s="15" t="n">
        <v>59</v>
      </c>
      <c r="G6067" s="15" t="s">
        <v>26</v>
      </c>
      <c r="H6067" s="15" t="s">
        <v>26</v>
      </c>
      <c r="I6067" s="15" t="s">
        <v>24</v>
      </c>
      <c r="J6067" s="15" t="s">
        <v>28</v>
      </c>
      <c r="K6067" s="15" t="s">
        <v>28</v>
      </c>
      <c r="L6067" s="15" t="s">
        <v>28</v>
      </c>
      <c r="M6067" s="15" t="s">
        <v>28</v>
      </c>
      <c r="N6067" s="15" t="s">
        <v>28</v>
      </c>
      <c r="O6067" s="15" t="s">
        <v>28</v>
      </c>
      <c r="P6067" s="15" t="s">
        <v>29</v>
      </c>
      <c r="Q6067" s="15" t="s">
        <v>24</v>
      </c>
      <c r="R6067" s="15" t="s">
        <v>17</v>
      </c>
      <c r="S6067" s="18" t="n">
        <v>25</v>
      </c>
      <c r="T6067" s="15" t="n">
        <v>1510.5</v>
      </c>
      <c r="U6067" s="15" t="s">
        <v>24</v>
      </c>
      <c r="V6067" s="18" t="n">
        <f aca="false">IF(ISNUMBER(T6067),T6067,0)</f>
        <v>1510.5</v>
      </c>
      <c r="W6067" s="15" t="n">
        <f aca="false">IF(U6067="Yes",1,0)</f>
        <v>0</v>
      </c>
      <c r="X6067" s="15" t="str">
        <f aca="false">IF(F6067&lt;=12,"0-12 months",IF(F6067&lt;=24,"13-24 months",IF(F6067&lt;=48,"25-48 months","49-72 months")))</f>
        <v>49-72 months</v>
      </c>
      <c r="Y6067" s="15" t="str">
        <f aca="false">IF(C6067=1,"Yes","No")</f>
        <v>No</v>
      </c>
      <c r="Z6067" s="15" t="n">
        <f aca="false">COUNTIF(J6067:O6067,"Yes")</f>
        <v>0</v>
      </c>
      <c r="AA6067" s="18" t="n">
        <f aca="false">S6067*W6067</f>
        <v>0</v>
      </c>
      <c r="AB6067" s="15" t="n">
        <f aca="false">(P6067="Month-to-month")+(I6067="Fiber optic")+(R6067="Electronic check")+(F6067&lt;=12)+(M6067="No")+(J6067="No")</f>
        <v>0</v>
      </c>
      <c r="AC6067" s="15" t="str">
        <f aca="false">IF(AB6067&gt;=5,"High",IF(AB6067&gt;=3,"Medium","Low"))</f>
        <v>Low</v>
      </c>
    </row>
    <row r="6068" customFormat="false" ht="15" hidden="false" customHeight="false" outlineLevel="0" collapsed="false">
      <c r="A6068" s="15" t="s">
        <v>6165</v>
      </c>
      <c r="B6068" s="15" t="s">
        <v>98</v>
      </c>
      <c r="C6068" s="15" t="n">
        <v>0</v>
      </c>
      <c r="D6068" s="15" t="s">
        <v>24</v>
      </c>
      <c r="E6068" s="15" t="s">
        <v>24</v>
      </c>
      <c r="F6068" s="15" t="n">
        <v>2</v>
      </c>
      <c r="G6068" s="15" t="s">
        <v>26</v>
      </c>
      <c r="H6068" s="15" t="s">
        <v>24</v>
      </c>
      <c r="I6068" s="15" t="s">
        <v>102</v>
      </c>
      <c r="J6068" s="15" t="s">
        <v>24</v>
      </c>
      <c r="K6068" s="15" t="s">
        <v>24</v>
      </c>
      <c r="L6068" s="15" t="s">
        <v>26</v>
      </c>
      <c r="M6068" s="15" t="s">
        <v>24</v>
      </c>
      <c r="N6068" s="15" t="s">
        <v>26</v>
      </c>
      <c r="O6068" s="15" t="s">
        <v>26</v>
      </c>
      <c r="P6068" s="15" t="s">
        <v>25</v>
      </c>
      <c r="Q6068" s="15" t="s">
        <v>24</v>
      </c>
      <c r="R6068" s="15" t="s">
        <v>15</v>
      </c>
      <c r="S6068" s="18" t="n">
        <v>94.95</v>
      </c>
      <c r="T6068" s="15" t="n">
        <v>178.1</v>
      </c>
      <c r="U6068" s="15" t="s">
        <v>26</v>
      </c>
      <c r="V6068" s="18" t="n">
        <f aca="false">IF(ISNUMBER(T6068),T6068,0)</f>
        <v>178.1</v>
      </c>
      <c r="W6068" s="15" t="n">
        <f aca="false">IF(U6068="Yes",1,0)</f>
        <v>1</v>
      </c>
      <c r="X6068" s="15" t="str">
        <f aca="false">IF(F6068&lt;=12,"0-12 months",IF(F6068&lt;=24,"13-24 months",IF(F6068&lt;=48,"25-48 months","49-72 months")))</f>
        <v>0-12 months</v>
      </c>
      <c r="Y6068" s="15" t="str">
        <f aca="false">IF(C6068=1,"Yes","No")</f>
        <v>No</v>
      </c>
      <c r="Z6068" s="15" t="n">
        <f aca="false">COUNTIF(J6068:O6068,"Yes")</f>
        <v>3</v>
      </c>
      <c r="AA6068" s="18" t="n">
        <f aca="false">S6068*W6068</f>
        <v>94.95</v>
      </c>
      <c r="AB6068" s="15" t="n">
        <f aca="false">(P6068="Month-to-month")+(I6068="Fiber optic")+(R6068="Electronic check")+(F6068&lt;=12)+(M6068="No")+(J6068="No")</f>
        <v>6</v>
      </c>
      <c r="AC6068" s="15" t="str">
        <f aca="false">IF(AB6068&gt;=5,"High",IF(AB6068&gt;=3,"Medium","Low"))</f>
        <v>High</v>
      </c>
    </row>
    <row r="6069" customFormat="false" ht="15" hidden="false" customHeight="false" outlineLevel="0" collapsed="false">
      <c r="A6069" s="15" t="s">
        <v>6166</v>
      </c>
      <c r="B6069" s="15" t="s">
        <v>98</v>
      </c>
      <c r="C6069" s="15" t="n">
        <v>0</v>
      </c>
      <c r="D6069" s="15" t="s">
        <v>24</v>
      </c>
      <c r="E6069" s="15" t="s">
        <v>24</v>
      </c>
      <c r="F6069" s="15" t="n">
        <v>7</v>
      </c>
      <c r="G6069" s="15" t="s">
        <v>24</v>
      </c>
      <c r="H6069" s="15" t="s">
        <v>95</v>
      </c>
      <c r="I6069" s="15" t="s">
        <v>96</v>
      </c>
      <c r="J6069" s="15" t="s">
        <v>26</v>
      </c>
      <c r="K6069" s="15" t="s">
        <v>24</v>
      </c>
      <c r="L6069" s="15" t="s">
        <v>26</v>
      </c>
      <c r="M6069" s="15" t="s">
        <v>24</v>
      </c>
      <c r="N6069" s="15" t="s">
        <v>24</v>
      </c>
      <c r="O6069" s="15" t="s">
        <v>24</v>
      </c>
      <c r="P6069" s="15" t="s">
        <v>27</v>
      </c>
      <c r="Q6069" s="15" t="s">
        <v>24</v>
      </c>
      <c r="R6069" s="15" t="s">
        <v>17</v>
      </c>
      <c r="S6069" s="18" t="n">
        <v>35.3</v>
      </c>
      <c r="T6069" s="15" t="n">
        <v>264.8</v>
      </c>
      <c r="U6069" s="15" t="s">
        <v>24</v>
      </c>
      <c r="V6069" s="18" t="n">
        <f aca="false">IF(ISNUMBER(T6069),T6069,0)</f>
        <v>264.8</v>
      </c>
      <c r="W6069" s="15" t="n">
        <f aca="false">IF(U6069="Yes",1,0)</f>
        <v>0</v>
      </c>
      <c r="X6069" s="15" t="str">
        <f aca="false">IF(F6069&lt;=12,"0-12 months",IF(F6069&lt;=24,"13-24 months",IF(F6069&lt;=48,"25-48 months","49-72 months")))</f>
        <v>0-12 months</v>
      </c>
      <c r="Y6069" s="15" t="str">
        <f aca="false">IF(C6069=1,"Yes","No")</f>
        <v>No</v>
      </c>
      <c r="Z6069" s="15" t="n">
        <f aca="false">COUNTIF(J6069:O6069,"Yes")</f>
        <v>2</v>
      </c>
      <c r="AA6069" s="18" t="n">
        <f aca="false">S6069*W6069</f>
        <v>0</v>
      </c>
      <c r="AB6069" s="15" t="n">
        <f aca="false">(P6069="Month-to-month")+(I6069="Fiber optic")+(R6069="Electronic check")+(F6069&lt;=12)+(M6069="No")+(J6069="No")</f>
        <v>2</v>
      </c>
      <c r="AC6069" s="15" t="str">
        <f aca="false">IF(AB6069&gt;=5,"High",IF(AB6069&gt;=3,"Medium","Low"))</f>
        <v>Low</v>
      </c>
    </row>
    <row r="6070" customFormat="false" ht="15" hidden="false" customHeight="false" outlineLevel="0" collapsed="false">
      <c r="A6070" s="15" t="s">
        <v>6167</v>
      </c>
      <c r="B6070" s="15" t="s">
        <v>94</v>
      </c>
      <c r="C6070" s="15" t="n">
        <v>0</v>
      </c>
      <c r="D6070" s="15" t="s">
        <v>24</v>
      </c>
      <c r="E6070" s="15" t="s">
        <v>26</v>
      </c>
      <c r="F6070" s="15" t="n">
        <v>12</v>
      </c>
      <c r="G6070" s="15" t="s">
        <v>26</v>
      </c>
      <c r="H6070" s="15" t="s">
        <v>24</v>
      </c>
      <c r="I6070" s="15" t="s">
        <v>96</v>
      </c>
      <c r="J6070" s="15" t="s">
        <v>24</v>
      </c>
      <c r="K6070" s="15" t="s">
        <v>24</v>
      </c>
      <c r="L6070" s="15" t="s">
        <v>24</v>
      </c>
      <c r="M6070" s="15" t="s">
        <v>24</v>
      </c>
      <c r="N6070" s="15" t="s">
        <v>24</v>
      </c>
      <c r="O6070" s="15" t="s">
        <v>24</v>
      </c>
      <c r="P6070" s="15" t="s">
        <v>25</v>
      </c>
      <c r="Q6070" s="15" t="s">
        <v>26</v>
      </c>
      <c r="R6070" s="15" t="s">
        <v>15</v>
      </c>
      <c r="S6070" s="18" t="n">
        <v>44.55</v>
      </c>
      <c r="T6070" s="15" t="n">
        <v>480.6</v>
      </c>
      <c r="U6070" s="15" t="s">
        <v>26</v>
      </c>
      <c r="V6070" s="18" t="n">
        <f aca="false">IF(ISNUMBER(T6070),T6070,0)</f>
        <v>480.6</v>
      </c>
      <c r="W6070" s="15" t="n">
        <f aca="false">IF(U6070="Yes",1,0)</f>
        <v>1</v>
      </c>
      <c r="X6070" s="15" t="str">
        <f aca="false">IF(F6070&lt;=12,"0-12 months",IF(F6070&lt;=24,"13-24 months",IF(F6070&lt;=48,"25-48 months","49-72 months")))</f>
        <v>0-12 months</v>
      </c>
      <c r="Y6070" s="15" t="str">
        <f aca="false">IF(C6070=1,"Yes","No")</f>
        <v>No</v>
      </c>
      <c r="Z6070" s="15" t="n">
        <f aca="false">COUNTIF(J6070:O6070,"Yes")</f>
        <v>0</v>
      </c>
      <c r="AA6070" s="18" t="n">
        <f aca="false">S6070*W6070</f>
        <v>44.55</v>
      </c>
      <c r="AB6070" s="15" t="n">
        <f aca="false">(P6070="Month-to-month")+(I6070="Fiber optic")+(R6070="Electronic check")+(F6070&lt;=12)+(M6070="No")+(J6070="No")</f>
        <v>5</v>
      </c>
      <c r="AC6070" s="15" t="str">
        <f aca="false">IF(AB6070&gt;=5,"High",IF(AB6070&gt;=3,"Medium","Low"))</f>
        <v>High</v>
      </c>
    </row>
    <row r="6071" customFormat="false" ht="15" hidden="false" customHeight="false" outlineLevel="0" collapsed="false">
      <c r="A6071" s="15" t="s">
        <v>6168</v>
      </c>
      <c r="B6071" s="15" t="s">
        <v>98</v>
      </c>
      <c r="C6071" s="15" t="n">
        <v>0</v>
      </c>
      <c r="D6071" s="15" t="s">
        <v>26</v>
      </c>
      <c r="E6071" s="15" t="s">
        <v>26</v>
      </c>
      <c r="F6071" s="15" t="n">
        <v>59</v>
      </c>
      <c r="G6071" s="15" t="s">
        <v>26</v>
      </c>
      <c r="H6071" s="15" t="s">
        <v>24</v>
      </c>
      <c r="I6071" s="15" t="s">
        <v>96</v>
      </c>
      <c r="J6071" s="15" t="s">
        <v>24</v>
      </c>
      <c r="K6071" s="15" t="s">
        <v>26</v>
      </c>
      <c r="L6071" s="15" t="s">
        <v>26</v>
      </c>
      <c r="M6071" s="15" t="s">
        <v>26</v>
      </c>
      <c r="N6071" s="15" t="s">
        <v>26</v>
      </c>
      <c r="O6071" s="15" t="s">
        <v>26</v>
      </c>
      <c r="P6071" s="15" t="s">
        <v>27</v>
      </c>
      <c r="Q6071" s="15" t="s">
        <v>24</v>
      </c>
      <c r="R6071" s="15" t="s">
        <v>21</v>
      </c>
      <c r="S6071" s="18" t="n">
        <v>76.75</v>
      </c>
      <c r="T6071" s="15" t="n">
        <v>4541.9</v>
      </c>
      <c r="U6071" s="15" t="s">
        <v>24</v>
      </c>
      <c r="V6071" s="18" t="n">
        <f aca="false">IF(ISNUMBER(T6071),T6071,0)</f>
        <v>4541.9</v>
      </c>
      <c r="W6071" s="15" t="n">
        <f aca="false">IF(U6071="Yes",1,0)</f>
        <v>0</v>
      </c>
      <c r="X6071" s="15" t="str">
        <f aca="false">IF(F6071&lt;=12,"0-12 months",IF(F6071&lt;=24,"13-24 months",IF(F6071&lt;=48,"25-48 months","49-72 months")))</f>
        <v>49-72 months</v>
      </c>
      <c r="Y6071" s="15" t="str">
        <f aca="false">IF(C6071=1,"Yes","No")</f>
        <v>No</v>
      </c>
      <c r="Z6071" s="15" t="n">
        <f aca="false">COUNTIF(J6071:O6071,"Yes")</f>
        <v>5</v>
      </c>
      <c r="AA6071" s="18" t="n">
        <f aca="false">S6071*W6071</f>
        <v>0</v>
      </c>
      <c r="AB6071" s="15" t="n">
        <f aca="false">(P6071="Month-to-month")+(I6071="Fiber optic")+(R6071="Electronic check")+(F6071&lt;=12)+(M6071="No")+(J6071="No")</f>
        <v>1</v>
      </c>
      <c r="AC6071" s="15" t="str">
        <f aca="false">IF(AB6071&gt;=5,"High",IF(AB6071&gt;=3,"Medium","Low"))</f>
        <v>Low</v>
      </c>
    </row>
    <row r="6072" customFormat="false" ht="15" hidden="false" customHeight="false" outlineLevel="0" collapsed="false">
      <c r="A6072" s="15" t="s">
        <v>6169</v>
      </c>
      <c r="B6072" s="15" t="s">
        <v>98</v>
      </c>
      <c r="C6072" s="15" t="n">
        <v>0</v>
      </c>
      <c r="D6072" s="15" t="s">
        <v>26</v>
      </c>
      <c r="E6072" s="15" t="s">
        <v>26</v>
      </c>
      <c r="F6072" s="15" t="n">
        <v>61</v>
      </c>
      <c r="G6072" s="15" t="s">
        <v>26</v>
      </c>
      <c r="H6072" s="15" t="s">
        <v>26</v>
      </c>
      <c r="I6072" s="15" t="s">
        <v>96</v>
      </c>
      <c r="J6072" s="15" t="s">
        <v>24</v>
      </c>
      <c r="K6072" s="15" t="s">
        <v>24</v>
      </c>
      <c r="L6072" s="15" t="s">
        <v>26</v>
      </c>
      <c r="M6072" s="15" t="s">
        <v>26</v>
      </c>
      <c r="N6072" s="15" t="s">
        <v>26</v>
      </c>
      <c r="O6072" s="15" t="s">
        <v>26</v>
      </c>
      <c r="P6072" s="15" t="s">
        <v>29</v>
      </c>
      <c r="Q6072" s="15" t="s">
        <v>26</v>
      </c>
      <c r="R6072" s="15" t="s">
        <v>19</v>
      </c>
      <c r="S6072" s="18" t="n">
        <v>81</v>
      </c>
      <c r="T6072" s="15" t="n">
        <v>4976.15</v>
      </c>
      <c r="U6072" s="15" t="s">
        <v>24</v>
      </c>
      <c r="V6072" s="18" t="n">
        <f aca="false">IF(ISNUMBER(T6072),T6072,0)</f>
        <v>4976.15</v>
      </c>
      <c r="W6072" s="15" t="n">
        <f aca="false">IF(U6072="Yes",1,0)</f>
        <v>0</v>
      </c>
      <c r="X6072" s="15" t="str">
        <f aca="false">IF(F6072&lt;=12,"0-12 months",IF(F6072&lt;=24,"13-24 months",IF(F6072&lt;=48,"25-48 months","49-72 months")))</f>
        <v>49-72 months</v>
      </c>
      <c r="Y6072" s="15" t="str">
        <f aca="false">IF(C6072=1,"Yes","No")</f>
        <v>No</v>
      </c>
      <c r="Z6072" s="15" t="n">
        <f aca="false">COUNTIF(J6072:O6072,"Yes")</f>
        <v>4</v>
      </c>
      <c r="AA6072" s="18" t="n">
        <f aca="false">S6072*W6072</f>
        <v>0</v>
      </c>
      <c r="AB6072" s="15" t="n">
        <f aca="false">(P6072="Month-to-month")+(I6072="Fiber optic")+(R6072="Electronic check")+(F6072&lt;=12)+(M6072="No")+(J6072="No")</f>
        <v>1</v>
      </c>
      <c r="AC6072" s="15" t="str">
        <f aca="false">IF(AB6072&gt;=5,"High",IF(AB6072&gt;=3,"Medium","Low"))</f>
        <v>Low</v>
      </c>
    </row>
    <row r="6073" customFormat="false" ht="15" hidden="false" customHeight="false" outlineLevel="0" collapsed="false">
      <c r="A6073" s="15" t="s">
        <v>6170</v>
      </c>
      <c r="B6073" s="15" t="s">
        <v>98</v>
      </c>
      <c r="C6073" s="15" t="n">
        <v>0</v>
      </c>
      <c r="D6073" s="15" t="s">
        <v>26</v>
      </c>
      <c r="E6073" s="15" t="s">
        <v>26</v>
      </c>
      <c r="F6073" s="15" t="n">
        <v>72</v>
      </c>
      <c r="G6073" s="15" t="s">
        <v>26</v>
      </c>
      <c r="H6073" s="15" t="s">
        <v>26</v>
      </c>
      <c r="I6073" s="15" t="s">
        <v>102</v>
      </c>
      <c r="J6073" s="15" t="s">
        <v>26</v>
      </c>
      <c r="K6073" s="15" t="s">
        <v>24</v>
      </c>
      <c r="L6073" s="15" t="s">
        <v>26</v>
      </c>
      <c r="M6073" s="15" t="s">
        <v>24</v>
      </c>
      <c r="N6073" s="15" t="s">
        <v>26</v>
      </c>
      <c r="O6073" s="15" t="s">
        <v>26</v>
      </c>
      <c r="P6073" s="15" t="s">
        <v>29</v>
      </c>
      <c r="Q6073" s="15" t="s">
        <v>26</v>
      </c>
      <c r="R6073" s="15" t="s">
        <v>19</v>
      </c>
      <c r="S6073" s="18" t="n">
        <v>105.55</v>
      </c>
      <c r="T6073" s="15" t="n">
        <v>7542.25</v>
      </c>
      <c r="U6073" s="15" t="s">
        <v>24</v>
      </c>
      <c r="V6073" s="18" t="n">
        <f aca="false">IF(ISNUMBER(T6073),T6073,0)</f>
        <v>7542.25</v>
      </c>
      <c r="W6073" s="15" t="n">
        <f aca="false">IF(U6073="Yes",1,0)</f>
        <v>0</v>
      </c>
      <c r="X6073" s="15" t="str">
        <f aca="false">IF(F6073&lt;=12,"0-12 months",IF(F6073&lt;=24,"13-24 months",IF(F6073&lt;=48,"25-48 months","49-72 months")))</f>
        <v>49-72 months</v>
      </c>
      <c r="Y6073" s="15" t="str">
        <f aca="false">IF(C6073=1,"Yes","No")</f>
        <v>No</v>
      </c>
      <c r="Z6073" s="15" t="n">
        <f aca="false">COUNTIF(J6073:O6073,"Yes")</f>
        <v>4</v>
      </c>
      <c r="AA6073" s="18" t="n">
        <f aca="false">S6073*W6073</f>
        <v>0</v>
      </c>
      <c r="AB6073" s="15" t="n">
        <f aca="false">(P6073="Month-to-month")+(I6073="Fiber optic")+(R6073="Electronic check")+(F6073&lt;=12)+(M6073="No")+(J6073="No")</f>
        <v>2</v>
      </c>
      <c r="AC6073" s="15" t="str">
        <f aca="false">IF(AB6073&gt;=5,"High",IF(AB6073&gt;=3,"Medium","Low"))</f>
        <v>Low</v>
      </c>
    </row>
    <row r="6074" customFormat="false" ht="15" hidden="false" customHeight="false" outlineLevel="0" collapsed="false">
      <c r="A6074" s="15" t="s">
        <v>6171</v>
      </c>
      <c r="B6074" s="15" t="s">
        <v>94</v>
      </c>
      <c r="C6074" s="15" t="n">
        <v>0</v>
      </c>
      <c r="D6074" s="15" t="s">
        <v>26</v>
      </c>
      <c r="E6074" s="15" t="s">
        <v>26</v>
      </c>
      <c r="F6074" s="15" t="n">
        <v>13</v>
      </c>
      <c r="G6074" s="15" t="s">
        <v>26</v>
      </c>
      <c r="H6074" s="15" t="s">
        <v>24</v>
      </c>
      <c r="I6074" s="15" t="s">
        <v>24</v>
      </c>
      <c r="J6074" s="15" t="s">
        <v>28</v>
      </c>
      <c r="K6074" s="15" t="s">
        <v>28</v>
      </c>
      <c r="L6074" s="15" t="s">
        <v>28</v>
      </c>
      <c r="M6074" s="15" t="s">
        <v>28</v>
      </c>
      <c r="N6074" s="15" t="s">
        <v>28</v>
      </c>
      <c r="O6074" s="15" t="s">
        <v>28</v>
      </c>
      <c r="P6074" s="15" t="s">
        <v>25</v>
      </c>
      <c r="Q6074" s="15" t="s">
        <v>24</v>
      </c>
      <c r="R6074" s="15" t="s">
        <v>17</v>
      </c>
      <c r="S6074" s="18" t="n">
        <v>18.8</v>
      </c>
      <c r="T6074" s="15" t="n">
        <v>251.25</v>
      </c>
      <c r="U6074" s="15" t="s">
        <v>24</v>
      </c>
      <c r="V6074" s="18" t="n">
        <f aca="false">IF(ISNUMBER(T6074),T6074,0)</f>
        <v>251.25</v>
      </c>
      <c r="W6074" s="15" t="n">
        <f aca="false">IF(U6074="Yes",1,0)</f>
        <v>0</v>
      </c>
      <c r="X6074" s="15" t="str">
        <f aca="false">IF(F6074&lt;=12,"0-12 months",IF(F6074&lt;=24,"13-24 months",IF(F6074&lt;=48,"25-48 months","49-72 months")))</f>
        <v>13-24 months</v>
      </c>
      <c r="Y6074" s="15" t="str">
        <f aca="false">IF(C6074=1,"Yes","No")</f>
        <v>No</v>
      </c>
      <c r="Z6074" s="15" t="n">
        <f aca="false">COUNTIF(J6074:O6074,"Yes")</f>
        <v>0</v>
      </c>
      <c r="AA6074" s="18" t="n">
        <f aca="false">S6074*W6074</f>
        <v>0</v>
      </c>
      <c r="AB6074" s="15" t="n">
        <f aca="false">(P6074="Month-to-month")+(I6074="Fiber optic")+(R6074="Electronic check")+(F6074&lt;=12)+(M6074="No")+(J6074="No")</f>
        <v>1</v>
      </c>
      <c r="AC6074" s="15" t="str">
        <f aca="false">IF(AB6074&gt;=5,"High",IF(AB6074&gt;=3,"Medium","Low"))</f>
        <v>Low</v>
      </c>
    </row>
    <row r="6075" customFormat="false" ht="15" hidden="false" customHeight="false" outlineLevel="0" collapsed="false">
      <c r="A6075" s="15" t="s">
        <v>6172</v>
      </c>
      <c r="B6075" s="15" t="s">
        <v>94</v>
      </c>
      <c r="C6075" s="15" t="n">
        <v>0</v>
      </c>
      <c r="D6075" s="15" t="s">
        <v>26</v>
      </c>
      <c r="E6075" s="15" t="s">
        <v>26</v>
      </c>
      <c r="F6075" s="15" t="n">
        <v>64</v>
      </c>
      <c r="G6075" s="15" t="s">
        <v>26</v>
      </c>
      <c r="H6075" s="15" t="s">
        <v>26</v>
      </c>
      <c r="I6075" s="15" t="s">
        <v>24</v>
      </c>
      <c r="J6075" s="15" t="s">
        <v>28</v>
      </c>
      <c r="K6075" s="15" t="s">
        <v>28</v>
      </c>
      <c r="L6075" s="15" t="s">
        <v>28</v>
      </c>
      <c r="M6075" s="15" t="s">
        <v>28</v>
      </c>
      <c r="N6075" s="15" t="s">
        <v>28</v>
      </c>
      <c r="O6075" s="15" t="s">
        <v>28</v>
      </c>
      <c r="P6075" s="15" t="s">
        <v>27</v>
      </c>
      <c r="Q6075" s="15" t="s">
        <v>24</v>
      </c>
      <c r="R6075" s="15" t="s">
        <v>17</v>
      </c>
      <c r="S6075" s="18" t="n">
        <v>24.9</v>
      </c>
      <c r="T6075" s="15" t="n">
        <v>1595.5</v>
      </c>
      <c r="U6075" s="15" t="s">
        <v>24</v>
      </c>
      <c r="V6075" s="18" t="n">
        <f aca="false">IF(ISNUMBER(T6075),T6075,0)</f>
        <v>1595.5</v>
      </c>
      <c r="W6075" s="15" t="n">
        <f aca="false">IF(U6075="Yes",1,0)</f>
        <v>0</v>
      </c>
      <c r="X6075" s="15" t="str">
        <f aca="false">IF(F6075&lt;=12,"0-12 months",IF(F6075&lt;=24,"13-24 months",IF(F6075&lt;=48,"25-48 months","49-72 months")))</f>
        <v>49-72 months</v>
      </c>
      <c r="Y6075" s="15" t="str">
        <f aca="false">IF(C6075=1,"Yes","No")</f>
        <v>No</v>
      </c>
      <c r="Z6075" s="15" t="n">
        <f aca="false">COUNTIF(J6075:O6075,"Yes")</f>
        <v>0</v>
      </c>
      <c r="AA6075" s="18" t="n">
        <f aca="false">S6075*W6075</f>
        <v>0</v>
      </c>
      <c r="AB6075" s="15" t="n">
        <f aca="false">(P6075="Month-to-month")+(I6075="Fiber optic")+(R6075="Electronic check")+(F6075&lt;=12)+(M6075="No")+(J6075="No")</f>
        <v>0</v>
      </c>
      <c r="AC6075" s="15" t="str">
        <f aca="false">IF(AB6075&gt;=5,"High",IF(AB6075&gt;=3,"Medium","Low"))</f>
        <v>Low</v>
      </c>
    </row>
    <row r="6076" customFormat="false" ht="15" hidden="false" customHeight="false" outlineLevel="0" collapsed="false">
      <c r="A6076" s="15" t="s">
        <v>6173</v>
      </c>
      <c r="B6076" s="15" t="s">
        <v>98</v>
      </c>
      <c r="C6076" s="15" t="n">
        <v>0</v>
      </c>
      <c r="D6076" s="15" t="s">
        <v>26</v>
      </c>
      <c r="E6076" s="15" t="s">
        <v>24</v>
      </c>
      <c r="F6076" s="15" t="n">
        <v>1</v>
      </c>
      <c r="G6076" s="15" t="s">
        <v>24</v>
      </c>
      <c r="H6076" s="15" t="s">
        <v>95</v>
      </c>
      <c r="I6076" s="15" t="s">
        <v>96</v>
      </c>
      <c r="J6076" s="15" t="s">
        <v>24</v>
      </c>
      <c r="K6076" s="15" t="s">
        <v>24</v>
      </c>
      <c r="L6076" s="15" t="s">
        <v>24</v>
      </c>
      <c r="M6076" s="15" t="s">
        <v>24</v>
      </c>
      <c r="N6076" s="15" t="s">
        <v>24</v>
      </c>
      <c r="O6076" s="15" t="s">
        <v>24</v>
      </c>
      <c r="P6076" s="15" t="s">
        <v>25</v>
      </c>
      <c r="Q6076" s="15" t="s">
        <v>26</v>
      </c>
      <c r="R6076" s="15" t="s">
        <v>15</v>
      </c>
      <c r="S6076" s="18" t="n">
        <v>23.45</v>
      </c>
      <c r="T6076" s="15" t="n">
        <v>23.45</v>
      </c>
      <c r="U6076" s="15" t="s">
        <v>26</v>
      </c>
      <c r="V6076" s="18" t="n">
        <f aca="false">IF(ISNUMBER(T6076),T6076,0)</f>
        <v>23.45</v>
      </c>
      <c r="W6076" s="15" t="n">
        <f aca="false">IF(U6076="Yes",1,0)</f>
        <v>1</v>
      </c>
      <c r="X6076" s="15" t="str">
        <f aca="false">IF(F6076&lt;=12,"0-12 months",IF(F6076&lt;=24,"13-24 months",IF(F6076&lt;=48,"25-48 months","49-72 months")))</f>
        <v>0-12 months</v>
      </c>
      <c r="Y6076" s="15" t="str">
        <f aca="false">IF(C6076=1,"Yes","No")</f>
        <v>No</v>
      </c>
      <c r="Z6076" s="15" t="n">
        <f aca="false">COUNTIF(J6076:O6076,"Yes")</f>
        <v>0</v>
      </c>
      <c r="AA6076" s="18" t="n">
        <f aca="false">S6076*W6076</f>
        <v>23.45</v>
      </c>
      <c r="AB6076" s="15" t="n">
        <f aca="false">(P6076="Month-to-month")+(I6076="Fiber optic")+(R6076="Electronic check")+(F6076&lt;=12)+(M6076="No")+(J6076="No")</f>
        <v>5</v>
      </c>
      <c r="AC6076" s="15" t="str">
        <f aca="false">IF(AB6076&gt;=5,"High",IF(AB6076&gt;=3,"Medium","Low"))</f>
        <v>High</v>
      </c>
    </row>
    <row r="6077" customFormat="false" ht="15" hidden="false" customHeight="false" outlineLevel="0" collapsed="false">
      <c r="A6077" s="15" t="s">
        <v>6174</v>
      </c>
      <c r="B6077" s="15" t="s">
        <v>94</v>
      </c>
      <c r="C6077" s="15" t="n">
        <v>0</v>
      </c>
      <c r="D6077" s="15" t="s">
        <v>24</v>
      </c>
      <c r="E6077" s="15" t="s">
        <v>24</v>
      </c>
      <c r="F6077" s="15" t="n">
        <v>10</v>
      </c>
      <c r="G6077" s="15" t="s">
        <v>26</v>
      </c>
      <c r="H6077" s="15" t="s">
        <v>24</v>
      </c>
      <c r="I6077" s="15" t="s">
        <v>96</v>
      </c>
      <c r="J6077" s="15" t="s">
        <v>24</v>
      </c>
      <c r="K6077" s="15" t="s">
        <v>26</v>
      </c>
      <c r="L6077" s="15" t="s">
        <v>24</v>
      </c>
      <c r="M6077" s="15" t="s">
        <v>26</v>
      </c>
      <c r="N6077" s="15" t="s">
        <v>24</v>
      </c>
      <c r="O6077" s="15" t="s">
        <v>26</v>
      </c>
      <c r="P6077" s="15" t="s">
        <v>27</v>
      </c>
      <c r="Q6077" s="15" t="s">
        <v>24</v>
      </c>
      <c r="R6077" s="15" t="s">
        <v>17</v>
      </c>
      <c r="S6077" s="18" t="n">
        <v>64.9</v>
      </c>
      <c r="T6077" s="15" t="n">
        <v>685.55</v>
      </c>
      <c r="U6077" s="15" t="s">
        <v>24</v>
      </c>
      <c r="V6077" s="18" t="n">
        <f aca="false">IF(ISNUMBER(T6077),T6077,0)</f>
        <v>685.55</v>
      </c>
      <c r="W6077" s="15" t="n">
        <f aca="false">IF(U6077="Yes",1,0)</f>
        <v>0</v>
      </c>
      <c r="X6077" s="15" t="str">
        <f aca="false">IF(F6077&lt;=12,"0-12 months",IF(F6077&lt;=24,"13-24 months",IF(F6077&lt;=48,"25-48 months","49-72 months")))</f>
        <v>0-12 months</v>
      </c>
      <c r="Y6077" s="15" t="str">
        <f aca="false">IF(C6077=1,"Yes","No")</f>
        <v>No</v>
      </c>
      <c r="Z6077" s="15" t="n">
        <f aca="false">COUNTIF(J6077:O6077,"Yes")</f>
        <v>3</v>
      </c>
      <c r="AA6077" s="18" t="n">
        <f aca="false">S6077*W6077</f>
        <v>0</v>
      </c>
      <c r="AB6077" s="15" t="n">
        <f aca="false">(P6077="Month-to-month")+(I6077="Fiber optic")+(R6077="Electronic check")+(F6077&lt;=12)+(M6077="No")+(J6077="No")</f>
        <v>2</v>
      </c>
      <c r="AC6077" s="15" t="str">
        <f aca="false">IF(AB6077&gt;=5,"High",IF(AB6077&gt;=3,"Medium","Low"))</f>
        <v>Low</v>
      </c>
    </row>
    <row r="6078" customFormat="false" ht="15" hidden="false" customHeight="false" outlineLevel="0" collapsed="false">
      <c r="A6078" s="15" t="s">
        <v>6175</v>
      </c>
      <c r="B6078" s="15" t="s">
        <v>94</v>
      </c>
      <c r="C6078" s="15" t="n">
        <v>0</v>
      </c>
      <c r="D6078" s="15" t="s">
        <v>26</v>
      </c>
      <c r="E6078" s="15" t="s">
        <v>26</v>
      </c>
      <c r="F6078" s="15" t="n">
        <v>65</v>
      </c>
      <c r="G6078" s="15" t="s">
        <v>26</v>
      </c>
      <c r="H6078" s="15" t="s">
        <v>24</v>
      </c>
      <c r="I6078" s="15" t="s">
        <v>96</v>
      </c>
      <c r="J6078" s="15" t="s">
        <v>26</v>
      </c>
      <c r="K6078" s="15" t="s">
        <v>26</v>
      </c>
      <c r="L6078" s="15" t="s">
        <v>26</v>
      </c>
      <c r="M6078" s="15" t="s">
        <v>24</v>
      </c>
      <c r="N6078" s="15" t="s">
        <v>24</v>
      </c>
      <c r="O6078" s="15" t="s">
        <v>24</v>
      </c>
      <c r="P6078" s="15" t="s">
        <v>27</v>
      </c>
      <c r="Q6078" s="15" t="s">
        <v>24</v>
      </c>
      <c r="R6078" s="15" t="s">
        <v>19</v>
      </c>
      <c r="S6078" s="18" t="n">
        <v>61.35</v>
      </c>
      <c r="T6078" s="15" t="n">
        <v>3874.1</v>
      </c>
      <c r="U6078" s="15" t="s">
        <v>24</v>
      </c>
      <c r="V6078" s="18" t="n">
        <f aca="false">IF(ISNUMBER(T6078),T6078,0)</f>
        <v>3874.1</v>
      </c>
      <c r="W6078" s="15" t="n">
        <f aca="false">IF(U6078="Yes",1,0)</f>
        <v>0</v>
      </c>
      <c r="X6078" s="15" t="str">
        <f aca="false">IF(F6078&lt;=12,"0-12 months",IF(F6078&lt;=24,"13-24 months",IF(F6078&lt;=48,"25-48 months","49-72 months")))</f>
        <v>49-72 months</v>
      </c>
      <c r="Y6078" s="15" t="str">
        <f aca="false">IF(C6078=1,"Yes","No")</f>
        <v>No</v>
      </c>
      <c r="Z6078" s="15" t="n">
        <f aca="false">COUNTIF(J6078:O6078,"Yes")</f>
        <v>3</v>
      </c>
      <c r="AA6078" s="18" t="n">
        <f aca="false">S6078*W6078</f>
        <v>0</v>
      </c>
      <c r="AB6078" s="15" t="n">
        <f aca="false">(P6078="Month-to-month")+(I6078="Fiber optic")+(R6078="Electronic check")+(F6078&lt;=12)+(M6078="No")+(J6078="No")</f>
        <v>1</v>
      </c>
      <c r="AC6078" s="15" t="str">
        <f aca="false">IF(AB6078&gt;=5,"High",IF(AB6078&gt;=3,"Medium","Low"))</f>
        <v>Low</v>
      </c>
    </row>
    <row r="6079" customFormat="false" ht="15" hidden="false" customHeight="false" outlineLevel="0" collapsed="false">
      <c r="A6079" s="15" t="s">
        <v>6176</v>
      </c>
      <c r="B6079" s="15" t="s">
        <v>94</v>
      </c>
      <c r="C6079" s="15" t="n">
        <v>0</v>
      </c>
      <c r="D6079" s="15" t="s">
        <v>26</v>
      </c>
      <c r="E6079" s="15" t="s">
        <v>24</v>
      </c>
      <c r="F6079" s="15" t="n">
        <v>62</v>
      </c>
      <c r="G6079" s="15" t="s">
        <v>26</v>
      </c>
      <c r="H6079" s="15" t="s">
        <v>26</v>
      </c>
      <c r="I6079" s="15" t="s">
        <v>102</v>
      </c>
      <c r="J6079" s="15" t="s">
        <v>26</v>
      </c>
      <c r="K6079" s="15" t="s">
        <v>26</v>
      </c>
      <c r="L6079" s="15" t="s">
        <v>26</v>
      </c>
      <c r="M6079" s="15" t="s">
        <v>26</v>
      </c>
      <c r="N6079" s="15" t="s">
        <v>26</v>
      </c>
      <c r="O6079" s="15" t="s">
        <v>26</v>
      </c>
      <c r="P6079" s="15" t="s">
        <v>29</v>
      </c>
      <c r="Q6079" s="15" t="s">
        <v>24</v>
      </c>
      <c r="R6079" s="15" t="s">
        <v>17</v>
      </c>
      <c r="S6079" s="18" t="n">
        <v>113.95</v>
      </c>
      <c r="T6079" s="15" t="n">
        <v>6891.4</v>
      </c>
      <c r="U6079" s="15" t="s">
        <v>24</v>
      </c>
      <c r="V6079" s="18" t="n">
        <f aca="false">IF(ISNUMBER(T6079),T6079,0)</f>
        <v>6891.4</v>
      </c>
      <c r="W6079" s="15" t="n">
        <f aca="false">IF(U6079="Yes",1,0)</f>
        <v>0</v>
      </c>
      <c r="X6079" s="15" t="str">
        <f aca="false">IF(F6079&lt;=12,"0-12 months",IF(F6079&lt;=24,"13-24 months",IF(F6079&lt;=48,"25-48 months","49-72 months")))</f>
        <v>49-72 months</v>
      </c>
      <c r="Y6079" s="15" t="str">
        <f aca="false">IF(C6079=1,"Yes","No")</f>
        <v>No</v>
      </c>
      <c r="Z6079" s="15" t="n">
        <f aca="false">COUNTIF(J6079:O6079,"Yes")</f>
        <v>6</v>
      </c>
      <c r="AA6079" s="18" t="n">
        <f aca="false">S6079*W6079</f>
        <v>0</v>
      </c>
      <c r="AB6079" s="15" t="n">
        <f aca="false">(P6079="Month-to-month")+(I6079="Fiber optic")+(R6079="Electronic check")+(F6079&lt;=12)+(M6079="No")+(J6079="No")</f>
        <v>1</v>
      </c>
      <c r="AC6079" s="15" t="str">
        <f aca="false">IF(AB6079&gt;=5,"High",IF(AB6079&gt;=3,"Medium","Low"))</f>
        <v>Low</v>
      </c>
    </row>
    <row r="6080" customFormat="false" ht="15" hidden="false" customHeight="false" outlineLevel="0" collapsed="false">
      <c r="A6080" s="15" t="s">
        <v>6177</v>
      </c>
      <c r="B6080" s="15" t="s">
        <v>94</v>
      </c>
      <c r="C6080" s="15" t="n">
        <v>0</v>
      </c>
      <c r="D6080" s="15" t="s">
        <v>26</v>
      </c>
      <c r="E6080" s="15" t="s">
        <v>24</v>
      </c>
      <c r="F6080" s="15" t="n">
        <v>55</v>
      </c>
      <c r="G6080" s="15" t="s">
        <v>26</v>
      </c>
      <c r="H6080" s="15" t="s">
        <v>26</v>
      </c>
      <c r="I6080" s="15" t="s">
        <v>96</v>
      </c>
      <c r="J6080" s="15" t="s">
        <v>26</v>
      </c>
      <c r="K6080" s="15" t="s">
        <v>26</v>
      </c>
      <c r="L6080" s="15" t="s">
        <v>26</v>
      </c>
      <c r="M6080" s="15" t="s">
        <v>26</v>
      </c>
      <c r="N6080" s="15" t="s">
        <v>26</v>
      </c>
      <c r="O6080" s="15" t="s">
        <v>26</v>
      </c>
      <c r="P6080" s="15" t="s">
        <v>27</v>
      </c>
      <c r="Q6080" s="15" t="s">
        <v>26</v>
      </c>
      <c r="R6080" s="15" t="s">
        <v>15</v>
      </c>
      <c r="S6080" s="18" t="n">
        <v>90.15</v>
      </c>
      <c r="T6080" s="15" t="n">
        <v>4916.95</v>
      </c>
      <c r="U6080" s="15" t="s">
        <v>24</v>
      </c>
      <c r="V6080" s="18" t="n">
        <f aca="false">IF(ISNUMBER(T6080),T6080,0)</f>
        <v>4916.95</v>
      </c>
      <c r="W6080" s="15" t="n">
        <f aca="false">IF(U6080="Yes",1,0)</f>
        <v>0</v>
      </c>
      <c r="X6080" s="15" t="str">
        <f aca="false">IF(F6080&lt;=12,"0-12 months",IF(F6080&lt;=24,"13-24 months",IF(F6080&lt;=48,"25-48 months","49-72 months")))</f>
        <v>49-72 months</v>
      </c>
      <c r="Y6080" s="15" t="str">
        <f aca="false">IF(C6080=1,"Yes","No")</f>
        <v>No</v>
      </c>
      <c r="Z6080" s="15" t="n">
        <f aca="false">COUNTIF(J6080:O6080,"Yes")</f>
        <v>6</v>
      </c>
      <c r="AA6080" s="18" t="n">
        <f aca="false">S6080*W6080</f>
        <v>0</v>
      </c>
      <c r="AB6080" s="15" t="n">
        <f aca="false">(P6080="Month-to-month")+(I6080="Fiber optic")+(R6080="Electronic check")+(F6080&lt;=12)+(M6080="No")+(J6080="No")</f>
        <v>1</v>
      </c>
      <c r="AC6080" s="15" t="str">
        <f aca="false">IF(AB6080&gt;=5,"High",IF(AB6080&gt;=3,"Medium","Low"))</f>
        <v>Low</v>
      </c>
    </row>
    <row r="6081" customFormat="false" ht="15" hidden="false" customHeight="false" outlineLevel="0" collapsed="false">
      <c r="A6081" s="15" t="s">
        <v>6178</v>
      </c>
      <c r="B6081" s="15" t="s">
        <v>94</v>
      </c>
      <c r="C6081" s="15" t="n">
        <v>0</v>
      </c>
      <c r="D6081" s="15" t="s">
        <v>26</v>
      </c>
      <c r="E6081" s="15" t="s">
        <v>24</v>
      </c>
      <c r="F6081" s="15" t="n">
        <v>25</v>
      </c>
      <c r="G6081" s="15" t="s">
        <v>26</v>
      </c>
      <c r="H6081" s="15" t="s">
        <v>26</v>
      </c>
      <c r="I6081" s="15" t="s">
        <v>96</v>
      </c>
      <c r="J6081" s="15" t="s">
        <v>24</v>
      </c>
      <c r="K6081" s="15" t="s">
        <v>26</v>
      </c>
      <c r="L6081" s="15" t="s">
        <v>24</v>
      </c>
      <c r="M6081" s="15" t="s">
        <v>24</v>
      </c>
      <c r="N6081" s="15" t="s">
        <v>24</v>
      </c>
      <c r="O6081" s="15" t="s">
        <v>24</v>
      </c>
      <c r="P6081" s="15" t="s">
        <v>25</v>
      </c>
      <c r="Q6081" s="15" t="s">
        <v>24</v>
      </c>
      <c r="R6081" s="15" t="s">
        <v>15</v>
      </c>
      <c r="S6081" s="18" t="n">
        <v>54.1</v>
      </c>
      <c r="T6081" s="15" t="n">
        <v>1373</v>
      </c>
      <c r="U6081" s="15" t="s">
        <v>24</v>
      </c>
      <c r="V6081" s="18" t="n">
        <f aca="false">IF(ISNUMBER(T6081),T6081,0)</f>
        <v>1373</v>
      </c>
      <c r="W6081" s="15" t="n">
        <f aca="false">IF(U6081="Yes",1,0)</f>
        <v>0</v>
      </c>
      <c r="X6081" s="15" t="str">
        <f aca="false">IF(F6081&lt;=12,"0-12 months",IF(F6081&lt;=24,"13-24 months",IF(F6081&lt;=48,"25-48 months","49-72 months")))</f>
        <v>25-48 months</v>
      </c>
      <c r="Y6081" s="15" t="str">
        <f aca="false">IF(C6081=1,"Yes","No")</f>
        <v>No</v>
      </c>
      <c r="Z6081" s="15" t="n">
        <f aca="false">COUNTIF(J6081:O6081,"Yes")</f>
        <v>1</v>
      </c>
      <c r="AA6081" s="18" t="n">
        <f aca="false">S6081*W6081</f>
        <v>0</v>
      </c>
      <c r="AB6081" s="15" t="n">
        <f aca="false">(P6081="Month-to-month")+(I6081="Fiber optic")+(R6081="Electronic check")+(F6081&lt;=12)+(M6081="No")+(J6081="No")</f>
        <v>4</v>
      </c>
      <c r="AC6081" s="15" t="str">
        <f aca="false">IF(AB6081&gt;=5,"High",IF(AB6081&gt;=3,"Medium","Low"))</f>
        <v>Medium</v>
      </c>
    </row>
    <row r="6082" customFormat="false" ht="15" hidden="false" customHeight="false" outlineLevel="0" collapsed="false">
      <c r="A6082" s="15" t="s">
        <v>6179</v>
      </c>
      <c r="B6082" s="15" t="s">
        <v>98</v>
      </c>
      <c r="C6082" s="15" t="n">
        <v>0</v>
      </c>
      <c r="D6082" s="15" t="s">
        <v>24</v>
      </c>
      <c r="E6082" s="15" t="s">
        <v>24</v>
      </c>
      <c r="F6082" s="15" t="n">
        <v>1</v>
      </c>
      <c r="G6082" s="15" t="s">
        <v>24</v>
      </c>
      <c r="H6082" s="15" t="s">
        <v>95</v>
      </c>
      <c r="I6082" s="15" t="s">
        <v>96</v>
      </c>
      <c r="J6082" s="15" t="s">
        <v>26</v>
      </c>
      <c r="K6082" s="15" t="s">
        <v>24</v>
      </c>
      <c r="L6082" s="15" t="s">
        <v>24</v>
      </c>
      <c r="M6082" s="15" t="s">
        <v>24</v>
      </c>
      <c r="N6082" s="15" t="s">
        <v>24</v>
      </c>
      <c r="O6082" s="15" t="s">
        <v>24</v>
      </c>
      <c r="P6082" s="15" t="s">
        <v>25</v>
      </c>
      <c r="Q6082" s="15" t="s">
        <v>24</v>
      </c>
      <c r="R6082" s="15" t="s">
        <v>17</v>
      </c>
      <c r="S6082" s="18" t="n">
        <v>29.7</v>
      </c>
      <c r="T6082" s="15" t="n">
        <v>29.7</v>
      </c>
      <c r="U6082" s="15" t="s">
        <v>26</v>
      </c>
      <c r="V6082" s="18" t="n">
        <f aca="false">IF(ISNUMBER(T6082),T6082,0)</f>
        <v>29.7</v>
      </c>
      <c r="W6082" s="15" t="n">
        <f aca="false">IF(U6082="Yes",1,0)</f>
        <v>1</v>
      </c>
      <c r="X6082" s="15" t="str">
        <f aca="false">IF(F6082&lt;=12,"0-12 months",IF(F6082&lt;=24,"13-24 months",IF(F6082&lt;=48,"25-48 months","49-72 months")))</f>
        <v>0-12 months</v>
      </c>
      <c r="Y6082" s="15" t="str">
        <f aca="false">IF(C6082=1,"Yes","No")</f>
        <v>No</v>
      </c>
      <c r="Z6082" s="15" t="n">
        <f aca="false">COUNTIF(J6082:O6082,"Yes")</f>
        <v>1</v>
      </c>
      <c r="AA6082" s="18" t="n">
        <f aca="false">S6082*W6082</f>
        <v>29.7</v>
      </c>
      <c r="AB6082" s="15" t="n">
        <f aca="false">(P6082="Month-to-month")+(I6082="Fiber optic")+(R6082="Electronic check")+(F6082&lt;=12)+(M6082="No")+(J6082="No")</f>
        <v>3</v>
      </c>
      <c r="AC6082" s="15" t="str">
        <f aca="false">IF(AB6082&gt;=5,"High",IF(AB6082&gt;=3,"Medium","Low"))</f>
        <v>Medium</v>
      </c>
    </row>
    <row r="6083" customFormat="false" ht="15" hidden="false" customHeight="false" outlineLevel="0" collapsed="false">
      <c r="A6083" s="15" t="s">
        <v>6180</v>
      </c>
      <c r="B6083" s="15" t="s">
        <v>98</v>
      </c>
      <c r="C6083" s="15" t="n">
        <v>0</v>
      </c>
      <c r="D6083" s="15" t="s">
        <v>24</v>
      </c>
      <c r="E6083" s="15" t="s">
        <v>24</v>
      </c>
      <c r="F6083" s="15" t="n">
        <v>1</v>
      </c>
      <c r="G6083" s="15" t="s">
        <v>26</v>
      </c>
      <c r="H6083" s="15" t="s">
        <v>24</v>
      </c>
      <c r="I6083" s="15" t="s">
        <v>96</v>
      </c>
      <c r="J6083" s="15" t="s">
        <v>26</v>
      </c>
      <c r="K6083" s="15" t="s">
        <v>24</v>
      </c>
      <c r="L6083" s="15" t="s">
        <v>24</v>
      </c>
      <c r="M6083" s="15" t="s">
        <v>24</v>
      </c>
      <c r="N6083" s="15" t="s">
        <v>24</v>
      </c>
      <c r="O6083" s="15" t="s">
        <v>24</v>
      </c>
      <c r="P6083" s="15" t="s">
        <v>25</v>
      </c>
      <c r="Q6083" s="15" t="s">
        <v>26</v>
      </c>
      <c r="R6083" s="15" t="s">
        <v>21</v>
      </c>
      <c r="S6083" s="18" t="n">
        <v>49.8</v>
      </c>
      <c r="T6083" s="15" t="n">
        <v>49.8</v>
      </c>
      <c r="U6083" s="15" t="s">
        <v>24</v>
      </c>
      <c r="V6083" s="18" t="n">
        <f aca="false">IF(ISNUMBER(T6083),T6083,0)</f>
        <v>49.8</v>
      </c>
      <c r="W6083" s="15" t="n">
        <f aca="false">IF(U6083="Yes",1,0)</f>
        <v>0</v>
      </c>
      <c r="X6083" s="15" t="str">
        <f aca="false">IF(F6083&lt;=12,"0-12 months",IF(F6083&lt;=24,"13-24 months",IF(F6083&lt;=48,"25-48 months","49-72 months")))</f>
        <v>0-12 months</v>
      </c>
      <c r="Y6083" s="15" t="str">
        <f aca="false">IF(C6083=1,"Yes","No")</f>
        <v>No</v>
      </c>
      <c r="Z6083" s="15" t="n">
        <f aca="false">COUNTIF(J6083:O6083,"Yes")</f>
        <v>1</v>
      </c>
      <c r="AA6083" s="18" t="n">
        <f aca="false">S6083*W6083</f>
        <v>0</v>
      </c>
      <c r="AB6083" s="15" t="n">
        <f aca="false">(P6083="Month-to-month")+(I6083="Fiber optic")+(R6083="Electronic check")+(F6083&lt;=12)+(M6083="No")+(J6083="No")</f>
        <v>3</v>
      </c>
      <c r="AC6083" s="15" t="str">
        <f aca="false">IF(AB6083&gt;=5,"High",IF(AB6083&gt;=3,"Medium","Low"))</f>
        <v>Medium</v>
      </c>
    </row>
    <row r="6084" customFormat="false" ht="15" hidden="false" customHeight="false" outlineLevel="0" collapsed="false">
      <c r="A6084" s="15" t="s">
        <v>6181</v>
      </c>
      <c r="B6084" s="15" t="s">
        <v>94</v>
      </c>
      <c r="C6084" s="15" t="n">
        <v>0</v>
      </c>
      <c r="D6084" s="15" t="s">
        <v>26</v>
      </c>
      <c r="E6084" s="15" t="s">
        <v>24</v>
      </c>
      <c r="F6084" s="15" t="n">
        <v>59</v>
      </c>
      <c r="G6084" s="15" t="s">
        <v>26</v>
      </c>
      <c r="H6084" s="15" t="s">
        <v>26</v>
      </c>
      <c r="I6084" s="15" t="s">
        <v>102</v>
      </c>
      <c r="J6084" s="15" t="s">
        <v>24</v>
      </c>
      <c r="K6084" s="15" t="s">
        <v>26</v>
      </c>
      <c r="L6084" s="15" t="s">
        <v>24</v>
      </c>
      <c r="M6084" s="15" t="s">
        <v>24</v>
      </c>
      <c r="N6084" s="15" t="s">
        <v>26</v>
      </c>
      <c r="O6084" s="15" t="s">
        <v>26</v>
      </c>
      <c r="P6084" s="15" t="s">
        <v>25</v>
      </c>
      <c r="Q6084" s="15" t="s">
        <v>24</v>
      </c>
      <c r="R6084" s="15" t="s">
        <v>15</v>
      </c>
      <c r="S6084" s="18" t="n">
        <v>101.1</v>
      </c>
      <c r="T6084" s="15" t="n">
        <v>6039.9</v>
      </c>
      <c r="U6084" s="15" t="s">
        <v>26</v>
      </c>
      <c r="V6084" s="18" t="n">
        <f aca="false">IF(ISNUMBER(T6084),T6084,0)</f>
        <v>6039.9</v>
      </c>
      <c r="W6084" s="15" t="n">
        <f aca="false">IF(U6084="Yes",1,0)</f>
        <v>1</v>
      </c>
      <c r="X6084" s="15" t="str">
        <f aca="false">IF(F6084&lt;=12,"0-12 months",IF(F6084&lt;=24,"13-24 months",IF(F6084&lt;=48,"25-48 months","49-72 months")))</f>
        <v>49-72 months</v>
      </c>
      <c r="Y6084" s="15" t="str">
        <f aca="false">IF(C6084=1,"Yes","No")</f>
        <v>No</v>
      </c>
      <c r="Z6084" s="15" t="n">
        <f aca="false">COUNTIF(J6084:O6084,"Yes")</f>
        <v>3</v>
      </c>
      <c r="AA6084" s="18" t="n">
        <f aca="false">S6084*W6084</f>
        <v>101.1</v>
      </c>
      <c r="AB6084" s="15" t="n">
        <f aca="false">(P6084="Month-to-month")+(I6084="Fiber optic")+(R6084="Electronic check")+(F6084&lt;=12)+(M6084="No")+(J6084="No")</f>
        <v>5</v>
      </c>
      <c r="AC6084" s="15" t="str">
        <f aca="false">IF(AB6084&gt;=5,"High",IF(AB6084&gt;=3,"Medium","Low"))</f>
        <v>High</v>
      </c>
    </row>
    <row r="6085" customFormat="false" ht="15" hidden="false" customHeight="false" outlineLevel="0" collapsed="false">
      <c r="A6085" s="15" t="s">
        <v>6182</v>
      </c>
      <c r="B6085" s="15" t="s">
        <v>98</v>
      </c>
      <c r="C6085" s="15" t="n">
        <v>1</v>
      </c>
      <c r="D6085" s="15" t="s">
        <v>26</v>
      </c>
      <c r="E6085" s="15" t="s">
        <v>26</v>
      </c>
      <c r="F6085" s="15" t="n">
        <v>64</v>
      </c>
      <c r="G6085" s="15" t="s">
        <v>26</v>
      </c>
      <c r="H6085" s="15" t="s">
        <v>26</v>
      </c>
      <c r="I6085" s="15" t="s">
        <v>24</v>
      </c>
      <c r="J6085" s="15" t="s">
        <v>28</v>
      </c>
      <c r="K6085" s="15" t="s">
        <v>28</v>
      </c>
      <c r="L6085" s="15" t="s">
        <v>28</v>
      </c>
      <c r="M6085" s="15" t="s">
        <v>28</v>
      </c>
      <c r="N6085" s="15" t="s">
        <v>28</v>
      </c>
      <c r="O6085" s="15" t="s">
        <v>28</v>
      </c>
      <c r="P6085" s="15" t="s">
        <v>29</v>
      </c>
      <c r="Q6085" s="15" t="s">
        <v>26</v>
      </c>
      <c r="R6085" s="15" t="s">
        <v>19</v>
      </c>
      <c r="S6085" s="18" t="n">
        <v>24.4</v>
      </c>
      <c r="T6085" s="15" t="n">
        <v>1548.65</v>
      </c>
      <c r="U6085" s="15" t="s">
        <v>24</v>
      </c>
      <c r="V6085" s="18" t="n">
        <f aca="false">IF(ISNUMBER(T6085),T6085,0)</f>
        <v>1548.65</v>
      </c>
      <c r="W6085" s="15" t="n">
        <f aca="false">IF(U6085="Yes",1,0)</f>
        <v>0</v>
      </c>
      <c r="X6085" s="15" t="str">
        <f aca="false">IF(F6085&lt;=12,"0-12 months",IF(F6085&lt;=24,"13-24 months",IF(F6085&lt;=48,"25-48 months","49-72 months")))</f>
        <v>49-72 months</v>
      </c>
      <c r="Y6085" s="15" t="str">
        <f aca="false">IF(C6085=1,"Yes","No")</f>
        <v>Yes</v>
      </c>
      <c r="Z6085" s="15" t="n">
        <f aca="false">COUNTIF(J6085:O6085,"Yes")</f>
        <v>0</v>
      </c>
      <c r="AA6085" s="18" t="n">
        <f aca="false">S6085*W6085</f>
        <v>0</v>
      </c>
      <c r="AB6085" s="15" t="n">
        <f aca="false">(P6085="Month-to-month")+(I6085="Fiber optic")+(R6085="Electronic check")+(F6085&lt;=12)+(M6085="No")+(J6085="No")</f>
        <v>0</v>
      </c>
      <c r="AC6085" s="15" t="str">
        <f aca="false">IF(AB6085&gt;=5,"High",IF(AB6085&gt;=3,"Medium","Low"))</f>
        <v>Low</v>
      </c>
    </row>
    <row r="6086" customFormat="false" ht="15" hidden="false" customHeight="false" outlineLevel="0" collapsed="false">
      <c r="A6086" s="15" t="s">
        <v>6183</v>
      </c>
      <c r="B6086" s="15" t="s">
        <v>98</v>
      </c>
      <c r="C6086" s="15" t="n">
        <v>0</v>
      </c>
      <c r="D6086" s="15" t="s">
        <v>26</v>
      </c>
      <c r="E6086" s="15" t="s">
        <v>24</v>
      </c>
      <c r="F6086" s="15" t="n">
        <v>36</v>
      </c>
      <c r="G6086" s="15" t="s">
        <v>26</v>
      </c>
      <c r="H6086" s="15" t="s">
        <v>26</v>
      </c>
      <c r="I6086" s="15" t="s">
        <v>102</v>
      </c>
      <c r="J6086" s="15" t="s">
        <v>24</v>
      </c>
      <c r="K6086" s="15" t="s">
        <v>24</v>
      </c>
      <c r="L6086" s="15" t="s">
        <v>24</v>
      </c>
      <c r="M6086" s="15" t="s">
        <v>24</v>
      </c>
      <c r="N6086" s="15" t="s">
        <v>26</v>
      </c>
      <c r="O6086" s="15" t="s">
        <v>26</v>
      </c>
      <c r="P6086" s="15" t="s">
        <v>25</v>
      </c>
      <c r="Q6086" s="15" t="s">
        <v>26</v>
      </c>
      <c r="R6086" s="15" t="s">
        <v>19</v>
      </c>
      <c r="S6086" s="18" t="n">
        <v>95</v>
      </c>
      <c r="T6086" s="15" t="n">
        <v>3440.25</v>
      </c>
      <c r="U6086" s="15" t="s">
        <v>24</v>
      </c>
      <c r="V6086" s="18" t="n">
        <f aca="false">IF(ISNUMBER(T6086),T6086,0)</f>
        <v>3440.25</v>
      </c>
      <c r="W6086" s="15" t="n">
        <f aca="false">IF(U6086="Yes",1,0)</f>
        <v>0</v>
      </c>
      <c r="X6086" s="15" t="str">
        <f aca="false">IF(F6086&lt;=12,"0-12 months",IF(F6086&lt;=24,"13-24 months",IF(F6086&lt;=48,"25-48 months","49-72 months")))</f>
        <v>25-48 months</v>
      </c>
      <c r="Y6086" s="15" t="str">
        <f aca="false">IF(C6086=1,"Yes","No")</f>
        <v>No</v>
      </c>
      <c r="Z6086" s="15" t="n">
        <f aca="false">COUNTIF(J6086:O6086,"Yes")</f>
        <v>2</v>
      </c>
      <c r="AA6086" s="18" t="n">
        <f aca="false">S6086*W6086</f>
        <v>0</v>
      </c>
      <c r="AB6086" s="15" t="n">
        <f aca="false">(P6086="Month-to-month")+(I6086="Fiber optic")+(R6086="Electronic check")+(F6086&lt;=12)+(M6086="No")+(J6086="No")</f>
        <v>4</v>
      </c>
      <c r="AC6086" s="15" t="str">
        <f aca="false">IF(AB6086&gt;=5,"High",IF(AB6086&gt;=3,"Medium","Low"))</f>
        <v>Medium</v>
      </c>
    </row>
    <row r="6087" customFormat="false" ht="15" hidden="false" customHeight="false" outlineLevel="0" collapsed="false">
      <c r="A6087" s="15" t="s">
        <v>6184</v>
      </c>
      <c r="B6087" s="15" t="s">
        <v>94</v>
      </c>
      <c r="C6087" s="15" t="n">
        <v>0</v>
      </c>
      <c r="D6087" s="15" t="s">
        <v>24</v>
      </c>
      <c r="E6087" s="15" t="s">
        <v>24</v>
      </c>
      <c r="F6087" s="15" t="n">
        <v>3</v>
      </c>
      <c r="G6087" s="15" t="s">
        <v>26</v>
      </c>
      <c r="H6087" s="15" t="s">
        <v>26</v>
      </c>
      <c r="I6087" s="15" t="s">
        <v>96</v>
      </c>
      <c r="J6087" s="15" t="s">
        <v>24</v>
      </c>
      <c r="K6087" s="15" t="s">
        <v>24</v>
      </c>
      <c r="L6087" s="15" t="s">
        <v>24</v>
      </c>
      <c r="M6087" s="15" t="s">
        <v>24</v>
      </c>
      <c r="N6087" s="15" t="s">
        <v>24</v>
      </c>
      <c r="O6087" s="15" t="s">
        <v>24</v>
      </c>
      <c r="P6087" s="15" t="s">
        <v>25</v>
      </c>
      <c r="Q6087" s="15" t="s">
        <v>26</v>
      </c>
      <c r="R6087" s="15" t="s">
        <v>17</v>
      </c>
      <c r="S6087" s="18" t="n">
        <v>50.65</v>
      </c>
      <c r="T6087" s="15" t="n">
        <v>151.3</v>
      </c>
      <c r="U6087" s="15" t="s">
        <v>26</v>
      </c>
      <c r="V6087" s="18" t="n">
        <f aca="false">IF(ISNUMBER(T6087),T6087,0)</f>
        <v>151.3</v>
      </c>
      <c r="W6087" s="15" t="n">
        <f aca="false">IF(U6087="Yes",1,0)</f>
        <v>1</v>
      </c>
      <c r="X6087" s="15" t="str">
        <f aca="false">IF(F6087&lt;=12,"0-12 months",IF(F6087&lt;=24,"13-24 months",IF(F6087&lt;=48,"25-48 months","49-72 months")))</f>
        <v>0-12 months</v>
      </c>
      <c r="Y6087" s="15" t="str">
        <f aca="false">IF(C6087=1,"Yes","No")</f>
        <v>No</v>
      </c>
      <c r="Z6087" s="15" t="n">
        <f aca="false">COUNTIF(J6087:O6087,"Yes")</f>
        <v>0</v>
      </c>
      <c r="AA6087" s="18" t="n">
        <f aca="false">S6087*W6087</f>
        <v>50.65</v>
      </c>
      <c r="AB6087" s="15" t="n">
        <f aca="false">(P6087="Month-to-month")+(I6087="Fiber optic")+(R6087="Electronic check")+(F6087&lt;=12)+(M6087="No")+(J6087="No")</f>
        <v>4</v>
      </c>
      <c r="AC6087" s="15" t="str">
        <f aca="false">IF(AB6087&gt;=5,"High",IF(AB6087&gt;=3,"Medium","Low"))</f>
        <v>Medium</v>
      </c>
    </row>
    <row r="6088" customFormat="false" ht="15" hidden="false" customHeight="false" outlineLevel="0" collapsed="false">
      <c r="A6088" s="15" t="s">
        <v>6185</v>
      </c>
      <c r="B6088" s="15" t="s">
        <v>98</v>
      </c>
      <c r="C6088" s="15" t="n">
        <v>0</v>
      </c>
      <c r="D6088" s="15" t="s">
        <v>26</v>
      </c>
      <c r="E6088" s="15" t="s">
        <v>24</v>
      </c>
      <c r="F6088" s="15" t="n">
        <v>61</v>
      </c>
      <c r="G6088" s="15" t="s">
        <v>26</v>
      </c>
      <c r="H6088" s="15" t="s">
        <v>26</v>
      </c>
      <c r="I6088" s="15" t="s">
        <v>96</v>
      </c>
      <c r="J6088" s="15" t="s">
        <v>26</v>
      </c>
      <c r="K6088" s="15" t="s">
        <v>24</v>
      </c>
      <c r="L6088" s="15" t="s">
        <v>26</v>
      </c>
      <c r="M6088" s="15" t="s">
        <v>24</v>
      </c>
      <c r="N6088" s="15" t="s">
        <v>24</v>
      </c>
      <c r="O6088" s="15" t="s">
        <v>26</v>
      </c>
      <c r="P6088" s="15" t="s">
        <v>29</v>
      </c>
      <c r="Q6088" s="15" t="s">
        <v>26</v>
      </c>
      <c r="R6088" s="15" t="s">
        <v>17</v>
      </c>
      <c r="S6088" s="18" t="n">
        <v>69.9</v>
      </c>
      <c r="T6088" s="15" t="n">
        <v>4226.7</v>
      </c>
      <c r="U6088" s="15" t="s">
        <v>24</v>
      </c>
      <c r="V6088" s="18" t="n">
        <f aca="false">IF(ISNUMBER(T6088),T6088,0)</f>
        <v>4226.7</v>
      </c>
      <c r="W6088" s="15" t="n">
        <f aca="false">IF(U6088="Yes",1,0)</f>
        <v>0</v>
      </c>
      <c r="X6088" s="15" t="str">
        <f aca="false">IF(F6088&lt;=12,"0-12 months",IF(F6088&lt;=24,"13-24 months",IF(F6088&lt;=48,"25-48 months","49-72 months")))</f>
        <v>49-72 months</v>
      </c>
      <c r="Y6088" s="15" t="str">
        <f aca="false">IF(C6088=1,"Yes","No")</f>
        <v>No</v>
      </c>
      <c r="Z6088" s="15" t="n">
        <f aca="false">COUNTIF(J6088:O6088,"Yes")</f>
        <v>3</v>
      </c>
      <c r="AA6088" s="18" t="n">
        <f aca="false">S6088*W6088</f>
        <v>0</v>
      </c>
      <c r="AB6088" s="15" t="n">
        <f aca="false">(P6088="Month-to-month")+(I6088="Fiber optic")+(R6088="Electronic check")+(F6088&lt;=12)+(M6088="No")+(J6088="No")</f>
        <v>1</v>
      </c>
      <c r="AC6088" s="15" t="str">
        <f aca="false">IF(AB6088&gt;=5,"High",IF(AB6088&gt;=3,"Medium","Low"))</f>
        <v>Low</v>
      </c>
    </row>
    <row r="6089" customFormat="false" ht="15" hidden="false" customHeight="false" outlineLevel="0" collapsed="false">
      <c r="A6089" s="15" t="s">
        <v>6186</v>
      </c>
      <c r="B6089" s="15" t="s">
        <v>98</v>
      </c>
      <c r="C6089" s="15" t="n">
        <v>0</v>
      </c>
      <c r="D6089" s="15" t="s">
        <v>24</v>
      </c>
      <c r="E6089" s="15" t="s">
        <v>26</v>
      </c>
      <c r="F6089" s="15" t="n">
        <v>26</v>
      </c>
      <c r="G6089" s="15" t="s">
        <v>24</v>
      </c>
      <c r="H6089" s="15" t="s">
        <v>95</v>
      </c>
      <c r="I6089" s="15" t="s">
        <v>96</v>
      </c>
      <c r="J6089" s="15" t="s">
        <v>24</v>
      </c>
      <c r="K6089" s="15" t="s">
        <v>26</v>
      </c>
      <c r="L6089" s="15" t="s">
        <v>24</v>
      </c>
      <c r="M6089" s="15" t="s">
        <v>24</v>
      </c>
      <c r="N6089" s="15" t="s">
        <v>26</v>
      </c>
      <c r="O6089" s="15" t="s">
        <v>24</v>
      </c>
      <c r="P6089" s="15" t="s">
        <v>27</v>
      </c>
      <c r="Q6089" s="15" t="s">
        <v>26</v>
      </c>
      <c r="R6089" s="15" t="s">
        <v>19</v>
      </c>
      <c r="S6089" s="18" t="n">
        <v>39.95</v>
      </c>
      <c r="T6089" s="15" t="n">
        <v>1023.75</v>
      </c>
      <c r="U6089" s="15" t="s">
        <v>24</v>
      </c>
      <c r="V6089" s="18" t="n">
        <f aca="false">IF(ISNUMBER(T6089),T6089,0)</f>
        <v>1023.75</v>
      </c>
      <c r="W6089" s="15" t="n">
        <f aca="false">IF(U6089="Yes",1,0)</f>
        <v>0</v>
      </c>
      <c r="X6089" s="15" t="str">
        <f aca="false">IF(F6089&lt;=12,"0-12 months",IF(F6089&lt;=24,"13-24 months",IF(F6089&lt;=48,"25-48 months","49-72 months")))</f>
        <v>25-48 months</v>
      </c>
      <c r="Y6089" s="15" t="str">
        <f aca="false">IF(C6089=1,"Yes","No")</f>
        <v>No</v>
      </c>
      <c r="Z6089" s="15" t="n">
        <f aca="false">COUNTIF(J6089:O6089,"Yes")</f>
        <v>2</v>
      </c>
      <c r="AA6089" s="18" t="n">
        <f aca="false">S6089*W6089</f>
        <v>0</v>
      </c>
      <c r="AB6089" s="15" t="n">
        <f aca="false">(P6089="Month-to-month")+(I6089="Fiber optic")+(R6089="Electronic check")+(F6089&lt;=12)+(M6089="No")+(J6089="No")</f>
        <v>2</v>
      </c>
      <c r="AC6089" s="15" t="str">
        <f aca="false">IF(AB6089&gt;=5,"High",IF(AB6089&gt;=3,"Medium","Low"))</f>
        <v>Low</v>
      </c>
    </row>
    <row r="6090" customFormat="false" ht="15" hidden="false" customHeight="false" outlineLevel="0" collapsed="false">
      <c r="A6090" s="15" t="s">
        <v>6187</v>
      </c>
      <c r="B6090" s="15" t="s">
        <v>94</v>
      </c>
      <c r="C6090" s="15" t="n">
        <v>0</v>
      </c>
      <c r="D6090" s="15" t="s">
        <v>24</v>
      </c>
      <c r="E6090" s="15" t="s">
        <v>24</v>
      </c>
      <c r="F6090" s="15" t="n">
        <v>1</v>
      </c>
      <c r="G6090" s="15" t="s">
        <v>26</v>
      </c>
      <c r="H6090" s="15" t="s">
        <v>24</v>
      </c>
      <c r="I6090" s="15" t="s">
        <v>96</v>
      </c>
      <c r="J6090" s="15" t="s">
        <v>24</v>
      </c>
      <c r="K6090" s="15" t="s">
        <v>24</v>
      </c>
      <c r="L6090" s="15" t="s">
        <v>24</v>
      </c>
      <c r="M6090" s="15" t="s">
        <v>24</v>
      </c>
      <c r="N6090" s="15" t="s">
        <v>24</v>
      </c>
      <c r="O6090" s="15" t="s">
        <v>26</v>
      </c>
      <c r="P6090" s="15" t="s">
        <v>25</v>
      </c>
      <c r="Q6090" s="15" t="s">
        <v>26</v>
      </c>
      <c r="R6090" s="15" t="s">
        <v>15</v>
      </c>
      <c r="S6090" s="18" t="n">
        <v>55.4</v>
      </c>
      <c r="T6090" s="15" t="n">
        <v>55.4</v>
      </c>
      <c r="U6090" s="15" t="s">
        <v>26</v>
      </c>
      <c r="V6090" s="18" t="n">
        <f aca="false">IF(ISNUMBER(T6090),T6090,0)</f>
        <v>55.4</v>
      </c>
      <c r="W6090" s="15" t="n">
        <f aca="false">IF(U6090="Yes",1,0)</f>
        <v>1</v>
      </c>
      <c r="X6090" s="15" t="str">
        <f aca="false">IF(F6090&lt;=12,"0-12 months",IF(F6090&lt;=24,"13-24 months",IF(F6090&lt;=48,"25-48 months","49-72 months")))</f>
        <v>0-12 months</v>
      </c>
      <c r="Y6090" s="15" t="str">
        <f aca="false">IF(C6090=1,"Yes","No")</f>
        <v>No</v>
      </c>
      <c r="Z6090" s="15" t="n">
        <f aca="false">COUNTIF(J6090:O6090,"Yes")</f>
        <v>1</v>
      </c>
      <c r="AA6090" s="18" t="n">
        <f aca="false">S6090*W6090</f>
        <v>55.4</v>
      </c>
      <c r="AB6090" s="15" t="n">
        <f aca="false">(P6090="Month-to-month")+(I6090="Fiber optic")+(R6090="Electronic check")+(F6090&lt;=12)+(M6090="No")+(J6090="No")</f>
        <v>5</v>
      </c>
      <c r="AC6090" s="15" t="str">
        <f aca="false">IF(AB6090&gt;=5,"High",IF(AB6090&gt;=3,"Medium","Low"))</f>
        <v>High</v>
      </c>
    </row>
    <row r="6091" customFormat="false" ht="15" hidden="false" customHeight="false" outlineLevel="0" collapsed="false">
      <c r="A6091" s="15" t="s">
        <v>6188</v>
      </c>
      <c r="B6091" s="15" t="s">
        <v>94</v>
      </c>
      <c r="C6091" s="15" t="n">
        <v>1</v>
      </c>
      <c r="D6091" s="15" t="s">
        <v>26</v>
      </c>
      <c r="E6091" s="15" t="s">
        <v>24</v>
      </c>
      <c r="F6091" s="15" t="n">
        <v>1</v>
      </c>
      <c r="G6091" s="15" t="s">
        <v>26</v>
      </c>
      <c r="H6091" s="15" t="s">
        <v>26</v>
      </c>
      <c r="I6091" s="15" t="s">
        <v>102</v>
      </c>
      <c r="J6091" s="15" t="s">
        <v>24</v>
      </c>
      <c r="K6091" s="15" t="s">
        <v>26</v>
      </c>
      <c r="L6091" s="15" t="s">
        <v>24</v>
      </c>
      <c r="M6091" s="15" t="s">
        <v>24</v>
      </c>
      <c r="N6091" s="15" t="s">
        <v>26</v>
      </c>
      <c r="O6091" s="15" t="s">
        <v>24</v>
      </c>
      <c r="P6091" s="15" t="s">
        <v>25</v>
      </c>
      <c r="Q6091" s="15" t="s">
        <v>26</v>
      </c>
      <c r="R6091" s="15" t="s">
        <v>15</v>
      </c>
      <c r="S6091" s="18" t="n">
        <v>90.6</v>
      </c>
      <c r="T6091" s="15" t="n">
        <v>90.6</v>
      </c>
      <c r="U6091" s="15" t="s">
        <v>26</v>
      </c>
      <c r="V6091" s="18" t="n">
        <f aca="false">IF(ISNUMBER(T6091),T6091,0)</f>
        <v>90.6</v>
      </c>
      <c r="W6091" s="15" t="n">
        <f aca="false">IF(U6091="Yes",1,0)</f>
        <v>1</v>
      </c>
      <c r="X6091" s="15" t="str">
        <f aca="false">IF(F6091&lt;=12,"0-12 months",IF(F6091&lt;=24,"13-24 months",IF(F6091&lt;=48,"25-48 months","49-72 months")))</f>
        <v>0-12 months</v>
      </c>
      <c r="Y6091" s="15" t="str">
        <f aca="false">IF(C6091=1,"Yes","No")</f>
        <v>Yes</v>
      </c>
      <c r="Z6091" s="15" t="n">
        <f aca="false">COUNTIF(J6091:O6091,"Yes")</f>
        <v>2</v>
      </c>
      <c r="AA6091" s="18" t="n">
        <f aca="false">S6091*W6091</f>
        <v>90.6</v>
      </c>
      <c r="AB6091" s="15" t="n">
        <f aca="false">(P6091="Month-to-month")+(I6091="Fiber optic")+(R6091="Electronic check")+(F6091&lt;=12)+(M6091="No")+(J6091="No")</f>
        <v>6</v>
      </c>
      <c r="AC6091" s="15" t="str">
        <f aca="false">IF(AB6091&gt;=5,"High",IF(AB6091&gt;=3,"Medium","Low"))</f>
        <v>High</v>
      </c>
    </row>
    <row r="6092" customFormat="false" ht="15" hidden="false" customHeight="false" outlineLevel="0" collapsed="false">
      <c r="A6092" s="15" t="s">
        <v>6189</v>
      </c>
      <c r="B6092" s="15" t="s">
        <v>98</v>
      </c>
      <c r="C6092" s="15" t="n">
        <v>0</v>
      </c>
      <c r="D6092" s="15" t="s">
        <v>26</v>
      </c>
      <c r="E6092" s="15" t="s">
        <v>26</v>
      </c>
      <c r="F6092" s="15" t="n">
        <v>68</v>
      </c>
      <c r="G6092" s="15" t="s">
        <v>26</v>
      </c>
      <c r="H6092" s="15" t="s">
        <v>24</v>
      </c>
      <c r="I6092" s="15" t="s">
        <v>102</v>
      </c>
      <c r="J6092" s="15" t="s">
        <v>26</v>
      </c>
      <c r="K6092" s="15" t="s">
        <v>26</v>
      </c>
      <c r="L6092" s="15" t="s">
        <v>26</v>
      </c>
      <c r="M6092" s="15" t="s">
        <v>24</v>
      </c>
      <c r="N6092" s="15" t="s">
        <v>26</v>
      </c>
      <c r="O6092" s="15" t="s">
        <v>26</v>
      </c>
      <c r="P6092" s="15" t="s">
        <v>29</v>
      </c>
      <c r="Q6092" s="15" t="s">
        <v>26</v>
      </c>
      <c r="R6092" s="15" t="s">
        <v>21</v>
      </c>
      <c r="S6092" s="18" t="n">
        <v>103.25</v>
      </c>
      <c r="T6092" s="15" t="n">
        <v>7074.4</v>
      </c>
      <c r="U6092" s="15" t="s">
        <v>24</v>
      </c>
      <c r="V6092" s="18" t="n">
        <f aca="false">IF(ISNUMBER(T6092),T6092,0)</f>
        <v>7074.4</v>
      </c>
      <c r="W6092" s="15" t="n">
        <f aca="false">IF(U6092="Yes",1,0)</f>
        <v>0</v>
      </c>
      <c r="X6092" s="15" t="str">
        <f aca="false">IF(F6092&lt;=12,"0-12 months",IF(F6092&lt;=24,"13-24 months",IF(F6092&lt;=48,"25-48 months","49-72 months")))</f>
        <v>49-72 months</v>
      </c>
      <c r="Y6092" s="15" t="str">
        <f aca="false">IF(C6092=1,"Yes","No")</f>
        <v>No</v>
      </c>
      <c r="Z6092" s="15" t="n">
        <f aca="false">COUNTIF(J6092:O6092,"Yes")</f>
        <v>5</v>
      </c>
      <c r="AA6092" s="18" t="n">
        <f aca="false">S6092*W6092</f>
        <v>0</v>
      </c>
      <c r="AB6092" s="15" t="n">
        <f aca="false">(P6092="Month-to-month")+(I6092="Fiber optic")+(R6092="Electronic check")+(F6092&lt;=12)+(M6092="No")+(J6092="No")</f>
        <v>2</v>
      </c>
      <c r="AC6092" s="15" t="str">
        <f aca="false">IF(AB6092&gt;=5,"High",IF(AB6092&gt;=3,"Medium","Low"))</f>
        <v>Low</v>
      </c>
    </row>
    <row r="6093" customFormat="false" ht="15" hidden="false" customHeight="false" outlineLevel="0" collapsed="false">
      <c r="A6093" s="15" t="s">
        <v>6190</v>
      </c>
      <c r="B6093" s="15" t="s">
        <v>98</v>
      </c>
      <c r="C6093" s="15" t="n">
        <v>1</v>
      </c>
      <c r="D6093" s="15" t="s">
        <v>26</v>
      </c>
      <c r="E6093" s="15" t="s">
        <v>24</v>
      </c>
      <c r="F6093" s="15" t="n">
        <v>2</v>
      </c>
      <c r="G6093" s="15" t="s">
        <v>26</v>
      </c>
      <c r="H6093" s="15" t="s">
        <v>26</v>
      </c>
      <c r="I6093" s="15" t="s">
        <v>102</v>
      </c>
      <c r="J6093" s="15" t="s">
        <v>24</v>
      </c>
      <c r="K6093" s="15" t="s">
        <v>24</v>
      </c>
      <c r="L6093" s="15" t="s">
        <v>24</v>
      </c>
      <c r="M6093" s="15" t="s">
        <v>24</v>
      </c>
      <c r="N6093" s="15" t="s">
        <v>26</v>
      </c>
      <c r="O6093" s="15" t="s">
        <v>24</v>
      </c>
      <c r="P6093" s="15" t="s">
        <v>25</v>
      </c>
      <c r="Q6093" s="15" t="s">
        <v>26</v>
      </c>
      <c r="R6093" s="15" t="s">
        <v>17</v>
      </c>
      <c r="S6093" s="18" t="n">
        <v>86.85</v>
      </c>
      <c r="T6093" s="15" t="n">
        <v>156.35</v>
      </c>
      <c r="U6093" s="15" t="s">
        <v>26</v>
      </c>
      <c r="V6093" s="18" t="n">
        <f aca="false">IF(ISNUMBER(T6093),T6093,0)</f>
        <v>156.35</v>
      </c>
      <c r="W6093" s="15" t="n">
        <f aca="false">IF(U6093="Yes",1,0)</f>
        <v>1</v>
      </c>
      <c r="X6093" s="15" t="str">
        <f aca="false">IF(F6093&lt;=12,"0-12 months",IF(F6093&lt;=24,"13-24 months",IF(F6093&lt;=48,"25-48 months","49-72 months")))</f>
        <v>0-12 months</v>
      </c>
      <c r="Y6093" s="15" t="str">
        <f aca="false">IF(C6093=1,"Yes","No")</f>
        <v>Yes</v>
      </c>
      <c r="Z6093" s="15" t="n">
        <f aca="false">COUNTIF(J6093:O6093,"Yes")</f>
        <v>1</v>
      </c>
      <c r="AA6093" s="18" t="n">
        <f aca="false">S6093*W6093</f>
        <v>86.85</v>
      </c>
      <c r="AB6093" s="15" t="n">
        <f aca="false">(P6093="Month-to-month")+(I6093="Fiber optic")+(R6093="Electronic check")+(F6093&lt;=12)+(M6093="No")+(J6093="No")</f>
        <v>5</v>
      </c>
      <c r="AC6093" s="15" t="str">
        <f aca="false">IF(AB6093&gt;=5,"High",IF(AB6093&gt;=3,"Medium","Low"))</f>
        <v>High</v>
      </c>
    </row>
    <row r="6094" customFormat="false" ht="15" hidden="false" customHeight="false" outlineLevel="0" collapsed="false">
      <c r="A6094" s="15" t="s">
        <v>6191</v>
      </c>
      <c r="B6094" s="15" t="s">
        <v>94</v>
      </c>
      <c r="C6094" s="15" t="n">
        <v>0</v>
      </c>
      <c r="D6094" s="15" t="s">
        <v>26</v>
      </c>
      <c r="E6094" s="15" t="s">
        <v>24</v>
      </c>
      <c r="F6094" s="15" t="n">
        <v>72</v>
      </c>
      <c r="G6094" s="15" t="s">
        <v>26</v>
      </c>
      <c r="H6094" s="15" t="s">
        <v>26</v>
      </c>
      <c r="I6094" s="15" t="s">
        <v>102</v>
      </c>
      <c r="J6094" s="15" t="s">
        <v>26</v>
      </c>
      <c r="K6094" s="15" t="s">
        <v>26</v>
      </c>
      <c r="L6094" s="15" t="s">
        <v>26</v>
      </c>
      <c r="M6094" s="15" t="s">
        <v>26</v>
      </c>
      <c r="N6094" s="15" t="s">
        <v>24</v>
      </c>
      <c r="O6094" s="15" t="s">
        <v>24</v>
      </c>
      <c r="P6094" s="15" t="s">
        <v>29</v>
      </c>
      <c r="Q6094" s="15" t="s">
        <v>26</v>
      </c>
      <c r="R6094" s="15" t="s">
        <v>19</v>
      </c>
      <c r="S6094" s="18" t="n">
        <v>94.25</v>
      </c>
      <c r="T6094" s="15" t="n">
        <v>6849.75</v>
      </c>
      <c r="U6094" s="15" t="s">
        <v>24</v>
      </c>
      <c r="V6094" s="18" t="n">
        <f aca="false">IF(ISNUMBER(T6094),T6094,0)</f>
        <v>6849.75</v>
      </c>
      <c r="W6094" s="15" t="n">
        <f aca="false">IF(U6094="Yes",1,0)</f>
        <v>0</v>
      </c>
      <c r="X6094" s="15" t="str">
        <f aca="false">IF(F6094&lt;=12,"0-12 months",IF(F6094&lt;=24,"13-24 months",IF(F6094&lt;=48,"25-48 months","49-72 months")))</f>
        <v>49-72 months</v>
      </c>
      <c r="Y6094" s="15" t="str">
        <f aca="false">IF(C6094=1,"Yes","No")</f>
        <v>No</v>
      </c>
      <c r="Z6094" s="15" t="n">
        <f aca="false">COUNTIF(J6094:O6094,"Yes")</f>
        <v>4</v>
      </c>
      <c r="AA6094" s="18" t="n">
        <f aca="false">S6094*W6094</f>
        <v>0</v>
      </c>
      <c r="AB6094" s="15" t="n">
        <f aca="false">(P6094="Month-to-month")+(I6094="Fiber optic")+(R6094="Electronic check")+(F6094&lt;=12)+(M6094="No")+(J6094="No")</f>
        <v>1</v>
      </c>
      <c r="AC6094" s="15" t="str">
        <f aca="false">IF(AB6094&gt;=5,"High",IF(AB6094&gt;=3,"Medium","Low"))</f>
        <v>Low</v>
      </c>
    </row>
    <row r="6095" customFormat="false" ht="15" hidden="false" customHeight="false" outlineLevel="0" collapsed="false">
      <c r="A6095" s="15" t="s">
        <v>6192</v>
      </c>
      <c r="B6095" s="15" t="s">
        <v>94</v>
      </c>
      <c r="C6095" s="15" t="n">
        <v>0</v>
      </c>
      <c r="D6095" s="15" t="s">
        <v>26</v>
      </c>
      <c r="E6095" s="15" t="s">
        <v>24</v>
      </c>
      <c r="F6095" s="15" t="n">
        <v>71</v>
      </c>
      <c r="G6095" s="15" t="s">
        <v>24</v>
      </c>
      <c r="H6095" s="15" t="s">
        <v>95</v>
      </c>
      <c r="I6095" s="15" t="s">
        <v>96</v>
      </c>
      <c r="J6095" s="15" t="s">
        <v>24</v>
      </c>
      <c r="K6095" s="15" t="s">
        <v>24</v>
      </c>
      <c r="L6095" s="15" t="s">
        <v>26</v>
      </c>
      <c r="M6095" s="15" t="s">
        <v>26</v>
      </c>
      <c r="N6095" s="15" t="s">
        <v>24</v>
      </c>
      <c r="O6095" s="15" t="s">
        <v>26</v>
      </c>
      <c r="P6095" s="15" t="s">
        <v>29</v>
      </c>
      <c r="Q6095" s="15" t="s">
        <v>26</v>
      </c>
      <c r="R6095" s="15" t="s">
        <v>15</v>
      </c>
      <c r="S6095" s="18" t="n">
        <v>47.05</v>
      </c>
      <c r="T6095" s="15" t="n">
        <v>3263.6</v>
      </c>
      <c r="U6095" s="15" t="s">
        <v>24</v>
      </c>
      <c r="V6095" s="18" t="n">
        <f aca="false">IF(ISNUMBER(T6095),T6095,0)</f>
        <v>3263.6</v>
      </c>
      <c r="W6095" s="15" t="n">
        <f aca="false">IF(U6095="Yes",1,0)</f>
        <v>0</v>
      </c>
      <c r="X6095" s="15" t="str">
        <f aca="false">IF(F6095&lt;=12,"0-12 months",IF(F6095&lt;=24,"13-24 months",IF(F6095&lt;=48,"25-48 months","49-72 months")))</f>
        <v>49-72 months</v>
      </c>
      <c r="Y6095" s="15" t="str">
        <f aca="false">IF(C6095=1,"Yes","No")</f>
        <v>No</v>
      </c>
      <c r="Z6095" s="15" t="n">
        <f aca="false">COUNTIF(J6095:O6095,"Yes")</f>
        <v>3</v>
      </c>
      <c r="AA6095" s="18" t="n">
        <f aca="false">S6095*W6095</f>
        <v>0</v>
      </c>
      <c r="AB6095" s="15" t="n">
        <f aca="false">(P6095="Month-to-month")+(I6095="Fiber optic")+(R6095="Electronic check")+(F6095&lt;=12)+(M6095="No")+(J6095="No")</f>
        <v>2</v>
      </c>
      <c r="AC6095" s="15" t="str">
        <f aca="false">IF(AB6095&gt;=5,"High",IF(AB6095&gt;=3,"Medium","Low"))</f>
        <v>Low</v>
      </c>
    </row>
    <row r="6096" customFormat="false" ht="15" hidden="false" customHeight="false" outlineLevel="0" collapsed="false">
      <c r="A6096" s="15" t="s">
        <v>6193</v>
      </c>
      <c r="B6096" s="15" t="s">
        <v>98</v>
      </c>
      <c r="C6096" s="15" t="n">
        <v>0</v>
      </c>
      <c r="D6096" s="15" t="s">
        <v>24</v>
      </c>
      <c r="E6096" s="15" t="s">
        <v>24</v>
      </c>
      <c r="F6096" s="15" t="n">
        <v>57</v>
      </c>
      <c r="G6096" s="15" t="s">
        <v>26</v>
      </c>
      <c r="H6096" s="15" t="s">
        <v>24</v>
      </c>
      <c r="I6096" s="15" t="s">
        <v>24</v>
      </c>
      <c r="J6096" s="15" t="s">
        <v>28</v>
      </c>
      <c r="K6096" s="15" t="s">
        <v>28</v>
      </c>
      <c r="L6096" s="15" t="s">
        <v>28</v>
      </c>
      <c r="M6096" s="15" t="s">
        <v>28</v>
      </c>
      <c r="N6096" s="15" t="s">
        <v>28</v>
      </c>
      <c r="O6096" s="15" t="s">
        <v>28</v>
      </c>
      <c r="P6096" s="15" t="s">
        <v>29</v>
      </c>
      <c r="Q6096" s="15" t="s">
        <v>24</v>
      </c>
      <c r="R6096" s="15" t="s">
        <v>21</v>
      </c>
      <c r="S6096" s="18" t="n">
        <v>20.55</v>
      </c>
      <c r="T6096" s="15" t="n">
        <v>1252.85</v>
      </c>
      <c r="U6096" s="15" t="s">
        <v>24</v>
      </c>
      <c r="V6096" s="18" t="n">
        <f aca="false">IF(ISNUMBER(T6096),T6096,0)</f>
        <v>1252.85</v>
      </c>
      <c r="W6096" s="15" t="n">
        <f aca="false">IF(U6096="Yes",1,0)</f>
        <v>0</v>
      </c>
      <c r="X6096" s="15" t="str">
        <f aca="false">IF(F6096&lt;=12,"0-12 months",IF(F6096&lt;=24,"13-24 months",IF(F6096&lt;=48,"25-48 months","49-72 months")))</f>
        <v>49-72 months</v>
      </c>
      <c r="Y6096" s="15" t="str">
        <f aca="false">IF(C6096=1,"Yes","No")</f>
        <v>No</v>
      </c>
      <c r="Z6096" s="15" t="n">
        <f aca="false">COUNTIF(J6096:O6096,"Yes")</f>
        <v>0</v>
      </c>
      <c r="AA6096" s="18" t="n">
        <f aca="false">S6096*W6096</f>
        <v>0</v>
      </c>
      <c r="AB6096" s="15" t="n">
        <f aca="false">(P6096="Month-to-month")+(I6096="Fiber optic")+(R6096="Electronic check")+(F6096&lt;=12)+(M6096="No")+(J6096="No")</f>
        <v>0</v>
      </c>
      <c r="AC6096" s="15" t="str">
        <f aca="false">IF(AB6096&gt;=5,"High",IF(AB6096&gt;=3,"Medium","Low"))</f>
        <v>Low</v>
      </c>
    </row>
    <row r="6097" customFormat="false" ht="15" hidden="false" customHeight="false" outlineLevel="0" collapsed="false">
      <c r="A6097" s="15" t="s">
        <v>6194</v>
      </c>
      <c r="B6097" s="15" t="s">
        <v>98</v>
      </c>
      <c r="C6097" s="15" t="n">
        <v>0</v>
      </c>
      <c r="D6097" s="15" t="s">
        <v>24</v>
      </c>
      <c r="E6097" s="15" t="s">
        <v>24</v>
      </c>
      <c r="F6097" s="15" t="n">
        <v>4</v>
      </c>
      <c r="G6097" s="15" t="s">
        <v>26</v>
      </c>
      <c r="H6097" s="15" t="s">
        <v>24</v>
      </c>
      <c r="I6097" s="15" t="s">
        <v>24</v>
      </c>
      <c r="J6097" s="15" t="s">
        <v>28</v>
      </c>
      <c r="K6097" s="15" t="s">
        <v>28</v>
      </c>
      <c r="L6097" s="15" t="s">
        <v>28</v>
      </c>
      <c r="M6097" s="15" t="s">
        <v>28</v>
      </c>
      <c r="N6097" s="15" t="s">
        <v>28</v>
      </c>
      <c r="O6097" s="15" t="s">
        <v>28</v>
      </c>
      <c r="P6097" s="15" t="s">
        <v>25</v>
      </c>
      <c r="Q6097" s="15" t="s">
        <v>26</v>
      </c>
      <c r="R6097" s="15" t="s">
        <v>17</v>
      </c>
      <c r="S6097" s="18" t="n">
        <v>19.65</v>
      </c>
      <c r="T6097" s="15" t="n">
        <v>67.55</v>
      </c>
      <c r="U6097" s="15" t="s">
        <v>24</v>
      </c>
      <c r="V6097" s="18" t="n">
        <f aca="false">IF(ISNUMBER(T6097),T6097,0)</f>
        <v>67.55</v>
      </c>
      <c r="W6097" s="15" t="n">
        <f aca="false">IF(U6097="Yes",1,0)</f>
        <v>0</v>
      </c>
      <c r="X6097" s="15" t="str">
        <f aca="false">IF(F6097&lt;=12,"0-12 months",IF(F6097&lt;=24,"13-24 months",IF(F6097&lt;=48,"25-48 months","49-72 months")))</f>
        <v>0-12 months</v>
      </c>
      <c r="Y6097" s="15" t="str">
        <f aca="false">IF(C6097=1,"Yes","No")</f>
        <v>No</v>
      </c>
      <c r="Z6097" s="15" t="n">
        <f aca="false">COUNTIF(J6097:O6097,"Yes")</f>
        <v>0</v>
      </c>
      <c r="AA6097" s="18" t="n">
        <f aca="false">S6097*W6097</f>
        <v>0</v>
      </c>
      <c r="AB6097" s="15" t="n">
        <f aca="false">(P6097="Month-to-month")+(I6097="Fiber optic")+(R6097="Electronic check")+(F6097&lt;=12)+(M6097="No")+(J6097="No")</f>
        <v>2</v>
      </c>
      <c r="AC6097" s="15" t="str">
        <f aca="false">IF(AB6097&gt;=5,"High",IF(AB6097&gt;=3,"Medium","Low"))</f>
        <v>Low</v>
      </c>
    </row>
    <row r="6098" customFormat="false" ht="15" hidden="false" customHeight="false" outlineLevel="0" collapsed="false">
      <c r="A6098" s="15" t="s">
        <v>6195</v>
      </c>
      <c r="B6098" s="15" t="s">
        <v>94</v>
      </c>
      <c r="C6098" s="15" t="n">
        <v>1</v>
      </c>
      <c r="D6098" s="15" t="s">
        <v>24</v>
      </c>
      <c r="E6098" s="15" t="s">
        <v>24</v>
      </c>
      <c r="F6098" s="15" t="n">
        <v>1</v>
      </c>
      <c r="G6098" s="15" t="s">
        <v>26</v>
      </c>
      <c r="H6098" s="15" t="s">
        <v>24</v>
      </c>
      <c r="I6098" s="15" t="s">
        <v>102</v>
      </c>
      <c r="J6098" s="15" t="s">
        <v>24</v>
      </c>
      <c r="K6098" s="15" t="s">
        <v>24</v>
      </c>
      <c r="L6098" s="15" t="s">
        <v>24</v>
      </c>
      <c r="M6098" s="15" t="s">
        <v>24</v>
      </c>
      <c r="N6098" s="15" t="s">
        <v>24</v>
      </c>
      <c r="O6098" s="15" t="s">
        <v>24</v>
      </c>
      <c r="P6098" s="15" t="s">
        <v>25</v>
      </c>
      <c r="Q6098" s="15" t="s">
        <v>26</v>
      </c>
      <c r="R6098" s="15" t="s">
        <v>15</v>
      </c>
      <c r="S6098" s="18" t="n">
        <v>70.2</v>
      </c>
      <c r="T6098" s="15" t="n">
        <v>70.2</v>
      </c>
      <c r="U6098" s="15" t="s">
        <v>24</v>
      </c>
      <c r="V6098" s="18" t="n">
        <f aca="false">IF(ISNUMBER(T6098),T6098,0)</f>
        <v>70.2</v>
      </c>
      <c r="W6098" s="15" t="n">
        <f aca="false">IF(U6098="Yes",1,0)</f>
        <v>0</v>
      </c>
      <c r="X6098" s="15" t="str">
        <f aca="false">IF(F6098&lt;=12,"0-12 months",IF(F6098&lt;=24,"13-24 months",IF(F6098&lt;=48,"25-48 months","49-72 months")))</f>
        <v>0-12 months</v>
      </c>
      <c r="Y6098" s="15" t="str">
        <f aca="false">IF(C6098=1,"Yes","No")</f>
        <v>Yes</v>
      </c>
      <c r="Z6098" s="15" t="n">
        <f aca="false">COUNTIF(J6098:O6098,"Yes")</f>
        <v>0</v>
      </c>
      <c r="AA6098" s="18" t="n">
        <f aca="false">S6098*W6098</f>
        <v>0</v>
      </c>
      <c r="AB6098" s="15" t="n">
        <f aca="false">(P6098="Month-to-month")+(I6098="Fiber optic")+(R6098="Electronic check")+(F6098&lt;=12)+(M6098="No")+(J6098="No")</f>
        <v>6</v>
      </c>
      <c r="AC6098" s="15" t="str">
        <f aca="false">IF(AB6098&gt;=5,"High",IF(AB6098&gt;=3,"Medium","Low"))</f>
        <v>High</v>
      </c>
    </row>
    <row r="6099" customFormat="false" ht="15" hidden="false" customHeight="false" outlineLevel="0" collapsed="false">
      <c r="A6099" s="15" t="s">
        <v>6196</v>
      </c>
      <c r="B6099" s="15" t="s">
        <v>98</v>
      </c>
      <c r="C6099" s="15" t="n">
        <v>0</v>
      </c>
      <c r="D6099" s="15" t="s">
        <v>26</v>
      </c>
      <c r="E6099" s="15" t="s">
        <v>26</v>
      </c>
      <c r="F6099" s="15" t="n">
        <v>72</v>
      </c>
      <c r="G6099" s="15" t="s">
        <v>26</v>
      </c>
      <c r="H6099" s="15" t="s">
        <v>26</v>
      </c>
      <c r="I6099" s="15" t="s">
        <v>96</v>
      </c>
      <c r="J6099" s="15" t="s">
        <v>26</v>
      </c>
      <c r="K6099" s="15" t="s">
        <v>26</v>
      </c>
      <c r="L6099" s="15" t="s">
        <v>26</v>
      </c>
      <c r="M6099" s="15" t="s">
        <v>26</v>
      </c>
      <c r="N6099" s="15" t="s">
        <v>24</v>
      </c>
      <c r="O6099" s="15" t="s">
        <v>26</v>
      </c>
      <c r="P6099" s="15" t="s">
        <v>29</v>
      </c>
      <c r="Q6099" s="15" t="s">
        <v>24</v>
      </c>
      <c r="R6099" s="15" t="s">
        <v>21</v>
      </c>
      <c r="S6099" s="18" t="n">
        <v>81</v>
      </c>
      <c r="T6099" s="15" t="n">
        <v>5750</v>
      </c>
      <c r="U6099" s="15" t="s">
        <v>24</v>
      </c>
      <c r="V6099" s="18" t="n">
        <f aca="false">IF(ISNUMBER(T6099),T6099,0)</f>
        <v>5750</v>
      </c>
      <c r="W6099" s="15" t="n">
        <f aca="false">IF(U6099="Yes",1,0)</f>
        <v>0</v>
      </c>
      <c r="X6099" s="15" t="str">
        <f aca="false">IF(F6099&lt;=12,"0-12 months",IF(F6099&lt;=24,"13-24 months",IF(F6099&lt;=48,"25-48 months","49-72 months")))</f>
        <v>49-72 months</v>
      </c>
      <c r="Y6099" s="15" t="str">
        <f aca="false">IF(C6099=1,"Yes","No")</f>
        <v>No</v>
      </c>
      <c r="Z6099" s="15" t="n">
        <f aca="false">COUNTIF(J6099:O6099,"Yes")</f>
        <v>5</v>
      </c>
      <c r="AA6099" s="18" t="n">
        <f aca="false">S6099*W6099</f>
        <v>0</v>
      </c>
      <c r="AB6099" s="15" t="n">
        <f aca="false">(P6099="Month-to-month")+(I6099="Fiber optic")+(R6099="Electronic check")+(F6099&lt;=12)+(M6099="No")+(J6099="No")</f>
        <v>0</v>
      </c>
      <c r="AC6099" s="15" t="str">
        <f aca="false">IF(AB6099&gt;=5,"High",IF(AB6099&gt;=3,"Medium","Low"))</f>
        <v>Low</v>
      </c>
    </row>
    <row r="6100" customFormat="false" ht="15" hidden="false" customHeight="false" outlineLevel="0" collapsed="false">
      <c r="A6100" s="15" t="s">
        <v>6197</v>
      </c>
      <c r="B6100" s="15" t="s">
        <v>98</v>
      </c>
      <c r="C6100" s="15" t="n">
        <v>0</v>
      </c>
      <c r="D6100" s="15" t="s">
        <v>26</v>
      </c>
      <c r="E6100" s="15" t="s">
        <v>26</v>
      </c>
      <c r="F6100" s="15" t="n">
        <v>21</v>
      </c>
      <c r="G6100" s="15" t="s">
        <v>26</v>
      </c>
      <c r="H6100" s="15" t="s">
        <v>26</v>
      </c>
      <c r="I6100" s="15" t="s">
        <v>96</v>
      </c>
      <c r="J6100" s="15" t="s">
        <v>26</v>
      </c>
      <c r="K6100" s="15" t="s">
        <v>24</v>
      </c>
      <c r="L6100" s="15" t="s">
        <v>24</v>
      </c>
      <c r="M6100" s="15" t="s">
        <v>24</v>
      </c>
      <c r="N6100" s="15" t="s">
        <v>26</v>
      </c>
      <c r="O6100" s="15" t="s">
        <v>26</v>
      </c>
      <c r="P6100" s="15" t="s">
        <v>27</v>
      </c>
      <c r="Q6100" s="15" t="s">
        <v>26</v>
      </c>
      <c r="R6100" s="15" t="s">
        <v>19</v>
      </c>
      <c r="S6100" s="18" t="n">
        <v>75.9</v>
      </c>
      <c r="T6100" s="15" t="n">
        <v>1549.75</v>
      </c>
      <c r="U6100" s="15" t="s">
        <v>24</v>
      </c>
      <c r="V6100" s="18" t="n">
        <f aca="false">IF(ISNUMBER(T6100),T6100,0)</f>
        <v>1549.75</v>
      </c>
      <c r="W6100" s="15" t="n">
        <f aca="false">IF(U6100="Yes",1,0)</f>
        <v>0</v>
      </c>
      <c r="X6100" s="15" t="str">
        <f aca="false">IF(F6100&lt;=12,"0-12 months",IF(F6100&lt;=24,"13-24 months",IF(F6100&lt;=48,"25-48 months","49-72 months")))</f>
        <v>13-24 months</v>
      </c>
      <c r="Y6100" s="15" t="str">
        <f aca="false">IF(C6100=1,"Yes","No")</f>
        <v>No</v>
      </c>
      <c r="Z6100" s="15" t="n">
        <f aca="false">COUNTIF(J6100:O6100,"Yes")</f>
        <v>3</v>
      </c>
      <c r="AA6100" s="18" t="n">
        <f aca="false">S6100*W6100</f>
        <v>0</v>
      </c>
      <c r="AB6100" s="15" t="n">
        <f aca="false">(P6100="Month-to-month")+(I6100="Fiber optic")+(R6100="Electronic check")+(F6100&lt;=12)+(M6100="No")+(J6100="No")</f>
        <v>1</v>
      </c>
      <c r="AC6100" s="15" t="str">
        <f aca="false">IF(AB6100&gt;=5,"High",IF(AB6100&gt;=3,"Medium","Low"))</f>
        <v>Low</v>
      </c>
    </row>
    <row r="6101" customFormat="false" ht="15" hidden="false" customHeight="false" outlineLevel="0" collapsed="false">
      <c r="A6101" s="15" t="s">
        <v>6198</v>
      </c>
      <c r="B6101" s="15" t="s">
        <v>94</v>
      </c>
      <c r="C6101" s="15" t="n">
        <v>0</v>
      </c>
      <c r="D6101" s="15" t="s">
        <v>26</v>
      </c>
      <c r="E6101" s="15" t="s">
        <v>26</v>
      </c>
      <c r="F6101" s="15" t="n">
        <v>71</v>
      </c>
      <c r="G6101" s="15" t="s">
        <v>26</v>
      </c>
      <c r="H6101" s="15" t="s">
        <v>26</v>
      </c>
      <c r="I6101" s="15" t="s">
        <v>24</v>
      </c>
      <c r="J6101" s="15" t="s">
        <v>28</v>
      </c>
      <c r="K6101" s="15" t="s">
        <v>28</v>
      </c>
      <c r="L6101" s="15" t="s">
        <v>28</v>
      </c>
      <c r="M6101" s="15" t="s">
        <v>28</v>
      </c>
      <c r="N6101" s="15" t="s">
        <v>28</v>
      </c>
      <c r="O6101" s="15" t="s">
        <v>28</v>
      </c>
      <c r="P6101" s="15" t="s">
        <v>29</v>
      </c>
      <c r="Q6101" s="15" t="s">
        <v>24</v>
      </c>
      <c r="R6101" s="15" t="s">
        <v>19</v>
      </c>
      <c r="S6101" s="18" t="n">
        <v>24.7</v>
      </c>
      <c r="T6101" s="15" t="n">
        <v>1810.55</v>
      </c>
      <c r="U6101" s="15" t="s">
        <v>24</v>
      </c>
      <c r="V6101" s="18" t="n">
        <f aca="false">IF(ISNUMBER(T6101),T6101,0)</f>
        <v>1810.55</v>
      </c>
      <c r="W6101" s="15" t="n">
        <f aca="false">IF(U6101="Yes",1,0)</f>
        <v>0</v>
      </c>
      <c r="X6101" s="15" t="str">
        <f aca="false">IF(F6101&lt;=12,"0-12 months",IF(F6101&lt;=24,"13-24 months",IF(F6101&lt;=48,"25-48 months","49-72 months")))</f>
        <v>49-72 months</v>
      </c>
      <c r="Y6101" s="15" t="str">
        <f aca="false">IF(C6101=1,"Yes","No")</f>
        <v>No</v>
      </c>
      <c r="Z6101" s="15" t="n">
        <f aca="false">COUNTIF(J6101:O6101,"Yes")</f>
        <v>0</v>
      </c>
      <c r="AA6101" s="18" t="n">
        <f aca="false">S6101*W6101</f>
        <v>0</v>
      </c>
      <c r="AB6101" s="15" t="n">
        <f aca="false">(P6101="Month-to-month")+(I6101="Fiber optic")+(R6101="Electronic check")+(F6101&lt;=12)+(M6101="No")+(J6101="No")</f>
        <v>0</v>
      </c>
      <c r="AC6101" s="15" t="str">
        <f aca="false">IF(AB6101&gt;=5,"High",IF(AB6101&gt;=3,"Medium","Low"))</f>
        <v>Low</v>
      </c>
    </row>
    <row r="6102" customFormat="false" ht="15" hidden="false" customHeight="false" outlineLevel="0" collapsed="false">
      <c r="A6102" s="15" t="s">
        <v>6199</v>
      </c>
      <c r="B6102" s="15" t="s">
        <v>94</v>
      </c>
      <c r="C6102" s="15" t="n">
        <v>1</v>
      </c>
      <c r="D6102" s="15" t="s">
        <v>26</v>
      </c>
      <c r="E6102" s="15" t="s">
        <v>24</v>
      </c>
      <c r="F6102" s="15" t="n">
        <v>29</v>
      </c>
      <c r="G6102" s="15" t="s">
        <v>26</v>
      </c>
      <c r="H6102" s="15" t="s">
        <v>26</v>
      </c>
      <c r="I6102" s="15" t="s">
        <v>102</v>
      </c>
      <c r="J6102" s="15" t="s">
        <v>24</v>
      </c>
      <c r="K6102" s="15" t="s">
        <v>24</v>
      </c>
      <c r="L6102" s="15" t="s">
        <v>26</v>
      </c>
      <c r="M6102" s="15" t="s">
        <v>24</v>
      </c>
      <c r="N6102" s="15" t="s">
        <v>26</v>
      </c>
      <c r="O6102" s="15" t="s">
        <v>26</v>
      </c>
      <c r="P6102" s="15" t="s">
        <v>25</v>
      </c>
      <c r="Q6102" s="15" t="s">
        <v>26</v>
      </c>
      <c r="R6102" s="15" t="s">
        <v>19</v>
      </c>
      <c r="S6102" s="18" t="n">
        <v>99.05</v>
      </c>
      <c r="T6102" s="15" t="n">
        <v>2952.85</v>
      </c>
      <c r="U6102" s="15" t="s">
        <v>26</v>
      </c>
      <c r="V6102" s="18" t="n">
        <f aca="false">IF(ISNUMBER(T6102),T6102,0)</f>
        <v>2952.85</v>
      </c>
      <c r="W6102" s="15" t="n">
        <f aca="false">IF(U6102="Yes",1,0)</f>
        <v>1</v>
      </c>
      <c r="X6102" s="15" t="str">
        <f aca="false">IF(F6102&lt;=12,"0-12 months",IF(F6102&lt;=24,"13-24 months",IF(F6102&lt;=48,"25-48 months","49-72 months")))</f>
        <v>25-48 months</v>
      </c>
      <c r="Y6102" s="15" t="str">
        <f aca="false">IF(C6102=1,"Yes","No")</f>
        <v>Yes</v>
      </c>
      <c r="Z6102" s="15" t="n">
        <f aca="false">COUNTIF(J6102:O6102,"Yes")</f>
        <v>3</v>
      </c>
      <c r="AA6102" s="18" t="n">
        <f aca="false">S6102*W6102</f>
        <v>99.05</v>
      </c>
      <c r="AB6102" s="15" t="n">
        <f aca="false">(P6102="Month-to-month")+(I6102="Fiber optic")+(R6102="Electronic check")+(F6102&lt;=12)+(M6102="No")+(J6102="No")</f>
        <v>4</v>
      </c>
      <c r="AC6102" s="15" t="str">
        <f aca="false">IF(AB6102&gt;=5,"High",IF(AB6102&gt;=3,"Medium","Low"))</f>
        <v>Medium</v>
      </c>
    </row>
    <row r="6103" customFormat="false" ht="15" hidden="false" customHeight="false" outlineLevel="0" collapsed="false">
      <c r="A6103" s="15" t="s">
        <v>6200</v>
      </c>
      <c r="B6103" s="15" t="s">
        <v>94</v>
      </c>
      <c r="C6103" s="15" t="n">
        <v>1</v>
      </c>
      <c r="D6103" s="15" t="s">
        <v>24</v>
      </c>
      <c r="E6103" s="15" t="s">
        <v>24</v>
      </c>
      <c r="F6103" s="15" t="n">
        <v>69</v>
      </c>
      <c r="G6103" s="15" t="s">
        <v>26</v>
      </c>
      <c r="H6103" s="15" t="s">
        <v>26</v>
      </c>
      <c r="I6103" s="15" t="s">
        <v>102</v>
      </c>
      <c r="J6103" s="15" t="s">
        <v>26</v>
      </c>
      <c r="K6103" s="15" t="s">
        <v>24</v>
      </c>
      <c r="L6103" s="15" t="s">
        <v>26</v>
      </c>
      <c r="M6103" s="15" t="s">
        <v>26</v>
      </c>
      <c r="N6103" s="15" t="s">
        <v>26</v>
      </c>
      <c r="O6103" s="15" t="s">
        <v>26</v>
      </c>
      <c r="P6103" s="15" t="s">
        <v>29</v>
      </c>
      <c r="Q6103" s="15" t="s">
        <v>24</v>
      </c>
      <c r="R6103" s="15" t="s">
        <v>21</v>
      </c>
      <c r="S6103" s="18" t="n">
        <v>110.25</v>
      </c>
      <c r="T6103" s="15" t="n">
        <v>7467.55</v>
      </c>
      <c r="U6103" s="15" t="s">
        <v>24</v>
      </c>
      <c r="V6103" s="18" t="n">
        <f aca="false">IF(ISNUMBER(T6103),T6103,0)</f>
        <v>7467.55</v>
      </c>
      <c r="W6103" s="15" t="n">
        <f aca="false">IF(U6103="Yes",1,0)</f>
        <v>0</v>
      </c>
      <c r="X6103" s="15" t="str">
        <f aca="false">IF(F6103&lt;=12,"0-12 months",IF(F6103&lt;=24,"13-24 months",IF(F6103&lt;=48,"25-48 months","49-72 months")))</f>
        <v>49-72 months</v>
      </c>
      <c r="Y6103" s="15" t="str">
        <f aca="false">IF(C6103=1,"Yes","No")</f>
        <v>Yes</v>
      </c>
      <c r="Z6103" s="15" t="n">
        <f aca="false">COUNTIF(J6103:O6103,"Yes")</f>
        <v>5</v>
      </c>
      <c r="AA6103" s="18" t="n">
        <f aca="false">S6103*W6103</f>
        <v>0</v>
      </c>
      <c r="AB6103" s="15" t="n">
        <f aca="false">(P6103="Month-to-month")+(I6103="Fiber optic")+(R6103="Electronic check")+(F6103&lt;=12)+(M6103="No")+(J6103="No")</f>
        <v>1</v>
      </c>
      <c r="AC6103" s="15" t="str">
        <f aca="false">IF(AB6103&gt;=5,"High",IF(AB6103&gt;=3,"Medium","Low"))</f>
        <v>Low</v>
      </c>
    </row>
    <row r="6104" customFormat="false" ht="15" hidden="false" customHeight="false" outlineLevel="0" collapsed="false">
      <c r="A6104" s="15" t="s">
        <v>6201</v>
      </c>
      <c r="B6104" s="15" t="s">
        <v>94</v>
      </c>
      <c r="C6104" s="15" t="n">
        <v>0</v>
      </c>
      <c r="D6104" s="15" t="s">
        <v>26</v>
      </c>
      <c r="E6104" s="15" t="s">
        <v>24</v>
      </c>
      <c r="F6104" s="15" t="n">
        <v>64</v>
      </c>
      <c r="G6104" s="15" t="s">
        <v>26</v>
      </c>
      <c r="H6104" s="15" t="s">
        <v>26</v>
      </c>
      <c r="I6104" s="15" t="s">
        <v>96</v>
      </c>
      <c r="J6104" s="15" t="s">
        <v>26</v>
      </c>
      <c r="K6104" s="15" t="s">
        <v>24</v>
      </c>
      <c r="L6104" s="15" t="s">
        <v>26</v>
      </c>
      <c r="M6104" s="15" t="s">
        <v>26</v>
      </c>
      <c r="N6104" s="15" t="s">
        <v>26</v>
      </c>
      <c r="O6104" s="15" t="s">
        <v>26</v>
      </c>
      <c r="P6104" s="15" t="s">
        <v>29</v>
      </c>
      <c r="Q6104" s="15" t="s">
        <v>26</v>
      </c>
      <c r="R6104" s="15" t="s">
        <v>21</v>
      </c>
      <c r="S6104" s="18" t="n">
        <v>85</v>
      </c>
      <c r="T6104" s="15" t="n">
        <v>5484.4</v>
      </c>
      <c r="U6104" s="15" t="s">
        <v>24</v>
      </c>
      <c r="V6104" s="18" t="n">
        <f aca="false">IF(ISNUMBER(T6104),T6104,0)</f>
        <v>5484.4</v>
      </c>
      <c r="W6104" s="15" t="n">
        <f aca="false">IF(U6104="Yes",1,0)</f>
        <v>0</v>
      </c>
      <c r="X6104" s="15" t="str">
        <f aca="false">IF(F6104&lt;=12,"0-12 months",IF(F6104&lt;=24,"13-24 months",IF(F6104&lt;=48,"25-48 months","49-72 months")))</f>
        <v>49-72 months</v>
      </c>
      <c r="Y6104" s="15" t="str">
        <f aca="false">IF(C6104=1,"Yes","No")</f>
        <v>No</v>
      </c>
      <c r="Z6104" s="15" t="n">
        <f aca="false">COUNTIF(J6104:O6104,"Yes")</f>
        <v>5</v>
      </c>
      <c r="AA6104" s="18" t="n">
        <f aca="false">S6104*W6104</f>
        <v>0</v>
      </c>
      <c r="AB6104" s="15" t="n">
        <f aca="false">(P6104="Month-to-month")+(I6104="Fiber optic")+(R6104="Electronic check")+(F6104&lt;=12)+(M6104="No")+(J6104="No")</f>
        <v>0</v>
      </c>
      <c r="AC6104" s="15" t="str">
        <f aca="false">IF(AB6104&gt;=5,"High",IF(AB6104&gt;=3,"Medium","Low"))</f>
        <v>Low</v>
      </c>
    </row>
    <row r="6105" customFormat="false" ht="15" hidden="false" customHeight="false" outlineLevel="0" collapsed="false">
      <c r="A6105" s="15" t="s">
        <v>6202</v>
      </c>
      <c r="B6105" s="15" t="s">
        <v>98</v>
      </c>
      <c r="C6105" s="15" t="n">
        <v>0</v>
      </c>
      <c r="D6105" s="15" t="s">
        <v>24</v>
      </c>
      <c r="E6105" s="15" t="s">
        <v>24</v>
      </c>
      <c r="F6105" s="15" t="n">
        <v>16</v>
      </c>
      <c r="G6105" s="15" t="s">
        <v>26</v>
      </c>
      <c r="H6105" s="15" t="s">
        <v>24</v>
      </c>
      <c r="I6105" s="15" t="s">
        <v>24</v>
      </c>
      <c r="J6105" s="15" t="s">
        <v>28</v>
      </c>
      <c r="K6105" s="15" t="s">
        <v>28</v>
      </c>
      <c r="L6105" s="15" t="s">
        <v>28</v>
      </c>
      <c r="M6105" s="15" t="s">
        <v>28</v>
      </c>
      <c r="N6105" s="15" t="s">
        <v>28</v>
      </c>
      <c r="O6105" s="15" t="s">
        <v>28</v>
      </c>
      <c r="P6105" s="15" t="s">
        <v>25</v>
      </c>
      <c r="Q6105" s="15" t="s">
        <v>24</v>
      </c>
      <c r="R6105" s="15" t="s">
        <v>21</v>
      </c>
      <c r="S6105" s="18" t="n">
        <v>19.75</v>
      </c>
      <c r="T6105" s="15" t="n">
        <v>294.9</v>
      </c>
      <c r="U6105" s="15" t="s">
        <v>24</v>
      </c>
      <c r="V6105" s="18" t="n">
        <f aca="false">IF(ISNUMBER(T6105),T6105,0)</f>
        <v>294.9</v>
      </c>
      <c r="W6105" s="15" t="n">
        <f aca="false">IF(U6105="Yes",1,0)</f>
        <v>0</v>
      </c>
      <c r="X6105" s="15" t="str">
        <f aca="false">IF(F6105&lt;=12,"0-12 months",IF(F6105&lt;=24,"13-24 months",IF(F6105&lt;=48,"25-48 months","49-72 months")))</f>
        <v>13-24 months</v>
      </c>
      <c r="Y6105" s="15" t="str">
        <f aca="false">IF(C6105=1,"Yes","No")</f>
        <v>No</v>
      </c>
      <c r="Z6105" s="15" t="n">
        <f aca="false">COUNTIF(J6105:O6105,"Yes")</f>
        <v>0</v>
      </c>
      <c r="AA6105" s="18" t="n">
        <f aca="false">S6105*W6105</f>
        <v>0</v>
      </c>
      <c r="AB6105" s="15" t="n">
        <f aca="false">(P6105="Month-to-month")+(I6105="Fiber optic")+(R6105="Electronic check")+(F6105&lt;=12)+(M6105="No")+(J6105="No")</f>
        <v>1</v>
      </c>
      <c r="AC6105" s="15" t="str">
        <f aca="false">IF(AB6105&gt;=5,"High",IF(AB6105&gt;=3,"Medium","Low"))</f>
        <v>Low</v>
      </c>
    </row>
    <row r="6106" customFormat="false" ht="15" hidden="false" customHeight="false" outlineLevel="0" collapsed="false">
      <c r="A6106" s="15" t="s">
        <v>6203</v>
      </c>
      <c r="B6106" s="15" t="s">
        <v>94</v>
      </c>
      <c r="C6106" s="15" t="n">
        <v>0</v>
      </c>
      <c r="D6106" s="15" t="s">
        <v>24</v>
      </c>
      <c r="E6106" s="15" t="s">
        <v>24</v>
      </c>
      <c r="F6106" s="15" t="n">
        <v>4</v>
      </c>
      <c r="G6106" s="15" t="s">
        <v>26</v>
      </c>
      <c r="H6106" s="15" t="s">
        <v>26</v>
      </c>
      <c r="I6106" s="15" t="s">
        <v>24</v>
      </c>
      <c r="J6106" s="15" t="s">
        <v>28</v>
      </c>
      <c r="K6106" s="15" t="s">
        <v>28</v>
      </c>
      <c r="L6106" s="15" t="s">
        <v>28</v>
      </c>
      <c r="M6106" s="15" t="s">
        <v>28</v>
      </c>
      <c r="N6106" s="15" t="s">
        <v>28</v>
      </c>
      <c r="O6106" s="15" t="s">
        <v>28</v>
      </c>
      <c r="P6106" s="15" t="s">
        <v>27</v>
      </c>
      <c r="Q6106" s="15" t="s">
        <v>24</v>
      </c>
      <c r="R6106" s="15" t="s">
        <v>15</v>
      </c>
      <c r="S6106" s="18" t="n">
        <v>23.9</v>
      </c>
      <c r="T6106" s="15" t="n">
        <v>97.5</v>
      </c>
      <c r="U6106" s="15" t="s">
        <v>24</v>
      </c>
      <c r="V6106" s="18" t="n">
        <f aca="false">IF(ISNUMBER(T6106),T6106,0)</f>
        <v>97.5</v>
      </c>
      <c r="W6106" s="15" t="n">
        <f aca="false">IF(U6106="Yes",1,0)</f>
        <v>0</v>
      </c>
      <c r="X6106" s="15" t="str">
        <f aca="false">IF(F6106&lt;=12,"0-12 months",IF(F6106&lt;=24,"13-24 months",IF(F6106&lt;=48,"25-48 months","49-72 months")))</f>
        <v>0-12 months</v>
      </c>
      <c r="Y6106" s="15" t="str">
        <f aca="false">IF(C6106=1,"Yes","No")</f>
        <v>No</v>
      </c>
      <c r="Z6106" s="15" t="n">
        <f aca="false">COUNTIF(J6106:O6106,"Yes")</f>
        <v>0</v>
      </c>
      <c r="AA6106" s="18" t="n">
        <f aca="false">S6106*W6106</f>
        <v>0</v>
      </c>
      <c r="AB6106" s="15" t="n">
        <f aca="false">(P6106="Month-to-month")+(I6106="Fiber optic")+(R6106="Electronic check")+(F6106&lt;=12)+(M6106="No")+(J6106="No")</f>
        <v>2</v>
      </c>
      <c r="AC6106" s="15" t="str">
        <f aca="false">IF(AB6106&gt;=5,"High",IF(AB6106&gt;=3,"Medium","Low"))</f>
        <v>Low</v>
      </c>
    </row>
    <row r="6107" customFormat="false" ht="15" hidden="false" customHeight="false" outlineLevel="0" collapsed="false">
      <c r="A6107" s="15" t="s">
        <v>6204</v>
      </c>
      <c r="B6107" s="15" t="s">
        <v>94</v>
      </c>
      <c r="C6107" s="15" t="n">
        <v>0</v>
      </c>
      <c r="D6107" s="15" t="s">
        <v>24</v>
      </c>
      <c r="E6107" s="15" t="s">
        <v>24</v>
      </c>
      <c r="F6107" s="15" t="n">
        <v>52</v>
      </c>
      <c r="G6107" s="15" t="s">
        <v>26</v>
      </c>
      <c r="H6107" s="15" t="s">
        <v>26</v>
      </c>
      <c r="I6107" s="15" t="s">
        <v>102</v>
      </c>
      <c r="J6107" s="15" t="s">
        <v>26</v>
      </c>
      <c r="K6107" s="15" t="s">
        <v>26</v>
      </c>
      <c r="L6107" s="15" t="s">
        <v>24</v>
      </c>
      <c r="M6107" s="15" t="s">
        <v>26</v>
      </c>
      <c r="N6107" s="15" t="s">
        <v>26</v>
      </c>
      <c r="O6107" s="15" t="s">
        <v>26</v>
      </c>
      <c r="P6107" s="15" t="s">
        <v>27</v>
      </c>
      <c r="Q6107" s="15" t="s">
        <v>26</v>
      </c>
      <c r="R6107" s="15" t="s">
        <v>21</v>
      </c>
      <c r="S6107" s="18" t="n">
        <v>111.25</v>
      </c>
      <c r="T6107" s="15" t="n">
        <v>5916.45</v>
      </c>
      <c r="U6107" s="15" t="s">
        <v>26</v>
      </c>
      <c r="V6107" s="18" t="n">
        <f aca="false">IF(ISNUMBER(T6107),T6107,0)</f>
        <v>5916.45</v>
      </c>
      <c r="W6107" s="15" t="n">
        <f aca="false">IF(U6107="Yes",1,0)</f>
        <v>1</v>
      </c>
      <c r="X6107" s="15" t="str">
        <f aca="false">IF(F6107&lt;=12,"0-12 months",IF(F6107&lt;=24,"13-24 months",IF(F6107&lt;=48,"25-48 months","49-72 months")))</f>
        <v>49-72 months</v>
      </c>
      <c r="Y6107" s="15" t="str">
        <f aca="false">IF(C6107=1,"Yes","No")</f>
        <v>No</v>
      </c>
      <c r="Z6107" s="15" t="n">
        <f aca="false">COUNTIF(J6107:O6107,"Yes")</f>
        <v>5</v>
      </c>
      <c r="AA6107" s="18" t="n">
        <f aca="false">S6107*W6107</f>
        <v>111.25</v>
      </c>
      <c r="AB6107" s="15" t="n">
        <f aca="false">(P6107="Month-to-month")+(I6107="Fiber optic")+(R6107="Electronic check")+(F6107&lt;=12)+(M6107="No")+(J6107="No")</f>
        <v>1</v>
      </c>
      <c r="AC6107" s="15" t="str">
        <f aca="false">IF(AB6107&gt;=5,"High",IF(AB6107&gt;=3,"Medium","Low"))</f>
        <v>Low</v>
      </c>
    </row>
    <row r="6108" customFormat="false" ht="15" hidden="false" customHeight="false" outlineLevel="0" collapsed="false">
      <c r="A6108" s="15" t="s">
        <v>6205</v>
      </c>
      <c r="B6108" s="15" t="s">
        <v>98</v>
      </c>
      <c r="C6108" s="15" t="n">
        <v>0</v>
      </c>
      <c r="D6108" s="15" t="s">
        <v>24</v>
      </c>
      <c r="E6108" s="15" t="s">
        <v>24</v>
      </c>
      <c r="F6108" s="15" t="n">
        <v>2</v>
      </c>
      <c r="G6108" s="15" t="s">
        <v>26</v>
      </c>
      <c r="H6108" s="15" t="s">
        <v>24</v>
      </c>
      <c r="I6108" s="15" t="s">
        <v>96</v>
      </c>
      <c r="J6108" s="15" t="s">
        <v>26</v>
      </c>
      <c r="K6108" s="15" t="s">
        <v>24</v>
      </c>
      <c r="L6108" s="15" t="s">
        <v>26</v>
      </c>
      <c r="M6108" s="15" t="s">
        <v>24</v>
      </c>
      <c r="N6108" s="15" t="s">
        <v>24</v>
      </c>
      <c r="O6108" s="15" t="s">
        <v>24</v>
      </c>
      <c r="P6108" s="15" t="s">
        <v>25</v>
      </c>
      <c r="Q6108" s="15" t="s">
        <v>26</v>
      </c>
      <c r="R6108" s="15" t="s">
        <v>17</v>
      </c>
      <c r="S6108" s="18" t="n">
        <v>55.1</v>
      </c>
      <c r="T6108" s="15" t="n">
        <v>113.35</v>
      </c>
      <c r="U6108" s="15" t="s">
        <v>26</v>
      </c>
      <c r="V6108" s="18" t="n">
        <f aca="false">IF(ISNUMBER(T6108),T6108,0)</f>
        <v>113.35</v>
      </c>
      <c r="W6108" s="15" t="n">
        <f aca="false">IF(U6108="Yes",1,0)</f>
        <v>1</v>
      </c>
      <c r="X6108" s="15" t="str">
        <f aca="false">IF(F6108&lt;=12,"0-12 months",IF(F6108&lt;=24,"13-24 months",IF(F6108&lt;=48,"25-48 months","49-72 months")))</f>
        <v>0-12 months</v>
      </c>
      <c r="Y6108" s="15" t="str">
        <f aca="false">IF(C6108=1,"Yes","No")</f>
        <v>No</v>
      </c>
      <c r="Z6108" s="15" t="n">
        <f aca="false">COUNTIF(J6108:O6108,"Yes")</f>
        <v>2</v>
      </c>
      <c r="AA6108" s="18" t="n">
        <f aca="false">S6108*W6108</f>
        <v>55.1</v>
      </c>
      <c r="AB6108" s="15" t="n">
        <f aca="false">(P6108="Month-to-month")+(I6108="Fiber optic")+(R6108="Electronic check")+(F6108&lt;=12)+(M6108="No")+(J6108="No")</f>
        <v>3</v>
      </c>
      <c r="AC6108" s="15" t="str">
        <f aca="false">IF(AB6108&gt;=5,"High",IF(AB6108&gt;=3,"Medium","Low"))</f>
        <v>Medium</v>
      </c>
    </row>
    <row r="6109" customFormat="false" ht="15" hidden="false" customHeight="false" outlineLevel="0" collapsed="false">
      <c r="A6109" s="15" t="s">
        <v>6206</v>
      </c>
      <c r="B6109" s="15" t="s">
        <v>98</v>
      </c>
      <c r="C6109" s="15" t="n">
        <v>0</v>
      </c>
      <c r="D6109" s="15" t="s">
        <v>24</v>
      </c>
      <c r="E6109" s="15" t="s">
        <v>24</v>
      </c>
      <c r="F6109" s="15" t="n">
        <v>1</v>
      </c>
      <c r="G6109" s="15" t="s">
        <v>26</v>
      </c>
      <c r="H6109" s="15" t="s">
        <v>24</v>
      </c>
      <c r="I6109" s="15" t="s">
        <v>24</v>
      </c>
      <c r="J6109" s="15" t="s">
        <v>28</v>
      </c>
      <c r="K6109" s="15" t="s">
        <v>28</v>
      </c>
      <c r="L6109" s="15" t="s">
        <v>28</v>
      </c>
      <c r="M6109" s="15" t="s">
        <v>28</v>
      </c>
      <c r="N6109" s="15" t="s">
        <v>28</v>
      </c>
      <c r="O6109" s="15" t="s">
        <v>28</v>
      </c>
      <c r="P6109" s="15" t="s">
        <v>25</v>
      </c>
      <c r="Q6109" s="15" t="s">
        <v>24</v>
      </c>
      <c r="R6109" s="15" t="s">
        <v>17</v>
      </c>
      <c r="S6109" s="18" t="n">
        <v>19.95</v>
      </c>
      <c r="T6109" s="15" t="n">
        <v>19.95</v>
      </c>
      <c r="U6109" s="15" t="s">
        <v>24</v>
      </c>
      <c r="V6109" s="18" t="n">
        <f aca="false">IF(ISNUMBER(T6109),T6109,0)</f>
        <v>19.95</v>
      </c>
      <c r="W6109" s="15" t="n">
        <f aca="false">IF(U6109="Yes",1,0)</f>
        <v>0</v>
      </c>
      <c r="X6109" s="15" t="str">
        <f aca="false">IF(F6109&lt;=12,"0-12 months",IF(F6109&lt;=24,"13-24 months",IF(F6109&lt;=48,"25-48 months","49-72 months")))</f>
        <v>0-12 months</v>
      </c>
      <c r="Y6109" s="15" t="str">
        <f aca="false">IF(C6109=1,"Yes","No")</f>
        <v>No</v>
      </c>
      <c r="Z6109" s="15" t="n">
        <f aca="false">COUNTIF(J6109:O6109,"Yes")</f>
        <v>0</v>
      </c>
      <c r="AA6109" s="18" t="n">
        <f aca="false">S6109*W6109</f>
        <v>0</v>
      </c>
      <c r="AB6109" s="15" t="n">
        <f aca="false">(P6109="Month-to-month")+(I6109="Fiber optic")+(R6109="Electronic check")+(F6109&lt;=12)+(M6109="No")+(J6109="No")</f>
        <v>2</v>
      </c>
      <c r="AC6109" s="15" t="str">
        <f aca="false">IF(AB6109&gt;=5,"High",IF(AB6109&gt;=3,"Medium","Low"))</f>
        <v>Low</v>
      </c>
    </row>
    <row r="6110" customFormat="false" ht="15" hidden="false" customHeight="false" outlineLevel="0" collapsed="false">
      <c r="A6110" s="15" t="s">
        <v>6207</v>
      </c>
      <c r="B6110" s="15" t="s">
        <v>98</v>
      </c>
      <c r="C6110" s="15" t="n">
        <v>0</v>
      </c>
      <c r="D6110" s="15" t="s">
        <v>24</v>
      </c>
      <c r="E6110" s="15" t="s">
        <v>24</v>
      </c>
      <c r="F6110" s="15" t="n">
        <v>18</v>
      </c>
      <c r="G6110" s="15" t="s">
        <v>24</v>
      </c>
      <c r="H6110" s="15" t="s">
        <v>95</v>
      </c>
      <c r="I6110" s="15" t="s">
        <v>96</v>
      </c>
      <c r="J6110" s="15" t="s">
        <v>24</v>
      </c>
      <c r="K6110" s="15" t="s">
        <v>24</v>
      </c>
      <c r="L6110" s="15" t="s">
        <v>24</v>
      </c>
      <c r="M6110" s="15" t="s">
        <v>24</v>
      </c>
      <c r="N6110" s="15" t="s">
        <v>24</v>
      </c>
      <c r="O6110" s="15" t="s">
        <v>24</v>
      </c>
      <c r="P6110" s="15" t="s">
        <v>25</v>
      </c>
      <c r="Q6110" s="15" t="s">
        <v>24</v>
      </c>
      <c r="R6110" s="15" t="s">
        <v>17</v>
      </c>
      <c r="S6110" s="18" t="n">
        <v>25.15</v>
      </c>
      <c r="T6110" s="15" t="n">
        <v>476.8</v>
      </c>
      <c r="U6110" s="15" t="s">
        <v>24</v>
      </c>
      <c r="V6110" s="18" t="n">
        <f aca="false">IF(ISNUMBER(T6110),T6110,0)</f>
        <v>476.8</v>
      </c>
      <c r="W6110" s="15" t="n">
        <f aca="false">IF(U6110="Yes",1,0)</f>
        <v>0</v>
      </c>
      <c r="X6110" s="15" t="str">
        <f aca="false">IF(F6110&lt;=12,"0-12 months",IF(F6110&lt;=24,"13-24 months",IF(F6110&lt;=48,"25-48 months","49-72 months")))</f>
        <v>13-24 months</v>
      </c>
      <c r="Y6110" s="15" t="str">
        <f aca="false">IF(C6110=1,"Yes","No")</f>
        <v>No</v>
      </c>
      <c r="Z6110" s="15" t="n">
        <f aca="false">COUNTIF(J6110:O6110,"Yes")</f>
        <v>0</v>
      </c>
      <c r="AA6110" s="18" t="n">
        <f aca="false">S6110*W6110</f>
        <v>0</v>
      </c>
      <c r="AB6110" s="15" t="n">
        <f aca="false">(P6110="Month-to-month")+(I6110="Fiber optic")+(R6110="Electronic check")+(F6110&lt;=12)+(M6110="No")+(J6110="No")</f>
        <v>3</v>
      </c>
      <c r="AC6110" s="15" t="str">
        <f aca="false">IF(AB6110&gt;=5,"High",IF(AB6110&gt;=3,"Medium","Low"))</f>
        <v>Medium</v>
      </c>
    </row>
    <row r="6111" customFormat="false" ht="15" hidden="false" customHeight="false" outlineLevel="0" collapsed="false">
      <c r="A6111" s="15" t="s">
        <v>6208</v>
      </c>
      <c r="B6111" s="15" t="s">
        <v>94</v>
      </c>
      <c r="C6111" s="15" t="n">
        <v>0</v>
      </c>
      <c r="D6111" s="15" t="s">
        <v>24</v>
      </c>
      <c r="E6111" s="15" t="s">
        <v>24</v>
      </c>
      <c r="F6111" s="15" t="n">
        <v>2</v>
      </c>
      <c r="G6111" s="15" t="s">
        <v>26</v>
      </c>
      <c r="H6111" s="15" t="s">
        <v>26</v>
      </c>
      <c r="I6111" s="15" t="s">
        <v>96</v>
      </c>
      <c r="J6111" s="15" t="s">
        <v>24</v>
      </c>
      <c r="K6111" s="15" t="s">
        <v>26</v>
      </c>
      <c r="L6111" s="15" t="s">
        <v>24</v>
      </c>
      <c r="M6111" s="15" t="s">
        <v>24</v>
      </c>
      <c r="N6111" s="15" t="s">
        <v>24</v>
      </c>
      <c r="O6111" s="15" t="s">
        <v>24</v>
      </c>
      <c r="P6111" s="15" t="s">
        <v>25</v>
      </c>
      <c r="Q6111" s="15" t="s">
        <v>24</v>
      </c>
      <c r="R6111" s="15" t="s">
        <v>17</v>
      </c>
      <c r="S6111" s="18" t="n">
        <v>54.15</v>
      </c>
      <c r="T6111" s="15" t="n">
        <v>101.65</v>
      </c>
      <c r="U6111" s="15" t="s">
        <v>24</v>
      </c>
      <c r="V6111" s="18" t="n">
        <f aca="false">IF(ISNUMBER(T6111),T6111,0)</f>
        <v>101.65</v>
      </c>
      <c r="W6111" s="15" t="n">
        <f aca="false">IF(U6111="Yes",1,0)</f>
        <v>0</v>
      </c>
      <c r="X6111" s="15" t="str">
        <f aca="false">IF(F6111&lt;=12,"0-12 months",IF(F6111&lt;=24,"13-24 months",IF(F6111&lt;=48,"25-48 months","49-72 months")))</f>
        <v>0-12 months</v>
      </c>
      <c r="Y6111" s="15" t="str">
        <f aca="false">IF(C6111=1,"Yes","No")</f>
        <v>No</v>
      </c>
      <c r="Z6111" s="15" t="n">
        <f aca="false">COUNTIF(J6111:O6111,"Yes")</f>
        <v>1</v>
      </c>
      <c r="AA6111" s="18" t="n">
        <f aca="false">S6111*W6111</f>
        <v>0</v>
      </c>
      <c r="AB6111" s="15" t="n">
        <f aca="false">(P6111="Month-to-month")+(I6111="Fiber optic")+(R6111="Electronic check")+(F6111&lt;=12)+(M6111="No")+(J6111="No")</f>
        <v>4</v>
      </c>
      <c r="AC6111" s="15" t="str">
        <f aca="false">IF(AB6111&gt;=5,"High",IF(AB6111&gt;=3,"Medium","Low"))</f>
        <v>Medium</v>
      </c>
    </row>
    <row r="6112" customFormat="false" ht="15" hidden="false" customHeight="false" outlineLevel="0" collapsed="false">
      <c r="A6112" s="15" t="s">
        <v>6209</v>
      </c>
      <c r="B6112" s="15" t="s">
        <v>94</v>
      </c>
      <c r="C6112" s="15" t="n">
        <v>0</v>
      </c>
      <c r="D6112" s="15" t="s">
        <v>26</v>
      </c>
      <c r="E6112" s="15" t="s">
        <v>24</v>
      </c>
      <c r="F6112" s="15" t="n">
        <v>19</v>
      </c>
      <c r="G6112" s="15" t="s">
        <v>26</v>
      </c>
      <c r="H6112" s="15" t="s">
        <v>24</v>
      </c>
      <c r="I6112" s="15" t="s">
        <v>96</v>
      </c>
      <c r="J6112" s="15" t="s">
        <v>24</v>
      </c>
      <c r="K6112" s="15" t="s">
        <v>26</v>
      </c>
      <c r="L6112" s="15" t="s">
        <v>24</v>
      </c>
      <c r="M6112" s="15" t="s">
        <v>24</v>
      </c>
      <c r="N6112" s="15" t="s">
        <v>24</v>
      </c>
      <c r="O6112" s="15" t="s">
        <v>26</v>
      </c>
      <c r="P6112" s="15" t="s">
        <v>25</v>
      </c>
      <c r="Q6112" s="15" t="s">
        <v>26</v>
      </c>
      <c r="R6112" s="15" t="s">
        <v>17</v>
      </c>
      <c r="S6112" s="18" t="n">
        <v>59.8</v>
      </c>
      <c r="T6112" s="15" t="n">
        <v>1130.85</v>
      </c>
      <c r="U6112" s="15" t="s">
        <v>24</v>
      </c>
      <c r="V6112" s="18" t="n">
        <f aca="false">IF(ISNUMBER(T6112),T6112,0)</f>
        <v>1130.85</v>
      </c>
      <c r="W6112" s="15" t="n">
        <f aca="false">IF(U6112="Yes",1,0)</f>
        <v>0</v>
      </c>
      <c r="X6112" s="15" t="str">
        <f aca="false">IF(F6112&lt;=12,"0-12 months",IF(F6112&lt;=24,"13-24 months",IF(F6112&lt;=48,"25-48 months","49-72 months")))</f>
        <v>13-24 months</v>
      </c>
      <c r="Y6112" s="15" t="str">
        <f aca="false">IF(C6112=1,"Yes","No")</f>
        <v>No</v>
      </c>
      <c r="Z6112" s="15" t="n">
        <f aca="false">COUNTIF(J6112:O6112,"Yes")</f>
        <v>2</v>
      </c>
      <c r="AA6112" s="18" t="n">
        <f aca="false">S6112*W6112</f>
        <v>0</v>
      </c>
      <c r="AB6112" s="15" t="n">
        <f aca="false">(P6112="Month-to-month")+(I6112="Fiber optic")+(R6112="Electronic check")+(F6112&lt;=12)+(M6112="No")+(J6112="No")</f>
        <v>3</v>
      </c>
      <c r="AC6112" s="15" t="str">
        <f aca="false">IF(AB6112&gt;=5,"High",IF(AB6112&gt;=3,"Medium","Low"))</f>
        <v>Medium</v>
      </c>
    </row>
    <row r="6113" customFormat="false" ht="15" hidden="false" customHeight="false" outlineLevel="0" collapsed="false">
      <c r="A6113" s="15" t="s">
        <v>6210</v>
      </c>
      <c r="B6113" s="15" t="s">
        <v>94</v>
      </c>
      <c r="C6113" s="15" t="n">
        <v>0</v>
      </c>
      <c r="D6113" s="15" t="s">
        <v>24</v>
      </c>
      <c r="E6113" s="15" t="s">
        <v>24</v>
      </c>
      <c r="F6113" s="15" t="n">
        <v>40</v>
      </c>
      <c r="G6113" s="15" t="s">
        <v>26</v>
      </c>
      <c r="H6113" s="15" t="s">
        <v>26</v>
      </c>
      <c r="I6113" s="15" t="s">
        <v>102</v>
      </c>
      <c r="J6113" s="15" t="s">
        <v>24</v>
      </c>
      <c r="K6113" s="15" t="s">
        <v>24</v>
      </c>
      <c r="L6113" s="15" t="s">
        <v>24</v>
      </c>
      <c r="M6113" s="15" t="s">
        <v>24</v>
      </c>
      <c r="N6113" s="15" t="s">
        <v>24</v>
      </c>
      <c r="O6113" s="15" t="s">
        <v>26</v>
      </c>
      <c r="P6113" s="15" t="s">
        <v>25</v>
      </c>
      <c r="Q6113" s="15" t="s">
        <v>24</v>
      </c>
      <c r="R6113" s="15" t="s">
        <v>19</v>
      </c>
      <c r="S6113" s="18" t="n">
        <v>83.85</v>
      </c>
      <c r="T6113" s="15" t="n">
        <v>3532.25</v>
      </c>
      <c r="U6113" s="15" t="s">
        <v>24</v>
      </c>
      <c r="V6113" s="18" t="n">
        <f aca="false">IF(ISNUMBER(T6113),T6113,0)</f>
        <v>3532.25</v>
      </c>
      <c r="W6113" s="15" t="n">
        <f aca="false">IF(U6113="Yes",1,0)</f>
        <v>0</v>
      </c>
      <c r="X6113" s="15" t="str">
        <f aca="false">IF(F6113&lt;=12,"0-12 months",IF(F6113&lt;=24,"13-24 months",IF(F6113&lt;=48,"25-48 months","49-72 months")))</f>
        <v>25-48 months</v>
      </c>
      <c r="Y6113" s="15" t="str">
        <f aca="false">IF(C6113=1,"Yes","No")</f>
        <v>No</v>
      </c>
      <c r="Z6113" s="15" t="n">
        <f aca="false">COUNTIF(J6113:O6113,"Yes")</f>
        <v>1</v>
      </c>
      <c r="AA6113" s="18" t="n">
        <f aca="false">S6113*W6113</f>
        <v>0</v>
      </c>
      <c r="AB6113" s="15" t="n">
        <f aca="false">(P6113="Month-to-month")+(I6113="Fiber optic")+(R6113="Electronic check")+(F6113&lt;=12)+(M6113="No")+(J6113="No")</f>
        <v>4</v>
      </c>
      <c r="AC6113" s="15" t="str">
        <f aca="false">IF(AB6113&gt;=5,"High",IF(AB6113&gt;=3,"Medium","Low"))</f>
        <v>Medium</v>
      </c>
    </row>
    <row r="6114" customFormat="false" ht="15" hidden="false" customHeight="false" outlineLevel="0" collapsed="false">
      <c r="A6114" s="15" t="s">
        <v>6211</v>
      </c>
      <c r="B6114" s="15" t="s">
        <v>94</v>
      </c>
      <c r="C6114" s="15" t="n">
        <v>1</v>
      </c>
      <c r="D6114" s="15" t="s">
        <v>26</v>
      </c>
      <c r="E6114" s="15" t="s">
        <v>26</v>
      </c>
      <c r="F6114" s="15" t="n">
        <v>66</v>
      </c>
      <c r="G6114" s="15" t="s">
        <v>26</v>
      </c>
      <c r="H6114" s="15" t="s">
        <v>26</v>
      </c>
      <c r="I6114" s="15" t="s">
        <v>102</v>
      </c>
      <c r="J6114" s="15" t="s">
        <v>24</v>
      </c>
      <c r="K6114" s="15" t="s">
        <v>26</v>
      </c>
      <c r="L6114" s="15" t="s">
        <v>26</v>
      </c>
      <c r="M6114" s="15" t="s">
        <v>24</v>
      </c>
      <c r="N6114" s="15" t="s">
        <v>26</v>
      </c>
      <c r="O6114" s="15" t="s">
        <v>26</v>
      </c>
      <c r="P6114" s="15" t="s">
        <v>27</v>
      </c>
      <c r="Q6114" s="15" t="s">
        <v>26</v>
      </c>
      <c r="R6114" s="15" t="s">
        <v>15</v>
      </c>
      <c r="S6114" s="18" t="n">
        <v>104.9</v>
      </c>
      <c r="T6114" s="15" t="n">
        <v>6891.45</v>
      </c>
      <c r="U6114" s="15" t="s">
        <v>24</v>
      </c>
      <c r="V6114" s="18" t="n">
        <f aca="false">IF(ISNUMBER(T6114),T6114,0)</f>
        <v>6891.45</v>
      </c>
      <c r="W6114" s="15" t="n">
        <f aca="false">IF(U6114="Yes",1,0)</f>
        <v>0</v>
      </c>
      <c r="X6114" s="15" t="str">
        <f aca="false">IF(F6114&lt;=12,"0-12 months",IF(F6114&lt;=24,"13-24 months",IF(F6114&lt;=48,"25-48 months","49-72 months")))</f>
        <v>49-72 months</v>
      </c>
      <c r="Y6114" s="15" t="str">
        <f aca="false">IF(C6114=1,"Yes","No")</f>
        <v>Yes</v>
      </c>
      <c r="Z6114" s="15" t="n">
        <f aca="false">COUNTIF(J6114:O6114,"Yes")</f>
        <v>4</v>
      </c>
      <c r="AA6114" s="18" t="n">
        <f aca="false">S6114*W6114</f>
        <v>0</v>
      </c>
      <c r="AB6114" s="15" t="n">
        <f aca="false">(P6114="Month-to-month")+(I6114="Fiber optic")+(R6114="Electronic check")+(F6114&lt;=12)+(M6114="No")+(J6114="No")</f>
        <v>4</v>
      </c>
      <c r="AC6114" s="15" t="str">
        <f aca="false">IF(AB6114&gt;=5,"High",IF(AB6114&gt;=3,"Medium","Low"))</f>
        <v>Medium</v>
      </c>
    </row>
    <row r="6115" customFormat="false" ht="15" hidden="false" customHeight="false" outlineLevel="0" collapsed="false">
      <c r="A6115" s="15" t="s">
        <v>6212</v>
      </c>
      <c r="B6115" s="15" t="s">
        <v>98</v>
      </c>
      <c r="C6115" s="15" t="n">
        <v>0</v>
      </c>
      <c r="D6115" s="15" t="s">
        <v>24</v>
      </c>
      <c r="E6115" s="15" t="s">
        <v>24</v>
      </c>
      <c r="F6115" s="15" t="n">
        <v>21</v>
      </c>
      <c r="G6115" s="15" t="s">
        <v>26</v>
      </c>
      <c r="H6115" s="15" t="s">
        <v>26</v>
      </c>
      <c r="I6115" s="15" t="s">
        <v>102</v>
      </c>
      <c r="J6115" s="15" t="s">
        <v>24</v>
      </c>
      <c r="K6115" s="15" t="s">
        <v>24</v>
      </c>
      <c r="L6115" s="15" t="s">
        <v>24</v>
      </c>
      <c r="M6115" s="15" t="s">
        <v>24</v>
      </c>
      <c r="N6115" s="15" t="s">
        <v>24</v>
      </c>
      <c r="O6115" s="15" t="s">
        <v>24</v>
      </c>
      <c r="P6115" s="15" t="s">
        <v>25</v>
      </c>
      <c r="Q6115" s="15" t="s">
        <v>24</v>
      </c>
      <c r="R6115" s="15" t="s">
        <v>17</v>
      </c>
      <c r="S6115" s="18" t="n">
        <v>75.3</v>
      </c>
      <c r="T6115" s="15" t="n">
        <v>1570.7</v>
      </c>
      <c r="U6115" s="15" t="s">
        <v>24</v>
      </c>
      <c r="V6115" s="18" t="n">
        <f aca="false">IF(ISNUMBER(T6115),T6115,0)</f>
        <v>1570.7</v>
      </c>
      <c r="W6115" s="15" t="n">
        <f aca="false">IF(U6115="Yes",1,0)</f>
        <v>0</v>
      </c>
      <c r="X6115" s="15" t="str">
        <f aca="false">IF(F6115&lt;=12,"0-12 months",IF(F6115&lt;=24,"13-24 months",IF(F6115&lt;=48,"25-48 months","49-72 months")))</f>
        <v>13-24 months</v>
      </c>
      <c r="Y6115" s="15" t="str">
        <f aca="false">IF(C6115=1,"Yes","No")</f>
        <v>No</v>
      </c>
      <c r="Z6115" s="15" t="n">
        <f aca="false">COUNTIF(J6115:O6115,"Yes")</f>
        <v>0</v>
      </c>
      <c r="AA6115" s="18" t="n">
        <f aca="false">S6115*W6115</f>
        <v>0</v>
      </c>
      <c r="AB6115" s="15" t="n">
        <f aca="false">(P6115="Month-to-month")+(I6115="Fiber optic")+(R6115="Electronic check")+(F6115&lt;=12)+(M6115="No")+(J6115="No")</f>
        <v>4</v>
      </c>
      <c r="AC6115" s="15" t="str">
        <f aca="false">IF(AB6115&gt;=5,"High",IF(AB6115&gt;=3,"Medium","Low"))</f>
        <v>Medium</v>
      </c>
    </row>
    <row r="6116" customFormat="false" ht="15" hidden="false" customHeight="false" outlineLevel="0" collapsed="false">
      <c r="A6116" s="15" t="s">
        <v>6213</v>
      </c>
      <c r="B6116" s="15" t="s">
        <v>98</v>
      </c>
      <c r="C6116" s="15" t="n">
        <v>0</v>
      </c>
      <c r="D6116" s="15" t="s">
        <v>24</v>
      </c>
      <c r="E6116" s="15" t="s">
        <v>24</v>
      </c>
      <c r="F6116" s="15" t="n">
        <v>8</v>
      </c>
      <c r="G6116" s="15" t="s">
        <v>26</v>
      </c>
      <c r="H6116" s="15" t="s">
        <v>24</v>
      </c>
      <c r="I6116" s="15" t="s">
        <v>96</v>
      </c>
      <c r="J6116" s="15" t="s">
        <v>24</v>
      </c>
      <c r="K6116" s="15" t="s">
        <v>26</v>
      </c>
      <c r="L6116" s="15" t="s">
        <v>24</v>
      </c>
      <c r="M6116" s="15" t="s">
        <v>26</v>
      </c>
      <c r="N6116" s="15" t="s">
        <v>26</v>
      </c>
      <c r="O6116" s="15" t="s">
        <v>24</v>
      </c>
      <c r="P6116" s="15" t="s">
        <v>25</v>
      </c>
      <c r="Q6116" s="15" t="s">
        <v>26</v>
      </c>
      <c r="R6116" s="15" t="s">
        <v>15</v>
      </c>
      <c r="S6116" s="18" t="n">
        <v>66.65</v>
      </c>
      <c r="T6116" s="15" t="n">
        <v>520.95</v>
      </c>
      <c r="U6116" s="15" t="s">
        <v>24</v>
      </c>
      <c r="V6116" s="18" t="n">
        <f aca="false">IF(ISNUMBER(T6116),T6116,0)</f>
        <v>520.95</v>
      </c>
      <c r="W6116" s="15" t="n">
        <f aca="false">IF(U6116="Yes",1,0)</f>
        <v>0</v>
      </c>
      <c r="X6116" s="15" t="str">
        <f aca="false">IF(F6116&lt;=12,"0-12 months",IF(F6116&lt;=24,"13-24 months",IF(F6116&lt;=48,"25-48 months","49-72 months")))</f>
        <v>0-12 months</v>
      </c>
      <c r="Y6116" s="15" t="str">
        <f aca="false">IF(C6116=1,"Yes","No")</f>
        <v>No</v>
      </c>
      <c r="Z6116" s="15" t="n">
        <f aca="false">COUNTIF(J6116:O6116,"Yes")</f>
        <v>3</v>
      </c>
      <c r="AA6116" s="18" t="n">
        <f aca="false">S6116*W6116</f>
        <v>0</v>
      </c>
      <c r="AB6116" s="15" t="n">
        <f aca="false">(P6116="Month-to-month")+(I6116="Fiber optic")+(R6116="Electronic check")+(F6116&lt;=12)+(M6116="No")+(J6116="No")</f>
        <v>4</v>
      </c>
      <c r="AC6116" s="15" t="str">
        <f aca="false">IF(AB6116&gt;=5,"High",IF(AB6116&gt;=3,"Medium","Low"))</f>
        <v>Medium</v>
      </c>
    </row>
    <row r="6117" customFormat="false" ht="15" hidden="false" customHeight="false" outlineLevel="0" collapsed="false">
      <c r="A6117" s="15" t="s">
        <v>6214</v>
      </c>
      <c r="B6117" s="15" t="s">
        <v>94</v>
      </c>
      <c r="C6117" s="15" t="n">
        <v>0</v>
      </c>
      <c r="D6117" s="15" t="s">
        <v>26</v>
      </c>
      <c r="E6117" s="15" t="s">
        <v>26</v>
      </c>
      <c r="F6117" s="15" t="n">
        <v>72</v>
      </c>
      <c r="G6117" s="15" t="s">
        <v>26</v>
      </c>
      <c r="H6117" s="15" t="s">
        <v>24</v>
      </c>
      <c r="I6117" s="15" t="s">
        <v>102</v>
      </c>
      <c r="J6117" s="15" t="s">
        <v>26</v>
      </c>
      <c r="K6117" s="15" t="s">
        <v>26</v>
      </c>
      <c r="L6117" s="15" t="s">
        <v>26</v>
      </c>
      <c r="M6117" s="15" t="s">
        <v>26</v>
      </c>
      <c r="N6117" s="15" t="s">
        <v>26</v>
      </c>
      <c r="O6117" s="15" t="s">
        <v>26</v>
      </c>
      <c r="P6117" s="15" t="s">
        <v>29</v>
      </c>
      <c r="Q6117" s="15" t="s">
        <v>26</v>
      </c>
      <c r="R6117" s="15" t="s">
        <v>21</v>
      </c>
      <c r="S6117" s="18" t="n">
        <v>109.5</v>
      </c>
      <c r="T6117" s="15" t="n">
        <v>7854.9</v>
      </c>
      <c r="U6117" s="15" t="s">
        <v>24</v>
      </c>
      <c r="V6117" s="18" t="n">
        <f aca="false">IF(ISNUMBER(T6117),T6117,0)</f>
        <v>7854.9</v>
      </c>
      <c r="W6117" s="15" t="n">
        <f aca="false">IF(U6117="Yes",1,0)</f>
        <v>0</v>
      </c>
      <c r="X6117" s="15" t="str">
        <f aca="false">IF(F6117&lt;=12,"0-12 months",IF(F6117&lt;=24,"13-24 months",IF(F6117&lt;=48,"25-48 months","49-72 months")))</f>
        <v>49-72 months</v>
      </c>
      <c r="Y6117" s="15" t="str">
        <f aca="false">IF(C6117=1,"Yes","No")</f>
        <v>No</v>
      </c>
      <c r="Z6117" s="15" t="n">
        <f aca="false">COUNTIF(J6117:O6117,"Yes")</f>
        <v>6</v>
      </c>
      <c r="AA6117" s="18" t="n">
        <f aca="false">S6117*W6117</f>
        <v>0</v>
      </c>
      <c r="AB6117" s="15" t="n">
        <f aca="false">(P6117="Month-to-month")+(I6117="Fiber optic")+(R6117="Electronic check")+(F6117&lt;=12)+(M6117="No")+(J6117="No")</f>
        <v>1</v>
      </c>
      <c r="AC6117" s="15" t="str">
        <f aca="false">IF(AB6117&gt;=5,"High",IF(AB6117&gt;=3,"Medium","Low"))</f>
        <v>Low</v>
      </c>
    </row>
    <row r="6118" customFormat="false" ht="15" hidden="false" customHeight="false" outlineLevel="0" collapsed="false">
      <c r="A6118" s="15" t="s">
        <v>6215</v>
      </c>
      <c r="B6118" s="15" t="s">
        <v>94</v>
      </c>
      <c r="C6118" s="15" t="n">
        <v>0</v>
      </c>
      <c r="D6118" s="15" t="s">
        <v>24</v>
      </c>
      <c r="E6118" s="15" t="s">
        <v>24</v>
      </c>
      <c r="F6118" s="15" t="n">
        <v>48</v>
      </c>
      <c r="G6118" s="15" t="s">
        <v>26</v>
      </c>
      <c r="H6118" s="15" t="s">
        <v>26</v>
      </c>
      <c r="I6118" s="15" t="s">
        <v>96</v>
      </c>
      <c r="J6118" s="15" t="s">
        <v>24</v>
      </c>
      <c r="K6118" s="15" t="s">
        <v>26</v>
      </c>
      <c r="L6118" s="15" t="s">
        <v>26</v>
      </c>
      <c r="M6118" s="15" t="s">
        <v>26</v>
      </c>
      <c r="N6118" s="15" t="s">
        <v>26</v>
      </c>
      <c r="O6118" s="15" t="s">
        <v>24</v>
      </c>
      <c r="P6118" s="15" t="s">
        <v>27</v>
      </c>
      <c r="Q6118" s="15" t="s">
        <v>26</v>
      </c>
      <c r="R6118" s="15" t="s">
        <v>19</v>
      </c>
      <c r="S6118" s="18" t="n">
        <v>73.85</v>
      </c>
      <c r="T6118" s="15" t="n">
        <v>3581.4</v>
      </c>
      <c r="U6118" s="15" t="s">
        <v>24</v>
      </c>
      <c r="V6118" s="18" t="n">
        <f aca="false">IF(ISNUMBER(T6118),T6118,0)</f>
        <v>3581.4</v>
      </c>
      <c r="W6118" s="15" t="n">
        <f aca="false">IF(U6118="Yes",1,0)</f>
        <v>0</v>
      </c>
      <c r="X6118" s="15" t="str">
        <f aca="false">IF(F6118&lt;=12,"0-12 months",IF(F6118&lt;=24,"13-24 months",IF(F6118&lt;=48,"25-48 months","49-72 months")))</f>
        <v>25-48 months</v>
      </c>
      <c r="Y6118" s="15" t="str">
        <f aca="false">IF(C6118=1,"Yes","No")</f>
        <v>No</v>
      </c>
      <c r="Z6118" s="15" t="n">
        <f aca="false">COUNTIF(J6118:O6118,"Yes")</f>
        <v>4</v>
      </c>
      <c r="AA6118" s="18" t="n">
        <f aca="false">S6118*W6118</f>
        <v>0</v>
      </c>
      <c r="AB6118" s="15" t="n">
        <f aca="false">(P6118="Month-to-month")+(I6118="Fiber optic")+(R6118="Electronic check")+(F6118&lt;=12)+(M6118="No")+(J6118="No")</f>
        <v>1</v>
      </c>
      <c r="AC6118" s="15" t="str">
        <f aca="false">IF(AB6118&gt;=5,"High",IF(AB6118&gt;=3,"Medium","Low"))</f>
        <v>Low</v>
      </c>
    </row>
    <row r="6119" customFormat="false" ht="15" hidden="false" customHeight="false" outlineLevel="0" collapsed="false">
      <c r="A6119" s="15" t="s">
        <v>6216</v>
      </c>
      <c r="B6119" s="15" t="s">
        <v>98</v>
      </c>
      <c r="C6119" s="15" t="n">
        <v>0</v>
      </c>
      <c r="D6119" s="15" t="s">
        <v>24</v>
      </c>
      <c r="E6119" s="15" t="s">
        <v>24</v>
      </c>
      <c r="F6119" s="15" t="n">
        <v>69</v>
      </c>
      <c r="G6119" s="15" t="s">
        <v>26</v>
      </c>
      <c r="H6119" s="15" t="s">
        <v>24</v>
      </c>
      <c r="I6119" s="15" t="s">
        <v>24</v>
      </c>
      <c r="J6119" s="15" t="s">
        <v>28</v>
      </c>
      <c r="K6119" s="15" t="s">
        <v>28</v>
      </c>
      <c r="L6119" s="15" t="s">
        <v>28</v>
      </c>
      <c r="M6119" s="15" t="s">
        <v>28</v>
      </c>
      <c r="N6119" s="15" t="s">
        <v>28</v>
      </c>
      <c r="O6119" s="15" t="s">
        <v>28</v>
      </c>
      <c r="P6119" s="15" t="s">
        <v>29</v>
      </c>
      <c r="Q6119" s="15" t="s">
        <v>26</v>
      </c>
      <c r="R6119" s="15" t="s">
        <v>19</v>
      </c>
      <c r="S6119" s="18" t="n">
        <v>19.3</v>
      </c>
      <c r="T6119" s="15" t="n">
        <v>1447.9</v>
      </c>
      <c r="U6119" s="15" t="s">
        <v>24</v>
      </c>
      <c r="V6119" s="18" t="n">
        <f aca="false">IF(ISNUMBER(T6119),T6119,0)</f>
        <v>1447.9</v>
      </c>
      <c r="W6119" s="15" t="n">
        <f aca="false">IF(U6119="Yes",1,0)</f>
        <v>0</v>
      </c>
      <c r="X6119" s="15" t="str">
        <f aca="false">IF(F6119&lt;=12,"0-12 months",IF(F6119&lt;=24,"13-24 months",IF(F6119&lt;=48,"25-48 months","49-72 months")))</f>
        <v>49-72 months</v>
      </c>
      <c r="Y6119" s="15" t="str">
        <f aca="false">IF(C6119=1,"Yes","No")</f>
        <v>No</v>
      </c>
      <c r="Z6119" s="15" t="n">
        <f aca="false">COUNTIF(J6119:O6119,"Yes")</f>
        <v>0</v>
      </c>
      <c r="AA6119" s="18" t="n">
        <f aca="false">S6119*W6119</f>
        <v>0</v>
      </c>
      <c r="AB6119" s="15" t="n">
        <f aca="false">(P6119="Month-to-month")+(I6119="Fiber optic")+(R6119="Electronic check")+(F6119&lt;=12)+(M6119="No")+(J6119="No")</f>
        <v>0</v>
      </c>
      <c r="AC6119" s="15" t="str">
        <f aca="false">IF(AB6119&gt;=5,"High",IF(AB6119&gt;=3,"Medium","Low"))</f>
        <v>Low</v>
      </c>
    </row>
    <row r="6120" customFormat="false" ht="15" hidden="false" customHeight="false" outlineLevel="0" collapsed="false">
      <c r="A6120" s="15" t="s">
        <v>6217</v>
      </c>
      <c r="B6120" s="15" t="s">
        <v>98</v>
      </c>
      <c r="C6120" s="15" t="n">
        <v>0</v>
      </c>
      <c r="D6120" s="15" t="s">
        <v>24</v>
      </c>
      <c r="E6120" s="15" t="s">
        <v>24</v>
      </c>
      <c r="F6120" s="15" t="n">
        <v>72</v>
      </c>
      <c r="G6120" s="15" t="s">
        <v>26</v>
      </c>
      <c r="H6120" s="15" t="s">
        <v>26</v>
      </c>
      <c r="I6120" s="15" t="s">
        <v>102</v>
      </c>
      <c r="J6120" s="15" t="s">
        <v>26</v>
      </c>
      <c r="K6120" s="15" t="s">
        <v>26</v>
      </c>
      <c r="L6120" s="15" t="s">
        <v>26</v>
      </c>
      <c r="M6120" s="15" t="s">
        <v>26</v>
      </c>
      <c r="N6120" s="15" t="s">
        <v>26</v>
      </c>
      <c r="O6120" s="15" t="s">
        <v>26</v>
      </c>
      <c r="P6120" s="15" t="s">
        <v>29</v>
      </c>
      <c r="Q6120" s="15" t="s">
        <v>26</v>
      </c>
      <c r="R6120" s="15" t="s">
        <v>15</v>
      </c>
      <c r="S6120" s="18" t="n">
        <v>118.2</v>
      </c>
      <c r="T6120" s="15" t="n">
        <v>8547.15</v>
      </c>
      <c r="U6120" s="15" t="s">
        <v>24</v>
      </c>
      <c r="V6120" s="18" t="n">
        <f aca="false">IF(ISNUMBER(T6120),T6120,0)</f>
        <v>8547.15</v>
      </c>
      <c r="W6120" s="15" t="n">
        <f aca="false">IF(U6120="Yes",1,0)</f>
        <v>0</v>
      </c>
      <c r="X6120" s="15" t="str">
        <f aca="false">IF(F6120&lt;=12,"0-12 months",IF(F6120&lt;=24,"13-24 months",IF(F6120&lt;=48,"25-48 months","49-72 months")))</f>
        <v>49-72 months</v>
      </c>
      <c r="Y6120" s="15" t="str">
        <f aca="false">IF(C6120=1,"Yes","No")</f>
        <v>No</v>
      </c>
      <c r="Z6120" s="15" t="n">
        <f aca="false">COUNTIF(J6120:O6120,"Yes")</f>
        <v>6</v>
      </c>
      <c r="AA6120" s="18" t="n">
        <f aca="false">S6120*W6120</f>
        <v>0</v>
      </c>
      <c r="AB6120" s="15" t="n">
        <f aca="false">(P6120="Month-to-month")+(I6120="Fiber optic")+(R6120="Electronic check")+(F6120&lt;=12)+(M6120="No")+(J6120="No")</f>
        <v>2</v>
      </c>
      <c r="AC6120" s="15" t="str">
        <f aca="false">IF(AB6120&gt;=5,"High",IF(AB6120&gt;=3,"Medium","Low"))</f>
        <v>Low</v>
      </c>
    </row>
    <row r="6121" customFormat="false" ht="15" hidden="false" customHeight="false" outlineLevel="0" collapsed="false">
      <c r="A6121" s="15" t="s">
        <v>6218</v>
      </c>
      <c r="B6121" s="15" t="s">
        <v>94</v>
      </c>
      <c r="C6121" s="15" t="n">
        <v>0</v>
      </c>
      <c r="D6121" s="15" t="s">
        <v>24</v>
      </c>
      <c r="E6121" s="15" t="s">
        <v>24</v>
      </c>
      <c r="F6121" s="15" t="n">
        <v>14</v>
      </c>
      <c r="G6121" s="15" t="s">
        <v>26</v>
      </c>
      <c r="H6121" s="15" t="s">
        <v>24</v>
      </c>
      <c r="I6121" s="15" t="s">
        <v>96</v>
      </c>
      <c r="J6121" s="15" t="s">
        <v>24</v>
      </c>
      <c r="K6121" s="15" t="s">
        <v>26</v>
      </c>
      <c r="L6121" s="15" t="s">
        <v>24</v>
      </c>
      <c r="M6121" s="15" t="s">
        <v>24</v>
      </c>
      <c r="N6121" s="15" t="s">
        <v>24</v>
      </c>
      <c r="O6121" s="15" t="s">
        <v>24</v>
      </c>
      <c r="P6121" s="15" t="s">
        <v>27</v>
      </c>
      <c r="Q6121" s="15" t="s">
        <v>24</v>
      </c>
      <c r="R6121" s="15" t="s">
        <v>21</v>
      </c>
      <c r="S6121" s="18" t="n">
        <v>51.45</v>
      </c>
      <c r="T6121" s="15" t="n">
        <v>727.85</v>
      </c>
      <c r="U6121" s="15" t="s">
        <v>24</v>
      </c>
      <c r="V6121" s="18" t="n">
        <f aca="false">IF(ISNUMBER(T6121),T6121,0)</f>
        <v>727.85</v>
      </c>
      <c r="W6121" s="15" t="n">
        <f aca="false">IF(U6121="Yes",1,0)</f>
        <v>0</v>
      </c>
      <c r="X6121" s="15" t="str">
        <f aca="false">IF(F6121&lt;=12,"0-12 months",IF(F6121&lt;=24,"13-24 months",IF(F6121&lt;=48,"25-48 months","49-72 months")))</f>
        <v>13-24 months</v>
      </c>
      <c r="Y6121" s="15" t="str">
        <f aca="false">IF(C6121=1,"Yes","No")</f>
        <v>No</v>
      </c>
      <c r="Z6121" s="15" t="n">
        <f aca="false">COUNTIF(J6121:O6121,"Yes")</f>
        <v>1</v>
      </c>
      <c r="AA6121" s="18" t="n">
        <f aca="false">S6121*W6121</f>
        <v>0</v>
      </c>
      <c r="AB6121" s="15" t="n">
        <f aca="false">(P6121="Month-to-month")+(I6121="Fiber optic")+(R6121="Electronic check")+(F6121&lt;=12)+(M6121="No")+(J6121="No")</f>
        <v>2</v>
      </c>
      <c r="AC6121" s="15" t="str">
        <f aca="false">IF(AB6121&gt;=5,"High",IF(AB6121&gt;=3,"Medium","Low"))</f>
        <v>Low</v>
      </c>
    </row>
    <row r="6122" customFormat="false" ht="15" hidden="false" customHeight="false" outlineLevel="0" collapsed="false">
      <c r="A6122" s="15" t="s">
        <v>6219</v>
      </c>
      <c r="B6122" s="15" t="s">
        <v>98</v>
      </c>
      <c r="C6122" s="15" t="n">
        <v>0</v>
      </c>
      <c r="D6122" s="15" t="s">
        <v>24</v>
      </c>
      <c r="E6122" s="15" t="s">
        <v>24</v>
      </c>
      <c r="F6122" s="15" t="n">
        <v>6</v>
      </c>
      <c r="G6122" s="15" t="s">
        <v>26</v>
      </c>
      <c r="H6122" s="15" t="s">
        <v>24</v>
      </c>
      <c r="I6122" s="15" t="s">
        <v>96</v>
      </c>
      <c r="J6122" s="15" t="s">
        <v>24</v>
      </c>
      <c r="K6122" s="15" t="s">
        <v>26</v>
      </c>
      <c r="L6122" s="15" t="s">
        <v>24</v>
      </c>
      <c r="M6122" s="15" t="s">
        <v>24</v>
      </c>
      <c r="N6122" s="15" t="s">
        <v>26</v>
      </c>
      <c r="O6122" s="15" t="s">
        <v>24</v>
      </c>
      <c r="P6122" s="15" t="s">
        <v>25</v>
      </c>
      <c r="Q6122" s="15" t="s">
        <v>24</v>
      </c>
      <c r="R6122" s="15" t="s">
        <v>15</v>
      </c>
      <c r="S6122" s="18" t="n">
        <v>59.45</v>
      </c>
      <c r="T6122" s="15" t="n">
        <v>357.6</v>
      </c>
      <c r="U6122" s="15" t="s">
        <v>24</v>
      </c>
      <c r="V6122" s="18" t="n">
        <f aca="false">IF(ISNUMBER(T6122),T6122,0)</f>
        <v>357.6</v>
      </c>
      <c r="W6122" s="15" t="n">
        <f aca="false">IF(U6122="Yes",1,0)</f>
        <v>0</v>
      </c>
      <c r="X6122" s="15" t="str">
        <f aca="false">IF(F6122&lt;=12,"0-12 months",IF(F6122&lt;=24,"13-24 months",IF(F6122&lt;=48,"25-48 months","49-72 months")))</f>
        <v>0-12 months</v>
      </c>
      <c r="Y6122" s="15" t="str">
        <f aca="false">IF(C6122=1,"Yes","No")</f>
        <v>No</v>
      </c>
      <c r="Z6122" s="15" t="n">
        <f aca="false">COUNTIF(J6122:O6122,"Yes")</f>
        <v>2</v>
      </c>
      <c r="AA6122" s="18" t="n">
        <f aca="false">S6122*W6122</f>
        <v>0</v>
      </c>
      <c r="AB6122" s="15" t="n">
        <f aca="false">(P6122="Month-to-month")+(I6122="Fiber optic")+(R6122="Electronic check")+(F6122&lt;=12)+(M6122="No")+(J6122="No")</f>
        <v>5</v>
      </c>
      <c r="AC6122" s="15" t="str">
        <f aca="false">IF(AB6122&gt;=5,"High",IF(AB6122&gt;=3,"Medium","Low"))</f>
        <v>High</v>
      </c>
    </row>
    <row r="6123" customFormat="false" ht="15" hidden="false" customHeight="false" outlineLevel="0" collapsed="false">
      <c r="A6123" s="15" t="s">
        <v>6220</v>
      </c>
      <c r="B6123" s="15" t="s">
        <v>94</v>
      </c>
      <c r="C6123" s="15" t="n">
        <v>0</v>
      </c>
      <c r="D6123" s="15" t="s">
        <v>26</v>
      </c>
      <c r="E6123" s="15" t="s">
        <v>26</v>
      </c>
      <c r="F6123" s="15" t="n">
        <v>8</v>
      </c>
      <c r="G6123" s="15" t="s">
        <v>26</v>
      </c>
      <c r="H6123" s="15" t="s">
        <v>24</v>
      </c>
      <c r="I6123" s="15" t="s">
        <v>24</v>
      </c>
      <c r="J6123" s="15" t="s">
        <v>28</v>
      </c>
      <c r="K6123" s="15" t="s">
        <v>28</v>
      </c>
      <c r="L6123" s="15" t="s">
        <v>28</v>
      </c>
      <c r="M6123" s="15" t="s">
        <v>28</v>
      </c>
      <c r="N6123" s="15" t="s">
        <v>28</v>
      </c>
      <c r="O6123" s="15" t="s">
        <v>28</v>
      </c>
      <c r="P6123" s="15" t="s">
        <v>29</v>
      </c>
      <c r="Q6123" s="15" t="s">
        <v>24</v>
      </c>
      <c r="R6123" s="15" t="s">
        <v>19</v>
      </c>
      <c r="S6123" s="18" t="n">
        <v>19.5</v>
      </c>
      <c r="T6123" s="15" t="n">
        <v>159.35</v>
      </c>
      <c r="U6123" s="15" t="s">
        <v>24</v>
      </c>
      <c r="V6123" s="18" t="n">
        <f aca="false">IF(ISNUMBER(T6123),T6123,0)</f>
        <v>159.35</v>
      </c>
      <c r="W6123" s="15" t="n">
        <f aca="false">IF(U6123="Yes",1,0)</f>
        <v>0</v>
      </c>
      <c r="X6123" s="15" t="str">
        <f aca="false">IF(F6123&lt;=12,"0-12 months",IF(F6123&lt;=24,"13-24 months",IF(F6123&lt;=48,"25-48 months","49-72 months")))</f>
        <v>0-12 months</v>
      </c>
      <c r="Y6123" s="15" t="str">
        <f aca="false">IF(C6123=1,"Yes","No")</f>
        <v>No</v>
      </c>
      <c r="Z6123" s="15" t="n">
        <f aca="false">COUNTIF(J6123:O6123,"Yes")</f>
        <v>0</v>
      </c>
      <c r="AA6123" s="18" t="n">
        <f aca="false">S6123*W6123</f>
        <v>0</v>
      </c>
      <c r="AB6123" s="15" t="n">
        <f aca="false">(P6123="Month-to-month")+(I6123="Fiber optic")+(R6123="Electronic check")+(F6123&lt;=12)+(M6123="No")+(J6123="No")</f>
        <v>1</v>
      </c>
      <c r="AC6123" s="15" t="str">
        <f aca="false">IF(AB6123&gt;=5,"High",IF(AB6123&gt;=3,"Medium","Low"))</f>
        <v>Low</v>
      </c>
    </row>
    <row r="6124" customFormat="false" ht="15" hidden="false" customHeight="false" outlineLevel="0" collapsed="false">
      <c r="A6124" s="15" t="s">
        <v>6221</v>
      </c>
      <c r="B6124" s="15" t="s">
        <v>94</v>
      </c>
      <c r="C6124" s="15" t="n">
        <v>0</v>
      </c>
      <c r="D6124" s="15" t="s">
        <v>24</v>
      </c>
      <c r="E6124" s="15" t="s">
        <v>24</v>
      </c>
      <c r="F6124" s="15" t="n">
        <v>17</v>
      </c>
      <c r="G6124" s="15" t="s">
        <v>26</v>
      </c>
      <c r="H6124" s="15" t="s">
        <v>24</v>
      </c>
      <c r="I6124" s="15" t="s">
        <v>24</v>
      </c>
      <c r="J6124" s="15" t="s">
        <v>28</v>
      </c>
      <c r="K6124" s="15" t="s">
        <v>28</v>
      </c>
      <c r="L6124" s="15" t="s">
        <v>28</v>
      </c>
      <c r="M6124" s="15" t="s">
        <v>28</v>
      </c>
      <c r="N6124" s="15" t="s">
        <v>28</v>
      </c>
      <c r="O6124" s="15" t="s">
        <v>28</v>
      </c>
      <c r="P6124" s="15" t="s">
        <v>27</v>
      </c>
      <c r="Q6124" s="15" t="s">
        <v>24</v>
      </c>
      <c r="R6124" s="15" t="s">
        <v>17</v>
      </c>
      <c r="S6124" s="18" t="n">
        <v>19.55</v>
      </c>
      <c r="T6124" s="15" t="n">
        <v>280.85</v>
      </c>
      <c r="U6124" s="15" t="s">
        <v>24</v>
      </c>
      <c r="V6124" s="18" t="n">
        <f aca="false">IF(ISNUMBER(T6124),T6124,0)</f>
        <v>280.85</v>
      </c>
      <c r="W6124" s="15" t="n">
        <f aca="false">IF(U6124="Yes",1,0)</f>
        <v>0</v>
      </c>
      <c r="X6124" s="15" t="str">
        <f aca="false">IF(F6124&lt;=12,"0-12 months",IF(F6124&lt;=24,"13-24 months",IF(F6124&lt;=48,"25-48 months","49-72 months")))</f>
        <v>13-24 months</v>
      </c>
      <c r="Y6124" s="15" t="str">
        <f aca="false">IF(C6124=1,"Yes","No")</f>
        <v>No</v>
      </c>
      <c r="Z6124" s="15" t="n">
        <f aca="false">COUNTIF(J6124:O6124,"Yes")</f>
        <v>0</v>
      </c>
      <c r="AA6124" s="18" t="n">
        <f aca="false">S6124*W6124</f>
        <v>0</v>
      </c>
      <c r="AB6124" s="15" t="n">
        <f aca="false">(P6124="Month-to-month")+(I6124="Fiber optic")+(R6124="Electronic check")+(F6124&lt;=12)+(M6124="No")+(J6124="No")</f>
        <v>0</v>
      </c>
      <c r="AC6124" s="15" t="str">
        <f aca="false">IF(AB6124&gt;=5,"High",IF(AB6124&gt;=3,"Medium","Low"))</f>
        <v>Low</v>
      </c>
    </row>
    <row r="6125" customFormat="false" ht="15" hidden="false" customHeight="false" outlineLevel="0" collapsed="false">
      <c r="A6125" s="15" t="s">
        <v>6222</v>
      </c>
      <c r="B6125" s="15" t="s">
        <v>98</v>
      </c>
      <c r="C6125" s="15" t="n">
        <v>0</v>
      </c>
      <c r="D6125" s="15" t="s">
        <v>24</v>
      </c>
      <c r="E6125" s="15" t="s">
        <v>24</v>
      </c>
      <c r="F6125" s="15" t="n">
        <v>65</v>
      </c>
      <c r="G6125" s="15" t="s">
        <v>26</v>
      </c>
      <c r="H6125" s="15" t="s">
        <v>26</v>
      </c>
      <c r="I6125" s="15" t="s">
        <v>102</v>
      </c>
      <c r="J6125" s="15" t="s">
        <v>26</v>
      </c>
      <c r="K6125" s="15" t="s">
        <v>24</v>
      </c>
      <c r="L6125" s="15" t="s">
        <v>24</v>
      </c>
      <c r="M6125" s="15" t="s">
        <v>26</v>
      </c>
      <c r="N6125" s="15" t="s">
        <v>24</v>
      </c>
      <c r="O6125" s="15" t="s">
        <v>26</v>
      </c>
      <c r="P6125" s="15" t="s">
        <v>27</v>
      </c>
      <c r="Q6125" s="15" t="s">
        <v>24</v>
      </c>
      <c r="R6125" s="15" t="s">
        <v>15</v>
      </c>
      <c r="S6125" s="18" t="n">
        <v>93.55</v>
      </c>
      <c r="T6125" s="15" t="n">
        <v>6069.25</v>
      </c>
      <c r="U6125" s="15" t="s">
        <v>24</v>
      </c>
      <c r="V6125" s="18" t="n">
        <f aca="false">IF(ISNUMBER(T6125),T6125,0)</f>
        <v>6069.25</v>
      </c>
      <c r="W6125" s="15" t="n">
        <f aca="false">IF(U6125="Yes",1,0)</f>
        <v>0</v>
      </c>
      <c r="X6125" s="15" t="str">
        <f aca="false">IF(F6125&lt;=12,"0-12 months",IF(F6125&lt;=24,"13-24 months",IF(F6125&lt;=48,"25-48 months","49-72 months")))</f>
        <v>49-72 months</v>
      </c>
      <c r="Y6125" s="15" t="str">
        <f aca="false">IF(C6125=1,"Yes","No")</f>
        <v>No</v>
      </c>
      <c r="Z6125" s="15" t="n">
        <f aca="false">COUNTIF(J6125:O6125,"Yes")</f>
        <v>3</v>
      </c>
      <c r="AA6125" s="18" t="n">
        <f aca="false">S6125*W6125</f>
        <v>0</v>
      </c>
      <c r="AB6125" s="15" t="n">
        <f aca="false">(P6125="Month-to-month")+(I6125="Fiber optic")+(R6125="Electronic check")+(F6125&lt;=12)+(M6125="No")+(J6125="No")</f>
        <v>2</v>
      </c>
      <c r="AC6125" s="15" t="str">
        <f aca="false">IF(AB6125&gt;=5,"High",IF(AB6125&gt;=3,"Medium","Low"))</f>
        <v>Low</v>
      </c>
    </row>
    <row r="6126" customFormat="false" ht="15" hidden="false" customHeight="false" outlineLevel="0" collapsed="false">
      <c r="A6126" s="15" t="s">
        <v>6223</v>
      </c>
      <c r="B6126" s="15" t="s">
        <v>94</v>
      </c>
      <c r="C6126" s="15" t="n">
        <v>0</v>
      </c>
      <c r="D6126" s="15" t="s">
        <v>26</v>
      </c>
      <c r="E6126" s="15" t="s">
        <v>26</v>
      </c>
      <c r="F6126" s="15" t="n">
        <v>57</v>
      </c>
      <c r="G6126" s="15" t="s">
        <v>26</v>
      </c>
      <c r="H6126" s="15" t="s">
        <v>24</v>
      </c>
      <c r="I6126" s="15" t="s">
        <v>96</v>
      </c>
      <c r="J6126" s="15" t="s">
        <v>26</v>
      </c>
      <c r="K6126" s="15" t="s">
        <v>24</v>
      </c>
      <c r="L6126" s="15" t="s">
        <v>26</v>
      </c>
      <c r="M6126" s="15" t="s">
        <v>26</v>
      </c>
      <c r="N6126" s="15" t="s">
        <v>24</v>
      </c>
      <c r="O6126" s="15" t="s">
        <v>24</v>
      </c>
      <c r="P6126" s="15" t="s">
        <v>27</v>
      </c>
      <c r="Q6126" s="15" t="s">
        <v>26</v>
      </c>
      <c r="R6126" s="15" t="s">
        <v>17</v>
      </c>
      <c r="S6126" s="18" t="n">
        <v>59.3</v>
      </c>
      <c r="T6126" s="15" t="n">
        <v>3274.35</v>
      </c>
      <c r="U6126" s="15" t="s">
        <v>24</v>
      </c>
      <c r="V6126" s="18" t="n">
        <f aca="false">IF(ISNUMBER(T6126),T6126,0)</f>
        <v>3274.35</v>
      </c>
      <c r="W6126" s="15" t="n">
        <f aca="false">IF(U6126="Yes",1,0)</f>
        <v>0</v>
      </c>
      <c r="X6126" s="15" t="str">
        <f aca="false">IF(F6126&lt;=12,"0-12 months",IF(F6126&lt;=24,"13-24 months",IF(F6126&lt;=48,"25-48 months","49-72 months")))</f>
        <v>49-72 months</v>
      </c>
      <c r="Y6126" s="15" t="str">
        <f aca="false">IF(C6126=1,"Yes","No")</f>
        <v>No</v>
      </c>
      <c r="Z6126" s="15" t="n">
        <f aca="false">COUNTIF(J6126:O6126,"Yes")</f>
        <v>3</v>
      </c>
      <c r="AA6126" s="18" t="n">
        <f aca="false">S6126*W6126</f>
        <v>0</v>
      </c>
      <c r="AB6126" s="15" t="n">
        <f aca="false">(P6126="Month-to-month")+(I6126="Fiber optic")+(R6126="Electronic check")+(F6126&lt;=12)+(M6126="No")+(J6126="No")</f>
        <v>0</v>
      </c>
      <c r="AC6126" s="15" t="str">
        <f aca="false">IF(AB6126&gt;=5,"High",IF(AB6126&gt;=3,"Medium","Low"))</f>
        <v>Low</v>
      </c>
    </row>
    <row r="6127" customFormat="false" ht="15" hidden="false" customHeight="false" outlineLevel="0" collapsed="false">
      <c r="A6127" s="15" t="s">
        <v>6224</v>
      </c>
      <c r="B6127" s="15" t="s">
        <v>98</v>
      </c>
      <c r="C6127" s="15" t="n">
        <v>0</v>
      </c>
      <c r="D6127" s="15" t="s">
        <v>26</v>
      </c>
      <c r="E6127" s="15" t="s">
        <v>24</v>
      </c>
      <c r="F6127" s="15" t="n">
        <v>13</v>
      </c>
      <c r="G6127" s="15" t="s">
        <v>26</v>
      </c>
      <c r="H6127" s="15" t="s">
        <v>26</v>
      </c>
      <c r="I6127" s="15" t="s">
        <v>102</v>
      </c>
      <c r="J6127" s="15" t="s">
        <v>24</v>
      </c>
      <c r="K6127" s="15" t="s">
        <v>24</v>
      </c>
      <c r="L6127" s="15" t="s">
        <v>26</v>
      </c>
      <c r="M6127" s="15" t="s">
        <v>24</v>
      </c>
      <c r="N6127" s="15" t="s">
        <v>26</v>
      </c>
      <c r="O6127" s="15" t="s">
        <v>26</v>
      </c>
      <c r="P6127" s="15" t="s">
        <v>25</v>
      </c>
      <c r="Q6127" s="15" t="s">
        <v>26</v>
      </c>
      <c r="R6127" s="15" t="s">
        <v>21</v>
      </c>
      <c r="S6127" s="18" t="n">
        <v>102.25</v>
      </c>
      <c r="T6127" s="15" t="n">
        <v>1359</v>
      </c>
      <c r="U6127" s="15" t="s">
        <v>26</v>
      </c>
      <c r="V6127" s="18" t="n">
        <f aca="false">IF(ISNUMBER(T6127),T6127,0)</f>
        <v>1359</v>
      </c>
      <c r="W6127" s="15" t="n">
        <f aca="false">IF(U6127="Yes",1,0)</f>
        <v>1</v>
      </c>
      <c r="X6127" s="15" t="str">
        <f aca="false">IF(F6127&lt;=12,"0-12 months",IF(F6127&lt;=24,"13-24 months",IF(F6127&lt;=48,"25-48 months","49-72 months")))</f>
        <v>13-24 months</v>
      </c>
      <c r="Y6127" s="15" t="str">
        <f aca="false">IF(C6127=1,"Yes","No")</f>
        <v>No</v>
      </c>
      <c r="Z6127" s="15" t="n">
        <f aca="false">COUNTIF(J6127:O6127,"Yes")</f>
        <v>3</v>
      </c>
      <c r="AA6127" s="18" t="n">
        <f aca="false">S6127*W6127</f>
        <v>102.25</v>
      </c>
      <c r="AB6127" s="15" t="n">
        <f aca="false">(P6127="Month-to-month")+(I6127="Fiber optic")+(R6127="Electronic check")+(F6127&lt;=12)+(M6127="No")+(J6127="No")</f>
        <v>4</v>
      </c>
      <c r="AC6127" s="15" t="str">
        <f aca="false">IF(AB6127&gt;=5,"High",IF(AB6127&gt;=3,"Medium","Low"))</f>
        <v>Medium</v>
      </c>
    </row>
    <row r="6128" customFormat="false" ht="15" hidden="false" customHeight="false" outlineLevel="0" collapsed="false">
      <c r="A6128" s="15" t="s">
        <v>6225</v>
      </c>
      <c r="B6128" s="15" t="s">
        <v>98</v>
      </c>
      <c r="C6128" s="15" t="n">
        <v>1</v>
      </c>
      <c r="D6128" s="15" t="s">
        <v>24</v>
      </c>
      <c r="E6128" s="15" t="s">
        <v>24</v>
      </c>
      <c r="F6128" s="15" t="n">
        <v>19</v>
      </c>
      <c r="G6128" s="15" t="s">
        <v>26</v>
      </c>
      <c r="H6128" s="15" t="s">
        <v>24</v>
      </c>
      <c r="I6128" s="15" t="s">
        <v>102</v>
      </c>
      <c r="J6128" s="15" t="s">
        <v>24</v>
      </c>
      <c r="K6128" s="15" t="s">
        <v>24</v>
      </c>
      <c r="L6128" s="15" t="s">
        <v>26</v>
      </c>
      <c r="M6128" s="15" t="s">
        <v>24</v>
      </c>
      <c r="N6128" s="15" t="s">
        <v>26</v>
      </c>
      <c r="O6128" s="15" t="s">
        <v>26</v>
      </c>
      <c r="P6128" s="15" t="s">
        <v>25</v>
      </c>
      <c r="Q6128" s="15" t="s">
        <v>26</v>
      </c>
      <c r="R6128" s="15" t="s">
        <v>21</v>
      </c>
      <c r="S6128" s="18" t="n">
        <v>95.9</v>
      </c>
      <c r="T6128" s="15" t="n">
        <v>1777.9</v>
      </c>
      <c r="U6128" s="15" t="s">
        <v>26</v>
      </c>
      <c r="V6128" s="18" t="n">
        <f aca="false">IF(ISNUMBER(T6128),T6128,0)</f>
        <v>1777.9</v>
      </c>
      <c r="W6128" s="15" t="n">
        <f aca="false">IF(U6128="Yes",1,0)</f>
        <v>1</v>
      </c>
      <c r="X6128" s="15" t="str">
        <f aca="false">IF(F6128&lt;=12,"0-12 months",IF(F6128&lt;=24,"13-24 months",IF(F6128&lt;=48,"25-48 months","49-72 months")))</f>
        <v>13-24 months</v>
      </c>
      <c r="Y6128" s="15" t="str">
        <f aca="false">IF(C6128=1,"Yes","No")</f>
        <v>Yes</v>
      </c>
      <c r="Z6128" s="15" t="n">
        <f aca="false">COUNTIF(J6128:O6128,"Yes")</f>
        <v>3</v>
      </c>
      <c r="AA6128" s="18" t="n">
        <f aca="false">S6128*W6128</f>
        <v>95.9</v>
      </c>
      <c r="AB6128" s="15" t="n">
        <f aca="false">(P6128="Month-to-month")+(I6128="Fiber optic")+(R6128="Electronic check")+(F6128&lt;=12)+(M6128="No")+(J6128="No")</f>
        <v>4</v>
      </c>
      <c r="AC6128" s="15" t="str">
        <f aca="false">IF(AB6128&gt;=5,"High",IF(AB6128&gt;=3,"Medium","Low"))</f>
        <v>Medium</v>
      </c>
    </row>
    <row r="6129" customFormat="false" ht="15" hidden="false" customHeight="false" outlineLevel="0" collapsed="false">
      <c r="A6129" s="15" t="s">
        <v>6226</v>
      </c>
      <c r="B6129" s="15" t="s">
        <v>94</v>
      </c>
      <c r="C6129" s="15" t="n">
        <v>0</v>
      </c>
      <c r="D6129" s="15" t="s">
        <v>26</v>
      </c>
      <c r="E6129" s="15" t="s">
        <v>24</v>
      </c>
      <c r="F6129" s="15" t="n">
        <v>56</v>
      </c>
      <c r="G6129" s="15" t="s">
        <v>26</v>
      </c>
      <c r="H6129" s="15" t="s">
        <v>26</v>
      </c>
      <c r="I6129" s="15" t="s">
        <v>102</v>
      </c>
      <c r="J6129" s="15" t="s">
        <v>26</v>
      </c>
      <c r="K6129" s="15" t="s">
        <v>26</v>
      </c>
      <c r="L6129" s="15" t="s">
        <v>26</v>
      </c>
      <c r="M6129" s="15" t="s">
        <v>24</v>
      </c>
      <c r="N6129" s="15" t="s">
        <v>26</v>
      </c>
      <c r="O6129" s="15" t="s">
        <v>26</v>
      </c>
      <c r="P6129" s="15" t="s">
        <v>27</v>
      </c>
      <c r="Q6129" s="15" t="s">
        <v>24</v>
      </c>
      <c r="R6129" s="15" t="s">
        <v>19</v>
      </c>
      <c r="S6129" s="18" t="n">
        <v>109.8</v>
      </c>
      <c r="T6129" s="15" t="n">
        <v>6109.65</v>
      </c>
      <c r="U6129" s="15" t="s">
        <v>24</v>
      </c>
      <c r="V6129" s="18" t="n">
        <f aca="false">IF(ISNUMBER(T6129),T6129,0)</f>
        <v>6109.65</v>
      </c>
      <c r="W6129" s="15" t="n">
        <f aca="false">IF(U6129="Yes",1,0)</f>
        <v>0</v>
      </c>
      <c r="X6129" s="15" t="str">
        <f aca="false">IF(F6129&lt;=12,"0-12 months",IF(F6129&lt;=24,"13-24 months",IF(F6129&lt;=48,"25-48 months","49-72 months")))</f>
        <v>49-72 months</v>
      </c>
      <c r="Y6129" s="15" t="str">
        <f aca="false">IF(C6129=1,"Yes","No")</f>
        <v>No</v>
      </c>
      <c r="Z6129" s="15" t="n">
        <f aca="false">COUNTIF(J6129:O6129,"Yes")</f>
        <v>5</v>
      </c>
      <c r="AA6129" s="18" t="n">
        <f aca="false">S6129*W6129</f>
        <v>0</v>
      </c>
      <c r="AB6129" s="15" t="n">
        <f aca="false">(P6129="Month-to-month")+(I6129="Fiber optic")+(R6129="Electronic check")+(F6129&lt;=12)+(M6129="No")+(J6129="No")</f>
        <v>2</v>
      </c>
      <c r="AC6129" s="15" t="str">
        <f aca="false">IF(AB6129&gt;=5,"High",IF(AB6129&gt;=3,"Medium","Low"))</f>
        <v>Low</v>
      </c>
    </row>
    <row r="6130" customFormat="false" ht="15" hidden="false" customHeight="false" outlineLevel="0" collapsed="false">
      <c r="A6130" s="15" t="s">
        <v>6227</v>
      </c>
      <c r="B6130" s="15" t="s">
        <v>94</v>
      </c>
      <c r="C6130" s="15" t="n">
        <v>0</v>
      </c>
      <c r="D6130" s="15" t="s">
        <v>26</v>
      </c>
      <c r="E6130" s="15" t="s">
        <v>24</v>
      </c>
      <c r="F6130" s="15" t="n">
        <v>14</v>
      </c>
      <c r="G6130" s="15" t="s">
        <v>26</v>
      </c>
      <c r="H6130" s="15" t="s">
        <v>24</v>
      </c>
      <c r="I6130" s="15" t="s">
        <v>102</v>
      </c>
      <c r="J6130" s="15" t="s">
        <v>24</v>
      </c>
      <c r="K6130" s="15" t="s">
        <v>24</v>
      </c>
      <c r="L6130" s="15" t="s">
        <v>24</v>
      </c>
      <c r="M6130" s="15" t="s">
        <v>24</v>
      </c>
      <c r="N6130" s="15" t="s">
        <v>24</v>
      </c>
      <c r="O6130" s="15" t="s">
        <v>26</v>
      </c>
      <c r="P6130" s="15" t="s">
        <v>25</v>
      </c>
      <c r="Q6130" s="15" t="s">
        <v>26</v>
      </c>
      <c r="R6130" s="15" t="s">
        <v>15</v>
      </c>
      <c r="S6130" s="18" t="n">
        <v>78.1</v>
      </c>
      <c r="T6130" s="15" t="n">
        <v>1122.4</v>
      </c>
      <c r="U6130" s="15" t="s">
        <v>24</v>
      </c>
      <c r="V6130" s="18" t="n">
        <f aca="false">IF(ISNUMBER(T6130),T6130,0)</f>
        <v>1122.4</v>
      </c>
      <c r="W6130" s="15" t="n">
        <f aca="false">IF(U6130="Yes",1,0)</f>
        <v>0</v>
      </c>
      <c r="X6130" s="15" t="str">
        <f aca="false">IF(F6130&lt;=12,"0-12 months",IF(F6130&lt;=24,"13-24 months",IF(F6130&lt;=48,"25-48 months","49-72 months")))</f>
        <v>13-24 months</v>
      </c>
      <c r="Y6130" s="15" t="str">
        <f aca="false">IF(C6130=1,"Yes","No")</f>
        <v>No</v>
      </c>
      <c r="Z6130" s="15" t="n">
        <f aca="false">COUNTIF(J6130:O6130,"Yes")</f>
        <v>1</v>
      </c>
      <c r="AA6130" s="18" t="n">
        <f aca="false">S6130*W6130</f>
        <v>0</v>
      </c>
      <c r="AB6130" s="15" t="n">
        <f aca="false">(P6130="Month-to-month")+(I6130="Fiber optic")+(R6130="Electronic check")+(F6130&lt;=12)+(M6130="No")+(J6130="No")</f>
        <v>5</v>
      </c>
      <c r="AC6130" s="15" t="str">
        <f aca="false">IF(AB6130&gt;=5,"High",IF(AB6130&gt;=3,"Medium","Low"))</f>
        <v>High</v>
      </c>
    </row>
    <row r="6131" customFormat="false" ht="15" hidden="false" customHeight="false" outlineLevel="0" collapsed="false">
      <c r="A6131" s="15" t="s">
        <v>6228</v>
      </c>
      <c r="B6131" s="15" t="s">
        <v>98</v>
      </c>
      <c r="C6131" s="15" t="n">
        <v>0</v>
      </c>
      <c r="D6131" s="15" t="s">
        <v>26</v>
      </c>
      <c r="E6131" s="15" t="s">
        <v>24</v>
      </c>
      <c r="F6131" s="15" t="n">
        <v>52</v>
      </c>
      <c r="G6131" s="15" t="s">
        <v>24</v>
      </c>
      <c r="H6131" s="15" t="s">
        <v>95</v>
      </c>
      <c r="I6131" s="15" t="s">
        <v>96</v>
      </c>
      <c r="J6131" s="15" t="s">
        <v>26</v>
      </c>
      <c r="K6131" s="15" t="s">
        <v>24</v>
      </c>
      <c r="L6131" s="15" t="s">
        <v>24</v>
      </c>
      <c r="M6131" s="15" t="s">
        <v>24</v>
      </c>
      <c r="N6131" s="15" t="s">
        <v>24</v>
      </c>
      <c r="O6131" s="15" t="s">
        <v>26</v>
      </c>
      <c r="P6131" s="15" t="s">
        <v>25</v>
      </c>
      <c r="Q6131" s="15" t="s">
        <v>26</v>
      </c>
      <c r="R6131" s="15" t="s">
        <v>15</v>
      </c>
      <c r="S6131" s="18" t="n">
        <v>39.9</v>
      </c>
      <c r="T6131" s="15" t="n">
        <v>2020.9</v>
      </c>
      <c r="U6131" s="15" t="s">
        <v>24</v>
      </c>
      <c r="V6131" s="18" t="n">
        <f aca="false">IF(ISNUMBER(T6131),T6131,0)</f>
        <v>2020.9</v>
      </c>
      <c r="W6131" s="15" t="n">
        <f aca="false">IF(U6131="Yes",1,0)</f>
        <v>0</v>
      </c>
      <c r="X6131" s="15" t="str">
        <f aca="false">IF(F6131&lt;=12,"0-12 months",IF(F6131&lt;=24,"13-24 months",IF(F6131&lt;=48,"25-48 months","49-72 months")))</f>
        <v>49-72 months</v>
      </c>
      <c r="Y6131" s="15" t="str">
        <f aca="false">IF(C6131=1,"Yes","No")</f>
        <v>No</v>
      </c>
      <c r="Z6131" s="15" t="n">
        <f aca="false">COUNTIF(J6131:O6131,"Yes")</f>
        <v>2</v>
      </c>
      <c r="AA6131" s="18" t="n">
        <f aca="false">S6131*W6131</f>
        <v>0</v>
      </c>
      <c r="AB6131" s="15" t="n">
        <f aca="false">(P6131="Month-to-month")+(I6131="Fiber optic")+(R6131="Electronic check")+(F6131&lt;=12)+(M6131="No")+(J6131="No")</f>
        <v>3</v>
      </c>
      <c r="AC6131" s="15" t="str">
        <f aca="false">IF(AB6131&gt;=5,"High",IF(AB6131&gt;=3,"Medium","Low"))</f>
        <v>Medium</v>
      </c>
    </row>
    <row r="6132" customFormat="false" ht="15" hidden="false" customHeight="false" outlineLevel="0" collapsed="false">
      <c r="A6132" s="15" t="s">
        <v>6229</v>
      </c>
      <c r="B6132" s="15" t="s">
        <v>94</v>
      </c>
      <c r="C6132" s="15" t="n">
        <v>0</v>
      </c>
      <c r="D6132" s="15" t="s">
        <v>24</v>
      </c>
      <c r="E6132" s="15" t="s">
        <v>24</v>
      </c>
      <c r="F6132" s="15" t="n">
        <v>58</v>
      </c>
      <c r="G6132" s="15" t="s">
        <v>26</v>
      </c>
      <c r="H6132" s="15" t="s">
        <v>24</v>
      </c>
      <c r="I6132" s="15" t="s">
        <v>96</v>
      </c>
      <c r="J6132" s="15" t="s">
        <v>26</v>
      </c>
      <c r="K6132" s="15" t="s">
        <v>26</v>
      </c>
      <c r="L6132" s="15" t="s">
        <v>26</v>
      </c>
      <c r="M6132" s="15" t="s">
        <v>26</v>
      </c>
      <c r="N6132" s="15" t="s">
        <v>24</v>
      </c>
      <c r="O6132" s="15" t="s">
        <v>24</v>
      </c>
      <c r="P6132" s="15" t="s">
        <v>29</v>
      </c>
      <c r="Q6132" s="15" t="s">
        <v>26</v>
      </c>
      <c r="R6132" s="15" t="s">
        <v>21</v>
      </c>
      <c r="S6132" s="18" t="n">
        <v>64.9</v>
      </c>
      <c r="T6132" s="15" t="n">
        <v>3795.45</v>
      </c>
      <c r="U6132" s="15" t="s">
        <v>24</v>
      </c>
      <c r="V6132" s="18" t="n">
        <f aca="false">IF(ISNUMBER(T6132),T6132,0)</f>
        <v>3795.45</v>
      </c>
      <c r="W6132" s="15" t="n">
        <f aca="false">IF(U6132="Yes",1,0)</f>
        <v>0</v>
      </c>
      <c r="X6132" s="15" t="str">
        <f aca="false">IF(F6132&lt;=12,"0-12 months",IF(F6132&lt;=24,"13-24 months",IF(F6132&lt;=48,"25-48 months","49-72 months")))</f>
        <v>49-72 months</v>
      </c>
      <c r="Y6132" s="15" t="str">
        <f aca="false">IF(C6132=1,"Yes","No")</f>
        <v>No</v>
      </c>
      <c r="Z6132" s="15" t="n">
        <f aca="false">COUNTIF(J6132:O6132,"Yes")</f>
        <v>4</v>
      </c>
      <c r="AA6132" s="18" t="n">
        <f aca="false">S6132*W6132</f>
        <v>0</v>
      </c>
      <c r="AB6132" s="15" t="n">
        <f aca="false">(P6132="Month-to-month")+(I6132="Fiber optic")+(R6132="Electronic check")+(F6132&lt;=12)+(M6132="No")+(J6132="No")</f>
        <v>0</v>
      </c>
      <c r="AC6132" s="15" t="str">
        <f aca="false">IF(AB6132&gt;=5,"High",IF(AB6132&gt;=3,"Medium","Low"))</f>
        <v>Low</v>
      </c>
    </row>
    <row r="6133" customFormat="false" ht="15" hidden="false" customHeight="false" outlineLevel="0" collapsed="false">
      <c r="A6133" s="15" t="s">
        <v>6230</v>
      </c>
      <c r="B6133" s="15" t="s">
        <v>94</v>
      </c>
      <c r="C6133" s="15" t="n">
        <v>1</v>
      </c>
      <c r="D6133" s="15" t="s">
        <v>24</v>
      </c>
      <c r="E6133" s="15" t="s">
        <v>24</v>
      </c>
      <c r="F6133" s="15" t="n">
        <v>47</v>
      </c>
      <c r="G6133" s="15" t="s">
        <v>26</v>
      </c>
      <c r="H6133" s="15" t="s">
        <v>26</v>
      </c>
      <c r="I6133" s="15" t="s">
        <v>102</v>
      </c>
      <c r="J6133" s="15" t="s">
        <v>24</v>
      </c>
      <c r="K6133" s="15" t="s">
        <v>26</v>
      </c>
      <c r="L6133" s="15" t="s">
        <v>24</v>
      </c>
      <c r="M6133" s="15" t="s">
        <v>26</v>
      </c>
      <c r="N6133" s="15" t="s">
        <v>26</v>
      </c>
      <c r="O6133" s="15" t="s">
        <v>24</v>
      </c>
      <c r="P6133" s="15" t="s">
        <v>25</v>
      </c>
      <c r="Q6133" s="15" t="s">
        <v>26</v>
      </c>
      <c r="R6133" s="15" t="s">
        <v>15</v>
      </c>
      <c r="S6133" s="18" t="n">
        <v>95.05</v>
      </c>
      <c r="T6133" s="15" t="n">
        <v>4504.55</v>
      </c>
      <c r="U6133" s="15" t="s">
        <v>26</v>
      </c>
      <c r="V6133" s="18" t="n">
        <f aca="false">IF(ISNUMBER(T6133),T6133,0)</f>
        <v>4504.55</v>
      </c>
      <c r="W6133" s="15" t="n">
        <f aca="false">IF(U6133="Yes",1,0)</f>
        <v>1</v>
      </c>
      <c r="X6133" s="15" t="str">
        <f aca="false">IF(F6133&lt;=12,"0-12 months",IF(F6133&lt;=24,"13-24 months",IF(F6133&lt;=48,"25-48 months","49-72 months")))</f>
        <v>25-48 months</v>
      </c>
      <c r="Y6133" s="15" t="str">
        <f aca="false">IF(C6133=1,"Yes","No")</f>
        <v>Yes</v>
      </c>
      <c r="Z6133" s="15" t="n">
        <f aca="false">COUNTIF(J6133:O6133,"Yes")</f>
        <v>3</v>
      </c>
      <c r="AA6133" s="18" t="n">
        <f aca="false">S6133*W6133</f>
        <v>95.05</v>
      </c>
      <c r="AB6133" s="15" t="n">
        <f aca="false">(P6133="Month-to-month")+(I6133="Fiber optic")+(R6133="Electronic check")+(F6133&lt;=12)+(M6133="No")+(J6133="No")</f>
        <v>4</v>
      </c>
      <c r="AC6133" s="15" t="str">
        <f aca="false">IF(AB6133&gt;=5,"High",IF(AB6133&gt;=3,"Medium","Low"))</f>
        <v>Medium</v>
      </c>
    </row>
    <row r="6134" customFormat="false" ht="15" hidden="false" customHeight="false" outlineLevel="0" collapsed="false">
      <c r="A6134" s="15" t="s">
        <v>6231</v>
      </c>
      <c r="B6134" s="15" t="s">
        <v>94</v>
      </c>
      <c r="C6134" s="15" t="n">
        <v>0</v>
      </c>
      <c r="D6134" s="15" t="s">
        <v>24</v>
      </c>
      <c r="E6134" s="15" t="s">
        <v>24</v>
      </c>
      <c r="F6134" s="15" t="n">
        <v>67</v>
      </c>
      <c r="G6134" s="15" t="s">
        <v>24</v>
      </c>
      <c r="H6134" s="15" t="s">
        <v>95</v>
      </c>
      <c r="I6134" s="15" t="s">
        <v>96</v>
      </c>
      <c r="J6134" s="15" t="s">
        <v>24</v>
      </c>
      <c r="K6134" s="15" t="s">
        <v>24</v>
      </c>
      <c r="L6134" s="15" t="s">
        <v>26</v>
      </c>
      <c r="M6134" s="15" t="s">
        <v>26</v>
      </c>
      <c r="N6134" s="15" t="s">
        <v>26</v>
      </c>
      <c r="O6134" s="15" t="s">
        <v>26</v>
      </c>
      <c r="P6134" s="15" t="s">
        <v>25</v>
      </c>
      <c r="Q6134" s="15" t="s">
        <v>26</v>
      </c>
      <c r="R6134" s="15" t="s">
        <v>21</v>
      </c>
      <c r="S6134" s="18" t="n">
        <v>53.4</v>
      </c>
      <c r="T6134" s="15" t="n">
        <v>3579.15</v>
      </c>
      <c r="U6134" s="15" t="s">
        <v>24</v>
      </c>
      <c r="V6134" s="18" t="n">
        <f aca="false">IF(ISNUMBER(T6134),T6134,0)</f>
        <v>3579.15</v>
      </c>
      <c r="W6134" s="15" t="n">
        <f aca="false">IF(U6134="Yes",1,0)</f>
        <v>0</v>
      </c>
      <c r="X6134" s="15" t="str">
        <f aca="false">IF(F6134&lt;=12,"0-12 months",IF(F6134&lt;=24,"13-24 months",IF(F6134&lt;=48,"25-48 months","49-72 months")))</f>
        <v>49-72 months</v>
      </c>
      <c r="Y6134" s="15" t="str">
        <f aca="false">IF(C6134=1,"Yes","No")</f>
        <v>No</v>
      </c>
      <c r="Z6134" s="15" t="n">
        <f aca="false">COUNTIF(J6134:O6134,"Yes")</f>
        <v>4</v>
      </c>
      <c r="AA6134" s="18" t="n">
        <f aca="false">S6134*W6134</f>
        <v>0</v>
      </c>
      <c r="AB6134" s="15" t="n">
        <f aca="false">(P6134="Month-to-month")+(I6134="Fiber optic")+(R6134="Electronic check")+(F6134&lt;=12)+(M6134="No")+(J6134="No")</f>
        <v>2</v>
      </c>
      <c r="AC6134" s="15" t="str">
        <f aca="false">IF(AB6134&gt;=5,"High",IF(AB6134&gt;=3,"Medium","Low"))</f>
        <v>Low</v>
      </c>
    </row>
    <row r="6135" customFormat="false" ht="15" hidden="false" customHeight="false" outlineLevel="0" collapsed="false">
      <c r="A6135" s="15" t="s">
        <v>6232</v>
      </c>
      <c r="B6135" s="15" t="s">
        <v>98</v>
      </c>
      <c r="C6135" s="15" t="n">
        <v>0</v>
      </c>
      <c r="D6135" s="15" t="s">
        <v>24</v>
      </c>
      <c r="E6135" s="15" t="s">
        <v>24</v>
      </c>
      <c r="F6135" s="15" t="n">
        <v>2</v>
      </c>
      <c r="G6135" s="15" t="s">
        <v>24</v>
      </c>
      <c r="H6135" s="15" t="s">
        <v>95</v>
      </c>
      <c r="I6135" s="15" t="s">
        <v>96</v>
      </c>
      <c r="J6135" s="15" t="s">
        <v>24</v>
      </c>
      <c r="K6135" s="15" t="s">
        <v>24</v>
      </c>
      <c r="L6135" s="15" t="s">
        <v>24</v>
      </c>
      <c r="M6135" s="15" t="s">
        <v>24</v>
      </c>
      <c r="N6135" s="15" t="s">
        <v>24</v>
      </c>
      <c r="O6135" s="15" t="s">
        <v>24</v>
      </c>
      <c r="P6135" s="15" t="s">
        <v>25</v>
      </c>
      <c r="Q6135" s="15" t="s">
        <v>26</v>
      </c>
      <c r="R6135" s="15" t="s">
        <v>21</v>
      </c>
      <c r="S6135" s="18" t="n">
        <v>24.9</v>
      </c>
      <c r="T6135" s="15" t="n">
        <v>49.7</v>
      </c>
      <c r="U6135" s="15" t="s">
        <v>24</v>
      </c>
      <c r="V6135" s="18" t="n">
        <f aca="false">IF(ISNUMBER(T6135),T6135,0)</f>
        <v>49.7</v>
      </c>
      <c r="W6135" s="15" t="n">
        <f aca="false">IF(U6135="Yes",1,0)</f>
        <v>0</v>
      </c>
      <c r="X6135" s="15" t="str">
        <f aca="false">IF(F6135&lt;=12,"0-12 months",IF(F6135&lt;=24,"13-24 months",IF(F6135&lt;=48,"25-48 months","49-72 months")))</f>
        <v>0-12 months</v>
      </c>
      <c r="Y6135" s="15" t="str">
        <f aca="false">IF(C6135=1,"Yes","No")</f>
        <v>No</v>
      </c>
      <c r="Z6135" s="15" t="n">
        <f aca="false">COUNTIF(J6135:O6135,"Yes")</f>
        <v>0</v>
      </c>
      <c r="AA6135" s="18" t="n">
        <f aca="false">S6135*W6135</f>
        <v>0</v>
      </c>
      <c r="AB6135" s="15" t="n">
        <f aca="false">(P6135="Month-to-month")+(I6135="Fiber optic")+(R6135="Electronic check")+(F6135&lt;=12)+(M6135="No")+(J6135="No")</f>
        <v>4</v>
      </c>
      <c r="AC6135" s="15" t="str">
        <f aca="false">IF(AB6135&gt;=5,"High",IF(AB6135&gt;=3,"Medium","Low"))</f>
        <v>Medium</v>
      </c>
    </row>
    <row r="6136" customFormat="false" ht="15" hidden="false" customHeight="false" outlineLevel="0" collapsed="false">
      <c r="A6136" s="15" t="s">
        <v>6233</v>
      </c>
      <c r="B6136" s="15" t="s">
        <v>98</v>
      </c>
      <c r="C6136" s="15" t="n">
        <v>1</v>
      </c>
      <c r="D6136" s="15" t="s">
        <v>24</v>
      </c>
      <c r="E6136" s="15" t="s">
        <v>24</v>
      </c>
      <c r="F6136" s="15" t="n">
        <v>6</v>
      </c>
      <c r="G6136" s="15" t="s">
        <v>26</v>
      </c>
      <c r="H6136" s="15" t="s">
        <v>24</v>
      </c>
      <c r="I6136" s="15" t="s">
        <v>96</v>
      </c>
      <c r="J6136" s="15" t="s">
        <v>24</v>
      </c>
      <c r="K6136" s="15" t="s">
        <v>24</v>
      </c>
      <c r="L6136" s="15" t="s">
        <v>24</v>
      </c>
      <c r="M6136" s="15" t="s">
        <v>24</v>
      </c>
      <c r="N6136" s="15" t="s">
        <v>24</v>
      </c>
      <c r="O6136" s="15" t="s">
        <v>24</v>
      </c>
      <c r="P6136" s="15" t="s">
        <v>25</v>
      </c>
      <c r="Q6136" s="15" t="s">
        <v>24</v>
      </c>
      <c r="R6136" s="15" t="s">
        <v>21</v>
      </c>
      <c r="S6136" s="18" t="n">
        <v>44.7</v>
      </c>
      <c r="T6136" s="15" t="n">
        <v>276.5</v>
      </c>
      <c r="U6136" s="15" t="s">
        <v>24</v>
      </c>
      <c r="V6136" s="18" t="n">
        <f aca="false">IF(ISNUMBER(T6136),T6136,0)</f>
        <v>276.5</v>
      </c>
      <c r="W6136" s="15" t="n">
        <f aca="false">IF(U6136="Yes",1,0)</f>
        <v>0</v>
      </c>
      <c r="X6136" s="15" t="str">
        <f aca="false">IF(F6136&lt;=12,"0-12 months",IF(F6136&lt;=24,"13-24 months",IF(F6136&lt;=48,"25-48 months","49-72 months")))</f>
        <v>0-12 months</v>
      </c>
      <c r="Y6136" s="15" t="str">
        <f aca="false">IF(C6136=1,"Yes","No")</f>
        <v>Yes</v>
      </c>
      <c r="Z6136" s="15" t="n">
        <f aca="false">COUNTIF(J6136:O6136,"Yes")</f>
        <v>0</v>
      </c>
      <c r="AA6136" s="18" t="n">
        <f aca="false">S6136*W6136</f>
        <v>0</v>
      </c>
      <c r="AB6136" s="15" t="n">
        <f aca="false">(P6136="Month-to-month")+(I6136="Fiber optic")+(R6136="Electronic check")+(F6136&lt;=12)+(M6136="No")+(J6136="No")</f>
        <v>4</v>
      </c>
      <c r="AC6136" s="15" t="str">
        <f aca="false">IF(AB6136&gt;=5,"High",IF(AB6136&gt;=3,"Medium","Low"))</f>
        <v>Medium</v>
      </c>
    </row>
    <row r="6137" customFormat="false" ht="15" hidden="false" customHeight="false" outlineLevel="0" collapsed="false">
      <c r="A6137" s="15" t="s">
        <v>6234</v>
      </c>
      <c r="B6137" s="15" t="s">
        <v>98</v>
      </c>
      <c r="C6137" s="15" t="n">
        <v>0</v>
      </c>
      <c r="D6137" s="15" t="s">
        <v>26</v>
      </c>
      <c r="E6137" s="15" t="s">
        <v>26</v>
      </c>
      <c r="F6137" s="15" t="n">
        <v>71</v>
      </c>
      <c r="G6137" s="15" t="s">
        <v>26</v>
      </c>
      <c r="H6137" s="15" t="s">
        <v>26</v>
      </c>
      <c r="I6137" s="15" t="s">
        <v>102</v>
      </c>
      <c r="J6137" s="15" t="s">
        <v>26</v>
      </c>
      <c r="K6137" s="15" t="s">
        <v>26</v>
      </c>
      <c r="L6137" s="15" t="s">
        <v>26</v>
      </c>
      <c r="M6137" s="15" t="s">
        <v>26</v>
      </c>
      <c r="N6137" s="15" t="s">
        <v>26</v>
      </c>
      <c r="O6137" s="15" t="s">
        <v>26</v>
      </c>
      <c r="P6137" s="15" t="s">
        <v>29</v>
      </c>
      <c r="Q6137" s="15" t="s">
        <v>26</v>
      </c>
      <c r="R6137" s="15" t="s">
        <v>19</v>
      </c>
      <c r="S6137" s="18" t="n">
        <v>114</v>
      </c>
      <c r="T6137" s="15" t="n">
        <v>8175.9</v>
      </c>
      <c r="U6137" s="15" t="s">
        <v>24</v>
      </c>
      <c r="V6137" s="18" t="n">
        <f aca="false">IF(ISNUMBER(T6137),T6137,0)</f>
        <v>8175.9</v>
      </c>
      <c r="W6137" s="15" t="n">
        <f aca="false">IF(U6137="Yes",1,0)</f>
        <v>0</v>
      </c>
      <c r="X6137" s="15" t="str">
        <f aca="false">IF(F6137&lt;=12,"0-12 months",IF(F6137&lt;=24,"13-24 months",IF(F6137&lt;=48,"25-48 months","49-72 months")))</f>
        <v>49-72 months</v>
      </c>
      <c r="Y6137" s="15" t="str">
        <f aca="false">IF(C6137=1,"Yes","No")</f>
        <v>No</v>
      </c>
      <c r="Z6137" s="15" t="n">
        <f aca="false">COUNTIF(J6137:O6137,"Yes")</f>
        <v>6</v>
      </c>
      <c r="AA6137" s="18" t="n">
        <f aca="false">S6137*W6137</f>
        <v>0</v>
      </c>
      <c r="AB6137" s="15" t="n">
        <f aca="false">(P6137="Month-to-month")+(I6137="Fiber optic")+(R6137="Electronic check")+(F6137&lt;=12)+(M6137="No")+(J6137="No")</f>
        <v>1</v>
      </c>
      <c r="AC6137" s="15" t="str">
        <f aca="false">IF(AB6137&gt;=5,"High",IF(AB6137&gt;=3,"Medium","Low"))</f>
        <v>Low</v>
      </c>
    </row>
    <row r="6138" customFormat="false" ht="15" hidden="false" customHeight="false" outlineLevel="0" collapsed="false">
      <c r="A6138" s="15" t="s">
        <v>6235</v>
      </c>
      <c r="B6138" s="15" t="s">
        <v>94</v>
      </c>
      <c r="C6138" s="15" t="n">
        <v>0</v>
      </c>
      <c r="D6138" s="15" t="s">
        <v>26</v>
      </c>
      <c r="E6138" s="15" t="s">
        <v>26</v>
      </c>
      <c r="F6138" s="15" t="n">
        <v>46</v>
      </c>
      <c r="G6138" s="15" t="s">
        <v>26</v>
      </c>
      <c r="H6138" s="15" t="s">
        <v>24</v>
      </c>
      <c r="I6138" s="15" t="s">
        <v>24</v>
      </c>
      <c r="J6138" s="15" t="s">
        <v>28</v>
      </c>
      <c r="K6138" s="15" t="s">
        <v>28</v>
      </c>
      <c r="L6138" s="15" t="s">
        <v>28</v>
      </c>
      <c r="M6138" s="15" t="s">
        <v>28</v>
      </c>
      <c r="N6138" s="15" t="s">
        <v>28</v>
      </c>
      <c r="O6138" s="15" t="s">
        <v>28</v>
      </c>
      <c r="P6138" s="15" t="s">
        <v>29</v>
      </c>
      <c r="Q6138" s="15" t="s">
        <v>24</v>
      </c>
      <c r="R6138" s="15" t="s">
        <v>19</v>
      </c>
      <c r="S6138" s="18" t="n">
        <v>20.25</v>
      </c>
      <c r="T6138" s="15" t="n">
        <v>890.35</v>
      </c>
      <c r="U6138" s="15" t="s">
        <v>24</v>
      </c>
      <c r="V6138" s="18" t="n">
        <f aca="false">IF(ISNUMBER(T6138),T6138,0)</f>
        <v>890.35</v>
      </c>
      <c r="W6138" s="15" t="n">
        <f aca="false">IF(U6138="Yes",1,0)</f>
        <v>0</v>
      </c>
      <c r="X6138" s="15" t="str">
        <f aca="false">IF(F6138&lt;=12,"0-12 months",IF(F6138&lt;=24,"13-24 months",IF(F6138&lt;=48,"25-48 months","49-72 months")))</f>
        <v>25-48 months</v>
      </c>
      <c r="Y6138" s="15" t="str">
        <f aca="false">IF(C6138=1,"Yes","No")</f>
        <v>No</v>
      </c>
      <c r="Z6138" s="15" t="n">
        <f aca="false">COUNTIF(J6138:O6138,"Yes")</f>
        <v>0</v>
      </c>
      <c r="AA6138" s="18" t="n">
        <f aca="false">S6138*W6138</f>
        <v>0</v>
      </c>
      <c r="AB6138" s="15" t="n">
        <f aca="false">(P6138="Month-to-month")+(I6138="Fiber optic")+(R6138="Electronic check")+(F6138&lt;=12)+(M6138="No")+(J6138="No")</f>
        <v>0</v>
      </c>
      <c r="AC6138" s="15" t="str">
        <f aca="false">IF(AB6138&gt;=5,"High",IF(AB6138&gt;=3,"Medium","Low"))</f>
        <v>Low</v>
      </c>
    </row>
    <row r="6139" customFormat="false" ht="15" hidden="false" customHeight="false" outlineLevel="0" collapsed="false">
      <c r="A6139" s="15" t="s">
        <v>6236</v>
      </c>
      <c r="B6139" s="15" t="s">
        <v>94</v>
      </c>
      <c r="C6139" s="15" t="n">
        <v>0</v>
      </c>
      <c r="D6139" s="15" t="s">
        <v>24</v>
      </c>
      <c r="E6139" s="15" t="s">
        <v>24</v>
      </c>
      <c r="F6139" s="15" t="n">
        <v>5</v>
      </c>
      <c r="G6139" s="15" t="s">
        <v>26</v>
      </c>
      <c r="H6139" s="15" t="s">
        <v>24</v>
      </c>
      <c r="I6139" s="15" t="s">
        <v>96</v>
      </c>
      <c r="J6139" s="15" t="s">
        <v>26</v>
      </c>
      <c r="K6139" s="15" t="s">
        <v>24</v>
      </c>
      <c r="L6139" s="15" t="s">
        <v>24</v>
      </c>
      <c r="M6139" s="15" t="s">
        <v>26</v>
      </c>
      <c r="N6139" s="15" t="s">
        <v>24</v>
      </c>
      <c r="O6139" s="15" t="s">
        <v>24</v>
      </c>
      <c r="P6139" s="15" t="s">
        <v>25</v>
      </c>
      <c r="Q6139" s="15" t="s">
        <v>24</v>
      </c>
      <c r="R6139" s="15" t="s">
        <v>21</v>
      </c>
      <c r="S6139" s="18" t="n">
        <v>53.85</v>
      </c>
      <c r="T6139" s="15" t="n">
        <v>259.8</v>
      </c>
      <c r="U6139" s="15" t="s">
        <v>26</v>
      </c>
      <c r="V6139" s="18" t="n">
        <f aca="false">IF(ISNUMBER(T6139),T6139,0)</f>
        <v>259.8</v>
      </c>
      <c r="W6139" s="15" t="n">
        <f aca="false">IF(U6139="Yes",1,0)</f>
        <v>1</v>
      </c>
      <c r="X6139" s="15" t="str">
        <f aca="false">IF(F6139&lt;=12,"0-12 months",IF(F6139&lt;=24,"13-24 months",IF(F6139&lt;=48,"25-48 months","49-72 months")))</f>
        <v>0-12 months</v>
      </c>
      <c r="Y6139" s="15" t="str">
        <f aca="false">IF(C6139=1,"Yes","No")</f>
        <v>No</v>
      </c>
      <c r="Z6139" s="15" t="n">
        <f aca="false">COUNTIF(J6139:O6139,"Yes")</f>
        <v>2</v>
      </c>
      <c r="AA6139" s="18" t="n">
        <f aca="false">S6139*W6139</f>
        <v>53.85</v>
      </c>
      <c r="AB6139" s="15" t="n">
        <f aca="false">(P6139="Month-to-month")+(I6139="Fiber optic")+(R6139="Electronic check")+(F6139&lt;=12)+(M6139="No")+(J6139="No")</f>
        <v>2</v>
      </c>
      <c r="AC6139" s="15" t="str">
        <f aca="false">IF(AB6139&gt;=5,"High",IF(AB6139&gt;=3,"Medium","Low"))</f>
        <v>Low</v>
      </c>
    </row>
    <row r="6140" customFormat="false" ht="15" hidden="false" customHeight="false" outlineLevel="0" collapsed="false">
      <c r="A6140" s="15" t="s">
        <v>6237</v>
      </c>
      <c r="B6140" s="15" t="s">
        <v>98</v>
      </c>
      <c r="C6140" s="15" t="n">
        <v>1</v>
      </c>
      <c r="D6140" s="15" t="s">
        <v>26</v>
      </c>
      <c r="E6140" s="15" t="s">
        <v>24</v>
      </c>
      <c r="F6140" s="15" t="n">
        <v>67</v>
      </c>
      <c r="G6140" s="15" t="s">
        <v>26</v>
      </c>
      <c r="H6140" s="15" t="s">
        <v>26</v>
      </c>
      <c r="I6140" s="15" t="s">
        <v>102</v>
      </c>
      <c r="J6140" s="15" t="s">
        <v>26</v>
      </c>
      <c r="K6140" s="15" t="s">
        <v>26</v>
      </c>
      <c r="L6140" s="15" t="s">
        <v>24</v>
      </c>
      <c r="M6140" s="15" t="s">
        <v>24</v>
      </c>
      <c r="N6140" s="15" t="s">
        <v>24</v>
      </c>
      <c r="O6140" s="15" t="s">
        <v>24</v>
      </c>
      <c r="P6140" s="15" t="s">
        <v>25</v>
      </c>
      <c r="Q6140" s="15" t="s">
        <v>24</v>
      </c>
      <c r="R6140" s="15" t="s">
        <v>19</v>
      </c>
      <c r="S6140" s="18" t="n">
        <v>83.85</v>
      </c>
      <c r="T6140" s="15" t="n">
        <v>5588.8</v>
      </c>
      <c r="U6140" s="15" t="s">
        <v>24</v>
      </c>
      <c r="V6140" s="18" t="n">
        <f aca="false">IF(ISNUMBER(T6140),T6140,0)</f>
        <v>5588.8</v>
      </c>
      <c r="W6140" s="15" t="n">
        <f aca="false">IF(U6140="Yes",1,0)</f>
        <v>0</v>
      </c>
      <c r="X6140" s="15" t="str">
        <f aca="false">IF(F6140&lt;=12,"0-12 months",IF(F6140&lt;=24,"13-24 months",IF(F6140&lt;=48,"25-48 months","49-72 months")))</f>
        <v>49-72 months</v>
      </c>
      <c r="Y6140" s="15" t="str">
        <f aca="false">IF(C6140=1,"Yes","No")</f>
        <v>Yes</v>
      </c>
      <c r="Z6140" s="15" t="n">
        <f aca="false">COUNTIF(J6140:O6140,"Yes")</f>
        <v>2</v>
      </c>
      <c r="AA6140" s="18" t="n">
        <f aca="false">S6140*W6140</f>
        <v>0</v>
      </c>
      <c r="AB6140" s="15" t="n">
        <f aca="false">(P6140="Month-to-month")+(I6140="Fiber optic")+(R6140="Electronic check")+(F6140&lt;=12)+(M6140="No")+(J6140="No")</f>
        <v>3</v>
      </c>
      <c r="AC6140" s="15" t="str">
        <f aca="false">IF(AB6140&gt;=5,"High",IF(AB6140&gt;=3,"Medium","Low"))</f>
        <v>Medium</v>
      </c>
    </row>
    <row r="6141" customFormat="false" ht="15" hidden="false" customHeight="false" outlineLevel="0" collapsed="false">
      <c r="A6141" s="15" t="s">
        <v>6238</v>
      </c>
      <c r="B6141" s="15" t="s">
        <v>98</v>
      </c>
      <c r="C6141" s="15" t="n">
        <v>0</v>
      </c>
      <c r="D6141" s="15" t="s">
        <v>24</v>
      </c>
      <c r="E6141" s="15" t="s">
        <v>26</v>
      </c>
      <c r="F6141" s="15" t="n">
        <v>3</v>
      </c>
      <c r="G6141" s="15" t="s">
        <v>26</v>
      </c>
      <c r="H6141" s="15" t="s">
        <v>24</v>
      </c>
      <c r="I6141" s="15" t="s">
        <v>24</v>
      </c>
      <c r="J6141" s="15" t="s">
        <v>28</v>
      </c>
      <c r="K6141" s="15" t="s">
        <v>28</v>
      </c>
      <c r="L6141" s="15" t="s">
        <v>28</v>
      </c>
      <c r="M6141" s="15" t="s">
        <v>28</v>
      </c>
      <c r="N6141" s="15" t="s">
        <v>28</v>
      </c>
      <c r="O6141" s="15" t="s">
        <v>28</v>
      </c>
      <c r="P6141" s="15" t="s">
        <v>25</v>
      </c>
      <c r="Q6141" s="15" t="s">
        <v>24</v>
      </c>
      <c r="R6141" s="15" t="s">
        <v>19</v>
      </c>
      <c r="S6141" s="18" t="n">
        <v>20.2</v>
      </c>
      <c r="T6141" s="15" t="n">
        <v>50.6</v>
      </c>
      <c r="U6141" s="15" t="s">
        <v>24</v>
      </c>
      <c r="V6141" s="18" t="n">
        <f aca="false">IF(ISNUMBER(T6141),T6141,0)</f>
        <v>50.6</v>
      </c>
      <c r="W6141" s="15" t="n">
        <f aca="false">IF(U6141="Yes",1,0)</f>
        <v>0</v>
      </c>
      <c r="X6141" s="15" t="str">
        <f aca="false">IF(F6141&lt;=12,"0-12 months",IF(F6141&lt;=24,"13-24 months",IF(F6141&lt;=48,"25-48 months","49-72 months")))</f>
        <v>0-12 months</v>
      </c>
      <c r="Y6141" s="15" t="str">
        <f aca="false">IF(C6141=1,"Yes","No")</f>
        <v>No</v>
      </c>
      <c r="Z6141" s="15" t="n">
        <f aca="false">COUNTIF(J6141:O6141,"Yes")</f>
        <v>0</v>
      </c>
      <c r="AA6141" s="18" t="n">
        <f aca="false">S6141*W6141</f>
        <v>0</v>
      </c>
      <c r="AB6141" s="15" t="n">
        <f aca="false">(P6141="Month-to-month")+(I6141="Fiber optic")+(R6141="Electronic check")+(F6141&lt;=12)+(M6141="No")+(J6141="No")</f>
        <v>2</v>
      </c>
      <c r="AC6141" s="15" t="str">
        <f aca="false">IF(AB6141&gt;=5,"High",IF(AB6141&gt;=3,"Medium","Low"))</f>
        <v>Low</v>
      </c>
    </row>
    <row r="6142" customFormat="false" ht="15" hidden="false" customHeight="false" outlineLevel="0" collapsed="false">
      <c r="A6142" s="15" t="s">
        <v>6239</v>
      </c>
      <c r="B6142" s="15" t="s">
        <v>94</v>
      </c>
      <c r="C6142" s="15" t="n">
        <v>0</v>
      </c>
      <c r="D6142" s="15" t="s">
        <v>24</v>
      </c>
      <c r="E6142" s="15" t="s">
        <v>24</v>
      </c>
      <c r="F6142" s="15" t="n">
        <v>3</v>
      </c>
      <c r="G6142" s="15" t="s">
        <v>26</v>
      </c>
      <c r="H6142" s="15" t="s">
        <v>24</v>
      </c>
      <c r="I6142" s="15" t="s">
        <v>24</v>
      </c>
      <c r="J6142" s="15" t="s">
        <v>28</v>
      </c>
      <c r="K6142" s="15" t="s">
        <v>28</v>
      </c>
      <c r="L6142" s="15" t="s">
        <v>28</v>
      </c>
      <c r="M6142" s="15" t="s">
        <v>28</v>
      </c>
      <c r="N6142" s="15" t="s">
        <v>28</v>
      </c>
      <c r="O6142" s="15" t="s">
        <v>28</v>
      </c>
      <c r="P6142" s="15" t="s">
        <v>25</v>
      </c>
      <c r="Q6142" s="15" t="s">
        <v>24</v>
      </c>
      <c r="R6142" s="15" t="s">
        <v>17</v>
      </c>
      <c r="S6142" s="18" t="n">
        <v>19.95</v>
      </c>
      <c r="T6142" s="15" t="n">
        <v>58</v>
      </c>
      <c r="U6142" s="15" t="s">
        <v>24</v>
      </c>
      <c r="V6142" s="18" t="n">
        <f aca="false">IF(ISNUMBER(T6142),T6142,0)</f>
        <v>58</v>
      </c>
      <c r="W6142" s="15" t="n">
        <f aca="false">IF(U6142="Yes",1,0)</f>
        <v>0</v>
      </c>
      <c r="X6142" s="15" t="str">
        <f aca="false">IF(F6142&lt;=12,"0-12 months",IF(F6142&lt;=24,"13-24 months",IF(F6142&lt;=48,"25-48 months","49-72 months")))</f>
        <v>0-12 months</v>
      </c>
      <c r="Y6142" s="15" t="str">
        <f aca="false">IF(C6142=1,"Yes","No")</f>
        <v>No</v>
      </c>
      <c r="Z6142" s="15" t="n">
        <f aca="false">COUNTIF(J6142:O6142,"Yes")</f>
        <v>0</v>
      </c>
      <c r="AA6142" s="18" t="n">
        <f aca="false">S6142*W6142</f>
        <v>0</v>
      </c>
      <c r="AB6142" s="15" t="n">
        <f aca="false">(P6142="Month-to-month")+(I6142="Fiber optic")+(R6142="Electronic check")+(F6142&lt;=12)+(M6142="No")+(J6142="No")</f>
        <v>2</v>
      </c>
      <c r="AC6142" s="15" t="str">
        <f aca="false">IF(AB6142&gt;=5,"High",IF(AB6142&gt;=3,"Medium","Low"))</f>
        <v>Low</v>
      </c>
    </row>
    <row r="6143" customFormat="false" ht="15" hidden="false" customHeight="false" outlineLevel="0" collapsed="false">
      <c r="A6143" s="15" t="s">
        <v>6240</v>
      </c>
      <c r="B6143" s="15" t="s">
        <v>98</v>
      </c>
      <c r="C6143" s="15" t="n">
        <v>1</v>
      </c>
      <c r="D6143" s="15" t="s">
        <v>26</v>
      </c>
      <c r="E6143" s="15" t="s">
        <v>24</v>
      </c>
      <c r="F6143" s="15" t="n">
        <v>52</v>
      </c>
      <c r="G6143" s="15" t="s">
        <v>26</v>
      </c>
      <c r="H6143" s="15" t="s">
        <v>26</v>
      </c>
      <c r="I6143" s="15" t="s">
        <v>102</v>
      </c>
      <c r="J6143" s="15" t="s">
        <v>26</v>
      </c>
      <c r="K6143" s="15" t="s">
        <v>24</v>
      </c>
      <c r="L6143" s="15" t="s">
        <v>26</v>
      </c>
      <c r="M6143" s="15" t="s">
        <v>24</v>
      </c>
      <c r="N6143" s="15" t="s">
        <v>26</v>
      </c>
      <c r="O6143" s="15" t="s">
        <v>26</v>
      </c>
      <c r="P6143" s="15" t="s">
        <v>25</v>
      </c>
      <c r="Q6143" s="15" t="s">
        <v>26</v>
      </c>
      <c r="R6143" s="15" t="s">
        <v>15</v>
      </c>
      <c r="S6143" s="18" t="n">
        <v>104.2</v>
      </c>
      <c r="T6143" s="15" t="n">
        <v>5568.35</v>
      </c>
      <c r="U6143" s="15" t="s">
        <v>26</v>
      </c>
      <c r="V6143" s="18" t="n">
        <f aca="false">IF(ISNUMBER(T6143),T6143,0)</f>
        <v>5568.35</v>
      </c>
      <c r="W6143" s="15" t="n">
        <f aca="false">IF(U6143="Yes",1,0)</f>
        <v>1</v>
      </c>
      <c r="X6143" s="15" t="str">
        <f aca="false">IF(F6143&lt;=12,"0-12 months",IF(F6143&lt;=24,"13-24 months",IF(F6143&lt;=48,"25-48 months","49-72 months")))</f>
        <v>49-72 months</v>
      </c>
      <c r="Y6143" s="15" t="str">
        <f aca="false">IF(C6143=1,"Yes","No")</f>
        <v>Yes</v>
      </c>
      <c r="Z6143" s="15" t="n">
        <f aca="false">COUNTIF(J6143:O6143,"Yes")</f>
        <v>4</v>
      </c>
      <c r="AA6143" s="18" t="n">
        <f aca="false">S6143*W6143</f>
        <v>104.2</v>
      </c>
      <c r="AB6143" s="15" t="n">
        <f aca="false">(P6143="Month-to-month")+(I6143="Fiber optic")+(R6143="Electronic check")+(F6143&lt;=12)+(M6143="No")+(J6143="No")</f>
        <v>4</v>
      </c>
      <c r="AC6143" s="15" t="str">
        <f aca="false">IF(AB6143&gt;=5,"High",IF(AB6143&gt;=3,"Medium","Low"))</f>
        <v>Medium</v>
      </c>
    </row>
    <row r="6144" customFormat="false" ht="15" hidden="false" customHeight="false" outlineLevel="0" collapsed="false">
      <c r="A6144" s="15" t="s">
        <v>6241</v>
      </c>
      <c r="B6144" s="15" t="s">
        <v>94</v>
      </c>
      <c r="C6144" s="15" t="n">
        <v>0</v>
      </c>
      <c r="D6144" s="15" t="s">
        <v>26</v>
      </c>
      <c r="E6144" s="15" t="s">
        <v>24</v>
      </c>
      <c r="F6144" s="15" t="n">
        <v>42</v>
      </c>
      <c r="G6144" s="15" t="s">
        <v>26</v>
      </c>
      <c r="H6144" s="15" t="s">
        <v>26</v>
      </c>
      <c r="I6144" s="15" t="s">
        <v>96</v>
      </c>
      <c r="J6144" s="15" t="s">
        <v>24</v>
      </c>
      <c r="K6144" s="15" t="s">
        <v>24</v>
      </c>
      <c r="L6144" s="15" t="s">
        <v>24</v>
      </c>
      <c r="M6144" s="15" t="s">
        <v>24</v>
      </c>
      <c r="N6144" s="15" t="s">
        <v>24</v>
      </c>
      <c r="O6144" s="15" t="s">
        <v>24</v>
      </c>
      <c r="P6144" s="15" t="s">
        <v>25</v>
      </c>
      <c r="Q6144" s="15" t="s">
        <v>26</v>
      </c>
      <c r="R6144" s="15" t="s">
        <v>15</v>
      </c>
      <c r="S6144" s="18" t="n">
        <v>50.25</v>
      </c>
      <c r="T6144" s="15" t="n">
        <v>2203.65</v>
      </c>
      <c r="U6144" s="15" t="s">
        <v>26</v>
      </c>
      <c r="V6144" s="18" t="n">
        <f aca="false">IF(ISNUMBER(T6144),T6144,0)</f>
        <v>2203.65</v>
      </c>
      <c r="W6144" s="15" t="n">
        <f aca="false">IF(U6144="Yes",1,0)</f>
        <v>1</v>
      </c>
      <c r="X6144" s="15" t="str">
        <f aca="false">IF(F6144&lt;=12,"0-12 months",IF(F6144&lt;=24,"13-24 months",IF(F6144&lt;=48,"25-48 months","49-72 months")))</f>
        <v>25-48 months</v>
      </c>
      <c r="Y6144" s="15" t="str">
        <f aca="false">IF(C6144=1,"Yes","No")</f>
        <v>No</v>
      </c>
      <c r="Z6144" s="15" t="n">
        <f aca="false">COUNTIF(J6144:O6144,"Yes")</f>
        <v>0</v>
      </c>
      <c r="AA6144" s="18" t="n">
        <f aca="false">S6144*W6144</f>
        <v>50.25</v>
      </c>
      <c r="AB6144" s="15" t="n">
        <f aca="false">(P6144="Month-to-month")+(I6144="Fiber optic")+(R6144="Electronic check")+(F6144&lt;=12)+(M6144="No")+(J6144="No")</f>
        <v>4</v>
      </c>
      <c r="AC6144" s="15" t="str">
        <f aca="false">IF(AB6144&gt;=5,"High",IF(AB6144&gt;=3,"Medium","Low"))</f>
        <v>Medium</v>
      </c>
    </row>
    <row r="6145" customFormat="false" ht="15" hidden="false" customHeight="false" outlineLevel="0" collapsed="false">
      <c r="A6145" s="15" t="s">
        <v>6242</v>
      </c>
      <c r="B6145" s="15" t="s">
        <v>98</v>
      </c>
      <c r="C6145" s="15" t="n">
        <v>0</v>
      </c>
      <c r="D6145" s="15" t="s">
        <v>26</v>
      </c>
      <c r="E6145" s="15" t="s">
        <v>26</v>
      </c>
      <c r="F6145" s="15" t="n">
        <v>50</v>
      </c>
      <c r="G6145" s="15" t="s">
        <v>26</v>
      </c>
      <c r="H6145" s="15" t="s">
        <v>24</v>
      </c>
      <c r="I6145" s="15" t="s">
        <v>24</v>
      </c>
      <c r="J6145" s="15" t="s">
        <v>28</v>
      </c>
      <c r="K6145" s="15" t="s">
        <v>28</v>
      </c>
      <c r="L6145" s="15" t="s">
        <v>28</v>
      </c>
      <c r="M6145" s="15" t="s">
        <v>28</v>
      </c>
      <c r="N6145" s="15" t="s">
        <v>28</v>
      </c>
      <c r="O6145" s="15" t="s">
        <v>28</v>
      </c>
      <c r="P6145" s="15" t="s">
        <v>27</v>
      </c>
      <c r="Q6145" s="15" t="s">
        <v>26</v>
      </c>
      <c r="R6145" s="15" t="s">
        <v>17</v>
      </c>
      <c r="S6145" s="18" t="n">
        <v>20.35</v>
      </c>
      <c r="T6145" s="15" t="n">
        <v>938.95</v>
      </c>
      <c r="U6145" s="15" t="s">
        <v>24</v>
      </c>
      <c r="V6145" s="18" t="n">
        <f aca="false">IF(ISNUMBER(T6145),T6145,0)</f>
        <v>938.95</v>
      </c>
      <c r="W6145" s="15" t="n">
        <f aca="false">IF(U6145="Yes",1,0)</f>
        <v>0</v>
      </c>
      <c r="X6145" s="15" t="str">
        <f aca="false">IF(F6145&lt;=12,"0-12 months",IF(F6145&lt;=24,"13-24 months",IF(F6145&lt;=48,"25-48 months","49-72 months")))</f>
        <v>49-72 months</v>
      </c>
      <c r="Y6145" s="15" t="str">
        <f aca="false">IF(C6145=1,"Yes","No")</f>
        <v>No</v>
      </c>
      <c r="Z6145" s="15" t="n">
        <f aca="false">COUNTIF(J6145:O6145,"Yes")</f>
        <v>0</v>
      </c>
      <c r="AA6145" s="18" t="n">
        <f aca="false">S6145*W6145</f>
        <v>0</v>
      </c>
      <c r="AB6145" s="15" t="n">
        <f aca="false">(P6145="Month-to-month")+(I6145="Fiber optic")+(R6145="Electronic check")+(F6145&lt;=12)+(M6145="No")+(J6145="No")</f>
        <v>0</v>
      </c>
      <c r="AC6145" s="15" t="str">
        <f aca="false">IF(AB6145&gt;=5,"High",IF(AB6145&gt;=3,"Medium","Low"))</f>
        <v>Low</v>
      </c>
    </row>
    <row r="6146" customFormat="false" ht="15" hidden="false" customHeight="false" outlineLevel="0" collapsed="false">
      <c r="A6146" s="15" t="s">
        <v>6243</v>
      </c>
      <c r="B6146" s="15" t="s">
        <v>98</v>
      </c>
      <c r="C6146" s="15" t="n">
        <v>1</v>
      </c>
      <c r="D6146" s="15" t="s">
        <v>26</v>
      </c>
      <c r="E6146" s="15" t="s">
        <v>24</v>
      </c>
      <c r="F6146" s="15" t="n">
        <v>23</v>
      </c>
      <c r="G6146" s="15" t="s">
        <v>26</v>
      </c>
      <c r="H6146" s="15" t="s">
        <v>24</v>
      </c>
      <c r="I6146" s="15" t="s">
        <v>102</v>
      </c>
      <c r="J6146" s="15" t="s">
        <v>26</v>
      </c>
      <c r="K6146" s="15" t="s">
        <v>26</v>
      </c>
      <c r="L6146" s="15" t="s">
        <v>24</v>
      </c>
      <c r="M6146" s="15" t="s">
        <v>24</v>
      </c>
      <c r="N6146" s="15" t="s">
        <v>24</v>
      </c>
      <c r="O6146" s="15" t="s">
        <v>26</v>
      </c>
      <c r="P6146" s="15" t="s">
        <v>25</v>
      </c>
      <c r="Q6146" s="15" t="s">
        <v>26</v>
      </c>
      <c r="R6146" s="15" t="s">
        <v>15</v>
      </c>
      <c r="S6146" s="18" t="n">
        <v>90</v>
      </c>
      <c r="T6146" s="15" t="n">
        <v>2024.1</v>
      </c>
      <c r="U6146" s="15" t="s">
        <v>24</v>
      </c>
      <c r="V6146" s="18" t="n">
        <f aca="false">IF(ISNUMBER(T6146),T6146,0)</f>
        <v>2024.1</v>
      </c>
      <c r="W6146" s="15" t="n">
        <f aca="false">IF(U6146="Yes",1,0)</f>
        <v>0</v>
      </c>
      <c r="X6146" s="15" t="str">
        <f aca="false">IF(F6146&lt;=12,"0-12 months",IF(F6146&lt;=24,"13-24 months",IF(F6146&lt;=48,"25-48 months","49-72 months")))</f>
        <v>13-24 months</v>
      </c>
      <c r="Y6146" s="15" t="str">
        <f aca="false">IF(C6146=1,"Yes","No")</f>
        <v>Yes</v>
      </c>
      <c r="Z6146" s="15" t="n">
        <f aca="false">COUNTIF(J6146:O6146,"Yes")</f>
        <v>3</v>
      </c>
      <c r="AA6146" s="18" t="n">
        <f aca="false">S6146*W6146</f>
        <v>0</v>
      </c>
      <c r="AB6146" s="15" t="n">
        <f aca="false">(P6146="Month-to-month")+(I6146="Fiber optic")+(R6146="Electronic check")+(F6146&lt;=12)+(M6146="No")+(J6146="No")</f>
        <v>4</v>
      </c>
      <c r="AC6146" s="15" t="str">
        <f aca="false">IF(AB6146&gt;=5,"High",IF(AB6146&gt;=3,"Medium","Low"))</f>
        <v>Medium</v>
      </c>
    </row>
    <row r="6147" customFormat="false" ht="15" hidden="false" customHeight="false" outlineLevel="0" collapsed="false">
      <c r="A6147" s="15" t="s">
        <v>6244</v>
      </c>
      <c r="B6147" s="15" t="s">
        <v>94</v>
      </c>
      <c r="C6147" s="15" t="n">
        <v>0</v>
      </c>
      <c r="D6147" s="15" t="s">
        <v>26</v>
      </c>
      <c r="E6147" s="15" t="s">
        <v>26</v>
      </c>
      <c r="F6147" s="15" t="n">
        <v>67</v>
      </c>
      <c r="G6147" s="15" t="s">
        <v>24</v>
      </c>
      <c r="H6147" s="15" t="s">
        <v>95</v>
      </c>
      <c r="I6147" s="15" t="s">
        <v>96</v>
      </c>
      <c r="J6147" s="15" t="s">
        <v>26</v>
      </c>
      <c r="K6147" s="15" t="s">
        <v>26</v>
      </c>
      <c r="L6147" s="15" t="s">
        <v>26</v>
      </c>
      <c r="M6147" s="15" t="s">
        <v>26</v>
      </c>
      <c r="N6147" s="15" t="s">
        <v>26</v>
      </c>
      <c r="O6147" s="15" t="s">
        <v>24</v>
      </c>
      <c r="P6147" s="15" t="s">
        <v>29</v>
      </c>
      <c r="Q6147" s="15" t="s">
        <v>24</v>
      </c>
      <c r="R6147" s="15" t="s">
        <v>21</v>
      </c>
      <c r="S6147" s="18" t="n">
        <v>54.2</v>
      </c>
      <c r="T6147" s="15" t="n">
        <v>3623.95</v>
      </c>
      <c r="U6147" s="15" t="s">
        <v>24</v>
      </c>
      <c r="V6147" s="18" t="n">
        <f aca="false">IF(ISNUMBER(T6147),T6147,0)</f>
        <v>3623.95</v>
      </c>
      <c r="W6147" s="15" t="n">
        <f aca="false">IF(U6147="Yes",1,0)</f>
        <v>0</v>
      </c>
      <c r="X6147" s="15" t="str">
        <f aca="false">IF(F6147&lt;=12,"0-12 months",IF(F6147&lt;=24,"13-24 months",IF(F6147&lt;=48,"25-48 months","49-72 months")))</f>
        <v>49-72 months</v>
      </c>
      <c r="Y6147" s="15" t="str">
        <f aca="false">IF(C6147=1,"Yes","No")</f>
        <v>No</v>
      </c>
      <c r="Z6147" s="15" t="n">
        <f aca="false">COUNTIF(J6147:O6147,"Yes")</f>
        <v>5</v>
      </c>
      <c r="AA6147" s="18" t="n">
        <f aca="false">S6147*W6147</f>
        <v>0</v>
      </c>
      <c r="AB6147" s="15" t="n">
        <f aca="false">(P6147="Month-to-month")+(I6147="Fiber optic")+(R6147="Electronic check")+(F6147&lt;=12)+(M6147="No")+(J6147="No")</f>
        <v>0</v>
      </c>
      <c r="AC6147" s="15" t="str">
        <f aca="false">IF(AB6147&gt;=5,"High",IF(AB6147&gt;=3,"Medium","Low"))</f>
        <v>Low</v>
      </c>
    </row>
    <row r="6148" customFormat="false" ht="15" hidden="false" customHeight="false" outlineLevel="0" collapsed="false">
      <c r="A6148" s="15" t="s">
        <v>6245</v>
      </c>
      <c r="B6148" s="15" t="s">
        <v>94</v>
      </c>
      <c r="C6148" s="15" t="n">
        <v>0</v>
      </c>
      <c r="D6148" s="15" t="s">
        <v>24</v>
      </c>
      <c r="E6148" s="15" t="s">
        <v>24</v>
      </c>
      <c r="F6148" s="15" t="n">
        <v>25</v>
      </c>
      <c r="G6148" s="15" t="s">
        <v>26</v>
      </c>
      <c r="H6148" s="15" t="s">
        <v>24</v>
      </c>
      <c r="I6148" s="15" t="s">
        <v>102</v>
      </c>
      <c r="J6148" s="15" t="s">
        <v>24</v>
      </c>
      <c r="K6148" s="15" t="s">
        <v>26</v>
      </c>
      <c r="L6148" s="15" t="s">
        <v>26</v>
      </c>
      <c r="M6148" s="15" t="s">
        <v>24</v>
      </c>
      <c r="N6148" s="15" t="s">
        <v>26</v>
      </c>
      <c r="O6148" s="15" t="s">
        <v>26</v>
      </c>
      <c r="P6148" s="15" t="s">
        <v>25</v>
      </c>
      <c r="Q6148" s="15" t="s">
        <v>26</v>
      </c>
      <c r="R6148" s="15" t="s">
        <v>15</v>
      </c>
      <c r="S6148" s="18" t="n">
        <v>99.5</v>
      </c>
      <c r="T6148" s="15" t="n">
        <v>2369.05</v>
      </c>
      <c r="U6148" s="15" t="s">
        <v>26</v>
      </c>
      <c r="V6148" s="18" t="n">
        <f aca="false">IF(ISNUMBER(T6148),T6148,0)</f>
        <v>2369.05</v>
      </c>
      <c r="W6148" s="15" t="n">
        <f aca="false">IF(U6148="Yes",1,0)</f>
        <v>1</v>
      </c>
      <c r="X6148" s="15" t="str">
        <f aca="false">IF(F6148&lt;=12,"0-12 months",IF(F6148&lt;=24,"13-24 months",IF(F6148&lt;=48,"25-48 months","49-72 months")))</f>
        <v>25-48 months</v>
      </c>
      <c r="Y6148" s="15" t="str">
        <f aca="false">IF(C6148=1,"Yes","No")</f>
        <v>No</v>
      </c>
      <c r="Z6148" s="15" t="n">
        <f aca="false">COUNTIF(J6148:O6148,"Yes")</f>
        <v>4</v>
      </c>
      <c r="AA6148" s="18" t="n">
        <f aca="false">S6148*W6148</f>
        <v>99.5</v>
      </c>
      <c r="AB6148" s="15" t="n">
        <f aca="false">(P6148="Month-to-month")+(I6148="Fiber optic")+(R6148="Electronic check")+(F6148&lt;=12)+(M6148="No")+(J6148="No")</f>
        <v>5</v>
      </c>
      <c r="AC6148" s="15" t="str">
        <f aca="false">IF(AB6148&gt;=5,"High",IF(AB6148&gt;=3,"Medium","Low"))</f>
        <v>High</v>
      </c>
    </row>
    <row r="6149" customFormat="false" ht="15" hidden="false" customHeight="false" outlineLevel="0" collapsed="false">
      <c r="A6149" s="15" t="s">
        <v>6246</v>
      </c>
      <c r="B6149" s="15" t="s">
        <v>94</v>
      </c>
      <c r="C6149" s="15" t="n">
        <v>1</v>
      </c>
      <c r="D6149" s="15" t="s">
        <v>26</v>
      </c>
      <c r="E6149" s="15" t="s">
        <v>24</v>
      </c>
      <c r="F6149" s="15" t="n">
        <v>39</v>
      </c>
      <c r="G6149" s="15" t="s">
        <v>26</v>
      </c>
      <c r="H6149" s="15" t="s">
        <v>24</v>
      </c>
      <c r="I6149" s="15" t="s">
        <v>102</v>
      </c>
      <c r="J6149" s="15" t="s">
        <v>26</v>
      </c>
      <c r="K6149" s="15" t="s">
        <v>26</v>
      </c>
      <c r="L6149" s="15" t="s">
        <v>24</v>
      </c>
      <c r="M6149" s="15" t="s">
        <v>24</v>
      </c>
      <c r="N6149" s="15" t="s">
        <v>26</v>
      </c>
      <c r="O6149" s="15" t="s">
        <v>26</v>
      </c>
      <c r="P6149" s="15" t="s">
        <v>27</v>
      </c>
      <c r="Q6149" s="15" t="s">
        <v>24</v>
      </c>
      <c r="R6149" s="15" t="s">
        <v>17</v>
      </c>
      <c r="S6149" s="18" t="n">
        <v>99.1</v>
      </c>
      <c r="T6149" s="15" t="n">
        <v>3877.95</v>
      </c>
      <c r="U6149" s="15" t="s">
        <v>24</v>
      </c>
      <c r="V6149" s="18" t="n">
        <f aca="false">IF(ISNUMBER(T6149),T6149,0)</f>
        <v>3877.95</v>
      </c>
      <c r="W6149" s="15" t="n">
        <f aca="false">IF(U6149="Yes",1,0)</f>
        <v>0</v>
      </c>
      <c r="X6149" s="15" t="str">
        <f aca="false">IF(F6149&lt;=12,"0-12 months",IF(F6149&lt;=24,"13-24 months",IF(F6149&lt;=48,"25-48 months","49-72 months")))</f>
        <v>25-48 months</v>
      </c>
      <c r="Y6149" s="15" t="str">
        <f aca="false">IF(C6149=1,"Yes","No")</f>
        <v>Yes</v>
      </c>
      <c r="Z6149" s="15" t="n">
        <f aca="false">COUNTIF(J6149:O6149,"Yes")</f>
        <v>4</v>
      </c>
      <c r="AA6149" s="18" t="n">
        <f aca="false">S6149*W6149</f>
        <v>0</v>
      </c>
      <c r="AB6149" s="15" t="n">
        <f aca="false">(P6149="Month-to-month")+(I6149="Fiber optic")+(R6149="Electronic check")+(F6149&lt;=12)+(M6149="No")+(J6149="No")</f>
        <v>2</v>
      </c>
      <c r="AC6149" s="15" t="str">
        <f aca="false">IF(AB6149&gt;=5,"High",IF(AB6149&gt;=3,"Medium","Low"))</f>
        <v>Low</v>
      </c>
    </row>
    <row r="6150" customFormat="false" ht="15" hidden="false" customHeight="false" outlineLevel="0" collapsed="false">
      <c r="A6150" s="15" t="s">
        <v>6247</v>
      </c>
      <c r="B6150" s="15" t="s">
        <v>94</v>
      </c>
      <c r="C6150" s="15" t="n">
        <v>0</v>
      </c>
      <c r="D6150" s="15" t="s">
        <v>24</v>
      </c>
      <c r="E6150" s="15" t="s">
        <v>24</v>
      </c>
      <c r="F6150" s="15" t="n">
        <v>69</v>
      </c>
      <c r="G6150" s="15" t="s">
        <v>26</v>
      </c>
      <c r="H6150" s="15" t="s">
        <v>26</v>
      </c>
      <c r="I6150" s="15" t="s">
        <v>96</v>
      </c>
      <c r="J6150" s="15" t="s">
        <v>26</v>
      </c>
      <c r="K6150" s="15" t="s">
        <v>26</v>
      </c>
      <c r="L6150" s="15" t="s">
        <v>24</v>
      </c>
      <c r="M6150" s="15" t="s">
        <v>26</v>
      </c>
      <c r="N6150" s="15" t="s">
        <v>24</v>
      </c>
      <c r="O6150" s="15" t="s">
        <v>24</v>
      </c>
      <c r="P6150" s="15" t="s">
        <v>29</v>
      </c>
      <c r="Q6150" s="15" t="s">
        <v>26</v>
      </c>
      <c r="R6150" s="15" t="s">
        <v>17</v>
      </c>
      <c r="S6150" s="18" t="n">
        <v>66.9</v>
      </c>
      <c r="T6150" s="15" t="n">
        <v>4577.9</v>
      </c>
      <c r="U6150" s="15" t="s">
        <v>24</v>
      </c>
      <c r="V6150" s="18" t="n">
        <f aca="false">IF(ISNUMBER(T6150),T6150,0)</f>
        <v>4577.9</v>
      </c>
      <c r="W6150" s="15" t="n">
        <f aca="false">IF(U6150="Yes",1,0)</f>
        <v>0</v>
      </c>
      <c r="X6150" s="15" t="str">
        <f aca="false">IF(F6150&lt;=12,"0-12 months",IF(F6150&lt;=24,"13-24 months",IF(F6150&lt;=48,"25-48 months","49-72 months")))</f>
        <v>49-72 months</v>
      </c>
      <c r="Y6150" s="15" t="str">
        <f aca="false">IF(C6150=1,"Yes","No")</f>
        <v>No</v>
      </c>
      <c r="Z6150" s="15" t="n">
        <f aca="false">COUNTIF(J6150:O6150,"Yes")</f>
        <v>3</v>
      </c>
      <c r="AA6150" s="18" t="n">
        <f aca="false">S6150*W6150</f>
        <v>0</v>
      </c>
      <c r="AB6150" s="15" t="n">
        <f aca="false">(P6150="Month-to-month")+(I6150="Fiber optic")+(R6150="Electronic check")+(F6150&lt;=12)+(M6150="No")+(J6150="No")</f>
        <v>0</v>
      </c>
      <c r="AC6150" s="15" t="str">
        <f aca="false">IF(AB6150&gt;=5,"High",IF(AB6150&gt;=3,"Medium","Low"))</f>
        <v>Low</v>
      </c>
    </row>
    <row r="6151" customFormat="false" ht="15" hidden="false" customHeight="false" outlineLevel="0" collapsed="false">
      <c r="A6151" s="15" t="s">
        <v>6248</v>
      </c>
      <c r="B6151" s="15" t="s">
        <v>94</v>
      </c>
      <c r="C6151" s="15" t="n">
        <v>0</v>
      </c>
      <c r="D6151" s="15" t="s">
        <v>24</v>
      </c>
      <c r="E6151" s="15" t="s">
        <v>24</v>
      </c>
      <c r="F6151" s="15" t="n">
        <v>1</v>
      </c>
      <c r="G6151" s="15" t="s">
        <v>24</v>
      </c>
      <c r="H6151" s="15" t="s">
        <v>95</v>
      </c>
      <c r="I6151" s="15" t="s">
        <v>96</v>
      </c>
      <c r="J6151" s="15" t="s">
        <v>24</v>
      </c>
      <c r="K6151" s="15" t="s">
        <v>24</v>
      </c>
      <c r="L6151" s="15" t="s">
        <v>24</v>
      </c>
      <c r="M6151" s="15" t="s">
        <v>24</v>
      </c>
      <c r="N6151" s="15" t="s">
        <v>24</v>
      </c>
      <c r="O6151" s="15" t="s">
        <v>24</v>
      </c>
      <c r="P6151" s="15" t="s">
        <v>27</v>
      </c>
      <c r="Q6151" s="15" t="s">
        <v>24</v>
      </c>
      <c r="R6151" s="15" t="s">
        <v>17</v>
      </c>
      <c r="S6151" s="18" t="n">
        <v>25.85</v>
      </c>
      <c r="T6151" s="15" t="n">
        <v>25.85</v>
      </c>
      <c r="U6151" s="15" t="s">
        <v>24</v>
      </c>
      <c r="V6151" s="18" t="n">
        <f aca="false">IF(ISNUMBER(T6151),T6151,0)</f>
        <v>25.85</v>
      </c>
      <c r="W6151" s="15" t="n">
        <f aca="false">IF(U6151="Yes",1,0)</f>
        <v>0</v>
      </c>
      <c r="X6151" s="15" t="str">
        <f aca="false">IF(F6151&lt;=12,"0-12 months",IF(F6151&lt;=24,"13-24 months",IF(F6151&lt;=48,"25-48 months","49-72 months")))</f>
        <v>0-12 months</v>
      </c>
      <c r="Y6151" s="15" t="str">
        <f aca="false">IF(C6151=1,"Yes","No")</f>
        <v>No</v>
      </c>
      <c r="Z6151" s="15" t="n">
        <f aca="false">COUNTIF(J6151:O6151,"Yes")</f>
        <v>0</v>
      </c>
      <c r="AA6151" s="18" t="n">
        <f aca="false">S6151*W6151</f>
        <v>0</v>
      </c>
      <c r="AB6151" s="15" t="n">
        <f aca="false">(P6151="Month-to-month")+(I6151="Fiber optic")+(R6151="Electronic check")+(F6151&lt;=12)+(M6151="No")+(J6151="No")</f>
        <v>3</v>
      </c>
      <c r="AC6151" s="15" t="str">
        <f aca="false">IF(AB6151&gt;=5,"High",IF(AB6151&gt;=3,"Medium","Low"))</f>
        <v>Medium</v>
      </c>
    </row>
    <row r="6152" customFormat="false" ht="15" hidden="false" customHeight="false" outlineLevel="0" collapsed="false">
      <c r="A6152" s="15" t="s">
        <v>6249</v>
      </c>
      <c r="B6152" s="15" t="s">
        <v>98</v>
      </c>
      <c r="C6152" s="15" t="n">
        <v>0</v>
      </c>
      <c r="D6152" s="15" t="s">
        <v>24</v>
      </c>
      <c r="E6152" s="15" t="s">
        <v>24</v>
      </c>
      <c r="F6152" s="15" t="n">
        <v>32</v>
      </c>
      <c r="G6152" s="15" t="s">
        <v>26</v>
      </c>
      <c r="H6152" s="15" t="s">
        <v>24</v>
      </c>
      <c r="I6152" s="15" t="s">
        <v>102</v>
      </c>
      <c r="J6152" s="15" t="s">
        <v>24</v>
      </c>
      <c r="K6152" s="15" t="s">
        <v>24</v>
      </c>
      <c r="L6152" s="15" t="s">
        <v>24</v>
      </c>
      <c r="M6152" s="15" t="s">
        <v>24</v>
      </c>
      <c r="N6152" s="15" t="s">
        <v>26</v>
      </c>
      <c r="O6152" s="15" t="s">
        <v>26</v>
      </c>
      <c r="P6152" s="15" t="s">
        <v>25</v>
      </c>
      <c r="Q6152" s="15" t="s">
        <v>24</v>
      </c>
      <c r="R6152" s="15" t="s">
        <v>15</v>
      </c>
      <c r="S6152" s="18" t="n">
        <v>91.05</v>
      </c>
      <c r="T6152" s="15" t="n">
        <v>2871.5</v>
      </c>
      <c r="U6152" s="15" t="s">
        <v>24</v>
      </c>
      <c r="V6152" s="18" t="n">
        <f aca="false">IF(ISNUMBER(T6152),T6152,0)</f>
        <v>2871.5</v>
      </c>
      <c r="W6152" s="15" t="n">
        <f aca="false">IF(U6152="Yes",1,0)</f>
        <v>0</v>
      </c>
      <c r="X6152" s="15" t="str">
        <f aca="false">IF(F6152&lt;=12,"0-12 months",IF(F6152&lt;=24,"13-24 months",IF(F6152&lt;=48,"25-48 months","49-72 months")))</f>
        <v>25-48 months</v>
      </c>
      <c r="Y6152" s="15" t="str">
        <f aca="false">IF(C6152=1,"Yes","No")</f>
        <v>No</v>
      </c>
      <c r="Z6152" s="15" t="n">
        <f aca="false">COUNTIF(J6152:O6152,"Yes")</f>
        <v>2</v>
      </c>
      <c r="AA6152" s="18" t="n">
        <f aca="false">S6152*W6152</f>
        <v>0</v>
      </c>
      <c r="AB6152" s="15" t="n">
        <f aca="false">(P6152="Month-to-month")+(I6152="Fiber optic")+(R6152="Electronic check")+(F6152&lt;=12)+(M6152="No")+(J6152="No")</f>
        <v>5</v>
      </c>
      <c r="AC6152" s="15" t="str">
        <f aca="false">IF(AB6152&gt;=5,"High",IF(AB6152&gt;=3,"Medium","Low"))</f>
        <v>High</v>
      </c>
    </row>
    <row r="6153" customFormat="false" ht="15" hidden="false" customHeight="false" outlineLevel="0" collapsed="false">
      <c r="A6153" s="15" t="s">
        <v>6250</v>
      </c>
      <c r="B6153" s="15" t="s">
        <v>94</v>
      </c>
      <c r="C6153" s="15" t="n">
        <v>0</v>
      </c>
      <c r="D6153" s="15" t="s">
        <v>24</v>
      </c>
      <c r="E6153" s="15" t="s">
        <v>24</v>
      </c>
      <c r="F6153" s="15" t="n">
        <v>9</v>
      </c>
      <c r="G6153" s="15" t="s">
        <v>26</v>
      </c>
      <c r="H6153" s="15" t="s">
        <v>24</v>
      </c>
      <c r="I6153" s="15" t="s">
        <v>102</v>
      </c>
      <c r="J6153" s="15" t="s">
        <v>24</v>
      </c>
      <c r="K6153" s="15" t="s">
        <v>24</v>
      </c>
      <c r="L6153" s="15" t="s">
        <v>24</v>
      </c>
      <c r="M6153" s="15" t="s">
        <v>24</v>
      </c>
      <c r="N6153" s="15" t="s">
        <v>24</v>
      </c>
      <c r="O6153" s="15" t="s">
        <v>24</v>
      </c>
      <c r="P6153" s="15" t="s">
        <v>25</v>
      </c>
      <c r="Q6153" s="15" t="s">
        <v>24</v>
      </c>
      <c r="R6153" s="15" t="s">
        <v>15</v>
      </c>
      <c r="S6153" s="18" t="n">
        <v>71</v>
      </c>
      <c r="T6153" s="15" t="n">
        <v>672.55</v>
      </c>
      <c r="U6153" s="15" t="s">
        <v>26</v>
      </c>
      <c r="V6153" s="18" t="n">
        <f aca="false">IF(ISNUMBER(T6153),T6153,0)</f>
        <v>672.55</v>
      </c>
      <c r="W6153" s="15" t="n">
        <f aca="false">IF(U6153="Yes",1,0)</f>
        <v>1</v>
      </c>
      <c r="X6153" s="15" t="str">
        <f aca="false">IF(F6153&lt;=12,"0-12 months",IF(F6153&lt;=24,"13-24 months",IF(F6153&lt;=48,"25-48 months","49-72 months")))</f>
        <v>0-12 months</v>
      </c>
      <c r="Y6153" s="15" t="str">
        <f aca="false">IF(C6153=1,"Yes","No")</f>
        <v>No</v>
      </c>
      <c r="Z6153" s="15" t="n">
        <f aca="false">COUNTIF(J6153:O6153,"Yes")</f>
        <v>0</v>
      </c>
      <c r="AA6153" s="18" t="n">
        <f aca="false">S6153*W6153</f>
        <v>71</v>
      </c>
      <c r="AB6153" s="15" t="n">
        <f aca="false">(P6153="Month-to-month")+(I6153="Fiber optic")+(R6153="Electronic check")+(F6153&lt;=12)+(M6153="No")+(J6153="No")</f>
        <v>6</v>
      </c>
      <c r="AC6153" s="15" t="str">
        <f aca="false">IF(AB6153&gt;=5,"High",IF(AB6153&gt;=3,"Medium","Low"))</f>
        <v>High</v>
      </c>
    </row>
    <row r="6154" customFormat="false" ht="15" hidden="false" customHeight="false" outlineLevel="0" collapsed="false">
      <c r="A6154" s="15" t="s">
        <v>6251</v>
      </c>
      <c r="B6154" s="15" t="s">
        <v>94</v>
      </c>
      <c r="C6154" s="15" t="n">
        <v>0</v>
      </c>
      <c r="D6154" s="15" t="s">
        <v>24</v>
      </c>
      <c r="E6154" s="15" t="s">
        <v>24</v>
      </c>
      <c r="F6154" s="15" t="n">
        <v>16</v>
      </c>
      <c r="G6154" s="15" t="s">
        <v>26</v>
      </c>
      <c r="H6154" s="15" t="s">
        <v>24</v>
      </c>
      <c r="I6154" s="15" t="s">
        <v>102</v>
      </c>
      <c r="J6154" s="15" t="s">
        <v>24</v>
      </c>
      <c r="K6154" s="15" t="s">
        <v>26</v>
      </c>
      <c r="L6154" s="15" t="s">
        <v>26</v>
      </c>
      <c r="M6154" s="15" t="s">
        <v>24</v>
      </c>
      <c r="N6154" s="15" t="s">
        <v>24</v>
      </c>
      <c r="O6154" s="15" t="s">
        <v>26</v>
      </c>
      <c r="P6154" s="15" t="s">
        <v>25</v>
      </c>
      <c r="Q6154" s="15" t="s">
        <v>26</v>
      </c>
      <c r="R6154" s="15" t="s">
        <v>21</v>
      </c>
      <c r="S6154" s="18" t="n">
        <v>93.2</v>
      </c>
      <c r="T6154" s="15" t="n">
        <v>1573.7</v>
      </c>
      <c r="U6154" s="15" t="s">
        <v>26</v>
      </c>
      <c r="V6154" s="18" t="n">
        <f aca="false">IF(ISNUMBER(T6154),T6154,0)</f>
        <v>1573.7</v>
      </c>
      <c r="W6154" s="15" t="n">
        <f aca="false">IF(U6154="Yes",1,0)</f>
        <v>1</v>
      </c>
      <c r="X6154" s="15" t="str">
        <f aca="false">IF(F6154&lt;=12,"0-12 months",IF(F6154&lt;=24,"13-24 months",IF(F6154&lt;=48,"25-48 months","49-72 months")))</f>
        <v>13-24 months</v>
      </c>
      <c r="Y6154" s="15" t="str">
        <f aca="false">IF(C6154=1,"Yes","No")</f>
        <v>No</v>
      </c>
      <c r="Z6154" s="15" t="n">
        <f aca="false">COUNTIF(J6154:O6154,"Yes")</f>
        <v>3</v>
      </c>
      <c r="AA6154" s="18" t="n">
        <f aca="false">S6154*W6154</f>
        <v>93.2</v>
      </c>
      <c r="AB6154" s="15" t="n">
        <f aca="false">(P6154="Month-to-month")+(I6154="Fiber optic")+(R6154="Electronic check")+(F6154&lt;=12)+(M6154="No")+(J6154="No")</f>
        <v>4</v>
      </c>
      <c r="AC6154" s="15" t="str">
        <f aca="false">IF(AB6154&gt;=5,"High",IF(AB6154&gt;=3,"Medium","Low"))</f>
        <v>Medium</v>
      </c>
    </row>
    <row r="6155" customFormat="false" ht="15" hidden="false" customHeight="false" outlineLevel="0" collapsed="false">
      <c r="A6155" s="15" t="s">
        <v>6252</v>
      </c>
      <c r="B6155" s="15" t="s">
        <v>98</v>
      </c>
      <c r="C6155" s="15" t="n">
        <v>0</v>
      </c>
      <c r="D6155" s="15" t="s">
        <v>26</v>
      </c>
      <c r="E6155" s="15" t="s">
        <v>26</v>
      </c>
      <c r="F6155" s="15" t="n">
        <v>60</v>
      </c>
      <c r="G6155" s="15" t="s">
        <v>26</v>
      </c>
      <c r="H6155" s="15" t="s">
        <v>24</v>
      </c>
      <c r="I6155" s="15" t="s">
        <v>24</v>
      </c>
      <c r="J6155" s="15" t="s">
        <v>28</v>
      </c>
      <c r="K6155" s="15" t="s">
        <v>28</v>
      </c>
      <c r="L6155" s="15" t="s">
        <v>28</v>
      </c>
      <c r="M6155" s="15" t="s">
        <v>28</v>
      </c>
      <c r="N6155" s="15" t="s">
        <v>28</v>
      </c>
      <c r="O6155" s="15" t="s">
        <v>28</v>
      </c>
      <c r="P6155" s="15" t="s">
        <v>29</v>
      </c>
      <c r="Q6155" s="15" t="s">
        <v>26</v>
      </c>
      <c r="R6155" s="15" t="s">
        <v>19</v>
      </c>
      <c r="S6155" s="18" t="n">
        <v>20.95</v>
      </c>
      <c r="T6155" s="15" t="n">
        <v>1270.55</v>
      </c>
      <c r="U6155" s="15" t="s">
        <v>24</v>
      </c>
      <c r="V6155" s="18" t="n">
        <f aca="false">IF(ISNUMBER(T6155),T6155,0)</f>
        <v>1270.55</v>
      </c>
      <c r="W6155" s="15" t="n">
        <f aca="false">IF(U6155="Yes",1,0)</f>
        <v>0</v>
      </c>
      <c r="X6155" s="15" t="str">
        <f aca="false">IF(F6155&lt;=12,"0-12 months",IF(F6155&lt;=24,"13-24 months",IF(F6155&lt;=48,"25-48 months","49-72 months")))</f>
        <v>49-72 months</v>
      </c>
      <c r="Y6155" s="15" t="str">
        <f aca="false">IF(C6155=1,"Yes","No")</f>
        <v>No</v>
      </c>
      <c r="Z6155" s="15" t="n">
        <f aca="false">COUNTIF(J6155:O6155,"Yes")</f>
        <v>0</v>
      </c>
      <c r="AA6155" s="18" t="n">
        <f aca="false">S6155*W6155</f>
        <v>0</v>
      </c>
      <c r="AB6155" s="15" t="n">
        <f aca="false">(P6155="Month-to-month")+(I6155="Fiber optic")+(R6155="Electronic check")+(F6155&lt;=12)+(M6155="No")+(J6155="No")</f>
        <v>0</v>
      </c>
      <c r="AC6155" s="15" t="str">
        <f aca="false">IF(AB6155&gt;=5,"High",IF(AB6155&gt;=3,"Medium","Low"))</f>
        <v>Low</v>
      </c>
    </row>
    <row r="6156" customFormat="false" ht="15" hidden="false" customHeight="false" outlineLevel="0" collapsed="false">
      <c r="A6156" s="15" t="s">
        <v>6253</v>
      </c>
      <c r="B6156" s="15" t="s">
        <v>94</v>
      </c>
      <c r="C6156" s="15" t="n">
        <v>0</v>
      </c>
      <c r="D6156" s="15" t="s">
        <v>26</v>
      </c>
      <c r="E6156" s="15" t="s">
        <v>26</v>
      </c>
      <c r="F6156" s="15" t="n">
        <v>72</v>
      </c>
      <c r="G6156" s="15" t="s">
        <v>26</v>
      </c>
      <c r="H6156" s="15" t="s">
        <v>26</v>
      </c>
      <c r="I6156" s="15" t="s">
        <v>102</v>
      </c>
      <c r="J6156" s="15" t="s">
        <v>24</v>
      </c>
      <c r="K6156" s="15" t="s">
        <v>26</v>
      </c>
      <c r="L6156" s="15" t="s">
        <v>26</v>
      </c>
      <c r="M6156" s="15" t="s">
        <v>26</v>
      </c>
      <c r="N6156" s="15" t="s">
        <v>26</v>
      </c>
      <c r="O6156" s="15" t="s">
        <v>26</v>
      </c>
      <c r="P6156" s="15" t="s">
        <v>29</v>
      </c>
      <c r="Q6156" s="15" t="s">
        <v>26</v>
      </c>
      <c r="R6156" s="15" t="s">
        <v>19</v>
      </c>
      <c r="S6156" s="18" t="n">
        <v>109.2</v>
      </c>
      <c r="T6156" s="15" t="n">
        <v>7711.45</v>
      </c>
      <c r="U6156" s="15" t="s">
        <v>24</v>
      </c>
      <c r="V6156" s="18" t="n">
        <f aca="false">IF(ISNUMBER(T6156),T6156,0)</f>
        <v>7711.45</v>
      </c>
      <c r="W6156" s="15" t="n">
        <f aca="false">IF(U6156="Yes",1,0)</f>
        <v>0</v>
      </c>
      <c r="X6156" s="15" t="str">
        <f aca="false">IF(F6156&lt;=12,"0-12 months",IF(F6156&lt;=24,"13-24 months",IF(F6156&lt;=48,"25-48 months","49-72 months")))</f>
        <v>49-72 months</v>
      </c>
      <c r="Y6156" s="15" t="str">
        <f aca="false">IF(C6156=1,"Yes","No")</f>
        <v>No</v>
      </c>
      <c r="Z6156" s="15" t="n">
        <f aca="false">COUNTIF(J6156:O6156,"Yes")</f>
        <v>5</v>
      </c>
      <c r="AA6156" s="18" t="n">
        <f aca="false">S6156*W6156</f>
        <v>0</v>
      </c>
      <c r="AB6156" s="15" t="n">
        <f aca="false">(P6156="Month-to-month")+(I6156="Fiber optic")+(R6156="Electronic check")+(F6156&lt;=12)+(M6156="No")+(J6156="No")</f>
        <v>2</v>
      </c>
      <c r="AC6156" s="15" t="str">
        <f aca="false">IF(AB6156&gt;=5,"High",IF(AB6156&gt;=3,"Medium","Low"))</f>
        <v>Low</v>
      </c>
    </row>
    <row r="6157" customFormat="false" ht="15" hidden="false" customHeight="false" outlineLevel="0" collapsed="false">
      <c r="A6157" s="15" t="s">
        <v>6254</v>
      </c>
      <c r="B6157" s="15" t="s">
        <v>98</v>
      </c>
      <c r="C6157" s="15" t="n">
        <v>0</v>
      </c>
      <c r="D6157" s="15" t="s">
        <v>26</v>
      </c>
      <c r="E6157" s="15" t="s">
        <v>24</v>
      </c>
      <c r="F6157" s="15" t="n">
        <v>5</v>
      </c>
      <c r="G6157" s="15" t="s">
        <v>26</v>
      </c>
      <c r="H6157" s="15" t="s">
        <v>24</v>
      </c>
      <c r="I6157" s="15" t="s">
        <v>24</v>
      </c>
      <c r="J6157" s="15" t="s">
        <v>28</v>
      </c>
      <c r="K6157" s="15" t="s">
        <v>28</v>
      </c>
      <c r="L6157" s="15" t="s">
        <v>28</v>
      </c>
      <c r="M6157" s="15" t="s">
        <v>28</v>
      </c>
      <c r="N6157" s="15" t="s">
        <v>28</v>
      </c>
      <c r="O6157" s="15" t="s">
        <v>28</v>
      </c>
      <c r="P6157" s="15" t="s">
        <v>25</v>
      </c>
      <c r="Q6157" s="15" t="s">
        <v>24</v>
      </c>
      <c r="R6157" s="15" t="s">
        <v>17</v>
      </c>
      <c r="S6157" s="18" t="n">
        <v>19.35</v>
      </c>
      <c r="T6157" s="15" t="n">
        <v>126.05</v>
      </c>
      <c r="U6157" s="15" t="s">
        <v>26</v>
      </c>
      <c r="V6157" s="18" t="n">
        <f aca="false">IF(ISNUMBER(T6157),T6157,0)</f>
        <v>126.05</v>
      </c>
      <c r="W6157" s="15" t="n">
        <f aca="false">IF(U6157="Yes",1,0)</f>
        <v>1</v>
      </c>
      <c r="X6157" s="15" t="str">
        <f aca="false">IF(F6157&lt;=12,"0-12 months",IF(F6157&lt;=24,"13-24 months",IF(F6157&lt;=48,"25-48 months","49-72 months")))</f>
        <v>0-12 months</v>
      </c>
      <c r="Y6157" s="15" t="str">
        <f aca="false">IF(C6157=1,"Yes","No")</f>
        <v>No</v>
      </c>
      <c r="Z6157" s="15" t="n">
        <f aca="false">COUNTIF(J6157:O6157,"Yes")</f>
        <v>0</v>
      </c>
      <c r="AA6157" s="18" t="n">
        <f aca="false">S6157*W6157</f>
        <v>19.35</v>
      </c>
      <c r="AB6157" s="15" t="n">
        <f aca="false">(P6157="Month-to-month")+(I6157="Fiber optic")+(R6157="Electronic check")+(F6157&lt;=12)+(M6157="No")+(J6157="No")</f>
        <v>2</v>
      </c>
      <c r="AC6157" s="15" t="str">
        <f aca="false">IF(AB6157&gt;=5,"High",IF(AB6157&gt;=3,"Medium","Low"))</f>
        <v>Low</v>
      </c>
    </row>
    <row r="6158" customFormat="false" ht="15" hidden="false" customHeight="false" outlineLevel="0" collapsed="false">
      <c r="A6158" s="15" t="s">
        <v>6255</v>
      </c>
      <c r="B6158" s="15" t="s">
        <v>94</v>
      </c>
      <c r="C6158" s="15" t="n">
        <v>1</v>
      </c>
      <c r="D6158" s="15" t="s">
        <v>24</v>
      </c>
      <c r="E6158" s="15" t="s">
        <v>24</v>
      </c>
      <c r="F6158" s="15" t="n">
        <v>26</v>
      </c>
      <c r="G6158" s="15" t="s">
        <v>26</v>
      </c>
      <c r="H6158" s="15" t="s">
        <v>24</v>
      </c>
      <c r="I6158" s="15" t="s">
        <v>102</v>
      </c>
      <c r="J6158" s="15" t="s">
        <v>26</v>
      </c>
      <c r="K6158" s="15" t="s">
        <v>24</v>
      </c>
      <c r="L6158" s="15" t="s">
        <v>24</v>
      </c>
      <c r="M6158" s="15" t="s">
        <v>24</v>
      </c>
      <c r="N6158" s="15" t="s">
        <v>26</v>
      </c>
      <c r="O6158" s="15" t="s">
        <v>24</v>
      </c>
      <c r="P6158" s="15" t="s">
        <v>25</v>
      </c>
      <c r="Q6158" s="15" t="s">
        <v>26</v>
      </c>
      <c r="R6158" s="15" t="s">
        <v>21</v>
      </c>
      <c r="S6158" s="18" t="n">
        <v>85.8</v>
      </c>
      <c r="T6158" s="15" t="n">
        <v>2193.65</v>
      </c>
      <c r="U6158" s="15" t="s">
        <v>24</v>
      </c>
      <c r="V6158" s="18" t="n">
        <f aca="false">IF(ISNUMBER(T6158),T6158,0)</f>
        <v>2193.65</v>
      </c>
      <c r="W6158" s="15" t="n">
        <f aca="false">IF(U6158="Yes",1,0)</f>
        <v>0</v>
      </c>
      <c r="X6158" s="15" t="str">
        <f aca="false">IF(F6158&lt;=12,"0-12 months",IF(F6158&lt;=24,"13-24 months",IF(F6158&lt;=48,"25-48 months","49-72 months")))</f>
        <v>25-48 months</v>
      </c>
      <c r="Y6158" s="15" t="str">
        <f aca="false">IF(C6158=1,"Yes","No")</f>
        <v>Yes</v>
      </c>
      <c r="Z6158" s="15" t="n">
        <f aca="false">COUNTIF(J6158:O6158,"Yes")</f>
        <v>2</v>
      </c>
      <c r="AA6158" s="18" t="n">
        <f aca="false">S6158*W6158</f>
        <v>0</v>
      </c>
      <c r="AB6158" s="15" t="n">
        <f aca="false">(P6158="Month-to-month")+(I6158="Fiber optic")+(R6158="Electronic check")+(F6158&lt;=12)+(M6158="No")+(J6158="No")</f>
        <v>3</v>
      </c>
      <c r="AC6158" s="15" t="str">
        <f aca="false">IF(AB6158&gt;=5,"High",IF(AB6158&gt;=3,"Medium","Low"))</f>
        <v>Medium</v>
      </c>
    </row>
    <row r="6159" customFormat="false" ht="15" hidden="false" customHeight="false" outlineLevel="0" collapsed="false">
      <c r="A6159" s="15" t="s">
        <v>6256</v>
      </c>
      <c r="B6159" s="15" t="s">
        <v>98</v>
      </c>
      <c r="C6159" s="15" t="n">
        <v>0</v>
      </c>
      <c r="D6159" s="15" t="s">
        <v>24</v>
      </c>
      <c r="E6159" s="15" t="s">
        <v>24</v>
      </c>
      <c r="F6159" s="15" t="n">
        <v>3</v>
      </c>
      <c r="G6159" s="15" t="s">
        <v>26</v>
      </c>
      <c r="H6159" s="15" t="s">
        <v>24</v>
      </c>
      <c r="I6159" s="15" t="s">
        <v>24</v>
      </c>
      <c r="J6159" s="15" t="s">
        <v>28</v>
      </c>
      <c r="K6159" s="15" t="s">
        <v>28</v>
      </c>
      <c r="L6159" s="15" t="s">
        <v>28</v>
      </c>
      <c r="M6159" s="15" t="s">
        <v>28</v>
      </c>
      <c r="N6159" s="15" t="s">
        <v>28</v>
      </c>
      <c r="O6159" s="15" t="s">
        <v>28</v>
      </c>
      <c r="P6159" s="15" t="s">
        <v>25</v>
      </c>
      <c r="Q6159" s="15" t="s">
        <v>24</v>
      </c>
      <c r="R6159" s="15" t="s">
        <v>17</v>
      </c>
      <c r="S6159" s="18" t="n">
        <v>19.85</v>
      </c>
      <c r="T6159" s="15" t="n">
        <v>64.55</v>
      </c>
      <c r="U6159" s="15" t="s">
        <v>26</v>
      </c>
      <c r="V6159" s="18" t="n">
        <f aca="false">IF(ISNUMBER(T6159),T6159,0)</f>
        <v>64.55</v>
      </c>
      <c r="W6159" s="15" t="n">
        <f aca="false">IF(U6159="Yes",1,0)</f>
        <v>1</v>
      </c>
      <c r="X6159" s="15" t="str">
        <f aca="false">IF(F6159&lt;=12,"0-12 months",IF(F6159&lt;=24,"13-24 months",IF(F6159&lt;=48,"25-48 months","49-72 months")))</f>
        <v>0-12 months</v>
      </c>
      <c r="Y6159" s="15" t="str">
        <f aca="false">IF(C6159=1,"Yes","No")</f>
        <v>No</v>
      </c>
      <c r="Z6159" s="15" t="n">
        <f aca="false">COUNTIF(J6159:O6159,"Yes")</f>
        <v>0</v>
      </c>
      <c r="AA6159" s="18" t="n">
        <f aca="false">S6159*W6159</f>
        <v>19.85</v>
      </c>
      <c r="AB6159" s="15" t="n">
        <f aca="false">(P6159="Month-to-month")+(I6159="Fiber optic")+(R6159="Electronic check")+(F6159&lt;=12)+(M6159="No")+(J6159="No")</f>
        <v>2</v>
      </c>
      <c r="AC6159" s="15" t="str">
        <f aca="false">IF(AB6159&gt;=5,"High",IF(AB6159&gt;=3,"Medium","Low"))</f>
        <v>Low</v>
      </c>
    </row>
    <row r="6160" customFormat="false" ht="15" hidden="false" customHeight="false" outlineLevel="0" collapsed="false">
      <c r="A6160" s="15" t="s">
        <v>6257</v>
      </c>
      <c r="B6160" s="15" t="s">
        <v>98</v>
      </c>
      <c r="C6160" s="15" t="n">
        <v>0</v>
      </c>
      <c r="D6160" s="15" t="s">
        <v>24</v>
      </c>
      <c r="E6160" s="15" t="s">
        <v>24</v>
      </c>
      <c r="F6160" s="15" t="n">
        <v>2</v>
      </c>
      <c r="G6160" s="15" t="s">
        <v>26</v>
      </c>
      <c r="H6160" s="15" t="s">
        <v>24</v>
      </c>
      <c r="I6160" s="15" t="s">
        <v>24</v>
      </c>
      <c r="J6160" s="15" t="s">
        <v>28</v>
      </c>
      <c r="K6160" s="15" t="s">
        <v>28</v>
      </c>
      <c r="L6160" s="15" t="s">
        <v>28</v>
      </c>
      <c r="M6160" s="15" t="s">
        <v>28</v>
      </c>
      <c r="N6160" s="15" t="s">
        <v>28</v>
      </c>
      <c r="O6160" s="15" t="s">
        <v>28</v>
      </c>
      <c r="P6160" s="15" t="s">
        <v>25</v>
      </c>
      <c r="Q6160" s="15" t="s">
        <v>26</v>
      </c>
      <c r="R6160" s="15" t="s">
        <v>15</v>
      </c>
      <c r="S6160" s="18" t="n">
        <v>19.65</v>
      </c>
      <c r="T6160" s="15" t="n">
        <v>31.2</v>
      </c>
      <c r="U6160" s="15" t="s">
        <v>24</v>
      </c>
      <c r="V6160" s="18" t="n">
        <f aca="false">IF(ISNUMBER(T6160),T6160,0)</f>
        <v>31.2</v>
      </c>
      <c r="W6160" s="15" t="n">
        <f aca="false">IF(U6160="Yes",1,0)</f>
        <v>0</v>
      </c>
      <c r="X6160" s="15" t="str">
        <f aca="false">IF(F6160&lt;=12,"0-12 months",IF(F6160&lt;=24,"13-24 months",IF(F6160&lt;=48,"25-48 months","49-72 months")))</f>
        <v>0-12 months</v>
      </c>
      <c r="Y6160" s="15" t="str">
        <f aca="false">IF(C6160=1,"Yes","No")</f>
        <v>No</v>
      </c>
      <c r="Z6160" s="15" t="n">
        <f aca="false">COUNTIF(J6160:O6160,"Yes")</f>
        <v>0</v>
      </c>
      <c r="AA6160" s="18" t="n">
        <f aca="false">S6160*W6160</f>
        <v>0</v>
      </c>
      <c r="AB6160" s="15" t="n">
        <f aca="false">(P6160="Month-to-month")+(I6160="Fiber optic")+(R6160="Electronic check")+(F6160&lt;=12)+(M6160="No")+(J6160="No")</f>
        <v>3</v>
      </c>
      <c r="AC6160" s="15" t="str">
        <f aca="false">IF(AB6160&gt;=5,"High",IF(AB6160&gt;=3,"Medium","Low"))</f>
        <v>Medium</v>
      </c>
    </row>
    <row r="6161" customFormat="false" ht="15" hidden="false" customHeight="false" outlineLevel="0" collapsed="false">
      <c r="A6161" s="15" t="s">
        <v>6258</v>
      </c>
      <c r="B6161" s="15" t="s">
        <v>94</v>
      </c>
      <c r="C6161" s="15" t="n">
        <v>0</v>
      </c>
      <c r="D6161" s="15" t="s">
        <v>24</v>
      </c>
      <c r="E6161" s="15" t="s">
        <v>26</v>
      </c>
      <c r="F6161" s="15" t="n">
        <v>2</v>
      </c>
      <c r="G6161" s="15" t="s">
        <v>26</v>
      </c>
      <c r="H6161" s="15" t="s">
        <v>24</v>
      </c>
      <c r="I6161" s="15" t="s">
        <v>24</v>
      </c>
      <c r="J6161" s="15" t="s">
        <v>28</v>
      </c>
      <c r="K6161" s="15" t="s">
        <v>28</v>
      </c>
      <c r="L6161" s="15" t="s">
        <v>28</v>
      </c>
      <c r="M6161" s="15" t="s">
        <v>28</v>
      </c>
      <c r="N6161" s="15" t="s">
        <v>28</v>
      </c>
      <c r="O6161" s="15" t="s">
        <v>28</v>
      </c>
      <c r="P6161" s="15" t="s">
        <v>27</v>
      </c>
      <c r="Q6161" s="15" t="s">
        <v>24</v>
      </c>
      <c r="R6161" s="15" t="s">
        <v>19</v>
      </c>
      <c r="S6161" s="18" t="n">
        <v>20.5</v>
      </c>
      <c r="T6161" s="15" t="n">
        <v>38.25</v>
      </c>
      <c r="U6161" s="15" t="s">
        <v>24</v>
      </c>
      <c r="V6161" s="18" t="n">
        <f aca="false">IF(ISNUMBER(T6161),T6161,0)</f>
        <v>38.25</v>
      </c>
      <c r="W6161" s="15" t="n">
        <f aca="false">IF(U6161="Yes",1,0)</f>
        <v>0</v>
      </c>
      <c r="X6161" s="15" t="str">
        <f aca="false">IF(F6161&lt;=12,"0-12 months",IF(F6161&lt;=24,"13-24 months",IF(F6161&lt;=48,"25-48 months","49-72 months")))</f>
        <v>0-12 months</v>
      </c>
      <c r="Y6161" s="15" t="str">
        <f aca="false">IF(C6161=1,"Yes","No")</f>
        <v>No</v>
      </c>
      <c r="Z6161" s="15" t="n">
        <f aca="false">COUNTIF(J6161:O6161,"Yes")</f>
        <v>0</v>
      </c>
      <c r="AA6161" s="18" t="n">
        <f aca="false">S6161*W6161</f>
        <v>0</v>
      </c>
      <c r="AB6161" s="15" t="n">
        <f aca="false">(P6161="Month-to-month")+(I6161="Fiber optic")+(R6161="Electronic check")+(F6161&lt;=12)+(M6161="No")+(J6161="No")</f>
        <v>1</v>
      </c>
      <c r="AC6161" s="15" t="str">
        <f aca="false">IF(AB6161&gt;=5,"High",IF(AB6161&gt;=3,"Medium","Low"))</f>
        <v>Low</v>
      </c>
    </row>
    <row r="6162" customFormat="false" ht="15" hidden="false" customHeight="false" outlineLevel="0" collapsed="false">
      <c r="A6162" s="15" t="s">
        <v>6259</v>
      </c>
      <c r="B6162" s="15" t="s">
        <v>94</v>
      </c>
      <c r="C6162" s="15" t="n">
        <v>0</v>
      </c>
      <c r="D6162" s="15" t="s">
        <v>24</v>
      </c>
      <c r="E6162" s="15" t="s">
        <v>24</v>
      </c>
      <c r="F6162" s="15" t="n">
        <v>36</v>
      </c>
      <c r="G6162" s="15" t="s">
        <v>26</v>
      </c>
      <c r="H6162" s="15" t="s">
        <v>26</v>
      </c>
      <c r="I6162" s="15" t="s">
        <v>96</v>
      </c>
      <c r="J6162" s="15" t="s">
        <v>26</v>
      </c>
      <c r="K6162" s="15" t="s">
        <v>24</v>
      </c>
      <c r="L6162" s="15" t="s">
        <v>26</v>
      </c>
      <c r="M6162" s="15" t="s">
        <v>26</v>
      </c>
      <c r="N6162" s="15" t="s">
        <v>26</v>
      </c>
      <c r="O6162" s="15" t="s">
        <v>26</v>
      </c>
      <c r="P6162" s="15" t="s">
        <v>27</v>
      </c>
      <c r="Q6162" s="15" t="s">
        <v>26</v>
      </c>
      <c r="R6162" s="15" t="s">
        <v>21</v>
      </c>
      <c r="S6162" s="18" t="n">
        <v>89.65</v>
      </c>
      <c r="T6162" s="15" t="n">
        <v>3348.1</v>
      </c>
      <c r="U6162" s="15" t="s">
        <v>24</v>
      </c>
      <c r="V6162" s="18" t="n">
        <f aca="false">IF(ISNUMBER(T6162),T6162,0)</f>
        <v>3348.1</v>
      </c>
      <c r="W6162" s="15" t="n">
        <f aca="false">IF(U6162="Yes",1,0)</f>
        <v>0</v>
      </c>
      <c r="X6162" s="15" t="str">
        <f aca="false">IF(F6162&lt;=12,"0-12 months",IF(F6162&lt;=24,"13-24 months",IF(F6162&lt;=48,"25-48 months","49-72 months")))</f>
        <v>25-48 months</v>
      </c>
      <c r="Y6162" s="15" t="str">
        <f aca="false">IF(C6162=1,"Yes","No")</f>
        <v>No</v>
      </c>
      <c r="Z6162" s="15" t="n">
        <f aca="false">COUNTIF(J6162:O6162,"Yes")</f>
        <v>5</v>
      </c>
      <c r="AA6162" s="18" t="n">
        <f aca="false">S6162*W6162</f>
        <v>0</v>
      </c>
      <c r="AB6162" s="15" t="n">
        <f aca="false">(P6162="Month-to-month")+(I6162="Fiber optic")+(R6162="Electronic check")+(F6162&lt;=12)+(M6162="No")+(J6162="No")</f>
        <v>0</v>
      </c>
      <c r="AC6162" s="15" t="str">
        <f aca="false">IF(AB6162&gt;=5,"High",IF(AB6162&gt;=3,"Medium","Low"))</f>
        <v>Low</v>
      </c>
    </row>
    <row r="6163" customFormat="false" ht="15" hidden="false" customHeight="false" outlineLevel="0" collapsed="false">
      <c r="A6163" s="15" t="s">
        <v>6260</v>
      </c>
      <c r="B6163" s="15" t="s">
        <v>98</v>
      </c>
      <c r="C6163" s="15" t="n">
        <v>0</v>
      </c>
      <c r="D6163" s="15" t="s">
        <v>24</v>
      </c>
      <c r="E6163" s="15" t="s">
        <v>24</v>
      </c>
      <c r="F6163" s="15" t="n">
        <v>7</v>
      </c>
      <c r="G6163" s="15" t="s">
        <v>26</v>
      </c>
      <c r="H6163" s="15" t="s">
        <v>24</v>
      </c>
      <c r="I6163" s="15" t="s">
        <v>102</v>
      </c>
      <c r="J6163" s="15" t="s">
        <v>26</v>
      </c>
      <c r="K6163" s="15" t="s">
        <v>24</v>
      </c>
      <c r="L6163" s="15" t="s">
        <v>24</v>
      </c>
      <c r="M6163" s="15" t="s">
        <v>24</v>
      </c>
      <c r="N6163" s="15" t="s">
        <v>24</v>
      </c>
      <c r="O6163" s="15" t="s">
        <v>24</v>
      </c>
      <c r="P6163" s="15" t="s">
        <v>25</v>
      </c>
      <c r="Q6163" s="15" t="s">
        <v>24</v>
      </c>
      <c r="R6163" s="15" t="s">
        <v>17</v>
      </c>
      <c r="S6163" s="18" t="n">
        <v>74.35</v>
      </c>
      <c r="T6163" s="15" t="n">
        <v>533.6</v>
      </c>
      <c r="U6163" s="15" t="s">
        <v>24</v>
      </c>
      <c r="V6163" s="18" t="n">
        <f aca="false">IF(ISNUMBER(T6163),T6163,0)</f>
        <v>533.6</v>
      </c>
      <c r="W6163" s="15" t="n">
        <f aca="false">IF(U6163="Yes",1,0)</f>
        <v>0</v>
      </c>
      <c r="X6163" s="15" t="str">
        <f aca="false">IF(F6163&lt;=12,"0-12 months",IF(F6163&lt;=24,"13-24 months",IF(F6163&lt;=48,"25-48 months","49-72 months")))</f>
        <v>0-12 months</v>
      </c>
      <c r="Y6163" s="15" t="str">
        <f aca="false">IF(C6163=1,"Yes","No")</f>
        <v>No</v>
      </c>
      <c r="Z6163" s="15" t="n">
        <f aca="false">COUNTIF(J6163:O6163,"Yes")</f>
        <v>1</v>
      </c>
      <c r="AA6163" s="18" t="n">
        <f aca="false">S6163*W6163</f>
        <v>0</v>
      </c>
      <c r="AB6163" s="15" t="n">
        <f aca="false">(P6163="Month-to-month")+(I6163="Fiber optic")+(R6163="Electronic check")+(F6163&lt;=12)+(M6163="No")+(J6163="No")</f>
        <v>4</v>
      </c>
      <c r="AC6163" s="15" t="str">
        <f aca="false">IF(AB6163&gt;=5,"High",IF(AB6163&gt;=3,"Medium","Low"))</f>
        <v>Medium</v>
      </c>
    </row>
    <row r="6164" customFormat="false" ht="15" hidden="false" customHeight="false" outlineLevel="0" collapsed="false">
      <c r="A6164" s="15" t="s">
        <v>6261</v>
      </c>
      <c r="B6164" s="15" t="s">
        <v>94</v>
      </c>
      <c r="C6164" s="15" t="n">
        <v>1</v>
      </c>
      <c r="D6164" s="15" t="s">
        <v>26</v>
      </c>
      <c r="E6164" s="15" t="s">
        <v>24</v>
      </c>
      <c r="F6164" s="15" t="n">
        <v>60</v>
      </c>
      <c r="G6164" s="15" t="s">
        <v>24</v>
      </c>
      <c r="H6164" s="15" t="s">
        <v>95</v>
      </c>
      <c r="I6164" s="15" t="s">
        <v>96</v>
      </c>
      <c r="J6164" s="15" t="s">
        <v>24</v>
      </c>
      <c r="K6164" s="15" t="s">
        <v>26</v>
      </c>
      <c r="L6164" s="15" t="s">
        <v>24</v>
      </c>
      <c r="M6164" s="15" t="s">
        <v>24</v>
      </c>
      <c r="N6164" s="15" t="s">
        <v>26</v>
      </c>
      <c r="O6164" s="15" t="s">
        <v>26</v>
      </c>
      <c r="P6164" s="15" t="s">
        <v>29</v>
      </c>
      <c r="Q6164" s="15" t="s">
        <v>26</v>
      </c>
      <c r="R6164" s="15" t="s">
        <v>21</v>
      </c>
      <c r="S6164" s="18" t="n">
        <v>49.45</v>
      </c>
      <c r="T6164" s="15" t="n">
        <v>2907.55</v>
      </c>
      <c r="U6164" s="15" t="s">
        <v>24</v>
      </c>
      <c r="V6164" s="18" t="n">
        <f aca="false">IF(ISNUMBER(T6164),T6164,0)</f>
        <v>2907.55</v>
      </c>
      <c r="W6164" s="15" t="n">
        <f aca="false">IF(U6164="Yes",1,0)</f>
        <v>0</v>
      </c>
      <c r="X6164" s="15" t="str">
        <f aca="false">IF(F6164&lt;=12,"0-12 months",IF(F6164&lt;=24,"13-24 months",IF(F6164&lt;=48,"25-48 months","49-72 months")))</f>
        <v>49-72 months</v>
      </c>
      <c r="Y6164" s="15" t="str">
        <f aca="false">IF(C6164=1,"Yes","No")</f>
        <v>Yes</v>
      </c>
      <c r="Z6164" s="15" t="n">
        <f aca="false">COUNTIF(J6164:O6164,"Yes")</f>
        <v>3</v>
      </c>
      <c r="AA6164" s="18" t="n">
        <f aca="false">S6164*W6164</f>
        <v>0</v>
      </c>
      <c r="AB6164" s="15" t="n">
        <f aca="false">(P6164="Month-to-month")+(I6164="Fiber optic")+(R6164="Electronic check")+(F6164&lt;=12)+(M6164="No")+(J6164="No")</f>
        <v>2</v>
      </c>
      <c r="AC6164" s="15" t="str">
        <f aca="false">IF(AB6164&gt;=5,"High",IF(AB6164&gt;=3,"Medium","Low"))</f>
        <v>Low</v>
      </c>
    </row>
    <row r="6165" customFormat="false" ht="15" hidden="false" customHeight="false" outlineLevel="0" collapsed="false">
      <c r="A6165" s="15" t="s">
        <v>6262</v>
      </c>
      <c r="B6165" s="15" t="s">
        <v>94</v>
      </c>
      <c r="C6165" s="15" t="n">
        <v>0</v>
      </c>
      <c r="D6165" s="15" t="s">
        <v>26</v>
      </c>
      <c r="E6165" s="15" t="s">
        <v>24</v>
      </c>
      <c r="F6165" s="15" t="n">
        <v>19</v>
      </c>
      <c r="G6165" s="15" t="s">
        <v>26</v>
      </c>
      <c r="H6165" s="15" t="s">
        <v>26</v>
      </c>
      <c r="I6165" s="15" t="s">
        <v>102</v>
      </c>
      <c r="J6165" s="15" t="s">
        <v>24</v>
      </c>
      <c r="K6165" s="15" t="s">
        <v>26</v>
      </c>
      <c r="L6165" s="15" t="s">
        <v>24</v>
      </c>
      <c r="M6165" s="15" t="s">
        <v>24</v>
      </c>
      <c r="N6165" s="15" t="s">
        <v>24</v>
      </c>
      <c r="O6165" s="15" t="s">
        <v>26</v>
      </c>
      <c r="P6165" s="15" t="s">
        <v>25</v>
      </c>
      <c r="Q6165" s="15" t="s">
        <v>26</v>
      </c>
      <c r="R6165" s="15" t="s">
        <v>15</v>
      </c>
      <c r="S6165" s="18" t="n">
        <v>89.1</v>
      </c>
      <c r="T6165" s="15" t="n">
        <v>1620.8</v>
      </c>
      <c r="U6165" s="15" t="s">
        <v>24</v>
      </c>
      <c r="V6165" s="18" t="n">
        <f aca="false">IF(ISNUMBER(T6165),T6165,0)</f>
        <v>1620.8</v>
      </c>
      <c r="W6165" s="15" t="n">
        <f aca="false">IF(U6165="Yes",1,0)</f>
        <v>0</v>
      </c>
      <c r="X6165" s="15" t="str">
        <f aca="false">IF(F6165&lt;=12,"0-12 months",IF(F6165&lt;=24,"13-24 months",IF(F6165&lt;=48,"25-48 months","49-72 months")))</f>
        <v>13-24 months</v>
      </c>
      <c r="Y6165" s="15" t="str">
        <f aca="false">IF(C6165=1,"Yes","No")</f>
        <v>No</v>
      </c>
      <c r="Z6165" s="15" t="n">
        <f aca="false">COUNTIF(J6165:O6165,"Yes")</f>
        <v>2</v>
      </c>
      <c r="AA6165" s="18" t="n">
        <f aca="false">S6165*W6165</f>
        <v>0</v>
      </c>
      <c r="AB6165" s="15" t="n">
        <f aca="false">(P6165="Month-to-month")+(I6165="Fiber optic")+(R6165="Electronic check")+(F6165&lt;=12)+(M6165="No")+(J6165="No")</f>
        <v>5</v>
      </c>
      <c r="AC6165" s="15" t="str">
        <f aca="false">IF(AB6165&gt;=5,"High",IF(AB6165&gt;=3,"Medium","Low"))</f>
        <v>High</v>
      </c>
    </row>
    <row r="6166" customFormat="false" ht="15" hidden="false" customHeight="false" outlineLevel="0" collapsed="false">
      <c r="A6166" s="15" t="s">
        <v>6263</v>
      </c>
      <c r="B6166" s="15" t="s">
        <v>98</v>
      </c>
      <c r="C6166" s="15" t="n">
        <v>1</v>
      </c>
      <c r="D6166" s="15" t="s">
        <v>26</v>
      </c>
      <c r="E6166" s="15" t="s">
        <v>24</v>
      </c>
      <c r="F6166" s="15" t="n">
        <v>45</v>
      </c>
      <c r="G6166" s="15" t="s">
        <v>26</v>
      </c>
      <c r="H6166" s="15" t="s">
        <v>26</v>
      </c>
      <c r="I6166" s="15" t="s">
        <v>96</v>
      </c>
      <c r="J6166" s="15" t="s">
        <v>26</v>
      </c>
      <c r="K6166" s="15" t="s">
        <v>24</v>
      </c>
      <c r="L6166" s="15" t="s">
        <v>26</v>
      </c>
      <c r="M6166" s="15" t="s">
        <v>26</v>
      </c>
      <c r="N6166" s="15" t="s">
        <v>24</v>
      </c>
      <c r="O6166" s="15" t="s">
        <v>26</v>
      </c>
      <c r="P6166" s="15" t="s">
        <v>29</v>
      </c>
      <c r="Q6166" s="15" t="s">
        <v>24</v>
      </c>
      <c r="R6166" s="15" t="s">
        <v>21</v>
      </c>
      <c r="S6166" s="18" t="n">
        <v>75.15</v>
      </c>
      <c r="T6166" s="15" t="n">
        <v>3480.35</v>
      </c>
      <c r="U6166" s="15" t="s">
        <v>24</v>
      </c>
      <c r="V6166" s="18" t="n">
        <f aca="false">IF(ISNUMBER(T6166),T6166,0)</f>
        <v>3480.35</v>
      </c>
      <c r="W6166" s="15" t="n">
        <f aca="false">IF(U6166="Yes",1,0)</f>
        <v>0</v>
      </c>
      <c r="X6166" s="15" t="str">
        <f aca="false">IF(F6166&lt;=12,"0-12 months",IF(F6166&lt;=24,"13-24 months",IF(F6166&lt;=48,"25-48 months","49-72 months")))</f>
        <v>25-48 months</v>
      </c>
      <c r="Y6166" s="15" t="str">
        <f aca="false">IF(C6166=1,"Yes","No")</f>
        <v>Yes</v>
      </c>
      <c r="Z6166" s="15" t="n">
        <f aca="false">COUNTIF(J6166:O6166,"Yes")</f>
        <v>4</v>
      </c>
      <c r="AA6166" s="18" t="n">
        <f aca="false">S6166*W6166</f>
        <v>0</v>
      </c>
      <c r="AB6166" s="15" t="n">
        <f aca="false">(P6166="Month-to-month")+(I6166="Fiber optic")+(R6166="Electronic check")+(F6166&lt;=12)+(M6166="No")+(J6166="No")</f>
        <v>0</v>
      </c>
      <c r="AC6166" s="15" t="str">
        <f aca="false">IF(AB6166&gt;=5,"High",IF(AB6166&gt;=3,"Medium","Low"))</f>
        <v>Low</v>
      </c>
    </row>
    <row r="6167" customFormat="false" ht="15" hidden="false" customHeight="false" outlineLevel="0" collapsed="false">
      <c r="A6167" s="15" t="s">
        <v>6264</v>
      </c>
      <c r="B6167" s="15" t="s">
        <v>98</v>
      </c>
      <c r="C6167" s="15" t="n">
        <v>1</v>
      </c>
      <c r="D6167" s="15" t="s">
        <v>24</v>
      </c>
      <c r="E6167" s="15" t="s">
        <v>24</v>
      </c>
      <c r="F6167" s="15" t="n">
        <v>4</v>
      </c>
      <c r="G6167" s="15" t="s">
        <v>26</v>
      </c>
      <c r="H6167" s="15" t="s">
        <v>24</v>
      </c>
      <c r="I6167" s="15" t="s">
        <v>102</v>
      </c>
      <c r="J6167" s="15" t="s">
        <v>24</v>
      </c>
      <c r="K6167" s="15" t="s">
        <v>24</v>
      </c>
      <c r="L6167" s="15" t="s">
        <v>24</v>
      </c>
      <c r="M6167" s="15" t="s">
        <v>24</v>
      </c>
      <c r="N6167" s="15" t="s">
        <v>24</v>
      </c>
      <c r="O6167" s="15" t="s">
        <v>24</v>
      </c>
      <c r="P6167" s="15" t="s">
        <v>25</v>
      </c>
      <c r="Q6167" s="15" t="s">
        <v>26</v>
      </c>
      <c r="R6167" s="15" t="s">
        <v>15</v>
      </c>
      <c r="S6167" s="18" t="n">
        <v>70.65</v>
      </c>
      <c r="T6167" s="15" t="n">
        <v>293.85</v>
      </c>
      <c r="U6167" s="15" t="s">
        <v>24</v>
      </c>
      <c r="V6167" s="18" t="n">
        <f aca="false">IF(ISNUMBER(T6167),T6167,0)</f>
        <v>293.85</v>
      </c>
      <c r="W6167" s="15" t="n">
        <f aca="false">IF(U6167="Yes",1,0)</f>
        <v>0</v>
      </c>
      <c r="X6167" s="15" t="str">
        <f aca="false">IF(F6167&lt;=12,"0-12 months",IF(F6167&lt;=24,"13-24 months",IF(F6167&lt;=48,"25-48 months","49-72 months")))</f>
        <v>0-12 months</v>
      </c>
      <c r="Y6167" s="15" t="str">
        <f aca="false">IF(C6167=1,"Yes","No")</f>
        <v>Yes</v>
      </c>
      <c r="Z6167" s="15" t="n">
        <f aca="false">COUNTIF(J6167:O6167,"Yes")</f>
        <v>0</v>
      </c>
      <c r="AA6167" s="18" t="n">
        <f aca="false">S6167*W6167</f>
        <v>0</v>
      </c>
      <c r="AB6167" s="15" t="n">
        <f aca="false">(P6167="Month-to-month")+(I6167="Fiber optic")+(R6167="Electronic check")+(F6167&lt;=12)+(M6167="No")+(J6167="No")</f>
        <v>6</v>
      </c>
      <c r="AC6167" s="15" t="str">
        <f aca="false">IF(AB6167&gt;=5,"High",IF(AB6167&gt;=3,"Medium","Low"))</f>
        <v>High</v>
      </c>
    </row>
    <row r="6168" customFormat="false" ht="15" hidden="false" customHeight="false" outlineLevel="0" collapsed="false">
      <c r="A6168" s="15" t="s">
        <v>6265</v>
      </c>
      <c r="B6168" s="15" t="s">
        <v>94</v>
      </c>
      <c r="C6168" s="15" t="n">
        <v>0</v>
      </c>
      <c r="D6168" s="15" t="s">
        <v>26</v>
      </c>
      <c r="E6168" s="15" t="s">
        <v>26</v>
      </c>
      <c r="F6168" s="15" t="n">
        <v>31</v>
      </c>
      <c r="G6168" s="15" t="s">
        <v>26</v>
      </c>
      <c r="H6168" s="15" t="s">
        <v>26</v>
      </c>
      <c r="I6168" s="15" t="s">
        <v>102</v>
      </c>
      <c r="J6168" s="15" t="s">
        <v>24</v>
      </c>
      <c r="K6168" s="15" t="s">
        <v>24</v>
      </c>
      <c r="L6168" s="15" t="s">
        <v>26</v>
      </c>
      <c r="M6168" s="15" t="s">
        <v>26</v>
      </c>
      <c r="N6168" s="15" t="s">
        <v>26</v>
      </c>
      <c r="O6168" s="15" t="s">
        <v>26</v>
      </c>
      <c r="P6168" s="15" t="s">
        <v>25</v>
      </c>
      <c r="Q6168" s="15" t="s">
        <v>26</v>
      </c>
      <c r="R6168" s="15" t="s">
        <v>15</v>
      </c>
      <c r="S6168" s="18" t="n">
        <v>104.2</v>
      </c>
      <c r="T6168" s="15" t="n">
        <v>3243.45</v>
      </c>
      <c r="U6168" s="15" t="s">
        <v>26</v>
      </c>
      <c r="V6168" s="18" t="n">
        <f aca="false">IF(ISNUMBER(T6168),T6168,0)</f>
        <v>3243.45</v>
      </c>
      <c r="W6168" s="15" t="n">
        <f aca="false">IF(U6168="Yes",1,0)</f>
        <v>1</v>
      </c>
      <c r="X6168" s="15" t="str">
        <f aca="false">IF(F6168&lt;=12,"0-12 months",IF(F6168&lt;=24,"13-24 months",IF(F6168&lt;=48,"25-48 months","49-72 months")))</f>
        <v>25-48 months</v>
      </c>
      <c r="Y6168" s="15" t="str">
        <f aca="false">IF(C6168=1,"Yes","No")</f>
        <v>No</v>
      </c>
      <c r="Z6168" s="15" t="n">
        <f aca="false">COUNTIF(J6168:O6168,"Yes")</f>
        <v>4</v>
      </c>
      <c r="AA6168" s="18" t="n">
        <f aca="false">S6168*W6168</f>
        <v>104.2</v>
      </c>
      <c r="AB6168" s="15" t="n">
        <f aca="false">(P6168="Month-to-month")+(I6168="Fiber optic")+(R6168="Electronic check")+(F6168&lt;=12)+(M6168="No")+(J6168="No")</f>
        <v>4</v>
      </c>
      <c r="AC6168" s="15" t="str">
        <f aca="false">IF(AB6168&gt;=5,"High",IF(AB6168&gt;=3,"Medium","Low"))</f>
        <v>Medium</v>
      </c>
    </row>
    <row r="6169" customFormat="false" ht="15" hidden="false" customHeight="false" outlineLevel="0" collapsed="false">
      <c r="A6169" s="15" t="s">
        <v>6266</v>
      </c>
      <c r="B6169" s="15" t="s">
        <v>98</v>
      </c>
      <c r="C6169" s="15" t="n">
        <v>0</v>
      </c>
      <c r="D6169" s="15" t="s">
        <v>26</v>
      </c>
      <c r="E6169" s="15" t="s">
        <v>26</v>
      </c>
      <c r="F6169" s="15" t="n">
        <v>47</v>
      </c>
      <c r="G6169" s="15" t="s">
        <v>26</v>
      </c>
      <c r="H6169" s="15" t="s">
        <v>24</v>
      </c>
      <c r="I6169" s="15" t="s">
        <v>102</v>
      </c>
      <c r="J6169" s="15" t="s">
        <v>26</v>
      </c>
      <c r="K6169" s="15" t="s">
        <v>24</v>
      </c>
      <c r="L6169" s="15" t="s">
        <v>26</v>
      </c>
      <c r="M6169" s="15" t="s">
        <v>24</v>
      </c>
      <c r="N6169" s="15" t="s">
        <v>24</v>
      </c>
      <c r="O6169" s="15" t="s">
        <v>26</v>
      </c>
      <c r="P6169" s="15" t="s">
        <v>25</v>
      </c>
      <c r="Q6169" s="15" t="s">
        <v>24</v>
      </c>
      <c r="R6169" s="15" t="s">
        <v>15</v>
      </c>
      <c r="S6169" s="18" t="n">
        <v>90.05</v>
      </c>
      <c r="T6169" s="15" t="n">
        <v>4137.2</v>
      </c>
      <c r="U6169" s="15" t="s">
        <v>24</v>
      </c>
      <c r="V6169" s="18" t="n">
        <f aca="false">IF(ISNUMBER(T6169),T6169,0)</f>
        <v>4137.2</v>
      </c>
      <c r="W6169" s="15" t="n">
        <f aca="false">IF(U6169="Yes",1,0)</f>
        <v>0</v>
      </c>
      <c r="X6169" s="15" t="str">
        <f aca="false">IF(F6169&lt;=12,"0-12 months",IF(F6169&lt;=24,"13-24 months",IF(F6169&lt;=48,"25-48 months","49-72 months")))</f>
        <v>25-48 months</v>
      </c>
      <c r="Y6169" s="15" t="str">
        <f aca="false">IF(C6169=1,"Yes","No")</f>
        <v>No</v>
      </c>
      <c r="Z6169" s="15" t="n">
        <f aca="false">COUNTIF(J6169:O6169,"Yes")</f>
        <v>3</v>
      </c>
      <c r="AA6169" s="18" t="n">
        <f aca="false">S6169*W6169</f>
        <v>0</v>
      </c>
      <c r="AB6169" s="15" t="n">
        <f aca="false">(P6169="Month-to-month")+(I6169="Fiber optic")+(R6169="Electronic check")+(F6169&lt;=12)+(M6169="No")+(J6169="No")</f>
        <v>4</v>
      </c>
      <c r="AC6169" s="15" t="str">
        <f aca="false">IF(AB6169&gt;=5,"High",IF(AB6169&gt;=3,"Medium","Low"))</f>
        <v>Medium</v>
      </c>
    </row>
    <row r="6170" customFormat="false" ht="15" hidden="false" customHeight="false" outlineLevel="0" collapsed="false">
      <c r="A6170" s="15" t="s">
        <v>6267</v>
      </c>
      <c r="B6170" s="15" t="s">
        <v>98</v>
      </c>
      <c r="C6170" s="15" t="n">
        <v>0</v>
      </c>
      <c r="D6170" s="15" t="s">
        <v>24</v>
      </c>
      <c r="E6170" s="15" t="s">
        <v>24</v>
      </c>
      <c r="F6170" s="15" t="n">
        <v>1</v>
      </c>
      <c r="G6170" s="15" t="s">
        <v>26</v>
      </c>
      <c r="H6170" s="15" t="s">
        <v>24</v>
      </c>
      <c r="I6170" s="15" t="s">
        <v>102</v>
      </c>
      <c r="J6170" s="15" t="s">
        <v>24</v>
      </c>
      <c r="K6170" s="15" t="s">
        <v>24</v>
      </c>
      <c r="L6170" s="15" t="s">
        <v>24</v>
      </c>
      <c r="M6170" s="15" t="s">
        <v>24</v>
      </c>
      <c r="N6170" s="15" t="s">
        <v>24</v>
      </c>
      <c r="O6170" s="15" t="s">
        <v>26</v>
      </c>
      <c r="P6170" s="15" t="s">
        <v>25</v>
      </c>
      <c r="Q6170" s="15" t="s">
        <v>26</v>
      </c>
      <c r="R6170" s="15" t="s">
        <v>15</v>
      </c>
      <c r="S6170" s="18" t="n">
        <v>79.25</v>
      </c>
      <c r="T6170" s="15" t="n">
        <v>79.25</v>
      </c>
      <c r="U6170" s="15" t="s">
        <v>26</v>
      </c>
      <c r="V6170" s="18" t="n">
        <f aca="false">IF(ISNUMBER(T6170),T6170,0)</f>
        <v>79.25</v>
      </c>
      <c r="W6170" s="15" t="n">
        <f aca="false">IF(U6170="Yes",1,0)</f>
        <v>1</v>
      </c>
      <c r="X6170" s="15" t="str">
        <f aca="false">IF(F6170&lt;=12,"0-12 months",IF(F6170&lt;=24,"13-24 months",IF(F6170&lt;=48,"25-48 months","49-72 months")))</f>
        <v>0-12 months</v>
      </c>
      <c r="Y6170" s="15" t="str">
        <f aca="false">IF(C6170=1,"Yes","No")</f>
        <v>No</v>
      </c>
      <c r="Z6170" s="15" t="n">
        <f aca="false">COUNTIF(J6170:O6170,"Yes")</f>
        <v>1</v>
      </c>
      <c r="AA6170" s="18" t="n">
        <f aca="false">S6170*W6170</f>
        <v>79.25</v>
      </c>
      <c r="AB6170" s="15" t="n">
        <f aca="false">(P6170="Month-to-month")+(I6170="Fiber optic")+(R6170="Electronic check")+(F6170&lt;=12)+(M6170="No")+(J6170="No")</f>
        <v>6</v>
      </c>
      <c r="AC6170" s="15" t="str">
        <f aca="false">IF(AB6170&gt;=5,"High",IF(AB6170&gt;=3,"Medium","Low"))</f>
        <v>High</v>
      </c>
    </row>
    <row r="6171" customFormat="false" ht="15" hidden="false" customHeight="false" outlineLevel="0" collapsed="false">
      <c r="A6171" s="15" t="s">
        <v>6268</v>
      </c>
      <c r="B6171" s="15" t="s">
        <v>94</v>
      </c>
      <c r="C6171" s="15" t="n">
        <v>0</v>
      </c>
      <c r="D6171" s="15" t="s">
        <v>24</v>
      </c>
      <c r="E6171" s="15" t="s">
        <v>24</v>
      </c>
      <c r="F6171" s="15" t="n">
        <v>1</v>
      </c>
      <c r="G6171" s="15" t="s">
        <v>26</v>
      </c>
      <c r="H6171" s="15" t="s">
        <v>24</v>
      </c>
      <c r="I6171" s="15" t="s">
        <v>96</v>
      </c>
      <c r="J6171" s="15" t="s">
        <v>24</v>
      </c>
      <c r="K6171" s="15" t="s">
        <v>24</v>
      </c>
      <c r="L6171" s="15" t="s">
        <v>24</v>
      </c>
      <c r="M6171" s="15" t="s">
        <v>24</v>
      </c>
      <c r="N6171" s="15" t="s">
        <v>24</v>
      </c>
      <c r="O6171" s="15" t="s">
        <v>24</v>
      </c>
      <c r="P6171" s="15" t="s">
        <v>25</v>
      </c>
      <c r="Q6171" s="15" t="s">
        <v>26</v>
      </c>
      <c r="R6171" s="15" t="s">
        <v>19</v>
      </c>
      <c r="S6171" s="18" t="n">
        <v>44.9</v>
      </c>
      <c r="T6171" s="15" t="n">
        <v>44.9</v>
      </c>
      <c r="U6171" s="15" t="s">
        <v>26</v>
      </c>
      <c r="V6171" s="18" t="n">
        <f aca="false">IF(ISNUMBER(T6171),T6171,0)</f>
        <v>44.9</v>
      </c>
      <c r="W6171" s="15" t="n">
        <f aca="false">IF(U6171="Yes",1,0)</f>
        <v>1</v>
      </c>
      <c r="X6171" s="15" t="str">
        <f aca="false">IF(F6171&lt;=12,"0-12 months",IF(F6171&lt;=24,"13-24 months",IF(F6171&lt;=48,"25-48 months","49-72 months")))</f>
        <v>0-12 months</v>
      </c>
      <c r="Y6171" s="15" t="str">
        <f aca="false">IF(C6171=1,"Yes","No")</f>
        <v>No</v>
      </c>
      <c r="Z6171" s="15" t="n">
        <f aca="false">COUNTIF(J6171:O6171,"Yes")</f>
        <v>0</v>
      </c>
      <c r="AA6171" s="18" t="n">
        <f aca="false">S6171*W6171</f>
        <v>44.9</v>
      </c>
      <c r="AB6171" s="15" t="n">
        <f aca="false">(P6171="Month-to-month")+(I6171="Fiber optic")+(R6171="Electronic check")+(F6171&lt;=12)+(M6171="No")+(J6171="No")</f>
        <v>4</v>
      </c>
      <c r="AC6171" s="15" t="str">
        <f aca="false">IF(AB6171&gt;=5,"High",IF(AB6171&gt;=3,"Medium","Low"))</f>
        <v>Medium</v>
      </c>
    </row>
    <row r="6172" customFormat="false" ht="15" hidden="false" customHeight="false" outlineLevel="0" collapsed="false">
      <c r="A6172" s="15" t="s">
        <v>6269</v>
      </c>
      <c r="B6172" s="15" t="s">
        <v>94</v>
      </c>
      <c r="C6172" s="15" t="n">
        <v>0</v>
      </c>
      <c r="D6172" s="15" t="s">
        <v>24</v>
      </c>
      <c r="E6172" s="15" t="s">
        <v>24</v>
      </c>
      <c r="F6172" s="15" t="n">
        <v>1</v>
      </c>
      <c r="G6172" s="15" t="s">
        <v>26</v>
      </c>
      <c r="H6172" s="15" t="s">
        <v>24</v>
      </c>
      <c r="I6172" s="15" t="s">
        <v>24</v>
      </c>
      <c r="J6172" s="15" t="s">
        <v>28</v>
      </c>
      <c r="K6172" s="15" t="s">
        <v>28</v>
      </c>
      <c r="L6172" s="15" t="s">
        <v>28</v>
      </c>
      <c r="M6172" s="15" t="s">
        <v>28</v>
      </c>
      <c r="N6172" s="15" t="s">
        <v>28</v>
      </c>
      <c r="O6172" s="15" t="s">
        <v>28</v>
      </c>
      <c r="P6172" s="15" t="s">
        <v>25</v>
      </c>
      <c r="Q6172" s="15" t="s">
        <v>24</v>
      </c>
      <c r="R6172" s="15" t="s">
        <v>21</v>
      </c>
      <c r="S6172" s="18" t="n">
        <v>19.4</v>
      </c>
      <c r="T6172" s="15" t="n">
        <v>19.4</v>
      </c>
      <c r="U6172" s="15" t="s">
        <v>24</v>
      </c>
      <c r="V6172" s="18" t="n">
        <f aca="false">IF(ISNUMBER(T6172),T6172,0)</f>
        <v>19.4</v>
      </c>
      <c r="W6172" s="15" t="n">
        <f aca="false">IF(U6172="Yes",1,0)</f>
        <v>0</v>
      </c>
      <c r="X6172" s="15" t="str">
        <f aca="false">IF(F6172&lt;=12,"0-12 months",IF(F6172&lt;=24,"13-24 months",IF(F6172&lt;=48,"25-48 months","49-72 months")))</f>
        <v>0-12 months</v>
      </c>
      <c r="Y6172" s="15" t="str">
        <f aca="false">IF(C6172=1,"Yes","No")</f>
        <v>No</v>
      </c>
      <c r="Z6172" s="15" t="n">
        <f aca="false">COUNTIF(J6172:O6172,"Yes")</f>
        <v>0</v>
      </c>
      <c r="AA6172" s="18" t="n">
        <f aca="false">S6172*W6172</f>
        <v>0</v>
      </c>
      <c r="AB6172" s="15" t="n">
        <f aca="false">(P6172="Month-to-month")+(I6172="Fiber optic")+(R6172="Electronic check")+(F6172&lt;=12)+(M6172="No")+(J6172="No")</f>
        <v>2</v>
      </c>
      <c r="AC6172" s="15" t="str">
        <f aca="false">IF(AB6172&gt;=5,"High",IF(AB6172&gt;=3,"Medium","Low"))</f>
        <v>Low</v>
      </c>
    </row>
    <row r="6173" customFormat="false" ht="15" hidden="false" customHeight="false" outlineLevel="0" collapsed="false">
      <c r="A6173" s="15" t="s">
        <v>6270</v>
      </c>
      <c r="B6173" s="15" t="s">
        <v>94</v>
      </c>
      <c r="C6173" s="15" t="n">
        <v>1</v>
      </c>
      <c r="D6173" s="15" t="s">
        <v>26</v>
      </c>
      <c r="E6173" s="15" t="s">
        <v>26</v>
      </c>
      <c r="F6173" s="15" t="n">
        <v>59</v>
      </c>
      <c r="G6173" s="15" t="s">
        <v>26</v>
      </c>
      <c r="H6173" s="15" t="s">
        <v>26</v>
      </c>
      <c r="I6173" s="15" t="s">
        <v>102</v>
      </c>
      <c r="J6173" s="15" t="s">
        <v>24</v>
      </c>
      <c r="K6173" s="15" t="s">
        <v>24</v>
      </c>
      <c r="L6173" s="15" t="s">
        <v>26</v>
      </c>
      <c r="M6173" s="15" t="s">
        <v>24</v>
      </c>
      <c r="N6173" s="15" t="s">
        <v>24</v>
      </c>
      <c r="O6173" s="15" t="s">
        <v>26</v>
      </c>
      <c r="P6173" s="15" t="s">
        <v>25</v>
      </c>
      <c r="Q6173" s="15" t="s">
        <v>26</v>
      </c>
      <c r="R6173" s="15" t="s">
        <v>21</v>
      </c>
      <c r="S6173" s="18" t="n">
        <v>88.75</v>
      </c>
      <c r="T6173" s="15" t="n">
        <v>5348.65</v>
      </c>
      <c r="U6173" s="15" t="s">
        <v>24</v>
      </c>
      <c r="V6173" s="18" t="n">
        <f aca="false">IF(ISNUMBER(T6173),T6173,0)</f>
        <v>5348.65</v>
      </c>
      <c r="W6173" s="15" t="n">
        <f aca="false">IF(U6173="Yes",1,0)</f>
        <v>0</v>
      </c>
      <c r="X6173" s="15" t="str">
        <f aca="false">IF(F6173&lt;=12,"0-12 months",IF(F6173&lt;=24,"13-24 months",IF(F6173&lt;=48,"25-48 months","49-72 months")))</f>
        <v>49-72 months</v>
      </c>
      <c r="Y6173" s="15" t="str">
        <f aca="false">IF(C6173=1,"Yes","No")</f>
        <v>Yes</v>
      </c>
      <c r="Z6173" s="15" t="n">
        <f aca="false">COUNTIF(J6173:O6173,"Yes")</f>
        <v>2</v>
      </c>
      <c r="AA6173" s="18" t="n">
        <f aca="false">S6173*W6173</f>
        <v>0</v>
      </c>
      <c r="AB6173" s="15" t="n">
        <f aca="false">(P6173="Month-to-month")+(I6173="Fiber optic")+(R6173="Electronic check")+(F6173&lt;=12)+(M6173="No")+(J6173="No")</f>
        <v>4</v>
      </c>
      <c r="AC6173" s="15" t="str">
        <f aca="false">IF(AB6173&gt;=5,"High",IF(AB6173&gt;=3,"Medium","Low"))</f>
        <v>Medium</v>
      </c>
    </row>
    <row r="6174" customFormat="false" ht="15" hidden="false" customHeight="false" outlineLevel="0" collapsed="false">
      <c r="A6174" s="15" t="s">
        <v>6271</v>
      </c>
      <c r="B6174" s="15" t="s">
        <v>98</v>
      </c>
      <c r="C6174" s="15" t="n">
        <v>0</v>
      </c>
      <c r="D6174" s="15" t="s">
        <v>26</v>
      </c>
      <c r="E6174" s="15" t="s">
        <v>24</v>
      </c>
      <c r="F6174" s="15" t="n">
        <v>10</v>
      </c>
      <c r="G6174" s="15" t="s">
        <v>26</v>
      </c>
      <c r="H6174" s="15" t="s">
        <v>24</v>
      </c>
      <c r="I6174" s="15" t="s">
        <v>102</v>
      </c>
      <c r="J6174" s="15" t="s">
        <v>24</v>
      </c>
      <c r="K6174" s="15" t="s">
        <v>24</v>
      </c>
      <c r="L6174" s="15" t="s">
        <v>24</v>
      </c>
      <c r="M6174" s="15" t="s">
        <v>24</v>
      </c>
      <c r="N6174" s="15" t="s">
        <v>24</v>
      </c>
      <c r="O6174" s="15" t="s">
        <v>24</v>
      </c>
      <c r="P6174" s="15" t="s">
        <v>25</v>
      </c>
      <c r="Q6174" s="15" t="s">
        <v>26</v>
      </c>
      <c r="R6174" s="15" t="s">
        <v>15</v>
      </c>
      <c r="S6174" s="18" t="n">
        <v>70.1</v>
      </c>
      <c r="T6174" s="15" t="n">
        <v>659.65</v>
      </c>
      <c r="U6174" s="15" t="s">
        <v>26</v>
      </c>
      <c r="V6174" s="18" t="n">
        <f aca="false">IF(ISNUMBER(T6174),T6174,0)</f>
        <v>659.65</v>
      </c>
      <c r="W6174" s="15" t="n">
        <f aca="false">IF(U6174="Yes",1,0)</f>
        <v>1</v>
      </c>
      <c r="X6174" s="15" t="str">
        <f aca="false">IF(F6174&lt;=12,"0-12 months",IF(F6174&lt;=24,"13-24 months",IF(F6174&lt;=48,"25-48 months","49-72 months")))</f>
        <v>0-12 months</v>
      </c>
      <c r="Y6174" s="15" t="str">
        <f aca="false">IF(C6174=1,"Yes","No")</f>
        <v>No</v>
      </c>
      <c r="Z6174" s="15" t="n">
        <f aca="false">COUNTIF(J6174:O6174,"Yes")</f>
        <v>0</v>
      </c>
      <c r="AA6174" s="18" t="n">
        <f aca="false">S6174*W6174</f>
        <v>70.1</v>
      </c>
      <c r="AB6174" s="15" t="n">
        <f aca="false">(P6174="Month-to-month")+(I6174="Fiber optic")+(R6174="Electronic check")+(F6174&lt;=12)+(M6174="No")+(J6174="No")</f>
        <v>6</v>
      </c>
      <c r="AC6174" s="15" t="str">
        <f aca="false">IF(AB6174&gt;=5,"High",IF(AB6174&gt;=3,"Medium","Low"))</f>
        <v>High</v>
      </c>
    </row>
    <row r="6175" customFormat="false" ht="15" hidden="false" customHeight="false" outlineLevel="0" collapsed="false">
      <c r="A6175" s="15" t="s">
        <v>6272</v>
      </c>
      <c r="B6175" s="15" t="s">
        <v>98</v>
      </c>
      <c r="C6175" s="15" t="n">
        <v>1</v>
      </c>
      <c r="D6175" s="15" t="s">
        <v>24</v>
      </c>
      <c r="E6175" s="15" t="s">
        <v>24</v>
      </c>
      <c r="F6175" s="15" t="n">
        <v>35</v>
      </c>
      <c r="G6175" s="15" t="s">
        <v>26</v>
      </c>
      <c r="H6175" s="15" t="s">
        <v>26</v>
      </c>
      <c r="I6175" s="15" t="s">
        <v>102</v>
      </c>
      <c r="J6175" s="15" t="s">
        <v>26</v>
      </c>
      <c r="K6175" s="15" t="s">
        <v>24</v>
      </c>
      <c r="L6175" s="15" t="s">
        <v>24</v>
      </c>
      <c r="M6175" s="15" t="s">
        <v>24</v>
      </c>
      <c r="N6175" s="15" t="s">
        <v>24</v>
      </c>
      <c r="O6175" s="15" t="s">
        <v>26</v>
      </c>
      <c r="P6175" s="15" t="s">
        <v>25</v>
      </c>
      <c r="Q6175" s="15" t="s">
        <v>24</v>
      </c>
      <c r="R6175" s="15" t="s">
        <v>21</v>
      </c>
      <c r="S6175" s="18" t="n">
        <v>91</v>
      </c>
      <c r="T6175" s="15" t="n">
        <v>3180.5</v>
      </c>
      <c r="U6175" s="15" t="s">
        <v>24</v>
      </c>
      <c r="V6175" s="18" t="n">
        <f aca="false">IF(ISNUMBER(T6175),T6175,0)</f>
        <v>3180.5</v>
      </c>
      <c r="W6175" s="15" t="n">
        <f aca="false">IF(U6175="Yes",1,0)</f>
        <v>0</v>
      </c>
      <c r="X6175" s="15" t="str">
        <f aca="false">IF(F6175&lt;=12,"0-12 months",IF(F6175&lt;=24,"13-24 months",IF(F6175&lt;=48,"25-48 months","49-72 months")))</f>
        <v>25-48 months</v>
      </c>
      <c r="Y6175" s="15" t="str">
        <f aca="false">IF(C6175=1,"Yes","No")</f>
        <v>Yes</v>
      </c>
      <c r="Z6175" s="15" t="n">
        <f aca="false">COUNTIF(J6175:O6175,"Yes")</f>
        <v>2</v>
      </c>
      <c r="AA6175" s="18" t="n">
        <f aca="false">S6175*W6175</f>
        <v>0</v>
      </c>
      <c r="AB6175" s="15" t="n">
        <f aca="false">(P6175="Month-to-month")+(I6175="Fiber optic")+(R6175="Electronic check")+(F6175&lt;=12)+(M6175="No")+(J6175="No")</f>
        <v>3</v>
      </c>
      <c r="AC6175" s="15" t="str">
        <f aca="false">IF(AB6175&gt;=5,"High",IF(AB6175&gt;=3,"Medium","Low"))</f>
        <v>Medium</v>
      </c>
    </row>
    <row r="6176" customFormat="false" ht="15" hidden="false" customHeight="false" outlineLevel="0" collapsed="false">
      <c r="A6176" s="15" t="s">
        <v>6273</v>
      </c>
      <c r="B6176" s="15" t="s">
        <v>98</v>
      </c>
      <c r="C6176" s="15" t="n">
        <v>0</v>
      </c>
      <c r="D6176" s="15" t="s">
        <v>24</v>
      </c>
      <c r="E6176" s="15" t="s">
        <v>24</v>
      </c>
      <c r="F6176" s="15" t="n">
        <v>4</v>
      </c>
      <c r="G6176" s="15" t="s">
        <v>24</v>
      </c>
      <c r="H6176" s="15" t="s">
        <v>95</v>
      </c>
      <c r="I6176" s="15" t="s">
        <v>96</v>
      </c>
      <c r="J6176" s="15" t="s">
        <v>24</v>
      </c>
      <c r="K6176" s="15" t="s">
        <v>24</v>
      </c>
      <c r="L6176" s="15" t="s">
        <v>26</v>
      </c>
      <c r="M6176" s="15" t="s">
        <v>24</v>
      </c>
      <c r="N6176" s="15" t="s">
        <v>24</v>
      </c>
      <c r="O6176" s="15" t="s">
        <v>24</v>
      </c>
      <c r="P6176" s="15" t="s">
        <v>25</v>
      </c>
      <c r="Q6176" s="15" t="s">
        <v>26</v>
      </c>
      <c r="R6176" s="15" t="s">
        <v>15</v>
      </c>
      <c r="S6176" s="18" t="n">
        <v>29.65</v>
      </c>
      <c r="T6176" s="15" t="n">
        <v>118.5</v>
      </c>
      <c r="U6176" s="15" t="s">
        <v>26</v>
      </c>
      <c r="V6176" s="18" t="n">
        <f aca="false">IF(ISNUMBER(T6176),T6176,0)</f>
        <v>118.5</v>
      </c>
      <c r="W6176" s="15" t="n">
        <f aca="false">IF(U6176="Yes",1,0)</f>
        <v>1</v>
      </c>
      <c r="X6176" s="15" t="str">
        <f aca="false">IF(F6176&lt;=12,"0-12 months",IF(F6176&lt;=24,"13-24 months",IF(F6176&lt;=48,"25-48 months","49-72 months")))</f>
        <v>0-12 months</v>
      </c>
      <c r="Y6176" s="15" t="str">
        <f aca="false">IF(C6176=1,"Yes","No")</f>
        <v>No</v>
      </c>
      <c r="Z6176" s="15" t="n">
        <f aca="false">COUNTIF(J6176:O6176,"Yes")</f>
        <v>1</v>
      </c>
      <c r="AA6176" s="18" t="n">
        <f aca="false">S6176*W6176</f>
        <v>29.65</v>
      </c>
      <c r="AB6176" s="15" t="n">
        <f aca="false">(P6176="Month-to-month")+(I6176="Fiber optic")+(R6176="Electronic check")+(F6176&lt;=12)+(M6176="No")+(J6176="No")</f>
        <v>5</v>
      </c>
      <c r="AC6176" s="15" t="str">
        <f aca="false">IF(AB6176&gt;=5,"High",IF(AB6176&gt;=3,"Medium","Low"))</f>
        <v>High</v>
      </c>
    </row>
    <row r="6177" customFormat="false" ht="15" hidden="false" customHeight="false" outlineLevel="0" collapsed="false">
      <c r="A6177" s="15" t="s">
        <v>6274</v>
      </c>
      <c r="B6177" s="15" t="s">
        <v>98</v>
      </c>
      <c r="C6177" s="15" t="n">
        <v>0</v>
      </c>
      <c r="D6177" s="15" t="s">
        <v>26</v>
      </c>
      <c r="E6177" s="15" t="s">
        <v>26</v>
      </c>
      <c r="F6177" s="15" t="n">
        <v>32</v>
      </c>
      <c r="G6177" s="15" t="s">
        <v>26</v>
      </c>
      <c r="H6177" s="15" t="s">
        <v>24</v>
      </c>
      <c r="I6177" s="15" t="s">
        <v>102</v>
      </c>
      <c r="J6177" s="15" t="s">
        <v>26</v>
      </c>
      <c r="K6177" s="15" t="s">
        <v>26</v>
      </c>
      <c r="L6177" s="15" t="s">
        <v>24</v>
      </c>
      <c r="M6177" s="15" t="s">
        <v>24</v>
      </c>
      <c r="N6177" s="15" t="s">
        <v>24</v>
      </c>
      <c r="O6177" s="15" t="s">
        <v>26</v>
      </c>
      <c r="P6177" s="15" t="s">
        <v>27</v>
      </c>
      <c r="Q6177" s="15" t="s">
        <v>26</v>
      </c>
      <c r="R6177" s="15" t="s">
        <v>15</v>
      </c>
      <c r="S6177" s="18" t="n">
        <v>90.8</v>
      </c>
      <c r="T6177" s="15" t="n">
        <v>3023.85</v>
      </c>
      <c r="U6177" s="15" t="s">
        <v>24</v>
      </c>
      <c r="V6177" s="18" t="n">
        <f aca="false">IF(ISNUMBER(T6177),T6177,0)</f>
        <v>3023.85</v>
      </c>
      <c r="W6177" s="15" t="n">
        <f aca="false">IF(U6177="Yes",1,0)</f>
        <v>0</v>
      </c>
      <c r="X6177" s="15" t="str">
        <f aca="false">IF(F6177&lt;=12,"0-12 months",IF(F6177&lt;=24,"13-24 months",IF(F6177&lt;=48,"25-48 months","49-72 months")))</f>
        <v>25-48 months</v>
      </c>
      <c r="Y6177" s="15" t="str">
        <f aca="false">IF(C6177=1,"Yes","No")</f>
        <v>No</v>
      </c>
      <c r="Z6177" s="15" t="n">
        <f aca="false">COUNTIF(J6177:O6177,"Yes")</f>
        <v>3</v>
      </c>
      <c r="AA6177" s="18" t="n">
        <f aca="false">S6177*W6177</f>
        <v>0</v>
      </c>
      <c r="AB6177" s="15" t="n">
        <f aca="false">(P6177="Month-to-month")+(I6177="Fiber optic")+(R6177="Electronic check")+(F6177&lt;=12)+(M6177="No")+(J6177="No")</f>
        <v>3</v>
      </c>
      <c r="AC6177" s="15" t="str">
        <f aca="false">IF(AB6177&gt;=5,"High",IF(AB6177&gt;=3,"Medium","Low"))</f>
        <v>Medium</v>
      </c>
    </row>
    <row r="6178" customFormat="false" ht="15" hidden="false" customHeight="false" outlineLevel="0" collapsed="false">
      <c r="A6178" s="15" t="s">
        <v>6275</v>
      </c>
      <c r="B6178" s="15" t="s">
        <v>98</v>
      </c>
      <c r="C6178" s="15" t="n">
        <v>0</v>
      </c>
      <c r="D6178" s="15" t="s">
        <v>24</v>
      </c>
      <c r="E6178" s="15" t="s">
        <v>24</v>
      </c>
      <c r="F6178" s="15" t="n">
        <v>43</v>
      </c>
      <c r="G6178" s="15" t="s">
        <v>26</v>
      </c>
      <c r="H6178" s="15" t="s">
        <v>26</v>
      </c>
      <c r="I6178" s="15" t="s">
        <v>102</v>
      </c>
      <c r="J6178" s="15" t="s">
        <v>24</v>
      </c>
      <c r="K6178" s="15" t="s">
        <v>26</v>
      </c>
      <c r="L6178" s="15" t="s">
        <v>24</v>
      </c>
      <c r="M6178" s="15" t="s">
        <v>24</v>
      </c>
      <c r="N6178" s="15" t="s">
        <v>24</v>
      </c>
      <c r="O6178" s="15" t="s">
        <v>24</v>
      </c>
      <c r="P6178" s="15" t="s">
        <v>25</v>
      </c>
      <c r="Q6178" s="15" t="s">
        <v>26</v>
      </c>
      <c r="R6178" s="15" t="s">
        <v>15</v>
      </c>
      <c r="S6178" s="18" t="n">
        <v>77.85</v>
      </c>
      <c r="T6178" s="15" t="n">
        <v>3365.85</v>
      </c>
      <c r="U6178" s="15" t="s">
        <v>26</v>
      </c>
      <c r="V6178" s="18" t="n">
        <f aca="false">IF(ISNUMBER(T6178),T6178,0)</f>
        <v>3365.85</v>
      </c>
      <c r="W6178" s="15" t="n">
        <f aca="false">IF(U6178="Yes",1,0)</f>
        <v>1</v>
      </c>
      <c r="X6178" s="15" t="str">
        <f aca="false">IF(F6178&lt;=12,"0-12 months",IF(F6178&lt;=24,"13-24 months",IF(F6178&lt;=48,"25-48 months","49-72 months")))</f>
        <v>25-48 months</v>
      </c>
      <c r="Y6178" s="15" t="str">
        <f aca="false">IF(C6178=1,"Yes","No")</f>
        <v>No</v>
      </c>
      <c r="Z6178" s="15" t="n">
        <f aca="false">COUNTIF(J6178:O6178,"Yes")</f>
        <v>1</v>
      </c>
      <c r="AA6178" s="18" t="n">
        <f aca="false">S6178*W6178</f>
        <v>77.85</v>
      </c>
      <c r="AB6178" s="15" t="n">
        <f aca="false">(P6178="Month-to-month")+(I6178="Fiber optic")+(R6178="Electronic check")+(F6178&lt;=12)+(M6178="No")+(J6178="No")</f>
        <v>5</v>
      </c>
      <c r="AC6178" s="15" t="str">
        <f aca="false">IF(AB6178&gt;=5,"High",IF(AB6178&gt;=3,"Medium","Low"))</f>
        <v>High</v>
      </c>
    </row>
    <row r="6179" customFormat="false" ht="15" hidden="false" customHeight="false" outlineLevel="0" collapsed="false">
      <c r="A6179" s="15" t="s">
        <v>6276</v>
      </c>
      <c r="B6179" s="15" t="s">
        <v>98</v>
      </c>
      <c r="C6179" s="15" t="n">
        <v>0</v>
      </c>
      <c r="D6179" s="15" t="s">
        <v>24</v>
      </c>
      <c r="E6179" s="15" t="s">
        <v>24</v>
      </c>
      <c r="F6179" s="15" t="n">
        <v>4</v>
      </c>
      <c r="G6179" s="15" t="s">
        <v>26</v>
      </c>
      <c r="H6179" s="15" t="s">
        <v>24</v>
      </c>
      <c r="I6179" s="15" t="s">
        <v>96</v>
      </c>
      <c r="J6179" s="15" t="s">
        <v>24</v>
      </c>
      <c r="K6179" s="15" t="s">
        <v>24</v>
      </c>
      <c r="L6179" s="15" t="s">
        <v>24</v>
      </c>
      <c r="M6179" s="15" t="s">
        <v>24</v>
      </c>
      <c r="N6179" s="15" t="s">
        <v>24</v>
      </c>
      <c r="O6179" s="15" t="s">
        <v>26</v>
      </c>
      <c r="P6179" s="15" t="s">
        <v>25</v>
      </c>
      <c r="Q6179" s="15" t="s">
        <v>24</v>
      </c>
      <c r="R6179" s="15" t="s">
        <v>15</v>
      </c>
      <c r="S6179" s="18" t="n">
        <v>54.3</v>
      </c>
      <c r="T6179" s="15" t="n">
        <v>195.3</v>
      </c>
      <c r="U6179" s="15" t="s">
        <v>26</v>
      </c>
      <c r="V6179" s="18" t="n">
        <f aca="false">IF(ISNUMBER(T6179),T6179,0)</f>
        <v>195.3</v>
      </c>
      <c r="W6179" s="15" t="n">
        <f aca="false">IF(U6179="Yes",1,0)</f>
        <v>1</v>
      </c>
      <c r="X6179" s="15" t="str">
        <f aca="false">IF(F6179&lt;=12,"0-12 months",IF(F6179&lt;=24,"13-24 months",IF(F6179&lt;=48,"25-48 months","49-72 months")))</f>
        <v>0-12 months</v>
      </c>
      <c r="Y6179" s="15" t="str">
        <f aca="false">IF(C6179=1,"Yes","No")</f>
        <v>No</v>
      </c>
      <c r="Z6179" s="15" t="n">
        <f aca="false">COUNTIF(J6179:O6179,"Yes")</f>
        <v>1</v>
      </c>
      <c r="AA6179" s="18" t="n">
        <f aca="false">S6179*W6179</f>
        <v>54.3</v>
      </c>
      <c r="AB6179" s="15" t="n">
        <f aca="false">(P6179="Month-to-month")+(I6179="Fiber optic")+(R6179="Electronic check")+(F6179&lt;=12)+(M6179="No")+(J6179="No")</f>
        <v>5</v>
      </c>
      <c r="AC6179" s="15" t="str">
        <f aca="false">IF(AB6179&gt;=5,"High",IF(AB6179&gt;=3,"Medium","Low"))</f>
        <v>High</v>
      </c>
    </row>
    <row r="6180" customFormat="false" ht="15" hidden="false" customHeight="false" outlineLevel="0" collapsed="false">
      <c r="A6180" s="15" t="s">
        <v>6277</v>
      </c>
      <c r="B6180" s="15" t="s">
        <v>94</v>
      </c>
      <c r="C6180" s="15" t="n">
        <v>1</v>
      </c>
      <c r="D6180" s="15" t="s">
        <v>26</v>
      </c>
      <c r="E6180" s="15" t="s">
        <v>24</v>
      </c>
      <c r="F6180" s="15" t="n">
        <v>54</v>
      </c>
      <c r="G6180" s="15" t="s">
        <v>26</v>
      </c>
      <c r="H6180" s="15" t="s">
        <v>24</v>
      </c>
      <c r="I6180" s="15" t="s">
        <v>24</v>
      </c>
      <c r="J6180" s="15" t="s">
        <v>28</v>
      </c>
      <c r="K6180" s="15" t="s">
        <v>28</v>
      </c>
      <c r="L6180" s="15" t="s">
        <v>28</v>
      </c>
      <c r="M6180" s="15" t="s">
        <v>28</v>
      </c>
      <c r="N6180" s="15" t="s">
        <v>28</v>
      </c>
      <c r="O6180" s="15" t="s">
        <v>28</v>
      </c>
      <c r="P6180" s="15" t="s">
        <v>29</v>
      </c>
      <c r="Q6180" s="15" t="s">
        <v>26</v>
      </c>
      <c r="R6180" s="15" t="s">
        <v>17</v>
      </c>
      <c r="S6180" s="18" t="n">
        <v>18.95</v>
      </c>
      <c r="T6180" s="15" t="n">
        <v>1031.1</v>
      </c>
      <c r="U6180" s="15" t="s">
        <v>24</v>
      </c>
      <c r="V6180" s="18" t="n">
        <f aca="false">IF(ISNUMBER(T6180),T6180,0)</f>
        <v>1031.1</v>
      </c>
      <c r="W6180" s="15" t="n">
        <f aca="false">IF(U6180="Yes",1,0)</f>
        <v>0</v>
      </c>
      <c r="X6180" s="15" t="str">
        <f aca="false">IF(F6180&lt;=12,"0-12 months",IF(F6180&lt;=24,"13-24 months",IF(F6180&lt;=48,"25-48 months","49-72 months")))</f>
        <v>49-72 months</v>
      </c>
      <c r="Y6180" s="15" t="str">
        <f aca="false">IF(C6180=1,"Yes","No")</f>
        <v>Yes</v>
      </c>
      <c r="Z6180" s="15" t="n">
        <f aca="false">COUNTIF(J6180:O6180,"Yes")</f>
        <v>0</v>
      </c>
      <c r="AA6180" s="18" t="n">
        <f aca="false">S6180*W6180</f>
        <v>0</v>
      </c>
      <c r="AB6180" s="15" t="n">
        <f aca="false">(P6180="Month-to-month")+(I6180="Fiber optic")+(R6180="Electronic check")+(F6180&lt;=12)+(M6180="No")+(J6180="No")</f>
        <v>0</v>
      </c>
      <c r="AC6180" s="15" t="str">
        <f aca="false">IF(AB6180&gt;=5,"High",IF(AB6180&gt;=3,"Medium","Low"))</f>
        <v>Low</v>
      </c>
    </row>
    <row r="6181" customFormat="false" ht="15" hidden="false" customHeight="false" outlineLevel="0" collapsed="false">
      <c r="A6181" s="15" t="s">
        <v>6278</v>
      </c>
      <c r="B6181" s="15" t="s">
        <v>94</v>
      </c>
      <c r="C6181" s="15" t="n">
        <v>1</v>
      </c>
      <c r="D6181" s="15" t="s">
        <v>24</v>
      </c>
      <c r="E6181" s="15" t="s">
        <v>24</v>
      </c>
      <c r="F6181" s="15" t="n">
        <v>11</v>
      </c>
      <c r="G6181" s="15" t="s">
        <v>26</v>
      </c>
      <c r="H6181" s="15" t="s">
        <v>26</v>
      </c>
      <c r="I6181" s="15" t="s">
        <v>102</v>
      </c>
      <c r="J6181" s="15" t="s">
        <v>24</v>
      </c>
      <c r="K6181" s="15" t="s">
        <v>24</v>
      </c>
      <c r="L6181" s="15" t="s">
        <v>24</v>
      </c>
      <c r="M6181" s="15" t="s">
        <v>24</v>
      </c>
      <c r="N6181" s="15" t="s">
        <v>26</v>
      </c>
      <c r="O6181" s="15" t="s">
        <v>26</v>
      </c>
      <c r="P6181" s="15" t="s">
        <v>25</v>
      </c>
      <c r="Q6181" s="15" t="s">
        <v>26</v>
      </c>
      <c r="R6181" s="15" t="s">
        <v>19</v>
      </c>
      <c r="S6181" s="18" t="n">
        <v>95.15</v>
      </c>
      <c r="T6181" s="15" t="n">
        <v>997.65</v>
      </c>
      <c r="U6181" s="15" t="s">
        <v>26</v>
      </c>
      <c r="V6181" s="18" t="n">
        <f aca="false">IF(ISNUMBER(T6181),T6181,0)</f>
        <v>997.65</v>
      </c>
      <c r="W6181" s="15" t="n">
        <f aca="false">IF(U6181="Yes",1,0)</f>
        <v>1</v>
      </c>
      <c r="X6181" s="15" t="str">
        <f aca="false">IF(F6181&lt;=12,"0-12 months",IF(F6181&lt;=24,"13-24 months",IF(F6181&lt;=48,"25-48 months","49-72 months")))</f>
        <v>0-12 months</v>
      </c>
      <c r="Y6181" s="15" t="str">
        <f aca="false">IF(C6181=1,"Yes","No")</f>
        <v>Yes</v>
      </c>
      <c r="Z6181" s="15" t="n">
        <f aca="false">COUNTIF(J6181:O6181,"Yes")</f>
        <v>2</v>
      </c>
      <c r="AA6181" s="18" t="n">
        <f aca="false">S6181*W6181</f>
        <v>95.15</v>
      </c>
      <c r="AB6181" s="15" t="n">
        <f aca="false">(P6181="Month-to-month")+(I6181="Fiber optic")+(R6181="Electronic check")+(F6181&lt;=12)+(M6181="No")+(J6181="No")</f>
        <v>5</v>
      </c>
      <c r="AC6181" s="15" t="str">
        <f aca="false">IF(AB6181&gt;=5,"High",IF(AB6181&gt;=3,"Medium","Low"))</f>
        <v>High</v>
      </c>
    </row>
    <row r="6182" customFormat="false" ht="15" hidden="false" customHeight="false" outlineLevel="0" collapsed="false">
      <c r="A6182" s="15" t="s">
        <v>6279</v>
      </c>
      <c r="B6182" s="15" t="s">
        <v>94</v>
      </c>
      <c r="C6182" s="15" t="n">
        <v>1</v>
      </c>
      <c r="D6182" s="15" t="s">
        <v>24</v>
      </c>
      <c r="E6182" s="15" t="s">
        <v>24</v>
      </c>
      <c r="F6182" s="15" t="n">
        <v>66</v>
      </c>
      <c r="G6182" s="15" t="s">
        <v>26</v>
      </c>
      <c r="H6182" s="15" t="s">
        <v>26</v>
      </c>
      <c r="I6182" s="15" t="s">
        <v>102</v>
      </c>
      <c r="J6182" s="15" t="s">
        <v>26</v>
      </c>
      <c r="K6182" s="15" t="s">
        <v>24</v>
      </c>
      <c r="L6182" s="15" t="s">
        <v>24</v>
      </c>
      <c r="M6182" s="15" t="s">
        <v>24</v>
      </c>
      <c r="N6182" s="15" t="s">
        <v>26</v>
      </c>
      <c r="O6182" s="15" t="s">
        <v>26</v>
      </c>
      <c r="P6182" s="15" t="s">
        <v>29</v>
      </c>
      <c r="Q6182" s="15" t="s">
        <v>26</v>
      </c>
      <c r="R6182" s="15" t="s">
        <v>19</v>
      </c>
      <c r="S6182" s="18" t="n">
        <v>102.4</v>
      </c>
      <c r="T6182" s="15" t="n">
        <v>6471.85</v>
      </c>
      <c r="U6182" s="15" t="s">
        <v>24</v>
      </c>
      <c r="V6182" s="18" t="n">
        <f aca="false">IF(ISNUMBER(T6182),T6182,0)</f>
        <v>6471.85</v>
      </c>
      <c r="W6182" s="15" t="n">
        <f aca="false">IF(U6182="Yes",1,0)</f>
        <v>0</v>
      </c>
      <c r="X6182" s="15" t="str">
        <f aca="false">IF(F6182&lt;=12,"0-12 months",IF(F6182&lt;=24,"13-24 months",IF(F6182&lt;=48,"25-48 months","49-72 months")))</f>
        <v>49-72 months</v>
      </c>
      <c r="Y6182" s="15" t="str">
        <f aca="false">IF(C6182=1,"Yes","No")</f>
        <v>Yes</v>
      </c>
      <c r="Z6182" s="15" t="n">
        <f aca="false">COUNTIF(J6182:O6182,"Yes")</f>
        <v>3</v>
      </c>
      <c r="AA6182" s="18" t="n">
        <f aca="false">S6182*W6182</f>
        <v>0</v>
      </c>
      <c r="AB6182" s="15" t="n">
        <f aca="false">(P6182="Month-to-month")+(I6182="Fiber optic")+(R6182="Electronic check")+(F6182&lt;=12)+(M6182="No")+(J6182="No")</f>
        <v>2</v>
      </c>
      <c r="AC6182" s="15" t="str">
        <f aca="false">IF(AB6182&gt;=5,"High",IF(AB6182&gt;=3,"Medium","Low"))</f>
        <v>Low</v>
      </c>
    </row>
    <row r="6183" customFormat="false" ht="15" hidden="false" customHeight="false" outlineLevel="0" collapsed="false">
      <c r="A6183" s="15" t="s">
        <v>6280</v>
      </c>
      <c r="B6183" s="15" t="s">
        <v>98</v>
      </c>
      <c r="C6183" s="15" t="n">
        <v>0</v>
      </c>
      <c r="D6183" s="15" t="s">
        <v>26</v>
      </c>
      <c r="E6183" s="15" t="s">
        <v>26</v>
      </c>
      <c r="F6183" s="15" t="n">
        <v>61</v>
      </c>
      <c r="G6183" s="15" t="s">
        <v>26</v>
      </c>
      <c r="H6183" s="15" t="s">
        <v>26</v>
      </c>
      <c r="I6183" s="15" t="s">
        <v>102</v>
      </c>
      <c r="J6183" s="15" t="s">
        <v>24</v>
      </c>
      <c r="K6183" s="15" t="s">
        <v>24</v>
      </c>
      <c r="L6183" s="15" t="s">
        <v>26</v>
      </c>
      <c r="M6183" s="15" t="s">
        <v>24</v>
      </c>
      <c r="N6183" s="15" t="s">
        <v>26</v>
      </c>
      <c r="O6183" s="15" t="s">
        <v>26</v>
      </c>
      <c r="P6183" s="15" t="s">
        <v>27</v>
      </c>
      <c r="Q6183" s="15" t="s">
        <v>26</v>
      </c>
      <c r="R6183" s="15" t="s">
        <v>15</v>
      </c>
      <c r="S6183" s="18" t="n">
        <v>99.9</v>
      </c>
      <c r="T6183" s="15" t="n">
        <v>6241.35</v>
      </c>
      <c r="U6183" s="15" t="s">
        <v>24</v>
      </c>
      <c r="V6183" s="18" t="n">
        <f aca="false">IF(ISNUMBER(T6183),T6183,0)</f>
        <v>6241.35</v>
      </c>
      <c r="W6183" s="15" t="n">
        <f aca="false">IF(U6183="Yes",1,0)</f>
        <v>0</v>
      </c>
      <c r="X6183" s="15" t="str">
        <f aca="false">IF(F6183&lt;=12,"0-12 months",IF(F6183&lt;=24,"13-24 months",IF(F6183&lt;=48,"25-48 months","49-72 months")))</f>
        <v>49-72 months</v>
      </c>
      <c r="Y6183" s="15" t="str">
        <f aca="false">IF(C6183=1,"Yes","No")</f>
        <v>No</v>
      </c>
      <c r="Z6183" s="15" t="n">
        <f aca="false">COUNTIF(J6183:O6183,"Yes")</f>
        <v>3</v>
      </c>
      <c r="AA6183" s="18" t="n">
        <f aca="false">S6183*W6183</f>
        <v>0</v>
      </c>
      <c r="AB6183" s="15" t="n">
        <f aca="false">(P6183="Month-to-month")+(I6183="Fiber optic")+(R6183="Electronic check")+(F6183&lt;=12)+(M6183="No")+(J6183="No")</f>
        <v>4</v>
      </c>
      <c r="AC6183" s="15" t="str">
        <f aca="false">IF(AB6183&gt;=5,"High",IF(AB6183&gt;=3,"Medium","Low"))</f>
        <v>Medium</v>
      </c>
    </row>
    <row r="6184" customFormat="false" ht="15" hidden="false" customHeight="false" outlineLevel="0" collapsed="false">
      <c r="A6184" s="15" t="s">
        <v>6281</v>
      </c>
      <c r="B6184" s="15" t="s">
        <v>98</v>
      </c>
      <c r="C6184" s="15" t="n">
        <v>0</v>
      </c>
      <c r="D6184" s="15" t="s">
        <v>26</v>
      </c>
      <c r="E6184" s="15" t="s">
        <v>26</v>
      </c>
      <c r="F6184" s="15" t="n">
        <v>72</v>
      </c>
      <c r="G6184" s="15" t="s">
        <v>26</v>
      </c>
      <c r="H6184" s="15" t="s">
        <v>26</v>
      </c>
      <c r="I6184" s="15" t="s">
        <v>96</v>
      </c>
      <c r="J6184" s="15" t="s">
        <v>26</v>
      </c>
      <c r="K6184" s="15" t="s">
        <v>26</v>
      </c>
      <c r="L6184" s="15" t="s">
        <v>26</v>
      </c>
      <c r="M6184" s="15" t="s">
        <v>26</v>
      </c>
      <c r="N6184" s="15" t="s">
        <v>26</v>
      </c>
      <c r="O6184" s="15" t="s">
        <v>26</v>
      </c>
      <c r="P6184" s="15" t="s">
        <v>29</v>
      </c>
      <c r="Q6184" s="15" t="s">
        <v>24</v>
      </c>
      <c r="R6184" s="15" t="s">
        <v>21</v>
      </c>
      <c r="S6184" s="18" t="n">
        <v>88.7</v>
      </c>
      <c r="T6184" s="15" t="n">
        <v>6501.35</v>
      </c>
      <c r="U6184" s="15" t="s">
        <v>24</v>
      </c>
      <c r="V6184" s="18" t="n">
        <f aca="false">IF(ISNUMBER(T6184),T6184,0)</f>
        <v>6501.35</v>
      </c>
      <c r="W6184" s="15" t="n">
        <f aca="false">IF(U6184="Yes",1,0)</f>
        <v>0</v>
      </c>
      <c r="X6184" s="15" t="str">
        <f aca="false">IF(F6184&lt;=12,"0-12 months",IF(F6184&lt;=24,"13-24 months",IF(F6184&lt;=48,"25-48 months","49-72 months")))</f>
        <v>49-72 months</v>
      </c>
      <c r="Y6184" s="15" t="str">
        <f aca="false">IF(C6184=1,"Yes","No")</f>
        <v>No</v>
      </c>
      <c r="Z6184" s="15" t="n">
        <f aca="false">COUNTIF(J6184:O6184,"Yes")</f>
        <v>6</v>
      </c>
      <c r="AA6184" s="18" t="n">
        <f aca="false">S6184*W6184</f>
        <v>0</v>
      </c>
      <c r="AB6184" s="15" t="n">
        <f aca="false">(P6184="Month-to-month")+(I6184="Fiber optic")+(R6184="Electronic check")+(F6184&lt;=12)+(M6184="No")+(J6184="No")</f>
        <v>0</v>
      </c>
      <c r="AC6184" s="15" t="str">
        <f aca="false">IF(AB6184&gt;=5,"High",IF(AB6184&gt;=3,"Medium","Low"))</f>
        <v>Low</v>
      </c>
    </row>
    <row r="6185" customFormat="false" ht="15" hidden="false" customHeight="false" outlineLevel="0" collapsed="false">
      <c r="A6185" s="15" t="s">
        <v>6282</v>
      </c>
      <c r="B6185" s="15" t="s">
        <v>98</v>
      </c>
      <c r="C6185" s="15" t="n">
        <v>0</v>
      </c>
      <c r="D6185" s="15" t="s">
        <v>26</v>
      </c>
      <c r="E6185" s="15" t="s">
        <v>26</v>
      </c>
      <c r="F6185" s="15" t="n">
        <v>44</v>
      </c>
      <c r="G6185" s="15" t="s">
        <v>24</v>
      </c>
      <c r="H6185" s="15" t="s">
        <v>95</v>
      </c>
      <c r="I6185" s="15" t="s">
        <v>96</v>
      </c>
      <c r="J6185" s="15" t="s">
        <v>24</v>
      </c>
      <c r="K6185" s="15" t="s">
        <v>24</v>
      </c>
      <c r="L6185" s="15" t="s">
        <v>26</v>
      </c>
      <c r="M6185" s="15" t="s">
        <v>26</v>
      </c>
      <c r="N6185" s="15" t="s">
        <v>26</v>
      </c>
      <c r="O6185" s="15" t="s">
        <v>26</v>
      </c>
      <c r="P6185" s="15" t="s">
        <v>27</v>
      </c>
      <c r="Q6185" s="15" t="s">
        <v>26</v>
      </c>
      <c r="R6185" s="15" t="s">
        <v>15</v>
      </c>
      <c r="S6185" s="18" t="n">
        <v>54.3</v>
      </c>
      <c r="T6185" s="15" t="n">
        <v>2317.1</v>
      </c>
      <c r="U6185" s="15" t="s">
        <v>24</v>
      </c>
      <c r="V6185" s="18" t="n">
        <f aca="false">IF(ISNUMBER(T6185),T6185,0)</f>
        <v>2317.1</v>
      </c>
      <c r="W6185" s="15" t="n">
        <f aca="false">IF(U6185="Yes",1,0)</f>
        <v>0</v>
      </c>
      <c r="X6185" s="15" t="str">
        <f aca="false">IF(F6185&lt;=12,"0-12 months",IF(F6185&lt;=24,"13-24 months",IF(F6185&lt;=48,"25-48 months","49-72 months")))</f>
        <v>25-48 months</v>
      </c>
      <c r="Y6185" s="15" t="str">
        <f aca="false">IF(C6185=1,"Yes","No")</f>
        <v>No</v>
      </c>
      <c r="Z6185" s="15" t="n">
        <f aca="false">COUNTIF(J6185:O6185,"Yes")</f>
        <v>4</v>
      </c>
      <c r="AA6185" s="18" t="n">
        <f aca="false">S6185*W6185</f>
        <v>0</v>
      </c>
      <c r="AB6185" s="15" t="n">
        <f aca="false">(P6185="Month-to-month")+(I6185="Fiber optic")+(R6185="Electronic check")+(F6185&lt;=12)+(M6185="No")+(J6185="No")</f>
        <v>2</v>
      </c>
      <c r="AC6185" s="15" t="str">
        <f aca="false">IF(AB6185&gt;=5,"High",IF(AB6185&gt;=3,"Medium","Low"))</f>
        <v>Low</v>
      </c>
    </row>
    <row r="6186" customFormat="false" ht="15" hidden="false" customHeight="false" outlineLevel="0" collapsed="false">
      <c r="A6186" s="15" t="s">
        <v>6283</v>
      </c>
      <c r="B6186" s="15" t="s">
        <v>98</v>
      </c>
      <c r="C6186" s="15" t="n">
        <v>0</v>
      </c>
      <c r="D6186" s="15" t="s">
        <v>24</v>
      </c>
      <c r="E6186" s="15" t="s">
        <v>24</v>
      </c>
      <c r="F6186" s="15" t="n">
        <v>41</v>
      </c>
      <c r="G6186" s="15" t="s">
        <v>26</v>
      </c>
      <c r="H6186" s="15" t="s">
        <v>26</v>
      </c>
      <c r="I6186" s="15" t="s">
        <v>96</v>
      </c>
      <c r="J6186" s="15" t="s">
        <v>24</v>
      </c>
      <c r="K6186" s="15" t="s">
        <v>24</v>
      </c>
      <c r="L6186" s="15" t="s">
        <v>26</v>
      </c>
      <c r="M6186" s="15" t="s">
        <v>24</v>
      </c>
      <c r="N6186" s="15" t="s">
        <v>24</v>
      </c>
      <c r="O6186" s="15" t="s">
        <v>24</v>
      </c>
      <c r="P6186" s="15" t="s">
        <v>25</v>
      </c>
      <c r="Q6186" s="15" t="s">
        <v>26</v>
      </c>
      <c r="R6186" s="15" t="s">
        <v>19</v>
      </c>
      <c r="S6186" s="18" t="n">
        <v>55.7</v>
      </c>
      <c r="T6186" s="15" t="n">
        <v>2237.55</v>
      </c>
      <c r="U6186" s="15" t="s">
        <v>24</v>
      </c>
      <c r="V6186" s="18" t="n">
        <f aca="false">IF(ISNUMBER(T6186),T6186,0)</f>
        <v>2237.55</v>
      </c>
      <c r="W6186" s="15" t="n">
        <f aca="false">IF(U6186="Yes",1,0)</f>
        <v>0</v>
      </c>
      <c r="X6186" s="15" t="str">
        <f aca="false">IF(F6186&lt;=12,"0-12 months",IF(F6186&lt;=24,"13-24 months",IF(F6186&lt;=48,"25-48 months","49-72 months")))</f>
        <v>25-48 months</v>
      </c>
      <c r="Y6186" s="15" t="str">
        <f aca="false">IF(C6186=1,"Yes","No")</f>
        <v>No</v>
      </c>
      <c r="Z6186" s="15" t="n">
        <f aca="false">COUNTIF(J6186:O6186,"Yes")</f>
        <v>1</v>
      </c>
      <c r="AA6186" s="18" t="n">
        <f aca="false">S6186*W6186</f>
        <v>0</v>
      </c>
      <c r="AB6186" s="15" t="n">
        <f aca="false">(P6186="Month-to-month")+(I6186="Fiber optic")+(R6186="Electronic check")+(F6186&lt;=12)+(M6186="No")+(J6186="No")</f>
        <v>3</v>
      </c>
      <c r="AC6186" s="15" t="str">
        <f aca="false">IF(AB6186&gt;=5,"High",IF(AB6186&gt;=3,"Medium","Low"))</f>
        <v>Medium</v>
      </c>
    </row>
    <row r="6187" customFormat="false" ht="15" hidden="false" customHeight="false" outlineLevel="0" collapsed="false">
      <c r="A6187" s="15" t="s">
        <v>6284</v>
      </c>
      <c r="B6187" s="15" t="s">
        <v>98</v>
      </c>
      <c r="C6187" s="15" t="n">
        <v>0</v>
      </c>
      <c r="D6187" s="15" t="s">
        <v>26</v>
      </c>
      <c r="E6187" s="15" t="s">
        <v>24</v>
      </c>
      <c r="F6187" s="15" t="n">
        <v>50</v>
      </c>
      <c r="G6187" s="15" t="s">
        <v>26</v>
      </c>
      <c r="H6187" s="15" t="s">
        <v>26</v>
      </c>
      <c r="I6187" s="15" t="s">
        <v>102</v>
      </c>
      <c r="J6187" s="15" t="s">
        <v>26</v>
      </c>
      <c r="K6187" s="15" t="s">
        <v>24</v>
      </c>
      <c r="L6187" s="15" t="s">
        <v>26</v>
      </c>
      <c r="M6187" s="15" t="s">
        <v>24</v>
      </c>
      <c r="N6187" s="15" t="s">
        <v>26</v>
      </c>
      <c r="O6187" s="15" t="s">
        <v>26</v>
      </c>
      <c r="P6187" s="15" t="s">
        <v>27</v>
      </c>
      <c r="Q6187" s="15" t="s">
        <v>26</v>
      </c>
      <c r="R6187" s="15" t="s">
        <v>15</v>
      </c>
      <c r="S6187" s="18" t="n">
        <v>103.95</v>
      </c>
      <c r="T6187" s="15" t="n">
        <v>5231.3</v>
      </c>
      <c r="U6187" s="15" t="s">
        <v>24</v>
      </c>
      <c r="V6187" s="18" t="n">
        <f aca="false">IF(ISNUMBER(T6187),T6187,0)</f>
        <v>5231.3</v>
      </c>
      <c r="W6187" s="15" t="n">
        <f aca="false">IF(U6187="Yes",1,0)</f>
        <v>0</v>
      </c>
      <c r="X6187" s="15" t="str">
        <f aca="false">IF(F6187&lt;=12,"0-12 months",IF(F6187&lt;=24,"13-24 months",IF(F6187&lt;=48,"25-48 months","49-72 months")))</f>
        <v>49-72 months</v>
      </c>
      <c r="Y6187" s="15" t="str">
        <f aca="false">IF(C6187=1,"Yes","No")</f>
        <v>No</v>
      </c>
      <c r="Z6187" s="15" t="n">
        <f aca="false">COUNTIF(J6187:O6187,"Yes")</f>
        <v>4</v>
      </c>
      <c r="AA6187" s="18" t="n">
        <f aca="false">S6187*W6187</f>
        <v>0</v>
      </c>
      <c r="AB6187" s="15" t="n">
        <f aca="false">(P6187="Month-to-month")+(I6187="Fiber optic")+(R6187="Electronic check")+(F6187&lt;=12)+(M6187="No")+(J6187="No")</f>
        <v>3</v>
      </c>
      <c r="AC6187" s="15" t="str">
        <f aca="false">IF(AB6187&gt;=5,"High",IF(AB6187&gt;=3,"Medium","Low"))</f>
        <v>Medium</v>
      </c>
    </row>
    <row r="6188" customFormat="false" ht="15" hidden="false" customHeight="false" outlineLevel="0" collapsed="false">
      <c r="A6188" s="15" t="s">
        <v>6285</v>
      </c>
      <c r="B6188" s="15" t="s">
        <v>98</v>
      </c>
      <c r="C6188" s="15" t="n">
        <v>0</v>
      </c>
      <c r="D6188" s="15" t="s">
        <v>26</v>
      </c>
      <c r="E6188" s="15" t="s">
        <v>24</v>
      </c>
      <c r="F6188" s="15" t="n">
        <v>47</v>
      </c>
      <c r="G6188" s="15" t="s">
        <v>26</v>
      </c>
      <c r="H6188" s="15" t="s">
        <v>26</v>
      </c>
      <c r="I6188" s="15" t="s">
        <v>102</v>
      </c>
      <c r="J6188" s="15" t="s">
        <v>26</v>
      </c>
      <c r="K6188" s="15" t="s">
        <v>24</v>
      </c>
      <c r="L6188" s="15" t="s">
        <v>26</v>
      </c>
      <c r="M6188" s="15" t="s">
        <v>26</v>
      </c>
      <c r="N6188" s="15" t="s">
        <v>26</v>
      </c>
      <c r="O6188" s="15" t="s">
        <v>26</v>
      </c>
      <c r="P6188" s="15" t="s">
        <v>27</v>
      </c>
      <c r="Q6188" s="15" t="s">
        <v>26</v>
      </c>
      <c r="R6188" s="15" t="s">
        <v>21</v>
      </c>
      <c r="S6188" s="18" t="n">
        <v>110.85</v>
      </c>
      <c r="T6188" s="15" t="n">
        <v>5275.8</v>
      </c>
      <c r="U6188" s="15" t="s">
        <v>26</v>
      </c>
      <c r="V6188" s="18" t="n">
        <f aca="false">IF(ISNUMBER(T6188),T6188,0)</f>
        <v>5275.8</v>
      </c>
      <c r="W6188" s="15" t="n">
        <f aca="false">IF(U6188="Yes",1,0)</f>
        <v>1</v>
      </c>
      <c r="X6188" s="15" t="str">
        <f aca="false">IF(F6188&lt;=12,"0-12 months",IF(F6188&lt;=24,"13-24 months",IF(F6188&lt;=48,"25-48 months","49-72 months")))</f>
        <v>25-48 months</v>
      </c>
      <c r="Y6188" s="15" t="str">
        <f aca="false">IF(C6188=1,"Yes","No")</f>
        <v>No</v>
      </c>
      <c r="Z6188" s="15" t="n">
        <f aca="false">COUNTIF(J6188:O6188,"Yes")</f>
        <v>5</v>
      </c>
      <c r="AA6188" s="18" t="n">
        <f aca="false">S6188*W6188</f>
        <v>110.85</v>
      </c>
      <c r="AB6188" s="15" t="n">
        <f aca="false">(P6188="Month-to-month")+(I6188="Fiber optic")+(R6188="Electronic check")+(F6188&lt;=12)+(M6188="No")+(J6188="No")</f>
        <v>1</v>
      </c>
      <c r="AC6188" s="15" t="str">
        <f aca="false">IF(AB6188&gt;=5,"High",IF(AB6188&gt;=3,"Medium","Low"))</f>
        <v>Low</v>
      </c>
    </row>
    <row r="6189" customFormat="false" ht="15" hidden="false" customHeight="false" outlineLevel="0" collapsed="false">
      <c r="A6189" s="15" t="s">
        <v>6286</v>
      </c>
      <c r="B6189" s="15" t="s">
        <v>98</v>
      </c>
      <c r="C6189" s="15" t="n">
        <v>0</v>
      </c>
      <c r="D6189" s="15" t="s">
        <v>26</v>
      </c>
      <c r="E6189" s="15" t="s">
        <v>26</v>
      </c>
      <c r="F6189" s="15" t="n">
        <v>8</v>
      </c>
      <c r="G6189" s="15" t="s">
        <v>26</v>
      </c>
      <c r="H6189" s="15" t="s">
        <v>24</v>
      </c>
      <c r="I6189" s="15" t="s">
        <v>24</v>
      </c>
      <c r="J6189" s="15" t="s">
        <v>28</v>
      </c>
      <c r="K6189" s="15" t="s">
        <v>28</v>
      </c>
      <c r="L6189" s="15" t="s">
        <v>28</v>
      </c>
      <c r="M6189" s="15" t="s">
        <v>28</v>
      </c>
      <c r="N6189" s="15" t="s">
        <v>28</v>
      </c>
      <c r="O6189" s="15" t="s">
        <v>28</v>
      </c>
      <c r="P6189" s="15" t="s">
        <v>29</v>
      </c>
      <c r="Q6189" s="15" t="s">
        <v>24</v>
      </c>
      <c r="R6189" s="15" t="s">
        <v>17</v>
      </c>
      <c r="S6189" s="18" t="n">
        <v>20.15</v>
      </c>
      <c r="T6189" s="15" t="n">
        <v>165.5</v>
      </c>
      <c r="U6189" s="15" t="s">
        <v>24</v>
      </c>
      <c r="V6189" s="18" t="n">
        <f aca="false">IF(ISNUMBER(T6189),T6189,0)</f>
        <v>165.5</v>
      </c>
      <c r="W6189" s="15" t="n">
        <f aca="false">IF(U6189="Yes",1,0)</f>
        <v>0</v>
      </c>
      <c r="X6189" s="15" t="str">
        <f aca="false">IF(F6189&lt;=12,"0-12 months",IF(F6189&lt;=24,"13-24 months",IF(F6189&lt;=48,"25-48 months","49-72 months")))</f>
        <v>0-12 months</v>
      </c>
      <c r="Y6189" s="15" t="str">
        <f aca="false">IF(C6189=1,"Yes","No")</f>
        <v>No</v>
      </c>
      <c r="Z6189" s="15" t="n">
        <f aca="false">COUNTIF(J6189:O6189,"Yes")</f>
        <v>0</v>
      </c>
      <c r="AA6189" s="18" t="n">
        <f aca="false">S6189*W6189</f>
        <v>0</v>
      </c>
      <c r="AB6189" s="15" t="n">
        <f aca="false">(P6189="Month-to-month")+(I6189="Fiber optic")+(R6189="Electronic check")+(F6189&lt;=12)+(M6189="No")+(J6189="No")</f>
        <v>1</v>
      </c>
      <c r="AC6189" s="15" t="str">
        <f aca="false">IF(AB6189&gt;=5,"High",IF(AB6189&gt;=3,"Medium","Low"))</f>
        <v>Low</v>
      </c>
    </row>
    <row r="6190" customFormat="false" ht="15" hidden="false" customHeight="false" outlineLevel="0" collapsed="false">
      <c r="A6190" s="15" t="s">
        <v>6287</v>
      </c>
      <c r="B6190" s="15" t="s">
        <v>98</v>
      </c>
      <c r="C6190" s="15" t="n">
        <v>0</v>
      </c>
      <c r="D6190" s="15" t="s">
        <v>24</v>
      </c>
      <c r="E6190" s="15" t="s">
        <v>24</v>
      </c>
      <c r="F6190" s="15" t="n">
        <v>18</v>
      </c>
      <c r="G6190" s="15" t="s">
        <v>26</v>
      </c>
      <c r="H6190" s="15" t="s">
        <v>24</v>
      </c>
      <c r="I6190" s="15" t="s">
        <v>24</v>
      </c>
      <c r="J6190" s="15" t="s">
        <v>28</v>
      </c>
      <c r="K6190" s="15" t="s">
        <v>28</v>
      </c>
      <c r="L6190" s="15" t="s">
        <v>28</v>
      </c>
      <c r="M6190" s="15" t="s">
        <v>28</v>
      </c>
      <c r="N6190" s="15" t="s">
        <v>28</v>
      </c>
      <c r="O6190" s="15" t="s">
        <v>28</v>
      </c>
      <c r="P6190" s="15" t="s">
        <v>25</v>
      </c>
      <c r="Q6190" s="15" t="s">
        <v>24</v>
      </c>
      <c r="R6190" s="15" t="s">
        <v>17</v>
      </c>
      <c r="S6190" s="18" t="n">
        <v>20.05</v>
      </c>
      <c r="T6190" s="15" t="n">
        <v>358.5</v>
      </c>
      <c r="U6190" s="15" t="s">
        <v>24</v>
      </c>
      <c r="V6190" s="18" t="n">
        <f aca="false">IF(ISNUMBER(T6190),T6190,0)</f>
        <v>358.5</v>
      </c>
      <c r="W6190" s="15" t="n">
        <f aca="false">IF(U6190="Yes",1,0)</f>
        <v>0</v>
      </c>
      <c r="X6190" s="15" t="str">
        <f aca="false">IF(F6190&lt;=12,"0-12 months",IF(F6190&lt;=24,"13-24 months",IF(F6190&lt;=48,"25-48 months","49-72 months")))</f>
        <v>13-24 months</v>
      </c>
      <c r="Y6190" s="15" t="str">
        <f aca="false">IF(C6190=1,"Yes","No")</f>
        <v>No</v>
      </c>
      <c r="Z6190" s="15" t="n">
        <f aca="false">COUNTIF(J6190:O6190,"Yes")</f>
        <v>0</v>
      </c>
      <c r="AA6190" s="18" t="n">
        <f aca="false">S6190*W6190</f>
        <v>0</v>
      </c>
      <c r="AB6190" s="15" t="n">
        <f aca="false">(P6190="Month-to-month")+(I6190="Fiber optic")+(R6190="Electronic check")+(F6190&lt;=12)+(M6190="No")+(J6190="No")</f>
        <v>1</v>
      </c>
      <c r="AC6190" s="15" t="str">
        <f aca="false">IF(AB6190&gt;=5,"High",IF(AB6190&gt;=3,"Medium","Low"))</f>
        <v>Low</v>
      </c>
    </row>
    <row r="6191" customFormat="false" ht="15" hidden="false" customHeight="false" outlineLevel="0" collapsed="false">
      <c r="A6191" s="15" t="s">
        <v>6288</v>
      </c>
      <c r="B6191" s="15" t="s">
        <v>98</v>
      </c>
      <c r="C6191" s="15" t="n">
        <v>0</v>
      </c>
      <c r="D6191" s="15" t="s">
        <v>26</v>
      </c>
      <c r="E6191" s="15" t="s">
        <v>26</v>
      </c>
      <c r="F6191" s="15" t="n">
        <v>72</v>
      </c>
      <c r="G6191" s="15" t="s">
        <v>26</v>
      </c>
      <c r="H6191" s="15" t="s">
        <v>26</v>
      </c>
      <c r="I6191" s="15" t="s">
        <v>96</v>
      </c>
      <c r="J6191" s="15" t="s">
        <v>26</v>
      </c>
      <c r="K6191" s="15" t="s">
        <v>26</v>
      </c>
      <c r="L6191" s="15" t="s">
        <v>26</v>
      </c>
      <c r="M6191" s="15" t="s">
        <v>26</v>
      </c>
      <c r="N6191" s="15" t="s">
        <v>26</v>
      </c>
      <c r="O6191" s="15" t="s">
        <v>26</v>
      </c>
      <c r="P6191" s="15" t="s">
        <v>29</v>
      </c>
      <c r="Q6191" s="15" t="s">
        <v>26</v>
      </c>
      <c r="R6191" s="15" t="s">
        <v>21</v>
      </c>
      <c r="S6191" s="18" t="n">
        <v>91.95</v>
      </c>
      <c r="T6191" s="15" t="n">
        <v>6614.9</v>
      </c>
      <c r="U6191" s="15" t="s">
        <v>24</v>
      </c>
      <c r="V6191" s="18" t="n">
        <f aca="false">IF(ISNUMBER(T6191),T6191,0)</f>
        <v>6614.9</v>
      </c>
      <c r="W6191" s="15" t="n">
        <f aca="false">IF(U6191="Yes",1,0)</f>
        <v>0</v>
      </c>
      <c r="X6191" s="15" t="str">
        <f aca="false">IF(F6191&lt;=12,"0-12 months",IF(F6191&lt;=24,"13-24 months",IF(F6191&lt;=48,"25-48 months","49-72 months")))</f>
        <v>49-72 months</v>
      </c>
      <c r="Y6191" s="15" t="str">
        <f aca="false">IF(C6191=1,"Yes","No")</f>
        <v>No</v>
      </c>
      <c r="Z6191" s="15" t="n">
        <f aca="false">COUNTIF(J6191:O6191,"Yes")</f>
        <v>6</v>
      </c>
      <c r="AA6191" s="18" t="n">
        <f aca="false">S6191*W6191</f>
        <v>0</v>
      </c>
      <c r="AB6191" s="15" t="n">
        <f aca="false">(P6191="Month-to-month")+(I6191="Fiber optic")+(R6191="Electronic check")+(F6191&lt;=12)+(M6191="No")+(J6191="No")</f>
        <v>0</v>
      </c>
      <c r="AC6191" s="15" t="str">
        <f aca="false">IF(AB6191&gt;=5,"High",IF(AB6191&gt;=3,"Medium","Low"))</f>
        <v>Low</v>
      </c>
    </row>
    <row r="6192" customFormat="false" ht="15" hidden="false" customHeight="false" outlineLevel="0" collapsed="false">
      <c r="A6192" s="15" t="s">
        <v>6289</v>
      </c>
      <c r="B6192" s="15" t="s">
        <v>98</v>
      </c>
      <c r="C6192" s="15" t="n">
        <v>0</v>
      </c>
      <c r="D6192" s="15" t="s">
        <v>24</v>
      </c>
      <c r="E6192" s="15" t="s">
        <v>24</v>
      </c>
      <c r="F6192" s="15" t="n">
        <v>1</v>
      </c>
      <c r="G6192" s="15" t="s">
        <v>26</v>
      </c>
      <c r="H6192" s="15" t="s">
        <v>24</v>
      </c>
      <c r="I6192" s="15" t="s">
        <v>102</v>
      </c>
      <c r="J6192" s="15" t="s">
        <v>24</v>
      </c>
      <c r="K6192" s="15" t="s">
        <v>24</v>
      </c>
      <c r="L6192" s="15" t="s">
        <v>24</v>
      </c>
      <c r="M6192" s="15" t="s">
        <v>24</v>
      </c>
      <c r="N6192" s="15" t="s">
        <v>24</v>
      </c>
      <c r="O6192" s="15" t="s">
        <v>26</v>
      </c>
      <c r="P6192" s="15" t="s">
        <v>25</v>
      </c>
      <c r="Q6192" s="15" t="s">
        <v>24</v>
      </c>
      <c r="R6192" s="15" t="s">
        <v>15</v>
      </c>
      <c r="S6192" s="18" t="n">
        <v>80.5</v>
      </c>
      <c r="T6192" s="15" t="n">
        <v>80.5</v>
      </c>
      <c r="U6192" s="15" t="s">
        <v>26</v>
      </c>
      <c r="V6192" s="18" t="n">
        <f aca="false">IF(ISNUMBER(T6192),T6192,0)</f>
        <v>80.5</v>
      </c>
      <c r="W6192" s="15" t="n">
        <f aca="false">IF(U6192="Yes",1,0)</f>
        <v>1</v>
      </c>
      <c r="X6192" s="15" t="str">
        <f aca="false">IF(F6192&lt;=12,"0-12 months",IF(F6192&lt;=24,"13-24 months",IF(F6192&lt;=48,"25-48 months","49-72 months")))</f>
        <v>0-12 months</v>
      </c>
      <c r="Y6192" s="15" t="str">
        <f aca="false">IF(C6192=1,"Yes","No")</f>
        <v>No</v>
      </c>
      <c r="Z6192" s="15" t="n">
        <f aca="false">COUNTIF(J6192:O6192,"Yes")</f>
        <v>1</v>
      </c>
      <c r="AA6192" s="18" t="n">
        <f aca="false">S6192*W6192</f>
        <v>80.5</v>
      </c>
      <c r="AB6192" s="15" t="n">
        <f aca="false">(P6192="Month-to-month")+(I6192="Fiber optic")+(R6192="Electronic check")+(F6192&lt;=12)+(M6192="No")+(J6192="No")</f>
        <v>6</v>
      </c>
      <c r="AC6192" s="15" t="str">
        <f aca="false">IF(AB6192&gt;=5,"High",IF(AB6192&gt;=3,"Medium","Low"))</f>
        <v>High</v>
      </c>
    </row>
    <row r="6193" customFormat="false" ht="15" hidden="false" customHeight="false" outlineLevel="0" collapsed="false">
      <c r="A6193" s="15" t="s">
        <v>6290</v>
      </c>
      <c r="B6193" s="15" t="s">
        <v>94</v>
      </c>
      <c r="C6193" s="15" t="n">
        <v>1</v>
      </c>
      <c r="D6193" s="15" t="s">
        <v>24</v>
      </c>
      <c r="E6193" s="15" t="s">
        <v>24</v>
      </c>
      <c r="F6193" s="15" t="n">
        <v>42</v>
      </c>
      <c r="G6193" s="15" t="s">
        <v>26</v>
      </c>
      <c r="H6193" s="15" t="s">
        <v>26</v>
      </c>
      <c r="I6193" s="15" t="s">
        <v>96</v>
      </c>
      <c r="J6193" s="15" t="s">
        <v>24</v>
      </c>
      <c r="K6193" s="15" t="s">
        <v>24</v>
      </c>
      <c r="L6193" s="15" t="s">
        <v>26</v>
      </c>
      <c r="M6193" s="15" t="s">
        <v>24</v>
      </c>
      <c r="N6193" s="15" t="s">
        <v>24</v>
      </c>
      <c r="O6193" s="15" t="s">
        <v>24</v>
      </c>
      <c r="P6193" s="15" t="s">
        <v>25</v>
      </c>
      <c r="Q6193" s="15" t="s">
        <v>24</v>
      </c>
      <c r="R6193" s="15" t="s">
        <v>15</v>
      </c>
      <c r="S6193" s="18" t="n">
        <v>55.65</v>
      </c>
      <c r="T6193" s="15" t="n">
        <v>2421.75</v>
      </c>
      <c r="U6193" s="15" t="s">
        <v>24</v>
      </c>
      <c r="V6193" s="18" t="n">
        <f aca="false">IF(ISNUMBER(T6193),T6193,0)</f>
        <v>2421.75</v>
      </c>
      <c r="W6193" s="15" t="n">
        <f aca="false">IF(U6193="Yes",1,0)</f>
        <v>0</v>
      </c>
      <c r="X6193" s="15" t="str">
        <f aca="false">IF(F6193&lt;=12,"0-12 months",IF(F6193&lt;=24,"13-24 months",IF(F6193&lt;=48,"25-48 months","49-72 months")))</f>
        <v>25-48 months</v>
      </c>
      <c r="Y6193" s="15" t="str">
        <f aca="false">IF(C6193=1,"Yes","No")</f>
        <v>Yes</v>
      </c>
      <c r="Z6193" s="15" t="n">
        <f aca="false">COUNTIF(J6193:O6193,"Yes")</f>
        <v>1</v>
      </c>
      <c r="AA6193" s="18" t="n">
        <f aca="false">S6193*W6193</f>
        <v>0</v>
      </c>
      <c r="AB6193" s="15" t="n">
        <f aca="false">(P6193="Month-to-month")+(I6193="Fiber optic")+(R6193="Electronic check")+(F6193&lt;=12)+(M6193="No")+(J6193="No")</f>
        <v>4</v>
      </c>
      <c r="AC6193" s="15" t="str">
        <f aca="false">IF(AB6193&gt;=5,"High",IF(AB6193&gt;=3,"Medium","Low"))</f>
        <v>Medium</v>
      </c>
    </row>
    <row r="6194" customFormat="false" ht="15" hidden="false" customHeight="false" outlineLevel="0" collapsed="false">
      <c r="A6194" s="15" t="s">
        <v>6291</v>
      </c>
      <c r="B6194" s="15" t="s">
        <v>94</v>
      </c>
      <c r="C6194" s="15" t="n">
        <v>1</v>
      </c>
      <c r="D6194" s="15" t="s">
        <v>24</v>
      </c>
      <c r="E6194" s="15" t="s">
        <v>24</v>
      </c>
      <c r="F6194" s="15" t="n">
        <v>18</v>
      </c>
      <c r="G6194" s="15" t="s">
        <v>26</v>
      </c>
      <c r="H6194" s="15" t="s">
        <v>24</v>
      </c>
      <c r="I6194" s="15" t="s">
        <v>102</v>
      </c>
      <c r="J6194" s="15" t="s">
        <v>24</v>
      </c>
      <c r="K6194" s="15" t="s">
        <v>26</v>
      </c>
      <c r="L6194" s="15" t="s">
        <v>24</v>
      </c>
      <c r="M6194" s="15" t="s">
        <v>24</v>
      </c>
      <c r="N6194" s="15" t="s">
        <v>24</v>
      </c>
      <c r="O6194" s="15" t="s">
        <v>24</v>
      </c>
      <c r="P6194" s="15" t="s">
        <v>25</v>
      </c>
      <c r="Q6194" s="15" t="s">
        <v>26</v>
      </c>
      <c r="R6194" s="15" t="s">
        <v>15</v>
      </c>
      <c r="S6194" s="18" t="n">
        <v>74.7</v>
      </c>
      <c r="T6194" s="15" t="n">
        <v>1294.6</v>
      </c>
      <c r="U6194" s="15" t="s">
        <v>24</v>
      </c>
      <c r="V6194" s="18" t="n">
        <f aca="false">IF(ISNUMBER(T6194),T6194,0)</f>
        <v>1294.6</v>
      </c>
      <c r="W6194" s="15" t="n">
        <f aca="false">IF(U6194="Yes",1,0)</f>
        <v>0</v>
      </c>
      <c r="X6194" s="15" t="str">
        <f aca="false">IF(F6194&lt;=12,"0-12 months",IF(F6194&lt;=24,"13-24 months",IF(F6194&lt;=48,"25-48 months","49-72 months")))</f>
        <v>13-24 months</v>
      </c>
      <c r="Y6194" s="15" t="str">
        <f aca="false">IF(C6194=1,"Yes","No")</f>
        <v>Yes</v>
      </c>
      <c r="Z6194" s="15" t="n">
        <f aca="false">COUNTIF(J6194:O6194,"Yes")</f>
        <v>1</v>
      </c>
      <c r="AA6194" s="18" t="n">
        <f aca="false">S6194*W6194</f>
        <v>0</v>
      </c>
      <c r="AB6194" s="15" t="n">
        <f aca="false">(P6194="Month-to-month")+(I6194="Fiber optic")+(R6194="Electronic check")+(F6194&lt;=12)+(M6194="No")+(J6194="No")</f>
        <v>5</v>
      </c>
      <c r="AC6194" s="15" t="str">
        <f aca="false">IF(AB6194&gt;=5,"High",IF(AB6194&gt;=3,"Medium","Low"))</f>
        <v>High</v>
      </c>
    </row>
    <row r="6195" customFormat="false" ht="15" hidden="false" customHeight="false" outlineLevel="0" collapsed="false">
      <c r="A6195" s="15" t="s">
        <v>6292</v>
      </c>
      <c r="B6195" s="15" t="s">
        <v>94</v>
      </c>
      <c r="C6195" s="15" t="n">
        <v>0</v>
      </c>
      <c r="D6195" s="15" t="s">
        <v>24</v>
      </c>
      <c r="E6195" s="15" t="s">
        <v>26</v>
      </c>
      <c r="F6195" s="15" t="n">
        <v>13</v>
      </c>
      <c r="G6195" s="15" t="s">
        <v>26</v>
      </c>
      <c r="H6195" s="15" t="s">
        <v>26</v>
      </c>
      <c r="I6195" s="15" t="s">
        <v>102</v>
      </c>
      <c r="J6195" s="15" t="s">
        <v>24</v>
      </c>
      <c r="K6195" s="15" t="s">
        <v>26</v>
      </c>
      <c r="L6195" s="15" t="s">
        <v>26</v>
      </c>
      <c r="M6195" s="15" t="s">
        <v>24</v>
      </c>
      <c r="N6195" s="15" t="s">
        <v>26</v>
      </c>
      <c r="O6195" s="15" t="s">
        <v>26</v>
      </c>
      <c r="P6195" s="15" t="s">
        <v>27</v>
      </c>
      <c r="Q6195" s="15" t="s">
        <v>26</v>
      </c>
      <c r="R6195" s="15" t="s">
        <v>21</v>
      </c>
      <c r="S6195" s="18" t="n">
        <v>104.15</v>
      </c>
      <c r="T6195" s="15" t="n">
        <v>1299.1</v>
      </c>
      <c r="U6195" s="15" t="s">
        <v>24</v>
      </c>
      <c r="V6195" s="18" t="n">
        <f aca="false">IF(ISNUMBER(T6195),T6195,0)</f>
        <v>1299.1</v>
      </c>
      <c r="W6195" s="15" t="n">
        <f aca="false">IF(U6195="Yes",1,0)</f>
        <v>0</v>
      </c>
      <c r="X6195" s="15" t="str">
        <f aca="false">IF(F6195&lt;=12,"0-12 months",IF(F6195&lt;=24,"13-24 months",IF(F6195&lt;=48,"25-48 months","49-72 months")))</f>
        <v>13-24 months</v>
      </c>
      <c r="Y6195" s="15" t="str">
        <f aca="false">IF(C6195=1,"Yes","No")</f>
        <v>No</v>
      </c>
      <c r="Z6195" s="15" t="n">
        <f aca="false">COUNTIF(J6195:O6195,"Yes")</f>
        <v>4</v>
      </c>
      <c r="AA6195" s="18" t="n">
        <f aca="false">S6195*W6195</f>
        <v>0</v>
      </c>
      <c r="AB6195" s="15" t="n">
        <f aca="false">(P6195="Month-to-month")+(I6195="Fiber optic")+(R6195="Electronic check")+(F6195&lt;=12)+(M6195="No")+(J6195="No")</f>
        <v>3</v>
      </c>
      <c r="AC6195" s="15" t="str">
        <f aca="false">IF(AB6195&gt;=5,"High",IF(AB6195&gt;=3,"Medium","Low"))</f>
        <v>Medium</v>
      </c>
    </row>
    <row r="6196" customFormat="false" ht="15" hidden="false" customHeight="false" outlineLevel="0" collapsed="false">
      <c r="A6196" s="15" t="s">
        <v>6293</v>
      </c>
      <c r="B6196" s="15" t="s">
        <v>94</v>
      </c>
      <c r="C6196" s="15" t="n">
        <v>0</v>
      </c>
      <c r="D6196" s="15" t="s">
        <v>26</v>
      </c>
      <c r="E6196" s="15" t="s">
        <v>26</v>
      </c>
      <c r="F6196" s="15" t="n">
        <v>68</v>
      </c>
      <c r="G6196" s="15" t="s">
        <v>26</v>
      </c>
      <c r="H6196" s="15" t="s">
        <v>26</v>
      </c>
      <c r="I6196" s="15" t="s">
        <v>102</v>
      </c>
      <c r="J6196" s="15" t="s">
        <v>24</v>
      </c>
      <c r="K6196" s="15" t="s">
        <v>26</v>
      </c>
      <c r="L6196" s="15" t="s">
        <v>24</v>
      </c>
      <c r="M6196" s="15" t="s">
        <v>26</v>
      </c>
      <c r="N6196" s="15" t="s">
        <v>24</v>
      </c>
      <c r="O6196" s="15" t="s">
        <v>24</v>
      </c>
      <c r="P6196" s="15" t="s">
        <v>27</v>
      </c>
      <c r="Q6196" s="15" t="s">
        <v>26</v>
      </c>
      <c r="R6196" s="15" t="s">
        <v>19</v>
      </c>
      <c r="S6196" s="18" t="n">
        <v>83.65</v>
      </c>
      <c r="T6196" s="15" t="n">
        <v>5733.4</v>
      </c>
      <c r="U6196" s="15" t="s">
        <v>24</v>
      </c>
      <c r="V6196" s="18" t="n">
        <f aca="false">IF(ISNUMBER(T6196),T6196,0)</f>
        <v>5733.4</v>
      </c>
      <c r="W6196" s="15" t="n">
        <f aca="false">IF(U6196="Yes",1,0)</f>
        <v>0</v>
      </c>
      <c r="X6196" s="15" t="str">
        <f aca="false">IF(F6196&lt;=12,"0-12 months",IF(F6196&lt;=24,"13-24 months",IF(F6196&lt;=48,"25-48 months","49-72 months")))</f>
        <v>49-72 months</v>
      </c>
      <c r="Y6196" s="15" t="str">
        <f aca="false">IF(C6196=1,"Yes","No")</f>
        <v>No</v>
      </c>
      <c r="Z6196" s="15" t="n">
        <f aca="false">COUNTIF(J6196:O6196,"Yes")</f>
        <v>2</v>
      </c>
      <c r="AA6196" s="18" t="n">
        <f aca="false">S6196*W6196</f>
        <v>0</v>
      </c>
      <c r="AB6196" s="15" t="n">
        <f aca="false">(P6196="Month-to-month")+(I6196="Fiber optic")+(R6196="Electronic check")+(F6196&lt;=12)+(M6196="No")+(J6196="No")</f>
        <v>2</v>
      </c>
      <c r="AC6196" s="15" t="str">
        <f aca="false">IF(AB6196&gt;=5,"High",IF(AB6196&gt;=3,"Medium","Low"))</f>
        <v>Low</v>
      </c>
    </row>
    <row r="6197" customFormat="false" ht="15" hidden="false" customHeight="false" outlineLevel="0" collapsed="false">
      <c r="A6197" s="15" t="s">
        <v>6294</v>
      </c>
      <c r="B6197" s="15" t="s">
        <v>98</v>
      </c>
      <c r="C6197" s="15" t="n">
        <v>0</v>
      </c>
      <c r="D6197" s="15" t="s">
        <v>24</v>
      </c>
      <c r="E6197" s="15" t="s">
        <v>24</v>
      </c>
      <c r="F6197" s="15" t="n">
        <v>4</v>
      </c>
      <c r="G6197" s="15" t="s">
        <v>26</v>
      </c>
      <c r="H6197" s="15" t="s">
        <v>26</v>
      </c>
      <c r="I6197" s="15" t="s">
        <v>102</v>
      </c>
      <c r="J6197" s="15" t="s">
        <v>24</v>
      </c>
      <c r="K6197" s="15" t="s">
        <v>24</v>
      </c>
      <c r="L6197" s="15" t="s">
        <v>24</v>
      </c>
      <c r="M6197" s="15" t="s">
        <v>24</v>
      </c>
      <c r="N6197" s="15" t="s">
        <v>24</v>
      </c>
      <c r="O6197" s="15" t="s">
        <v>24</v>
      </c>
      <c r="P6197" s="15" t="s">
        <v>25</v>
      </c>
      <c r="Q6197" s="15" t="s">
        <v>26</v>
      </c>
      <c r="R6197" s="15" t="s">
        <v>19</v>
      </c>
      <c r="S6197" s="18" t="n">
        <v>72.2</v>
      </c>
      <c r="T6197" s="15" t="n">
        <v>305.55</v>
      </c>
      <c r="U6197" s="15" t="s">
        <v>26</v>
      </c>
      <c r="V6197" s="18" t="n">
        <f aca="false">IF(ISNUMBER(T6197),T6197,0)</f>
        <v>305.55</v>
      </c>
      <c r="W6197" s="15" t="n">
        <f aca="false">IF(U6197="Yes",1,0)</f>
        <v>1</v>
      </c>
      <c r="X6197" s="15" t="str">
        <f aca="false">IF(F6197&lt;=12,"0-12 months",IF(F6197&lt;=24,"13-24 months",IF(F6197&lt;=48,"25-48 months","49-72 months")))</f>
        <v>0-12 months</v>
      </c>
      <c r="Y6197" s="15" t="str">
        <f aca="false">IF(C6197=1,"Yes","No")</f>
        <v>No</v>
      </c>
      <c r="Z6197" s="15" t="n">
        <f aca="false">COUNTIF(J6197:O6197,"Yes")</f>
        <v>0</v>
      </c>
      <c r="AA6197" s="18" t="n">
        <f aca="false">S6197*W6197</f>
        <v>72.2</v>
      </c>
      <c r="AB6197" s="15" t="n">
        <f aca="false">(P6197="Month-to-month")+(I6197="Fiber optic")+(R6197="Electronic check")+(F6197&lt;=12)+(M6197="No")+(J6197="No")</f>
        <v>5</v>
      </c>
      <c r="AC6197" s="15" t="str">
        <f aca="false">IF(AB6197&gt;=5,"High",IF(AB6197&gt;=3,"Medium","Low"))</f>
        <v>High</v>
      </c>
    </row>
    <row r="6198" customFormat="false" ht="15" hidden="false" customHeight="false" outlineLevel="0" collapsed="false">
      <c r="A6198" s="15" t="s">
        <v>6295</v>
      </c>
      <c r="B6198" s="15" t="s">
        <v>98</v>
      </c>
      <c r="C6198" s="15" t="n">
        <v>0</v>
      </c>
      <c r="D6198" s="15" t="s">
        <v>24</v>
      </c>
      <c r="E6198" s="15" t="s">
        <v>24</v>
      </c>
      <c r="F6198" s="15" t="n">
        <v>69</v>
      </c>
      <c r="G6198" s="15" t="s">
        <v>26</v>
      </c>
      <c r="H6198" s="15" t="s">
        <v>26</v>
      </c>
      <c r="I6198" s="15" t="s">
        <v>102</v>
      </c>
      <c r="J6198" s="15" t="s">
        <v>26</v>
      </c>
      <c r="K6198" s="15" t="s">
        <v>26</v>
      </c>
      <c r="L6198" s="15" t="s">
        <v>26</v>
      </c>
      <c r="M6198" s="15" t="s">
        <v>24</v>
      </c>
      <c r="N6198" s="15" t="s">
        <v>26</v>
      </c>
      <c r="O6198" s="15" t="s">
        <v>26</v>
      </c>
      <c r="P6198" s="15" t="s">
        <v>29</v>
      </c>
      <c r="Q6198" s="15" t="s">
        <v>26</v>
      </c>
      <c r="R6198" s="15" t="s">
        <v>21</v>
      </c>
      <c r="S6198" s="18" t="n">
        <v>110.05</v>
      </c>
      <c r="T6198" s="15" t="n">
        <v>7430.75</v>
      </c>
      <c r="U6198" s="15" t="s">
        <v>24</v>
      </c>
      <c r="V6198" s="18" t="n">
        <f aca="false">IF(ISNUMBER(T6198),T6198,0)</f>
        <v>7430.75</v>
      </c>
      <c r="W6198" s="15" t="n">
        <f aca="false">IF(U6198="Yes",1,0)</f>
        <v>0</v>
      </c>
      <c r="X6198" s="15" t="str">
        <f aca="false">IF(F6198&lt;=12,"0-12 months",IF(F6198&lt;=24,"13-24 months",IF(F6198&lt;=48,"25-48 months","49-72 months")))</f>
        <v>49-72 months</v>
      </c>
      <c r="Y6198" s="15" t="str">
        <f aca="false">IF(C6198=1,"Yes","No")</f>
        <v>No</v>
      </c>
      <c r="Z6198" s="15" t="n">
        <f aca="false">COUNTIF(J6198:O6198,"Yes")</f>
        <v>5</v>
      </c>
      <c r="AA6198" s="18" t="n">
        <f aca="false">S6198*W6198</f>
        <v>0</v>
      </c>
      <c r="AB6198" s="15" t="n">
        <f aca="false">(P6198="Month-to-month")+(I6198="Fiber optic")+(R6198="Electronic check")+(F6198&lt;=12)+(M6198="No")+(J6198="No")</f>
        <v>2</v>
      </c>
      <c r="AC6198" s="15" t="str">
        <f aca="false">IF(AB6198&gt;=5,"High",IF(AB6198&gt;=3,"Medium","Low"))</f>
        <v>Low</v>
      </c>
    </row>
    <row r="6199" customFormat="false" ht="15" hidden="false" customHeight="false" outlineLevel="0" collapsed="false">
      <c r="A6199" s="15" t="s">
        <v>6296</v>
      </c>
      <c r="B6199" s="15" t="s">
        <v>98</v>
      </c>
      <c r="C6199" s="15" t="n">
        <v>0</v>
      </c>
      <c r="D6199" s="15" t="s">
        <v>24</v>
      </c>
      <c r="E6199" s="15" t="s">
        <v>24</v>
      </c>
      <c r="F6199" s="15" t="n">
        <v>17</v>
      </c>
      <c r="G6199" s="15" t="s">
        <v>26</v>
      </c>
      <c r="H6199" s="15" t="s">
        <v>24</v>
      </c>
      <c r="I6199" s="15" t="s">
        <v>96</v>
      </c>
      <c r="J6199" s="15" t="s">
        <v>24</v>
      </c>
      <c r="K6199" s="15" t="s">
        <v>24</v>
      </c>
      <c r="L6199" s="15" t="s">
        <v>24</v>
      </c>
      <c r="M6199" s="15" t="s">
        <v>26</v>
      </c>
      <c r="N6199" s="15" t="s">
        <v>24</v>
      </c>
      <c r="O6199" s="15" t="s">
        <v>24</v>
      </c>
      <c r="P6199" s="15" t="s">
        <v>25</v>
      </c>
      <c r="Q6199" s="15" t="s">
        <v>24</v>
      </c>
      <c r="R6199" s="15" t="s">
        <v>17</v>
      </c>
      <c r="S6199" s="18" t="n">
        <v>51.5</v>
      </c>
      <c r="T6199" s="15" t="n">
        <v>900.5</v>
      </c>
      <c r="U6199" s="15" t="s">
        <v>26</v>
      </c>
      <c r="V6199" s="18" t="n">
        <f aca="false">IF(ISNUMBER(T6199),T6199,0)</f>
        <v>900.5</v>
      </c>
      <c r="W6199" s="15" t="n">
        <f aca="false">IF(U6199="Yes",1,0)</f>
        <v>1</v>
      </c>
      <c r="X6199" s="15" t="str">
        <f aca="false">IF(F6199&lt;=12,"0-12 months",IF(F6199&lt;=24,"13-24 months",IF(F6199&lt;=48,"25-48 months","49-72 months")))</f>
        <v>13-24 months</v>
      </c>
      <c r="Y6199" s="15" t="str">
        <f aca="false">IF(C6199=1,"Yes","No")</f>
        <v>No</v>
      </c>
      <c r="Z6199" s="15" t="n">
        <f aca="false">COUNTIF(J6199:O6199,"Yes")</f>
        <v>1</v>
      </c>
      <c r="AA6199" s="18" t="n">
        <f aca="false">S6199*W6199</f>
        <v>51.5</v>
      </c>
      <c r="AB6199" s="15" t="n">
        <f aca="false">(P6199="Month-to-month")+(I6199="Fiber optic")+(R6199="Electronic check")+(F6199&lt;=12)+(M6199="No")+(J6199="No")</f>
        <v>2</v>
      </c>
      <c r="AC6199" s="15" t="str">
        <f aca="false">IF(AB6199&gt;=5,"High",IF(AB6199&gt;=3,"Medium","Low"))</f>
        <v>Low</v>
      </c>
    </row>
    <row r="6200" customFormat="false" ht="15" hidden="false" customHeight="false" outlineLevel="0" collapsed="false">
      <c r="A6200" s="15" t="s">
        <v>6297</v>
      </c>
      <c r="B6200" s="15" t="s">
        <v>98</v>
      </c>
      <c r="C6200" s="15" t="n">
        <v>0</v>
      </c>
      <c r="D6200" s="15" t="s">
        <v>26</v>
      </c>
      <c r="E6200" s="15" t="s">
        <v>26</v>
      </c>
      <c r="F6200" s="15" t="n">
        <v>25</v>
      </c>
      <c r="G6200" s="15" t="s">
        <v>26</v>
      </c>
      <c r="H6200" s="15" t="s">
        <v>26</v>
      </c>
      <c r="I6200" s="15" t="s">
        <v>24</v>
      </c>
      <c r="J6200" s="15" t="s">
        <v>28</v>
      </c>
      <c r="K6200" s="15" t="s">
        <v>28</v>
      </c>
      <c r="L6200" s="15" t="s">
        <v>28</v>
      </c>
      <c r="M6200" s="15" t="s">
        <v>28</v>
      </c>
      <c r="N6200" s="15" t="s">
        <v>28</v>
      </c>
      <c r="O6200" s="15" t="s">
        <v>28</v>
      </c>
      <c r="P6200" s="15" t="s">
        <v>29</v>
      </c>
      <c r="Q6200" s="15" t="s">
        <v>24</v>
      </c>
      <c r="R6200" s="15" t="s">
        <v>21</v>
      </c>
      <c r="S6200" s="18" t="n">
        <v>25.5</v>
      </c>
      <c r="T6200" s="15" t="n">
        <v>630.6</v>
      </c>
      <c r="U6200" s="15" t="s">
        <v>24</v>
      </c>
      <c r="V6200" s="18" t="n">
        <f aca="false">IF(ISNUMBER(T6200),T6200,0)</f>
        <v>630.6</v>
      </c>
      <c r="W6200" s="15" t="n">
        <f aca="false">IF(U6200="Yes",1,0)</f>
        <v>0</v>
      </c>
      <c r="X6200" s="15" t="str">
        <f aca="false">IF(F6200&lt;=12,"0-12 months",IF(F6200&lt;=24,"13-24 months",IF(F6200&lt;=48,"25-48 months","49-72 months")))</f>
        <v>25-48 months</v>
      </c>
      <c r="Y6200" s="15" t="str">
        <f aca="false">IF(C6200=1,"Yes","No")</f>
        <v>No</v>
      </c>
      <c r="Z6200" s="15" t="n">
        <f aca="false">COUNTIF(J6200:O6200,"Yes")</f>
        <v>0</v>
      </c>
      <c r="AA6200" s="18" t="n">
        <f aca="false">S6200*W6200</f>
        <v>0</v>
      </c>
      <c r="AB6200" s="15" t="n">
        <f aca="false">(P6200="Month-to-month")+(I6200="Fiber optic")+(R6200="Electronic check")+(F6200&lt;=12)+(M6200="No")+(J6200="No")</f>
        <v>0</v>
      </c>
      <c r="AC6200" s="15" t="str">
        <f aca="false">IF(AB6200&gt;=5,"High",IF(AB6200&gt;=3,"Medium","Low"))</f>
        <v>Low</v>
      </c>
    </row>
    <row r="6201" customFormat="false" ht="15" hidden="false" customHeight="false" outlineLevel="0" collapsed="false">
      <c r="A6201" s="15" t="s">
        <v>6298</v>
      </c>
      <c r="B6201" s="15" t="s">
        <v>98</v>
      </c>
      <c r="C6201" s="15" t="n">
        <v>1</v>
      </c>
      <c r="D6201" s="15" t="s">
        <v>24</v>
      </c>
      <c r="E6201" s="15" t="s">
        <v>24</v>
      </c>
      <c r="F6201" s="15" t="n">
        <v>43</v>
      </c>
      <c r="G6201" s="15" t="s">
        <v>26</v>
      </c>
      <c r="H6201" s="15" t="s">
        <v>24</v>
      </c>
      <c r="I6201" s="15" t="s">
        <v>102</v>
      </c>
      <c r="J6201" s="15" t="s">
        <v>24</v>
      </c>
      <c r="K6201" s="15" t="s">
        <v>24</v>
      </c>
      <c r="L6201" s="15" t="s">
        <v>24</v>
      </c>
      <c r="M6201" s="15" t="s">
        <v>24</v>
      </c>
      <c r="N6201" s="15" t="s">
        <v>26</v>
      </c>
      <c r="O6201" s="15" t="s">
        <v>26</v>
      </c>
      <c r="P6201" s="15" t="s">
        <v>25</v>
      </c>
      <c r="Q6201" s="15" t="s">
        <v>26</v>
      </c>
      <c r="R6201" s="15" t="s">
        <v>17</v>
      </c>
      <c r="S6201" s="18" t="n">
        <v>89.55</v>
      </c>
      <c r="T6201" s="15" t="n">
        <v>3856.75</v>
      </c>
      <c r="U6201" s="15" t="s">
        <v>26</v>
      </c>
      <c r="V6201" s="18" t="n">
        <f aca="false">IF(ISNUMBER(T6201),T6201,0)</f>
        <v>3856.75</v>
      </c>
      <c r="W6201" s="15" t="n">
        <f aca="false">IF(U6201="Yes",1,0)</f>
        <v>1</v>
      </c>
      <c r="X6201" s="15" t="str">
        <f aca="false">IF(F6201&lt;=12,"0-12 months",IF(F6201&lt;=24,"13-24 months",IF(F6201&lt;=48,"25-48 months","49-72 months")))</f>
        <v>25-48 months</v>
      </c>
      <c r="Y6201" s="15" t="str">
        <f aca="false">IF(C6201=1,"Yes","No")</f>
        <v>Yes</v>
      </c>
      <c r="Z6201" s="15" t="n">
        <f aca="false">COUNTIF(J6201:O6201,"Yes")</f>
        <v>2</v>
      </c>
      <c r="AA6201" s="18" t="n">
        <f aca="false">S6201*W6201</f>
        <v>89.55</v>
      </c>
      <c r="AB6201" s="15" t="n">
        <f aca="false">(P6201="Month-to-month")+(I6201="Fiber optic")+(R6201="Electronic check")+(F6201&lt;=12)+(M6201="No")+(J6201="No")</f>
        <v>4</v>
      </c>
      <c r="AC6201" s="15" t="str">
        <f aca="false">IF(AB6201&gt;=5,"High",IF(AB6201&gt;=3,"Medium","Low"))</f>
        <v>Medium</v>
      </c>
    </row>
    <row r="6202" customFormat="false" ht="15" hidden="false" customHeight="false" outlineLevel="0" collapsed="false">
      <c r="A6202" s="15" t="s">
        <v>6299</v>
      </c>
      <c r="B6202" s="15" t="s">
        <v>94</v>
      </c>
      <c r="C6202" s="15" t="n">
        <v>0</v>
      </c>
      <c r="D6202" s="15" t="s">
        <v>26</v>
      </c>
      <c r="E6202" s="15" t="s">
        <v>26</v>
      </c>
      <c r="F6202" s="15" t="n">
        <v>59</v>
      </c>
      <c r="G6202" s="15" t="s">
        <v>26</v>
      </c>
      <c r="H6202" s="15" t="s">
        <v>24</v>
      </c>
      <c r="I6202" s="15" t="s">
        <v>24</v>
      </c>
      <c r="J6202" s="15" t="s">
        <v>28</v>
      </c>
      <c r="K6202" s="15" t="s">
        <v>28</v>
      </c>
      <c r="L6202" s="15" t="s">
        <v>28</v>
      </c>
      <c r="M6202" s="15" t="s">
        <v>28</v>
      </c>
      <c r="N6202" s="15" t="s">
        <v>28</v>
      </c>
      <c r="O6202" s="15" t="s">
        <v>28</v>
      </c>
      <c r="P6202" s="15" t="s">
        <v>29</v>
      </c>
      <c r="Q6202" s="15" t="s">
        <v>24</v>
      </c>
      <c r="R6202" s="15" t="s">
        <v>21</v>
      </c>
      <c r="S6202" s="18" t="n">
        <v>19.5</v>
      </c>
      <c r="T6202" s="15" t="n">
        <v>1222.65</v>
      </c>
      <c r="U6202" s="15" t="s">
        <v>24</v>
      </c>
      <c r="V6202" s="18" t="n">
        <f aca="false">IF(ISNUMBER(T6202),T6202,0)</f>
        <v>1222.65</v>
      </c>
      <c r="W6202" s="15" t="n">
        <f aca="false">IF(U6202="Yes",1,0)</f>
        <v>0</v>
      </c>
      <c r="X6202" s="15" t="str">
        <f aca="false">IF(F6202&lt;=12,"0-12 months",IF(F6202&lt;=24,"13-24 months",IF(F6202&lt;=48,"25-48 months","49-72 months")))</f>
        <v>49-72 months</v>
      </c>
      <c r="Y6202" s="15" t="str">
        <f aca="false">IF(C6202=1,"Yes","No")</f>
        <v>No</v>
      </c>
      <c r="Z6202" s="15" t="n">
        <f aca="false">COUNTIF(J6202:O6202,"Yes")</f>
        <v>0</v>
      </c>
      <c r="AA6202" s="18" t="n">
        <f aca="false">S6202*W6202</f>
        <v>0</v>
      </c>
      <c r="AB6202" s="15" t="n">
        <f aca="false">(P6202="Month-to-month")+(I6202="Fiber optic")+(R6202="Electronic check")+(F6202&lt;=12)+(M6202="No")+(J6202="No")</f>
        <v>0</v>
      </c>
      <c r="AC6202" s="15" t="str">
        <f aca="false">IF(AB6202&gt;=5,"High",IF(AB6202&gt;=3,"Medium","Low"))</f>
        <v>Low</v>
      </c>
    </row>
    <row r="6203" customFormat="false" ht="15" hidden="false" customHeight="false" outlineLevel="0" collapsed="false">
      <c r="A6203" s="15" t="s">
        <v>6300</v>
      </c>
      <c r="B6203" s="15" t="s">
        <v>94</v>
      </c>
      <c r="C6203" s="15" t="n">
        <v>1</v>
      </c>
      <c r="D6203" s="15" t="s">
        <v>24</v>
      </c>
      <c r="E6203" s="15" t="s">
        <v>24</v>
      </c>
      <c r="F6203" s="15" t="n">
        <v>5</v>
      </c>
      <c r="G6203" s="15" t="s">
        <v>26</v>
      </c>
      <c r="H6203" s="15" t="s">
        <v>24</v>
      </c>
      <c r="I6203" s="15" t="s">
        <v>102</v>
      </c>
      <c r="J6203" s="15" t="s">
        <v>26</v>
      </c>
      <c r="K6203" s="15" t="s">
        <v>26</v>
      </c>
      <c r="L6203" s="15" t="s">
        <v>24</v>
      </c>
      <c r="M6203" s="15" t="s">
        <v>24</v>
      </c>
      <c r="N6203" s="15" t="s">
        <v>24</v>
      </c>
      <c r="O6203" s="15" t="s">
        <v>24</v>
      </c>
      <c r="P6203" s="15" t="s">
        <v>25</v>
      </c>
      <c r="Q6203" s="15" t="s">
        <v>24</v>
      </c>
      <c r="R6203" s="15" t="s">
        <v>15</v>
      </c>
      <c r="S6203" s="18" t="n">
        <v>80.7</v>
      </c>
      <c r="T6203" s="15" t="n">
        <v>374.8</v>
      </c>
      <c r="U6203" s="15" t="s">
        <v>24</v>
      </c>
      <c r="V6203" s="18" t="n">
        <f aca="false">IF(ISNUMBER(T6203),T6203,0)</f>
        <v>374.8</v>
      </c>
      <c r="W6203" s="15" t="n">
        <f aca="false">IF(U6203="Yes",1,0)</f>
        <v>0</v>
      </c>
      <c r="X6203" s="15" t="str">
        <f aca="false">IF(F6203&lt;=12,"0-12 months",IF(F6203&lt;=24,"13-24 months",IF(F6203&lt;=48,"25-48 months","49-72 months")))</f>
        <v>0-12 months</v>
      </c>
      <c r="Y6203" s="15" t="str">
        <f aca="false">IF(C6203=1,"Yes","No")</f>
        <v>Yes</v>
      </c>
      <c r="Z6203" s="15" t="n">
        <f aca="false">COUNTIF(J6203:O6203,"Yes")</f>
        <v>2</v>
      </c>
      <c r="AA6203" s="18" t="n">
        <f aca="false">S6203*W6203</f>
        <v>0</v>
      </c>
      <c r="AB6203" s="15" t="n">
        <f aca="false">(P6203="Month-to-month")+(I6203="Fiber optic")+(R6203="Electronic check")+(F6203&lt;=12)+(M6203="No")+(J6203="No")</f>
        <v>5</v>
      </c>
      <c r="AC6203" s="15" t="str">
        <f aca="false">IF(AB6203&gt;=5,"High",IF(AB6203&gt;=3,"Medium","Low"))</f>
        <v>High</v>
      </c>
    </row>
    <row r="6204" customFormat="false" ht="15" hidden="false" customHeight="false" outlineLevel="0" collapsed="false">
      <c r="A6204" s="15" t="s">
        <v>6301</v>
      </c>
      <c r="B6204" s="15" t="s">
        <v>98</v>
      </c>
      <c r="C6204" s="15" t="n">
        <v>0</v>
      </c>
      <c r="D6204" s="15" t="s">
        <v>26</v>
      </c>
      <c r="E6204" s="15" t="s">
        <v>26</v>
      </c>
      <c r="F6204" s="15" t="n">
        <v>21</v>
      </c>
      <c r="G6204" s="15" t="s">
        <v>26</v>
      </c>
      <c r="H6204" s="15" t="s">
        <v>26</v>
      </c>
      <c r="I6204" s="15" t="s">
        <v>96</v>
      </c>
      <c r="J6204" s="15" t="s">
        <v>26</v>
      </c>
      <c r="K6204" s="15" t="s">
        <v>26</v>
      </c>
      <c r="L6204" s="15" t="s">
        <v>24</v>
      </c>
      <c r="M6204" s="15" t="s">
        <v>26</v>
      </c>
      <c r="N6204" s="15" t="s">
        <v>26</v>
      </c>
      <c r="O6204" s="15" t="s">
        <v>24</v>
      </c>
      <c r="P6204" s="15" t="s">
        <v>27</v>
      </c>
      <c r="Q6204" s="15" t="s">
        <v>24</v>
      </c>
      <c r="R6204" s="15" t="s">
        <v>17</v>
      </c>
      <c r="S6204" s="18" t="n">
        <v>77.5</v>
      </c>
      <c r="T6204" s="15" t="n">
        <v>1625</v>
      </c>
      <c r="U6204" s="15" t="s">
        <v>26</v>
      </c>
      <c r="V6204" s="18" t="n">
        <f aca="false">IF(ISNUMBER(T6204),T6204,0)</f>
        <v>1625</v>
      </c>
      <c r="W6204" s="15" t="n">
        <f aca="false">IF(U6204="Yes",1,0)</f>
        <v>1</v>
      </c>
      <c r="X6204" s="15" t="str">
        <f aca="false">IF(F6204&lt;=12,"0-12 months",IF(F6204&lt;=24,"13-24 months",IF(F6204&lt;=48,"25-48 months","49-72 months")))</f>
        <v>13-24 months</v>
      </c>
      <c r="Y6204" s="15" t="str">
        <f aca="false">IF(C6204=1,"Yes","No")</f>
        <v>No</v>
      </c>
      <c r="Z6204" s="15" t="n">
        <f aca="false">COUNTIF(J6204:O6204,"Yes")</f>
        <v>4</v>
      </c>
      <c r="AA6204" s="18" t="n">
        <f aca="false">S6204*W6204</f>
        <v>77.5</v>
      </c>
      <c r="AB6204" s="15" t="n">
        <f aca="false">(P6204="Month-to-month")+(I6204="Fiber optic")+(R6204="Electronic check")+(F6204&lt;=12)+(M6204="No")+(J6204="No")</f>
        <v>0</v>
      </c>
      <c r="AC6204" s="15" t="str">
        <f aca="false">IF(AB6204&gt;=5,"High",IF(AB6204&gt;=3,"Medium","Low"))</f>
        <v>Low</v>
      </c>
    </row>
    <row r="6205" customFormat="false" ht="15" hidden="false" customHeight="false" outlineLevel="0" collapsed="false">
      <c r="A6205" s="15" t="s">
        <v>6302</v>
      </c>
      <c r="B6205" s="15" t="s">
        <v>94</v>
      </c>
      <c r="C6205" s="15" t="n">
        <v>0</v>
      </c>
      <c r="D6205" s="15" t="s">
        <v>26</v>
      </c>
      <c r="E6205" s="15" t="s">
        <v>26</v>
      </c>
      <c r="F6205" s="15" t="n">
        <v>69</v>
      </c>
      <c r="G6205" s="15" t="s">
        <v>26</v>
      </c>
      <c r="H6205" s="15" t="s">
        <v>26</v>
      </c>
      <c r="I6205" s="15" t="s">
        <v>102</v>
      </c>
      <c r="J6205" s="15" t="s">
        <v>26</v>
      </c>
      <c r="K6205" s="15" t="s">
        <v>26</v>
      </c>
      <c r="L6205" s="15" t="s">
        <v>26</v>
      </c>
      <c r="M6205" s="15" t="s">
        <v>26</v>
      </c>
      <c r="N6205" s="15" t="s">
        <v>26</v>
      </c>
      <c r="O6205" s="15" t="s">
        <v>24</v>
      </c>
      <c r="P6205" s="15" t="s">
        <v>27</v>
      </c>
      <c r="Q6205" s="15" t="s">
        <v>26</v>
      </c>
      <c r="R6205" s="15" t="s">
        <v>21</v>
      </c>
      <c r="S6205" s="18" t="n">
        <v>105.1</v>
      </c>
      <c r="T6205" s="15" t="n">
        <v>7234.8</v>
      </c>
      <c r="U6205" s="15" t="s">
        <v>24</v>
      </c>
      <c r="V6205" s="18" t="n">
        <f aca="false">IF(ISNUMBER(T6205),T6205,0)</f>
        <v>7234.8</v>
      </c>
      <c r="W6205" s="15" t="n">
        <f aca="false">IF(U6205="Yes",1,0)</f>
        <v>0</v>
      </c>
      <c r="X6205" s="15" t="str">
        <f aca="false">IF(F6205&lt;=12,"0-12 months",IF(F6205&lt;=24,"13-24 months",IF(F6205&lt;=48,"25-48 months","49-72 months")))</f>
        <v>49-72 months</v>
      </c>
      <c r="Y6205" s="15" t="str">
        <f aca="false">IF(C6205=1,"Yes","No")</f>
        <v>No</v>
      </c>
      <c r="Z6205" s="15" t="n">
        <f aca="false">COUNTIF(J6205:O6205,"Yes")</f>
        <v>5</v>
      </c>
      <c r="AA6205" s="18" t="n">
        <f aca="false">S6205*W6205</f>
        <v>0</v>
      </c>
      <c r="AB6205" s="15" t="n">
        <f aca="false">(P6205="Month-to-month")+(I6205="Fiber optic")+(R6205="Electronic check")+(F6205&lt;=12)+(M6205="No")+(J6205="No")</f>
        <v>1</v>
      </c>
      <c r="AC6205" s="15" t="str">
        <f aca="false">IF(AB6205&gt;=5,"High",IF(AB6205&gt;=3,"Medium","Low"))</f>
        <v>Low</v>
      </c>
    </row>
    <row r="6206" customFormat="false" ht="15" hidden="false" customHeight="false" outlineLevel="0" collapsed="false">
      <c r="A6206" s="15" t="s">
        <v>6303</v>
      </c>
      <c r="B6206" s="15" t="s">
        <v>98</v>
      </c>
      <c r="C6206" s="15" t="n">
        <v>0</v>
      </c>
      <c r="D6206" s="15" t="s">
        <v>24</v>
      </c>
      <c r="E6206" s="15" t="s">
        <v>24</v>
      </c>
      <c r="F6206" s="15" t="n">
        <v>13</v>
      </c>
      <c r="G6206" s="15" t="s">
        <v>24</v>
      </c>
      <c r="H6206" s="15" t="s">
        <v>95</v>
      </c>
      <c r="I6206" s="15" t="s">
        <v>96</v>
      </c>
      <c r="J6206" s="15" t="s">
        <v>24</v>
      </c>
      <c r="K6206" s="15" t="s">
        <v>24</v>
      </c>
      <c r="L6206" s="15" t="s">
        <v>24</v>
      </c>
      <c r="M6206" s="15" t="s">
        <v>24</v>
      </c>
      <c r="N6206" s="15" t="s">
        <v>24</v>
      </c>
      <c r="O6206" s="15" t="s">
        <v>24</v>
      </c>
      <c r="P6206" s="15" t="s">
        <v>25</v>
      </c>
      <c r="Q6206" s="15" t="s">
        <v>26</v>
      </c>
      <c r="R6206" s="15" t="s">
        <v>19</v>
      </c>
      <c r="S6206" s="18" t="n">
        <v>25.15</v>
      </c>
      <c r="T6206" s="15" t="n">
        <v>331.85</v>
      </c>
      <c r="U6206" s="15" t="s">
        <v>24</v>
      </c>
      <c r="V6206" s="18" t="n">
        <f aca="false">IF(ISNUMBER(T6206),T6206,0)</f>
        <v>331.85</v>
      </c>
      <c r="W6206" s="15" t="n">
        <f aca="false">IF(U6206="Yes",1,0)</f>
        <v>0</v>
      </c>
      <c r="X6206" s="15" t="str">
        <f aca="false">IF(F6206&lt;=12,"0-12 months",IF(F6206&lt;=24,"13-24 months",IF(F6206&lt;=48,"25-48 months","49-72 months")))</f>
        <v>13-24 months</v>
      </c>
      <c r="Y6206" s="15" t="str">
        <f aca="false">IF(C6206=1,"Yes","No")</f>
        <v>No</v>
      </c>
      <c r="Z6206" s="15" t="n">
        <f aca="false">COUNTIF(J6206:O6206,"Yes")</f>
        <v>0</v>
      </c>
      <c r="AA6206" s="18" t="n">
        <f aca="false">S6206*W6206</f>
        <v>0</v>
      </c>
      <c r="AB6206" s="15" t="n">
        <f aca="false">(P6206="Month-to-month")+(I6206="Fiber optic")+(R6206="Electronic check")+(F6206&lt;=12)+(M6206="No")+(J6206="No")</f>
        <v>3</v>
      </c>
      <c r="AC6206" s="15" t="str">
        <f aca="false">IF(AB6206&gt;=5,"High",IF(AB6206&gt;=3,"Medium","Low"))</f>
        <v>Medium</v>
      </c>
    </row>
    <row r="6207" customFormat="false" ht="15" hidden="false" customHeight="false" outlineLevel="0" collapsed="false">
      <c r="A6207" s="15" t="s">
        <v>6304</v>
      </c>
      <c r="B6207" s="15" t="s">
        <v>98</v>
      </c>
      <c r="C6207" s="15" t="n">
        <v>0</v>
      </c>
      <c r="D6207" s="15" t="s">
        <v>26</v>
      </c>
      <c r="E6207" s="15" t="s">
        <v>24</v>
      </c>
      <c r="F6207" s="15" t="n">
        <v>42</v>
      </c>
      <c r="G6207" s="15" t="s">
        <v>26</v>
      </c>
      <c r="H6207" s="15" t="s">
        <v>26</v>
      </c>
      <c r="I6207" s="15" t="s">
        <v>102</v>
      </c>
      <c r="J6207" s="15" t="s">
        <v>24</v>
      </c>
      <c r="K6207" s="15" t="s">
        <v>26</v>
      </c>
      <c r="L6207" s="15" t="s">
        <v>26</v>
      </c>
      <c r="M6207" s="15" t="s">
        <v>24</v>
      </c>
      <c r="N6207" s="15" t="s">
        <v>26</v>
      </c>
      <c r="O6207" s="15" t="s">
        <v>24</v>
      </c>
      <c r="P6207" s="15" t="s">
        <v>25</v>
      </c>
      <c r="Q6207" s="15" t="s">
        <v>26</v>
      </c>
      <c r="R6207" s="15" t="s">
        <v>19</v>
      </c>
      <c r="S6207" s="18" t="n">
        <v>95.25</v>
      </c>
      <c r="T6207" s="15" t="n">
        <v>3959.35</v>
      </c>
      <c r="U6207" s="15" t="s">
        <v>26</v>
      </c>
      <c r="V6207" s="18" t="n">
        <f aca="false">IF(ISNUMBER(T6207),T6207,0)</f>
        <v>3959.35</v>
      </c>
      <c r="W6207" s="15" t="n">
        <f aca="false">IF(U6207="Yes",1,0)</f>
        <v>1</v>
      </c>
      <c r="X6207" s="15" t="str">
        <f aca="false">IF(F6207&lt;=12,"0-12 months",IF(F6207&lt;=24,"13-24 months",IF(F6207&lt;=48,"25-48 months","49-72 months")))</f>
        <v>25-48 months</v>
      </c>
      <c r="Y6207" s="15" t="str">
        <f aca="false">IF(C6207=1,"Yes","No")</f>
        <v>No</v>
      </c>
      <c r="Z6207" s="15" t="n">
        <f aca="false">COUNTIF(J6207:O6207,"Yes")</f>
        <v>3</v>
      </c>
      <c r="AA6207" s="18" t="n">
        <f aca="false">S6207*W6207</f>
        <v>95.25</v>
      </c>
      <c r="AB6207" s="15" t="n">
        <f aca="false">(P6207="Month-to-month")+(I6207="Fiber optic")+(R6207="Electronic check")+(F6207&lt;=12)+(M6207="No")+(J6207="No")</f>
        <v>4</v>
      </c>
      <c r="AC6207" s="15" t="str">
        <f aca="false">IF(AB6207&gt;=5,"High",IF(AB6207&gt;=3,"Medium","Low"))</f>
        <v>Medium</v>
      </c>
    </row>
    <row r="6208" customFormat="false" ht="15" hidden="false" customHeight="false" outlineLevel="0" collapsed="false">
      <c r="A6208" s="15" t="s">
        <v>6305</v>
      </c>
      <c r="B6208" s="15" t="s">
        <v>98</v>
      </c>
      <c r="C6208" s="15" t="n">
        <v>0</v>
      </c>
      <c r="D6208" s="15" t="s">
        <v>26</v>
      </c>
      <c r="E6208" s="15" t="s">
        <v>24</v>
      </c>
      <c r="F6208" s="15" t="n">
        <v>52</v>
      </c>
      <c r="G6208" s="15" t="s">
        <v>26</v>
      </c>
      <c r="H6208" s="15" t="s">
        <v>26</v>
      </c>
      <c r="I6208" s="15" t="s">
        <v>102</v>
      </c>
      <c r="J6208" s="15" t="s">
        <v>24</v>
      </c>
      <c r="K6208" s="15" t="s">
        <v>26</v>
      </c>
      <c r="L6208" s="15" t="s">
        <v>24</v>
      </c>
      <c r="M6208" s="15" t="s">
        <v>26</v>
      </c>
      <c r="N6208" s="15" t="s">
        <v>24</v>
      </c>
      <c r="O6208" s="15" t="s">
        <v>26</v>
      </c>
      <c r="P6208" s="15" t="s">
        <v>25</v>
      </c>
      <c r="Q6208" s="15" t="s">
        <v>26</v>
      </c>
      <c r="R6208" s="15" t="s">
        <v>21</v>
      </c>
      <c r="S6208" s="18" t="n">
        <v>95.65</v>
      </c>
      <c r="T6208" s="15" t="n">
        <v>5088.4</v>
      </c>
      <c r="U6208" s="15" t="s">
        <v>24</v>
      </c>
      <c r="V6208" s="18" t="n">
        <f aca="false">IF(ISNUMBER(T6208),T6208,0)</f>
        <v>5088.4</v>
      </c>
      <c r="W6208" s="15" t="n">
        <f aca="false">IF(U6208="Yes",1,0)</f>
        <v>0</v>
      </c>
      <c r="X6208" s="15" t="str">
        <f aca="false">IF(F6208&lt;=12,"0-12 months",IF(F6208&lt;=24,"13-24 months",IF(F6208&lt;=48,"25-48 months","49-72 months")))</f>
        <v>49-72 months</v>
      </c>
      <c r="Y6208" s="15" t="str">
        <f aca="false">IF(C6208=1,"Yes","No")</f>
        <v>No</v>
      </c>
      <c r="Z6208" s="15" t="n">
        <f aca="false">COUNTIF(J6208:O6208,"Yes")</f>
        <v>3</v>
      </c>
      <c r="AA6208" s="18" t="n">
        <f aca="false">S6208*W6208</f>
        <v>0</v>
      </c>
      <c r="AB6208" s="15" t="n">
        <f aca="false">(P6208="Month-to-month")+(I6208="Fiber optic")+(R6208="Electronic check")+(F6208&lt;=12)+(M6208="No")+(J6208="No")</f>
        <v>3</v>
      </c>
      <c r="AC6208" s="15" t="str">
        <f aca="false">IF(AB6208&gt;=5,"High",IF(AB6208&gt;=3,"Medium","Low"))</f>
        <v>Medium</v>
      </c>
    </row>
    <row r="6209" customFormat="false" ht="15" hidden="false" customHeight="false" outlineLevel="0" collapsed="false">
      <c r="A6209" s="15" t="s">
        <v>6306</v>
      </c>
      <c r="B6209" s="15" t="s">
        <v>98</v>
      </c>
      <c r="C6209" s="15" t="n">
        <v>1</v>
      </c>
      <c r="D6209" s="15" t="s">
        <v>24</v>
      </c>
      <c r="E6209" s="15" t="s">
        <v>24</v>
      </c>
      <c r="F6209" s="15" t="n">
        <v>46</v>
      </c>
      <c r="G6209" s="15" t="s">
        <v>26</v>
      </c>
      <c r="H6209" s="15" t="s">
        <v>24</v>
      </c>
      <c r="I6209" s="15" t="s">
        <v>102</v>
      </c>
      <c r="J6209" s="15" t="s">
        <v>26</v>
      </c>
      <c r="K6209" s="15" t="s">
        <v>24</v>
      </c>
      <c r="L6209" s="15" t="s">
        <v>24</v>
      </c>
      <c r="M6209" s="15" t="s">
        <v>24</v>
      </c>
      <c r="N6209" s="15" t="s">
        <v>24</v>
      </c>
      <c r="O6209" s="15" t="s">
        <v>26</v>
      </c>
      <c r="P6209" s="15" t="s">
        <v>25</v>
      </c>
      <c r="Q6209" s="15" t="s">
        <v>24</v>
      </c>
      <c r="R6209" s="15" t="s">
        <v>15</v>
      </c>
      <c r="S6209" s="18" t="n">
        <v>85</v>
      </c>
      <c r="T6209" s="15" t="n">
        <v>3969.4</v>
      </c>
      <c r="U6209" s="15" t="s">
        <v>26</v>
      </c>
      <c r="V6209" s="18" t="n">
        <f aca="false">IF(ISNUMBER(T6209),T6209,0)</f>
        <v>3969.4</v>
      </c>
      <c r="W6209" s="15" t="n">
        <f aca="false">IF(U6209="Yes",1,0)</f>
        <v>1</v>
      </c>
      <c r="X6209" s="15" t="str">
        <f aca="false">IF(F6209&lt;=12,"0-12 months",IF(F6209&lt;=24,"13-24 months",IF(F6209&lt;=48,"25-48 months","49-72 months")))</f>
        <v>25-48 months</v>
      </c>
      <c r="Y6209" s="15" t="str">
        <f aca="false">IF(C6209=1,"Yes","No")</f>
        <v>Yes</v>
      </c>
      <c r="Z6209" s="15" t="n">
        <f aca="false">COUNTIF(J6209:O6209,"Yes")</f>
        <v>2</v>
      </c>
      <c r="AA6209" s="18" t="n">
        <f aca="false">S6209*W6209</f>
        <v>85</v>
      </c>
      <c r="AB6209" s="15" t="n">
        <f aca="false">(P6209="Month-to-month")+(I6209="Fiber optic")+(R6209="Electronic check")+(F6209&lt;=12)+(M6209="No")+(J6209="No")</f>
        <v>4</v>
      </c>
      <c r="AC6209" s="15" t="str">
        <f aca="false">IF(AB6209&gt;=5,"High",IF(AB6209&gt;=3,"Medium","Low"))</f>
        <v>Medium</v>
      </c>
    </row>
    <row r="6210" customFormat="false" ht="15" hidden="false" customHeight="false" outlineLevel="0" collapsed="false">
      <c r="A6210" s="15" t="s">
        <v>6307</v>
      </c>
      <c r="B6210" s="15" t="s">
        <v>98</v>
      </c>
      <c r="C6210" s="15" t="n">
        <v>0</v>
      </c>
      <c r="D6210" s="15" t="s">
        <v>26</v>
      </c>
      <c r="E6210" s="15" t="s">
        <v>24</v>
      </c>
      <c r="F6210" s="15" t="n">
        <v>61</v>
      </c>
      <c r="G6210" s="15" t="s">
        <v>26</v>
      </c>
      <c r="H6210" s="15" t="s">
        <v>26</v>
      </c>
      <c r="I6210" s="15" t="s">
        <v>96</v>
      </c>
      <c r="J6210" s="15" t="s">
        <v>26</v>
      </c>
      <c r="K6210" s="15" t="s">
        <v>26</v>
      </c>
      <c r="L6210" s="15" t="s">
        <v>26</v>
      </c>
      <c r="M6210" s="15" t="s">
        <v>26</v>
      </c>
      <c r="N6210" s="15" t="s">
        <v>24</v>
      </c>
      <c r="O6210" s="15" t="s">
        <v>26</v>
      </c>
      <c r="P6210" s="15" t="s">
        <v>29</v>
      </c>
      <c r="Q6210" s="15" t="s">
        <v>26</v>
      </c>
      <c r="R6210" s="15" t="s">
        <v>19</v>
      </c>
      <c r="S6210" s="18" t="n">
        <v>80.8</v>
      </c>
      <c r="T6210" s="15" t="n">
        <v>4860.85</v>
      </c>
      <c r="U6210" s="15" t="s">
        <v>24</v>
      </c>
      <c r="V6210" s="18" t="n">
        <f aca="false">IF(ISNUMBER(T6210),T6210,0)</f>
        <v>4860.85</v>
      </c>
      <c r="W6210" s="15" t="n">
        <f aca="false">IF(U6210="Yes",1,0)</f>
        <v>0</v>
      </c>
      <c r="X6210" s="15" t="str">
        <f aca="false">IF(F6210&lt;=12,"0-12 months",IF(F6210&lt;=24,"13-24 months",IF(F6210&lt;=48,"25-48 months","49-72 months")))</f>
        <v>49-72 months</v>
      </c>
      <c r="Y6210" s="15" t="str">
        <f aca="false">IF(C6210=1,"Yes","No")</f>
        <v>No</v>
      </c>
      <c r="Z6210" s="15" t="n">
        <f aca="false">COUNTIF(J6210:O6210,"Yes")</f>
        <v>5</v>
      </c>
      <c r="AA6210" s="18" t="n">
        <f aca="false">S6210*W6210</f>
        <v>0</v>
      </c>
      <c r="AB6210" s="15" t="n">
        <f aca="false">(P6210="Month-to-month")+(I6210="Fiber optic")+(R6210="Electronic check")+(F6210&lt;=12)+(M6210="No")+(J6210="No")</f>
        <v>0</v>
      </c>
      <c r="AC6210" s="15" t="str">
        <f aca="false">IF(AB6210&gt;=5,"High",IF(AB6210&gt;=3,"Medium","Low"))</f>
        <v>Low</v>
      </c>
    </row>
    <row r="6211" customFormat="false" ht="15" hidden="false" customHeight="false" outlineLevel="0" collapsed="false">
      <c r="A6211" s="15" t="s">
        <v>6308</v>
      </c>
      <c r="B6211" s="15" t="s">
        <v>98</v>
      </c>
      <c r="C6211" s="15" t="n">
        <v>0</v>
      </c>
      <c r="D6211" s="15" t="s">
        <v>24</v>
      </c>
      <c r="E6211" s="15" t="s">
        <v>24</v>
      </c>
      <c r="F6211" s="15" t="n">
        <v>29</v>
      </c>
      <c r="G6211" s="15" t="s">
        <v>24</v>
      </c>
      <c r="H6211" s="15" t="s">
        <v>95</v>
      </c>
      <c r="I6211" s="15" t="s">
        <v>96</v>
      </c>
      <c r="J6211" s="15" t="s">
        <v>24</v>
      </c>
      <c r="K6211" s="15" t="s">
        <v>24</v>
      </c>
      <c r="L6211" s="15" t="s">
        <v>24</v>
      </c>
      <c r="M6211" s="15" t="s">
        <v>24</v>
      </c>
      <c r="N6211" s="15" t="s">
        <v>24</v>
      </c>
      <c r="O6211" s="15" t="s">
        <v>24</v>
      </c>
      <c r="P6211" s="15" t="s">
        <v>27</v>
      </c>
      <c r="Q6211" s="15" t="s">
        <v>26</v>
      </c>
      <c r="R6211" s="15" t="s">
        <v>17</v>
      </c>
      <c r="S6211" s="18" t="n">
        <v>24.85</v>
      </c>
      <c r="T6211" s="15" t="n">
        <v>788.05</v>
      </c>
      <c r="U6211" s="15" t="s">
        <v>24</v>
      </c>
      <c r="V6211" s="18" t="n">
        <f aca="false">IF(ISNUMBER(T6211),T6211,0)</f>
        <v>788.05</v>
      </c>
      <c r="W6211" s="15" t="n">
        <f aca="false">IF(U6211="Yes",1,0)</f>
        <v>0</v>
      </c>
      <c r="X6211" s="15" t="str">
        <f aca="false">IF(F6211&lt;=12,"0-12 months",IF(F6211&lt;=24,"13-24 months",IF(F6211&lt;=48,"25-48 months","49-72 months")))</f>
        <v>25-48 months</v>
      </c>
      <c r="Y6211" s="15" t="str">
        <f aca="false">IF(C6211=1,"Yes","No")</f>
        <v>No</v>
      </c>
      <c r="Z6211" s="15" t="n">
        <f aca="false">COUNTIF(J6211:O6211,"Yes")</f>
        <v>0</v>
      </c>
      <c r="AA6211" s="18" t="n">
        <f aca="false">S6211*W6211</f>
        <v>0</v>
      </c>
      <c r="AB6211" s="15" t="n">
        <f aca="false">(P6211="Month-to-month")+(I6211="Fiber optic")+(R6211="Electronic check")+(F6211&lt;=12)+(M6211="No")+(J6211="No")</f>
        <v>2</v>
      </c>
      <c r="AC6211" s="15" t="str">
        <f aca="false">IF(AB6211&gt;=5,"High",IF(AB6211&gt;=3,"Medium","Low"))</f>
        <v>Low</v>
      </c>
    </row>
    <row r="6212" customFormat="false" ht="15" hidden="false" customHeight="false" outlineLevel="0" collapsed="false">
      <c r="A6212" s="15" t="s">
        <v>6309</v>
      </c>
      <c r="B6212" s="15" t="s">
        <v>94</v>
      </c>
      <c r="C6212" s="15" t="n">
        <v>0</v>
      </c>
      <c r="D6212" s="15" t="s">
        <v>24</v>
      </c>
      <c r="E6212" s="15" t="s">
        <v>26</v>
      </c>
      <c r="F6212" s="15" t="n">
        <v>25</v>
      </c>
      <c r="G6212" s="15" t="s">
        <v>26</v>
      </c>
      <c r="H6212" s="15" t="s">
        <v>24</v>
      </c>
      <c r="I6212" s="15" t="s">
        <v>96</v>
      </c>
      <c r="J6212" s="15" t="s">
        <v>24</v>
      </c>
      <c r="K6212" s="15" t="s">
        <v>26</v>
      </c>
      <c r="L6212" s="15" t="s">
        <v>24</v>
      </c>
      <c r="M6212" s="15" t="s">
        <v>26</v>
      </c>
      <c r="N6212" s="15" t="s">
        <v>24</v>
      </c>
      <c r="O6212" s="15" t="s">
        <v>24</v>
      </c>
      <c r="P6212" s="15" t="s">
        <v>27</v>
      </c>
      <c r="Q6212" s="15" t="s">
        <v>26</v>
      </c>
      <c r="R6212" s="15" t="s">
        <v>21</v>
      </c>
      <c r="S6212" s="18" t="n">
        <v>54.75</v>
      </c>
      <c r="T6212" s="15" t="n">
        <v>1266.35</v>
      </c>
      <c r="U6212" s="15" t="s">
        <v>24</v>
      </c>
      <c r="V6212" s="18" t="n">
        <f aca="false">IF(ISNUMBER(T6212),T6212,0)</f>
        <v>1266.35</v>
      </c>
      <c r="W6212" s="15" t="n">
        <f aca="false">IF(U6212="Yes",1,0)</f>
        <v>0</v>
      </c>
      <c r="X6212" s="15" t="str">
        <f aca="false">IF(F6212&lt;=12,"0-12 months",IF(F6212&lt;=24,"13-24 months",IF(F6212&lt;=48,"25-48 months","49-72 months")))</f>
        <v>25-48 months</v>
      </c>
      <c r="Y6212" s="15" t="str">
        <f aca="false">IF(C6212=1,"Yes","No")</f>
        <v>No</v>
      </c>
      <c r="Z6212" s="15" t="n">
        <f aca="false">COUNTIF(J6212:O6212,"Yes")</f>
        <v>2</v>
      </c>
      <c r="AA6212" s="18" t="n">
        <f aca="false">S6212*W6212</f>
        <v>0</v>
      </c>
      <c r="AB6212" s="15" t="n">
        <f aca="false">(P6212="Month-to-month")+(I6212="Fiber optic")+(R6212="Electronic check")+(F6212&lt;=12)+(M6212="No")+(J6212="No")</f>
        <v>1</v>
      </c>
      <c r="AC6212" s="15" t="str">
        <f aca="false">IF(AB6212&gt;=5,"High",IF(AB6212&gt;=3,"Medium","Low"))</f>
        <v>Low</v>
      </c>
    </row>
    <row r="6213" customFormat="false" ht="15" hidden="false" customHeight="false" outlineLevel="0" collapsed="false">
      <c r="A6213" s="15" t="s">
        <v>6310</v>
      </c>
      <c r="B6213" s="15" t="s">
        <v>94</v>
      </c>
      <c r="C6213" s="15" t="n">
        <v>0</v>
      </c>
      <c r="D6213" s="15" t="s">
        <v>26</v>
      </c>
      <c r="E6213" s="15" t="s">
        <v>26</v>
      </c>
      <c r="F6213" s="15" t="n">
        <v>5</v>
      </c>
      <c r="G6213" s="15" t="s">
        <v>26</v>
      </c>
      <c r="H6213" s="15" t="s">
        <v>24</v>
      </c>
      <c r="I6213" s="15" t="s">
        <v>102</v>
      </c>
      <c r="J6213" s="15" t="s">
        <v>24</v>
      </c>
      <c r="K6213" s="15" t="s">
        <v>24</v>
      </c>
      <c r="L6213" s="15" t="s">
        <v>24</v>
      </c>
      <c r="M6213" s="15" t="s">
        <v>26</v>
      </c>
      <c r="N6213" s="15" t="s">
        <v>26</v>
      </c>
      <c r="O6213" s="15" t="s">
        <v>24</v>
      </c>
      <c r="P6213" s="15" t="s">
        <v>25</v>
      </c>
      <c r="Q6213" s="15" t="s">
        <v>26</v>
      </c>
      <c r="R6213" s="15" t="s">
        <v>15</v>
      </c>
      <c r="S6213" s="18" t="n">
        <v>85.75</v>
      </c>
      <c r="T6213" s="15" t="n">
        <v>470.95</v>
      </c>
      <c r="U6213" s="15" t="s">
        <v>26</v>
      </c>
      <c r="V6213" s="18" t="n">
        <f aca="false">IF(ISNUMBER(T6213),T6213,0)</f>
        <v>470.95</v>
      </c>
      <c r="W6213" s="15" t="n">
        <f aca="false">IF(U6213="Yes",1,0)</f>
        <v>1</v>
      </c>
      <c r="X6213" s="15" t="str">
        <f aca="false">IF(F6213&lt;=12,"0-12 months",IF(F6213&lt;=24,"13-24 months",IF(F6213&lt;=48,"25-48 months","49-72 months")))</f>
        <v>0-12 months</v>
      </c>
      <c r="Y6213" s="15" t="str">
        <f aca="false">IF(C6213=1,"Yes","No")</f>
        <v>No</v>
      </c>
      <c r="Z6213" s="15" t="n">
        <f aca="false">COUNTIF(J6213:O6213,"Yes")</f>
        <v>2</v>
      </c>
      <c r="AA6213" s="18" t="n">
        <f aca="false">S6213*W6213</f>
        <v>85.75</v>
      </c>
      <c r="AB6213" s="15" t="n">
        <f aca="false">(P6213="Month-to-month")+(I6213="Fiber optic")+(R6213="Electronic check")+(F6213&lt;=12)+(M6213="No")+(J6213="No")</f>
        <v>5</v>
      </c>
      <c r="AC6213" s="15" t="str">
        <f aca="false">IF(AB6213&gt;=5,"High",IF(AB6213&gt;=3,"Medium","Low"))</f>
        <v>High</v>
      </c>
    </row>
    <row r="6214" customFormat="false" ht="15" hidden="false" customHeight="false" outlineLevel="0" collapsed="false">
      <c r="A6214" s="15" t="s">
        <v>6311</v>
      </c>
      <c r="B6214" s="15" t="s">
        <v>98</v>
      </c>
      <c r="C6214" s="15" t="n">
        <v>0</v>
      </c>
      <c r="D6214" s="15" t="s">
        <v>24</v>
      </c>
      <c r="E6214" s="15" t="s">
        <v>24</v>
      </c>
      <c r="F6214" s="15" t="n">
        <v>15</v>
      </c>
      <c r="G6214" s="15" t="s">
        <v>24</v>
      </c>
      <c r="H6214" s="15" t="s">
        <v>95</v>
      </c>
      <c r="I6214" s="15" t="s">
        <v>96</v>
      </c>
      <c r="J6214" s="15" t="s">
        <v>24</v>
      </c>
      <c r="K6214" s="15" t="s">
        <v>24</v>
      </c>
      <c r="L6214" s="15" t="s">
        <v>26</v>
      </c>
      <c r="M6214" s="15" t="s">
        <v>24</v>
      </c>
      <c r="N6214" s="15" t="s">
        <v>26</v>
      </c>
      <c r="O6214" s="15" t="s">
        <v>26</v>
      </c>
      <c r="P6214" s="15" t="s">
        <v>27</v>
      </c>
      <c r="Q6214" s="15" t="s">
        <v>24</v>
      </c>
      <c r="R6214" s="15" t="s">
        <v>15</v>
      </c>
      <c r="S6214" s="18" t="n">
        <v>50.75</v>
      </c>
      <c r="T6214" s="15" t="n">
        <v>688.2</v>
      </c>
      <c r="U6214" s="15" t="s">
        <v>24</v>
      </c>
      <c r="V6214" s="18" t="n">
        <f aca="false">IF(ISNUMBER(T6214),T6214,0)</f>
        <v>688.2</v>
      </c>
      <c r="W6214" s="15" t="n">
        <f aca="false">IF(U6214="Yes",1,0)</f>
        <v>0</v>
      </c>
      <c r="X6214" s="15" t="str">
        <f aca="false">IF(F6214&lt;=12,"0-12 months",IF(F6214&lt;=24,"13-24 months",IF(F6214&lt;=48,"25-48 months","49-72 months")))</f>
        <v>13-24 months</v>
      </c>
      <c r="Y6214" s="15" t="str">
        <f aca="false">IF(C6214=1,"Yes","No")</f>
        <v>No</v>
      </c>
      <c r="Z6214" s="15" t="n">
        <f aca="false">COUNTIF(J6214:O6214,"Yes")</f>
        <v>3</v>
      </c>
      <c r="AA6214" s="18" t="n">
        <f aca="false">S6214*W6214</f>
        <v>0</v>
      </c>
      <c r="AB6214" s="15" t="n">
        <f aca="false">(P6214="Month-to-month")+(I6214="Fiber optic")+(R6214="Electronic check")+(F6214&lt;=12)+(M6214="No")+(J6214="No")</f>
        <v>3</v>
      </c>
      <c r="AC6214" s="15" t="str">
        <f aca="false">IF(AB6214&gt;=5,"High",IF(AB6214&gt;=3,"Medium","Low"))</f>
        <v>Medium</v>
      </c>
    </row>
    <row r="6215" customFormat="false" ht="15" hidden="false" customHeight="false" outlineLevel="0" collapsed="false">
      <c r="A6215" s="15" t="s">
        <v>6312</v>
      </c>
      <c r="B6215" s="15" t="s">
        <v>94</v>
      </c>
      <c r="C6215" s="15" t="n">
        <v>0</v>
      </c>
      <c r="D6215" s="15" t="s">
        <v>26</v>
      </c>
      <c r="E6215" s="15" t="s">
        <v>26</v>
      </c>
      <c r="F6215" s="15" t="n">
        <v>19</v>
      </c>
      <c r="G6215" s="15" t="s">
        <v>26</v>
      </c>
      <c r="H6215" s="15" t="s">
        <v>24</v>
      </c>
      <c r="I6215" s="15" t="s">
        <v>24</v>
      </c>
      <c r="J6215" s="15" t="s">
        <v>28</v>
      </c>
      <c r="K6215" s="15" t="s">
        <v>28</v>
      </c>
      <c r="L6215" s="15" t="s">
        <v>28</v>
      </c>
      <c r="M6215" s="15" t="s">
        <v>28</v>
      </c>
      <c r="N6215" s="15" t="s">
        <v>28</v>
      </c>
      <c r="O6215" s="15" t="s">
        <v>28</v>
      </c>
      <c r="P6215" s="15" t="s">
        <v>29</v>
      </c>
      <c r="Q6215" s="15" t="s">
        <v>24</v>
      </c>
      <c r="R6215" s="15" t="s">
        <v>17</v>
      </c>
      <c r="S6215" s="18" t="n">
        <v>20.15</v>
      </c>
      <c r="T6215" s="15" t="n">
        <v>387.7</v>
      </c>
      <c r="U6215" s="15" t="s">
        <v>24</v>
      </c>
      <c r="V6215" s="18" t="n">
        <f aca="false">IF(ISNUMBER(T6215),T6215,0)</f>
        <v>387.7</v>
      </c>
      <c r="W6215" s="15" t="n">
        <f aca="false">IF(U6215="Yes",1,0)</f>
        <v>0</v>
      </c>
      <c r="X6215" s="15" t="str">
        <f aca="false">IF(F6215&lt;=12,"0-12 months",IF(F6215&lt;=24,"13-24 months",IF(F6215&lt;=48,"25-48 months","49-72 months")))</f>
        <v>13-24 months</v>
      </c>
      <c r="Y6215" s="15" t="str">
        <f aca="false">IF(C6215=1,"Yes","No")</f>
        <v>No</v>
      </c>
      <c r="Z6215" s="15" t="n">
        <f aca="false">COUNTIF(J6215:O6215,"Yes")</f>
        <v>0</v>
      </c>
      <c r="AA6215" s="18" t="n">
        <f aca="false">S6215*W6215</f>
        <v>0</v>
      </c>
      <c r="AB6215" s="15" t="n">
        <f aca="false">(P6215="Month-to-month")+(I6215="Fiber optic")+(R6215="Electronic check")+(F6215&lt;=12)+(M6215="No")+(J6215="No")</f>
        <v>0</v>
      </c>
      <c r="AC6215" s="15" t="str">
        <f aca="false">IF(AB6215&gt;=5,"High",IF(AB6215&gt;=3,"Medium","Low"))</f>
        <v>Low</v>
      </c>
    </row>
    <row r="6216" customFormat="false" ht="15" hidden="false" customHeight="false" outlineLevel="0" collapsed="false">
      <c r="A6216" s="15" t="s">
        <v>6313</v>
      </c>
      <c r="B6216" s="15" t="s">
        <v>98</v>
      </c>
      <c r="C6216" s="15" t="n">
        <v>0</v>
      </c>
      <c r="D6216" s="15" t="s">
        <v>24</v>
      </c>
      <c r="E6216" s="15" t="s">
        <v>24</v>
      </c>
      <c r="F6216" s="15" t="n">
        <v>44</v>
      </c>
      <c r="G6216" s="15" t="s">
        <v>26</v>
      </c>
      <c r="H6216" s="15" t="s">
        <v>24</v>
      </c>
      <c r="I6216" s="15" t="s">
        <v>24</v>
      </c>
      <c r="J6216" s="15" t="s">
        <v>28</v>
      </c>
      <c r="K6216" s="15" t="s">
        <v>28</v>
      </c>
      <c r="L6216" s="15" t="s">
        <v>28</v>
      </c>
      <c r="M6216" s="15" t="s">
        <v>28</v>
      </c>
      <c r="N6216" s="15" t="s">
        <v>28</v>
      </c>
      <c r="O6216" s="15" t="s">
        <v>28</v>
      </c>
      <c r="P6216" s="15" t="s">
        <v>29</v>
      </c>
      <c r="Q6216" s="15" t="s">
        <v>24</v>
      </c>
      <c r="R6216" s="15" t="s">
        <v>17</v>
      </c>
      <c r="S6216" s="18" t="n">
        <v>20.05</v>
      </c>
      <c r="T6216" s="15" t="n">
        <v>845.25</v>
      </c>
      <c r="U6216" s="15" t="s">
        <v>24</v>
      </c>
      <c r="V6216" s="18" t="n">
        <f aca="false">IF(ISNUMBER(T6216),T6216,0)</f>
        <v>845.25</v>
      </c>
      <c r="W6216" s="15" t="n">
        <f aca="false">IF(U6216="Yes",1,0)</f>
        <v>0</v>
      </c>
      <c r="X6216" s="15" t="str">
        <f aca="false">IF(F6216&lt;=12,"0-12 months",IF(F6216&lt;=24,"13-24 months",IF(F6216&lt;=48,"25-48 months","49-72 months")))</f>
        <v>25-48 months</v>
      </c>
      <c r="Y6216" s="15" t="str">
        <f aca="false">IF(C6216=1,"Yes","No")</f>
        <v>No</v>
      </c>
      <c r="Z6216" s="15" t="n">
        <f aca="false">COUNTIF(J6216:O6216,"Yes")</f>
        <v>0</v>
      </c>
      <c r="AA6216" s="18" t="n">
        <f aca="false">S6216*W6216</f>
        <v>0</v>
      </c>
      <c r="AB6216" s="15" t="n">
        <f aca="false">(P6216="Month-to-month")+(I6216="Fiber optic")+(R6216="Electronic check")+(F6216&lt;=12)+(M6216="No")+(J6216="No")</f>
        <v>0</v>
      </c>
      <c r="AC6216" s="15" t="str">
        <f aca="false">IF(AB6216&gt;=5,"High",IF(AB6216&gt;=3,"Medium","Low"))</f>
        <v>Low</v>
      </c>
    </row>
    <row r="6217" customFormat="false" ht="15" hidden="false" customHeight="false" outlineLevel="0" collapsed="false">
      <c r="A6217" s="15" t="s">
        <v>6314</v>
      </c>
      <c r="B6217" s="15" t="s">
        <v>94</v>
      </c>
      <c r="C6217" s="15" t="n">
        <v>1</v>
      </c>
      <c r="D6217" s="15" t="s">
        <v>24</v>
      </c>
      <c r="E6217" s="15" t="s">
        <v>24</v>
      </c>
      <c r="F6217" s="15" t="n">
        <v>6</v>
      </c>
      <c r="G6217" s="15" t="s">
        <v>26</v>
      </c>
      <c r="H6217" s="15" t="s">
        <v>26</v>
      </c>
      <c r="I6217" s="15" t="s">
        <v>102</v>
      </c>
      <c r="J6217" s="15" t="s">
        <v>24</v>
      </c>
      <c r="K6217" s="15" t="s">
        <v>26</v>
      </c>
      <c r="L6217" s="15" t="s">
        <v>24</v>
      </c>
      <c r="M6217" s="15" t="s">
        <v>24</v>
      </c>
      <c r="N6217" s="15" t="s">
        <v>26</v>
      </c>
      <c r="O6217" s="15" t="s">
        <v>26</v>
      </c>
      <c r="P6217" s="15" t="s">
        <v>25</v>
      </c>
      <c r="Q6217" s="15" t="s">
        <v>26</v>
      </c>
      <c r="R6217" s="15" t="s">
        <v>15</v>
      </c>
      <c r="S6217" s="18" t="n">
        <v>98.25</v>
      </c>
      <c r="T6217" s="15" t="n">
        <v>560.6</v>
      </c>
      <c r="U6217" s="15" t="s">
        <v>26</v>
      </c>
      <c r="V6217" s="18" t="n">
        <f aca="false">IF(ISNUMBER(T6217),T6217,0)</f>
        <v>560.6</v>
      </c>
      <c r="W6217" s="15" t="n">
        <f aca="false">IF(U6217="Yes",1,0)</f>
        <v>1</v>
      </c>
      <c r="X6217" s="15" t="str">
        <f aca="false">IF(F6217&lt;=12,"0-12 months",IF(F6217&lt;=24,"13-24 months",IF(F6217&lt;=48,"25-48 months","49-72 months")))</f>
        <v>0-12 months</v>
      </c>
      <c r="Y6217" s="15" t="str">
        <f aca="false">IF(C6217=1,"Yes","No")</f>
        <v>Yes</v>
      </c>
      <c r="Z6217" s="15" t="n">
        <f aca="false">COUNTIF(J6217:O6217,"Yes")</f>
        <v>3</v>
      </c>
      <c r="AA6217" s="18" t="n">
        <f aca="false">S6217*W6217</f>
        <v>98.25</v>
      </c>
      <c r="AB6217" s="15" t="n">
        <f aca="false">(P6217="Month-to-month")+(I6217="Fiber optic")+(R6217="Electronic check")+(F6217&lt;=12)+(M6217="No")+(J6217="No")</f>
        <v>6</v>
      </c>
      <c r="AC6217" s="15" t="str">
        <f aca="false">IF(AB6217&gt;=5,"High",IF(AB6217&gt;=3,"Medium","Low"))</f>
        <v>High</v>
      </c>
    </row>
    <row r="6218" customFormat="false" ht="15" hidden="false" customHeight="false" outlineLevel="0" collapsed="false">
      <c r="A6218" s="15" t="s">
        <v>6315</v>
      </c>
      <c r="B6218" s="15" t="s">
        <v>98</v>
      </c>
      <c r="C6218" s="15" t="n">
        <v>0</v>
      </c>
      <c r="D6218" s="15" t="s">
        <v>26</v>
      </c>
      <c r="E6218" s="15" t="s">
        <v>26</v>
      </c>
      <c r="F6218" s="15" t="n">
        <v>58</v>
      </c>
      <c r="G6218" s="15" t="s">
        <v>26</v>
      </c>
      <c r="H6218" s="15" t="s">
        <v>26</v>
      </c>
      <c r="I6218" s="15" t="s">
        <v>96</v>
      </c>
      <c r="J6218" s="15" t="s">
        <v>26</v>
      </c>
      <c r="K6218" s="15" t="s">
        <v>26</v>
      </c>
      <c r="L6218" s="15" t="s">
        <v>26</v>
      </c>
      <c r="M6218" s="15" t="s">
        <v>26</v>
      </c>
      <c r="N6218" s="15" t="s">
        <v>24</v>
      </c>
      <c r="O6218" s="15" t="s">
        <v>24</v>
      </c>
      <c r="P6218" s="15" t="s">
        <v>29</v>
      </c>
      <c r="Q6218" s="15" t="s">
        <v>24</v>
      </c>
      <c r="R6218" s="15" t="s">
        <v>21</v>
      </c>
      <c r="S6218" s="18" t="n">
        <v>71.6</v>
      </c>
      <c r="T6218" s="15" t="n">
        <v>4230.25</v>
      </c>
      <c r="U6218" s="15" t="s">
        <v>24</v>
      </c>
      <c r="V6218" s="18" t="n">
        <f aca="false">IF(ISNUMBER(T6218),T6218,0)</f>
        <v>4230.25</v>
      </c>
      <c r="W6218" s="15" t="n">
        <f aca="false">IF(U6218="Yes",1,0)</f>
        <v>0</v>
      </c>
      <c r="X6218" s="15" t="str">
        <f aca="false">IF(F6218&lt;=12,"0-12 months",IF(F6218&lt;=24,"13-24 months",IF(F6218&lt;=48,"25-48 months","49-72 months")))</f>
        <v>49-72 months</v>
      </c>
      <c r="Y6218" s="15" t="str">
        <f aca="false">IF(C6218=1,"Yes","No")</f>
        <v>No</v>
      </c>
      <c r="Z6218" s="15" t="n">
        <f aca="false">COUNTIF(J6218:O6218,"Yes")</f>
        <v>4</v>
      </c>
      <c r="AA6218" s="18" t="n">
        <f aca="false">S6218*W6218</f>
        <v>0</v>
      </c>
      <c r="AB6218" s="15" t="n">
        <f aca="false">(P6218="Month-to-month")+(I6218="Fiber optic")+(R6218="Electronic check")+(F6218&lt;=12)+(M6218="No")+(J6218="No")</f>
        <v>0</v>
      </c>
      <c r="AC6218" s="15" t="str">
        <f aca="false">IF(AB6218&gt;=5,"High",IF(AB6218&gt;=3,"Medium","Low"))</f>
        <v>Low</v>
      </c>
    </row>
    <row r="6219" customFormat="false" ht="15" hidden="false" customHeight="false" outlineLevel="0" collapsed="false">
      <c r="A6219" s="15" t="s">
        <v>6316</v>
      </c>
      <c r="B6219" s="15" t="s">
        <v>98</v>
      </c>
      <c r="C6219" s="15" t="n">
        <v>0</v>
      </c>
      <c r="D6219" s="15" t="s">
        <v>26</v>
      </c>
      <c r="E6219" s="15" t="s">
        <v>26</v>
      </c>
      <c r="F6219" s="15" t="n">
        <v>62</v>
      </c>
      <c r="G6219" s="15" t="s">
        <v>26</v>
      </c>
      <c r="H6219" s="15" t="s">
        <v>24</v>
      </c>
      <c r="I6219" s="15" t="s">
        <v>102</v>
      </c>
      <c r="J6219" s="15" t="s">
        <v>26</v>
      </c>
      <c r="K6219" s="15" t="s">
        <v>26</v>
      </c>
      <c r="L6219" s="15" t="s">
        <v>24</v>
      </c>
      <c r="M6219" s="15" t="s">
        <v>24</v>
      </c>
      <c r="N6219" s="15" t="s">
        <v>24</v>
      </c>
      <c r="O6219" s="15" t="s">
        <v>24</v>
      </c>
      <c r="P6219" s="15" t="s">
        <v>27</v>
      </c>
      <c r="Q6219" s="15" t="s">
        <v>26</v>
      </c>
      <c r="R6219" s="15" t="s">
        <v>21</v>
      </c>
      <c r="S6219" s="18" t="n">
        <v>81.45</v>
      </c>
      <c r="T6219" s="15" t="n">
        <v>4983.05</v>
      </c>
      <c r="U6219" s="15" t="s">
        <v>24</v>
      </c>
      <c r="V6219" s="18" t="n">
        <f aca="false">IF(ISNUMBER(T6219),T6219,0)</f>
        <v>4983.05</v>
      </c>
      <c r="W6219" s="15" t="n">
        <f aca="false">IF(U6219="Yes",1,0)</f>
        <v>0</v>
      </c>
      <c r="X6219" s="15" t="str">
        <f aca="false">IF(F6219&lt;=12,"0-12 months",IF(F6219&lt;=24,"13-24 months",IF(F6219&lt;=48,"25-48 months","49-72 months")))</f>
        <v>49-72 months</v>
      </c>
      <c r="Y6219" s="15" t="str">
        <f aca="false">IF(C6219=1,"Yes","No")</f>
        <v>No</v>
      </c>
      <c r="Z6219" s="15" t="n">
        <f aca="false">COUNTIF(J6219:O6219,"Yes")</f>
        <v>2</v>
      </c>
      <c r="AA6219" s="18" t="n">
        <f aca="false">S6219*W6219</f>
        <v>0</v>
      </c>
      <c r="AB6219" s="15" t="n">
        <f aca="false">(P6219="Month-to-month")+(I6219="Fiber optic")+(R6219="Electronic check")+(F6219&lt;=12)+(M6219="No")+(J6219="No")</f>
        <v>2</v>
      </c>
      <c r="AC6219" s="15" t="str">
        <f aca="false">IF(AB6219&gt;=5,"High",IF(AB6219&gt;=3,"Medium","Low"))</f>
        <v>Low</v>
      </c>
    </row>
    <row r="6220" customFormat="false" ht="15" hidden="false" customHeight="false" outlineLevel="0" collapsed="false">
      <c r="A6220" s="15" t="s">
        <v>6317</v>
      </c>
      <c r="B6220" s="15" t="s">
        <v>94</v>
      </c>
      <c r="C6220" s="15" t="n">
        <v>0</v>
      </c>
      <c r="D6220" s="15" t="s">
        <v>26</v>
      </c>
      <c r="E6220" s="15" t="s">
        <v>26</v>
      </c>
      <c r="F6220" s="15" t="n">
        <v>70</v>
      </c>
      <c r="G6220" s="15" t="s">
        <v>24</v>
      </c>
      <c r="H6220" s="15" t="s">
        <v>95</v>
      </c>
      <c r="I6220" s="15" t="s">
        <v>96</v>
      </c>
      <c r="J6220" s="15" t="s">
        <v>24</v>
      </c>
      <c r="K6220" s="15" t="s">
        <v>26</v>
      </c>
      <c r="L6220" s="15" t="s">
        <v>26</v>
      </c>
      <c r="M6220" s="15" t="s">
        <v>26</v>
      </c>
      <c r="N6220" s="15" t="s">
        <v>26</v>
      </c>
      <c r="O6220" s="15" t="s">
        <v>26</v>
      </c>
      <c r="P6220" s="15" t="s">
        <v>27</v>
      </c>
      <c r="Q6220" s="15" t="s">
        <v>26</v>
      </c>
      <c r="R6220" s="15" t="s">
        <v>19</v>
      </c>
      <c r="S6220" s="18" t="n">
        <v>58.4</v>
      </c>
      <c r="T6220" s="15" t="n">
        <v>4113.15</v>
      </c>
      <c r="U6220" s="15" t="s">
        <v>24</v>
      </c>
      <c r="V6220" s="18" t="n">
        <f aca="false">IF(ISNUMBER(T6220),T6220,0)</f>
        <v>4113.15</v>
      </c>
      <c r="W6220" s="15" t="n">
        <f aca="false">IF(U6220="Yes",1,0)</f>
        <v>0</v>
      </c>
      <c r="X6220" s="15" t="str">
        <f aca="false">IF(F6220&lt;=12,"0-12 months",IF(F6220&lt;=24,"13-24 months",IF(F6220&lt;=48,"25-48 months","49-72 months")))</f>
        <v>49-72 months</v>
      </c>
      <c r="Y6220" s="15" t="str">
        <f aca="false">IF(C6220=1,"Yes","No")</f>
        <v>No</v>
      </c>
      <c r="Z6220" s="15" t="n">
        <f aca="false">COUNTIF(J6220:O6220,"Yes")</f>
        <v>5</v>
      </c>
      <c r="AA6220" s="18" t="n">
        <f aca="false">S6220*W6220</f>
        <v>0</v>
      </c>
      <c r="AB6220" s="15" t="n">
        <f aca="false">(P6220="Month-to-month")+(I6220="Fiber optic")+(R6220="Electronic check")+(F6220&lt;=12)+(M6220="No")+(J6220="No")</f>
        <v>1</v>
      </c>
      <c r="AC6220" s="15" t="str">
        <f aca="false">IF(AB6220&gt;=5,"High",IF(AB6220&gt;=3,"Medium","Low"))</f>
        <v>Low</v>
      </c>
    </row>
    <row r="6221" customFormat="false" ht="15" hidden="false" customHeight="false" outlineLevel="0" collapsed="false">
      <c r="A6221" s="15" t="s">
        <v>6318</v>
      </c>
      <c r="B6221" s="15" t="s">
        <v>94</v>
      </c>
      <c r="C6221" s="15" t="n">
        <v>1</v>
      </c>
      <c r="D6221" s="15" t="s">
        <v>24</v>
      </c>
      <c r="E6221" s="15" t="s">
        <v>24</v>
      </c>
      <c r="F6221" s="15" t="n">
        <v>1</v>
      </c>
      <c r="G6221" s="15" t="s">
        <v>24</v>
      </c>
      <c r="H6221" s="15" t="s">
        <v>95</v>
      </c>
      <c r="I6221" s="15" t="s">
        <v>96</v>
      </c>
      <c r="J6221" s="15" t="s">
        <v>24</v>
      </c>
      <c r="K6221" s="15" t="s">
        <v>24</v>
      </c>
      <c r="L6221" s="15" t="s">
        <v>24</v>
      </c>
      <c r="M6221" s="15" t="s">
        <v>24</v>
      </c>
      <c r="N6221" s="15" t="s">
        <v>24</v>
      </c>
      <c r="O6221" s="15" t="s">
        <v>24</v>
      </c>
      <c r="P6221" s="15" t="s">
        <v>25</v>
      </c>
      <c r="Q6221" s="15" t="s">
        <v>26</v>
      </c>
      <c r="R6221" s="15" t="s">
        <v>17</v>
      </c>
      <c r="S6221" s="18" t="n">
        <v>25.7</v>
      </c>
      <c r="T6221" s="15" t="n">
        <v>25.7</v>
      </c>
      <c r="U6221" s="15" t="s">
        <v>26</v>
      </c>
      <c r="V6221" s="18" t="n">
        <f aca="false">IF(ISNUMBER(T6221),T6221,0)</f>
        <v>25.7</v>
      </c>
      <c r="W6221" s="15" t="n">
        <f aca="false">IF(U6221="Yes",1,0)</f>
        <v>1</v>
      </c>
      <c r="X6221" s="15" t="str">
        <f aca="false">IF(F6221&lt;=12,"0-12 months",IF(F6221&lt;=24,"13-24 months",IF(F6221&lt;=48,"25-48 months","49-72 months")))</f>
        <v>0-12 months</v>
      </c>
      <c r="Y6221" s="15" t="str">
        <f aca="false">IF(C6221=1,"Yes","No")</f>
        <v>Yes</v>
      </c>
      <c r="Z6221" s="15" t="n">
        <f aca="false">COUNTIF(J6221:O6221,"Yes")</f>
        <v>0</v>
      </c>
      <c r="AA6221" s="18" t="n">
        <f aca="false">S6221*W6221</f>
        <v>25.7</v>
      </c>
      <c r="AB6221" s="15" t="n">
        <f aca="false">(P6221="Month-to-month")+(I6221="Fiber optic")+(R6221="Electronic check")+(F6221&lt;=12)+(M6221="No")+(J6221="No")</f>
        <v>4</v>
      </c>
      <c r="AC6221" s="15" t="str">
        <f aca="false">IF(AB6221&gt;=5,"High",IF(AB6221&gt;=3,"Medium","Low"))</f>
        <v>Medium</v>
      </c>
    </row>
    <row r="6222" customFormat="false" ht="15" hidden="false" customHeight="false" outlineLevel="0" collapsed="false">
      <c r="A6222" s="15" t="s">
        <v>6319</v>
      </c>
      <c r="B6222" s="15" t="s">
        <v>98</v>
      </c>
      <c r="C6222" s="15" t="n">
        <v>0</v>
      </c>
      <c r="D6222" s="15" t="s">
        <v>26</v>
      </c>
      <c r="E6222" s="15" t="s">
        <v>26</v>
      </c>
      <c r="F6222" s="15" t="n">
        <v>10</v>
      </c>
      <c r="G6222" s="15" t="s">
        <v>24</v>
      </c>
      <c r="H6222" s="15" t="s">
        <v>95</v>
      </c>
      <c r="I6222" s="15" t="s">
        <v>96</v>
      </c>
      <c r="J6222" s="15" t="s">
        <v>26</v>
      </c>
      <c r="K6222" s="15" t="s">
        <v>26</v>
      </c>
      <c r="L6222" s="15" t="s">
        <v>26</v>
      </c>
      <c r="M6222" s="15" t="s">
        <v>26</v>
      </c>
      <c r="N6222" s="15" t="s">
        <v>24</v>
      </c>
      <c r="O6222" s="15" t="s">
        <v>26</v>
      </c>
      <c r="P6222" s="15" t="s">
        <v>29</v>
      </c>
      <c r="Q6222" s="15" t="s">
        <v>24</v>
      </c>
      <c r="R6222" s="15" t="s">
        <v>21</v>
      </c>
      <c r="S6222" s="18" t="n">
        <v>53.7</v>
      </c>
      <c r="T6222" s="15" t="n">
        <v>521</v>
      </c>
      <c r="U6222" s="15" t="s">
        <v>24</v>
      </c>
      <c r="V6222" s="18" t="n">
        <f aca="false">IF(ISNUMBER(T6222),T6222,0)</f>
        <v>521</v>
      </c>
      <c r="W6222" s="15" t="n">
        <f aca="false">IF(U6222="Yes",1,0)</f>
        <v>0</v>
      </c>
      <c r="X6222" s="15" t="str">
        <f aca="false">IF(F6222&lt;=12,"0-12 months",IF(F6222&lt;=24,"13-24 months",IF(F6222&lt;=48,"25-48 months","49-72 months")))</f>
        <v>0-12 months</v>
      </c>
      <c r="Y6222" s="15" t="str">
        <f aca="false">IF(C6222=1,"Yes","No")</f>
        <v>No</v>
      </c>
      <c r="Z6222" s="15" t="n">
        <f aca="false">COUNTIF(J6222:O6222,"Yes")</f>
        <v>5</v>
      </c>
      <c r="AA6222" s="18" t="n">
        <f aca="false">S6222*W6222</f>
        <v>0</v>
      </c>
      <c r="AB6222" s="15" t="n">
        <f aca="false">(P6222="Month-to-month")+(I6222="Fiber optic")+(R6222="Electronic check")+(F6222&lt;=12)+(M6222="No")+(J6222="No")</f>
        <v>1</v>
      </c>
      <c r="AC6222" s="15" t="str">
        <f aca="false">IF(AB6222&gt;=5,"High",IF(AB6222&gt;=3,"Medium","Low"))</f>
        <v>Low</v>
      </c>
    </row>
    <row r="6223" customFormat="false" ht="15" hidden="false" customHeight="false" outlineLevel="0" collapsed="false">
      <c r="A6223" s="15" t="s">
        <v>6320</v>
      </c>
      <c r="B6223" s="15" t="s">
        <v>98</v>
      </c>
      <c r="C6223" s="15" t="n">
        <v>0</v>
      </c>
      <c r="D6223" s="15" t="s">
        <v>24</v>
      </c>
      <c r="E6223" s="15" t="s">
        <v>24</v>
      </c>
      <c r="F6223" s="15" t="n">
        <v>26</v>
      </c>
      <c r="G6223" s="15" t="s">
        <v>26</v>
      </c>
      <c r="H6223" s="15" t="s">
        <v>24</v>
      </c>
      <c r="I6223" s="15" t="s">
        <v>24</v>
      </c>
      <c r="J6223" s="15" t="s">
        <v>28</v>
      </c>
      <c r="K6223" s="15" t="s">
        <v>28</v>
      </c>
      <c r="L6223" s="15" t="s">
        <v>28</v>
      </c>
      <c r="M6223" s="15" t="s">
        <v>28</v>
      </c>
      <c r="N6223" s="15" t="s">
        <v>28</v>
      </c>
      <c r="O6223" s="15" t="s">
        <v>28</v>
      </c>
      <c r="P6223" s="15" t="s">
        <v>27</v>
      </c>
      <c r="Q6223" s="15" t="s">
        <v>26</v>
      </c>
      <c r="R6223" s="15" t="s">
        <v>19</v>
      </c>
      <c r="S6223" s="18" t="n">
        <v>19.6</v>
      </c>
      <c r="T6223" s="15" t="n">
        <v>471.85</v>
      </c>
      <c r="U6223" s="15" t="s">
        <v>24</v>
      </c>
      <c r="V6223" s="18" t="n">
        <f aca="false">IF(ISNUMBER(T6223),T6223,0)</f>
        <v>471.85</v>
      </c>
      <c r="W6223" s="15" t="n">
        <f aca="false">IF(U6223="Yes",1,0)</f>
        <v>0</v>
      </c>
      <c r="X6223" s="15" t="str">
        <f aca="false">IF(F6223&lt;=12,"0-12 months",IF(F6223&lt;=24,"13-24 months",IF(F6223&lt;=48,"25-48 months","49-72 months")))</f>
        <v>25-48 months</v>
      </c>
      <c r="Y6223" s="15" t="str">
        <f aca="false">IF(C6223=1,"Yes","No")</f>
        <v>No</v>
      </c>
      <c r="Z6223" s="15" t="n">
        <f aca="false">COUNTIF(J6223:O6223,"Yes")</f>
        <v>0</v>
      </c>
      <c r="AA6223" s="18" t="n">
        <f aca="false">S6223*W6223</f>
        <v>0</v>
      </c>
      <c r="AB6223" s="15" t="n">
        <f aca="false">(P6223="Month-to-month")+(I6223="Fiber optic")+(R6223="Electronic check")+(F6223&lt;=12)+(M6223="No")+(J6223="No")</f>
        <v>0</v>
      </c>
      <c r="AC6223" s="15" t="str">
        <f aca="false">IF(AB6223&gt;=5,"High",IF(AB6223&gt;=3,"Medium","Low"))</f>
        <v>Low</v>
      </c>
    </row>
    <row r="6224" customFormat="false" ht="15" hidden="false" customHeight="false" outlineLevel="0" collapsed="false">
      <c r="A6224" s="15" t="s">
        <v>6321</v>
      </c>
      <c r="B6224" s="15" t="s">
        <v>98</v>
      </c>
      <c r="C6224" s="15" t="n">
        <v>0</v>
      </c>
      <c r="D6224" s="15" t="s">
        <v>24</v>
      </c>
      <c r="E6224" s="15" t="s">
        <v>24</v>
      </c>
      <c r="F6224" s="15" t="n">
        <v>66</v>
      </c>
      <c r="G6224" s="15" t="s">
        <v>26</v>
      </c>
      <c r="H6224" s="15" t="s">
        <v>26</v>
      </c>
      <c r="I6224" s="15" t="s">
        <v>102</v>
      </c>
      <c r="J6224" s="15" t="s">
        <v>24</v>
      </c>
      <c r="K6224" s="15" t="s">
        <v>26</v>
      </c>
      <c r="L6224" s="15" t="s">
        <v>24</v>
      </c>
      <c r="M6224" s="15" t="s">
        <v>24</v>
      </c>
      <c r="N6224" s="15" t="s">
        <v>24</v>
      </c>
      <c r="O6224" s="15" t="s">
        <v>26</v>
      </c>
      <c r="P6224" s="15" t="s">
        <v>25</v>
      </c>
      <c r="Q6224" s="15" t="s">
        <v>24</v>
      </c>
      <c r="R6224" s="15" t="s">
        <v>21</v>
      </c>
      <c r="S6224" s="18" t="n">
        <v>89.4</v>
      </c>
      <c r="T6224" s="15" t="n">
        <v>5976.9</v>
      </c>
      <c r="U6224" s="15" t="s">
        <v>24</v>
      </c>
      <c r="V6224" s="18" t="n">
        <f aca="false">IF(ISNUMBER(T6224),T6224,0)</f>
        <v>5976.9</v>
      </c>
      <c r="W6224" s="15" t="n">
        <f aca="false">IF(U6224="Yes",1,0)</f>
        <v>0</v>
      </c>
      <c r="X6224" s="15" t="str">
        <f aca="false">IF(F6224&lt;=12,"0-12 months",IF(F6224&lt;=24,"13-24 months",IF(F6224&lt;=48,"25-48 months","49-72 months")))</f>
        <v>49-72 months</v>
      </c>
      <c r="Y6224" s="15" t="str">
        <f aca="false">IF(C6224=1,"Yes","No")</f>
        <v>No</v>
      </c>
      <c r="Z6224" s="15" t="n">
        <f aca="false">COUNTIF(J6224:O6224,"Yes")</f>
        <v>2</v>
      </c>
      <c r="AA6224" s="18" t="n">
        <f aca="false">S6224*W6224</f>
        <v>0</v>
      </c>
      <c r="AB6224" s="15" t="n">
        <f aca="false">(P6224="Month-to-month")+(I6224="Fiber optic")+(R6224="Electronic check")+(F6224&lt;=12)+(M6224="No")+(J6224="No")</f>
        <v>4</v>
      </c>
      <c r="AC6224" s="15" t="str">
        <f aca="false">IF(AB6224&gt;=5,"High",IF(AB6224&gt;=3,"Medium","Low"))</f>
        <v>Medium</v>
      </c>
    </row>
    <row r="6225" customFormat="false" ht="15" hidden="false" customHeight="false" outlineLevel="0" collapsed="false">
      <c r="A6225" s="15" t="s">
        <v>6322</v>
      </c>
      <c r="B6225" s="15" t="s">
        <v>94</v>
      </c>
      <c r="C6225" s="15" t="n">
        <v>0</v>
      </c>
      <c r="D6225" s="15" t="s">
        <v>26</v>
      </c>
      <c r="E6225" s="15" t="s">
        <v>26</v>
      </c>
      <c r="F6225" s="15" t="n">
        <v>7</v>
      </c>
      <c r="G6225" s="15" t="s">
        <v>26</v>
      </c>
      <c r="H6225" s="15" t="s">
        <v>24</v>
      </c>
      <c r="I6225" s="15" t="s">
        <v>102</v>
      </c>
      <c r="J6225" s="15" t="s">
        <v>24</v>
      </c>
      <c r="K6225" s="15" t="s">
        <v>24</v>
      </c>
      <c r="L6225" s="15" t="s">
        <v>24</v>
      </c>
      <c r="M6225" s="15" t="s">
        <v>24</v>
      </c>
      <c r="N6225" s="15" t="s">
        <v>24</v>
      </c>
      <c r="O6225" s="15" t="s">
        <v>24</v>
      </c>
      <c r="P6225" s="15" t="s">
        <v>25</v>
      </c>
      <c r="Q6225" s="15" t="s">
        <v>26</v>
      </c>
      <c r="R6225" s="15" t="s">
        <v>15</v>
      </c>
      <c r="S6225" s="18" t="n">
        <v>69</v>
      </c>
      <c r="T6225" s="15" t="n">
        <v>506.9</v>
      </c>
      <c r="U6225" s="15" t="s">
        <v>26</v>
      </c>
      <c r="V6225" s="18" t="n">
        <f aca="false">IF(ISNUMBER(T6225),T6225,0)</f>
        <v>506.9</v>
      </c>
      <c r="W6225" s="15" t="n">
        <f aca="false">IF(U6225="Yes",1,0)</f>
        <v>1</v>
      </c>
      <c r="X6225" s="15" t="str">
        <f aca="false">IF(F6225&lt;=12,"0-12 months",IF(F6225&lt;=24,"13-24 months",IF(F6225&lt;=48,"25-48 months","49-72 months")))</f>
        <v>0-12 months</v>
      </c>
      <c r="Y6225" s="15" t="str">
        <f aca="false">IF(C6225=1,"Yes","No")</f>
        <v>No</v>
      </c>
      <c r="Z6225" s="15" t="n">
        <f aca="false">COUNTIF(J6225:O6225,"Yes")</f>
        <v>0</v>
      </c>
      <c r="AA6225" s="18" t="n">
        <f aca="false">S6225*W6225</f>
        <v>69</v>
      </c>
      <c r="AB6225" s="15" t="n">
        <f aca="false">(P6225="Month-to-month")+(I6225="Fiber optic")+(R6225="Electronic check")+(F6225&lt;=12)+(M6225="No")+(J6225="No")</f>
        <v>6</v>
      </c>
      <c r="AC6225" s="15" t="str">
        <f aca="false">IF(AB6225&gt;=5,"High",IF(AB6225&gt;=3,"Medium","Low"))</f>
        <v>High</v>
      </c>
    </row>
    <row r="6226" customFormat="false" ht="15" hidden="false" customHeight="false" outlineLevel="0" collapsed="false">
      <c r="A6226" s="15" t="s">
        <v>6323</v>
      </c>
      <c r="B6226" s="15" t="s">
        <v>98</v>
      </c>
      <c r="C6226" s="15" t="n">
        <v>0</v>
      </c>
      <c r="D6226" s="15" t="s">
        <v>26</v>
      </c>
      <c r="E6226" s="15" t="s">
        <v>26</v>
      </c>
      <c r="F6226" s="15" t="n">
        <v>51</v>
      </c>
      <c r="G6226" s="15" t="s">
        <v>26</v>
      </c>
      <c r="H6226" s="15" t="s">
        <v>26</v>
      </c>
      <c r="I6226" s="15" t="s">
        <v>102</v>
      </c>
      <c r="J6226" s="15" t="s">
        <v>24</v>
      </c>
      <c r="K6226" s="15" t="s">
        <v>26</v>
      </c>
      <c r="L6226" s="15" t="s">
        <v>24</v>
      </c>
      <c r="M6226" s="15" t="s">
        <v>26</v>
      </c>
      <c r="N6226" s="15" t="s">
        <v>24</v>
      </c>
      <c r="O6226" s="15" t="s">
        <v>24</v>
      </c>
      <c r="P6226" s="15" t="s">
        <v>27</v>
      </c>
      <c r="Q6226" s="15" t="s">
        <v>24</v>
      </c>
      <c r="R6226" s="15" t="s">
        <v>19</v>
      </c>
      <c r="S6226" s="18" t="n">
        <v>84.2</v>
      </c>
      <c r="T6226" s="15" t="n">
        <v>4299.75</v>
      </c>
      <c r="U6226" s="15" t="s">
        <v>24</v>
      </c>
      <c r="V6226" s="18" t="n">
        <f aca="false">IF(ISNUMBER(T6226),T6226,0)</f>
        <v>4299.75</v>
      </c>
      <c r="W6226" s="15" t="n">
        <f aca="false">IF(U6226="Yes",1,0)</f>
        <v>0</v>
      </c>
      <c r="X6226" s="15" t="str">
        <f aca="false">IF(F6226&lt;=12,"0-12 months",IF(F6226&lt;=24,"13-24 months",IF(F6226&lt;=48,"25-48 months","49-72 months")))</f>
        <v>49-72 months</v>
      </c>
      <c r="Y6226" s="15" t="str">
        <f aca="false">IF(C6226=1,"Yes","No")</f>
        <v>No</v>
      </c>
      <c r="Z6226" s="15" t="n">
        <f aca="false">COUNTIF(J6226:O6226,"Yes")</f>
        <v>2</v>
      </c>
      <c r="AA6226" s="18" t="n">
        <f aca="false">S6226*W6226</f>
        <v>0</v>
      </c>
      <c r="AB6226" s="15" t="n">
        <f aca="false">(P6226="Month-to-month")+(I6226="Fiber optic")+(R6226="Electronic check")+(F6226&lt;=12)+(M6226="No")+(J6226="No")</f>
        <v>2</v>
      </c>
      <c r="AC6226" s="15" t="str">
        <f aca="false">IF(AB6226&gt;=5,"High",IF(AB6226&gt;=3,"Medium","Low"))</f>
        <v>Low</v>
      </c>
    </row>
    <row r="6227" customFormat="false" ht="15" hidden="false" customHeight="false" outlineLevel="0" collapsed="false">
      <c r="A6227" s="15" t="s">
        <v>6324</v>
      </c>
      <c r="B6227" s="15" t="s">
        <v>98</v>
      </c>
      <c r="C6227" s="15" t="n">
        <v>0</v>
      </c>
      <c r="D6227" s="15" t="s">
        <v>26</v>
      </c>
      <c r="E6227" s="15" t="s">
        <v>26</v>
      </c>
      <c r="F6227" s="15" t="n">
        <v>72</v>
      </c>
      <c r="G6227" s="15" t="s">
        <v>26</v>
      </c>
      <c r="H6227" s="15" t="s">
        <v>26</v>
      </c>
      <c r="I6227" s="15" t="s">
        <v>102</v>
      </c>
      <c r="J6227" s="15" t="s">
        <v>26</v>
      </c>
      <c r="K6227" s="15" t="s">
        <v>26</v>
      </c>
      <c r="L6227" s="15" t="s">
        <v>26</v>
      </c>
      <c r="M6227" s="15" t="s">
        <v>26</v>
      </c>
      <c r="N6227" s="15" t="s">
        <v>26</v>
      </c>
      <c r="O6227" s="15" t="s">
        <v>24</v>
      </c>
      <c r="P6227" s="15" t="s">
        <v>29</v>
      </c>
      <c r="Q6227" s="15" t="s">
        <v>26</v>
      </c>
      <c r="R6227" s="15" t="s">
        <v>21</v>
      </c>
      <c r="S6227" s="18" t="n">
        <v>106.1</v>
      </c>
      <c r="T6227" s="15" t="n">
        <v>7548.6</v>
      </c>
      <c r="U6227" s="15" t="s">
        <v>24</v>
      </c>
      <c r="V6227" s="18" t="n">
        <f aca="false">IF(ISNUMBER(T6227),T6227,0)</f>
        <v>7548.6</v>
      </c>
      <c r="W6227" s="15" t="n">
        <f aca="false">IF(U6227="Yes",1,0)</f>
        <v>0</v>
      </c>
      <c r="X6227" s="15" t="str">
        <f aca="false">IF(F6227&lt;=12,"0-12 months",IF(F6227&lt;=24,"13-24 months",IF(F6227&lt;=48,"25-48 months","49-72 months")))</f>
        <v>49-72 months</v>
      </c>
      <c r="Y6227" s="15" t="str">
        <f aca="false">IF(C6227=1,"Yes","No")</f>
        <v>No</v>
      </c>
      <c r="Z6227" s="15" t="n">
        <f aca="false">COUNTIF(J6227:O6227,"Yes")</f>
        <v>5</v>
      </c>
      <c r="AA6227" s="18" t="n">
        <f aca="false">S6227*W6227</f>
        <v>0</v>
      </c>
      <c r="AB6227" s="15" t="n">
        <f aca="false">(P6227="Month-to-month")+(I6227="Fiber optic")+(R6227="Electronic check")+(F6227&lt;=12)+(M6227="No")+(J6227="No")</f>
        <v>1</v>
      </c>
      <c r="AC6227" s="15" t="str">
        <f aca="false">IF(AB6227&gt;=5,"High",IF(AB6227&gt;=3,"Medium","Low"))</f>
        <v>Low</v>
      </c>
    </row>
    <row r="6228" customFormat="false" ht="15" hidden="false" customHeight="false" outlineLevel="0" collapsed="false">
      <c r="A6228" s="15" t="s">
        <v>6325</v>
      </c>
      <c r="B6228" s="15" t="s">
        <v>98</v>
      </c>
      <c r="C6228" s="15" t="n">
        <v>0</v>
      </c>
      <c r="D6228" s="15" t="s">
        <v>24</v>
      </c>
      <c r="E6228" s="15" t="s">
        <v>24</v>
      </c>
      <c r="F6228" s="15" t="n">
        <v>65</v>
      </c>
      <c r="G6228" s="15" t="s">
        <v>26</v>
      </c>
      <c r="H6228" s="15" t="s">
        <v>26</v>
      </c>
      <c r="I6228" s="15" t="s">
        <v>24</v>
      </c>
      <c r="J6228" s="15" t="s">
        <v>28</v>
      </c>
      <c r="K6228" s="15" t="s">
        <v>28</v>
      </c>
      <c r="L6228" s="15" t="s">
        <v>28</v>
      </c>
      <c r="M6228" s="15" t="s">
        <v>28</v>
      </c>
      <c r="N6228" s="15" t="s">
        <v>28</v>
      </c>
      <c r="O6228" s="15" t="s">
        <v>28</v>
      </c>
      <c r="P6228" s="15" t="s">
        <v>29</v>
      </c>
      <c r="Q6228" s="15" t="s">
        <v>24</v>
      </c>
      <c r="R6228" s="15" t="s">
        <v>17</v>
      </c>
      <c r="S6228" s="18" t="n">
        <v>25.75</v>
      </c>
      <c r="T6228" s="15" t="n">
        <v>1654.75</v>
      </c>
      <c r="U6228" s="15" t="s">
        <v>24</v>
      </c>
      <c r="V6228" s="18" t="n">
        <f aca="false">IF(ISNUMBER(T6228),T6228,0)</f>
        <v>1654.75</v>
      </c>
      <c r="W6228" s="15" t="n">
        <f aca="false">IF(U6228="Yes",1,0)</f>
        <v>0</v>
      </c>
      <c r="X6228" s="15" t="str">
        <f aca="false">IF(F6228&lt;=12,"0-12 months",IF(F6228&lt;=24,"13-24 months",IF(F6228&lt;=48,"25-48 months","49-72 months")))</f>
        <v>49-72 months</v>
      </c>
      <c r="Y6228" s="15" t="str">
        <f aca="false">IF(C6228=1,"Yes","No")</f>
        <v>No</v>
      </c>
      <c r="Z6228" s="15" t="n">
        <f aca="false">COUNTIF(J6228:O6228,"Yes")</f>
        <v>0</v>
      </c>
      <c r="AA6228" s="18" t="n">
        <f aca="false">S6228*W6228</f>
        <v>0</v>
      </c>
      <c r="AB6228" s="15" t="n">
        <f aca="false">(P6228="Month-to-month")+(I6228="Fiber optic")+(R6228="Electronic check")+(F6228&lt;=12)+(M6228="No")+(J6228="No")</f>
        <v>0</v>
      </c>
      <c r="AC6228" s="15" t="str">
        <f aca="false">IF(AB6228&gt;=5,"High",IF(AB6228&gt;=3,"Medium","Low"))</f>
        <v>Low</v>
      </c>
    </row>
    <row r="6229" customFormat="false" ht="15" hidden="false" customHeight="false" outlineLevel="0" collapsed="false">
      <c r="A6229" s="15" t="s">
        <v>6326</v>
      </c>
      <c r="B6229" s="15" t="s">
        <v>98</v>
      </c>
      <c r="C6229" s="15" t="n">
        <v>0</v>
      </c>
      <c r="D6229" s="15" t="s">
        <v>24</v>
      </c>
      <c r="E6229" s="15" t="s">
        <v>24</v>
      </c>
      <c r="F6229" s="15" t="n">
        <v>2</v>
      </c>
      <c r="G6229" s="15" t="s">
        <v>26</v>
      </c>
      <c r="H6229" s="15" t="s">
        <v>24</v>
      </c>
      <c r="I6229" s="15" t="s">
        <v>96</v>
      </c>
      <c r="J6229" s="15" t="s">
        <v>24</v>
      </c>
      <c r="K6229" s="15" t="s">
        <v>24</v>
      </c>
      <c r="L6229" s="15" t="s">
        <v>24</v>
      </c>
      <c r="M6229" s="15" t="s">
        <v>24</v>
      </c>
      <c r="N6229" s="15" t="s">
        <v>24</v>
      </c>
      <c r="O6229" s="15" t="s">
        <v>24</v>
      </c>
      <c r="P6229" s="15" t="s">
        <v>25</v>
      </c>
      <c r="Q6229" s="15" t="s">
        <v>24</v>
      </c>
      <c r="R6229" s="15" t="s">
        <v>19</v>
      </c>
      <c r="S6229" s="18" t="n">
        <v>46.05</v>
      </c>
      <c r="T6229" s="15" t="n">
        <v>80.35</v>
      </c>
      <c r="U6229" s="15" t="s">
        <v>26</v>
      </c>
      <c r="V6229" s="18" t="n">
        <f aca="false">IF(ISNUMBER(T6229),T6229,0)</f>
        <v>80.35</v>
      </c>
      <c r="W6229" s="15" t="n">
        <f aca="false">IF(U6229="Yes",1,0)</f>
        <v>1</v>
      </c>
      <c r="X6229" s="15" t="str">
        <f aca="false">IF(F6229&lt;=12,"0-12 months",IF(F6229&lt;=24,"13-24 months",IF(F6229&lt;=48,"25-48 months","49-72 months")))</f>
        <v>0-12 months</v>
      </c>
      <c r="Y6229" s="15" t="str">
        <f aca="false">IF(C6229=1,"Yes","No")</f>
        <v>No</v>
      </c>
      <c r="Z6229" s="15" t="n">
        <f aca="false">COUNTIF(J6229:O6229,"Yes")</f>
        <v>0</v>
      </c>
      <c r="AA6229" s="18" t="n">
        <f aca="false">S6229*W6229</f>
        <v>46.05</v>
      </c>
      <c r="AB6229" s="15" t="n">
        <f aca="false">(P6229="Month-to-month")+(I6229="Fiber optic")+(R6229="Electronic check")+(F6229&lt;=12)+(M6229="No")+(J6229="No")</f>
        <v>4</v>
      </c>
      <c r="AC6229" s="15" t="str">
        <f aca="false">IF(AB6229&gt;=5,"High",IF(AB6229&gt;=3,"Medium","Low"))</f>
        <v>Medium</v>
      </c>
    </row>
    <row r="6230" customFormat="false" ht="15" hidden="false" customHeight="false" outlineLevel="0" collapsed="false">
      <c r="A6230" s="15" t="s">
        <v>6327</v>
      </c>
      <c r="B6230" s="15" t="s">
        <v>98</v>
      </c>
      <c r="C6230" s="15" t="n">
        <v>0</v>
      </c>
      <c r="D6230" s="15" t="s">
        <v>24</v>
      </c>
      <c r="E6230" s="15" t="s">
        <v>26</v>
      </c>
      <c r="F6230" s="15" t="n">
        <v>70</v>
      </c>
      <c r="G6230" s="15" t="s">
        <v>26</v>
      </c>
      <c r="H6230" s="15" t="s">
        <v>26</v>
      </c>
      <c r="I6230" s="15" t="s">
        <v>96</v>
      </c>
      <c r="J6230" s="15" t="s">
        <v>26</v>
      </c>
      <c r="K6230" s="15" t="s">
        <v>26</v>
      </c>
      <c r="L6230" s="15" t="s">
        <v>24</v>
      </c>
      <c r="M6230" s="15" t="s">
        <v>26</v>
      </c>
      <c r="N6230" s="15" t="s">
        <v>24</v>
      </c>
      <c r="O6230" s="15" t="s">
        <v>24</v>
      </c>
      <c r="P6230" s="15" t="s">
        <v>27</v>
      </c>
      <c r="Q6230" s="15" t="s">
        <v>24</v>
      </c>
      <c r="R6230" s="15" t="s">
        <v>19</v>
      </c>
      <c r="S6230" s="18" t="n">
        <v>64.95</v>
      </c>
      <c r="T6230" s="15" t="n">
        <v>4551.5</v>
      </c>
      <c r="U6230" s="15" t="s">
        <v>24</v>
      </c>
      <c r="V6230" s="18" t="n">
        <f aca="false">IF(ISNUMBER(T6230),T6230,0)</f>
        <v>4551.5</v>
      </c>
      <c r="W6230" s="15" t="n">
        <f aca="false">IF(U6230="Yes",1,0)</f>
        <v>0</v>
      </c>
      <c r="X6230" s="15" t="str">
        <f aca="false">IF(F6230&lt;=12,"0-12 months",IF(F6230&lt;=24,"13-24 months",IF(F6230&lt;=48,"25-48 months","49-72 months")))</f>
        <v>49-72 months</v>
      </c>
      <c r="Y6230" s="15" t="str">
        <f aca="false">IF(C6230=1,"Yes","No")</f>
        <v>No</v>
      </c>
      <c r="Z6230" s="15" t="n">
        <f aca="false">COUNTIF(J6230:O6230,"Yes")</f>
        <v>3</v>
      </c>
      <c r="AA6230" s="18" t="n">
        <f aca="false">S6230*W6230</f>
        <v>0</v>
      </c>
      <c r="AB6230" s="15" t="n">
        <f aca="false">(P6230="Month-to-month")+(I6230="Fiber optic")+(R6230="Electronic check")+(F6230&lt;=12)+(M6230="No")+(J6230="No")</f>
        <v>0</v>
      </c>
      <c r="AC6230" s="15" t="str">
        <f aca="false">IF(AB6230&gt;=5,"High",IF(AB6230&gt;=3,"Medium","Low"))</f>
        <v>Low</v>
      </c>
    </row>
    <row r="6231" customFormat="false" ht="15" hidden="false" customHeight="false" outlineLevel="0" collapsed="false">
      <c r="A6231" s="15" t="s">
        <v>6328</v>
      </c>
      <c r="B6231" s="15" t="s">
        <v>98</v>
      </c>
      <c r="C6231" s="15" t="n">
        <v>0</v>
      </c>
      <c r="D6231" s="15" t="s">
        <v>26</v>
      </c>
      <c r="E6231" s="15" t="s">
        <v>24</v>
      </c>
      <c r="F6231" s="15" t="n">
        <v>72</v>
      </c>
      <c r="G6231" s="15" t="s">
        <v>26</v>
      </c>
      <c r="H6231" s="15" t="s">
        <v>26</v>
      </c>
      <c r="I6231" s="15" t="s">
        <v>96</v>
      </c>
      <c r="J6231" s="15" t="s">
        <v>24</v>
      </c>
      <c r="K6231" s="15" t="s">
        <v>26</v>
      </c>
      <c r="L6231" s="15" t="s">
        <v>26</v>
      </c>
      <c r="M6231" s="15" t="s">
        <v>26</v>
      </c>
      <c r="N6231" s="15" t="s">
        <v>26</v>
      </c>
      <c r="O6231" s="15" t="s">
        <v>26</v>
      </c>
      <c r="P6231" s="15" t="s">
        <v>29</v>
      </c>
      <c r="Q6231" s="15" t="s">
        <v>26</v>
      </c>
      <c r="R6231" s="15" t="s">
        <v>21</v>
      </c>
      <c r="S6231" s="18" t="n">
        <v>85.45</v>
      </c>
      <c r="T6231" s="15" t="n">
        <v>6227.5</v>
      </c>
      <c r="U6231" s="15" t="s">
        <v>24</v>
      </c>
      <c r="V6231" s="18" t="n">
        <f aca="false">IF(ISNUMBER(T6231),T6231,0)</f>
        <v>6227.5</v>
      </c>
      <c r="W6231" s="15" t="n">
        <f aca="false">IF(U6231="Yes",1,0)</f>
        <v>0</v>
      </c>
      <c r="X6231" s="15" t="str">
        <f aca="false">IF(F6231&lt;=12,"0-12 months",IF(F6231&lt;=24,"13-24 months",IF(F6231&lt;=48,"25-48 months","49-72 months")))</f>
        <v>49-72 months</v>
      </c>
      <c r="Y6231" s="15" t="str">
        <f aca="false">IF(C6231=1,"Yes","No")</f>
        <v>No</v>
      </c>
      <c r="Z6231" s="15" t="n">
        <f aca="false">COUNTIF(J6231:O6231,"Yes")</f>
        <v>5</v>
      </c>
      <c r="AA6231" s="18" t="n">
        <f aca="false">S6231*W6231</f>
        <v>0</v>
      </c>
      <c r="AB6231" s="15" t="n">
        <f aca="false">(P6231="Month-to-month")+(I6231="Fiber optic")+(R6231="Electronic check")+(F6231&lt;=12)+(M6231="No")+(J6231="No")</f>
        <v>1</v>
      </c>
      <c r="AC6231" s="15" t="str">
        <f aca="false">IF(AB6231&gt;=5,"High",IF(AB6231&gt;=3,"Medium","Low"))</f>
        <v>Low</v>
      </c>
    </row>
    <row r="6232" customFormat="false" ht="15" hidden="false" customHeight="false" outlineLevel="0" collapsed="false">
      <c r="A6232" s="15" t="s">
        <v>6329</v>
      </c>
      <c r="B6232" s="15" t="s">
        <v>94</v>
      </c>
      <c r="C6232" s="15" t="n">
        <v>0</v>
      </c>
      <c r="D6232" s="15" t="s">
        <v>26</v>
      </c>
      <c r="E6232" s="15" t="s">
        <v>26</v>
      </c>
      <c r="F6232" s="15" t="n">
        <v>1</v>
      </c>
      <c r="G6232" s="15" t="s">
        <v>26</v>
      </c>
      <c r="H6232" s="15" t="s">
        <v>24</v>
      </c>
      <c r="I6232" s="15" t="s">
        <v>24</v>
      </c>
      <c r="J6232" s="15" t="s">
        <v>28</v>
      </c>
      <c r="K6232" s="15" t="s">
        <v>28</v>
      </c>
      <c r="L6232" s="15" t="s">
        <v>28</v>
      </c>
      <c r="M6232" s="15" t="s">
        <v>28</v>
      </c>
      <c r="N6232" s="15" t="s">
        <v>28</v>
      </c>
      <c r="O6232" s="15" t="s">
        <v>28</v>
      </c>
      <c r="P6232" s="15" t="s">
        <v>25</v>
      </c>
      <c r="Q6232" s="15" t="s">
        <v>24</v>
      </c>
      <c r="R6232" s="15" t="s">
        <v>17</v>
      </c>
      <c r="S6232" s="18" t="n">
        <v>20.05</v>
      </c>
      <c r="T6232" s="15" t="n">
        <v>20.05</v>
      </c>
      <c r="U6232" s="15" t="s">
        <v>24</v>
      </c>
      <c r="V6232" s="18" t="n">
        <f aca="false">IF(ISNUMBER(T6232),T6232,0)</f>
        <v>20.05</v>
      </c>
      <c r="W6232" s="15" t="n">
        <f aca="false">IF(U6232="Yes",1,0)</f>
        <v>0</v>
      </c>
      <c r="X6232" s="15" t="str">
        <f aca="false">IF(F6232&lt;=12,"0-12 months",IF(F6232&lt;=24,"13-24 months",IF(F6232&lt;=48,"25-48 months","49-72 months")))</f>
        <v>0-12 months</v>
      </c>
      <c r="Y6232" s="15" t="str">
        <f aca="false">IF(C6232=1,"Yes","No")</f>
        <v>No</v>
      </c>
      <c r="Z6232" s="15" t="n">
        <f aca="false">COUNTIF(J6232:O6232,"Yes")</f>
        <v>0</v>
      </c>
      <c r="AA6232" s="18" t="n">
        <f aca="false">S6232*W6232</f>
        <v>0</v>
      </c>
      <c r="AB6232" s="15" t="n">
        <f aca="false">(P6232="Month-to-month")+(I6232="Fiber optic")+(R6232="Electronic check")+(F6232&lt;=12)+(M6232="No")+(J6232="No")</f>
        <v>2</v>
      </c>
      <c r="AC6232" s="15" t="str">
        <f aca="false">IF(AB6232&gt;=5,"High",IF(AB6232&gt;=3,"Medium","Low"))</f>
        <v>Low</v>
      </c>
    </row>
    <row r="6233" customFormat="false" ht="15" hidden="false" customHeight="false" outlineLevel="0" collapsed="false">
      <c r="A6233" s="15" t="s">
        <v>6330</v>
      </c>
      <c r="B6233" s="15" t="s">
        <v>94</v>
      </c>
      <c r="C6233" s="15" t="n">
        <v>1</v>
      </c>
      <c r="D6233" s="15" t="s">
        <v>26</v>
      </c>
      <c r="E6233" s="15" t="s">
        <v>24</v>
      </c>
      <c r="F6233" s="15" t="n">
        <v>1</v>
      </c>
      <c r="G6233" s="15" t="s">
        <v>26</v>
      </c>
      <c r="H6233" s="15" t="s">
        <v>24</v>
      </c>
      <c r="I6233" s="15" t="s">
        <v>102</v>
      </c>
      <c r="J6233" s="15" t="s">
        <v>24</v>
      </c>
      <c r="K6233" s="15" t="s">
        <v>26</v>
      </c>
      <c r="L6233" s="15" t="s">
        <v>24</v>
      </c>
      <c r="M6233" s="15" t="s">
        <v>24</v>
      </c>
      <c r="N6233" s="15" t="s">
        <v>24</v>
      </c>
      <c r="O6233" s="15" t="s">
        <v>24</v>
      </c>
      <c r="P6233" s="15" t="s">
        <v>25</v>
      </c>
      <c r="Q6233" s="15" t="s">
        <v>26</v>
      </c>
      <c r="R6233" s="15" t="s">
        <v>17</v>
      </c>
      <c r="S6233" s="18" t="n">
        <v>76.4</v>
      </c>
      <c r="T6233" s="15" t="n">
        <v>76.4</v>
      </c>
      <c r="U6233" s="15" t="s">
        <v>26</v>
      </c>
      <c r="V6233" s="18" t="n">
        <f aca="false">IF(ISNUMBER(T6233),T6233,0)</f>
        <v>76.4</v>
      </c>
      <c r="W6233" s="15" t="n">
        <f aca="false">IF(U6233="Yes",1,0)</f>
        <v>1</v>
      </c>
      <c r="X6233" s="15" t="str">
        <f aca="false">IF(F6233&lt;=12,"0-12 months",IF(F6233&lt;=24,"13-24 months",IF(F6233&lt;=48,"25-48 months","49-72 months")))</f>
        <v>0-12 months</v>
      </c>
      <c r="Y6233" s="15" t="str">
        <f aca="false">IF(C6233=1,"Yes","No")</f>
        <v>Yes</v>
      </c>
      <c r="Z6233" s="15" t="n">
        <f aca="false">COUNTIF(J6233:O6233,"Yes")</f>
        <v>1</v>
      </c>
      <c r="AA6233" s="18" t="n">
        <f aca="false">S6233*W6233</f>
        <v>76.4</v>
      </c>
      <c r="AB6233" s="15" t="n">
        <f aca="false">(P6233="Month-to-month")+(I6233="Fiber optic")+(R6233="Electronic check")+(F6233&lt;=12)+(M6233="No")+(J6233="No")</f>
        <v>5</v>
      </c>
      <c r="AC6233" s="15" t="str">
        <f aca="false">IF(AB6233&gt;=5,"High",IF(AB6233&gt;=3,"Medium","Low"))</f>
        <v>High</v>
      </c>
    </row>
    <row r="6234" customFormat="false" ht="15" hidden="false" customHeight="false" outlineLevel="0" collapsed="false">
      <c r="A6234" s="15" t="s">
        <v>6331</v>
      </c>
      <c r="B6234" s="15" t="s">
        <v>94</v>
      </c>
      <c r="C6234" s="15" t="n">
        <v>0</v>
      </c>
      <c r="D6234" s="15" t="s">
        <v>24</v>
      </c>
      <c r="E6234" s="15" t="s">
        <v>24</v>
      </c>
      <c r="F6234" s="15" t="n">
        <v>5</v>
      </c>
      <c r="G6234" s="15" t="s">
        <v>26</v>
      </c>
      <c r="H6234" s="15" t="s">
        <v>26</v>
      </c>
      <c r="I6234" s="15" t="s">
        <v>102</v>
      </c>
      <c r="J6234" s="15" t="s">
        <v>24</v>
      </c>
      <c r="K6234" s="15" t="s">
        <v>24</v>
      </c>
      <c r="L6234" s="15" t="s">
        <v>26</v>
      </c>
      <c r="M6234" s="15" t="s">
        <v>24</v>
      </c>
      <c r="N6234" s="15" t="s">
        <v>26</v>
      </c>
      <c r="O6234" s="15" t="s">
        <v>26</v>
      </c>
      <c r="P6234" s="15" t="s">
        <v>25</v>
      </c>
      <c r="Q6234" s="15" t="s">
        <v>26</v>
      </c>
      <c r="R6234" s="15" t="s">
        <v>15</v>
      </c>
      <c r="S6234" s="18" t="n">
        <v>100.5</v>
      </c>
      <c r="T6234" s="15" t="n">
        <v>514</v>
      </c>
      <c r="U6234" s="15" t="s">
        <v>26</v>
      </c>
      <c r="V6234" s="18" t="n">
        <f aca="false">IF(ISNUMBER(T6234),T6234,0)</f>
        <v>514</v>
      </c>
      <c r="W6234" s="15" t="n">
        <f aca="false">IF(U6234="Yes",1,0)</f>
        <v>1</v>
      </c>
      <c r="X6234" s="15" t="str">
        <f aca="false">IF(F6234&lt;=12,"0-12 months",IF(F6234&lt;=24,"13-24 months",IF(F6234&lt;=48,"25-48 months","49-72 months")))</f>
        <v>0-12 months</v>
      </c>
      <c r="Y6234" s="15" t="str">
        <f aca="false">IF(C6234=1,"Yes","No")</f>
        <v>No</v>
      </c>
      <c r="Z6234" s="15" t="n">
        <f aca="false">COUNTIF(J6234:O6234,"Yes")</f>
        <v>3</v>
      </c>
      <c r="AA6234" s="18" t="n">
        <f aca="false">S6234*W6234</f>
        <v>100.5</v>
      </c>
      <c r="AB6234" s="15" t="n">
        <f aca="false">(P6234="Month-to-month")+(I6234="Fiber optic")+(R6234="Electronic check")+(F6234&lt;=12)+(M6234="No")+(J6234="No")</f>
        <v>6</v>
      </c>
      <c r="AC6234" s="15" t="str">
        <f aca="false">IF(AB6234&gt;=5,"High",IF(AB6234&gt;=3,"Medium","Low"))</f>
        <v>High</v>
      </c>
    </row>
    <row r="6235" customFormat="false" ht="15" hidden="false" customHeight="false" outlineLevel="0" collapsed="false">
      <c r="A6235" s="15" t="s">
        <v>6332</v>
      </c>
      <c r="B6235" s="15" t="s">
        <v>98</v>
      </c>
      <c r="C6235" s="15" t="n">
        <v>0</v>
      </c>
      <c r="D6235" s="15" t="s">
        <v>24</v>
      </c>
      <c r="E6235" s="15" t="s">
        <v>24</v>
      </c>
      <c r="F6235" s="15" t="n">
        <v>3</v>
      </c>
      <c r="G6235" s="15" t="s">
        <v>26</v>
      </c>
      <c r="H6235" s="15" t="s">
        <v>24</v>
      </c>
      <c r="I6235" s="15" t="s">
        <v>24</v>
      </c>
      <c r="J6235" s="15" t="s">
        <v>28</v>
      </c>
      <c r="K6235" s="15" t="s">
        <v>28</v>
      </c>
      <c r="L6235" s="15" t="s">
        <v>28</v>
      </c>
      <c r="M6235" s="15" t="s">
        <v>28</v>
      </c>
      <c r="N6235" s="15" t="s">
        <v>28</v>
      </c>
      <c r="O6235" s="15" t="s">
        <v>28</v>
      </c>
      <c r="P6235" s="15" t="s">
        <v>25</v>
      </c>
      <c r="Q6235" s="15" t="s">
        <v>24</v>
      </c>
      <c r="R6235" s="15" t="s">
        <v>17</v>
      </c>
      <c r="S6235" s="18" t="n">
        <v>20.7</v>
      </c>
      <c r="T6235" s="15" t="n">
        <v>57.5</v>
      </c>
      <c r="U6235" s="15" t="s">
        <v>24</v>
      </c>
      <c r="V6235" s="18" t="n">
        <f aca="false">IF(ISNUMBER(T6235),T6235,0)</f>
        <v>57.5</v>
      </c>
      <c r="W6235" s="15" t="n">
        <f aca="false">IF(U6235="Yes",1,0)</f>
        <v>0</v>
      </c>
      <c r="X6235" s="15" t="str">
        <f aca="false">IF(F6235&lt;=12,"0-12 months",IF(F6235&lt;=24,"13-24 months",IF(F6235&lt;=48,"25-48 months","49-72 months")))</f>
        <v>0-12 months</v>
      </c>
      <c r="Y6235" s="15" t="str">
        <f aca="false">IF(C6235=1,"Yes","No")</f>
        <v>No</v>
      </c>
      <c r="Z6235" s="15" t="n">
        <f aca="false">COUNTIF(J6235:O6235,"Yes")</f>
        <v>0</v>
      </c>
      <c r="AA6235" s="18" t="n">
        <f aca="false">S6235*W6235</f>
        <v>0</v>
      </c>
      <c r="AB6235" s="15" t="n">
        <f aca="false">(P6235="Month-to-month")+(I6235="Fiber optic")+(R6235="Electronic check")+(F6235&lt;=12)+(M6235="No")+(J6235="No")</f>
        <v>2</v>
      </c>
      <c r="AC6235" s="15" t="str">
        <f aca="false">IF(AB6235&gt;=5,"High",IF(AB6235&gt;=3,"Medium","Low"))</f>
        <v>Low</v>
      </c>
    </row>
    <row r="6236" customFormat="false" ht="15" hidden="false" customHeight="false" outlineLevel="0" collapsed="false">
      <c r="A6236" s="15" t="s">
        <v>6333</v>
      </c>
      <c r="B6236" s="15" t="s">
        <v>98</v>
      </c>
      <c r="C6236" s="15" t="n">
        <v>0</v>
      </c>
      <c r="D6236" s="15" t="s">
        <v>24</v>
      </c>
      <c r="E6236" s="15" t="s">
        <v>24</v>
      </c>
      <c r="F6236" s="15" t="n">
        <v>58</v>
      </c>
      <c r="G6236" s="15" t="s">
        <v>26</v>
      </c>
      <c r="H6236" s="15" t="s">
        <v>26</v>
      </c>
      <c r="I6236" s="15" t="s">
        <v>24</v>
      </c>
      <c r="J6236" s="15" t="s">
        <v>28</v>
      </c>
      <c r="K6236" s="15" t="s">
        <v>28</v>
      </c>
      <c r="L6236" s="15" t="s">
        <v>28</v>
      </c>
      <c r="M6236" s="15" t="s">
        <v>28</v>
      </c>
      <c r="N6236" s="15" t="s">
        <v>28</v>
      </c>
      <c r="O6236" s="15" t="s">
        <v>28</v>
      </c>
      <c r="P6236" s="15" t="s">
        <v>29</v>
      </c>
      <c r="Q6236" s="15" t="s">
        <v>26</v>
      </c>
      <c r="R6236" s="15" t="s">
        <v>21</v>
      </c>
      <c r="S6236" s="18" t="n">
        <v>25.3</v>
      </c>
      <c r="T6236" s="15" t="n">
        <v>1474.35</v>
      </c>
      <c r="U6236" s="15" t="s">
        <v>24</v>
      </c>
      <c r="V6236" s="18" t="n">
        <f aca="false">IF(ISNUMBER(T6236),T6236,0)</f>
        <v>1474.35</v>
      </c>
      <c r="W6236" s="15" t="n">
        <f aca="false">IF(U6236="Yes",1,0)</f>
        <v>0</v>
      </c>
      <c r="X6236" s="15" t="str">
        <f aca="false">IF(F6236&lt;=12,"0-12 months",IF(F6236&lt;=24,"13-24 months",IF(F6236&lt;=48,"25-48 months","49-72 months")))</f>
        <v>49-72 months</v>
      </c>
      <c r="Y6236" s="15" t="str">
        <f aca="false">IF(C6236=1,"Yes","No")</f>
        <v>No</v>
      </c>
      <c r="Z6236" s="15" t="n">
        <f aca="false">COUNTIF(J6236:O6236,"Yes")</f>
        <v>0</v>
      </c>
      <c r="AA6236" s="18" t="n">
        <f aca="false">S6236*W6236</f>
        <v>0</v>
      </c>
      <c r="AB6236" s="15" t="n">
        <f aca="false">(P6236="Month-to-month")+(I6236="Fiber optic")+(R6236="Electronic check")+(F6236&lt;=12)+(M6236="No")+(J6236="No")</f>
        <v>0</v>
      </c>
      <c r="AC6236" s="15" t="str">
        <f aca="false">IF(AB6236&gt;=5,"High",IF(AB6236&gt;=3,"Medium","Low"))</f>
        <v>Low</v>
      </c>
    </row>
    <row r="6237" customFormat="false" ht="15" hidden="false" customHeight="false" outlineLevel="0" collapsed="false">
      <c r="A6237" s="15" t="s">
        <v>6334</v>
      </c>
      <c r="B6237" s="15" t="s">
        <v>98</v>
      </c>
      <c r="C6237" s="15" t="n">
        <v>1</v>
      </c>
      <c r="D6237" s="15" t="s">
        <v>26</v>
      </c>
      <c r="E6237" s="15" t="s">
        <v>26</v>
      </c>
      <c r="F6237" s="15" t="n">
        <v>22</v>
      </c>
      <c r="G6237" s="15" t="s">
        <v>24</v>
      </c>
      <c r="H6237" s="15" t="s">
        <v>95</v>
      </c>
      <c r="I6237" s="15" t="s">
        <v>96</v>
      </c>
      <c r="J6237" s="15" t="s">
        <v>26</v>
      </c>
      <c r="K6237" s="15" t="s">
        <v>24</v>
      </c>
      <c r="L6237" s="15" t="s">
        <v>24</v>
      </c>
      <c r="M6237" s="15" t="s">
        <v>24</v>
      </c>
      <c r="N6237" s="15" t="s">
        <v>24</v>
      </c>
      <c r="O6237" s="15" t="s">
        <v>26</v>
      </c>
      <c r="P6237" s="15" t="s">
        <v>25</v>
      </c>
      <c r="Q6237" s="15" t="s">
        <v>24</v>
      </c>
      <c r="R6237" s="15" t="s">
        <v>17</v>
      </c>
      <c r="S6237" s="18" t="n">
        <v>40.05</v>
      </c>
      <c r="T6237" s="15" t="n">
        <v>880.2</v>
      </c>
      <c r="U6237" s="15" t="s">
        <v>26</v>
      </c>
      <c r="V6237" s="18" t="n">
        <f aca="false">IF(ISNUMBER(T6237),T6237,0)</f>
        <v>880.2</v>
      </c>
      <c r="W6237" s="15" t="n">
        <f aca="false">IF(U6237="Yes",1,0)</f>
        <v>1</v>
      </c>
      <c r="X6237" s="15" t="str">
        <f aca="false">IF(F6237&lt;=12,"0-12 months",IF(F6237&lt;=24,"13-24 months",IF(F6237&lt;=48,"25-48 months","49-72 months")))</f>
        <v>13-24 months</v>
      </c>
      <c r="Y6237" s="15" t="str">
        <f aca="false">IF(C6237=1,"Yes","No")</f>
        <v>Yes</v>
      </c>
      <c r="Z6237" s="15" t="n">
        <f aca="false">COUNTIF(J6237:O6237,"Yes")</f>
        <v>2</v>
      </c>
      <c r="AA6237" s="18" t="n">
        <f aca="false">S6237*W6237</f>
        <v>40.05</v>
      </c>
      <c r="AB6237" s="15" t="n">
        <f aca="false">(P6237="Month-to-month")+(I6237="Fiber optic")+(R6237="Electronic check")+(F6237&lt;=12)+(M6237="No")+(J6237="No")</f>
        <v>2</v>
      </c>
      <c r="AC6237" s="15" t="str">
        <f aca="false">IF(AB6237&gt;=5,"High",IF(AB6237&gt;=3,"Medium","Low"))</f>
        <v>Low</v>
      </c>
    </row>
    <row r="6238" customFormat="false" ht="15" hidden="false" customHeight="false" outlineLevel="0" collapsed="false">
      <c r="A6238" s="15" t="s">
        <v>6335</v>
      </c>
      <c r="B6238" s="15" t="s">
        <v>98</v>
      </c>
      <c r="C6238" s="15" t="n">
        <v>1</v>
      </c>
      <c r="D6238" s="15" t="s">
        <v>26</v>
      </c>
      <c r="E6238" s="15" t="s">
        <v>24</v>
      </c>
      <c r="F6238" s="15" t="n">
        <v>33</v>
      </c>
      <c r="G6238" s="15" t="s">
        <v>26</v>
      </c>
      <c r="H6238" s="15" t="s">
        <v>26</v>
      </c>
      <c r="I6238" s="15" t="s">
        <v>102</v>
      </c>
      <c r="J6238" s="15" t="s">
        <v>24</v>
      </c>
      <c r="K6238" s="15" t="s">
        <v>26</v>
      </c>
      <c r="L6238" s="15" t="s">
        <v>24</v>
      </c>
      <c r="M6238" s="15" t="s">
        <v>24</v>
      </c>
      <c r="N6238" s="15" t="s">
        <v>26</v>
      </c>
      <c r="O6238" s="15" t="s">
        <v>26</v>
      </c>
      <c r="P6238" s="15" t="s">
        <v>25</v>
      </c>
      <c r="Q6238" s="15" t="s">
        <v>26</v>
      </c>
      <c r="R6238" s="15" t="s">
        <v>19</v>
      </c>
      <c r="S6238" s="18" t="n">
        <v>100.6</v>
      </c>
      <c r="T6238" s="15" t="n">
        <v>3270.25</v>
      </c>
      <c r="U6238" s="15" t="s">
        <v>24</v>
      </c>
      <c r="V6238" s="18" t="n">
        <f aca="false">IF(ISNUMBER(T6238),T6238,0)</f>
        <v>3270.25</v>
      </c>
      <c r="W6238" s="15" t="n">
        <f aca="false">IF(U6238="Yes",1,0)</f>
        <v>0</v>
      </c>
      <c r="X6238" s="15" t="str">
        <f aca="false">IF(F6238&lt;=12,"0-12 months",IF(F6238&lt;=24,"13-24 months",IF(F6238&lt;=48,"25-48 months","49-72 months")))</f>
        <v>25-48 months</v>
      </c>
      <c r="Y6238" s="15" t="str">
        <f aca="false">IF(C6238=1,"Yes","No")</f>
        <v>Yes</v>
      </c>
      <c r="Z6238" s="15" t="n">
        <f aca="false">COUNTIF(J6238:O6238,"Yes")</f>
        <v>3</v>
      </c>
      <c r="AA6238" s="18" t="n">
        <f aca="false">S6238*W6238</f>
        <v>0</v>
      </c>
      <c r="AB6238" s="15" t="n">
        <f aca="false">(P6238="Month-to-month")+(I6238="Fiber optic")+(R6238="Electronic check")+(F6238&lt;=12)+(M6238="No")+(J6238="No")</f>
        <v>4</v>
      </c>
      <c r="AC6238" s="15" t="str">
        <f aca="false">IF(AB6238&gt;=5,"High",IF(AB6238&gt;=3,"Medium","Low"))</f>
        <v>Medium</v>
      </c>
    </row>
    <row r="6239" customFormat="false" ht="15" hidden="false" customHeight="false" outlineLevel="0" collapsed="false">
      <c r="A6239" s="15" t="s">
        <v>6336</v>
      </c>
      <c r="B6239" s="15" t="s">
        <v>98</v>
      </c>
      <c r="C6239" s="15" t="n">
        <v>0</v>
      </c>
      <c r="D6239" s="15" t="s">
        <v>24</v>
      </c>
      <c r="E6239" s="15" t="s">
        <v>24</v>
      </c>
      <c r="F6239" s="15" t="n">
        <v>1</v>
      </c>
      <c r="G6239" s="15" t="s">
        <v>26</v>
      </c>
      <c r="H6239" s="15" t="s">
        <v>24</v>
      </c>
      <c r="I6239" s="15" t="s">
        <v>102</v>
      </c>
      <c r="J6239" s="15" t="s">
        <v>24</v>
      </c>
      <c r="K6239" s="15" t="s">
        <v>24</v>
      </c>
      <c r="L6239" s="15" t="s">
        <v>24</v>
      </c>
      <c r="M6239" s="15" t="s">
        <v>24</v>
      </c>
      <c r="N6239" s="15" t="s">
        <v>24</v>
      </c>
      <c r="O6239" s="15" t="s">
        <v>24</v>
      </c>
      <c r="P6239" s="15" t="s">
        <v>25</v>
      </c>
      <c r="Q6239" s="15" t="s">
        <v>24</v>
      </c>
      <c r="R6239" s="15" t="s">
        <v>15</v>
      </c>
      <c r="S6239" s="18" t="n">
        <v>69.95</v>
      </c>
      <c r="T6239" s="15" t="n">
        <v>69.95</v>
      </c>
      <c r="U6239" s="15" t="s">
        <v>26</v>
      </c>
      <c r="V6239" s="18" t="n">
        <f aca="false">IF(ISNUMBER(T6239),T6239,0)</f>
        <v>69.95</v>
      </c>
      <c r="W6239" s="15" t="n">
        <f aca="false">IF(U6239="Yes",1,0)</f>
        <v>1</v>
      </c>
      <c r="X6239" s="15" t="str">
        <f aca="false">IF(F6239&lt;=12,"0-12 months",IF(F6239&lt;=24,"13-24 months",IF(F6239&lt;=48,"25-48 months","49-72 months")))</f>
        <v>0-12 months</v>
      </c>
      <c r="Y6239" s="15" t="str">
        <f aca="false">IF(C6239=1,"Yes","No")</f>
        <v>No</v>
      </c>
      <c r="Z6239" s="15" t="n">
        <f aca="false">COUNTIF(J6239:O6239,"Yes")</f>
        <v>0</v>
      </c>
      <c r="AA6239" s="18" t="n">
        <f aca="false">S6239*W6239</f>
        <v>69.95</v>
      </c>
      <c r="AB6239" s="15" t="n">
        <f aca="false">(P6239="Month-to-month")+(I6239="Fiber optic")+(R6239="Electronic check")+(F6239&lt;=12)+(M6239="No")+(J6239="No")</f>
        <v>6</v>
      </c>
      <c r="AC6239" s="15" t="str">
        <f aca="false">IF(AB6239&gt;=5,"High",IF(AB6239&gt;=3,"Medium","Low"))</f>
        <v>High</v>
      </c>
    </row>
    <row r="6240" customFormat="false" ht="15" hidden="false" customHeight="false" outlineLevel="0" collapsed="false">
      <c r="A6240" s="15" t="s">
        <v>6337</v>
      </c>
      <c r="B6240" s="15" t="s">
        <v>98</v>
      </c>
      <c r="C6240" s="15" t="n">
        <v>1</v>
      </c>
      <c r="D6240" s="15" t="s">
        <v>26</v>
      </c>
      <c r="E6240" s="15" t="s">
        <v>24</v>
      </c>
      <c r="F6240" s="15" t="n">
        <v>54</v>
      </c>
      <c r="G6240" s="15" t="s">
        <v>26</v>
      </c>
      <c r="H6240" s="15" t="s">
        <v>26</v>
      </c>
      <c r="I6240" s="15" t="s">
        <v>102</v>
      </c>
      <c r="J6240" s="15" t="s">
        <v>24</v>
      </c>
      <c r="K6240" s="15" t="s">
        <v>24</v>
      </c>
      <c r="L6240" s="15" t="s">
        <v>24</v>
      </c>
      <c r="M6240" s="15" t="s">
        <v>24</v>
      </c>
      <c r="N6240" s="15" t="s">
        <v>24</v>
      </c>
      <c r="O6240" s="15" t="s">
        <v>24</v>
      </c>
      <c r="P6240" s="15" t="s">
        <v>25</v>
      </c>
      <c r="Q6240" s="15" t="s">
        <v>24</v>
      </c>
      <c r="R6240" s="15" t="s">
        <v>19</v>
      </c>
      <c r="S6240" s="18" t="n">
        <v>74</v>
      </c>
      <c r="T6240" s="15" t="n">
        <v>3919.15</v>
      </c>
      <c r="U6240" s="15" t="s">
        <v>24</v>
      </c>
      <c r="V6240" s="18" t="n">
        <f aca="false">IF(ISNUMBER(T6240),T6240,0)</f>
        <v>3919.15</v>
      </c>
      <c r="W6240" s="15" t="n">
        <f aca="false">IF(U6240="Yes",1,0)</f>
        <v>0</v>
      </c>
      <c r="X6240" s="15" t="str">
        <f aca="false">IF(F6240&lt;=12,"0-12 months",IF(F6240&lt;=24,"13-24 months",IF(F6240&lt;=48,"25-48 months","49-72 months")))</f>
        <v>49-72 months</v>
      </c>
      <c r="Y6240" s="15" t="str">
        <f aca="false">IF(C6240=1,"Yes","No")</f>
        <v>Yes</v>
      </c>
      <c r="Z6240" s="15" t="n">
        <f aca="false">COUNTIF(J6240:O6240,"Yes")</f>
        <v>0</v>
      </c>
      <c r="AA6240" s="18" t="n">
        <f aca="false">S6240*W6240</f>
        <v>0</v>
      </c>
      <c r="AB6240" s="15" t="n">
        <f aca="false">(P6240="Month-to-month")+(I6240="Fiber optic")+(R6240="Electronic check")+(F6240&lt;=12)+(M6240="No")+(J6240="No")</f>
        <v>4</v>
      </c>
      <c r="AC6240" s="15" t="str">
        <f aca="false">IF(AB6240&gt;=5,"High",IF(AB6240&gt;=3,"Medium","Low"))</f>
        <v>Medium</v>
      </c>
    </row>
    <row r="6241" customFormat="false" ht="15" hidden="false" customHeight="false" outlineLevel="0" collapsed="false">
      <c r="A6241" s="15" t="s">
        <v>6338</v>
      </c>
      <c r="B6241" s="15" t="s">
        <v>98</v>
      </c>
      <c r="C6241" s="15" t="n">
        <v>0</v>
      </c>
      <c r="D6241" s="15" t="s">
        <v>26</v>
      </c>
      <c r="E6241" s="15" t="s">
        <v>24</v>
      </c>
      <c r="F6241" s="15" t="n">
        <v>72</v>
      </c>
      <c r="G6241" s="15" t="s">
        <v>26</v>
      </c>
      <c r="H6241" s="15" t="s">
        <v>26</v>
      </c>
      <c r="I6241" s="15" t="s">
        <v>102</v>
      </c>
      <c r="J6241" s="15" t="s">
        <v>24</v>
      </c>
      <c r="K6241" s="15" t="s">
        <v>26</v>
      </c>
      <c r="L6241" s="15" t="s">
        <v>24</v>
      </c>
      <c r="M6241" s="15" t="s">
        <v>24</v>
      </c>
      <c r="N6241" s="15" t="s">
        <v>26</v>
      </c>
      <c r="O6241" s="15" t="s">
        <v>26</v>
      </c>
      <c r="P6241" s="15" t="s">
        <v>29</v>
      </c>
      <c r="Q6241" s="15" t="s">
        <v>26</v>
      </c>
      <c r="R6241" s="15" t="s">
        <v>15</v>
      </c>
      <c r="S6241" s="18" t="n">
        <v>99.4</v>
      </c>
      <c r="T6241" s="15" t="n">
        <v>7285.7</v>
      </c>
      <c r="U6241" s="15" t="s">
        <v>24</v>
      </c>
      <c r="V6241" s="18" t="n">
        <f aca="false">IF(ISNUMBER(T6241),T6241,0)</f>
        <v>7285.7</v>
      </c>
      <c r="W6241" s="15" t="n">
        <f aca="false">IF(U6241="Yes",1,0)</f>
        <v>0</v>
      </c>
      <c r="X6241" s="15" t="str">
        <f aca="false">IF(F6241&lt;=12,"0-12 months",IF(F6241&lt;=24,"13-24 months",IF(F6241&lt;=48,"25-48 months","49-72 months")))</f>
        <v>49-72 months</v>
      </c>
      <c r="Y6241" s="15" t="str">
        <f aca="false">IF(C6241=1,"Yes","No")</f>
        <v>No</v>
      </c>
      <c r="Z6241" s="15" t="n">
        <f aca="false">COUNTIF(J6241:O6241,"Yes")</f>
        <v>3</v>
      </c>
      <c r="AA6241" s="18" t="n">
        <f aca="false">S6241*W6241</f>
        <v>0</v>
      </c>
      <c r="AB6241" s="15" t="n">
        <f aca="false">(P6241="Month-to-month")+(I6241="Fiber optic")+(R6241="Electronic check")+(F6241&lt;=12)+(M6241="No")+(J6241="No")</f>
        <v>4</v>
      </c>
      <c r="AC6241" s="15" t="str">
        <f aca="false">IF(AB6241&gt;=5,"High",IF(AB6241&gt;=3,"Medium","Low"))</f>
        <v>Medium</v>
      </c>
    </row>
    <row r="6242" customFormat="false" ht="15" hidden="false" customHeight="false" outlineLevel="0" collapsed="false">
      <c r="A6242" s="15" t="s">
        <v>6339</v>
      </c>
      <c r="B6242" s="15" t="s">
        <v>98</v>
      </c>
      <c r="C6242" s="15" t="n">
        <v>0</v>
      </c>
      <c r="D6242" s="15" t="s">
        <v>24</v>
      </c>
      <c r="E6242" s="15" t="s">
        <v>26</v>
      </c>
      <c r="F6242" s="15" t="n">
        <v>1</v>
      </c>
      <c r="G6242" s="15" t="s">
        <v>26</v>
      </c>
      <c r="H6242" s="15" t="s">
        <v>26</v>
      </c>
      <c r="I6242" s="15" t="s">
        <v>102</v>
      </c>
      <c r="J6242" s="15" t="s">
        <v>24</v>
      </c>
      <c r="K6242" s="15" t="s">
        <v>24</v>
      </c>
      <c r="L6242" s="15" t="s">
        <v>24</v>
      </c>
      <c r="M6242" s="15" t="s">
        <v>24</v>
      </c>
      <c r="N6242" s="15" t="s">
        <v>26</v>
      </c>
      <c r="O6242" s="15" t="s">
        <v>26</v>
      </c>
      <c r="P6242" s="15" t="s">
        <v>25</v>
      </c>
      <c r="Q6242" s="15" t="s">
        <v>26</v>
      </c>
      <c r="R6242" s="15" t="s">
        <v>15</v>
      </c>
      <c r="S6242" s="18" t="n">
        <v>93.3</v>
      </c>
      <c r="T6242" s="15" t="n">
        <v>93.3</v>
      </c>
      <c r="U6242" s="15" t="s">
        <v>26</v>
      </c>
      <c r="V6242" s="18" t="n">
        <f aca="false">IF(ISNUMBER(T6242),T6242,0)</f>
        <v>93.3</v>
      </c>
      <c r="W6242" s="15" t="n">
        <f aca="false">IF(U6242="Yes",1,0)</f>
        <v>1</v>
      </c>
      <c r="X6242" s="15" t="str">
        <f aca="false">IF(F6242&lt;=12,"0-12 months",IF(F6242&lt;=24,"13-24 months",IF(F6242&lt;=48,"25-48 months","49-72 months")))</f>
        <v>0-12 months</v>
      </c>
      <c r="Y6242" s="15" t="str">
        <f aca="false">IF(C6242=1,"Yes","No")</f>
        <v>No</v>
      </c>
      <c r="Z6242" s="15" t="n">
        <f aca="false">COUNTIF(J6242:O6242,"Yes")</f>
        <v>2</v>
      </c>
      <c r="AA6242" s="18" t="n">
        <f aca="false">S6242*W6242</f>
        <v>93.3</v>
      </c>
      <c r="AB6242" s="15" t="n">
        <f aca="false">(P6242="Month-to-month")+(I6242="Fiber optic")+(R6242="Electronic check")+(F6242&lt;=12)+(M6242="No")+(J6242="No")</f>
        <v>6</v>
      </c>
      <c r="AC6242" s="15" t="str">
        <f aca="false">IF(AB6242&gt;=5,"High",IF(AB6242&gt;=3,"Medium","Low"))</f>
        <v>High</v>
      </c>
    </row>
    <row r="6243" customFormat="false" ht="15" hidden="false" customHeight="false" outlineLevel="0" collapsed="false">
      <c r="A6243" s="15" t="s">
        <v>6340</v>
      </c>
      <c r="B6243" s="15" t="s">
        <v>98</v>
      </c>
      <c r="C6243" s="15" t="n">
        <v>0</v>
      </c>
      <c r="D6243" s="15" t="s">
        <v>24</v>
      </c>
      <c r="E6243" s="15" t="s">
        <v>24</v>
      </c>
      <c r="F6243" s="15" t="n">
        <v>3</v>
      </c>
      <c r="G6243" s="15" t="s">
        <v>26</v>
      </c>
      <c r="H6243" s="15" t="s">
        <v>24</v>
      </c>
      <c r="I6243" s="15" t="s">
        <v>96</v>
      </c>
      <c r="J6243" s="15" t="s">
        <v>24</v>
      </c>
      <c r="K6243" s="15" t="s">
        <v>24</v>
      </c>
      <c r="L6243" s="15" t="s">
        <v>26</v>
      </c>
      <c r="M6243" s="15" t="s">
        <v>24</v>
      </c>
      <c r="N6243" s="15" t="s">
        <v>24</v>
      </c>
      <c r="O6243" s="15" t="s">
        <v>24</v>
      </c>
      <c r="P6243" s="15" t="s">
        <v>25</v>
      </c>
      <c r="Q6243" s="15" t="s">
        <v>26</v>
      </c>
      <c r="R6243" s="15" t="s">
        <v>15</v>
      </c>
      <c r="S6243" s="18" t="n">
        <v>49.15</v>
      </c>
      <c r="T6243" s="15" t="n">
        <v>169.05</v>
      </c>
      <c r="U6243" s="15" t="s">
        <v>26</v>
      </c>
      <c r="V6243" s="18" t="n">
        <f aca="false">IF(ISNUMBER(T6243),T6243,0)</f>
        <v>169.05</v>
      </c>
      <c r="W6243" s="15" t="n">
        <f aca="false">IF(U6243="Yes",1,0)</f>
        <v>1</v>
      </c>
      <c r="X6243" s="15" t="str">
        <f aca="false">IF(F6243&lt;=12,"0-12 months",IF(F6243&lt;=24,"13-24 months",IF(F6243&lt;=48,"25-48 months","49-72 months")))</f>
        <v>0-12 months</v>
      </c>
      <c r="Y6243" s="15" t="str">
        <f aca="false">IF(C6243=1,"Yes","No")</f>
        <v>No</v>
      </c>
      <c r="Z6243" s="15" t="n">
        <f aca="false">COUNTIF(J6243:O6243,"Yes")</f>
        <v>1</v>
      </c>
      <c r="AA6243" s="18" t="n">
        <f aca="false">S6243*W6243</f>
        <v>49.15</v>
      </c>
      <c r="AB6243" s="15" t="n">
        <f aca="false">(P6243="Month-to-month")+(I6243="Fiber optic")+(R6243="Electronic check")+(F6243&lt;=12)+(M6243="No")+(J6243="No")</f>
        <v>5</v>
      </c>
      <c r="AC6243" s="15" t="str">
        <f aca="false">IF(AB6243&gt;=5,"High",IF(AB6243&gt;=3,"Medium","Low"))</f>
        <v>High</v>
      </c>
    </row>
    <row r="6244" customFormat="false" ht="15" hidden="false" customHeight="false" outlineLevel="0" collapsed="false">
      <c r="A6244" s="15" t="s">
        <v>6341</v>
      </c>
      <c r="B6244" s="15" t="s">
        <v>94</v>
      </c>
      <c r="C6244" s="15" t="n">
        <v>0</v>
      </c>
      <c r="D6244" s="15" t="s">
        <v>26</v>
      </c>
      <c r="E6244" s="15" t="s">
        <v>26</v>
      </c>
      <c r="F6244" s="15" t="n">
        <v>72</v>
      </c>
      <c r="G6244" s="15" t="s">
        <v>26</v>
      </c>
      <c r="H6244" s="15" t="s">
        <v>26</v>
      </c>
      <c r="I6244" s="15" t="s">
        <v>102</v>
      </c>
      <c r="J6244" s="15" t="s">
        <v>26</v>
      </c>
      <c r="K6244" s="15" t="s">
        <v>26</v>
      </c>
      <c r="L6244" s="15" t="s">
        <v>26</v>
      </c>
      <c r="M6244" s="15" t="s">
        <v>26</v>
      </c>
      <c r="N6244" s="15" t="s">
        <v>24</v>
      </c>
      <c r="O6244" s="15" t="s">
        <v>26</v>
      </c>
      <c r="P6244" s="15" t="s">
        <v>29</v>
      </c>
      <c r="Q6244" s="15" t="s">
        <v>24</v>
      </c>
      <c r="R6244" s="15" t="s">
        <v>21</v>
      </c>
      <c r="S6244" s="18" t="n">
        <v>107.45</v>
      </c>
      <c r="T6244" s="15" t="n">
        <v>7658.3</v>
      </c>
      <c r="U6244" s="15" t="s">
        <v>24</v>
      </c>
      <c r="V6244" s="18" t="n">
        <f aca="false">IF(ISNUMBER(T6244),T6244,0)</f>
        <v>7658.3</v>
      </c>
      <c r="W6244" s="15" t="n">
        <f aca="false">IF(U6244="Yes",1,0)</f>
        <v>0</v>
      </c>
      <c r="X6244" s="15" t="str">
        <f aca="false">IF(F6244&lt;=12,"0-12 months",IF(F6244&lt;=24,"13-24 months",IF(F6244&lt;=48,"25-48 months","49-72 months")))</f>
        <v>49-72 months</v>
      </c>
      <c r="Y6244" s="15" t="str">
        <f aca="false">IF(C6244=1,"Yes","No")</f>
        <v>No</v>
      </c>
      <c r="Z6244" s="15" t="n">
        <f aca="false">COUNTIF(J6244:O6244,"Yes")</f>
        <v>5</v>
      </c>
      <c r="AA6244" s="18" t="n">
        <f aca="false">S6244*W6244</f>
        <v>0</v>
      </c>
      <c r="AB6244" s="15" t="n">
        <f aca="false">(P6244="Month-to-month")+(I6244="Fiber optic")+(R6244="Electronic check")+(F6244&lt;=12)+(M6244="No")+(J6244="No")</f>
        <v>1</v>
      </c>
      <c r="AC6244" s="15" t="str">
        <f aca="false">IF(AB6244&gt;=5,"High",IF(AB6244&gt;=3,"Medium","Low"))</f>
        <v>Low</v>
      </c>
    </row>
    <row r="6245" customFormat="false" ht="15" hidden="false" customHeight="false" outlineLevel="0" collapsed="false">
      <c r="A6245" s="15" t="s">
        <v>6342</v>
      </c>
      <c r="B6245" s="15" t="s">
        <v>94</v>
      </c>
      <c r="C6245" s="15" t="n">
        <v>0</v>
      </c>
      <c r="D6245" s="15" t="s">
        <v>26</v>
      </c>
      <c r="E6245" s="15" t="s">
        <v>26</v>
      </c>
      <c r="F6245" s="15" t="n">
        <v>72</v>
      </c>
      <c r="G6245" s="15" t="s">
        <v>26</v>
      </c>
      <c r="H6245" s="15" t="s">
        <v>26</v>
      </c>
      <c r="I6245" s="15" t="s">
        <v>96</v>
      </c>
      <c r="J6245" s="15" t="s">
        <v>26</v>
      </c>
      <c r="K6245" s="15" t="s">
        <v>26</v>
      </c>
      <c r="L6245" s="15" t="s">
        <v>26</v>
      </c>
      <c r="M6245" s="15" t="s">
        <v>24</v>
      </c>
      <c r="N6245" s="15" t="s">
        <v>26</v>
      </c>
      <c r="O6245" s="15" t="s">
        <v>26</v>
      </c>
      <c r="P6245" s="15" t="s">
        <v>29</v>
      </c>
      <c r="Q6245" s="15" t="s">
        <v>26</v>
      </c>
      <c r="R6245" s="15" t="s">
        <v>21</v>
      </c>
      <c r="S6245" s="18" t="n">
        <v>83.6</v>
      </c>
      <c r="T6245" s="15" t="n">
        <v>5959.3</v>
      </c>
      <c r="U6245" s="15" t="s">
        <v>24</v>
      </c>
      <c r="V6245" s="18" t="n">
        <f aca="false">IF(ISNUMBER(T6245),T6245,0)</f>
        <v>5959.3</v>
      </c>
      <c r="W6245" s="15" t="n">
        <f aca="false">IF(U6245="Yes",1,0)</f>
        <v>0</v>
      </c>
      <c r="X6245" s="15" t="str">
        <f aca="false">IF(F6245&lt;=12,"0-12 months",IF(F6245&lt;=24,"13-24 months",IF(F6245&lt;=48,"25-48 months","49-72 months")))</f>
        <v>49-72 months</v>
      </c>
      <c r="Y6245" s="15" t="str">
        <f aca="false">IF(C6245=1,"Yes","No")</f>
        <v>No</v>
      </c>
      <c r="Z6245" s="15" t="n">
        <f aca="false">COUNTIF(J6245:O6245,"Yes")</f>
        <v>5</v>
      </c>
      <c r="AA6245" s="18" t="n">
        <f aca="false">S6245*W6245</f>
        <v>0</v>
      </c>
      <c r="AB6245" s="15" t="n">
        <f aca="false">(P6245="Month-to-month")+(I6245="Fiber optic")+(R6245="Electronic check")+(F6245&lt;=12)+(M6245="No")+(J6245="No")</f>
        <v>1</v>
      </c>
      <c r="AC6245" s="15" t="str">
        <f aca="false">IF(AB6245&gt;=5,"High",IF(AB6245&gt;=3,"Medium","Low"))</f>
        <v>Low</v>
      </c>
    </row>
    <row r="6246" customFormat="false" ht="15" hidden="false" customHeight="false" outlineLevel="0" collapsed="false">
      <c r="A6246" s="15" t="s">
        <v>6343</v>
      </c>
      <c r="B6246" s="15" t="s">
        <v>98</v>
      </c>
      <c r="C6246" s="15" t="n">
        <v>1</v>
      </c>
      <c r="D6246" s="15" t="s">
        <v>26</v>
      </c>
      <c r="E6246" s="15" t="s">
        <v>24</v>
      </c>
      <c r="F6246" s="15" t="n">
        <v>54</v>
      </c>
      <c r="G6246" s="15" t="s">
        <v>26</v>
      </c>
      <c r="H6246" s="15" t="s">
        <v>26</v>
      </c>
      <c r="I6246" s="15" t="s">
        <v>102</v>
      </c>
      <c r="J6246" s="15" t="s">
        <v>24</v>
      </c>
      <c r="K6246" s="15" t="s">
        <v>24</v>
      </c>
      <c r="L6246" s="15" t="s">
        <v>26</v>
      </c>
      <c r="M6246" s="15" t="s">
        <v>24</v>
      </c>
      <c r="N6246" s="15" t="s">
        <v>26</v>
      </c>
      <c r="O6246" s="15" t="s">
        <v>26</v>
      </c>
      <c r="P6246" s="15" t="s">
        <v>25</v>
      </c>
      <c r="Q6246" s="15" t="s">
        <v>26</v>
      </c>
      <c r="R6246" s="15" t="s">
        <v>21</v>
      </c>
      <c r="S6246" s="18" t="n">
        <v>99.05</v>
      </c>
      <c r="T6246" s="15" t="n">
        <v>5295.7</v>
      </c>
      <c r="U6246" s="15" t="s">
        <v>24</v>
      </c>
      <c r="V6246" s="18" t="n">
        <f aca="false">IF(ISNUMBER(T6246),T6246,0)</f>
        <v>5295.7</v>
      </c>
      <c r="W6246" s="15" t="n">
        <f aca="false">IF(U6246="Yes",1,0)</f>
        <v>0</v>
      </c>
      <c r="X6246" s="15" t="str">
        <f aca="false">IF(F6246&lt;=12,"0-12 months",IF(F6246&lt;=24,"13-24 months",IF(F6246&lt;=48,"25-48 months","49-72 months")))</f>
        <v>49-72 months</v>
      </c>
      <c r="Y6246" s="15" t="str">
        <f aca="false">IF(C6246=1,"Yes","No")</f>
        <v>Yes</v>
      </c>
      <c r="Z6246" s="15" t="n">
        <f aca="false">COUNTIF(J6246:O6246,"Yes")</f>
        <v>3</v>
      </c>
      <c r="AA6246" s="18" t="n">
        <f aca="false">S6246*W6246</f>
        <v>0</v>
      </c>
      <c r="AB6246" s="15" t="n">
        <f aca="false">(P6246="Month-to-month")+(I6246="Fiber optic")+(R6246="Electronic check")+(F6246&lt;=12)+(M6246="No")+(J6246="No")</f>
        <v>4</v>
      </c>
      <c r="AC6246" s="15" t="str">
        <f aca="false">IF(AB6246&gt;=5,"High",IF(AB6246&gt;=3,"Medium","Low"))</f>
        <v>Medium</v>
      </c>
    </row>
    <row r="6247" customFormat="false" ht="15" hidden="false" customHeight="false" outlineLevel="0" collapsed="false">
      <c r="A6247" s="15" t="s">
        <v>6344</v>
      </c>
      <c r="B6247" s="15" t="s">
        <v>94</v>
      </c>
      <c r="C6247" s="15" t="n">
        <v>0</v>
      </c>
      <c r="D6247" s="15" t="s">
        <v>26</v>
      </c>
      <c r="E6247" s="15" t="s">
        <v>24</v>
      </c>
      <c r="F6247" s="15" t="n">
        <v>59</v>
      </c>
      <c r="G6247" s="15" t="s">
        <v>26</v>
      </c>
      <c r="H6247" s="15" t="s">
        <v>26</v>
      </c>
      <c r="I6247" s="15" t="s">
        <v>96</v>
      </c>
      <c r="J6247" s="15" t="s">
        <v>24</v>
      </c>
      <c r="K6247" s="15" t="s">
        <v>26</v>
      </c>
      <c r="L6247" s="15" t="s">
        <v>24</v>
      </c>
      <c r="M6247" s="15" t="s">
        <v>26</v>
      </c>
      <c r="N6247" s="15" t="s">
        <v>26</v>
      </c>
      <c r="O6247" s="15" t="s">
        <v>26</v>
      </c>
      <c r="P6247" s="15" t="s">
        <v>27</v>
      </c>
      <c r="Q6247" s="15" t="s">
        <v>26</v>
      </c>
      <c r="R6247" s="15" t="s">
        <v>15</v>
      </c>
      <c r="S6247" s="18" t="n">
        <v>80.1</v>
      </c>
      <c r="T6247" s="15" t="n">
        <v>4693.2</v>
      </c>
      <c r="U6247" s="15" t="s">
        <v>24</v>
      </c>
      <c r="V6247" s="18" t="n">
        <f aca="false">IF(ISNUMBER(T6247),T6247,0)</f>
        <v>4693.2</v>
      </c>
      <c r="W6247" s="15" t="n">
        <f aca="false">IF(U6247="Yes",1,0)</f>
        <v>0</v>
      </c>
      <c r="X6247" s="15" t="str">
        <f aca="false">IF(F6247&lt;=12,"0-12 months",IF(F6247&lt;=24,"13-24 months",IF(F6247&lt;=48,"25-48 months","49-72 months")))</f>
        <v>49-72 months</v>
      </c>
      <c r="Y6247" s="15" t="str">
        <f aca="false">IF(C6247=1,"Yes","No")</f>
        <v>No</v>
      </c>
      <c r="Z6247" s="15" t="n">
        <f aca="false">COUNTIF(J6247:O6247,"Yes")</f>
        <v>4</v>
      </c>
      <c r="AA6247" s="18" t="n">
        <f aca="false">S6247*W6247</f>
        <v>0</v>
      </c>
      <c r="AB6247" s="15" t="n">
        <f aca="false">(P6247="Month-to-month")+(I6247="Fiber optic")+(R6247="Electronic check")+(F6247&lt;=12)+(M6247="No")+(J6247="No")</f>
        <v>2</v>
      </c>
      <c r="AC6247" s="15" t="str">
        <f aca="false">IF(AB6247&gt;=5,"High",IF(AB6247&gt;=3,"Medium","Low"))</f>
        <v>Low</v>
      </c>
    </row>
    <row r="6248" customFormat="false" ht="15" hidden="false" customHeight="false" outlineLevel="0" collapsed="false">
      <c r="A6248" s="15" t="s">
        <v>6345</v>
      </c>
      <c r="B6248" s="15" t="s">
        <v>98</v>
      </c>
      <c r="C6248" s="15" t="n">
        <v>0</v>
      </c>
      <c r="D6248" s="15" t="s">
        <v>24</v>
      </c>
      <c r="E6248" s="15" t="s">
        <v>24</v>
      </c>
      <c r="F6248" s="15" t="n">
        <v>54</v>
      </c>
      <c r="G6248" s="15" t="s">
        <v>26</v>
      </c>
      <c r="H6248" s="15" t="s">
        <v>24</v>
      </c>
      <c r="I6248" s="15" t="s">
        <v>96</v>
      </c>
      <c r="J6248" s="15" t="s">
        <v>26</v>
      </c>
      <c r="K6248" s="15" t="s">
        <v>26</v>
      </c>
      <c r="L6248" s="15" t="s">
        <v>24</v>
      </c>
      <c r="M6248" s="15" t="s">
        <v>24</v>
      </c>
      <c r="N6248" s="15" t="s">
        <v>26</v>
      </c>
      <c r="O6248" s="15" t="s">
        <v>24</v>
      </c>
      <c r="P6248" s="15" t="s">
        <v>29</v>
      </c>
      <c r="Q6248" s="15" t="s">
        <v>26</v>
      </c>
      <c r="R6248" s="15" t="s">
        <v>19</v>
      </c>
      <c r="S6248" s="18" t="n">
        <v>65.3</v>
      </c>
      <c r="T6248" s="15" t="n">
        <v>3512.9</v>
      </c>
      <c r="U6248" s="15" t="s">
        <v>24</v>
      </c>
      <c r="V6248" s="18" t="n">
        <f aca="false">IF(ISNUMBER(T6248),T6248,0)</f>
        <v>3512.9</v>
      </c>
      <c r="W6248" s="15" t="n">
        <f aca="false">IF(U6248="Yes",1,0)</f>
        <v>0</v>
      </c>
      <c r="X6248" s="15" t="str">
        <f aca="false">IF(F6248&lt;=12,"0-12 months",IF(F6248&lt;=24,"13-24 months",IF(F6248&lt;=48,"25-48 months","49-72 months")))</f>
        <v>49-72 months</v>
      </c>
      <c r="Y6248" s="15" t="str">
        <f aca="false">IF(C6248=1,"Yes","No")</f>
        <v>No</v>
      </c>
      <c r="Z6248" s="15" t="n">
        <f aca="false">COUNTIF(J6248:O6248,"Yes")</f>
        <v>3</v>
      </c>
      <c r="AA6248" s="18" t="n">
        <f aca="false">S6248*W6248</f>
        <v>0</v>
      </c>
      <c r="AB6248" s="15" t="n">
        <f aca="false">(P6248="Month-to-month")+(I6248="Fiber optic")+(R6248="Electronic check")+(F6248&lt;=12)+(M6248="No")+(J6248="No")</f>
        <v>1</v>
      </c>
      <c r="AC6248" s="15" t="str">
        <f aca="false">IF(AB6248&gt;=5,"High",IF(AB6248&gt;=3,"Medium","Low"))</f>
        <v>Low</v>
      </c>
    </row>
    <row r="6249" customFormat="false" ht="15" hidden="false" customHeight="false" outlineLevel="0" collapsed="false">
      <c r="A6249" s="15" t="s">
        <v>6346</v>
      </c>
      <c r="B6249" s="15" t="s">
        <v>98</v>
      </c>
      <c r="C6249" s="15" t="n">
        <v>0</v>
      </c>
      <c r="D6249" s="15" t="s">
        <v>24</v>
      </c>
      <c r="E6249" s="15" t="s">
        <v>24</v>
      </c>
      <c r="F6249" s="15" t="n">
        <v>60</v>
      </c>
      <c r="G6249" s="15" t="s">
        <v>26</v>
      </c>
      <c r="H6249" s="15" t="s">
        <v>26</v>
      </c>
      <c r="I6249" s="15" t="s">
        <v>102</v>
      </c>
      <c r="J6249" s="15" t="s">
        <v>24</v>
      </c>
      <c r="K6249" s="15" t="s">
        <v>24</v>
      </c>
      <c r="L6249" s="15" t="s">
        <v>26</v>
      </c>
      <c r="M6249" s="15" t="s">
        <v>24</v>
      </c>
      <c r="N6249" s="15" t="s">
        <v>26</v>
      </c>
      <c r="O6249" s="15" t="s">
        <v>24</v>
      </c>
      <c r="P6249" s="15" t="s">
        <v>29</v>
      </c>
      <c r="Q6249" s="15" t="s">
        <v>26</v>
      </c>
      <c r="R6249" s="15" t="s">
        <v>15</v>
      </c>
      <c r="S6249" s="18" t="n">
        <v>89.55</v>
      </c>
      <c r="T6249" s="15" t="n">
        <v>5231.2</v>
      </c>
      <c r="U6249" s="15" t="s">
        <v>24</v>
      </c>
      <c r="V6249" s="18" t="n">
        <f aca="false">IF(ISNUMBER(T6249),T6249,0)</f>
        <v>5231.2</v>
      </c>
      <c r="W6249" s="15" t="n">
        <f aca="false">IF(U6249="Yes",1,0)</f>
        <v>0</v>
      </c>
      <c r="X6249" s="15" t="str">
        <f aca="false">IF(F6249&lt;=12,"0-12 months",IF(F6249&lt;=24,"13-24 months",IF(F6249&lt;=48,"25-48 months","49-72 months")))</f>
        <v>49-72 months</v>
      </c>
      <c r="Y6249" s="15" t="str">
        <f aca="false">IF(C6249=1,"Yes","No")</f>
        <v>No</v>
      </c>
      <c r="Z6249" s="15" t="n">
        <f aca="false">COUNTIF(J6249:O6249,"Yes")</f>
        <v>2</v>
      </c>
      <c r="AA6249" s="18" t="n">
        <f aca="false">S6249*W6249</f>
        <v>0</v>
      </c>
      <c r="AB6249" s="15" t="n">
        <f aca="false">(P6249="Month-to-month")+(I6249="Fiber optic")+(R6249="Electronic check")+(F6249&lt;=12)+(M6249="No")+(J6249="No")</f>
        <v>4</v>
      </c>
      <c r="AC6249" s="15" t="str">
        <f aca="false">IF(AB6249&gt;=5,"High",IF(AB6249&gt;=3,"Medium","Low"))</f>
        <v>Medium</v>
      </c>
    </row>
    <row r="6250" customFormat="false" ht="15" hidden="false" customHeight="false" outlineLevel="0" collapsed="false">
      <c r="A6250" s="15" t="s">
        <v>6347</v>
      </c>
      <c r="B6250" s="15" t="s">
        <v>94</v>
      </c>
      <c r="C6250" s="15" t="n">
        <v>0</v>
      </c>
      <c r="D6250" s="15" t="s">
        <v>26</v>
      </c>
      <c r="E6250" s="15" t="s">
        <v>24</v>
      </c>
      <c r="F6250" s="15" t="n">
        <v>60</v>
      </c>
      <c r="G6250" s="15" t="s">
        <v>24</v>
      </c>
      <c r="H6250" s="15" t="s">
        <v>95</v>
      </c>
      <c r="I6250" s="15" t="s">
        <v>96</v>
      </c>
      <c r="J6250" s="15" t="s">
        <v>24</v>
      </c>
      <c r="K6250" s="15" t="s">
        <v>26</v>
      </c>
      <c r="L6250" s="15" t="s">
        <v>26</v>
      </c>
      <c r="M6250" s="15" t="s">
        <v>26</v>
      </c>
      <c r="N6250" s="15" t="s">
        <v>26</v>
      </c>
      <c r="O6250" s="15" t="s">
        <v>26</v>
      </c>
      <c r="P6250" s="15" t="s">
        <v>29</v>
      </c>
      <c r="Q6250" s="15" t="s">
        <v>24</v>
      </c>
      <c r="R6250" s="15" t="s">
        <v>21</v>
      </c>
      <c r="S6250" s="18" t="n">
        <v>60.8</v>
      </c>
      <c r="T6250" s="15" t="n">
        <v>3603.45</v>
      </c>
      <c r="U6250" s="15" t="s">
        <v>24</v>
      </c>
      <c r="V6250" s="18" t="n">
        <f aca="false">IF(ISNUMBER(T6250),T6250,0)</f>
        <v>3603.45</v>
      </c>
      <c r="W6250" s="15" t="n">
        <f aca="false">IF(U6250="Yes",1,0)</f>
        <v>0</v>
      </c>
      <c r="X6250" s="15" t="str">
        <f aca="false">IF(F6250&lt;=12,"0-12 months",IF(F6250&lt;=24,"13-24 months",IF(F6250&lt;=48,"25-48 months","49-72 months")))</f>
        <v>49-72 months</v>
      </c>
      <c r="Y6250" s="15" t="str">
        <f aca="false">IF(C6250=1,"Yes","No")</f>
        <v>No</v>
      </c>
      <c r="Z6250" s="15" t="n">
        <f aca="false">COUNTIF(J6250:O6250,"Yes")</f>
        <v>5</v>
      </c>
      <c r="AA6250" s="18" t="n">
        <f aca="false">S6250*W6250</f>
        <v>0</v>
      </c>
      <c r="AB6250" s="15" t="n">
        <f aca="false">(P6250="Month-to-month")+(I6250="Fiber optic")+(R6250="Electronic check")+(F6250&lt;=12)+(M6250="No")+(J6250="No")</f>
        <v>1</v>
      </c>
      <c r="AC6250" s="15" t="str">
        <f aca="false">IF(AB6250&gt;=5,"High",IF(AB6250&gt;=3,"Medium","Low"))</f>
        <v>Low</v>
      </c>
    </row>
    <row r="6251" customFormat="false" ht="15" hidden="false" customHeight="false" outlineLevel="0" collapsed="false">
      <c r="A6251" s="15" t="s">
        <v>6348</v>
      </c>
      <c r="B6251" s="15" t="s">
        <v>98</v>
      </c>
      <c r="C6251" s="15" t="n">
        <v>0</v>
      </c>
      <c r="D6251" s="15" t="s">
        <v>24</v>
      </c>
      <c r="E6251" s="15" t="s">
        <v>24</v>
      </c>
      <c r="F6251" s="15" t="n">
        <v>3</v>
      </c>
      <c r="G6251" s="15" t="s">
        <v>26</v>
      </c>
      <c r="H6251" s="15" t="s">
        <v>26</v>
      </c>
      <c r="I6251" s="15" t="s">
        <v>102</v>
      </c>
      <c r="J6251" s="15" t="s">
        <v>24</v>
      </c>
      <c r="K6251" s="15" t="s">
        <v>24</v>
      </c>
      <c r="L6251" s="15" t="s">
        <v>24</v>
      </c>
      <c r="M6251" s="15" t="s">
        <v>24</v>
      </c>
      <c r="N6251" s="15" t="s">
        <v>24</v>
      </c>
      <c r="O6251" s="15" t="s">
        <v>24</v>
      </c>
      <c r="P6251" s="15" t="s">
        <v>25</v>
      </c>
      <c r="Q6251" s="15" t="s">
        <v>24</v>
      </c>
      <c r="R6251" s="15" t="s">
        <v>15</v>
      </c>
      <c r="S6251" s="18" t="n">
        <v>74.5</v>
      </c>
      <c r="T6251" s="15" t="n">
        <v>217.45</v>
      </c>
      <c r="U6251" s="15" t="s">
        <v>24</v>
      </c>
      <c r="V6251" s="18" t="n">
        <f aca="false">IF(ISNUMBER(T6251),T6251,0)</f>
        <v>217.45</v>
      </c>
      <c r="W6251" s="15" t="n">
        <f aca="false">IF(U6251="Yes",1,0)</f>
        <v>0</v>
      </c>
      <c r="X6251" s="15" t="str">
        <f aca="false">IF(F6251&lt;=12,"0-12 months",IF(F6251&lt;=24,"13-24 months",IF(F6251&lt;=48,"25-48 months","49-72 months")))</f>
        <v>0-12 months</v>
      </c>
      <c r="Y6251" s="15" t="str">
        <f aca="false">IF(C6251=1,"Yes","No")</f>
        <v>No</v>
      </c>
      <c r="Z6251" s="15" t="n">
        <f aca="false">COUNTIF(J6251:O6251,"Yes")</f>
        <v>0</v>
      </c>
      <c r="AA6251" s="18" t="n">
        <f aca="false">S6251*W6251</f>
        <v>0</v>
      </c>
      <c r="AB6251" s="15" t="n">
        <f aca="false">(P6251="Month-to-month")+(I6251="Fiber optic")+(R6251="Electronic check")+(F6251&lt;=12)+(M6251="No")+(J6251="No")</f>
        <v>6</v>
      </c>
      <c r="AC6251" s="15" t="str">
        <f aca="false">IF(AB6251&gt;=5,"High",IF(AB6251&gt;=3,"Medium","Low"))</f>
        <v>High</v>
      </c>
    </row>
    <row r="6252" customFormat="false" ht="15" hidden="false" customHeight="false" outlineLevel="0" collapsed="false">
      <c r="A6252" s="15" t="s">
        <v>6349</v>
      </c>
      <c r="B6252" s="15" t="s">
        <v>94</v>
      </c>
      <c r="C6252" s="15" t="n">
        <v>0</v>
      </c>
      <c r="D6252" s="15" t="s">
        <v>26</v>
      </c>
      <c r="E6252" s="15" t="s">
        <v>24</v>
      </c>
      <c r="F6252" s="15" t="n">
        <v>69</v>
      </c>
      <c r="G6252" s="15" t="s">
        <v>26</v>
      </c>
      <c r="H6252" s="15" t="s">
        <v>26</v>
      </c>
      <c r="I6252" s="15" t="s">
        <v>102</v>
      </c>
      <c r="J6252" s="15" t="s">
        <v>26</v>
      </c>
      <c r="K6252" s="15" t="s">
        <v>24</v>
      </c>
      <c r="L6252" s="15" t="s">
        <v>24</v>
      </c>
      <c r="M6252" s="15" t="s">
        <v>24</v>
      </c>
      <c r="N6252" s="15" t="s">
        <v>26</v>
      </c>
      <c r="O6252" s="15" t="s">
        <v>26</v>
      </c>
      <c r="P6252" s="15" t="s">
        <v>29</v>
      </c>
      <c r="Q6252" s="15" t="s">
        <v>24</v>
      </c>
      <c r="R6252" s="15" t="s">
        <v>19</v>
      </c>
      <c r="S6252" s="18" t="n">
        <v>99.15</v>
      </c>
      <c r="T6252" s="15" t="n">
        <v>6875.35</v>
      </c>
      <c r="U6252" s="15" t="s">
        <v>24</v>
      </c>
      <c r="V6252" s="18" t="n">
        <f aca="false">IF(ISNUMBER(T6252),T6252,0)</f>
        <v>6875.35</v>
      </c>
      <c r="W6252" s="15" t="n">
        <f aca="false">IF(U6252="Yes",1,0)</f>
        <v>0</v>
      </c>
      <c r="X6252" s="15" t="str">
        <f aca="false">IF(F6252&lt;=12,"0-12 months",IF(F6252&lt;=24,"13-24 months",IF(F6252&lt;=48,"25-48 months","49-72 months")))</f>
        <v>49-72 months</v>
      </c>
      <c r="Y6252" s="15" t="str">
        <f aca="false">IF(C6252=1,"Yes","No")</f>
        <v>No</v>
      </c>
      <c r="Z6252" s="15" t="n">
        <f aca="false">COUNTIF(J6252:O6252,"Yes")</f>
        <v>3</v>
      </c>
      <c r="AA6252" s="18" t="n">
        <f aca="false">S6252*W6252</f>
        <v>0</v>
      </c>
      <c r="AB6252" s="15" t="n">
        <f aca="false">(P6252="Month-to-month")+(I6252="Fiber optic")+(R6252="Electronic check")+(F6252&lt;=12)+(M6252="No")+(J6252="No")</f>
        <v>2</v>
      </c>
      <c r="AC6252" s="15" t="str">
        <f aca="false">IF(AB6252&gt;=5,"High",IF(AB6252&gt;=3,"Medium","Low"))</f>
        <v>Low</v>
      </c>
    </row>
    <row r="6253" customFormat="false" ht="15" hidden="false" customHeight="false" outlineLevel="0" collapsed="false">
      <c r="A6253" s="15" t="s">
        <v>6350</v>
      </c>
      <c r="B6253" s="15" t="s">
        <v>94</v>
      </c>
      <c r="C6253" s="15" t="n">
        <v>0</v>
      </c>
      <c r="D6253" s="15" t="s">
        <v>26</v>
      </c>
      <c r="E6253" s="15" t="s">
        <v>26</v>
      </c>
      <c r="F6253" s="15" t="n">
        <v>1</v>
      </c>
      <c r="G6253" s="15" t="s">
        <v>26</v>
      </c>
      <c r="H6253" s="15" t="s">
        <v>24</v>
      </c>
      <c r="I6253" s="15" t="s">
        <v>24</v>
      </c>
      <c r="J6253" s="15" t="s">
        <v>28</v>
      </c>
      <c r="K6253" s="15" t="s">
        <v>28</v>
      </c>
      <c r="L6253" s="15" t="s">
        <v>28</v>
      </c>
      <c r="M6253" s="15" t="s">
        <v>28</v>
      </c>
      <c r="N6253" s="15" t="s">
        <v>28</v>
      </c>
      <c r="O6253" s="15" t="s">
        <v>28</v>
      </c>
      <c r="P6253" s="15" t="s">
        <v>25</v>
      </c>
      <c r="Q6253" s="15" t="s">
        <v>24</v>
      </c>
      <c r="R6253" s="15" t="s">
        <v>15</v>
      </c>
      <c r="S6253" s="18" t="n">
        <v>19.25</v>
      </c>
      <c r="T6253" s="15" t="n">
        <v>19.25</v>
      </c>
      <c r="U6253" s="15" t="s">
        <v>24</v>
      </c>
      <c r="V6253" s="18" t="n">
        <f aca="false">IF(ISNUMBER(T6253),T6253,0)</f>
        <v>19.25</v>
      </c>
      <c r="W6253" s="15" t="n">
        <f aca="false">IF(U6253="Yes",1,0)</f>
        <v>0</v>
      </c>
      <c r="X6253" s="15" t="str">
        <f aca="false">IF(F6253&lt;=12,"0-12 months",IF(F6253&lt;=24,"13-24 months",IF(F6253&lt;=48,"25-48 months","49-72 months")))</f>
        <v>0-12 months</v>
      </c>
      <c r="Y6253" s="15" t="str">
        <f aca="false">IF(C6253=1,"Yes","No")</f>
        <v>No</v>
      </c>
      <c r="Z6253" s="15" t="n">
        <f aca="false">COUNTIF(J6253:O6253,"Yes")</f>
        <v>0</v>
      </c>
      <c r="AA6253" s="18" t="n">
        <f aca="false">S6253*W6253</f>
        <v>0</v>
      </c>
      <c r="AB6253" s="15" t="n">
        <f aca="false">(P6253="Month-to-month")+(I6253="Fiber optic")+(R6253="Electronic check")+(F6253&lt;=12)+(M6253="No")+(J6253="No")</f>
        <v>3</v>
      </c>
      <c r="AC6253" s="15" t="str">
        <f aca="false">IF(AB6253&gt;=5,"High",IF(AB6253&gt;=3,"Medium","Low"))</f>
        <v>Medium</v>
      </c>
    </row>
    <row r="6254" customFormat="false" ht="15" hidden="false" customHeight="false" outlineLevel="0" collapsed="false">
      <c r="A6254" s="15" t="s">
        <v>6351</v>
      </c>
      <c r="B6254" s="15" t="s">
        <v>98</v>
      </c>
      <c r="C6254" s="15" t="n">
        <v>0</v>
      </c>
      <c r="D6254" s="15" t="s">
        <v>26</v>
      </c>
      <c r="E6254" s="15" t="s">
        <v>26</v>
      </c>
      <c r="F6254" s="15" t="n">
        <v>50</v>
      </c>
      <c r="G6254" s="15" t="s">
        <v>24</v>
      </c>
      <c r="H6254" s="15" t="s">
        <v>95</v>
      </c>
      <c r="I6254" s="15" t="s">
        <v>96</v>
      </c>
      <c r="J6254" s="15" t="s">
        <v>26</v>
      </c>
      <c r="K6254" s="15" t="s">
        <v>24</v>
      </c>
      <c r="L6254" s="15" t="s">
        <v>24</v>
      </c>
      <c r="M6254" s="15" t="s">
        <v>24</v>
      </c>
      <c r="N6254" s="15" t="s">
        <v>26</v>
      </c>
      <c r="O6254" s="15" t="s">
        <v>24</v>
      </c>
      <c r="P6254" s="15" t="s">
        <v>25</v>
      </c>
      <c r="Q6254" s="15" t="s">
        <v>26</v>
      </c>
      <c r="R6254" s="15" t="s">
        <v>21</v>
      </c>
      <c r="S6254" s="18" t="n">
        <v>39.45</v>
      </c>
      <c r="T6254" s="15" t="n">
        <v>2021.35</v>
      </c>
      <c r="U6254" s="15" t="s">
        <v>24</v>
      </c>
      <c r="V6254" s="18" t="n">
        <f aca="false">IF(ISNUMBER(T6254),T6254,0)</f>
        <v>2021.35</v>
      </c>
      <c r="W6254" s="15" t="n">
        <f aca="false">IF(U6254="Yes",1,0)</f>
        <v>0</v>
      </c>
      <c r="X6254" s="15" t="str">
        <f aca="false">IF(F6254&lt;=12,"0-12 months",IF(F6254&lt;=24,"13-24 months",IF(F6254&lt;=48,"25-48 months","49-72 months")))</f>
        <v>49-72 months</v>
      </c>
      <c r="Y6254" s="15" t="str">
        <f aca="false">IF(C6254=1,"Yes","No")</f>
        <v>No</v>
      </c>
      <c r="Z6254" s="15" t="n">
        <f aca="false">COUNTIF(J6254:O6254,"Yes")</f>
        <v>2</v>
      </c>
      <c r="AA6254" s="18" t="n">
        <f aca="false">S6254*W6254</f>
        <v>0</v>
      </c>
      <c r="AB6254" s="15" t="n">
        <f aca="false">(P6254="Month-to-month")+(I6254="Fiber optic")+(R6254="Electronic check")+(F6254&lt;=12)+(M6254="No")+(J6254="No")</f>
        <v>2</v>
      </c>
      <c r="AC6254" s="15" t="str">
        <f aca="false">IF(AB6254&gt;=5,"High",IF(AB6254&gt;=3,"Medium","Low"))</f>
        <v>Low</v>
      </c>
    </row>
    <row r="6255" customFormat="false" ht="15" hidden="false" customHeight="false" outlineLevel="0" collapsed="false">
      <c r="A6255" s="15" t="s">
        <v>6352</v>
      </c>
      <c r="B6255" s="15" t="s">
        <v>94</v>
      </c>
      <c r="C6255" s="15" t="n">
        <v>0</v>
      </c>
      <c r="D6255" s="15" t="s">
        <v>24</v>
      </c>
      <c r="E6255" s="15" t="s">
        <v>24</v>
      </c>
      <c r="F6255" s="15" t="n">
        <v>56</v>
      </c>
      <c r="G6255" s="15" t="s">
        <v>24</v>
      </c>
      <c r="H6255" s="15" t="s">
        <v>95</v>
      </c>
      <c r="I6255" s="15" t="s">
        <v>96</v>
      </c>
      <c r="J6255" s="15" t="s">
        <v>24</v>
      </c>
      <c r="K6255" s="15" t="s">
        <v>24</v>
      </c>
      <c r="L6255" s="15" t="s">
        <v>24</v>
      </c>
      <c r="M6255" s="15" t="s">
        <v>24</v>
      </c>
      <c r="N6255" s="15" t="s">
        <v>26</v>
      </c>
      <c r="O6255" s="15" t="s">
        <v>26</v>
      </c>
      <c r="P6255" s="15" t="s">
        <v>25</v>
      </c>
      <c r="Q6255" s="15" t="s">
        <v>26</v>
      </c>
      <c r="R6255" s="15" t="s">
        <v>21</v>
      </c>
      <c r="S6255" s="18" t="n">
        <v>44.85</v>
      </c>
      <c r="T6255" s="15" t="n">
        <v>2564.95</v>
      </c>
      <c r="U6255" s="15" t="s">
        <v>24</v>
      </c>
      <c r="V6255" s="18" t="n">
        <f aca="false">IF(ISNUMBER(T6255),T6255,0)</f>
        <v>2564.95</v>
      </c>
      <c r="W6255" s="15" t="n">
        <f aca="false">IF(U6255="Yes",1,0)</f>
        <v>0</v>
      </c>
      <c r="X6255" s="15" t="str">
        <f aca="false">IF(F6255&lt;=12,"0-12 months",IF(F6255&lt;=24,"13-24 months",IF(F6255&lt;=48,"25-48 months","49-72 months")))</f>
        <v>49-72 months</v>
      </c>
      <c r="Y6255" s="15" t="str">
        <f aca="false">IF(C6255=1,"Yes","No")</f>
        <v>No</v>
      </c>
      <c r="Z6255" s="15" t="n">
        <f aca="false">COUNTIF(J6255:O6255,"Yes")</f>
        <v>2</v>
      </c>
      <c r="AA6255" s="18" t="n">
        <f aca="false">S6255*W6255</f>
        <v>0</v>
      </c>
      <c r="AB6255" s="15" t="n">
        <f aca="false">(P6255="Month-to-month")+(I6255="Fiber optic")+(R6255="Electronic check")+(F6255&lt;=12)+(M6255="No")+(J6255="No")</f>
        <v>3</v>
      </c>
      <c r="AC6255" s="15" t="str">
        <f aca="false">IF(AB6255&gt;=5,"High",IF(AB6255&gt;=3,"Medium","Low"))</f>
        <v>Medium</v>
      </c>
    </row>
    <row r="6256" customFormat="false" ht="15" hidden="false" customHeight="false" outlineLevel="0" collapsed="false">
      <c r="A6256" s="15" t="s">
        <v>6353</v>
      </c>
      <c r="B6256" s="15" t="s">
        <v>94</v>
      </c>
      <c r="C6256" s="15" t="n">
        <v>0</v>
      </c>
      <c r="D6256" s="15" t="s">
        <v>26</v>
      </c>
      <c r="E6256" s="15" t="s">
        <v>24</v>
      </c>
      <c r="F6256" s="15" t="n">
        <v>60</v>
      </c>
      <c r="G6256" s="15" t="s">
        <v>26</v>
      </c>
      <c r="H6256" s="15" t="s">
        <v>24</v>
      </c>
      <c r="I6256" s="15" t="s">
        <v>102</v>
      </c>
      <c r="J6256" s="15" t="s">
        <v>26</v>
      </c>
      <c r="K6256" s="15" t="s">
        <v>24</v>
      </c>
      <c r="L6256" s="15" t="s">
        <v>24</v>
      </c>
      <c r="M6256" s="15" t="s">
        <v>26</v>
      </c>
      <c r="N6256" s="15" t="s">
        <v>26</v>
      </c>
      <c r="O6256" s="15" t="s">
        <v>26</v>
      </c>
      <c r="P6256" s="15" t="s">
        <v>29</v>
      </c>
      <c r="Q6256" s="15" t="s">
        <v>26</v>
      </c>
      <c r="R6256" s="15" t="s">
        <v>15</v>
      </c>
      <c r="S6256" s="18" t="n">
        <v>97.2</v>
      </c>
      <c r="T6256" s="15" t="n">
        <v>5611.75</v>
      </c>
      <c r="U6256" s="15" t="s">
        <v>24</v>
      </c>
      <c r="V6256" s="18" t="n">
        <f aca="false">IF(ISNUMBER(T6256),T6256,0)</f>
        <v>5611.75</v>
      </c>
      <c r="W6256" s="15" t="n">
        <f aca="false">IF(U6256="Yes",1,0)</f>
        <v>0</v>
      </c>
      <c r="X6256" s="15" t="str">
        <f aca="false">IF(F6256&lt;=12,"0-12 months",IF(F6256&lt;=24,"13-24 months",IF(F6256&lt;=48,"25-48 months","49-72 months")))</f>
        <v>49-72 months</v>
      </c>
      <c r="Y6256" s="15" t="str">
        <f aca="false">IF(C6256=1,"Yes","No")</f>
        <v>No</v>
      </c>
      <c r="Z6256" s="15" t="n">
        <f aca="false">COUNTIF(J6256:O6256,"Yes")</f>
        <v>4</v>
      </c>
      <c r="AA6256" s="18" t="n">
        <f aca="false">S6256*W6256</f>
        <v>0</v>
      </c>
      <c r="AB6256" s="15" t="n">
        <f aca="false">(P6256="Month-to-month")+(I6256="Fiber optic")+(R6256="Electronic check")+(F6256&lt;=12)+(M6256="No")+(J6256="No")</f>
        <v>2</v>
      </c>
      <c r="AC6256" s="15" t="str">
        <f aca="false">IF(AB6256&gt;=5,"High",IF(AB6256&gt;=3,"Medium","Low"))</f>
        <v>Low</v>
      </c>
    </row>
    <row r="6257" customFormat="false" ht="15" hidden="false" customHeight="false" outlineLevel="0" collapsed="false">
      <c r="A6257" s="15" t="s">
        <v>6354</v>
      </c>
      <c r="B6257" s="15" t="s">
        <v>98</v>
      </c>
      <c r="C6257" s="15" t="n">
        <v>1</v>
      </c>
      <c r="D6257" s="15" t="s">
        <v>26</v>
      </c>
      <c r="E6257" s="15" t="s">
        <v>24</v>
      </c>
      <c r="F6257" s="15" t="n">
        <v>69</v>
      </c>
      <c r="G6257" s="15" t="s">
        <v>26</v>
      </c>
      <c r="H6257" s="15" t="s">
        <v>26</v>
      </c>
      <c r="I6257" s="15" t="s">
        <v>102</v>
      </c>
      <c r="J6257" s="15" t="s">
        <v>26</v>
      </c>
      <c r="K6257" s="15" t="s">
        <v>24</v>
      </c>
      <c r="L6257" s="15" t="s">
        <v>26</v>
      </c>
      <c r="M6257" s="15" t="s">
        <v>26</v>
      </c>
      <c r="N6257" s="15" t="s">
        <v>26</v>
      </c>
      <c r="O6257" s="15" t="s">
        <v>26</v>
      </c>
      <c r="P6257" s="15" t="s">
        <v>27</v>
      </c>
      <c r="Q6257" s="15" t="s">
        <v>26</v>
      </c>
      <c r="R6257" s="15" t="s">
        <v>17</v>
      </c>
      <c r="S6257" s="18" t="n">
        <v>110.55</v>
      </c>
      <c r="T6257" s="15" t="n">
        <v>7610.1</v>
      </c>
      <c r="U6257" s="15" t="s">
        <v>24</v>
      </c>
      <c r="V6257" s="18" t="n">
        <f aca="false">IF(ISNUMBER(T6257),T6257,0)</f>
        <v>7610.1</v>
      </c>
      <c r="W6257" s="15" t="n">
        <f aca="false">IF(U6257="Yes",1,0)</f>
        <v>0</v>
      </c>
      <c r="X6257" s="15" t="str">
        <f aca="false">IF(F6257&lt;=12,"0-12 months",IF(F6257&lt;=24,"13-24 months",IF(F6257&lt;=48,"25-48 months","49-72 months")))</f>
        <v>49-72 months</v>
      </c>
      <c r="Y6257" s="15" t="str">
        <f aca="false">IF(C6257=1,"Yes","No")</f>
        <v>Yes</v>
      </c>
      <c r="Z6257" s="15" t="n">
        <f aca="false">COUNTIF(J6257:O6257,"Yes")</f>
        <v>5</v>
      </c>
      <c r="AA6257" s="18" t="n">
        <f aca="false">S6257*W6257</f>
        <v>0</v>
      </c>
      <c r="AB6257" s="15" t="n">
        <f aca="false">(P6257="Month-to-month")+(I6257="Fiber optic")+(R6257="Electronic check")+(F6257&lt;=12)+(M6257="No")+(J6257="No")</f>
        <v>1</v>
      </c>
      <c r="AC6257" s="15" t="str">
        <f aca="false">IF(AB6257&gt;=5,"High",IF(AB6257&gt;=3,"Medium","Low"))</f>
        <v>Low</v>
      </c>
    </row>
    <row r="6258" customFormat="false" ht="15" hidden="false" customHeight="false" outlineLevel="0" collapsed="false">
      <c r="A6258" s="15" t="s">
        <v>6355</v>
      </c>
      <c r="B6258" s="15" t="s">
        <v>94</v>
      </c>
      <c r="C6258" s="15" t="n">
        <v>0</v>
      </c>
      <c r="D6258" s="15" t="s">
        <v>24</v>
      </c>
      <c r="E6258" s="15" t="s">
        <v>24</v>
      </c>
      <c r="F6258" s="15" t="n">
        <v>1</v>
      </c>
      <c r="G6258" s="15" t="s">
        <v>24</v>
      </c>
      <c r="H6258" s="15" t="s">
        <v>95</v>
      </c>
      <c r="I6258" s="15" t="s">
        <v>96</v>
      </c>
      <c r="J6258" s="15" t="s">
        <v>24</v>
      </c>
      <c r="K6258" s="15" t="s">
        <v>24</v>
      </c>
      <c r="L6258" s="15" t="s">
        <v>24</v>
      </c>
      <c r="M6258" s="15" t="s">
        <v>24</v>
      </c>
      <c r="N6258" s="15" t="s">
        <v>24</v>
      </c>
      <c r="O6258" s="15" t="s">
        <v>26</v>
      </c>
      <c r="P6258" s="15" t="s">
        <v>25</v>
      </c>
      <c r="Q6258" s="15" t="s">
        <v>24</v>
      </c>
      <c r="R6258" s="15" t="s">
        <v>17</v>
      </c>
      <c r="S6258" s="18" t="n">
        <v>35.05</v>
      </c>
      <c r="T6258" s="15" t="n">
        <v>35.05</v>
      </c>
      <c r="U6258" s="15" t="s">
        <v>26</v>
      </c>
      <c r="V6258" s="18" t="n">
        <f aca="false">IF(ISNUMBER(T6258),T6258,0)</f>
        <v>35.05</v>
      </c>
      <c r="W6258" s="15" t="n">
        <f aca="false">IF(U6258="Yes",1,0)</f>
        <v>1</v>
      </c>
      <c r="X6258" s="15" t="str">
        <f aca="false">IF(F6258&lt;=12,"0-12 months",IF(F6258&lt;=24,"13-24 months",IF(F6258&lt;=48,"25-48 months","49-72 months")))</f>
        <v>0-12 months</v>
      </c>
      <c r="Y6258" s="15" t="str">
        <f aca="false">IF(C6258=1,"Yes","No")</f>
        <v>No</v>
      </c>
      <c r="Z6258" s="15" t="n">
        <f aca="false">COUNTIF(J6258:O6258,"Yes")</f>
        <v>1</v>
      </c>
      <c r="AA6258" s="18" t="n">
        <f aca="false">S6258*W6258</f>
        <v>35.05</v>
      </c>
      <c r="AB6258" s="15" t="n">
        <f aca="false">(P6258="Month-to-month")+(I6258="Fiber optic")+(R6258="Electronic check")+(F6258&lt;=12)+(M6258="No")+(J6258="No")</f>
        <v>4</v>
      </c>
      <c r="AC6258" s="15" t="str">
        <f aca="false">IF(AB6258&gt;=5,"High",IF(AB6258&gt;=3,"Medium","Low"))</f>
        <v>Medium</v>
      </c>
    </row>
    <row r="6259" customFormat="false" ht="15" hidden="false" customHeight="false" outlineLevel="0" collapsed="false">
      <c r="A6259" s="15" t="s">
        <v>6356</v>
      </c>
      <c r="B6259" s="15" t="s">
        <v>94</v>
      </c>
      <c r="C6259" s="15" t="n">
        <v>1</v>
      </c>
      <c r="D6259" s="15" t="s">
        <v>24</v>
      </c>
      <c r="E6259" s="15" t="s">
        <v>24</v>
      </c>
      <c r="F6259" s="15" t="n">
        <v>1</v>
      </c>
      <c r="G6259" s="15" t="s">
        <v>26</v>
      </c>
      <c r="H6259" s="15" t="s">
        <v>24</v>
      </c>
      <c r="I6259" s="15" t="s">
        <v>102</v>
      </c>
      <c r="J6259" s="15" t="s">
        <v>24</v>
      </c>
      <c r="K6259" s="15" t="s">
        <v>26</v>
      </c>
      <c r="L6259" s="15" t="s">
        <v>24</v>
      </c>
      <c r="M6259" s="15" t="s">
        <v>24</v>
      </c>
      <c r="N6259" s="15" t="s">
        <v>24</v>
      </c>
      <c r="O6259" s="15" t="s">
        <v>24</v>
      </c>
      <c r="P6259" s="15" t="s">
        <v>25</v>
      </c>
      <c r="Q6259" s="15" t="s">
        <v>26</v>
      </c>
      <c r="R6259" s="15" t="s">
        <v>15</v>
      </c>
      <c r="S6259" s="18" t="n">
        <v>73</v>
      </c>
      <c r="T6259" s="15" t="n">
        <v>73</v>
      </c>
      <c r="U6259" s="15" t="s">
        <v>26</v>
      </c>
      <c r="V6259" s="18" t="n">
        <f aca="false">IF(ISNUMBER(T6259),T6259,0)</f>
        <v>73</v>
      </c>
      <c r="W6259" s="15" t="n">
        <f aca="false">IF(U6259="Yes",1,0)</f>
        <v>1</v>
      </c>
      <c r="X6259" s="15" t="str">
        <f aca="false">IF(F6259&lt;=12,"0-12 months",IF(F6259&lt;=24,"13-24 months",IF(F6259&lt;=48,"25-48 months","49-72 months")))</f>
        <v>0-12 months</v>
      </c>
      <c r="Y6259" s="15" t="str">
        <f aca="false">IF(C6259=1,"Yes","No")</f>
        <v>Yes</v>
      </c>
      <c r="Z6259" s="15" t="n">
        <f aca="false">COUNTIF(J6259:O6259,"Yes")</f>
        <v>1</v>
      </c>
      <c r="AA6259" s="18" t="n">
        <f aca="false">S6259*W6259</f>
        <v>73</v>
      </c>
      <c r="AB6259" s="15" t="n">
        <f aca="false">(P6259="Month-to-month")+(I6259="Fiber optic")+(R6259="Electronic check")+(F6259&lt;=12)+(M6259="No")+(J6259="No")</f>
        <v>6</v>
      </c>
      <c r="AC6259" s="15" t="str">
        <f aca="false">IF(AB6259&gt;=5,"High",IF(AB6259&gt;=3,"Medium","Low"))</f>
        <v>High</v>
      </c>
    </row>
    <row r="6260" customFormat="false" ht="15" hidden="false" customHeight="false" outlineLevel="0" collapsed="false">
      <c r="A6260" s="15" t="s">
        <v>6357</v>
      </c>
      <c r="B6260" s="15" t="s">
        <v>94</v>
      </c>
      <c r="C6260" s="15" t="n">
        <v>0</v>
      </c>
      <c r="D6260" s="15" t="s">
        <v>26</v>
      </c>
      <c r="E6260" s="15" t="s">
        <v>24</v>
      </c>
      <c r="F6260" s="15" t="n">
        <v>3</v>
      </c>
      <c r="G6260" s="15" t="s">
        <v>26</v>
      </c>
      <c r="H6260" s="15" t="s">
        <v>24</v>
      </c>
      <c r="I6260" s="15" t="s">
        <v>24</v>
      </c>
      <c r="J6260" s="15" t="s">
        <v>28</v>
      </c>
      <c r="K6260" s="15" t="s">
        <v>28</v>
      </c>
      <c r="L6260" s="15" t="s">
        <v>28</v>
      </c>
      <c r="M6260" s="15" t="s">
        <v>28</v>
      </c>
      <c r="N6260" s="15" t="s">
        <v>28</v>
      </c>
      <c r="O6260" s="15" t="s">
        <v>28</v>
      </c>
      <c r="P6260" s="15" t="s">
        <v>25</v>
      </c>
      <c r="Q6260" s="15" t="s">
        <v>26</v>
      </c>
      <c r="R6260" s="15" t="s">
        <v>17</v>
      </c>
      <c r="S6260" s="18" t="n">
        <v>19.9</v>
      </c>
      <c r="T6260" s="15" t="n">
        <v>45.75</v>
      </c>
      <c r="U6260" s="15" t="s">
        <v>24</v>
      </c>
      <c r="V6260" s="18" t="n">
        <f aca="false">IF(ISNUMBER(T6260),T6260,0)</f>
        <v>45.75</v>
      </c>
      <c r="W6260" s="15" t="n">
        <f aca="false">IF(U6260="Yes",1,0)</f>
        <v>0</v>
      </c>
      <c r="X6260" s="15" t="str">
        <f aca="false">IF(F6260&lt;=12,"0-12 months",IF(F6260&lt;=24,"13-24 months",IF(F6260&lt;=48,"25-48 months","49-72 months")))</f>
        <v>0-12 months</v>
      </c>
      <c r="Y6260" s="15" t="str">
        <f aca="false">IF(C6260=1,"Yes","No")</f>
        <v>No</v>
      </c>
      <c r="Z6260" s="15" t="n">
        <f aca="false">COUNTIF(J6260:O6260,"Yes")</f>
        <v>0</v>
      </c>
      <c r="AA6260" s="18" t="n">
        <f aca="false">S6260*W6260</f>
        <v>0</v>
      </c>
      <c r="AB6260" s="15" t="n">
        <f aca="false">(P6260="Month-to-month")+(I6260="Fiber optic")+(R6260="Electronic check")+(F6260&lt;=12)+(M6260="No")+(J6260="No")</f>
        <v>2</v>
      </c>
      <c r="AC6260" s="15" t="str">
        <f aca="false">IF(AB6260&gt;=5,"High",IF(AB6260&gt;=3,"Medium","Low"))</f>
        <v>Low</v>
      </c>
    </row>
    <row r="6261" customFormat="false" ht="15" hidden="false" customHeight="false" outlineLevel="0" collapsed="false">
      <c r="A6261" s="15" t="s">
        <v>6358</v>
      </c>
      <c r="B6261" s="15" t="s">
        <v>98</v>
      </c>
      <c r="C6261" s="15" t="n">
        <v>0</v>
      </c>
      <c r="D6261" s="15" t="s">
        <v>26</v>
      </c>
      <c r="E6261" s="15" t="s">
        <v>26</v>
      </c>
      <c r="F6261" s="15" t="n">
        <v>60</v>
      </c>
      <c r="G6261" s="15" t="s">
        <v>26</v>
      </c>
      <c r="H6261" s="15" t="s">
        <v>24</v>
      </c>
      <c r="I6261" s="15" t="s">
        <v>96</v>
      </c>
      <c r="J6261" s="15" t="s">
        <v>24</v>
      </c>
      <c r="K6261" s="15" t="s">
        <v>26</v>
      </c>
      <c r="L6261" s="15" t="s">
        <v>24</v>
      </c>
      <c r="M6261" s="15" t="s">
        <v>26</v>
      </c>
      <c r="N6261" s="15" t="s">
        <v>26</v>
      </c>
      <c r="O6261" s="15" t="s">
        <v>26</v>
      </c>
      <c r="P6261" s="15" t="s">
        <v>29</v>
      </c>
      <c r="Q6261" s="15" t="s">
        <v>24</v>
      </c>
      <c r="R6261" s="15" t="s">
        <v>19</v>
      </c>
      <c r="S6261" s="18" t="n">
        <v>76.95</v>
      </c>
      <c r="T6261" s="15" t="n">
        <v>4543.95</v>
      </c>
      <c r="U6261" s="15" t="s">
        <v>24</v>
      </c>
      <c r="V6261" s="18" t="n">
        <f aca="false">IF(ISNUMBER(T6261),T6261,0)</f>
        <v>4543.95</v>
      </c>
      <c r="W6261" s="15" t="n">
        <f aca="false">IF(U6261="Yes",1,0)</f>
        <v>0</v>
      </c>
      <c r="X6261" s="15" t="str">
        <f aca="false">IF(F6261&lt;=12,"0-12 months",IF(F6261&lt;=24,"13-24 months",IF(F6261&lt;=48,"25-48 months","49-72 months")))</f>
        <v>49-72 months</v>
      </c>
      <c r="Y6261" s="15" t="str">
        <f aca="false">IF(C6261=1,"Yes","No")</f>
        <v>No</v>
      </c>
      <c r="Z6261" s="15" t="n">
        <f aca="false">COUNTIF(J6261:O6261,"Yes")</f>
        <v>4</v>
      </c>
      <c r="AA6261" s="18" t="n">
        <f aca="false">S6261*W6261</f>
        <v>0</v>
      </c>
      <c r="AB6261" s="15" t="n">
        <f aca="false">(P6261="Month-to-month")+(I6261="Fiber optic")+(R6261="Electronic check")+(F6261&lt;=12)+(M6261="No")+(J6261="No")</f>
        <v>1</v>
      </c>
      <c r="AC6261" s="15" t="str">
        <f aca="false">IF(AB6261&gt;=5,"High",IF(AB6261&gt;=3,"Medium","Low"))</f>
        <v>Low</v>
      </c>
    </row>
    <row r="6262" customFormat="false" ht="15" hidden="false" customHeight="false" outlineLevel="0" collapsed="false">
      <c r="A6262" s="15" t="s">
        <v>6359</v>
      </c>
      <c r="B6262" s="15" t="s">
        <v>94</v>
      </c>
      <c r="C6262" s="15" t="n">
        <v>0</v>
      </c>
      <c r="D6262" s="15" t="s">
        <v>24</v>
      </c>
      <c r="E6262" s="15" t="s">
        <v>24</v>
      </c>
      <c r="F6262" s="15" t="n">
        <v>13</v>
      </c>
      <c r="G6262" s="15" t="s">
        <v>24</v>
      </c>
      <c r="H6262" s="15" t="s">
        <v>95</v>
      </c>
      <c r="I6262" s="15" t="s">
        <v>96</v>
      </c>
      <c r="J6262" s="15" t="s">
        <v>24</v>
      </c>
      <c r="K6262" s="15" t="s">
        <v>24</v>
      </c>
      <c r="L6262" s="15" t="s">
        <v>26</v>
      </c>
      <c r="M6262" s="15" t="s">
        <v>26</v>
      </c>
      <c r="N6262" s="15" t="s">
        <v>24</v>
      </c>
      <c r="O6262" s="15" t="s">
        <v>24</v>
      </c>
      <c r="P6262" s="15" t="s">
        <v>29</v>
      </c>
      <c r="Q6262" s="15" t="s">
        <v>24</v>
      </c>
      <c r="R6262" s="15" t="s">
        <v>17</v>
      </c>
      <c r="S6262" s="18" t="n">
        <v>35.4</v>
      </c>
      <c r="T6262" s="15" t="n">
        <v>450.4</v>
      </c>
      <c r="U6262" s="15" t="s">
        <v>24</v>
      </c>
      <c r="V6262" s="18" t="n">
        <f aca="false">IF(ISNUMBER(T6262),T6262,0)</f>
        <v>450.4</v>
      </c>
      <c r="W6262" s="15" t="n">
        <f aca="false">IF(U6262="Yes",1,0)</f>
        <v>0</v>
      </c>
      <c r="X6262" s="15" t="str">
        <f aca="false">IF(F6262&lt;=12,"0-12 months",IF(F6262&lt;=24,"13-24 months",IF(F6262&lt;=48,"25-48 months","49-72 months")))</f>
        <v>13-24 months</v>
      </c>
      <c r="Y6262" s="15" t="str">
        <f aca="false">IF(C6262=1,"Yes","No")</f>
        <v>No</v>
      </c>
      <c r="Z6262" s="15" t="n">
        <f aca="false">COUNTIF(J6262:O6262,"Yes")</f>
        <v>2</v>
      </c>
      <c r="AA6262" s="18" t="n">
        <f aca="false">S6262*W6262</f>
        <v>0</v>
      </c>
      <c r="AB6262" s="15" t="n">
        <f aca="false">(P6262="Month-to-month")+(I6262="Fiber optic")+(R6262="Electronic check")+(F6262&lt;=12)+(M6262="No")+(J6262="No")</f>
        <v>1</v>
      </c>
      <c r="AC6262" s="15" t="str">
        <f aca="false">IF(AB6262&gt;=5,"High",IF(AB6262&gt;=3,"Medium","Low"))</f>
        <v>Low</v>
      </c>
    </row>
    <row r="6263" customFormat="false" ht="15" hidden="false" customHeight="false" outlineLevel="0" collapsed="false">
      <c r="A6263" s="15" t="s">
        <v>6360</v>
      </c>
      <c r="B6263" s="15" t="s">
        <v>98</v>
      </c>
      <c r="C6263" s="15" t="n">
        <v>0</v>
      </c>
      <c r="D6263" s="15" t="s">
        <v>26</v>
      </c>
      <c r="E6263" s="15" t="s">
        <v>26</v>
      </c>
      <c r="F6263" s="15" t="n">
        <v>62</v>
      </c>
      <c r="G6263" s="15" t="s">
        <v>26</v>
      </c>
      <c r="H6263" s="15" t="s">
        <v>24</v>
      </c>
      <c r="I6263" s="15" t="s">
        <v>24</v>
      </c>
      <c r="J6263" s="15" t="s">
        <v>28</v>
      </c>
      <c r="K6263" s="15" t="s">
        <v>28</v>
      </c>
      <c r="L6263" s="15" t="s">
        <v>28</v>
      </c>
      <c r="M6263" s="15" t="s">
        <v>28</v>
      </c>
      <c r="N6263" s="15" t="s">
        <v>28</v>
      </c>
      <c r="O6263" s="15" t="s">
        <v>28</v>
      </c>
      <c r="P6263" s="15" t="s">
        <v>29</v>
      </c>
      <c r="Q6263" s="15" t="s">
        <v>24</v>
      </c>
      <c r="R6263" s="15" t="s">
        <v>19</v>
      </c>
      <c r="S6263" s="18" t="n">
        <v>20.45</v>
      </c>
      <c r="T6263" s="15" t="n">
        <v>1297.35</v>
      </c>
      <c r="U6263" s="15" t="s">
        <v>24</v>
      </c>
      <c r="V6263" s="18" t="n">
        <f aca="false">IF(ISNUMBER(T6263),T6263,0)</f>
        <v>1297.35</v>
      </c>
      <c r="W6263" s="15" t="n">
        <f aca="false">IF(U6263="Yes",1,0)</f>
        <v>0</v>
      </c>
      <c r="X6263" s="15" t="str">
        <f aca="false">IF(F6263&lt;=12,"0-12 months",IF(F6263&lt;=24,"13-24 months",IF(F6263&lt;=48,"25-48 months","49-72 months")))</f>
        <v>49-72 months</v>
      </c>
      <c r="Y6263" s="15" t="str">
        <f aca="false">IF(C6263=1,"Yes","No")</f>
        <v>No</v>
      </c>
      <c r="Z6263" s="15" t="n">
        <f aca="false">COUNTIF(J6263:O6263,"Yes")</f>
        <v>0</v>
      </c>
      <c r="AA6263" s="18" t="n">
        <f aca="false">S6263*W6263</f>
        <v>0</v>
      </c>
      <c r="AB6263" s="15" t="n">
        <f aca="false">(P6263="Month-to-month")+(I6263="Fiber optic")+(R6263="Electronic check")+(F6263&lt;=12)+(M6263="No")+(J6263="No")</f>
        <v>0</v>
      </c>
      <c r="AC6263" s="15" t="str">
        <f aca="false">IF(AB6263&gt;=5,"High",IF(AB6263&gt;=3,"Medium","Low"))</f>
        <v>Low</v>
      </c>
    </row>
    <row r="6264" customFormat="false" ht="15" hidden="false" customHeight="false" outlineLevel="0" collapsed="false">
      <c r="A6264" s="15" t="s">
        <v>6361</v>
      </c>
      <c r="B6264" s="15" t="s">
        <v>94</v>
      </c>
      <c r="C6264" s="15" t="n">
        <v>0</v>
      </c>
      <c r="D6264" s="15" t="s">
        <v>24</v>
      </c>
      <c r="E6264" s="15" t="s">
        <v>24</v>
      </c>
      <c r="F6264" s="15" t="n">
        <v>45</v>
      </c>
      <c r="G6264" s="15" t="s">
        <v>26</v>
      </c>
      <c r="H6264" s="15" t="s">
        <v>26</v>
      </c>
      <c r="I6264" s="15" t="s">
        <v>102</v>
      </c>
      <c r="J6264" s="15" t="s">
        <v>26</v>
      </c>
      <c r="K6264" s="15" t="s">
        <v>26</v>
      </c>
      <c r="L6264" s="15" t="s">
        <v>24</v>
      </c>
      <c r="M6264" s="15" t="s">
        <v>24</v>
      </c>
      <c r="N6264" s="15" t="s">
        <v>24</v>
      </c>
      <c r="O6264" s="15" t="s">
        <v>26</v>
      </c>
      <c r="P6264" s="15" t="s">
        <v>27</v>
      </c>
      <c r="Q6264" s="15" t="s">
        <v>24</v>
      </c>
      <c r="R6264" s="15" t="s">
        <v>19</v>
      </c>
      <c r="S6264" s="18" t="n">
        <v>96.75</v>
      </c>
      <c r="T6264" s="15" t="n">
        <v>4442.75</v>
      </c>
      <c r="U6264" s="15" t="s">
        <v>24</v>
      </c>
      <c r="V6264" s="18" t="n">
        <f aca="false">IF(ISNUMBER(T6264),T6264,0)</f>
        <v>4442.75</v>
      </c>
      <c r="W6264" s="15" t="n">
        <f aca="false">IF(U6264="Yes",1,0)</f>
        <v>0</v>
      </c>
      <c r="X6264" s="15" t="str">
        <f aca="false">IF(F6264&lt;=12,"0-12 months",IF(F6264&lt;=24,"13-24 months",IF(F6264&lt;=48,"25-48 months","49-72 months")))</f>
        <v>25-48 months</v>
      </c>
      <c r="Y6264" s="15" t="str">
        <f aca="false">IF(C6264=1,"Yes","No")</f>
        <v>No</v>
      </c>
      <c r="Z6264" s="15" t="n">
        <f aca="false">COUNTIF(J6264:O6264,"Yes")</f>
        <v>3</v>
      </c>
      <c r="AA6264" s="18" t="n">
        <f aca="false">S6264*W6264</f>
        <v>0</v>
      </c>
      <c r="AB6264" s="15" t="n">
        <f aca="false">(P6264="Month-to-month")+(I6264="Fiber optic")+(R6264="Electronic check")+(F6264&lt;=12)+(M6264="No")+(J6264="No")</f>
        <v>2</v>
      </c>
      <c r="AC6264" s="15" t="str">
        <f aca="false">IF(AB6264&gt;=5,"High",IF(AB6264&gt;=3,"Medium","Low"))</f>
        <v>Low</v>
      </c>
    </row>
    <row r="6265" customFormat="false" ht="15" hidden="false" customHeight="false" outlineLevel="0" collapsed="false">
      <c r="A6265" s="15" t="s">
        <v>6362</v>
      </c>
      <c r="B6265" s="15" t="s">
        <v>94</v>
      </c>
      <c r="C6265" s="15" t="n">
        <v>0</v>
      </c>
      <c r="D6265" s="15" t="s">
        <v>24</v>
      </c>
      <c r="E6265" s="15" t="s">
        <v>24</v>
      </c>
      <c r="F6265" s="15" t="n">
        <v>25</v>
      </c>
      <c r="G6265" s="15" t="s">
        <v>24</v>
      </c>
      <c r="H6265" s="15" t="s">
        <v>95</v>
      </c>
      <c r="I6265" s="15" t="s">
        <v>96</v>
      </c>
      <c r="J6265" s="15" t="s">
        <v>24</v>
      </c>
      <c r="K6265" s="15" t="s">
        <v>24</v>
      </c>
      <c r="L6265" s="15" t="s">
        <v>26</v>
      </c>
      <c r="M6265" s="15" t="s">
        <v>26</v>
      </c>
      <c r="N6265" s="15" t="s">
        <v>26</v>
      </c>
      <c r="O6265" s="15" t="s">
        <v>26</v>
      </c>
      <c r="P6265" s="15" t="s">
        <v>27</v>
      </c>
      <c r="Q6265" s="15" t="s">
        <v>24</v>
      </c>
      <c r="R6265" s="15" t="s">
        <v>15</v>
      </c>
      <c r="S6265" s="18" t="n">
        <v>54.2</v>
      </c>
      <c r="T6265" s="15" t="n">
        <v>1423.15</v>
      </c>
      <c r="U6265" s="15" t="s">
        <v>24</v>
      </c>
      <c r="V6265" s="18" t="n">
        <f aca="false">IF(ISNUMBER(T6265),T6265,0)</f>
        <v>1423.15</v>
      </c>
      <c r="W6265" s="15" t="n">
        <f aca="false">IF(U6265="Yes",1,0)</f>
        <v>0</v>
      </c>
      <c r="X6265" s="15" t="str">
        <f aca="false">IF(F6265&lt;=12,"0-12 months",IF(F6265&lt;=24,"13-24 months",IF(F6265&lt;=48,"25-48 months","49-72 months")))</f>
        <v>25-48 months</v>
      </c>
      <c r="Y6265" s="15" t="str">
        <f aca="false">IF(C6265=1,"Yes","No")</f>
        <v>No</v>
      </c>
      <c r="Z6265" s="15" t="n">
        <f aca="false">COUNTIF(J6265:O6265,"Yes")</f>
        <v>4</v>
      </c>
      <c r="AA6265" s="18" t="n">
        <f aca="false">S6265*W6265</f>
        <v>0</v>
      </c>
      <c r="AB6265" s="15" t="n">
        <f aca="false">(P6265="Month-to-month")+(I6265="Fiber optic")+(R6265="Electronic check")+(F6265&lt;=12)+(M6265="No")+(J6265="No")</f>
        <v>2</v>
      </c>
      <c r="AC6265" s="15" t="str">
        <f aca="false">IF(AB6265&gt;=5,"High",IF(AB6265&gt;=3,"Medium","Low"))</f>
        <v>Low</v>
      </c>
    </row>
    <row r="6266" customFormat="false" ht="15" hidden="false" customHeight="false" outlineLevel="0" collapsed="false">
      <c r="A6266" s="15" t="s">
        <v>6363</v>
      </c>
      <c r="B6266" s="15" t="s">
        <v>98</v>
      </c>
      <c r="C6266" s="15" t="n">
        <v>0</v>
      </c>
      <c r="D6266" s="15" t="s">
        <v>24</v>
      </c>
      <c r="E6266" s="15" t="s">
        <v>24</v>
      </c>
      <c r="F6266" s="15" t="n">
        <v>44</v>
      </c>
      <c r="G6266" s="15" t="s">
        <v>26</v>
      </c>
      <c r="H6266" s="15" t="s">
        <v>24</v>
      </c>
      <c r="I6266" s="15" t="s">
        <v>102</v>
      </c>
      <c r="J6266" s="15" t="s">
        <v>24</v>
      </c>
      <c r="K6266" s="15" t="s">
        <v>24</v>
      </c>
      <c r="L6266" s="15" t="s">
        <v>26</v>
      </c>
      <c r="M6266" s="15" t="s">
        <v>26</v>
      </c>
      <c r="N6266" s="15" t="s">
        <v>26</v>
      </c>
      <c r="O6266" s="15" t="s">
        <v>26</v>
      </c>
      <c r="P6266" s="15" t="s">
        <v>29</v>
      </c>
      <c r="Q6266" s="15" t="s">
        <v>24</v>
      </c>
      <c r="R6266" s="15" t="s">
        <v>19</v>
      </c>
      <c r="S6266" s="18" t="n">
        <v>100.1</v>
      </c>
      <c r="T6266" s="15" t="n">
        <v>4378.35</v>
      </c>
      <c r="U6266" s="15" t="s">
        <v>24</v>
      </c>
      <c r="V6266" s="18" t="n">
        <f aca="false">IF(ISNUMBER(T6266),T6266,0)</f>
        <v>4378.35</v>
      </c>
      <c r="W6266" s="15" t="n">
        <f aca="false">IF(U6266="Yes",1,0)</f>
        <v>0</v>
      </c>
      <c r="X6266" s="15" t="str">
        <f aca="false">IF(F6266&lt;=12,"0-12 months",IF(F6266&lt;=24,"13-24 months",IF(F6266&lt;=48,"25-48 months","49-72 months")))</f>
        <v>25-48 months</v>
      </c>
      <c r="Y6266" s="15" t="str">
        <f aca="false">IF(C6266=1,"Yes","No")</f>
        <v>No</v>
      </c>
      <c r="Z6266" s="15" t="n">
        <f aca="false">COUNTIF(J6266:O6266,"Yes")</f>
        <v>4</v>
      </c>
      <c r="AA6266" s="18" t="n">
        <f aca="false">S6266*W6266</f>
        <v>0</v>
      </c>
      <c r="AB6266" s="15" t="n">
        <f aca="false">(P6266="Month-to-month")+(I6266="Fiber optic")+(R6266="Electronic check")+(F6266&lt;=12)+(M6266="No")+(J6266="No")</f>
        <v>2</v>
      </c>
      <c r="AC6266" s="15" t="str">
        <f aca="false">IF(AB6266&gt;=5,"High",IF(AB6266&gt;=3,"Medium","Low"))</f>
        <v>Low</v>
      </c>
    </row>
    <row r="6267" customFormat="false" ht="15" hidden="false" customHeight="false" outlineLevel="0" collapsed="false">
      <c r="A6267" s="15" t="s">
        <v>6364</v>
      </c>
      <c r="B6267" s="15" t="s">
        <v>94</v>
      </c>
      <c r="C6267" s="15" t="n">
        <v>0</v>
      </c>
      <c r="D6267" s="15" t="s">
        <v>24</v>
      </c>
      <c r="E6267" s="15" t="s">
        <v>24</v>
      </c>
      <c r="F6267" s="15" t="n">
        <v>2</v>
      </c>
      <c r="G6267" s="15" t="s">
        <v>26</v>
      </c>
      <c r="H6267" s="15" t="s">
        <v>24</v>
      </c>
      <c r="I6267" s="15" t="s">
        <v>96</v>
      </c>
      <c r="J6267" s="15" t="s">
        <v>24</v>
      </c>
      <c r="K6267" s="15" t="s">
        <v>24</v>
      </c>
      <c r="L6267" s="15" t="s">
        <v>24</v>
      </c>
      <c r="M6267" s="15" t="s">
        <v>24</v>
      </c>
      <c r="N6267" s="15" t="s">
        <v>24</v>
      </c>
      <c r="O6267" s="15" t="s">
        <v>24</v>
      </c>
      <c r="P6267" s="15" t="s">
        <v>25</v>
      </c>
      <c r="Q6267" s="15" t="s">
        <v>26</v>
      </c>
      <c r="R6267" s="15" t="s">
        <v>17</v>
      </c>
      <c r="S6267" s="18" t="n">
        <v>45.25</v>
      </c>
      <c r="T6267" s="15" t="n">
        <v>74.2</v>
      </c>
      <c r="U6267" s="15" t="s">
        <v>24</v>
      </c>
      <c r="V6267" s="18" t="n">
        <f aca="false">IF(ISNUMBER(T6267),T6267,0)</f>
        <v>74.2</v>
      </c>
      <c r="W6267" s="15" t="n">
        <f aca="false">IF(U6267="Yes",1,0)</f>
        <v>0</v>
      </c>
      <c r="X6267" s="15" t="str">
        <f aca="false">IF(F6267&lt;=12,"0-12 months",IF(F6267&lt;=24,"13-24 months",IF(F6267&lt;=48,"25-48 months","49-72 months")))</f>
        <v>0-12 months</v>
      </c>
      <c r="Y6267" s="15" t="str">
        <f aca="false">IF(C6267=1,"Yes","No")</f>
        <v>No</v>
      </c>
      <c r="Z6267" s="15" t="n">
        <f aca="false">COUNTIF(J6267:O6267,"Yes")</f>
        <v>0</v>
      </c>
      <c r="AA6267" s="18" t="n">
        <f aca="false">S6267*W6267</f>
        <v>0</v>
      </c>
      <c r="AB6267" s="15" t="n">
        <f aca="false">(P6267="Month-to-month")+(I6267="Fiber optic")+(R6267="Electronic check")+(F6267&lt;=12)+(M6267="No")+(J6267="No")</f>
        <v>4</v>
      </c>
      <c r="AC6267" s="15" t="str">
        <f aca="false">IF(AB6267&gt;=5,"High",IF(AB6267&gt;=3,"Medium","Low"))</f>
        <v>Medium</v>
      </c>
    </row>
    <row r="6268" customFormat="false" ht="15" hidden="false" customHeight="false" outlineLevel="0" collapsed="false">
      <c r="A6268" s="15" t="s">
        <v>6365</v>
      </c>
      <c r="B6268" s="15" t="s">
        <v>98</v>
      </c>
      <c r="C6268" s="15" t="n">
        <v>1</v>
      </c>
      <c r="D6268" s="15" t="s">
        <v>24</v>
      </c>
      <c r="E6268" s="15" t="s">
        <v>24</v>
      </c>
      <c r="F6268" s="15" t="n">
        <v>33</v>
      </c>
      <c r="G6268" s="15" t="s">
        <v>26</v>
      </c>
      <c r="H6268" s="15" t="s">
        <v>26</v>
      </c>
      <c r="I6268" s="15" t="s">
        <v>102</v>
      </c>
      <c r="J6268" s="15" t="s">
        <v>24</v>
      </c>
      <c r="K6268" s="15" t="s">
        <v>26</v>
      </c>
      <c r="L6268" s="15" t="s">
        <v>26</v>
      </c>
      <c r="M6268" s="15" t="s">
        <v>24</v>
      </c>
      <c r="N6268" s="15" t="s">
        <v>24</v>
      </c>
      <c r="O6268" s="15" t="s">
        <v>24</v>
      </c>
      <c r="P6268" s="15" t="s">
        <v>25</v>
      </c>
      <c r="Q6268" s="15" t="s">
        <v>26</v>
      </c>
      <c r="R6268" s="15" t="s">
        <v>21</v>
      </c>
      <c r="S6268" s="18" t="n">
        <v>83.85</v>
      </c>
      <c r="T6268" s="15" t="n">
        <v>2716.3</v>
      </c>
      <c r="U6268" s="15" t="s">
        <v>26</v>
      </c>
      <c r="V6268" s="18" t="n">
        <f aca="false">IF(ISNUMBER(T6268),T6268,0)</f>
        <v>2716.3</v>
      </c>
      <c r="W6268" s="15" t="n">
        <f aca="false">IF(U6268="Yes",1,0)</f>
        <v>1</v>
      </c>
      <c r="X6268" s="15" t="str">
        <f aca="false">IF(F6268&lt;=12,"0-12 months",IF(F6268&lt;=24,"13-24 months",IF(F6268&lt;=48,"25-48 months","49-72 months")))</f>
        <v>25-48 months</v>
      </c>
      <c r="Y6268" s="15" t="str">
        <f aca="false">IF(C6268=1,"Yes","No")</f>
        <v>Yes</v>
      </c>
      <c r="Z6268" s="15" t="n">
        <f aca="false">COUNTIF(J6268:O6268,"Yes")</f>
        <v>2</v>
      </c>
      <c r="AA6268" s="18" t="n">
        <f aca="false">S6268*W6268</f>
        <v>83.85</v>
      </c>
      <c r="AB6268" s="15" t="n">
        <f aca="false">(P6268="Month-to-month")+(I6268="Fiber optic")+(R6268="Electronic check")+(F6268&lt;=12)+(M6268="No")+(J6268="No")</f>
        <v>4</v>
      </c>
      <c r="AC6268" s="15" t="str">
        <f aca="false">IF(AB6268&gt;=5,"High",IF(AB6268&gt;=3,"Medium","Low"))</f>
        <v>Medium</v>
      </c>
    </row>
    <row r="6269" customFormat="false" ht="15" hidden="false" customHeight="false" outlineLevel="0" collapsed="false">
      <c r="A6269" s="15" t="s">
        <v>6366</v>
      </c>
      <c r="B6269" s="15" t="s">
        <v>94</v>
      </c>
      <c r="C6269" s="15" t="n">
        <v>0</v>
      </c>
      <c r="D6269" s="15" t="s">
        <v>24</v>
      </c>
      <c r="E6269" s="15" t="s">
        <v>24</v>
      </c>
      <c r="F6269" s="15" t="n">
        <v>1</v>
      </c>
      <c r="G6269" s="15" t="s">
        <v>26</v>
      </c>
      <c r="H6269" s="15" t="s">
        <v>24</v>
      </c>
      <c r="I6269" s="15" t="s">
        <v>102</v>
      </c>
      <c r="J6269" s="15" t="s">
        <v>24</v>
      </c>
      <c r="K6269" s="15" t="s">
        <v>24</v>
      </c>
      <c r="L6269" s="15" t="s">
        <v>24</v>
      </c>
      <c r="M6269" s="15" t="s">
        <v>24</v>
      </c>
      <c r="N6269" s="15" t="s">
        <v>24</v>
      </c>
      <c r="O6269" s="15" t="s">
        <v>24</v>
      </c>
      <c r="P6269" s="15" t="s">
        <v>25</v>
      </c>
      <c r="Q6269" s="15" t="s">
        <v>26</v>
      </c>
      <c r="R6269" s="15" t="s">
        <v>15</v>
      </c>
      <c r="S6269" s="18" t="n">
        <v>70.1</v>
      </c>
      <c r="T6269" s="15" t="n">
        <v>70.1</v>
      </c>
      <c r="U6269" s="15" t="s">
        <v>26</v>
      </c>
      <c r="V6269" s="18" t="n">
        <f aca="false">IF(ISNUMBER(T6269),T6269,0)</f>
        <v>70.1</v>
      </c>
      <c r="W6269" s="15" t="n">
        <f aca="false">IF(U6269="Yes",1,0)</f>
        <v>1</v>
      </c>
      <c r="X6269" s="15" t="str">
        <f aca="false">IF(F6269&lt;=12,"0-12 months",IF(F6269&lt;=24,"13-24 months",IF(F6269&lt;=48,"25-48 months","49-72 months")))</f>
        <v>0-12 months</v>
      </c>
      <c r="Y6269" s="15" t="str">
        <f aca="false">IF(C6269=1,"Yes","No")</f>
        <v>No</v>
      </c>
      <c r="Z6269" s="15" t="n">
        <f aca="false">COUNTIF(J6269:O6269,"Yes")</f>
        <v>0</v>
      </c>
      <c r="AA6269" s="18" t="n">
        <f aca="false">S6269*W6269</f>
        <v>70.1</v>
      </c>
      <c r="AB6269" s="15" t="n">
        <f aca="false">(P6269="Month-to-month")+(I6269="Fiber optic")+(R6269="Electronic check")+(F6269&lt;=12)+(M6269="No")+(J6269="No")</f>
        <v>6</v>
      </c>
      <c r="AC6269" s="15" t="str">
        <f aca="false">IF(AB6269&gt;=5,"High",IF(AB6269&gt;=3,"Medium","Low"))</f>
        <v>High</v>
      </c>
    </row>
    <row r="6270" customFormat="false" ht="15" hidden="false" customHeight="false" outlineLevel="0" collapsed="false">
      <c r="A6270" s="15" t="s">
        <v>6367</v>
      </c>
      <c r="B6270" s="15" t="s">
        <v>94</v>
      </c>
      <c r="C6270" s="15" t="n">
        <v>0</v>
      </c>
      <c r="D6270" s="15" t="s">
        <v>24</v>
      </c>
      <c r="E6270" s="15" t="s">
        <v>24</v>
      </c>
      <c r="F6270" s="15" t="n">
        <v>22</v>
      </c>
      <c r="G6270" s="15" t="s">
        <v>26</v>
      </c>
      <c r="H6270" s="15" t="s">
        <v>24</v>
      </c>
      <c r="I6270" s="15" t="s">
        <v>24</v>
      </c>
      <c r="J6270" s="15" t="s">
        <v>28</v>
      </c>
      <c r="K6270" s="15" t="s">
        <v>28</v>
      </c>
      <c r="L6270" s="15" t="s">
        <v>28</v>
      </c>
      <c r="M6270" s="15" t="s">
        <v>28</v>
      </c>
      <c r="N6270" s="15" t="s">
        <v>28</v>
      </c>
      <c r="O6270" s="15" t="s">
        <v>28</v>
      </c>
      <c r="P6270" s="15" t="s">
        <v>27</v>
      </c>
      <c r="Q6270" s="15" t="s">
        <v>24</v>
      </c>
      <c r="R6270" s="15" t="s">
        <v>19</v>
      </c>
      <c r="S6270" s="18" t="n">
        <v>20.85</v>
      </c>
      <c r="T6270" s="15" t="n">
        <v>450.65</v>
      </c>
      <c r="U6270" s="15" t="s">
        <v>24</v>
      </c>
      <c r="V6270" s="18" t="n">
        <f aca="false">IF(ISNUMBER(T6270),T6270,0)</f>
        <v>450.65</v>
      </c>
      <c r="W6270" s="15" t="n">
        <f aca="false">IF(U6270="Yes",1,0)</f>
        <v>0</v>
      </c>
      <c r="X6270" s="15" t="str">
        <f aca="false">IF(F6270&lt;=12,"0-12 months",IF(F6270&lt;=24,"13-24 months",IF(F6270&lt;=48,"25-48 months","49-72 months")))</f>
        <v>13-24 months</v>
      </c>
      <c r="Y6270" s="15" t="str">
        <f aca="false">IF(C6270=1,"Yes","No")</f>
        <v>No</v>
      </c>
      <c r="Z6270" s="15" t="n">
        <f aca="false">COUNTIF(J6270:O6270,"Yes")</f>
        <v>0</v>
      </c>
      <c r="AA6270" s="18" t="n">
        <f aca="false">S6270*W6270</f>
        <v>0</v>
      </c>
      <c r="AB6270" s="15" t="n">
        <f aca="false">(P6270="Month-to-month")+(I6270="Fiber optic")+(R6270="Electronic check")+(F6270&lt;=12)+(M6270="No")+(J6270="No")</f>
        <v>0</v>
      </c>
      <c r="AC6270" s="15" t="str">
        <f aca="false">IF(AB6270&gt;=5,"High",IF(AB6270&gt;=3,"Medium","Low"))</f>
        <v>Low</v>
      </c>
    </row>
    <row r="6271" customFormat="false" ht="15" hidden="false" customHeight="false" outlineLevel="0" collapsed="false">
      <c r="A6271" s="15" t="s">
        <v>6368</v>
      </c>
      <c r="B6271" s="15" t="s">
        <v>94</v>
      </c>
      <c r="C6271" s="15" t="n">
        <v>0</v>
      </c>
      <c r="D6271" s="15" t="s">
        <v>24</v>
      </c>
      <c r="E6271" s="15" t="s">
        <v>24</v>
      </c>
      <c r="F6271" s="15" t="n">
        <v>35</v>
      </c>
      <c r="G6271" s="15" t="s">
        <v>24</v>
      </c>
      <c r="H6271" s="15" t="s">
        <v>95</v>
      </c>
      <c r="I6271" s="15" t="s">
        <v>96</v>
      </c>
      <c r="J6271" s="15" t="s">
        <v>24</v>
      </c>
      <c r="K6271" s="15" t="s">
        <v>24</v>
      </c>
      <c r="L6271" s="15" t="s">
        <v>26</v>
      </c>
      <c r="M6271" s="15" t="s">
        <v>26</v>
      </c>
      <c r="N6271" s="15" t="s">
        <v>24</v>
      </c>
      <c r="O6271" s="15" t="s">
        <v>24</v>
      </c>
      <c r="P6271" s="15" t="s">
        <v>25</v>
      </c>
      <c r="Q6271" s="15" t="s">
        <v>26</v>
      </c>
      <c r="R6271" s="15" t="s">
        <v>17</v>
      </c>
      <c r="S6271" s="18" t="n">
        <v>33.45</v>
      </c>
      <c r="T6271" s="15" t="n">
        <v>1175.85</v>
      </c>
      <c r="U6271" s="15" t="s">
        <v>24</v>
      </c>
      <c r="V6271" s="18" t="n">
        <f aca="false">IF(ISNUMBER(T6271),T6271,0)</f>
        <v>1175.85</v>
      </c>
      <c r="W6271" s="15" t="n">
        <f aca="false">IF(U6271="Yes",1,0)</f>
        <v>0</v>
      </c>
      <c r="X6271" s="15" t="str">
        <f aca="false">IF(F6271&lt;=12,"0-12 months",IF(F6271&lt;=24,"13-24 months",IF(F6271&lt;=48,"25-48 months","49-72 months")))</f>
        <v>25-48 months</v>
      </c>
      <c r="Y6271" s="15" t="str">
        <f aca="false">IF(C6271=1,"Yes","No")</f>
        <v>No</v>
      </c>
      <c r="Z6271" s="15" t="n">
        <f aca="false">COUNTIF(J6271:O6271,"Yes")</f>
        <v>2</v>
      </c>
      <c r="AA6271" s="18" t="n">
        <f aca="false">S6271*W6271</f>
        <v>0</v>
      </c>
      <c r="AB6271" s="15" t="n">
        <f aca="false">(P6271="Month-to-month")+(I6271="Fiber optic")+(R6271="Electronic check")+(F6271&lt;=12)+(M6271="No")+(J6271="No")</f>
        <v>2</v>
      </c>
      <c r="AC6271" s="15" t="str">
        <f aca="false">IF(AB6271&gt;=5,"High",IF(AB6271&gt;=3,"Medium","Low"))</f>
        <v>Low</v>
      </c>
    </row>
    <row r="6272" customFormat="false" ht="15" hidden="false" customHeight="false" outlineLevel="0" collapsed="false">
      <c r="A6272" s="15" t="s">
        <v>6369</v>
      </c>
      <c r="B6272" s="15" t="s">
        <v>94</v>
      </c>
      <c r="C6272" s="15" t="n">
        <v>0</v>
      </c>
      <c r="D6272" s="15" t="s">
        <v>26</v>
      </c>
      <c r="E6272" s="15" t="s">
        <v>26</v>
      </c>
      <c r="F6272" s="15" t="n">
        <v>29</v>
      </c>
      <c r="G6272" s="15" t="s">
        <v>26</v>
      </c>
      <c r="H6272" s="15" t="s">
        <v>24</v>
      </c>
      <c r="I6272" s="15" t="s">
        <v>24</v>
      </c>
      <c r="J6272" s="15" t="s">
        <v>28</v>
      </c>
      <c r="K6272" s="15" t="s">
        <v>28</v>
      </c>
      <c r="L6272" s="15" t="s">
        <v>28</v>
      </c>
      <c r="M6272" s="15" t="s">
        <v>28</v>
      </c>
      <c r="N6272" s="15" t="s">
        <v>28</v>
      </c>
      <c r="O6272" s="15" t="s">
        <v>28</v>
      </c>
      <c r="P6272" s="15" t="s">
        <v>29</v>
      </c>
      <c r="Q6272" s="15" t="s">
        <v>24</v>
      </c>
      <c r="R6272" s="15" t="s">
        <v>17</v>
      </c>
      <c r="S6272" s="18" t="n">
        <v>20.2</v>
      </c>
      <c r="T6272" s="15" t="n">
        <v>558.8</v>
      </c>
      <c r="U6272" s="15" t="s">
        <v>24</v>
      </c>
      <c r="V6272" s="18" t="n">
        <f aca="false">IF(ISNUMBER(T6272),T6272,0)</f>
        <v>558.8</v>
      </c>
      <c r="W6272" s="15" t="n">
        <f aca="false">IF(U6272="Yes",1,0)</f>
        <v>0</v>
      </c>
      <c r="X6272" s="15" t="str">
        <f aca="false">IF(F6272&lt;=12,"0-12 months",IF(F6272&lt;=24,"13-24 months",IF(F6272&lt;=48,"25-48 months","49-72 months")))</f>
        <v>25-48 months</v>
      </c>
      <c r="Y6272" s="15" t="str">
        <f aca="false">IF(C6272=1,"Yes","No")</f>
        <v>No</v>
      </c>
      <c r="Z6272" s="15" t="n">
        <f aca="false">COUNTIF(J6272:O6272,"Yes")</f>
        <v>0</v>
      </c>
      <c r="AA6272" s="18" t="n">
        <f aca="false">S6272*W6272</f>
        <v>0</v>
      </c>
      <c r="AB6272" s="15" t="n">
        <f aca="false">(P6272="Month-to-month")+(I6272="Fiber optic")+(R6272="Electronic check")+(F6272&lt;=12)+(M6272="No")+(J6272="No")</f>
        <v>0</v>
      </c>
      <c r="AC6272" s="15" t="str">
        <f aca="false">IF(AB6272&gt;=5,"High",IF(AB6272&gt;=3,"Medium","Low"))</f>
        <v>Low</v>
      </c>
    </row>
    <row r="6273" customFormat="false" ht="15" hidden="false" customHeight="false" outlineLevel="0" collapsed="false">
      <c r="A6273" s="15" t="s">
        <v>6370</v>
      </c>
      <c r="B6273" s="15" t="s">
        <v>98</v>
      </c>
      <c r="C6273" s="15" t="n">
        <v>1</v>
      </c>
      <c r="D6273" s="15" t="s">
        <v>26</v>
      </c>
      <c r="E6273" s="15" t="s">
        <v>24</v>
      </c>
      <c r="F6273" s="15" t="n">
        <v>27</v>
      </c>
      <c r="G6273" s="15" t="s">
        <v>26</v>
      </c>
      <c r="H6273" s="15" t="s">
        <v>26</v>
      </c>
      <c r="I6273" s="15" t="s">
        <v>102</v>
      </c>
      <c r="J6273" s="15" t="s">
        <v>26</v>
      </c>
      <c r="K6273" s="15" t="s">
        <v>24</v>
      </c>
      <c r="L6273" s="15" t="s">
        <v>26</v>
      </c>
      <c r="M6273" s="15" t="s">
        <v>24</v>
      </c>
      <c r="N6273" s="15" t="s">
        <v>24</v>
      </c>
      <c r="O6273" s="15" t="s">
        <v>24</v>
      </c>
      <c r="P6273" s="15" t="s">
        <v>27</v>
      </c>
      <c r="Q6273" s="15" t="s">
        <v>26</v>
      </c>
      <c r="R6273" s="15" t="s">
        <v>15</v>
      </c>
      <c r="S6273" s="18" t="n">
        <v>85.9</v>
      </c>
      <c r="T6273" s="15" t="n">
        <v>2220.1</v>
      </c>
      <c r="U6273" s="15" t="s">
        <v>24</v>
      </c>
      <c r="V6273" s="18" t="n">
        <f aca="false">IF(ISNUMBER(T6273),T6273,0)</f>
        <v>2220.1</v>
      </c>
      <c r="W6273" s="15" t="n">
        <f aca="false">IF(U6273="Yes",1,0)</f>
        <v>0</v>
      </c>
      <c r="X6273" s="15" t="str">
        <f aca="false">IF(F6273&lt;=12,"0-12 months",IF(F6273&lt;=24,"13-24 months",IF(F6273&lt;=48,"25-48 months","49-72 months")))</f>
        <v>25-48 months</v>
      </c>
      <c r="Y6273" s="15" t="str">
        <f aca="false">IF(C6273=1,"Yes","No")</f>
        <v>Yes</v>
      </c>
      <c r="Z6273" s="15" t="n">
        <f aca="false">COUNTIF(J6273:O6273,"Yes")</f>
        <v>2</v>
      </c>
      <c r="AA6273" s="18" t="n">
        <f aca="false">S6273*W6273</f>
        <v>0</v>
      </c>
      <c r="AB6273" s="15" t="n">
        <f aca="false">(P6273="Month-to-month")+(I6273="Fiber optic")+(R6273="Electronic check")+(F6273&lt;=12)+(M6273="No")+(J6273="No")</f>
        <v>3</v>
      </c>
      <c r="AC6273" s="15" t="str">
        <f aca="false">IF(AB6273&gt;=5,"High",IF(AB6273&gt;=3,"Medium","Low"))</f>
        <v>Medium</v>
      </c>
    </row>
    <row r="6274" customFormat="false" ht="15" hidden="false" customHeight="false" outlineLevel="0" collapsed="false">
      <c r="A6274" s="15" t="s">
        <v>6371</v>
      </c>
      <c r="B6274" s="15" t="s">
        <v>98</v>
      </c>
      <c r="C6274" s="15" t="n">
        <v>0</v>
      </c>
      <c r="D6274" s="15" t="s">
        <v>24</v>
      </c>
      <c r="E6274" s="15" t="s">
        <v>26</v>
      </c>
      <c r="F6274" s="15" t="n">
        <v>54</v>
      </c>
      <c r="G6274" s="15" t="s">
        <v>26</v>
      </c>
      <c r="H6274" s="15" t="s">
        <v>24</v>
      </c>
      <c r="I6274" s="15" t="s">
        <v>96</v>
      </c>
      <c r="J6274" s="15" t="s">
        <v>24</v>
      </c>
      <c r="K6274" s="15" t="s">
        <v>26</v>
      </c>
      <c r="L6274" s="15" t="s">
        <v>26</v>
      </c>
      <c r="M6274" s="15" t="s">
        <v>26</v>
      </c>
      <c r="N6274" s="15" t="s">
        <v>24</v>
      </c>
      <c r="O6274" s="15" t="s">
        <v>24</v>
      </c>
      <c r="P6274" s="15" t="s">
        <v>27</v>
      </c>
      <c r="Q6274" s="15" t="s">
        <v>26</v>
      </c>
      <c r="R6274" s="15" t="s">
        <v>15</v>
      </c>
      <c r="S6274" s="18" t="n">
        <v>61</v>
      </c>
      <c r="T6274" s="15" t="n">
        <v>3283.05</v>
      </c>
      <c r="U6274" s="15" t="s">
        <v>24</v>
      </c>
      <c r="V6274" s="18" t="n">
        <f aca="false">IF(ISNUMBER(T6274),T6274,0)</f>
        <v>3283.05</v>
      </c>
      <c r="W6274" s="15" t="n">
        <f aca="false">IF(U6274="Yes",1,0)</f>
        <v>0</v>
      </c>
      <c r="X6274" s="15" t="str">
        <f aca="false">IF(F6274&lt;=12,"0-12 months",IF(F6274&lt;=24,"13-24 months",IF(F6274&lt;=48,"25-48 months","49-72 months")))</f>
        <v>49-72 months</v>
      </c>
      <c r="Y6274" s="15" t="str">
        <f aca="false">IF(C6274=1,"Yes","No")</f>
        <v>No</v>
      </c>
      <c r="Z6274" s="15" t="n">
        <f aca="false">COUNTIF(J6274:O6274,"Yes")</f>
        <v>3</v>
      </c>
      <c r="AA6274" s="18" t="n">
        <f aca="false">S6274*W6274</f>
        <v>0</v>
      </c>
      <c r="AB6274" s="15" t="n">
        <f aca="false">(P6274="Month-to-month")+(I6274="Fiber optic")+(R6274="Electronic check")+(F6274&lt;=12)+(M6274="No")+(J6274="No")</f>
        <v>2</v>
      </c>
      <c r="AC6274" s="15" t="str">
        <f aca="false">IF(AB6274&gt;=5,"High",IF(AB6274&gt;=3,"Medium","Low"))</f>
        <v>Low</v>
      </c>
    </row>
    <row r="6275" customFormat="false" ht="15" hidden="false" customHeight="false" outlineLevel="0" collapsed="false">
      <c r="A6275" s="15" t="s">
        <v>6372</v>
      </c>
      <c r="B6275" s="15" t="s">
        <v>94</v>
      </c>
      <c r="C6275" s="15" t="n">
        <v>1</v>
      </c>
      <c r="D6275" s="15" t="s">
        <v>24</v>
      </c>
      <c r="E6275" s="15" t="s">
        <v>24</v>
      </c>
      <c r="F6275" s="15" t="n">
        <v>2</v>
      </c>
      <c r="G6275" s="15" t="s">
        <v>26</v>
      </c>
      <c r="H6275" s="15" t="s">
        <v>24</v>
      </c>
      <c r="I6275" s="15" t="s">
        <v>102</v>
      </c>
      <c r="J6275" s="15" t="s">
        <v>24</v>
      </c>
      <c r="K6275" s="15" t="s">
        <v>24</v>
      </c>
      <c r="L6275" s="15" t="s">
        <v>24</v>
      </c>
      <c r="M6275" s="15" t="s">
        <v>24</v>
      </c>
      <c r="N6275" s="15" t="s">
        <v>24</v>
      </c>
      <c r="O6275" s="15" t="s">
        <v>24</v>
      </c>
      <c r="P6275" s="15" t="s">
        <v>25</v>
      </c>
      <c r="Q6275" s="15" t="s">
        <v>26</v>
      </c>
      <c r="R6275" s="15" t="s">
        <v>15</v>
      </c>
      <c r="S6275" s="18" t="n">
        <v>70.65</v>
      </c>
      <c r="T6275" s="15" t="n">
        <v>142.35</v>
      </c>
      <c r="U6275" s="15" t="s">
        <v>26</v>
      </c>
      <c r="V6275" s="18" t="n">
        <f aca="false">IF(ISNUMBER(T6275),T6275,0)</f>
        <v>142.35</v>
      </c>
      <c r="W6275" s="15" t="n">
        <f aca="false">IF(U6275="Yes",1,0)</f>
        <v>1</v>
      </c>
      <c r="X6275" s="15" t="str">
        <f aca="false">IF(F6275&lt;=12,"0-12 months",IF(F6275&lt;=24,"13-24 months",IF(F6275&lt;=48,"25-48 months","49-72 months")))</f>
        <v>0-12 months</v>
      </c>
      <c r="Y6275" s="15" t="str">
        <f aca="false">IF(C6275=1,"Yes","No")</f>
        <v>Yes</v>
      </c>
      <c r="Z6275" s="15" t="n">
        <f aca="false">COUNTIF(J6275:O6275,"Yes")</f>
        <v>0</v>
      </c>
      <c r="AA6275" s="18" t="n">
        <f aca="false">S6275*W6275</f>
        <v>70.65</v>
      </c>
      <c r="AB6275" s="15" t="n">
        <f aca="false">(P6275="Month-to-month")+(I6275="Fiber optic")+(R6275="Electronic check")+(F6275&lt;=12)+(M6275="No")+(J6275="No")</f>
        <v>6</v>
      </c>
      <c r="AC6275" s="15" t="str">
        <f aca="false">IF(AB6275&gt;=5,"High",IF(AB6275&gt;=3,"Medium","Low"))</f>
        <v>High</v>
      </c>
    </row>
    <row r="6276" customFormat="false" ht="15" hidden="false" customHeight="false" outlineLevel="0" collapsed="false">
      <c r="A6276" s="15" t="s">
        <v>6373</v>
      </c>
      <c r="B6276" s="15" t="s">
        <v>98</v>
      </c>
      <c r="C6276" s="15" t="n">
        <v>0</v>
      </c>
      <c r="D6276" s="15" t="s">
        <v>24</v>
      </c>
      <c r="E6276" s="15" t="s">
        <v>24</v>
      </c>
      <c r="F6276" s="15" t="n">
        <v>57</v>
      </c>
      <c r="G6276" s="15" t="s">
        <v>26</v>
      </c>
      <c r="H6276" s="15" t="s">
        <v>26</v>
      </c>
      <c r="I6276" s="15" t="s">
        <v>102</v>
      </c>
      <c r="J6276" s="15" t="s">
        <v>24</v>
      </c>
      <c r="K6276" s="15" t="s">
        <v>24</v>
      </c>
      <c r="L6276" s="15" t="s">
        <v>24</v>
      </c>
      <c r="M6276" s="15" t="s">
        <v>24</v>
      </c>
      <c r="N6276" s="15" t="s">
        <v>26</v>
      </c>
      <c r="O6276" s="15" t="s">
        <v>24</v>
      </c>
      <c r="P6276" s="15" t="s">
        <v>27</v>
      </c>
      <c r="Q6276" s="15" t="s">
        <v>26</v>
      </c>
      <c r="R6276" s="15" t="s">
        <v>15</v>
      </c>
      <c r="S6276" s="18" t="n">
        <v>86.9</v>
      </c>
      <c r="T6276" s="15" t="n">
        <v>4939.25</v>
      </c>
      <c r="U6276" s="15" t="s">
        <v>24</v>
      </c>
      <c r="V6276" s="18" t="n">
        <f aca="false">IF(ISNUMBER(T6276),T6276,0)</f>
        <v>4939.25</v>
      </c>
      <c r="W6276" s="15" t="n">
        <f aca="false">IF(U6276="Yes",1,0)</f>
        <v>0</v>
      </c>
      <c r="X6276" s="15" t="str">
        <f aca="false">IF(F6276&lt;=12,"0-12 months",IF(F6276&lt;=24,"13-24 months",IF(F6276&lt;=48,"25-48 months","49-72 months")))</f>
        <v>49-72 months</v>
      </c>
      <c r="Y6276" s="15" t="str">
        <f aca="false">IF(C6276=1,"Yes","No")</f>
        <v>No</v>
      </c>
      <c r="Z6276" s="15" t="n">
        <f aca="false">COUNTIF(J6276:O6276,"Yes")</f>
        <v>1</v>
      </c>
      <c r="AA6276" s="18" t="n">
        <f aca="false">S6276*W6276</f>
        <v>0</v>
      </c>
      <c r="AB6276" s="15" t="n">
        <f aca="false">(P6276="Month-to-month")+(I6276="Fiber optic")+(R6276="Electronic check")+(F6276&lt;=12)+(M6276="No")+(J6276="No")</f>
        <v>4</v>
      </c>
      <c r="AC6276" s="15" t="str">
        <f aca="false">IF(AB6276&gt;=5,"High",IF(AB6276&gt;=3,"Medium","Low"))</f>
        <v>Medium</v>
      </c>
    </row>
    <row r="6277" customFormat="false" ht="15" hidden="false" customHeight="false" outlineLevel="0" collapsed="false">
      <c r="A6277" s="15" t="s">
        <v>6374</v>
      </c>
      <c r="B6277" s="15" t="s">
        <v>98</v>
      </c>
      <c r="C6277" s="15" t="n">
        <v>0</v>
      </c>
      <c r="D6277" s="15" t="s">
        <v>24</v>
      </c>
      <c r="E6277" s="15" t="s">
        <v>24</v>
      </c>
      <c r="F6277" s="15" t="n">
        <v>62</v>
      </c>
      <c r="G6277" s="15" t="s">
        <v>26</v>
      </c>
      <c r="H6277" s="15" t="s">
        <v>26</v>
      </c>
      <c r="I6277" s="15" t="s">
        <v>96</v>
      </c>
      <c r="J6277" s="15" t="s">
        <v>26</v>
      </c>
      <c r="K6277" s="15" t="s">
        <v>26</v>
      </c>
      <c r="L6277" s="15" t="s">
        <v>26</v>
      </c>
      <c r="M6277" s="15" t="s">
        <v>26</v>
      </c>
      <c r="N6277" s="15" t="s">
        <v>24</v>
      </c>
      <c r="O6277" s="15" t="s">
        <v>24</v>
      </c>
      <c r="P6277" s="15" t="s">
        <v>29</v>
      </c>
      <c r="Q6277" s="15" t="s">
        <v>24</v>
      </c>
      <c r="R6277" s="15" t="s">
        <v>19</v>
      </c>
      <c r="S6277" s="18" t="n">
        <v>69.4</v>
      </c>
      <c r="T6277" s="15" t="n">
        <v>4237.5</v>
      </c>
      <c r="U6277" s="15" t="s">
        <v>24</v>
      </c>
      <c r="V6277" s="18" t="n">
        <f aca="false">IF(ISNUMBER(T6277),T6277,0)</f>
        <v>4237.5</v>
      </c>
      <c r="W6277" s="15" t="n">
        <f aca="false">IF(U6277="Yes",1,0)</f>
        <v>0</v>
      </c>
      <c r="X6277" s="15" t="str">
        <f aca="false">IF(F6277&lt;=12,"0-12 months",IF(F6277&lt;=24,"13-24 months",IF(F6277&lt;=48,"25-48 months","49-72 months")))</f>
        <v>49-72 months</v>
      </c>
      <c r="Y6277" s="15" t="str">
        <f aca="false">IF(C6277=1,"Yes","No")</f>
        <v>No</v>
      </c>
      <c r="Z6277" s="15" t="n">
        <f aca="false">COUNTIF(J6277:O6277,"Yes")</f>
        <v>4</v>
      </c>
      <c r="AA6277" s="18" t="n">
        <f aca="false">S6277*W6277</f>
        <v>0</v>
      </c>
      <c r="AB6277" s="15" t="n">
        <f aca="false">(P6277="Month-to-month")+(I6277="Fiber optic")+(R6277="Electronic check")+(F6277&lt;=12)+(M6277="No")+(J6277="No")</f>
        <v>0</v>
      </c>
      <c r="AC6277" s="15" t="str">
        <f aca="false">IF(AB6277&gt;=5,"High",IF(AB6277&gt;=3,"Medium","Low"))</f>
        <v>Low</v>
      </c>
    </row>
    <row r="6278" customFormat="false" ht="15" hidden="false" customHeight="false" outlineLevel="0" collapsed="false">
      <c r="A6278" s="15" t="s">
        <v>6375</v>
      </c>
      <c r="B6278" s="15" t="s">
        <v>94</v>
      </c>
      <c r="C6278" s="15" t="n">
        <v>0</v>
      </c>
      <c r="D6278" s="15" t="s">
        <v>26</v>
      </c>
      <c r="E6278" s="15" t="s">
        <v>26</v>
      </c>
      <c r="F6278" s="15" t="n">
        <v>15</v>
      </c>
      <c r="G6278" s="15" t="s">
        <v>26</v>
      </c>
      <c r="H6278" s="15" t="s">
        <v>24</v>
      </c>
      <c r="I6278" s="15" t="s">
        <v>24</v>
      </c>
      <c r="J6278" s="15" t="s">
        <v>28</v>
      </c>
      <c r="K6278" s="15" t="s">
        <v>28</v>
      </c>
      <c r="L6278" s="15" t="s">
        <v>28</v>
      </c>
      <c r="M6278" s="15" t="s">
        <v>28</v>
      </c>
      <c r="N6278" s="15" t="s">
        <v>28</v>
      </c>
      <c r="O6278" s="15" t="s">
        <v>28</v>
      </c>
      <c r="P6278" s="15" t="s">
        <v>27</v>
      </c>
      <c r="Q6278" s="15" t="s">
        <v>24</v>
      </c>
      <c r="R6278" s="15" t="s">
        <v>21</v>
      </c>
      <c r="S6278" s="18" t="n">
        <v>20.35</v>
      </c>
      <c r="T6278" s="15" t="n">
        <v>335.95</v>
      </c>
      <c r="U6278" s="15" t="s">
        <v>24</v>
      </c>
      <c r="V6278" s="18" t="n">
        <f aca="false">IF(ISNUMBER(T6278),T6278,0)</f>
        <v>335.95</v>
      </c>
      <c r="W6278" s="15" t="n">
        <f aca="false">IF(U6278="Yes",1,0)</f>
        <v>0</v>
      </c>
      <c r="X6278" s="15" t="str">
        <f aca="false">IF(F6278&lt;=12,"0-12 months",IF(F6278&lt;=24,"13-24 months",IF(F6278&lt;=48,"25-48 months","49-72 months")))</f>
        <v>13-24 months</v>
      </c>
      <c r="Y6278" s="15" t="str">
        <f aca="false">IF(C6278=1,"Yes","No")</f>
        <v>No</v>
      </c>
      <c r="Z6278" s="15" t="n">
        <f aca="false">COUNTIF(J6278:O6278,"Yes")</f>
        <v>0</v>
      </c>
      <c r="AA6278" s="18" t="n">
        <f aca="false">S6278*W6278</f>
        <v>0</v>
      </c>
      <c r="AB6278" s="15" t="n">
        <f aca="false">(P6278="Month-to-month")+(I6278="Fiber optic")+(R6278="Electronic check")+(F6278&lt;=12)+(M6278="No")+(J6278="No")</f>
        <v>0</v>
      </c>
      <c r="AC6278" s="15" t="str">
        <f aca="false">IF(AB6278&gt;=5,"High",IF(AB6278&gt;=3,"Medium","Low"))</f>
        <v>Low</v>
      </c>
    </row>
    <row r="6279" customFormat="false" ht="15" hidden="false" customHeight="false" outlineLevel="0" collapsed="false">
      <c r="A6279" s="15" t="s">
        <v>6376</v>
      </c>
      <c r="B6279" s="15" t="s">
        <v>98</v>
      </c>
      <c r="C6279" s="15" t="n">
        <v>0</v>
      </c>
      <c r="D6279" s="15" t="s">
        <v>24</v>
      </c>
      <c r="E6279" s="15" t="s">
        <v>24</v>
      </c>
      <c r="F6279" s="15" t="n">
        <v>2</v>
      </c>
      <c r="G6279" s="15" t="s">
        <v>26</v>
      </c>
      <c r="H6279" s="15" t="s">
        <v>24</v>
      </c>
      <c r="I6279" s="15" t="s">
        <v>24</v>
      </c>
      <c r="J6279" s="15" t="s">
        <v>28</v>
      </c>
      <c r="K6279" s="15" t="s">
        <v>28</v>
      </c>
      <c r="L6279" s="15" t="s">
        <v>28</v>
      </c>
      <c r="M6279" s="15" t="s">
        <v>28</v>
      </c>
      <c r="N6279" s="15" t="s">
        <v>28</v>
      </c>
      <c r="O6279" s="15" t="s">
        <v>28</v>
      </c>
      <c r="P6279" s="15" t="s">
        <v>25</v>
      </c>
      <c r="Q6279" s="15" t="s">
        <v>24</v>
      </c>
      <c r="R6279" s="15" t="s">
        <v>17</v>
      </c>
      <c r="S6279" s="18" t="n">
        <v>20.35</v>
      </c>
      <c r="T6279" s="15" t="n">
        <v>33.2</v>
      </c>
      <c r="U6279" s="15" t="s">
        <v>26</v>
      </c>
      <c r="V6279" s="18" t="n">
        <f aca="false">IF(ISNUMBER(T6279),T6279,0)</f>
        <v>33.2</v>
      </c>
      <c r="W6279" s="15" t="n">
        <f aca="false">IF(U6279="Yes",1,0)</f>
        <v>1</v>
      </c>
      <c r="X6279" s="15" t="str">
        <f aca="false">IF(F6279&lt;=12,"0-12 months",IF(F6279&lt;=24,"13-24 months",IF(F6279&lt;=48,"25-48 months","49-72 months")))</f>
        <v>0-12 months</v>
      </c>
      <c r="Y6279" s="15" t="str">
        <f aca="false">IF(C6279=1,"Yes","No")</f>
        <v>No</v>
      </c>
      <c r="Z6279" s="15" t="n">
        <f aca="false">COUNTIF(J6279:O6279,"Yes")</f>
        <v>0</v>
      </c>
      <c r="AA6279" s="18" t="n">
        <f aca="false">S6279*W6279</f>
        <v>20.35</v>
      </c>
      <c r="AB6279" s="15" t="n">
        <f aca="false">(P6279="Month-to-month")+(I6279="Fiber optic")+(R6279="Electronic check")+(F6279&lt;=12)+(M6279="No")+(J6279="No")</f>
        <v>2</v>
      </c>
      <c r="AC6279" s="15" t="str">
        <f aca="false">IF(AB6279&gt;=5,"High",IF(AB6279&gt;=3,"Medium","Low"))</f>
        <v>Low</v>
      </c>
    </row>
    <row r="6280" customFormat="false" ht="15" hidden="false" customHeight="false" outlineLevel="0" collapsed="false">
      <c r="A6280" s="15" t="s">
        <v>6377</v>
      </c>
      <c r="B6280" s="15" t="s">
        <v>94</v>
      </c>
      <c r="C6280" s="15" t="n">
        <v>0</v>
      </c>
      <c r="D6280" s="15" t="s">
        <v>26</v>
      </c>
      <c r="E6280" s="15" t="s">
        <v>24</v>
      </c>
      <c r="F6280" s="15" t="n">
        <v>70</v>
      </c>
      <c r="G6280" s="15" t="s">
        <v>26</v>
      </c>
      <c r="H6280" s="15" t="s">
        <v>26</v>
      </c>
      <c r="I6280" s="15" t="s">
        <v>102</v>
      </c>
      <c r="J6280" s="15" t="s">
        <v>24</v>
      </c>
      <c r="K6280" s="15" t="s">
        <v>24</v>
      </c>
      <c r="L6280" s="15" t="s">
        <v>26</v>
      </c>
      <c r="M6280" s="15" t="s">
        <v>26</v>
      </c>
      <c r="N6280" s="15" t="s">
        <v>26</v>
      </c>
      <c r="O6280" s="15" t="s">
        <v>26</v>
      </c>
      <c r="P6280" s="15" t="s">
        <v>29</v>
      </c>
      <c r="Q6280" s="15" t="s">
        <v>26</v>
      </c>
      <c r="R6280" s="15" t="s">
        <v>19</v>
      </c>
      <c r="S6280" s="18" t="n">
        <v>104.3</v>
      </c>
      <c r="T6280" s="15" t="n">
        <v>7188.5</v>
      </c>
      <c r="U6280" s="15" t="s">
        <v>24</v>
      </c>
      <c r="V6280" s="18" t="n">
        <f aca="false">IF(ISNUMBER(T6280),T6280,0)</f>
        <v>7188.5</v>
      </c>
      <c r="W6280" s="15" t="n">
        <f aca="false">IF(U6280="Yes",1,0)</f>
        <v>0</v>
      </c>
      <c r="X6280" s="15" t="str">
        <f aca="false">IF(F6280&lt;=12,"0-12 months",IF(F6280&lt;=24,"13-24 months",IF(F6280&lt;=48,"25-48 months","49-72 months")))</f>
        <v>49-72 months</v>
      </c>
      <c r="Y6280" s="15" t="str">
        <f aca="false">IF(C6280=1,"Yes","No")</f>
        <v>No</v>
      </c>
      <c r="Z6280" s="15" t="n">
        <f aca="false">COUNTIF(J6280:O6280,"Yes")</f>
        <v>4</v>
      </c>
      <c r="AA6280" s="18" t="n">
        <f aca="false">S6280*W6280</f>
        <v>0</v>
      </c>
      <c r="AB6280" s="15" t="n">
        <f aca="false">(P6280="Month-to-month")+(I6280="Fiber optic")+(R6280="Electronic check")+(F6280&lt;=12)+(M6280="No")+(J6280="No")</f>
        <v>2</v>
      </c>
      <c r="AC6280" s="15" t="str">
        <f aca="false">IF(AB6280&gt;=5,"High",IF(AB6280&gt;=3,"Medium","Low"))</f>
        <v>Low</v>
      </c>
    </row>
    <row r="6281" customFormat="false" ht="15" hidden="false" customHeight="false" outlineLevel="0" collapsed="false">
      <c r="A6281" s="15" t="s">
        <v>6378</v>
      </c>
      <c r="B6281" s="15" t="s">
        <v>94</v>
      </c>
      <c r="C6281" s="15" t="n">
        <v>0</v>
      </c>
      <c r="D6281" s="15" t="s">
        <v>26</v>
      </c>
      <c r="E6281" s="15" t="s">
        <v>26</v>
      </c>
      <c r="F6281" s="15" t="n">
        <v>21</v>
      </c>
      <c r="G6281" s="15" t="s">
        <v>26</v>
      </c>
      <c r="H6281" s="15" t="s">
        <v>24</v>
      </c>
      <c r="I6281" s="15" t="s">
        <v>96</v>
      </c>
      <c r="J6281" s="15" t="s">
        <v>24</v>
      </c>
      <c r="K6281" s="15" t="s">
        <v>24</v>
      </c>
      <c r="L6281" s="15" t="s">
        <v>24</v>
      </c>
      <c r="M6281" s="15" t="s">
        <v>24</v>
      </c>
      <c r="N6281" s="15" t="s">
        <v>24</v>
      </c>
      <c r="O6281" s="15" t="s">
        <v>24</v>
      </c>
      <c r="P6281" s="15" t="s">
        <v>25</v>
      </c>
      <c r="Q6281" s="15" t="s">
        <v>26</v>
      </c>
      <c r="R6281" s="15" t="s">
        <v>15</v>
      </c>
      <c r="S6281" s="18" t="n">
        <v>44.95</v>
      </c>
      <c r="T6281" s="15" t="n">
        <v>926.25</v>
      </c>
      <c r="U6281" s="15" t="s">
        <v>24</v>
      </c>
      <c r="V6281" s="18" t="n">
        <f aca="false">IF(ISNUMBER(T6281),T6281,0)</f>
        <v>926.25</v>
      </c>
      <c r="W6281" s="15" t="n">
        <f aca="false">IF(U6281="Yes",1,0)</f>
        <v>0</v>
      </c>
      <c r="X6281" s="15" t="str">
        <f aca="false">IF(F6281&lt;=12,"0-12 months",IF(F6281&lt;=24,"13-24 months",IF(F6281&lt;=48,"25-48 months","49-72 months")))</f>
        <v>13-24 months</v>
      </c>
      <c r="Y6281" s="15" t="str">
        <f aca="false">IF(C6281=1,"Yes","No")</f>
        <v>No</v>
      </c>
      <c r="Z6281" s="15" t="n">
        <f aca="false">COUNTIF(J6281:O6281,"Yes")</f>
        <v>0</v>
      </c>
      <c r="AA6281" s="18" t="n">
        <f aca="false">S6281*W6281</f>
        <v>0</v>
      </c>
      <c r="AB6281" s="15" t="n">
        <f aca="false">(P6281="Month-to-month")+(I6281="Fiber optic")+(R6281="Electronic check")+(F6281&lt;=12)+(M6281="No")+(J6281="No")</f>
        <v>4</v>
      </c>
      <c r="AC6281" s="15" t="str">
        <f aca="false">IF(AB6281&gt;=5,"High",IF(AB6281&gt;=3,"Medium","Low"))</f>
        <v>Medium</v>
      </c>
    </row>
    <row r="6282" customFormat="false" ht="15" hidden="false" customHeight="false" outlineLevel="0" collapsed="false">
      <c r="A6282" s="15" t="s">
        <v>6379</v>
      </c>
      <c r="B6282" s="15" t="s">
        <v>94</v>
      </c>
      <c r="C6282" s="15" t="n">
        <v>0</v>
      </c>
      <c r="D6282" s="15" t="s">
        <v>24</v>
      </c>
      <c r="E6282" s="15" t="s">
        <v>26</v>
      </c>
      <c r="F6282" s="15" t="n">
        <v>23</v>
      </c>
      <c r="G6282" s="15" t="s">
        <v>26</v>
      </c>
      <c r="H6282" s="15" t="s">
        <v>24</v>
      </c>
      <c r="I6282" s="15" t="s">
        <v>96</v>
      </c>
      <c r="J6282" s="15" t="s">
        <v>24</v>
      </c>
      <c r="K6282" s="15" t="s">
        <v>24</v>
      </c>
      <c r="L6282" s="15" t="s">
        <v>24</v>
      </c>
      <c r="M6282" s="15" t="s">
        <v>26</v>
      </c>
      <c r="N6282" s="15" t="s">
        <v>24</v>
      </c>
      <c r="O6282" s="15" t="s">
        <v>24</v>
      </c>
      <c r="P6282" s="15" t="s">
        <v>27</v>
      </c>
      <c r="Q6282" s="15" t="s">
        <v>26</v>
      </c>
      <c r="R6282" s="15" t="s">
        <v>15</v>
      </c>
      <c r="S6282" s="18" t="n">
        <v>49.45</v>
      </c>
      <c r="T6282" s="15" t="n">
        <v>1119.35</v>
      </c>
      <c r="U6282" s="15" t="s">
        <v>24</v>
      </c>
      <c r="V6282" s="18" t="n">
        <f aca="false">IF(ISNUMBER(T6282),T6282,0)</f>
        <v>1119.35</v>
      </c>
      <c r="W6282" s="15" t="n">
        <f aca="false">IF(U6282="Yes",1,0)</f>
        <v>0</v>
      </c>
      <c r="X6282" s="15" t="str">
        <f aca="false">IF(F6282&lt;=12,"0-12 months",IF(F6282&lt;=24,"13-24 months",IF(F6282&lt;=48,"25-48 months","49-72 months")))</f>
        <v>13-24 months</v>
      </c>
      <c r="Y6282" s="15" t="str">
        <f aca="false">IF(C6282=1,"Yes","No")</f>
        <v>No</v>
      </c>
      <c r="Z6282" s="15" t="n">
        <f aca="false">COUNTIF(J6282:O6282,"Yes")</f>
        <v>1</v>
      </c>
      <c r="AA6282" s="18" t="n">
        <f aca="false">S6282*W6282</f>
        <v>0</v>
      </c>
      <c r="AB6282" s="15" t="n">
        <f aca="false">(P6282="Month-to-month")+(I6282="Fiber optic")+(R6282="Electronic check")+(F6282&lt;=12)+(M6282="No")+(J6282="No")</f>
        <v>2</v>
      </c>
      <c r="AC6282" s="15" t="str">
        <f aca="false">IF(AB6282&gt;=5,"High",IF(AB6282&gt;=3,"Medium","Low"))</f>
        <v>Low</v>
      </c>
    </row>
    <row r="6283" customFormat="false" ht="15" hidden="false" customHeight="false" outlineLevel="0" collapsed="false">
      <c r="A6283" s="15" t="s">
        <v>6380</v>
      </c>
      <c r="B6283" s="15" t="s">
        <v>98</v>
      </c>
      <c r="C6283" s="15" t="n">
        <v>0</v>
      </c>
      <c r="D6283" s="15" t="s">
        <v>24</v>
      </c>
      <c r="E6283" s="15" t="s">
        <v>24</v>
      </c>
      <c r="F6283" s="15" t="n">
        <v>6</v>
      </c>
      <c r="G6283" s="15" t="s">
        <v>26</v>
      </c>
      <c r="H6283" s="15" t="s">
        <v>24</v>
      </c>
      <c r="I6283" s="15" t="s">
        <v>24</v>
      </c>
      <c r="J6283" s="15" t="s">
        <v>28</v>
      </c>
      <c r="K6283" s="15" t="s">
        <v>28</v>
      </c>
      <c r="L6283" s="15" t="s">
        <v>28</v>
      </c>
      <c r="M6283" s="15" t="s">
        <v>28</v>
      </c>
      <c r="N6283" s="15" t="s">
        <v>28</v>
      </c>
      <c r="O6283" s="15" t="s">
        <v>28</v>
      </c>
      <c r="P6283" s="15" t="s">
        <v>27</v>
      </c>
      <c r="Q6283" s="15" t="s">
        <v>24</v>
      </c>
      <c r="R6283" s="15" t="s">
        <v>17</v>
      </c>
      <c r="S6283" s="18" t="n">
        <v>20.6</v>
      </c>
      <c r="T6283" s="15" t="n">
        <v>116.6</v>
      </c>
      <c r="U6283" s="15" t="s">
        <v>24</v>
      </c>
      <c r="V6283" s="18" t="n">
        <f aca="false">IF(ISNUMBER(T6283),T6283,0)</f>
        <v>116.6</v>
      </c>
      <c r="W6283" s="15" t="n">
        <f aca="false">IF(U6283="Yes",1,0)</f>
        <v>0</v>
      </c>
      <c r="X6283" s="15" t="str">
        <f aca="false">IF(F6283&lt;=12,"0-12 months",IF(F6283&lt;=24,"13-24 months",IF(F6283&lt;=48,"25-48 months","49-72 months")))</f>
        <v>0-12 months</v>
      </c>
      <c r="Y6283" s="15" t="str">
        <f aca="false">IF(C6283=1,"Yes","No")</f>
        <v>No</v>
      </c>
      <c r="Z6283" s="15" t="n">
        <f aca="false">COUNTIF(J6283:O6283,"Yes")</f>
        <v>0</v>
      </c>
      <c r="AA6283" s="18" t="n">
        <f aca="false">S6283*W6283</f>
        <v>0</v>
      </c>
      <c r="AB6283" s="15" t="n">
        <f aca="false">(P6283="Month-to-month")+(I6283="Fiber optic")+(R6283="Electronic check")+(F6283&lt;=12)+(M6283="No")+(J6283="No")</f>
        <v>1</v>
      </c>
      <c r="AC6283" s="15" t="str">
        <f aca="false">IF(AB6283&gt;=5,"High",IF(AB6283&gt;=3,"Medium","Low"))</f>
        <v>Low</v>
      </c>
    </row>
    <row r="6284" customFormat="false" ht="15" hidden="false" customHeight="false" outlineLevel="0" collapsed="false">
      <c r="A6284" s="15" t="s">
        <v>6381</v>
      </c>
      <c r="B6284" s="15" t="s">
        <v>98</v>
      </c>
      <c r="C6284" s="15" t="n">
        <v>0</v>
      </c>
      <c r="D6284" s="15" t="s">
        <v>26</v>
      </c>
      <c r="E6284" s="15" t="s">
        <v>26</v>
      </c>
      <c r="F6284" s="15" t="n">
        <v>4</v>
      </c>
      <c r="G6284" s="15" t="s">
        <v>26</v>
      </c>
      <c r="H6284" s="15" t="s">
        <v>24</v>
      </c>
      <c r="I6284" s="15" t="s">
        <v>24</v>
      </c>
      <c r="J6284" s="15" t="s">
        <v>28</v>
      </c>
      <c r="K6284" s="15" t="s">
        <v>28</v>
      </c>
      <c r="L6284" s="15" t="s">
        <v>28</v>
      </c>
      <c r="M6284" s="15" t="s">
        <v>28</v>
      </c>
      <c r="N6284" s="15" t="s">
        <v>28</v>
      </c>
      <c r="O6284" s="15" t="s">
        <v>28</v>
      </c>
      <c r="P6284" s="15" t="s">
        <v>29</v>
      </c>
      <c r="Q6284" s="15" t="s">
        <v>24</v>
      </c>
      <c r="R6284" s="15" t="s">
        <v>21</v>
      </c>
      <c r="S6284" s="18" t="n">
        <v>19.55</v>
      </c>
      <c r="T6284" s="15" t="n">
        <v>68.8</v>
      </c>
      <c r="U6284" s="15" t="s">
        <v>24</v>
      </c>
      <c r="V6284" s="18" t="n">
        <f aca="false">IF(ISNUMBER(T6284),T6284,0)</f>
        <v>68.8</v>
      </c>
      <c r="W6284" s="15" t="n">
        <f aca="false">IF(U6284="Yes",1,0)</f>
        <v>0</v>
      </c>
      <c r="X6284" s="15" t="str">
        <f aca="false">IF(F6284&lt;=12,"0-12 months",IF(F6284&lt;=24,"13-24 months",IF(F6284&lt;=48,"25-48 months","49-72 months")))</f>
        <v>0-12 months</v>
      </c>
      <c r="Y6284" s="15" t="str">
        <f aca="false">IF(C6284=1,"Yes","No")</f>
        <v>No</v>
      </c>
      <c r="Z6284" s="15" t="n">
        <f aca="false">COUNTIF(J6284:O6284,"Yes")</f>
        <v>0</v>
      </c>
      <c r="AA6284" s="18" t="n">
        <f aca="false">S6284*W6284</f>
        <v>0</v>
      </c>
      <c r="AB6284" s="15" t="n">
        <f aca="false">(P6284="Month-to-month")+(I6284="Fiber optic")+(R6284="Electronic check")+(F6284&lt;=12)+(M6284="No")+(J6284="No")</f>
        <v>1</v>
      </c>
      <c r="AC6284" s="15" t="str">
        <f aca="false">IF(AB6284&gt;=5,"High",IF(AB6284&gt;=3,"Medium","Low"))</f>
        <v>Low</v>
      </c>
    </row>
    <row r="6285" customFormat="false" ht="15" hidden="false" customHeight="false" outlineLevel="0" collapsed="false">
      <c r="A6285" s="15" t="s">
        <v>6382</v>
      </c>
      <c r="B6285" s="15" t="s">
        <v>94</v>
      </c>
      <c r="C6285" s="15" t="n">
        <v>0</v>
      </c>
      <c r="D6285" s="15" t="s">
        <v>24</v>
      </c>
      <c r="E6285" s="15" t="s">
        <v>24</v>
      </c>
      <c r="F6285" s="15" t="n">
        <v>3</v>
      </c>
      <c r="G6285" s="15" t="s">
        <v>26</v>
      </c>
      <c r="H6285" s="15" t="s">
        <v>24</v>
      </c>
      <c r="I6285" s="15" t="s">
        <v>102</v>
      </c>
      <c r="J6285" s="15" t="s">
        <v>26</v>
      </c>
      <c r="K6285" s="15" t="s">
        <v>24</v>
      </c>
      <c r="L6285" s="15" t="s">
        <v>26</v>
      </c>
      <c r="M6285" s="15" t="s">
        <v>24</v>
      </c>
      <c r="N6285" s="15" t="s">
        <v>26</v>
      </c>
      <c r="O6285" s="15" t="s">
        <v>26</v>
      </c>
      <c r="P6285" s="15" t="s">
        <v>25</v>
      </c>
      <c r="Q6285" s="15" t="s">
        <v>26</v>
      </c>
      <c r="R6285" s="15" t="s">
        <v>21</v>
      </c>
      <c r="S6285" s="18" t="n">
        <v>99</v>
      </c>
      <c r="T6285" s="15" t="n">
        <v>287.4</v>
      </c>
      <c r="U6285" s="15" t="s">
        <v>26</v>
      </c>
      <c r="V6285" s="18" t="n">
        <f aca="false">IF(ISNUMBER(T6285),T6285,0)</f>
        <v>287.4</v>
      </c>
      <c r="W6285" s="15" t="n">
        <f aca="false">IF(U6285="Yes",1,0)</f>
        <v>1</v>
      </c>
      <c r="X6285" s="15" t="str">
        <f aca="false">IF(F6285&lt;=12,"0-12 months",IF(F6285&lt;=24,"13-24 months",IF(F6285&lt;=48,"25-48 months","49-72 months")))</f>
        <v>0-12 months</v>
      </c>
      <c r="Y6285" s="15" t="str">
        <f aca="false">IF(C6285=1,"Yes","No")</f>
        <v>No</v>
      </c>
      <c r="Z6285" s="15" t="n">
        <f aca="false">COUNTIF(J6285:O6285,"Yes")</f>
        <v>4</v>
      </c>
      <c r="AA6285" s="18" t="n">
        <f aca="false">S6285*W6285</f>
        <v>99</v>
      </c>
      <c r="AB6285" s="15" t="n">
        <f aca="false">(P6285="Month-to-month")+(I6285="Fiber optic")+(R6285="Electronic check")+(F6285&lt;=12)+(M6285="No")+(J6285="No")</f>
        <v>4</v>
      </c>
      <c r="AC6285" s="15" t="str">
        <f aca="false">IF(AB6285&gt;=5,"High",IF(AB6285&gt;=3,"Medium","Low"))</f>
        <v>Medium</v>
      </c>
    </row>
    <row r="6286" customFormat="false" ht="15" hidden="false" customHeight="false" outlineLevel="0" collapsed="false">
      <c r="A6286" s="15" t="s">
        <v>6383</v>
      </c>
      <c r="B6286" s="15" t="s">
        <v>94</v>
      </c>
      <c r="C6286" s="15" t="n">
        <v>0</v>
      </c>
      <c r="D6286" s="15" t="s">
        <v>24</v>
      </c>
      <c r="E6286" s="15" t="s">
        <v>24</v>
      </c>
      <c r="F6286" s="15" t="n">
        <v>23</v>
      </c>
      <c r="G6286" s="15" t="s">
        <v>26</v>
      </c>
      <c r="H6286" s="15" t="s">
        <v>26</v>
      </c>
      <c r="I6286" s="15" t="s">
        <v>102</v>
      </c>
      <c r="J6286" s="15" t="s">
        <v>24</v>
      </c>
      <c r="K6286" s="15" t="s">
        <v>24</v>
      </c>
      <c r="L6286" s="15" t="s">
        <v>24</v>
      </c>
      <c r="M6286" s="15" t="s">
        <v>24</v>
      </c>
      <c r="N6286" s="15" t="s">
        <v>26</v>
      </c>
      <c r="O6286" s="15" t="s">
        <v>26</v>
      </c>
      <c r="P6286" s="15" t="s">
        <v>25</v>
      </c>
      <c r="Q6286" s="15" t="s">
        <v>26</v>
      </c>
      <c r="R6286" s="15" t="s">
        <v>15</v>
      </c>
      <c r="S6286" s="18" t="n">
        <v>93.5</v>
      </c>
      <c r="T6286" s="15" t="n">
        <v>2341.55</v>
      </c>
      <c r="U6286" s="15" t="s">
        <v>24</v>
      </c>
      <c r="V6286" s="18" t="n">
        <f aca="false">IF(ISNUMBER(T6286),T6286,0)</f>
        <v>2341.55</v>
      </c>
      <c r="W6286" s="15" t="n">
        <f aca="false">IF(U6286="Yes",1,0)</f>
        <v>0</v>
      </c>
      <c r="X6286" s="15" t="str">
        <f aca="false">IF(F6286&lt;=12,"0-12 months",IF(F6286&lt;=24,"13-24 months",IF(F6286&lt;=48,"25-48 months","49-72 months")))</f>
        <v>13-24 months</v>
      </c>
      <c r="Y6286" s="15" t="str">
        <f aca="false">IF(C6286=1,"Yes","No")</f>
        <v>No</v>
      </c>
      <c r="Z6286" s="15" t="n">
        <f aca="false">COUNTIF(J6286:O6286,"Yes")</f>
        <v>2</v>
      </c>
      <c r="AA6286" s="18" t="n">
        <f aca="false">S6286*W6286</f>
        <v>0</v>
      </c>
      <c r="AB6286" s="15" t="n">
        <f aca="false">(P6286="Month-to-month")+(I6286="Fiber optic")+(R6286="Electronic check")+(F6286&lt;=12)+(M6286="No")+(J6286="No")</f>
        <v>5</v>
      </c>
      <c r="AC6286" s="15" t="str">
        <f aca="false">IF(AB6286&gt;=5,"High",IF(AB6286&gt;=3,"Medium","Low"))</f>
        <v>High</v>
      </c>
    </row>
    <row r="6287" customFormat="false" ht="15" hidden="false" customHeight="false" outlineLevel="0" collapsed="false">
      <c r="A6287" s="15" t="s">
        <v>6384</v>
      </c>
      <c r="B6287" s="15" t="s">
        <v>98</v>
      </c>
      <c r="C6287" s="15" t="n">
        <v>0</v>
      </c>
      <c r="D6287" s="15" t="s">
        <v>24</v>
      </c>
      <c r="E6287" s="15" t="s">
        <v>24</v>
      </c>
      <c r="F6287" s="15" t="n">
        <v>26</v>
      </c>
      <c r="G6287" s="15" t="s">
        <v>24</v>
      </c>
      <c r="H6287" s="15" t="s">
        <v>95</v>
      </c>
      <c r="I6287" s="15" t="s">
        <v>96</v>
      </c>
      <c r="J6287" s="15" t="s">
        <v>26</v>
      </c>
      <c r="K6287" s="15" t="s">
        <v>24</v>
      </c>
      <c r="L6287" s="15" t="s">
        <v>24</v>
      </c>
      <c r="M6287" s="15" t="s">
        <v>26</v>
      </c>
      <c r="N6287" s="15" t="s">
        <v>26</v>
      </c>
      <c r="O6287" s="15" t="s">
        <v>26</v>
      </c>
      <c r="P6287" s="15" t="s">
        <v>27</v>
      </c>
      <c r="Q6287" s="15" t="s">
        <v>24</v>
      </c>
      <c r="R6287" s="15" t="s">
        <v>21</v>
      </c>
      <c r="S6287" s="18" t="n">
        <v>54.55</v>
      </c>
      <c r="T6287" s="15" t="n">
        <v>1362.85</v>
      </c>
      <c r="U6287" s="15" t="s">
        <v>24</v>
      </c>
      <c r="V6287" s="18" t="n">
        <f aca="false">IF(ISNUMBER(T6287),T6287,0)</f>
        <v>1362.85</v>
      </c>
      <c r="W6287" s="15" t="n">
        <f aca="false">IF(U6287="Yes",1,0)</f>
        <v>0</v>
      </c>
      <c r="X6287" s="15" t="str">
        <f aca="false">IF(F6287&lt;=12,"0-12 months",IF(F6287&lt;=24,"13-24 months",IF(F6287&lt;=48,"25-48 months","49-72 months")))</f>
        <v>25-48 months</v>
      </c>
      <c r="Y6287" s="15" t="str">
        <f aca="false">IF(C6287=1,"Yes","No")</f>
        <v>No</v>
      </c>
      <c r="Z6287" s="15" t="n">
        <f aca="false">COUNTIF(J6287:O6287,"Yes")</f>
        <v>4</v>
      </c>
      <c r="AA6287" s="18" t="n">
        <f aca="false">S6287*W6287</f>
        <v>0</v>
      </c>
      <c r="AB6287" s="15" t="n">
        <f aca="false">(P6287="Month-to-month")+(I6287="Fiber optic")+(R6287="Electronic check")+(F6287&lt;=12)+(M6287="No")+(J6287="No")</f>
        <v>0</v>
      </c>
      <c r="AC6287" s="15" t="str">
        <f aca="false">IF(AB6287&gt;=5,"High",IF(AB6287&gt;=3,"Medium","Low"))</f>
        <v>Low</v>
      </c>
    </row>
    <row r="6288" customFormat="false" ht="15" hidden="false" customHeight="false" outlineLevel="0" collapsed="false">
      <c r="A6288" s="15" t="s">
        <v>6385</v>
      </c>
      <c r="B6288" s="15" t="s">
        <v>94</v>
      </c>
      <c r="C6288" s="15" t="n">
        <v>0</v>
      </c>
      <c r="D6288" s="15" t="s">
        <v>24</v>
      </c>
      <c r="E6288" s="15" t="s">
        <v>26</v>
      </c>
      <c r="F6288" s="15" t="n">
        <v>8</v>
      </c>
      <c r="G6288" s="15" t="s">
        <v>26</v>
      </c>
      <c r="H6288" s="15" t="s">
        <v>24</v>
      </c>
      <c r="I6288" s="15" t="s">
        <v>24</v>
      </c>
      <c r="J6288" s="15" t="s">
        <v>28</v>
      </c>
      <c r="K6288" s="15" t="s">
        <v>28</v>
      </c>
      <c r="L6288" s="15" t="s">
        <v>28</v>
      </c>
      <c r="M6288" s="15" t="s">
        <v>28</v>
      </c>
      <c r="N6288" s="15" t="s">
        <v>28</v>
      </c>
      <c r="O6288" s="15" t="s">
        <v>28</v>
      </c>
      <c r="P6288" s="15" t="s">
        <v>25</v>
      </c>
      <c r="Q6288" s="15" t="s">
        <v>24</v>
      </c>
      <c r="R6288" s="15" t="s">
        <v>17</v>
      </c>
      <c r="S6288" s="18" t="n">
        <v>20.05</v>
      </c>
      <c r="T6288" s="15" t="n">
        <v>163.6</v>
      </c>
      <c r="U6288" s="15" t="s">
        <v>24</v>
      </c>
      <c r="V6288" s="18" t="n">
        <f aca="false">IF(ISNUMBER(T6288),T6288,0)</f>
        <v>163.6</v>
      </c>
      <c r="W6288" s="15" t="n">
        <f aca="false">IF(U6288="Yes",1,0)</f>
        <v>0</v>
      </c>
      <c r="X6288" s="15" t="str">
        <f aca="false">IF(F6288&lt;=12,"0-12 months",IF(F6288&lt;=24,"13-24 months",IF(F6288&lt;=48,"25-48 months","49-72 months")))</f>
        <v>0-12 months</v>
      </c>
      <c r="Y6288" s="15" t="str">
        <f aca="false">IF(C6288=1,"Yes","No")</f>
        <v>No</v>
      </c>
      <c r="Z6288" s="15" t="n">
        <f aca="false">COUNTIF(J6288:O6288,"Yes")</f>
        <v>0</v>
      </c>
      <c r="AA6288" s="18" t="n">
        <f aca="false">S6288*W6288</f>
        <v>0</v>
      </c>
      <c r="AB6288" s="15" t="n">
        <f aca="false">(P6288="Month-to-month")+(I6288="Fiber optic")+(R6288="Electronic check")+(F6288&lt;=12)+(M6288="No")+(J6288="No")</f>
        <v>2</v>
      </c>
      <c r="AC6288" s="15" t="str">
        <f aca="false">IF(AB6288&gt;=5,"High",IF(AB6288&gt;=3,"Medium","Low"))</f>
        <v>Low</v>
      </c>
    </row>
    <row r="6289" customFormat="false" ht="15" hidden="false" customHeight="false" outlineLevel="0" collapsed="false">
      <c r="A6289" s="15" t="s">
        <v>6386</v>
      </c>
      <c r="B6289" s="15" t="s">
        <v>98</v>
      </c>
      <c r="C6289" s="15" t="n">
        <v>0</v>
      </c>
      <c r="D6289" s="15" t="s">
        <v>24</v>
      </c>
      <c r="E6289" s="15" t="s">
        <v>24</v>
      </c>
      <c r="F6289" s="15" t="n">
        <v>26</v>
      </c>
      <c r="G6289" s="15" t="s">
        <v>26</v>
      </c>
      <c r="H6289" s="15" t="s">
        <v>26</v>
      </c>
      <c r="I6289" s="15" t="s">
        <v>102</v>
      </c>
      <c r="J6289" s="15" t="s">
        <v>24</v>
      </c>
      <c r="K6289" s="15" t="s">
        <v>24</v>
      </c>
      <c r="L6289" s="15" t="s">
        <v>24</v>
      </c>
      <c r="M6289" s="15" t="s">
        <v>24</v>
      </c>
      <c r="N6289" s="15" t="s">
        <v>24</v>
      </c>
      <c r="O6289" s="15" t="s">
        <v>26</v>
      </c>
      <c r="P6289" s="15" t="s">
        <v>25</v>
      </c>
      <c r="Q6289" s="15" t="s">
        <v>26</v>
      </c>
      <c r="R6289" s="15" t="s">
        <v>15</v>
      </c>
      <c r="S6289" s="18" t="n">
        <v>83.95</v>
      </c>
      <c r="T6289" s="15" t="n">
        <v>2254.2</v>
      </c>
      <c r="U6289" s="15" t="s">
        <v>26</v>
      </c>
      <c r="V6289" s="18" t="n">
        <f aca="false">IF(ISNUMBER(T6289),T6289,0)</f>
        <v>2254.2</v>
      </c>
      <c r="W6289" s="15" t="n">
        <f aca="false">IF(U6289="Yes",1,0)</f>
        <v>1</v>
      </c>
      <c r="X6289" s="15" t="str">
        <f aca="false">IF(F6289&lt;=12,"0-12 months",IF(F6289&lt;=24,"13-24 months",IF(F6289&lt;=48,"25-48 months","49-72 months")))</f>
        <v>25-48 months</v>
      </c>
      <c r="Y6289" s="15" t="str">
        <f aca="false">IF(C6289=1,"Yes","No")</f>
        <v>No</v>
      </c>
      <c r="Z6289" s="15" t="n">
        <f aca="false">COUNTIF(J6289:O6289,"Yes")</f>
        <v>1</v>
      </c>
      <c r="AA6289" s="18" t="n">
        <f aca="false">S6289*W6289</f>
        <v>83.95</v>
      </c>
      <c r="AB6289" s="15" t="n">
        <f aca="false">(P6289="Month-to-month")+(I6289="Fiber optic")+(R6289="Electronic check")+(F6289&lt;=12)+(M6289="No")+(J6289="No")</f>
        <v>5</v>
      </c>
      <c r="AC6289" s="15" t="str">
        <f aca="false">IF(AB6289&gt;=5,"High",IF(AB6289&gt;=3,"Medium","Low"))</f>
        <v>High</v>
      </c>
    </row>
    <row r="6290" customFormat="false" ht="15" hidden="false" customHeight="false" outlineLevel="0" collapsed="false">
      <c r="A6290" s="15" t="s">
        <v>6387</v>
      </c>
      <c r="B6290" s="15" t="s">
        <v>98</v>
      </c>
      <c r="C6290" s="15" t="n">
        <v>0</v>
      </c>
      <c r="D6290" s="15" t="s">
        <v>24</v>
      </c>
      <c r="E6290" s="15" t="s">
        <v>24</v>
      </c>
      <c r="F6290" s="15" t="n">
        <v>2</v>
      </c>
      <c r="G6290" s="15" t="s">
        <v>26</v>
      </c>
      <c r="H6290" s="15" t="s">
        <v>26</v>
      </c>
      <c r="I6290" s="15" t="s">
        <v>102</v>
      </c>
      <c r="J6290" s="15" t="s">
        <v>24</v>
      </c>
      <c r="K6290" s="15" t="s">
        <v>26</v>
      </c>
      <c r="L6290" s="15" t="s">
        <v>24</v>
      </c>
      <c r="M6290" s="15" t="s">
        <v>24</v>
      </c>
      <c r="N6290" s="15" t="s">
        <v>24</v>
      </c>
      <c r="O6290" s="15" t="s">
        <v>24</v>
      </c>
      <c r="P6290" s="15" t="s">
        <v>25</v>
      </c>
      <c r="Q6290" s="15" t="s">
        <v>26</v>
      </c>
      <c r="R6290" s="15" t="s">
        <v>15</v>
      </c>
      <c r="S6290" s="18" t="n">
        <v>79.45</v>
      </c>
      <c r="T6290" s="15" t="n">
        <v>145.15</v>
      </c>
      <c r="U6290" s="15" t="s">
        <v>24</v>
      </c>
      <c r="V6290" s="18" t="n">
        <f aca="false">IF(ISNUMBER(T6290),T6290,0)</f>
        <v>145.15</v>
      </c>
      <c r="W6290" s="15" t="n">
        <f aca="false">IF(U6290="Yes",1,0)</f>
        <v>0</v>
      </c>
      <c r="X6290" s="15" t="str">
        <f aca="false">IF(F6290&lt;=12,"0-12 months",IF(F6290&lt;=24,"13-24 months",IF(F6290&lt;=48,"25-48 months","49-72 months")))</f>
        <v>0-12 months</v>
      </c>
      <c r="Y6290" s="15" t="str">
        <f aca="false">IF(C6290=1,"Yes","No")</f>
        <v>No</v>
      </c>
      <c r="Z6290" s="15" t="n">
        <f aca="false">COUNTIF(J6290:O6290,"Yes")</f>
        <v>1</v>
      </c>
      <c r="AA6290" s="18" t="n">
        <f aca="false">S6290*W6290</f>
        <v>0</v>
      </c>
      <c r="AB6290" s="15" t="n">
        <f aca="false">(P6290="Month-to-month")+(I6290="Fiber optic")+(R6290="Electronic check")+(F6290&lt;=12)+(M6290="No")+(J6290="No")</f>
        <v>6</v>
      </c>
      <c r="AC6290" s="15" t="str">
        <f aca="false">IF(AB6290&gt;=5,"High",IF(AB6290&gt;=3,"Medium","Low"))</f>
        <v>High</v>
      </c>
    </row>
    <row r="6291" customFormat="false" ht="15" hidden="false" customHeight="false" outlineLevel="0" collapsed="false">
      <c r="A6291" s="15" t="s">
        <v>6388</v>
      </c>
      <c r="B6291" s="15" t="s">
        <v>98</v>
      </c>
      <c r="C6291" s="15" t="n">
        <v>0</v>
      </c>
      <c r="D6291" s="15" t="s">
        <v>24</v>
      </c>
      <c r="E6291" s="15" t="s">
        <v>24</v>
      </c>
      <c r="F6291" s="15" t="n">
        <v>67</v>
      </c>
      <c r="G6291" s="15" t="s">
        <v>26</v>
      </c>
      <c r="H6291" s="15" t="s">
        <v>26</v>
      </c>
      <c r="I6291" s="15" t="s">
        <v>102</v>
      </c>
      <c r="J6291" s="15" t="s">
        <v>26</v>
      </c>
      <c r="K6291" s="15" t="s">
        <v>26</v>
      </c>
      <c r="L6291" s="15" t="s">
        <v>26</v>
      </c>
      <c r="M6291" s="15" t="s">
        <v>26</v>
      </c>
      <c r="N6291" s="15" t="s">
        <v>26</v>
      </c>
      <c r="O6291" s="15" t="s">
        <v>26</v>
      </c>
      <c r="P6291" s="15" t="s">
        <v>29</v>
      </c>
      <c r="Q6291" s="15" t="s">
        <v>24</v>
      </c>
      <c r="R6291" s="15" t="s">
        <v>21</v>
      </c>
      <c r="S6291" s="18" t="n">
        <v>116.2</v>
      </c>
      <c r="T6291" s="15" t="n">
        <v>7752.3</v>
      </c>
      <c r="U6291" s="15" t="s">
        <v>26</v>
      </c>
      <c r="V6291" s="18" t="n">
        <f aca="false">IF(ISNUMBER(T6291),T6291,0)</f>
        <v>7752.3</v>
      </c>
      <c r="W6291" s="15" t="n">
        <f aca="false">IF(U6291="Yes",1,0)</f>
        <v>1</v>
      </c>
      <c r="X6291" s="15" t="str">
        <f aca="false">IF(F6291&lt;=12,"0-12 months",IF(F6291&lt;=24,"13-24 months",IF(F6291&lt;=48,"25-48 months","49-72 months")))</f>
        <v>49-72 months</v>
      </c>
      <c r="Y6291" s="15" t="str">
        <f aca="false">IF(C6291=1,"Yes","No")</f>
        <v>No</v>
      </c>
      <c r="Z6291" s="15" t="n">
        <f aca="false">COUNTIF(J6291:O6291,"Yes")</f>
        <v>6</v>
      </c>
      <c r="AA6291" s="18" t="n">
        <f aca="false">S6291*W6291</f>
        <v>116.2</v>
      </c>
      <c r="AB6291" s="15" t="n">
        <f aca="false">(P6291="Month-to-month")+(I6291="Fiber optic")+(R6291="Electronic check")+(F6291&lt;=12)+(M6291="No")+(J6291="No")</f>
        <v>1</v>
      </c>
      <c r="AC6291" s="15" t="str">
        <f aca="false">IF(AB6291&gt;=5,"High",IF(AB6291&gt;=3,"Medium","Low"))</f>
        <v>Low</v>
      </c>
    </row>
    <row r="6292" customFormat="false" ht="15" hidden="false" customHeight="false" outlineLevel="0" collapsed="false">
      <c r="A6292" s="15" t="s">
        <v>6389</v>
      </c>
      <c r="B6292" s="15" t="s">
        <v>94</v>
      </c>
      <c r="C6292" s="15" t="n">
        <v>0</v>
      </c>
      <c r="D6292" s="15" t="s">
        <v>26</v>
      </c>
      <c r="E6292" s="15" t="s">
        <v>24</v>
      </c>
      <c r="F6292" s="15" t="n">
        <v>71</v>
      </c>
      <c r="G6292" s="15" t="s">
        <v>26</v>
      </c>
      <c r="H6292" s="15" t="s">
        <v>26</v>
      </c>
      <c r="I6292" s="15" t="s">
        <v>102</v>
      </c>
      <c r="J6292" s="15" t="s">
        <v>24</v>
      </c>
      <c r="K6292" s="15" t="s">
        <v>24</v>
      </c>
      <c r="L6292" s="15" t="s">
        <v>24</v>
      </c>
      <c r="M6292" s="15" t="s">
        <v>24</v>
      </c>
      <c r="N6292" s="15" t="s">
        <v>26</v>
      </c>
      <c r="O6292" s="15" t="s">
        <v>26</v>
      </c>
      <c r="P6292" s="15" t="s">
        <v>29</v>
      </c>
      <c r="Q6292" s="15" t="s">
        <v>26</v>
      </c>
      <c r="R6292" s="15" t="s">
        <v>19</v>
      </c>
      <c r="S6292" s="18" t="n">
        <v>93.7</v>
      </c>
      <c r="T6292" s="15" t="n">
        <v>6585.35</v>
      </c>
      <c r="U6292" s="15" t="s">
        <v>26</v>
      </c>
      <c r="V6292" s="18" t="n">
        <f aca="false">IF(ISNUMBER(T6292),T6292,0)</f>
        <v>6585.35</v>
      </c>
      <c r="W6292" s="15" t="n">
        <f aca="false">IF(U6292="Yes",1,0)</f>
        <v>1</v>
      </c>
      <c r="X6292" s="15" t="str">
        <f aca="false">IF(F6292&lt;=12,"0-12 months",IF(F6292&lt;=24,"13-24 months",IF(F6292&lt;=48,"25-48 months","49-72 months")))</f>
        <v>49-72 months</v>
      </c>
      <c r="Y6292" s="15" t="str">
        <f aca="false">IF(C6292=1,"Yes","No")</f>
        <v>No</v>
      </c>
      <c r="Z6292" s="15" t="n">
        <f aca="false">COUNTIF(J6292:O6292,"Yes")</f>
        <v>2</v>
      </c>
      <c r="AA6292" s="18" t="n">
        <f aca="false">S6292*W6292</f>
        <v>93.7</v>
      </c>
      <c r="AB6292" s="15" t="n">
        <f aca="false">(P6292="Month-to-month")+(I6292="Fiber optic")+(R6292="Electronic check")+(F6292&lt;=12)+(M6292="No")+(J6292="No")</f>
        <v>3</v>
      </c>
      <c r="AC6292" s="15" t="str">
        <f aca="false">IF(AB6292&gt;=5,"High",IF(AB6292&gt;=3,"Medium","Low"))</f>
        <v>Medium</v>
      </c>
    </row>
    <row r="6293" customFormat="false" ht="15" hidden="false" customHeight="false" outlineLevel="0" collapsed="false">
      <c r="A6293" s="15" t="s">
        <v>6390</v>
      </c>
      <c r="B6293" s="15" t="s">
        <v>94</v>
      </c>
      <c r="C6293" s="15" t="n">
        <v>0</v>
      </c>
      <c r="D6293" s="15" t="s">
        <v>24</v>
      </c>
      <c r="E6293" s="15" t="s">
        <v>24</v>
      </c>
      <c r="F6293" s="15" t="n">
        <v>59</v>
      </c>
      <c r="G6293" s="15" t="s">
        <v>26</v>
      </c>
      <c r="H6293" s="15" t="s">
        <v>26</v>
      </c>
      <c r="I6293" s="15" t="s">
        <v>96</v>
      </c>
      <c r="J6293" s="15" t="s">
        <v>26</v>
      </c>
      <c r="K6293" s="15" t="s">
        <v>26</v>
      </c>
      <c r="L6293" s="15" t="s">
        <v>26</v>
      </c>
      <c r="M6293" s="15" t="s">
        <v>26</v>
      </c>
      <c r="N6293" s="15" t="s">
        <v>24</v>
      </c>
      <c r="O6293" s="15" t="s">
        <v>26</v>
      </c>
      <c r="P6293" s="15" t="s">
        <v>27</v>
      </c>
      <c r="Q6293" s="15" t="s">
        <v>24</v>
      </c>
      <c r="R6293" s="15" t="s">
        <v>21</v>
      </c>
      <c r="S6293" s="18" t="n">
        <v>79.85</v>
      </c>
      <c r="T6293" s="15" t="n">
        <v>4786.1</v>
      </c>
      <c r="U6293" s="15" t="s">
        <v>24</v>
      </c>
      <c r="V6293" s="18" t="n">
        <f aca="false">IF(ISNUMBER(T6293),T6293,0)</f>
        <v>4786.1</v>
      </c>
      <c r="W6293" s="15" t="n">
        <f aca="false">IF(U6293="Yes",1,0)</f>
        <v>0</v>
      </c>
      <c r="X6293" s="15" t="str">
        <f aca="false">IF(F6293&lt;=12,"0-12 months",IF(F6293&lt;=24,"13-24 months",IF(F6293&lt;=48,"25-48 months","49-72 months")))</f>
        <v>49-72 months</v>
      </c>
      <c r="Y6293" s="15" t="str">
        <f aca="false">IF(C6293=1,"Yes","No")</f>
        <v>No</v>
      </c>
      <c r="Z6293" s="15" t="n">
        <f aca="false">COUNTIF(J6293:O6293,"Yes")</f>
        <v>5</v>
      </c>
      <c r="AA6293" s="18" t="n">
        <f aca="false">S6293*W6293</f>
        <v>0</v>
      </c>
      <c r="AB6293" s="15" t="n">
        <f aca="false">(P6293="Month-to-month")+(I6293="Fiber optic")+(R6293="Electronic check")+(F6293&lt;=12)+(M6293="No")+(J6293="No")</f>
        <v>0</v>
      </c>
      <c r="AC6293" s="15" t="str">
        <f aca="false">IF(AB6293&gt;=5,"High",IF(AB6293&gt;=3,"Medium","Low"))</f>
        <v>Low</v>
      </c>
    </row>
    <row r="6294" customFormat="false" ht="15" hidden="false" customHeight="false" outlineLevel="0" collapsed="false">
      <c r="A6294" s="15" t="s">
        <v>6391</v>
      </c>
      <c r="B6294" s="15" t="s">
        <v>98</v>
      </c>
      <c r="C6294" s="15" t="n">
        <v>0</v>
      </c>
      <c r="D6294" s="15" t="s">
        <v>26</v>
      </c>
      <c r="E6294" s="15" t="s">
        <v>26</v>
      </c>
      <c r="F6294" s="15" t="n">
        <v>39</v>
      </c>
      <c r="G6294" s="15" t="s">
        <v>26</v>
      </c>
      <c r="H6294" s="15" t="s">
        <v>26</v>
      </c>
      <c r="I6294" s="15" t="s">
        <v>102</v>
      </c>
      <c r="J6294" s="15" t="s">
        <v>24</v>
      </c>
      <c r="K6294" s="15" t="s">
        <v>24</v>
      </c>
      <c r="L6294" s="15" t="s">
        <v>26</v>
      </c>
      <c r="M6294" s="15" t="s">
        <v>24</v>
      </c>
      <c r="N6294" s="15" t="s">
        <v>26</v>
      </c>
      <c r="O6294" s="15" t="s">
        <v>26</v>
      </c>
      <c r="P6294" s="15" t="s">
        <v>27</v>
      </c>
      <c r="Q6294" s="15" t="s">
        <v>24</v>
      </c>
      <c r="R6294" s="15" t="s">
        <v>15</v>
      </c>
      <c r="S6294" s="18" t="n">
        <v>100</v>
      </c>
      <c r="T6294" s="15" t="n">
        <v>3835.55</v>
      </c>
      <c r="U6294" s="15" t="s">
        <v>24</v>
      </c>
      <c r="V6294" s="18" t="n">
        <f aca="false">IF(ISNUMBER(T6294),T6294,0)</f>
        <v>3835.55</v>
      </c>
      <c r="W6294" s="15" t="n">
        <f aca="false">IF(U6294="Yes",1,0)</f>
        <v>0</v>
      </c>
      <c r="X6294" s="15" t="str">
        <f aca="false">IF(F6294&lt;=12,"0-12 months",IF(F6294&lt;=24,"13-24 months",IF(F6294&lt;=48,"25-48 months","49-72 months")))</f>
        <v>25-48 months</v>
      </c>
      <c r="Y6294" s="15" t="str">
        <f aca="false">IF(C6294=1,"Yes","No")</f>
        <v>No</v>
      </c>
      <c r="Z6294" s="15" t="n">
        <f aca="false">COUNTIF(J6294:O6294,"Yes")</f>
        <v>3</v>
      </c>
      <c r="AA6294" s="18" t="n">
        <f aca="false">S6294*W6294</f>
        <v>0</v>
      </c>
      <c r="AB6294" s="15" t="n">
        <f aca="false">(P6294="Month-to-month")+(I6294="Fiber optic")+(R6294="Electronic check")+(F6294&lt;=12)+(M6294="No")+(J6294="No")</f>
        <v>4</v>
      </c>
      <c r="AC6294" s="15" t="str">
        <f aca="false">IF(AB6294&gt;=5,"High",IF(AB6294&gt;=3,"Medium","Low"))</f>
        <v>Medium</v>
      </c>
    </row>
    <row r="6295" customFormat="false" ht="15" hidden="false" customHeight="false" outlineLevel="0" collapsed="false">
      <c r="A6295" s="15" t="s">
        <v>6392</v>
      </c>
      <c r="B6295" s="15" t="s">
        <v>98</v>
      </c>
      <c r="C6295" s="15" t="n">
        <v>0</v>
      </c>
      <c r="D6295" s="15" t="s">
        <v>24</v>
      </c>
      <c r="E6295" s="15" t="s">
        <v>26</v>
      </c>
      <c r="F6295" s="15" t="n">
        <v>21</v>
      </c>
      <c r="G6295" s="15" t="s">
        <v>26</v>
      </c>
      <c r="H6295" s="15" t="s">
        <v>24</v>
      </c>
      <c r="I6295" s="15" t="s">
        <v>24</v>
      </c>
      <c r="J6295" s="15" t="s">
        <v>28</v>
      </c>
      <c r="K6295" s="15" t="s">
        <v>28</v>
      </c>
      <c r="L6295" s="15" t="s">
        <v>28</v>
      </c>
      <c r="M6295" s="15" t="s">
        <v>28</v>
      </c>
      <c r="N6295" s="15" t="s">
        <v>28</v>
      </c>
      <c r="O6295" s="15" t="s">
        <v>28</v>
      </c>
      <c r="P6295" s="15" t="s">
        <v>29</v>
      </c>
      <c r="Q6295" s="15" t="s">
        <v>24</v>
      </c>
      <c r="R6295" s="15" t="s">
        <v>17</v>
      </c>
      <c r="S6295" s="18" t="n">
        <v>19.6</v>
      </c>
      <c r="T6295" s="15" t="n">
        <v>397</v>
      </c>
      <c r="U6295" s="15" t="s">
        <v>24</v>
      </c>
      <c r="V6295" s="18" t="n">
        <f aca="false">IF(ISNUMBER(T6295),T6295,0)</f>
        <v>397</v>
      </c>
      <c r="W6295" s="15" t="n">
        <f aca="false">IF(U6295="Yes",1,0)</f>
        <v>0</v>
      </c>
      <c r="X6295" s="15" t="str">
        <f aca="false">IF(F6295&lt;=12,"0-12 months",IF(F6295&lt;=24,"13-24 months",IF(F6295&lt;=48,"25-48 months","49-72 months")))</f>
        <v>13-24 months</v>
      </c>
      <c r="Y6295" s="15" t="str">
        <f aca="false">IF(C6295=1,"Yes","No")</f>
        <v>No</v>
      </c>
      <c r="Z6295" s="15" t="n">
        <f aca="false">COUNTIF(J6295:O6295,"Yes")</f>
        <v>0</v>
      </c>
      <c r="AA6295" s="18" t="n">
        <f aca="false">S6295*W6295</f>
        <v>0</v>
      </c>
      <c r="AB6295" s="15" t="n">
        <f aca="false">(P6295="Month-to-month")+(I6295="Fiber optic")+(R6295="Electronic check")+(F6295&lt;=12)+(M6295="No")+(J6295="No")</f>
        <v>0</v>
      </c>
      <c r="AC6295" s="15" t="str">
        <f aca="false">IF(AB6295&gt;=5,"High",IF(AB6295&gt;=3,"Medium","Low"))</f>
        <v>Low</v>
      </c>
    </row>
    <row r="6296" customFormat="false" ht="15" hidden="false" customHeight="false" outlineLevel="0" collapsed="false">
      <c r="A6296" s="15" t="s">
        <v>6393</v>
      </c>
      <c r="B6296" s="15" t="s">
        <v>98</v>
      </c>
      <c r="C6296" s="15" t="n">
        <v>0</v>
      </c>
      <c r="D6296" s="15" t="s">
        <v>24</v>
      </c>
      <c r="E6296" s="15" t="s">
        <v>24</v>
      </c>
      <c r="F6296" s="15" t="n">
        <v>1</v>
      </c>
      <c r="G6296" s="15" t="s">
        <v>26</v>
      </c>
      <c r="H6296" s="15" t="s">
        <v>24</v>
      </c>
      <c r="I6296" s="15" t="s">
        <v>24</v>
      </c>
      <c r="J6296" s="15" t="s">
        <v>28</v>
      </c>
      <c r="K6296" s="15" t="s">
        <v>28</v>
      </c>
      <c r="L6296" s="15" t="s">
        <v>28</v>
      </c>
      <c r="M6296" s="15" t="s">
        <v>28</v>
      </c>
      <c r="N6296" s="15" t="s">
        <v>28</v>
      </c>
      <c r="O6296" s="15" t="s">
        <v>28</v>
      </c>
      <c r="P6296" s="15" t="s">
        <v>25</v>
      </c>
      <c r="Q6296" s="15" t="s">
        <v>24</v>
      </c>
      <c r="R6296" s="15" t="s">
        <v>17</v>
      </c>
      <c r="S6296" s="18" t="n">
        <v>19.7</v>
      </c>
      <c r="T6296" s="15" t="n">
        <v>19.7</v>
      </c>
      <c r="U6296" s="15" t="s">
        <v>26</v>
      </c>
      <c r="V6296" s="18" t="n">
        <f aca="false">IF(ISNUMBER(T6296),T6296,0)</f>
        <v>19.7</v>
      </c>
      <c r="W6296" s="15" t="n">
        <f aca="false">IF(U6296="Yes",1,0)</f>
        <v>1</v>
      </c>
      <c r="X6296" s="15" t="str">
        <f aca="false">IF(F6296&lt;=12,"0-12 months",IF(F6296&lt;=24,"13-24 months",IF(F6296&lt;=48,"25-48 months","49-72 months")))</f>
        <v>0-12 months</v>
      </c>
      <c r="Y6296" s="15" t="str">
        <f aca="false">IF(C6296=1,"Yes","No")</f>
        <v>No</v>
      </c>
      <c r="Z6296" s="15" t="n">
        <f aca="false">COUNTIF(J6296:O6296,"Yes")</f>
        <v>0</v>
      </c>
      <c r="AA6296" s="18" t="n">
        <f aca="false">S6296*W6296</f>
        <v>19.7</v>
      </c>
      <c r="AB6296" s="15" t="n">
        <f aca="false">(P6296="Month-to-month")+(I6296="Fiber optic")+(R6296="Electronic check")+(F6296&lt;=12)+(M6296="No")+(J6296="No")</f>
        <v>2</v>
      </c>
      <c r="AC6296" s="15" t="str">
        <f aca="false">IF(AB6296&gt;=5,"High",IF(AB6296&gt;=3,"Medium","Low"))</f>
        <v>Low</v>
      </c>
    </row>
    <row r="6297" customFormat="false" ht="15" hidden="false" customHeight="false" outlineLevel="0" collapsed="false">
      <c r="A6297" s="15" t="s">
        <v>6394</v>
      </c>
      <c r="B6297" s="15" t="s">
        <v>94</v>
      </c>
      <c r="C6297" s="15" t="n">
        <v>0</v>
      </c>
      <c r="D6297" s="15" t="s">
        <v>26</v>
      </c>
      <c r="E6297" s="15" t="s">
        <v>26</v>
      </c>
      <c r="F6297" s="15" t="n">
        <v>48</v>
      </c>
      <c r="G6297" s="15" t="s">
        <v>26</v>
      </c>
      <c r="H6297" s="15" t="s">
        <v>24</v>
      </c>
      <c r="I6297" s="15" t="s">
        <v>24</v>
      </c>
      <c r="J6297" s="15" t="s">
        <v>28</v>
      </c>
      <c r="K6297" s="15" t="s">
        <v>28</v>
      </c>
      <c r="L6297" s="15" t="s">
        <v>28</v>
      </c>
      <c r="M6297" s="15" t="s">
        <v>28</v>
      </c>
      <c r="N6297" s="15" t="s">
        <v>28</v>
      </c>
      <c r="O6297" s="15" t="s">
        <v>28</v>
      </c>
      <c r="P6297" s="15" t="s">
        <v>29</v>
      </c>
      <c r="Q6297" s="15" t="s">
        <v>24</v>
      </c>
      <c r="R6297" s="15" t="s">
        <v>19</v>
      </c>
      <c r="S6297" s="18" t="n">
        <v>20.2</v>
      </c>
      <c r="T6297" s="15" t="n">
        <v>1027.25</v>
      </c>
      <c r="U6297" s="15" t="s">
        <v>24</v>
      </c>
      <c r="V6297" s="18" t="n">
        <f aca="false">IF(ISNUMBER(T6297),T6297,0)</f>
        <v>1027.25</v>
      </c>
      <c r="W6297" s="15" t="n">
        <f aca="false">IF(U6297="Yes",1,0)</f>
        <v>0</v>
      </c>
      <c r="X6297" s="15" t="str">
        <f aca="false">IF(F6297&lt;=12,"0-12 months",IF(F6297&lt;=24,"13-24 months",IF(F6297&lt;=48,"25-48 months","49-72 months")))</f>
        <v>25-48 months</v>
      </c>
      <c r="Y6297" s="15" t="str">
        <f aca="false">IF(C6297=1,"Yes","No")</f>
        <v>No</v>
      </c>
      <c r="Z6297" s="15" t="n">
        <f aca="false">COUNTIF(J6297:O6297,"Yes")</f>
        <v>0</v>
      </c>
      <c r="AA6297" s="18" t="n">
        <f aca="false">S6297*W6297</f>
        <v>0</v>
      </c>
      <c r="AB6297" s="15" t="n">
        <f aca="false">(P6297="Month-to-month")+(I6297="Fiber optic")+(R6297="Electronic check")+(F6297&lt;=12)+(M6297="No")+(J6297="No")</f>
        <v>0</v>
      </c>
      <c r="AC6297" s="15" t="str">
        <f aca="false">IF(AB6297&gt;=5,"High",IF(AB6297&gt;=3,"Medium","Low"))</f>
        <v>Low</v>
      </c>
    </row>
    <row r="6298" customFormat="false" ht="15" hidden="false" customHeight="false" outlineLevel="0" collapsed="false">
      <c r="A6298" s="15" t="s">
        <v>6395</v>
      </c>
      <c r="B6298" s="15" t="s">
        <v>94</v>
      </c>
      <c r="C6298" s="15" t="n">
        <v>1</v>
      </c>
      <c r="D6298" s="15" t="s">
        <v>26</v>
      </c>
      <c r="E6298" s="15" t="s">
        <v>24</v>
      </c>
      <c r="F6298" s="15" t="n">
        <v>31</v>
      </c>
      <c r="G6298" s="15" t="s">
        <v>24</v>
      </c>
      <c r="H6298" s="15" t="s">
        <v>95</v>
      </c>
      <c r="I6298" s="15" t="s">
        <v>96</v>
      </c>
      <c r="J6298" s="15" t="s">
        <v>26</v>
      </c>
      <c r="K6298" s="15" t="s">
        <v>26</v>
      </c>
      <c r="L6298" s="15" t="s">
        <v>26</v>
      </c>
      <c r="M6298" s="15" t="s">
        <v>24</v>
      </c>
      <c r="N6298" s="15" t="s">
        <v>24</v>
      </c>
      <c r="O6298" s="15" t="s">
        <v>26</v>
      </c>
      <c r="P6298" s="15" t="s">
        <v>27</v>
      </c>
      <c r="Q6298" s="15" t="s">
        <v>26</v>
      </c>
      <c r="R6298" s="15" t="s">
        <v>21</v>
      </c>
      <c r="S6298" s="18" t="n">
        <v>50.4</v>
      </c>
      <c r="T6298" s="15" t="n">
        <v>1580.1</v>
      </c>
      <c r="U6298" s="15" t="s">
        <v>24</v>
      </c>
      <c r="V6298" s="18" t="n">
        <f aca="false">IF(ISNUMBER(T6298),T6298,0)</f>
        <v>1580.1</v>
      </c>
      <c r="W6298" s="15" t="n">
        <f aca="false">IF(U6298="Yes",1,0)</f>
        <v>0</v>
      </c>
      <c r="X6298" s="15" t="str">
        <f aca="false">IF(F6298&lt;=12,"0-12 months",IF(F6298&lt;=24,"13-24 months",IF(F6298&lt;=48,"25-48 months","49-72 months")))</f>
        <v>25-48 months</v>
      </c>
      <c r="Y6298" s="15" t="str">
        <f aca="false">IF(C6298=1,"Yes","No")</f>
        <v>Yes</v>
      </c>
      <c r="Z6298" s="15" t="n">
        <f aca="false">COUNTIF(J6298:O6298,"Yes")</f>
        <v>4</v>
      </c>
      <c r="AA6298" s="18" t="n">
        <f aca="false">S6298*W6298</f>
        <v>0</v>
      </c>
      <c r="AB6298" s="15" t="n">
        <f aca="false">(P6298="Month-to-month")+(I6298="Fiber optic")+(R6298="Electronic check")+(F6298&lt;=12)+(M6298="No")+(J6298="No")</f>
        <v>1</v>
      </c>
      <c r="AC6298" s="15" t="str">
        <f aca="false">IF(AB6298&gt;=5,"High",IF(AB6298&gt;=3,"Medium","Low"))</f>
        <v>Low</v>
      </c>
    </row>
    <row r="6299" customFormat="false" ht="15" hidden="false" customHeight="false" outlineLevel="0" collapsed="false">
      <c r="A6299" s="15" t="s">
        <v>6396</v>
      </c>
      <c r="B6299" s="15" t="s">
        <v>94</v>
      </c>
      <c r="C6299" s="15" t="n">
        <v>0</v>
      </c>
      <c r="D6299" s="15" t="s">
        <v>26</v>
      </c>
      <c r="E6299" s="15" t="s">
        <v>26</v>
      </c>
      <c r="F6299" s="15" t="n">
        <v>64</v>
      </c>
      <c r="G6299" s="15" t="s">
        <v>26</v>
      </c>
      <c r="H6299" s="15" t="s">
        <v>26</v>
      </c>
      <c r="I6299" s="15" t="s">
        <v>102</v>
      </c>
      <c r="J6299" s="15" t="s">
        <v>26</v>
      </c>
      <c r="K6299" s="15" t="s">
        <v>26</v>
      </c>
      <c r="L6299" s="15" t="s">
        <v>26</v>
      </c>
      <c r="M6299" s="15" t="s">
        <v>26</v>
      </c>
      <c r="N6299" s="15" t="s">
        <v>26</v>
      </c>
      <c r="O6299" s="15" t="s">
        <v>26</v>
      </c>
      <c r="P6299" s="15" t="s">
        <v>27</v>
      </c>
      <c r="Q6299" s="15" t="s">
        <v>24</v>
      </c>
      <c r="R6299" s="15" t="s">
        <v>15</v>
      </c>
      <c r="S6299" s="18" t="n">
        <v>113.35</v>
      </c>
      <c r="T6299" s="15" t="n">
        <v>7222.75</v>
      </c>
      <c r="U6299" s="15" t="s">
        <v>24</v>
      </c>
      <c r="V6299" s="18" t="n">
        <f aca="false">IF(ISNUMBER(T6299),T6299,0)</f>
        <v>7222.75</v>
      </c>
      <c r="W6299" s="15" t="n">
        <f aca="false">IF(U6299="Yes",1,0)</f>
        <v>0</v>
      </c>
      <c r="X6299" s="15" t="str">
        <f aca="false">IF(F6299&lt;=12,"0-12 months",IF(F6299&lt;=24,"13-24 months",IF(F6299&lt;=48,"25-48 months","49-72 months")))</f>
        <v>49-72 months</v>
      </c>
      <c r="Y6299" s="15" t="str">
        <f aca="false">IF(C6299=1,"Yes","No")</f>
        <v>No</v>
      </c>
      <c r="Z6299" s="15" t="n">
        <f aca="false">COUNTIF(J6299:O6299,"Yes")</f>
        <v>6</v>
      </c>
      <c r="AA6299" s="18" t="n">
        <f aca="false">S6299*W6299</f>
        <v>0</v>
      </c>
      <c r="AB6299" s="15" t="n">
        <f aca="false">(P6299="Month-to-month")+(I6299="Fiber optic")+(R6299="Electronic check")+(F6299&lt;=12)+(M6299="No")+(J6299="No")</f>
        <v>2</v>
      </c>
      <c r="AC6299" s="15" t="str">
        <f aca="false">IF(AB6299&gt;=5,"High",IF(AB6299&gt;=3,"Medium","Low"))</f>
        <v>Low</v>
      </c>
    </row>
    <row r="6300" customFormat="false" ht="15" hidden="false" customHeight="false" outlineLevel="0" collapsed="false">
      <c r="A6300" s="15" t="s">
        <v>6397</v>
      </c>
      <c r="B6300" s="15" t="s">
        <v>98</v>
      </c>
      <c r="C6300" s="15" t="n">
        <v>0</v>
      </c>
      <c r="D6300" s="15" t="s">
        <v>26</v>
      </c>
      <c r="E6300" s="15" t="s">
        <v>26</v>
      </c>
      <c r="F6300" s="15" t="n">
        <v>46</v>
      </c>
      <c r="G6300" s="15" t="s">
        <v>26</v>
      </c>
      <c r="H6300" s="15" t="s">
        <v>26</v>
      </c>
      <c r="I6300" s="15" t="s">
        <v>102</v>
      </c>
      <c r="J6300" s="15" t="s">
        <v>24</v>
      </c>
      <c r="K6300" s="15" t="s">
        <v>26</v>
      </c>
      <c r="L6300" s="15" t="s">
        <v>24</v>
      </c>
      <c r="M6300" s="15" t="s">
        <v>24</v>
      </c>
      <c r="N6300" s="15" t="s">
        <v>24</v>
      </c>
      <c r="O6300" s="15" t="s">
        <v>24</v>
      </c>
      <c r="P6300" s="15" t="s">
        <v>25</v>
      </c>
      <c r="Q6300" s="15" t="s">
        <v>26</v>
      </c>
      <c r="R6300" s="15" t="s">
        <v>19</v>
      </c>
      <c r="S6300" s="18" t="n">
        <v>80</v>
      </c>
      <c r="T6300" s="15" t="n">
        <v>3769.7</v>
      </c>
      <c r="U6300" s="15" t="s">
        <v>24</v>
      </c>
      <c r="V6300" s="18" t="n">
        <f aca="false">IF(ISNUMBER(T6300),T6300,0)</f>
        <v>3769.7</v>
      </c>
      <c r="W6300" s="15" t="n">
        <f aca="false">IF(U6300="Yes",1,0)</f>
        <v>0</v>
      </c>
      <c r="X6300" s="15" t="str">
        <f aca="false">IF(F6300&lt;=12,"0-12 months",IF(F6300&lt;=24,"13-24 months",IF(F6300&lt;=48,"25-48 months","49-72 months")))</f>
        <v>25-48 months</v>
      </c>
      <c r="Y6300" s="15" t="str">
        <f aca="false">IF(C6300=1,"Yes","No")</f>
        <v>No</v>
      </c>
      <c r="Z6300" s="15" t="n">
        <f aca="false">COUNTIF(J6300:O6300,"Yes")</f>
        <v>1</v>
      </c>
      <c r="AA6300" s="18" t="n">
        <f aca="false">S6300*W6300</f>
        <v>0</v>
      </c>
      <c r="AB6300" s="15" t="n">
        <f aca="false">(P6300="Month-to-month")+(I6300="Fiber optic")+(R6300="Electronic check")+(F6300&lt;=12)+(M6300="No")+(J6300="No")</f>
        <v>4</v>
      </c>
      <c r="AC6300" s="15" t="str">
        <f aca="false">IF(AB6300&gt;=5,"High",IF(AB6300&gt;=3,"Medium","Low"))</f>
        <v>Medium</v>
      </c>
    </row>
    <row r="6301" customFormat="false" ht="15" hidden="false" customHeight="false" outlineLevel="0" collapsed="false">
      <c r="A6301" s="15" t="s">
        <v>6398</v>
      </c>
      <c r="B6301" s="15" t="s">
        <v>94</v>
      </c>
      <c r="C6301" s="15" t="n">
        <v>0</v>
      </c>
      <c r="D6301" s="15" t="s">
        <v>24</v>
      </c>
      <c r="E6301" s="15" t="s">
        <v>24</v>
      </c>
      <c r="F6301" s="15" t="n">
        <v>52</v>
      </c>
      <c r="G6301" s="15" t="s">
        <v>26</v>
      </c>
      <c r="H6301" s="15" t="s">
        <v>26</v>
      </c>
      <c r="I6301" s="15" t="s">
        <v>96</v>
      </c>
      <c r="J6301" s="15" t="s">
        <v>24</v>
      </c>
      <c r="K6301" s="15" t="s">
        <v>24</v>
      </c>
      <c r="L6301" s="15" t="s">
        <v>26</v>
      </c>
      <c r="M6301" s="15" t="s">
        <v>26</v>
      </c>
      <c r="N6301" s="15" t="s">
        <v>26</v>
      </c>
      <c r="O6301" s="15" t="s">
        <v>26</v>
      </c>
      <c r="P6301" s="15" t="s">
        <v>29</v>
      </c>
      <c r="Q6301" s="15" t="s">
        <v>26</v>
      </c>
      <c r="R6301" s="15" t="s">
        <v>19</v>
      </c>
      <c r="S6301" s="18" t="n">
        <v>80.95</v>
      </c>
      <c r="T6301" s="15" t="n">
        <v>4233.95</v>
      </c>
      <c r="U6301" s="15" t="s">
        <v>24</v>
      </c>
      <c r="V6301" s="18" t="n">
        <f aca="false">IF(ISNUMBER(T6301),T6301,0)</f>
        <v>4233.95</v>
      </c>
      <c r="W6301" s="15" t="n">
        <f aca="false">IF(U6301="Yes",1,0)</f>
        <v>0</v>
      </c>
      <c r="X6301" s="15" t="str">
        <f aca="false">IF(F6301&lt;=12,"0-12 months",IF(F6301&lt;=24,"13-24 months",IF(F6301&lt;=48,"25-48 months","49-72 months")))</f>
        <v>49-72 months</v>
      </c>
      <c r="Y6301" s="15" t="str">
        <f aca="false">IF(C6301=1,"Yes","No")</f>
        <v>No</v>
      </c>
      <c r="Z6301" s="15" t="n">
        <f aca="false">COUNTIF(J6301:O6301,"Yes")</f>
        <v>4</v>
      </c>
      <c r="AA6301" s="18" t="n">
        <f aca="false">S6301*W6301</f>
        <v>0</v>
      </c>
      <c r="AB6301" s="15" t="n">
        <f aca="false">(P6301="Month-to-month")+(I6301="Fiber optic")+(R6301="Electronic check")+(F6301&lt;=12)+(M6301="No")+(J6301="No")</f>
        <v>1</v>
      </c>
      <c r="AC6301" s="15" t="str">
        <f aca="false">IF(AB6301&gt;=5,"High",IF(AB6301&gt;=3,"Medium","Low"))</f>
        <v>Low</v>
      </c>
    </row>
    <row r="6302" customFormat="false" ht="15" hidden="false" customHeight="false" outlineLevel="0" collapsed="false">
      <c r="A6302" s="15" t="s">
        <v>6399</v>
      </c>
      <c r="B6302" s="15" t="s">
        <v>94</v>
      </c>
      <c r="C6302" s="15" t="n">
        <v>0</v>
      </c>
      <c r="D6302" s="15" t="s">
        <v>26</v>
      </c>
      <c r="E6302" s="15" t="s">
        <v>26</v>
      </c>
      <c r="F6302" s="15" t="n">
        <v>67</v>
      </c>
      <c r="G6302" s="15" t="s">
        <v>26</v>
      </c>
      <c r="H6302" s="15" t="s">
        <v>26</v>
      </c>
      <c r="I6302" s="15" t="s">
        <v>24</v>
      </c>
      <c r="J6302" s="15" t="s">
        <v>28</v>
      </c>
      <c r="K6302" s="15" t="s">
        <v>28</v>
      </c>
      <c r="L6302" s="15" t="s">
        <v>28</v>
      </c>
      <c r="M6302" s="15" t="s">
        <v>28</v>
      </c>
      <c r="N6302" s="15" t="s">
        <v>28</v>
      </c>
      <c r="O6302" s="15" t="s">
        <v>28</v>
      </c>
      <c r="P6302" s="15" t="s">
        <v>29</v>
      </c>
      <c r="Q6302" s="15" t="s">
        <v>26</v>
      </c>
      <c r="R6302" s="15" t="s">
        <v>17</v>
      </c>
      <c r="S6302" s="18" t="n">
        <v>24.9</v>
      </c>
      <c r="T6302" s="15" t="n">
        <v>1680.25</v>
      </c>
      <c r="U6302" s="15" t="s">
        <v>24</v>
      </c>
      <c r="V6302" s="18" t="n">
        <f aca="false">IF(ISNUMBER(T6302),T6302,0)</f>
        <v>1680.25</v>
      </c>
      <c r="W6302" s="15" t="n">
        <f aca="false">IF(U6302="Yes",1,0)</f>
        <v>0</v>
      </c>
      <c r="X6302" s="15" t="str">
        <f aca="false">IF(F6302&lt;=12,"0-12 months",IF(F6302&lt;=24,"13-24 months",IF(F6302&lt;=48,"25-48 months","49-72 months")))</f>
        <v>49-72 months</v>
      </c>
      <c r="Y6302" s="15" t="str">
        <f aca="false">IF(C6302=1,"Yes","No")</f>
        <v>No</v>
      </c>
      <c r="Z6302" s="15" t="n">
        <f aca="false">COUNTIF(J6302:O6302,"Yes")</f>
        <v>0</v>
      </c>
      <c r="AA6302" s="18" t="n">
        <f aca="false">S6302*W6302</f>
        <v>0</v>
      </c>
      <c r="AB6302" s="15" t="n">
        <f aca="false">(P6302="Month-to-month")+(I6302="Fiber optic")+(R6302="Electronic check")+(F6302&lt;=12)+(M6302="No")+(J6302="No")</f>
        <v>0</v>
      </c>
      <c r="AC6302" s="15" t="str">
        <f aca="false">IF(AB6302&gt;=5,"High",IF(AB6302&gt;=3,"Medium","Low"))</f>
        <v>Low</v>
      </c>
    </row>
    <row r="6303" customFormat="false" ht="15" hidden="false" customHeight="false" outlineLevel="0" collapsed="false">
      <c r="A6303" s="15" t="s">
        <v>6400</v>
      </c>
      <c r="B6303" s="15" t="s">
        <v>94</v>
      </c>
      <c r="C6303" s="15" t="n">
        <v>1</v>
      </c>
      <c r="D6303" s="15" t="s">
        <v>24</v>
      </c>
      <c r="E6303" s="15" t="s">
        <v>24</v>
      </c>
      <c r="F6303" s="15" t="n">
        <v>67</v>
      </c>
      <c r="G6303" s="15" t="s">
        <v>26</v>
      </c>
      <c r="H6303" s="15" t="s">
        <v>26</v>
      </c>
      <c r="I6303" s="15" t="s">
        <v>96</v>
      </c>
      <c r="J6303" s="15" t="s">
        <v>24</v>
      </c>
      <c r="K6303" s="15" t="s">
        <v>26</v>
      </c>
      <c r="L6303" s="15" t="s">
        <v>24</v>
      </c>
      <c r="M6303" s="15" t="s">
        <v>24</v>
      </c>
      <c r="N6303" s="15" t="s">
        <v>24</v>
      </c>
      <c r="O6303" s="15" t="s">
        <v>24</v>
      </c>
      <c r="P6303" s="15" t="s">
        <v>25</v>
      </c>
      <c r="Q6303" s="15" t="s">
        <v>24</v>
      </c>
      <c r="R6303" s="15" t="s">
        <v>15</v>
      </c>
      <c r="S6303" s="18" t="n">
        <v>54.9</v>
      </c>
      <c r="T6303" s="15" t="n">
        <v>3725.5</v>
      </c>
      <c r="U6303" s="15" t="s">
        <v>24</v>
      </c>
      <c r="V6303" s="18" t="n">
        <f aca="false">IF(ISNUMBER(T6303),T6303,0)</f>
        <v>3725.5</v>
      </c>
      <c r="W6303" s="15" t="n">
        <f aca="false">IF(U6303="Yes",1,0)</f>
        <v>0</v>
      </c>
      <c r="X6303" s="15" t="str">
        <f aca="false">IF(F6303&lt;=12,"0-12 months",IF(F6303&lt;=24,"13-24 months",IF(F6303&lt;=48,"25-48 months","49-72 months")))</f>
        <v>49-72 months</v>
      </c>
      <c r="Y6303" s="15" t="str">
        <f aca="false">IF(C6303=1,"Yes","No")</f>
        <v>Yes</v>
      </c>
      <c r="Z6303" s="15" t="n">
        <f aca="false">COUNTIF(J6303:O6303,"Yes")</f>
        <v>1</v>
      </c>
      <c r="AA6303" s="18" t="n">
        <f aca="false">S6303*W6303</f>
        <v>0</v>
      </c>
      <c r="AB6303" s="15" t="n">
        <f aca="false">(P6303="Month-to-month")+(I6303="Fiber optic")+(R6303="Electronic check")+(F6303&lt;=12)+(M6303="No")+(J6303="No")</f>
        <v>4</v>
      </c>
      <c r="AC6303" s="15" t="str">
        <f aca="false">IF(AB6303&gt;=5,"High",IF(AB6303&gt;=3,"Medium","Low"))</f>
        <v>Medium</v>
      </c>
    </row>
    <row r="6304" customFormat="false" ht="15" hidden="false" customHeight="false" outlineLevel="0" collapsed="false">
      <c r="A6304" s="15" t="s">
        <v>6401</v>
      </c>
      <c r="B6304" s="15" t="s">
        <v>94</v>
      </c>
      <c r="C6304" s="15" t="n">
        <v>0</v>
      </c>
      <c r="D6304" s="15" t="s">
        <v>24</v>
      </c>
      <c r="E6304" s="15" t="s">
        <v>24</v>
      </c>
      <c r="F6304" s="15" t="n">
        <v>5</v>
      </c>
      <c r="G6304" s="15" t="s">
        <v>26</v>
      </c>
      <c r="H6304" s="15" t="s">
        <v>26</v>
      </c>
      <c r="I6304" s="15" t="s">
        <v>102</v>
      </c>
      <c r="J6304" s="15" t="s">
        <v>24</v>
      </c>
      <c r="K6304" s="15" t="s">
        <v>24</v>
      </c>
      <c r="L6304" s="15" t="s">
        <v>24</v>
      </c>
      <c r="M6304" s="15" t="s">
        <v>24</v>
      </c>
      <c r="N6304" s="15" t="s">
        <v>24</v>
      </c>
      <c r="O6304" s="15" t="s">
        <v>24</v>
      </c>
      <c r="P6304" s="15" t="s">
        <v>25</v>
      </c>
      <c r="Q6304" s="15" t="s">
        <v>24</v>
      </c>
      <c r="R6304" s="15" t="s">
        <v>15</v>
      </c>
      <c r="S6304" s="18" t="n">
        <v>75.55</v>
      </c>
      <c r="T6304" s="15" t="n">
        <v>413.65</v>
      </c>
      <c r="U6304" s="15" t="s">
        <v>26</v>
      </c>
      <c r="V6304" s="18" t="n">
        <f aca="false">IF(ISNUMBER(T6304),T6304,0)</f>
        <v>413.65</v>
      </c>
      <c r="W6304" s="15" t="n">
        <f aca="false">IF(U6304="Yes",1,0)</f>
        <v>1</v>
      </c>
      <c r="X6304" s="15" t="str">
        <f aca="false">IF(F6304&lt;=12,"0-12 months",IF(F6304&lt;=24,"13-24 months",IF(F6304&lt;=48,"25-48 months","49-72 months")))</f>
        <v>0-12 months</v>
      </c>
      <c r="Y6304" s="15" t="str">
        <f aca="false">IF(C6304=1,"Yes","No")</f>
        <v>No</v>
      </c>
      <c r="Z6304" s="15" t="n">
        <f aca="false">COUNTIF(J6304:O6304,"Yes")</f>
        <v>0</v>
      </c>
      <c r="AA6304" s="18" t="n">
        <f aca="false">S6304*W6304</f>
        <v>75.55</v>
      </c>
      <c r="AB6304" s="15" t="n">
        <f aca="false">(P6304="Month-to-month")+(I6304="Fiber optic")+(R6304="Electronic check")+(F6304&lt;=12)+(M6304="No")+(J6304="No")</f>
        <v>6</v>
      </c>
      <c r="AC6304" s="15" t="str">
        <f aca="false">IF(AB6304&gt;=5,"High",IF(AB6304&gt;=3,"Medium","Low"))</f>
        <v>High</v>
      </c>
    </row>
    <row r="6305" customFormat="false" ht="15" hidden="false" customHeight="false" outlineLevel="0" collapsed="false">
      <c r="A6305" s="15" t="s">
        <v>6402</v>
      </c>
      <c r="B6305" s="15" t="s">
        <v>94</v>
      </c>
      <c r="C6305" s="15" t="n">
        <v>0</v>
      </c>
      <c r="D6305" s="15" t="s">
        <v>26</v>
      </c>
      <c r="E6305" s="15" t="s">
        <v>24</v>
      </c>
      <c r="F6305" s="15" t="n">
        <v>71</v>
      </c>
      <c r="G6305" s="15" t="s">
        <v>26</v>
      </c>
      <c r="H6305" s="15" t="s">
        <v>26</v>
      </c>
      <c r="I6305" s="15" t="s">
        <v>102</v>
      </c>
      <c r="J6305" s="15" t="s">
        <v>24</v>
      </c>
      <c r="K6305" s="15" t="s">
        <v>26</v>
      </c>
      <c r="L6305" s="15" t="s">
        <v>26</v>
      </c>
      <c r="M6305" s="15" t="s">
        <v>26</v>
      </c>
      <c r="N6305" s="15" t="s">
        <v>26</v>
      </c>
      <c r="O6305" s="15" t="s">
        <v>26</v>
      </c>
      <c r="P6305" s="15" t="s">
        <v>29</v>
      </c>
      <c r="Q6305" s="15" t="s">
        <v>24</v>
      </c>
      <c r="R6305" s="15" t="s">
        <v>15</v>
      </c>
      <c r="S6305" s="18" t="n">
        <v>109.25</v>
      </c>
      <c r="T6305" s="15" t="n">
        <v>7707.7</v>
      </c>
      <c r="U6305" s="15" t="s">
        <v>24</v>
      </c>
      <c r="V6305" s="18" t="n">
        <f aca="false">IF(ISNUMBER(T6305),T6305,0)</f>
        <v>7707.7</v>
      </c>
      <c r="W6305" s="15" t="n">
        <f aca="false">IF(U6305="Yes",1,0)</f>
        <v>0</v>
      </c>
      <c r="X6305" s="15" t="str">
        <f aca="false">IF(F6305&lt;=12,"0-12 months",IF(F6305&lt;=24,"13-24 months",IF(F6305&lt;=48,"25-48 months","49-72 months")))</f>
        <v>49-72 months</v>
      </c>
      <c r="Y6305" s="15" t="str">
        <f aca="false">IF(C6305=1,"Yes","No")</f>
        <v>No</v>
      </c>
      <c r="Z6305" s="15" t="n">
        <f aca="false">COUNTIF(J6305:O6305,"Yes")</f>
        <v>5</v>
      </c>
      <c r="AA6305" s="18" t="n">
        <f aca="false">S6305*W6305</f>
        <v>0</v>
      </c>
      <c r="AB6305" s="15" t="n">
        <f aca="false">(P6305="Month-to-month")+(I6305="Fiber optic")+(R6305="Electronic check")+(F6305&lt;=12)+(M6305="No")+(J6305="No")</f>
        <v>3</v>
      </c>
      <c r="AC6305" s="15" t="str">
        <f aca="false">IF(AB6305&gt;=5,"High",IF(AB6305&gt;=3,"Medium","Low"))</f>
        <v>Medium</v>
      </c>
    </row>
    <row r="6306" customFormat="false" ht="15" hidden="false" customHeight="false" outlineLevel="0" collapsed="false">
      <c r="A6306" s="15" t="s">
        <v>6403</v>
      </c>
      <c r="B6306" s="15" t="s">
        <v>94</v>
      </c>
      <c r="C6306" s="15" t="n">
        <v>0</v>
      </c>
      <c r="D6306" s="15" t="s">
        <v>24</v>
      </c>
      <c r="E6306" s="15" t="s">
        <v>24</v>
      </c>
      <c r="F6306" s="15" t="n">
        <v>9</v>
      </c>
      <c r="G6306" s="15" t="s">
        <v>26</v>
      </c>
      <c r="H6306" s="15" t="s">
        <v>24</v>
      </c>
      <c r="I6306" s="15" t="s">
        <v>102</v>
      </c>
      <c r="J6306" s="15" t="s">
        <v>24</v>
      </c>
      <c r="K6306" s="15" t="s">
        <v>24</v>
      </c>
      <c r="L6306" s="15" t="s">
        <v>24</v>
      </c>
      <c r="M6306" s="15" t="s">
        <v>24</v>
      </c>
      <c r="N6306" s="15" t="s">
        <v>26</v>
      </c>
      <c r="O6306" s="15" t="s">
        <v>24</v>
      </c>
      <c r="P6306" s="15" t="s">
        <v>25</v>
      </c>
      <c r="Q6306" s="15" t="s">
        <v>26</v>
      </c>
      <c r="R6306" s="15" t="s">
        <v>19</v>
      </c>
      <c r="S6306" s="18" t="n">
        <v>77.65</v>
      </c>
      <c r="T6306" s="15" t="n">
        <v>714.15</v>
      </c>
      <c r="U6306" s="15" t="s">
        <v>26</v>
      </c>
      <c r="V6306" s="18" t="n">
        <f aca="false">IF(ISNUMBER(T6306),T6306,0)</f>
        <v>714.15</v>
      </c>
      <c r="W6306" s="15" t="n">
        <f aca="false">IF(U6306="Yes",1,0)</f>
        <v>1</v>
      </c>
      <c r="X6306" s="15" t="str">
        <f aca="false">IF(F6306&lt;=12,"0-12 months",IF(F6306&lt;=24,"13-24 months",IF(F6306&lt;=48,"25-48 months","49-72 months")))</f>
        <v>0-12 months</v>
      </c>
      <c r="Y6306" s="15" t="str">
        <f aca="false">IF(C6306=1,"Yes","No")</f>
        <v>No</v>
      </c>
      <c r="Z6306" s="15" t="n">
        <f aca="false">COUNTIF(J6306:O6306,"Yes")</f>
        <v>1</v>
      </c>
      <c r="AA6306" s="18" t="n">
        <f aca="false">S6306*W6306</f>
        <v>77.65</v>
      </c>
      <c r="AB6306" s="15" t="n">
        <f aca="false">(P6306="Month-to-month")+(I6306="Fiber optic")+(R6306="Electronic check")+(F6306&lt;=12)+(M6306="No")+(J6306="No")</f>
        <v>5</v>
      </c>
      <c r="AC6306" s="15" t="str">
        <f aca="false">IF(AB6306&gt;=5,"High",IF(AB6306&gt;=3,"Medium","Low"))</f>
        <v>High</v>
      </c>
    </row>
    <row r="6307" customFormat="false" ht="15" hidden="false" customHeight="false" outlineLevel="0" collapsed="false">
      <c r="A6307" s="15" t="s">
        <v>6404</v>
      </c>
      <c r="B6307" s="15" t="s">
        <v>94</v>
      </c>
      <c r="C6307" s="15" t="n">
        <v>1</v>
      </c>
      <c r="D6307" s="15" t="s">
        <v>24</v>
      </c>
      <c r="E6307" s="15" t="s">
        <v>24</v>
      </c>
      <c r="F6307" s="15" t="n">
        <v>26</v>
      </c>
      <c r="G6307" s="15" t="s">
        <v>26</v>
      </c>
      <c r="H6307" s="15" t="s">
        <v>26</v>
      </c>
      <c r="I6307" s="15" t="s">
        <v>102</v>
      </c>
      <c r="J6307" s="15" t="s">
        <v>26</v>
      </c>
      <c r="K6307" s="15" t="s">
        <v>26</v>
      </c>
      <c r="L6307" s="15" t="s">
        <v>24</v>
      </c>
      <c r="M6307" s="15" t="s">
        <v>24</v>
      </c>
      <c r="N6307" s="15" t="s">
        <v>24</v>
      </c>
      <c r="O6307" s="15" t="s">
        <v>26</v>
      </c>
      <c r="P6307" s="15" t="s">
        <v>25</v>
      </c>
      <c r="Q6307" s="15" t="s">
        <v>26</v>
      </c>
      <c r="R6307" s="15" t="s">
        <v>15</v>
      </c>
      <c r="S6307" s="18" t="n">
        <v>95</v>
      </c>
      <c r="T6307" s="15" t="n">
        <v>2497.2</v>
      </c>
      <c r="U6307" s="15" t="s">
        <v>26</v>
      </c>
      <c r="V6307" s="18" t="n">
        <f aca="false">IF(ISNUMBER(T6307),T6307,0)</f>
        <v>2497.2</v>
      </c>
      <c r="W6307" s="15" t="n">
        <f aca="false">IF(U6307="Yes",1,0)</f>
        <v>1</v>
      </c>
      <c r="X6307" s="15" t="str">
        <f aca="false">IF(F6307&lt;=12,"0-12 months",IF(F6307&lt;=24,"13-24 months",IF(F6307&lt;=48,"25-48 months","49-72 months")))</f>
        <v>25-48 months</v>
      </c>
      <c r="Y6307" s="15" t="str">
        <f aca="false">IF(C6307=1,"Yes","No")</f>
        <v>Yes</v>
      </c>
      <c r="Z6307" s="15" t="n">
        <f aca="false">COUNTIF(J6307:O6307,"Yes")</f>
        <v>3</v>
      </c>
      <c r="AA6307" s="18" t="n">
        <f aca="false">S6307*W6307</f>
        <v>95</v>
      </c>
      <c r="AB6307" s="15" t="n">
        <f aca="false">(P6307="Month-to-month")+(I6307="Fiber optic")+(R6307="Electronic check")+(F6307&lt;=12)+(M6307="No")+(J6307="No")</f>
        <v>4</v>
      </c>
      <c r="AC6307" s="15" t="str">
        <f aca="false">IF(AB6307&gt;=5,"High",IF(AB6307&gt;=3,"Medium","Low"))</f>
        <v>Medium</v>
      </c>
    </row>
    <row r="6308" customFormat="false" ht="15" hidden="false" customHeight="false" outlineLevel="0" collapsed="false">
      <c r="A6308" s="15" t="s">
        <v>6405</v>
      </c>
      <c r="B6308" s="15" t="s">
        <v>98</v>
      </c>
      <c r="C6308" s="15" t="n">
        <v>0</v>
      </c>
      <c r="D6308" s="15" t="s">
        <v>24</v>
      </c>
      <c r="E6308" s="15" t="s">
        <v>24</v>
      </c>
      <c r="F6308" s="15" t="n">
        <v>71</v>
      </c>
      <c r="G6308" s="15" t="s">
        <v>26</v>
      </c>
      <c r="H6308" s="15" t="s">
        <v>26</v>
      </c>
      <c r="I6308" s="15" t="s">
        <v>102</v>
      </c>
      <c r="J6308" s="15" t="s">
        <v>26</v>
      </c>
      <c r="K6308" s="15" t="s">
        <v>26</v>
      </c>
      <c r="L6308" s="15" t="s">
        <v>26</v>
      </c>
      <c r="M6308" s="15" t="s">
        <v>26</v>
      </c>
      <c r="N6308" s="15" t="s">
        <v>26</v>
      </c>
      <c r="O6308" s="15" t="s">
        <v>26</v>
      </c>
      <c r="P6308" s="15" t="s">
        <v>27</v>
      </c>
      <c r="Q6308" s="15" t="s">
        <v>26</v>
      </c>
      <c r="R6308" s="15" t="s">
        <v>19</v>
      </c>
      <c r="S6308" s="18" t="n">
        <v>116.3</v>
      </c>
      <c r="T6308" s="15" t="n">
        <v>8309.55</v>
      </c>
      <c r="U6308" s="15" t="s">
        <v>24</v>
      </c>
      <c r="V6308" s="18" t="n">
        <f aca="false">IF(ISNUMBER(T6308),T6308,0)</f>
        <v>8309.55</v>
      </c>
      <c r="W6308" s="15" t="n">
        <f aca="false">IF(U6308="Yes",1,0)</f>
        <v>0</v>
      </c>
      <c r="X6308" s="15" t="str">
        <f aca="false">IF(F6308&lt;=12,"0-12 months",IF(F6308&lt;=24,"13-24 months",IF(F6308&lt;=48,"25-48 months","49-72 months")))</f>
        <v>49-72 months</v>
      </c>
      <c r="Y6308" s="15" t="str">
        <f aca="false">IF(C6308=1,"Yes","No")</f>
        <v>No</v>
      </c>
      <c r="Z6308" s="15" t="n">
        <f aca="false">COUNTIF(J6308:O6308,"Yes")</f>
        <v>6</v>
      </c>
      <c r="AA6308" s="18" t="n">
        <f aca="false">S6308*W6308</f>
        <v>0</v>
      </c>
      <c r="AB6308" s="15" t="n">
        <f aca="false">(P6308="Month-to-month")+(I6308="Fiber optic")+(R6308="Electronic check")+(F6308&lt;=12)+(M6308="No")+(J6308="No")</f>
        <v>1</v>
      </c>
      <c r="AC6308" s="15" t="str">
        <f aca="false">IF(AB6308&gt;=5,"High",IF(AB6308&gt;=3,"Medium","Low"))</f>
        <v>Low</v>
      </c>
    </row>
    <row r="6309" customFormat="false" ht="15" hidden="false" customHeight="false" outlineLevel="0" collapsed="false">
      <c r="A6309" s="15" t="s">
        <v>6406</v>
      </c>
      <c r="B6309" s="15" t="s">
        <v>94</v>
      </c>
      <c r="C6309" s="15" t="n">
        <v>0</v>
      </c>
      <c r="D6309" s="15" t="s">
        <v>24</v>
      </c>
      <c r="E6309" s="15" t="s">
        <v>24</v>
      </c>
      <c r="F6309" s="15" t="n">
        <v>32</v>
      </c>
      <c r="G6309" s="15" t="s">
        <v>26</v>
      </c>
      <c r="H6309" s="15" t="s">
        <v>24</v>
      </c>
      <c r="I6309" s="15" t="s">
        <v>24</v>
      </c>
      <c r="J6309" s="15" t="s">
        <v>28</v>
      </c>
      <c r="K6309" s="15" t="s">
        <v>28</v>
      </c>
      <c r="L6309" s="15" t="s">
        <v>28</v>
      </c>
      <c r="M6309" s="15" t="s">
        <v>28</v>
      </c>
      <c r="N6309" s="15" t="s">
        <v>28</v>
      </c>
      <c r="O6309" s="15" t="s">
        <v>28</v>
      </c>
      <c r="P6309" s="15" t="s">
        <v>25</v>
      </c>
      <c r="Q6309" s="15" t="s">
        <v>24</v>
      </c>
      <c r="R6309" s="15" t="s">
        <v>19</v>
      </c>
      <c r="S6309" s="18" t="n">
        <v>19.9</v>
      </c>
      <c r="T6309" s="15" t="n">
        <v>601.55</v>
      </c>
      <c r="U6309" s="15" t="s">
        <v>24</v>
      </c>
      <c r="V6309" s="18" t="n">
        <f aca="false">IF(ISNUMBER(T6309),T6309,0)</f>
        <v>601.55</v>
      </c>
      <c r="W6309" s="15" t="n">
        <f aca="false">IF(U6309="Yes",1,0)</f>
        <v>0</v>
      </c>
      <c r="X6309" s="15" t="str">
        <f aca="false">IF(F6309&lt;=12,"0-12 months",IF(F6309&lt;=24,"13-24 months",IF(F6309&lt;=48,"25-48 months","49-72 months")))</f>
        <v>25-48 months</v>
      </c>
      <c r="Y6309" s="15" t="str">
        <f aca="false">IF(C6309=1,"Yes","No")</f>
        <v>No</v>
      </c>
      <c r="Z6309" s="15" t="n">
        <f aca="false">COUNTIF(J6309:O6309,"Yes")</f>
        <v>0</v>
      </c>
      <c r="AA6309" s="18" t="n">
        <f aca="false">S6309*W6309</f>
        <v>0</v>
      </c>
      <c r="AB6309" s="15" t="n">
        <f aca="false">(P6309="Month-to-month")+(I6309="Fiber optic")+(R6309="Electronic check")+(F6309&lt;=12)+(M6309="No")+(J6309="No")</f>
        <v>1</v>
      </c>
      <c r="AC6309" s="15" t="str">
        <f aca="false">IF(AB6309&gt;=5,"High",IF(AB6309&gt;=3,"Medium","Low"))</f>
        <v>Low</v>
      </c>
    </row>
    <row r="6310" customFormat="false" ht="15" hidden="false" customHeight="false" outlineLevel="0" collapsed="false">
      <c r="A6310" s="15" t="s">
        <v>6407</v>
      </c>
      <c r="B6310" s="15" t="s">
        <v>94</v>
      </c>
      <c r="C6310" s="15" t="n">
        <v>0</v>
      </c>
      <c r="D6310" s="15" t="s">
        <v>24</v>
      </c>
      <c r="E6310" s="15" t="s">
        <v>24</v>
      </c>
      <c r="F6310" s="15" t="n">
        <v>2</v>
      </c>
      <c r="G6310" s="15" t="s">
        <v>26</v>
      </c>
      <c r="H6310" s="15" t="s">
        <v>24</v>
      </c>
      <c r="I6310" s="15" t="s">
        <v>102</v>
      </c>
      <c r="J6310" s="15" t="s">
        <v>24</v>
      </c>
      <c r="K6310" s="15" t="s">
        <v>24</v>
      </c>
      <c r="L6310" s="15" t="s">
        <v>24</v>
      </c>
      <c r="M6310" s="15" t="s">
        <v>24</v>
      </c>
      <c r="N6310" s="15" t="s">
        <v>24</v>
      </c>
      <c r="O6310" s="15" t="s">
        <v>24</v>
      </c>
      <c r="P6310" s="15" t="s">
        <v>25</v>
      </c>
      <c r="Q6310" s="15" t="s">
        <v>24</v>
      </c>
      <c r="R6310" s="15" t="s">
        <v>15</v>
      </c>
      <c r="S6310" s="18" t="n">
        <v>70.35</v>
      </c>
      <c r="T6310" s="15" t="n">
        <v>139.25</v>
      </c>
      <c r="U6310" s="15" t="s">
        <v>24</v>
      </c>
      <c r="V6310" s="18" t="n">
        <f aca="false">IF(ISNUMBER(T6310),T6310,0)</f>
        <v>139.25</v>
      </c>
      <c r="W6310" s="15" t="n">
        <f aca="false">IF(U6310="Yes",1,0)</f>
        <v>0</v>
      </c>
      <c r="X6310" s="15" t="str">
        <f aca="false">IF(F6310&lt;=12,"0-12 months",IF(F6310&lt;=24,"13-24 months",IF(F6310&lt;=48,"25-48 months","49-72 months")))</f>
        <v>0-12 months</v>
      </c>
      <c r="Y6310" s="15" t="str">
        <f aca="false">IF(C6310=1,"Yes","No")</f>
        <v>No</v>
      </c>
      <c r="Z6310" s="15" t="n">
        <f aca="false">COUNTIF(J6310:O6310,"Yes")</f>
        <v>0</v>
      </c>
      <c r="AA6310" s="18" t="n">
        <f aca="false">S6310*W6310</f>
        <v>0</v>
      </c>
      <c r="AB6310" s="15" t="n">
        <f aca="false">(P6310="Month-to-month")+(I6310="Fiber optic")+(R6310="Electronic check")+(F6310&lt;=12)+(M6310="No")+(J6310="No")</f>
        <v>6</v>
      </c>
      <c r="AC6310" s="15" t="str">
        <f aca="false">IF(AB6310&gt;=5,"High",IF(AB6310&gt;=3,"Medium","Low"))</f>
        <v>High</v>
      </c>
    </row>
    <row r="6311" customFormat="false" ht="15" hidden="false" customHeight="false" outlineLevel="0" collapsed="false">
      <c r="A6311" s="15" t="s">
        <v>6408</v>
      </c>
      <c r="B6311" s="15" t="s">
        <v>94</v>
      </c>
      <c r="C6311" s="15" t="n">
        <v>0</v>
      </c>
      <c r="D6311" s="15" t="s">
        <v>26</v>
      </c>
      <c r="E6311" s="15" t="s">
        <v>24</v>
      </c>
      <c r="F6311" s="15" t="n">
        <v>71</v>
      </c>
      <c r="G6311" s="15" t="s">
        <v>26</v>
      </c>
      <c r="H6311" s="15" t="s">
        <v>26</v>
      </c>
      <c r="I6311" s="15" t="s">
        <v>24</v>
      </c>
      <c r="J6311" s="15" t="s">
        <v>28</v>
      </c>
      <c r="K6311" s="15" t="s">
        <v>28</v>
      </c>
      <c r="L6311" s="15" t="s">
        <v>28</v>
      </c>
      <c r="M6311" s="15" t="s">
        <v>28</v>
      </c>
      <c r="N6311" s="15" t="s">
        <v>28</v>
      </c>
      <c r="O6311" s="15" t="s">
        <v>28</v>
      </c>
      <c r="P6311" s="15" t="s">
        <v>29</v>
      </c>
      <c r="Q6311" s="15" t="s">
        <v>24</v>
      </c>
      <c r="R6311" s="15" t="s">
        <v>21</v>
      </c>
      <c r="S6311" s="18" t="n">
        <v>25.6</v>
      </c>
      <c r="T6311" s="15" t="n">
        <v>1888.25</v>
      </c>
      <c r="U6311" s="15" t="s">
        <v>24</v>
      </c>
      <c r="V6311" s="18" t="n">
        <f aca="false">IF(ISNUMBER(T6311),T6311,0)</f>
        <v>1888.25</v>
      </c>
      <c r="W6311" s="15" t="n">
        <f aca="false">IF(U6311="Yes",1,0)</f>
        <v>0</v>
      </c>
      <c r="X6311" s="15" t="str">
        <f aca="false">IF(F6311&lt;=12,"0-12 months",IF(F6311&lt;=24,"13-24 months",IF(F6311&lt;=48,"25-48 months","49-72 months")))</f>
        <v>49-72 months</v>
      </c>
      <c r="Y6311" s="15" t="str">
        <f aca="false">IF(C6311=1,"Yes","No")</f>
        <v>No</v>
      </c>
      <c r="Z6311" s="15" t="n">
        <f aca="false">COUNTIF(J6311:O6311,"Yes")</f>
        <v>0</v>
      </c>
      <c r="AA6311" s="18" t="n">
        <f aca="false">S6311*W6311</f>
        <v>0</v>
      </c>
      <c r="AB6311" s="15" t="n">
        <f aca="false">(P6311="Month-to-month")+(I6311="Fiber optic")+(R6311="Electronic check")+(F6311&lt;=12)+(M6311="No")+(J6311="No")</f>
        <v>0</v>
      </c>
      <c r="AC6311" s="15" t="str">
        <f aca="false">IF(AB6311&gt;=5,"High",IF(AB6311&gt;=3,"Medium","Low"))</f>
        <v>Low</v>
      </c>
    </row>
    <row r="6312" customFormat="false" ht="15" hidden="false" customHeight="false" outlineLevel="0" collapsed="false">
      <c r="A6312" s="15" t="s">
        <v>6409</v>
      </c>
      <c r="B6312" s="15" t="s">
        <v>94</v>
      </c>
      <c r="C6312" s="15" t="n">
        <v>0</v>
      </c>
      <c r="D6312" s="15" t="s">
        <v>24</v>
      </c>
      <c r="E6312" s="15" t="s">
        <v>24</v>
      </c>
      <c r="F6312" s="15" t="n">
        <v>60</v>
      </c>
      <c r="G6312" s="15" t="s">
        <v>24</v>
      </c>
      <c r="H6312" s="15" t="s">
        <v>95</v>
      </c>
      <c r="I6312" s="15" t="s">
        <v>96</v>
      </c>
      <c r="J6312" s="15" t="s">
        <v>26</v>
      </c>
      <c r="K6312" s="15" t="s">
        <v>24</v>
      </c>
      <c r="L6312" s="15" t="s">
        <v>26</v>
      </c>
      <c r="M6312" s="15" t="s">
        <v>24</v>
      </c>
      <c r="N6312" s="15" t="s">
        <v>24</v>
      </c>
      <c r="O6312" s="15" t="s">
        <v>26</v>
      </c>
      <c r="P6312" s="15" t="s">
        <v>27</v>
      </c>
      <c r="Q6312" s="15" t="s">
        <v>26</v>
      </c>
      <c r="R6312" s="15" t="s">
        <v>15</v>
      </c>
      <c r="S6312" s="18" t="n">
        <v>44.45</v>
      </c>
      <c r="T6312" s="15" t="n">
        <v>2773.9</v>
      </c>
      <c r="U6312" s="15" t="s">
        <v>24</v>
      </c>
      <c r="V6312" s="18" t="n">
        <f aca="false">IF(ISNUMBER(T6312),T6312,0)</f>
        <v>2773.9</v>
      </c>
      <c r="W6312" s="15" t="n">
        <f aca="false">IF(U6312="Yes",1,0)</f>
        <v>0</v>
      </c>
      <c r="X6312" s="15" t="str">
        <f aca="false">IF(F6312&lt;=12,"0-12 months",IF(F6312&lt;=24,"13-24 months",IF(F6312&lt;=48,"25-48 months","49-72 months")))</f>
        <v>49-72 months</v>
      </c>
      <c r="Y6312" s="15" t="str">
        <f aca="false">IF(C6312=1,"Yes","No")</f>
        <v>No</v>
      </c>
      <c r="Z6312" s="15" t="n">
        <f aca="false">COUNTIF(J6312:O6312,"Yes")</f>
        <v>3</v>
      </c>
      <c r="AA6312" s="18" t="n">
        <f aca="false">S6312*W6312</f>
        <v>0</v>
      </c>
      <c r="AB6312" s="15" t="n">
        <f aca="false">(P6312="Month-to-month")+(I6312="Fiber optic")+(R6312="Electronic check")+(F6312&lt;=12)+(M6312="No")+(J6312="No")</f>
        <v>2</v>
      </c>
      <c r="AC6312" s="15" t="str">
        <f aca="false">IF(AB6312&gt;=5,"High",IF(AB6312&gt;=3,"Medium","Low"))</f>
        <v>Low</v>
      </c>
    </row>
    <row r="6313" customFormat="false" ht="15" hidden="false" customHeight="false" outlineLevel="0" collapsed="false">
      <c r="A6313" s="15" t="s">
        <v>6410</v>
      </c>
      <c r="B6313" s="15" t="s">
        <v>94</v>
      </c>
      <c r="C6313" s="15" t="n">
        <v>1</v>
      </c>
      <c r="D6313" s="15" t="s">
        <v>24</v>
      </c>
      <c r="E6313" s="15" t="s">
        <v>24</v>
      </c>
      <c r="F6313" s="15" t="n">
        <v>55</v>
      </c>
      <c r="G6313" s="15" t="s">
        <v>26</v>
      </c>
      <c r="H6313" s="15" t="s">
        <v>26</v>
      </c>
      <c r="I6313" s="15" t="s">
        <v>102</v>
      </c>
      <c r="J6313" s="15" t="s">
        <v>24</v>
      </c>
      <c r="K6313" s="15" t="s">
        <v>24</v>
      </c>
      <c r="L6313" s="15" t="s">
        <v>26</v>
      </c>
      <c r="M6313" s="15" t="s">
        <v>24</v>
      </c>
      <c r="N6313" s="15" t="s">
        <v>26</v>
      </c>
      <c r="O6313" s="15" t="s">
        <v>26</v>
      </c>
      <c r="P6313" s="15" t="s">
        <v>27</v>
      </c>
      <c r="Q6313" s="15" t="s">
        <v>26</v>
      </c>
      <c r="R6313" s="15" t="s">
        <v>15</v>
      </c>
      <c r="S6313" s="18" t="n">
        <v>100.15</v>
      </c>
      <c r="T6313" s="15" t="n">
        <v>5409.75</v>
      </c>
      <c r="U6313" s="15" t="s">
        <v>24</v>
      </c>
      <c r="V6313" s="18" t="n">
        <f aca="false">IF(ISNUMBER(T6313),T6313,0)</f>
        <v>5409.75</v>
      </c>
      <c r="W6313" s="15" t="n">
        <f aca="false">IF(U6313="Yes",1,0)</f>
        <v>0</v>
      </c>
      <c r="X6313" s="15" t="str">
        <f aca="false">IF(F6313&lt;=12,"0-12 months",IF(F6313&lt;=24,"13-24 months",IF(F6313&lt;=48,"25-48 months","49-72 months")))</f>
        <v>49-72 months</v>
      </c>
      <c r="Y6313" s="15" t="str">
        <f aca="false">IF(C6313=1,"Yes","No")</f>
        <v>Yes</v>
      </c>
      <c r="Z6313" s="15" t="n">
        <f aca="false">COUNTIF(J6313:O6313,"Yes")</f>
        <v>3</v>
      </c>
      <c r="AA6313" s="18" t="n">
        <f aca="false">S6313*W6313</f>
        <v>0</v>
      </c>
      <c r="AB6313" s="15" t="n">
        <f aca="false">(P6313="Month-to-month")+(I6313="Fiber optic")+(R6313="Electronic check")+(F6313&lt;=12)+(M6313="No")+(J6313="No")</f>
        <v>4</v>
      </c>
      <c r="AC6313" s="15" t="str">
        <f aca="false">IF(AB6313&gt;=5,"High",IF(AB6313&gt;=3,"Medium","Low"))</f>
        <v>Medium</v>
      </c>
    </row>
    <row r="6314" customFormat="false" ht="15" hidden="false" customHeight="false" outlineLevel="0" collapsed="false">
      <c r="A6314" s="15" t="s">
        <v>6411</v>
      </c>
      <c r="B6314" s="15" t="s">
        <v>98</v>
      </c>
      <c r="C6314" s="15" t="n">
        <v>0</v>
      </c>
      <c r="D6314" s="15" t="s">
        <v>24</v>
      </c>
      <c r="E6314" s="15" t="s">
        <v>24</v>
      </c>
      <c r="F6314" s="15" t="n">
        <v>54</v>
      </c>
      <c r="G6314" s="15" t="s">
        <v>26</v>
      </c>
      <c r="H6314" s="15" t="s">
        <v>24</v>
      </c>
      <c r="I6314" s="15" t="s">
        <v>102</v>
      </c>
      <c r="J6314" s="15" t="s">
        <v>26</v>
      </c>
      <c r="K6314" s="15" t="s">
        <v>26</v>
      </c>
      <c r="L6314" s="15" t="s">
        <v>24</v>
      </c>
      <c r="M6314" s="15" t="s">
        <v>26</v>
      </c>
      <c r="N6314" s="15" t="s">
        <v>26</v>
      </c>
      <c r="O6314" s="15" t="s">
        <v>26</v>
      </c>
      <c r="P6314" s="15" t="s">
        <v>27</v>
      </c>
      <c r="Q6314" s="15" t="s">
        <v>26</v>
      </c>
      <c r="R6314" s="15" t="s">
        <v>21</v>
      </c>
      <c r="S6314" s="18" t="n">
        <v>105.4</v>
      </c>
      <c r="T6314" s="15" t="n">
        <v>5643.4</v>
      </c>
      <c r="U6314" s="15" t="s">
        <v>26</v>
      </c>
      <c r="V6314" s="18" t="n">
        <f aca="false">IF(ISNUMBER(T6314),T6314,0)</f>
        <v>5643.4</v>
      </c>
      <c r="W6314" s="15" t="n">
        <f aca="false">IF(U6314="Yes",1,0)</f>
        <v>1</v>
      </c>
      <c r="X6314" s="15" t="str">
        <f aca="false">IF(F6314&lt;=12,"0-12 months",IF(F6314&lt;=24,"13-24 months",IF(F6314&lt;=48,"25-48 months","49-72 months")))</f>
        <v>49-72 months</v>
      </c>
      <c r="Y6314" s="15" t="str">
        <f aca="false">IF(C6314=1,"Yes","No")</f>
        <v>No</v>
      </c>
      <c r="Z6314" s="15" t="n">
        <f aca="false">COUNTIF(J6314:O6314,"Yes")</f>
        <v>5</v>
      </c>
      <c r="AA6314" s="18" t="n">
        <f aca="false">S6314*W6314</f>
        <v>105.4</v>
      </c>
      <c r="AB6314" s="15" t="n">
        <f aca="false">(P6314="Month-to-month")+(I6314="Fiber optic")+(R6314="Electronic check")+(F6314&lt;=12)+(M6314="No")+(J6314="No")</f>
        <v>1</v>
      </c>
      <c r="AC6314" s="15" t="str">
        <f aca="false">IF(AB6314&gt;=5,"High",IF(AB6314&gt;=3,"Medium","Low"))</f>
        <v>Low</v>
      </c>
    </row>
    <row r="6315" customFormat="false" ht="15" hidden="false" customHeight="false" outlineLevel="0" collapsed="false">
      <c r="A6315" s="15" t="s">
        <v>6412</v>
      </c>
      <c r="B6315" s="15" t="s">
        <v>98</v>
      </c>
      <c r="C6315" s="15" t="n">
        <v>0</v>
      </c>
      <c r="D6315" s="15" t="s">
        <v>24</v>
      </c>
      <c r="E6315" s="15" t="s">
        <v>24</v>
      </c>
      <c r="F6315" s="15" t="n">
        <v>2</v>
      </c>
      <c r="G6315" s="15" t="s">
        <v>26</v>
      </c>
      <c r="H6315" s="15" t="s">
        <v>24</v>
      </c>
      <c r="I6315" s="15" t="s">
        <v>102</v>
      </c>
      <c r="J6315" s="15" t="s">
        <v>24</v>
      </c>
      <c r="K6315" s="15" t="s">
        <v>24</v>
      </c>
      <c r="L6315" s="15" t="s">
        <v>26</v>
      </c>
      <c r="M6315" s="15" t="s">
        <v>24</v>
      </c>
      <c r="N6315" s="15" t="s">
        <v>26</v>
      </c>
      <c r="O6315" s="15" t="s">
        <v>26</v>
      </c>
      <c r="P6315" s="15" t="s">
        <v>25</v>
      </c>
      <c r="Q6315" s="15" t="s">
        <v>26</v>
      </c>
      <c r="R6315" s="15" t="s">
        <v>15</v>
      </c>
      <c r="S6315" s="18" t="n">
        <v>95.85</v>
      </c>
      <c r="T6315" s="15" t="n">
        <v>197.7</v>
      </c>
      <c r="U6315" s="15" t="s">
        <v>26</v>
      </c>
      <c r="V6315" s="18" t="n">
        <f aca="false">IF(ISNUMBER(T6315),T6315,0)</f>
        <v>197.7</v>
      </c>
      <c r="W6315" s="15" t="n">
        <f aca="false">IF(U6315="Yes",1,0)</f>
        <v>1</v>
      </c>
      <c r="X6315" s="15" t="str">
        <f aca="false">IF(F6315&lt;=12,"0-12 months",IF(F6315&lt;=24,"13-24 months",IF(F6315&lt;=48,"25-48 months","49-72 months")))</f>
        <v>0-12 months</v>
      </c>
      <c r="Y6315" s="15" t="str">
        <f aca="false">IF(C6315=1,"Yes","No")</f>
        <v>No</v>
      </c>
      <c r="Z6315" s="15" t="n">
        <f aca="false">COUNTIF(J6315:O6315,"Yes")</f>
        <v>3</v>
      </c>
      <c r="AA6315" s="18" t="n">
        <f aca="false">S6315*W6315</f>
        <v>95.85</v>
      </c>
      <c r="AB6315" s="15" t="n">
        <f aca="false">(P6315="Month-to-month")+(I6315="Fiber optic")+(R6315="Electronic check")+(F6315&lt;=12)+(M6315="No")+(J6315="No")</f>
        <v>6</v>
      </c>
      <c r="AC6315" s="15" t="str">
        <f aca="false">IF(AB6315&gt;=5,"High",IF(AB6315&gt;=3,"Medium","Low"))</f>
        <v>High</v>
      </c>
    </row>
    <row r="6316" customFormat="false" ht="15" hidden="false" customHeight="false" outlineLevel="0" collapsed="false">
      <c r="A6316" s="15" t="s">
        <v>6413</v>
      </c>
      <c r="B6316" s="15" t="s">
        <v>94</v>
      </c>
      <c r="C6316" s="15" t="n">
        <v>0</v>
      </c>
      <c r="D6316" s="15" t="s">
        <v>24</v>
      </c>
      <c r="E6316" s="15" t="s">
        <v>24</v>
      </c>
      <c r="F6316" s="15" t="n">
        <v>6</v>
      </c>
      <c r="G6316" s="15" t="s">
        <v>26</v>
      </c>
      <c r="H6316" s="15" t="s">
        <v>26</v>
      </c>
      <c r="I6316" s="15" t="s">
        <v>102</v>
      </c>
      <c r="J6316" s="15" t="s">
        <v>24</v>
      </c>
      <c r="K6316" s="15" t="s">
        <v>24</v>
      </c>
      <c r="L6316" s="15" t="s">
        <v>24</v>
      </c>
      <c r="M6316" s="15" t="s">
        <v>24</v>
      </c>
      <c r="N6316" s="15" t="s">
        <v>24</v>
      </c>
      <c r="O6316" s="15" t="s">
        <v>24</v>
      </c>
      <c r="P6316" s="15" t="s">
        <v>25</v>
      </c>
      <c r="Q6316" s="15" t="s">
        <v>26</v>
      </c>
      <c r="R6316" s="15" t="s">
        <v>17</v>
      </c>
      <c r="S6316" s="18" t="n">
        <v>73.85</v>
      </c>
      <c r="T6316" s="15" t="n">
        <v>401.3</v>
      </c>
      <c r="U6316" s="15" t="s">
        <v>24</v>
      </c>
      <c r="V6316" s="18" t="n">
        <f aca="false">IF(ISNUMBER(T6316),T6316,0)</f>
        <v>401.3</v>
      </c>
      <c r="W6316" s="15" t="n">
        <f aca="false">IF(U6316="Yes",1,0)</f>
        <v>0</v>
      </c>
      <c r="X6316" s="15" t="str">
        <f aca="false">IF(F6316&lt;=12,"0-12 months",IF(F6316&lt;=24,"13-24 months",IF(F6316&lt;=48,"25-48 months","49-72 months")))</f>
        <v>0-12 months</v>
      </c>
      <c r="Y6316" s="15" t="str">
        <f aca="false">IF(C6316=1,"Yes","No")</f>
        <v>No</v>
      </c>
      <c r="Z6316" s="15" t="n">
        <f aca="false">COUNTIF(J6316:O6316,"Yes")</f>
        <v>0</v>
      </c>
      <c r="AA6316" s="18" t="n">
        <f aca="false">S6316*W6316</f>
        <v>0</v>
      </c>
      <c r="AB6316" s="15" t="n">
        <f aca="false">(P6316="Month-to-month")+(I6316="Fiber optic")+(R6316="Electronic check")+(F6316&lt;=12)+(M6316="No")+(J6316="No")</f>
        <v>5</v>
      </c>
      <c r="AC6316" s="15" t="str">
        <f aca="false">IF(AB6316&gt;=5,"High",IF(AB6316&gt;=3,"Medium","Low"))</f>
        <v>High</v>
      </c>
    </row>
    <row r="6317" customFormat="false" ht="15" hidden="false" customHeight="false" outlineLevel="0" collapsed="false">
      <c r="A6317" s="15" t="s">
        <v>6414</v>
      </c>
      <c r="B6317" s="15" t="s">
        <v>94</v>
      </c>
      <c r="C6317" s="15" t="n">
        <v>0</v>
      </c>
      <c r="D6317" s="15" t="s">
        <v>26</v>
      </c>
      <c r="E6317" s="15" t="s">
        <v>26</v>
      </c>
      <c r="F6317" s="15" t="n">
        <v>48</v>
      </c>
      <c r="G6317" s="15" t="s">
        <v>26</v>
      </c>
      <c r="H6317" s="15" t="s">
        <v>24</v>
      </c>
      <c r="I6317" s="15" t="s">
        <v>96</v>
      </c>
      <c r="J6317" s="15" t="s">
        <v>26</v>
      </c>
      <c r="K6317" s="15" t="s">
        <v>26</v>
      </c>
      <c r="L6317" s="15" t="s">
        <v>26</v>
      </c>
      <c r="M6317" s="15" t="s">
        <v>24</v>
      </c>
      <c r="N6317" s="15" t="s">
        <v>24</v>
      </c>
      <c r="O6317" s="15" t="s">
        <v>26</v>
      </c>
      <c r="P6317" s="15" t="s">
        <v>29</v>
      </c>
      <c r="Q6317" s="15" t="s">
        <v>26</v>
      </c>
      <c r="R6317" s="15" t="s">
        <v>21</v>
      </c>
      <c r="S6317" s="18" t="n">
        <v>70.1</v>
      </c>
      <c r="T6317" s="15" t="n">
        <v>3238.4</v>
      </c>
      <c r="U6317" s="15" t="s">
        <v>24</v>
      </c>
      <c r="V6317" s="18" t="n">
        <f aca="false">IF(ISNUMBER(T6317),T6317,0)</f>
        <v>3238.4</v>
      </c>
      <c r="W6317" s="15" t="n">
        <f aca="false">IF(U6317="Yes",1,0)</f>
        <v>0</v>
      </c>
      <c r="X6317" s="15" t="str">
        <f aca="false">IF(F6317&lt;=12,"0-12 months",IF(F6317&lt;=24,"13-24 months",IF(F6317&lt;=48,"25-48 months","49-72 months")))</f>
        <v>25-48 months</v>
      </c>
      <c r="Y6317" s="15" t="str">
        <f aca="false">IF(C6317=1,"Yes","No")</f>
        <v>No</v>
      </c>
      <c r="Z6317" s="15" t="n">
        <f aca="false">COUNTIF(J6317:O6317,"Yes")</f>
        <v>4</v>
      </c>
      <c r="AA6317" s="18" t="n">
        <f aca="false">S6317*W6317</f>
        <v>0</v>
      </c>
      <c r="AB6317" s="15" t="n">
        <f aca="false">(P6317="Month-to-month")+(I6317="Fiber optic")+(R6317="Electronic check")+(F6317&lt;=12)+(M6317="No")+(J6317="No")</f>
        <v>1</v>
      </c>
      <c r="AC6317" s="15" t="str">
        <f aca="false">IF(AB6317&gt;=5,"High",IF(AB6317&gt;=3,"Medium","Low"))</f>
        <v>Low</v>
      </c>
    </row>
    <row r="6318" customFormat="false" ht="15" hidden="false" customHeight="false" outlineLevel="0" collapsed="false">
      <c r="A6318" s="15" t="s">
        <v>6415</v>
      </c>
      <c r="B6318" s="15" t="s">
        <v>98</v>
      </c>
      <c r="C6318" s="15" t="n">
        <v>0</v>
      </c>
      <c r="D6318" s="15" t="s">
        <v>26</v>
      </c>
      <c r="E6318" s="15" t="s">
        <v>26</v>
      </c>
      <c r="F6318" s="15" t="n">
        <v>63</v>
      </c>
      <c r="G6318" s="15" t="s">
        <v>26</v>
      </c>
      <c r="H6318" s="15" t="s">
        <v>26</v>
      </c>
      <c r="I6318" s="15" t="s">
        <v>24</v>
      </c>
      <c r="J6318" s="15" t="s">
        <v>28</v>
      </c>
      <c r="K6318" s="15" t="s">
        <v>28</v>
      </c>
      <c r="L6318" s="15" t="s">
        <v>28</v>
      </c>
      <c r="M6318" s="15" t="s">
        <v>28</v>
      </c>
      <c r="N6318" s="15" t="s">
        <v>28</v>
      </c>
      <c r="O6318" s="15" t="s">
        <v>28</v>
      </c>
      <c r="P6318" s="15" t="s">
        <v>29</v>
      </c>
      <c r="Q6318" s="15" t="s">
        <v>24</v>
      </c>
      <c r="R6318" s="15" t="s">
        <v>17</v>
      </c>
      <c r="S6318" s="18" t="n">
        <v>25.25</v>
      </c>
      <c r="T6318" s="15" t="n">
        <v>1573.05</v>
      </c>
      <c r="U6318" s="15" t="s">
        <v>24</v>
      </c>
      <c r="V6318" s="18" t="n">
        <f aca="false">IF(ISNUMBER(T6318),T6318,0)</f>
        <v>1573.05</v>
      </c>
      <c r="W6318" s="15" t="n">
        <f aca="false">IF(U6318="Yes",1,0)</f>
        <v>0</v>
      </c>
      <c r="X6318" s="15" t="str">
        <f aca="false">IF(F6318&lt;=12,"0-12 months",IF(F6318&lt;=24,"13-24 months",IF(F6318&lt;=48,"25-48 months","49-72 months")))</f>
        <v>49-72 months</v>
      </c>
      <c r="Y6318" s="15" t="str">
        <f aca="false">IF(C6318=1,"Yes","No")</f>
        <v>No</v>
      </c>
      <c r="Z6318" s="15" t="n">
        <f aca="false">COUNTIF(J6318:O6318,"Yes")</f>
        <v>0</v>
      </c>
      <c r="AA6318" s="18" t="n">
        <f aca="false">S6318*W6318</f>
        <v>0</v>
      </c>
      <c r="AB6318" s="15" t="n">
        <f aca="false">(P6318="Month-to-month")+(I6318="Fiber optic")+(R6318="Electronic check")+(F6318&lt;=12)+(M6318="No")+(J6318="No")</f>
        <v>0</v>
      </c>
      <c r="AC6318" s="15" t="str">
        <f aca="false">IF(AB6318&gt;=5,"High",IF(AB6318&gt;=3,"Medium","Low"))</f>
        <v>Low</v>
      </c>
    </row>
    <row r="6319" customFormat="false" ht="15" hidden="false" customHeight="false" outlineLevel="0" collapsed="false">
      <c r="A6319" s="15" t="s">
        <v>6416</v>
      </c>
      <c r="B6319" s="15" t="s">
        <v>98</v>
      </c>
      <c r="C6319" s="15" t="n">
        <v>0</v>
      </c>
      <c r="D6319" s="15" t="s">
        <v>24</v>
      </c>
      <c r="E6319" s="15" t="s">
        <v>24</v>
      </c>
      <c r="F6319" s="15" t="n">
        <v>1</v>
      </c>
      <c r="G6319" s="15" t="s">
        <v>26</v>
      </c>
      <c r="H6319" s="15" t="s">
        <v>26</v>
      </c>
      <c r="I6319" s="15" t="s">
        <v>102</v>
      </c>
      <c r="J6319" s="15" t="s">
        <v>24</v>
      </c>
      <c r="K6319" s="15" t="s">
        <v>26</v>
      </c>
      <c r="L6319" s="15" t="s">
        <v>24</v>
      </c>
      <c r="M6319" s="15" t="s">
        <v>24</v>
      </c>
      <c r="N6319" s="15" t="s">
        <v>24</v>
      </c>
      <c r="O6319" s="15" t="s">
        <v>24</v>
      </c>
      <c r="P6319" s="15" t="s">
        <v>25</v>
      </c>
      <c r="Q6319" s="15" t="s">
        <v>26</v>
      </c>
      <c r="R6319" s="15" t="s">
        <v>15</v>
      </c>
      <c r="S6319" s="18" t="n">
        <v>79.15</v>
      </c>
      <c r="T6319" s="15" t="n">
        <v>79.15</v>
      </c>
      <c r="U6319" s="15" t="s">
        <v>26</v>
      </c>
      <c r="V6319" s="18" t="n">
        <f aca="false">IF(ISNUMBER(T6319),T6319,0)</f>
        <v>79.15</v>
      </c>
      <c r="W6319" s="15" t="n">
        <f aca="false">IF(U6319="Yes",1,0)</f>
        <v>1</v>
      </c>
      <c r="X6319" s="15" t="str">
        <f aca="false">IF(F6319&lt;=12,"0-12 months",IF(F6319&lt;=24,"13-24 months",IF(F6319&lt;=48,"25-48 months","49-72 months")))</f>
        <v>0-12 months</v>
      </c>
      <c r="Y6319" s="15" t="str">
        <f aca="false">IF(C6319=1,"Yes","No")</f>
        <v>No</v>
      </c>
      <c r="Z6319" s="15" t="n">
        <f aca="false">COUNTIF(J6319:O6319,"Yes")</f>
        <v>1</v>
      </c>
      <c r="AA6319" s="18" t="n">
        <f aca="false">S6319*W6319</f>
        <v>79.15</v>
      </c>
      <c r="AB6319" s="15" t="n">
        <f aca="false">(P6319="Month-to-month")+(I6319="Fiber optic")+(R6319="Electronic check")+(F6319&lt;=12)+(M6319="No")+(J6319="No")</f>
        <v>6</v>
      </c>
      <c r="AC6319" s="15" t="str">
        <f aca="false">IF(AB6319&gt;=5,"High",IF(AB6319&gt;=3,"Medium","Low"))</f>
        <v>High</v>
      </c>
    </row>
    <row r="6320" customFormat="false" ht="15" hidden="false" customHeight="false" outlineLevel="0" collapsed="false">
      <c r="A6320" s="15" t="s">
        <v>6417</v>
      </c>
      <c r="B6320" s="15" t="s">
        <v>98</v>
      </c>
      <c r="C6320" s="15" t="n">
        <v>0</v>
      </c>
      <c r="D6320" s="15" t="s">
        <v>24</v>
      </c>
      <c r="E6320" s="15" t="s">
        <v>26</v>
      </c>
      <c r="F6320" s="15" t="n">
        <v>12</v>
      </c>
      <c r="G6320" s="15" t="s">
        <v>26</v>
      </c>
      <c r="H6320" s="15" t="s">
        <v>24</v>
      </c>
      <c r="I6320" s="15" t="s">
        <v>24</v>
      </c>
      <c r="J6320" s="15" t="s">
        <v>28</v>
      </c>
      <c r="K6320" s="15" t="s">
        <v>28</v>
      </c>
      <c r="L6320" s="15" t="s">
        <v>28</v>
      </c>
      <c r="M6320" s="15" t="s">
        <v>28</v>
      </c>
      <c r="N6320" s="15" t="s">
        <v>28</v>
      </c>
      <c r="O6320" s="15" t="s">
        <v>28</v>
      </c>
      <c r="P6320" s="15" t="s">
        <v>25</v>
      </c>
      <c r="Q6320" s="15" t="s">
        <v>24</v>
      </c>
      <c r="R6320" s="15" t="s">
        <v>21</v>
      </c>
      <c r="S6320" s="18" t="n">
        <v>21.05</v>
      </c>
      <c r="T6320" s="15" t="n">
        <v>235.8</v>
      </c>
      <c r="U6320" s="15" t="s">
        <v>24</v>
      </c>
      <c r="V6320" s="18" t="n">
        <f aca="false">IF(ISNUMBER(T6320),T6320,0)</f>
        <v>235.8</v>
      </c>
      <c r="W6320" s="15" t="n">
        <f aca="false">IF(U6320="Yes",1,0)</f>
        <v>0</v>
      </c>
      <c r="X6320" s="15" t="str">
        <f aca="false">IF(F6320&lt;=12,"0-12 months",IF(F6320&lt;=24,"13-24 months",IF(F6320&lt;=48,"25-48 months","49-72 months")))</f>
        <v>0-12 months</v>
      </c>
      <c r="Y6320" s="15" t="str">
        <f aca="false">IF(C6320=1,"Yes","No")</f>
        <v>No</v>
      </c>
      <c r="Z6320" s="15" t="n">
        <f aca="false">COUNTIF(J6320:O6320,"Yes")</f>
        <v>0</v>
      </c>
      <c r="AA6320" s="18" t="n">
        <f aca="false">S6320*W6320</f>
        <v>0</v>
      </c>
      <c r="AB6320" s="15" t="n">
        <f aca="false">(P6320="Month-to-month")+(I6320="Fiber optic")+(R6320="Electronic check")+(F6320&lt;=12)+(M6320="No")+(J6320="No")</f>
        <v>2</v>
      </c>
      <c r="AC6320" s="15" t="str">
        <f aca="false">IF(AB6320&gt;=5,"High",IF(AB6320&gt;=3,"Medium","Low"))</f>
        <v>Low</v>
      </c>
    </row>
    <row r="6321" customFormat="false" ht="15" hidden="false" customHeight="false" outlineLevel="0" collapsed="false">
      <c r="A6321" s="15" t="s">
        <v>6418</v>
      </c>
      <c r="B6321" s="15" t="s">
        <v>98</v>
      </c>
      <c r="C6321" s="15" t="n">
        <v>1</v>
      </c>
      <c r="D6321" s="15" t="s">
        <v>26</v>
      </c>
      <c r="E6321" s="15" t="s">
        <v>24</v>
      </c>
      <c r="F6321" s="15" t="n">
        <v>54</v>
      </c>
      <c r="G6321" s="15" t="s">
        <v>24</v>
      </c>
      <c r="H6321" s="15" t="s">
        <v>95</v>
      </c>
      <c r="I6321" s="15" t="s">
        <v>96</v>
      </c>
      <c r="J6321" s="15" t="s">
        <v>24</v>
      </c>
      <c r="K6321" s="15" t="s">
        <v>24</v>
      </c>
      <c r="L6321" s="15" t="s">
        <v>24</v>
      </c>
      <c r="M6321" s="15" t="s">
        <v>24</v>
      </c>
      <c r="N6321" s="15" t="s">
        <v>24</v>
      </c>
      <c r="O6321" s="15" t="s">
        <v>24</v>
      </c>
      <c r="P6321" s="15" t="s">
        <v>25</v>
      </c>
      <c r="Q6321" s="15" t="s">
        <v>26</v>
      </c>
      <c r="R6321" s="15" t="s">
        <v>19</v>
      </c>
      <c r="S6321" s="18" t="n">
        <v>24.95</v>
      </c>
      <c r="T6321" s="15" t="n">
        <v>1364.75</v>
      </c>
      <c r="U6321" s="15" t="s">
        <v>24</v>
      </c>
      <c r="V6321" s="18" t="n">
        <f aca="false">IF(ISNUMBER(T6321),T6321,0)</f>
        <v>1364.75</v>
      </c>
      <c r="W6321" s="15" t="n">
        <f aca="false">IF(U6321="Yes",1,0)</f>
        <v>0</v>
      </c>
      <c r="X6321" s="15" t="str">
        <f aca="false">IF(F6321&lt;=12,"0-12 months",IF(F6321&lt;=24,"13-24 months",IF(F6321&lt;=48,"25-48 months","49-72 months")))</f>
        <v>49-72 months</v>
      </c>
      <c r="Y6321" s="15" t="str">
        <f aca="false">IF(C6321=1,"Yes","No")</f>
        <v>Yes</v>
      </c>
      <c r="Z6321" s="15" t="n">
        <f aca="false">COUNTIF(J6321:O6321,"Yes")</f>
        <v>0</v>
      </c>
      <c r="AA6321" s="18" t="n">
        <f aca="false">S6321*W6321</f>
        <v>0</v>
      </c>
      <c r="AB6321" s="15" t="n">
        <f aca="false">(P6321="Month-to-month")+(I6321="Fiber optic")+(R6321="Electronic check")+(F6321&lt;=12)+(M6321="No")+(J6321="No")</f>
        <v>3</v>
      </c>
      <c r="AC6321" s="15" t="str">
        <f aca="false">IF(AB6321&gt;=5,"High",IF(AB6321&gt;=3,"Medium","Low"))</f>
        <v>Medium</v>
      </c>
    </row>
    <row r="6322" customFormat="false" ht="15" hidden="false" customHeight="false" outlineLevel="0" collapsed="false">
      <c r="A6322" s="15" t="s">
        <v>6419</v>
      </c>
      <c r="B6322" s="15" t="s">
        <v>94</v>
      </c>
      <c r="C6322" s="15" t="n">
        <v>0</v>
      </c>
      <c r="D6322" s="15" t="s">
        <v>26</v>
      </c>
      <c r="E6322" s="15" t="s">
        <v>26</v>
      </c>
      <c r="F6322" s="15" t="n">
        <v>30</v>
      </c>
      <c r="G6322" s="15" t="s">
        <v>26</v>
      </c>
      <c r="H6322" s="15" t="s">
        <v>24</v>
      </c>
      <c r="I6322" s="15" t="s">
        <v>96</v>
      </c>
      <c r="J6322" s="15" t="s">
        <v>24</v>
      </c>
      <c r="K6322" s="15" t="s">
        <v>24</v>
      </c>
      <c r="L6322" s="15" t="s">
        <v>26</v>
      </c>
      <c r="M6322" s="15" t="s">
        <v>26</v>
      </c>
      <c r="N6322" s="15" t="s">
        <v>26</v>
      </c>
      <c r="O6322" s="15" t="s">
        <v>24</v>
      </c>
      <c r="P6322" s="15" t="s">
        <v>27</v>
      </c>
      <c r="Q6322" s="15" t="s">
        <v>26</v>
      </c>
      <c r="R6322" s="15" t="s">
        <v>15</v>
      </c>
      <c r="S6322" s="18" t="n">
        <v>64.5</v>
      </c>
      <c r="T6322" s="15" t="n">
        <v>1985.15</v>
      </c>
      <c r="U6322" s="15" t="s">
        <v>24</v>
      </c>
      <c r="V6322" s="18" t="n">
        <f aca="false">IF(ISNUMBER(T6322),T6322,0)</f>
        <v>1985.15</v>
      </c>
      <c r="W6322" s="15" t="n">
        <f aca="false">IF(U6322="Yes",1,0)</f>
        <v>0</v>
      </c>
      <c r="X6322" s="15" t="str">
        <f aca="false">IF(F6322&lt;=12,"0-12 months",IF(F6322&lt;=24,"13-24 months",IF(F6322&lt;=48,"25-48 months","49-72 months")))</f>
        <v>25-48 months</v>
      </c>
      <c r="Y6322" s="15" t="str">
        <f aca="false">IF(C6322=1,"Yes","No")</f>
        <v>No</v>
      </c>
      <c r="Z6322" s="15" t="n">
        <f aca="false">COUNTIF(J6322:O6322,"Yes")</f>
        <v>3</v>
      </c>
      <c r="AA6322" s="18" t="n">
        <f aca="false">S6322*W6322</f>
        <v>0</v>
      </c>
      <c r="AB6322" s="15" t="n">
        <f aca="false">(P6322="Month-to-month")+(I6322="Fiber optic")+(R6322="Electronic check")+(F6322&lt;=12)+(M6322="No")+(J6322="No")</f>
        <v>2</v>
      </c>
      <c r="AC6322" s="15" t="str">
        <f aca="false">IF(AB6322&gt;=5,"High",IF(AB6322&gt;=3,"Medium","Low"))</f>
        <v>Low</v>
      </c>
    </row>
    <row r="6323" customFormat="false" ht="15" hidden="false" customHeight="false" outlineLevel="0" collapsed="false">
      <c r="A6323" s="15" t="s">
        <v>6420</v>
      </c>
      <c r="B6323" s="15" t="s">
        <v>94</v>
      </c>
      <c r="C6323" s="15" t="n">
        <v>0</v>
      </c>
      <c r="D6323" s="15" t="s">
        <v>26</v>
      </c>
      <c r="E6323" s="15" t="s">
        <v>24</v>
      </c>
      <c r="F6323" s="15" t="n">
        <v>30</v>
      </c>
      <c r="G6323" s="15" t="s">
        <v>26</v>
      </c>
      <c r="H6323" s="15" t="s">
        <v>24</v>
      </c>
      <c r="I6323" s="15" t="s">
        <v>24</v>
      </c>
      <c r="J6323" s="15" t="s">
        <v>28</v>
      </c>
      <c r="K6323" s="15" t="s">
        <v>28</v>
      </c>
      <c r="L6323" s="15" t="s">
        <v>28</v>
      </c>
      <c r="M6323" s="15" t="s">
        <v>28</v>
      </c>
      <c r="N6323" s="15" t="s">
        <v>28</v>
      </c>
      <c r="O6323" s="15" t="s">
        <v>28</v>
      </c>
      <c r="P6323" s="15" t="s">
        <v>25</v>
      </c>
      <c r="Q6323" s="15" t="s">
        <v>24</v>
      </c>
      <c r="R6323" s="15" t="s">
        <v>19</v>
      </c>
      <c r="S6323" s="18" t="n">
        <v>19.65</v>
      </c>
      <c r="T6323" s="15" t="n">
        <v>655.85</v>
      </c>
      <c r="U6323" s="15" t="s">
        <v>26</v>
      </c>
      <c r="V6323" s="18" t="n">
        <f aca="false">IF(ISNUMBER(T6323),T6323,0)</f>
        <v>655.85</v>
      </c>
      <c r="W6323" s="15" t="n">
        <f aca="false">IF(U6323="Yes",1,0)</f>
        <v>1</v>
      </c>
      <c r="X6323" s="15" t="str">
        <f aca="false">IF(F6323&lt;=12,"0-12 months",IF(F6323&lt;=24,"13-24 months",IF(F6323&lt;=48,"25-48 months","49-72 months")))</f>
        <v>25-48 months</v>
      </c>
      <c r="Y6323" s="15" t="str">
        <f aca="false">IF(C6323=1,"Yes","No")</f>
        <v>No</v>
      </c>
      <c r="Z6323" s="15" t="n">
        <f aca="false">COUNTIF(J6323:O6323,"Yes")</f>
        <v>0</v>
      </c>
      <c r="AA6323" s="18" t="n">
        <f aca="false">S6323*W6323</f>
        <v>19.65</v>
      </c>
      <c r="AB6323" s="15" t="n">
        <f aca="false">(P6323="Month-to-month")+(I6323="Fiber optic")+(R6323="Electronic check")+(F6323&lt;=12)+(M6323="No")+(J6323="No")</f>
        <v>1</v>
      </c>
      <c r="AC6323" s="15" t="str">
        <f aca="false">IF(AB6323&gt;=5,"High",IF(AB6323&gt;=3,"Medium","Low"))</f>
        <v>Low</v>
      </c>
    </row>
    <row r="6324" customFormat="false" ht="15" hidden="false" customHeight="false" outlineLevel="0" collapsed="false">
      <c r="A6324" s="15" t="s">
        <v>6421</v>
      </c>
      <c r="B6324" s="15" t="s">
        <v>94</v>
      </c>
      <c r="C6324" s="15" t="n">
        <v>0</v>
      </c>
      <c r="D6324" s="15" t="s">
        <v>24</v>
      </c>
      <c r="E6324" s="15" t="s">
        <v>24</v>
      </c>
      <c r="F6324" s="15" t="n">
        <v>4</v>
      </c>
      <c r="G6324" s="15" t="s">
        <v>26</v>
      </c>
      <c r="H6324" s="15" t="s">
        <v>24</v>
      </c>
      <c r="I6324" s="15" t="s">
        <v>102</v>
      </c>
      <c r="J6324" s="15" t="s">
        <v>24</v>
      </c>
      <c r="K6324" s="15" t="s">
        <v>24</v>
      </c>
      <c r="L6324" s="15" t="s">
        <v>24</v>
      </c>
      <c r="M6324" s="15" t="s">
        <v>24</v>
      </c>
      <c r="N6324" s="15" t="s">
        <v>26</v>
      </c>
      <c r="O6324" s="15" t="s">
        <v>24</v>
      </c>
      <c r="P6324" s="15" t="s">
        <v>25</v>
      </c>
      <c r="Q6324" s="15" t="s">
        <v>26</v>
      </c>
      <c r="R6324" s="15" t="s">
        <v>15</v>
      </c>
      <c r="S6324" s="18" t="n">
        <v>79</v>
      </c>
      <c r="T6324" s="15" t="n">
        <v>303.15</v>
      </c>
      <c r="U6324" s="15" t="s">
        <v>26</v>
      </c>
      <c r="V6324" s="18" t="n">
        <f aca="false">IF(ISNUMBER(T6324),T6324,0)</f>
        <v>303.15</v>
      </c>
      <c r="W6324" s="15" t="n">
        <f aca="false">IF(U6324="Yes",1,0)</f>
        <v>1</v>
      </c>
      <c r="X6324" s="15" t="str">
        <f aca="false">IF(F6324&lt;=12,"0-12 months",IF(F6324&lt;=24,"13-24 months",IF(F6324&lt;=48,"25-48 months","49-72 months")))</f>
        <v>0-12 months</v>
      </c>
      <c r="Y6324" s="15" t="str">
        <f aca="false">IF(C6324=1,"Yes","No")</f>
        <v>No</v>
      </c>
      <c r="Z6324" s="15" t="n">
        <f aca="false">COUNTIF(J6324:O6324,"Yes")</f>
        <v>1</v>
      </c>
      <c r="AA6324" s="18" t="n">
        <f aca="false">S6324*W6324</f>
        <v>79</v>
      </c>
      <c r="AB6324" s="15" t="n">
        <f aca="false">(P6324="Month-to-month")+(I6324="Fiber optic")+(R6324="Electronic check")+(F6324&lt;=12)+(M6324="No")+(J6324="No")</f>
        <v>6</v>
      </c>
      <c r="AC6324" s="15" t="str">
        <f aca="false">IF(AB6324&gt;=5,"High",IF(AB6324&gt;=3,"Medium","Low"))</f>
        <v>High</v>
      </c>
    </row>
    <row r="6325" customFormat="false" ht="15" hidden="false" customHeight="false" outlineLevel="0" collapsed="false">
      <c r="A6325" s="15" t="s">
        <v>6422</v>
      </c>
      <c r="B6325" s="15" t="s">
        <v>94</v>
      </c>
      <c r="C6325" s="15" t="n">
        <v>0</v>
      </c>
      <c r="D6325" s="15" t="s">
        <v>24</v>
      </c>
      <c r="E6325" s="15" t="s">
        <v>24</v>
      </c>
      <c r="F6325" s="15" t="n">
        <v>40</v>
      </c>
      <c r="G6325" s="15" t="s">
        <v>26</v>
      </c>
      <c r="H6325" s="15" t="s">
        <v>26</v>
      </c>
      <c r="I6325" s="15" t="s">
        <v>102</v>
      </c>
      <c r="J6325" s="15" t="s">
        <v>24</v>
      </c>
      <c r="K6325" s="15" t="s">
        <v>24</v>
      </c>
      <c r="L6325" s="15" t="s">
        <v>26</v>
      </c>
      <c r="M6325" s="15" t="s">
        <v>26</v>
      </c>
      <c r="N6325" s="15" t="s">
        <v>26</v>
      </c>
      <c r="O6325" s="15" t="s">
        <v>26</v>
      </c>
      <c r="P6325" s="15" t="s">
        <v>27</v>
      </c>
      <c r="Q6325" s="15" t="s">
        <v>26</v>
      </c>
      <c r="R6325" s="15" t="s">
        <v>21</v>
      </c>
      <c r="S6325" s="18" t="n">
        <v>105.95</v>
      </c>
      <c r="T6325" s="15" t="n">
        <v>4335.2</v>
      </c>
      <c r="U6325" s="15" t="s">
        <v>24</v>
      </c>
      <c r="V6325" s="18" t="n">
        <f aca="false">IF(ISNUMBER(T6325),T6325,0)</f>
        <v>4335.2</v>
      </c>
      <c r="W6325" s="15" t="n">
        <f aca="false">IF(U6325="Yes",1,0)</f>
        <v>0</v>
      </c>
      <c r="X6325" s="15" t="str">
        <f aca="false">IF(F6325&lt;=12,"0-12 months",IF(F6325&lt;=24,"13-24 months",IF(F6325&lt;=48,"25-48 months","49-72 months")))</f>
        <v>25-48 months</v>
      </c>
      <c r="Y6325" s="15" t="str">
        <f aca="false">IF(C6325=1,"Yes","No")</f>
        <v>No</v>
      </c>
      <c r="Z6325" s="15" t="n">
        <f aca="false">COUNTIF(J6325:O6325,"Yes")</f>
        <v>4</v>
      </c>
      <c r="AA6325" s="18" t="n">
        <f aca="false">S6325*W6325</f>
        <v>0</v>
      </c>
      <c r="AB6325" s="15" t="n">
        <f aca="false">(P6325="Month-to-month")+(I6325="Fiber optic")+(R6325="Electronic check")+(F6325&lt;=12)+(M6325="No")+(J6325="No")</f>
        <v>2</v>
      </c>
      <c r="AC6325" s="15" t="str">
        <f aca="false">IF(AB6325&gt;=5,"High",IF(AB6325&gt;=3,"Medium","Low"))</f>
        <v>Low</v>
      </c>
    </row>
    <row r="6326" customFormat="false" ht="15" hidden="false" customHeight="false" outlineLevel="0" collapsed="false">
      <c r="A6326" s="15" t="s">
        <v>6423</v>
      </c>
      <c r="B6326" s="15" t="s">
        <v>94</v>
      </c>
      <c r="C6326" s="15" t="n">
        <v>0</v>
      </c>
      <c r="D6326" s="15" t="s">
        <v>26</v>
      </c>
      <c r="E6326" s="15" t="s">
        <v>26</v>
      </c>
      <c r="F6326" s="15" t="n">
        <v>9</v>
      </c>
      <c r="G6326" s="15" t="s">
        <v>26</v>
      </c>
      <c r="H6326" s="15" t="s">
        <v>24</v>
      </c>
      <c r="I6326" s="15" t="s">
        <v>102</v>
      </c>
      <c r="J6326" s="15" t="s">
        <v>24</v>
      </c>
      <c r="K6326" s="15" t="s">
        <v>24</v>
      </c>
      <c r="L6326" s="15" t="s">
        <v>24</v>
      </c>
      <c r="M6326" s="15" t="s">
        <v>26</v>
      </c>
      <c r="N6326" s="15" t="s">
        <v>24</v>
      </c>
      <c r="O6326" s="15" t="s">
        <v>24</v>
      </c>
      <c r="P6326" s="15" t="s">
        <v>25</v>
      </c>
      <c r="Q6326" s="15" t="s">
        <v>26</v>
      </c>
      <c r="R6326" s="15" t="s">
        <v>15</v>
      </c>
      <c r="S6326" s="18" t="n">
        <v>75.85</v>
      </c>
      <c r="T6326" s="15" t="n">
        <v>647.5</v>
      </c>
      <c r="U6326" s="15" t="s">
        <v>24</v>
      </c>
      <c r="V6326" s="18" t="n">
        <f aca="false">IF(ISNUMBER(T6326),T6326,0)</f>
        <v>647.5</v>
      </c>
      <c r="W6326" s="15" t="n">
        <f aca="false">IF(U6326="Yes",1,0)</f>
        <v>0</v>
      </c>
      <c r="X6326" s="15" t="str">
        <f aca="false">IF(F6326&lt;=12,"0-12 months",IF(F6326&lt;=24,"13-24 months",IF(F6326&lt;=48,"25-48 months","49-72 months")))</f>
        <v>0-12 months</v>
      </c>
      <c r="Y6326" s="15" t="str">
        <f aca="false">IF(C6326=1,"Yes","No")</f>
        <v>No</v>
      </c>
      <c r="Z6326" s="15" t="n">
        <f aca="false">COUNTIF(J6326:O6326,"Yes")</f>
        <v>1</v>
      </c>
      <c r="AA6326" s="18" t="n">
        <f aca="false">S6326*W6326</f>
        <v>0</v>
      </c>
      <c r="AB6326" s="15" t="n">
        <f aca="false">(P6326="Month-to-month")+(I6326="Fiber optic")+(R6326="Electronic check")+(F6326&lt;=12)+(M6326="No")+(J6326="No")</f>
        <v>5</v>
      </c>
      <c r="AC6326" s="15" t="str">
        <f aca="false">IF(AB6326&gt;=5,"High",IF(AB6326&gt;=3,"Medium","Low"))</f>
        <v>High</v>
      </c>
    </row>
    <row r="6327" customFormat="false" ht="15" hidden="false" customHeight="false" outlineLevel="0" collapsed="false">
      <c r="A6327" s="15" t="s">
        <v>6424</v>
      </c>
      <c r="B6327" s="15" t="s">
        <v>94</v>
      </c>
      <c r="C6327" s="15" t="n">
        <v>0</v>
      </c>
      <c r="D6327" s="15" t="s">
        <v>26</v>
      </c>
      <c r="E6327" s="15" t="s">
        <v>26</v>
      </c>
      <c r="F6327" s="15" t="n">
        <v>17</v>
      </c>
      <c r="G6327" s="15" t="s">
        <v>26</v>
      </c>
      <c r="H6327" s="15" t="s">
        <v>24</v>
      </c>
      <c r="I6327" s="15" t="s">
        <v>102</v>
      </c>
      <c r="J6327" s="15" t="s">
        <v>26</v>
      </c>
      <c r="K6327" s="15" t="s">
        <v>24</v>
      </c>
      <c r="L6327" s="15" t="s">
        <v>24</v>
      </c>
      <c r="M6327" s="15" t="s">
        <v>26</v>
      </c>
      <c r="N6327" s="15" t="s">
        <v>26</v>
      </c>
      <c r="O6327" s="15" t="s">
        <v>24</v>
      </c>
      <c r="P6327" s="15" t="s">
        <v>25</v>
      </c>
      <c r="Q6327" s="15" t="s">
        <v>24</v>
      </c>
      <c r="R6327" s="15" t="s">
        <v>15</v>
      </c>
      <c r="S6327" s="18" t="n">
        <v>91.85</v>
      </c>
      <c r="T6327" s="15" t="n">
        <v>1574.45</v>
      </c>
      <c r="U6327" s="15" t="s">
        <v>26</v>
      </c>
      <c r="V6327" s="18" t="n">
        <f aca="false">IF(ISNUMBER(T6327),T6327,0)</f>
        <v>1574.45</v>
      </c>
      <c r="W6327" s="15" t="n">
        <f aca="false">IF(U6327="Yes",1,0)</f>
        <v>1</v>
      </c>
      <c r="X6327" s="15" t="str">
        <f aca="false">IF(F6327&lt;=12,"0-12 months",IF(F6327&lt;=24,"13-24 months",IF(F6327&lt;=48,"25-48 months","49-72 months")))</f>
        <v>13-24 months</v>
      </c>
      <c r="Y6327" s="15" t="str">
        <f aca="false">IF(C6327=1,"Yes","No")</f>
        <v>No</v>
      </c>
      <c r="Z6327" s="15" t="n">
        <f aca="false">COUNTIF(J6327:O6327,"Yes")</f>
        <v>3</v>
      </c>
      <c r="AA6327" s="18" t="n">
        <f aca="false">S6327*W6327</f>
        <v>91.85</v>
      </c>
      <c r="AB6327" s="15" t="n">
        <f aca="false">(P6327="Month-to-month")+(I6327="Fiber optic")+(R6327="Electronic check")+(F6327&lt;=12)+(M6327="No")+(J6327="No")</f>
        <v>3</v>
      </c>
      <c r="AC6327" s="15" t="str">
        <f aca="false">IF(AB6327&gt;=5,"High",IF(AB6327&gt;=3,"Medium","Low"))</f>
        <v>Medium</v>
      </c>
    </row>
    <row r="6328" customFormat="false" ht="15" hidden="false" customHeight="false" outlineLevel="0" collapsed="false">
      <c r="A6328" s="15" t="s">
        <v>6425</v>
      </c>
      <c r="B6328" s="15" t="s">
        <v>94</v>
      </c>
      <c r="C6328" s="15" t="n">
        <v>0</v>
      </c>
      <c r="D6328" s="15" t="s">
        <v>24</v>
      </c>
      <c r="E6328" s="15" t="s">
        <v>24</v>
      </c>
      <c r="F6328" s="15" t="n">
        <v>62</v>
      </c>
      <c r="G6328" s="15" t="s">
        <v>24</v>
      </c>
      <c r="H6328" s="15" t="s">
        <v>95</v>
      </c>
      <c r="I6328" s="15" t="s">
        <v>96</v>
      </c>
      <c r="J6328" s="15" t="s">
        <v>24</v>
      </c>
      <c r="K6328" s="15" t="s">
        <v>26</v>
      </c>
      <c r="L6328" s="15" t="s">
        <v>26</v>
      </c>
      <c r="M6328" s="15" t="s">
        <v>24</v>
      </c>
      <c r="N6328" s="15" t="s">
        <v>24</v>
      </c>
      <c r="O6328" s="15" t="s">
        <v>26</v>
      </c>
      <c r="P6328" s="15" t="s">
        <v>29</v>
      </c>
      <c r="Q6328" s="15" t="s">
        <v>26</v>
      </c>
      <c r="R6328" s="15" t="s">
        <v>21</v>
      </c>
      <c r="S6328" s="18" t="n">
        <v>43.6</v>
      </c>
      <c r="T6328" s="15" t="n">
        <v>2748.7</v>
      </c>
      <c r="U6328" s="15" t="s">
        <v>24</v>
      </c>
      <c r="V6328" s="18" t="n">
        <f aca="false">IF(ISNUMBER(T6328),T6328,0)</f>
        <v>2748.7</v>
      </c>
      <c r="W6328" s="15" t="n">
        <f aca="false">IF(U6328="Yes",1,0)</f>
        <v>0</v>
      </c>
      <c r="X6328" s="15" t="str">
        <f aca="false">IF(F6328&lt;=12,"0-12 months",IF(F6328&lt;=24,"13-24 months",IF(F6328&lt;=48,"25-48 months","49-72 months")))</f>
        <v>49-72 months</v>
      </c>
      <c r="Y6328" s="15" t="str">
        <f aca="false">IF(C6328=1,"Yes","No")</f>
        <v>No</v>
      </c>
      <c r="Z6328" s="15" t="n">
        <f aca="false">COUNTIF(J6328:O6328,"Yes")</f>
        <v>3</v>
      </c>
      <c r="AA6328" s="18" t="n">
        <f aca="false">S6328*W6328</f>
        <v>0</v>
      </c>
      <c r="AB6328" s="15" t="n">
        <f aca="false">(P6328="Month-to-month")+(I6328="Fiber optic")+(R6328="Electronic check")+(F6328&lt;=12)+(M6328="No")+(J6328="No")</f>
        <v>2</v>
      </c>
      <c r="AC6328" s="15" t="str">
        <f aca="false">IF(AB6328&gt;=5,"High",IF(AB6328&gt;=3,"Medium","Low"))</f>
        <v>Low</v>
      </c>
    </row>
    <row r="6329" customFormat="false" ht="15" hidden="false" customHeight="false" outlineLevel="0" collapsed="false">
      <c r="A6329" s="15" t="s">
        <v>6426</v>
      </c>
      <c r="B6329" s="15" t="s">
        <v>98</v>
      </c>
      <c r="C6329" s="15" t="n">
        <v>0</v>
      </c>
      <c r="D6329" s="15" t="s">
        <v>24</v>
      </c>
      <c r="E6329" s="15" t="s">
        <v>24</v>
      </c>
      <c r="F6329" s="15" t="n">
        <v>28</v>
      </c>
      <c r="G6329" s="15" t="s">
        <v>26</v>
      </c>
      <c r="H6329" s="15" t="s">
        <v>24</v>
      </c>
      <c r="I6329" s="15" t="s">
        <v>102</v>
      </c>
      <c r="J6329" s="15" t="s">
        <v>24</v>
      </c>
      <c r="K6329" s="15" t="s">
        <v>26</v>
      </c>
      <c r="L6329" s="15" t="s">
        <v>24</v>
      </c>
      <c r="M6329" s="15" t="s">
        <v>26</v>
      </c>
      <c r="N6329" s="15" t="s">
        <v>26</v>
      </c>
      <c r="O6329" s="15" t="s">
        <v>24</v>
      </c>
      <c r="P6329" s="15" t="s">
        <v>27</v>
      </c>
      <c r="Q6329" s="15" t="s">
        <v>26</v>
      </c>
      <c r="R6329" s="15" t="s">
        <v>19</v>
      </c>
      <c r="S6329" s="18" t="n">
        <v>91.25</v>
      </c>
      <c r="T6329" s="15" t="n">
        <v>2483.65</v>
      </c>
      <c r="U6329" s="15" t="s">
        <v>24</v>
      </c>
      <c r="V6329" s="18" t="n">
        <f aca="false">IF(ISNUMBER(T6329),T6329,0)</f>
        <v>2483.65</v>
      </c>
      <c r="W6329" s="15" t="n">
        <f aca="false">IF(U6329="Yes",1,0)</f>
        <v>0</v>
      </c>
      <c r="X6329" s="15" t="str">
        <f aca="false">IF(F6329&lt;=12,"0-12 months",IF(F6329&lt;=24,"13-24 months",IF(F6329&lt;=48,"25-48 months","49-72 months")))</f>
        <v>25-48 months</v>
      </c>
      <c r="Y6329" s="15" t="str">
        <f aca="false">IF(C6329=1,"Yes","No")</f>
        <v>No</v>
      </c>
      <c r="Z6329" s="15" t="n">
        <f aca="false">COUNTIF(J6329:O6329,"Yes")</f>
        <v>3</v>
      </c>
      <c r="AA6329" s="18" t="n">
        <f aca="false">S6329*W6329</f>
        <v>0</v>
      </c>
      <c r="AB6329" s="15" t="n">
        <f aca="false">(P6329="Month-to-month")+(I6329="Fiber optic")+(R6329="Electronic check")+(F6329&lt;=12)+(M6329="No")+(J6329="No")</f>
        <v>2</v>
      </c>
      <c r="AC6329" s="15" t="str">
        <f aca="false">IF(AB6329&gt;=5,"High",IF(AB6329&gt;=3,"Medium","Low"))</f>
        <v>Low</v>
      </c>
    </row>
    <row r="6330" customFormat="false" ht="15" hidden="false" customHeight="false" outlineLevel="0" collapsed="false">
      <c r="A6330" s="15" t="s">
        <v>6427</v>
      </c>
      <c r="B6330" s="15" t="s">
        <v>94</v>
      </c>
      <c r="C6330" s="15" t="n">
        <v>0</v>
      </c>
      <c r="D6330" s="15" t="s">
        <v>24</v>
      </c>
      <c r="E6330" s="15" t="s">
        <v>24</v>
      </c>
      <c r="F6330" s="15" t="n">
        <v>70</v>
      </c>
      <c r="G6330" s="15" t="s">
        <v>26</v>
      </c>
      <c r="H6330" s="15" t="s">
        <v>26</v>
      </c>
      <c r="I6330" s="15" t="s">
        <v>96</v>
      </c>
      <c r="J6330" s="15" t="s">
        <v>26</v>
      </c>
      <c r="K6330" s="15" t="s">
        <v>26</v>
      </c>
      <c r="L6330" s="15" t="s">
        <v>26</v>
      </c>
      <c r="M6330" s="15" t="s">
        <v>26</v>
      </c>
      <c r="N6330" s="15" t="s">
        <v>26</v>
      </c>
      <c r="O6330" s="15" t="s">
        <v>26</v>
      </c>
      <c r="P6330" s="15" t="s">
        <v>29</v>
      </c>
      <c r="Q6330" s="15" t="s">
        <v>24</v>
      </c>
      <c r="R6330" s="15" t="s">
        <v>21</v>
      </c>
      <c r="S6330" s="18" t="n">
        <v>89.75</v>
      </c>
      <c r="T6330" s="15" t="n">
        <v>6367.2</v>
      </c>
      <c r="U6330" s="15" t="s">
        <v>24</v>
      </c>
      <c r="V6330" s="18" t="n">
        <f aca="false">IF(ISNUMBER(T6330),T6330,0)</f>
        <v>6367.2</v>
      </c>
      <c r="W6330" s="15" t="n">
        <f aca="false">IF(U6330="Yes",1,0)</f>
        <v>0</v>
      </c>
      <c r="X6330" s="15" t="str">
        <f aca="false">IF(F6330&lt;=12,"0-12 months",IF(F6330&lt;=24,"13-24 months",IF(F6330&lt;=48,"25-48 months","49-72 months")))</f>
        <v>49-72 months</v>
      </c>
      <c r="Y6330" s="15" t="str">
        <f aca="false">IF(C6330=1,"Yes","No")</f>
        <v>No</v>
      </c>
      <c r="Z6330" s="15" t="n">
        <f aca="false">COUNTIF(J6330:O6330,"Yes")</f>
        <v>6</v>
      </c>
      <c r="AA6330" s="18" t="n">
        <f aca="false">S6330*W6330</f>
        <v>0</v>
      </c>
      <c r="AB6330" s="15" t="n">
        <f aca="false">(P6330="Month-to-month")+(I6330="Fiber optic")+(R6330="Electronic check")+(F6330&lt;=12)+(M6330="No")+(J6330="No")</f>
        <v>0</v>
      </c>
      <c r="AC6330" s="15" t="str">
        <f aca="false">IF(AB6330&gt;=5,"High",IF(AB6330&gt;=3,"Medium","Low"))</f>
        <v>Low</v>
      </c>
    </row>
    <row r="6331" customFormat="false" ht="15" hidden="false" customHeight="false" outlineLevel="0" collapsed="false">
      <c r="A6331" s="15" t="s">
        <v>6428</v>
      </c>
      <c r="B6331" s="15" t="s">
        <v>94</v>
      </c>
      <c r="C6331" s="15" t="n">
        <v>0</v>
      </c>
      <c r="D6331" s="15" t="s">
        <v>24</v>
      </c>
      <c r="E6331" s="15" t="s">
        <v>24</v>
      </c>
      <c r="F6331" s="15" t="n">
        <v>46</v>
      </c>
      <c r="G6331" s="15" t="s">
        <v>26</v>
      </c>
      <c r="H6331" s="15" t="s">
        <v>24</v>
      </c>
      <c r="I6331" s="15" t="s">
        <v>102</v>
      </c>
      <c r="J6331" s="15" t="s">
        <v>24</v>
      </c>
      <c r="K6331" s="15" t="s">
        <v>26</v>
      </c>
      <c r="L6331" s="15" t="s">
        <v>26</v>
      </c>
      <c r="M6331" s="15" t="s">
        <v>26</v>
      </c>
      <c r="N6331" s="15" t="s">
        <v>26</v>
      </c>
      <c r="O6331" s="15" t="s">
        <v>26</v>
      </c>
      <c r="P6331" s="15" t="s">
        <v>29</v>
      </c>
      <c r="Q6331" s="15" t="s">
        <v>26</v>
      </c>
      <c r="R6331" s="15" t="s">
        <v>19</v>
      </c>
      <c r="S6331" s="18" t="n">
        <v>104.4</v>
      </c>
      <c r="T6331" s="15" t="n">
        <v>4904.2</v>
      </c>
      <c r="U6331" s="15" t="s">
        <v>24</v>
      </c>
      <c r="V6331" s="18" t="n">
        <f aca="false">IF(ISNUMBER(T6331),T6331,0)</f>
        <v>4904.2</v>
      </c>
      <c r="W6331" s="15" t="n">
        <f aca="false">IF(U6331="Yes",1,0)</f>
        <v>0</v>
      </c>
      <c r="X6331" s="15" t="str">
        <f aca="false">IF(F6331&lt;=12,"0-12 months",IF(F6331&lt;=24,"13-24 months",IF(F6331&lt;=48,"25-48 months","49-72 months")))</f>
        <v>25-48 months</v>
      </c>
      <c r="Y6331" s="15" t="str">
        <f aca="false">IF(C6331=1,"Yes","No")</f>
        <v>No</v>
      </c>
      <c r="Z6331" s="15" t="n">
        <f aca="false">COUNTIF(J6331:O6331,"Yes")</f>
        <v>5</v>
      </c>
      <c r="AA6331" s="18" t="n">
        <f aca="false">S6331*W6331</f>
        <v>0</v>
      </c>
      <c r="AB6331" s="15" t="n">
        <f aca="false">(P6331="Month-to-month")+(I6331="Fiber optic")+(R6331="Electronic check")+(F6331&lt;=12)+(M6331="No")+(J6331="No")</f>
        <v>2</v>
      </c>
      <c r="AC6331" s="15" t="str">
        <f aca="false">IF(AB6331&gt;=5,"High",IF(AB6331&gt;=3,"Medium","Low"))</f>
        <v>Low</v>
      </c>
    </row>
    <row r="6332" customFormat="false" ht="15" hidden="false" customHeight="false" outlineLevel="0" collapsed="false">
      <c r="A6332" s="15" t="s">
        <v>6429</v>
      </c>
      <c r="B6332" s="15" t="s">
        <v>94</v>
      </c>
      <c r="C6332" s="15" t="n">
        <v>0</v>
      </c>
      <c r="D6332" s="15" t="s">
        <v>26</v>
      </c>
      <c r="E6332" s="15" t="s">
        <v>24</v>
      </c>
      <c r="F6332" s="15" t="n">
        <v>23</v>
      </c>
      <c r="G6332" s="15" t="s">
        <v>26</v>
      </c>
      <c r="H6332" s="15" t="s">
        <v>26</v>
      </c>
      <c r="I6332" s="15" t="s">
        <v>102</v>
      </c>
      <c r="J6332" s="15" t="s">
        <v>24</v>
      </c>
      <c r="K6332" s="15" t="s">
        <v>24</v>
      </c>
      <c r="L6332" s="15" t="s">
        <v>26</v>
      </c>
      <c r="M6332" s="15" t="s">
        <v>24</v>
      </c>
      <c r="N6332" s="15" t="s">
        <v>24</v>
      </c>
      <c r="O6332" s="15" t="s">
        <v>26</v>
      </c>
      <c r="P6332" s="15" t="s">
        <v>25</v>
      </c>
      <c r="Q6332" s="15" t="s">
        <v>24</v>
      </c>
      <c r="R6332" s="15" t="s">
        <v>17</v>
      </c>
      <c r="S6332" s="18" t="n">
        <v>90.15</v>
      </c>
      <c r="T6332" s="15" t="n">
        <v>2044.95</v>
      </c>
      <c r="U6332" s="15" t="s">
        <v>24</v>
      </c>
      <c r="V6332" s="18" t="n">
        <f aca="false">IF(ISNUMBER(T6332),T6332,0)</f>
        <v>2044.95</v>
      </c>
      <c r="W6332" s="15" t="n">
        <f aca="false">IF(U6332="Yes",1,0)</f>
        <v>0</v>
      </c>
      <c r="X6332" s="15" t="str">
        <f aca="false">IF(F6332&lt;=12,"0-12 months",IF(F6332&lt;=24,"13-24 months",IF(F6332&lt;=48,"25-48 months","49-72 months")))</f>
        <v>13-24 months</v>
      </c>
      <c r="Y6332" s="15" t="str">
        <f aca="false">IF(C6332=1,"Yes","No")</f>
        <v>No</v>
      </c>
      <c r="Z6332" s="15" t="n">
        <f aca="false">COUNTIF(J6332:O6332,"Yes")</f>
        <v>2</v>
      </c>
      <c r="AA6332" s="18" t="n">
        <f aca="false">S6332*W6332</f>
        <v>0</v>
      </c>
      <c r="AB6332" s="15" t="n">
        <f aca="false">(P6332="Month-to-month")+(I6332="Fiber optic")+(R6332="Electronic check")+(F6332&lt;=12)+(M6332="No")+(J6332="No")</f>
        <v>4</v>
      </c>
      <c r="AC6332" s="15" t="str">
        <f aca="false">IF(AB6332&gt;=5,"High",IF(AB6332&gt;=3,"Medium","Low"))</f>
        <v>Medium</v>
      </c>
    </row>
    <row r="6333" customFormat="false" ht="15" hidden="false" customHeight="false" outlineLevel="0" collapsed="false">
      <c r="A6333" s="15" t="s">
        <v>6430</v>
      </c>
      <c r="B6333" s="15" t="s">
        <v>98</v>
      </c>
      <c r="C6333" s="15" t="n">
        <v>0</v>
      </c>
      <c r="D6333" s="15" t="s">
        <v>26</v>
      </c>
      <c r="E6333" s="15" t="s">
        <v>26</v>
      </c>
      <c r="F6333" s="15" t="n">
        <v>47</v>
      </c>
      <c r="G6333" s="15" t="s">
        <v>24</v>
      </c>
      <c r="H6333" s="15" t="s">
        <v>95</v>
      </c>
      <c r="I6333" s="15" t="s">
        <v>96</v>
      </c>
      <c r="J6333" s="15" t="s">
        <v>26</v>
      </c>
      <c r="K6333" s="15" t="s">
        <v>24</v>
      </c>
      <c r="L6333" s="15" t="s">
        <v>26</v>
      </c>
      <c r="M6333" s="15" t="s">
        <v>26</v>
      </c>
      <c r="N6333" s="15" t="s">
        <v>24</v>
      </c>
      <c r="O6333" s="15" t="s">
        <v>24</v>
      </c>
      <c r="P6333" s="15" t="s">
        <v>27</v>
      </c>
      <c r="Q6333" s="15" t="s">
        <v>24</v>
      </c>
      <c r="R6333" s="15" t="s">
        <v>15</v>
      </c>
      <c r="S6333" s="18" t="n">
        <v>40.3</v>
      </c>
      <c r="T6333" s="15" t="n">
        <v>1794.8</v>
      </c>
      <c r="U6333" s="15" t="s">
        <v>24</v>
      </c>
      <c r="V6333" s="18" t="n">
        <f aca="false">IF(ISNUMBER(T6333),T6333,0)</f>
        <v>1794.8</v>
      </c>
      <c r="W6333" s="15" t="n">
        <f aca="false">IF(U6333="Yes",1,0)</f>
        <v>0</v>
      </c>
      <c r="X6333" s="15" t="str">
        <f aca="false">IF(F6333&lt;=12,"0-12 months",IF(F6333&lt;=24,"13-24 months",IF(F6333&lt;=48,"25-48 months","49-72 months")))</f>
        <v>25-48 months</v>
      </c>
      <c r="Y6333" s="15" t="str">
        <f aca="false">IF(C6333=1,"Yes","No")</f>
        <v>No</v>
      </c>
      <c r="Z6333" s="15" t="n">
        <f aca="false">COUNTIF(J6333:O6333,"Yes")</f>
        <v>3</v>
      </c>
      <c r="AA6333" s="18" t="n">
        <f aca="false">S6333*W6333</f>
        <v>0</v>
      </c>
      <c r="AB6333" s="15" t="n">
        <f aca="false">(P6333="Month-to-month")+(I6333="Fiber optic")+(R6333="Electronic check")+(F6333&lt;=12)+(M6333="No")+(J6333="No")</f>
        <v>1</v>
      </c>
      <c r="AC6333" s="15" t="str">
        <f aca="false">IF(AB6333&gt;=5,"High",IF(AB6333&gt;=3,"Medium","Low"))</f>
        <v>Low</v>
      </c>
    </row>
    <row r="6334" customFormat="false" ht="15" hidden="false" customHeight="false" outlineLevel="0" collapsed="false">
      <c r="A6334" s="15" t="s">
        <v>6431</v>
      </c>
      <c r="B6334" s="15" t="s">
        <v>98</v>
      </c>
      <c r="C6334" s="15" t="n">
        <v>0</v>
      </c>
      <c r="D6334" s="15" t="s">
        <v>26</v>
      </c>
      <c r="E6334" s="15" t="s">
        <v>26</v>
      </c>
      <c r="F6334" s="15" t="n">
        <v>68</v>
      </c>
      <c r="G6334" s="15" t="s">
        <v>26</v>
      </c>
      <c r="H6334" s="15" t="s">
        <v>24</v>
      </c>
      <c r="I6334" s="15" t="s">
        <v>102</v>
      </c>
      <c r="J6334" s="15" t="s">
        <v>26</v>
      </c>
      <c r="K6334" s="15" t="s">
        <v>26</v>
      </c>
      <c r="L6334" s="15" t="s">
        <v>26</v>
      </c>
      <c r="M6334" s="15" t="s">
        <v>24</v>
      </c>
      <c r="N6334" s="15" t="s">
        <v>26</v>
      </c>
      <c r="O6334" s="15" t="s">
        <v>26</v>
      </c>
      <c r="P6334" s="15" t="s">
        <v>29</v>
      </c>
      <c r="Q6334" s="15" t="s">
        <v>26</v>
      </c>
      <c r="R6334" s="15" t="s">
        <v>19</v>
      </c>
      <c r="S6334" s="18" t="n">
        <v>105.25</v>
      </c>
      <c r="T6334" s="15" t="n">
        <v>7173.15</v>
      </c>
      <c r="U6334" s="15" t="s">
        <v>24</v>
      </c>
      <c r="V6334" s="18" t="n">
        <f aca="false">IF(ISNUMBER(T6334),T6334,0)</f>
        <v>7173.15</v>
      </c>
      <c r="W6334" s="15" t="n">
        <f aca="false">IF(U6334="Yes",1,0)</f>
        <v>0</v>
      </c>
      <c r="X6334" s="15" t="str">
        <f aca="false">IF(F6334&lt;=12,"0-12 months",IF(F6334&lt;=24,"13-24 months",IF(F6334&lt;=48,"25-48 months","49-72 months")))</f>
        <v>49-72 months</v>
      </c>
      <c r="Y6334" s="15" t="str">
        <f aca="false">IF(C6334=1,"Yes","No")</f>
        <v>No</v>
      </c>
      <c r="Z6334" s="15" t="n">
        <f aca="false">COUNTIF(J6334:O6334,"Yes")</f>
        <v>5</v>
      </c>
      <c r="AA6334" s="18" t="n">
        <f aca="false">S6334*W6334</f>
        <v>0</v>
      </c>
      <c r="AB6334" s="15" t="n">
        <f aca="false">(P6334="Month-to-month")+(I6334="Fiber optic")+(R6334="Electronic check")+(F6334&lt;=12)+(M6334="No")+(J6334="No")</f>
        <v>2</v>
      </c>
      <c r="AC6334" s="15" t="str">
        <f aca="false">IF(AB6334&gt;=5,"High",IF(AB6334&gt;=3,"Medium","Low"))</f>
        <v>Low</v>
      </c>
    </row>
    <row r="6335" customFormat="false" ht="15" hidden="false" customHeight="false" outlineLevel="0" collapsed="false">
      <c r="A6335" s="15" t="s">
        <v>6432</v>
      </c>
      <c r="B6335" s="15" t="s">
        <v>94</v>
      </c>
      <c r="C6335" s="15" t="n">
        <v>1</v>
      </c>
      <c r="D6335" s="15" t="s">
        <v>24</v>
      </c>
      <c r="E6335" s="15" t="s">
        <v>24</v>
      </c>
      <c r="F6335" s="15" t="n">
        <v>60</v>
      </c>
      <c r="G6335" s="15" t="s">
        <v>26</v>
      </c>
      <c r="H6335" s="15" t="s">
        <v>26</v>
      </c>
      <c r="I6335" s="15" t="s">
        <v>102</v>
      </c>
      <c r="J6335" s="15" t="s">
        <v>24</v>
      </c>
      <c r="K6335" s="15" t="s">
        <v>24</v>
      </c>
      <c r="L6335" s="15" t="s">
        <v>26</v>
      </c>
      <c r="M6335" s="15" t="s">
        <v>26</v>
      </c>
      <c r="N6335" s="15" t="s">
        <v>26</v>
      </c>
      <c r="O6335" s="15" t="s">
        <v>26</v>
      </c>
      <c r="P6335" s="15" t="s">
        <v>27</v>
      </c>
      <c r="Q6335" s="15" t="s">
        <v>26</v>
      </c>
      <c r="R6335" s="15" t="s">
        <v>15</v>
      </c>
      <c r="S6335" s="18" t="n">
        <v>106</v>
      </c>
      <c r="T6335" s="15" t="n">
        <v>6441.4</v>
      </c>
      <c r="U6335" s="15" t="s">
        <v>26</v>
      </c>
      <c r="V6335" s="18" t="n">
        <f aca="false">IF(ISNUMBER(T6335),T6335,0)</f>
        <v>6441.4</v>
      </c>
      <c r="W6335" s="15" t="n">
        <f aca="false">IF(U6335="Yes",1,0)</f>
        <v>1</v>
      </c>
      <c r="X6335" s="15" t="str">
        <f aca="false">IF(F6335&lt;=12,"0-12 months",IF(F6335&lt;=24,"13-24 months",IF(F6335&lt;=48,"25-48 months","49-72 months")))</f>
        <v>49-72 months</v>
      </c>
      <c r="Y6335" s="15" t="str">
        <f aca="false">IF(C6335=1,"Yes","No")</f>
        <v>Yes</v>
      </c>
      <c r="Z6335" s="15" t="n">
        <f aca="false">COUNTIF(J6335:O6335,"Yes")</f>
        <v>4</v>
      </c>
      <c r="AA6335" s="18" t="n">
        <f aca="false">S6335*W6335</f>
        <v>106</v>
      </c>
      <c r="AB6335" s="15" t="n">
        <f aca="false">(P6335="Month-to-month")+(I6335="Fiber optic")+(R6335="Electronic check")+(F6335&lt;=12)+(M6335="No")+(J6335="No")</f>
        <v>3</v>
      </c>
      <c r="AC6335" s="15" t="str">
        <f aca="false">IF(AB6335&gt;=5,"High",IF(AB6335&gt;=3,"Medium","Low"))</f>
        <v>Medium</v>
      </c>
    </row>
    <row r="6336" customFormat="false" ht="15" hidden="false" customHeight="false" outlineLevel="0" collapsed="false">
      <c r="A6336" s="15" t="s">
        <v>6433</v>
      </c>
      <c r="B6336" s="15" t="s">
        <v>94</v>
      </c>
      <c r="C6336" s="15" t="n">
        <v>0</v>
      </c>
      <c r="D6336" s="15" t="s">
        <v>24</v>
      </c>
      <c r="E6336" s="15" t="s">
        <v>26</v>
      </c>
      <c r="F6336" s="15" t="n">
        <v>67</v>
      </c>
      <c r="G6336" s="15" t="s">
        <v>26</v>
      </c>
      <c r="H6336" s="15" t="s">
        <v>26</v>
      </c>
      <c r="I6336" s="15" t="s">
        <v>102</v>
      </c>
      <c r="J6336" s="15" t="s">
        <v>24</v>
      </c>
      <c r="K6336" s="15" t="s">
        <v>26</v>
      </c>
      <c r="L6336" s="15" t="s">
        <v>24</v>
      </c>
      <c r="M6336" s="15" t="s">
        <v>26</v>
      </c>
      <c r="N6336" s="15" t="s">
        <v>26</v>
      </c>
      <c r="O6336" s="15" t="s">
        <v>26</v>
      </c>
      <c r="P6336" s="15" t="s">
        <v>29</v>
      </c>
      <c r="Q6336" s="15" t="s">
        <v>26</v>
      </c>
      <c r="R6336" s="15" t="s">
        <v>15</v>
      </c>
      <c r="S6336" s="18" t="n">
        <v>104</v>
      </c>
      <c r="T6336" s="15" t="n">
        <v>7039.05</v>
      </c>
      <c r="U6336" s="15" t="s">
        <v>24</v>
      </c>
      <c r="V6336" s="18" t="n">
        <f aca="false">IF(ISNUMBER(T6336),T6336,0)</f>
        <v>7039.05</v>
      </c>
      <c r="W6336" s="15" t="n">
        <f aca="false">IF(U6336="Yes",1,0)</f>
        <v>0</v>
      </c>
      <c r="X6336" s="15" t="str">
        <f aca="false">IF(F6336&lt;=12,"0-12 months",IF(F6336&lt;=24,"13-24 months",IF(F6336&lt;=48,"25-48 months","49-72 months")))</f>
        <v>49-72 months</v>
      </c>
      <c r="Y6336" s="15" t="str">
        <f aca="false">IF(C6336=1,"Yes","No")</f>
        <v>No</v>
      </c>
      <c r="Z6336" s="15" t="n">
        <f aca="false">COUNTIF(J6336:O6336,"Yes")</f>
        <v>4</v>
      </c>
      <c r="AA6336" s="18" t="n">
        <f aca="false">S6336*W6336</f>
        <v>0</v>
      </c>
      <c r="AB6336" s="15" t="n">
        <f aca="false">(P6336="Month-to-month")+(I6336="Fiber optic")+(R6336="Electronic check")+(F6336&lt;=12)+(M6336="No")+(J6336="No")</f>
        <v>3</v>
      </c>
      <c r="AC6336" s="15" t="str">
        <f aca="false">IF(AB6336&gt;=5,"High",IF(AB6336&gt;=3,"Medium","Low"))</f>
        <v>Medium</v>
      </c>
    </row>
    <row r="6337" customFormat="false" ht="15" hidden="false" customHeight="false" outlineLevel="0" collapsed="false">
      <c r="A6337" s="15" t="s">
        <v>6434</v>
      </c>
      <c r="B6337" s="15" t="s">
        <v>94</v>
      </c>
      <c r="C6337" s="15" t="n">
        <v>0</v>
      </c>
      <c r="D6337" s="15" t="s">
        <v>24</v>
      </c>
      <c r="E6337" s="15" t="s">
        <v>24</v>
      </c>
      <c r="F6337" s="15" t="n">
        <v>14</v>
      </c>
      <c r="G6337" s="15" t="s">
        <v>26</v>
      </c>
      <c r="H6337" s="15" t="s">
        <v>24</v>
      </c>
      <c r="I6337" s="15" t="s">
        <v>96</v>
      </c>
      <c r="J6337" s="15" t="s">
        <v>24</v>
      </c>
      <c r="K6337" s="15" t="s">
        <v>24</v>
      </c>
      <c r="L6337" s="15" t="s">
        <v>24</v>
      </c>
      <c r="M6337" s="15" t="s">
        <v>26</v>
      </c>
      <c r="N6337" s="15" t="s">
        <v>26</v>
      </c>
      <c r="O6337" s="15" t="s">
        <v>26</v>
      </c>
      <c r="P6337" s="15" t="s">
        <v>25</v>
      </c>
      <c r="Q6337" s="15" t="s">
        <v>26</v>
      </c>
      <c r="R6337" s="15" t="s">
        <v>15</v>
      </c>
      <c r="S6337" s="18" t="n">
        <v>69.65</v>
      </c>
      <c r="T6337" s="15" t="n">
        <v>921.4</v>
      </c>
      <c r="U6337" s="15" t="s">
        <v>24</v>
      </c>
      <c r="V6337" s="18" t="n">
        <f aca="false">IF(ISNUMBER(T6337),T6337,0)</f>
        <v>921.4</v>
      </c>
      <c r="W6337" s="15" t="n">
        <f aca="false">IF(U6337="Yes",1,0)</f>
        <v>0</v>
      </c>
      <c r="X6337" s="15" t="str">
        <f aca="false">IF(F6337&lt;=12,"0-12 months",IF(F6337&lt;=24,"13-24 months",IF(F6337&lt;=48,"25-48 months","49-72 months")))</f>
        <v>13-24 months</v>
      </c>
      <c r="Y6337" s="15" t="str">
        <f aca="false">IF(C6337=1,"Yes","No")</f>
        <v>No</v>
      </c>
      <c r="Z6337" s="15" t="n">
        <f aca="false">COUNTIF(J6337:O6337,"Yes")</f>
        <v>3</v>
      </c>
      <c r="AA6337" s="18" t="n">
        <f aca="false">S6337*W6337</f>
        <v>0</v>
      </c>
      <c r="AB6337" s="15" t="n">
        <f aca="false">(P6337="Month-to-month")+(I6337="Fiber optic")+(R6337="Electronic check")+(F6337&lt;=12)+(M6337="No")+(J6337="No")</f>
        <v>3</v>
      </c>
      <c r="AC6337" s="15" t="str">
        <f aca="false">IF(AB6337&gt;=5,"High",IF(AB6337&gt;=3,"Medium","Low"))</f>
        <v>Medium</v>
      </c>
    </row>
    <row r="6338" customFormat="false" ht="15" hidden="false" customHeight="false" outlineLevel="0" collapsed="false">
      <c r="A6338" s="15" t="s">
        <v>6435</v>
      </c>
      <c r="B6338" s="15" t="s">
        <v>98</v>
      </c>
      <c r="C6338" s="15" t="n">
        <v>0</v>
      </c>
      <c r="D6338" s="15" t="s">
        <v>26</v>
      </c>
      <c r="E6338" s="15" t="s">
        <v>26</v>
      </c>
      <c r="F6338" s="15" t="n">
        <v>57</v>
      </c>
      <c r="G6338" s="15" t="s">
        <v>26</v>
      </c>
      <c r="H6338" s="15" t="s">
        <v>26</v>
      </c>
      <c r="I6338" s="15" t="s">
        <v>102</v>
      </c>
      <c r="J6338" s="15" t="s">
        <v>24</v>
      </c>
      <c r="K6338" s="15" t="s">
        <v>24</v>
      </c>
      <c r="L6338" s="15" t="s">
        <v>24</v>
      </c>
      <c r="M6338" s="15" t="s">
        <v>24</v>
      </c>
      <c r="N6338" s="15" t="s">
        <v>24</v>
      </c>
      <c r="O6338" s="15" t="s">
        <v>24</v>
      </c>
      <c r="P6338" s="15" t="s">
        <v>25</v>
      </c>
      <c r="Q6338" s="15" t="s">
        <v>26</v>
      </c>
      <c r="R6338" s="15" t="s">
        <v>15</v>
      </c>
      <c r="S6338" s="18" t="n">
        <v>74.3</v>
      </c>
      <c r="T6338" s="15" t="n">
        <v>4018.35</v>
      </c>
      <c r="U6338" s="15" t="s">
        <v>24</v>
      </c>
      <c r="V6338" s="18" t="n">
        <f aca="false">IF(ISNUMBER(T6338),T6338,0)</f>
        <v>4018.35</v>
      </c>
      <c r="W6338" s="15" t="n">
        <f aca="false">IF(U6338="Yes",1,0)</f>
        <v>0</v>
      </c>
      <c r="X6338" s="15" t="str">
        <f aca="false">IF(F6338&lt;=12,"0-12 months",IF(F6338&lt;=24,"13-24 months",IF(F6338&lt;=48,"25-48 months","49-72 months")))</f>
        <v>49-72 months</v>
      </c>
      <c r="Y6338" s="15" t="str">
        <f aca="false">IF(C6338=1,"Yes","No")</f>
        <v>No</v>
      </c>
      <c r="Z6338" s="15" t="n">
        <f aca="false">COUNTIF(J6338:O6338,"Yes")</f>
        <v>0</v>
      </c>
      <c r="AA6338" s="18" t="n">
        <f aca="false">S6338*W6338</f>
        <v>0</v>
      </c>
      <c r="AB6338" s="15" t="n">
        <f aca="false">(P6338="Month-to-month")+(I6338="Fiber optic")+(R6338="Electronic check")+(F6338&lt;=12)+(M6338="No")+(J6338="No")</f>
        <v>5</v>
      </c>
      <c r="AC6338" s="15" t="str">
        <f aca="false">IF(AB6338&gt;=5,"High",IF(AB6338&gt;=3,"Medium","Low"))</f>
        <v>High</v>
      </c>
    </row>
    <row r="6339" customFormat="false" ht="15" hidden="false" customHeight="false" outlineLevel="0" collapsed="false">
      <c r="A6339" s="15" t="s">
        <v>6436</v>
      </c>
      <c r="B6339" s="15" t="s">
        <v>94</v>
      </c>
      <c r="C6339" s="15" t="n">
        <v>0</v>
      </c>
      <c r="D6339" s="15" t="s">
        <v>26</v>
      </c>
      <c r="E6339" s="15" t="s">
        <v>26</v>
      </c>
      <c r="F6339" s="15" t="n">
        <v>55</v>
      </c>
      <c r="G6339" s="15" t="s">
        <v>26</v>
      </c>
      <c r="H6339" s="15" t="s">
        <v>26</v>
      </c>
      <c r="I6339" s="15" t="s">
        <v>102</v>
      </c>
      <c r="J6339" s="15" t="s">
        <v>26</v>
      </c>
      <c r="K6339" s="15" t="s">
        <v>24</v>
      </c>
      <c r="L6339" s="15" t="s">
        <v>24</v>
      </c>
      <c r="M6339" s="15" t="s">
        <v>24</v>
      </c>
      <c r="N6339" s="15" t="s">
        <v>26</v>
      </c>
      <c r="O6339" s="15" t="s">
        <v>26</v>
      </c>
      <c r="P6339" s="15" t="s">
        <v>27</v>
      </c>
      <c r="Q6339" s="15" t="s">
        <v>24</v>
      </c>
      <c r="R6339" s="15" t="s">
        <v>17</v>
      </c>
      <c r="S6339" s="18" t="n">
        <v>100.9</v>
      </c>
      <c r="T6339" s="15" t="n">
        <v>5448.6</v>
      </c>
      <c r="U6339" s="15" t="s">
        <v>24</v>
      </c>
      <c r="V6339" s="18" t="n">
        <f aca="false">IF(ISNUMBER(T6339),T6339,0)</f>
        <v>5448.6</v>
      </c>
      <c r="W6339" s="15" t="n">
        <f aca="false">IF(U6339="Yes",1,0)</f>
        <v>0</v>
      </c>
      <c r="X6339" s="15" t="str">
        <f aca="false">IF(F6339&lt;=12,"0-12 months",IF(F6339&lt;=24,"13-24 months",IF(F6339&lt;=48,"25-48 months","49-72 months")))</f>
        <v>49-72 months</v>
      </c>
      <c r="Y6339" s="15" t="str">
        <f aca="false">IF(C6339=1,"Yes","No")</f>
        <v>No</v>
      </c>
      <c r="Z6339" s="15" t="n">
        <f aca="false">COUNTIF(J6339:O6339,"Yes")</f>
        <v>3</v>
      </c>
      <c r="AA6339" s="18" t="n">
        <f aca="false">S6339*W6339</f>
        <v>0</v>
      </c>
      <c r="AB6339" s="15" t="n">
        <f aca="false">(P6339="Month-to-month")+(I6339="Fiber optic")+(R6339="Electronic check")+(F6339&lt;=12)+(M6339="No")+(J6339="No")</f>
        <v>2</v>
      </c>
      <c r="AC6339" s="15" t="str">
        <f aca="false">IF(AB6339&gt;=5,"High",IF(AB6339&gt;=3,"Medium","Low"))</f>
        <v>Low</v>
      </c>
    </row>
    <row r="6340" customFormat="false" ht="15" hidden="false" customHeight="false" outlineLevel="0" collapsed="false">
      <c r="A6340" s="15" t="s">
        <v>6437</v>
      </c>
      <c r="B6340" s="15" t="s">
        <v>98</v>
      </c>
      <c r="C6340" s="15" t="n">
        <v>0</v>
      </c>
      <c r="D6340" s="15" t="s">
        <v>24</v>
      </c>
      <c r="E6340" s="15" t="s">
        <v>24</v>
      </c>
      <c r="F6340" s="15" t="n">
        <v>1</v>
      </c>
      <c r="G6340" s="15" t="s">
        <v>26</v>
      </c>
      <c r="H6340" s="15" t="s">
        <v>24</v>
      </c>
      <c r="I6340" s="15" t="s">
        <v>24</v>
      </c>
      <c r="J6340" s="15" t="s">
        <v>28</v>
      </c>
      <c r="K6340" s="15" t="s">
        <v>28</v>
      </c>
      <c r="L6340" s="15" t="s">
        <v>28</v>
      </c>
      <c r="M6340" s="15" t="s">
        <v>28</v>
      </c>
      <c r="N6340" s="15" t="s">
        <v>28</v>
      </c>
      <c r="O6340" s="15" t="s">
        <v>28</v>
      </c>
      <c r="P6340" s="15" t="s">
        <v>25</v>
      </c>
      <c r="Q6340" s="15" t="s">
        <v>26</v>
      </c>
      <c r="R6340" s="15" t="s">
        <v>17</v>
      </c>
      <c r="S6340" s="18" t="n">
        <v>20.25</v>
      </c>
      <c r="T6340" s="15" t="n">
        <v>20.25</v>
      </c>
      <c r="U6340" s="15" t="s">
        <v>24</v>
      </c>
      <c r="V6340" s="18" t="n">
        <f aca="false">IF(ISNUMBER(T6340),T6340,0)</f>
        <v>20.25</v>
      </c>
      <c r="W6340" s="15" t="n">
        <f aca="false">IF(U6340="Yes",1,0)</f>
        <v>0</v>
      </c>
      <c r="X6340" s="15" t="str">
        <f aca="false">IF(F6340&lt;=12,"0-12 months",IF(F6340&lt;=24,"13-24 months",IF(F6340&lt;=48,"25-48 months","49-72 months")))</f>
        <v>0-12 months</v>
      </c>
      <c r="Y6340" s="15" t="str">
        <f aca="false">IF(C6340=1,"Yes","No")</f>
        <v>No</v>
      </c>
      <c r="Z6340" s="15" t="n">
        <f aca="false">COUNTIF(J6340:O6340,"Yes")</f>
        <v>0</v>
      </c>
      <c r="AA6340" s="18" t="n">
        <f aca="false">S6340*W6340</f>
        <v>0</v>
      </c>
      <c r="AB6340" s="15" t="n">
        <f aca="false">(P6340="Month-to-month")+(I6340="Fiber optic")+(R6340="Electronic check")+(F6340&lt;=12)+(M6340="No")+(J6340="No")</f>
        <v>2</v>
      </c>
      <c r="AC6340" s="15" t="str">
        <f aca="false">IF(AB6340&gt;=5,"High",IF(AB6340&gt;=3,"Medium","Low"))</f>
        <v>Low</v>
      </c>
    </row>
    <row r="6341" customFormat="false" ht="15" hidden="false" customHeight="false" outlineLevel="0" collapsed="false">
      <c r="A6341" s="15" t="s">
        <v>6438</v>
      </c>
      <c r="B6341" s="15" t="s">
        <v>98</v>
      </c>
      <c r="C6341" s="15" t="n">
        <v>0</v>
      </c>
      <c r="D6341" s="15" t="s">
        <v>24</v>
      </c>
      <c r="E6341" s="15" t="s">
        <v>26</v>
      </c>
      <c r="F6341" s="15" t="n">
        <v>1</v>
      </c>
      <c r="G6341" s="15" t="s">
        <v>26</v>
      </c>
      <c r="H6341" s="15" t="s">
        <v>24</v>
      </c>
      <c r="I6341" s="15" t="s">
        <v>96</v>
      </c>
      <c r="J6341" s="15" t="s">
        <v>24</v>
      </c>
      <c r="K6341" s="15" t="s">
        <v>24</v>
      </c>
      <c r="L6341" s="15" t="s">
        <v>24</v>
      </c>
      <c r="M6341" s="15" t="s">
        <v>26</v>
      </c>
      <c r="N6341" s="15" t="s">
        <v>24</v>
      </c>
      <c r="O6341" s="15" t="s">
        <v>24</v>
      </c>
      <c r="P6341" s="15" t="s">
        <v>25</v>
      </c>
      <c r="Q6341" s="15" t="s">
        <v>26</v>
      </c>
      <c r="R6341" s="15" t="s">
        <v>17</v>
      </c>
      <c r="S6341" s="18" t="n">
        <v>49.9</v>
      </c>
      <c r="T6341" s="15" t="n">
        <v>49.9</v>
      </c>
      <c r="U6341" s="15" t="s">
        <v>26</v>
      </c>
      <c r="V6341" s="18" t="n">
        <f aca="false">IF(ISNUMBER(T6341),T6341,0)</f>
        <v>49.9</v>
      </c>
      <c r="W6341" s="15" t="n">
        <f aca="false">IF(U6341="Yes",1,0)</f>
        <v>1</v>
      </c>
      <c r="X6341" s="15" t="str">
        <f aca="false">IF(F6341&lt;=12,"0-12 months",IF(F6341&lt;=24,"13-24 months",IF(F6341&lt;=48,"25-48 months","49-72 months")))</f>
        <v>0-12 months</v>
      </c>
      <c r="Y6341" s="15" t="str">
        <f aca="false">IF(C6341=1,"Yes","No")</f>
        <v>No</v>
      </c>
      <c r="Z6341" s="15" t="n">
        <f aca="false">COUNTIF(J6341:O6341,"Yes")</f>
        <v>1</v>
      </c>
      <c r="AA6341" s="18" t="n">
        <f aca="false">S6341*W6341</f>
        <v>49.9</v>
      </c>
      <c r="AB6341" s="15" t="n">
        <f aca="false">(P6341="Month-to-month")+(I6341="Fiber optic")+(R6341="Electronic check")+(F6341&lt;=12)+(M6341="No")+(J6341="No")</f>
        <v>3</v>
      </c>
      <c r="AC6341" s="15" t="str">
        <f aca="false">IF(AB6341&gt;=5,"High",IF(AB6341&gt;=3,"Medium","Low"))</f>
        <v>Medium</v>
      </c>
    </row>
    <row r="6342" customFormat="false" ht="15" hidden="false" customHeight="false" outlineLevel="0" collapsed="false">
      <c r="A6342" s="15" t="s">
        <v>6439</v>
      </c>
      <c r="B6342" s="15" t="s">
        <v>98</v>
      </c>
      <c r="C6342" s="15" t="n">
        <v>0</v>
      </c>
      <c r="D6342" s="15" t="s">
        <v>24</v>
      </c>
      <c r="E6342" s="15" t="s">
        <v>24</v>
      </c>
      <c r="F6342" s="15" t="n">
        <v>23</v>
      </c>
      <c r="G6342" s="15" t="s">
        <v>26</v>
      </c>
      <c r="H6342" s="15" t="s">
        <v>26</v>
      </c>
      <c r="I6342" s="15" t="s">
        <v>102</v>
      </c>
      <c r="J6342" s="15" t="s">
        <v>24</v>
      </c>
      <c r="K6342" s="15" t="s">
        <v>24</v>
      </c>
      <c r="L6342" s="15" t="s">
        <v>26</v>
      </c>
      <c r="M6342" s="15" t="s">
        <v>26</v>
      </c>
      <c r="N6342" s="15" t="s">
        <v>26</v>
      </c>
      <c r="O6342" s="15" t="s">
        <v>24</v>
      </c>
      <c r="P6342" s="15" t="s">
        <v>25</v>
      </c>
      <c r="Q6342" s="15" t="s">
        <v>26</v>
      </c>
      <c r="R6342" s="15" t="s">
        <v>21</v>
      </c>
      <c r="S6342" s="18" t="n">
        <v>96.9</v>
      </c>
      <c r="T6342" s="15" t="n">
        <v>2085.45</v>
      </c>
      <c r="U6342" s="15" t="s">
        <v>24</v>
      </c>
      <c r="V6342" s="18" t="n">
        <f aca="false">IF(ISNUMBER(T6342),T6342,0)</f>
        <v>2085.45</v>
      </c>
      <c r="W6342" s="15" t="n">
        <f aca="false">IF(U6342="Yes",1,0)</f>
        <v>0</v>
      </c>
      <c r="X6342" s="15" t="str">
        <f aca="false">IF(F6342&lt;=12,"0-12 months",IF(F6342&lt;=24,"13-24 months",IF(F6342&lt;=48,"25-48 months","49-72 months")))</f>
        <v>13-24 months</v>
      </c>
      <c r="Y6342" s="15" t="str">
        <f aca="false">IF(C6342=1,"Yes","No")</f>
        <v>No</v>
      </c>
      <c r="Z6342" s="15" t="n">
        <f aca="false">COUNTIF(J6342:O6342,"Yes")</f>
        <v>3</v>
      </c>
      <c r="AA6342" s="18" t="n">
        <f aca="false">S6342*W6342</f>
        <v>0</v>
      </c>
      <c r="AB6342" s="15" t="n">
        <f aca="false">(P6342="Month-to-month")+(I6342="Fiber optic")+(R6342="Electronic check")+(F6342&lt;=12)+(M6342="No")+(J6342="No")</f>
        <v>3</v>
      </c>
      <c r="AC6342" s="15" t="str">
        <f aca="false">IF(AB6342&gt;=5,"High",IF(AB6342&gt;=3,"Medium","Low"))</f>
        <v>Medium</v>
      </c>
    </row>
    <row r="6343" customFormat="false" ht="15" hidden="false" customHeight="false" outlineLevel="0" collapsed="false">
      <c r="A6343" s="15" t="s">
        <v>6440</v>
      </c>
      <c r="B6343" s="15" t="s">
        <v>94</v>
      </c>
      <c r="C6343" s="15" t="n">
        <v>0</v>
      </c>
      <c r="D6343" s="15" t="s">
        <v>24</v>
      </c>
      <c r="E6343" s="15" t="s">
        <v>24</v>
      </c>
      <c r="F6343" s="15" t="n">
        <v>13</v>
      </c>
      <c r="G6343" s="15" t="s">
        <v>26</v>
      </c>
      <c r="H6343" s="15" t="s">
        <v>26</v>
      </c>
      <c r="I6343" s="15" t="s">
        <v>102</v>
      </c>
      <c r="J6343" s="15" t="s">
        <v>26</v>
      </c>
      <c r="K6343" s="15" t="s">
        <v>24</v>
      </c>
      <c r="L6343" s="15" t="s">
        <v>24</v>
      </c>
      <c r="M6343" s="15" t="s">
        <v>24</v>
      </c>
      <c r="N6343" s="15" t="s">
        <v>26</v>
      </c>
      <c r="O6343" s="15" t="s">
        <v>26</v>
      </c>
      <c r="P6343" s="15" t="s">
        <v>25</v>
      </c>
      <c r="Q6343" s="15" t="s">
        <v>26</v>
      </c>
      <c r="R6343" s="15" t="s">
        <v>15</v>
      </c>
      <c r="S6343" s="18" t="n">
        <v>100.35</v>
      </c>
      <c r="T6343" s="15" t="n">
        <v>1358.85</v>
      </c>
      <c r="U6343" s="15" t="s">
        <v>26</v>
      </c>
      <c r="V6343" s="18" t="n">
        <f aca="false">IF(ISNUMBER(T6343),T6343,0)</f>
        <v>1358.85</v>
      </c>
      <c r="W6343" s="15" t="n">
        <f aca="false">IF(U6343="Yes",1,0)</f>
        <v>1</v>
      </c>
      <c r="X6343" s="15" t="str">
        <f aca="false">IF(F6343&lt;=12,"0-12 months",IF(F6343&lt;=24,"13-24 months",IF(F6343&lt;=48,"25-48 months","49-72 months")))</f>
        <v>13-24 months</v>
      </c>
      <c r="Y6343" s="15" t="str">
        <f aca="false">IF(C6343=1,"Yes","No")</f>
        <v>No</v>
      </c>
      <c r="Z6343" s="15" t="n">
        <f aca="false">COUNTIF(J6343:O6343,"Yes")</f>
        <v>3</v>
      </c>
      <c r="AA6343" s="18" t="n">
        <f aca="false">S6343*W6343</f>
        <v>100.35</v>
      </c>
      <c r="AB6343" s="15" t="n">
        <f aca="false">(P6343="Month-to-month")+(I6343="Fiber optic")+(R6343="Electronic check")+(F6343&lt;=12)+(M6343="No")+(J6343="No")</f>
        <v>4</v>
      </c>
      <c r="AC6343" s="15" t="str">
        <f aca="false">IF(AB6343&gt;=5,"High",IF(AB6343&gt;=3,"Medium","Low"))</f>
        <v>Medium</v>
      </c>
    </row>
    <row r="6344" customFormat="false" ht="15" hidden="false" customHeight="false" outlineLevel="0" collapsed="false">
      <c r="A6344" s="15" t="s">
        <v>6441</v>
      </c>
      <c r="B6344" s="15" t="s">
        <v>98</v>
      </c>
      <c r="C6344" s="15" t="n">
        <v>0</v>
      </c>
      <c r="D6344" s="15" t="s">
        <v>26</v>
      </c>
      <c r="E6344" s="15" t="s">
        <v>24</v>
      </c>
      <c r="F6344" s="15" t="n">
        <v>47</v>
      </c>
      <c r="G6344" s="15" t="s">
        <v>26</v>
      </c>
      <c r="H6344" s="15" t="s">
        <v>26</v>
      </c>
      <c r="I6344" s="15" t="s">
        <v>102</v>
      </c>
      <c r="J6344" s="15" t="s">
        <v>24</v>
      </c>
      <c r="K6344" s="15" t="s">
        <v>26</v>
      </c>
      <c r="L6344" s="15" t="s">
        <v>26</v>
      </c>
      <c r="M6344" s="15" t="s">
        <v>24</v>
      </c>
      <c r="N6344" s="15" t="s">
        <v>26</v>
      </c>
      <c r="O6344" s="15" t="s">
        <v>26</v>
      </c>
      <c r="P6344" s="15" t="s">
        <v>25</v>
      </c>
      <c r="Q6344" s="15" t="s">
        <v>26</v>
      </c>
      <c r="R6344" s="15" t="s">
        <v>15</v>
      </c>
      <c r="S6344" s="18" t="n">
        <v>104.1</v>
      </c>
      <c r="T6344" s="15" t="n">
        <v>5135.15</v>
      </c>
      <c r="U6344" s="15" t="s">
        <v>24</v>
      </c>
      <c r="V6344" s="18" t="n">
        <f aca="false">IF(ISNUMBER(T6344),T6344,0)</f>
        <v>5135.15</v>
      </c>
      <c r="W6344" s="15" t="n">
        <f aca="false">IF(U6344="Yes",1,0)</f>
        <v>0</v>
      </c>
      <c r="X6344" s="15" t="str">
        <f aca="false">IF(F6344&lt;=12,"0-12 months",IF(F6344&lt;=24,"13-24 months",IF(F6344&lt;=48,"25-48 months","49-72 months")))</f>
        <v>25-48 months</v>
      </c>
      <c r="Y6344" s="15" t="str">
        <f aca="false">IF(C6344=1,"Yes","No")</f>
        <v>No</v>
      </c>
      <c r="Z6344" s="15" t="n">
        <f aca="false">COUNTIF(J6344:O6344,"Yes")</f>
        <v>4</v>
      </c>
      <c r="AA6344" s="18" t="n">
        <f aca="false">S6344*W6344</f>
        <v>0</v>
      </c>
      <c r="AB6344" s="15" t="n">
        <f aca="false">(P6344="Month-to-month")+(I6344="Fiber optic")+(R6344="Electronic check")+(F6344&lt;=12)+(M6344="No")+(J6344="No")</f>
        <v>5</v>
      </c>
      <c r="AC6344" s="15" t="str">
        <f aca="false">IF(AB6344&gt;=5,"High",IF(AB6344&gt;=3,"Medium","Low"))</f>
        <v>High</v>
      </c>
    </row>
    <row r="6345" customFormat="false" ht="15" hidden="false" customHeight="false" outlineLevel="0" collapsed="false">
      <c r="A6345" s="15" t="s">
        <v>6442</v>
      </c>
      <c r="B6345" s="15" t="s">
        <v>98</v>
      </c>
      <c r="C6345" s="15" t="n">
        <v>0</v>
      </c>
      <c r="D6345" s="15" t="s">
        <v>24</v>
      </c>
      <c r="E6345" s="15" t="s">
        <v>24</v>
      </c>
      <c r="F6345" s="15" t="n">
        <v>38</v>
      </c>
      <c r="G6345" s="15" t="s">
        <v>26</v>
      </c>
      <c r="H6345" s="15" t="s">
        <v>24</v>
      </c>
      <c r="I6345" s="15" t="s">
        <v>24</v>
      </c>
      <c r="J6345" s="15" t="s">
        <v>28</v>
      </c>
      <c r="K6345" s="15" t="s">
        <v>28</v>
      </c>
      <c r="L6345" s="15" t="s">
        <v>28</v>
      </c>
      <c r="M6345" s="15" t="s">
        <v>28</v>
      </c>
      <c r="N6345" s="15" t="s">
        <v>28</v>
      </c>
      <c r="O6345" s="15" t="s">
        <v>28</v>
      </c>
      <c r="P6345" s="15" t="s">
        <v>27</v>
      </c>
      <c r="Q6345" s="15" t="s">
        <v>24</v>
      </c>
      <c r="R6345" s="15" t="s">
        <v>17</v>
      </c>
      <c r="S6345" s="18" t="n">
        <v>20.1</v>
      </c>
      <c r="T6345" s="15" t="n">
        <v>730.1</v>
      </c>
      <c r="U6345" s="15" t="s">
        <v>24</v>
      </c>
      <c r="V6345" s="18" t="n">
        <f aca="false">IF(ISNUMBER(T6345),T6345,0)</f>
        <v>730.1</v>
      </c>
      <c r="W6345" s="15" t="n">
        <f aca="false">IF(U6345="Yes",1,0)</f>
        <v>0</v>
      </c>
      <c r="X6345" s="15" t="str">
        <f aca="false">IF(F6345&lt;=12,"0-12 months",IF(F6345&lt;=24,"13-24 months",IF(F6345&lt;=48,"25-48 months","49-72 months")))</f>
        <v>25-48 months</v>
      </c>
      <c r="Y6345" s="15" t="str">
        <f aca="false">IF(C6345=1,"Yes","No")</f>
        <v>No</v>
      </c>
      <c r="Z6345" s="15" t="n">
        <f aca="false">COUNTIF(J6345:O6345,"Yes")</f>
        <v>0</v>
      </c>
      <c r="AA6345" s="18" t="n">
        <f aca="false">S6345*W6345</f>
        <v>0</v>
      </c>
      <c r="AB6345" s="15" t="n">
        <f aca="false">(P6345="Month-to-month")+(I6345="Fiber optic")+(R6345="Electronic check")+(F6345&lt;=12)+(M6345="No")+(J6345="No")</f>
        <v>0</v>
      </c>
      <c r="AC6345" s="15" t="str">
        <f aca="false">IF(AB6345&gt;=5,"High",IF(AB6345&gt;=3,"Medium","Low"))</f>
        <v>Low</v>
      </c>
    </row>
    <row r="6346" customFormat="false" ht="15" hidden="false" customHeight="false" outlineLevel="0" collapsed="false">
      <c r="A6346" s="15" t="s">
        <v>6443</v>
      </c>
      <c r="B6346" s="15" t="s">
        <v>94</v>
      </c>
      <c r="C6346" s="15" t="n">
        <v>1</v>
      </c>
      <c r="D6346" s="15" t="s">
        <v>26</v>
      </c>
      <c r="E6346" s="15" t="s">
        <v>24</v>
      </c>
      <c r="F6346" s="15" t="n">
        <v>38</v>
      </c>
      <c r="G6346" s="15" t="s">
        <v>26</v>
      </c>
      <c r="H6346" s="15" t="s">
        <v>26</v>
      </c>
      <c r="I6346" s="15" t="s">
        <v>102</v>
      </c>
      <c r="J6346" s="15" t="s">
        <v>24</v>
      </c>
      <c r="K6346" s="15" t="s">
        <v>24</v>
      </c>
      <c r="L6346" s="15" t="s">
        <v>24</v>
      </c>
      <c r="M6346" s="15" t="s">
        <v>24</v>
      </c>
      <c r="N6346" s="15" t="s">
        <v>24</v>
      </c>
      <c r="O6346" s="15" t="s">
        <v>24</v>
      </c>
      <c r="P6346" s="15" t="s">
        <v>25</v>
      </c>
      <c r="Q6346" s="15" t="s">
        <v>26</v>
      </c>
      <c r="R6346" s="15" t="s">
        <v>19</v>
      </c>
      <c r="S6346" s="18" t="n">
        <v>74.95</v>
      </c>
      <c r="T6346" s="15" t="n">
        <v>2869.85</v>
      </c>
      <c r="U6346" s="15" t="s">
        <v>26</v>
      </c>
      <c r="V6346" s="18" t="n">
        <f aca="false">IF(ISNUMBER(T6346),T6346,0)</f>
        <v>2869.85</v>
      </c>
      <c r="W6346" s="15" t="n">
        <f aca="false">IF(U6346="Yes",1,0)</f>
        <v>1</v>
      </c>
      <c r="X6346" s="15" t="str">
        <f aca="false">IF(F6346&lt;=12,"0-12 months",IF(F6346&lt;=24,"13-24 months",IF(F6346&lt;=48,"25-48 months","49-72 months")))</f>
        <v>25-48 months</v>
      </c>
      <c r="Y6346" s="15" t="str">
        <f aca="false">IF(C6346=1,"Yes","No")</f>
        <v>Yes</v>
      </c>
      <c r="Z6346" s="15" t="n">
        <f aca="false">COUNTIF(J6346:O6346,"Yes")</f>
        <v>0</v>
      </c>
      <c r="AA6346" s="18" t="n">
        <f aca="false">S6346*W6346</f>
        <v>74.95</v>
      </c>
      <c r="AB6346" s="15" t="n">
        <f aca="false">(P6346="Month-to-month")+(I6346="Fiber optic")+(R6346="Electronic check")+(F6346&lt;=12)+(M6346="No")+(J6346="No")</f>
        <v>4</v>
      </c>
      <c r="AC6346" s="15" t="str">
        <f aca="false">IF(AB6346&gt;=5,"High",IF(AB6346&gt;=3,"Medium","Low"))</f>
        <v>Medium</v>
      </c>
    </row>
    <row r="6347" customFormat="false" ht="15" hidden="false" customHeight="false" outlineLevel="0" collapsed="false">
      <c r="A6347" s="15" t="s">
        <v>6444</v>
      </c>
      <c r="B6347" s="15" t="s">
        <v>94</v>
      </c>
      <c r="C6347" s="15" t="n">
        <v>1</v>
      </c>
      <c r="D6347" s="15" t="s">
        <v>24</v>
      </c>
      <c r="E6347" s="15" t="s">
        <v>24</v>
      </c>
      <c r="F6347" s="15" t="n">
        <v>2</v>
      </c>
      <c r="G6347" s="15" t="s">
        <v>26</v>
      </c>
      <c r="H6347" s="15" t="s">
        <v>26</v>
      </c>
      <c r="I6347" s="15" t="s">
        <v>96</v>
      </c>
      <c r="J6347" s="15" t="s">
        <v>24</v>
      </c>
      <c r="K6347" s="15" t="s">
        <v>26</v>
      </c>
      <c r="L6347" s="15" t="s">
        <v>24</v>
      </c>
      <c r="M6347" s="15" t="s">
        <v>24</v>
      </c>
      <c r="N6347" s="15" t="s">
        <v>24</v>
      </c>
      <c r="O6347" s="15" t="s">
        <v>24</v>
      </c>
      <c r="P6347" s="15" t="s">
        <v>25</v>
      </c>
      <c r="Q6347" s="15" t="s">
        <v>26</v>
      </c>
      <c r="R6347" s="15" t="s">
        <v>21</v>
      </c>
      <c r="S6347" s="18" t="n">
        <v>56.55</v>
      </c>
      <c r="T6347" s="15" t="n">
        <v>118.25</v>
      </c>
      <c r="U6347" s="15" t="s">
        <v>24</v>
      </c>
      <c r="V6347" s="18" t="n">
        <f aca="false">IF(ISNUMBER(T6347),T6347,0)</f>
        <v>118.25</v>
      </c>
      <c r="W6347" s="15" t="n">
        <f aca="false">IF(U6347="Yes",1,0)</f>
        <v>0</v>
      </c>
      <c r="X6347" s="15" t="str">
        <f aca="false">IF(F6347&lt;=12,"0-12 months",IF(F6347&lt;=24,"13-24 months",IF(F6347&lt;=48,"25-48 months","49-72 months")))</f>
        <v>0-12 months</v>
      </c>
      <c r="Y6347" s="15" t="str">
        <f aca="false">IF(C6347=1,"Yes","No")</f>
        <v>Yes</v>
      </c>
      <c r="Z6347" s="15" t="n">
        <f aca="false">COUNTIF(J6347:O6347,"Yes")</f>
        <v>1</v>
      </c>
      <c r="AA6347" s="18" t="n">
        <f aca="false">S6347*W6347</f>
        <v>0</v>
      </c>
      <c r="AB6347" s="15" t="n">
        <f aca="false">(P6347="Month-to-month")+(I6347="Fiber optic")+(R6347="Electronic check")+(F6347&lt;=12)+(M6347="No")+(J6347="No")</f>
        <v>4</v>
      </c>
      <c r="AC6347" s="15" t="str">
        <f aca="false">IF(AB6347&gt;=5,"High",IF(AB6347&gt;=3,"Medium","Low"))</f>
        <v>Medium</v>
      </c>
    </row>
    <row r="6348" customFormat="false" ht="15" hidden="false" customHeight="false" outlineLevel="0" collapsed="false">
      <c r="A6348" s="15" t="s">
        <v>6445</v>
      </c>
      <c r="B6348" s="15" t="s">
        <v>98</v>
      </c>
      <c r="C6348" s="15" t="n">
        <v>1</v>
      </c>
      <c r="D6348" s="15" t="s">
        <v>26</v>
      </c>
      <c r="E6348" s="15" t="s">
        <v>26</v>
      </c>
      <c r="F6348" s="15" t="n">
        <v>1</v>
      </c>
      <c r="G6348" s="15" t="s">
        <v>26</v>
      </c>
      <c r="H6348" s="15" t="s">
        <v>24</v>
      </c>
      <c r="I6348" s="15" t="s">
        <v>96</v>
      </c>
      <c r="J6348" s="15" t="s">
        <v>24</v>
      </c>
      <c r="K6348" s="15" t="s">
        <v>24</v>
      </c>
      <c r="L6348" s="15" t="s">
        <v>24</v>
      </c>
      <c r="M6348" s="15" t="s">
        <v>26</v>
      </c>
      <c r="N6348" s="15" t="s">
        <v>24</v>
      </c>
      <c r="O6348" s="15" t="s">
        <v>24</v>
      </c>
      <c r="P6348" s="15" t="s">
        <v>25</v>
      </c>
      <c r="Q6348" s="15" t="s">
        <v>26</v>
      </c>
      <c r="R6348" s="15" t="s">
        <v>21</v>
      </c>
      <c r="S6348" s="18" t="n">
        <v>49.25</v>
      </c>
      <c r="T6348" s="15" t="n">
        <v>49.25</v>
      </c>
      <c r="U6348" s="15" t="s">
        <v>26</v>
      </c>
      <c r="V6348" s="18" t="n">
        <f aca="false">IF(ISNUMBER(T6348),T6348,0)</f>
        <v>49.25</v>
      </c>
      <c r="W6348" s="15" t="n">
        <f aca="false">IF(U6348="Yes",1,0)</f>
        <v>1</v>
      </c>
      <c r="X6348" s="15" t="str">
        <f aca="false">IF(F6348&lt;=12,"0-12 months",IF(F6348&lt;=24,"13-24 months",IF(F6348&lt;=48,"25-48 months","49-72 months")))</f>
        <v>0-12 months</v>
      </c>
      <c r="Y6348" s="15" t="str">
        <f aca="false">IF(C6348=1,"Yes","No")</f>
        <v>Yes</v>
      </c>
      <c r="Z6348" s="15" t="n">
        <f aca="false">COUNTIF(J6348:O6348,"Yes")</f>
        <v>1</v>
      </c>
      <c r="AA6348" s="18" t="n">
        <f aca="false">S6348*W6348</f>
        <v>49.25</v>
      </c>
      <c r="AB6348" s="15" t="n">
        <f aca="false">(P6348="Month-to-month")+(I6348="Fiber optic")+(R6348="Electronic check")+(F6348&lt;=12)+(M6348="No")+(J6348="No")</f>
        <v>3</v>
      </c>
      <c r="AC6348" s="15" t="str">
        <f aca="false">IF(AB6348&gt;=5,"High",IF(AB6348&gt;=3,"Medium","Low"))</f>
        <v>Medium</v>
      </c>
    </row>
    <row r="6349" customFormat="false" ht="15" hidden="false" customHeight="false" outlineLevel="0" collapsed="false">
      <c r="A6349" s="15" t="s">
        <v>6446</v>
      </c>
      <c r="B6349" s="15" t="s">
        <v>98</v>
      </c>
      <c r="C6349" s="15" t="n">
        <v>0</v>
      </c>
      <c r="D6349" s="15" t="s">
        <v>26</v>
      </c>
      <c r="E6349" s="15" t="s">
        <v>24</v>
      </c>
      <c r="F6349" s="15" t="n">
        <v>15</v>
      </c>
      <c r="G6349" s="15" t="s">
        <v>26</v>
      </c>
      <c r="H6349" s="15" t="s">
        <v>24</v>
      </c>
      <c r="I6349" s="15" t="s">
        <v>102</v>
      </c>
      <c r="J6349" s="15" t="s">
        <v>24</v>
      </c>
      <c r="K6349" s="15" t="s">
        <v>24</v>
      </c>
      <c r="L6349" s="15" t="s">
        <v>24</v>
      </c>
      <c r="M6349" s="15" t="s">
        <v>24</v>
      </c>
      <c r="N6349" s="15" t="s">
        <v>24</v>
      </c>
      <c r="O6349" s="15" t="s">
        <v>24</v>
      </c>
      <c r="P6349" s="15" t="s">
        <v>25</v>
      </c>
      <c r="Q6349" s="15" t="s">
        <v>26</v>
      </c>
      <c r="R6349" s="15" t="s">
        <v>19</v>
      </c>
      <c r="S6349" s="18" t="n">
        <v>68.6</v>
      </c>
      <c r="T6349" s="15" t="n">
        <v>1108.6</v>
      </c>
      <c r="U6349" s="15" t="s">
        <v>24</v>
      </c>
      <c r="V6349" s="18" t="n">
        <f aca="false">IF(ISNUMBER(T6349),T6349,0)</f>
        <v>1108.6</v>
      </c>
      <c r="W6349" s="15" t="n">
        <f aca="false">IF(U6349="Yes",1,0)</f>
        <v>0</v>
      </c>
      <c r="X6349" s="15" t="str">
        <f aca="false">IF(F6349&lt;=12,"0-12 months",IF(F6349&lt;=24,"13-24 months",IF(F6349&lt;=48,"25-48 months","49-72 months")))</f>
        <v>13-24 months</v>
      </c>
      <c r="Y6349" s="15" t="str">
        <f aca="false">IF(C6349=1,"Yes","No")</f>
        <v>No</v>
      </c>
      <c r="Z6349" s="15" t="n">
        <f aca="false">COUNTIF(J6349:O6349,"Yes")</f>
        <v>0</v>
      </c>
      <c r="AA6349" s="18" t="n">
        <f aca="false">S6349*W6349</f>
        <v>0</v>
      </c>
      <c r="AB6349" s="15" t="n">
        <f aca="false">(P6349="Month-to-month")+(I6349="Fiber optic")+(R6349="Electronic check")+(F6349&lt;=12)+(M6349="No")+(J6349="No")</f>
        <v>4</v>
      </c>
      <c r="AC6349" s="15" t="str">
        <f aca="false">IF(AB6349&gt;=5,"High",IF(AB6349&gt;=3,"Medium","Low"))</f>
        <v>Medium</v>
      </c>
    </row>
    <row r="6350" customFormat="false" ht="15" hidden="false" customHeight="false" outlineLevel="0" collapsed="false">
      <c r="A6350" s="15" t="s">
        <v>6447</v>
      </c>
      <c r="B6350" s="15" t="s">
        <v>94</v>
      </c>
      <c r="C6350" s="15" t="n">
        <v>0</v>
      </c>
      <c r="D6350" s="15" t="s">
        <v>24</v>
      </c>
      <c r="E6350" s="15" t="s">
        <v>24</v>
      </c>
      <c r="F6350" s="15" t="n">
        <v>26</v>
      </c>
      <c r="G6350" s="15" t="s">
        <v>26</v>
      </c>
      <c r="H6350" s="15" t="s">
        <v>24</v>
      </c>
      <c r="I6350" s="15" t="s">
        <v>102</v>
      </c>
      <c r="J6350" s="15" t="s">
        <v>24</v>
      </c>
      <c r="K6350" s="15" t="s">
        <v>24</v>
      </c>
      <c r="L6350" s="15" t="s">
        <v>24</v>
      </c>
      <c r="M6350" s="15" t="s">
        <v>24</v>
      </c>
      <c r="N6350" s="15" t="s">
        <v>24</v>
      </c>
      <c r="O6350" s="15" t="s">
        <v>24</v>
      </c>
      <c r="P6350" s="15" t="s">
        <v>25</v>
      </c>
      <c r="Q6350" s="15" t="s">
        <v>26</v>
      </c>
      <c r="R6350" s="15" t="s">
        <v>21</v>
      </c>
      <c r="S6350" s="18" t="n">
        <v>69.05</v>
      </c>
      <c r="T6350" s="15" t="n">
        <v>1815.65</v>
      </c>
      <c r="U6350" s="15" t="s">
        <v>24</v>
      </c>
      <c r="V6350" s="18" t="n">
        <f aca="false">IF(ISNUMBER(T6350),T6350,0)</f>
        <v>1815.65</v>
      </c>
      <c r="W6350" s="15" t="n">
        <f aca="false">IF(U6350="Yes",1,0)</f>
        <v>0</v>
      </c>
      <c r="X6350" s="15" t="str">
        <f aca="false">IF(F6350&lt;=12,"0-12 months",IF(F6350&lt;=24,"13-24 months",IF(F6350&lt;=48,"25-48 months","49-72 months")))</f>
        <v>25-48 months</v>
      </c>
      <c r="Y6350" s="15" t="str">
        <f aca="false">IF(C6350=1,"Yes","No")</f>
        <v>No</v>
      </c>
      <c r="Z6350" s="15" t="n">
        <f aca="false">COUNTIF(J6350:O6350,"Yes")</f>
        <v>0</v>
      </c>
      <c r="AA6350" s="18" t="n">
        <f aca="false">S6350*W6350</f>
        <v>0</v>
      </c>
      <c r="AB6350" s="15" t="n">
        <f aca="false">(P6350="Month-to-month")+(I6350="Fiber optic")+(R6350="Electronic check")+(F6350&lt;=12)+(M6350="No")+(J6350="No")</f>
        <v>4</v>
      </c>
      <c r="AC6350" s="15" t="str">
        <f aca="false">IF(AB6350&gt;=5,"High",IF(AB6350&gt;=3,"Medium","Low"))</f>
        <v>Medium</v>
      </c>
    </row>
    <row r="6351" customFormat="false" ht="15" hidden="false" customHeight="false" outlineLevel="0" collapsed="false">
      <c r="A6351" s="15" t="s">
        <v>6448</v>
      </c>
      <c r="B6351" s="15" t="s">
        <v>94</v>
      </c>
      <c r="C6351" s="15" t="n">
        <v>0</v>
      </c>
      <c r="D6351" s="15" t="s">
        <v>26</v>
      </c>
      <c r="E6351" s="15" t="s">
        <v>26</v>
      </c>
      <c r="F6351" s="15" t="n">
        <v>35</v>
      </c>
      <c r="G6351" s="15" t="s">
        <v>26</v>
      </c>
      <c r="H6351" s="15" t="s">
        <v>24</v>
      </c>
      <c r="I6351" s="15" t="s">
        <v>24</v>
      </c>
      <c r="J6351" s="15" t="s">
        <v>28</v>
      </c>
      <c r="K6351" s="15" t="s">
        <v>28</v>
      </c>
      <c r="L6351" s="15" t="s">
        <v>28</v>
      </c>
      <c r="M6351" s="15" t="s">
        <v>28</v>
      </c>
      <c r="N6351" s="15" t="s">
        <v>28</v>
      </c>
      <c r="O6351" s="15" t="s">
        <v>28</v>
      </c>
      <c r="P6351" s="15" t="s">
        <v>29</v>
      </c>
      <c r="Q6351" s="15" t="s">
        <v>24</v>
      </c>
      <c r="R6351" s="15" t="s">
        <v>21</v>
      </c>
      <c r="S6351" s="18" t="n">
        <v>19.7</v>
      </c>
      <c r="T6351" s="15" t="n">
        <v>730.4</v>
      </c>
      <c r="U6351" s="15" t="s">
        <v>24</v>
      </c>
      <c r="V6351" s="18" t="n">
        <f aca="false">IF(ISNUMBER(T6351),T6351,0)</f>
        <v>730.4</v>
      </c>
      <c r="W6351" s="15" t="n">
        <f aca="false">IF(U6351="Yes",1,0)</f>
        <v>0</v>
      </c>
      <c r="X6351" s="15" t="str">
        <f aca="false">IF(F6351&lt;=12,"0-12 months",IF(F6351&lt;=24,"13-24 months",IF(F6351&lt;=48,"25-48 months","49-72 months")))</f>
        <v>25-48 months</v>
      </c>
      <c r="Y6351" s="15" t="str">
        <f aca="false">IF(C6351=1,"Yes","No")</f>
        <v>No</v>
      </c>
      <c r="Z6351" s="15" t="n">
        <f aca="false">COUNTIF(J6351:O6351,"Yes")</f>
        <v>0</v>
      </c>
      <c r="AA6351" s="18" t="n">
        <f aca="false">S6351*W6351</f>
        <v>0</v>
      </c>
      <c r="AB6351" s="15" t="n">
        <f aca="false">(P6351="Month-to-month")+(I6351="Fiber optic")+(R6351="Electronic check")+(F6351&lt;=12)+(M6351="No")+(J6351="No")</f>
        <v>0</v>
      </c>
      <c r="AC6351" s="15" t="str">
        <f aca="false">IF(AB6351&gt;=5,"High",IF(AB6351&gt;=3,"Medium","Low"))</f>
        <v>Low</v>
      </c>
    </row>
    <row r="6352" customFormat="false" ht="15" hidden="false" customHeight="false" outlineLevel="0" collapsed="false">
      <c r="A6352" s="15" t="s">
        <v>6449</v>
      </c>
      <c r="B6352" s="15" t="s">
        <v>98</v>
      </c>
      <c r="C6352" s="15" t="n">
        <v>0</v>
      </c>
      <c r="D6352" s="15" t="s">
        <v>24</v>
      </c>
      <c r="E6352" s="15" t="s">
        <v>26</v>
      </c>
      <c r="F6352" s="15" t="n">
        <v>3</v>
      </c>
      <c r="G6352" s="15" t="s">
        <v>26</v>
      </c>
      <c r="H6352" s="15" t="s">
        <v>24</v>
      </c>
      <c r="I6352" s="15" t="s">
        <v>24</v>
      </c>
      <c r="J6352" s="15" t="s">
        <v>28</v>
      </c>
      <c r="K6352" s="15" t="s">
        <v>28</v>
      </c>
      <c r="L6352" s="15" t="s">
        <v>28</v>
      </c>
      <c r="M6352" s="15" t="s">
        <v>28</v>
      </c>
      <c r="N6352" s="15" t="s">
        <v>28</v>
      </c>
      <c r="O6352" s="15" t="s">
        <v>28</v>
      </c>
      <c r="P6352" s="15" t="s">
        <v>25</v>
      </c>
      <c r="Q6352" s="15" t="s">
        <v>26</v>
      </c>
      <c r="R6352" s="15" t="s">
        <v>17</v>
      </c>
      <c r="S6352" s="18" t="n">
        <v>20.05</v>
      </c>
      <c r="T6352" s="15" t="n">
        <v>75.45</v>
      </c>
      <c r="U6352" s="15" t="s">
        <v>24</v>
      </c>
      <c r="V6352" s="18" t="n">
        <f aca="false">IF(ISNUMBER(T6352),T6352,0)</f>
        <v>75.45</v>
      </c>
      <c r="W6352" s="15" t="n">
        <f aca="false">IF(U6352="Yes",1,0)</f>
        <v>0</v>
      </c>
      <c r="X6352" s="15" t="str">
        <f aca="false">IF(F6352&lt;=12,"0-12 months",IF(F6352&lt;=24,"13-24 months",IF(F6352&lt;=48,"25-48 months","49-72 months")))</f>
        <v>0-12 months</v>
      </c>
      <c r="Y6352" s="15" t="str">
        <f aca="false">IF(C6352=1,"Yes","No")</f>
        <v>No</v>
      </c>
      <c r="Z6352" s="15" t="n">
        <f aca="false">COUNTIF(J6352:O6352,"Yes")</f>
        <v>0</v>
      </c>
      <c r="AA6352" s="18" t="n">
        <f aca="false">S6352*W6352</f>
        <v>0</v>
      </c>
      <c r="AB6352" s="15" t="n">
        <f aca="false">(P6352="Month-to-month")+(I6352="Fiber optic")+(R6352="Electronic check")+(F6352&lt;=12)+(M6352="No")+(J6352="No")</f>
        <v>2</v>
      </c>
      <c r="AC6352" s="15" t="str">
        <f aca="false">IF(AB6352&gt;=5,"High",IF(AB6352&gt;=3,"Medium","Low"))</f>
        <v>Low</v>
      </c>
    </row>
    <row r="6353" customFormat="false" ht="15" hidden="false" customHeight="false" outlineLevel="0" collapsed="false">
      <c r="A6353" s="15" t="s">
        <v>6450</v>
      </c>
      <c r="B6353" s="15" t="s">
        <v>98</v>
      </c>
      <c r="C6353" s="15" t="n">
        <v>0</v>
      </c>
      <c r="D6353" s="15" t="s">
        <v>26</v>
      </c>
      <c r="E6353" s="15" t="s">
        <v>26</v>
      </c>
      <c r="F6353" s="15" t="n">
        <v>50</v>
      </c>
      <c r="G6353" s="15" t="s">
        <v>26</v>
      </c>
      <c r="H6353" s="15" t="s">
        <v>26</v>
      </c>
      <c r="I6353" s="15" t="s">
        <v>102</v>
      </c>
      <c r="J6353" s="15" t="s">
        <v>24</v>
      </c>
      <c r="K6353" s="15" t="s">
        <v>26</v>
      </c>
      <c r="L6353" s="15" t="s">
        <v>24</v>
      </c>
      <c r="M6353" s="15" t="s">
        <v>26</v>
      </c>
      <c r="N6353" s="15" t="s">
        <v>26</v>
      </c>
      <c r="O6353" s="15" t="s">
        <v>26</v>
      </c>
      <c r="P6353" s="15" t="s">
        <v>25</v>
      </c>
      <c r="Q6353" s="15" t="s">
        <v>24</v>
      </c>
      <c r="R6353" s="15" t="s">
        <v>15</v>
      </c>
      <c r="S6353" s="18" t="n">
        <v>103.7</v>
      </c>
      <c r="T6353" s="15" t="n">
        <v>5071.05</v>
      </c>
      <c r="U6353" s="15" t="s">
        <v>26</v>
      </c>
      <c r="V6353" s="18" t="n">
        <f aca="false">IF(ISNUMBER(T6353),T6353,0)</f>
        <v>5071.05</v>
      </c>
      <c r="W6353" s="15" t="n">
        <f aca="false">IF(U6353="Yes",1,0)</f>
        <v>1</v>
      </c>
      <c r="X6353" s="15" t="str">
        <f aca="false">IF(F6353&lt;=12,"0-12 months",IF(F6353&lt;=24,"13-24 months",IF(F6353&lt;=48,"25-48 months","49-72 months")))</f>
        <v>49-72 months</v>
      </c>
      <c r="Y6353" s="15" t="str">
        <f aca="false">IF(C6353=1,"Yes","No")</f>
        <v>No</v>
      </c>
      <c r="Z6353" s="15" t="n">
        <f aca="false">COUNTIF(J6353:O6353,"Yes")</f>
        <v>4</v>
      </c>
      <c r="AA6353" s="18" t="n">
        <f aca="false">S6353*W6353</f>
        <v>103.7</v>
      </c>
      <c r="AB6353" s="15" t="n">
        <f aca="false">(P6353="Month-to-month")+(I6353="Fiber optic")+(R6353="Electronic check")+(F6353&lt;=12)+(M6353="No")+(J6353="No")</f>
        <v>4</v>
      </c>
      <c r="AC6353" s="15" t="str">
        <f aca="false">IF(AB6353&gt;=5,"High",IF(AB6353&gt;=3,"Medium","Low"))</f>
        <v>Medium</v>
      </c>
    </row>
    <row r="6354" customFormat="false" ht="15" hidden="false" customHeight="false" outlineLevel="0" collapsed="false">
      <c r="A6354" s="15" t="s">
        <v>6451</v>
      </c>
      <c r="B6354" s="15" t="s">
        <v>98</v>
      </c>
      <c r="C6354" s="15" t="n">
        <v>0</v>
      </c>
      <c r="D6354" s="15" t="s">
        <v>26</v>
      </c>
      <c r="E6354" s="15" t="s">
        <v>24</v>
      </c>
      <c r="F6354" s="15" t="n">
        <v>42</v>
      </c>
      <c r="G6354" s="15" t="s">
        <v>26</v>
      </c>
      <c r="H6354" s="15" t="s">
        <v>26</v>
      </c>
      <c r="I6354" s="15" t="s">
        <v>102</v>
      </c>
      <c r="J6354" s="15" t="s">
        <v>26</v>
      </c>
      <c r="K6354" s="15" t="s">
        <v>24</v>
      </c>
      <c r="L6354" s="15" t="s">
        <v>26</v>
      </c>
      <c r="M6354" s="15" t="s">
        <v>24</v>
      </c>
      <c r="N6354" s="15" t="s">
        <v>24</v>
      </c>
      <c r="O6354" s="15" t="s">
        <v>26</v>
      </c>
      <c r="P6354" s="15" t="s">
        <v>25</v>
      </c>
      <c r="Q6354" s="15" t="s">
        <v>26</v>
      </c>
      <c r="R6354" s="15" t="s">
        <v>15</v>
      </c>
      <c r="S6354" s="18" t="n">
        <v>94.4</v>
      </c>
      <c r="T6354" s="15" t="n">
        <v>4014.6</v>
      </c>
      <c r="U6354" s="15" t="s">
        <v>24</v>
      </c>
      <c r="V6354" s="18" t="n">
        <f aca="false">IF(ISNUMBER(T6354),T6354,0)</f>
        <v>4014.6</v>
      </c>
      <c r="W6354" s="15" t="n">
        <f aca="false">IF(U6354="Yes",1,0)</f>
        <v>0</v>
      </c>
      <c r="X6354" s="15" t="str">
        <f aca="false">IF(F6354&lt;=12,"0-12 months",IF(F6354&lt;=24,"13-24 months",IF(F6354&lt;=48,"25-48 months","49-72 months")))</f>
        <v>25-48 months</v>
      </c>
      <c r="Y6354" s="15" t="str">
        <f aca="false">IF(C6354=1,"Yes","No")</f>
        <v>No</v>
      </c>
      <c r="Z6354" s="15" t="n">
        <f aca="false">COUNTIF(J6354:O6354,"Yes")</f>
        <v>3</v>
      </c>
      <c r="AA6354" s="18" t="n">
        <f aca="false">S6354*W6354</f>
        <v>0</v>
      </c>
      <c r="AB6354" s="15" t="n">
        <f aca="false">(P6354="Month-to-month")+(I6354="Fiber optic")+(R6354="Electronic check")+(F6354&lt;=12)+(M6354="No")+(J6354="No")</f>
        <v>4</v>
      </c>
      <c r="AC6354" s="15" t="str">
        <f aca="false">IF(AB6354&gt;=5,"High",IF(AB6354&gt;=3,"Medium","Low"))</f>
        <v>Medium</v>
      </c>
    </row>
    <row r="6355" customFormat="false" ht="15" hidden="false" customHeight="false" outlineLevel="0" collapsed="false">
      <c r="A6355" s="15" t="s">
        <v>6452</v>
      </c>
      <c r="B6355" s="15" t="s">
        <v>98</v>
      </c>
      <c r="C6355" s="15" t="n">
        <v>0</v>
      </c>
      <c r="D6355" s="15" t="s">
        <v>26</v>
      </c>
      <c r="E6355" s="15" t="s">
        <v>24</v>
      </c>
      <c r="F6355" s="15" t="n">
        <v>10</v>
      </c>
      <c r="G6355" s="15" t="s">
        <v>26</v>
      </c>
      <c r="H6355" s="15" t="s">
        <v>24</v>
      </c>
      <c r="I6355" s="15" t="s">
        <v>96</v>
      </c>
      <c r="J6355" s="15" t="s">
        <v>26</v>
      </c>
      <c r="K6355" s="15" t="s">
        <v>24</v>
      </c>
      <c r="L6355" s="15" t="s">
        <v>24</v>
      </c>
      <c r="M6355" s="15" t="s">
        <v>26</v>
      </c>
      <c r="N6355" s="15" t="s">
        <v>24</v>
      </c>
      <c r="O6355" s="15" t="s">
        <v>24</v>
      </c>
      <c r="P6355" s="15" t="s">
        <v>25</v>
      </c>
      <c r="Q6355" s="15" t="s">
        <v>26</v>
      </c>
      <c r="R6355" s="15" t="s">
        <v>21</v>
      </c>
      <c r="S6355" s="18" t="n">
        <v>54.95</v>
      </c>
      <c r="T6355" s="15" t="n">
        <v>568.85</v>
      </c>
      <c r="U6355" s="15" t="s">
        <v>24</v>
      </c>
      <c r="V6355" s="18" t="n">
        <f aca="false">IF(ISNUMBER(T6355),T6355,0)</f>
        <v>568.85</v>
      </c>
      <c r="W6355" s="15" t="n">
        <f aca="false">IF(U6355="Yes",1,0)</f>
        <v>0</v>
      </c>
      <c r="X6355" s="15" t="str">
        <f aca="false">IF(F6355&lt;=12,"0-12 months",IF(F6355&lt;=24,"13-24 months",IF(F6355&lt;=48,"25-48 months","49-72 months")))</f>
        <v>0-12 months</v>
      </c>
      <c r="Y6355" s="15" t="str">
        <f aca="false">IF(C6355=1,"Yes","No")</f>
        <v>No</v>
      </c>
      <c r="Z6355" s="15" t="n">
        <f aca="false">COUNTIF(J6355:O6355,"Yes")</f>
        <v>2</v>
      </c>
      <c r="AA6355" s="18" t="n">
        <f aca="false">S6355*W6355</f>
        <v>0</v>
      </c>
      <c r="AB6355" s="15" t="n">
        <f aca="false">(P6355="Month-to-month")+(I6355="Fiber optic")+(R6355="Electronic check")+(F6355&lt;=12)+(M6355="No")+(J6355="No")</f>
        <v>2</v>
      </c>
      <c r="AC6355" s="15" t="str">
        <f aca="false">IF(AB6355&gt;=5,"High",IF(AB6355&gt;=3,"Medium","Low"))</f>
        <v>Low</v>
      </c>
    </row>
    <row r="6356" customFormat="false" ht="15" hidden="false" customHeight="false" outlineLevel="0" collapsed="false">
      <c r="A6356" s="15" t="s">
        <v>6453</v>
      </c>
      <c r="B6356" s="15" t="s">
        <v>94</v>
      </c>
      <c r="C6356" s="15" t="n">
        <v>0</v>
      </c>
      <c r="D6356" s="15" t="s">
        <v>26</v>
      </c>
      <c r="E6356" s="15" t="s">
        <v>24</v>
      </c>
      <c r="F6356" s="15" t="n">
        <v>61</v>
      </c>
      <c r="G6356" s="15" t="s">
        <v>26</v>
      </c>
      <c r="H6356" s="15" t="s">
        <v>24</v>
      </c>
      <c r="I6356" s="15" t="s">
        <v>102</v>
      </c>
      <c r="J6356" s="15" t="s">
        <v>26</v>
      </c>
      <c r="K6356" s="15" t="s">
        <v>26</v>
      </c>
      <c r="L6356" s="15" t="s">
        <v>24</v>
      </c>
      <c r="M6356" s="15" t="s">
        <v>26</v>
      </c>
      <c r="N6356" s="15" t="s">
        <v>24</v>
      </c>
      <c r="O6356" s="15" t="s">
        <v>26</v>
      </c>
      <c r="P6356" s="15" t="s">
        <v>27</v>
      </c>
      <c r="Q6356" s="15" t="s">
        <v>24</v>
      </c>
      <c r="R6356" s="15" t="s">
        <v>19</v>
      </c>
      <c r="S6356" s="18" t="n">
        <v>93.7</v>
      </c>
      <c r="T6356" s="15" t="n">
        <v>5860.7</v>
      </c>
      <c r="U6356" s="15" t="s">
        <v>24</v>
      </c>
      <c r="V6356" s="18" t="n">
        <f aca="false">IF(ISNUMBER(T6356),T6356,0)</f>
        <v>5860.7</v>
      </c>
      <c r="W6356" s="15" t="n">
        <f aca="false">IF(U6356="Yes",1,0)</f>
        <v>0</v>
      </c>
      <c r="X6356" s="15" t="str">
        <f aca="false">IF(F6356&lt;=12,"0-12 months",IF(F6356&lt;=24,"13-24 months",IF(F6356&lt;=48,"25-48 months","49-72 months")))</f>
        <v>49-72 months</v>
      </c>
      <c r="Y6356" s="15" t="str">
        <f aca="false">IF(C6356=1,"Yes","No")</f>
        <v>No</v>
      </c>
      <c r="Z6356" s="15" t="n">
        <f aca="false">COUNTIF(J6356:O6356,"Yes")</f>
        <v>4</v>
      </c>
      <c r="AA6356" s="18" t="n">
        <f aca="false">S6356*W6356</f>
        <v>0</v>
      </c>
      <c r="AB6356" s="15" t="n">
        <f aca="false">(P6356="Month-to-month")+(I6356="Fiber optic")+(R6356="Electronic check")+(F6356&lt;=12)+(M6356="No")+(J6356="No")</f>
        <v>1</v>
      </c>
      <c r="AC6356" s="15" t="str">
        <f aca="false">IF(AB6356&gt;=5,"High",IF(AB6356&gt;=3,"Medium","Low"))</f>
        <v>Low</v>
      </c>
    </row>
    <row r="6357" customFormat="false" ht="15" hidden="false" customHeight="false" outlineLevel="0" collapsed="false">
      <c r="A6357" s="15" t="s">
        <v>6454</v>
      </c>
      <c r="B6357" s="15" t="s">
        <v>94</v>
      </c>
      <c r="C6357" s="15" t="n">
        <v>0</v>
      </c>
      <c r="D6357" s="15" t="s">
        <v>24</v>
      </c>
      <c r="E6357" s="15" t="s">
        <v>24</v>
      </c>
      <c r="F6357" s="15" t="n">
        <v>68</v>
      </c>
      <c r="G6357" s="15" t="s">
        <v>26</v>
      </c>
      <c r="H6357" s="15" t="s">
        <v>26</v>
      </c>
      <c r="I6357" s="15" t="s">
        <v>102</v>
      </c>
      <c r="J6357" s="15" t="s">
        <v>26</v>
      </c>
      <c r="K6357" s="15" t="s">
        <v>26</v>
      </c>
      <c r="L6357" s="15" t="s">
        <v>24</v>
      </c>
      <c r="M6357" s="15" t="s">
        <v>26</v>
      </c>
      <c r="N6357" s="15" t="s">
        <v>26</v>
      </c>
      <c r="O6357" s="15" t="s">
        <v>26</v>
      </c>
      <c r="P6357" s="15" t="s">
        <v>29</v>
      </c>
      <c r="Q6357" s="15" t="s">
        <v>24</v>
      </c>
      <c r="R6357" s="15" t="s">
        <v>21</v>
      </c>
      <c r="S6357" s="18" t="n">
        <v>110.25</v>
      </c>
      <c r="T6357" s="15" t="n">
        <v>7279.35</v>
      </c>
      <c r="U6357" s="15" t="s">
        <v>24</v>
      </c>
      <c r="V6357" s="18" t="n">
        <f aca="false">IF(ISNUMBER(T6357),T6357,0)</f>
        <v>7279.35</v>
      </c>
      <c r="W6357" s="15" t="n">
        <f aca="false">IF(U6357="Yes",1,0)</f>
        <v>0</v>
      </c>
      <c r="X6357" s="15" t="str">
        <f aca="false">IF(F6357&lt;=12,"0-12 months",IF(F6357&lt;=24,"13-24 months",IF(F6357&lt;=48,"25-48 months","49-72 months")))</f>
        <v>49-72 months</v>
      </c>
      <c r="Y6357" s="15" t="str">
        <f aca="false">IF(C6357=1,"Yes","No")</f>
        <v>No</v>
      </c>
      <c r="Z6357" s="15" t="n">
        <f aca="false">COUNTIF(J6357:O6357,"Yes")</f>
        <v>5</v>
      </c>
      <c r="AA6357" s="18" t="n">
        <f aca="false">S6357*W6357</f>
        <v>0</v>
      </c>
      <c r="AB6357" s="15" t="n">
        <f aca="false">(P6357="Month-to-month")+(I6357="Fiber optic")+(R6357="Electronic check")+(F6357&lt;=12)+(M6357="No")+(J6357="No")</f>
        <v>1</v>
      </c>
      <c r="AC6357" s="15" t="str">
        <f aca="false">IF(AB6357&gt;=5,"High",IF(AB6357&gt;=3,"Medium","Low"))</f>
        <v>Low</v>
      </c>
    </row>
    <row r="6358" customFormat="false" ht="15" hidden="false" customHeight="false" outlineLevel="0" collapsed="false">
      <c r="A6358" s="15" t="s">
        <v>6455</v>
      </c>
      <c r="B6358" s="15" t="s">
        <v>98</v>
      </c>
      <c r="C6358" s="15" t="n">
        <v>0</v>
      </c>
      <c r="D6358" s="15" t="s">
        <v>24</v>
      </c>
      <c r="E6358" s="15" t="s">
        <v>24</v>
      </c>
      <c r="F6358" s="15" t="n">
        <v>10</v>
      </c>
      <c r="G6358" s="15" t="s">
        <v>26</v>
      </c>
      <c r="H6358" s="15" t="s">
        <v>24</v>
      </c>
      <c r="I6358" s="15" t="s">
        <v>102</v>
      </c>
      <c r="J6358" s="15" t="s">
        <v>26</v>
      </c>
      <c r="K6358" s="15" t="s">
        <v>24</v>
      </c>
      <c r="L6358" s="15" t="s">
        <v>26</v>
      </c>
      <c r="M6358" s="15" t="s">
        <v>24</v>
      </c>
      <c r="N6358" s="15" t="s">
        <v>26</v>
      </c>
      <c r="O6358" s="15" t="s">
        <v>26</v>
      </c>
      <c r="P6358" s="15" t="s">
        <v>27</v>
      </c>
      <c r="Q6358" s="15" t="s">
        <v>26</v>
      </c>
      <c r="R6358" s="15" t="s">
        <v>15</v>
      </c>
      <c r="S6358" s="18" t="n">
        <v>98.9</v>
      </c>
      <c r="T6358" s="15" t="n">
        <v>1064.95</v>
      </c>
      <c r="U6358" s="15" t="s">
        <v>24</v>
      </c>
      <c r="V6358" s="18" t="n">
        <f aca="false">IF(ISNUMBER(T6358),T6358,0)</f>
        <v>1064.95</v>
      </c>
      <c r="W6358" s="15" t="n">
        <f aca="false">IF(U6358="Yes",1,0)</f>
        <v>0</v>
      </c>
      <c r="X6358" s="15" t="str">
        <f aca="false">IF(F6358&lt;=12,"0-12 months",IF(F6358&lt;=24,"13-24 months",IF(F6358&lt;=48,"25-48 months","49-72 months")))</f>
        <v>0-12 months</v>
      </c>
      <c r="Y6358" s="15" t="str">
        <f aca="false">IF(C6358=1,"Yes","No")</f>
        <v>No</v>
      </c>
      <c r="Z6358" s="15" t="n">
        <f aca="false">COUNTIF(J6358:O6358,"Yes")</f>
        <v>4</v>
      </c>
      <c r="AA6358" s="18" t="n">
        <f aca="false">S6358*W6358</f>
        <v>0</v>
      </c>
      <c r="AB6358" s="15" t="n">
        <f aca="false">(P6358="Month-to-month")+(I6358="Fiber optic")+(R6358="Electronic check")+(F6358&lt;=12)+(M6358="No")+(J6358="No")</f>
        <v>4</v>
      </c>
      <c r="AC6358" s="15" t="str">
        <f aca="false">IF(AB6358&gt;=5,"High",IF(AB6358&gt;=3,"Medium","Low"))</f>
        <v>Medium</v>
      </c>
    </row>
    <row r="6359" customFormat="false" ht="15" hidden="false" customHeight="false" outlineLevel="0" collapsed="false">
      <c r="A6359" s="15" t="s">
        <v>6456</v>
      </c>
      <c r="B6359" s="15" t="s">
        <v>98</v>
      </c>
      <c r="C6359" s="15" t="n">
        <v>0</v>
      </c>
      <c r="D6359" s="15" t="s">
        <v>26</v>
      </c>
      <c r="E6359" s="15" t="s">
        <v>24</v>
      </c>
      <c r="F6359" s="15" t="n">
        <v>65</v>
      </c>
      <c r="G6359" s="15" t="s">
        <v>26</v>
      </c>
      <c r="H6359" s="15" t="s">
        <v>26</v>
      </c>
      <c r="I6359" s="15" t="s">
        <v>102</v>
      </c>
      <c r="J6359" s="15" t="s">
        <v>26</v>
      </c>
      <c r="K6359" s="15" t="s">
        <v>26</v>
      </c>
      <c r="L6359" s="15" t="s">
        <v>26</v>
      </c>
      <c r="M6359" s="15" t="s">
        <v>24</v>
      </c>
      <c r="N6359" s="15" t="s">
        <v>24</v>
      </c>
      <c r="O6359" s="15" t="s">
        <v>24</v>
      </c>
      <c r="P6359" s="15" t="s">
        <v>27</v>
      </c>
      <c r="Q6359" s="15" t="s">
        <v>24</v>
      </c>
      <c r="R6359" s="15" t="s">
        <v>15</v>
      </c>
      <c r="S6359" s="18" t="n">
        <v>89.75</v>
      </c>
      <c r="T6359" s="15" t="n">
        <v>5769.6</v>
      </c>
      <c r="U6359" s="15" t="s">
        <v>26</v>
      </c>
      <c r="V6359" s="18" t="n">
        <f aca="false">IF(ISNUMBER(T6359),T6359,0)</f>
        <v>5769.6</v>
      </c>
      <c r="W6359" s="15" t="n">
        <f aca="false">IF(U6359="Yes",1,0)</f>
        <v>1</v>
      </c>
      <c r="X6359" s="15" t="str">
        <f aca="false">IF(F6359&lt;=12,"0-12 months",IF(F6359&lt;=24,"13-24 months",IF(F6359&lt;=48,"25-48 months","49-72 months")))</f>
        <v>49-72 months</v>
      </c>
      <c r="Y6359" s="15" t="str">
        <f aca="false">IF(C6359=1,"Yes","No")</f>
        <v>No</v>
      </c>
      <c r="Z6359" s="15" t="n">
        <f aca="false">COUNTIF(J6359:O6359,"Yes")</f>
        <v>3</v>
      </c>
      <c r="AA6359" s="18" t="n">
        <f aca="false">S6359*W6359</f>
        <v>89.75</v>
      </c>
      <c r="AB6359" s="15" t="n">
        <f aca="false">(P6359="Month-to-month")+(I6359="Fiber optic")+(R6359="Electronic check")+(F6359&lt;=12)+(M6359="No")+(J6359="No")</f>
        <v>3</v>
      </c>
      <c r="AC6359" s="15" t="str">
        <f aca="false">IF(AB6359&gt;=5,"High",IF(AB6359&gt;=3,"Medium","Low"))</f>
        <v>Medium</v>
      </c>
    </row>
    <row r="6360" customFormat="false" ht="15" hidden="false" customHeight="false" outlineLevel="0" collapsed="false">
      <c r="A6360" s="15" t="s">
        <v>6457</v>
      </c>
      <c r="B6360" s="15" t="s">
        <v>94</v>
      </c>
      <c r="C6360" s="15" t="n">
        <v>0</v>
      </c>
      <c r="D6360" s="15" t="s">
        <v>26</v>
      </c>
      <c r="E6360" s="15" t="s">
        <v>26</v>
      </c>
      <c r="F6360" s="15" t="n">
        <v>72</v>
      </c>
      <c r="G6360" s="15" t="s">
        <v>26</v>
      </c>
      <c r="H6360" s="15" t="s">
        <v>24</v>
      </c>
      <c r="I6360" s="15" t="s">
        <v>96</v>
      </c>
      <c r="J6360" s="15" t="s">
        <v>26</v>
      </c>
      <c r="K6360" s="15" t="s">
        <v>24</v>
      </c>
      <c r="L6360" s="15" t="s">
        <v>26</v>
      </c>
      <c r="M6360" s="15" t="s">
        <v>26</v>
      </c>
      <c r="N6360" s="15" t="s">
        <v>26</v>
      </c>
      <c r="O6360" s="15" t="s">
        <v>26</v>
      </c>
      <c r="P6360" s="15" t="s">
        <v>29</v>
      </c>
      <c r="Q6360" s="15" t="s">
        <v>26</v>
      </c>
      <c r="R6360" s="15" t="s">
        <v>19</v>
      </c>
      <c r="S6360" s="18" t="n">
        <v>80.45</v>
      </c>
      <c r="T6360" s="15" t="n">
        <v>5886.85</v>
      </c>
      <c r="U6360" s="15" t="s">
        <v>24</v>
      </c>
      <c r="V6360" s="18" t="n">
        <f aca="false">IF(ISNUMBER(T6360),T6360,0)</f>
        <v>5886.85</v>
      </c>
      <c r="W6360" s="15" t="n">
        <f aca="false">IF(U6360="Yes",1,0)</f>
        <v>0</v>
      </c>
      <c r="X6360" s="15" t="str">
        <f aca="false">IF(F6360&lt;=12,"0-12 months",IF(F6360&lt;=24,"13-24 months",IF(F6360&lt;=48,"25-48 months","49-72 months")))</f>
        <v>49-72 months</v>
      </c>
      <c r="Y6360" s="15" t="str">
        <f aca="false">IF(C6360=1,"Yes","No")</f>
        <v>No</v>
      </c>
      <c r="Z6360" s="15" t="n">
        <f aca="false">COUNTIF(J6360:O6360,"Yes")</f>
        <v>5</v>
      </c>
      <c r="AA6360" s="18" t="n">
        <f aca="false">S6360*W6360</f>
        <v>0</v>
      </c>
      <c r="AB6360" s="15" t="n">
        <f aca="false">(P6360="Month-to-month")+(I6360="Fiber optic")+(R6360="Electronic check")+(F6360&lt;=12)+(M6360="No")+(J6360="No")</f>
        <v>0</v>
      </c>
      <c r="AC6360" s="15" t="str">
        <f aca="false">IF(AB6360&gt;=5,"High",IF(AB6360&gt;=3,"Medium","Low"))</f>
        <v>Low</v>
      </c>
    </row>
    <row r="6361" customFormat="false" ht="15" hidden="false" customHeight="false" outlineLevel="0" collapsed="false">
      <c r="A6361" s="15" t="s">
        <v>6458</v>
      </c>
      <c r="B6361" s="15" t="s">
        <v>98</v>
      </c>
      <c r="C6361" s="15" t="n">
        <v>0</v>
      </c>
      <c r="D6361" s="15" t="s">
        <v>26</v>
      </c>
      <c r="E6361" s="15" t="s">
        <v>26</v>
      </c>
      <c r="F6361" s="15" t="n">
        <v>55</v>
      </c>
      <c r="G6361" s="15" t="s">
        <v>26</v>
      </c>
      <c r="H6361" s="15" t="s">
        <v>24</v>
      </c>
      <c r="I6361" s="15" t="s">
        <v>102</v>
      </c>
      <c r="J6361" s="15" t="s">
        <v>24</v>
      </c>
      <c r="K6361" s="15" t="s">
        <v>26</v>
      </c>
      <c r="L6361" s="15" t="s">
        <v>24</v>
      </c>
      <c r="M6361" s="15" t="s">
        <v>26</v>
      </c>
      <c r="N6361" s="15" t="s">
        <v>24</v>
      </c>
      <c r="O6361" s="15" t="s">
        <v>24</v>
      </c>
      <c r="P6361" s="15" t="s">
        <v>25</v>
      </c>
      <c r="Q6361" s="15" t="s">
        <v>24</v>
      </c>
      <c r="R6361" s="15" t="s">
        <v>15</v>
      </c>
      <c r="S6361" s="18" t="n">
        <v>79.4</v>
      </c>
      <c r="T6361" s="15" t="n">
        <v>4238.45</v>
      </c>
      <c r="U6361" s="15" t="s">
        <v>24</v>
      </c>
      <c r="V6361" s="18" t="n">
        <f aca="false">IF(ISNUMBER(T6361),T6361,0)</f>
        <v>4238.45</v>
      </c>
      <c r="W6361" s="15" t="n">
        <f aca="false">IF(U6361="Yes",1,0)</f>
        <v>0</v>
      </c>
      <c r="X6361" s="15" t="str">
        <f aca="false">IF(F6361&lt;=12,"0-12 months",IF(F6361&lt;=24,"13-24 months",IF(F6361&lt;=48,"25-48 months","49-72 months")))</f>
        <v>49-72 months</v>
      </c>
      <c r="Y6361" s="15" t="str">
        <f aca="false">IF(C6361=1,"Yes","No")</f>
        <v>No</v>
      </c>
      <c r="Z6361" s="15" t="n">
        <f aca="false">COUNTIF(J6361:O6361,"Yes")</f>
        <v>2</v>
      </c>
      <c r="AA6361" s="18" t="n">
        <f aca="false">S6361*W6361</f>
        <v>0</v>
      </c>
      <c r="AB6361" s="15" t="n">
        <f aca="false">(P6361="Month-to-month")+(I6361="Fiber optic")+(R6361="Electronic check")+(F6361&lt;=12)+(M6361="No")+(J6361="No")</f>
        <v>4</v>
      </c>
      <c r="AC6361" s="15" t="str">
        <f aca="false">IF(AB6361&gt;=5,"High",IF(AB6361&gt;=3,"Medium","Low"))</f>
        <v>Medium</v>
      </c>
    </row>
    <row r="6362" customFormat="false" ht="15" hidden="false" customHeight="false" outlineLevel="0" collapsed="false">
      <c r="A6362" s="15" t="s">
        <v>6459</v>
      </c>
      <c r="B6362" s="15" t="s">
        <v>94</v>
      </c>
      <c r="C6362" s="15" t="n">
        <v>0</v>
      </c>
      <c r="D6362" s="15" t="s">
        <v>24</v>
      </c>
      <c r="E6362" s="15" t="s">
        <v>24</v>
      </c>
      <c r="F6362" s="15" t="n">
        <v>1</v>
      </c>
      <c r="G6362" s="15" t="s">
        <v>26</v>
      </c>
      <c r="H6362" s="15" t="s">
        <v>24</v>
      </c>
      <c r="I6362" s="15" t="s">
        <v>24</v>
      </c>
      <c r="J6362" s="15" t="s">
        <v>28</v>
      </c>
      <c r="K6362" s="15" t="s">
        <v>28</v>
      </c>
      <c r="L6362" s="15" t="s">
        <v>28</v>
      </c>
      <c r="M6362" s="15" t="s">
        <v>28</v>
      </c>
      <c r="N6362" s="15" t="s">
        <v>28</v>
      </c>
      <c r="O6362" s="15" t="s">
        <v>28</v>
      </c>
      <c r="P6362" s="15" t="s">
        <v>25</v>
      </c>
      <c r="Q6362" s="15" t="s">
        <v>26</v>
      </c>
      <c r="R6362" s="15" t="s">
        <v>17</v>
      </c>
      <c r="S6362" s="18" t="n">
        <v>20.3</v>
      </c>
      <c r="T6362" s="15" t="n">
        <v>20.3</v>
      </c>
      <c r="U6362" s="15" t="s">
        <v>26</v>
      </c>
      <c r="V6362" s="18" t="n">
        <f aca="false">IF(ISNUMBER(T6362),T6362,0)</f>
        <v>20.3</v>
      </c>
      <c r="W6362" s="15" t="n">
        <f aca="false">IF(U6362="Yes",1,0)</f>
        <v>1</v>
      </c>
      <c r="X6362" s="15" t="str">
        <f aca="false">IF(F6362&lt;=12,"0-12 months",IF(F6362&lt;=24,"13-24 months",IF(F6362&lt;=48,"25-48 months","49-72 months")))</f>
        <v>0-12 months</v>
      </c>
      <c r="Y6362" s="15" t="str">
        <f aca="false">IF(C6362=1,"Yes","No")</f>
        <v>No</v>
      </c>
      <c r="Z6362" s="15" t="n">
        <f aca="false">COUNTIF(J6362:O6362,"Yes")</f>
        <v>0</v>
      </c>
      <c r="AA6362" s="18" t="n">
        <f aca="false">S6362*W6362</f>
        <v>20.3</v>
      </c>
      <c r="AB6362" s="15" t="n">
        <f aca="false">(P6362="Month-to-month")+(I6362="Fiber optic")+(R6362="Electronic check")+(F6362&lt;=12)+(M6362="No")+(J6362="No")</f>
        <v>2</v>
      </c>
      <c r="AC6362" s="15" t="str">
        <f aca="false">IF(AB6362&gt;=5,"High",IF(AB6362&gt;=3,"Medium","Low"))</f>
        <v>Low</v>
      </c>
    </row>
    <row r="6363" customFormat="false" ht="15" hidden="false" customHeight="false" outlineLevel="0" collapsed="false">
      <c r="A6363" s="15" t="s">
        <v>6460</v>
      </c>
      <c r="B6363" s="15" t="s">
        <v>94</v>
      </c>
      <c r="C6363" s="15" t="n">
        <v>0</v>
      </c>
      <c r="D6363" s="15" t="s">
        <v>24</v>
      </c>
      <c r="E6363" s="15" t="s">
        <v>24</v>
      </c>
      <c r="F6363" s="15" t="n">
        <v>7</v>
      </c>
      <c r="G6363" s="15" t="s">
        <v>26</v>
      </c>
      <c r="H6363" s="15" t="s">
        <v>24</v>
      </c>
      <c r="I6363" s="15" t="s">
        <v>96</v>
      </c>
      <c r="J6363" s="15" t="s">
        <v>24</v>
      </c>
      <c r="K6363" s="15" t="s">
        <v>24</v>
      </c>
      <c r="L6363" s="15" t="s">
        <v>26</v>
      </c>
      <c r="M6363" s="15" t="s">
        <v>26</v>
      </c>
      <c r="N6363" s="15" t="s">
        <v>24</v>
      </c>
      <c r="O6363" s="15" t="s">
        <v>26</v>
      </c>
      <c r="P6363" s="15" t="s">
        <v>25</v>
      </c>
      <c r="Q6363" s="15" t="s">
        <v>24</v>
      </c>
      <c r="R6363" s="15" t="s">
        <v>19</v>
      </c>
      <c r="S6363" s="18" t="n">
        <v>62.8</v>
      </c>
      <c r="T6363" s="15" t="n">
        <v>418.3</v>
      </c>
      <c r="U6363" s="15" t="s">
        <v>24</v>
      </c>
      <c r="V6363" s="18" t="n">
        <f aca="false">IF(ISNUMBER(T6363),T6363,0)</f>
        <v>418.3</v>
      </c>
      <c r="W6363" s="15" t="n">
        <f aca="false">IF(U6363="Yes",1,0)</f>
        <v>0</v>
      </c>
      <c r="X6363" s="15" t="str">
        <f aca="false">IF(F6363&lt;=12,"0-12 months",IF(F6363&lt;=24,"13-24 months",IF(F6363&lt;=48,"25-48 months","49-72 months")))</f>
        <v>0-12 months</v>
      </c>
      <c r="Y6363" s="15" t="str">
        <f aca="false">IF(C6363=1,"Yes","No")</f>
        <v>No</v>
      </c>
      <c r="Z6363" s="15" t="n">
        <f aca="false">COUNTIF(J6363:O6363,"Yes")</f>
        <v>3</v>
      </c>
      <c r="AA6363" s="18" t="n">
        <f aca="false">S6363*W6363</f>
        <v>0</v>
      </c>
      <c r="AB6363" s="15" t="n">
        <f aca="false">(P6363="Month-to-month")+(I6363="Fiber optic")+(R6363="Electronic check")+(F6363&lt;=12)+(M6363="No")+(J6363="No")</f>
        <v>3</v>
      </c>
      <c r="AC6363" s="15" t="str">
        <f aca="false">IF(AB6363&gt;=5,"High",IF(AB6363&gt;=3,"Medium","Low"))</f>
        <v>Medium</v>
      </c>
    </row>
    <row r="6364" customFormat="false" ht="15" hidden="false" customHeight="false" outlineLevel="0" collapsed="false">
      <c r="A6364" s="15" t="s">
        <v>6461</v>
      </c>
      <c r="B6364" s="15" t="s">
        <v>94</v>
      </c>
      <c r="C6364" s="15" t="n">
        <v>0</v>
      </c>
      <c r="D6364" s="15" t="s">
        <v>24</v>
      </c>
      <c r="E6364" s="15" t="s">
        <v>24</v>
      </c>
      <c r="F6364" s="15" t="n">
        <v>2</v>
      </c>
      <c r="G6364" s="15" t="s">
        <v>26</v>
      </c>
      <c r="H6364" s="15" t="s">
        <v>26</v>
      </c>
      <c r="I6364" s="15" t="s">
        <v>102</v>
      </c>
      <c r="J6364" s="15" t="s">
        <v>24</v>
      </c>
      <c r="K6364" s="15" t="s">
        <v>24</v>
      </c>
      <c r="L6364" s="15" t="s">
        <v>24</v>
      </c>
      <c r="M6364" s="15" t="s">
        <v>24</v>
      </c>
      <c r="N6364" s="15" t="s">
        <v>24</v>
      </c>
      <c r="O6364" s="15" t="s">
        <v>24</v>
      </c>
      <c r="P6364" s="15" t="s">
        <v>25</v>
      </c>
      <c r="Q6364" s="15" t="s">
        <v>26</v>
      </c>
      <c r="R6364" s="15" t="s">
        <v>17</v>
      </c>
      <c r="S6364" s="18" t="n">
        <v>74.9</v>
      </c>
      <c r="T6364" s="15" t="n">
        <v>136.05</v>
      </c>
      <c r="U6364" s="15" t="s">
        <v>24</v>
      </c>
      <c r="V6364" s="18" t="n">
        <f aca="false">IF(ISNUMBER(T6364),T6364,0)</f>
        <v>136.05</v>
      </c>
      <c r="W6364" s="15" t="n">
        <f aca="false">IF(U6364="Yes",1,0)</f>
        <v>0</v>
      </c>
      <c r="X6364" s="15" t="str">
        <f aca="false">IF(F6364&lt;=12,"0-12 months",IF(F6364&lt;=24,"13-24 months",IF(F6364&lt;=48,"25-48 months","49-72 months")))</f>
        <v>0-12 months</v>
      </c>
      <c r="Y6364" s="15" t="str">
        <f aca="false">IF(C6364=1,"Yes","No")</f>
        <v>No</v>
      </c>
      <c r="Z6364" s="15" t="n">
        <f aca="false">COUNTIF(J6364:O6364,"Yes")</f>
        <v>0</v>
      </c>
      <c r="AA6364" s="18" t="n">
        <f aca="false">S6364*W6364</f>
        <v>0</v>
      </c>
      <c r="AB6364" s="15" t="n">
        <f aca="false">(P6364="Month-to-month")+(I6364="Fiber optic")+(R6364="Electronic check")+(F6364&lt;=12)+(M6364="No")+(J6364="No")</f>
        <v>5</v>
      </c>
      <c r="AC6364" s="15" t="str">
        <f aca="false">IF(AB6364&gt;=5,"High",IF(AB6364&gt;=3,"Medium","Low"))</f>
        <v>High</v>
      </c>
    </row>
    <row r="6365" customFormat="false" ht="15" hidden="false" customHeight="false" outlineLevel="0" collapsed="false">
      <c r="A6365" s="15" t="s">
        <v>6462</v>
      </c>
      <c r="B6365" s="15" t="s">
        <v>94</v>
      </c>
      <c r="C6365" s="15" t="n">
        <v>0</v>
      </c>
      <c r="D6365" s="15" t="s">
        <v>24</v>
      </c>
      <c r="E6365" s="15" t="s">
        <v>24</v>
      </c>
      <c r="F6365" s="15" t="n">
        <v>9</v>
      </c>
      <c r="G6365" s="15" t="s">
        <v>26</v>
      </c>
      <c r="H6365" s="15" t="s">
        <v>24</v>
      </c>
      <c r="I6365" s="15" t="s">
        <v>102</v>
      </c>
      <c r="J6365" s="15" t="s">
        <v>26</v>
      </c>
      <c r="K6365" s="15" t="s">
        <v>24</v>
      </c>
      <c r="L6365" s="15" t="s">
        <v>24</v>
      </c>
      <c r="M6365" s="15" t="s">
        <v>24</v>
      </c>
      <c r="N6365" s="15" t="s">
        <v>24</v>
      </c>
      <c r="O6365" s="15" t="s">
        <v>24</v>
      </c>
      <c r="P6365" s="15" t="s">
        <v>25</v>
      </c>
      <c r="Q6365" s="15" t="s">
        <v>26</v>
      </c>
      <c r="R6365" s="15" t="s">
        <v>15</v>
      </c>
      <c r="S6365" s="18" t="n">
        <v>74.85</v>
      </c>
      <c r="T6365" s="15" t="n">
        <v>708.2</v>
      </c>
      <c r="U6365" s="15" t="s">
        <v>24</v>
      </c>
      <c r="V6365" s="18" t="n">
        <f aca="false">IF(ISNUMBER(T6365),T6365,0)</f>
        <v>708.2</v>
      </c>
      <c r="W6365" s="15" t="n">
        <f aca="false">IF(U6365="Yes",1,0)</f>
        <v>0</v>
      </c>
      <c r="X6365" s="15" t="str">
        <f aca="false">IF(F6365&lt;=12,"0-12 months",IF(F6365&lt;=24,"13-24 months",IF(F6365&lt;=48,"25-48 months","49-72 months")))</f>
        <v>0-12 months</v>
      </c>
      <c r="Y6365" s="15" t="str">
        <f aca="false">IF(C6365=1,"Yes","No")</f>
        <v>No</v>
      </c>
      <c r="Z6365" s="15" t="n">
        <f aca="false">COUNTIF(J6365:O6365,"Yes")</f>
        <v>1</v>
      </c>
      <c r="AA6365" s="18" t="n">
        <f aca="false">S6365*W6365</f>
        <v>0</v>
      </c>
      <c r="AB6365" s="15" t="n">
        <f aca="false">(P6365="Month-to-month")+(I6365="Fiber optic")+(R6365="Electronic check")+(F6365&lt;=12)+(M6365="No")+(J6365="No")</f>
        <v>5</v>
      </c>
      <c r="AC6365" s="15" t="str">
        <f aca="false">IF(AB6365&gt;=5,"High",IF(AB6365&gt;=3,"Medium","Low"))</f>
        <v>High</v>
      </c>
    </row>
    <row r="6366" customFormat="false" ht="15" hidden="false" customHeight="false" outlineLevel="0" collapsed="false">
      <c r="A6366" s="15" t="s">
        <v>6463</v>
      </c>
      <c r="B6366" s="15" t="s">
        <v>98</v>
      </c>
      <c r="C6366" s="15" t="n">
        <v>0</v>
      </c>
      <c r="D6366" s="15" t="s">
        <v>24</v>
      </c>
      <c r="E6366" s="15" t="s">
        <v>26</v>
      </c>
      <c r="F6366" s="15" t="n">
        <v>27</v>
      </c>
      <c r="G6366" s="15" t="s">
        <v>26</v>
      </c>
      <c r="H6366" s="15" t="s">
        <v>26</v>
      </c>
      <c r="I6366" s="15" t="s">
        <v>24</v>
      </c>
      <c r="J6366" s="15" t="s">
        <v>28</v>
      </c>
      <c r="K6366" s="15" t="s">
        <v>28</v>
      </c>
      <c r="L6366" s="15" t="s">
        <v>28</v>
      </c>
      <c r="M6366" s="15" t="s">
        <v>28</v>
      </c>
      <c r="N6366" s="15" t="s">
        <v>28</v>
      </c>
      <c r="O6366" s="15" t="s">
        <v>28</v>
      </c>
      <c r="P6366" s="15" t="s">
        <v>29</v>
      </c>
      <c r="Q6366" s="15" t="s">
        <v>26</v>
      </c>
      <c r="R6366" s="15" t="s">
        <v>21</v>
      </c>
      <c r="S6366" s="18" t="n">
        <v>25.85</v>
      </c>
      <c r="T6366" s="15" t="n">
        <v>788.55</v>
      </c>
      <c r="U6366" s="15" t="s">
        <v>24</v>
      </c>
      <c r="V6366" s="18" t="n">
        <f aca="false">IF(ISNUMBER(T6366),T6366,0)</f>
        <v>788.55</v>
      </c>
      <c r="W6366" s="15" t="n">
        <f aca="false">IF(U6366="Yes",1,0)</f>
        <v>0</v>
      </c>
      <c r="X6366" s="15" t="str">
        <f aca="false">IF(F6366&lt;=12,"0-12 months",IF(F6366&lt;=24,"13-24 months",IF(F6366&lt;=48,"25-48 months","49-72 months")))</f>
        <v>25-48 months</v>
      </c>
      <c r="Y6366" s="15" t="str">
        <f aca="false">IF(C6366=1,"Yes","No")</f>
        <v>No</v>
      </c>
      <c r="Z6366" s="15" t="n">
        <f aca="false">COUNTIF(J6366:O6366,"Yes")</f>
        <v>0</v>
      </c>
      <c r="AA6366" s="18" t="n">
        <f aca="false">S6366*W6366</f>
        <v>0</v>
      </c>
      <c r="AB6366" s="15" t="n">
        <f aca="false">(P6366="Month-to-month")+(I6366="Fiber optic")+(R6366="Electronic check")+(F6366&lt;=12)+(M6366="No")+(J6366="No")</f>
        <v>0</v>
      </c>
      <c r="AC6366" s="15" t="str">
        <f aca="false">IF(AB6366&gt;=5,"High",IF(AB6366&gt;=3,"Medium","Low"))</f>
        <v>Low</v>
      </c>
    </row>
    <row r="6367" customFormat="false" ht="15" hidden="false" customHeight="false" outlineLevel="0" collapsed="false">
      <c r="A6367" s="15" t="s">
        <v>6464</v>
      </c>
      <c r="B6367" s="15" t="s">
        <v>98</v>
      </c>
      <c r="C6367" s="15" t="n">
        <v>1</v>
      </c>
      <c r="D6367" s="15" t="s">
        <v>26</v>
      </c>
      <c r="E6367" s="15" t="s">
        <v>24</v>
      </c>
      <c r="F6367" s="15" t="n">
        <v>7</v>
      </c>
      <c r="G6367" s="15" t="s">
        <v>26</v>
      </c>
      <c r="H6367" s="15" t="s">
        <v>26</v>
      </c>
      <c r="I6367" s="15" t="s">
        <v>102</v>
      </c>
      <c r="J6367" s="15" t="s">
        <v>24</v>
      </c>
      <c r="K6367" s="15" t="s">
        <v>24</v>
      </c>
      <c r="L6367" s="15" t="s">
        <v>26</v>
      </c>
      <c r="M6367" s="15" t="s">
        <v>24</v>
      </c>
      <c r="N6367" s="15" t="s">
        <v>26</v>
      </c>
      <c r="O6367" s="15" t="s">
        <v>26</v>
      </c>
      <c r="P6367" s="15" t="s">
        <v>25</v>
      </c>
      <c r="Q6367" s="15" t="s">
        <v>26</v>
      </c>
      <c r="R6367" s="15" t="s">
        <v>15</v>
      </c>
      <c r="S6367" s="18" t="n">
        <v>101.95</v>
      </c>
      <c r="T6367" s="15" t="n">
        <v>700.85</v>
      </c>
      <c r="U6367" s="15" t="s">
        <v>26</v>
      </c>
      <c r="V6367" s="18" t="n">
        <f aca="false">IF(ISNUMBER(T6367),T6367,0)</f>
        <v>700.85</v>
      </c>
      <c r="W6367" s="15" t="n">
        <f aca="false">IF(U6367="Yes",1,0)</f>
        <v>1</v>
      </c>
      <c r="X6367" s="15" t="str">
        <f aca="false">IF(F6367&lt;=12,"0-12 months",IF(F6367&lt;=24,"13-24 months",IF(F6367&lt;=48,"25-48 months","49-72 months")))</f>
        <v>0-12 months</v>
      </c>
      <c r="Y6367" s="15" t="str">
        <f aca="false">IF(C6367=1,"Yes","No")</f>
        <v>Yes</v>
      </c>
      <c r="Z6367" s="15" t="n">
        <f aca="false">COUNTIF(J6367:O6367,"Yes")</f>
        <v>3</v>
      </c>
      <c r="AA6367" s="18" t="n">
        <f aca="false">S6367*W6367</f>
        <v>101.95</v>
      </c>
      <c r="AB6367" s="15" t="n">
        <f aca="false">(P6367="Month-to-month")+(I6367="Fiber optic")+(R6367="Electronic check")+(F6367&lt;=12)+(M6367="No")+(J6367="No")</f>
        <v>6</v>
      </c>
      <c r="AC6367" s="15" t="str">
        <f aca="false">IF(AB6367&gt;=5,"High",IF(AB6367&gt;=3,"Medium","Low"))</f>
        <v>High</v>
      </c>
    </row>
    <row r="6368" customFormat="false" ht="15" hidden="false" customHeight="false" outlineLevel="0" collapsed="false">
      <c r="A6368" s="15" t="s">
        <v>6465</v>
      </c>
      <c r="B6368" s="15" t="s">
        <v>94</v>
      </c>
      <c r="C6368" s="15" t="n">
        <v>0</v>
      </c>
      <c r="D6368" s="15" t="s">
        <v>26</v>
      </c>
      <c r="E6368" s="15" t="s">
        <v>24</v>
      </c>
      <c r="F6368" s="15" t="n">
        <v>64</v>
      </c>
      <c r="G6368" s="15" t="s">
        <v>26</v>
      </c>
      <c r="H6368" s="15" t="s">
        <v>24</v>
      </c>
      <c r="I6368" s="15" t="s">
        <v>96</v>
      </c>
      <c r="J6368" s="15" t="s">
        <v>24</v>
      </c>
      <c r="K6368" s="15" t="s">
        <v>26</v>
      </c>
      <c r="L6368" s="15" t="s">
        <v>26</v>
      </c>
      <c r="M6368" s="15" t="s">
        <v>26</v>
      </c>
      <c r="N6368" s="15" t="s">
        <v>24</v>
      </c>
      <c r="O6368" s="15" t="s">
        <v>26</v>
      </c>
      <c r="P6368" s="15" t="s">
        <v>29</v>
      </c>
      <c r="Q6368" s="15" t="s">
        <v>26</v>
      </c>
      <c r="R6368" s="15" t="s">
        <v>17</v>
      </c>
      <c r="S6368" s="18" t="n">
        <v>68.3</v>
      </c>
      <c r="T6368" s="15" t="n">
        <v>4378.8</v>
      </c>
      <c r="U6368" s="15" t="s">
        <v>24</v>
      </c>
      <c r="V6368" s="18" t="n">
        <f aca="false">IF(ISNUMBER(T6368),T6368,0)</f>
        <v>4378.8</v>
      </c>
      <c r="W6368" s="15" t="n">
        <f aca="false">IF(U6368="Yes",1,0)</f>
        <v>0</v>
      </c>
      <c r="X6368" s="15" t="str">
        <f aca="false">IF(F6368&lt;=12,"0-12 months",IF(F6368&lt;=24,"13-24 months",IF(F6368&lt;=48,"25-48 months","49-72 months")))</f>
        <v>49-72 months</v>
      </c>
      <c r="Y6368" s="15" t="str">
        <f aca="false">IF(C6368=1,"Yes","No")</f>
        <v>No</v>
      </c>
      <c r="Z6368" s="15" t="n">
        <f aca="false">COUNTIF(J6368:O6368,"Yes")</f>
        <v>4</v>
      </c>
      <c r="AA6368" s="18" t="n">
        <f aca="false">S6368*W6368</f>
        <v>0</v>
      </c>
      <c r="AB6368" s="15" t="n">
        <f aca="false">(P6368="Month-to-month")+(I6368="Fiber optic")+(R6368="Electronic check")+(F6368&lt;=12)+(M6368="No")+(J6368="No")</f>
        <v>1</v>
      </c>
      <c r="AC6368" s="15" t="str">
        <f aca="false">IF(AB6368&gt;=5,"High",IF(AB6368&gt;=3,"Medium","Low"))</f>
        <v>Low</v>
      </c>
    </row>
    <row r="6369" customFormat="false" ht="15" hidden="false" customHeight="false" outlineLevel="0" collapsed="false">
      <c r="A6369" s="15" t="s">
        <v>6466</v>
      </c>
      <c r="B6369" s="15" t="s">
        <v>98</v>
      </c>
      <c r="C6369" s="15" t="n">
        <v>0</v>
      </c>
      <c r="D6369" s="15" t="s">
        <v>24</v>
      </c>
      <c r="E6369" s="15" t="s">
        <v>24</v>
      </c>
      <c r="F6369" s="15" t="n">
        <v>70</v>
      </c>
      <c r="G6369" s="15" t="s">
        <v>24</v>
      </c>
      <c r="H6369" s="15" t="s">
        <v>95</v>
      </c>
      <c r="I6369" s="15" t="s">
        <v>96</v>
      </c>
      <c r="J6369" s="15" t="s">
        <v>26</v>
      </c>
      <c r="K6369" s="15" t="s">
        <v>24</v>
      </c>
      <c r="L6369" s="15" t="s">
        <v>26</v>
      </c>
      <c r="M6369" s="15" t="s">
        <v>26</v>
      </c>
      <c r="N6369" s="15" t="s">
        <v>24</v>
      </c>
      <c r="O6369" s="15" t="s">
        <v>26</v>
      </c>
      <c r="P6369" s="15" t="s">
        <v>29</v>
      </c>
      <c r="Q6369" s="15" t="s">
        <v>24</v>
      </c>
      <c r="R6369" s="15" t="s">
        <v>19</v>
      </c>
      <c r="S6369" s="18" t="n">
        <v>48.4</v>
      </c>
      <c r="T6369" s="15" t="n">
        <v>3442.8</v>
      </c>
      <c r="U6369" s="15" t="s">
        <v>24</v>
      </c>
      <c r="V6369" s="18" t="n">
        <f aca="false">IF(ISNUMBER(T6369),T6369,0)</f>
        <v>3442.8</v>
      </c>
      <c r="W6369" s="15" t="n">
        <f aca="false">IF(U6369="Yes",1,0)</f>
        <v>0</v>
      </c>
      <c r="X6369" s="15" t="str">
        <f aca="false">IF(F6369&lt;=12,"0-12 months",IF(F6369&lt;=24,"13-24 months",IF(F6369&lt;=48,"25-48 months","49-72 months")))</f>
        <v>49-72 months</v>
      </c>
      <c r="Y6369" s="15" t="str">
        <f aca="false">IF(C6369=1,"Yes","No")</f>
        <v>No</v>
      </c>
      <c r="Z6369" s="15" t="n">
        <f aca="false">COUNTIF(J6369:O6369,"Yes")</f>
        <v>4</v>
      </c>
      <c r="AA6369" s="18" t="n">
        <f aca="false">S6369*W6369</f>
        <v>0</v>
      </c>
      <c r="AB6369" s="15" t="n">
        <f aca="false">(P6369="Month-to-month")+(I6369="Fiber optic")+(R6369="Electronic check")+(F6369&lt;=12)+(M6369="No")+(J6369="No")</f>
        <v>0</v>
      </c>
      <c r="AC6369" s="15" t="str">
        <f aca="false">IF(AB6369&gt;=5,"High",IF(AB6369&gt;=3,"Medium","Low"))</f>
        <v>Low</v>
      </c>
    </row>
    <row r="6370" customFormat="false" ht="15" hidden="false" customHeight="false" outlineLevel="0" collapsed="false">
      <c r="A6370" s="15" t="s">
        <v>6467</v>
      </c>
      <c r="B6370" s="15" t="s">
        <v>98</v>
      </c>
      <c r="C6370" s="15" t="n">
        <v>1</v>
      </c>
      <c r="D6370" s="15" t="s">
        <v>24</v>
      </c>
      <c r="E6370" s="15" t="s">
        <v>24</v>
      </c>
      <c r="F6370" s="15" t="n">
        <v>2</v>
      </c>
      <c r="G6370" s="15" t="s">
        <v>26</v>
      </c>
      <c r="H6370" s="15" t="s">
        <v>26</v>
      </c>
      <c r="I6370" s="15" t="s">
        <v>102</v>
      </c>
      <c r="J6370" s="15" t="s">
        <v>24</v>
      </c>
      <c r="K6370" s="15" t="s">
        <v>24</v>
      </c>
      <c r="L6370" s="15" t="s">
        <v>24</v>
      </c>
      <c r="M6370" s="15" t="s">
        <v>24</v>
      </c>
      <c r="N6370" s="15" t="s">
        <v>26</v>
      </c>
      <c r="O6370" s="15" t="s">
        <v>26</v>
      </c>
      <c r="P6370" s="15" t="s">
        <v>25</v>
      </c>
      <c r="Q6370" s="15" t="s">
        <v>26</v>
      </c>
      <c r="R6370" s="15" t="s">
        <v>15</v>
      </c>
      <c r="S6370" s="18" t="n">
        <v>94</v>
      </c>
      <c r="T6370" s="15" t="n">
        <v>181.7</v>
      </c>
      <c r="U6370" s="15" t="s">
        <v>26</v>
      </c>
      <c r="V6370" s="18" t="n">
        <f aca="false">IF(ISNUMBER(T6370),T6370,0)</f>
        <v>181.7</v>
      </c>
      <c r="W6370" s="15" t="n">
        <f aca="false">IF(U6370="Yes",1,0)</f>
        <v>1</v>
      </c>
      <c r="X6370" s="15" t="str">
        <f aca="false">IF(F6370&lt;=12,"0-12 months",IF(F6370&lt;=24,"13-24 months",IF(F6370&lt;=48,"25-48 months","49-72 months")))</f>
        <v>0-12 months</v>
      </c>
      <c r="Y6370" s="15" t="str">
        <f aca="false">IF(C6370=1,"Yes","No")</f>
        <v>Yes</v>
      </c>
      <c r="Z6370" s="15" t="n">
        <f aca="false">COUNTIF(J6370:O6370,"Yes")</f>
        <v>2</v>
      </c>
      <c r="AA6370" s="18" t="n">
        <f aca="false">S6370*W6370</f>
        <v>94</v>
      </c>
      <c r="AB6370" s="15" t="n">
        <f aca="false">(P6370="Month-to-month")+(I6370="Fiber optic")+(R6370="Electronic check")+(F6370&lt;=12)+(M6370="No")+(J6370="No")</f>
        <v>6</v>
      </c>
      <c r="AC6370" s="15" t="str">
        <f aca="false">IF(AB6370&gt;=5,"High",IF(AB6370&gt;=3,"Medium","Low"))</f>
        <v>High</v>
      </c>
    </row>
    <row r="6371" customFormat="false" ht="15" hidden="false" customHeight="false" outlineLevel="0" collapsed="false">
      <c r="A6371" s="15" t="s">
        <v>6468</v>
      </c>
      <c r="B6371" s="15" t="s">
        <v>98</v>
      </c>
      <c r="C6371" s="15" t="n">
        <v>1</v>
      </c>
      <c r="D6371" s="15" t="s">
        <v>24</v>
      </c>
      <c r="E6371" s="15" t="s">
        <v>24</v>
      </c>
      <c r="F6371" s="15" t="n">
        <v>67</v>
      </c>
      <c r="G6371" s="15" t="s">
        <v>26</v>
      </c>
      <c r="H6371" s="15" t="s">
        <v>24</v>
      </c>
      <c r="I6371" s="15" t="s">
        <v>102</v>
      </c>
      <c r="J6371" s="15" t="s">
        <v>26</v>
      </c>
      <c r="K6371" s="15" t="s">
        <v>26</v>
      </c>
      <c r="L6371" s="15" t="s">
        <v>24</v>
      </c>
      <c r="M6371" s="15" t="s">
        <v>26</v>
      </c>
      <c r="N6371" s="15" t="s">
        <v>26</v>
      </c>
      <c r="O6371" s="15" t="s">
        <v>26</v>
      </c>
      <c r="P6371" s="15" t="s">
        <v>29</v>
      </c>
      <c r="Q6371" s="15" t="s">
        <v>26</v>
      </c>
      <c r="R6371" s="15" t="s">
        <v>15</v>
      </c>
      <c r="S6371" s="18" t="n">
        <v>105.05</v>
      </c>
      <c r="T6371" s="15" t="n">
        <v>7171.7</v>
      </c>
      <c r="U6371" s="15" t="s">
        <v>24</v>
      </c>
      <c r="V6371" s="18" t="n">
        <f aca="false">IF(ISNUMBER(T6371),T6371,0)</f>
        <v>7171.7</v>
      </c>
      <c r="W6371" s="15" t="n">
        <f aca="false">IF(U6371="Yes",1,0)</f>
        <v>0</v>
      </c>
      <c r="X6371" s="15" t="str">
        <f aca="false">IF(F6371&lt;=12,"0-12 months",IF(F6371&lt;=24,"13-24 months",IF(F6371&lt;=48,"25-48 months","49-72 months")))</f>
        <v>49-72 months</v>
      </c>
      <c r="Y6371" s="15" t="str">
        <f aca="false">IF(C6371=1,"Yes","No")</f>
        <v>Yes</v>
      </c>
      <c r="Z6371" s="15" t="n">
        <f aca="false">COUNTIF(J6371:O6371,"Yes")</f>
        <v>5</v>
      </c>
      <c r="AA6371" s="18" t="n">
        <f aca="false">S6371*W6371</f>
        <v>0</v>
      </c>
      <c r="AB6371" s="15" t="n">
        <f aca="false">(P6371="Month-to-month")+(I6371="Fiber optic")+(R6371="Electronic check")+(F6371&lt;=12)+(M6371="No")+(J6371="No")</f>
        <v>2</v>
      </c>
      <c r="AC6371" s="15" t="str">
        <f aca="false">IF(AB6371&gt;=5,"High",IF(AB6371&gt;=3,"Medium","Low"))</f>
        <v>Low</v>
      </c>
    </row>
    <row r="6372" customFormat="false" ht="15" hidden="false" customHeight="false" outlineLevel="0" collapsed="false">
      <c r="A6372" s="15" t="s">
        <v>6469</v>
      </c>
      <c r="B6372" s="15" t="s">
        <v>94</v>
      </c>
      <c r="C6372" s="15" t="n">
        <v>0</v>
      </c>
      <c r="D6372" s="15" t="s">
        <v>24</v>
      </c>
      <c r="E6372" s="15" t="s">
        <v>24</v>
      </c>
      <c r="F6372" s="15" t="n">
        <v>45</v>
      </c>
      <c r="G6372" s="15" t="s">
        <v>26</v>
      </c>
      <c r="H6372" s="15" t="s">
        <v>26</v>
      </c>
      <c r="I6372" s="15" t="s">
        <v>102</v>
      </c>
      <c r="J6372" s="15" t="s">
        <v>24</v>
      </c>
      <c r="K6372" s="15" t="s">
        <v>26</v>
      </c>
      <c r="L6372" s="15" t="s">
        <v>24</v>
      </c>
      <c r="M6372" s="15" t="s">
        <v>24</v>
      </c>
      <c r="N6372" s="15" t="s">
        <v>26</v>
      </c>
      <c r="O6372" s="15" t="s">
        <v>24</v>
      </c>
      <c r="P6372" s="15" t="s">
        <v>25</v>
      </c>
      <c r="Q6372" s="15" t="s">
        <v>26</v>
      </c>
      <c r="R6372" s="15" t="s">
        <v>21</v>
      </c>
      <c r="S6372" s="18" t="n">
        <v>89.3</v>
      </c>
      <c r="T6372" s="15" t="n">
        <v>4016.85</v>
      </c>
      <c r="U6372" s="15" t="s">
        <v>26</v>
      </c>
      <c r="V6372" s="18" t="n">
        <f aca="false">IF(ISNUMBER(T6372),T6372,0)</f>
        <v>4016.85</v>
      </c>
      <c r="W6372" s="15" t="n">
        <f aca="false">IF(U6372="Yes",1,0)</f>
        <v>1</v>
      </c>
      <c r="X6372" s="15" t="str">
        <f aca="false">IF(F6372&lt;=12,"0-12 months",IF(F6372&lt;=24,"13-24 months",IF(F6372&lt;=48,"25-48 months","49-72 months")))</f>
        <v>25-48 months</v>
      </c>
      <c r="Y6372" s="15" t="str">
        <f aca="false">IF(C6372=1,"Yes","No")</f>
        <v>No</v>
      </c>
      <c r="Z6372" s="15" t="n">
        <f aca="false">COUNTIF(J6372:O6372,"Yes")</f>
        <v>2</v>
      </c>
      <c r="AA6372" s="18" t="n">
        <f aca="false">S6372*W6372</f>
        <v>89.3</v>
      </c>
      <c r="AB6372" s="15" t="n">
        <f aca="false">(P6372="Month-to-month")+(I6372="Fiber optic")+(R6372="Electronic check")+(F6372&lt;=12)+(M6372="No")+(J6372="No")</f>
        <v>4</v>
      </c>
      <c r="AC6372" s="15" t="str">
        <f aca="false">IF(AB6372&gt;=5,"High",IF(AB6372&gt;=3,"Medium","Low"))</f>
        <v>Medium</v>
      </c>
    </row>
    <row r="6373" customFormat="false" ht="15" hidden="false" customHeight="false" outlineLevel="0" collapsed="false">
      <c r="A6373" s="15" t="s">
        <v>6470</v>
      </c>
      <c r="B6373" s="15" t="s">
        <v>94</v>
      </c>
      <c r="C6373" s="15" t="n">
        <v>0</v>
      </c>
      <c r="D6373" s="15" t="s">
        <v>24</v>
      </c>
      <c r="E6373" s="15" t="s">
        <v>24</v>
      </c>
      <c r="F6373" s="15" t="n">
        <v>24</v>
      </c>
      <c r="G6373" s="15" t="s">
        <v>26</v>
      </c>
      <c r="H6373" s="15" t="s">
        <v>26</v>
      </c>
      <c r="I6373" s="15" t="s">
        <v>24</v>
      </c>
      <c r="J6373" s="15" t="s">
        <v>28</v>
      </c>
      <c r="K6373" s="15" t="s">
        <v>28</v>
      </c>
      <c r="L6373" s="15" t="s">
        <v>28</v>
      </c>
      <c r="M6373" s="15" t="s">
        <v>28</v>
      </c>
      <c r="N6373" s="15" t="s">
        <v>28</v>
      </c>
      <c r="O6373" s="15" t="s">
        <v>28</v>
      </c>
      <c r="P6373" s="15" t="s">
        <v>29</v>
      </c>
      <c r="Q6373" s="15" t="s">
        <v>24</v>
      </c>
      <c r="R6373" s="15" t="s">
        <v>21</v>
      </c>
      <c r="S6373" s="18" t="n">
        <v>25.15</v>
      </c>
      <c r="T6373" s="15" t="n">
        <v>553</v>
      </c>
      <c r="U6373" s="15" t="s">
        <v>24</v>
      </c>
      <c r="V6373" s="18" t="n">
        <f aca="false">IF(ISNUMBER(T6373),T6373,0)</f>
        <v>553</v>
      </c>
      <c r="W6373" s="15" t="n">
        <f aca="false">IF(U6373="Yes",1,0)</f>
        <v>0</v>
      </c>
      <c r="X6373" s="15" t="str">
        <f aca="false">IF(F6373&lt;=12,"0-12 months",IF(F6373&lt;=24,"13-24 months",IF(F6373&lt;=48,"25-48 months","49-72 months")))</f>
        <v>13-24 months</v>
      </c>
      <c r="Y6373" s="15" t="str">
        <f aca="false">IF(C6373=1,"Yes","No")</f>
        <v>No</v>
      </c>
      <c r="Z6373" s="15" t="n">
        <f aca="false">COUNTIF(J6373:O6373,"Yes")</f>
        <v>0</v>
      </c>
      <c r="AA6373" s="18" t="n">
        <f aca="false">S6373*W6373</f>
        <v>0</v>
      </c>
      <c r="AB6373" s="15" t="n">
        <f aca="false">(P6373="Month-to-month")+(I6373="Fiber optic")+(R6373="Electronic check")+(F6373&lt;=12)+(M6373="No")+(J6373="No")</f>
        <v>0</v>
      </c>
      <c r="AC6373" s="15" t="str">
        <f aca="false">IF(AB6373&gt;=5,"High",IF(AB6373&gt;=3,"Medium","Low"))</f>
        <v>Low</v>
      </c>
    </row>
    <row r="6374" customFormat="false" ht="15" hidden="false" customHeight="false" outlineLevel="0" collapsed="false">
      <c r="A6374" s="15" t="s">
        <v>6471</v>
      </c>
      <c r="B6374" s="15" t="s">
        <v>98</v>
      </c>
      <c r="C6374" s="15" t="n">
        <v>0</v>
      </c>
      <c r="D6374" s="15" t="s">
        <v>26</v>
      </c>
      <c r="E6374" s="15" t="s">
        <v>26</v>
      </c>
      <c r="F6374" s="15" t="n">
        <v>4</v>
      </c>
      <c r="G6374" s="15" t="s">
        <v>26</v>
      </c>
      <c r="H6374" s="15" t="s">
        <v>24</v>
      </c>
      <c r="I6374" s="15" t="s">
        <v>24</v>
      </c>
      <c r="J6374" s="15" t="s">
        <v>28</v>
      </c>
      <c r="K6374" s="15" t="s">
        <v>28</v>
      </c>
      <c r="L6374" s="15" t="s">
        <v>28</v>
      </c>
      <c r="M6374" s="15" t="s">
        <v>28</v>
      </c>
      <c r="N6374" s="15" t="s">
        <v>28</v>
      </c>
      <c r="O6374" s="15" t="s">
        <v>28</v>
      </c>
      <c r="P6374" s="15" t="s">
        <v>29</v>
      </c>
      <c r="Q6374" s="15" t="s">
        <v>24</v>
      </c>
      <c r="R6374" s="15" t="s">
        <v>21</v>
      </c>
      <c r="S6374" s="18" t="n">
        <v>19.5</v>
      </c>
      <c r="T6374" s="15" t="n">
        <v>96.85</v>
      </c>
      <c r="U6374" s="15" t="s">
        <v>24</v>
      </c>
      <c r="V6374" s="18" t="n">
        <f aca="false">IF(ISNUMBER(T6374),T6374,0)</f>
        <v>96.85</v>
      </c>
      <c r="W6374" s="15" t="n">
        <f aca="false">IF(U6374="Yes",1,0)</f>
        <v>0</v>
      </c>
      <c r="X6374" s="15" t="str">
        <f aca="false">IF(F6374&lt;=12,"0-12 months",IF(F6374&lt;=24,"13-24 months",IF(F6374&lt;=48,"25-48 months","49-72 months")))</f>
        <v>0-12 months</v>
      </c>
      <c r="Y6374" s="15" t="str">
        <f aca="false">IF(C6374=1,"Yes","No")</f>
        <v>No</v>
      </c>
      <c r="Z6374" s="15" t="n">
        <f aca="false">COUNTIF(J6374:O6374,"Yes")</f>
        <v>0</v>
      </c>
      <c r="AA6374" s="18" t="n">
        <f aca="false">S6374*W6374</f>
        <v>0</v>
      </c>
      <c r="AB6374" s="15" t="n">
        <f aca="false">(P6374="Month-to-month")+(I6374="Fiber optic")+(R6374="Electronic check")+(F6374&lt;=12)+(M6374="No")+(J6374="No")</f>
        <v>1</v>
      </c>
      <c r="AC6374" s="15" t="str">
        <f aca="false">IF(AB6374&gt;=5,"High",IF(AB6374&gt;=3,"Medium","Low"))</f>
        <v>Low</v>
      </c>
    </row>
    <row r="6375" customFormat="false" ht="15" hidden="false" customHeight="false" outlineLevel="0" collapsed="false">
      <c r="A6375" s="15" t="s">
        <v>6472</v>
      </c>
      <c r="B6375" s="15" t="s">
        <v>98</v>
      </c>
      <c r="C6375" s="15" t="n">
        <v>0</v>
      </c>
      <c r="D6375" s="15" t="s">
        <v>26</v>
      </c>
      <c r="E6375" s="15" t="s">
        <v>26</v>
      </c>
      <c r="F6375" s="15" t="n">
        <v>44</v>
      </c>
      <c r="G6375" s="15" t="s">
        <v>26</v>
      </c>
      <c r="H6375" s="15" t="s">
        <v>24</v>
      </c>
      <c r="I6375" s="15" t="s">
        <v>102</v>
      </c>
      <c r="J6375" s="15" t="s">
        <v>24</v>
      </c>
      <c r="K6375" s="15" t="s">
        <v>24</v>
      </c>
      <c r="L6375" s="15" t="s">
        <v>26</v>
      </c>
      <c r="M6375" s="15" t="s">
        <v>24</v>
      </c>
      <c r="N6375" s="15" t="s">
        <v>26</v>
      </c>
      <c r="O6375" s="15" t="s">
        <v>26</v>
      </c>
      <c r="P6375" s="15" t="s">
        <v>25</v>
      </c>
      <c r="Q6375" s="15" t="s">
        <v>26</v>
      </c>
      <c r="R6375" s="15" t="s">
        <v>19</v>
      </c>
      <c r="S6375" s="18" t="n">
        <v>92.95</v>
      </c>
      <c r="T6375" s="15" t="n">
        <v>4122.9</v>
      </c>
      <c r="U6375" s="15" t="s">
        <v>24</v>
      </c>
      <c r="V6375" s="18" t="n">
        <f aca="false">IF(ISNUMBER(T6375),T6375,0)</f>
        <v>4122.9</v>
      </c>
      <c r="W6375" s="15" t="n">
        <f aca="false">IF(U6375="Yes",1,0)</f>
        <v>0</v>
      </c>
      <c r="X6375" s="15" t="str">
        <f aca="false">IF(F6375&lt;=12,"0-12 months",IF(F6375&lt;=24,"13-24 months",IF(F6375&lt;=48,"25-48 months","49-72 months")))</f>
        <v>25-48 months</v>
      </c>
      <c r="Y6375" s="15" t="str">
        <f aca="false">IF(C6375=1,"Yes","No")</f>
        <v>No</v>
      </c>
      <c r="Z6375" s="15" t="n">
        <f aca="false">COUNTIF(J6375:O6375,"Yes")</f>
        <v>3</v>
      </c>
      <c r="AA6375" s="18" t="n">
        <f aca="false">S6375*W6375</f>
        <v>0</v>
      </c>
      <c r="AB6375" s="15" t="n">
        <f aca="false">(P6375="Month-to-month")+(I6375="Fiber optic")+(R6375="Electronic check")+(F6375&lt;=12)+(M6375="No")+(J6375="No")</f>
        <v>4</v>
      </c>
      <c r="AC6375" s="15" t="str">
        <f aca="false">IF(AB6375&gt;=5,"High",IF(AB6375&gt;=3,"Medium","Low"))</f>
        <v>Medium</v>
      </c>
    </row>
    <row r="6376" customFormat="false" ht="15" hidden="false" customHeight="false" outlineLevel="0" collapsed="false">
      <c r="A6376" s="15" t="s">
        <v>6473</v>
      </c>
      <c r="B6376" s="15" t="s">
        <v>94</v>
      </c>
      <c r="C6376" s="15" t="n">
        <v>0</v>
      </c>
      <c r="D6376" s="15" t="s">
        <v>26</v>
      </c>
      <c r="E6376" s="15" t="s">
        <v>26</v>
      </c>
      <c r="F6376" s="15" t="n">
        <v>72</v>
      </c>
      <c r="G6376" s="15" t="s">
        <v>26</v>
      </c>
      <c r="H6376" s="15" t="s">
        <v>24</v>
      </c>
      <c r="I6376" s="15" t="s">
        <v>24</v>
      </c>
      <c r="J6376" s="15" t="s">
        <v>28</v>
      </c>
      <c r="K6376" s="15" t="s">
        <v>28</v>
      </c>
      <c r="L6376" s="15" t="s">
        <v>28</v>
      </c>
      <c r="M6376" s="15" t="s">
        <v>28</v>
      </c>
      <c r="N6376" s="15" t="s">
        <v>28</v>
      </c>
      <c r="O6376" s="15" t="s">
        <v>28</v>
      </c>
      <c r="P6376" s="15" t="s">
        <v>29</v>
      </c>
      <c r="Q6376" s="15" t="s">
        <v>26</v>
      </c>
      <c r="R6376" s="15" t="s">
        <v>17</v>
      </c>
      <c r="S6376" s="18" t="n">
        <v>20.7</v>
      </c>
      <c r="T6376" s="15" t="n">
        <v>1482.3</v>
      </c>
      <c r="U6376" s="15" t="s">
        <v>24</v>
      </c>
      <c r="V6376" s="18" t="n">
        <f aca="false">IF(ISNUMBER(T6376),T6376,0)</f>
        <v>1482.3</v>
      </c>
      <c r="W6376" s="15" t="n">
        <f aca="false">IF(U6376="Yes",1,0)</f>
        <v>0</v>
      </c>
      <c r="X6376" s="15" t="str">
        <f aca="false">IF(F6376&lt;=12,"0-12 months",IF(F6376&lt;=24,"13-24 months",IF(F6376&lt;=48,"25-48 months","49-72 months")))</f>
        <v>49-72 months</v>
      </c>
      <c r="Y6376" s="15" t="str">
        <f aca="false">IF(C6376=1,"Yes","No")</f>
        <v>No</v>
      </c>
      <c r="Z6376" s="15" t="n">
        <f aca="false">COUNTIF(J6376:O6376,"Yes")</f>
        <v>0</v>
      </c>
      <c r="AA6376" s="18" t="n">
        <f aca="false">S6376*W6376</f>
        <v>0</v>
      </c>
      <c r="AB6376" s="15" t="n">
        <f aca="false">(P6376="Month-to-month")+(I6376="Fiber optic")+(R6376="Electronic check")+(F6376&lt;=12)+(M6376="No")+(J6376="No")</f>
        <v>0</v>
      </c>
      <c r="AC6376" s="15" t="str">
        <f aca="false">IF(AB6376&gt;=5,"High",IF(AB6376&gt;=3,"Medium","Low"))</f>
        <v>Low</v>
      </c>
    </row>
    <row r="6377" customFormat="false" ht="15" hidden="false" customHeight="false" outlineLevel="0" collapsed="false">
      <c r="A6377" s="15" t="s">
        <v>6474</v>
      </c>
      <c r="B6377" s="15" t="s">
        <v>94</v>
      </c>
      <c r="C6377" s="15" t="n">
        <v>0</v>
      </c>
      <c r="D6377" s="15" t="s">
        <v>24</v>
      </c>
      <c r="E6377" s="15" t="s">
        <v>24</v>
      </c>
      <c r="F6377" s="15" t="n">
        <v>1</v>
      </c>
      <c r="G6377" s="15" t="s">
        <v>26</v>
      </c>
      <c r="H6377" s="15" t="s">
        <v>24</v>
      </c>
      <c r="I6377" s="15" t="s">
        <v>102</v>
      </c>
      <c r="J6377" s="15" t="s">
        <v>24</v>
      </c>
      <c r="K6377" s="15" t="s">
        <v>26</v>
      </c>
      <c r="L6377" s="15" t="s">
        <v>24</v>
      </c>
      <c r="M6377" s="15" t="s">
        <v>24</v>
      </c>
      <c r="N6377" s="15" t="s">
        <v>24</v>
      </c>
      <c r="O6377" s="15" t="s">
        <v>24</v>
      </c>
      <c r="P6377" s="15" t="s">
        <v>25</v>
      </c>
      <c r="Q6377" s="15" t="s">
        <v>26</v>
      </c>
      <c r="R6377" s="15" t="s">
        <v>21</v>
      </c>
      <c r="S6377" s="18" t="n">
        <v>74.3</v>
      </c>
      <c r="T6377" s="15" t="n">
        <v>74.3</v>
      </c>
      <c r="U6377" s="15" t="s">
        <v>26</v>
      </c>
      <c r="V6377" s="18" t="n">
        <f aca="false">IF(ISNUMBER(T6377),T6377,0)</f>
        <v>74.3</v>
      </c>
      <c r="W6377" s="15" t="n">
        <f aca="false">IF(U6377="Yes",1,0)</f>
        <v>1</v>
      </c>
      <c r="X6377" s="15" t="str">
        <f aca="false">IF(F6377&lt;=12,"0-12 months",IF(F6377&lt;=24,"13-24 months",IF(F6377&lt;=48,"25-48 months","49-72 months")))</f>
        <v>0-12 months</v>
      </c>
      <c r="Y6377" s="15" t="str">
        <f aca="false">IF(C6377=1,"Yes","No")</f>
        <v>No</v>
      </c>
      <c r="Z6377" s="15" t="n">
        <f aca="false">COUNTIF(J6377:O6377,"Yes")</f>
        <v>1</v>
      </c>
      <c r="AA6377" s="18" t="n">
        <f aca="false">S6377*W6377</f>
        <v>74.3</v>
      </c>
      <c r="AB6377" s="15" t="n">
        <f aca="false">(P6377="Month-to-month")+(I6377="Fiber optic")+(R6377="Electronic check")+(F6377&lt;=12)+(M6377="No")+(J6377="No")</f>
        <v>5</v>
      </c>
      <c r="AC6377" s="15" t="str">
        <f aca="false">IF(AB6377&gt;=5,"High",IF(AB6377&gt;=3,"Medium","Low"))</f>
        <v>High</v>
      </c>
    </row>
    <row r="6378" customFormat="false" ht="15" hidden="false" customHeight="false" outlineLevel="0" collapsed="false">
      <c r="A6378" s="15" t="s">
        <v>6475</v>
      </c>
      <c r="B6378" s="15" t="s">
        <v>98</v>
      </c>
      <c r="C6378" s="15" t="n">
        <v>0</v>
      </c>
      <c r="D6378" s="15" t="s">
        <v>24</v>
      </c>
      <c r="E6378" s="15" t="s">
        <v>24</v>
      </c>
      <c r="F6378" s="15" t="n">
        <v>66</v>
      </c>
      <c r="G6378" s="15" t="s">
        <v>26</v>
      </c>
      <c r="H6378" s="15" t="s">
        <v>24</v>
      </c>
      <c r="I6378" s="15" t="s">
        <v>24</v>
      </c>
      <c r="J6378" s="15" t="s">
        <v>28</v>
      </c>
      <c r="K6378" s="15" t="s">
        <v>28</v>
      </c>
      <c r="L6378" s="15" t="s">
        <v>28</v>
      </c>
      <c r="M6378" s="15" t="s">
        <v>28</v>
      </c>
      <c r="N6378" s="15" t="s">
        <v>28</v>
      </c>
      <c r="O6378" s="15" t="s">
        <v>28</v>
      </c>
      <c r="P6378" s="15" t="s">
        <v>29</v>
      </c>
      <c r="Q6378" s="15" t="s">
        <v>24</v>
      </c>
      <c r="R6378" s="15" t="s">
        <v>19</v>
      </c>
      <c r="S6378" s="18" t="n">
        <v>19.35</v>
      </c>
      <c r="T6378" s="15" t="n">
        <v>1240.8</v>
      </c>
      <c r="U6378" s="15" t="s">
        <v>24</v>
      </c>
      <c r="V6378" s="18" t="n">
        <f aca="false">IF(ISNUMBER(T6378),T6378,0)</f>
        <v>1240.8</v>
      </c>
      <c r="W6378" s="15" t="n">
        <f aca="false">IF(U6378="Yes",1,0)</f>
        <v>0</v>
      </c>
      <c r="X6378" s="15" t="str">
        <f aca="false">IF(F6378&lt;=12,"0-12 months",IF(F6378&lt;=24,"13-24 months",IF(F6378&lt;=48,"25-48 months","49-72 months")))</f>
        <v>49-72 months</v>
      </c>
      <c r="Y6378" s="15" t="str">
        <f aca="false">IF(C6378=1,"Yes","No")</f>
        <v>No</v>
      </c>
      <c r="Z6378" s="15" t="n">
        <f aca="false">COUNTIF(J6378:O6378,"Yes")</f>
        <v>0</v>
      </c>
      <c r="AA6378" s="18" t="n">
        <f aca="false">S6378*W6378</f>
        <v>0</v>
      </c>
      <c r="AB6378" s="15" t="n">
        <f aca="false">(P6378="Month-to-month")+(I6378="Fiber optic")+(R6378="Electronic check")+(F6378&lt;=12)+(M6378="No")+(J6378="No")</f>
        <v>0</v>
      </c>
      <c r="AC6378" s="15" t="str">
        <f aca="false">IF(AB6378&gt;=5,"High",IF(AB6378&gt;=3,"Medium","Low"))</f>
        <v>Low</v>
      </c>
    </row>
    <row r="6379" customFormat="false" ht="15" hidden="false" customHeight="false" outlineLevel="0" collapsed="false">
      <c r="A6379" s="15" t="s">
        <v>6476</v>
      </c>
      <c r="B6379" s="15" t="s">
        <v>98</v>
      </c>
      <c r="C6379" s="15" t="n">
        <v>0</v>
      </c>
      <c r="D6379" s="15" t="s">
        <v>24</v>
      </c>
      <c r="E6379" s="15" t="s">
        <v>24</v>
      </c>
      <c r="F6379" s="15" t="n">
        <v>1</v>
      </c>
      <c r="G6379" s="15" t="s">
        <v>24</v>
      </c>
      <c r="H6379" s="15" t="s">
        <v>95</v>
      </c>
      <c r="I6379" s="15" t="s">
        <v>96</v>
      </c>
      <c r="J6379" s="15" t="s">
        <v>24</v>
      </c>
      <c r="K6379" s="15" t="s">
        <v>26</v>
      </c>
      <c r="L6379" s="15" t="s">
        <v>24</v>
      </c>
      <c r="M6379" s="15" t="s">
        <v>26</v>
      </c>
      <c r="N6379" s="15" t="s">
        <v>24</v>
      </c>
      <c r="O6379" s="15" t="s">
        <v>26</v>
      </c>
      <c r="P6379" s="15" t="s">
        <v>25</v>
      </c>
      <c r="Q6379" s="15" t="s">
        <v>26</v>
      </c>
      <c r="R6379" s="15" t="s">
        <v>17</v>
      </c>
      <c r="S6379" s="18" t="n">
        <v>44.65</v>
      </c>
      <c r="T6379" s="15" t="n">
        <v>44.65</v>
      </c>
      <c r="U6379" s="15" t="s">
        <v>26</v>
      </c>
      <c r="V6379" s="18" t="n">
        <f aca="false">IF(ISNUMBER(T6379),T6379,0)</f>
        <v>44.65</v>
      </c>
      <c r="W6379" s="15" t="n">
        <f aca="false">IF(U6379="Yes",1,0)</f>
        <v>1</v>
      </c>
      <c r="X6379" s="15" t="str">
        <f aca="false">IF(F6379&lt;=12,"0-12 months",IF(F6379&lt;=24,"13-24 months",IF(F6379&lt;=48,"25-48 months","49-72 months")))</f>
        <v>0-12 months</v>
      </c>
      <c r="Y6379" s="15" t="str">
        <f aca="false">IF(C6379=1,"Yes","No")</f>
        <v>No</v>
      </c>
      <c r="Z6379" s="15" t="n">
        <f aca="false">COUNTIF(J6379:O6379,"Yes")</f>
        <v>3</v>
      </c>
      <c r="AA6379" s="18" t="n">
        <f aca="false">S6379*W6379</f>
        <v>44.65</v>
      </c>
      <c r="AB6379" s="15" t="n">
        <f aca="false">(P6379="Month-to-month")+(I6379="Fiber optic")+(R6379="Electronic check")+(F6379&lt;=12)+(M6379="No")+(J6379="No")</f>
        <v>3</v>
      </c>
      <c r="AC6379" s="15" t="str">
        <f aca="false">IF(AB6379&gt;=5,"High",IF(AB6379&gt;=3,"Medium","Low"))</f>
        <v>Medium</v>
      </c>
    </row>
    <row r="6380" customFormat="false" ht="15" hidden="false" customHeight="false" outlineLevel="0" collapsed="false">
      <c r="A6380" s="15" t="s">
        <v>6477</v>
      </c>
      <c r="B6380" s="15" t="s">
        <v>98</v>
      </c>
      <c r="C6380" s="15" t="n">
        <v>0</v>
      </c>
      <c r="D6380" s="15" t="s">
        <v>26</v>
      </c>
      <c r="E6380" s="15" t="s">
        <v>26</v>
      </c>
      <c r="F6380" s="15" t="n">
        <v>13</v>
      </c>
      <c r="G6380" s="15" t="s">
        <v>26</v>
      </c>
      <c r="H6380" s="15" t="s">
        <v>24</v>
      </c>
      <c r="I6380" s="15" t="s">
        <v>102</v>
      </c>
      <c r="J6380" s="15" t="s">
        <v>26</v>
      </c>
      <c r="K6380" s="15" t="s">
        <v>24</v>
      </c>
      <c r="L6380" s="15" t="s">
        <v>24</v>
      </c>
      <c r="M6380" s="15" t="s">
        <v>24</v>
      </c>
      <c r="N6380" s="15" t="s">
        <v>24</v>
      </c>
      <c r="O6380" s="15" t="s">
        <v>26</v>
      </c>
      <c r="P6380" s="15" t="s">
        <v>25</v>
      </c>
      <c r="Q6380" s="15" t="s">
        <v>24</v>
      </c>
      <c r="R6380" s="15" t="s">
        <v>15</v>
      </c>
      <c r="S6380" s="18" t="n">
        <v>84.05</v>
      </c>
      <c r="T6380" s="15" t="n">
        <v>1095.3</v>
      </c>
      <c r="U6380" s="15" t="s">
        <v>26</v>
      </c>
      <c r="V6380" s="18" t="n">
        <f aca="false">IF(ISNUMBER(T6380),T6380,0)</f>
        <v>1095.3</v>
      </c>
      <c r="W6380" s="15" t="n">
        <f aca="false">IF(U6380="Yes",1,0)</f>
        <v>1</v>
      </c>
      <c r="X6380" s="15" t="str">
        <f aca="false">IF(F6380&lt;=12,"0-12 months",IF(F6380&lt;=24,"13-24 months",IF(F6380&lt;=48,"25-48 months","49-72 months")))</f>
        <v>13-24 months</v>
      </c>
      <c r="Y6380" s="15" t="str">
        <f aca="false">IF(C6380=1,"Yes","No")</f>
        <v>No</v>
      </c>
      <c r="Z6380" s="15" t="n">
        <f aca="false">COUNTIF(J6380:O6380,"Yes")</f>
        <v>2</v>
      </c>
      <c r="AA6380" s="18" t="n">
        <f aca="false">S6380*W6380</f>
        <v>84.05</v>
      </c>
      <c r="AB6380" s="15" t="n">
        <f aca="false">(P6380="Month-to-month")+(I6380="Fiber optic")+(R6380="Electronic check")+(F6380&lt;=12)+(M6380="No")+(J6380="No")</f>
        <v>4</v>
      </c>
      <c r="AC6380" s="15" t="str">
        <f aca="false">IF(AB6380&gt;=5,"High",IF(AB6380&gt;=3,"Medium","Low"))</f>
        <v>Medium</v>
      </c>
    </row>
    <row r="6381" customFormat="false" ht="15" hidden="false" customHeight="false" outlineLevel="0" collapsed="false">
      <c r="A6381" s="15" t="s">
        <v>6478</v>
      </c>
      <c r="B6381" s="15" t="s">
        <v>98</v>
      </c>
      <c r="C6381" s="15" t="n">
        <v>0</v>
      </c>
      <c r="D6381" s="15" t="s">
        <v>24</v>
      </c>
      <c r="E6381" s="15" t="s">
        <v>24</v>
      </c>
      <c r="F6381" s="15" t="n">
        <v>10</v>
      </c>
      <c r="G6381" s="15" t="s">
        <v>26</v>
      </c>
      <c r="H6381" s="15" t="s">
        <v>26</v>
      </c>
      <c r="I6381" s="15" t="s">
        <v>102</v>
      </c>
      <c r="J6381" s="15" t="s">
        <v>24</v>
      </c>
      <c r="K6381" s="15" t="s">
        <v>26</v>
      </c>
      <c r="L6381" s="15" t="s">
        <v>24</v>
      </c>
      <c r="M6381" s="15" t="s">
        <v>24</v>
      </c>
      <c r="N6381" s="15" t="s">
        <v>24</v>
      </c>
      <c r="O6381" s="15" t="s">
        <v>24</v>
      </c>
      <c r="P6381" s="15" t="s">
        <v>25</v>
      </c>
      <c r="Q6381" s="15" t="s">
        <v>26</v>
      </c>
      <c r="R6381" s="15" t="s">
        <v>19</v>
      </c>
      <c r="S6381" s="18" t="n">
        <v>80.7</v>
      </c>
      <c r="T6381" s="15" t="n">
        <v>788.8</v>
      </c>
      <c r="U6381" s="15" t="s">
        <v>26</v>
      </c>
      <c r="V6381" s="18" t="n">
        <f aca="false">IF(ISNUMBER(T6381),T6381,0)</f>
        <v>788.8</v>
      </c>
      <c r="W6381" s="15" t="n">
        <f aca="false">IF(U6381="Yes",1,0)</f>
        <v>1</v>
      </c>
      <c r="X6381" s="15" t="str">
        <f aca="false">IF(F6381&lt;=12,"0-12 months",IF(F6381&lt;=24,"13-24 months",IF(F6381&lt;=48,"25-48 months","49-72 months")))</f>
        <v>0-12 months</v>
      </c>
      <c r="Y6381" s="15" t="str">
        <f aca="false">IF(C6381=1,"Yes","No")</f>
        <v>No</v>
      </c>
      <c r="Z6381" s="15" t="n">
        <f aca="false">COUNTIF(J6381:O6381,"Yes")</f>
        <v>1</v>
      </c>
      <c r="AA6381" s="18" t="n">
        <f aca="false">S6381*W6381</f>
        <v>80.7</v>
      </c>
      <c r="AB6381" s="15" t="n">
        <f aca="false">(P6381="Month-to-month")+(I6381="Fiber optic")+(R6381="Electronic check")+(F6381&lt;=12)+(M6381="No")+(J6381="No")</f>
        <v>5</v>
      </c>
      <c r="AC6381" s="15" t="str">
        <f aca="false">IF(AB6381&gt;=5,"High",IF(AB6381&gt;=3,"Medium","Low"))</f>
        <v>High</v>
      </c>
    </row>
    <row r="6382" customFormat="false" ht="15" hidden="false" customHeight="false" outlineLevel="0" collapsed="false">
      <c r="A6382" s="15" t="s">
        <v>6479</v>
      </c>
      <c r="B6382" s="15" t="s">
        <v>98</v>
      </c>
      <c r="C6382" s="15" t="n">
        <v>1</v>
      </c>
      <c r="D6382" s="15" t="s">
        <v>26</v>
      </c>
      <c r="E6382" s="15" t="s">
        <v>24</v>
      </c>
      <c r="F6382" s="15" t="n">
        <v>65</v>
      </c>
      <c r="G6382" s="15" t="s">
        <v>26</v>
      </c>
      <c r="H6382" s="15" t="s">
        <v>26</v>
      </c>
      <c r="I6382" s="15" t="s">
        <v>102</v>
      </c>
      <c r="J6382" s="15" t="s">
        <v>24</v>
      </c>
      <c r="K6382" s="15" t="s">
        <v>26</v>
      </c>
      <c r="L6382" s="15" t="s">
        <v>26</v>
      </c>
      <c r="M6382" s="15" t="s">
        <v>24</v>
      </c>
      <c r="N6382" s="15" t="s">
        <v>26</v>
      </c>
      <c r="O6382" s="15" t="s">
        <v>26</v>
      </c>
      <c r="P6382" s="15" t="s">
        <v>25</v>
      </c>
      <c r="Q6382" s="15" t="s">
        <v>26</v>
      </c>
      <c r="R6382" s="15" t="s">
        <v>15</v>
      </c>
      <c r="S6382" s="18" t="n">
        <v>104.35</v>
      </c>
      <c r="T6382" s="15" t="n">
        <v>6578.55</v>
      </c>
      <c r="U6382" s="15" t="s">
        <v>24</v>
      </c>
      <c r="V6382" s="18" t="n">
        <f aca="false">IF(ISNUMBER(T6382),T6382,0)</f>
        <v>6578.55</v>
      </c>
      <c r="W6382" s="15" t="n">
        <f aca="false">IF(U6382="Yes",1,0)</f>
        <v>0</v>
      </c>
      <c r="X6382" s="15" t="str">
        <f aca="false">IF(F6382&lt;=12,"0-12 months",IF(F6382&lt;=24,"13-24 months",IF(F6382&lt;=48,"25-48 months","49-72 months")))</f>
        <v>49-72 months</v>
      </c>
      <c r="Y6382" s="15" t="str">
        <f aca="false">IF(C6382=1,"Yes","No")</f>
        <v>Yes</v>
      </c>
      <c r="Z6382" s="15" t="n">
        <f aca="false">COUNTIF(J6382:O6382,"Yes")</f>
        <v>4</v>
      </c>
      <c r="AA6382" s="18" t="n">
        <f aca="false">S6382*W6382</f>
        <v>0</v>
      </c>
      <c r="AB6382" s="15" t="n">
        <f aca="false">(P6382="Month-to-month")+(I6382="Fiber optic")+(R6382="Electronic check")+(F6382&lt;=12)+(M6382="No")+(J6382="No")</f>
        <v>5</v>
      </c>
      <c r="AC6382" s="15" t="str">
        <f aca="false">IF(AB6382&gt;=5,"High",IF(AB6382&gt;=3,"Medium","Low"))</f>
        <v>High</v>
      </c>
    </row>
    <row r="6383" customFormat="false" ht="15" hidden="false" customHeight="false" outlineLevel="0" collapsed="false">
      <c r="A6383" s="15" t="s">
        <v>6480</v>
      </c>
      <c r="B6383" s="15" t="s">
        <v>98</v>
      </c>
      <c r="C6383" s="15" t="n">
        <v>0</v>
      </c>
      <c r="D6383" s="15" t="s">
        <v>24</v>
      </c>
      <c r="E6383" s="15" t="s">
        <v>26</v>
      </c>
      <c r="F6383" s="15" t="n">
        <v>1</v>
      </c>
      <c r="G6383" s="15" t="s">
        <v>26</v>
      </c>
      <c r="H6383" s="15" t="s">
        <v>24</v>
      </c>
      <c r="I6383" s="15" t="s">
        <v>24</v>
      </c>
      <c r="J6383" s="15" t="s">
        <v>28</v>
      </c>
      <c r="K6383" s="15" t="s">
        <v>28</v>
      </c>
      <c r="L6383" s="15" t="s">
        <v>28</v>
      </c>
      <c r="M6383" s="15" t="s">
        <v>28</v>
      </c>
      <c r="N6383" s="15" t="s">
        <v>28</v>
      </c>
      <c r="O6383" s="15" t="s">
        <v>28</v>
      </c>
      <c r="P6383" s="15" t="s">
        <v>25</v>
      </c>
      <c r="Q6383" s="15" t="s">
        <v>24</v>
      </c>
      <c r="R6383" s="15" t="s">
        <v>17</v>
      </c>
      <c r="S6383" s="18" t="n">
        <v>19.55</v>
      </c>
      <c r="T6383" s="15" t="n">
        <v>19.55</v>
      </c>
      <c r="U6383" s="15" t="s">
        <v>24</v>
      </c>
      <c r="V6383" s="18" t="n">
        <f aca="false">IF(ISNUMBER(T6383),T6383,0)</f>
        <v>19.55</v>
      </c>
      <c r="W6383" s="15" t="n">
        <f aca="false">IF(U6383="Yes",1,0)</f>
        <v>0</v>
      </c>
      <c r="X6383" s="15" t="str">
        <f aca="false">IF(F6383&lt;=12,"0-12 months",IF(F6383&lt;=24,"13-24 months",IF(F6383&lt;=48,"25-48 months","49-72 months")))</f>
        <v>0-12 months</v>
      </c>
      <c r="Y6383" s="15" t="str">
        <f aca="false">IF(C6383=1,"Yes","No")</f>
        <v>No</v>
      </c>
      <c r="Z6383" s="15" t="n">
        <f aca="false">COUNTIF(J6383:O6383,"Yes")</f>
        <v>0</v>
      </c>
      <c r="AA6383" s="18" t="n">
        <f aca="false">S6383*W6383</f>
        <v>0</v>
      </c>
      <c r="AB6383" s="15" t="n">
        <f aca="false">(P6383="Month-to-month")+(I6383="Fiber optic")+(R6383="Electronic check")+(F6383&lt;=12)+(M6383="No")+(J6383="No")</f>
        <v>2</v>
      </c>
      <c r="AC6383" s="15" t="str">
        <f aca="false">IF(AB6383&gt;=5,"High",IF(AB6383&gt;=3,"Medium","Low"))</f>
        <v>Low</v>
      </c>
    </row>
    <row r="6384" customFormat="false" ht="15" hidden="false" customHeight="false" outlineLevel="0" collapsed="false">
      <c r="A6384" s="15" t="s">
        <v>6481</v>
      </c>
      <c r="B6384" s="15" t="s">
        <v>98</v>
      </c>
      <c r="C6384" s="15" t="n">
        <v>0</v>
      </c>
      <c r="D6384" s="15" t="s">
        <v>26</v>
      </c>
      <c r="E6384" s="15" t="s">
        <v>26</v>
      </c>
      <c r="F6384" s="15" t="n">
        <v>38</v>
      </c>
      <c r="G6384" s="15" t="s">
        <v>26</v>
      </c>
      <c r="H6384" s="15" t="s">
        <v>24</v>
      </c>
      <c r="I6384" s="15" t="s">
        <v>96</v>
      </c>
      <c r="J6384" s="15" t="s">
        <v>26</v>
      </c>
      <c r="K6384" s="15" t="s">
        <v>26</v>
      </c>
      <c r="L6384" s="15" t="s">
        <v>26</v>
      </c>
      <c r="M6384" s="15" t="s">
        <v>26</v>
      </c>
      <c r="N6384" s="15" t="s">
        <v>26</v>
      </c>
      <c r="O6384" s="15" t="s">
        <v>24</v>
      </c>
      <c r="P6384" s="15" t="s">
        <v>27</v>
      </c>
      <c r="Q6384" s="15" t="s">
        <v>24</v>
      </c>
      <c r="R6384" s="15" t="s">
        <v>15</v>
      </c>
      <c r="S6384" s="18" t="n">
        <v>74.05</v>
      </c>
      <c r="T6384" s="15" t="n">
        <v>2802.3</v>
      </c>
      <c r="U6384" s="15" t="s">
        <v>24</v>
      </c>
      <c r="V6384" s="18" t="n">
        <f aca="false">IF(ISNUMBER(T6384),T6384,0)</f>
        <v>2802.3</v>
      </c>
      <c r="W6384" s="15" t="n">
        <f aca="false">IF(U6384="Yes",1,0)</f>
        <v>0</v>
      </c>
      <c r="X6384" s="15" t="str">
        <f aca="false">IF(F6384&lt;=12,"0-12 months",IF(F6384&lt;=24,"13-24 months",IF(F6384&lt;=48,"25-48 months","49-72 months")))</f>
        <v>25-48 months</v>
      </c>
      <c r="Y6384" s="15" t="str">
        <f aca="false">IF(C6384=1,"Yes","No")</f>
        <v>No</v>
      </c>
      <c r="Z6384" s="15" t="n">
        <f aca="false">COUNTIF(J6384:O6384,"Yes")</f>
        <v>5</v>
      </c>
      <c r="AA6384" s="18" t="n">
        <f aca="false">S6384*W6384</f>
        <v>0</v>
      </c>
      <c r="AB6384" s="15" t="n">
        <f aca="false">(P6384="Month-to-month")+(I6384="Fiber optic")+(R6384="Electronic check")+(F6384&lt;=12)+(M6384="No")+(J6384="No")</f>
        <v>1</v>
      </c>
      <c r="AC6384" s="15" t="str">
        <f aca="false">IF(AB6384&gt;=5,"High",IF(AB6384&gt;=3,"Medium","Low"))</f>
        <v>Low</v>
      </c>
    </row>
    <row r="6385" customFormat="false" ht="15" hidden="false" customHeight="false" outlineLevel="0" collapsed="false">
      <c r="A6385" s="15" t="s">
        <v>6482</v>
      </c>
      <c r="B6385" s="15" t="s">
        <v>98</v>
      </c>
      <c r="C6385" s="15" t="n">
        <v>0</v>
      </c>
      <c r="D6385" s="15" t="s">
        <v>24</v>
      </c>
      <c r="E6385" s="15" t="s">
        <v>26</v>
      </c>
      <c r="F6385" s="15" t="n">
        <v>23</v>
      </c>
      <c r="G6385" s="15" t="s">
        <v>24</v>
      </c>
      <c r="H6385" s="15" t="s">
        <v>95</v>
      </c>
      <c r="I6385" s="15" t="s">
        <v>96</v>
      </c>
      <c r="J6385" s="15" t="s">
        <v>26</v>
      </c>
      <c r="K6385" s="15" t="s">
        <v>24</v>
      </c>
      <c r="L6385" s="15" t="s">
        <v>26</v>
      </c>
      <c r="M6385" s="15" t="s">
        <v>26</v>
      </c>
      <c r="N6385" s="15" t="s">
        <v>24</v>
      </c>
      <c r="O6385" s="15" t="s">
        <v>24</v>
      </c>
      <c r="P6385" s="15" t="s">
        <v>29</v>
      </c>
      <c r="Q6385" s="15" t="s">
        <v>24</v>
      </c>
      <c r="R6385" s="15" t="s">
        <v>17</v>
      </c>
      <c r="S6385" s="18" t="n">
        <v>40.1</v>
      </c>
      <c r="T6385" s="15" t="n">
        <v>857.75</v>
      </c>
      <c r="U6385" s="15" t="s">
        <v>24</v>
      </c>
      <c r="V6385" s="18" t="n">
        <f aca="false">IF(ISNUMBER(T6385),T6385,0)</f>
        <v>857.75</v>
      </c>
      <c r="W6385" s="15" t="n">
        <f aca="false">IF(U6385="Yes",1,0)</f>
        <v>0</v>
      </c>
      <c r="X6385" s="15" t="str">
        <f aca="false">IF(F6385&lt;=12,"0-12 months",IF(F6385&lt;=24,"13-24 months",IF(F6385&lt;=48,"25-48 months","49-72 months")))</f>
        <v>13-24 months</v>
      </c>
      <c r="Y6385" s="15" t="str">
        <f aca="false">IF(C6385=1,"Yes","No")</f>
        <v>No</v>
      </c>
      <c r="Z6385" s="15" t="n">
        <f aca="false">COUNTIF(J6385:O6385,"Yes")</f>
        <v>3</v>
      </c>
      <c r="AA6385" s="18" t="n">
        <f aca="false">S6385*W6385</f>
        <v>0</v>
      </c>
      <c r="AB6385" s="15" t="n">
        <f aca="false">(P6385="Month-to-month")+(I6385="Fiber optic")+(R6385="Electronic check")+(F6385&lt;=12)+(M6385="No")+(J6385="No")</f>
        <v>0</v>
      </c>
      <c r="AC6385" s="15" t="str">
        <f aca="false">IF(AB6385&gt;=5,"High",IF(AB6385&gt;=3,"Medium","Low"))</f>
        <v>Low</v>
      </c>
    </row>
    <row r="6386" customFormat="false" ht="15" hidden="false" customHeight="false" outlineLevel="0" collapsed="false">
      <c r="A6386" s="15" t="s">
        <v>6483</v>
      </c>
      <c r="B6386" s="15" t="s">
        <v>94</v>
      </c>
      <c r="C6386" s="15" t="n">
        <v>0</v>
      </c>
      <c r="D6386" s="15" t="s">
        <v>26</v>
      </c>
      <c r="E6386" s="15" t="s">
        <v>24</v>
      </c>
      <c r="F6386" s="15" t="n">
        <v>10</v>
      </c>
      <c r="G6386" s="15" t="s">
        <v>26</v>
      </c>
      <c r="H6386" s="15" t="s">
        <v>24</v>
      </c>
      <c r="I6386" s="15" t="s">
        <v>24</v>
      </c>
      <c r="J6386" s="15" t="s">
        <v>28</v>
      </c>
      <c r="K6386" s="15" t="s">
        <v>28</v>
      </c>
      <c r="L6386" s="15" t="s">
        <v>28</v>
      </c>
      <c r="M6386" s="15" t="s">
        <v>28</v>
      </c>
      <c r="N6386" s="15" t="s">
        <v>28</v>
      </c>
      <c r="O6386" s="15" t="s">
        <v>28</v>
      </c>
      <c r="P6386" s="15" t="s">
        <v>27</v>
      </c>
      <c r="Q6386" s="15" t="s">
        <v>24</v>
      </c>
      <c r="R6386" s="15" t="s">
        <v>17</v>
      </c>
      <c r="S6386" s="18" t="n">
        <v>20.1</v>
      </c>
      <c r="T6386" s="15" t="n">
        <v>184.4</v>
      </c>
      <c r="U6386" s="15" t="s">
        <v>24</v>
      </c>
      <c r="V6386" s="18" t="n">
        <f aca="false">IF(ISNUMBER(T6386),T6386,0)</f>
        <v>184.4</v>
      </c>
      <c r="W6386" s="15" t="n">
        <f aca="false">IF(U6386="Yes",1,0)</f>
        <v>0</v>
      </c>
      <c r="X6386" s="15" t="str">
        <f aca="false">IF(F6386&lt;=12,"0-12 months",IF(F6386&lt;=24,"13-24 months",IF(F6386&lt;=48,"25-48 months","49-72 months")))</f>
        <v>0-12 months</v>
      </c>
      <c r="Y6386" s="15" t="str">
        <f aca="false">IF(C6386=1,"Yes","No")</f>
        <v>No</v>
      </c>
      <c r="Z6386" s="15" t="n">
        <f aca="false">COUNTIF(J6386:O6386,"Yes")</f>
        <v>0</v>
      </c>
      <c r="AA6386" s="18" t="n">
        <f aca="false">S6386*W6386</f>
        <v>0</v>
      </c>
      <c r="AB6386" s="15" t="n">
        <f aca="false">(P6386="Month-to-month")+(I6386="Fiber optic")+(R6386="Electronic check")+(F6386&lt;=12)+(M6386="No")+(J6386="No")</f>
        <v>1</v>
      </c>
      <c r="AC6386" s="15" t="str">
        <f aca="false">IF(AB6386&gt;=5,"High",IF(AB6386&gt;=3,"Medium","Low"))</f>
        <v>Low</v>
      </c>
    </row>
    <row r="6387" customFormat="false" ht="15" hidden="false" customHeight="false" outlineLevel="0" collapsed="false">
      <c r="A6387" s="15" t="s">
        <v>6484</v>
      </c>
      <c r="B6387" s="15" t="s">
        <v>98</v>
      </c>
      <c r="C6387" s="15" t="n">
        <v>0</v>
      </c>
      <c r="D6387" s="15" t="s">
        <v>24</v>
      </c>
      <c r="E6387" s="15" t="s">
        <v>26</v>
      </c>
      <c r="F6387" s="15" t="n">
        <v>4</v>
      </c>
      <c r="G6387" s="15" t="s">
        <v>26</v>
      </c>
      <c r="H6387" s="15" t="s">
        <v>26</v>
      </c>
      <c r="I6387" s="15" t="s">
        <v>102</v>
      </c>
      <c r="J6387" s="15" t="s">
        <v>24</v>
      </c>
      <c r="K6387" s="15" t="s">
        <v>26</v>
      </c>
      <c r="L6387" s="15" t="s">
        <v>24</v>
      </c>
      <c r="M6387" s="15" t="s">
        <v>24</v>
      </c>
      <c r="N6387" s="15" t="s">
        <v>26</v>
      </c>
      <c r="O6387" s="15" t="s">
        <v>26</v>
      </c>
      <c r="P6387" s="15" t="s">
        <v>25</v>
      </c>
      <c r="Q6387" s="15" t="s">
        <v>26</v>
      </c>
      <c r="R6387" s="15" t="s">
        <v>15</v>
      </c>
      <c r="S6387" s="18" t="n">
        <v>101.7</v>
      </c>
      <c r="T6387" s="15" t="n">
        <v>364.55</v>
      </c>
      <c r="U6387" s="15" t="s">
        <v>26</v>
      </c>
      <c r="V6387" s="18" t="n">
        <f aca="false">IF(ISNUMBER(T6387),T6387,0)</f>
        <v>364.55</v>
      </c>
      <c r="W6387" s="15" t="n">
        <f aca="false">IF(U6387="Yes",1,0)</f>
        <v>1</v>
      </c>
      <c r="X6387" s="15" t="str">
        <f aca="false">IF(F6387&lt;=12,"0-12 months",IF(F6387&lt;=24,"13-24 months",IF(F6387&lt;=48,"25-48 months","49-72 months")))</f>
        <v>0-12 months</v>
      </c>
      <c r="Y6387" s="15" t="str">
        <f aca="false">IF(C6387=1,"Yes","No")</f>
        <v>No</v>
      </c>
      <c r="Z6387" s="15" t="n">
        <f aca="false">COUNTIF(J6387:O6387,"Yes")</f>
        <v>3</v>
      </c>
      <c r="AA6387" s="18" t="n">
        <f aca="false">S6387*W6387</f>
        <v>101.7</v>
      </c>
      <c r="AB6387" s="15" t="n">
        <f aca="false">(P6387="Month-to-month")+(I6387="Fiber optic")+(R6387="Electronic check")+(F6387&lt;=12)+(M6387="No")+(J6387="No")</f>
        <v>6</v>
      </c>
      <c r="AC6387" s="15" t="str">
        <f aca="false">IF(AB6387&gt;=5,"High",IF(AB6387&gt;=3,"Medium","Low"))</f>
        <v>High</v>
      </c>
    </row>
    <row r="6388" customFormat="false" ht="15" hidden="false" customHeight="false" outlineLevel="0" collapsed="false">
      <c r="A6388" s="15" t="s">
        <v>6485</v>
      </c>
      <c r="B6388" s="15" t="s">
        <v>98</v>
      </c>
      <c r="C6388" s="15" t="n">
        <v>0</v>
      </c>
      <c r="D6388" s="15" t="s">
        <v>26</v>
      </c>
      <c r="E6388" s="15" t="s">
        <v>26</v>
      </c>
      <c r="F6388" s="15" t="n">
        <v>72</v>
      </c>
      <c r="G6388" s="15" t="s">
        <v>26</v>
      </c>
      <c r="H6388" s="15" t="s">
        <v>26</v>
      </c>
      <c r="I6388" s="15" t="s">
        <v>96</v>
      </c>
      <c r="J6388" s="15" t="s">
        <v>26</v>
      </c>
      <c r="K6388" s="15" t="s">
        <v>24</v>
      </c>
      <c r="L6388" s="15" t="s">
        <v>26</v>
      </c>
      <c r="M6388" s="15" t="s">
        <v>26</v>
      </c>
      <c r="N6388" s="15" t="s">
        <v>26</v>
      </c>
      <c r="O6388" s="15" t="s">
        <v>26</v>
      </c>
      <c r="P6388" s="15" t="s">
        <v>29</v>
      </c>
      <c r="Q6388" s="15" t="s">
        <v>26</v>
      </c>
      <c r="R6388" s="15" t="s">
        <v>21</v>
      </c>
      <c r="S6388" s="18" t="n">
        <v>83.55</v>
      </c>
      <c r="T6388" s="15" t="n">
        <v>6093.3</v>
      </c>
      <c r="U6388" s="15" t="s">
        <v>24</v>
      </c>
      <c r="V6388" s="18" t="n">
        <f aca="false">IF(ISNUMBER(T6388),T6388,0)</f>
        <v>6093.3</v>
      </c>
      <c r="W6388" s="15" t="n">
        <f aca="false">IF(U6388="Yes",1,0)</f>
        <v>0</v>
      </c>
      <c r="X6388" s="15" t="str">
        <f aca="false">IF(F6388&lt;=12,"0-12 months",IF(F6388&lt;=24,"13-24 months",IF(F6388&lt;=48,"25-48 months","49-72 months")))</f>
        <v>49-72 months</v>
      </c>
      <c r="Y6388" s="15" t="str">
        <f aca="false">IF(C6388=1,"Yes","No")</f>
        <v>No</v>
      </c>
      <c r="Z6388" s="15" t="n">
        <f aca="false">COUNTIF(J6388:O6388,"Yes")</f>
        <v>5</v>
      </c>
      <c r="AA6388" s="18" t="n">
        <f aca="false">S6388*W6388</f>
        <v>0</v>
      </c>
      <c r="AB6388" s="15" t="n">
        <f aca="false">(P6388="Month-to-month")+(I6388="Fiber optic")+(R6388="Electronic check")+(F6388&lt;=12)+(M6388="No")+(J6388="No")</f>
        <v>0</v>
      </c>
      <c r="AC6388" s="15" t="str">
        <f aca="false">IF(AB6388&gt;=5,"High",IF(AB6388&gt;=3,"Medium","Low"))</f>
        <v>Low</v>
      </c>
    </row>
    <row r="6389" customFormat="false" ht="15" hidden="false" customHeight="false" outlineLevel="0" collapsed="false">
      <c r="A6389" s="15" t="s">
        <v>6486</v>
      </c>
      <c r="B6389" s="15" t="s">
        <v>94</v>
      </c>
      <c r="C6389" s="15" t="n">
        <v>0</v>
      </c>
      <c r="D6389" s="15" t="s">
        <v>26</v>
      </c>
      <c r="E6389" s="15" t="s">
        <v>24</v>
      </c>
      <c r="F6389" s="15" t="n">
        <v>35</v>
      </c>
      <c r="G6389" s="15" t="s">
        <v>26</v>
      </c>
      <c r="H6389" s="15" t="s">
        <v>24</v>
      </c>
      <c r="I6389" s="15" t="s">
        <v>96</v>
      </c>
      <c r="J6389" s="15" t="s">
        <v>24</v>
      </c>
      <c r="K6389" s="15" t="s">
        <v>26</v>
      </c>
      <c r="L6389" s="15" t="s">
        <v>24</v>
      </c>
      <c r="M6389" s="15" t="s">
        <v>26</v>
      </c>
      <c r="N6389" s="15" t="s">
        <v>24</v>
      </c>
      <c r="O6389" s="15" t="s">
        <v>24</v>
      </c>
      <c r="P6389" s="15" t="s">
        <v>25</v>
      </c>
      <c r="Q6389" s="15" t="s">
        <v>24</v>
      </c>
      <c r="R6389" s="15" t="s">
        <v>15</v>
      </c>
      <c r="S6389" s="18" t="n">
        <v>56.85</v>
      </c>
      <c r="T6389" s="15" t="n">
        <v>1861.1</v>
      </c>
      <c r="U6389" s="15" t="s">
        <v>24</v>
      </c>
      <c r="V6389" s="18" t="n">
        <f aca="false">IF(ISNUMBER(T6389),T6389,0)</f>
        <v>1861.1</v>
      </c>
      <c r="W6389" s="15" t="n">
        <f aca="false">IF(U6389="Yes",1,0)</f>
        <v>0</v>
      </c>
      <c r="X6389" s="15" t="str">
        <f aca="false">IF(F6389&lt;=12,"0-12 months",IF(F6389&lt;=24,"13-24 months",IF(F6389&lt;=48,"25-48 months","49-72 months")))</f>
        <v>25-48 months</v>
      </c>
      <c r="Y6389" s="15" t="str">
        <f aca="false">IF(C6389=1,"Yes","No")</f>
        <v>No</v>
      </c>
      <c r="Z6389" s="15" t="n">
        <f aca="false">COUNTIF(J6389:O6389,"Yes")</f>
        <v>2</v>
      </c>
      <c r="AA6389" s="18" t="n">
        <f aca="false">S6389*W6389</f>
        <v>0</v>
      </c>
      <c r="AB6389" s="15" t="n">
        <f aca="false">(P6389="Month-to-month")+(I6389="Fiber optic")+(R6389="Electronic check")+(F6389&lt;=12)+(M6389="No")+(J6389="No")</f>
        <v>3</v>
      </c>
      <c r="AC6389" s="15" t="str">
        <f aca="false">IF(AB6389&gt;=5,"High",IF(AB6389&gt;=3,"Medium","Low"))</f>
        <v>Medium</v>
      </c>
    </row>
    <row r="6390" customFormat="false" ht="15" hidden="false" customHeight="false" outlineLevel="0" collapsed="false">
      <c r="A6390" s="15" t="s">
        <v>6487</v>
      </c>
      <c r="B6390" s="15" t="s">
        <v>94</v>
      </c>
      <c r="C6390" s="15" t="n">
        <v>0</v>
      </c>
      <c r="D6390" s="15" t="s">
        <v>24</v>
      </c>
      <c r="E6390" s="15" t="s">
        <v>24</v>
      </c>
      <c r="F6390" s="15" t="n">
        <v>1</v>
      </c>
      <c r="G6390" s="15" t="s">
        <v>26</v>
      </c>
      <c r="H6390" s="15" t="s">
        <v>24</v>
      </c>
      <c r="I6390" s="15" t="s">
        <v>24</v>
      </c>
      <c r="J6390" s="15" t="s">
        <v>28</v>
      </c>
      <c r="K6390" s="15" t="s">
        <v>28</v>
      </c>
      <c r="L6390" s="15" t="s">
        <v>28</v>
      </c>
      <c r="M6390" s="15" t="s">
        <v>28</v>
      </c>
      <c r="N6390" s="15" t="s">
        <v>28</v>
      </c>
      <c r="O6390" s="15" t="s">
        <v>28</v>
      </c>
      <c r="P6390" s="15" t="s">
        <v>25</v>
      </c>
      <c r="Q6390" s="15" t="s">
        <v>24</v>
      </c>
      <c r="R6390" s="15" t="s">
        <v>17</v>
      </c>
      <c r="S6390" s="18" t="n">
        <v>20.4</v>
      </c>
      <c r="T6390" s="15" t="n">
        <v>20.4</v>
      </c>
      <c r="U6390" s="15" t="s">
        <v>26</v>
      </c>
      <c r="V6390" s="18" t="n">
        <f aca="false">IF(ISNUMBER(T6390),T6390,0)</f>
        <v>20.4</v>
      </c>
      <c r="W6390" s="15" t="n">
        <f aca="false">IF(U6390="Yes",1,0)</f>
        <v>1</v>
      </c>
      <c r="X6390" s="15" t="str">
        <f aca="false">IF(F6390&lt;=12,"0-12 months",IF(F6390&lt;=24,"13-24 months",IF(F6390&lt;=48,"25-48 months","49-72 months")))</f>
        <v>0-12 months</v>
      </c>
      <c r="Y6390" s="15" t="str">
        <f aca="false">IF(C6390=1,"Yes","No")</f>
        <v>No</v>
      </c>
      <c r="Z6390" s="15" t="n">
        <f aca="false">COUNTIF(J6390:O6390,"Yes")</f>
        <v>0</v>
      </c>
      <c r="AA6390" s="18" t="n">
        <f aca="false">S6390*W6390</f>
        <v>20.4</v>
      </c>
      <c r="AB6390" s="15" t="n">
        <f aca="false">(P6390="Month-to-month")+(I6390="Fiber optic")+(R6390="Electronic check")+(F6390&lt;=12)+(M6390="No")+(J6390="No")</f>
        <v>2</v>
      </c>
      <c r="AC6390" s="15" t="str">
        <f aca="false">IF(AB6390&gt;=5,"High",IF(AB6390&gt;=3,"Medium","Low"))</f>
        <v>Low</v>
      </c>
    </row>
    <row r="6391" customFormat="false" ht="15" hidden="false" customHeight="false" outlineLevel="0" collapsed="false">
      <c r="A6391" s="15" t="s">
        <v>6488</v>
      </c>
      <c r="B6391" s="15" t="s">
        <v>94</v>
      </c>
      <c r="C6391" s="15" t="n">
        <v>0</v>
      </c>
      <c r="D6391" s="15" t="s">
        <v>26</v>
      </c>
      <c r="E6391" s="15" t="s">
        <v>26</v>
      </c>
      <c r="F6391" s="15" t="n">
        <v>58</v>
      </c>
      <c r="G6391" s="15" t="s">
        <v>26</v>
      </c>
      <c r="H6391" s="15" t="s">
        <v>24</v>
      </c>
      <c r="I6391" s="15" t="s">
        <v>24</v>
      </c>
      <c r="J6391" s="15" t="s">
        <v>28</v>
      </c>
      <c r="K6391" s="15" t="s">
        <v>28</v>
      </c>
      <c r="L6391" s="15" t="s">
        <v>28</v>
      </c>
      <c r="M6391" s="15" t="s">
        <v>28</v>
      </c>
      <c r="N6391" s="15" t="s">
        <v>28</v>
      </c>
      <c r="O6391" s="15" t="s">
        <v>28</v>
      </c>
      <c r="P6391" s="15" t="s">
        <v>29</v>
      </c>
      <c r="Q6391" s="15" t="s">
        <v>24</v>
      </c>
      <c r="R6391" s="15" t="s">
        <v>21</v>
      </c>
      <c r="S6391" s="18" t="n">
        <v>19.55</v>
      </c>
      <c r="T6391" s="15" t="n">
        <v>1079.65</v>
      </c>
      <c r="U6391" s="15" t="s">
        <v>24</v>
      </c>
      <c r="V6391" s="18" t="n">
        <f aca="false">IF(ISNUMBER(T6391),T6391,0)</f>
        <v>1079.65</v>
      </c>
      <c r="W6391" s="15" t="n">
        <f aca="false">IF(U6391="Yes",1,0)</f>
        <v>0</v>
      </c>
      <c r="X6391" s="15" t="str">
        <f aca="false">IF(F6391&lt;=12,"0-12 months",IF(F6391&lt;=24,"13-24 months",IF(F6391&lt;=48,"25-48 months","49-72 months")))</f>
        <v>49-72 months</v>
      </c>
      <c r="Y6391" s="15" t="str">
        <f aca="false">IF(C6391=1,"Yes","No")</f>
        <v>No</v>
      </c>
      <c r="Z6391" s="15" t="n">
        <f aca="false">COUNTIF(J6391:O6391,"Yes")</f>
        <v>0</v>
      </c>
      <c r="AA6391" s="18" t="n">
        <f aca="false">S6391*W6391</f>
        <v>0</v>
      </c>
      <c r="AB6391" s="15" t="n">
        <f aca="false">(P6391="Month-to-month")+(I6391="Fiber optic")+(R6391="Electronic check")+(F6391&lt;=12)+(M6391="No")+(J6391="No")</f>
        <v>0</v>
      </c>
      <c r="AC6391" s="15" t="str">
        <f aca="false">IF(AB6391&gt;=5,"High",IF(AB6391&gt;=3,"Medium","Low"))</f>
        <v>Low</v>
      </c>
    </row>
    <row r="6392" customFormat="false" ht="15" hidden="false" customHeight="false" outlineLevel="0" collapsed="false">
      <c r="A6392" s="15" t="s">
        <v>6489</v>
      </c>
      <c r="B6392" s="15" t="s">
        <v>98</v>
      </c>
      <c r="C6392" s="15" t="n">
        <v>0</v>
      </c>
      <c r="D6392" s="15" t="s">
        <v>26</v>
      </c>
      <c r="E6392" s="15" t="s">
        <v>26</v>
      </c>
      <c r="F6392" s="15" t="n">
        <v>70</v>
      </c>
      <c r="G6392" s="15" t="s">
        <v>26</v>
      </c>
      <c r="H6392" s="15" t="s">
        <v>24</v>
      </c>
      <c r="I6392" s="15" t="s">
        <v>102</v>
      </c>
      <c r="J6392" s="15" t="s">
        <v>24</v>
      </c>
      <c r="K6392" s="15" t="s">
        <v>26</v>
      </c>
      <c r="L6392" s="15" t="s">
        <v>26</v>
      </c>
      <c r="M6392" s="15" t="s">
        <v>26</v>
      </c>
      <c r="N6392" s="15" t="s">
        <v>26</v>
      </c>
      <c r="O6392" s="15" t="s">
        <v>26</v>
      </c>
      <c r="P6392" s="15" t="s">
        <v>27</v>
      </c>
      <c r="Q6392" s="15" t="s">
        <v>26</v>
      </c>
      <c r="R6392" s="15" t="s">
        <v>15</v>
      </c>
      <c r="S6392" s="18" t="n">
        <v>106.15</v>
      </c>
      <c r="T6392" s="15" t="n">
        <v>7475.1</v>
      </c>
      <c r="U6392" s="15" t="s">
        <v>24</v>
      </c>
      <c r="V6392" s="18" t="n">
        <f aca="false">IF(ISNUMBER(T6392),T6392,0)</f>
        <v>7475.1</v>
      </c>
      <c r="W6392" s="15" t="n">
        <f aca="false">IF(U6392="Yes",1,0)</f>
        <v>0</v>
      </c>
      <c r="X6392" s="15" t="str">
        <f aca="false">IF(F6392&lt;=12,"0-12 months",IF(F6392&lt;=24,"13-24 months",IF(F6392&lt;=48,"25-48 months","49-72 months")))</f>
        <v>49-72 months</v>
      </c>
      <c r="Y6392" s="15" t="str">
        <f aca="false">IF(C6392=1,"Yes","No")</f>
        <v>No</v>
      </c>
      <c r="Z6392" s="15" t="n">
        <f aca="false">COUNTIF(J6392:O6392,"Yes")</f>
        <v>5</v>
      </c>
      <c r="AA6392" s="18" t="n">
        <f aca="false">S6392*W6392</f>
        <v>0</v>
      </c>
      <c r="AB6392" s="15" t="n">
        <f aca="false">(P6392="Month-to-month")+(I6392="Fiber optic")+(R6392="Electronic check")+(F6392&lt;=12)+(M6392="No")+(J6392="No")</f>
        <v>3</v>
      </c>
      <c r="AC6392" s="15" t="str">
        <f aca="false">IF(AB6392&gt;=5,"High",IF(AB6392&gt;=3,"Medium","Low"))</f>
        <v>Medium</v>
      </c>
    </row>
    <row r="6393" customFormat="false" ht="15" hidden="false" customHeight="false" outlineLevel="0" collapsed="false">
      <c r="A6393" s="15" t="s">
        <v>6490</v>
      </c>
      <c r="B6393" s="15" t="s">
        <v>98</v>
      </c>
      <c r="C6393" s="15" t="n">
        <v>0</v>
      </c>
      <c r="D6393" s="15" t="s">
        <v>26</v>
      </c>
      <c r="E6393" s="15" t="s">
        <v>26</v>
      </c>
      <c r="F6393" s="15" t="n">
        <v>38</v>
      </c>
      <c r="G6393" s="15" t="s">
        <v>26</v>
      </c>
      <c r="H6393" s="15" t="s">
        <v>26</v>
      </c>
      <c r="I6393" s="15" t="s">
        <v>96</v>
      </c>
      <c r="J6393" s="15" t="s">
        <v>24</v>
      </c>
      <c r="K6393" s="15" t="s">
        <v>26</v>
      </c>
      <c r="L6393" s="15" t="s">
        <v>26</v>
      </c>
      <c r="M6393" s="15" t="s">
        <v>24</v>
      </c>
      <c r="N6393" s="15" t="s">
        <v>26</v>
      </c>
      <c r="O6393" s="15" t="s">
        <v>26</v>
      </c>
      <c r="P6393" s="15" t="s">
        <v>27</v>
      </c>
      <c r="Q6393" s="15" t="s">
        <v>24</v>
      </c>
      <c r="R6393" s="15" t="s">
        <v>21</v>
      </c>
      <c r="S6393" s="18" t="n">
        <v>78.95</v>
      </c>
      <c r="T6393" s="15" t="n">
        <v>2862.55</v>
      </c>
      <c r="U6393" s="15" t="s">
        <v>24</v>
      </c>
      <c r="V6393" s="18" t="n">
        <f aca="false">IF(ISNUMBER(T6393),T6393,0)</f>
        <v>2862.55</v>
      </c>
      <c r="W6393" s="15" t="n">
        <f aca="false">IF(U6393="Yes",1,0)</f>
        <v>0</v>
      </c>
      <c r="X6393" s="15" t="str">
        <f aca="false">IF(F6393&lt;=12,"0-12 months",IF(F6393&lt;=24,"13-24 months",IF(F6393&lt;=48,"25-48 months","49-72 months")))</f>
        <v>25-48 months</v>
      </c>
      <c r="Y6393" s="15" t="str">
        <f aca="false">IF(C6393=1,"Yes","No")</f>
        <v>No</v>
      </c>
      <c r="Z6393" s="15" t="n">
        <f aca="false">COUNTIF(J6393:O6393,"Yes")</f>
        <v>4</v>
      </c>
      <c r="AA6393" s="18" t="n">
        <f aca="false">S6393*W6393</f>
        <v>0</v>
      </c>
      <c r="AB6393" s="15" t="n">
        <f aca="false">(P6393="Month-to-month")+(I6393="Fiber optic")+(R6393="Electronic check")+(F6393&lt;=12)+(M6393="No")+(J6393="No")</f>
        <v>2</v>
      </c>
      <c r="AC6393" s="15" t="str">
        <f aca="false">IF(AB6393&gt;=5,"High",IF(AB6393&gt;=3,"Medium","Low"))</f>
        <v>Low</v>
      </c>
    </row>
    <row r="6394" customFormat="false" ht="15" hidden="false" customHeight="false" outlineLevel="0" collapsed="false">
      <c r="A6394" s="15" t="s">
        <v>6491</v>
      </c>
      <c r="B6394" s="15" t="s">
        <v>94</v>
      </c>
      <c r="C6394" s="15" t="n">
        <v>0</v>
      </c>
      <c r="D6394" s="15" t="s">
        <v>26</v>
      </c>
      <c r="E6394" s="15" t="s">
        <v>26</v>
      </c>
      <c r="F6394" s="15" t="n">
        <v>60</v>
      </c>
      <c r="G6394" s="15" t="s">
        <v>24</v>
      </c>
      <c r="H6394" s="15" t="s">
        <v>95</v>
      </c>
      <c r="I6394" s="15" t="s">
        <v>96</v>
      </c>
      <c r="J6394" s="15" t="s">
        <v>24</v>
      </c>
      <c r="K6394" s="15" t="s">
        <v>26</v>
      </c>
      <c r="L6394" s="15" t="s">
        <v>24</v>
      </c>
      <c r="M6394" s="15" t="s">
        <v>24</v>
      </c>
      <c r="N6394" s="15" t="s">
        <v>26</v>
      </c>
      <c r="O6394" s="15" t="s">
        <v>26</v>
      </c>
      <c r="P6394" s="15" t="s">
        <v>25</v>
      </c>
      <c r="Q6394" s="15" t="s">
        <v>26</v>
      </c>
      <c r="R6394" s="15" t="s">
        <v>15</v>
      </c>
      <c r="S6394" s="18" t="n">
        <v>49.75</v>
      </c>
      <c r="T6394" s="15" t="n">
        <v>3069.45</v>
      </c>
      <c r="U6394" s="15" t="s">
        <v>24</v>
      </c>
      <c r="V6394" s="18" t="n">
        <f aca="false">IF(ISNUMBER(T6394),T6394,0)</f>
        <v>3069.45</v>
      </c>
      <c r="W6394" s="15" t="n">
        <f aca="false">IF(U6394="Yes",1,0)</f>
        <v>0</v>
      </c>
      <c r="X6394" s="15" t="str">
        <f aca="false">IF(F6394&lt;=12,"0-12 months",IF(F6394&lt;=24,"13-24 months",IF(F6394&lt;=48,"25-48 months","49-72 months")))</f>
        <v>49-72 months</v>
      </c>
      <c r="Y6394" s="15" t="str">
        <f aca="false">IF(C6394=1,"Yes","No")</f>
        <v>No</v>
      </c>
      <c r="Z6394" s="15" t="n">
        <f aca="false">COUNTIF(J6394:O6394,"Yes")</f>
        <v>3</v>
      </c>
      <c r="AA6394" s="18" t="n">
        <f aca="false">S6394*W6394</f>
        <v>0</v>
      </c>
      <c r="AB6394" s="15" t="n">
        <f aca="false">(P6394="Month-to-month")+(I6394="Fiber optic")+(R6394="Electronic check")+(F6394&lt;=12)+(M6394="No")+(J6394="No")</f>
        <v>4</v>
      </c>
      <c r="AC6394" s="15" t="str">
        <f aca="false">IF(AB6394&gt;=5,"High",IF(AB6394&gt;=3,"Medium","Low"))</f>
        <v>Medium</v>
      </c>
    </row>
    <row r="6395" customFormat="false" ht="15" hidden="false" customHeight="false" outlineLevel="0" collapsed="false">
      <c r="A6395" s="15" t="s">
        <v>6492</v>
      </c>
      <c r="B6395" s="15" t="s">
        <v>98</v>
      </c>
      <c r="C6395" s="15" t="n">
        <v>0</v>
      </c>
      <c r="D6395" s="15" t="s">
        <v>24</v>
      </c>
      <c r="E6395" s="15" t="s">
        <v>24</v>
      </c>
      <c r="F6395" s="15" t="n">
        <v>26</v>
      </c>
      <c r="G6395" s="15" t="s">
        <v>26</v>
      </c>
      <c r="H6395" s="15" t="s">
        <v>26</v>
      </c>
      <c r="I6395" s="15" t="s">
        <v>102</v>
      </c>
      <c r="J6395" s="15" t="s">
        <v>26</v>
      </c>
      <c r="K6395" s="15" t="s">
        <v>26</v>
      </c>
      <c r="L6395" s="15" t="s">
        <v>24</v>
      </c>
      <c r="M6395" s="15" t="s">
        <v>24</v>
      </c>
      <c r="N6395" s="15" t="s">
        <v>26</v>
      </c>
      <c r="O6395" s="15" t="s">
        <v>24</v>
      </c>
      <c r="P6395" s="15" t="s">
        <v>25</v>
      </c>
      <c r="Q6395" s="15" t="s">
        <v>26</v>
      </c>
      <c r="R6395" s="15" t="s">
        <v>21</v>
      </c>
      <c r="S6395" s="18" t="n">
        <v>92.4</v>
      </c>
      <c r="T6395" s="15" t="n">
        <v>2349.8</v>
      </c>
      <c r="U6395" s="15" t="s">
        <v>24</v>
      </c>
      <c r="V6395" s="18" t="n">
        <f aca="false">IF(ISNUMBER(T6395),T6395,0)</f>
        <v>2349.8</v>
      </c>
      <c r="W6395" s="15" t="n">
        <f aca="false">IF(U6395="Yes",1,0)</f>
        <v>0</v>
      </c>
      <c r="X6395" s="15" t="str">
        <f aca="false">IF(F6395&lt;=12,"0-12 months",IF(F6395&lt;=24,"13-24 months",IF(F6395&lt;=48,"25-48 months","49-72 months")))</f>
        <v>25-48 months</v>
      </c>
      <c r="Y6395" s="15" t="str">
        <f aca="false">IF(C6395=1,"Yes","No")</f>
        <v>No</v>
      </c>
      <c r="Z6395" s="15" t="n">
        <f aca="false">COUNTIF(J6395:O6395,"Yes")</f>
        <v>3</v>
      </c>
      <c r="AA6395" s="18" t="n">
        <f aca="false">S6395*W6395</f>
        <v>0</v>
      </c>
      <c r="AB6395" s="15" t="n">
        <f aca="false">(P6395="Month-to-month")+(I6395="Fiber optic")+(R6395="Electronic check")+(F6395&lt;=12)+(M6395="No")+(J6395="No")</f>
        <v>3</v>
      </c>
      <c r="AC6395" s="15" t="str">
        <f aca="false">IF(AB6395&gt;=5,"High",IF(AB6395&gt;=3,"Medium","Low"))</f>
        <v>Medium</v>
      </c>
    </row>
    <row r="6396" customFormat="false" ht="15" hidden="false" customHeight="false" outlineLevel="0" collapsed="false">
      <c r="A6396" s="15" t="s">
        <v>6493</v>
      </c>
      <c r="B6396" s="15" t="s">
        <v>94</v>
      </c>
      <c r="C6396" s="15" t="n">
        <v>0</v>
      </c>
      <c r="D6396" s="15" t="s">
        <v>24</v>
      </c>
      <c r="E6396" s="15" t="s">
        <v>24</v>
      </c>
      <c r="F6396" s="15" t="n">
        <v>8</v>
      </c>
      <c r="G6396" s="15" t="s">
        <v>26</v>
      </c>
      <c r="H6396" s="15" t="s">
        <v>24</v>
      </c>
      <c r="I6396" s="15" t="s">
        <v>96</v>
      </c>
      <c r="J6396" s="15" t="s">
        <v>26</v>
      </c>
      <c r="K6396" s="15" t="s">
        <v>26</v>
      </c>
      <c r="L6396" s="15" t="s">
        <v>24</v>
      </c>
      <c r="M6396" s="15" t="s">
        <v>26</v>
      </c>
      <c r="N6396" s="15" t="s">
        <v>24</v>
      </c>
      <c r="O6396" s="15" t="s">
        <v>24</v>
      </c>
      <c r="P6396" s="15" t="s">
        <v>27</v>
      </c>
      <c r="Q6396" s="15" t="s">
        <v>24</v>
      </c>
      <c r="R6396" s="15" t="s">
        <v>19</v>
      </c>
      <c r="S6396" s="18" t="n">
        <v>58.2</v>
      </c>
      <c r="T6396" s="15" t="n">
        <v>469.25</v>
      </c>
      <c r="U6396" s="15" t="s">
        <v>24</v>
      </c>
      <c r="V6396" s="18" t="n">
        <f aca="false">IF(ISNUMBER(T6396),T6396,0)</f>
        <v>469.25</v>
      </c>
      <c r="W6396" s="15" t="n">
        <f aca="false">IF(U6396="Yes",1,0)</f>
        <v>0</v>
      </c>
      <c r="X6396" s="15" t="str">
        <f aca="false">IF(F6396&lt;=12,"0-12 months",IF(F6396&lt;=24,"13-24 months",IF(F6396&lt;=48,"25-48 months","49-72 months")))</f>
        <v>0-12 months</v>
      </c>
      <c r="Y6396" s="15" t="str">
        <f aca="false">IF(C6396=1,"Yes","No")</f>
        <v>No</v>
      </c>
      <c r="Z6396" s="15" t="n">
        <f aca="false">COUNTIF(J6396:O6396,"Yes")</f>
        <v>3</v>
      </c>
      <c r="AA6396" s="18" t="n">
        <f aca="false">S6396*W6396</f>
        <v>0</v>
      </c>
      <c r="AB6396" s="15" t="n">
        <f aca="false">(P6396="Month-to-month")+(I6396="Fiber optic")+(R6396="Electronic check")+(F6396&lt;=12)+(M6396="No")+(J6396="No")</f>
        <v>1</v>
      </c>
      <c r="AC6396" s="15" t="str">
        <f aca="false">IF(AB6396&gt;=5,"High",IF(AB6396&gt;=3,"Medium","Low"))</f>
        <v>Low</v>
      </c>
    </row>
    <row r="6397" customFormat="false" ht="15" hidden="false" customHeight="false" outlineLevel="0" collapsed="false">
      <c r="A6397" s="15" t="s">
        <v>6494</v>
      </c>
      <c r="B6397" s="15" t="s">
        <v>98</v>
      </c>
      <c r="C6397" s="15" t="n">
        <v>0</v>
      </c>
      <c r="D6397" s="15" t="s">
        <v>26</v>
      </c>
      <c r="E6397" s="15" t="s">
        <v>26</v>
      </c>
      <c r="F6397" s="15" t="n">
        <v>41</v>
      </c>
      <c r="G6397" s="15" t="s">
        <v>26</v>
      </c>
      <c r="H6397" s="15" t="s">
        <v>26</v>
      </c>
      <c r="I6397" s="15" t="s">
        <v>102</v>
      </c>
      <c r="J6397" s="15" t="s">
        <v>24</v>
      </c>
      <c r="K6397" s="15" t="s">
        <v>24</v>
      </c>
      <c r="L6397" s="15" t="s">
        <v>26</v>
      </c>
      <c r="M6397" s="15" t="s">
        <v>26</v>
      </c>
      <c r="N6397" s="15" t="s">
        <v>26</v>
      </c>
      <c r="O6397" s="15" t="s">
        <v>26</v>
      </c>
      <c r="P6397" s="15" t="s">
        <v>27</v>
      </c>
      <c r="Q6397" s="15" t="s">
        <v>26</v>
      </c>
      <c r="R6397" s="15" t="s">
        <v>15</v>
      </c>
      <c r="S6397" s="18" t="n">
        <v>102.6</v>
      </c>
      <c r="T6397" s="15" t="n">
        <v>4213.35</v>
      </c>
      <c r="U6397" s="15" t="s">
        <v>26</v>
      </c>
      <c r="V6397" s="18" t="n">
        <f aca="false">IF(ISNUMBER(T6397),T6397,0)</f>
        <v>4213.35</v>
      </c>
      <c r="W6397" s="15" t="n">
        <f aca="false">IF(U6397="Yes",1,0)</f>
        <v>1</v>
      </c>
      <c r="X6397" s="15" t="str">
        <f aca="false">IF(F6397&lt;=12,"0-12 months",IF(F6397&lt;=24,"13-24 months",IF(F6397&lt;=48,"25-48 months","49-72 months")))</f>
        <v>25-48 months</v>
      </c>
      <c r="Y6397" s="15" t="str">
        <f aca="false">IF(C6397=1,"Yes","No")</f>
        <v>No</v>
      </c>
      <c r="Z6397" s="15" t="n">
        <f aca="false">COUNTIF(J6397:O6397,"Yes")</f>
        <v>4</v>
      </c>
      <c r="AA6397" s="18" t="n">
        <f aca="false">S6397*W6397</f>
        <v>102.6</v>
      </c>
      <c r="AB6397" s="15" t="n">
        <f aca="false">(P6397="Month-to-month")+(I6397="Fiber optic")+(R6397="Electronic check")+(F6397&lt;=12)+(M6397="No")+(J6397="No")</f>
        <v>3</v>
      </c>
      <c r="AC6397" s="15" t="str">
        <f aca="false">IF(AB6397&gt;=5,"High",IF(AB6397&gt;=3,"Medium","Low"))</f>
        <v>Medium</v>
      </c>
    </row>
    <row r="6398" customFormat="false" ht="15" hidden="false" customHeight="false" outlineLevel="0" collapsed="false">
      <c r="A6398" s="15" t="s">
        <v>6495</v>
      </c>
      <c r="B6398" s="15" t="s">
        <v>94</v>
      </c>
      <c r="C6398" s="15" t="n">
        <v>1</v>
      </c>
      <c r="D6398" s="15" t="s">
        <v>26</v>
      </c>
      <c r="E6398" s="15" t="s">
        <v>24</v>
      </c>
      <c r="F6398" s="15" t="n">
        <v>36</v>
      </c>
      <c r="G6398" s="15" t="s">
        <v>26</v>
      </c>
      <c r="H6398" s="15" t="s">
        <v>26</v>
      </c>
      <c r="I6398" s="15" t="s">
        <v>102</v>
      </c>
      <c r="J6398" s="15" t="s">
        <v>24</v>
      </c>
      <c r="K6398" s="15" t="s">
        <v>26</v>
      </c>
      <c r="L6398" s="15" t="s">
        <v>24</v>
      </c>
      <c r="M6398" s="15" t="s">
        <v>24</v>
      </c>
      <c r="N6398" s="15" t="s">
        <v>26</v>
      </c>
      <c r="O6398" s="15" t="s">
        <v>24</v>
      </c>
      <c r="P6398" s="15" t="s">
        <v>25</v>
      </c>
      <c r="Q6398" s="15" t="s">
        <v>26</v>
      </c>
      <c r="R6398" s="15" t="s">
        <v>21</v>
      </c>
      <c r="S6398" s="18" t="n">
        <v>91.95</v>
      </c>
      <c r="T6398" s="15" t="n">
        <v>3301.05</v>
      </c>
      <c r="U6398" s="15" t="s">
        <v>24</v>
      </c>
      <c r="V6398" s="18" t="n">
        <f aca="false">IF(ISNUMBER(T6398),T6398,0)</f>
        <v>3301.05</v>
      </c>
      <c r="W6398" s="15" t="n">
        <f aca="false">IF(U6398="Yes",1,0)</f>
        <v>0</v>
      </c>
      <c r="X6398" s="15" t="str">
        <f aca="false">IF(F6398&lt;=12,"0-12 months",IF(F6398&lt;=24,"13-24 months",IF(F6398&lt;=48,"25-48 months","49-72 months")))</f>
        <v>25-48 months</v>
      </c>
      <c r="Y6398" s="15" t="str">
        <f aca="false">IF(C6398=1,"Yes","No")</f>
        <v>Yes</v>
      </c>
      <c r="Z6398" s="15" t="n">
        <f aca="false">COUNTIF(J6398:O6398,"Yes")</f>
        <v>2</v>
      </c>
      <c r="AA6398" s="18" t="n">
        <f aca="false">S6398*W6398</f>
        <v>0</v>
      </c>
      <c r="AB6398" s="15" t="n">
        <f aca="false">(P6398="Month-to-month")+(I6398="Fiber optic")+(R6398="Electronic check")+(F6398&lt;=12)+(M6398="No")+(J6398="No")</f>
        <v>4</v>
      </c>
      <c r="AC6398" s="15" t="str">
        <f aca="false">IF(AB6398&gt;=5,"High",IF(AB6398&gt;=3,"Medium","Low"))</f>
        <v>Medium</v>
      </c>
    </row>
    <row r="6399" customFormat="false" ht="15" hidden="false" customHeight="false" outlineLevel="0" collapsed="false">
      <c r="A6399" s="15" t="s">
        <v>6496</v>
      </c>
      <c r="B6399" s="15" t="s">
        <v>98</v>
      </c>
      <c r="C6399" s="15" t="n">
        <v>1</v>
      </c>
      <c r="D6399" s="15" t="s">
        <v>24</v>
      </c>
      <c r="E6399" s="15" t="s">
        <v>24</v>
      </c>
      <c r="F6399" s="15" t="n">
        <v>54</v>
      </c>
      <c r="G6399" s="15" t="s">
        <v>26</v>
      </c>
      <c r="H6399" s="15" t="s">
        <v>24</v>
      </c>
      <c r="I6399" s="15" t="s">
        <v>96</v>
      </c>
      <c r="J6399" s="15" t="s">
        <v>24</v>
      </c>
      <c r="K6399" s="15" t="s">
        <v>24</v>
      </c>
      <c r="L6399" s="15" t="s">
        <v>26</v>
      </c>
      <c r="M6399" s="15" t="s">
        <v>26</v>
      </c>
      <c r="N6399" s="15" t="s">
        <v>24</v>
      </c>
      <c r="O6399" s="15" t="s">
        <v>26</v>
      </c>
      <c r="P6399" s="15" t="s">
        <v>27</v>
      </c>
      <c r="Q6399" s="15" t="s">
        <v>24</v>
      </c>
      <c r="R6399" s="15" t="s">
        <v>19</v>
      </c>
      <c r="S6399" s="18" t="n">
        <v>65.25</v>
      </c>
      <c r="T6399" s="15" t="n">
        <v>3529.95</v>
      </c>
      <c r="U6399" s="15" t="s">
        <v>24</v>
      </c>
      <c r="V6399" s="18" t="n">
        <f aca="false">IF(ISNUMBER(T6399),T6399,0)</f>
        <v>3529.95</v>
      </c>
      <c r="W6399" s="15" t="n">
        <f aca="false">IF(U6399="Yes",1,0)</f>
        <v>0</v>
      </c>
      <c r="X6399" s="15" t="str">
        <f aca="false">IF(F6399&lt;=12,"0-12 months",IF(F6399&lt;=24,"13-24 months",IF(F6399&lt;=48,"25-48 months","49-72 months")))</f>
        <v>49-72 months</v>
      </c>
      <c r="Y6399" s="15" t="str">
        <f aca="false">IF(C6399=1,"Yes","No")</f>
        <v>Yes</v>
      </c>
      <c r="Z6399" s="15" t="n">
        <f aca="false">COUNTIF(J6399:O6399,"Yes")</f>
        <v>3</v>
      </c>
      <c r="AA6399" s="18" t="n">
        <f aca="false">S6399*W6399</f>
        <v>0</v>
      </c>
      <c r="AB6399" s="15" t="n">
        <f aca="false">(P6399="Month-to-month")+(I6399="Fiber optic")+(R6399="Electronic check")+(F6399&lt;=12)+(M6399="No")+(J6399="No")</f>
        <v>1</v>
      </c>
      <c r="AC6399" s="15" t="str">
        <f aca="false">IF(AB6399&gt;=5,"High",IF(AB6399&gt;=3,"Medium","Low"))</f>
        <v>Low</v>
      </c>
    </row>
    <row r="6400" customFormat="false" ht="15" hidden="false" customHeight="false" outlineLevel="0" collapsed="false">
      <c r="A6400" s="15" t="s">
        <v>6497</v>
      </c>
      <c r="B6400" s="15" t="s">
        <v>98</v>
      </c>
      <c r="C6400" s="15" t="n">
        <v>0</v>
      </c>
      <c r="D6400" s="15" t="s">
        <v>26</v>
      </c>
      <c r="E6400" s="15" t="s">
        <v>26</v>
      </c>
      <c r="F6400" s="15" t="n">
        <v>71</v>
      </c>
      <c r="G6400" s="15" t="s">
        <v>26</v>
      </c>
      <c r="H6400" s="15" t="s">
        <v>26</v>
      </c>
      <c r="I6400" s="15" t="s">
        <v>102</v>
      </c>
      <c r="J6400" s="15" t="s">
        <v>24</v>
      </c>
      <c r="K6400" s="15" t="s">
        <v>26</v>
      </c>
      <c r="L6400" s="15" t="s">
        <v>26</v>
      </c>
      <c r="M6400" s="15" t="s">
        <v>24</v>
      </c>
      <c r="N6400" s="15" t="s">
        <v>26</v>
      </c>
      <c r="O6400" s="15" t="s">
        <v>26</v>
      </c>
      <c r="P6400" s="15" t="s">
        <v>29</v>
      </c>
      <c r="Q6400" s="15" t="s">
        <v>26</v>
      </c>
      <c r="R6400" s="15" t="s">
        <v>19</v>
      </c>
      <c r="S6400" s="18" t="n">
        <v>106</v>
      </c>
      <c r="T6400" s="15" t="n">
        <v>7723.7</v>
      </c>
      <c r="U6400" s="15" t="s">
        <v>26</v>
      </c>
      <c r="V6400" s="18" t="n">
        <f aca="false">IF(ISNUMBER(T6400),T6400,0)</f>
        <v>7723.7</v>
      </c>
      <c r="W6400" s="15" t="n">
        <f aca="false">IF(U6400="Yes",1,0)</f>
        <v>1</v>
      </c>
      <c r="X6400" s="15" t="str">
        <f aca="false">IF(F6400&lt;=12,"0-12 months",IF(F6400&lt;=24,"13-24 months",IF(F6400&lt;=48,"25-48 months","49-72 months")))</f>
        <v>49-72 months</v>
      </c>
      <c r="Y6400" s="15" t="str">
        <f aca="false">IF(C6400=1,"Yes","No")</f>
        <v>No</v>
      </c>
      <c r="Z6400" s="15" t="n">
        <f aca="false">COUNTIF(J6400:O6400,"Yes")</f>
        <v>4</v>
      </c>
      <c r="AA6400" s="18" t="n">
        <f aca="false">S6400*W6400</f>
        <v>106</v>
      </c>
      <c r="AB6400" s="15" t="n">
        <f aca="false">(P6400="Month-to-month")+(I6400="Fiber optic")+(R6400="Electronic check")+(F6400&lt;=12)+(M6400="No")+(J6400="No")</f>
        <v>3</v>
      </c>
      <c r="AC6400" s="15" t="str">
        <f aca="false">IF(AB6400&gt;=5,"High",IF(AB6400&gt;=3,"Medium","Low"))</f>
        <v>Medium</v>
      </c>
    </row>
    <row r="6401" customFormat="false" ht="15" hidden="false" customHeight="false" outlineLevel="0" collapsed="false">
      <c r="A6401" s="15" t="s">
        <v>6498</v>
      </c>
      <c r="B6401" s="15" t="s">
        <v>94</v>
      </c>
      <c r="C6401" s="15" t="n">
        <v>0</v>
      </c>
      <c r="D6401" s="15" t="s">
        <v>24</v>
      </c>
      <c r="E6401" s="15" t="s">
        <v>24</v>
      </c>
      <c r="F6401" s="15" t="n">
        <v>55</v>
      </c>
      <c r="G6401" s="15" t="s">
        <v>26</v>
      </c>
      <c r="H6401" s="15" t="s">
        <v>26</v>
      </c>
      <c r="I6401" s="15" t="s">
        <v>102</v>
      </c>
      <c r="J6401" s="15" t="s">
        <v>24</v>
      </c>
      <c r="K6401" s="15" t="s">
        <v>24</v>
      </c>
      <c r="L6401" s="15" t="s">
        <v>24</v>
      </c>
      <c r="M6401" s="15" t="s">
        <v>24</v>
      </c>
      <c r="N6401" s="15" t="s">
        <v>24</v>
      </c>
      <c r="O6401" s="15" t="s">
        <v>24</v>
      </c>
      <c r="P6401" s="15" t="s">
        <v>25</v>
      </c>
      <c r="Q6401" s="15" t="s">
        <v>26</v>
      </c>
      <c r="R6401" s="15" t="s">
        <v>15</v>
      </c>
      <c r="S6401" s="18" t="n">
        <v>73.1</v>
      </c>
      <c r="T6401" s="15" t="n">
        <v>4144.9</v>
      </c>
      <c r="U6401" s="15" t="s">
        <v>24</v>
      </c>
      <c r="V6401" s="18" t="n">
        <f aca="false">IF(ISNUMBER(T6401),T6401,0)</f>
        <v>4144.9</v>
      </c>
      <c r="W6401" s="15" t="n">
        <f aca="false">IF(U6401="Yes",1,0)</f>
        <v>0</v>
      </c>
      <c r="X6401" s="15" t="str">
        <f aca="false">IF(F6401&lt;=12,"0-12 months",IF(F6401&lt;=24,"13-24 months",IF(F6401&lt;=48,"25-48 months","49-72 months")))</f>
        <v>49-72 months</v>
      </c>
      <c r="Y6401" s="15" t="str">
        <f aca="false">IF(C6401=1,"Yes","No")</f>
        <v>No</v>
      </c>
      <c r="Z6401" s="15" t="n">
        <f aca="false">COUNTIF(J6401:O6401,"Yes")</f>
        <v>0</v>
      </c>
      <c r="AA6401" s="18" t="n">
        <f aca="false">S6401*W6401</f>
        <v>0</v>
      </c>
      <c r="AB6401" s="15" t="n">
        <f aca="false">(P6401="Month-to-month")+(I6401="Fiber optic")+(R6401="Electronic check")+(F6401&lt;=12)+(M6401="No")+(J6401="No")</f>
        <v>5</v>
      </c>
      <c r="AC6401" s="15" t="str">
        <f aca="false">IF(AB6401&gt;=5,"High",IF(AB6401&gt;=3,"Medium","Low"))</f>
        <v>High</v>
      </c>
    </row>
    <row r="6402" customFormat="false" ht="15" hidden="false" customHeight="false" outlineLevel="0" collapsed="false">
      <c r="A6402" s="15" t="s">
        <v>6499</v>
      </c>
      <c r="B6402" s="15" t="s">
        <v>94</v>
      </c>
      <c r="C6402" s="15" t="n">
        <v>0</v>
      </c>
      <c r="D6402" s="15" t="s">
        <v>24</v>
      </c>
      <c r="E6402" s="15" t="s">
        <v>24</v>
      </c>
      <c r="F6402" s="15" t="n">
        <v>72</v>
      </c>
      <c r="G6402" s="15" t="s">
        <v>26</v>
      </c>
      <c r="H6402" s="15" t="s">
        <v>26</v>
      </c>
      <c r="I6402" s="15" t="s">
        <v>96</v>
      </c>
      <c r="J6402" s="15" t="s">
        <v>26</v>
      </c>
      <c r="K6402" s="15" t="s">
        <v>26</v>
      </c>
      <c r="L6402" s="15" t="s">
        <v>24</v>
      </c>
      <c r="M6402" s="15" t="s">
        <v>24</v>
      </c>
      <c r="N6402" s="15" t="s">
        <v>24</v>
      </c>
      <c r="O6402" s="15" t="s">
        <v>24</v>
      </c>
      <c r="P6402" s="15" t="s">
        <v>29</v>
      </c>
      <c r="Q6402" s="15" t="s">
        <v>24</v>
      </c>
      <c r="R6402" s="15" t="s">
        <v>19</v>
      </c>
      <c r="S6402" s="18" t="n">
        <v>59.75</v>
      </c>
      <c r="T6402" s="15" t="n">
        <v>4265</v>
      </c>
      <c r="U6402" s="15" t="s">
        <v>24</v>
      </c>
      <c r="V6402" s="18" t="n">
        <f aca="false">IF(ISNUMBER(T6402),T6402,0)</f>
        <v>4265</v>
      </c>
      <c r="W6402" s="15" t="n">
        <f aca="false">IF(U6402="Yes",1,0)</f>
        <v>0</v>
      </c>
      <c r="X6402" s="15" t="str">
        <f aca="false">IF(F6402&lt;=12,"0-12 months",IF(F6402&lt;=24,"13-24 months",IF(F6402&lt;=48,"25-48 months","49-72 months")))</f>
        <v>49-72 months</v>
      </c>
      <c r="Y6402" s="15" t="str">
        <f aca="false">IF(C6402=1,"Yes","No")</f>
        <v>No</v>
      </c>
      <c r="Z6402" s="15" t="n">
        <f aca="false">COUNTIF(J6402:O6402,"Yes")</f>
        <v>2</v>
      </c>
      <c r="AA6402" s="18" t="n">
        <f aca="false">S6402*W6402</f>
        <v>0</v>
      </c>
      <c r="AB6402" s="15" t="n">
        <f aca="false">(P6402="Month-to-month")+(I6402="Fiber optic")+(R6402="Electronic check")+(F6402&lt;=12)+(M6402="No")+(J6402="No")</f>
        <v>1</v>
      </c>
      <c r="AC6402" s="15" t="str">
        <f aca="false">IF(AB6402&gt;=5,"High",IF(AB6402&gt;=3,"Medium","Low"))</f>
        <v>Low</v>
      </c>
    </row>
    <row r="6403" customFormat="false" ht="15" hidden="false" customHeight="false" outlineLevel="0" collapsed="false">
      <c r="A6403" s="15" t="s">
        <v>6500</v>
      </c>
      <c r="B6403" s="15" t="s">
        <v>94</v>
      </c>
      <c r="C6403" s="15" t="n">
        <v>0</v>
      </c>
      <c r="D6403" s="15" t="s">
        <v>24</v>
      </c>
      <c r="E6403" s="15" t="s">
        <v>26</v>
      </c>
      <c r="F6403" s="15" t="n">
        <v>3</v>
      </c>
      <c r="G6403" s="15" t="s">
        <v>26</v>
      </c>
      <c r="H6403" s="15" t="s">
        <v>24</v>
      </c>
      <c r="I6403" s="15" t="s">
        <v>96</v>
      </c>
      <c r="J6403" s="15" t="s">
        <v>26</v>
      </c>
      <c r="K6403" s="15" t="s">
        <v>24</v>
      </c>
      <c r="L6403" s="15" t="s">
        <v>24</v>
      </c>
      <c r="M6403" s="15" t="s">
        <v>26</v>
      </c>
      <c r="N6403" s="15" t="s">
        <v>24</v>
      </c>
      <c r="O6403" s="15" t="s">
        <v>24</v>
      </c>
      <c r="P6403" s="15" t="s">
        <v>25</v>
      </c>
      <c r="Q6403" s="15" t="s">
        <v>26</v>
      </c>
      <c r="R6403" s="15" t="s">
        <v>17</v>
      </c>
      <c r="S6403" s="18" t="n">
        <v>55.1</v>
      </c>
      <c r="T6403" s="15" t="n">
        <v>154.65</v>
      </c>
      <c r="U6403" s="15" t="s">
        <v>26</v>
      </c>
      <c r="V6403" s="18" t="n">
        <f aca="false">IF(ISNUMBER(T6403),T6403,0)</f>
        <v>154.65</v>
      </c>
      <c r="W6403" s="15" t="n">
        <f aca="false">IF(U6403="Yes",1,0)</f>
        <v>1</v>
      </c>
      <c r="X6403" s="15" t="str">
        <f aca="false">IF(F6403&lt;=12,"0-12 months",IF(F6403&lt;=24,"13-24 months",IF(F6403&lt;=48,"25-48 months","49-72 months")))</f>
        <v>0-12 months</v>
      </c>
      <c r="Y6403" s="15" t="str">
        <f aca="false">IF(C6403=1,"Yes","No")</f>
        <v>No</v>
      </c>
      <c r="Z6403" s="15" t="n">
        <f aca="false">COUNTIF(J6403:O6403,"Yes")</f>
        <v>2</v>
      </c>
      <c r="AA6403" s="18" t="n">
        <f aca="false">S6403*W6403</f>
        <v>55.1</v>
      </c>
      <c r="AB6403" s="15" t="n">
        <f aca="false">(P6403="Month-to-month")+(I6403="Fiber optic")+(R6403="Electronic check")+(F6403&lt;=12)+(M6403="No")+(J6403="No")</f>
        <v>2</v>
      </c>
      <c r="AC6403" s="15" t="str">
        <f aca="false">IF(AB6403&gt;=5,"High",IF(AB6403&gt;=3,"Medium","Low"))</f>
        <v>Low</v>
      </c>
    </row>
    <row r="6404" customFormat="false" ht="15" hidden="false" customHeight="false" outlineLevel="0" collapsed="false">
      <c r="A6404" s="15" t="s">
        <v>6501</v>
      </c>
      <c r="B6404" s="15" t="s">
        <v>94</v>
      </c>
      <c r="C6404" s="15" t="n">
        <v>0</v>
      </c>
      <c r="D6404" s="15" t="s">
        <v>26</v>
      </c>
      <c r="E6404" s="15" t="s">
        <v>26</v>
      </c>
      <c r="F6404" s="15" t="n">
        <v>54</v>
      </c>
      <c r="G6404" s="15" t="s">
        <v>26</v>
      </c>
      <c r="H6404" s="15" t="s">
        <v>26</v>
      </c>
      <c r="I6404" s="15" t="s">
        <v>96</v>
      </c>
      <c r="J6404" s="15" t="s">
        <v>24</v>
      </c>
      <c r="K6404" s="15" t="s">
        <v>26</v>
      </c>
      <c r="L6404" s="15" t="s">
        <v>26</v>
      </c>
      <c r="M6404" s="15" t="s">
        <v>24</v>
      </c>
      <c r="N6404" s="15" t="s">
        <v>24</v>
      </c>
      <c r="O6404" s="15" t="s">
        <v>24</v>
      </c>
      <c r="P6404" s="15" t="s">
        <v>29</v>
      </c>
      <c r="Q6404" s="15" t="s">
        <v>26</v>
      </c>
      <c r="R6404" s="15" t="s">
        <v>19</v>
      </c>
      <c r="S6404" s="18" t="n">
        <v>59.8</v>
      </c>
      <c r="T6404" s="15" t="n">
        <v>3246.45</v>
      </c>
      <c r="U6404" s="15" t="s">
        <v>24</v>
      </c>
      <c r="V6404" s="18" t="n">
        <f aca="false">IF(ISNUMBER(T6404),T6404,0)</f>
        <v>3246.45</v>
      </c>
      <c r="W6404" s="15" t="n">
        <f aca="false">IF(U6404="Yes",1,0)</f>
        <v>0</v>
      </c>
      <c r="X6404" s="15" t="str">
        <f aca="false">IF(F6404&lt;=12,"0-12 months",IF(F6404&lt;=24,"13-24 months",IF(F6404&lt;=48,"25-48 months","49-72 months")))</f>
        <v>49-72 months</v>
      </c>
      <c r="Y6404" s="15" t="str">
        <f aca="false">IF(C6404=1,"Yes","No")</f>
        <v>No</v>
      </c>
      <c r="Z6404" s="15" t="n">
        <f aca="false">COUNTIF(J6404:O6404,"Yes")</f>
        <v>2</v>
      </c>
      <c r="AA6404" s="18" t="n">
        <f aca="false">S6404*W6404</f>
        <v>0</v>
      </c>
      <c r="AB6404" s="15" t="n">
        <f aca="false">(P6404="Month-to-month")+(I6404="Fiber optic")+(R6404="Electronic check")+(F6404&lt;=12)+(M6404="No")+(J6404="No")</f>
        <v>2</v>
      </c>
      <c r="AC6404" s="15" t="str">
        <f aca="false">IF(AB6404&gt;=5,"High",IF(AB6404&gt;=3,"Medium","Low"))</f>
        <v>Low</v>
      </c>
    </row>
    <row r="6405" customFormat="false" ht="15" hidden="false" customHeight="false" outlineLevel="0" collapsed="false">
      <c r="A6405" s="15" t="s">
        <v>6502</v>
      </c>
      <c r="B6405" s="15" t="s">
        <v>98</v>
      </c>
      <c r="C6405" s="15" t="n">
        <v>0</v>
      </c>
      <c r="D6405" s="15" t="s">
        <v>26</v>
      </c>
      <c r="E6405" s="15" t="s">
        <v>26</v>
      </c>
      <c r="F6405" s="15" t="n">
        <v>72</v>
      </c>
      <c r="G6405" s="15" t="s">
        <v>26</v>
      </c>
      <c r="H6405" s="15" t="s">
        <v>26</v>
      </c>
      <c r="I6405" s="15" t="s">
        <v>102</v>
      </c>
      <c r="J6405" s="15" t="s">
        <v>26</v>
      </c>
      <c r="K6405" s="15" t="s">
        <v>26</v>
      </c>
      <c r="L6405" s="15" t="s">
        <v>26</v>
      </c>
      <c r="M6405" s="15" t="s">
        <v>26</v>
      </c>
      <c r="N6405" s="15" t="s">
        <v>26</v>
      </c>
      <c r="O6405" s="15" t="s">
        <v>26</v>
      </c>
      <c r="P6405" s="15" t="s">
        <v>29</v>
      </c>
      <c r="Q6405" s="15" t="s">
        <v>26</v>
      </c>
      <c r="R6405" s="15" t="s">
        <v>19</v>
      </c>
      <c r="S6405" s="18" t="n">
        <v>116.6</v>
      </c>
      <c r="T6405" s="15" t="n">
        <v>8337.45</v>
      </c>
      <c r="U6405" s="15" t="s">
        <v>24</v>
      </c>
      <c r="V6405" s="18" t="n">
        <f aca="false">IF(ISNUMBER(T6405),T6405,0)</f>
        <v>8337.45</v>
      </c>
      <c r="W6405" s="15" t="n">
        <f aca="false">IF(U6405="Yes",1,0)</f>
        <v>0</v>
      </c>
      <c r="X6405" s="15" t="str">
        <f aca="false">IF(F6405&lt;=12,"0-12 months",IF(F6405&lt;=24,"13-24 months",IF(F6405&lt;=48,"25-48 months","49-72 months")))</f>
        <v>49-72 months</v>
      </c>
      <c r="Y6405" s="15" t="str">
        <f aca="false">IF(C6405=1,"Yes","No")</f>
        <v>No</v>
      </c>
      <c r="Z6405" s="15" t="n">
        <f aca="false">COUNTIF(J6405:O6405,"Yes")</f>
        <v>6</v>
      </c>
      <c r="AA6405" s="18" t="n">
        <f aca="false">S6405*W6405</f>
        <v>0</v>
      </c>
      <c r="AB6405" s="15" t="n">
        <f aca="false">(P6405="Month-to-month")+(I6405="Fiber optic")+(R6405="Electronic check")+(F6405&lt;=12)+(M6405="No")+(J6405="No")</f>
        <v>1</v>
      </c>
      <c r="AC6405" s="15" t="str">
        <f aca="false">IF(AB6405&gt;=5,"High",IF(AB6405&gt;=3,"Medium","Low"))</f>
        <v>Low</v>
      </c>
    </row>
    <row r="6406" customFormat="false" ht="15" hidden="false" customHeight="false" outlineLevel="0" collapsed="false">
      <c r="A6406" s="15" t="s">
        <v>6503</v>
      </c>
      <c r="B6406" s="15" t="s">
        <v>98</v>
      </c>
      <c r="C6406" s="15" t="n">
        <v>0</v>
      </c>
      <c r="D6406" s="15" t="s">
        <v>24</v>
      </c>
      <c r="E6406" s="15" t="s">
        <v>24</v>
      </c>
      <c r="F6406" s="15" t="n">
        <v>52</v>
      </c>
      <c r="G6406" s="15" t="s">
        <v>26</v>
      </c>
      <c r="H6406" s="15" t="s">
        <v>26</v>
      </c>
      <c r="I6406" s="15" t="s">
        <v>102</v>
      </c>
      <c r="J6406" s="15" t="s">
        <v>26</v>
      </c>
      <c r="K6406" s="15" t="s">
        <v>24</v>
      </c>
      <c r="L6406" s="15" t="s">
        <v>26</v>
      </c>
      <c r="M6406" s="15" t="s">
        <v>26</v>
      </c>
      <c r="N6406" s="15" t="s">
        <v>26</v>
      </c>
      <c r="O6406" s="15" t="s">
        <v>26</v>
      </c>
      <c r="P6406" s="15" t="s">
        <v>29</v>
      </c>
      <c r="Q6406" s="15" t="s">
        <v>26</v>
      </c>
      <c r="R6406" s="15" t="s">
        <v>15</v>
      </c>
      <c r="S6406" s="18" t="n">
        <v>109.3</v>
      </c>
      <c r="T6406" s="15" t="n">
        <v>5731.4</v>
      </c>
      <c r="U6406" s="15" t="s">
        <v>24</v>
      </c>
      <c r="V6406" s="18" t="n">
        <f aca="false">IF(ISNUMBER(T6406),T6406,0)</f>
        <v>5731.4</v>
      </c>
      <c r="W6406" s="15" t="n">
        <f aca="false">IF(U6406="Yes",1,0)</f>
        <v>0</v>
      </c>
      <c r="X6406" s="15" t="str">
        <f aca="false">IF(F6406&lt;=12,"0-12 months",IF(F6406&lt;=24,"13-24 months",IF(F6406&lt;=48,"25-48 months","49-72 months")))</f>
        <v>49-72 months</v>
      </c>
      <c r="Y6406" s="15" t="str">
        <f aca="false">IF(C6406=1,"Yes","No")</f>
        <v>No</v>
      </c>
      <c r="Z6406" s="15" t="n">
        <f aca="false">COUNTIF(J6406:O6406,"Yes")</f>
        <v>5</v>
      </c>
      <c r="AA6406" s="18" t="n">
        <f aca="false">S6406*W6406</f>
        <v>0</v>
      </c>
      <c r="AB6406" s="15" t="n">
        <f aca="false">(P6406="Month-to-month")+(I6406="Fiber optic")+(R6406="Electronic check")+(F6406&lt;=12)+(M6406="No")+(J6406="No")</f>
        <v>2</v>
      </c>
      <c r="AC6406" s="15" t="str">
        <f aca="false">IF(AB6406&gt;=5,"High",IF(AB6406&gt;=3,"Medium","Low"))</f>
        <v>Low</v>
      </c>
    </row>
    <row r="6407" customFormat="false" ht="15" hidden="false" customHeight="false" outlineLevel="0" collapsed="false">
      <c r="A6407" s="15" t="s">
        <v>6504</v>
      </c>
      <c r="B6407" s="15" t="s">
        <v>94</v>
      </c>
      <c r="C6407" s="15" t="n">
        <v>1</v>
      </c>
      <c r="D6407" s="15" t="s">
        <v>24</v>
      </c>
      <c r="E6407" s="15" t="s">
        <v>24</v>
      </c>
      <c r="F6407" s="15" t="n">
        <v>60</v>
      </c>
      <c r="G6407" s="15" t="s">
        <v>26</v>
      </c>
      <c r="H6407" s="15" t="s">
        <v>26</v>
      </c>
      <c r="I6407" s="15" t="s">
        <v>102</v>
      </c>
      <c r="J6407" s="15" t="s">
        <v>26</v>
      </c>
      <c r="K6407" s="15" t="s">
        <v>24</v>
      </c>
      <c r="L6407" s="15" t="s">
        <v>24</v>
      </c>
      <c r="M6407" s="15" t="s">
        <v>24</v>
      </c>
      <c r="N6407" s="15" t="s">
        <v>26</v>
      </c>
      <c r="O6407" s="15" t="s">
        <v>26</v>
      </c>
      <c r="P6407" s="15" t="s">
        <v>27</v>
      </c>
      <c r="Q6407" s="15" t="s">
        <v>26</v>
      </c>
      <c r="R6407" s="15" t="s">
        <v>19</v>
      </c>
      <c r="S6407" s="18" t="n">
        <v>101.4</v>
      </c>
      <c r="T6407" s="15" t="n">
        <v>6176.6</v>
      </c>
      <c r="U6407" s="15" t="s">
        <v>24</v>
      </c>
      <c r="V6407" s="18" t="n">
        <f aca="false">IF(ISNUMBER(T6407),T6407,0)</f>
        <v>6176.6</v>
      </c>
      <c r="W6407" s="15" t="n">
        <f aca="false">IF(U6407="Yes",1,0)</f>
        <v>0</v>
      </c>
      <c r="X6407" s="15" t="str">
        <f aca="false">IF(F6407&lt;=12,"0-12 months",IF(F6407&lt;=24,"13-24 months",IF(F6407&lt;=48,"25-48 months","49-72 months")))</f>
        <v>49-72 months</v>
      </c>
      <c r="Y6407" s="15" t="str">
        <f aca="false">IF(C6407=1,"Yes","No")</f>
        <v>Yes</v>
      </c>
      <c r="Z6407" s="15" t="n">
        <f aca="false">COUNTIF(J6407:O6407,"Yes")</f>
        <v>3</v>
      </c>
      <c r="AA6407" s="18" t="n">
        <f aca="false">S6407*W6407</f>
        <v>0</v>
      </c>
      <c r="AB6407" s="15" t="n">
        <f aca="false">(P6407="Month-to-month")+(I6407="Fiber optic")+(R6407="Electronic check")+(F6407&lt;=12)+(M6407="No")+(J6407="No")</f>
        <v>2</v>
      </c>
      <c r="AC6407" s="15" t="str">
        <f aca="false">IF(AB6407&gt;=5,"High",IF(AB6407&gt;=3,"Medium","Low"))</f>
        <v>Low</v>
      </c>
    </row>
    <row r="6408" customFormat="false" ht="15" hidden="false" customHeight="false" outlineLevel="0" collapsed="false">
      <c r="A6408" s="15" t="s">
        <v>6505</v>
      </c>
      <c r="B6408" s="15" t="s">
        <v>94</v>
      </c>
      <c r="C6408" s="15" t="n">
        <v>0</v>
      </c>
      <c r="D6408" s="15" t="s">
        <v>24</v>
      </c>
      <c r="E6408" s="15" t="s">
        <v>24</v>
      </c>
      <c r="F6408" s="15" t="n">
        <v>39</v>
      </c>
      <c r="G6408" s="15" t="s">
        <v>24</v>
      </c>
      <c r="H6408" s="15" t="s">
        <v>95</v>
      </c>
      <c r="I6408" s="15" t="s">
        <v>96</v>
      </c>
      <c r="J6408" s="15" t="s">
        <v>24</v>
      </c>
      <c r="K6408" s="15" t="s">
        <v>24</v>
      </c>
      <c r="L6408" s="15" t="s">
        <v>26</v>
      </c>
      <c r="M6408" s="15" t="s">
        <v>24</v>
      </c>
      <c r="N6408" s="15" t="s">
        <v>26</v>
      </c>
      <c r="O6408" s="15" t="s">
        <v>26</v>
      </c>
      <c r="P6408" s="15" t="s">
        <v>25</v>
      </c>
      <c r="Q6408" s="15" t="s">
        <v>26</v>
      </c>
      <c r="R6408" s="15" t="s">
        <v>21</v>
      </c>
      <c r="S6408" s="18" t="n">
        <v>50.65</v>
      </c>
      <c r="T6408" s="15" t="n">
        <v>1905.4</v>
      </c>
      <c r="U6408" s="15" t="s">
        <v>24</v>
      </c>
      <c r="V6408" s="18" t="n">
        <f aca="false">IF(ISNUMBER(T6408),T6408,0)</f>
        <v>1905.4</v>
      </c>
      <c r="W6408" s="15" t="n">
        <f aca="false">IF(U6408="Yes",1,0)</f>
        <v>0</v>
      </c>
      <c r="X6408" s="15" t="str">
        <f aca="false">IF(F6408&lt;=12,"0-12 months",IF(F6408&lt;=24,"13-24 months",IF(F6408&lt;=48,"25-48 months","49-72 months")))</f>
        <v>25-48 months</v>
      </c>
      <c r="Y6408" s="15" t="str">
        <f aca="false">IF(C6408=1,"Yes","No")</f>
        <v>No</v>
      </c>
      <c r="Z6408" s="15" t="n">
        <f aca="false">COUNTIF(J6408:O6408,"Yes")</f>
        <v>3</v>
      </c>
      <c r="AA6408" s="18" t="n">
        <f aca="false">S6408*W6408</f>
        <v>0</v>
      </c>
      <c r="AB6408" s="15" t="n">
        <f aca="false">(P6408="Month-to-month")+(I6408="Fiber optic")+(R6408="Electronic check")+(F6408&lt;=12)+(M6408="No")+(J6408="No")</f>
        <v>3</v>
      </c>
      <c r="AC6408" s="15" t="str">
        <f aca="false">IF(AB6408&gt;=5,"High",IF(AB6408&gt;=3,"Medium","Low"))</f>
        <v>Medium</v>
      </c>
    </row>
    <row r="6409" customFormat="false" ht="15" hidden="false" customHeight="false" outlineLevel="0" collapsed="false">
      <c r="A6409" s="15" t="s">
        <v>6506</v>
      </c>
      <c r="B6409" s="15" t="s">
        <v>94</v>
      </c>
      <c r="C6409" s="15" t="n">
        <v>0</v>
      </c>
      <c r="D6409" s="15" t="s">
        <v>24</v>
      </c>
      <c r="E6409" s="15" t="s">
        <v>24</v>
      </c>
      <c r="F6409" s="15" t="n">
        <v>15</v>
      </c>
      <c r="G6409" s="15" t="s">
        <v>26</v>
      </c>
      <c r="H6409" s="15" t="s">
        <v>24</v>
      </c>
      <c r="I6409" s="15" t="s">
        <v>96</v>
      </c>
      <c r="J6409" s="15" t="s">
        <v>24</v>
      </c>
      <c r="K6409" s="15" t="s">
        <v>24</v>
      </c>
      <c r="L6409" s="15" t="s">
        <v>24</v>
      </c>
      <c r="M6409" s="15" t="s">
        <v>24</v>
      </c>
      <c r="N6409" s="15" t="s">
        <v>26</v>
      </c>
      <c r="O6409" s="15" t="s">
        <v>24</v>
      </c>
      <c r="P6409" s="15" t="s">
        <v>27</v>
      </c>
      <c r="Q6409" s="15" t="s">
        <v>24</v>
      </c>
      <c r="R6409" s="15" t="s">
        <v>17</v>
      </c>
      <c r="S6409" s="18" t="n">
        <v>56.15</v>
      </c>
      <c r="T6409" s="15" t="n">
        <v>931.9</v>
      </c>
      <c r="U6409" s="15" t="s">
        <v>24</v>
      </c>
      <c r="V6409" s="18" t="n">
        <f aca="false">IF(ISNUMBER(T6409),T6409,0)</f>
        <v>931.9</v>
      </c>
      <c r="W6409" s="15" t="n">
        <f aca="false">IF(U6409="Yes",1,0)</f>
        <v>0</v>
      </c>
      <c r="X6409" s="15" t="str">
        <f aca="false">IF(F6409&lt;=12,"0-12 months",IF(F6409&lt;=24,"13-24 months",IF(F6409&lt;=48,"25-48 months","49-72 months")))</f>
        <v>13-24 months</v>
      </c>
      <c r="Y6409" s="15" t="str">
        <f aca="false">IF(C6409=1,"Yes","No")</f>
        <v>No</v>
      </c>
      <c r="Z6409" s="15" t="n">
        <f aca="false">COUNTIF(J6409:O6409,"Yes")</f>
        <v>1</v>
      </c>
      <c r="AA6409" s="18" t="n">
        <f aca="false">S6409*W6409</f>
        <v>0</v>
      </c>
      <c r="AB6409" s="15" t="n">
        <f aca="false">(P6409="Month-to-month")+(I6409="Fiber optic")+(R6409="Electronic check")+(F6409&lt;=12)+(M6409="No")+(J6409="No")</f>
        <v>2</v>
      </c>
      <c r="AC6409" s="15" t="str">
        <f aca="false">IF(AB6409&gt;=5,"High",IF(AB6409&gt;=3,"Medium","Low"))</f>
        <v>Low</v>
      </c>
    </row>
    <row r="6410" customFormat="false" ht="15" hidden="false" customHeight="false" outlineLevel="0" collapsed="false">
      <c r="A6410" s="15" t="s">
        <v>6507</v>
      </c>
      <c r="B6410" s="15" t="s">
        <v>98</v>
      </c>
      <c r="C6410" s="15" t="n">
        <v>0</v>
      </c>
      <c r="D6410" s="15" t="s">
        <v>24</v>
      </c>
      <c r="E6410" s="15" t="s">
        <v>24</v>
      </c>
      <c r="F6410" s="15" t="n">
        <v>69</v>
      </c>
      <c r="G6410" s="15" t="s">
        <v>26</v>
      </c>
      <c r="H6410" s="15" t="s">
        <v>26</v>
      </c>
      <c r="I6410" s="15" t="s">
        <v>102</v>
      </c>
      <c r="J6410" s="15" t="s">
        <v>24</v>
      </c>
      <c r="K6410" s="15" t="s">
        <v>24</v>
      </c>
      <c r="L6410" s="15" t="s">
        <v>26</v>
      </c>
      <c r="M6410" s="15" t="s">
        <v>26</v>
      </c>
      <c r="N6410" s="15" t="s">
        <v>26</v>
      </c>
      <c r="O6410" s="15" t="s">
        <v>26</v>
      </c>
      <c r="P6410" s="15" t="s">
        <v>29</v>
      </c>
      <c r="Q6410" s="15" t="s">
        <v>26</v>
      </c>
      <c r="R6410" s="15" t="s">
        <v>19</v>
      </c>
      <c r="S6410" s="18" t="n">
        <v>106.5</v>
      </c>
      <c r="T6410" s="15" t="n">
        <v>7348.8</v>
      </c>
      <c r="U6410" s="15" t="s">
        <v>26</v>
      </c>
      <c r="V6410" s="18" t="n">
        <f aca="false">IF(ISNUMBER(T6410),T6410,0)</f>
        <v>7348.8</v>
      </c>
      <c r="W6410" s="15" t="n">
        <f aca="false">IF(U6410="Yes",1,0)</f>
        <v>1</v>
      </c>
      <c r="X6410" s="15" t="str">
        <f aca="false">IF(F6410&lt;=12,"0-12 months",IF(F6410&lt;=24,"13-24 months",IF(F6410&lt;=48,"25-48 months","49-72 months")))</f>
        <v>49-72 months</v>
      </c>
      <c r="Y6410" s="15" t="str">
        <f aca="false">IF(C6410=1,"Yes","No")</f>
        <v>No</v>
      </c>
      <c r="Z6410" s="15" t="n">
        <f aca="false">COUNTIF(J6410:O6410,"Yes")</f>
        <v>4</v>
      </c>
      <c r="AA6410" s="18" t="n">
        <f aca="false">S6410*W6410</f>
        <v>106.5</v>
      </c>
      <c r="AB6410" s="15" t="n">
        <f aca="false">(P6410="Month-to-month")+(I6410="Fiber optic")+(R6410="Electronic check")+(F6410&lt;=12)+(M6410="No")+(J6410="No")</f>
        <v>2</v>
      </c>
      <c r="AC6410" s="15" t="str">
        <f aca="false">IF(AB6410&gt;=5,"High",IF(AB6410&gt;=3,"Medium","Low"))</f>
        <v>Low</v>
      </c>
    </row>
    <row r="6411" customFormat="false" ht="15" hidden="false" customHeight="false" outlineLevel="0" collapsed="false">
      <c r="A6411" s="15" t="s">
        <v>6508</v>
      </c>
      <c r="B6411" s="15" t="s">
        <v>98</v>
      </c>
      <c r="C6411" s="15" t="n">
        <v>0</v>
      </c>
      <c r="D6411" s="15" t="s">
        <v>26</v>
      </c>
      <c r="E6411" s="15" t="s">
        <v>26</v>
      </c>
      <c r="F6411" s="15" t="n">
        <v>43</v>
      </c>
      <c r="G6411" s="15" t="s">
        <v>26</v>
      </c>
      <c r="H6411" s="15" t="s">
        <v>24</v>
      </c>
      <c r="I6411" s="15" t="s">
        <v>24</v>
      </c>
      <c r="J6411" s="15" t="s">
        <v>28</v>
      </c>
      <c r="K6411" s="15" t="s">
        <v>28</v>
      </c>
      <c r="L6411" s="15" t="s">
        <v>28</v>
      </c>
      <c r="M6411" s="15" t="s">
        <v>28</v>
      </c>
      <c r="N6411" s="15" t="s">
        <v>28</v>
      </c>
      <c r="O6411" s="15" t="s">
        <v>28</v>
      </c>
      <c r="P6411" s="15" t="s">
        <v>27</v>
      </c>
      <c r="Q6411" s="15" t="s">
        <v>26</v>
      </c>
      <c r="R6411" s="15" t="s">
        <v>17</v>
      </c>
      <c r="S6411" s="18" t="n">
        <v>19.2</v>
      </c>
      <c r="T6411" s="15" t="n">
        <v>776.25</v>
      </c>
      <c r="U6411" s="15" t="s">
        <v>24</v>
      </c>
      <c r="V6411" s="18" t="n">
        <f aca="false">IF(ISNUMBER(T6411),T6411,0)</f>
        <v>776.25</v>
      </c>
      <c r="W6411" s="15" t="n">
        <f aca="false">IF(U6411="Yes",1,0)</f>
        <v>0</v>
      </c>
      <c r="X6411" s="15" t="str">
        <f aca="false">IF(F6411&lt;=12,"0-12 months",IF(F6411&lt;=24,"13-24 months",IF(F6411&lt;=48,"25-48 months","49-72 months")))</f>
        <v>25-48 months</v>
      </c>
      <c r="Y6411" s="15" t="str">
        <f aca="false">IF(C6411=1,"Yes","No")</f>
        <v>No</v>
      </c>
      <c r="Z6411" s="15" t="n">
        <f aca="false">COUNTIF(J6411:O6411,"Yes")</f>
        <v>0</v>
      </c>
      <c r="AA6411" s="18" t="n">
        <f aca="false">S6411*W6411</f>
        <v>0</v>
      </c>
      <c r="AB6411" s="15" t="n">
        <f aca="false">(P6411="Month-to-month")+(I6411="Fiber optic")+(R6411="Electronic check")+(F6411&lt;=12)+(M6411="No")+(J6411="No")</f>
        <v>0</v>
      </c>
      <c r="AC6411" s="15" t="str">
        <f aca="false">IF(AB6411&gt;=5,"High",IF(AB6411&gt;=3,"Medium","Low"))</f>
        <v>Low</v>
      </c>
    </row>
    <row r="6412" customFormat="false" ht="15" hidden="false" customHeight="false" outlineLevel="0" collapsed="false">
      <c r="A6412" s="15" t="s">
        <v>6509</v>
      </c>
      <c r="B6412" s="15" t="s">
        <v>94</v>
      </c>
      <c r="C6412" s="15" t="n">
        <v>1</v>
      </c>
      <c r="D6412" s="15" t="s">
        <v>24</v>
      </c>
      <c r="E6412" s="15" t="s">
        <v>24</v>
      </c>
      <c r="F6412" s="15" t="n">
        <v>63</v>
      </c>
      <c r="G6412" s="15" t="s">
        <v>26</v>
      </c>
      <c r="H6412" s="15" t="s">
        <v>26</v>
      </c>
      <c r="I6412" s="15" t="s">
        <v>96</v>
      </c>
      <c r="J6412" s="15" t="s">
        <v>26</v>
      </c>
      <c r="K6412" s="15" t="s">
        <v>26</v>
      </c>
      <c r="L6412" s="15" t="s">
        <v>26</v>
      </c>
      <c r="M6412" s="15" t="s">
        <v>26</v>
      </c>
      <c r="N6412" s="15" t="s">
        <v>26</v>
      </c>
      <c r="O6412" s="15" t="s">
        <v>24</v>
      </c>
      <c r="P6412" s="15" t="s">
        <v>27</v>
      </c>
      <c r="Q6412" s="15" t="s">
        <v>24</v>
      </c>
      <c r="R6412" s="15" t="s">
        <v>19</v>
      </c>
      <c r="S6412" s="18" t="n">
        <v>83</v>
      </c>
      <c r="T6412" s="15" t="n">
        <v>5243.05</v>
      </c>
      <c r="U6412" s="15" t="s">
        <v>24</v>
      </c>
      <c r="V6412" s="18" t="n">
        <f aca="false">IF(ISNUMBER(T6412),T6412,0)</f>
        <v>5243.05</v>
      </c>
      <c r="W6412" s="15" t="n">
        <f aca="false">IF(U6412="Yes",1,0)</f>
        <v>0</v>
      </c>
      <c r="X6412" s="15" t="str">
        <f aca="false">IF(F6412&lt;=12,"0-12 months",IF(F6412&lt;=24,"13-24 months",IF(F6412&lt;=48,"25-48 months","49-72 months")))</f>
        <v>49-72 months</v>
      </c>
      <c r="Y6412" s="15" t="str">
        <f aca="false">IF(C6412=1,"Yes","No")</f>
        <v>Yes</v>
      </c>
      <c r="Z6412" s="15" t="n">
        <f aca="false">COUNTIF(J6412:O6412,"Yes")</f>
        <v>5</v>
      </c>
      <c r="AA6412" s="18" t="n">
        <f aca="false">S6412*W6412</f>
        <v>0</v>
      </c>
      <c r="AB6412" s="15" t="n">
        <f aca="false">(P6412="Month-to-month")+(I6412="Fiber optic")+(R6412="Electronic check")+(F6412&lt;=12)+(M6412="No")+(J6412="No")</f>
        <v>0</v>
      </c>
      <c r="AC6412" s="15" t="str">
        <f aca="false">IF(AB6412&gt;=5,"High",IF(AB6412&gt;=3,"Medium","Low"))</f>
        <v>Low</v>
      </c>
    </row>
    <row r="6413" customFormat="false" ht="15" hidden="false" customHeight="false" outlineLevel="0" collapsed="false">
      <c r="A6413" s="15" t="s">
        <v>6510</v>
      </c>
      <c r="B6413" s="15" t="s">
        <v>98</v>
      </c>
      <c r="C6413" s="15" t="n">
        <v>1</v>
      </c>
      <c r="D6413" s="15" t="s">
        <v>26</v>
      </c>
      <c r="E6413" s="15" t="s">
        <v>24</v>
      </c>
      <c r="F6413" s="15" t="n">
        <v>2</v>
      </c>
      <c r="G6413" s="15" t="s">
        <v>26</v>
      </c>
      <c r="H6413" s="15" t="s">
        <v>24</v>
      </c>
      <c r="I6413" s="15" t="s">
        <v>102</v>
      </c>
      <c r="J6413" s="15" t="s">
        <v>24</v>
      </c>
      <c r="K6413" s="15" t="s">
        <v>24</v>
      </c>
      <c r="L6413" s="15" t="s">
        <v>24</v>
      </c>
      <c r="M6413" s="15" t="s">
        <v>24</v>
      </c>
      <c r="N6413" s="15" t="s">
        <v>24</v>
      </c>
      <c r="O6413" s="15" t="s">
        <v>24</v>
      </c>
      <c r="P6413" s="15" t="s">
        <v>25</v>
      </c>
      <c r="Q6413" s="15" t="s">
        <v>24</v>
      </c>
      <c r="R6413" s="15" t="s">
        <v>15</v>
      </c>
      <c r="S6413" s="18" t="n">
        <v>70.1</v>
      </c>
      <c r="T6413" s="15" t="n">
        <v>141.65</v>
      </c>
      <c r="U6413" s="15" t="s">
        <v>24</v>
      </c>
      <c r="V6413" s="18" t="n">
        <f aca="false">IF(ISNUMBER(T6413),T6413,0)</f>
        <v>141.65</v>
      </c>
      <c r="W6413" s="15" t="n">
        <f aca="false">IF(U6413="Yes",1,0)</f>
        <v>0</v>
      </c>
      <c r="X6413" s="15" t="str">
        <f aca="false">IF(F6413&lt;=12,"0-12 months",IF(F6413&lt;=24,"13-24 months",IF(F6413&lt;=48,"25-48 months","49-72 months")))</f>
        <v>0-12 months</v>
      </c>
      <c r="Y6413" s="15" t="str">
        <f aca="false">IF(C6413=1,"Yes","No")</f>
        <v>Yes</v>
      </c>
      <c r="Z6413" s="15" t="n">
        <f aca="false">COUNTIF(J6413:O6413,"Yes")</f>
        <v>0</v>
      </c>
      <c r="AA6413" s="18" t="n">
        <f aca="false">S6413*W6413</f>
        <v>0</v>
      </c>
      <c r="AB6413" s="15" t="n">
        <f aca="false">(P6413="Month-to-month")+(I6413="Fiber optic")+(R6413="Electronic check")+(F6413&lt;=12)+(M6413="No")+(J6413="No")</f>
        <v>6</v>
      </c>
      <c r="AC6413" s="15" t="str">
        <f aca="false">IF(AB6413&gt;=5,"High",IF(AB6413&gt;=3,"Medium","Low"))</f>
        <v>High</v>
      </c>
    </row>
    <row r="6414" customFormat="false" ht="15" hidden="false" customHeight="false" outlineLevel="0" collapsed="false">
      <c r="A6414" s="15" t="s">
        <v>6511</v>
      </c>
      <c r="B6414" s="15" t="s">
        <v>94</v>
      </c>
      <c r="C6414" s="15" t="n">
        <v>0</v>
      </c>
      <c r="D6414" s="15" t="s">
        <v>26</v>
      </c>
      <c r="E6414" s="15" t="s">
        <v>26</v>
      </c>
      <c r="F6414" s="15" t="n">
        <v>72</v>
      </c>
      <c r="G6414" s="15" t="s">
        <v>26</v>
      </c>
      <c r="H6414" s="15" t="s">
        <v>24</v>
      </c>
      <c r="I6414" s="15" t="s">
        <v>102</v>
      </c>
      <c r="J6414" s="15" t="s">
        <v>26</v>
      </c>
      <c r="K6414" s="15" t="s">
        <v>26</v>
      </c>
      <c r="L6414" s="15" t="s">
        <v>26</v>
      </c>
      <c r="M6414" s="15" t="s">
        <v>26</v>
      </c>
      <c r="N6414" s="15" t="s">
        <v>26</v>
      </c>
      <c r="O6414" s="15" t="s">
        <v>26</v>
      </c>
      <c r="P6414" s="15" t="s">
        <v>29</v>
      </c>
      <c r="Q6414" s="15" t="s">
        <v>26</v>
      </c>
      <c r="R6414" s="15" t="s">
        <v>19</v>
      </c>
      <c r="S6414" s="18" t="n">
        <v>108.3</v>
      </c>
      <c r="T6414" s="15" t="n">
        <v>7679.65</v>
      </c>
      <c r="U6414" s="15" t="s">
        <v>24</v>
      </c>
      <c r="V6414" s="18" t="n">
        <f aca="false">IF(ISNUMBER(T6414),T6414,0)</f>
        <v>7679.65</v>
      </c>
      <c r="W6414" s="15" t="n">
        <f aca="false">IF(U6414="Yes",1,0)</f>
        <v>0</v>
      </c>
      <c r="X6414" s="15" t="str">
        <f aca="false">IF(F6414&lt;=12,"0-12 months",IF(F6414&lt;=24,"13-24 months",IF(F6414&lt;=48,"25-48 months","49-72 months")))</f>
        <v>49-72 months</v>
      </c>
      <c r="Y6414" s="15" t="str">
        <f aca="false">IF(C6414=1,"Yes","No")</f>
        <v>No</v>
      </c>
      <c r="Z6414" s="15" t="n">
        <f aca="false">COUNTIF(J6414:O6414,"Yes")</f>
        <v>6</v>
      </c>
      <c r="AA6414" s="18" t="n">
        <f aca="false">S6414*W6414</f>
        <v>0</v>
      </c>
      <c r="AB6414" s="15" t="n">
        <f aca="false">(P6414="Month-to-month")+(I6414="Fiber optic")+(R6414="Electronic check")+(F6414&lt;=12)+(M6414="No")+(J6414="No")</f>
        <v>1</v>
      </c>
      <c r="AC6414" s="15" t="str">
        <f aca="false">IF(AB6414&gt;=5,"High",IF(AB6414&gt;=3,"Medium","Low"))</f>
        <v>Low</v>
      </c>
    </row>
    <row r="6415" customFormat="false" ht="15" hidden="false" customHeight="false" outlineLevel="0" collapsed="false">
      <c r="A6415" s="15" t="s">
        <v>6512</v>
      </c>
      <c r="B6415" s="15" t="s">
        <v>94</v>
      </c>
      <c r="C6415" s="15" t="n">
        <v>0</v>
      </c>
      <c r="D6415" s="15" t="s">
        <v>26</v>
      </c>
      <c r="E6415" s="15" t="s">
        <v>26</v>
      </c>
      <c r="F6415" s="15" t="n">
        <v>32</v>
      </c>
      <c r="G6415" s="15" t="s">
        <v>26</v>
      </c>
      <c r="H6415" s="15" t="s">
        <v>26</v>
      </c>
      <c r="I6415" s="15" t="s">
        <v>102</v>
      </c>
      <c r="J6415" s="15" t="s">
        <v>24</v>
      </c>
      <c r="K6415" s="15" t="s">
        <v>24</v>
      </c>
      <c r="L6415" s="15" t="s">
        <v>26</v>
      </c>
      <c r="M6415" s="15" t="s">
        <v>24</v>
      </c>
      <c r="N6415" s="15" t="s">
        <v>24</v>
      </c>
      <c r="O6415" s="15" t="s">
        <v>26</v>
      </c>
      <c r="P6415" s="15" t="s">
        <v>25</v>
      </c>
      <c r="Q6415" s="15" t="s">
        <v>26</v>
      </c>
      <c r="R6415" s="15" t="s">
        <v>19</v>
      </c>
      <c r="S6415" s="18" t="n">
        <v>91.05</v>
      </c>
      <c r="T6415" s="15" t="n">
        <v>2954.5</v>
      </c>
      <c r="U6415" s="15" t="s">
        <v>26</v>
      </c>
      <c r="V6415" s="18" t="n">
        <f aca="false">IF(ISNUMBER(T6415),T6415,0)</f>
        <v>2954.5</v>
      </c>
      <c r="W6415" s="15" t="n">
        <f aca="false">IF(U6415="Yes",1,0)</f>
        <v>1</v>
      </c>
      <c r="X6415" s="15" t="str">
        <f aca="false">IF(F6415&lt;=12,"0-12 months",IF(F6415&lt;=24,"13-24 months",IF(F6415&lt;=48,"25-48 months","49-72 months")))</f>
        <v>25-48 months</v>
      </c>
      <c r="Y6415" s="15" t="str">
        <f aca="false">IF(C6415=1,"Yes","No")</f>
        <v>No</v>
      </c>
      <c r="Z6415" s="15" t="n">
        <f aca="false">COUNTIF(J6415:O6415,"Yes")</f>
        <v>2</v>
      </c>
      <c r="AA6415" s="18" t="n">
        <f aca="false">S6415*W6415</f>
        <v>91.05</v>
      </c>
      <c r="AB6415" s="15" t="n">
        <f aca="false">(P6415="Month-to-month")+(I6415="Fiber optic")+(R6415="Electronic check")+(F6415&lt;=12)+(M6415="No")+(J6415="No")</f>
        <v>4</v>
      </c>
      <c r="AC6415" s="15" t="str">
        <f aca="false">IF(AB6415&gt;=5,"High",IF(AB6415&gt;=3,"Medium","Low"))</f>
        <v>Medium</v>
      </c>
    </row>
    <row r="6416" customFormat="false" ht="15" hidden="false" customHeight="false" outlineLevel="0" collapsed="false">
      <c r="A6416" s="15" t="s">
        <v>6513</v>
      </c>
      <c r="B6416" s="15" t="s">
        <v>98</v>
      </c>
      <c r="C6416" s="15" t="n">
        <v>0</v>
      </c>
      <c r="D6416" s="15" t="s">
        <v>26</v>
      </c>
      <c r="E6416" s="15" t="s">
        <v>26</v>
      </c>
      <c r="F6416" s="15" t="n">
        <v>40</v>
      </c>
      <c r="G6416" s="15" t="s">
        <v>26</v>
      </c>
      <c r="H6416" s="15" t="s">
        <v>26</v>
      </c>
      <c r="I6416" s="15" t="s">
        <v>24</v>
      </c>
      <c r="J6416" s="15" t="s">
        <v>28</v>
      </c>
      <c r="K6416" s="15" t="s">
        <v>28</v>
      </c>
      <c r="L6416" s="15" t="s">
        <v>28</v>
      </c>
      <c r="M6416" s="15" t="s">
        <v>28</v>
      </c>
      <c r="N6416" s="15" t="s">
        <v>28</v>
      </c>
      <c r="O6416" s="15" t="s">
        <v>28</v>
      </c>
      <c r="P6416" s="15" t="s">
        <v>29</v>
      </c>
      <c r="Q6416" s="15" t="s">
        <v>24</v>
      </c>
      <c r="R6416" s="15" t="s">
        <v>21</v>
      </c>
      <c r="S6416" s="18" t="n">
        <v>25.25</v>
      </c>
      <c r="T6416" s="15" t="n">
        <v>1006.9</v>
      </c>
      <c r="U6416" s="15" t="s">
        <v>24</v>
      </c>
      <c r="V6416" s="18" t="n">
        <f aca="false">IF(ISNUMBER(T6416),T6416,0)</f>
        <v>1006.9</v>
      </c>
      <c r="W6416" s="15" t="n">
        <f aca="false">IF(U6416="Yes",1,0)</f>
        <v>0</v>
      </c>
      <c r="X6416" s="15" t="str">
        <f aca="false">IF(F6416&lt;=12,"0-12 months",IF(F6416&lt;=24,"13-24 months",IF(F6416&lt;=48,"25-48 months","49-72 months")))</f>
        <v>25-48 months</v>
      </c>
      <c r="Y6416" s="15" t="str">
        <f aca="false">IF(C6416=1,"Yes","No")</f>
        <v>No</v>
      </c>
      <c r="Z6416" s="15" t="n">
        <f aca="false">COUNTIF(J6416:O6416,"Yes")</f>
        <v>0</v>
      </c>
      <c r="AA6416" s="18" t="n">
        <f aca="false">S6416*W6416</f>
        <v>0</v>
      </c>
      <c r="AB6416" s="15" t="n">
        <f aca="false">(P6416="Month-to-month")+(I6416="Fiber optic")+(R6416="Electronic check")+(F6416&lt;=12)+(M6416="No")+(J6416="No")</f>
        <v>0</v>
      </c>
      <c r="AC6416" s="15" t="str">
        <f aca="false">IF(AB6416&gt;=5,"High",IF(AB6416&gt;=3,"Medium","Low"))</f>
        <v>Low</v>
      </c>
    </row>
    <row r="6417" customFormat="false" ht="15" hidden="false" customHeight="false" outlineLevel="0" collapsed="false">
      <c r="A6417" s="15" t="s">
        <v>6514</v>
      </c>
      <c r="B6417" s="15" t="s">
        <v>94</v>
      </c>
      <c r="C6417" s="15" t="n">
        <v>0</v>
      </c>
      <c r="D6417" s="15" t="s">
        <v>26</v>
      </c>
      <c r="E6417" s="15" t="s">
        <v>24</v>
      </c>
      <c r="F6417" s="15" t="n">
        <v>58</v>
      </c>
      <c r="G6417" s="15" t="s">
        <v>24</v>
      </c>
      <c r="H6417" s="15" t="s">
        <v>95</v>
      </c>
      <c r="I6417" s="15" t="s">
        <v>96</v>
      </c>
      <c r="J6417" s="15" t="s">
        <v>26</v>
      </c>
      <c r="K6417" s="15" t="s">
        <v>26</v>
      </c>
      <c r="L6417" s="15" t="s">
        <v>24</v>
      </c>
      <c r="M6417" s="15" t="s">
        <v>24</v>
      </c>
      <c r="N6417" s="15" t="s">
        <v>26</v>
      </c>
      <c r="O6417" s="15" t="s">
        <v>24</v>
      </c>
      <c r="P6417" s="15" t="s">
        <v>27</v>
      </c>
      <c r="Q6417" s="15" t="s">
        <v>26</v>
      </c>
      <c r="R6417" s="15" t="s">
        <v>15</v>
      </c>
      <c r="S6417" s="18" t="n">
        <v>45.35</v>
      </c>
      <c r="T6417" s="15" t="n">
        <v>2540.1</v>
      </c>
      <c r="U6417" s="15" t="s">
        <v>24</v>
      </c>
      <c r="V6417" s="18" t="n">
        <f aca="false">IF(ISNUMBER(T6417),T6417,0)</f>
        <v>2540.1</v>
      </c>
      <c r="W6417" s="15" t="n">
        <f aca="false">IF(U6417="Yes",1,0)</f>
        <v>0</v>
      </c>
      <c r="X6417" s="15" t="str">
        <f aca="false">IF(F6417&lt;=12,"0-12 months",IF(F6417&lt;=24,"13-24 months",IF(F6417&lt;=48,"25-48 months","49-72 months")))</f>
        <v>49-72 months</v>
      </c>
      <c r="Y6417" s="15" t="str">
        <f aca="false">IF(C6417=1,"Yes","No")</f>
        <v>No</v>
      </c>
      <c r="Z6417" s="15" t="n">
        <f aca="false">COUNTIF(J6417:O6417,"Yes")</f>
        <v>3</v>
      </c>
      <c r="AA6417" s="18" t="n">
        <f aca="false">S6417*W6417</f>
        <v>0</v>
      </c>
      <c r="AB6417" s="15" t="n">
        <f aca="false">(P6417="Month-to-month")+(I6417="Fiber optic")+(R6417="Electronic check")+(F6417&lt;=12)+(M6417="No")+(J6417="No")</f>
        <v>2</v>
      </c>
      <c r="AC6417" s="15" t="str">
        <f aca="false">IF(AB6417&gt;=5,"High",IF(AB6417&gt;=3,"Medium","Low"))</f>
        <v>Low</v>
      </c>
    </row>
    <row r="6418" customFormat="false" ht="15" hidden="false" customHeight="false" outlineLevel="0" collapsed="false">
      <c r="A6418" s="15" t="s">
        <v>6515</v>
      </c>
      <c r="B6418" s="15" t="s">
        <v>98</v>
      </c>
      <c r="C6418" s="15" t="n">
        <v>0</v>
      </c>
      <c r="D6418" s="15" t="s">
        <v>24</v>
      </c>
      <c r="E6418" s="15" t="s">
        <v>24</v>
      </c>
      <c r="F6418" s="15" t="n">
        <v>67</v>
      </c>
      <c r="G6418" s="15" t="s">
        <v>24</v>
      </c>
      <c r="H6418" s="15" t="s">
        <v>95</v>
      </c>
      <c r="I6418" s="15" t="s">
        <v>96</v>
      </c>
      <c r="J6418" s="15" t="s">
        <v>26</v>
      </c>
      <c r="K6418" s="15" t="s">
        <v>24</v>
      </c>
      <c r="L6418" s="15" t="s">
        <v>24</v>
      </c>
      <c r="M6418" s="15" t="s">
        <v>26</v>
      </c>
      <c r="N6418" s="15" t="s">
        <v>26</v>
      </c>
      <c r="O6418" s="15" t="s">
        <v>24</v>
      </c>
      <c r="P6418" s="15" t="s">
        <v>29</v>
      </c>
      <c r="Q6418" s="15" t="s">
        <v>24</v>
      </c>
      <c r="R6418" s="15" t="s">
        <v>15</v>
      </c>
      <c r="S6418" s="18" t="n">
        <v>43.9</v>
      </c>
      <c r="T6418" s="15" t="n">
        <v>3097.2</v>
      </c>
      <c r="U6418" s="15" t="s">
        <v>24</v>
      </c>
      <c r="V6418" s="18" t="n">
        <f aca="false">IF(ISNUMBER(T6418),T6418,0)</f>
        <v>3097.2</v>
      </c>
      <c r="W6418" s="15" t="n">
        <f aca="false">IF(U6418="Yes",1,0)</f>
        <v>0</v>
      </c>
      <c r="X6418" s="15" t="str">
        <f aca="false">IF(F6418&lt;=12,"0-12 months",IF(F6418&lt;=24,"13-24 months",IF(F6418&lt;=48,"25-48 months","49-72 months")))</f>
        <v>49-72 months</v>
      </c>
      <c r="Y6418" s="15" t="str">
        <f aca="false">IF(C6418=1,"Yes","No")</f>
        <v>No</v>
      </c>
      <c r="Z6418" s="15" t="n">
        <f aca="false">COUNTIF(J6418:O6418,"Yes")</f>
        <v>3</v>
      </c>
      <c r="AA6418" s="18" t="n">
        <f aca="false">S6418*W6418</f>
        <v>0</v>
      </c>
      <c r="AB6418" s="15" t="n">
        <f aca="false">(P6418="Month-to-month")+(I6418="Fiber optic")+(R6418="Electronic check")+(F6418&lt;=12)+(M6418="No")+(J6418="No")</f>
        <v>1</v>
      </c>
      <c r="AC6418" s="15" t="str">
        <f aca="false">IF(AB6418&gt;=5,"High",IF(AB6418&gt;=3,"Medium","Low"))</f>
        <v>Low</v>
      </c>
    </row>
    <row r="6419" customFormat="false" ht="15" hidden="false" customHeight="false" outlineLevel="0" collapsed="false">
      <c r="A6419" s="15" t="s">
        <v>6516</v>
      </c>
      <c r="B6419" s="15" t="s">
        <v>94</v>
      </c>
      <c r="C6419" s="15" t="n">
        <v>1</v>
      </c>
      <c r="D6419" s="15" t="s">
        <v>26</v>
      </c>
      <c r="E6419" s="15" t="s">
        <v>24</v>
      </c>
      <c r="F6419" s="15" t="n">
        <v>51</v>
      </c>
      <c r="G6419" s="15" t="s">
        <v>26</v>
      </c>
      <c r="H6419" s="15" t="s">
        <v>26</v>
      </c>
      <c r="I6419" s="15" t="s">
        <v>102</v>
      </c>
      <c r="J6419" s="15" t="s">
        <v>26</v>
      </c>
      <c r="K6419" s="15" t="s">
        <v>24</v>
      </c>
      <c r="L6419" s="15" t="s">
        <v>24</v>
      </c>
      <c r="M6419" s="15" t="s">
        <v>24</v>
      </c>
      <c r="N6419" s="15" t="s">
        <v>24</v>
      </c>
      <c r="O6419" s="15" t="s">
        <v>24</v>
      </c>
      <c r="P6419" s="15" t="s">
        <v>25</v>
      </c>
      <c r="Q6419" s="15" t="s">
        <v>26</v>
      </c>
      <c r="R6419" s="15" t="s">
        <v>15</v>
      </c>
      <c r="S6419" s="18" t="n">
        <v>77.5</v>
      </c>
      <c r="T6419" s="15" t="n">
        <v>3807.35</v>
      </c>
      <c r="U6419" s="15" t="s">
        <v>26</v>
      </c>
      <c r="V6419" s="18" t="n">
        <f aca="false">IF(ISNUMBER(T6419),T6419,0)</f>
        <v>3807.35</v>
      </c>
      <c r="W6419" s="15" t="n">
        <f aca="false">IF(U6419="Yes",1,0)</f>
        <v>1</v>
      </c>
      <c r="X6419" s="15" t="str">
        <f aca="false">IF(F6419&lt;=12,"0-12 months",IF(F6419&lt;=24,"13-24 months",IF(F6419&lt;=48,"25-48 months","49-72 months")))</f>
        <v>49-72 months</v>
      </c>
      <c r="Y6419" s="15" t="str">
        <f aca="false">IF(C6419=1,"Yes","No")</f>
        <v>Yes</v>
      </c>
      <c r="Z6419" s="15" t="n">
        <f aca="false">COUNTIF(J6419:O6419,"Yes")</f>
        <v>1</v>
      </c>
      <c r="AA6419" s="18" t="n">
        <f aca="false">S6419*W6419</f>
        <v>77.5</v>
      </c>
      <c r="AB6419" s="15" t="n">
        <f aca="false">(P6419="Month-to-month")+(I6419="Fiber optic")+(R6419="Electronic check")+(F6419&lt;=12)+(M6419="No")+(J6419="No")</f>
        <v>4</v>
      </c>
      <c r="AC6419" s="15" t="str">
        <f aca="false">IF(AB6419&gt;=5,"High",IF(AB6419&gt;=3,"Medium","Low"))</f>
        <v>Medium</v>
      </c>
    </row>
    <row r="6420" customFormat="false" ht="15" hidden="false" customHeight="false" outlineLevel="0" collapsed="false">
      <c r="A6420" s="15" t="s">
        <v>6517</v>
      </c>
      <c r="B6420" s="15" t="s">
        <v>98</v>
      </c>
      <c r="C6420" s="15" t="n">
        <v>0</v>
      </c>
      <c r="D6420" s="15" t="s">
        <v>26</v>
      </c>
      <c r="E6420" s="15" t="s">
        <v>24</v>
      </c>
      <c r="F6420" s="15" t="n">
        <v>31</v>
      </c>
      <c r="G6420" s="15" t="s">
        <v>26</v>
      </c>
      <c r="H6420" s="15" t="s">
        <v>26</v>
      </c>
      <c r="I6420" s="15" t="s">
        <v>96</v>
      </c>
      <c r="J6420" s="15" t="s">
        <v>24</v>
      </c>
      <c r="K6420" s="15" t="s">
        <v>24</v>
      </c>
      <c r="L6420" s="15" t="s">
        <v>26</v>
      </c>
      <c r="M6420" s="15" t="s">
        <v>26</v>
      </c>
      <c r="N6420" s="15" t="s">
        <v>26</v>
      </c>
      <c r="O6420" s="15" t="s">
        <v>26</v>
      </c>
      <c r="P6420" s="15" t="s">
        <v>27</v>
      </c>
      <c r="Q6420" s="15" t="s">
        <v>26</v>
      </c>
      <c r="R6420" s="15" t="s">
        <v>17</v>
      </c>
      <c r="S6420" s="18" t="n">
        <v>79.3</v>
      </c>
      <c r="T6420" s="15" t="n">
        <v>2484</v>
      </c>
      <c r="U6420" s="15" t="s">
        <v>24</v>
      </c>
      <c r="V6420" s="18" t="n">
        <f aca="false">IF(ISNUMBER(T6420),T6420,0)</f>
        <v>2484</v>
      </c>
      <c r="W6420" s="15" t="n">
        <f aca="false">IF(U6420="Yes",1,0)</f>
        <v>0</v>
      </c>
      <c r="X6420" s="15" t="str">
        <f aca="false">IF(F6420&lt;=12,"0-12 months",IF(F6420&lt;=24,"13-24 months",IF(F6420&lt;=48,"25-48 months","49-72 months")))</f>
        <v>25-48 months</v>
      </c>
      <c r="Y6420" s="15" t="str">
        <f aca="false">IF(C6420=1,"Yes","No")</f>
        <v>No</v>
      </c>
      <c r="Z6420" s="15" t="n">
        <f aca="false">COUNTIF(J6420:O6420,"Yes")</f>
        <v>4</v>
      </c>
      <c r="AA6420" s="18" t="n">
        <f aca="false">S6420*W6420</f>
        <v>0</v>
      </c>
      <c r="AB6420" s="15" t="n">
        <f aca="false">(P6420="Month-to-month")+(I6420="Fiber optic")+(R6420="Electronic check")+(F6420&lt;=12)+(M6420="No")+(J6420="No")</f>
        <v>1</v>
      </c>
      <c r="AC6420" s="15" t="str">
        <f aca="false">IF(AB6420&gt;=5,"High",IF(AB6420&gt;=3,"Medium","Low"))</f>
        <v>Low</v>
      </c>
    </row>
    <row r="6421" customFormat="false" ht="15" hidden="false" customHeight="false" outlineLevel="0" collapsed="false">
      <c r="A6421" s="15" t="s">
        <v>6518</v>
      </c>
      <c r="B6421" s="15" t="s">
        <v>98</v>
      </c>
      <c r="C6421" s="15" t="n">
        <v>1</v>
      </c>
      <c r="D6421" s="15" t="s">
        <v>26</v>
      </c>
      <c r="E6421" s="15" t="s">
        <v>24</v>
      </c>
      <c r="F6421" s="15" t="n">
        <v>69</v>
      </c>
      <c r="G6421" s="15" t="s">
        <v>26</v>
      </c>
      <c r="H6421" s="15" t="s">
        <v>26</v>
      </c>
      <c r="I6421" s="15" t="s">
        <v>102</v>
      </c>
      <c r="J6421" s="15" t="s">
        <v>26</v>
      </c>
      <c r="K6421" s="15" t="s">
        <v>26</v>
      </c>
      <c r="L6421" s="15" t="s">
        <v>24</v>
      </c>
      <c r="M6421" s="15" t="s">
        <v>24</v>
      </c>
      <c r="N6421" s="15" t="s">
        <v>24</v>
      </c>
      <c r="O6421" s="15" t="s">
        <v>24</v>
      </c>
      <c r="P6421" s="15" t="s">
        <v>25</v>
      </c>
      <c r="Q6421" s="15" t="s">
        <v>26</v>
      </c>
      <c r="R6421" s="15" t="s">
        <v>21</v>
      </c>
      <c r="S6421" s="18" t="n">
        <v>84.9</v>
      </c>
      <c r="T6421" s="15" t="n">
        <v>5785.65</v>
      </c>
      <c r="U6421" s="15" t="s">
        <v>24</v>
      </c>
      <c r="V6421" s="18" t="n">
        <f aca="false">IF(ISNUMBER(T6421),T6421,0)</f>
        <v>5785.65</v>
      </c>
      <c r="W6421" s="15" t="n">
        <f aca="false">IF(U6421="Yes",1,0)</f>
        <v>0</v>
      </c>
      <c r="X6421" s="15" t="str">
        <f aca="false">IF(F6421&lt;=12,"0-12 months",IF(F6421&lt;=24,"13-24 months",IF(F6421&lt;=48,"25-48 months","49-72 months")))</f>
        <v>49-72 months</v>
      </c>
      <c r="Y6421" s="15" t="str">
        <f aca="false">IF(C6421=1,"Yes","No")</f>
        <v>Yes</v>
      </c>
      <c r="Z6421" s="15" t="n">
        <f aca="false">COUNTIF(J6421:O6421,"Yes")</f>
        <v>2</v>
      </c>
      <c r="AA6421" s="18" t="n">
        <f aca="false">S6421*W6421</f>
        <v>0</v>
      </c>
      <c r="AB6421" s="15" t="n">
        <f aca="false">(P6421="Month-to-month")+(I6421="Fiber optic")+(R6421="Electronic check")+(F6421&lt;=12)+(M6421="No")+(J6421="No")</f>
        <v>3</v>
      </c>
      <c r="AC6421" s="15" t="str">
        <f aca="false">IF(AB6421&gt;=5,"High",IF(AB6421&gt;=3,"Medium","Low"))</f>
        <v>Medium</v>
      </c>
    </row>
    <row r="6422" customFormat="false" ht="15" hidden="false" customHeight="false" outlineLevel="0" collapsed="false">
      <c r="A6422" s="15" t="s">
        <v>6519</v>
      </c>
      <c r="B6422" s="15" t="s">
        <v>98</v>
      </c>
      <c r="C6422" s="15" t="n">
        <v>0</v>
      </c>
      <c r="D6422" s="15" t="s">
        <v>26</v>
      </c>
      <c r="E6422" s="15" t="s">
        <v>24</v>
      </c>
      <c r="F6422" s="15" t="n">
        <v>32</v>
      </c>
      <c r="G6422" s="15" t="s">
        <v>26</v>
      </c>
      <c r="H6422" s="15" t="s">
        <v>26</v>
      </c>
      <c r="I6422" s="15" t="s">
        <v>102</v>
      </c>
      <c r="J6422" s="15" t="s">
        <v>24</v>
      </c>
      <c r="K6422" s="15" t="s">
        <v>24</v>
      </c>
      <c r="L6422" s="15" t="s">
        <v>24</v>
      </c>
      <c r="M6422" s="15" t="s">
        <v>26</v>
      </c>
      <c r="N6422" s="15" t="s">
        <v>24</v>
      </c>
      <c r="O6422" s="15" t="s">
        <v>24</v>
      </c>
      <c r="P6422" s="15" t="s">
        <v>27</v>
      </c>
      <c r="Q6422" s="15" t="s">
        <v>26</v>
      </c>
      <c r="R6422" s="15" t="s">
        <v>15</v>
      </c>
      <c r="S6422" s="18" t="n">
        <v>79.25</v>
      </c>
      <c r="T6422" s="15" t="n">
        <v>2619.15</v>
      </c>
      <c r="U6422" s="15" t="s">
        <v>24</v>
      </c>
      <c r="V6422" s="18" t="n">
        <f aca="false">IF(ISNUMBER(T6422),T6422,0)</f>
        <v>2619.15</v>
      </c>
      <c r="W6422" s="15" t="n">
        <f aca="false">IF(U6422="Yes",1,0)</f>
        <v>0</v>
      </c>
      <c r="X6422" s="15" t="str">
        <f aca="false">IF(F6422&lt;=12,"0-12 months",IF(F6422&lt;=24,"13-24 months",IF(F6422&lt;=48,"25-48 months","49-72 months")))</f>
        <v>25-48 months</v>
      </c>
      <c r="Y6422" s="15" t="str">
        <f aca="false">IF(C6422=1,"Yes","No")</f>
        <v>No</v>
      </c>
      <c r="Z6422" s="15" t="n">
        <f aca="false">COUNTIF(J6422:O6422,"Yes")</f>
        <v>1</v>
      </c>
      <c r="AA6422" s="18" t="n">
        <f aca="false">S6422*W6422</f>
        <v>0</v>
      </c>
      <c r="AB6422" s="15" t="n">
        <f aca="false">(P6422="Month-to-month")+(I6422="Fiber optic")+(R6422="Electronic check")+(F6422&lt;=12)+(M6422="No")+(J6422="No")</f>
        <v>3</v>
      </c>
      <c r="AC6422" s="15" t="str">
        <f aca="false">IF(AB6422&gt;=5,"High",IF(AB6422&gt;=3,"Medium","Low"))</f>
        <v>Medium</v>
      </c>
    </row>
    <row r="6423" customFormat="false" ht="15" hidden="false" customHeight="false" outlineLevel="0" collapsed="false">
      <c r="A6423" s="15" t="s">
        <v>6520</v>
      </c>
      <c r="B6423" s="15" t="s">
        <v>94</v>
      </c>
      <c r="C6423" s="15" t="n">
        <v>0</v>
      </c>
      <c r="D6423" s="15" t="s">
        <v>24</v>
      </c>
      <c r="E6423" s="15" t="s">
        <v>24</v>
      </c>
      <c r="F6423" s="15" t="n">
        <v>21</v>
      </c>
      <c r="G6423" s="15" t="s">
        <v>26</v>
      </c>
      <c r="H6423" s="15" t="s">
        <v>24</v>
      </c>
      <c r="I6423" s="15" t="s">
        <v>96</v>
      </c>
      <c r="J6423" s="15" t="s">
        <v>26</v>
      </c>
      <c r="K6423" s="15" t="s">
        <v>26</v>
      </c>
      <c r="L6423" s="15" t="s">
        <v>24</v>
      </c>
      <c r="M6423" s="15" t="s">
        <v>26</v>
      </c>
      <c r="N6423" s="15" t="s">
        <v>26</v>
      </c>
      <c r="O6423" s="15" t="s">
        <v>24</v>
      </c>
      <c r="P6423" s="15" t="s">
        <v>29</v>
      </c>
      <c r="Q6423" s="15" t="s">
        <v>24</v>
      </c>
      <c r="R6423" s="15" t="s">
        <v>21</v>
      </c>
      <c r="S6423" s="18" t="n">
        <v>71.05</v>
      </c>
      <c r="T6423" s="15" t="n">
        <v>1524.85</v>
      </c>
      <c r="U6423" s="15" t="s">
        <v>24</v>
      </c>
      <c r="V6423" s="18" t="n">
        <f aca="false">IF(ISNUMBER(T6423),T6423,0)</f>
        <v>1524.85</v>
      </c>
      <c r="W6423" s="15" t="n">
        <f aca="false">IF(U6423="Yes",1,0)</f>
        <v>0</v>
      </c>
      <c r="X6423" s="15" t="str">
        <f aca="false">IF(F6423&lt;=12,"0-12 months",IF(F6423&lt;=24,"13-24 months",IF(F6423&lt;=48,"25-48 months","49-72 months")))</f>
        <v>13-24 months</v>
      </c>
      <c r="Y6423" s="15" t="str">
        <f aca="false">IF(C6423=1,"Yes","No")</f>
        <v>No</v>
      </c>
      <c r="Z6423" s="15" t="n">
        <f aca="false">COUNTIF(J6423:O6423,"Yes")</f>
        <v>4</v>
      </c>
      <c r="AA6423" s="18" t="n">
        <f aca="false">S6423*W6423</f>
        <v>0</v>
      </c>
      <c r="AB6423" s="15" t="n">
        <f aca="false">(P6423="Month-to-month")+(I6423="Fiber optic")+(R6423="Electronic check")+(F6423&lt;=12)+(M6423="No")+(J6423="No")</f>
        <v>0</v>
      </c>
      <c r="AC6423" s="15" t="str">
        <f aca="false">IF(AB6423&gt;=5,"High",IF(AB6423&gt;=3,"Medium","Low"))</f>
        <v>Low</v>
      </c>
    </row>
    <row r="6424" customFormat="false" ht="15" hidden="false" customHeight="false" outlineLevel="0" collapsed="false">
      <c r="A6424" s="15" t="s">
        <v>6521</v>
      </c>
      <c r="B6424" s="15" t="s">
        <v>98</v>
      </c>
      <c r="C6424" s="15" t="n">
        <v>0</v>
      </c>
      <c r="D6424" s="15" t="s">
        <v>24</v>
      </c>
      <c r="E6424" s="15" t="s">
        <v>24</v>
      </c>
      <c r="F6424" s="15" t="n">
        <v>52</v>
      </c>
      <c r="G6424" s="15" t="s">
        <v>26</v>
      </c>
      <c r="H6424" s="15" t="s">
        <v>24</v>
      </c>
      <c r="I6424" s="15" t="s">
        <v>96</v>
      </c>
      <c r="J6424" s="15" t="s">
        <v>26</v>
      </c>
      <c r="K6424" s="15" t="s">
        <v>24</v>
      </c>
      <c r="L6424" s="15" t="s">
        <v>26</v>
      </c>
      <c r="M6424" s="15" t="s">
        <v>24</v>
      </c>
      <c r="N6424" s="15" t="s">
        <v>24</v>
      </c>
      <c r="O6424" s="15" t="s">
        <v>24</v>
      </c>
      <c r="P6424" s="15" t="s">
        <v>27</v>
      </c>
      <c r="Q6424" s="15" t="s">
        <v>24</v>
      </c>
      <c r="R6424" s="15" t="s">
        <v>15</v>
      </c>
      <c r="S6424" s="18" t="n">
        <v>53.75</v>
      </c>
      <c r="T6424" s="15" t="n">
        <v>2790.65</v>
      </c>
      <c r="U6424" s="15" t="s">
        <v>24</v>
      </c>
      <c r="V6424" s="18" t="n">
        <f aca="false">IF(ISNUMBER(T6424),T6424,0)</f>
        <v>2790.65</v>
      </c>
      <c r="W6424" s="15" t="n">
        <f aca="false">IF(U6424="Yes",1,0)</f>
        <v>0</v>
      </c>
      <c r="X6424" s="15" t="str">
        <f aca="false">IF(F6424&lt;=12,"0-12 months",IF(F6424&lt;=24,"13-24 months",IF(F6424&lt;=48,"25-48 months","49-72 months")))</f>
        <v>49-72 months</v>
      </c>
      <c r="Y6424" s="15" t="str">
        <f aca="false">IF(C6424=1,"Yes","No")</f>
        <v>No</v>
      </c>
      <c r="Z6424" s="15" t="n">
        <f aca="false">COUNTIF(J6424:O6424,"Yes")</f>
        <v>2</v>
      </c>
      <c r="AA6424" s="18" t="n">
        <f aca="false">S6424*W6424</f>
        <v>0</v>
      </c>
      <c r="AB6424" s="15" t="n">
        <f aca="false">(P6424="Month-to-month")+(I6424="Fiber optic")+(R6424="Electronic check")+(F6424&lt;=12)+(M6424="No")+(J6424="No")</f>
        <v>2</v>
      </c>
      <c r="AC6424" s="15" t="str">
        <f aca="false">IF(AB6424&gt;=5,"High",IF(AB6424&gt;=3,"Medium","Low"))</f>
        <v>Low</v>
      </c>
    </row>
    <row r="6425" customFormat="false" ht="15" hidden="false" customHeight="false" outlineLevel="0" collapsed="false">
      <c r="A6425" s="15" t="s">
        <v>6522</v>
      </c>
      <c r="B6425" s="15" t="s">
        <v>94</v>
      </c>
      <c r="C6425" s="15" t="n">
        <v>0</v>
      </c>
      <c r="D6425" s="15" t="s">
        <v>26</v>
      </c>
      <c r="E6425" s="15" t="s">
        <v>26</v>
      </c>
      <c r="F6425" s="15" t="n">
        <v>72</v>
      </c>
      <c r="G6425" s="15" t="s">
        <v>26</v>
      </c>
      <c r="H6425" s="15" t="s">
        <v>26</v>
      </c>
      <c r="I6425" s="15" t="s">
        <v>24</v>
      </c>
      <c r="J6425" s="15" t="s">
        <v>28</v>
      </c>
      <c r="K6425" s="15" t="s">
        <v>28</v>
      </c>
      <c r="L6425" s="15" t="s">
        <v>28</v>
      </c>
      <c r="M6425" s="15" t="s">
        <v>28</v>
      </c>
      <c r="N6425" s="15" t="s">
        <v>28</v>
      </c>
      <c r="O6425" s="15" t="s">
        <v>28</v>
      </c>
      <c r="P6425" s="15" t="s">
        <v>29</v>
      </c>
      <c r="Q6425" s="15" t="s">
        <v>24</v>
      </c>
      <c r="R6425" s="15" t="s">
        <v>21</v>
      </c>
      <c r="S6425" s="18" t="n">
        <v>24.25</v>
      </c>
      <c r="T6425" s="15" t="n">
        <v>1784.5</v>
      </c>
      <c r="U6425" s="15" t="s">
        <v>24</v>
      </c>
      <c r="V6425" s="18" t="n">
        <f aca="false">IF(ISNUMBER(T6425),T6425,0)</f>
        <v>1784.5</v>
      </c>
      <c r="W6425" s="15" t="n">
        <f aca="false">IF(U6425="Yes",1,0)</f>
        <v>0</v>
      </c>
      <c r="X6425" s="15" t="str">
        <f aca="false">IF(F6425&lt;=12,"0-12 months",IF(F6425&lt;=24,"13-24 months",IF(F6425&lt;=48,"25-48 months","49-72 months")))</f>
        <v>49-72 months</v>
      </c>
      <c r="Y6425" s="15" t="str">
        <f aca="false">IF(C6425=1,"Yes","No")</f>
        <v>No</v>
      </c>
      <c r="Z6425" s="15" t="n">
        <f aca="false">COUNTIF(J6425:O6425,"Yes")</f>
        <v>0</v>
      </c>
      <c r="AA6425" s="18" t="n">
        <f aca="false">S6425*W6425</f>
        <v>0</v>
      </c>
      <c r="AB6425" s="15" t="n">
        <f aca="false">(P6425="Month-to-month")+(I6425="Fiber optic")+(R6425="Electronic check")+(F6425&lt;=12)+(M6425="No")+(J6425="No")</f>
        <v>0</v>
      </c>
      <c r="AC6425" s="15" t="str">
        <f aca="false">IF(AB6425&gt;=5,"High",IF(AB6425&gt;=3,"Medium","Low"))</f>
        <v>Low</v>
      </c>
    </row>
    <row r="6426" customFormat="false" ht="15" hidden="false" customHeight="false" outlineLevel="0" collapsed="false">
      <c r="A6426" s="15" t="s">
        <v>6523</v>
      </c>
      <c r="B6426" s="15" t="s">
        <v>94</v>
      </c>
      <c r="C6426" s="15" t="n">
        <v>0</v>
      </c>
      <c r="D6426" s="15" t="s">
        <v>26</v>
      </c>
      <c r="E6426" s="15" t="s">
        <v>24</v>
      </c>
      <c r="F6426" s="15" t="n">
        <v>72</v>
      </c>
      <c r="G6426" s="15" t="s">
        <v>24</v>
      </c>
      <c r="H6426" s="15" t="s">
        <v>95</v>
      </c>
      <c r="I6426" s="15" t="s">
        <v>96</v>
      </c>
      <c r="J6426" s="15" t="s">
        <v>24</v>
      </c>
      <c r="K6426" s="15" t="s">
        <v>26</v>
      </c>
      <c r="L6426" s="15" t="s">
        <v>26</v>
      </c>
      <c r="M6426" s="15" t="s">
        <v>24</v>
      </c>
      <c r="N6426" s="15" t="s">
        <v>26</v>
      </c>
      <c r="O6426" s="15" t="s">
        <v>26</v>
      </c>
      <c r="P6426" s="15" t="s">
        <v>29</v>
      </c>
      <c r="Q6426" s="15" t="s">
        <v>26</v>
      </c>
      <c r="R6426" s="15" t="s">
        <v>15</v>
      </c>
      <c r="S6426" s="18" t="n">
        <v>54.2</v>
      </c>
      <c r="T6426" s="15" t="n">
        <v>3937.45</v>
      </c>
      <c r="U6426" s="15" t="s">
        <v>26</v>
      </c>
      <c r="V6426" s="18" t="n">
        <f aca="false">IF(ISNUMBER(T6426),T6426,0)</f>
        <v>3937.45</v>
      </c>
      <c r="W6426" s="15" t="n">
        <f aca="false">IF(U6426="Yes",1,0)</f>
        <v>1</v>
      </c>
      <c r="X6426" s="15" t="str">
        <f aca="false">IF(F6426&lt;=12,"0-12 months",IF(F6426&lt;=24,"13-24 months",IF(F6426&lt;=48,"25-48 months","49-72 months")))</f>
        <v>49-72 months</v>
      </c>
      <c r="Y6426" s="15" t="str">
        <f aca="false">IF(C6426=1,"Yes","No")</f>
        <v>No</v>
      </c>
      <c r="Z6426" s="15" t="n">
        <f aca="false">COUNTIF(J6426:O6426,"Yes")</f>
        <v>4</v>
      </c>
      <c r="AA6426" s="18" t="n">
        <f aca="false">S6426*W6426</f>
        <v>54.2</v>
      </c>
      <c r="AB6426" s="15" t="n">
        <f aca="false">(P6426="Month-to-month")+(I6426="Fiber optic")+(R6426="Electronic check")+(F6426&lt;=12)+(M6426="No")+(J6426="No")</f>
        <v>3</v>
      </c>
      <c r="AC6426" s="15" t="str">
        <f aca="false">IF(AB6426&gt;=5,"High",IF(AB6426&gt;=3,"Medium","Low"))</f>
        <v>Medium</v>
      </c>
    </row>
    <row r="6427" customFormat="false" ht="15" hidden="false" customHeight="false" outlineLevel="0" collapsed="false">
      <c r="A6427" s="15" t="s">
        <v>6524</v>
      </c>
      <c r="B6427" s="15" t="s">
        <v>98</v>
      </c>
      <c r="C6427" s="15" t="n">
        <v>0</v>
      </c>
      <c r="D6427" s="15" t="s">
        <v>26</v>
      </c>
      <c r="E6427" s="15" t="s">
        <v>26</v>
      </c>
      <c r="F6427" s="15" t="n">
        <v>52</v>
      </c>
      <c r="G6427" s="15" t="s">
        <v>24</v>
      </c>
      <c r="H6427" s="15" t="s">
        <v>95</v>
      </c>
      <c r="I6427" s="15" t="s">
        <v>96</v>
      </c>
      <c r="J6427" s="15" t="s">
        <v>26</v>
      </c>
      <c r="K6427" s="15" t="s">
        <v>24</v>
      </c>
      <c r="L6427" s="15" t="s">
        <v>26</v>
      </c>
      <c r="M6427" s="15" t="s">
        <v>24</v>
      </c>
      <c r="N6427" s="15" t="s">
        <v>24</v>
      </c>
      <c r="O6427" s="15" t="s">
        <v>26</v>
      </c>
      <c r="P6427" s="15" t="s">
        <v>27</v>
      </c>
      <c r="Q6427" s="15" t="s">
        <v>24</v>
      </c>
      <c r="R6427" s="15" t="s">
        <v>19</v>
      </c>
      <c r="S6427" s="18" t="n">
        <v>44.25</v>
      </c>
      <c r="T6427" s="15" t="n">
        <v>2276.1</v>
      </c>
      <c r="U6427" s="15" t="s">
        <v>24</v>
      </c>
      <c r="V6427" s="18" t="n">
        <f aca="false">IF(ISNUMBER(T6427),T6427,0)</f>
        <v>2276.1</v>
      </c>
      <c r="W6427" s="15" t="n">
        <f aca="false">IF(U6427="Yes",1,0)</f>
        <v>0</v>
      </c>
      <c r="X6427" s="15" t="str">
        <f aca="false">IF(F6427&lt;=12,"0-12 months",IF(F6427&lt;=24,"13-24 months",IF(F6427&lt;=48,"25-48 months","49-72 months")))</f>
        <v>49-72 months</v>
      </c>
      <c r="Y6427" s="15" t="str">
        <f aca="false">IF(C6427=1,"Yes","No")</f>
        <v>No</v>
      </c>
      <c r="Z6427" s="15" t="n">
        <f aca="false">COUNTIF(J6427:O6427,"Yes")</f>
        <v>3</v>
      </c>
      <c r="AA6427" s="18" t="n">
        <f aca="false">S6427*W6427</f>
        <v>0</v>
      </c>
      <c r="AB6427" s="15" t="n">
        <f aca="false">(P6427="Month-to-month")+(I6427="Fiber optic")+(R6427="Electronic check")+(F6427&lt;=12)+(M6427="No")+(J6427="No")</f>
        <v>1</v>
      </c>
      <c r="AC6427" s="15" t="str">
        <f aca="false">IF(AB6427&gt;=5,"High",IF(AB6427&gt;=3,"Medium","Low"))</f>
        <v>Low</v>
      </c>
    </row>
    <row r="6428" customFormat="false" ht="15" hidden="false" customHeight="false" outlineLevel="0" collapsed="false">
      <c r="A6428" s="15" t="s">
        <v>6525</v>
      </c>
      <c r="B6428" s="15" t="s">
        <v>94</v>
      </c>
      <c r="C6428" s="15" t="n">
        <v>0</v>
      </c>
      <c r="D6428" s="15" t="s">
        <v>24</v>
      </c>
      <c r="E6428" s="15" t="s">
        <v>24</v>
      </c>
      <c r="F6428" s="15" t="n">
        <v>41</v>
      </c>
      <c r="G6428" s="15" t="s">
        <v>26</v>
      </c>
      <c r="H6428" s="15" t="s">
        <v>24</v>
      </c>
      <c r="I6428" s="15" t="s">
        <v>96</v>
      </c>
      <c r="J6428" s="15" t="s">
        <v>24</v>
      </c>
      <c r="K6428" s="15" t="s">
        <v>24</v>
      </c>
      <c r="L6428" s="15" t="s">
        <v>24</v>
      </c>
      <c r="M6428" s="15" t="s">
        <v>26</v>
      </c>
      <c r="N6428" s="15" t="s">
        <v>24</v>
      </c>
      <c r="O6428" s="15" t="s">
        <v>24</v>
      </c>
      <c r="P6428" s="15" t="s">
        <v>27</v>
      </c>
      <c r="Q6428" s="15" t="s">
        <v>24</v>
      </c>
      <c r="R6428" s="15" t="s">
        <v>19</v>
      </c>
      <c r="S6428" s="18" t="n">
        <v>50.05</v>
      </c>
      <c r="T6428" s="15" t="n">
        <v>2029.05</v>
      </c>
      <c r="U6428" s="15" t="s">
        <v>24</v>
      </c>
      <c r="V6428" s="18" t="n">
        <f aca="false">IF(ISNUMBER(T6428),T6428,0)</f>
        <v>2029.05</v>
      </c>
      <c r="W6428" s="15" t="n">
        <f aca="false">IF(U6428="Yes",1,0)</f>
        <v>0</v>
      </c>
      <c r="X6428" s="15" t="str">
        <f aca="false">IF(F6428&lt;=12,"0-12 months",IF(F6428&lt;=24,"13-24 months",IF(F6428&lt;=48,"25-48 months","49-72 months")))</f>
        <v>25-48 months</v>
      </c>
      <c r="Y6428" s="15" t="str">
        <f aca="false">IF(C6428=1,"Yes","No")</f>
        <v>No</v>
      </c>
      <c r="Z6428" s="15" t="n">
        <f aca="false">COUNTIF(J6428:O6428,"Yes")</f>
        <v>1</v>
      </c>
      <c r="AA6428" s="18" t="n">
        <f aca="false">S6428*W6428</f>
        <v>0</v>
      </c>
      <c r="AB6428" s="15" t="n">
        <f aca="false">(P6428="Month-to-month")+(I6428="Fiber optic")+(R6428="Electronic check")+(F6428&lt;=12)+(M6428="No")+(J6428="No")</f>
        <v>1</v>
      </c>
      <c r="AC6428" s="15" t="str">
        <f aca="false">IF(AB6428&gt;=5,"High",IF(AB6428&gt;=3,"Medium","Low"))</f>
        <v>Low</v>
      </c>
    </row>
    <row r="6429" customFormat="false" ht="15" hidden="false" customHeight="false" outlineLevel="0" collapsed="false">
      <c r="A6429" s="15" t="s">
        <v>6526</v>
      </c>
      <c r="B6429" s="15" t="s">
        <v>98</v>
      </c>
      <c r="C6429" s="15" t="n">
        <v>0</v>
      </c>
      <c r="D6429" s="15" t="s">
        <v>24</v>
      </c>
      <c r="E6429" s="15" t="s">
        <v>24</v>
      </c>
      <c r="F6429" s="15" t="n">
        <v>41</v>
      </c>
      <c r="G6429" s="15" t="s">
        <v>26</v>
      </c>
      <c r="H6429" s="15" t="s">
        <v>24</v>
      </c>
      <c r="I6429" s="15" t="s">
        <v>24</v>
      </c>
      <c r="J6429" s="15" t="s">
        <v>28</v>
      </c>
      <c r="K6429" s="15" t="s">
        <v>28</v>
      </c>
      <c r="L6429" s="15" t="s">
        <v>28</v>
      </c>
      <c r="M6429" s="15" t="s">
        <v>28</v>
      </c>
      <c r="N6429" s="15" t="s">
        <v>28</v>
      </c>
      <c r="O6429" s="15" t="s">
        <v>28</v>
      </c>
      <c r="P6429" s="15" t="s">
        <v>29</v>
      </c>
      <c r="Q6429" s="15" t="s">
        <v>24</v>
      </c>
      <c r="R6429" s="15" t="s">
        <v>17</v>
      </c>
      <c r="S6429" s="18" t="n">
        <v>20.15</v>
      </c>
      <c r="T6429" s="15" t="n">
        <v>802.35</v>
      </c>
      <c r="U6429" s="15" t="s">
        <v>24</v>
      </c>
      <c r="V6429" s="18" t="n">
        <f aca="false">IF(ISNUMBER(T6429),T6429,0)</f>
        <v>802.35</v>
      </c>
      <c r="W6429" s="15" t="n">
        <f aca="false">IF(U6429="Yes",1,0)</f>
        <v>0</v>
      </c>
      <c r="X6429" s="15" t="str">
        <f aca="false">IF(F6429&lt;=12,"0-12 months",IF(F6429&lt;=24,"13-24 months",IF(F6429&lt;=48,"25-48 months","49-72 months")))</f>
        <v>25-48 months</v>
      </c>
      <c r="Y6429" s="15" t="str">
        <f aca="false">IF(C6429=1,"Yes","No")</f>
        <v>No</v>
      </c>
      <c r="Z6429" s="15" t="n">
        <f aca="false">COUNTIF(J6429:O6429,"Yes")</f>
        <v>0</v>
      </c>
      <c r="AA6429" s="18" t="n">
        <f aca="false">S6429*W6429</f>
        <v>0</v>
      </c>
      <c r="AB6429" s="15" t="n">
        <f aca="false">(P6429="Month-to-month")+(I6429="Fiber optic")+(R6429="Electronic check")+(F6429&lt;=12)+(M6429="No")+(J6429="No")</f>
        <v>0</v>
      </c>
      <c r="AC6429" s="15" t="str">
        <f aca="false">IF(AB6429&gt;=5,"High",IF(AB6429&gt;=3,"Medium","Low"))</f>
        <v>Low</v>
      </c>
    </row>
    <row r="6430" customFormat="false" ht="15" hidden="false" customHeight="false" outlineLevel="0" collapsed="false">
      <c r="A6430" s="15" t="s">
        <v>6527</v>
      </c>
      <c r="B6430" s="15" t="s">
        <v>94</v>
      </c>
      <c r="C6430" s="15" t="n">
        <v>0</v>
      </c>
      <c r="D6430" s="15" t="s">
        <v>24</v>
      </c>
      <c r="E6430" s="15" t="s">
        <v>24</v>
      </c>
      <c r="F6430" s="15" t="n">
        <v>6</v>
      </c>
      <c r="G6430" s="15" t="s">
        <v>26</v>
      </c>
      <c r="H6430" s="15" t="s">
        <v>24</v>
      </c>
      <c r="I6430" s="15" t="s">
        <v>102</v>
      </c>
      <c r="J6430" s="15" t="s">
        <v>24</v>
      </c>
      <c r="K6430" s="15" t="s">
        <v>24</v>
      </c>
      <c r="L6430" s="15" t="s">
        <v>24</v>
      </c>
      <c r="M6430" s="15" t="s">
        <v>24</v>
      </c>
      <c r="N6430" s="15" t="s">
        <v>24</v>
      </c>
      <c r="O6430" s="15" t="s">
        <v>24</v>
      </c>
      <c r="P6430" s="15" t="s">
        <v>25</v>
      </c>
      <c r="Q6430" s="15" t="s">
        <v>26</v>
      </c>
      <c r="R6430" s="15" t="s">
        <v>17</v>
      </c>
      <c r="S6430" s="18" t="n">
        <v>69.25</v>
      </c>
      <c r="T6430" s="15" t="n">
        <v>418.4</v>
      </c>
      <c r="U6430" s="15" t="s">
        <v>26</v>
      </c>
      <c r="V6430" s="18" t="n">
        <f aca="false">IF(ISNUMBER(T6430),T6430,0)</f>
        <v>418.4</v>
      </c>
      <c r="W6430" s="15" t="n">
        <f aca="false">IF(U6430="Yes",1,0)</f>
        <v>1</v>
      </c>
      <c r="X6430" s="15" t="str">
        <f aca="false">IF(F6430&lt;=12,"0-12 months",IF(F6430&lt;=24,"13-24 months",IF(F6430&lt;=48,"25-48 months","49-72 months")))</f>
        <v>0-12 months</v>
      </c>
      <c r="Y6430" s="15" t="str">
        <f aca="false">IF(C6430=1,"Yes","No")</f>
        <v>No</v>
      </c>
      <c r="Z6430" s="15" t="n">
        <f aca="false">COUNTIF(J6430:O6430,"Yes")</f>
        <v>0</v>
      </c>
      <c r="AA6430" s="18" t="n">
        <f aca="false">S6430*W6430</f>
        <v>69.25</v>
      </c>
      <c r="AB6430" s="15" t="n">
        <f aca="false">(P6430="Month-to-month")+(I6430="Fiber optic")+(R6430="Electronic check")+(F6430&lt;=12)+(M6430="No")+(J6430="No")</f>
        <v>5</v>
      </c>
      <c r="AC6430" s="15" t="str">
        <f aca="false">IF(AB6430&gt;=5,"High",IF(AB6430&gt;=3,"Medium","Low"))</f>
        <v>High</v>
      </c>
    </row>
    <row r="6431" customFormat="false" ht="15" hidden="false" customHeight="false" outlineLevel="0" collapsed="false">
      <c r="A6431" s="15" t="s">
        <v>6528</v>
      </c>
      <c r="B6431" s="15" t="s">
        <v>98</v>
      </c>
      <c r="C6431" s="15" t="n">
        <v>0</v>
      </c>
      <c r="D6431" s="15" t="s">
        <v>26</v>
      </c>
      <c r="E6431" s="15" t="s">
        <v>26</v>
      </c>
      <c r="F6431" s="15" t="n">
        <v>67</v>
      </c>
      <c r="G6431" s="15" t="s">
        <v>26</v>
      </c>
      <c r="H6431" s="15" t="s">
        <v>26</v>
      </c>
      <c r="I6431" s="15" t="s">
        <v>96</v>
      </c>
      <c r="J6431" s="15" t="s">
        <v>26</v>
      </c>
      <c r="K6431" s="15" t="s">
        <v>26</v>
      </c>
      <c r="L6431" s="15" t="s">
        <v>26</v>
      </c>
      <c r="M6431" s="15" t="s">
        <v>26</v>
      </c>
      <c r="N6431" s="15" t="s">
        <v>24</v>
      </c>
      <c r="O6431" s="15" t="s">
        <v>24</v>
      </c>
      <c r="P6431" s="15" t="s">
        <v>27</v>
      </c>
      <c r="Q6431" s="15" t="s">
        <v>26</v>
      </c>
      <c r="R6431" s="15" t="s">
        <v>21</v>
      </c>
      <c r="S6431" s="18" t="n">
        <v>69.35</v>
      </c>
      <c r="T6431" s="15" t="n">
        <v>4653.25</v>
      </c>
      <c r="U6431" s="15" t="s">
        <v>24</v>
      </c>
      <c r="V6431" s="18" t="n">
        <f aca="false">IF(ISNUMBER(T6431),T6431,0)</f>
        <v>4653.25</v>
      </c>
      <c r="W6431" s="15" t="n">
        <f aca="false">IF(U6431="Yes",1,0)</f>
        <v>0</v>
      </c>
      <c r="X6431" s="15" t="str">
        <f aca="false">IF(F6431&lt;=12,"0-12 months",IF(F6431&lt;=24,"13-24 months",IF(F6431&lt;=48,"25-48 months","49-72 months")))</f>
        <v>49-72 months</v>
      </c>
      <c r="Y6431" s="15" t="str">
        <f aca="false">IF(C6431=1,"Yes","No")</f>
        <v>No</v>
      </c>
      <c r="Z6431" s="15" t="n">
        <f aca="false">COUNTIF(J6431:O6431,"Yes")</f>
        <v>4</v>
      </c>
      <c r="AA6431" s="18" t="n">
        <f aca="false">S6431*W6431</f>
        <v>0</v>
      </c>
      <c r="AB6431" s="15" t="n">
        <f aca="false">(P6431="Month-to-month")+(I6431="Fiber optic")+(R6431="Electronic check")+(F6431&lt;=12)+(M6431="No")+(J6431="No")</f>
        <v>0</v>
      </c>
      <c r="AC6431" s="15" t="str">
        <f aca="false">IF(AB6431&gt;=5,"High",IF(AB6431&gt;=3,"Medium","Low"))</f>
        <v>Low</v>
      </c>
    </row>
    <row r="6432" customFormat="false" ht="15" hidden="false" customHeight="false" outlineLevel="0" collapsed="false">
      <c r="A6432" s="15" t="s">
        <v>6529</v>
      </c>
      <c r="B6432" s="15" t="s">
        <v>94</v>
      </c>
      <c r="C6432" s="15" t="n">
        <v>0</v>
      </c>
      <c r="D6432" s="15" t="s">
        <v>26</v>
      </c>
      <c r="E6432" s="15" t="s">
        <v>26</v>
      </c>
      <c r="F6432" s="15" t="n">
        <v>16</v>
      </c>
      <c r="G6432" s="15" t="s">
        <v>26</v>
      </c>
      <c r="H6432" s="15" t="s">
        <v>24</v>
      </c>
      <c r="I6432" s="15" t="s">
        <v>24</v>
      </c>
      <c r="J6432" s="15" t="s">
        <v>28</v>
      </c>
      <c r="K6432" s="15" t="s">
        <v>28</v>
      </c>
      <c r="L6432" s="15" t="s">
        <v>28</v>
      </c>
      <c r="M6432" s="15" t="s">
        <v>28</v>
      </c>
      <c r="N6432" s="15" t="s">
        <v>28</v>
      </c>
      <c r="O6432" s="15" t="s">
        <v>28</v>
      </c>
      <c r="P6432" s="15" t="s">
        <v>25</v>
      </c>
      <c r="Q6432" s="15" t="s">
        <v>24</v>
      </c>
      <c r="R6432" s="15" t="s">
        <v>17</v>
      </c>
      <c r="S6432" s="18" t="n">
        <v>19.35</v>
      </c>
      <c r="T6432" s="15" t="n">
        <v>275.9</v>
      </c>
      <c r="U6432" s="15" t="s">
        <v>24</v>
      </c>
      <c r="V6432" s="18" t="n">
        <f aca="false">IF(ISNUMBER(T6432),T6432,0)</f>
        <v>275.9</v>
      </c>
      <c r="W6432" s="15" t="n">
        <f aca="false">IF(U6432="Yes",1,0)</f>
        <v>0</v>
      </c>
      <c r="X6432" s="15" t="str">
        <f aca="false">IF(F6432&lt;=12,"0-12 months",IF(F6432&lt;=24,"13-24 months",IF(F6432&lt;=48,"25-48 months","49-72 months")))</f>
        <v>13-24 months</v>
      </c>
      <c r="Y6432" s="15" t="str">
        <f aca="false">IF(C6432=1,"Yes","No")</f>
        <v>No</v>
      </c>
      <c r="Z6432" s="15" t="n">
        <f aca="false">COUNTIF(J6432:O6432,"Yes")</f>
        <v>0</v>
      </c>
      <c r="AA6432" s="18" t="n">
        <f aca="false">S6432*W6432</f>
        <v>0</v>
      </c>
      <c r="AB6432" s="15" t="n">
        <f aca="false">(P6432="Month-to-month")+(I6432="Fiber optic")+(R6432="Electronic check")+(F6432&lt;=12)+(M6432="No")+(J6432="No")</f>
        <v>1</v>
      </c>
      <c r="AC6432" s="15" t="str">
        <f aca="false">IF(AB6432&gt;=5,"High",IF(AB6432&gt;=3,"Medium","Low"))</f>
        <v>Low</v>
      </c>
    </row>
    <row r="6433" customFormat="false" ht="15" hidden="false" customHeight="false" outlineLevel="0" collapsed="false">
      <c r="A6433" s="15" t="s">
        <v>6530</v>
      </c>
      <c r="B6433" s="15" t="s">
        <v>98</v>
      </c>
      <c r="C6433" s="15" t="n">
        <v>0</v>
      </c>
      <c r="D6433" s="15" t="s">
        <v>24</v>
      </c>
      <c r="E6433" s="15" t="s">
        <v>24</v>
      </c>
      <c r="F6433" s="15" t="n">
        <v>17</v>
      </c>
      <c r="G6433" s="15" t="s">
        <v>26</v>
      </c>
      <c r="H6433" s="15" t="s">
        <v>24</v>
      </c>
      <c r="I6433" s="15" t="s">
        <v>24</v>
      </c>
      <c r="J6433" s="15" t="s">
        <v>28</v>
      </c>
      <c r="K6433" s="15" t="s">
        <v>28</v>
      </c>
      <c r="L6433" s="15" t="s">
        <v>28</v>
      </c>
      <c r="M6433" s="15" t="s">
        <v>28</v>
      </c>
      <c r="N6433" s="15" t="s">
        <v>28</v>
      </c>
      <c r="O6433" s="15" t="s">
        <v>28</v>
      </c>
      <c r="P6433" s="15" t="s">
        <v>29</v>
      </c>
      <c r="Q6433" s="15" t="s">
        <v>24</v>
      </c>
      <c r="R6433" s="15" t="s">
        <v>17</v>
      </c>
      <c r="S6433" s="18" t="n">
        <v>19.15</v>
      </c>
      <c r="T6433" s="15" t="n">
        <v>343.45</v>
      </c>
      <c r="U6433" s="15" t="s">
        <v>24</v>
      </c>
      <c r="V6433" s="18" t="n">
        <f aca="false">IF(ISNUMBER(T6433),T6433,0)</f>
        <v>343.45</v>
      </c>
      <c r="W6433" s="15" t="n">
        <f aca="false">IF(U6433="Yes",1,0)</f>
        <v>0</v>
      </c>
      <c r="X6433" s="15" t="str">
        <f aca="false">IF(F6433&lt;=12,"0-12 months",IF(F6433&lt;=24,"13-24 months",IF(F6433&lt;=48,"25-48 months","49-72 months")))</f>
        <v>13-24 months</v>
      </c>
      <c r="Y6433" s="15" t="str">
        <f aca="false">IF(C6433=1,"Yes","No")</f>
        <v>No</v>
      </c>
      <c r="Z6433" s="15" t="n">
        <f aca="false">COUNTIF(J6433:O6433,"Yes")</f>
        <v>0</v>
      </c>
      <c r="AA6433" s="18" t="n">
        <f aca="false">S6433*W6433</f>
        <v>0</v>
      </c>
      <c r="AB6433" s="15" t="n">
        <f aca="false">(P6433="Month-to-month")+(I6433="Fiber optic")+(R6433="Electronic check")+(F6433&lt;=12)+(M6433="No")+(J6433="No")</f>
        <v>0</v>
      </c>
      <c r="AC6433" s="15" t="str">
        <f aca="false">IF(AB6433&gt;=5,"High",IF(AB6433&gt;=3,"Medium","Low"))</f>
        <v>Low</v>
      </c>
    </row>
    <row r="6434" customFormat="false" ht="15" hidden="false" customHeight="false" outlineLevel="0" collapsed="false">
      <c r="A6434" s="15" t="s">
        <v>6531</v>
      </c>
      <c r="B6434" s="15" t="s">
        <v>98</v>
      </c>
      <c r="C6434" s="15" t="n">
        <v>0</v>
      </c>
      <c r="D6434" s="15" t="s">
        <v>26</v>
      </c>
      <c r="E6434" s="15" t="s">
        <v>24</v>
      </c>
      <c r="F6434" s="15" t="n">
        <v>35</v>
      </c>
      <c r="G6434" s="15" t="s">
        <v>26</v>
      </c>
      <c r="H6434" s="15" t="s">
        <v>24</v>
      </c>
      <c r="I6434" s="15" t="s">
        <v>96</v>
      </c>
      <c r="J6434" s="15" t="s">
        <v>26</v>
      </c>
      <c r="K6434" s="15" t="s">
        <v>26</v>
      </c>
      <c r="L6434" s="15" t="s">
        <v>26</v>
      </c>
      <c r="M6434" s="15" t="s">
        <v>24</v>
      </c>
      <c r="N6434" s="15" t="s">
        <v>24</v>
      </c>
      <c r="O6434" s="15" t="s">
        <v>24</v>
      </c>
      <c r="P6434" s="15" t="s">
        <v>25</v>
      </c>
      <c r="Q6434" s="15" t="s">
        <v>24</v>
      </c>
      <c r="R6434" s="15" t="s">
        <v>17</v>
      </c>
      <c r="S6434" s="18" t="n">
        <v>61</v>
      </c>
      <c r="T6434" s="15" t="n">
        <v>2130.45</v>
      </c>
      <c r="U6434" s="15" t="s">
        <v>24</v>
      </c>
      <c r="V6434" s="18" t="n">
        <f aca="false">IF(ISNUMBER(T6434),T6434,0)</f>
        <v>2130.45</v>
      </c>
      <c r="W6434" s="15" t="n">
        <f aca="false">IF(U6434="Yes",1,0)</f>
        <v>0</v>
      </c>
      <c r="X6434" s="15" t="str">
        <f aca="false">IF(F6434&lt;=12,"0-12 months",IF(F6434&lt;=24,"13-24 months",IF(F6434&lt;=48,"25-48 months","49-72 months")))</f>
        <v>25-48 months</v>
      </c>
      <c r="Y6434" s="15" t="str">
        <f aca="false">IF(C6434=1,"Yes","No")</f>
        <v>No</v>
      </c>
      <c r="Z6434" s="15" t="n">
        <f aca="false">COUNTIF(J6434:O6434,"Yes")</f>
        <v>3</v>
      </c>
      <c r="AA6434" s="18" t="n">
        <f aca="false">S6434*W6434</f>
        <v>0</v>
      </c>
      <c r="AB6434" s="15" t="n">
        <f aca="false">(P6434="Month-to-month")+(I6434="Fiber optic")+(R6434="Electronic check")+(F6434&lt;=12)+(M6434="No")+(J6434="No")</f>
        <v>2</v>
      </c>
      <c r="AC6434" s="15" t="str">
        <f aca="false">IF(AB6434&gt;=5,"High",IF(AB6434&gt;=3,"Medium","Low"))</f>
        <v>Low</v>
      </c>
    </row>
    <row r="6435" customFormat="false" ht="15" hidden="false" customHeight="false" outlineLevel="0" collapsed="false">
      <c r="A6435" s="15" t="s">
        <v>6532</v>
      </c>
      <c r="B6435" s="15" t="s">
        <v>94</v>
      </c>
      <c r="C6435" s="15" t="n">
        <v>0</v>
      </c>
      <c r="D6435" s="15" t="s">
        <v>26</v>
      </c>
      <c r="E6435" s="15" t="s">
        <v>26</v>
      </c>
      <c r="F6435" s="15" t="n">
        <v>58</v>
      </c>
      <c r="G6435" s="15" t="s">
        <v>26</v>
      </c>
      <c r="H6435" s="15" t="s">
        <v>24</v>
      </c>
      <c r="I6435" s="15" t="s">
        <v>24</v>
      </c>
      <c r="J6435" s="15" t="s">
        <v>28</v>
      </c>
      <c r="K6435" s="15" t="s">
        <v>28</v>
      </c>
      <c r="L6435" s="15" t="s">
        <v>28</v>
      </c>
      <c r="M6435" s="15" t="s">
        <v>28</v>
      </c>
      <c r="N6435" s="15" t="s">
        <v>28</v>
      </c>
      <c r="O6435" s="15" t="s">
        <v>28</v>
      </c>
      <c r="P6435" s="15" t="s">
        <v>29</v>
      </c>
      <c r="Q6435" s="15" t="s">
        <v>24</v>
      </c>
      <c r="R6435" s="15" t="s">
        <v>21</v>
      </c>
      <c r="S6435" s="18" t="n">
        <v>20.5</v>
      </c>
      <c r="T6435" s="15" t="n">
        <v>1191.4</v>
      </c>
      <c r="U6435" s="15" t="s">
        <v>24</v>
      </c>
      <c r="V6435" s="18" t="n">
        <f aca="false">IF(ISNUMBER(T6435),T6435,0)</f>
        <v>1191.4</v>
      </c>
      <c r="W6435" s="15" t="n">
        <f aca="false">IF(U6435="Yes",1,0)</f>
        <v>0</v>
      </c>
      <c r="X6435" s="15" t="str">
        <f aca="false">IF(F6435&lt;=12,"0-12 months",IF(F6435&lt;=24,"13-24 months",IF(F6435&lt;=48,"25-48 months","49-72 months")))</f>
        <v>49-72 months</v>
      </c>
      <c r="Y6435" s="15" t="str">
        <f aca="false">IF(C6435=1,"Yes","No")</f>
        <v>No</v>
      </c>
      <c r="Z6435" s="15" t="n">
        <f aca="false">COUNTIF(J6435:O6435,"Yes")</f>
        <v>0</v>
      </c>
      <c r="AA6435" s="18" t="n">
        <f aca="false">S6435*W6435</f>
        <v>0</v>
      </c>
      <c r="AB6435" s="15" t="n">
        <f aca="false">(P6435="Month-to-month")+(I6435="Fiber optic")+(R6435="Electronic check")+(F6435&lt;=12)+(M6435="No")+(J6435="No")</f>
        <v>0</v>
      </c>
      <c r="AC6435" s="15" t="str">
        <f aca="false">IF(AB6435&gt;=5,"High",IF(AB6435&gt;=3,"Medium","Low"))</f>
        <v>Low</v>
      </c>
    </row>
    <row r="6436" customFormat="false" ht="15" hidden="false" customHeight="false" outlineLevel="0" collapsed="false">
      <c r="A6436" s="15" t="s">
        <v>6533</v>
      </c>
      <c r="B6436" s="15" t="s">
        <v>98</v>
      </c>
      <c r="C6436" s="15" t="n">
        <v>0</v>
      </c>
      <c r="D6436" s="15" t="s">
        <v>24</v>
      </c>
      <c r="E6436" s="15" t="s">
        <v>24</v>
      </c>
      <c r="F6436" s="15" t="n">
        <v>1</v>
      </c>
      <c r="G6436" s="15" t="s">
        <v>26</v>
      </c>
      <c r="H6436" s="15" t="s">
        <v>24</v>
      </c>
      <c r="I6436" s="15" t="s">
        <v>96</v>
      </c>
      <c r="J6436" s="15" t="s">
        <v>24</v>
      </c>
      <c r="K6436" s="15" t="s">
        <v>24</v>
      </c>
      <c r="L6436" s="15" t="s">
        <v>26</v>
      </c>
      <c r="M6436" s="15" t="s">
        <v>24</v>
      </c>
      <c r="N6436" s="15" t="s">
        <v>24</v>
      </c>
      <c r="O6436" s="15" t="s">
        <v>24</v>
      </c>
      <c r="P6436" s="15" t="s">
        <v>25</v>
      </c>
      <c r="Q6436" s="15" t="s">
        <v>26</v>
      </c>
      <c r="R6436" s="15" t="s">
        <v>15</v>
      </c>
      <c r="S6436" s="18" t="n">
        <v>50.5</v>
      </c>
      <c r="T6436" s="15" t="n">
        <v>50.5</v>
      </c>
      <c r="U6436" s="15" t="s">
        <v>26</v>
      </c>
      <c r="V6436" s="18" t="n">
        <f aca="false">IF(ISNUMBER(T6436),T6436,0)</f>
        <v>50.5</v>
      </c>
      <c r="W6436" s="15" t="n">
        <f aca="false">IF(U6436="Yes",1,0)</f>
        <v>1</v>
      </c>
      <c r="X6436" s="15" t="str">
        <f aca="false">IF(F6436&lt;=12,"0-12 months",IF(F6436&lt;=24,"13-24 months",IF(F6436&lt;=48,"25-48 months","49-72 months")))</f>
        <v>0-12 months</v>
      </c>
      <c r="Y6436" s="15" t="str">
        <f aca="false">IF(C6436=1,"Yes","No")</f>
        <v>No</v>
      </c>
      <c r="Z6436" s="15" t="n">
        <f aca="false">COUNTIF(J6436:O6436,"Yes")</f>
        <v>1</v>
      </c>
      <c r="AA6436" s="18" t="n">
        <f aca="false">S6436*W6436</f>
        <v>50.5</v>
      </c>
      <c r="AB6436" s="15" t="n">
        <f aca="false">(P6436="Month-to-month")+(I6436="Fiber optic")+(R6436="Electronic check")+(F6436&lt;=12)+(M6436="No")+(J6436="No")</f>
        <v>5</v>
      </c>
      <c r="AC6436" s="15" t="str">
        <f aca="false">IF(AB6436&gt;=5,"High",IF(AB6436&gt;=3,"Medium","Low"))</f>
        <v>High</v>
      </c>
    </row>
    <row r="6437" customFormat="false" ht="15" hidden="false" customHeight="false" outlineLevel="0" collapsed="false">
      <c r="A6437" s="15" t="s">
        <v>6534</v>
      </c>
      <c r="B6437" s="15" t="s">
        <v>98</v>
      </c>
      <c r="C6437" s="15" t="n">
        <v>0</v>
      </c>
      <c r="D6437" s="15" t="s">
        <v>26</v>
      </c>
      <c r="E6437" s="15" t="s">
        <v>26</v>
      </c>
      <c r="F6437" s="15" t="n">
        <v>52</v>
      </c>
      <c r="G6437" s="15" t="s">
        <v>24</v>
      </c>
      <c r="H6437" s="15" t="s">
        <v>95</v>
      </c>
      <c r="I6437" s="15" t="s">
        <v>96</v>
      </c>
      <c r="J6437" s="15" t="s">
        <v>24</v>
      </c>
      <c r="K6437" s="15" t="s">
        <v>26</v>
      </c>
      <c r="L6437" s="15" t="s">
        <v>26</v>
      </c>
      <c r="M6437" s="15" t="s">
        <v>26</v>
      </c>
      <c r="N6437" s="15" t="s">
        <v>26</v>
      </c>
      <c r="O6437" s="15" t="s">
        <v>24</v>
      </c>
      <c r="P6437" s="15" t="s">
        <v>29</v>
      </c>
      <c r="Q6437" s="15" t="s">
        <v>24</v>
      </c>
      <c r="R6437" s="15" t="s">
        <v>17</v>
      </c>
      <c r="S6437" s="18" t="n">
        <v>50.2</v>
      </c>
      <c r="T6437" s="15" t="n">
        <v>2554</v>
      </c>
      <c r="U6437" s="15" t="s">
        <v>24</v>
      </c>
      <c r="V6437" s="18" t="n">
        <f aca="false">IF(ISNUMBER(T6437),T6437,0)</f>
        <v>2554</v>
      </c>
      <c r="W6437" s="15" t="n">
        <f aca="false">IF(U6437="Yes",1,0)</f>
        <v>0</v>
      </c>
      <c r="X6437" s="15" t="str">
        <f aca="false">IF(F6437&lt;=12,"0-12 months",IF(F6437&lt;=24,"13-24 months",IF(F6437&lt;=48,"25-48 months","49-72 months")))</f>
        <v>49-72 months</v>
      </c>
      <c r="Y6437" s="15" t="str">
        <f aca="false">IF(C6437=1,"Yes","No")</f>
        <v>No</v>
      </c>
      <c r="Z6437" s="15" t="n">
        <f aca="false">COUNTIF(J6437:O6437,"Yes")</f>
        <v>4</v>
      </c>
      <c r="AA6437" s="18" t="n">
        <f aca="false">S6437*W6437</f>
        <v>0</v>
      </c>
      <c r="AB6437" s="15" t="n">
        <f aca="false">(P6437="Month-to-month")+(I6437="Fiber optic")+(R6437="Electronic check")+(F6437&lt;=12)+(M6437="No")+(J6437="No")</f>
        <v>1</v>
      </c>
      <c r="AC6437" s="15" t="str">
        <f aca="false">IF(AB6437&gt;=5,"High",IF(AB6437&gt;=3,"Medium","Low"))</f>
        <v>Low</v>
      </c>
    </row>
    <row r="6438" customFormat="false" ht="15" hidden="false" customHeight="false" outlineLevel="0" collapsed="false">
      <c r="A6438" s="15" t="s">
        <v>6535</v>
      </c>
      <c r="B6438" s="15" t="s">
        <v>94</v>
      </c>
      <c r="C6438" s="15" t="n">
        <v>0</v>
      </c>
      <c r="D6438" s="15" t="s">
        <v>24</v>
      </c>
      <c r="E6438" s="15" t="s">
        <v>24</v>
      </c>
      <c r="F6438" s="15" t="n">
        <v>70</v>
      </c>
      <c r="G6438" s="15" t="s">
        <v>26</v>
      </c>
      <c r="H6438" s="15" t="s">
        <v>24</v>
      </c>
      <c r="I6438" s="15" t="s">
        <v>96</v>
      </c>
      <c r="J6438" s="15" t="s">
        <v>26</v>
      </c>
      <c r="K6438" s="15" t="s">
        <v>24</v>
      </c>
      <c r="L6438" s="15" t="s">
        <v>26</v>
      </c>
      <c r="M6438" s="15" t="s">
        <v>26</v>
      </c>
      <c r="N6438" s="15" t="s">
        <v>26</v>
      </c>
      <c r="O6438" s="15" t="s">
        <v>26</v>
      </c>
      <c r="P6438" s="15" t="s">
        <v>29</v>
      </c>
      <c r="Q6438" s="15" t="s">
        <v>24</v>
      </c>
      <c r="R6438" s="15" t="s">
        <v>19</v>
      </c>
      <c r="S6438" s="18" t="n">
        <v>79.6</v>
      </c>
      <c r="T6438" s="15" t="n">
        <v>5589.45</v>
      </c>
      <c r="U6438" s="15" t="s">
        <v>24</v>
      </c>
      <c r="V6438" s="18" t="n">
        <f aca="false">IF(ISNUMBER(T6438),T6438,0)</f>
        <v>5589.45</v>
      </c>
      <c r="W6438" s="15" t="n">
        <f aca="false">IF(U6438="Yes",1,0)</f>
        <v>0</v>
      </c>
      <c r="X6438" s="15" t="str">
        <f aca="false">IF(F6438&lt;=12,"0-12 months",IF(F6438&lt;=24,"13-24 months",IF(F6438&lt;=48,"25-48 months","49-72 months")))</f>
        <v>49-72 months</v>
      </c>
      <c r="Y6438" s="15" t="str">
        <f aca="false">IF(C6438=1,"Yes","No")</f>
        <v>No</v>
      </c>
      <c r="Z6438" s="15" t="n">
        <f aca="false">COUNTIF(J6438:O6438,"Yes")</f>
        <v>5</v>
      </c>
      <c r="AA6438" s="18" t="n">
        <f aca="false">S6438*W6438</f>
        <v>0</v>
      </c>
      <c r="AB6438" s="15" t="n">
        <f aca="false">(P6438="Month-to-month")+(I6438="Fiber optic")+(R6438="Electronic check")+(F6438&lt;=12)+(M6438="No")+(J6438="No")</f>
        <v>0</v>
      </c>
      <c r="AC6438" s="15" t="str">
        <f aca="false">IF(AB6438&gt;=5,"High",IF(AB6438&gt;=3,"Medium","Low"))</f>
        <v>Low</v>
      </c>
    </row>
    <row r="6439" customFormat="false" ht="15" hidden="false" customHeight="false" outlineLevel="0" collapsed="false">
      <c r="A6439" s="15" t="s">
        <v>6536</v>
      </c>
      <c r="B6439" s="15" t="s">
        <v>94</v>
      </c>
      <c r="C6439" s="15" t="n">
        <v>0</v>
      </c>
      <c r="D6439" s="15" t="s">
        <v>26</v>
      </c>
      <c r="E6439" s="15" t="s">
        <v>26</v>
      </c>
      <c r="F6439" s="15" t="n">
        <v>19</v>
      </c>
      <c r="G6439" s="15" t="s">
        <v>26</v>
      </c>
      <c r="H6439" s="15" t="s">
        <v>26</v>
      </c>
      <c r="I6439" s="15" t="s">
        <v>24</v>
      </c>
      <c r="J6439" s="15" t="s">
        <v>28</v>
      </c>
      <c r="K6439" s="15" t="s">
        <v>28</v>
      </c>
      <c r="L6439" s="15" t="s">
        <v>28</v>
      </c>
      <c r="M6439" s="15" t="s">
        <v>28</v>
      </c>
      <c r="N6439" s="15" t="s">
        <v>28</v>
      </c>
      <c r="O6439" s="15" t="s">
        <v>28</v>
      </c>
      <c r="P6439" s="15" t="s">
        <v>29</v>
      </c>
      <c r="Q6439" s="15" t="s">
        <v>26</v>
      </c>
      <c r="R6439" s="15" t="s">
        <v>19</v>
      </c>
      <c r="S6439" s="18" t="n">
        <v>24.9</v>
      </c>
      <c r="T6439" s="15" t="n">
        <v>467.7</v>
      </c>
      <c r="U6439" s="15" t="s">
        <v>24</v>
      </c>
      <c r="V6439" s="18" t="n">
        <f aca="false">IF(ISNUMBER(T6439),T6439,0)</f>
        <v>467.7</v>
      </c>
      <c r="W6439" s="15" t="n">
        <f aca="false">IF(U6439="Yes",1,0)</f>
        <v>0</v>
      </c>
      <c r="X6439" s="15" t="str">
        <f aca="false">IF(F6439&lt;=12,"0-12 months",IF(F6439&lt;=24,"13-24 months",IF(F6439&lt;=48,"25-48 months","49-72 months")))</f>
        <v>13-24 months</v>
      </c>
      <c r="Y6439" s="15" t="str">
        <f aca="false">IF(C6439=1,"Yes","No")</f>
        <v>No</v>
      </c>
      <c r="Z6439" s="15" t="n">
        <f aca="false">COUNTIF(J6439:O6439,"Yes")</f>
        <v>0</v>
      </c>
      <c r="AA6439" s="18" t="n">
        <f aca="false">S6439*W6439</f>
        <v>0</v>
      </c>
      <c r="AB6439" s="15" t="n">
        <f aca="false">(P6439="Month-to-month")+(I6439="Fiber optic")+(R6439="Electronic check")+(F6439&lt;=12)+(M6439="No")+(J6439="No")</f>
        <v>0</v>
      </c>
      <c r="AC6439" s="15" t="str">
        <f aca="false">IF(AB6439&gt;=5,"High",IF(AB6439&gt;=3,"Medium","Low"))</f>
        <v>Low</v>
      </c>
    </row>
    <row r="6440" customFormat="false" ht="15" hidden="false" customHeight="false" outlineLevel="0" collapsed="false">
      <c r="A6440" s="15" t="s">
        <v>6537</v>
      </c>
      <c r="B6440" s="15" t="s">
        <v>98</v>
      </c>
      <c r="C6440" s="15" t="n">
        <v>1</v>
      </c>
      <c r="D6440" s="15" t="s">
        <v>24</v>
      </c>
      <c r="E6440" s="15" t="s">
        <v>24</v>
      </c>
      <c r="F6440" s="15" t="n">
        <v>1</v>
      </c>
      <c r="G6440" s="15" t="s">
        <v>26</v>
      </c>
      <c r="H6440" s="15" t="s">
        <v>26</v>
      </c>
      <c r="I6440" s="15" t="s">
        <v>102</v>
      </c>
      <c r="J6440" s="15" t="s">
        <v>24</v>
      </c>
      <c r="K6440" s="15" t="s">
        <v>24</v>
      </c>
      <c r="L6440" s="15" t="s">
        <v>24</v>
      </c>
      <c r="M6440" s="15" t="s">
        <v>24</v>
      </c>
      <c r="N6440" s="15" t="s">
        <v>24</v>
      </c>
      <c r="O6440" s="15" t="s">
        <v>24</v>
      </c>
      <c r="P6440" s="15" t="s">
        <v>25</v>
      </c>
      <c r="Q6440" s="15" t="s">
        <v>26</v>
      </c>
      <c r="R6440" s="15" t="s">
        <v>15</v>
      </c>
      <c r="S6440" s="18" t="n">
        <v>74.4</v>
      </c>
      <c r="T6440" s="15" t="n">
        <v>74.4</v>
      </c>
      <c r="U6440" s="15" t="s">
        <v>26</v>
      </c>
      <c r="V6440" s="18" t="n">
        <f aca="false">IF(ISNUMBER(T6440),T6440,0)</f>
        <v>74.4</v>
      </c>
      <c r="W6440" s="15" t="n">
        <f aca="false">IF(U6440="Yes",1,0)</f>
        <v>1</v>
      </c>
      <c r="X6440" s="15" t="str">
        <f aca="false">IF(F6440&lt;=12,"0-12 months",IF(F6440&lt;=24,"13-24 months",IF(F6440&lt;=48,"25-48 months","49-72 months")))</f>
        <v>0-12 months</v>
      </c>
      <c r="Y6440" s="15" t="str">
        <f aca="false">IF(C6440=1,"Yes","No")</f>
        <v>Yes</v>
      </c>
      <c r="Z6440" s="15" t="n">
        <f aca="false">COUNTIF(J6440:O6440,"Yes")</f>
        <v>0</v>
      </c>
      <c r="AA6440" s="18" t="n">
        <f aca="false">S6440*W6440</f>
        <v>74.4</v>
      </c>
      <c r="AB6440" s="15" t="n">
        <f aca="false">(P6440="Month-to-month")+(I6440="Fiber optic")+(R6440="Electronic check")+(F6440&lt;=12)+(M6440="No")+(J6440="No")</f>
        <v>6</v>
      </c>
      <c r="AC6440" s="15" t="str">
        <f aca="false">IF(AB6440&gt;=5,"High",IF(AB6440&gt;=3,"Medium","Low"))</f>
        <v>High</v>
      </c>
    </row>
    <row r="6441" customFormat="false" ht="15" hidden="false" customHeight="false" outlineLevel="0" collapsed="false">
      <c r="A6441" s="15" t="s">
        <v>6538</v>
      </c>
      <c r="B6441" s="15" t="s">
        <v>94</v>
      </c>
      <c r="C6441" s="15" t="n">
        <v>0</v>
      </c>
      <c r="D6441" s="15" t="s">
        <v>26</v>
      </c>
      <c r="E6441" s="15" t="s">
        <v>26</v>
      </c>
      <c r="F6441" s="15" t="n">
        <v>35</v>
      </c>
      <c r="G6441" s="15" t="s">
        <v>26</v>
      </c>
      <c r="H6441" s="15" t="s">
        <v>24</v>
      </c>
      <c r="I6441" s="15" t="s">
        <v>102</v>
      </c>
      <c r="J6441" s="15" t="s">
        <v>26</v>
      </c>
      <c r="K6441" s="15" t="s">
        <v>24</v>
      </c>
      <c r="L6441" s="15" t="s">
        <v>26</v>
      </c>
      <c r="M6441" s="15" t="s">
        <v>26</v>
      </c>
      <c r="N6441" s="15" t="s">
        <v>26</v>
      </c>
      <c r="O6441" s="15" t="s">
        <v>26</v>
      </c>
      <c r="P6441" s="15" t="s">
        <v>25</v>
      </c>
      <c r="Q6441" s="15" t="s">
        <v>26</v>
      </c>
      <c r="R6441" s="15" t="s">
        <v>15</v>
      </c>
      <c r="S6441" s="18" t="n">
        <v>106.9</v>
      </c>
      <c r="T6441" s="15" t="n">
        <v>3756.45</v>
      </c>
      <c r="U6441" s="15" t="s">
        <v>24</v>
      </c>
      <c r="V6441" s="18" t="n">
        <f aca="false">IF(ISNUMBER(T6441),T6441,0)</f>
        <v>3756.45</v>
      </c>
      <c r="W6441" s="15" t="n">
        <f aca="false">IF(U6441="Yes",1,0)</f>
        <v>0</v>
      </c>
      <c r="X6441" s="15" t="str">
        <f aca="false">IF(F6441&lt;=12,"0-12 months",IF(F6441&lt;=24,"13-24 months",IF(F6441&lt;=48,"25-48 months","49-72 months")))</f>
        <v>25-48 months</v>
      </c>
      <c r="Y6441" s="15" t="str">
        <f aca="false">IF(C6441=1,"Yes","No")</f>
        <v>No</v>
      </c>
      <c r="Z6441" s="15" t="n">
        <f aca="false">COUNTIF(J6441:O6441,"Yes")</f>
        <v>5</v>
      </c>
      <c r="AA6441" s="18" t="n">
        <f aca="false">S6441*W6441</f>
        <v>0</v>
      </c>
      <c r="AB6441" s="15" t="n">
        <f aca="false">(P6441="Month-to-month")+(I6441="Fiber optic")+(R6441="Electronic check")+(F6441&lt;=12)+(M6441="No")+(J6441="No")</f>
        <v>3</v>
      </c>
      <c r="AC6441" s="15" t="str">
        <f aca="false">IF(AB6441&gt;=5,"High",IF(AB6441&gt;=3,"Medium","Low"))</f>
        <v>Medium</v>
      </c>
    </row>
    <row r="6442" customFormat="false" ht="15" hidden="false" customHeight="false" outlineLevel="0" collapsed="false">
      <c r="A6442" s="15" t="s">
        <v>6539</v>
      </c>
      <c r="B6442" s="15" t="s">
        <v>94</v>
      </c>
      <c r="C6442" s="15" t="n">
        <v>0</v>
      </c>
      <c r="D6442" s="15" t="s">
        <v>24</v>
      </c>
      <c r="E6442" s="15" t="s">
        <v>24</v>
      </c>
      <c r="F6442" s="15" t="n">
        <v>32</v>
      </c>
      <c r="G6442" s="15" t="s">
        <v>26</v>
      </c>
      <c r="H6442" s="15" t="s">
        <v>26</v>
      </c>
      <c r="I6442" s="15" t="s">
        <v>102</v>
      </c>
      <c r="J6442" s="15" t="s">
        <v>24</v>
      </c>
      <c r="K6442" s="15" t="s">
        <v>24</v>
      </c>
      <c r="L6442" s="15" t="s">
        <v>26</v>
      </c>
      <c r="M6442" s="15" t="s">
        <v>24</v>
      </c>
      <c r="N6442" s="15" t="s">
        <v>26</v>
      </c>
      <c r="O6442" s="15" t="s">
        <v>26</v>
      </c>
      <c r="P6442" s="15" t="s">
        <v>25</v>
      </c>
      <c r="Q6442" s="15" t="s">
        <v>26</v>
      </c>
      <c r="R6442" s="15" t="s">
        <v>15</v>
      </c>
      <c r="S6442" s="18" t="n">
        <v>101.35</v>
      </c>
      <c r="T6442" s="15" t="n">
        <v>3334.9</v>
      </c>
      <c r="U6442" s="15" t="s">
        <v>24</v>
      </c>
      <c r="V6442" s="18" t="n">
        <f aca="false">IF(ISNUMBER(T6442),T6442,0)</f>
        <v>3334.9</v>
      </c>
      <c r="W6442" s="15" t="n">
        <f aca="false">IF(U6442="Yes",1,0)</f>
        <v>0</v>
      </c>
      <c r="X6442" s="15" t="str">
        <f aca="false">IF(F6442&lt;=12,"0-12 months",IF(F6442&lt;=24,"13-24 months",IF(F6442&lt;=48,"25-48 months","49-72 months")))</f>
        <v>25-48 months</v>
      </c>
      <c r="Y6442" s="15" t="str">
        <f aca="false">IF(C6442=1,"Yes","No")</f>
        <v>No</v>
      </c>
      <c r="Z6442" s="15" t="n">
        <f aca="false">COUNTIF(J6442:O6442,"Yes")</f>
        <v>3</v>
      </c>
      <c r="AA6442" s="18" t="n">
        <f aca="false">S6442*W6442</f>
        <v>0</v>
      </c>
      <c r="AB6442" s="15" t="n">
        <f aca="false">(P6442="Month-to-month")+(I6442="Fiber optic")+(R6442="Electronic check")+(F6442&lt;=12)+(M6442="No")+(J6442="No")</f>
        <v>5</v>
      </c>
      <c r="AC6442" s="15" t="str">
        <f aca="false">IF(AB6442&gt;=5,"High",IF(AB6442&gt;=3,"Medium","Low"))</f>
        <v>High</v>
      </c>
    </row>
    <row r="6443" customFormat="false" ht="15" hidden="false" customHeight="false" outlineLevel="0" collapsed="false">
      <c r="A6443" s="15" t="s">
        <v>6540</v>
      </c>
      <c r="B6443" s="15" t="s">
        <v>94</v>
      </c>
      <c r="C6443" s="15" t="n">
        <v>0</v>
      </c>
      <c r="D6443" s="15" t="s">
        <v>26</v>
      </c>
      <c r="E6443" s="15" t="s">
        <v>26</v>
      </c>
      <c r="F6443" s="15" t="n">
        <v>17</v>
      </c>
      <c r="G6443" s="15" t="s">
        <v>26</v>
      </c>
      <c r="H6443" s="15" t="s">
        <v>24</v>
      </c>
      <c r="I6443" s="15" t="s">
        <v>96</v>
      </c>
      <c r="J6443" s="15" t="s">
        <v>26</v>
      </c>
      <c r="K6443" s="15" t="s">
        <v>24</v>
      </c>
      <c r="L6443" s="15" t="s">
        <v>24</v>
      </c>
      <c r="M6443" s="15" t="s">
        <v>26</v>
      </c>
      <c r="N6443" s="15" t="s">
        <v>24</v>
      </c>
      <c r="O6443" s="15" t="s">
        <v>24</v>
      </c>
      <c r="P6443" s="15" t="s">
        <v>25</v>
      </c>
      <c r="Q6443" s="15" t="s">
        <v>26</v>
      </c>
      <c r="R6443" s="15" t="s">
        <v>21</v>
      </c>
      <c r="S6443" s="18" t="n">
        <v>55.35</v>
      </c>
      <c r="T6443" s="15" t="n">
        <v>920.5</v>
      </c>
      <c r="U6443" s="15" t="s">
        <v>24</v>
      </c>
      <c r="V6443" s="18" t="n">
        <f aca="false">IF(ISNUMBER(T6443),T6443,0)</f>
        <v>920.5</v>
      </c>
      <c r="W6443" s="15" t="n">
        <f aca="false">IF(U6443="Yes",1,0)</f>
        <v>0</v>
      </c>
      <c r="X6443" s="15" t="str">
        <f aca="false">IF(F6443&lt;=12,"0-12 months",IF(F6443&lt;=24,"13-24 months",IF(F6443&lt;=48,"25-48 months","49-72 months")))</f>
        <v>13-24 months</v>
      </c>
      <c r="Y6443" s="15" t="str">
        <f aca="false">IF(C6443=1,"Yes","No")</f>
        <v>No</v>
      </c>
      <c r="Z6443" s="15" t="n">
        <f aca="false">COUNTIF(J6443:O6443,"Yes")</f>
        <v>2</v>
      </c>
      <c r="AA6443" s="18" t="n">
        <f aca="false">S6443*W6443</f>
        <v>0</v>
      </c>
      <c r="AB6443" s="15" t="n">
        <f aca="false">(P6443="Month-to-month")+(I6443="Fiber optic")+(R6443="Electronic check")+(F6443&lt;=12)+(M6443="No")+(J6443="No")</f>
        <v>1</v>
      </c>
      <c r="AC6443" s="15" t="str">
        <f aca="false">IF(AB6443&gt;=5,"High",IF(AB6443&gt;=3,"Medium","Low"))</f>
        <v>Low</v>
      </c>
    </row>
    <row r="6444" customFormat="false" ht="15" hidden="false" customHeight="false" outlineLevel="0" collapsed="false">
      <c r="A6444" s="15" t="s">
        <v>6541</v>
      </c>
      <c r="B6444" s="15" t="s">
        <v>94</v>
      </c>
      <c r="C6444" s="15" t="n">
        <v>0</v>
      </c>
      <c r="D6444" s="15" t="s">
        <v>26</v>
      </c>
      <c r="E6444" s="15" t="s">
        <v>26</v>
      </c>
      <c r="F6444" s="15" t="n">
        <v>67</v>
      </c>
      <c r="G6444" s="15" t="s">
        <v>26</v>
      </c>
      <c r="H6444" s="15" t="s">
        <v>24</v>
      </c>
      <c r="I6444" s="15" t="s">
        <v>96</v>
      </c>
      <c r="J6444" s="15" t="s">
        <v>24</v>
      </c>
      <c r="K6444" s="15" t="s">
        <v>26</v>
      </c>
      <c r="L6444" s="15" t="s">
        <v>24</v>
      </c>
      <c r="M6444" s="15" t="s">
        <v>24</v>
      </c>
      <c r="N6444" s="15" t="s">
        <v>24</v>
      </c>
      <c r="O6444" s="15" t="s">
        <v>24</v>
      </c>
      <c r="P6444" s="15" t="s">
        <v>27</v>
      </c>
      <c r="Q6444" s="15" t="s">
        <v>24</v>
      </c>
      <c r="R6444" s="15" t="s">
        <v>21</v>
      </c>
      <c r="S6444" s="18" t="n">
        <v>50.55</v>
      </c>
      <c r="T6444" s="15" t="n">
        <v>3431.75</v>
      </c>
      <c r="U6444" s="15" t="s">
        <v>24</v>
      </c>
      <c r="V6444" s="18" t="n">
        <f aca="false">IF(ISNUMBER(T6444),T6444,0)</f>
        <v>3431.75</v>
      </c>
      <c r="W6444" s="15" t="n">
        <f aca="false">IF(U6444="Yes",1,0)</f>
        <v>0</v>
      </c>
      <c r="X6444" s="15" t="str">
        <f aca="false">IF(F6444&lt;=12,"0-12 months",IF(F6444&lt;=24,"13-24 months",IF(F6444&lt;=48,"25-48 months","49-72 months")))</f>
        <v>49-72 months</v>
      </c>
      <c r="Y6444" s="15" t="str">
        <f aca="false">IF(C6444=1,"Yes","No")</f>
        <v>No</v>
      </c>
      <c r="Z6444" s="15" t="n">
        <f aca="false">COUNTIF(J6444:O6444,"Yes")</f>
        <v>1</v>
      </c>
      <c r="AA6444" s="18" t="n">
        <f aca="false">S6444*W6444</f>
        <v>0</v>
      </c>
      <c r="AB6444" s="15" t="n">
        <f aca="false">(P6444="Month-to-month")+(I6444="Fiber optic")+(R6444="Electronic check")+(F6444&lt;=12)+(M6444="No")+(J6444="No")</f>
        <v>2</v>
      </c>
      <c r="AC6444" s="15" t="str">
        <f aca="false">IF(AB6444&gt;=5,"High",IF(AB6444&gt;=3,"Medium","Low"))</f>
        <v>Low</v>
      </c>
    </row>
    <row r="6445" customFormat="false" ht="15" hidden="false" customHeight="false" outlineLevel="0" collapsed="false">
      <c r="A6445" s="15" t="s">
        <v>6542</v>
      </c>
      <c r="B6445" s="15" t="s">
        <v>94</v>
      </c>
      <c r="C6445" s="15" t="n">
        <v>0</v>
      </c>
      <c r="D6445" s="15" t="s">
        <v>24</v>
      </c>
      <c r="E6445" s="15" t="s">
        <v>24</v>
      </c>
      <c r="F6445" s="15" t="n">
        <v>9</v>
      </c>
      <c r="G6445" s="15" t="s">
        <v>26</v>
      </c>
      <c r="H6445" s="15" t="s">
        <v>24</v>
      </c>
      <c r="I6445" s="15" t="s">
        <v>24</v>
      </c>
      <c r="J6445" s="15" t="s">
        <v>28</v>
      </c>
      <c r="K6445" s="15" t="s">
        <v>28</v>
      </c>
      <c r="L6445" s="15" t="s">
        <v>28</v>
      </c>
      <c r="M6445" s="15" t="s">
        <v>28</v>
      </c>
      <c r="N6445" s="15" t="s">
        <v>28</v>
      </c>
      <c r="O6445" s="15" t="s">
        <v>28</v>
      </c>
      <c r="P6445" s="15" t="s">
        <v>25</v>
      </c>
      <c r="Q6445" s="15" t="s">
        <v>24</v>
      </c>
      <c r="R6445" s="15" t="s">
        <v>19</v>
      </c>
      <c r="S6445" s="18" t="n">
        <v>19.5</v>
      </c>
      <c r="T6445" s="15" t="n">
        <v>150.35</v>
      </c>
      <c r="U6445" s="15" t="s">
        <v>24</v>
      </c>
      <c r="V6445" s="18" t="n">
        <f aca="false">IF(ISNUMBER(T6445),T6445,0)</f>
        <v>150.35</v>
      </c>
      <c r="W6445" s="15" t="n">
        <f aca="false">IF(U6445="Yes",1,0)</f>
        <v>0</v>
      </c>
      <c r="X6445" s="15" t="str">
        <f aca="false">IF(F6445&lt;=12,"0-12 months",IF(F6445&lt;=24,"13-24 months",IF(F6445&lt;=48,"25-48 months","49-72 months")))</f>
        <v>0-12 months</v>
      </c>
      <c r="Y6445" s="15" t="str">
        <f aca="false">IF(C6445=1,"Yes","No")</f>
        <v>No</v>
      </c>
      <c r="Z6445" s="15" t="n">
        <f aca="false">COUNTIF(J6445:O6445,"Yes")</f>
        <v>0</v>
      </c>
      <c r="AA6445" s="18" t="n">
        <f aca="false">S6445*W6445</f>
        <v>0</v>
      </c>
      <c r="AB6445" s="15" t="n">
        <f aca="false">(P6445="Month-to-month")+(I6445="Fiber optic")+(R6445="Electronic check")+(F6445&lt;=12)+(M6445="No")+(J6445="No")</f>
        <v>2</v>
      </c>
      <c r="AC6445" s="15" t="str">
        <f aca="false">IF(AB6445&gt;=5,"High",IF(AB6445&gt;=3,"Medium","Low"))</f>
        <v>Low</v>
      </c>
    </row>
    <row r="6446" customFormat="false" ht="15" hidden="false" customHeight="false" outlineLevel="0" collapsed="false">
      <c r="A6446" s="15" t="s">
        <v>6543</v>
      </c>
      <c r="B6446" s="15" t="s">
        <v>98</v>
      </c>
      <c r="C6446" s="15" t="n">
        <v>0</v>
      </c>
      <c r="D6446" s="15" t="s">
        <v>24</v>
      </c>
      <c r="E6446" s="15" t="s">
        <v>26</v>
      </c>
      <c r="F6446" s="15" t="n">
        <v>31</v>
      </c>
      <c r="G6446" s="15" t="s">
        <v>26</v>
      </c>
      <c r="H6446" s="15" t="s">
        <v>26</v>
      </c>
      <c r="I6446" s="15" t="s">
        <v>96</v>
      </c>
      <c r="J6446" s="15" t="s">
        <v>24</v>
      </c>
      <c r="K6446" s="15" t="s">
        <v>26</v>
      </c>
      <c r="L6446" s="15" t="s">
        <v>24</v>
      </c>
      <c r="M6446" s="15" t="s">
        <v>26</v>
      </c>
      <c r="N6446" s="15" t="s">
        <v>26</v>
      </c>
      <c r="O6446" s="15" t="s">
        <v>26</v>
      </c>
      <c r="P6446" s="15" t="s">
        <v>27</v>
      </c>
      <c r="Q6446" s="15" t="s">
        <v>26</v>
      </c>
      <c r="R6446" s="15" t="s">
        <v>17</v>
      </c>
      <c r="S6446" s="18" t="n">
        <v>79.45</v>
      </c>
      <c r="T6446" s="15" t="n">
        <v>2587.7</v>
      </c>
      <c r="U6446" s="15" t="s">
        <v>26</v>
      </c>
      <c r="V6446" s="18" t="n">
        <f aca="false">IF(ISNUMBER(T6446),T6446,0)</f>
        <v>2587.7</v>
      </c>
      <c r="W6446" s="15" t="n">
        <f aca="false">IF(U6446="Yes",1,0)</f>
        <v>1</v>
      </c>
      <c r="X6446" s="15" t="str">
        <f aca="false">IF(F6446&lt;=12,"0-12 months",IF(F6446&lt;=24,"13-24 months",IF(F6446&lt;=48,"25-48 months","49-72 months")))</f>
        <v>25-48 months</v>
      </c>
      <c r="Y6446" s="15" t="str">
        <f aca="false">IF(C6446=1,"Yes","No")</f>
        <v>No</v>
      </c>
      <c r="Z6446" s="15" t="n">
        <f aca="false">COUNTIF(J6446:O6446,"Yes")</f>
        <v>4</v>
      </c>
      <c r="AA6446" s="18" t="n">
        <f aca="false">S6446*W6446</f>
        <v>79.45</v>
      </c>
      <c r="AB6446" s="15" t="n">
        <f aca="false">(P6446="Month-to-month")+(I6446="Fiber optic")+(R6446="Electronic check")+(F6446&lt;=12)+(M6446="No")+(J6446="No")</f>
        <v>1</v>
      </c>
      <c r="AC6446" s="15" t="str">
        <f aca="false">IF(AB6446&gt;=5,"High",IF(AB6446&gt;=3,"Medium","Low"))</f>
        <v>Low</v>
      </c>
    </row>
    <row r="6447" customFormat="false" ht="15" hidden="false" customHeight="false" outlineLevel="0" collapsed="false">
      <c r="A6447" s="15" t="s">
        <v>6544</v>
      </c>
      <c r="B6447" s="15" t="s">
        <v>98</v>
      </c>
      <c r="C6447" s="15" t="n">
        <v>0</v>
      </c>
      <c r="D6447" s="15" t="s">
        <v>24</v>
      </c>
      <c r="E6447" s="15" t="s">
        <v>24</v>
      </c>
      <c r="F6447" s="15" t="n">
        <v>4</v>
      </c>
      <c r="G6447" s="15" t="s">
        <v>26</v>
      </c>
      <c r="H6447" s="15" t="s">
        <v>26</v>
      </c>
      <c r="I6447" s="15" t="s">
        <v>102</v>
      </c>
      <c r="J6447" s="15" t="s">
        <v>26</v>
      </c>
      <c r="K6447" s="15" t="s">
        <v>24</v>
      </c>
      <c r="L6447" s="15" t="s">
        <v>24</v>
      </c>
      <c r="M6447" s="15" t="s">
        <v>24</v>
      </c>
      <c r="N6447" s="15" t="s">
        <v>26</v>
      </c>
      <c r="O6447" s="15" t="s">
        <v>24</v>
      </c>
      <c r="P6447" s="15" t="s">
        <v>25</v>
      </c>
      <c r="Q6447" s="15" t="s">
        <v>24</v>
      </c>
      <c r="R6447" s="15" t="s">
        <v>15</v>
      </c>
      <c r="S6447" s="18" t="n">
        <v>90.65</v>
      </c>
      <c r="T6447" s="15" t="n">
        <v>367.95</v>
      </c>
      <c r="U6447" s="15" t="s">
        <v>24</v>
      </c>
      <c r="V6447" s="18" t="n">
        <f aca="false">IF(ISNUMBER(T6447),T6447,0)</f>
        <v>367.95</v>
      </c>
      <c r="W6447" s="15" t="n">
        <f aca="false">IF(U6447="Yes",1,0)</f>
        <v>0</v>
      </c>
      <c r="X6447" s="15" t="str">
        <f aca="false">IF(F6447&lt;=12,"0-12 months",IF(F6447&lt;=24,"13-24 months",IF(F6447&lt;=48,"25-48 months","49-72 months")))</f>
        <v>0-12 months</v>
      </c>
      <c r="Y6447" s="15" t="str">
        <f aca="false">IF(C6447=1,"Yes","No")</f>
        <v>No</v>
      </c>
      <c r="Z6447" s="15" t="n">
        <f aca="false">COUNTIF(J6447:O6447,"Yes")</f>
        <v>2</v>
      </c>
      <c r="AA6447" s="18" t="n">
        <f aca="false">S6447*W6447</f>
        <v>0</v>
      </c>
      <c r="AB6447" s="15" t="n">
        <f aca="false">(P6447="Month-to-month")+(I6447="Fiber optic")+(R6447="Electronic check")+(F6447&lt;=12)+(M6447="No")+(J6447="No")</f>
        <v>5</v>
      </c>
      <c r="AC6447" s="15" t="str">
        <f aca="false">IF(AB6447&gt;=5,"High",IF(AB6447&gt;=3,"Medium","Low"))</f>
        <v>High</v>
      </c>
    </row>
    <row r="6448" customFormat="false" ht="15" hidden="false" customHeight="false" outlineLevel="0" collapsed="false">
      <c r="A6448" s="15" t="s">
        <v>6545</v>
      </c>
      <c r="B6448" s="15" t="s">
        <v>98</v>
      </c>
      <c r="C6448" s="15" t="n">
        <v>1</v>
      </c>
      <c r="D6448" s="15" t="s">
        <v>26</v>
      </c>
      <c r="E6448" s="15" t="s">
        <v>26</v>
      </c>
      <c r="F6448" s="15" t="n">
        <v>58</v>
      </c>
      <c r="G6448" s="15" t="s">
        <v>26</v>
      </c>
      <c r="H6448" s="15" t="s">
        <v>26</v>
      </c>
      <c r="I6448" s="15" t="s">
        <v>102</v>
      </c>
      <c r="J6448" s="15" t="s">
        <v>26</v>
      </c>
      <c r="K6448" s="15" t="s">
        <v>26</v>
      </c>
      <c r="L6448" s="15" t="s">
        <v>24</v>
      </c>
      <c r="M6448" s="15" t="s">
        <v>26</v>
      </c>
      <c r="N6448" s="15" t="s">
        <v>24</v>
      </c>
      <c r="O6448" s="15" t="s">
        <v>24</v>
      </c>
      <c r="P6448" s="15" t="s">
        <v>27</v>
      </c>
      <c r="Q6448" s="15" t="s">
        <v>26</v>
      </c>
      <c r="R6448" s="15" t="s">
        <v>19</v>
      </c>
      <c r="S6448" s="18" t="n">
        <v>89.85</v>
      </c>
      <c r="T6448" s="15" t="n">
        <v>5125.75</v>
      </c>
      <c r="U6448" s="15" t="s">
        <v>24</v>
      </c>
      <c r="V6448" s="18" t="n">
        <f aca="false">IF(ISNUMBER(T6448),T6448,0)</f>
        <v>5125.75</v>
      </c>
      <c r="W6448" s="15" t="n">
        <f aca="false">IF(U6448="Yes",1,0)</f>
        <v>0</v>
      </c>
      <c r="X6448" s="15" t="str">
        <f aca="false">IF(F6448&lt;=12,"0-12 months",IF(F6448&lt;=24,"13-24 months",IF(F6448&lt;=48,"25-48 months","49-72 months")))</f>
        <v>49-72 months</v>
      </c>
      <c r="Y6448" s="15" t="str">
        <f aca="false">IF(C6448=1,"Yes","No")</f>
        <v>Yes</v>
      </c>
      <c r="Z6448" s="15" t="n">
        <f aca="false">COUNTIF(J6448:O6448,"Yes")</f>
        <v>3</v>
      </c>
      <c r="AA6448" s="18" t="n">
        <f aca="false">S6448*W6448</f>
        <v>0</v>
      </c>
      <c r="AB6448" s="15" t="n">
        <f aca="false">(P6448="Month-to-month")+(I6448="Fiber optic")+(R6448="Electronic check")+(F6448&lt;=12)+(M6448="No")+(J6448="No")</f>
        <v>1</v>
      </c>
      <c r="AC6448" s="15" t="str">
        <f aca="false">IF(AB6448&gt;=5,"High",IF(AB6448&gt;=3,"Medium","Low"))</f>
        <v>Low</v>
      </c>
    </row>
    <row r="6449" customFormat="false" ht="15" hidden="false" customHeight="false" outlineLevel="0" collapsed="false">
      <c r="A6449" s="15" t="s">
        <v>6546</v>
      </c>
      <c r="B6449" s="15" t="s">
        <v>98</v>
      </c>
      <c r="C6449" s="15" t="n">
        <v>0</v>
      </c>
      <c r="D6449" s="15" t="s">
        <v>24</v>
      </c>
      <c r="E6449" s="15" t="s">
        <v>24</v>
      </c>
      <c r="F6449" s="15" t="n">
        <v>60</v>
      </c>
      <c r="G6449" s="15" t="s">
        <v>26</v>
      </c>
      <c r="H6449" s="15" t="s">
        <v>24</v>
      </c>
      <c r="I6449" s="15" t="s">
        <v>96</v>
      </c>
      <c r="J6449" s="15" t="s">
        <v>26</v>
      </c>
      <c r="K6449" s="15" t="s">
        <v>24</v>
      </c>
      <c r="L6449" s="15" t="s">
        <v>26</v>
      </c>
      <c r="M6449" s="15" t="s">
        <v>26</v>
      </c>
      <c r="N6449" s="15" t="s">
        <v>26</v>
      </c>
      <c r="O6449" s="15" t="s">
        <v>26</v>
      </c>
      <c r="P6449" s="15" t="s">
        <v>27</v>
      </c>
      <c r="Q6449" s="15" t="s">
        <v>24</v>
      </c>
      <c r="R6449" s="15" t="s">
        <v>17</v>
      </c>
      <c r="S6449" s="18" t="n">
        <v>79</v>
      </c>
      <c r="T6449" s="15" t="n">
        <v>4801.1</v>
      </c>
      <c r="U6449" s="15" t="s">
        <v>24</v>
      </c>
      <c r="V6449" s="18" t="n">
        <f aca="false">IF(ISNUMBER(T6449),T6449,0)</f>
        <v>4801.1</v>
      </c>
      <c r="W6449" s="15" t="n">
        <f aca="false">IF(U6449="Yes",1,0)</f>
        <v>0</v>
      </c>
      <c r="X6449" s="15" t="str">
        <f aca="false">IF(F6449&lt;=12,"0-12 months",IF(F6449&lt;=24,"13-24 months",IF(F6449&lt;=48,"25-48 months","49-72 months")))</f>
        <v>49-72 months</v>
      </c>
      <c r="Y6449" s="15" t="str">
        <f aca="false">IF(C6449=1,"Yes","No")</f>
        <v>No</v>
      </c>
      <c r="Z6449" s="15" t="n">
        <f aca="false">COUNTIF(J6449:O6449,"Yes")</f>
        <v>5</v>
      </c>
      <c r="AA6449" s="18" t="n">
        <f aca="false">S6449*W6449</f>
        <v>0</v>
      </c>
      <c r="AB6449" s="15" t="n">
        <f aca="false">(P6449="Month-to-month")+(I6449="Fiber optic")+(R6449="Electronic check")+(F6449&lt;=12)+(M6449="No")+(J6449="No")</f>
        <v>0</v>
      </c>
      <c r="AC6449" s="15" t="str">
        <f aca="false">IF(AB6449&gt;=5,"High",IF(AB6449&gt;=3,"Medium","Low"))</f>
        <v>Low</v>
      </c>
    </row>
    <row r="6450" customFormat="false" ht="15" hidden="false" customHeight="false" outlineLevel="0" collapsed="false">
      <c r="A6450" s="15" t="s">
        <v>6547</v>
      </c>
      <c r="B6450" s="15" t="s">
        <v>98</v>
      </c>
      <c r="C6450" s="15" t="n">
        <v>0</v>
      </c>
      <c r="D6450" s="15" t="s">
        <v>24</v>
      </c>
      <c r="E6450" s="15" t="s">
        <v>24</v>
      </c>
      <c r="F6450" s="15" t="n">
        <v>58</v>
      </c>
      <c r="G6450" s="15" t="s">
        <v>26</v>
      </c>
      <c r="H6450" s="15" t="s">
        <v>26</v>
      </c>
      <c r="I6450" s="15" t="s">
        <v>102</v>
      </c>
      <c r="J6450" s="15" t="s">
        <v>24</v>
      </c>
      <c r="K6450" s="15" t="s">
        <v>24</v>
      </c>
      <c r="L6450" s="15" t="s">
        <v>26</v>
      </c>
      <c r="M6450" s="15" t="s">
        <v>26</v>
      </c>
      <c r="N6450" s="15" t="s">
        <v>26</v>
      </c>
      <c r="O6450" s="15" t="s">
        <v>26</v>
      </c>
      <c r="P6450" s="15" t="s">
        <v>27</v>
      </c>
      <c r="Q6450" s="15" t="s">
        <v>26</v>
      </c>
      <c r="R6450" s="15" t="s">
        <v>15</v>
      </c>
      <c r="S6450" s="18" t="n">
        <v>104.65</v>
      </c>
      <c r="T6450" s="15" t="n">
        <v>6219.6</v>
      </c>
      <c r="U6450" s="15" t="s">
        <v>26</v>
      </c>
      <c r="V6450" s="18" t="n">
        <f aca="false">IF(ISNUMBER(T6450),T6450,0)</f>
        <v>6219.6</v>
      </c>
      <c r="W6450" s="15" t="n">
        <f aca="false">IF(U6450="Yes",1,0)</f>
        <v>1</v>
      </c>
      <c r="X6450" s="15" t="str">
        <f aca="false">IF(F6450&lt;=12,"0-12 months",IF(F6450&lt;=24,"13-24 months",IF(F6450&lt;=48,"25-48 months","49-72 months")))</f>
        <v>49-72 months</v>
      </c>
      <c r="Y6450" s="15" t="str">
        <f aca="false">IF(C6450=1,"Yes","No")</f>
        <v>No</v>
      </c>
      <c r="Z6450" s="15" t="n">
        <f aca="false">COUNTIF(J6450:O6450,"Yes")</f>
        <v>4</v>
      </c>
      <c r="AA6450" s="18" t="n">
        <f aca="false">S6450*W6450</f>
        <v>104.65</v>
      </c>
      <c r="AB6450" s="15" t="n">
        <f aca="false">(P6450="Month-to-month")+(I6450="Fiber optic")+(R6450="Electronic check")+(F6450&lt;=12)+(M6450="No")+(J6450="No")</f>
        <v>3</v>
      </c>
      <c r="AC6450" s="15" t="str">
        <f aca="false">IF(AB6450&gt;=5,"High",IF(AB6450&gt;=3,"Medium","Low"))</f>
        <v>Medium</v>
      </c>
    </row>
    <row r="6451" customFormat="false" ht="15" hidden="false" customHeight="false" outlineLevel="0" collapsed="false">
      <c r="A6451" s="15" t="s">
        <v>6548</v>
      </c>
      <c r="B6451" s="15" t="s">
        <v>98</v>
      </c>
      <c r="C6451" s="15" t="n">
        <v>0</v>
      </c>
      <c r="D6451" s="15" t="s">
        <v>24</v>
      </c>
      <c r="E6451" s="15" t="s">
        <v>24</v>
      </c>
      <c r="F6451" s="15" t="n">
        <v>1</v>
      </c>
      <c r="G6451" s="15" t="s">
        <v>26</v>
      </c>
      <c r="H6451" s="15" t="s">
        <v>24</v>
      </c>
      <c r="I6451" s="15" t="s">
        <v>24</v>
      </c>
      <c r="J6451" s="15" t="s">
        <v>28</v>
      </c>
      <c r="K6451" s="15" t="s">
        <v>28</v>
      </c>
      <c r="L6451" s="15" t="s">
        <v>28</v>
      </c>
      <c r="M6451" s="15" t="s">
        <v>28</v>
      </c>
      <c r="N6451" s="15" t="s">
        <v>28</v>
      </c>
      <c r="O6451" s="15" t="s">
        <v>28</v>
      </c>
      <c r="P6451" s="15" t="s">
        <v>25</v>
      </c>
      <c r="Q6451" s="15" t="s">
        <v>24</v>
      </c>
      <c r="R6451" s="15" t="s">
        <v>17</v>
      </c>
      <c r="S6451" s="18" t="n">
        <v>19.55</v>
      </c>
      <c r="T6451" s="15" t="n">
        <v>19.55</v>
      </c>
      <c r="U6451" s="15" t="s">
        <v>24</v>
      </c>
      <c r="V6451" s="18" t="n">
        <f aca="false">IF(ISNUMBER(T6451),T6451,0)</f>
        <v>19.55</v>
      </c>
      <c r="W6451" s="15" t="n">
        <f aca="false">IF(U6451="Yes",1,0)</f>
        <v>0</v>
      </c>
      <c r="X6451" s="15" t="str">
        <f aca="false">IF(F6451&lt;=12,"0-12 months",IF(F6451&lt;=24,"13-24 months",IF(F6451&lt;=48,"25-48 months","49-72 months")))</f>
        <v>0-12 months</v>
      </c>
      <c r="Y6451" s="15" t="str">
        <f aca="false">IF(C6451=1,"Yes","No")</f>
        <v>No</v>
      </c>
      <c r="Z6451" s="15" t="n">
        <f aca="false">COUNTIF(J6451:O6451,"Yes")</f>
        <v>0</v>
      </c>
      <c r="AA6451" s="18" t="n">
        <f aca="false">S6451*W6451</f>
        <v>0</v>
      </c>
      <c r="AB6451" s="15" t="n">
        <f aca="false">(P6451="Month-to-month")+(I6451="Fiber optic")+(R6451="Electronic check")+(F6451&lt;=12)+(M6451="No")+(J6451="No")</f>
        <v>2</v>
      </c>
      <c r="AC6451" s="15" t="str">
        <f aca="false">IF(AB6451&gt;=5,"High",IF(AB6451&gt;=3,"Medium","Low"))</f>
        <v>Low</v>
      </c>
    </row>
    <row r="6452" customFormat="false" ht="15" hidden="false" customHeight="false" outlineLevel="0" collapsed="false">
      <c r="A6452" s="15" t="s">
        <v>6549</v>
      </c>
      <c r="B6452" s="15" t="s">
        <v>94</v>
      </c>
      <c r="C6452" s="15" t="n">
        <v>0</v>
      </c>
      <c r="D6452" s="15" t="s">
        <v>26</v>
      </c>
      <c r="E6452" s="15" t="s">
        <v>26</v>
      </c>
      <c r="F6452" s="15" t="n">
        <v>27</v>
      </c>
      <c r="G6452" s="15" t="s">
        <v>26</v>
      </c>
      <c r="H6452" s="15" t="s">
        <v>24</v>
      </c>
      <c r="I6452" s="15" t="s">
        <v>24</v>
      </c>
      <c r="J6452" s="15" t="s">
        <v>28</v>
      </c>
      <c r="K6452" s="15" t="s">
        <v>28</v>
      </c>
      <c r="L6452" s="15" t="s">
        <v>28</v>
      </c>
      <c r="M6452" s="15" t="s">
        <v>28</v>
      </c>
      <c r="N6452" s="15" t="s">
        <v>28</v>
      </c>
      <c r="O6452" s="15" t="s">
        <v>28</v>
      </c>
      <c r="P6452" s="15" t="s">
        <v>29</v>
      </c>
      <c r="Q6452" s="15" t="s">
        <v>24</v>
      </c>
      <c r="R6452" s="15" t="s">
        <v>17</v>
      </c>
      <c r="S6452" s="18" t="n">
        <v>19.9</v>
      </c>
      <c r="T6452" s="15" t="n">
        <v>550.1</v>
      </c>
      <c r="U6452" s="15" t="s">
        <v>24</v>
      </c>
      <c r="V6452" s="18" t="n">
        <f aca="false">IF(ISNUMBER(T6452),T6452,0)</f>
        <v>550.1</v>
      </c>
      <c r="W6452" s="15" t="n">
        <f aca="false">IF(U6452="Yes",1,0)</f>
        <v>0</v>
      </c>
      <c r="X6452" s="15" t="str">
        <f aca="false">IF(F6452&lt;=12,"0-12 months",IF(F6452&lt;=24,"13-24 months",IF(F6452&lt;=48,"25-48 months","49-72 months")))</f>
        <v>25-48 months</v>
      </c>
      <c r="Y6452" s="15" t="str">
        <f aca="false">IF(C6452=1,"Yes","No")</f>
        <v>No</v>
      </c>
      <c r="Z6452" s="15" t="n">
        <f aca="false">COUNTIF(J6452:O6452,"Yes")</f>
        <v>0</v>
      </c>
      <c r="AA6452" s="18" t="n">
        <f aca="false">S6452*W6452</f>
        <v>0</v>
      </c>
      <c r="AB6452" s="15" t="n">
        <f aca="false">(P6452="Month-to-month")+(I6452="Fiber optic")+(R6452="Electronic check")+(F6452&lt;=12)+(M6452="No")+(J6452="No")</f>
        <v>0</v>
      </c>
      <c r="AC6452" s="15" t="str">
        <f aca="false">IF(AB6452&gt;=5,"High",IF(AB6452&gt;=3,"Medium","Low"))</f>
        <v>Low</v>
      </c>
    </row>
    <row r="6453" customFormat="false" ht="15" hidden="false" customHeight="false" outlineLevel="0" collapsed="false">
      <c r="A6453" s="15" t="s">
        <v>6550</v>
      </c>
      <c r="B6453" s="15" t="s">
        <v>98</v>
      </c>
      <c r="C6453" s="15" t="n">
        <v>1</v>
      </c>
      <c r="D6453" s="15" t="s">
        <v>26</v>
      </c>
      <c r="E6453" s="15" t="s">
        <v>26</v>
      </c>
      <c r="F6453" s="15" t="n">
        <v>66</v>
      </c>
      <c r="G6453" s="15" t="s">
        <v>26</v>
      </c>
      <c r="H6453" s="15" t="s">
        <v>26</v>
      </c>
      <c r="I6453" s="15" t="s">
        <v>102</v>
      </c>
      <c r="J6453" s="15" t="s">
        <v>26</v>
      </c>
      <c r="K6453" s="15" t="s">
        <v>26</v>
      </c>
      <c r="L6453" s="15" t="s">
        <v>26</v>
      </c>
      <c r="M6453" s="15" t="s">
        <v>26</v>
      </c>
      <c r="N6453" s="15" t="s">
        <v>26</v>
      </c>
      <c r="O6453" s="15" t="s">
        <v>26</v>
      </c>
      <c r="P6453" s="15" t="s">
        <v>27</v>
      </c>
      <c r="Q6453" s="15" t="s">
        <v>26</v>
      </c>
      <c r="R6453" s="15" t="s">
        <v>15</v>
      </c>
      <c r="S6453" s="18" t="n">
        <v>116.25</v>
      </c>
      <c r="T6453" s="15" t="n">
        <v>7862.25</v>
      </c>
      <c r="U6453" s="15" t="s">
        <v>24</v>
      </c>
      <c r="V6453" s="18" t="n">
        <f aca="false">IF(ISNUMBER(T6453),T6453,0)</f>
        <v>7862.25</v>
      </c>
      <c r="W6453" s="15" t="n">
        <f aca="false">IF(U6453="Yes",1,0)</f>
        <v>0</v>
      </c>
      <c r="X6453" s="15" t="str">
        <f aca="false">IF(F6453&lt;=12,"0-12 months",IF(F6453&lt;=24,"13-24 months",IF(F6453&lt;=48,"25-48 months","49-72 months")))</f>
        <v>49-72 months</v>
      </c>
      <c r="Y6453" s="15" t="str">
        <f aca="false">IF(C6453=1,"Yes","No")</f>
        <v>Yes</v>
      </c>
      <c r="Z6453" s="15" t="n">
        <f aca="false">COUNTIF(J6453:O6453,"Yes")</f>
        <v>6</v>
      </c>
      <c r="AA6453" s="18" t="n">
        <f aca="false">S6453*W6453</f>
        <v>0</v>
      </c>
      <c r="AB6453" s="15" t="n">
        <f aca="false">(P6453="Month-to-month")+(I6453="Fiber optic")+(R6453="Electronic check")+(F6453&lt;=12)+(M6453="No")+(J6453="No")</f>
        <v>2</v>
      </c>
      <c r="AC6453" s="15" t="str">
        <f aca="false">IF(AB6453&gt;=5,"High",IF(AB6453&gt;=3,"Medium","Low"))</f>
        <v>Low</v>
      </c>
    </row>
    <row r="6454" customFormat="false" ht="15" hidden="false" customHeight="false" outlineLevel="0" collapsed="false">
      <c r="A6454" s="15" t="s">
        <v>6551</v>
      </c>
      <c r="B6454" s="15" t="s">
        <v>98</v>
      </c>
      <c r="C6454" s="15" t="n">
        <v>0</v>
      </c>
      <c r="D6454" s="15" t="s">
        <v>24</v>
      </c>
      <c r="E6454" s="15" t="s">
        <v>24</v>
      </c>
      <c r="F6454" s="15" t="n">
        <v>15</v>
      </c>
      <c r="G6454" s="15" t="s">
        <v>26</v>
      </c>
      <c r="H6454" s="15" t="s">
        <v>26</v>
      </c>
      <c r="I6454" s="15" t="s">
        <v>102</v>
      </c>
      <c r="J6454" s="15" t="s">
        <v>26</v>
      </c>
      <c r="K6454" s="15" t="s">
        <v>24</v>
      </c>
      <c r="L6454" s="15" t="s">
        <v>24</v>
      </c>
      <c r="M6454" s="15" t="s">
        <v>24</v>
      </c>
      <c r="N6454" s="15" t="s">
        <v>26</v>
      </c>
      <c r="O6454" s="15" t="s">
        <v>24</v>
      </c>
      <c r="P6454" s="15" t="s">
        <v>25</v>
      </c>
      <c r="Q6454" s="15" t="s">
        <v>26</v>
      </c>
      <c r="R6454" s="15" t="s">
        <v>19</v>
      </c>
      <c r="S6454" s="18" t="n">
        <v>87.75</v>
      </c>
      <c r="T6454" s="15" t="n">
        <v>1242.2</v>
      </c>
      <c r="U6454" s="15" t="s">
        <v>24</v>
      </c>
      <c r="V6454" s="18" t="n">
        <f aca="false">IF(ISNUMBER(T6454),T6454,0)</f>
        <v>1242.2</v>
      </c>
      <c r="W6454" s="15" t="n">
        <f aca="false">IF(U6454="Yes",1,0)</f>
        <v>0</v>
      </c>
      <c r="X6454" s="15" t="str">
        <f aca="false">IF(F6454&lt;=12,"0-12 months",IF(F6454&lt;=24,"13-24 months",IF(F6454&lt;=48,"25-48 months","49-72 months")))</f>
        <v>13-24 months</v>
      </c>
      <c r="Y6454" s="15" t="str">
        <f aca="false">IF(C6454=1,"Yes","No")</f>
        <v>No</v>
      </c>
      <c r="Z6454" s="15" t="n">
        <f aca="false">COUNTIF(J6454:O6454,"Yes")</f>
        <v>2</v>
      </c>
      <c r="AA6454" s="18" t="n">
        <f aca="false">S6454*W6454</f>
        <v>0</v>
      </c>
      <c r="AB6454" s="15" t="n">
        <f aca="false">(P6454="Month-to-month")+(I6454="Fiber optic")+(R6454="Electronic check")+(F6454&lt;=12)+(M6454="No")+(J6454="No")</f>
        <v>3</v>
      </c>
      <c r="AC6454" s="15" t="str">
        <f aca="false">IF(AB6454&gt;=5,"High",IF(AB6454&gt;=3,"Medium","Low"))</f>
        <v>Medium</v>
      </c>
    </row>
    <row r="6455" customFormat="false" ht="15" hidden="false" customHeight="false" outlineLevel="0" collapsed="false">
      <c r="A6455" s="15" t="s">
        <v>6552</v>
      </c>
      <c r="B6455" s="15" t="s">
        <v>98</v>
      </c>
      <c r="C6455" s="15" t="n">
        <v>1</v>
      </c>
      <c r="D6455" s="15" t="s">
        <v>26</v>
      </c>
      <c r="E6455" s="15" t="s">
        <v>24</v>
      </c>
      <c r="F6455" s="15" t="n">
        <v>47</v>
      </c>
      <c r="G6455" s="15" t="s">
        <v>26</v>
      </c>
      <c r="H6455" s="15" t="s">
        <v>26</v>
      </c>
      <c r="I6455" s="15" t="s">
        <v>102</v>
      </c>
      <c r="J6455" s="15" t="s">
        <v>24</v>
      </c>
      <c r="K6455" s="15" t="s">
        <v>24</v>
      </c>
      <c r="L6455" s="15" t="s">
        <v>26</v>
      </c>
      <c r="M6455" s="15" t="s">
        <v>24</v>
      </c>
      <c r="N6455" s="15" t="s">
        <v>26</v>
      </c>
      <c r="O6455" s="15" t="s">
        <v>26</v>
      </c>
      <c r="P6455" s="15" t="s">
        <v>25</v>
      </c>
      <c r="Q6455" s="15" t="s">
        <v>26</v>
      </c>
      <c r="R6455" s="15" t="s">
        <v>15</v>
      </c>
      <c r="S6455" s="18" t="n">
        <v>100.05</v>
      </c>
      <c r="T6455" s="15" t="n">
        <v>4871.05</v>
      </c>
      <c r="U6455" s="15" t="s">
        <v>26</v>
      </c>
      <c r="V6455" s="18" t="n">
        <f aca="false">IF(ISNUMBER(T6455),T6455,0)</f>
        <v>4871.05</v>
      </c>
      <c r="W6455" s="15" t="n">
        <f aca="false">IF(U6455="Yes",1,0)</f>
        <v>1</v>
      </c>
      <c r="X6455" s="15" t="str">
        <f aca="false">IF(F6455&lt;=12,"0-12 months",IF(F6455&lt;=24,"13-24 months",IF(F6455&lt;=48,"25-48 months","49-72 months")))</f>
        <v>25-48 months</v>
      </c>
      <c r="Y6455" s="15" t="str">
        <f aca="false">IF(C6455=1,"Yes","No")</f>
        <v>Yes</v>
      </c>
      <c r="Z6455" s="15" t="n">
        <f aca="false">COUNTIF(J6455:O6455,"Yes")</f>
        <v>3</v>
      </c>
      <c r="AA6455" s="18" t="n">
        <f aca="false">S6455*W6455</f>
        <v>100.05</v>
      </c>
      <c r="AB6455" s="15" t="n">
        <f aca="false">(P6455="Month-to-month")+(I6455="Fiber optic")+(R6455="Electronic check")+(F6455&lt;=12)+(M6455="No")+(J6455="No")</f>
        <v>5</v>
      </c>
      <c r="AC6455" s="15" t="str">
        <f aca="false">IF(AB6455&gt;=5,"High",IF(AB6455&gt;=3,"Medium","Low"))</f>
        <v>High</v>
      </c>
    </row>
    <row r="6456" customFormat="false" ht="15" hidden="false" customHeight="false" outlineLevel="0" collapsed="false">
      <c r="A6456" s="15" t="s">
        <v>6553</v>
      </c>
      <c r="B6456" s="15" t="s">
        <v>94</v>
      </c>
      <c r="C6456" s="15" t="n">
        <v>0</v>
      </c>
      <c r="D6456" s="15" t="s">
        <v>24</v>
      </c>
      <c r="E6456" s="15" t="s">
        <v>24</v>
      </c>
      <c r="F6456" s="15" t="n">
        <v>41</v>
      </c>
      <c r="G6456" s="15" t="s">
        <v>26</v>
      </c>
      <c r="H6456" s="15" t="s">
        <v>26</v>
      </c>
      <c r="I6456" s="15" t="s">
        <v>102</v>
      </c>
      <c r="J6456" s="15" t="s">
        <v>26</v>
      </c>
      <c r="K6456" s="15" t="s">
        <v>24</v>
      </c>
      <c r="L6456" s="15" t="s">
        <v>24</v>
      </c>
      <c r="M6456" s="15" t="s">
        <v>24</v>
      </c>
      <c r="N6456" s="15" t="s">
        <v>24</v>
      </c>
      <c r="O6456" s="15" t="s">
        <v>24</v>
      </c>
      <c r="P6456" s="15" t="s">
        <v>25</v>
      </c>
      <c r="Q6456" s="15" t="s">
        <v>26</v>
      </c>
      <c r="R6456" s="15" t="s">
        <v>21</v>
      </c>
      <c r="S6456" s="18" t="n">
        <v>81.3</v>
      </c>
      <c r="T6456" s="15" t="n">
        <v>3190.65</v>
      </c>
      <c r="U6456" s="15" t="s">
        <v>24</v>
      </c>
      <c r="V6456" s="18" t="n">
        <f aca="false">IF(ISNUMBER(T6456),T6456,0)</f>
        <v>3190.65</v>
      </c>
      <c r="W6456" s="15" t="n">
        <f aca="false">IF(U6456="Yes",1,0)</f>
        <v>0</v>
      </c>
      <c r="X6456" s="15" t="str">
        <f aca="false">IF(F6456&lt;=12,"0-12 months",IF(F6456&lt;=24,"13-24 months",IF(F6456&lt;=48,"25-48 months","49-72 months")))</f>
        <v>25-48 months</v>
      </c>
      <c r="Y6456" s="15" t="str">
        <f aca="false">IF(C6456=1,"Yes","No")</f>
        <v>No</v>
      </c>
      <c r="Z6456" s="15" t="n">
        <f aca="false">COUNTIF(J6456:O6456,"Yes")</f>
        <v>1</v>
      </c>
      <c r="AA6456" s="18" t="n">
        <f aca="false">S6456*W6456</f>
        <v>0</v>
      </c>
      <c r="AB6456" s="15" t="n">
        <f aca="false">(P6456="Month-to-month")+(I6456="Fiber optic")+(R6456="Electronic check")+(F6456&lt;=12)+(M6456="No")+(J6456="No")</f>
        <v>3</v>
      </c>
      <c r="AC6456" s="15" t="str">
        <f aca="false">IF(AB6456&gt;=5,"High",IF(AB6456&gt;=3,"Medium","Low"))</f>
        <v>Medium</v>
      </c>
    </row>
    <row r="6457" customFormat="false" ht="15" hidden="false" customHeight="false" outlineLevel="0" collapsed="false">
      <c r="A6457" s="15" t="s">
        <v>6554</v>
      </c>
      <c r="B6457" s="15" t="s">
        <v>98</v>
      </c>
      <c r="C6457" s="15" t="n">
        <v>0</v>
      </c>
      <c r="D6457" s="15" t="s">
        <v>26</v>
      </c>
      <c r="E6457" s="15" t="s">
        <v>24</v>
      </c>
      <c r="F6457" s="15" t="n">
        <v>59</v>
      </c>
      <c r="G6457" s="15" t="s">
        <v>24</v>
      </c>
      <c r="H6457" s="15" t="s">
        <v>95</v>
      </c>
      <c r="I6457" s="15" t="s">
        <v>96</v>
      </c>
      <c r="J6457" s="15" t="s">
        <v>24</v>
      </c>
      <c r="K6457" s="15" t="s">
        <v>24</v>
      </c>
      <c r="L6457" s="15" t="s">
        <v>24</v>
      </c>
      <c r="M6457" s="15" t="s">
        <v>24</v>
      </c>
      <c r="N6457" s="15" t="s">
        <v>26</v>
      </c>
      <c r="O6457" s="15" t="s">
        <v>26</v>
      </c>
      <c r="P6457" s="15" t="s">
        <v>25</v>
      </c>
      <c r="Q6457" s="15" t="s">
        <v>26</v>
      </c>
      <c r="R6457" s="15" t="s">
        <v>15</v>
      </c>
      <c r="S6457" s="18" t="n">
        <v>44.3</v>
      </c>
      <c r="T6457" s="15" t="n">
        <v>2666.75</v>
      </c>
      <c r="U6457" s="15" t="s">
        <v>24</v>
      </c>
      <c r="V6457" s="18" t="n">
        <f aca="false">IF(ISNUMBER(T6457),T6457,0)</f>
        <v>2666.75</v>
      </c>
      <c r="W6457" s="15" t="n">
        <f aca="false">IF(U6457="Yes",1,0)</f>
        <v>0</v>
      </c>
      <c r="X6457" s="15" t="str">
        <f aca="false">IF(F6457&lt;=12,"0-12 months",IF(F6457&lt;=24,"13-24 months",IF(F6457&lt;=48,"25-48 months","49-72 months")))</f>
        <v>49-72 months</v>
      </c>
      <c r="Y6457" s="15" t="str">
        <f aca="false">IF(C6457=1,"Yes","No")</f>
        <v>No</v>
      </c>
      <c r="Z6457" s="15" t="n">
        <f aca="false">COUNTIF(J6457:O6457,"Yes")</f>
        <v>2</v>
      </c>
      <c r="AA6457" s="18" t="n">
        <f aca="false">S6457*W6457</f>
        <v>0</v>
      </c>
      <c r="AB6457" s="15" t="n">
        <f aca="false">(P6457="Month-to-month")+(I6457="Fiber optic")+(R6457="Electronic check")+(F6457&lt;=12)+(M6457="No")+(J6457="No")</f>
        <v>4</v>
      </c>
      <c r="AC6457" s="15" t="str">
        <f aca="false">IF(AB6457&gt;=5,"High",IF(AB6457&gt;=3,"Medium","Low"))</f>
        <v>Medium</v>
      </c>
    </row>
    <row r="6458" customFormat="false" ht="15" hidden="false" customHeight="false" outlineLevel="0" collapsed="false">
      <c r="A6458" s="15" t="s">
        <v>6555</v>
      </c>
      <c r="B6458" s="15" t="s">
        <v>94</v>
      </c>
      <c r="C6458" s="15" t="n">
        <v>0</v>
      </c>
      <c r="D6458" s="15" t="s">
        <v>24</v>
      </c>
      <c r="E6458" s="15" t="s">
        <v>26</v>
      </c>
      <c r="F6458" s="15" t="n">
        <v>50</v>
      </c>
      <c r="G6458" s="15" t="s">
        <v>26</v>
      </c>
      <c r="H6458" s="15" t="s">
        <v>24</v>
      </c>
      <c r="I6458" s="15" t="s">
        <v>102</v>
      </c>
      <c r="J6458" s="15" t="s">
        <v>24</v>
      </c>
      <c r="K6458" s="15" t="s">
        <v>24</v>
      </c>
      <c r="L6458" s="15" t="s">
        <v>24</v>
      </c>
      <c r="M6458" s="15" t="s">
        <v>24</v>
      </c>
      <c r="N6458" s="15" t="s">
        <v>24</v>
      </c>
      <c r="O6458" s="15" t="s">
        <v>24</v>
      </c>
      <c r="P6458" s="15" t="s">
        <v>29</v>
      </c>
      <c r="Q6458" s="15" t="s">
        <v>24</v>
      </c>
      <c r="R6458" s="15" t="s">
        <v>21</v>
      </c>
      <c r="S6458" s="18" t="n">
        <v>70.35</v>
      </c>
      <c r="T6458" s="15" t="n">
        <v>3533.6</v>
      </c>
      <c r="U6458" s="15" t="s">
        <v>24</v>
      </c>
      <c r="V6458" s="18" t="n">
        <f aca="false">IF(ISNUMBER(T6458),T6458,0)</f>
        <v>3533.6</v>
      </c>
      <c r="W6458" s="15" t="n">
        <f aca="false">IF(U6458="Yes",1,0)</f>
        <v>0</v>
      </c>
      <c r="X6458" s="15" t="str">
        <f aca="false">IF(F6458&lt;=12,"0-12 months",IF(F6458&lt;=24,"13-24 months",IF(F6458&lt;=48,"25-48 months","49-72 months")))</f>
        <v>49-72 months</v>
      </c>
      <c r="Y6458" s="15" t="str">
        <f aca="false">IF(C6458=1,"Yes","No")</f>
        <v>No</v>
      </c>
      <c r="Z6458" s="15" t="n">
        <f aca="false">COUNTIF(J6458:O6458,"Yes")</f>
        <v>0</v>
      </c>
      <c r="AA6458" s="18" t="n">
        <f aca="false">S6458*W6458</f>
        <v>0</v>
      </c>
      <c r="AB6458" s="15" t="n">
        <f aca="false">(P6458="Month-to-month")+(I6458="Fiber optic")+(R6458="Electronic check")+(F6458&lt;=12)+(M6458="No")+(J6458="No")</f>
        <v>3</v>
      </c>
      <c r="AC6458" s="15" t="str">
        <f aca="false">IF(AB6458&gt;=5,"High",IF(AB6458&gt;=3,"Medium","Low"))</f>
        <v>Medium</v>
      </c>
    </row>
    <row r="6459" customFormat="false" ht="15" hidden="false" customHeight="false" outlineLevel="0" collapsed="false">
      <c r="A6459" s="15" t="s">
        <v>6556</v>
      </c>
      <c r="B6459" s="15" t="s">
        <v>98</v>
      </c>
      <c r="C6459" s="15" t="n">
        <v>0</v>
      </c>
      <c r="D6459" s="15" t="s">
        <v>26</v>
      </c>
      <c r="E6459" s="15" t="s">
        <v>26</v>
      </c>
      <c r="F6459" s="15" t="n">
        <v>17</v>
      </c>
      <c r="G6459" s="15" t="s">
        <v>24</v>
      </c>
      <c r="H6459" s="15" t="s">
        <v>95</v>
      </c>
      <c r="I6459" s="15" t="s">
        <v>96</v>
      </c>
      <c r="J6459" s="15" t="s">
        <v>26</v>
      </c>
      <c r="K6459" s="15" t="s">
        <v>24</v>
      </c>
      <c r="L6459" s="15" t="s">
        <v>26</v>
      </c>
      <c r="M6459" s="15" t="s">
        <v>24</v>
      </c>
      <c r="N6459" s="15" t="s">
        <v>26</v>
      </c>
      <c r="O6459" s="15" t="s">
        <v>24</v>
      </c>
      <c r="P6459" s="15" t="s">
        <v>27</v>
      </c>
      <c r="Q6459" s="15" t="s">
        <v>24</v>
      </c>
      <c r="R6459" s="15" t="s">
        <v>21</v>
      </c>
      <c r="S6459" s="18" t="n">
        <v>44.45</v>
      </c>
      <c r="T6459" s="15" t="n">
        <v>792.15</v>
      </c>
      <c r="U6459" s="15" t="s">
        <v>24</v>
      </c>
      <c r="V6459" s="18" t="n">
        <f aca="false">IF(ISNUMBER(T6459),T6459,0)</f>
        <v>792.15</v>
      </c>
      <c r="W6459" s="15" t="n">
        <f aca="false">IF(U6459="Yes",1,0)</f>
        <v>0</v>
      </c>
      <c r="X6459" s="15" t="str">
        <f aca="false">IF(F6459&lt;=12,"0-12 months",IF(F6459&lt;=24,"13-24 months",IF(F6459&lt;=48,"25-48 months","49-72 months")))</f>
        <v>13-24 months</v>
      </c>
      <c r="Y6459" s="15" t="str">
        <f aca="false">IF(C6459=1,"Yes","No")</f>
        <v>No</v>
      </c>
      <c r="Z6459" s="15" t="n">
        <f aca="false">COUNTIF(J6459:O6459,"Yes")</f>
        <v>3</v>
      </c>
      <c r="AA6459" s="18" t="n">
        <f aca="false">S6459*W6459</f>
        <v>0</v>
      </c>
      <c r="AB6459" s="15" t="n">
        <f aca="false">(P6459="Month-to-month")+(I6459="Fiber optic")+(R6459="Electronic check")+(F6459&lt;=12)+(M6459="No")+(J6459="No")</f>
        <v>1</v>
      </c>
      <c r="AC6459" s="15" t="str">
        <f aca="false">IF(AB6459&gt;=5,"High",IF(AB6459&gt;=3,"Medium","Low"))</f>
        <v>Low</v>
      </c>
    </row>
    <row r="6460" customFormat="false" ht="15" hidden="false" customHeight="false" outlineLevel="0" collapsed="false">
      <c r="A6460" s="15" t="s">
        <v>6557</v>
      </c>
      <c r="B6460" s="15" t="s">
        <v>98</v>
      </c>
      <c r="C6460" s="15" t="n">
        <v>0</v>
      </c>
      <c r="D6460" s="15" t="s">
        <v>26</v>
      </c>
      <c r="E6460" s="15" t="s">
        <v>26</v>
      </c>
      <c r="F6460" s="15" t="n">
        <v>6</v>
      </c>
      <c r="G6460" s="15" t="s">
        <v>26</v>
      </c>
      <c r="H6460" s="15" t="s">
        <v>24</v>
      </c>
      <c r="I6460" s="15" t="s">
        <v>96</v>
      </c>
      <c r="J6460" s="15" t="s">
        <v>26</v>
      </c>
      <c r="K6460" s="15" t="s">
        <v>24</v>
      </c>
      <c r="L6460" s="15" t="s">
        <v>24</v>
      </c>
      <c r="M6460" s="15" t="s">
        <v>24</v>
      </c>
      <c r="N6460" s="15" t="s">
        <v>24</v>
      </c>
      <c r="O6460" s="15" t="s">
        <v>24</v>
      </c>
      <c r="P6460" s="15" t="s">
        <v>25</v>
      </c>
      <c r="Q6460" s="15" t="s">
        <v>26</v>
      </c>
      <c r="R6460" s="15" t="s">
        <v>15</v>
      </c>
      <c r="S6460" s="18" t="n">
        <v>49.15</v>
      </c>
      <c r="T6460" s="15" t="n">
        <v>295.65</v>
      </c>
      <c r="U6460" s="15" t="s">
        <v>24</v>
      </c>
      <c r="V6460" s="18" t="n">
        <f aca="false">IF(ISNUMBER(T6460),T6460,0)</f>
        <v>295.65</v>
      </c>
      <c r="W6460" s="15" t="n">
        <f aca="false">IF(U6460="Yes",1,0)</f>
        <v>0</v>
      </c>
      <c r="X6460" s="15" t="str">
        <f aca="false">IF(F6460&lt;=12,"0-12 months",IF(F6460&lt;=24,"13-24 months",IF(F6460&lt;=48,"25-48 months","49-72 months")))</f>
        <v>0-12 months</v>
      </c>
      <c r="Y6460" s="15" t="str">
        <f aca="false">IF(C6460=1,"Yes","No")</f>
        <v>No</v>
      </c>
      <c r="Z6460" s="15" t="n">
        <f aca="false">COUNTIF(J6460:O6460,"Yes")</f>
        <v>1</v>
      </c>
      <c r="AA6460" s="18" t="n">
        <f aca="false">S6460*W6460</f>
        <v>0</v>
      </c>
      <c r="AB6460" s="15" t="n">
        <f aca="false">(P6460="Month-to-month")+(I6460="Fiber optic")+(R6460="Electronic check")+(F6460&lt;=12)+(M6460="No")+(J6460="No")</f>
        <v>4</v>
      </c>
      <c r="AC6460" s="15" t="str">
        <f aca="false">IF(AB6460&gt;=5,"High",IF(AB6460&gt;=3,"Medium","Low"))</f>
        <v>Medium</v>
      </c>
    </row>
    <row r="6461" customFormat="false" ht="15" hidden="false" customHeight="false" outlineLevel="0" collapsed="false">
      <c r="A6461" s="15" t="s">
        <v>6558</v>
      </c>
      <c r="B6461" s="15" t="s">
        <v>98</v>
      </c>
      <c r="C6461" s="15" t="n">
        <v>1</v>
      </c>
      <c r="D6461" s="15" t="s">
        <v>26</v>
      </c>
      <c r="E6461" s="15" t="s">
        <v>24</v>
      </c>
      <c r="F6461" s="15" t="n">
        <v>51</v>
      </c>
      <c r="G6461" s="15" t="s">
        <v>24</v>
      </c>
      <c r="H6461" s="15" t="s">
        <v>95</v>
      </c>
      <c r="I6461" s="15" t="s">
        <v>96</v>
      </c>
      <c r="J6461" s="15" t="s">
        <v>24</v>
      </c>
      <c r="K6461" s="15" t="s">
        <v>26</v>
      </c>
      <c r="L6461" s="15" t="s">
        <v>24</v>
      </c>
      <c r="M6461" s="15" t="s">
        <v>24</v>
      </c>
      <c r="N6461" s="15" t="s">
        <v>24</v>
      </c>
      <c r="O6461" s="15" t="s">
        <v>24</v>
      </c>
      <c r="P6461" s="15" t="s">
        <v>25</v>
      </c>
      <c r="Q6461" s="15" t="s">
        <v>26</v>
      </c>
      <c r="R6461" s="15" t="s">
        <v>21</v>
      </c>
      <c r="S6461" s="18" t="n">
        <v>29.45</v>
      </c>
      <c r="T6461" s="15" t="n">
        <v>1459.35</v>
      </c>
      <c r="U6461" s="15" t="s">
        <v>24</v>
      </c>
      <c r="V6461" s="18" t="n">
        <f aca="false">IF(ISNUMBER(T6461),T6461,0)</f>
        <v>1459.35</v>
      </c>
      <c r="W6461" s="15" t="n">
        <f aca="false">IF(U6461="Yes",1,0)</f>
        <v>0</v>
      </c>
      <c r="X6461" s="15" t="str">
        <f aca="false">IF(F6461&lt;=12,"0-12 months",IF(F6461&lt;=24,"13-24 months",IF(F6461&lt;=48,"25-48 months","49-72 months")))</f>
        <v>49-72 months</v>
      </c>
      <c r="Y6461" s="15" t="str">
        <f aca="false">IF(C6461=1,"Yes","No")</f>
        <v>Yes</v>
      </c>
      <c r="Z6461" s="15" t="n">
        <f aca="false">COUNTIF(J6461:O6461,"Yes")</f>
        <v>1</v>
      </c>
      <c r="AA6461" s="18" t="n">
        <f aca="false">S6461*W6461</f>
        <v>0</v>
      </c>
      <c r="AB6461" s="15" t="n">
        <f aca="false">(P6461="Month-to-month")+(I6461="Fiber optic")+(R6461="Electronic check")+(F6461&lt;=12)+(M6461="No")+(J6461="No")</f>
        <v>3</v>
      </c>
      <c r="AC6461" s="15" t="str">
        <f aca="false">IF(AB6461&gt;=5,"High",IF(AB6461&gt;=3,"Medium","Low"))</f>
        <v>Medium</v>
      </c>
    </row>
    <row r="6462" customFormat="false" ht="15" hidden="false" customHeight="false" outlineLevel="0" collapsed="false">
      <c r="A6462" s="15" t="s">
        <v>6559</v>
      </c>
      <c r="B6462" s="15" t="s">
        <v>98</v>
      </c>
      <c r="C6462" s="15" t="n">
        <v>0</v>
      </c>
      <c r="D6462" s="15" t="s">
        <v>24</v>
      </c>
      <c r="E6462" s="15" t="s">
        <v>24</v>
      </c>
      <c r="F6462" s="15" t="n">
        <v>44</v>
      </c>
      <c r="G6462" s="15" t="s">
        <v>26</v>
      </c>
      <c r="H6462" s="15" t="s">
        <v>24</v>
      </c>
      <c r="I6462" s="15" t="s">
        <v>102</v>
      </c>
      <c r="J6462" s="15" t="s">
        <v>24</v>
      </c>
      <c r="K6462" s="15" t="s">
        <v>26</v>
      </c>
      <c r="L6462" s="15" t="s">
        <v>24</v>
      </c>
      <c r="M6462" s="15" t="s">
        <v>26</v>
      </c>
      <c r="N6462" s="15" t="s">
        <v>26</v>
      </c>
      <c r="O6462" s="15" t="s">
        <v>26</v>
      </c>
      <c r="P6462" s="15" t="s">
        <v>25</v>
      </c>
      <c r="Q6462" s="15" t="s">
        <v>24</v>
      </c>
      <c r="R6462" s="15" t="s">
        <v>15</v>
      </c>
      <c r="S6462" s="18" t="n">
        <v>100.55</v>
      </c>
      <c r="T6462" s="15" t="n">
        <v>4398.15</v>
      </c>
      <c r="U6462" s="15" t="s">
        <v>26</v>
      </c>
      <c r="V6462" s="18" t="n">
        <f aca="false">IF(ISNUMBER(T6462),T6462,0)</f>
        <v>4398.15</v>
      </c>
      <c r="W6462" s="15" t="n">
        <f aca="false">IF(U6462="Yes",1,0)</f>
        <v>1</v>
      </c>
      <c r="X6462" s="15" t="str">
        <f aca="false">IF(F6462&lt;=12,"0-12 months",IF(F6462&lt;=24,"13-24 months",IF(F6462&lt;=48,"25-48 months","49-72 months")))</f>
        <v>25-48 months</v>
      </c>
      <c r="Y6462" s="15" t="str">
        <f aca="false">IF(C6462=1,"Yes","No")</f>
        <v>No</v>
      </c>
      <c r="Z6462" s="15" t="n">
        <f aca="false">COUNTIF(J6462:O6462,"Yes")</f>
        <v>4</v>
      </c>
      <c r="AA6462" s="18" t="n">
        <f aca="false">S6462*W6462</f>
        <v>100.55</v>
      </c>
      <c r="AB6462" s="15" t="n">
        <f aca="false">(P6462="Month-to-month")+(I6462="Fiber optic")+(R6462="Electronic check")+(F6462&lt;=12)+(M6462="No")+(J6462="No")</f>
        <v>4</v>
      </c>
      <c r="AC6462" s="15" t="str">
        <f aca="false">IF(AB6462&gt;=5,"High",IF(AB6462&gt;=3,"Medium","Low"))</f>
        <v>Medium</v>
      </c>
    </row>
    <row r="6463" customFormat="false" ht="15" hidden="false" customHeight="false" outlineLevel="0" collapsed="false">
      <c r="A6463" s="15" t="s">
        <v>6560</v>
      </c>
      <c r="B6463" s="15" t="s">
        <v>98</v>
      </c>
      <c r="C6463" s="15" t="n">
        <v>0</v>
      </c>
      <c r="D6463" s="15" t="s">
        <v>26</v>
      </c>
      <c r="E6463" s="15" t="s">
        <v>24</v>
      </c>
      <c r="F6463" s="15" t="n">
        <v>49</v>
      </c>
      <c r="G6463" s="15" t="s">
        <v>26</v>
      </c>
      <c r="H6463" s="15" t="s">
        <v>24</v>
      </c>
      <c r="I6463" s="15" t="s">
        <v>102</v>
      </c>
      <c r="J6463" s="15" t="s">
        <v>24</v>
      </c>
      <c r="K6463" s="15" t="s">
        <v>26</v>
      </c>
      <c r="L6463" s="15" t="s">
        <v>24</v>
      </c>
      <c r="M6463" s="15" t="s">
        <v>24</v>
      </c>
      <c r="N6463" s="15" t="s">
        <v>26</v>
      </c>
      <c r="O6463" s="15" t="s">
        <v>24</v>
      </c>
      <c r="P6463" s="15" t="s">
        <v>25</v>
      </c>
      <c r="Q6463" s="15" t="s">
        <v>26</v>
      </c>
      <c r="R6463" s="15" t="s">
        <v>21</v>
      </c>
      <c r="S6463" s="18" t="n">
        <v>85.3</v>
      </c>
      <c r="T6463" s="15" t="n">
        <v>4297.95</v>
      </c>
      <c r="U6463" s="15" t="s">
        <v>24</v>
      </c>
      <c r="V6463" s="18" t="n">
        <f aca="false">IF(ISNUMBER(T6463),T6463,0)</f>
        <v>4297.95</v>
      </c>
      <c r="W6463" s="15" t="n">
        <f aca="false">IF(U6463="Yes",1,0)</f>
        <v>0</v>
      </c>
      <c r="X6463" s="15" t="str">
        <f aca="false">IF(F6463&lt;=12,"0-12 months",IF(F6463&lt;=24,"13-24 months",IF(F6463&lt;=48,"25-48 months","49-72 months")))</f>
        <v>49-72 months</v>
      </c>
      <c r="Y6463" s="15" t="str">
        <f aca="false">IF(C6463=1,"Yes","No")</f>
        <v>No</v>
      </c>
      <c r="Z6463" s="15" t="n">
        <f aca="false">COUNTIF(J6463:O6463,"Yes")</f>
        <v>2</v>
      </c>
      <c r="AA6463" s="18" t="n">
        <f aca="false">S6463*W6463</f>
        <v>0</v>
      </c>
      <c r="AB6463" s="15" t="n">
        <f aca="false">(P6463="Month-to-month")+(I6463="Fiber optic")+(R6463="Electronic check")+(F6463&lt;=12)+(M6463="No")+(J6463="No")</f>
        <v>4</v>
      </c>
      <c r="AC6463" s="15" t="str">
        <f aca="false">IF(AB6463&gt;=5,"High",IF(AB6463&gt;=3,"Medium","Low"))</f>
        <v>Medium</v>
      </c>
    </row>
    <row r="6464" customFormat="false" ht="15" hidden="false" customHeight="false" outlineLevel="0" collapsed="false">
      <c r="A6464" s="15" t="s">
        <v>6561</v>
      </c>
      <c r="B6464" s="15" t="s">
        <v>98</v>
      </c>
      <c r="C6464" s="15" t="n">
        <v>0</v>
      </c>
      <c r="D6464" s="15" t="s">
        <v>24</v>
      </c>
      <c r="E6464" s="15" t="s">
        <v>24</v>
      </c>
      <c r="F6464" s="15" t="n">
        <v>2</v>
      </c>
      <c r="G6464" s="15" t="s">
        <v>26</v>
      </c>
      <c r="H6464" s="15" t="s">
        <v>24</v>
      </c>
      <c r="I6464" s="15" t="s">
        <v>102</v>
      </c>
      <c r="J6464" s="15" t="s">
        <v>24</v>
      </c>
      <c r="K6464" s="15" t="s">
        <v>26</v>
      </c>
      <c r="L6464" s="15" t="s">
        <v>24</v>
      </c>
      <c r="M6464" s="15" t="s">
        <v>24</v>
      </c>
      <c r="N6464" s="15" t="s">
        <v>26</v>
      </c>
      <c r="O6464" s="15" t="s">
        <v>26</v>
      </c>
      <c r="P6464" s="15" t="s">
        <v>25</v>
      </c>
      <c r="Q6464" s="15" t="s">
        <v>24</v>
      </c>
      <c r="R6464" s="15" t="s">
        <v>15</v>
      </c>
      <c r="S6464" s="18" t="n">
        <v>95.65</v>
      </c>
      <c r="T6464" s="15" t="n">
        <v>167.3</v>
      </c>
      <c r="U6464" s="15" t="s">
        <v>26</v>
      </c>
      <c r="V6464" s="18" t="n">
        <f aca="false">IF(ISNUMBER(T6464),T6464,0)</f>
        <v>167.3</v>
      </c>
      <c r="W6464" s="15" t="n">
        <f aca="false">IF(U6464="Yes",1,0)</f>
        <v>1</v>
      </c>
      <c r="X6464" s="15" t="str">
        <f aca="false">IF(F6464&lt;=12,"0-12 months",IF(F6464&lt;=24,"13-24 months",IF(F6464&lt;=48,"25-48 months","49-72 months")))</f>
        <v>0-12 months</v>
      </c>
      <c r="Y6464" s="15" t="str">
        <f aca="false">IF(C6464=1,"Yes","No")</f>
        <v>No</v>
      </c>
      <c r="Z6464" s="15" t="n">
        <f aca="false">COUNTIF(J6464:O6464,"Yes")</f>
        <v>3</v>
      </c>
      <c r="AA6464" s="18" t="n">
        <f aca="false">S6464*W6464</f>
        <v>95.65</v>
      </c>
      <c r="AB6464" s="15" t="n">
        <f aca="false">(P6464="Month-to-month")+(I6464="Fiber optic")+(R6464="Electronic check")+(F6464&lt;=12)+(M6464="No")+(J6464="No")</f>
        <v>6</v>
      </c>
      <c r="AC6464" s="15" t="str">
        <f aca="false">IF(AB6464&gt;=5,"High",IF(AB6464&gt;=3,"Medium","Low"))</f>
        <v>High</v>
      </c>
    </row>
    <row r="6465" customFormat="false" ht="15" hidden="false" customHeight="false" outlineLevel="0" collapsed="false">
      <c r="A6465" s="15" t="s">
        <v>6562</v>
      </c>
      <c r="B6465" s="15" t="s">
        <v>98</v>
      </c>
      <c r="C6465" s="15" t="n">
        <v>0</v>
      </c>
      <c r="D6465" s="15" t="s">
        <v>26</v>
      </c>
      <c r="E6465" s="15" t="s">
        <v>24</v>
      </c>
      <c r="F6465" s="15" t="n">
        <v>59</v>
      </c>
      <c r="G6465" s="15" t="s">
        <v>26</v>
      </c>
      <c r="H6465" s="15" t="s">
        <v>26</v>
      </c>
      <c r="I6465" s="15" t="s">
        <v>96</v>
      </c>
      <c r="J6465" s="15" t="s">
        <v>26</v>
      </c>
      <c r="K6465" s="15" t="s">
        <v>24</v>
      </c>
      <c r="L6465" s="15" t="s">
        <v>24</v>
      </c>
      <c r="M6465" s="15" t="s">
        <v>26</v>
      </c>
      <c r="N6465" s="15" t="s">
        <v>24</v>
      </c>
      <c r="O6465" s="15" t="s">
        <v>26</v>
      </c>
      <c r="P6465" s="15" t="s">
        <v>27</v>
      </c>
      <c r="Q6465" s="15" t="s">
        <v>26</v>
      </c>
      <c r="R6465" s="15" t="s">
        <v>17</v>
      </c>
      <c r="S6465" s="18" t="n">
        <v>69.1</v>
      </c>
      <c r="T6465" s="15" t="n">
        <v>4096.9</v>
      </c>
      <c r="U6465" s="15" t="s">
        <v>24</v>
      </c>
      <c r="V6465" s="18" t="n">
        <f aca="false">IF(ISNUMBER(T6465),T6465,0)</f>
        <v>4096.9</v>
      </c>
      <c r="W6465" s="15" t="n">
        <f aca="false">IF(U6465="Yes",1,0)</f>
        <v>0</v>
      </c>
      <c r="X6465" s="15" t="str">
        <f aca="false">IF(F6465&lt;=12,"0-12 months",IF(F6465&lt;=24,"13-24 months",IF(F6465&lt;=48,"25-48 months","49-72 months")))</f>
        <v>49-72 months</v>
      </c>
      <c r="Y6465" s="15" t="str">
        <f aca="false">IF(C6465=1,"Yes","No")</f>
        <v>No</v>
      </c>
      <c r="Z6465" s="15" t="n">
        <f aca="false">COUNTIF(J6465:O6465,"Yes")</f>
        <v>3</v>
      </c>
      <c r="AA6465" s="18" t="n">
        <f aca="false">S6465*W6465</f>
        <v>0</v>
      </c>
      <c r="AB6465" s="15" t="n">
        <f aca="false">(P6465="Month-to-month")+(I6465="Fiber optic")+(R6465="Electronic check")+(F6465&lt;=12)+(M6465="No")+(J6465="No")</f>
        <v>0</v>
      </c>
      <c r="AC6465" s="15" t="str">
        <f aca="false">IF(AB6465&gt;=5,"High",IF(AB6465&gt;=3,"Medium","Low"))</f>
        <v>Low</v>
      </c>
    </row>
    <row r="6466" customFormat="false" ht="15" hidden="false" customHeight="false" outlineLevel="0" collapsed="false">
      <c r="A6466" s="15" t="s">
        <v>6563</v>
      </c>
      <c r="B6466" s="15" t="s">
        <v>98</v>
      </c>
      <c r="C6466" s="15" t="n">
        <v>1</v>
      </c>
      <c r="D6466" s="15" t="s">
        <v>24</v>
      </c>
      <c r="E6466" s="15" t="s">
        <v>24</v>
      </c>
      <c r="F6466" s="15" t="n">
        <v>50</v>
      </c>
      <c r="G6466" s="15" t="s">
        <v>26</v>
      </c>
      <c r="H6466" s="15" t="s">
        <v>26</v>
      </c>
      <c r="I6466" s="15" t="s">
        <v>96</v>
      </c>
      <c r="J6466" s="15" t="s">
        <v>26</v>
      </c>
      <c r="K6466" s="15" t="s">
        <v>26</v>
      </c>
      <c r="L6466" s="15" t="s">
        <v>24</v>
      </c>
      <c r="M6466" s="15" t="s">
        <v>24</v>
      </c>
      <c r="N6466" s="15" t="s">
        <v>26</v>
      </c>
      <c r="O6466" s="15" t="s">
        <v>24</v>
      </c>
      <c r="P6466" s="15" t="s">
        <v>25</v>
      </c>
      <c r="Q6466" s="15" t="s">
        <v>26</v>
      </c>
      <c r="R6466" s="15" t="s">
        <v>19</v>
      </c>
      <c r="S6466" s="18" t="n">
        <v>70.35</v>
      </c>
      <c r="T6466" s="15" t="n">
        <v>3454.6</v>
      </c>
      <c r="U6466" s="15" t="s">
        <v>24</v>
      </c>
      <c r="V6466" s="18" t="n">
        <f aca="false">IF(ISNUMBER(T6466),T6466,0)</f>
        <v>3454.6</v>
      </c>
      <c r="W6466" s="15" t="n">
        <f aca="false">IF(U6466="Yes",1,0)</f>
        <v>0</v>
      </c>
      <c r="X6466" s="15" t="str">
        <f aca="false">IF(F6466&lt;=12,"0-12 months",IF(F6466&lt;=24,"13-24 months",IF(F6466&lt;=48,"25-48 months","49-72 months")))</f>
        <v>49-72 months</v>
      </c>
      <c r="Y6466" s="15" t="str">
        <f aca="false">IF(C6466=1,"Yes","No")</f>
        <v>Yes</v>
      </c>
      <c r="Z6466" s="15" t="n">
        <f aca="false">COUNTIF(J6466:O6466,"Yes")</f>
        <v>3</v>
      </c>
      <c r="AA6466" s="18" t="n">
        <f aca="false">S6466*W6466</f>
        <v>0</v>
      </c>
      <c r="AB6466" s="15" t="n">
        <f aca="false">(P6466="Month-to-month")+(I6466="Fiber optic")+(R6466="Electronic check")+(F6466&lt;=12)+(M6466="No")+(J6466="No")</f>
        <v>2</v>
      </c>
      <c r="AC6466" s="15" t="str">
        <f aca="false">IF(AB6466&gt;=5,"High",IF(AB6466&gt;=3,"Medium","Low"))</f>
        <v>Low</v>
      </c>
    </row>
    <row r="6467" customFormat="false" ht="15" hidden="false" customHeight="false" outlineLevel="0" collapsed="false">
      <c r="A6467" s="15" t="s">
        <v>6564</v>
      </c>
      <c r="B6467" s="15" t="s">
        <v>94</v>
      </c>
      <c r="C6467" s="15" t="n">
        <v>0</v>
      </c>
      <c r="D6467" s="15" t="s">
        <v>26</v>
      </c>
      <c r="E6467" s="15" t="s">
        <v>26</v>
      </c>
      <c r="F6467" s="15" t="n">
        <v>59</v>
      </c>
      <c r="G6467" s="15" t="s">
        <v>26</v>
      </c>
      <c r="H6467" s="15" t="s">
        <v>24</v>
      </c>
      <c r="I6467" s="15" t="s">
        <v>24</v>
      </c>
      <c r="J6467" s="15" t="s">
        <v>28</v>
      </c>
      <c r="K6467" s="15" t="s">
        <v>28</v>
      </c>
      <c r="L6467" s="15" t="s">
        <v>28</v>
      </c>
      <c r="M6467" s="15" t="s">
        <v>28</v>
      </c>
      <c r="N6467" s="15" t="s">
        <v>28</v>
      </c>
      <c r="O6467" s="15" t="s">
        <v>28</v>
      </c>
      <c r="P6467" s="15" t="s">
        <v>29</v>
      </c>
      <c r="Q6467" s="15" t="s">
        <v>24</v>
      </c>
      <c r="R6467" s="15" t="s">
        <v>17</v>
      </c>
      <c r="S6467" s="18" t="n">
        <v>20.6</v>
      </c>
      <c r="T6467" s="15" t="n">
        <v>1286</v>
      </c>
      <c r="U6467" s="15" t="s">
        <v>24</v>
      </c>
      <c r="V6467" s="18" t="n">
        <f aca="false">IF(ISNUMBER(T6467),T6467,0)</f>
        <v>1286</v>
      </c>
      <c r="W6467" s="15" t="n">
        <f aca="false">IF(U6467="Yes",1,0)</f>
        <v>0</v>
      </c>
      <c r="X6467" s="15" t="str">
        <f aca="false">IF(F6467&lt;=12,"0-12 months",IF(F6467&lt;=24,"13-24 months",IF(F6467&lt;=48,"25-48 months","49-72 months")))</f>
        <v>49-72 months</v>
      </c>
      <c r="Y6467" s="15" t="str">
        <f aca="false">IF(C6467=1,"Yes","No")</f>
        <v>No</v>
      </c>
      <c r="Z6467" s="15" t="n">
        <f aca="false">COUNTIF(J6467:O6467,"Yes")</f>
        <v>0</v>
      </c>
      <c r="AA6467" s="18" t="n">
        <f aca="false">S6467*W6467</f>
        <v>0</v>
      </c>
      <c r="AB6467" s="15" t="n">
        <f aca="false">(P6467="Month-to-month")+(I6467="Fiber optic")+(R6467="Electronic check")+(F6467&lt;=12)+(M6467="No")+(J6467="No")</f>
        <v>0</v>
      </c>
      <c r="AC6467" s="15" t="str">
        <f aca="false">IF(AB6467&gt;=5,"High",IF(AB6467&gt;=3,"Medium","Low"))</f>
        <v>Low</v>
      </c>
    </row>
    <row r="6468" customFormat="false" ht="15" hidden="false" customHeight="false" outlineLevel="0" collapsed="false">
      <c r="A6468" s="15" t="s">
        <v>6565</v>
      </c>
      <c r="B6468" s="15" t="s">
        <v>98</v>
      </c>
      <c r="C6468" s="15" t="n">
        <v>0</v>
      </c>
      <c r="D6468" s="15" t="s">
        <v>24</v>
      </c>
      <c r="E6468" s="15" t="s">
        <v>24</v>
      </c>
      <c r="F6468" s="15" t="n">
        <v>18</v>
      </c>
      <c r="G6468" s="15" t="s">
        <v>26</v>
      </c>
      <c r="H6468" s="15" t="s">
        <v>26</v>
      </c>
      <c r="I6468" s="15" t="s">
        <v>102</v>
      </c>
      <c r="J6468" s="15" t="s">
        <v>24</v>
      </c>
      <c r="K6468" s="15" t="s">
        <v>24</v>
      </c>
      <c r="L6468" s="15" t="s">
        <v>24</v>
      </c>
      <c r="M6468" s="15" t="s">
        <v>24</v>
      </c>
      <c r="N6468" s="15" t="s">
        <v>24</v>
      </c>
      <c r="O6468" s="15" t="s">
        <v>24</v>
      </c>
      <c r="P6468" s="15" t="s">
        <v>25</v>
      </c>
      <c r="Q6468" s="15" t="s">
        <v>24</v>
      </c>
      <c r="R6468" s="15" t="s">
        <v>17</v>
      </c>
      <c r="S6468" s="18" t="n">
        <v>74.15</v>
      </c>
      <c r="T6468" s="15" t="n">
        <v>1387</v>
      </c>
      <c r="U6468" s="15" t="s">
        <v>24</v>
      </c>
      <c r="V6468" s="18" t="n">
        <f aca="false">IF(ISNUMBER(T6468),T6468,0)</f>
        <v>1387</v>
      </c>
      <c r="W6468" s="15" t="n">
        <f aca="false">IF(U6468="Yes",1,0)</f>
        <v>0</v>
      </c>
      <c r="X6468" s="15" t="str">
        <f aca="false">IF(F6468&lt;=12,"0-12 months",IF(F6468&lt;=24,"13-24 months",IF(F6468&lt;=48,"25-48 months","49-72 months")))</f>
        <v>13-24 months</v>
      </c>
      <c r="Y6468" s="15" t="str">
        <f aca="false">IF(C6468=1,"Yes","No")</f>
        <v>No</v>
      </c>
      <c r="Z6468" s="15" t="n">
        <f aca="false">COUNTIF(J6468:O6468,"Yes")</f>
        <v>0</v>
      </c>
      <c r="AA6468" s="18" t="n">
        <f aca="false">S6468*W6468</f>
        <v>0</v>
      </c>
      <c r="AB6468" s="15" t="n">
        <f aca="false">(P6468="Month-to-month")+(I6468="Fiber optic")+(R6468="Electronic check")+(F6468&lt;=12)+(M6468="No")+(J6468="No")</f>
        <v>4</v>
      </c>
      <c r="AC6468" s="15" t="str">
        <f aca="false">IF(AB6468&gt;=5,"High",IF(AB6468&gt;=3,"Medium","Low"))</f>
        <v>Medium</v>
      </c>
    </row>
    <row r="6469" customFormat="false" ht="15" hidden="false" customHeight="false" outlineLevel="0" collapsed="false">
      <c r="A6469" s="15" t="s">
        <v>6566</v>
      </c>
      <c r="B6469" s="15" t="s">
        <v>98</v>
      </c>
      <c r="C6469" s="15" t="n">
        <v>0</v>
      </c>
      <c r="D6469" s="15" t="s">
        <v>24</v>
      </c>
      <c r="E6469" s="15" t="s">
        <v>24</v>
      </c>
      <c r="F6469" s="15" t="n">
        <v>10</v>
      </c>
      <c r="G6469" s="15" t="s">
        <v>26</v>
      </c>
      <c r="H6469" s="15" t="s">
        <v>26</v>
      </c>
      <c r="I6469" s="15" t="s">
        <v>102</v>
      </c>
      <c r="J6469" s="15" t="s">
        <v>24</v>
      </c>
      <c r="K6469" s="15" t="s">
        <v>24</v>
      </c>
      <c r="L6469" s="15" t="s">
        <v>24</v>
      </c>
      <c r="M6469" s="15" t="s">
        <v>24</v>
      </c>
      <c r="N6469" s="15" t="s">
        <v>24</v>
      </c>
      <c r="O6469" s="15" t="s">
        <v>24</v>
      </c>
      <c r="P6469" s="15" t="s">
        <v>25</v>
      </c>
      <c r="Q6469" s="15" t="s">
        <v>24</v>
      </c>
      <c r="R6469" s="15" t="s">
        <v>15</v>
      </c>
      <c r="S6469" s="18" t="n">
        <v>75.05</v>
      </c>
      <c r="T6469" s="15" t="n">
        <v>786.3</v>
      </c>
      <c r="U6469" s="15" t="s">
        <v>24</v>
      </c>
      <c r="V6469" s="18" t="n">
        <f aca="false">IF(ISNUMBER(T6469),T6469,0)</f>
        <v>786.3</v>
      </c>
      <c r="W6469" s="15" t="n">
        <f aca="false">IF(U6469="Yes",1,0)</f>
        <v>0</v>
      </c>
      <c r="X6469" s="15" t="str">
        <f aca="false">IF(F6469&lt;=12,"0-12 months",IF(F6469&lt;=24,"13-24 months",IF(F6469&lt;=48,"25-48 months","49-72 months")))</f>
        <v>0-12 months</v>
      </c>
      <c r="Y6469" s="15" t="str">
        <f aca="false">IF(C6469=1,"Yes","No")</f>
        <v>No</v>
      </c>
      <c r="Z6469" s="15" t="n">
        <f aca="false">COUNTIF(J6469:O6469,"Yes")</f>
        <v>0</v>
      </c>
      <c r="AA6469" s="18" t="n">
        <f aca="false">S6469*W6469</f>
        <v>0</v>
      </c>
      <c r="AB6469" s="15" t="n">
        <f aca="false">(P6469="Month-to-month")+(I6469="Fiber optic")+(R6469="Electronic check")+(F6469&lt;=12)+(M6469="No")+(J6469="No")</f>
        <v>6</v>
      </c>
      <c r="AC6469" s="15" t="str">
        <f aca="false">IF(AB6469&gt;=5,"High",IF(AB6469&gt;=3,"Medium","Low"))</f>
        <v>High</v>
      </c>
    </row>
    <row r="6470" customFormat="false" ht="15" hidden="false" customHeight="false" outlineLevel="0" collapsed="false">
      <c r="A6470" s="15" t="s">
        <v>6567</v>
      </c>
      <c r="B6470" s="15" t="s">
        <v>98</v>
      </c>
      <c r="C6470" s="15" t="n">
        <v>0</v>
      </c>
      <c r="D6470" s="15" t="s">
        <v>26</v>
      </c>
      <c r="E6470" s="15" t="s">
        <v>24</v>
      </c>
      <c r="F6470" s="15" t="n">
        <v>14</v>
      </c>
      <c r="G6470" s="15" t="s">
        <v>26</v>
      </c>
      <c r="H6470" s="15" t="s">
        <v>24</v>
      </c>
      <c r="I6470" s="15" t="s">
        <v>96</v>
      </c>
      <c r="J6470" s="15" t="s">
        <v>24</v>
      </c>
      <c r="K6470" s="15" t="s">
        <v>24</v>
      </c>
      <c r="L6470" s="15" t="s">
        <v>24</v>
      </c>
      <c r="M6470" s="15" t="s">
        <v>24</v>
      </c>
      <c r="N6470" s="15" t="s">
        <v>24</v>
      </c>
      <c r="O6470" s="15" t="s">
        <v>24</v>
      </c>
      <c r="P6470" s="15" t="s">
        <v>27</v>
      </c>
      <c r="Q6470" s="15" t="s">
        <v>24</v>
      </c>
      <c r="R6470" s="15" t="s">
        <v>15</v>
      </c>
      <c r="S6470" s="18" t="n">
        <v>44.6</v>
      </c>
      <c r="T6470" s="15" t="n">
        <v>641.25</v>
      </c>
      <c r="U6470" s="15" t="s">
        <v>24</v>
      </c>
      <c r="V6470" s="18" t="n">
        <f aca="false">IF(ISNUMBER(T6470),T6470,0)</f>
        <v>641.25</v>
      </c>
      <c r="W6470" s="15" t="n">
        <f aca="false">IF(U6470="Yes",1,0)</f>
        <v>0</v>
      </c>
      <c r="X6470" s="15" t="str">
        <f aca="false">IF(F6470&lt;=12,"0-12 months",IF(F6470&lt;=24,"13-24 months",IF(F6470&lt;=48,"25-48 months","49-72 months")))</f>
        <v>13-24 months</v>
      </c>
      <c r="Y6470" s="15" t="str">
        <f aca="false">IF(C6470=1,"Yes","No")</f>
        <v>No</v>
      </c>
      <c r="Z6470" s="15" t="n">
        <f aca="false">COUNTIF(J6470:O6470,"Yes")</f>
        <v>0</v>
      </c>
      <c r="AA6470" s="18" t="n">
        <f aca="false">S6470*W6470</f>
        <v>0</v>
      </c>
      <c r="AB6470" s="15" t="n">
        <f aca="false">(P6470="Month-to-month")+(I6470="Fiber optic")+(R6470="Electronic check")+(F6470&lt;=12)+(M6470="No")+(J6470="No")</f>
        <v>3</v>
      </c>
      <c r="AC6470" s="15" t="str">
        <f aca="false">IF(AB6470&gt;=5,"High",IF(AB6470&gt;=3,"Medium","Low"))</f>
        <v>Medium</v>
      </c>
    </row>
    <row r="6471" customFormat="false" ht="15" hidden="false" customHeight="false" outlineLevel="0" collapsed="false">
      <c r="A6471" s="15" t="s">
        <v>6568</v>
      </c>
      <c r="B6471" s="15" t="s">
        <v>98</v>
      </c>
      <c r="C6471" s="15" t="n">
        <v>0</v>
      </c>
      <c r="D6471" s="15" t="s">
        <v>24</v>
      </c>
      <c r="E6471" s="15" t="s">
        <v>24</v>
      </c>
      <c r="F6471" s="15" t="n">
        <v>35</v>
      </c>
      <c r="G6471" s="15" t="s">
        <v>26</v>
      </c>
      <c r="H6471" s="15" t="s">
        <v>24</v>
      </c>
      <c r="I6471" s="15" t="s">
        <v>24</v>
      </c>
      <c r="J6471" s="15" t="s">
        <v>28</v>
      </c>
      <c r="K6471" s="15" t="s">
        <v>28</v>
      </c>
      <c r="L6471" s="15" t="s">
        <v>28</v>
      </c>
      <c r="M6471" s="15" t="s">
        <v>28</v>
      </c>
      <c r="N6471" s="15" t="s">
        <v>28</v>
      </c>
      <c r="O6471" s="15" t="s">
        <v>28</v>
      </c>
      <c r="P6471" s="15" t="s">
        <v>29</v>
      </c>
      <c r="Q6471" s="15" t="s">
        <v>24</v>
      </c>
      <c r="R6471" s="15" t="s">
        <v>19</v>
      </c>
      <c r="S6471" s="18" t="n">
        <v>21.45</v>
      </c>
      <c r="T6471" s="15" t="n">
        <v>705.45</v>
      </c>
      <c r="U6471" s="15" t="s">
        <v>24</v>
      </c>
      <c r="V6471" s="18" t="n">
        <f aca="false">IF(ISNUMBER(T6471),T6471,0)</f>
        <v>705.45</v>
      </c>
      <c r="W6471" s="15" t="n">
        <f aca="false">IF(U6471="Yes",1,0)</f>
        <v>0</v>
      </c>
      <c r="X6471" s="15" t="str">
        <f aca="false">IF(F6471&lt;=12,"0-12 months",IF(F6471&lt;=24,"13-24 months",IF(F6471&lt;=48,"25-48 months","49-72 months")))</f>
        <v>25-48 months</v>
      </c>
      <c r="Y6471" s="15" t="str">
        <f aca="false">IF(C6471=1,"Yes","No")</f>
        <v>No</v>
      </c>
      <c r="Z6471" s="15" t="n">
        <f aca="false">COUNTIF(J6471:O6471,"Yes")</f>
        <v>0</v>
      </c>
      <c r="AA6471" s="18" t="n">
        <f aca="false">S6471*W6471</f>
        <v>0</v>
      </c>
      <c r="AB6471" s="15" t="n">
        <f aca="false">(P6471="Month-to-month")+(I6471="Fiber optic")+(R6471="Electronic check")+(F6471&lt;=12)+(M6471="No")+(J6471="No")</f>
        <v>0</v>
      </c>
      <c r="AC6471" s="15" t="str">
        <f aca="false">IF(AB6471&gt;=5,"High",IF(AB6471&gt;=3,"Medium","Low"))</f>
        <v>Low</v>
      </c>
    </row>
    <row r="6472" customFormat="false" ht="15" hidden="false" customHeight="false" outlineLevel="0" collapsed="false">
      <c r="A6472" s="15" t="s">
        <v>6569</v>
      </c>
      <c r="B6472" s="15" t="s">
        <v>98</v>
      </c>
      <c r="C6472" s="15" t="n">
        <v>0</v>
      </c>
      <c r="D6472" s="15" t="s">
        <v>26</v>
      </c>
      <c r="E6472" s="15" t="s">
        <v>26</v>
      </c>
      <c r="F6472" s="15" t="n">
        <v>8</v>
      </c>
      <c r="G6472" s="15" t="s">
        <v>26</v>
      </c>
      <c r="H6472" s="15" t="s">
        <v>24</v>
      </c>
      <c r="I6472" s="15" t="s">
        <v>96</v>
      </c>
      <c r="J6472" s="15" t="s">
        <v>24</v>
      </c>
      <c r="K6472" s="15" t="s">
        <v>24</v>
      </c>
      <c r="L6472" s="15" t="s">
        <v>24</v>
      </c>
      <c r="M6472" s="15" t="s">
        <v>24</v>
      </c>
      <c r="N6472" s="15" t="s">
        <v>24</v>
      </c>
      <c r="O6472" s="15" t="s">
        <v>24</v>
      </c>
      <c r="P6472" s="15" t="s">
        <v>27</v>
      </c>
      <c r="Q6472" s="15" t="s">
        <v>26</v>
      </c>
      <c r="R6472" s="15" t="s">
        <v>17</v>
      </c>
      <c r="S6472" s="18" t="n">
        <v>43.45</v>
      </c>
      <c r="T6472" s="15" t="n">
        <v>345.5</v>
      </c>
      <c r="U6472" s="15" t="s">
        <v>24</v>
      </c>
      <c r="V6472" s="18" t="n">
        <f aca="false">IF(ISNUMBER(T6472),T6472,0)</f>
        <v>345.5</v>
      </c>
      <c r="W6472" s="15" t="n">
        <f aca="false">IF(U6472="Yes",1,0)</f>
        <v>0</v>
      </c>
      <c r="X6472" s="15" t="str">
        <f aca="false">IF(F6472&lt;=12,"0-12 months",IF(F6472&lt;=24,"13-24 months",IF(F6472&lt;=48,"25-48 months","49-72 months")))</f>
        <v>0-12 months</v>
      </c>
      <c r="Y6472" s="15" t="str">
        <f aca="false">IF(C6472=1,"Yes","No")</f>
        <v>No</v>
      </c>
      <c r="Z6472" s="15" t="n">
        <f aca="false">COUNTIF(J6472:O6472,"Yes")</f>
        <v>0</v>
      </c>
      <c r="AA6472" s="18" t="n">
        <f aca="false">S6472*W6472</f>
        <v>0</v>
      </c>
      <c r="AB6472" s="15" t="n">
        <f aca="false">(P6472="Month-to-month")+(I6472="Fiber optic")+(R6472="Electronic check")+(F6472&lt;=12)+(M6472="No")+(J6472="No")</f>
        <v>3</v>
      </c>
      <c r="AC6472" s="15" t="str">
        <f aca="false">IF(AB6472&gt;=5,"High",IF(AB6472&gt;=3,"Medium","Low"))</f>
        <v>Medium</v>
      </c>
    </row>
    <row r="6473" customFormat="false" ht="15" hidden="false" customHeight="false" outlineLevel="0" collapsed="false">
      <c r="A6473" s="15" t="s">
        <v>6570</v>
      </c>
      <c r="B6473" s="15" t="s">
        <v>98</v>
      </c>
      <c r="C6473" s="15" t="n">
        <v>0</v>
      </c>
      <c r="D6473" s="15" t="s">
        <v>26</v>
      </c>
      <c r="E6473" s="15" t="s">
        <v>26</v>
      </c>
      <c r="F6473" s="15" t="n">
        <v>18</v>
      </c>
      <c r="G6473" s="15" t="s">
        <v>26</v>
      </c>
      <c r="H6473" s="15" t="s">
        <v>24</v>
      </c>
      <c r="I6473" s="15" t="s">
        <v>24</v>
      </c>
      <c r="J6473" s="15" t="s">
        <v>28</v>
      </c>
      <c r="K6473" s="15" t="s">
        <v>28</v>
      </c>
      <c r="L6473" s="15" t="s">
        <v>28</v>
      </c>
      <c r="M6473" s="15" t="s">
        <v>28</v>
      </c>
      <c r="N6473" s="15" t="s">
        <v>28</v>
      </c>
      <c r="O6473" s="15" t="s">
        <v>28</v>
      </c>
      <c r="P6473" s="15" t="s">
        <v>27</v>
      </c>
      <c r="Q6473" s="15" t="s">
        <v>24</v>
      </c>
      <c r="R6473" s="15" t="s">
        <v>19</v>
      </c>
      <c r="S6473" s="18" t="n">
        <v>20.05</v>
      </c>
      <c r="T6473" s="15" t="n">
        <v>345.9</v>
      </c>
      <c r="U6473" s="15" t="s">
        <v>24</v>
      </c>
      <c r="V6473" s="18" t="n">
        <f aca="false">IF(ISNUMBER(T6473),T6473,0)</f>
        <v>345.9</v>
      </c>
      <c r="W6473" s="15" t="n">
        <f aca="false">IF(U6473="Yes",1,0)</f>
        <v>0</v>
      </c>
      <c r="X6473" s="15" t="str">
        <f aca="false">IF(F6473&lt;=12,"0-12 months",IF(F6473&lt;=24,"13-24 months",IF(F6473&lt;=48,"25-48 months","49-72 months")))</f>
        <v>13-24 months</v>
      </c>
      <c r="Y6473" s="15" t="str">
        <f aca="false">IF(C6473=1,"Yes","No")</f>
        <v>No</v>
      </c>
      <c r="Z6473" s="15" t="n">
        <f aca="false">COUNTIF(J6473:O6473,"Yes")</f>
        <v>0</v>
      </c>
      <c r="AA6473" s="18" t="n">
        <f aca="false">S6473*W6473</f>
        <v>0</v>
      </c>
      <c r="AB6473" s="15" t="n">
        <f aca="false">(P6473="Month-to-month")+(I6473="Fiber optic")+(R6473="Electronic check")+(F6473&lt;=12)+(M6473="No")+(J6473="No")</f>
        <v>0</v>
      </c>
      <c r="AC6473" s="15" t="str">
        <f aca="false">IF(AB6473&gt;=5,"High",IF(AB6473&gt;=3,"Medium","Low"))</f>
        <v>Low</v>
      </c>
    </row>
    <row r="6474" customFormat="false" ht="15" hidden="false" customHeight="false" outlineLevel="0" collapsed="false">
      <c r="A6474" s="15" t="s">
        <v>6571</v>
      </c>
      <c r="B6474" s="15" t="s">
        <v>94</v>
      </c>
      <c r="C6474" s="15" t="n">
        <v>0</v>
      </c>
      <c r="D6474" s="15" t="s">
        <v>26</v>
      </c>
      <c r="E6474" s="15" t="s">
        <v>26</v>
      </c>
      <c r="F6474" s="15" t="n">
        <v>60</v>
      </c>
      <c r="G6474" s="15" t="s">
        <v>26</v>
      </c>
      <c r="H6474" s="15" t="s">
        <v>26</v>
      </c>
      <c r="I6474" s="15" t="s">
        <v>102</v>
      </c>
      <c r="J6474" s="15" t="s">
        <v>26</v>
      </c>
      <c r="K6474" s="15" t="s">
        <v>26</v>
      </c>
      <c r="L6474" s="15" t="s">
        <v>24</v>
      </c>
      <c r="M6474" s="15" t="s">
        <v>24</v>
      </c>
      <c r="N6474" s="15" t="s">
        <v>26</v>
      </c>
      <c r="O6474" s="15" t="s">
        <v>24</v>
      </c>
      <c r="P6474" s="15" t="s">
        <v>27</v>
      </c>
      <c r="Q6474" s="15" t="s">
        <v>24</v>
      </c>
      <c r="R6474" s="15" t="s">
        <v>19</v>
      </c>
      <c r="S6474" s="18" t="n">
        <v>94.15</v>
      </c>
      <c r="T6474" s="15" t="n">
        <v>5811.8</v>
      </c>
      <c r="U6474" s="15" t="s">
        <v>24</v>
      </c>
      <c r="V6474" s="18" t="n">
        <f aca="false">IF(ISNUMBER(T6474),T6474,0)</f>
        <v>5811.8</v>
      </c>
      <c r="W6474" s="15" t="n">
        <f aca="false">IF(U6474="Yes",1,0)</f>
        <v>0</v>
      </c>
      <c r="X6474" s="15" t="str">
        <f aca="false">IF(F6474&lt;=12,"0-12 months",IF(F6474&lt;=24,"13-24 months",IF(F6474&lt;=48,"25-48 months","49-72 months")))</f>
        <v>49-72 months</v>
      </c>
      <c r="Y6474" s="15" t="str">
        <f aca="false">IF(C6474=1,"Yes","No")</f>
        <v>No</v>
      </c>
      <c r="Z6474" s="15" t="n">
        <f aca="false">COUNTIF(J6474:O6474,"Yes")</f>
        <v>3</v>
      </c>
      <c r="AA6474" s="18" t="n">
        <f aca="false">S6474*W6474</f>
        <v>0</v>
      </c>
      <c r="AB6474" s="15" t="n">
        <f aca="false">(P6474="Month-to-month")+(I6474="Fiber optic")+(R6474="Electronic check")+(F6474&lt;=12)+(M6474="No")+(J6474="No")</f>
        <v>2</v>
      </c>
      <c r="AC6474" s="15" t="str">
        <f aca="false">IF(AB6474&gt;=5,"High",IF(AB6474&gt;=3,"Medium","Low"))</f>
        <v>Low</v>
      </c>
    </row>
    <row r="6475" customFormat="false" ht="15" hidden="false" customHeight="false" outlineLevel="0" collapsed="false">
      <c r="A6475" s="15" t="s">
        <v>6572</v>
      </c>
      <c r="B6475" s="15" t="s">
        <v>94</v>
      </c>
      <c r="C6475" s="15" t="n">
        <v>0</v>
      </c>
      <c r="D6475" s="15" t="s">
        <v>24</v>
      </c>
      <c r="E6475" s="15" t="s">
        <v>24</v>
      </c>
      <c r="F6475" s="15" t="n">
        <v>1</v>
      </c>
      <c r="G6475" s="15" t="s">
        <v>26</v>
      </c>
      <c r="H6475" s="15" t="s">
        <v>24</v>
      </c>
      <c r="I6475" s="15" t="s">
        <v>102</v>
      </c>
      <c r="J6475" s="15" t="s">
        <v>24</v>
      </c>
      <c r="K6475" s="15" t="s">
        <v>24</v>
      </c>
      <c r="L6475" s="15" t="s">
        <v>26</v>
      </c>
      <c r="M6475" s="15" t="s">
        <v>24</v>
      </c>
      <c r="N6475" s="15" t="s">
        <v>26</v>
      </c>
      <c r="O6475" s="15" t="s">
        <v>26</v>
      </c>
      <c r="P6475" s="15" t="s">
        <v>25</v>
      </c>
      <c r="Q6475" s="15" t="s">
        <v>24</v>
      </c>
      <c r="R6475" s="15" t="s">
        <v>15</v>
      </c>
      <c r="S6475" s="18" t="n">
        <v>94.4</v>
      </c>
      <c r="T6475" s="15" t="n">
        <v>94.4</v>
      </c>
      <c r="U6475" s="15" t="s">
        <v>26</v>
      </c>
      <c r="V6475" s="18" t="n">
        <f aca="false">IF(ISNUMBER(T6475),T6475,0)</f>
        <v>94.4</v>
      </c>
      <c r="W6475" s="15" t="n">
        <f aca="false">IF(U6475="Yes",1,0)</f>
        <v>1</v>
      </c>
      <c r="X6475" s="15" t="str">
        <f aca="false">IF(F6475&lt;=12,"0-12 months",IF(F6475&lt;=24,"13-24 months",IF(F6475&lt;=48,"25-48 months","49-72 months")))</f>
        <v>0-12 months</v>
      </c>
      <c r="Y6475" s="15" t="str">
        <f aca="false">IF(C6475=1,"Yes","No")</f>
        <v>No</v>
      </c>
      <c r="Z6475" s="15" t="n">
        <f aca="false">COUNTIF(J6475:O6475,"Yes")</f>
        <v>3</v>
      </c>
      <c r="AA6475" s="18" t="n">
        <f aca="false">S6475*W6475</f>
        <v>94.4</v>
      </c>
      <c r="AB6475" s="15" t="n">
        <f aca="false">(P6475="Month-to-month")+(I6475="Fiber optic")+(R6475="Electronic check")+(F6475&lt;=12)+(M6475="No")+(J6475="No")</f>
        <v>6</v>
      </c>
      <c r="AC6475" s="15" t="str">
        <f aca="false">IF(AB6475&gt;=5,"High",IF(AB6475&gt;=3,"Medium","Low"))</f>
        <v>High</v>
      </c>
    </row>
    <row r="6476" customFormat="false" ht="15" hidden="false" customHeight="false" outlineLevel="0" collapsed="false">
      <c r="A6476" s="15" t="s">
        <v>6573</v>
      </c>
      <c r="B6476" s="15" t="s">
        <v>94</v>
      </c>
      <c r="C6476" s="15" t="n">
        <v>0</v>
      </c>
      <c r="D6476" s="15" t="s">
        <v>24</v>
      </c>
      <c r="E6476" s="15" t="s">
        <v>24</v>
      </c>
      <c r="F6476" s="15" t="n">
        <v>6</v>
      </c>
      <c r="G6476" s="15" t="s">
        <v>26</v>
      </c>
      <c r="H6476" s="15" t="s">
        <v>24</v>
      </c>
      <c r="I6476" s="15" t="s">
        <v>24</v>
      </c>
      <c r="J6476" s="15" t="s">
        <v>28</v>
      </c>
      <c r="K6476" s="15" t="s">
        <v>28</v>
      </c>
      <c r="L6476" s="15" t="s">
        <v>28</v>
      </c>
      <c r="M6476" s="15" t="s">
        <v>28</v>
      </c>
      <c r="N6476" s="15" t="s">
        <v>28</v>
      </c>
      <c r="O6476" s="15" t="s">
        <v>28</v>
      </c>
      <c r="P6476" s="15" t="s">
        <v>29</v>
      </c>
      <c r="Q6476" s="15" t="s">
        <v>24</v>
      </c>
      <c r="R6476" s="15" t="s">
        <v>17</v>
      </c>
      <c r="S6476" s="18" t="n">
        <v>19.55</v>
      </c>
      <c r="T6476" s="15" t="n">
        <v>124.45</v>
      </c>
      <c r="U6476" s="15" t="s">
        <v>24</v>
      </c>
      <c r="V6476" s="18" t="n">
        <f aca="false">IF(ISNUMBER(T6476),T6476,0)</f>
        <v>124.45</v>
      </c>
      <c r="W6476" s="15" t="n">
        <f aca="false">IF(U6476="Yes",1,0)</f>
        <v>0</v>
      </c>
      <c r="X6476" s="15" t="str">
        <f aca="false">IF(F6476&lt;=12,"0-12 months",IF(F6476&lt;=24,"13-24 months",IF(F6476&lt;=48,"25-48 months","49-72 months")))</f>
        <v>0-12 months</v>
      </c>
      <c r="Y6476" s="15" t="str">
        <f aca="false">IF(C6476=1,"Yes","No")</f>
        <v>No</v>
      </c>
      <c r="Z6476" s="15" t="n">
        <f aca="false">COUNTIF(J6476:O6476,"Yes")</f>
        <v>0</v>
      </c>
      <c r="AA6476" s="18" t="n">
        <f aca="false">S6476*W6476</f>
        <v>0</v>
      </c>
      <c r="AB6476" s="15" t="n">
        <f aca="false">(P6476="Month-to-month")+(I6476="Fiber optic")+(R6476="Electronic check")+(F6476&lt;=12)+(M6476="No")+(J6476="No")</f>
        <v>1</v>
      </c>
      <c r="AC6476" s="15" t="str">
        <f aca="false">IF(AB6476&gt;=5,"High",IF(AB6476&gt;=3,"Medium","Low"))</f>
        <v>Low</v>
      </c>
    </row>
    <row r="6477" customFormat="false" ht="15" hidden="false" customHeight="false" outlineLevel="0" collapsed="false">
      <c r="A6477" s="15" t="s">
        <v>6574</v>
      </c>
      <c r="B6477" s="15" t="s">
        <v>94</v>
      </c>
      <c r="C6477" s="15" t="n">
        <v>0</v>
      </c>
      <c r="D6477" s="15" t="s">
        <v>24</v>
      </c>
      <c r="E6477" s="15" t="s">
        <v>26</v>
      </c>
      <c r="F6477" s="15" t="n">
        <v>19</v>
      </c>
      <c r="G6477" s="15" t="s">
        <v>26</v>
      </c>
      <c r="H6477" s="15" t="s">
        <v>26</v>
      </c>
      <c r="I6477" s="15" t="s">
        <v>96</v>
      </c>
      <c r="J6477" s="15" t="s">
        <v>26</v>
      </c>
      <c r="K6477" s="15" t="s">
        <v>26</v>
      </c>
      <c r="L6477" s="15" t="s">
        <v>24</v>
      </c>
      <c r="M6477" s="15" t="s">
        <v>26</v>
      </c>
      <c r="N6477" s="15" t="s">
        <v>26</v>
      </c>
      <c r="O6477" s="15" t="s">
        <v>24</v>
      </c>
      <c r="P6477" s="15" t="s">
        <v>25</v>
      </c>
      <c r="Q6477" s="15" t="s">
        <v>26</v>
      </c>
      <c r="R6477" s="15" t="s">
        <v>17</v>
      </c>
      <c r="S6477" s="18" t="n">
        <v>75.9</v>
      </c>
      <c r="T6477" s="15" t="n">
        <v>1375.6</v>
      </c>
      <c r="U6477" s="15" t="s">
        <v>24</v>
      </c>
      <c r="V6477" s="18" t="n">
        <f aca="false">IF(ISNUMBER(T6477),T6477,0)</f>
        <v>1375.6</v>
      </c>
      <c r="W6477" s="15" t="n">
        <f aca="false">IF(U6477="Yes",1,0)</f>
        <v>0</v>
      </c>
      <c r="X6477" s="15" t="str">
        <f aca="false">IF(F6477&lt;=12,"0-12 months",IF(F6477&lt;=24,"13-24 months",IF(F6477&lt;=48,"25-48 months","49-72 months")))</f>
        <v>13-24 months</v>
      </c>
      <c r="Y6477" s="15" t="str">
        <f aca="false">IF(C6477=1,"Yes","No")</f>
        <v>No</v>
      </c>
      <c r="Z6477" s="15" t="n">
        <f aca="false">COUNTIF(J6477:O6477,"Yes")</f>
        <v>4</v>
      </c>
      <c r="AA6477" s="18" t="n">
        <f aca="false">S6477*W6477</f>
        <v>0</v>
      </c>
      <c r="AB6477" s="15" t="n">
        <f aca="false">(P6477="Month-to-month")+(I6477="Fiber optic")+(R6477="Electronic check")+(F6477&lt;=12)+(M6477="No")+(J6477="No")</f>
        <v>1</v>
      </c>
      <c r="AC6477" s="15" t="str">
        <f aca="false">IF(AB6477&gt;=5,"High",IF(AB6477&gt;=3,"Medium","Low"))</f>
        <v>Low</v>
      </c>
    </row>
    <row r="6478" customFormat="false" ht="15" hidden="false" customHeight="false" outlineLevel="0" collapsed="false">
      <c r="A6478" s="15" t="s">
        <v>6575</v>
      </c>
      <c r="B6478" s="15" t="s">
        <v>98</v>
      </c>
      <c r="C6478" s="15" t="n">
        <v>0</v>
      </c>
      <c r="D6478" s="15" t="s">
        <v>26</v>
      </c>
      <c r="E6478" s="15" t="s">
        <v>26</v>
      </c>
      <c r="F6478" s="15" t="n">
        <v>53</v>
      </c>
      <c r="G6478" s="15" t="s">
        <v>26</v>
      </c>
      <c r="H6478" s="15" t="s">
        <v>26</v>
      </c>
      <c r="I6478" s="15" t="s">
        <v>96</v>
      </c>
      <c r="J6478" s="15" t="s">
        <v>26</v>
      </c>
      <c r="K6478" s="15" t="s">
        <v>26</v>
      </c>
      <c r="L6478" s="15" t="s">
        <v>24</v>
      </c>
      <c r="M6478" s="15" t="s">
        <v>26</v>
      </c>
      <c r="N6478" s="15" t="s">
        <v>24</v>
      </c>
      <c r="O6478" s="15" t="s">
        <v>24</v>
      </c>
      <c r="P6478" s="15" t="s">
        <v>27</v>
      </c>
      <c r="Q6478" s="15" t="s">
        <v>24</v>
      </c>
      <c r="R6478" s="15" t="s">
        <v>19</v>
      </c>
      <c r="S6478" s="18" t="n">
        <v>64.15</v>
      </c>
      <c r="T6478" s="15" t="n">
        <v>3491.55</v>
      </c>
      <c r="U6478" s="15" t="s">
        <v>24</v>
      </c>
      <c r="V6478" s="18" t="n">
        <f aca="false">IF(ISNUMBER(T6478),T6478,0)</f>
        <v>3491.55</v>
      </c>
      <c r="W6478" s="15" t="n">
        <f aca="false">IF(U6478="Yes",1,0)</f>
        <v>0</v>
      </c>
      <c r="X6478" s="15" t="str">
        <f aca="false">IF(F6478&lt;=12,"0-12 months",IF(F6478&lt;=24,"13-24 months",IF(F6478&lt;=48,"25-48 months","49-72 months")))</f>
        <v>49-72 months</v>
      </c>
      <c r="Y6478" s="15" t="str">
        <f aca="false">IF(C6478=1,"Yes","No")</f>
        <v>No</v>
      </c>
      <c r="Z6478" s="15" t="n">
        <f aca="false">COUNTIF(J6478:O6478,"Yes")</f>
        <v>3</v>
      </c>
      <c r="AA6478" s="18" t="n">
        <f aca="false">S6478*W6478</f>
        <v>0</v>
      </c>
      <c r="AB6478" s="15" t="n">
        <f aca="false">(P6478="Month-to-month")+(I6478="Fiber optic")+(R6478="Electronic check")+(F6478&lt;=12)+(M6478="No")+(J6478="No")</f>
        <v>0</v>
      </c>
      <c r="AC6478" s="15" t="str">
        <f aca="false">IF(AB6478&gt;=5,"High",IF(AB6478&gt;=3,"Medium","Low"))</f>
        <v>Low</v>
      </c>
    </row>
    <row r="6479" customFormat="false" ht="15" hidden="false" customHeight="false" outlineLevel="0" collapsed="false">
      <c r="A6479" s="15" t="s">
        <v>6576</v>
      </c>
      <c r="B6479" s="15" t="s">
        <v>98</v>
      </c>
      <c r="C6479" s="15" t="n">
        <v>1</v>
      </c>
      <c r="D6479" s="15" t="s">
        <v>26</v>
      </c>
      <c r="E6479" s="15" t="s">
        <v>24</v>
      </c>
      <c r="F6479" s="15" t="n">
        <v>72</v>
      </c>
      <c r="G6479" s="15" t="s">
        <v>26</v>
      </c>
      <c r="H6479" s="15" t="s">
        <v>26</v>
      </c>
      <c r="I6479" s="15" t="s">
        <v>102</v>
      </c>
      <c r="J6479" s="15" t="s">
        <v>26</v>
      </c>
      <c r="K6479" s="15" t="s">
        <v>26</v>
      </c>
      <c r="L6479" s="15" t="s">
        <v>26</v>
      </c>
      <c r="M6479" s="15" t="s">
        <v>24</v>
      </c>
      <c r="N6479" s="15" t="s">
        <v>26</v>
      </c>
      <c r="O6479" s="15" t="s">
        <v>26</v>
      </c>
      <c r="P6479" s="15" t="s">
        <v>29</v>
      </c>
      <c r="Q6479" s="15" t="s">
        <v>26</v>
      </c>
      <c r="R6479" s="15" t="s">
        <v>19</v>
      </c>
      <c r="S6479" s="18" t="n">
        <v>109.55</v>
      </c>
      <c r="T6479" s="15" t="n">
        <v>7920.7</v>
      </c>
      <c r="U6479" s="15" t="s">
        <v>24</v>
      </c>
      <c r="V6479" s="18" t="n">
        <f aca="false">IF(ISNUMBER(T6479),T6479,0)</f>
        <v>7920.7</v>
      </c>
      <c r="W6479" s="15" t="n">
        <f aca="false">IF(U6479="Yes",1,0)</f>
        <v>0</v>
      </c>
      <c r="X6479" s="15" t="str">
        <f aca="false">IF(F6479&lt;=12,"0-12 months",IF(F6479&lt;=24,"13-24 months",IF(F6479&lt;=48,"25-48 months","49-72 months")))</f>
        <v>49-72 months</v>
      </c>
      <c r="Y6479" s="15" t="str">
        <f aca="false">IF(C6479=1,"Yes","No")</f>
        <v>Yes</v>
      </c>
      <c r="Z6479" s="15" t="n">
        <f aca="false">COUNTIF(J6479:O6479,"Yes")</f>
        <v>5</v>
      </c>
      <c r="AA6479" s="18" t="n">
        <f aca="false">S6479*W6479</f>
        <v>0</v>
      </c>
      <c r="AB6479" s="15" t="n">
        <f aca="false">(P6479="Month-to-month")+(I6479="Fiber optic")+(R6479="Electronic check")+(F6479&lt;=12)+(M6479="No")+(J6479="No")</f>
        <v>2</v>
      </c>
      <c r="AC6479" s="15" t="str">
        <f aca="false">IF(AB6479&gt;=5,"High",IF(AB6479&gt;=3,"Medium","Low"))</f>
        <v>Low</v>
      </c>
    </row>
    <row r="6480" customFormat="false" ht="15" hidden="false" customHeight="false" outlineLevel="0" collapsed="false">
      <c r="A6480" s="15" t="s">
        <v>6577</v>
      </c>
      <c r="B6480" s="15" t="s">
        <v>94</v>
      </c>
      <c r="C6480" s="15" t="n">
        <v>0</v>
      </c>
      <c r="D6480" s="15" t="s">
        <v>26</v>
      </c>
      <c r="E6480" s="15" t="s">
        <v>24</v>
      </c>
      <c r="F6480" s="15" t="n">
        <v>60</v>
      </c>
      <c r="G6480" s="15" t="s">
        <v>26</v>
      </c>
      <c r="H6480" s="15" t="s">
        <v>26</v>
      </c>
      <c r="I6480" s="15" t="s">
        <v>102</v>
      </c>
      <c r="J6480" s="15" t="s">
        <v>24</v>
      </c>
      <c r="K6480" s="15" t="s">
        <v>26</v>
      </c>
      <c r="L6480" s="15" t="s">
        <v>26</v>
      </c>
      <c r="M6480" s="15" t="s">
        <v>26</v>
      </c>
      <c r="N6480" s="15" t="s">
        <v>26</v>
      </c>
      <c r="O6480" s="15" t="s">
        <v>26</v>
      </c>
      <c r="P6480" s="15" t="s">
        <v>29</v>
      </c>
      <c r="Q6480" s="15" t="s">
        <v>26</v>
      </c>
      <c r="R6480" s="15" t="s">
        <v>21</v>
      </c>
      <c r="S6480" s="18" t="n">
        <v>110.8</v>
      </c>
      <c r="T6480" s="15" t="n">
        <v>6640.7</v>
      </c>
      <c r="U6480" s="15" t="s">
        <v>24</v>
      </c>
      <c r="V6480" s="18" t="n">
        <f aca="false">IF(ISNUMBER(T6480),T6480,0)</f>
        <v>6640.7</v>
      </c>
      <c r="W6480" s="15" t="n">
        <f aca="false">IF(U6480="Yes",1,0)</f>
        <v>0</v>
      </c>
      <c r="X6480" s="15" t="str">
        <f aca="false">IF(F6480&lt;=12,"0-12 months",IF(F6480&lt;=24,"13-24 months",IF(F6480&lt;=48,"25-48 months","49-72 months")))</f>
        <v>49-72 months</v>
      </c>
      <c r="Y6480" s="15" t="str">
        <f aca="false">IF(C6480=1,"Yes","No")</f>
        <v>No</v>
      </c>
      <c r="Z6480" s="15" t="n">
        <f aca="false">COUNTIF(J6480:O6480,"Yes")</f>
        <v>5</v>
      </c>
      <c r="AA6480" s="18" t="n">
        <f aca="false">S6480*W6480</f>
        <v>0</v>
      </c>
      <c r="AB6480" s="15" t="n">
        <f aca="false">(P6480="Month-to-month")+(I6480="Fiber optic")+(R6480="Electronic check")+(F6480&lt;=12)+(M6480="No")+(J6480="No")</f>
        <v>2</v>
      </c>
      <c r="AC6480" s="15" t="str">
        <f aca="false">IF(AB6480&gt;=5,"High",IF(AB6480&gt;=3,"Medium","Low"))</f>
        <v>Low</v>
      </c>
    </row>
    <row r="6481" customFormat="false" ht="15" hidden="false" customHeight="false" outlineLevel="0" collapsed="false">
      <c r="A6481" s="15" t="s">
        <v>6578</v>
      </c>
      <c r="B6481" s="15" t="s">
        <v>94</v>
      </c>
      <c r="C6481" s="15" t="n">
        <v>0</v>
      </c>
      <c r="D6481" s="15" t="s">
        <v>24</v>
      </c>
      <c r="E6481" s="15" t="s">
        <v>24</v>
      </c>
      <c r="F6481" s="15" t="n">
        <v>1</v>
      </c>
      <c r="G6481" s="15" t="s">
        <v>26</v>
      </c>
      <c r="H6481" s="15" t="s">
        <v>24</v>
      </c>
      <c r="I6481" s="15" t="s">
        <v>96</v>
      </c>
      <c r="J6481" s="15" t="s">
        <v>24</v>
      </c>
      <c r="K6481" s="15" t="s">
        <v>24</v>
      </c>
      <c r="L6481" s="15" t="s">
        <v>24</v>
      </c>
      <c r="M6481" s="15" t="s">
        <v>24</v>
      </c>
      <c r="N6481" s="15" t="s">
        <v>26</v>
      </c>
      <c r="O6481" s="15" t="s">
        <v>24</v>
      </c>
      <c r="P6481" s="15" t="s">
        <v>25</v>
      </c>
      <c r="Q6481" s="15" t="s">
        <v>26</v>
      </c>
      <c r="R6481" s="15" t="s">
        <v>21</v>
      </c>
      <c r="S6481" s="18" t="n">
        <v>55</v>
      </c>
      <c r="T6481" s="15" t="n">
        <v>55</v>
      </c>
      <c r="U6481" s="15" t="s">
        <v>26</v>
      </c>
      <c r="V6481" s="18" t="n">
        <f aca="false">IF(ISNUMBER(T6481),T6481,0)</f>
        <v>55</v>
      </c>
      <c r="W6481" s="15" t="n">
        <f aca="false">IF(U6481="Yes",1,0)</f>
        <v>1</v>
      </c>
      <c r="X6481" s="15" t="str">
        <f aca="false">IF(F6481&lt;=12,"0-12 months",IF(F6481&lt;=24,"13-24 months",IF(F6481&lt;=48,"25-48 months","49-72 months")))</f>
        <v>0-12 months</v>
      </c>
      <c r="Y6481" s="15" t="str">
        <f aca="false">IF(C6481=1,"Yes","No")</f>
        <v>No</v>
      </c>
      <c r="Z6481" s="15" t="n">
        <f aca="false">COUNTIF(J6481:O6481,"Yes")</f>
        <v>1</v>
      </c>
      <c r="AA6481" s="18" t="n">
        <f aca="false">S6481*W6481</f>
        <v>55</v>
      </c>
      <c r="AB6481" s="15" t="n">
        <f aca="false">(P6481="Month-to-month")+(I6481="Fiber optic")+(R6481="Electronic check")+(F6481&lt;=12)+(M6481="No")+(J6481="No")</f>
        <v>4</v>
      </c>
      <c r="AC6481" s="15" t="str">
        <f aca="false">IF(AB6481&gt;=5,"High",IF(AB6481&gt;=3,"Medium","Low"))</f>
        <v>Medium</v>
      </c>
    </row>
    <row r="6482" customFormat="false" ht="15" hidden="false" customHeight="false" outlineLevel="0" collapsed="false">
      <c r="A6482" s="15" t="s">
        <v>6579</v>
      </c>
      <c r="B6482" s="15" t="s">
        <v>94</v>
      </c>
      <c r="C6482" s="15" t="n">
        <v>0</v>
      </c>
      <c r="D6482" s="15" t="s">
        <v>24</v>
      </c>
      <c r="E6482" s="15" t="s">
        <v>26</v>
      </c>
      <c r="F6482" s="15" t="n">
        <v>13</v>
      </c>
      <c r="G6482" s="15" t="s">
        <v>26</v>
      </c>
      <c r="H6482" s="15" t="s">
        <v>24</v>
      </c>
      <c r="I6482" s="15" t="s">
        <v>96</v>
      </c>
      <c r="J6482" s="15" t="s">
        <v>24</v>
      </c>
      <c r="K6482" s="15" t="s">
        <v>24</v>
      </c>
      <c r="L6482" s="15" t="s">
        <v>26</v>
      </c>
      <c r="M6482" s="15" t="s">
        <v>26</v>
      </c>
      <c r="N6482" s="15" t="s">
        <v>24</v>
      </c>
      <c r="O6482" s="15" t="s">
        <v>24</v>
      </c>
      <c r="P6482" s="15" t="s">
        <v>25</v>
      </c>
      <c r="Q6482" s="15" t="s">
        <v>24</v>
      </c>
      <c r="R6482" s="15" t="s">
        <v>17</v>
      </c>
      <c r="S6482" s="18" t="n">
        <v>53.45</v>
      </c>
      <c r="T6482" s="15" t="n">
        <v>718.1</v>
      </c>
      <c r="U6482" s="15" t="s">
        <v>24</v>
      </c>
      <c r="V6482" s="18" t="n">
        <f aca="false">IF(ISNUMBER(T6482),T6482,0)</f>
        <v>718.1</v>
      </c>
      <c r="W6482" s="15" t="n">
        <f aca="false">IF(U6482="Yes",1,0)</f>
        <v>0</v>
      </c>
      <c r="X6482" s="15" t="str">
        <f aca="false">IF(F6482&lt;=12,"0-12 months",IF(F6482&lt;=24,"13-24 months",IF(F6482&lt;=48,"25-48 months","49-72 months")))</f>
        <v>13-24 months</v>
      </c>
      <c r="Y6482" s="15" t="str">
        <f aca="false">IF(C6482=1,"Yes","No")</f>
        <v>No</v>
      </c>
      <c r="Z6482" s="15" t="n">
        <f aca="false">COUNTIF(J6482:O6482,"Yes")</f>
        <v>2</v>
      </c>
      <c r="AA6482" s="18" t="n">
        <f aca="false">S6482*W6482</f>
        <v>0</v>
      </c>
      <c r="AB6482" s="15" t="n">
        <f aca="false">(P6482="Month-to-month")+(I6482="Fiber optic")+(R6482="Electronic check")+(F6482&lt;=12)+(M6482="No")+(J6482="No")</f>
        <v>2</v>
      </c>
      <c r="AC6482" s="15" t="str">
        <f aca="false">IF(AB6482&gt;=5,"High",IF(AB6482&gt;=3,"Medium","Low"))</f>
        <v>Low</v>
      </c>
    </row>
    <row r="6483" customFormat="false" ht="15" hidden="false" customHeight="false" outlineLevel="0" collapsed="false">
      <c r="A6483" s="15" t="s">
        <v>6580</v>
      </c>
      <c r="B6483" s="15" t="s">
        <v>94</v>
      </c>
      <c r="C6483" s="15" t="n">
        <v>0</v>
      </c>
      <c r="D6483" s="15" t="s">
        <v>26</v>
      </c>
      <c r="E6483" s="15" t="s">
        <v>26</v>
      </c>
      <c r="F6483" s="15" t="n">
        <v>5</v>
      </c>
      <c r="G6483" s="15" t="s">
        <v>26</v>
      </c>
      <c r="H6483" s="15" t="s">
        <v>24</v>
      </c>
      <c r="I6483" s="15" t="s">
        <v>102</v>
      </c>
      <c r="J6483" s="15" t="s">
        <v>24</v>
      </c>
      <c r="K6483" s="15" t="s">
        <v>24</v>
      </c>
      <c r="L6483" s="15" t="s">
        <v>24</v>
      </c>
      <c r="M6483" s="15" t="s">
        <v>24</v>
      </c>
      <c r="N6483" s="15" t="s">
        <v>24</v>
      </c>
      <c r="O6483" s="15" t="s">
        <v>24</v>
      </c>
      <c r="P6483" s="15" t="s">
        <v>25</v>
      </c>
      <c r="Q6483" s="15" t="s">
        <v>24</v>
      </c>
      <c r="R6483" s="15" t="s">
        <v>21</v>
      </c>
      <c r="S6483" s="18" t="n">
        <v>69.95</v>
      </c>
      <c r="T6483" s="15" t="n">
        <v>320.4</v>
      </c>
      <c r="U6483" s="15" t="s">
        <v>24</v>
      </c>
      <c r="V6483" s="18" t="n">
        <f aca="false">IF(ISNUMBER(T6483),T6483,0)</f>
        <v>320.4</v>
      </c>
      <c r="W6483" s="15" t="n">
        <f aca="false">IF(U6483="Yes",1,0)</f>
        <v>0</v>
      </c>
      <c r="X6483" s="15" t="str">
        <f aca="false">IF(F6483&lt;=12,"0-12 months",IF(F6483&lt;=24,"13-24 months",IF(F6483&lt;=48,"25-48 months","49-72 months")))</f>
        <v>0-12 months</v>
      </c>
      <c r="Y6483" s="15" t="str">
        <f aca="false">IF(C6483=1,"Yes","No")</f>
        <v>No</v>
      </c>
      <c r="Z6483" s="15" t="n">
        <f aca="false">COUNTIF(J6483:O6483,"Yes")</f>
        <v>0</v>
      </c>
      <c r="AA6483" s="18" t="n">
        <f aca="false">S6483*W6483</f>
        <v>0</v>
      </c>
      <c r="AB6483" s="15" t="n">
        <f aca="false">(P6483="Month-to-month")+(I6483="Fiber optic")+(R6483="Electronic check")+(F6483&lt;=12)+(M6483="No")+(J6483="No")</f>
        <v>5</v>
      </c>
      <c r="AC6483" s="15" t="str">
        <f aca="false">IF(AB6483&gt;=5,"High",IF(AB6483&gt;=3,"Medium","Low"))</f>
        <v>High</v>
      </c>
    </row>
    <row r="6484" customFormat="false" ht="15" hidden="false" customHeight="false" outlineLevel="0" collapsed="false">
      <c r="A6484" s="15" t="s">
        <v>6581</v>
      </c>
      <c r="B6484" s="15" t="s">
        <v>98</v>
      </c>
      <c r="C6484" s="15" t="n">
        <v>0</v>
      </c>
      <c r="D6484" s="15" t="s">
        <v>24</v>
      </c>
      <c r="E6484" s="15" t="s">
        <v>24</v>
      </c>
      <c r="F6484" s="15" t="n">
        <v>1</v>
      </c>
      <c r="G6484" s="15" t="s">
        <v>26</v>
      </c>
      <c r="H6484" s="15" t="s">
        <v>26</v>
      </c>
      <c r="I6484" s="15" t="s">
        <v>102</v>
      </c>
      <c r="J6484" s="15" t="s">
        <v>24</v>
      </c>
      <c r="K6484" s="15" t="s">
        <v>24</v>
      </c>
      <c r="L6484" s="15" t="s">
        <v>26</v>
      </c>
      <c r="M6484" s="15" t="s">
        <v>24</v>
      </c>
      <c r="N6484" s="15" t="s">
        <v>26</v>
      </c>
      <c r="O6484" s="15" t="s">
        <v>26</v>
      </c>
      <c r="P6484" s="15" t="s">
        <v>25</v>
      </c>
      <c r="Q6484" s="15" t="s">
        <v>26</v>
      </c>
      <c r="R6484" s="15" t="s">
        <v>15</v>
      </c>
      <c r="S6484" s="18" t="n">
        <v>101.45</v>
      </c>
      <c r="T6484" s="15" t="n">
        <v>101.45</v>
      </c>
      <c r="U6484" s="15" t="s">
        <v>26</v>
      </c>
      <c r="V6484" s="18" t="n">
        <f aca="false">IF(ISNUMBER(T6484),T6484,0)</f>
        <v>101.45</v>
      </c>
      <c r="W6484" s="15" t="n">
        <f aca="false">IF(U6484="Yes",1,0)</f>
        <v>1</v>
      </c>
      <c r="X6484" s="15" t="str">
        <f aca="false">IF(F6484&lt;=12,"0-12 months",IF(F6484&lt;=24,"13-24 months",IF(F6484&lt;=48,"25-48 months","49-72 months")))</f>
        <v>0-12 months</v>
      </c>
      <c r="Y6484" s="15" t="str">
        <f aca="false">IF(C6484=1,"Yes","No")</f>
        <v>No</v>
      </c>
      <c r="Z6484" s="15" t="n">
        <f aca="false">COUNTIF(J6484:O6484,"Yes")</f>
        <v>3</v>
      </c>
      <c r="AA6484" s="18" t="n">
        <f aca="false">S6484*W6484</f>
        <v>101.45</v>
      </c>
      <c r="AB6484" s="15" t="n">
        <f aca="false">(P6484="Month-to-month")+(I6484="Fiber optic")+(R6484="Electronic check")+(F6484&lt;=12)+(M6484="No")+(J6484="No")</f>
        <v>6</v>
      </c>
      <c r="AC6484" s="15" t="str">
        <f aca="false">IF(AB6484&gt;=5,"High",IF(AB6484&gt;=3,"Medium","Low"))</f>
        <v>High</v>
      </c>
    </row>
    <row r="6485" customFormat="false" ht="15" hidden="false" customHeight="false" outlineLevel="0" collapsed="false">
      <c r="A6485" s="15" t="s">
        <v>6582</v>
      </c>
      <c r="B6485" s="15" t="s">
        <v>98</v>
      </c>
      <c r="C6485" s="15" t="n">
        <v>0</v>
      </c>
      <c r="D6485" s="15" t="s">
        <v>26</v>
      </c>
      <c r="E6485" s="15" t="s">
        <v>26</v>
      </c>
      <c r="F6485" s="15" t="n">
        <v>13</v>
      </c>
      <c r="G6485" s="15" t="s">
        <v>26</v>
      </c>
      <c r="H6485" s="15" t="s">
        <v>24</v>
      </c>
      <c r="I6485" s="15" t="s">
        <v>102</v>
      </c>
      <c r="J6485" s="15" t="s">
        <v>24</v>
      </c>
      <c r="K6485" s="15" t="s">
        <v>24</v>
      </c>
      <c r="L6485" s="15" t="s">
        <v>26</v>
      </c>
      <c r="M6485" s="15" t="s">
        <v>24</v>
      </c>
      <c r="N6485" s="15" t="s">
        <v>26</v>
      </c>
      <c r="O6485" s="15" t="s">
        <v>26</v>
      </c>
      <c r="P6485" s="15" t="s">
        <v>25</v>
      </c>
      <c r="Q6485" s="15" t="s">
        <v>24</v>
      </c>
      <c r="R6485" s="15" t="s">
        <v>15</v>
      </c>
      <c r="S6485" s="18" t="n">
        <v>97</v>
      </c>
      <c r="T6485" s="15" t="n">
        <v>1334.45</v>
      </c>
      <c r="U6485" s="15" t="s">
        <v>24</v>
      </c>
      <c r="V6485" s="18" t="n">
        <f aca="false">IF(ISNUMBER(T6485),T6485,0)</f>
        <v>1334.45</v>
      </c>
      <c r="W6485" s="15" t="n">
        <f aca="false">IF(U6485="Yes",1,0)</f>
        <v>0</v>
      </c>
      <c r="X6485" s="15" t="str">
        <f aca="false">IF(F6485&lt;=12,"0-12 months",IF(F6485&lt;=24,"13-24 months",IF(F6485&lt;=48,"25-48 months","49-72 months")))</f>
        <v>13-24 months</v>
      </c>
      <c r="Y6485" s="15" t="str">
        <f aca="false">IF(C6485=1,"Yes","No")</f>
        <v>No</v>
      </c>
      <c r="Z6485" s="15" t="n">
        <f aca="false">COUNTIF(J6485:O6485,"Yes")</f>
        <v>3</v>
      </c>
      <c r="AA6485" s="18" t="n">
        <f aca="false">S6485*W6485</f>
        <v>0</v>
      </c>
      <c r="AB6485" s="15" t="n">
        <f aca="false">(P6485="Month-to-month")+(I6485="Fiber optic")+(R6485="Electronic check")+(F6485&lt;=12)+(M6485="No")+(J6485="No")</f>
        <v>5</v>
      </c>
      <c r="AC6485" s="15" t="str">
        <f aca="false">IF(AB6485&gt;=5,"High",IF(AB6485&gt;=3,"Medium","Low"))</f>
        <v>High</v>
      </c>
    </row>
    <row r="6486" customFormat="false" ht="15" hidden="false" customHeight="false" outlineLevel="0" collapsed="false">
      <c r="A6486" s="15" t="s">
        <v>6583</v>
      </c>
      <c r="B6486" s="15" t="s">
        <v>98</v>
      </c>
      <c r="C6486" s="15" t="n">
        <v>0</v>
      </c>
      <c r="D6486" s="15" t="s">
        <v>24</v>
      </c>
      <c r="E6486" s="15" t="s">
        <v>24</v>
      </c>
      <c r="F6486" s="15" t="n">
        <v>37</v>
      </c>
      <c r="G6486" s="15" t="s">
        <v>26</v>
      </c>
      <c r="H6486" s="15" t="s">
        <v>26</v>
      </c>
      <c r="I6486" s="15" t="s">
        <v>96</v>
      </c>
      <c r="J6486" s="15" t="s">
        <v>26</v>
      </c>
      <c r="K6486" s="15" t="s">
        <v>26</v>
      </c>
      <c r="L6486" s="15" t="s">
        <v>26</v>
      </c>
      <c r="M6486" s="15" t="s">
        <v>26</v>
      </c>
      <c r="N6486" s="15" t="s">
        <v>26</v>
      </c>
      <c r="O6486" s="15" t="s">
        <v>26</v>
      </c>
      <c r="P6486" s="15" t="s">
        <v>27</v>
      </c>
      <c r="Q6486" s="15" t="s">
        <v>26</v>
      </c>
      <c r="R6486" s="15" t="s">
        <v>19</v>
      </c>
      <c r="S6486" s="18" t="n">
        <v>90.6</v>
      </c>
      <c r="T6486" s="15" t="n">
        <v>3358.65</v>
      </c>
      <c r="U6486" s="15" t="s">
        <v>24</v>
      </c>
      <c r="V6486" s="18" t="n">
        <f aca="false">IF(ISNUMBER(T6486),T6486,0)</f>
        <v>3358.65</v>
      </c>
      <c r="W6486" s="15" t="n">
        <f aca="false">IF(U6486="Yes",1,0)</f>
        <v>0</v>
      </c>
      <c r="X6486" s="15" t="str">
        <f aca="false">IF(F6486&lt;=12,"0-12 months",IF(F6486&lt;=24,"13-24 months",IF(F6486&lt;=48,"25-48 months","49-72 months")))</f>
        <v>25-48 months</v>
      </c>
      <c r="Y6486" s="15" t="str">
        <f aca="false">IF(C6486=1,"Yes","No")</f>
        <v>No</v>
      </c>
      <c r="Z6486" s="15" t="n">
        <f aca="false">COUNTIF(J6486:O6486,"Yes")</f>
        <v>6</v>
      </c>
      <c r="AA6486" s="18" t="n">
        <f aca="false">S6486*W6486</f>
        <v>0</v>
      </c>
      <c r="AB6486" s="15" t="n">
        <f aca="false">(P6486="Month-to-month")+(I6486="Fiber optic")+(R6486="Electronic check")+(F6486&lt;=12)+(M6486="No")+(J6486="No")</f>
        <v>0</v>
      </c>
      <c r="AC6486" s="15" t="str">
        <f aca="false">IF(AB6486&gt;=5,"High",IF(AB6486&gt;=3,"Medium","Low"))</f>
        <v>Low</v>
      </c>
    </row>
    <row r="6487" customFormat="false" ht="15" hidden="false" customHeight="false" outlineLevel="0" collapsed="false">
      <c r="A6487" s="15" t="s">
        <v>6584</v>
      </c>
      <c r="B6487" s="15" t="s">
        <v>98</v>
      </c>
      <c r="C6487" s="15" t="n">
        <v>0</v>
      </c>
      <c r="D6487" s="15" t="s">
        <v>26</v>
      </c>
      <c r="E6487" s="15" t="s">
        <v>24</v>
      </c>
      <c r="F6487" s="15" t="n">
        <v>64</v>
      </c>
      <c r="G6487" s="15" t="s">
        <v>26</v>
      </c>
      <c r="H6487" s="15" t="s">
        <v>24</v>
      </c>
      <c r="I6487" s="15" t="s">
        <v>102</v>
      </c>
      <c r="J6487" s="15" t="s">
        <v>26</v>
      </c>
      <c r="K6487" s="15" t="s">
        <v>24</v>
      </c>
      <c r="L6487" s="15" t="s">
        <v>24</v>
      </c>
      <c r="M6487" s="15" t="s">
        <v>24</v>
      </c>
      <c r="N6487" s="15" t="s">
        <v>24</v>
      </c>
      <c r="O6487" s="15" t="s">
        <v>24</v>
      </c>
      <c r="P6487" s="15" t="s">
        <v>25</v>
      </c>
      <c r="Q6487" s="15" t="s">
        <v>26</v>
      </c>
      <c r="R6487" s="15" t="s">
        <v>17</v>
      </c>
      <c r="S6487" s="18" t="n">
        <v>73.55</v>
      </c>
      <c r="T6487" s="15" t="n">
        <v>4764</v>
      </c>
      <c r="U6487" s="15" t="s">
        <v>24</v>
      </c>
      <c r="V6487" s="18" t="n">
        <f aca="false">IF(ISNUMBER(T6487),T6487,0)</f>
        <v>4764</v>
      </c>
      <c r="W6487" s="15" t="n">
        <f aca="false">IF(U6487="Yes",1,0)</f>
        <v>0</v>
      </c>
      <c r="X6487" s="15" t="str">
        <f aca="false">IF(F6487&lt;=12,"0-12 months",IF(F6487&lt;=24,"13-24 months",IF(F6487&lt;=48,"25-48 months","49-72 months")))</f>
        <v>49-72 months</v>
      </c>
      <c r="Y6487" s="15" t="str">
        <f aca="false">IF(C6487=1,"Yes","No")</f>
        <v>No</v>
      </c>
      <c r="Z6487" s="15" t="n">
        <f aca="false">COUNTIF(J6487:O6487,"Yes")</f>
        <v>1</v>
      </c>
      <c r="AA6487" s="18" t="n">
        <f aca="false">S6487*W6487</f>
        <v>0</v>
      </c>
      <c r="AB6487" s="15" t="n">
        <f aca="false">(P6487="Month-to-month")+(I6487="Fiber optic")+(R6487="Electronic check")+(F6487&lt;=12)+(M6487="No")+(J6487="No")</f>
        <v>3</v>
      </c>
      <c r="AC6487" s="15" t="str">
        <f aca="false">IF(AB6487&gt;=5,"High",IF(AB6487&gt;=3,"Medium","Low"))</f>
        <v>Medium</v>
      </c>
    </row>
    <row r="6488" customFormat="false" ht="15" hidden="false" customHeight="false" outlineLevel="0" collapsed="false">
      <c r="A6488" s="15" t="s">
        <v>6585</v>
      </c>
      <c r="B6488" s="15" t="s">
        <v>94</v>
      </c>
      <c r="C6488" s="15" t="n">
        <v>0</v>
      </c>
      <c r="D6488" s="15" t="s">
        <v>26</v>
      </c>
      <c r="E6488" s="15" t="s">
        <v>24</v>
      </c>
      <c r="F6488" s="15" t="n">
        <v>5</v>
      </c>
      <c r="G6488" s="15" t="s">
        <v>26</v>
      </c>
      <c r="H6488" s="15" t="s">
        <v>26</v>
      </c>
      <c r="I6488" s="15" t="s">
        <v>96</v>
      </c>
      <c r="J6488" s="15" t="s">
        <v>24</v>
      </c>
      <c r="K6488" s="15" t="s">
        <v>24</v>
      </c>
      <c r="L6488" s="15" t="s">
        <v>26</v>
      </c>
      <c r="M6488" s="15" t="s">
        <v>26</v>
      </c>
      <c r="N6488" s="15" t="s">
        <v>26</v>
      </c>
      <c r="O6488" s="15" t="s">
        <v>24</v>
      </c>
      <c r="P6488" s="15" t="s">
        <v>25</v>
      </c>
      <c r="Q6488" s="15" t="s">
        <v>24</v>
      </c>
      <c r="R6488" s="15" t="s">
        <v>19</v>
      </c>
      <c r="S6488" s="18" t="n">
        <v>67.95</v>
      </c>
      <c r="T6488" s="15" t="n">
        <v>350.3</v>
      </c>
      <c r="U6488" s="15" t="s">
        <v>26</v>
      </c>
      <c r="V6488" s="18" t="n">
        <f aca="false">IF(ISNUMBER(T6488),T6488,0)</f>
        <v>350.3</v>
      </c>
      <c r="W6488" s="15" t="n">
        <f aca="false">IF(U6488="Yes",1,0)</f>
        <v>1</v>
      </c>
      <c r="X6488" s="15" t="str">
        <f aca="false">IF(F6488&lt;=12,"0-12 months",IF(F6488&lt;=24,"13-24 months",IF(F6488&lt;=48,"25-48 months","49-72 months")))</f>
        <v>0-12 months</v>
      </c>
      <c r="Y6488" s="15" t="str">
        <f aca="false">IF(C6488=1,"Yes","No")</f>
        <v>No</v>
      </c>
      <c r="Z6488" s="15" t="n">
        <f aca="false">COUNTIF(J6488:O6488,"Yes")</f>
        <v>3</v>
      </c>
      <c r="AA6488" s="18" t="n">
        <f aca="false">S6488*W6488</f>
        <v>67.95</v>
      </c>
      <c r="AB6488" s="15" t="n">
        <f aca="false">(P6488="Month-to-month")+(I6488="Fiber optic")+(R6488="Electronic check")+(F6488&lt;=12)+(M6488="No")+(J6488="No")</f>
        <v>3</v>
      </c>
      <c r="AC6488" s="15" t="str">
        <f aca="false">IF(AB6488&gt;=5,"High",IF(AB6488&gt;=3,"Medium","Low"))</f>
        <v>Medium</v>
      </c>
    </row>
    <row r="6489" customFormat="false" ht="15" hidden="false" customHeight="false" outlineLevel="0" collapsed="false">
      <c r="A6489" s="15" t="s">
        <v>6586</v>
      </c>
      <c r="B6489" s="15" t="s">
        <v>94</v>
      </c>
      <c r="C6489" s="15" t="n">
        <v>0</v>
      </c>
      <c r="D6489" s="15" t="s">
        <v>26</v>
      </c>
      <c r="E6489" s="15" t="s">
        <v>24</v>
      </c>
      <c r="F6489" s="15" t="n">
        <v>61</v>
      </c>
      <c r="G6489" s="15" t="s">
        <v>26</v>
      </c>
      <c r="H6489" s="15" t="s">
        <v>26</v>
      </c>
      <c r="I6489" s="15" t="s">
        <v>102</v>
      </c>
      <c r="J6489" s="15" t="s">
        <v>24</v>
      </c>
      <c r="K6489" s="15" t="s">
        <v>26</v>
      </c>
      <c r="L6489" s="15" t="s">
        <v>24</v>
      </c>
      <c r="M6489" s="15" t="s">
        <v>26</v>
      </c>
      <c r="N6489" s="15" t="s">
        <v>24</v>
      </c>
      <c r="O6489" s="15" t="s">
        <v>26</v>
      </c>
      <c r="P6489" s="15" t="s">
        <v>29</v>
      </c>
      <c r="Q6489" s="15" t="s">
        <v>26</v>
      </c>
      <c r="R6489" s="15" t="s">
        <v>19</v>
      </c>
      <c r="S6489" s="18" t="n">
        <v>94.35</v>
      </c>
      <c r="T6489" s="15" t="n">
        <v>5703</v>
      </c>
      <c r="U6489" s="15" t="s">
        <v>24</v>
      </c>
      <c r="V6489" s="18" t="n">
        <f aca="false">IF(ISNUMBER(T6489),T6489,0)</f>
        <v>5703</v>
      </c>
      <c r="W6489" s="15" t="n">
        <f aca="false">IF(U6489="Yes",1,0)</f>
        <v>0</v>
      </c>
      <c r="X6489" s="15" t="str">
        <f aca="false">IF(F6489&lt;=12,"0-12 months",IF(F6489&lt;=24,"13-24 months",IF(F6489&lt;=48,"25-48 months","49-72 months")))</f>
        <v>49-72 months</v>
      </c>
      <c r="Y6489" s="15" t="str">
        <f aca="false">IF(C6489=1,"Yes","No")</f>
        <v>No</v>
      </c>
      <c r="Z6489" s="15" t="n">
        <f aca="false">COUNTIF(J6489:O6489,"Yes")</f>
        <v>3</v>
      </c>
      <c r="AA6489" s="18" t="n">
        <f aca="false">S6489*W6489</f>
        <v>0</v>
      </c>
      <c r="AB6489" s="15" t="n">
        <f aca="false">(P6489="Month-to-month")+(I6489="Fiber optic")+(R6489="Electronic check")+(F6489&lt;=12)+(M6489="No")+(J6489="No")</f>
        <v>2</v>
      </c>
      <c r="AC6489" s="15" t="str">
        <f aca="false">IF(AB6489&gt;=5,"High",IF(AB6489&gt;=3,"Medium","Low"))</f>
        <v>Low</v>
      </c>
    </row>
    <row r="6490" customFormat="false" ht="15" hidden="false" customHeight="false" outlineLevel="0" collapsed="false">
      <c r="A6490" s="15" t="s">
        <v>6587</v>
      </c>
      <c r="B6490" s="15" t="s">
        <v>94</v>
      </c>
      <c r="C6490" s="15" t="n">
        <v>0</v>
      </c>
      <c r="D6490" s="15" t="s">
        <v>24</v>
      </c>
      <c r="E6490" s="15" t="s">
        <v>24</v>
      </c>
      <c r="F6490" s="15" t="n">
        <v>1</v>
      </c>
      <c r="G6490" s="15" t="s">
        <v>26</v>
      </c>
      <c r="H6490" s="15" t="s">
        <v>24</v>
      </c>
      <c r="I6490" s="15" t="s">
        <v>102</v>
      </c>
      <c r="J6490" s="15" t="s">
        <v>24</v>
      </c>
      <c r="K6490" s="15" t="s">
        <v>24</v>
      </c>
      <c r="L6490" s="15" t="s">
        <v>24</v>
      </c>
      <c r="M6490" s="15" t="s">
        <v>24</v>
      </c>
      <c r="N6490" s="15" t="s">
        <v>24</v>
      </c>
      <c r="O6490" s="15" t="s">
        <v>24</v>
      </c>
      <c r="P6490" s="15" t="s">
        <v>25</v>
      </c>
      <c r="Q6490" s="15" t="s">
        <v>26</v>
      </c>
      <c r="R6490" s="15" t="s">
        <v>15</v>
      </c>
      <c r="S6490" s="18" t="n">
        <v>69.5</v>
      </c>
      <c r="T6490" s="15" t="n">
        <v>69.5</v>
      </c>
      <c r="U6490" s="15" t="s">
        <v>26</v>
      </c>
      <c r="V6490" s="18" t="n">
        <f aca="false">IF(ISNUMBER(T6490),T6490,0)</f>
        <v>69.5</v>
      </c>
      <c r="W6490" s="15" t="n">
        <f aca="false">IF(U6490="Yes",1,0)</f>
        <v>1</v>
      </c>
      <c r="X6490" s="15" t="str">
        <f aca="false">IF(F6490&lt;=12,"0-12 months",IF(F6490&lt;=24,"13-24 months",IF(F6490&lt;=48,"25-48 months","49-72 months")))</f>
        <v>0-12 months</v>
      </c>
      <c r="Y6490" s="15" t="str">
        <f aca="false">IF(C6490=1,"Yes","No")</f>
        <v>No</v>
      </c>
      <c r="Z6490" s="15" t="n">
        <f aca="false">COUNTIF(J6490:O6490,"Yes")</f>
        <v>0</v>
      </c>
      <c r="AA6490" s="18" t="n">
        <f aca="false">S6490*W6490</f>
        <v>69.5</v>
      </c>
      <c r="AB6490" s="15" t="n">
        <f aca="false">(P6490="Month-to-month")+(I6490="Fiber optic")+(R6490="Electronic check")+(F6490&lt;=12)+(M6490="No")+(J6490="No")</f>
        <v>6</v>
      </c>
      <c r="AC6490" s="15" t="str">
        <f aca="false">IF(AB6490&gt;=5,"High",IF(AB6490&gt;=3,"Medium","Low"))</f>
        <v>High</v>
      </c>
    </row>
    <row r="6491" customFormat="false" ht="15" hidden="false" customHeight="false" outlineLevel="0" collapsed="false">
      <c r="A6491" s="15" t="s">
        <v>6588</v>
      </c>
      <c r="B6491" s="15" t="s">
        <v>98</v>
      </c>
      <c r="C6491" s="15" t="n">
        <v>0</v>
      </c>
      <c r="D6491" s="15" t="s">
        <v>24</v>
      </c>
      <c r="E6491" s="15" t="s">
        <v>24</v>
      </c>
      <c r="F6491" s="15" t="n">
        <v>1</v>
      </c>
      <c r="G6491" s="15" t="s">
        <v>26</v>
      </c>
      <c r="H6491" s="15" t="s">
        <v>24</v>
      </c>
      <c r="I6491" s="15" t="s">
        <v>24</v>
      </c>
      <c r="J6491" s="15" t="s">
        <v>28</v>
      </c>
      <c r="K6491" s="15" t="s">
        <v>28</v>
      </c>
      <c r="L6491" s="15" t="s">
        <v>28</v>
      </c>
      <c r="M6491" s="15" t="s">
        <v>28</v>
      </c>
      <c r="N6491" s="15" t="s">
        <v>28</v>
      </c>
      <c r="O6491" s="15" t="s">
        <v>28</v>
      </c>
      <c r="P6491" s="15" t="s">
        <v>25</v>
      </c>
      <c r="Q6491" s="15" t="s">
        <v>26</v>
      </c>
      <c r="R6491" s="15" t="s">
        <v>17</v>
      </c>
      <c r="S6491" s="18" t="n">
        <v>18.85</v>
      </c>
      <c r="T6491" s="15" t="n">
        <v>18.85</v>
      </c>
      <c r="U6491" s="15" t="s">
        <v>26</v>
      </c>
      <c r="V6491" s="18" t="n">
        <f aca="false">IF(ISNUMBER(T6491),T6491,0)</f>
        <v>18.85</v>
      </c>
      <c r="W6491" s="15" t="n">
        <f aca="false">IF(U6491="Yes",1,0)</f>
        <v>1</v>
      </c>
      <c r="X6491" s="15" t="str">
        <f aca="false">IF(F6491&lt;=12,"0-12 months",IF(F6491&lt;=24,"13-24 months",IF(F6491&lt;=48,"25-48 months","49-72 months")))</f>
        <v>0-12 months</v>
      </c>
      <c r="Y6491" s="15" t="str">
        <f aca="false">IF(C6491=1,"Yes","No")</f>
        <v>No</v>
      </c>
      <c r="Z6491" s="15" t="n">
        <f aca="false">COUNTIF(J6491:O6491,"Yes")</f>
        <v>0</v>
      </c>
      <c r="AA6491" s="18" t="n">
        <f aca="false">S6491*W6491</f>
        <v>18.85</v>
      </c>
      <c r="AB6491" s="15" t="n">
        <f aca="false">(P6491="Month-to-month")+(I6491="Fiber optic")+(R6491="Electronic check")+(F6491&lt;=12)+(M6491="No")+(J6491="No")</f>
        <v>2</v>
      </c>
      <c r="AC6491" s="15" t="str">
        <f aca="false">IF(AB6491&gt;=5,"High",IF(AB6491&gt;=3,"Medium","Low"))</f>
        <v>Low</v>
      </c>
    </row>
    <row r="6492" customFormat="false" ht="15" hidden="false" customHeight="false" outlineLevel="0" collapsed="false">
      <c r="A6492" s="15" t="s">
        <v>6589</v>
      </c>
      <c r="B6492" s="15" t="s">
        <v>98</v>
      </c>
      <c r="C6492" s="15" t="n">
        <v>0</v>
      </c>
      <c r="D6492" s="15" t="s">
        <v>24</v>
      </c>
      <c r="E6492" s="15" t="s">
        <v>24</v>
      </c>
      <c r="F6492" s="15" t="n">
        <v>26</v>
      </c>
      <c r="G6492" s="15" t="s">
        <v>26</v>
      </c>
      <c r="H6492" s="15" t="s">
        <v>24</v>
      </c>
      <c r="I6492" s="15" t="s">
        <v>24</v>
      </c>
      <c r="J6492" s="15" t="s">
        <v>28</v>
      </c>
      <c r="K6492" s="15" t="s">
        <v>28</v>
      </c>
      <c r="L6492" s="15" t="s">
        <v>28</v>
      </c>
      <c r="M6492" s="15" t="s">
        <v>28</v>
      </c>
      <c r="N6492" s="15" t="s">
        <v>28</v>
      </c>
      <c r="O6492" s="15" t="s">
        <v>28</v>
      </c>
      <c r="P6492" s="15" t="s">
        <v>27</v>
      </c>
      <c r="Q6492" s="15" t="s">
        <v>24</v>
      </c>
      <c r="R6492" s="15" t="s">
        <v>17</v>
      </c>
      <c r="S6492" s="18" t="n">
        <v>19.4</v>
      </c>
      <c r="T6492" s="15" t="n">
        <v>525.55</v>
      </c>
      <c r="U6492" s="15" t="s">
        <v>24</v>
      </c>
      <c r="V6492" s="18" t="n">
        <f aca="false">IF(ISNUMBER(T6492),T6492,0)</f>
        <v>525.55</v>
      </c>
      <c r="W6492" s="15" t="n">
        <f aca="false">IF(U6492="Yes",1,0)</f>
        <v>0</v>
      </c>
      <c r="X6492" s="15" t="str">
        <f aca="false">IF(F6492&lt;=12,"0-12 months",IF(F6492&lt;=24,"13-24 months",IF(F6492&lt;=48,"25-48 months","49-72 months")))</f>
        <v>25-48 months</v>
      </c>
      <c r="Y6492" s="15" t="str">
        <f aca="false">IF(C6492=1,"Yes","No")</f>
        <v>No</v>
      </c>
      <c r="Z6492" s="15" t="n">
        <f aca="false">COUNTIF(J6492:O6492,"Yes")</f>
        <v>0</v>
      </c>
      <c r="AA6492" s="18" t="n">
        <f aca="false">S6492*W6492</f>
        <v>0</v>
      </c>
      <c r="AB6492" s="15" t="n">
        <f aca="false">(P6492="Month-to-month")+(I6492="Fiber optic")+(R6492="Electronic check")+(F6492&lt;=12)+(M6492="No")+(J6492="No")</f>
        <v>0</v>
      </c>
      <c r="AC6492" s="15" t="str">
        <f aca="false">IF(AB6492&gt;=5,"High",IF(AB6492&gt;=3,"Medium","Low"))</f>
        <v>Low</v>
      </c>
    </row>
    <row r="6493" customFormat="false" ht="15" hidden="false" customHeight="false" outlineLevel="0" collapsed="false">
      <c r="A6493" s="15" t="s">
        <v>6590</v>
      </c>
      <c r="B6493" s="15" t="s">
        <v>94</v>
      </c>
      <c r="C6493" s="15" t="n">
        <v>0</v>
      </c>
      <c r="D6493" s="15" t="s">
        <v>24</v>
      </c>
      <c r="E6493" s="15" t="s">
        <v>24</v>
      </c>
      <c r="F6493" s="15" t="n">
        <v>1</v>
      </c>
      <c r="G6493" s="15" t="s">
        <v>26</v>
      </c>
      <c r="H6493" s="15" t="s">
        <v>24</v>
      </c>
      <c r="I6493" s="15" t="s">
        <v>102</v>
      </c>
      <c r="J6493" s="15" t="s">
        <v>24</v>
      </c>
      <c r="K6493" s="15" t="s">
        <v>24</v>
      </c>
      <c r="L6493" s="15" t="s">
        <v>24</v>
      </c>
      <c r="M6493" s="15" t="s">
        <v>24</v>
      </c>
      <c r="N6493" s="15" t="s">
        <v>24</v>
      </c>
      <c r="O6493" s="15" t="s">
        <v>24</v>
      </c>
      <c r="P6493" s="15" t="s">
        <v>25</v>
      </c>
      <c r="Q6493" s="15" t="s">
        <v>26</v>
      </c>
      <c r="R6493" s="15" t="s">
        <v>15</v>
      </c>
      <c r="S6493" s="18" t="n">
        <v>69.2</v>
      </c>
      <c r="T6493" s="15" t="n">
        <v>69.2</v>
      </c>
      <c r="U6493" s="15" t="s">
        <v>26</v>
      </c>
      <c r="V6493" s="18" t="n">
        <f aca="false">IF(ISNUMBER(T6493),T6493,0)</f>
        <v>69.2</v>
      </c>
      <c r="W6493" s="15" t="n">
        <f aca="false">IF(U6493="Yes",1,0)</f>
        <v>1</v>
      </c>
      <c r="X6493" s="15" t="str">
        <f aca="false">IF(F6493&lt;=12,"0-12 months",IF(F6493&lt;=24,"13-24 months",IF(F6493&lt;=48,"25-48 months","49-72 months")))</f>
        <v>0-12 months</v>
      </c>
      <c r="Y6493" s="15" t="str">
        <f aca="false">IF(C6493=1,"Yes","No")</f>
        <v>No</v>
      </c>
      <c r="Z6493" s="15" t="n">
        <f aca="false">COUNTIF(J6493:O6493,"Yes")</f>
        <v>0</v>
      </c>
      <c r="AA6493" s="18" t="n">
        <f aca="false">S6493*W6493</f>
        <v>69.2</v>
      </c>
      <c r="AB6493" s="15" t="n">
        <f aca="false">(P6493="Month-to-month")+(I6493="Fiber optic")+(R6493="Electronic check")+(F6493&lt;=12)+(M6493="No")+(J6493="No")</f>
        <v>6</v>
      </c>
      <c r="AC6493" s="15" t="str">
        <f aca="false">IF(AB6493&gt;=5,"High",IF(AB6493&gt;=3,"Medium","Low"))</f>
        <v>High</v>
      </c>
    </row>
    <row r="6494" customFormat="false" ht="15" hidden="false" customHeight="false" outlineLevel="0" collapsed="false">
      <c r="A6494" s="15" t="s">
        <v>6591</v>
      </c>
      <c r="B6494" s="15" t="s">
        <v>98</v>
      </c>
      <c r="C6494" s="15" t="n">
        <v>0</v>
      </c>
      <c r="D6494" s="15" t="s">
        <v>26</v>
      </c>
      <c r="E6494" s="15" t="s">
        <v>24</v>
      </c>
      <c r="F6494" s="15" t="n">
        <v>24</v>
      </c>
      <c r="G6494" s="15" t="s">
        <v>26</v>
      </c>
      <c r="H6494" s="15" t="s">
        <v>24</v>
      </c>
      <c r="I6494" s="15" t="s">
        <v>24</v>
      </c>
      <c r="J6494" s="15" t="s">
        <v>28</v>
      </c>
      <c r="K6494" s="15" t="s">
        <v>28</v>
      </c>
      <c r="L6494" s="15" t="s">
        <v>28</v>
      </c>
      <c r="M6494" s="15" t="s">
        <v>28</v>
      </c>
      <c r="N6494" s="15" t="s">
        <v>28</v>
      </c>
      <c r="O6494" s="15" t="s">
        <v>28</v>
      </c>
      <c r="P6494" s="15" t="s">
        <v>29</v>
      </c>
      <c r="Q6494" s="15" t="s">
        <v>24</v>
      </c>
      <c r="R6494" s="15" t="s">
        <v>17</v>
      </c>
      <c r="S6494" s="18" t="n">
        <v>19.75</v>
      </c>
      <c r="T6494" s="15" t="n">
        <v>483.15</v>
      </c>
      <c r="U6494" s="15" t="s">
        <v>24</v>
      </c>
      <c r="V6494" s="18" t="n">
        <f aca="false">IF(ISNUMBER(T6494),T6494,0)</f>
        <v>483.15</v>
      </c>
      <c r="W6494" s="15" t="n">
        <f aca="false">IF(U6494="Yes",1,0)</f>
        <v>0</v>
      </c>
      <c r="X6494" s="15" t="str">
        <f aca="false">IF(F6494&lt;=12,"0-12 months",IF(F6494&lt;=24,"13-24 months",IF(F6494&lt;=48,"25-48 months","49-72 months")))</f>
        <v>13-24 months</v>
      </c>
      <c r="Y6494" s="15" t="str">
        <f aca="false">IF(C6494=1,"Yes","No")</f>
        <v>No</v>
      </c>
      <c r="Z6494" s="15" t="n">
        <f aca="false">COUNTIF(J6494:O6494,"Yes")</f>
        <v>0</v>
      </c>
      <c r="AA6494" s="18" t="n">
        <f aca="false">S6494*W6494</f>
        <v>0</v>
      </c>
      <c r="AB6494" s="15" t="n">
        <f aca="false">(P6494="Month-to-month")+(I6494="Fiber optic")+(R6494="Electronic check")+(F6494&lt;=12)+(M6494="No")+(J6494="No")</f>
        <v>0</v>
      </c>
      <c r="AC6494" s="15" t="str">
        <f aca="false">IF(AB6494&gt;=5,"High",IF(AB6494&gt;=3,"Medium","Low"))</f>
        <v>Low</v>
      </c>
    </row>
    <row r="6495" customFormat="false" ht="15" hidden="false" customHeight="false" outlineLevel="0" collapsed="false">
      <c r="A6495" s="15" t="s">
        <v>6592</v>
      </c>
      <c r="B6495" s="15" t="s">
        <v>98</v>
      </c>
      <c r="C6495" s="15" t="n">
        <v>0</v>
      </c>
      <c r="D6495" s="15" t="s">
        <v>26</v>
      </c>
      <c r="E6495" s="15" t="s">
        <v>24</v>
      </c>
      <c r="F6495" s="15" t="n">
        <v>17</v>
      </c>
      <c r="G6495" s="15" t="s">
        <v>24</v>
      </c>
      <c r="H6495" s="15" t="s">
        <v>95</v>
      </c>
      <c r="I6495" s="15" t="s">
        <v>96</v>
      </c>
      <c r="J6495" s="15" t="s">
        <v>24</v>
      </c>
      <c r="K6495" s="15" t="s">
        <v>24</v>
      </c>
      <c r="L6495" s="15" t="s">
        <v>26</v>
      </c>
      <c r="M6495" s="15" t="s">
        <v>26</v>
      </c>
      <c r="N6495" s="15" t="s">
        <v>26</v>
      </c>
      <c r="O6495" s="15" t="s">
        <v>26</v>
      </c>
      <c r="P6495" s="15" t="s">
        <v>27</v>
      </c>
      <c r="Q6495" s="15" t="s">
        <v>24</v>
      </c>
      <c r="R6495" s="15" t="s">
        <v>15</v>
      </c>
      <c r="S6495" s="18" t="n">
        <v>54.6</v>
      </c>
      <c r="T6495" s="15" t="n">
        <v>934.8</v>
      </c>
      <c r="U6495" s="15" t="s">
        <v>24</v>
      </c>
      <c r="V6495" s="18" t="n">
        <f aca="false">IF(ISNUMBER(T6495),T6495,0)</f>
        <v>934.8</v>
      </c>
      <c r="W6495" s="15" t="n">
        <f aca="false">IF(U6495="Yes",1,0)</f>
        <v>0</v>
      </c>
      <c r="X6495" s="15" t="str">
        <f aca="false">IF(F6495&lt;=12,"0-12 months",IF(F6495&lt;=24,"13-24 months",IF(F6495&lt;=48,"25-48 months","49-72 months")))</f>
        <v>13-24 months</v>
      </c>
      <c r="Y6495" s="15" t="str">
        <f aca="false">IF(C6495=1,"Yes","No")</f>
        <v>No</v>
      </c>
      <c r="Z6495" s="15" t="n">
        <f aca="false">COUNTIF(J6495:O6495,"Yes")</f>
        <v>4</v>
      </c>
      <c r="AA6495" s="18" t="n">
        <f aca="false">S6495*W6495</f>
        <v>0</v>
      </c>
      <c r="AB6495" s="15" t="n">
        <f aca="false">(P6495="Month-to-month")+(I6495="Fiber optic")+(R6495="Electronic check")+(F6495&lt;=12)+(M6495="No")+(J6495="No")</f>
        <v>2</v>
      </c>
      <c r="AC6495" s="15" t="str">
        <f aca="false">IF(AB6495&gt;=5,"High",IF(AB6495&gt;=3,"Medium","Low"))</f>
        <v>Low</v>
      </c>
    </row>
    <row r="6496" customFormat="false" ht="15" hidden="false" customHeight="false" outlineLevel="0" collapsed="false">
      <c r="A6496" s="15" t="s">
        <v>6593</v>
      </c>
      <c r="B6496" s="15" t="s">
        <v>94</v>
      </c>
      <c r="C6496" s="15" t="n">
        <v>0</v>
      </c>
      <c r="D6496" s="15" t="s">
        <v>24</v>
      </c>
      <c r="E6496" s="15" t="s">
        <v>26</v>
      </c>
      <c r="F6496" s="15" t="n">
        <v>26</v>
      </c>
      <c r="G6496" s="15" t="s">
        <v>24</v>
      </c>
      <c r="H6496" s="15" t="s">
        <v>95</v>
      </c>
      <c r="I6496" s="15" t="s">
        <v>96</v>
      </c>
      <c r="J6496" s="15" t="s">
        <v>24</v>
      </c>
      <c r="K6496" s="15" t="s">
        <v>24</v>
      </c>
      <c r="L6496" s="15" t="s">
        <v>26</v>
      </c>
      <c r="M6496" s="15" t="s">
        <v>24</v>
      </c>
      <c r="N6496" s="15" t="s">
        <v>24</v>
      </c>
      <c r="O6496" s="15" t="s">
        <v>24</v>
      </c>
      <c r="P6496" s="15" t="s">
        <v>25</v>
      </c>
      <c r="Q6496" s="15" t="s">
        <v>26</v>
      </c>
      <c r="R6496" s="15" t="s">
        <v>17</v>
      </c>
      <c r="S6496" s="18" t="n">
        <v>29.8</v>
      </c>
      <c r="T6496" s="15" t="n">
        <v>786.5</v>
      </c>
      <c r="U6496" s="15" t="s">
        <v>24</v>
      </c>
      <c r="V6496" s="18" t="n">
        <f aca="false">IF(ISNUMBER(T6496),T6496,0)</f>
        <v>786.5</v>
      </c>
      <c r="W6496" s="15" t="n">
        <f aca="false">IF(U6496="Yes",1,0)</f>
        <v>0</v>
      </c>
      <c r="X6496" s="15" t="str">
        <f aca="false">IF(F6496&lt;=12,"0-12 months",IF(F6496&lt;=24,"13-24 months",IF(F6496&lt;=48,"25-48 months","49-72 months")))</f>
        <v>25-48 months</v>
      </c>
      <c r="Y6496" s="15" t="str">
        <f aca="false">IF(C6496=1,"Yes","No")</f>
        <v>No</v>
      </c>
      <c r="Z6496" s="15" t="n">
        <f aca="false">COUNTIF(J6496:O6496,"Yes")</f>
        <v>1</v>
      </c>
      <c r="AA6496" s="18" t="n">
        <f aca="false">S6496*W6496</f>
        <v>0</v>
      </c>
      <c r="AB6496" s="15" t="n">
        <f aca="false">(P6496="Month-to-month")+(I6496="Fiber optic")+(R6496="Electronic check")+(F6496&lt;=12)+(M6496="No")+(J6496="No")</f>
        <v>3</v>
      </c>
      <c r="AC6496" s="15" t="str">
        <f aca="false">IF(AB6496&gt;=5,"High",IF(AB6496&gt;=3,"Medium","Low"))</f>
        <v>Medium</v>
      </c>
    </row>
    <row r="6497" customFormat="false" ht="15" hidden="false" customHeight="false" outlineLevel="0" collapsed="false">
      <c r="A6497" s="15" t="s">
        <v>6594</v>
      </c>
      <c r="B6497" s="15" t="s">
        <v>98</v>
      </c>
      <c r="C6497" s="15" t="n">
        <v>0</v>
      </c>
      <c r="D6497" s="15" t="s">
        <v>24</v>
      </c>
      <c r="E6497" s="15" t="s">
        <v>24</v>
      </c>
      <c r="F6497" s="15" t="n">
        <v>1</v>
      </c>
      <c r="G6497" s="15" t="s">
        <v>26</v>
      </c>
      <c r="H6497" s="15" t="s">
        <v>24</v>
      </c>
      <c r="I6497" s="15" t="s">
        <v>102</v>
      </c>
      <c r="J6497" s="15" t="s">
        <v>24</v>
      </c>
      <c r="K6497" s="15" t="s">
        <v>24</v>
      </c>
      <c r="L6497" s="15" t="s">
        <v>24</v>
      </c>
      <c r="M6497" s="15" t="s">
        <v>24</v>
      </c>
      <c r="N6497" s="15" t="s">
        <v>24</v>
      </c>
      <c r="O6497" s="15" t="s">
        <v>24</v>
      </c>
      <c r="P6497" s="15" t="s">
        <v>25</v>
      </c>
      <c r="Q6497" s="15" t="s">
        <v>26</v>
      </c>
      <c r="R6497" s="15" t="s">
        <v>15</v>
      </c>
      <c r="S6497" s="18" t="n">
        <v>69.65</v>
      </c>
      <c r="T6497" s="15" t="n">
        <v>69.65</v>
      </c>
      <c r="U6497" s="15" t="s">
        <v>26</v>
      </c>
      <c r="V6497" s="18" t="n">
        <f aca="false">IF(ISNUMBER(T6497),T6497,0)</f>
        <v>69.65</v>
      </c>
      <c r="W6497" s="15" t="n">
        <f aca="false">IF(U6497="Yes",1,0)</f>
        <v>1</v>
      </c>
      <c r="X6497" s="15" t="str">
        <f aca="false">IF(F6497&lt;=12,"0-12 months",IF(F6497&lt;=24,"13-24 months",IF(F6497&lt;=48,"25-48 months","49-72 months")))</f>
        <v>0-12 months</v>
      </c>
      <c r="Y6497" s="15" t="str">
        <f aca="false">IF(C6497=1,"Yes","No")</f>
        <v>No</v>
      </c>
      <c r="Z6497" s="15" t="n">
        <f aca="false">COUNTIF(J6497:O6497,"Yes")</f>
        <v>0</v>
      </c>
      <c r="AA6497" s="18" t="n">
        <f aca="false">S6497*W6497</f>
        <v>69.65</v>
      </c>
      <c r="AB6497" s="15" t="n">
        <f aca="false">(P6497="Month-to-month")+(I6497="Fiber optic")+(R6497="Electronic check")+(F6497&lt;=12)+(M6497="No")+(J6497="No")</f>
        <v>6</v>
      </c>
      <c r="AC6497" s="15" t="str">
        <f aca="false">IF(AB6497&gt;=5,"High",IF(AB6497&gt;=3,"Medium","Low"))</f>
        <v>High</v>
      </c>
    </row>
    <row r="6498" customFormat="false" ht="15" hidden="false" customHeight="false" outlineLevel="0" collapsed="false">
      <c r="A6498" s="15" t="s">
        <v>6595</v>
      </c>
      <c r="B6498" s="15" t="s">
        <v>98</v>
      </c>
      <c r="C6498" s="15" t="n">
        <v>1</v>
      </c>
      <c r="D6498" s="15" t="s">
        <v>26</v>
      </c>
      <c r="E6498" s="15" t="s">
        <v>24</v>
      </c>
      <c r="F6498" s="15" t="n">
        <v>40</v>
      </c>
      <c r="G6498" s="15" t="s">
        <v>26</v>
      </c>
      <c r="H6498" s="15" t="s">
        <v>26</v>
      </c>
      <c r="I6498" s="15" t="s">
        <v>102</v>
      </c>
      <c r="J6498" s="15" t="s">
        <v>26</v>
      </c>
      <c r="K6498" s="15" t="s">
        <v>24</v>
      </c>
      <c r="L6498" s="15" t="s">
        <v>24</v>
      </c>
      <c r="M6498" s="15" t="s">
        <v>24</v>
      </c>
      <c r="N6498" s="15" t="s">
        <v>26</v>
      </c>
      <c r="O6498" s="15" t="s">
        <v>26</v>
      </c>
      <c r="P6498" s="15" t="s">
        <v>25</v>
      </c>
      <c r="Q6498" s="15" t="s">
        <v>24</v>
      </c>
      <c r="R6498" s="15" t="s">
        <v>15</v>
      </c>
      <c r="S6498" s="18" t="n">
        <v>101.85</v>
      </c>
      <c r="T6498" s="15" t="n">
        <v>4086.3</v>
      </c>
      <c r="U6498" s="15" t="s">
        <v>26</v>
      </c>
      <c r="V6498" s="18" t="n">
        <f aca="false">IF(ISNUMBER(T6498),T6498,0)</f>
        <v>4086.3</v>
      </c>
      <c r="W6498" s="15" t="n">
        <f aca="false">IF(U6498="Yes",1,0)</f>
        <v>1</v>
      </c>
      <c r="X6498" s="15" t="str">
        <f aca="false">IF(F6498&lt;=12,"0-12 months",IF(F6498&lt;=24,"13-24 months",IF(F6498&lt;=48,"25-48 months","49-72 months")))</f>
        <v>25-48 months</v>
      </c>
      <c r="Y6498" s="15" t="str">
        <f aca="false">IF(C6498=1,"Yes","No")</f>
        <v>Yes</v>
      </c>
      <c r="Z6498" s="15" t="n">
        <f aca="false">COUNTIF(J6498:O6498,"Yes")</f>
        <v>3</v>
      </c>
      <c r="AA6498" s="18" t="n">
        <f aca="false">S6498*W6498</f>
        <v>101.85</v>
      </c>
      <c r="AB6498" s="15" t="n">
        <f aca="false">(P6498="Month-to-month")+(I6498="Fiber optic")+(R6498="Electronic check")+(F6498&lt;=12)+(M6498="No")+(J6498="No")</f>
        <v>4</v>
      </c>
      <c r="AC6498" s="15" t="str">
        <f aca="false">IF(AB6498&gt;=5,"High",IF(AB6498&gt;=3,"Medium","Low"))</f>
        <v>Medium</v>
      </c>
    </row>
    <row r="6499" customFormat="false" ht="15" hidden="false" customHeight="false" outlineLevel="0" collapsed="false">
      <c r="A6499" s="15" t="s">
        <v>6596</v>
      </c>
      <c r="B6499" s="15" t="s">
        <v>98</v>
      </c>
      <c r="C6499" s="15" t="n">
        <v>0</v>
      </c>
      <c r="D6499" s="15" t="s">
        <v>24</v>
      </c>
      <c r="E6499" s="15" t="s">
        <v>24</v>
      </c>
      <c r="F6499" s="15" t="n">
        <v>52</v>
      </c>
      <c r="G6499" s="15" t="s">
        <v>26</v>
      </c>
      <c r="H6499" s="15" t="s">
        <v>26</v>
      </c>
      <c r="I6499" s="15" t="s">
        <v>102</v>
      </c>
      <c r="J6499" s="15" t="s">
        <v>24</v>
      </c>
      <c r="K6499" s="15" t="s">
        <v>26</v>
      </c>
      <c r="L6499" s="15" t="s">
        <v>26</v>
      </c>
      <c r="M6499" s="15" t="s">
        <v>24</v>
      </c>
      <c r="N6499" s="15" t="s">
        <v>26</v>
      </c>
      <c r="O6499" s="15" t="s">
        <v>26</v>
      </c>
      <c r="P6499" s="15" t="s">
        <v>25</v>
      </c>
      <c r="Q6499" s="15" t="s">
        <v>26</v>
      </c>
      <c r="R6499" s="15" t="s">
        <v>15</v>
      </c>
      <c r="S6499" s="18" t="n">
        <v>103.05</v>
      </c>
      <c r="T6499" s="15" t="n">
        <v>5364.8</v>
      </c>
      <c r="U6499" s="15" t="s">
        <v>24</v>
      </c>
      <c r="V6499" s="18" t="n">
        <f aca="false">IF(ISNUMBER(T6499),T6499,0)</f>
        <v>5364.8</v>
      </c>
      <c r="W6499" s="15" t="n">
        <f aca="false">IF(U6499="Yes",1,0)</f>
        <v>0</v>
      </c>
      <c r="X6499" s="15" t="str">
        <f aca="false">IF(F6499&lt;=12,"0-12 months",IF(F6499&lt;=24,"13-24 months",IF(F6499&lt;=48,"25-48 months","49-72 months")))</f>
        <v>49-72 months</v>
      </c>
      <c r="Y6499" s="15" t="str">
        <f aca="false">IF(C6499=1,"Yes","No")</f>
        <v>No</v>
      </c>
      <c r="Z6499" s="15" t="n">
        <f aca="false">COUNTIF(J6499:O6499,"Yes")</f>
        <v>4</v>
      </c>
      <c r="AA6499" s="18" t="n">
        <f aca="false">S6499*W6499</f>
        <v>0</v>
      </c>
      <c r="AB6499" s="15" t="n">
        <f aca="false">(P6499="Month-to-month")+(I6499="Fiber optic")+(R6499="Electronic check")+(F6499&lt;=12)+(M6499="No")+(J6499="No")</f>
        <v>5</v>
      </c>
      <c r="AC6499" s="15" t="str">
        <f aca="false">IF(AB6499&gt;=5,"High",IF(AB6499&gt;=3,"Medium","Low"))</f>
        <v>High</v>
      </c>
    </row>
    <row r="6500" customFormat="false" ht="15" hidden="false" customHeight="false" outlineLevel="0" collapsed="false">
      <c r="A6500" s="15" t="s">
        <v>6597</v>
      </c>
      <c r="B6500" s="15" t="s">
        <v>94</v>
      </c>
      <c r="C6500" s="15" t="n">
        <v>0</v>
      </c>
      <c r="D6500" s="15" t="s">
        <v>24</v>
      </c>
      <c r="E6500" s="15" t="s">
        <v>24</v>
      </c>
      <c r="F6500" s="15" t="n">
        <v>1</v>
      </c>
      <c r="G6500" s="15" t="s">
        <v>26</v>
      </c>
      <c r="H6500" s="15" t="s">
        <v>24</v>
      </c>
      <c r="I6500" s="15" t="s">
        <v>102</v>
      </c>
      <c r="J6500" s="15" t="s">
        <v>24</v>
      </c>
      <c r="K6500" s="15" t="s">
        <v>26</v>
      </c>
      <c r="L6500" s="15" t="s">
        <v>26</v>
      </c>
      <c r="M6500" s="15" t="s">
        <v>24</v>
      </c>
      <c r="N6500" s="15" t="s">
        <v>24</v>
      </c>
      <c r="O6500" s="15" t="s">
        <v>24</v>
      </c>
      <c r="P6500" s="15" t="s">
        <v>25</v>
      </c>
      <c r="Q6500" s="15" t="s">
        <v>26</v>
      </c>
      <c r="R6500" s="15" t="s">
        <v>15</v>
      </c>
      <c r="S6500" s="18" t="n">
        <v>82.3</v>
      </c>
      <c r="T6500" s="15" t="n">
        <v>82.3</v>
      </c>
      <c r="U6500" s="15" t="s">
        <v>26</v>
      </c>
      <c r="V6500" s="18" t="n">
        <f aca="false">IF(ISNUMBER(T6500),T6500,0)</f>
        <v>82.3</v>
      </c>
      <c r="W6500" s="15" t="n">
        <f aca="false">IF(U6500="Yes",1,0)</f>
        <v>1</v>
      </c>
      <c r="X6500" s="15" t="str">
        <f aca="false">IF(F6500&lt;=12,"0-12 months",IF(F6500&lt;=24,"13-24 months",IF(F6500&lt;=48,"25-48 months","49-72 months")))</f>
        <v>0-12 months</v>
      </c>
      <c r="Y6500" s="15" t="str">
        <f aca="false">IF(C6500=1,"Yes","No")</f>
        <v>No</v>
      </c>
      <c r="Z6500" s="15" t="n">
        <f aca="false">COUNTIF(J6500:O6500,"Yes")</f>
        <v>2</v>
      </c>
      <c r="AA6500" s="18" t="n">
        <f aca="false">S6500*W6500</f>
        <v>82.3</v>
      </c>
      <c r="AB6500" s="15" t="n">
        <f aca="false">(P6500="Month-to-month")+(I6500="Fiber optic")+(R6500="Electronic check")+(F6500&lt;=12)+(M6500="No")+(J6500="No")</f>
        <v>6</v>
      </c>
      <c r="AC6500" s="15" t="str">
        <f aca="false">IF(AB6500&gt;=5,"High",IF(AB6500&gt;=3,"Medium","Low"))</f>
        <v>High</v>
      </c>
    </row>
    <row r="6501" customFormat="false" ht="15" hidden="false" customHeight="false" outlineLevel="0" collapsed="false">
      <c r="A6501" s="15" t="s">
        <v>6598</v>
      </c>
      <c r="B6501" s="15" t="s">
        <v>98</v>
      </c>
      <c r="C6501" s="15" t="n">
        <v>0</v>
      </c>
      <c r="D6501" s="15" t="s">
        <v>24</v>
      </c>
      <c r="E6501" s="15" t="s">
        <v>24</v>
      </c>
      <c r="F6501" s="15" t="n">
        <v>1</v>
      </c>
      <c r="G6501" s="15" t="s">
        <v>26</v>
      </c>
      <c r="H6501" s="15" t="s">
        <v>24</v>
      </c>
      <c r="I6501" s="15" t="s">
        <v>24</v>
      </c>
      <c r="J6501" s="15" t="s">
        <v>28</v>
      </c>
      <c r="K6501" s="15" t="s">
        <v>28</v>
      </c>
      <c r="L6501" s="15" t="s">
        <v>28</v>
      </c>
      <c r="M6501" s="15" t="s">
        <v>28</v>
      </c>
      <c r="N6501" s="15" t="s">
        <v>28</v>
      </c>
      <c r="O6501" s="15" t="s">
        <v>28</v>
      </c>
      <c r="P6501" s="15" t="s">
        <v>25</v>
      </c>
      <c r="Q6501" s="15" t="s">
        <v>24</v>
      </c>
      <c r="R6501" s="15" t="s">
        <v>17</v>
      </c>
      <c r="S6501" s="18" t="n">
        <v>20.3</v>
      </c>
      <c r="T6501" s="15" t="n">
        <v>20.3</v>
      </c>
      <c r="U6501" s="15" t="s">
        <v>24</v>
      </c>
      <c r="V6501" s="18" t="n">
        <f aca="false">IF(ISNUMBER(T6501),T6501,0)</f>
        <v>20.3</v>
      </c>
      <c r="W6501" s="15" t="n">
        <f aca="false">IF(U6501="Yes",1,0)</f>
        <v>0</v>
      </c>
      <c r="X6501" s="15" t="str">
        <f aca="false">IF(F6501&lt;=12,"0-12 months",IF(F6501&lt;=24,"13-24 months",IF(F6501&lt;=48,"25-48 months","49-72 months")))</f>
        <v>0-12 months</v>
      </c>
      <c r="Y6501" s="15" t="str">
        <f aca="false">IF(C6501=1,"Yes","No")</f>
        <v>No</v>
      </c>
      <c r="Z6501" s="15" t="n">
        <f aca="false">COUNTIF(J6501:O6501,"Yes")</f>
        <v>0</v>
      </c>
      <c r="AA6501" s="18" t="n">
        <f aca="false">S6501*W6501</f>
        <v>0</v>
      </c>
      <c r="AB6501" s="15" t="n">
        <f aca="false">(P6501="Month-to-month")+(I6501="Fiber optic")+(R6501="Electronic check")+(F6501&lt;=12)+(M6501="No")+(J6501="No")</f>
        <v>2</v>
      </c>
      <c r="AC6501" s="15" t="str">
        <f aca="false">IF(AB6501&gt;=5,"High",IF(AB6501&gt;=3,"Medium","Low"))</f>
        <v>Low</v>
      </c>
    </row>
    <row r="6502" customFormat="false" ht="15" hidden="false" customHeight="false" outlineLevel="0" collapsed="false">
      <c r="A6502" s="15" t="s">
        <v>6599</v>
      </c>
      <c r="B6502" s="15" t="s">
        <v>94</v>
      </c>
      <c r="C6502" s="15" t="n">
        <v>0</v>
      </c>
      <c r="D6502" s="15" t="s">
        <v>24</v>
      </c>
      <c r="E6502" s="15" t="s">
        <v>24</v>
      </c>
      <c r="F6502" s="15" t="n">
        <v>21</v>
      </c>
      <c r="G6502" s="15" t="s">
        <v>24</v>
      </c>
      <c r="H6502" s="15" t="s">
        <v>95</v>
      </c>
      <c r="I6502" s="15" t="s">
        <v>96</v>
      </c>
      <c r="J6502" s="15" t="s">
        <v>26</v>
      </c>
      <c r="K6502" s="15" t="s">
        <v>24</v>
      </c>
      <c r="L6502" s="15" t="s">
        <v>24</v>
      </c>
      <c r="M6502" s="15" t="s">
        <v>26</v>
      </c>
      <c r="N6502" s="15" t="s">
        <v>24</v>
      </c>
      <c r="O6502" s="15" t="s">
        <v>24</v>
      </c>
      <c r="P6502" s="15" t="s">
        <v>29</v>
      </c>
      <c r="Q6502" s="15" t="s">
        <v>24</v>
      </c>
      <c r="R6502" s="15" t="s">
        <v>17</v>
      </c>
      <c r="S6502" s="18" t="n">
        <v>35.1</v>
      </c>
      <c r="T6502" s="15" t="n">
        <v>770.4</v>
      </c>
      <c r="U6502" s="15" t="s">
        <v>24</v>
      </c>
      <c r="V6502" s="18" t="n">
        <f aca="false">IF(ISNUMBER(T6502),T6502,0)</f>
        <v>770.4</v>
      </c>
      <c r="W6502" s="15" t="n">
        <f aca="false">IF(U6502="Yes",1,0)</f>
        <v>0</v>
      </c>
      <c r="X6502" s="15" t="str">
        <f aca="false">IF(F6502&lt;=12,"0-12 months",IF(F6502&lt;=24,"13-24 months",IF(F6502&lt;=48,"25-48 months","49-72 months")))</f>
        <v>13-24 months</v>
      </c>
      <c r="Y6502" s="15" t="str">
        <f aca="false">IF(C6502=1,"Yes","No")</f>
        <v>No</v>
      </c>
      <c r="Z6502" s="15" t="n">
        <f aca="false">COUNTIF(J6502:O6502,"Yes")</f>
        <v>2</v>
      </c>
      <c r="AA6502" s="18" t="n">
        <f aca="false">S6502*W6502</f>
        <v>0</v>
      </c>
      <c r="AB6502" s="15" t="n">
        <f aca="false">(P6502="Month-to-month")+(I6502="Fiber optic")+(R6502="Electronic check")+(F6502&lt;=12)+(M6502="No")+(J6502="No")</f>
        <v>0</v>
      </c>
      <c r="AC6502" s="15" t="str">
        <f aca="false">IF(AB6502&gt;=5,"High",IF(AB6502&gt;=3,"Medium","Low"))</f>
        <v>Low</v>
      </c>
    </row>
    <row r="6503" customFormat="false" ht="15" hidden="false" customHeight="false" outlineLevel="0" collapsed="false">
      <c r="A6503" s="15" t="s">
        <v>6600</v>
      </c>
      <c r="B6503" s="15" t="s">
        <v>94</v>
      </c>
      <c r="C6503" s="15" t="n">
        <v>0</v>
      </c>
      <c r="D6503" s="15" t="s">
        <v>26</v>
      </c>
      <c r="E6503" s="15" t="s">
        <v>24</v>
      </c>
      <c r="F6503" s="15" t="n">
        <v>67</v>
      </c>
      <c r="G6503" s="15" t="s">
        <v>26</v>
      </c>
      <c r="H6503" s="15" t="s">
        <v>26</v>
      </c>
      <c r="I6503" s="15" t="s">
        <v>102</v>
      </c>
      <c r="J6503" s="15" t="s">
        <v>24</v>
      </c>
      <c r="K6503" s="15" t="s">
        <v>26</v>
      </c>
      <c r="L6503" s="15" t="s">
        <v>26</v>
      </c>
      <c r="M6503" s="15" t="s">
        <v>24</v>
      </c>
      <c r="N6503" s="15" t="s">
        <v>26</v>
      </c>
      <c r="O6503" s="15" t="s">
        <v>26</v>
      </c>
      <c r="P6503" s="15" t="s">
        <v>27</v>
      </c>
      <c r="Q6503" s="15" t="s">
        <v>26</v>
      </c>
      <c r="R6503" s="15" t="s">
        <v>19</v>
      </c>
      <c r="S6503" s="18" t="n">
        <v>105.7</v>
      </c>
      <c r="T6503" s="15" t="n">
        <v>6816.95</v>
      </c>
      <c r="U6503" s="15" t="s">
        <v>24</v>
      </c>
      <c r="V6503" s="18" t="n">
        <f aca="false">IF(ISNUMBER(T6503),T6503,0)</f>
        <v>6816.95</v>
      </c>
      <c r="W6503" s="15" t="n">
        <f aca="false">IF(U6503="Yes",1,0)</f>
        <v>0</v>
      </c>
      <c r="X6503" s="15" t="str">
        <f aca="false">IF(F6503&lt;=12,"0-12 months",IF(F6503&lt;=24,"13-24 months",IF(F6503&lt;=48,"25-48 months","49-72 months")))</f>
        <v>49-72 months</v>
      </c>
      <c r="Y6503" s="15" t="str">
        <f aca="false">IF(C6503=1,"Yes","No")</f>
        <v>No</v>
      </c>
      <c r="Z6503" s="15" t="n">
        <f aca="false">COUNTIF(J6503:O6503,"Yes")</f>
        <v>4</v>
      </c>
      <c r="AA6503" s="18" t="n">
        <f aca="false">S6503*W6503</f>
        <v>0</v>
      </c>
      <c r="AB6503" s="15" t="n">
        <f aca="false">(P6503="Month-to-month")+(I6503="Fiber optic")+(R6503="Electronic check")+(F6503&lt;=12)+(M6503="No")+(J6503="No")</f>
        <v>3</v>
      </c>
      <c r="AC6503" s="15" t="str">
        <f aca="false">IF(AB6503&gt;=5,"High",IF(AB6503&gt;=3,"Medium","Low"))</f>
        <v>Medium</v>
      </c>
    </row>
    <row r="6504" customFormat="false" ht="15" hidden="false" customHeight="false" outlineLevel="0" collapsed="false">
      <c r="A6504" s="15" t="s">
        <v>6601</v>
      </c>
      <c r="B6504" s="15" t="s">
        <v>94</v>
      </c>
      <c r="C6504" s="15" t="n">
        <v>0</v>
      </c>
      <c r="D6504" s="15" t="s">
        <v>26</v>
      </c>
      <c r="E6504" s="15" t="s">
        <v>26</v>
      </c>
      <c r="F6504" s="15" t="n">
        <v>44</v>
      </c>
      <c r="G6504" s="15" t="s">
        <v>26</v>
      </c>
      <c r="H6504" s="15" t="s">
        <v>24</v>
      </c>
      <c r="I6504" s="15" t="s">
        <v>96</v>
      </c>
      <c r="J6504" s="15" t="s">
        <v>26</v>
      </c>
      <c r="K6504" s="15" t="s">
        <v>24</v>
      </c>
      <c r="L6504" s="15" t="s">
        <v>24</v>
      </c>
      <c r="M6504" s="15" t="s">
        <v>26</v>
      </c>
      <c r="N6504" s="15" t="s">
        <v>24</v>
      </c>
      <c r="O6504" s="15" t="s">
        <v>24</v>
      </c>
      <c r="P6504" s="15" t="s">
        <v>25</v>
      </c>
      <c r="Q6504" s="15" t="s">
        <v>24</v>
      </c>
      <c r="R6504" s="15" t="s">
        <v>19</v>
      </c>
      <c r="S6504" s="18" t="n">
        <v>56.25</v>
      </c>
      <c r="T6504" s="15" t="n">
        <v>2419.55</v>
      </c>
      <c r="U6504" s="15" t="s">
        <v>24</v>
      </c>
      <c r="V6504" s="18" t="n">
        <f aca="false">IF(ISNUMBER(T6504),T6504,0)</f>
        <v>2419.55</v>
      </c>
      <c r="W6504" s="15" t="n">
        <f aca="false">IF(U6504="Yes",1,0)</f>
        <v>0</v>
      </c>
      <c r="X6504" s="15" t="str">
        <f aca="false">IF(F6504&lt;=12,"0-12 months",IF(F6504&lt;=24,"13-24 months",IF(F6504&lt;=48,"25-48 months","49-72 months")))</f>
        <v>25-48 months</v>
      </c>
      <c r="Y6504" s="15" t="str">
        <f aca="false">IF(C6504=1,"Yes","No")</f>
        <v>No</v>
      </c>
      <c r="Z6504" s="15" t="n">
        <f aca="false">COUNTIF(J6504:O6504,"Yes")</f>
        <v>2</v>
      </c>
      <c r="AA6504" s="18" t="n">
        <f aca="false">S6504*W6504</f>
        <v>0</v>
      </c>
      <c r="AB6504" s="15" t="n">
        <f aca="false">(P6504="Month-to-month")+(I6504="Fiber optic")+(R6504="Electronic check")+(F6504&lt;=12)+(M6504="No")+(J6504="No")</f>
        <v>1</v>
      </c>
      <c r="AC6504" s="15" t="str">
        <f aca="false">IF(AB6504&gt;=5,"High",IF(AB6504&gt;=3,"Medium","Low"))</f>
        <v>Low</v>
      </c>
    </row>
    <row r="6505" customFormat="false" ht="15" hidden="false" customHeight="false" outlineLevel="0" collapsed="false">
      <c r="A6505" s="15" t="s">
        <v>6602</v>
      </c>
      <c r="B6505" s="15" t="s">
        <v>98</v>
      </c>
      <c r="C6505" s="15" t="n">
        <v>0</v>
      </c>
      <c r="D6505" s="15" t="s">
        <v>26</v>
      </c>
      <c r="E6505" s="15" t="s">
        <v>26</v>
      </c>
      <c r="F6505" s="15" t="n">
        <v>70</v>
      </c>
      <c r="G6505" s="15" t="s">
        <v>24</v>
      </c>
      <c r="H6505" s="15" t="s">
        <v>95</v>
      </c>
      <c r="I6505" s="15" t="s">
        <v>96</v>
      </c>
      <c r="J6505" s="15" t="s">
        <v>24</v>
      </c>
      <c r="K6505" s="15" t="s">
        <v>26</v>
      </c>
      <c r="L6505" s="15" t="s">
        <v>26</v>
      </c>
      <c r="M6505" s="15" t="s">
        <v>26</v>
      </c>
      <c r="N6505" s="15" t="s">
        <v>26</v>
      </c>
      <c r="O6505" s="15" t="s">
        <v>26</v>
      </c>
      <c r="P6505" s="15" t="s">
        <v>27</v>
      </c>
      <c r="Q6505" s="15" t="s">
        <v>24</v>
      </c>
      <c r="R6505" s="15" t="s">
        <v>15</v>
      </c>
      <c r="S6505" s="18" t="n">
        <v>60.35</v>
      </c>
      <c r="T6505" s="15" t="n">
        <v>4138.7</v>
      </c>
      <c r="U6505" s="15" t="s">
        <v>24</v>
      </c>
      <c r="V6505" s="18" t="n">
        <f aca="false">IF(ISNUMBER(T6505),T6505,0)</f>
        <v>4138.7</v>
      </c>
      <c r="W6505" s="15" t="n">
        <f aca="false">IF(U6505="Yes",1,0)</f>
        <v>0</v>
      </c>
      <c r="X6505" s="15" t="str">
        <f aca="false">IF(F6505&lt;=12,"0-12 months",IF(F6505&lt;=24,"13-24 months",IF(F6505&lt;=48,"25-48 months","49-72 months")))</f>
        <v>49-72 months</v>
      </c>
      <c r="Y6505" s="15" t="str">
        <f aca="false">IF(C6505=1,"Yes","No")</f>
        <v>No</v>
      </c>
      <c r="Z6505" s="15" t="n">
        <f aca="false">COUNTIF(J6505:O6505,"Yes")</f>
        <v>5</v>
      </c>
      <c r="AA6505" s="18" t="n">
        <f aca="false">S6505*W6505</f>
        <v>0</v>
      </c>
      <c r="AB6505" s="15" t="n">
        <f aca="false">(P6505="Month-to-month")+(I6505="Fiber optic")+(R6505="Electronic check")+(F6505&lt;=12)+(M6505="No")+(J6505="No")</f>
        <v>2</v>
      </c>
      <c r="AC6505" s="15" t="str">
        <f aca="false">IF(AB6505&gt;=5,"High",IF(AB6505&gt;=3,"Medium","Low"))</f>
        <v>Low</v>
      </c>
    </row>
    <row r="6506" customFormat="false" ht="15" hidden="false" customHeight="false" outlineLevel="0" collapsed="false">
      <c r="A6506" s="15" t="s">
        <v>6603</v>
      </c>
      <c r="B6506" s="15" t="s">
        <v>98</v>
      </c>
      <c r="C6506" s="15" t="n">
        <v>0</v>
      </c>
      <c r="D6506" s="15" t="s">
        <v>24</v>
      </c>
      <c r="E6506" s="15" t="s">
        <v>24</v>
      </c>
      <c r="F6506" s="15" t="n">
        <v>3</v>
      </c>
      <c r="G6506" s="15" t="s">
        <v>26</v>
      </c>
      <c r="H6506" s="15" t="s">
        <v>24</v>
      </c>
      <c r="I6506" s="15" t="s">
        <v>102</v>
      </c>
      <c r="J6506" s="15" t="s">
        <v>24</v>
      </c>
      <c r="K6506" s="15" t="s">
        <v>24</v>
      </c>
      <c r="L6506" s="15" t="s">
        <v>24</v>
      </c>
      <c r="M6506" s="15" t="s">
        <v>24</v>
      </c>
      <c r="N6506" s="15" t="s">
        <v>26</v>
      </c>
      <c r="O6506" s="15" t="s">
        <v>24</v>
      </c>
      <c r="P6506" s="15" t="s">
        <v>25</v>
      </c>
      <c r="Q6506" s="15" t="s">
        <v>24</v>
      </c>
      <c r="R6506" s="15" t="s">
        <v>15</v>
      </c>
      <c r="S6506" s="18" t="n">
        <v>79.25</v>
      </c>
      <c r="T6506" s="15" t="n">
        <v>267.6</v>
      </c>
      <c r="U6506" s="15" t="s">
        <v>26</v>
      </c>
      <c r="V6506" s="18" t="n">
        <f aca="false">IF(ISNUMBER(T6506),T6506,0)</f>
        <v>267.6</v>
      </c>
      <c r="W6506" s="15" t="n">
        <f aca="false">IF(U6506="Yes",1,0)</f>
        <v>1</v>
      </c>
      <c r="X6506" s="15" t="str">
        <f aca="false">IF(F6506&lt;=12,"0-12 months",IF(F6506&lt;=24,"13-24 months",IF(F6506&lt;=48,"25-48 months","49-72 months")))</f>
        <v>0-12 months</v>
      </c>
      <c r="Y6506" s="15" t="str">
        <f aca="false">IF(C6506=1,"Yes","No")</f>
        <v>No</v>
      </c>
      <c r="Z6506" s="15" t="n">
        <f aca="false">COUNTIF(J6506:O6506,"Yes")</f>
        <v>1</v>
      </c>
      <c r="AA6506" s="18" t="n">
        <f aca="false">S6506*W6506</f>
        <v>79.25</v>
      </c>
      <c r="AB6506" s="15" t="n">
        <f aca="false">(P6506="Month-to-month")+(I6506="Fiber optic")+(R6506="Electronic check")+(F6506&lt;=12)+(M6506="No")+(J6506="No")</f>
        <v>6</v>
      </c>
      <c r="AC6506" s="15" t="str">
        <f aca="false">IF(AB6506&gt;=5,"High",IF(AB6506&gt;=3,"Medium","Low"))</f>
        <v>High</v>
      </c>
    </row>
    <row r="6507" customFormat="false" ht="15" hidden="false" customHeight="false" outlineLevel="0" collapsed="false">
      <c r="A6507" s="15" t="s">
        <v>6604</v>
      </c>
      <c r="B6507" s="15" t="s">
        <v>98</v>
      </c>
      <c r="C6507" s="15" t="n">
        <v>0</v>
      </c>
      <c r="D6507" s="15" t="s">
        <v>26</v>
      </c>
      <c r="E6507" s="15" t="s">
        <v>26</v>
      </c>
      <c r="F6507" s="15" t="n">
        <v>56</v>
      </c>
      <c r="G6507" s="15" t="s">
        <v>26</v>
      </c>
      <c r="H6507" s="15" t="s">
        <v>24</v>
      </c>
      <c r="I6507" s="15" t="s">
        <v>96</v>
      </c>
      <c r="J6507" s="15" t="s">
        <v>26</v>
      </c>
      <c r="K6507" s="15" t="s">
        <v>26</v>
      </c>
      <c r="L6507" s="15" t="s">
        <v>26</v>
      </c>
      <c r="M6507" s="15" t="s">
        <v>24</v>
      </c>
      <c r="N6507" s="15" t="s">
        <v>24</v>
      </c>
      <c r="O6507" s="15" t="s">
        <v>24</v>
      </c>
      <c r="P6507" s="15" t="s">
        <v>29</v>
      </c>
      <c r="Q6507" s="15" t="s">
        <v>26</v>
      </c>
      <c r="R6507" s="15" t="s">
        <v>19</v>
      </c>
      <c r="S6507" s="18" t="n">
        <v>59.8</v>
      </c>
      <c r="T6507" s="15" t="n">
        <v>3457.45</v>
      </c>
      <c r="U6507" s="15" t="s">
        <v>24</v>
      </c>
      <c r="V6507" s="18" t="n">
        <f aca="false">IF(ISNUMBER(T6507),T6507,0)</f>
        <v>3457.45</v>
      </c>
      <c r="W6507" s="15" t="n">
        <f aca="false">IF(U6507="Yes",1,0)</f>
        <v>0</v>
      </c>
      <c r="X6507" s="15" t="str">
        <f aca="false">IF(F6507&lt;=12,"0-12 months",IF(F6507&lt;=24,"13-24 months",IF(F6507&lt;=48,"25-48 months","49-72 months")))</f>
        <v>49-72 months</v>
      </c>
      <c r="Y6507" s="15" t="str">
        <f aca="false">IF(C6507=1,"Yes","No")</f>
        <v>No</v>
      </c>
      <c r="Z6507" s="15" t="n">
        <f aca="false">COUNTIF(J6507:O6507,"Yes")</f>
        <v>3</v>
      </c>
      <c r="AA6507" s="18" t="n">
        <f aca="false">S6507*W6507</f>
        <v>0</v>
      </c>
      <c r="AB6507" s="15" t="n">
        <f aca="false">(P6507="Month-to-month")+(I6507="Fiber optic")+(R6507="Electronic check")+(F6507&lt;=12)+(M6507="No")+(J6507="No")</f>
        <v>1</v>
      </c>
      <c r="AC6507" s="15" t="str">
        <f aca="false">IF(AB6507&gt;=5,"High",IF(AB6507&gt;=3,"Medium","Low"))</f>
        <v>Low</v>
      </c>
    </row>
    <row r="6508" customFormat="false" ht="15" hidden="false" customHeight="false" outlineLevel="0" collapsed="false">
      <c r="A6508" s="15" t="s">
        <v>6605</v>
      </c>
      <c r="B6508" s="15" t="s">
        <v>94</v>
      </c>
      <c r="C6508" s="15" t="n">
        <v>0</v>
      </c>
      <c r="D6508" s="15" t="s">
        <v>24</v>
      </c>
      <c r="E6508" s="15" t="s">
        <v>24</v>
      </c>
      <c r="F6508" s="15" t="n">
        <v>13</v>
      </c>
      <c r="G6508" s="15" t="s">
        <v>26</v>
      </c>
      <c r="H6508" s="15" t="s">
        <v>26</v>
      </c>
      <c r="I6508" s="15" t="s">
        <v>102</v>
      </c>
      <c r="J6508" s="15" t="s">
        <v>24</v>
      </c>
      <c r="K6508" s="15" t="s">
        <v>24</v>
      </c>
      <c r="L6508" s="15" t="s">
        <v>24</v>
      </c>
      <c r="M6508" s="15" t="s">
        <v>24</v>
      </c>
      <c r="N6508" s="15" t="s">
        <v>24</v>
      </c>
      <c r="O6508" s="15" t="s">
        <v>26</v>
      </c>
      <c r="P6508" s="15" t="s">
        <v>25</v>
      </c>
      <c r="Q6508" s="15" t="s">
        <v>26</v>
      </c>
      <c r="R6508" s="15" t="s">
        <v>15</v>
      </c>
      <c r="S6508" s="18" t="n">
        <v>84.6</v>
      </c>
      <c r="T6508" s="15" t="n">
        <v>1115.2</v>
      </c>
      <c r="U6508" s="15" t="s">
        <v>26</v>
      </c>
      <c r="V6508" s="18" t="n">
        <f aca="false">IF(ISNUMBER(T6508),T6508,0)</f>
        <v>1115.2</v>
      </c>
      <c r="W6508" s="15" t="n">
        <f aca="false">IF(U6508="Yes",1,0)</f>
        <v>1</v>
      </c>
      <c r="X6508" s="15" t="str">
        <f aca="false">IF(F6508&lt;=12,"0-12 months",IF(F6508&lt;=24,"13-24 months",IF(F6508&lt;=48,"25-48 months","49-72 months")))</f>
        <v>13-24 months</v>
      </c>
      <c r="Y6508" s="15" t="str">
        <f aca="false">IF(C6508=1,"Yes","No")</f>
        <v>No</v>
      </c>
      <c r="Z6508" s="15" t="n">
        <f aca="false">COUNTIF(J6508:O6508,"Yes")</f>
        <v>1</v>
      </c>
      <c r="AA6508" s="18" t="n">
        <f aca="false">S6508*W6508</f>
        <v>84.6</v>
      </c>
      <c r="AB6508" s="15" t="n">
        <f aca="false">(P6508="Month-to-month")+(I6508="Fiber optic")+(R6508="Electronic check")+(F6508&lt;=12)+(M6508="No")+(J6508="No")</f>
        <v>5</v>
      </c>
      <c r="AC6508" s="15" t="str">
        <f aca="false">IF(AB6508&gt;=5,"High",IF(AB6508&gt;=3,"Medium","Low"))</f>
        <v>High</v>
      </c>
    </row>
    <row r="6509" customFormat="false" ht="15" hidden="false" customHeight="false" outlineLevel="0" collapsed="false">
      <c r="A6509" s="15" t="s">
        <v>6606</v>
      </c>
      <c r="B6509" s="15" t="s">
        <v>94</v>
      </c>
      <c r="C6509" s="15" t="n">
        <v>0</v>
      </c>
      <c r="D6509" s="15" t="s">
        <v>26</v>
      </c>
      <c r="E6509" s="15" t="s">
        <v>26</v>
      </c>
      <c r="F6509" s="15" t="n">
        <v>58</v>
      </c>
      <c r="G6509" s="15" t="s">
        <v>26</v>
      </c>
      <c r="H6509" s="15" t="s">
        <v>26</v>
      </c>
      <c r="I6509" s="15" t="s">
        <v>102</v>
      </c>
      <c r="J6509" s="15" t="s">
        <v>26</v>
      </c>
      <c r="K6509" s="15" t="s">
        <v>26</v>
      </c>
      <c r="L6509" s="15" t="s">
        <v>24</v>
      </c>
      <c r="M6509" s="15" t="s">
        <v>24</v>
      </c>
      <c r="N6509" s="15" t="s">
        <v>24</v>
      </c>
      <c r="O6509" s="15" t="s">
        <v>26</v>
      </c>
      <c r="P6509" s="15" t="s">
        <v>25</v>
      </c>
      <c r="Q6509" s="15" t="s">
        <v>26</v>
      </c>
      <c r="R6509" s="15" t="s">
        <v>19</v>
      </c>
      <c r="S6509" s="18" t="n">
        <v>93.4</v>
      </c>
      <c r="T6509" s="15" t="n">
        <v>5435.6</v>
      </c>
      <c r="U6509" s="15" t="s">
        <v>26</v>
      </c>
      <c r="V6509" s="18" t="n">
        <f aca="false">IF(ISNUMBER(T6509),T6509,0)</f>
        <v>5435.6</v>
      </c>
      <c r="W6509" s="15" t="n">
        <f aca="false">IF(U6509="Yes",1,0)</f>
        <v>1</v>
      </c>
      <c r="X6509" s="15" t="str">
        <f aca="false">IF(F6509&lt;=12,"0-12 months",IF(F6509&lt;=24,"13-24 months",IF(F6509&lt;=48,"25-48 months","49-72 months")))</f>
        <v>49-72 months</v>
      </c>
      <c r="Y6509" s="15" t="str">
        <f aca="false">IF(C6509=1,"Yes","No")</f>
        <v>No</v>
      </c>
      <c r="Z6509" s="15" t="n">
        <f aca="false">COUNTIF(J6509:O6509,"Yes")</f>
        <v>3</v>
      </c>
      <c r="AA6509" s="18" t="n">
        <f aca="false">S6509*W6509</f>
        <v>93.4</v>
      </c>
      <c r="AB6509" s="15" t="n">
        <f aca="false">(P6509="Month-to-month")+(I6509="Fiber optic")+(R6509="Electronic check")+(F6509&lt;=12)+(M6509="No")+(J6509="No")</f>
        <v>3</v>
      </c>
      <c r="AC6509" s="15" t="str">
        <f aca="false">IF(AB6509&gt;=5,"High",IF(AB6509&gt;=3,"Medium","Low"))</f>
        <v>Medium</v>
      </c>
    </row>
    <row r="6510" customFormat="false" ht="15" hidden="false" customHeight="false" outlineLevel="0" collapsed="false">
      <c r="A6510" s="15" t="s">
        <v>6607</v>
      </c>
      <c r="B6510" s="15" t="s">
        <v>94</v>
      </c>
      <c r="C6510" s="15" t="n">
        <v>0</v>
      </c>
      <c r="D6510" s="15" t="s">
        <v>26</v>
      </c>
      <c r="E6510" s="15" t="s">
        <v>26</v>
      </c>
      <c r="F6510" s="15" t="n">
        <v>42</v>
      </c>
      <c r="G6510" s="15" t="s">
        <v>26</v>
      </c>
      <c r="H6510" s="15" t="s">
        <v>26</v>
      </c>
      <c r="I6510" s="15" t="s">
        <v>102</v>
      </c>
      <c r="J6510" s="15" t="s">
        <v>24</v>
      </c>
      <c r="K6510" s="15" t="s">
        <v>24</v>
      </c>
      <c r="L6510" s="15" t="s">
        <v>24</v>
      </c>
      <c r="M6510" s="15" t="s">
        <v>24</v>
      </c>
      <c r="N6510" s="15" t="s">
        <v>26</v>
      </c>
      <c r="O6510" s="15" t="s">
        <v>26</v>
      </c>
      <c r="P6510" s="15" t="s">
        <v>25</v>
      </c>
      <c r="Q6510" s="15" t="s">
        <v>26</v>
      </c>
      <c r="R6510" s="15" t="s">
        <v>15</v>
      </c>
      <c r="S6510" s="18" t="n">
        <v>94.2</v>
      </c>
      <c r="T6510" s="15" t="n">
        <v>4186.3</v>
      </c>
      <c r="U6510" s="15" t="s">
        <v>26</v>
      </c>
      <c r="V6510" s="18" t="n">
        <f aca="false">IF(ISNUMBER(T6510),T6510,0)</f>
        <v>4186.3</v>
      </c>
      <c r="W6510" s="15" t="n">
        <f aca="false">IF(U6510="Yes",1,0)</f>
        <v>1</v>
      </c>
      <c r="X6510" s="15" t="str">
        <f aca="false">IF(F6510&lt;=12,"0-12 months",IF(F6510&lt;=24,"13-24 months",IF(F6510&lt;=48,"25-48 months","49-72 months")))</f>
        <v>25-48 months</v>
      </c>
      <c r="Y6510" s="15" t="str">
        <f aca="false">IF(C6510=1,"Yes","No")</f>
        <v>No</v>
      </c>
      <c r="Z6510" s="15" t="n">
        <f aca="false">COUNTIF(J6510:O6510,"Yes")</f>
        <v>2</v>
      </c>
      <c r="AA6510" s="18" t="n">
        <f aca="false">S6510*W6510</f>
        <v>94.2</v>
      </c>
      <c r="AB6510" s="15" t="n">
        <f aca="false">(P6510="Month-to-month")+(I6510="Fiber optic")+(R6510="Electronic check")+(F6510&lt;=12)+(M6510="No")+(J6510="No")</f>
        <v>5</v>
      </c>
      <c r="AC6510" s="15" t="str">
        <f aca="false">IF(AB6510&gt;=5,"High",IF(AB6510&gt;=3,"Medium","Low"))</f>
        <v>High</v>
      </c>
    </row>
    <row r="6511" customFormat="false" ht="15" hidden="false" customHeight="false" outlineLevel="0" collapsed="false">
      <c r="A6511" s="15" t="s">
        <v>6608</v>
      </c>
      <c r="B6511" s="15" t="s">
        <v>98</v>
      </c>
      <c r="C6511" s="15" t="n">
        <v>1</v>
      </c>
      <c r="D6511" s="15" t="s">
        <v>26</v>
      </c>
      <c r="E6511" s="15" t="s">
        <v>24</v>
      </c>
      <c r="F6511" s="15" t="n">
        <v>1</v>
      </c>
      <c r="G6511" s="15" t="s">
        <v>24</v>
      </c>
      <c r="H6511" s="15" t="s">
        <v>95</v>
      </c>
      <c r="I6511" s="15" t="s">
        <v>96</v>
      </c>
      <c r="J6511" s="15" t="s">
        <v>24</v>
      </c>
      <c r="K6511" s="15" t="s">
        <v>24</v>
      </c>
      <c r="L6511" s="15" t="s">
        <v>24</v>
      </c>
      <c r="M6511" s="15" t="s">
        <v>24</v>
      </c>
      <c r="N6511" s="15" t="s">
        <v>24</v>
      </c>
      <c r="O6511" s="15" t="s">
        <v>24</v>
      </c>
      <c r="P6511" s="15" t="s">
        <v>25</v>
      </c>
      <c r="Q6511" s="15" t="s">
        <v>24</v>
      </c>
      <c r="R6511" s="15" t="s">
        <v>15</v>
      </c>
      <c r="S6511" s="18" t="n">
        <v>25.05</v>
      </c>
      <c r="T6511" s="15" t="n">
        <v>25.05</v>
      </c>
      <c r="U6511" s="15" t="s">
        <v>26</v>
      </c>
      <c r="V6511" s="18" t="n">
        <f aca="false">IF(ISNUMBER(T6511),T6511,0)</f>
        <v>25.05</v>
      </c>
      <c r="W6511" s="15" t="n">
        <f aca="false">IF(U6511="Yes",1,0)</f>
        <v>1</v>
      </c>
      <c r="X6511" s="15" t="str">
        <f aca="false">IF(F6511&lt;=12,"0-12 months",IF(F6511&lt;=24,"13-24 months",IF(F6511&lt;=48,"25-48 months","49-72 months")))</f>
        <v>0-12 months</v>
      </c>
      <c r="Y6511" s="15" t="str">
        <f aca="false">IF(C6511=1,"Yes","No")</f>
        <v>Yes</v>
      </c>
      <c r="Z6511" s="15" t="n">
        <f aca="false">COUNTIF(J6511:O6511,"Yes")</f>
        <v>0</v>
      </c>
      <c r="AA6511" s="18" t="n">
        <f aca="false">S6511*W6511</f>
        <v>25.05</v>
      </c>
      <c r="AB6511" s="15" t="n">
        <f aca="false">(P6511="Month-to-month")+(I6511="Fiber optic")+(R6511="Electronic check")+(F6511&lt;=12)+(M6511="No")+(J6511="No")</f>
        <v>5</v>
      </c>
      <c r="AC6511" s="15" t="str">
        <f aca="false">IF(AB6511&gt;=5,"High",IF(AB6511&gt;=3,"Medium","Low"))</f>
        <v>High</v>
      </c>
    </row>
    <row r="6512" customFormat="false" ht="15" hidden="false" customHeight="false" outlineLevel="0" collapsed="false">
      <c r="A6512" s="15" t="s">
        <v>6609</v>
      </c>
      <c r="B6512" s="15" t="s">
        <v>94</v>
      </c>
      <c r="C6512" s="15" t="n">
        <v>0</v>
      </c>
      <c r="D6512" s="15" t="s">
        <v>26</v>
      </c>
      <c r="E6512" s="15" t="s">
        <v>26</v>
      </c>
      <c r="F6512" s="15" t="n">
        <v>46</v>
      </c>
      <c r="G6512" s="15" t="s">
        <v>26</v>
      </c>
      <c r="H6512" s="15" t="s">
        <v>26</v>
      </c>
      <c r="I6512" s="15" t="s">
        <v>102</v>
      </c>
      <c r="J6512" s="15" t="s">
        <v>26</v>
      </c>
      <c r="K6512" s="15" t="s">
        <v>24</v>
      </c>
      <c r="L6512" s="15" t="s">
        <v>26</v>
      </c>
      <c r="M6512" s="15" t="s">
        <v>26</v>
      </c>
      <c r="N6512" s="15" t="s">
        <v>24</v>
      </c>
      <c r="O6512" s="15" t="s">
        <v>26</v>
      </c>
      <c r="P6512" s="15" t="s">
        <v>29</v>
      </c>
      <c r="Q6512" s="15" t="s">
        <v>24</v>
      </c>
      <c r="R6512" s="15" t="s">
        <v>17</v>
      </c>
      <c r="S6512" s="18" t="n">
        <v>99.65</v>
      </c>
      <c r="T6512" s="15" t="n">
        <v>4630.2</v>
      </c>
      <c r="U6512" s="15" t="s">
        <v>24</v>
      </c>
      <c r="V6512" s="18" t="n">
        <f aca="false">IF(ISNUMBER(T6512),T6512,0)</f>
        <v>4630.2</v>
      </c>
      <c r="W6512" s="15" t="n">
        <f aca="false">IF(U6512="Yes",1,0)</f>
        <v>0</v>
      </c>
      <c r="X6512" s="15" t="str">
        <f aca="false">IF(F6512&lt;=12,"0-12 months",IF(F6512&lt;=24,"13-24 months",IF(F6512&lt;=48,"25-48 months","49-72 months")))</f>
        <v>25-48 months</v>
      </c>
      <c r="Y6512" s="15" t="str">
        <f aca="false">IF(C6512=1,"Yes","No")</f>
        <v>No</v>
      </c>
      <c r="Z6512" s="15" t="n">
        <f aca="false">COUNTIF(J6512:O6512,"Yes")</f>
        <v>4</v>
      </c>
      <c r="AA6512" s="18" t="n">
        <f aca="false">S6512*W6512</f>
        <v>0</v>
      </c>
      <c r="AB6512" s="15" t="n">
        <f aca="false">(P6512="Month-to-month")+(I6512="Fiber optic")+(R6512="Electronic check")+(F6512&lt;=12)+(M6512="No")+(J6512="No")</f>
        <v>1</v>
      </c>
      <c r="AC6512" s="15" t="str">
        <f aca="false">IF(AB6512&gt;=5,"High",IF(AB6512&gt;=3,"Medium","Low"))</f>
        <v>Low</v>
      </c>
    </row>
    <row r="6513" customFormat="false" ht="15" hidden="false" customHeight="false" outlineLevel="0" collapsed="false">
      <c r="A6513" s="15" t="s">
        <v>6610</v>
      </c>
      <c r="B6513" s="15" t="s">
        <v>94</v>
      </c>
      <c r="C6513" s="15" t="n">
        <v>0</v>
      </c>
      <c r="D6513" s="15" t="s">
        <v>26</v>
      </c>
      <c r="E6513" s="15" t="s">
        <v>26</v>
      </c>
      <c r="F6513" s="15" t="n">
        <v>63</v>
      </c>
      <c r="G6513" s="15" t="s">
        <v>26</v>
      </c>
      <c r="H6513" s="15" t="s">
        <v>24</v>
      </c>
      <c r="I6513" s="15" t="s">
        <v>96</v>
      </c>
      <c r="J6513" s="15" t="s">
        <v>26</v>
      </c>
      <c r="K6513" s="15" t="s">
        <v>24</v>
      </c>
      <c r="L6513" s="15" t="s">
        <v>24</v>
      </c>
      <c r="M6513" s="15" t="s">
        <v>24</v>
      </c>
      <c r="N6513" s="15" t="s">
        <v>24</v>
      </c>
      <c r="O6513" s="15" t="s">
        <v>24</v>
      </c>
      <c r="P6513" s="15" t="s">
        <v>29</v>
      </c>
      <c r="Q6513" s="15" t="s">
        <v>26</v>
      </c>
      <c r="R6513" s="15" t="s">
        <v>19</v>
      </c>
      <c r="S6513" s="18" t="n">
        <v>50.65</v>
      </c>
      <c r="T6513" s="15" t="n">
        <v>3221.25</v>
      </c>
      <c r="U6513" s="15" t="s">
        <v>24</v>
      </c>
      <c r="V6513" s="18" t="n">
        <f aca="false">IF(ISNUMBER(T6513),T6513,0)</f>
        <v>3221.25</v>
      </c>
      <c r="W6513" s="15" t="n">
        <f aca="false">IF(U6513="Yes",1,0)</f>
        <v>0</v>
      </c>
      <c r="X6513" s="15" t="str">
        <f aca="false">IF(F6513&lt;=12,"0-12 months",IF(F6513&lt;=24,"13-24 months",IF(F6513&lt;=48,"25-48 months","49-72 months")))</f>
        <v>49-72 months</v>
      </c>
      <c r="Y6513" s="15" t="str">
        <f aca="false">IF(C6513=1,"Yes","No")</f>
        <v>No</v>
      </c>
      <c r="Z6513" s="15" t="n">
        <f aca="false">COUNTIF(J6513:O6513,"Yes")</f>
        <v>1</v>
      </c>
      <c r="AA6513" s="18" t="n">
        <f aca="false">S6513*W6513</f>
        <v>0</v>
      </c>
      <c r="AB6513" s="15" t="n">
        <f aca="false">(P6513="Month-to-month")+(I6513="Fiber optic")+(R6513="Electronic check")+(F6513&lt;=12)+(M6513="No")+(J6513="No")</f>
        <v>1</v>
      </c>
      <c r="AC6513" s="15" t="str">
        <f aca="false">IF(AB6513&gt;=5,"High",IF(AB6513&gt;=3,"Medium","Low"))</f>
        <v>Low</v>
      </c>
    </row>
    <row r="6514" customFormat="false" ht="15" hidden="false" customHeight="false" outlineLevel="0" collapsed="false">
      <c r="A6514" s="15" t="s">
        <v>6611</v>
      </c>
      <c r="B6514" s="15" t="s">
        <v>98</v>
      </c>
      <c r="C6514" s="15" t="n">
        <v>0</v>
      </c>
      <c r="D6514" s="15" t="s">
        <v>24</v>
      </c>
      <c r="E6514" s="15" t="s">
        <v>24</v>
      </c>
      <c r="F6514" s="15" t="n">
        <v>11</v>
      </c>
      <c r="G6514" s="15" t="s">
        <v>26</v>
      </c>
      <c r="H6514" s="15" t="s">
        <v>24</v>
      </c>
      <c r="I6514" s="15" t="s">
        <v>96</v>
      </c>
      <c r="J6514" s="15" t="s">
        <v>24</v>
      </c>
      <c r="K6514" s="15" t="s">
        <v>26</v>
      </c>
      <c r="L6514" s="15" t="s">
        <v>26</v>
      </c>
      <c r="M6514" s="15" t="s">
        <v>26</v>
      </c>
      <c r="N6514" s="15" t="s">
        <v>24</v>
      </c>
      <c r="O6514" s="15" t="s">
        <v>24</v>
      </c>
      <c r="P6514" s="15" t="s">
        <v>25</v>
      </c>
      <c r="Q6514" s="15" t="s">
        <v>26</v>
      </c>
      <c r="R6514" s="15" t="s">
        <v>15</v>
      </c>
      <c r="S6514" s="18" t="n">
        <v>60.9</v>
      </c>
      <c r="T6514" s="15" t="n">
        <v>688.5</v>
      </c>
      <c r="U6514" s="15" t="s">
        <v>24</v>
      </c>
      <c r="V6514" s="18" t="n">
        <f aca="false">IF(ISNUMBER(T6514),T6514,0)</f>
        <v>688.5</v>
      </c>
      <c r="W6514" s="15" t="n">
        <f aca="false">IF(U6514="Yes",1,0)</f>
        <v>0</v>
      </c>
      <c r="X6514" s="15" t="str">
        <f aca="false">IF(F6514&lt;=12,"0-12 months",IF(F6514&lt;=24,"13-24 months",IF(F6514&lt;=48,"25-48 months","49-72 months")))</f>
        <v>0-12 months</v>
      </c>
      <c r="Y6514" s="15" t="str">
        <f aca="false">IF(C6514=1,"Yes","No")</f>
        <v>No</v>
      </c>
      <c r="Z6514" s="15" t="n">
        <f aca="false">COUNTIF(J6514:O6514,"Yes")</f>
        <v>3</v>
      </c>
      <c r="AA6514" s="18" t="n">
        <f aca="false">S6514*W6514</f>
        <v>0</v>
      </c>
      <c r="AB6514" s="15" t="n">
        <f aca="false">(P6514="Month-to-month")+(I6514="Fiber optic")+(R6514="Electronic check")+(F6514&lt;=12)+(M6514="No")+(J6514="No")</f>
        <v>4</v>
      </c>
      <c r="AC6514" s="15" t="str">
        <f aca="false">IF(AB6514&gt;=5,"High",IF(AB6514&gt;=3,"Medium","Low"))</f>
        <v>Medium</v>
      </c>
    </row>
    <row r="6515" customFormat="false" ht="15" hidden="false" customHeight="false" outlineLevel="0" collapsed="false">
      <c r="A6515" s="15" t="s">
        <v>6612</v>
      </c>
      <c r="B6515" s="15" t="s">
        <v>98</v>
      </c>
      <c r="C6515" s="15" t="n">
        <v>0</v>
      </c>
      <c r="D6515" s="15" t="s">
        <v>26</v>
      </c>
      <c r="E6515" s="15" t="s">
        <v>26</v>
      </c>
      <c r="F6515" s="15" t="n">
        <v>15</v>
      </c>
      <c r="G6515" s="15" t="s">
        <v>26</v>
      </c>
      <c r="H6515" s="15" t="s">
        <v>26</v>
      </c>
      <c r="I6515" s="15" t="s">
        <v>96</v>
      </c>
      <c r="J6515" s="15" t="s">
        <v>24</v>
      </c>
      <c r="K6515" s="15" t="s">
        <v>24</v>
      </c>
      <c r="L6515" s="15" t="s">
        <v>26</v>
      </c>
      <c r="M6515" s="15" t="s">
        <v>26</v>
      </c>
      <c r="N6515" s="15" t="s">
        <v>24</v>
      </c>
      <c r="O6515" s="15" t="s">
        <v>24</v>
      </c>
      <c r="P6515" s="15" t="s">
        <v>25</v>
      </c>
      <c r="Q6515" s="15" t="s">
        <v>26</v>
      </c>
      <c r="R6515" s="15" t="s">
        <v>19</v>
      </c>
      <c r="S6515" s="18" t="n">
        <v>59.65</v>
      </c>
      <c r="T6515" s="15" t="n">
        <v>867.1</v>
      </c>
      <c r="U6515" s="15" t="s">
        <v>24</v>
      </c>
      <c r="V6515" s="18" t="n">
        <f aca="false">IF(ISNUMBER(T6515),T6515,0)</f>
        <v>867.1</v>
      </c>
      <c r="W6515" s="15" t="n">
        <f aca="false">IF(U6515="Yes",1,0)</f>
        <v>0</v>
      </c>
      <c r="X6515" s="15" t="str">
        <f aca="false">IF(F6515&lt;=12,"0-12 months",IF(F6515&lt;=24,"13-24 months",IF(F6515&lt;=48,"25-48 months","49-72 months")))</f>
        <v>13-24 months</v>
      </c>
      <c r="Y6515" s="15" t="str">
        <f aca="false">IF(C6515=1,"Yes","No")</f>
        <v>No</v>
      </c>
      <c r="Z6515" s="15" t="n">
        <f aca="false">COUNTIF(J6515:O6515,"Yes")</f>
        <v>2</v>
      </c>
      <c r="AA6515" s="18" t="n">
        <f aca="false">S6515*W6515</f>
        <v>0</v>
      </c>
      <c r="AB6515" s="15" t="n">
        <f aca="false">(P6515="Month-to-month")+(I6515="Fiber optic")+(R6515="Electronic check")+(F6515&lt;=12)+(M6515="No")+(J6515="No")</f>
        <v>2</v>
      </c>
      <c r="AC6515" s="15" t="str">
        <f aca="false">IF(AB6515&gt;=5,"High",IF(AB6515&gt;=3,"Medium","Low"))</f>
        <v>Low</v>
      </c>
    </row>
    <row r="6516" customFormat="false" ht="15" hidden="false" customHeight="false" outlineLevel="0" collapsed="false">
      <c r="A6516" s="15" t="s">
        <v>6613</v>
      </c>
      <c r="B6516" s="15" t="s">
        <v>98</v>
      </c>
      <c r="C6516" s="15" t="n">
        <v>0</v>
      </c>
      <c r="D6516" s="15" t="s">
        <v>26</v>
      </c>
      <c r="E6516" s="15" t="s">
        <v>24</v>
      </c>
      <c r="F6516" s="15" t="n">
        <v>72</v>
      </c>
      <c r="G6516" s="15" t="s">
        <v>24</v>
      </c>
      <c r="H6516" s="15" t="s">
        <v>95</v>
      </c>
      <c r="I6516" s="15" t="s">
        <v>96</v>
      </c>
      <c r="J6516" s="15" t="s">
        <v>26</v>
      </c>
      <c r="K6516" s="15" t="s">
        <v>26</v>
      </c>
      <c r="L6516" s="15" t="s">
        <v>26</v>
      </c>
      <c r="M6516" s="15" t="s">
        <v>26</v>
      </c>
      <c r="N6516" s="15" t="s">
        <v>26</v>
      </c>
      <c r="O6516" s="15" t="s">
        <v>26</v>
      </c>
      <c r="P6516" s="15" t="s">
        <v>29</v>
      </c>
      <c r="Q6516" s="15" t="s">
        <v>26</v>
      </c>
      <c r="R6516" s="15" t="s">
        <v>15</v>
      </c>
      <c r="S6516" s="18" t="n">
        <v>64.7</v>
      </c>
      <c r="T6516" s="15" t="n">
        <v>4746.05</v>
      </c>
      <c r="U6516" s="15" t="s">
        <v>24</v>
      </c>
      <c r="V6516" s="18" t="n">
        <f aca="false">IF(ISNUMBER(T6516),T6516,0)</f>
        <v>4746.05</v>
      </c>
      <c r="W6516" s="15" t="n">
        <f aca="false">IF(U6516="Yes",1,0)</f>
        <v>0</v>
      </c>
      <c r="X6516" s="15" t="str">
        <f aca="false">IF(F6516&lt;=12,"0-12 months",IF(F6516&lt;=24,"13-24 months",IF(F6516&lt;=48,"25-48 months","49-72 months")))</f>
        <v>49-72 months</v>
      </c>
      <c r="Y6516" s="15" t="str">
        <f aca="false">IF(C6516=1,"Yes","No")</f>
        <v>No</v>
      </c>
      <c r="Z6516" s="15" t="n">
        <f aca="false">COUNTIF(J6516:O6516,"Yes")</f>
        <v>6</v>
      </c>
      <c r="AA6516" s="18" t="n">
        <f aca="false">S6516*W6516</f>
        <v>0</v>
      </c>
      <c r="AB6516" s="15" t="n">
        <f aca="false">(P6516="Month-to-month")+(I6516="Fiber optic")+(R6516="Electronic check")+(F6516&lt;=12)+(M6516="No")+(J6516="No")</f>
        <v>1</v>
      </c>
      <c r="AC6516" s="15" t="str">
        <f aca="false">IF(AB6516&gt;=5,"High",IF(AB6516&gt;=3,"Medium","Low"))</f>
        <v>Low</v>
      </c>
    </row>
    <row r="6517" customFormat="false" ht="15" hidden="false" customHeight="false" outlineLevel="0" collapsed="false">
      <c r="A6517" s="15" t="s">
        <v>6614</v>
      </c>
      <c r="B6517" s="15" t="s">
        <v>94</v>
      </c>
      <c r="C6517" s="15" t="n">
        <v>0</v>
      </c>
      <c r="D6517" s="15" t="s">
        <v>24</v>
      </c>
      <c r="E6517" s="15" t="s">
        <v>24</v>
      </c>
      <c r="F6517" s="15" t="n">
        <v>29</v>
      </c>
      <c r="G6517" s="15" t="s">
        <v>24</v>
      </c>
      <c r="H6517" s="15" t="s">
        <v>95</v>
      </c>
      <c r="I6517" s="15" t="s">
        <v>96</v>
      </c>
      <c r="J6517" s="15" t="s">
        <v>24</v>
      </c>
      <c r="K6517" s="15" t="s">
        <v>24</v>
      </c>
      <c r="L6517" s="15" t="s">
        <v>24</v>
      </c>
      <c r="M6517" s="15" t="s">
        <v>24</v>
      </c>
      <c r="N6517" s="15" t="s">
        <v>24</v>
      </c>
      <c r="O6517" s="15" t="s">
        <v>24</v>
      </c>
      <c r="P6517" s="15" t="s">
        <v>25</v>
      </c>
      <c r="Q6517" s="15" t="s">
        <v>26</v>
      </c>
      <c r="R6517" s="15" t="s">
        <v>21</v>
      </c>
      <c r="S6517" s="18" t="n">
        <v>25.1</v>
      </c>
      <c r="T6517" s="15" t="n">
        <v>712.85</v>
      </c>
      <c r="U6517" s="15" t="s">
        <v>26</v>
      </c>
      <c r="V6517" s="18" t="n">
        <f aca="false">IF(ISNUMBER(T6517),T6517,0)</f>
        <v>712.85</v>
      </c>
      <c r="W6517" s="15" t="n">
        <f aca="false">IF(U6517="Yes",1,0)</f>
        <v>1</v>
      </c>
      <c r="X6517" s="15" t="str">
        <f aca="false">IF(F6517&lt;=12,"0-12 months",IF(F6517&lt;=24,"13-24 months",IF(F6517&lt;=48,"25-48 months","49-72 months")))</f>
        <v>25-48 months</v>
      </c>
      <c r="Y6517" s="15" t="str">
        <f aca="false">IF(C6517=1,"Yes","No")</f>
        <v>No</v>
      </c>
      <c r="Z6517" s="15" t="n">
        <f aca="false">COUNTIF(J6517:O6517,"Yes")</f>
        <v>0</v>
      </c>
      <c r="AA6517" s="18" t="n">
        <f aca="false">S6517*W6517</f>
        <v>25.1</v>
      </c>
      <c r="AB6517" s="15" t="n">
        <f aca="false">(P6517="Month-to-month")+(I6517="Fiber optic")+(R6517="Electronic check")+(F6517&lt;=12)+(M6517="No")+(J6517="No")</f>
        <v>3</v>
      </c>
      <c r="AC6517" s="15" t="str">
        <f aca="false">IF(AB6517&gt;=5,"High",IF(AB6517&gt;=3,"Medium","Low"))</f>
        <v>Medium</v>
      </c>
    </row>
    <row r="6518" customFormat="false" ht="15" hidden="false" customHeight="false" outlineLevel="0" collapsed="false">
      <c r="A6518" s="15" t="s">
        <v>6615</v>
      </c>
      <c r="B6518" s="15" t="s">
        <v>98</v>
      </c>
      <c r="C6518" s="15" t="n">
        <v>0</v>
      </c>
      <c r="D6518" s="15" t="s">
        <v>24</v>
      </c>
      <c r="E6518" s="15" t="s">
        <v>26</v>
      </c>
      <c r="F6518" s="15" t="n">
        <v>1</v>
      </c>
      <c r="G6518" s="15" t="s">
        <v>26</v>
      </c>
      <c r="H6518" s="15" t="s">
        <v>24</v>
      </c>
      <c r="I6518" s="15" t="s">
        <v>96</v>
      </c>
      <c r="J6518" s="15" t="s">
        <v>24</v>
      </c>
      <c r="K6518" s="15" t="s">
        <v>24</v>
      </c>
      <c r="L6518" s="15" t="s">
        <v>26</v>
      </c>
      <c r="M6518" s="15" t="s">
        <v>24</v>
      </c>
      <c r="N6518" s="15" t="s">
        <v>24</v>
      </c>
      <c r="O6518" s="15" t="s">
        <v>24</v>
      </c>
      <c r="P6518" s="15" t="s">
        <v>25</v>
      </c>
      <c r="Q6518" s="15" t="s">
        <v>24</v>
      </c>
      <c r="R6518" s="15" t="s">
        <v>15</v>
      </c>
      <c r="S6518" s="18" t="n">
        <v>48.95</v>
      </c>
      <c r="T6518" s="15" t="n">
        <v>48.95</v>
      </c>
      <c r="U6518" s="15" t="s">
        <v>26</v>
      </c>
      <c r="V6518" s="18" t="n">
        <f aca="false">IF(ISNUMBER(T6518),T6518,0)</f>
        <v>48.95</v>
      </c>
      <c r="W6518" s="15" t="n">
        <f aca="false">IF(U6518="Yes",1,0)</f>
        <v>1</v>
      </c>
      <c r="X6518" s="15" t="str">
        <f aca="false">IF(F6518&lt;=12,"0-12 months",IF(F6518&lt;=24,"13-24 months",IF(F6518&lt;=48,"25-48 months","49-72 months")))</f>
        <v>0-12 months</v>
      </c>
      <c r="Y6518" s="15" t="str">
        <f aca="false">IF(C6518=1,"Yes","No")</f>
        <v>No</v>
      </c>
      <c r="Z6518" s="15" t="n">
        <f aca="false">COUNTIF(J6518:O6518,"Yes")</f>
        <v>1</v>
      </c>
      <c r="AA6518" s="18" t="n">
        <f aca="false">S6518*W6518</f>
        <v>48.95</v>
      </c>
      <c r="AB6518" s="15" t="n">
        <f aca="false">(P6518="Month-to-month")+(I6518="Fiber optic")+(R6518="Electronic check")+(F6518&lt;=12)+(M6518="No")+(J6518="No")</f>
        <v>5</v>
      </c>
      <c r="AC6518" s="15" t="str">
        <f aca="false">IF(AB6518&gt;=5,"High",IF(AB6518&gt;=3,"Medium","Low"))</f>
        <v>High</v>
      </c>
    </row>
    <row r="6519" customFormat="false" ht="15" hidden="false" customHeight="false" outlineLevel="0" collapsed="false">
      <c r="A6519" s="15" t="s">
        <v>6616</v>
      </c>
      <c r="B6519" s="15" t="s">
        <v>94</v>
      </c>
      <c r="C6519" s="15" t="n">
        <v>0</v>
      </c>
      <c r="D6519" s="15" t="s">
        <v>26</v>
      </c>
      <c r="E6519" s="15" t="s">
        <v>26</v>
      </c>
      <c r="F6519" s="15" t="n">
        <v>6</v>
      </c>
      <c r="G6519" s="15" t="s">
        <v>26</v>
      </c>
      <c r="H6519" s="15" t="s">
        <v>24</v>
      </c>
      <c r="I6519" s="15" t="s">
        <v>96</v>
      </c>
      <c r="J6519" s="15" t="s">
        <v>24</v>
      </c>
      <c r="K6519" s="15" t="s">
        <v>24</v>
      </c>
      <c r="L6519" s="15" t="s">
        <v>24</v>
      </c>
      <c r="M6519" s="15" t="s">
        <v>24</v>
      </c>
      <c r="N6519" s="15" t="s">
        <v>26</v>
      </c>
      <c r="O6519" s="15" t="s">
        <v>24</v>
      </c>
      <c r="P6519" s="15" t="s">
        <v>25</v>
      </c>
      <c r="Q6519" s="15" t="s">
        <v>24</v>
      </c>
      <c r="R6519" s="15" t="s">
        <v>15</v>
      </c>
      <c r="S6519" s="18" t="n">
        <v>54.85</v>
      </c>
      <c r="T6519" s="15" t="n">
        <v>355.1</v>
      </c>
      <c r="U6519" s="15" t="s">
        <v>24</v>
      </c>
      <c r="V6519" s="18" t="n">
        <f aca="false">IF(ISNUMBER(T6519),T6519,0)</f>
        <v>355.1</v>
      </c>
      <c r="W6519" s="15" t="n">
        <f aca="false">IF(U6519="Yes",1,0)</f>
        <v>0</v>
      </c>
      <c r="X6519" s="15" t="str">
        <f aca="false">IF(F6519&lt;=12,"0-12 months",IF(F6519&lt;=24,"13-24 months",IF(F6519&lt;=48,"25-48 months","49-72 months")))</f>
        <v>0-12 months</v>
      </c>
      <c r="Y6519" s="15" t="str">
        <f aca="false">IF(C6519=1,"Yes","No")</f>
        <v>No</v>
      </c>
      <c r="Z6519" s="15" t="n">
        <f aca="false">COUNTIF(J6519:O6519,"Yes")</f>
        <v>1</v>
      </c>
      <c r="AA6519" s="18" t="n">
        <f aca="false">S6519*W6519</f>
        <v>0</v>
      </c>
      <c r="AB6519" s="15" t="n">
        <f aca="false">(P6519="Month-to-month")+(I6519="Fiber optic")+(R6519="Electronic check")+(F6519&lt;=12)+(M6519="No")+(J6519="No")</f>
        <v>5</v>
      </c>
      <c r="AC6519" s="15" t="str">
        <f aca="false">IF(AB6519&gt;=5,"High",IF(AB6519&gt;=3,"Medium","Low"))</f>
        <v>High</v>
      </c>
    </row>
    <row r="6520" customFormat="false" ht="15" hidden="false" customHeight="false" outlineLevel="0" collapsed="false">
      <c r="A6520" s="15" t="s">
        <v>6617</v>
      </c>
      <c r="B6520" s="15" t="s">
        <v>98</v>
      </c>
      <c r="C6520" s="15" t="n">
        <v>0</v>
      </c>
      <c r="D6520" s="15" t="s">
        <v>24</v>
      </c>
      <c r="E6520" s="15" t="s">
        <v>24</v>
      </c>
      <c r="F6520" s="15" t="n">
        <v>1</v>
      </c>
      <c r="G6520" s="15" t="s">
        <v>26</v>
      </c>
      <c r="H6520" s="15" t="s">
        <v>24</v>
      </c>
      <c r="I6520" s="15" t="s">
        <v>96</v>
      </c>
      <c r="J6520" s="15" t="s">
        <v>24</v>
      </c>
      <c r="K6520" s="15" t="s">
        <v>24</v>
      </c>
      <c r="L6520" s="15" t="s">
        <v>24</v>
      </c>
      <c r="M6520" s="15" t="s">
        <v>24</v>
      </c>
      <c r="N6520" s="15" t="s">
        <v>24</v>
      </c>
      <c r="O6520" s="15" t="s">
        <v>24</v>
      </c>
      <c r="P6520" s="15" t="s">
        <v>25</v>
      </c>
      <c r="Q6520" s="15" t="s">
        <v>24</v>
      </c>
      <c r="R6520" s="15" t="s">
        <v>15</v>
      </c>
      <c r="S6520" s="18" t="n">
        <v>45.3</v>
      </c>
      <c r="T6520" s="15" t="n">
        <v>45.3</v>
      </c>
      <c r="U6520" s="15" t="s">
        <v>26</v>
      </c>
      <c r="V6520" s="18" t="n">
        <f aca="false">IF(ISNUMBER(T6520),T6520,0)</f>
        <v>45.3</v>
      </c>
      <c r="W6520" s="15" t="n">
        <f aca="false">IF(U6520="Yes",1,0)</f>
        <v>1</v>
      </c>
      <c r="X6520" s="15" t="str">
        <f aca="false">IF(F6520&lt;=12,"0-12 months",IF(F6520&lt;=24,"13-24 months",IF(F6520&lt;=48,"25-48 months","49-72 months")))</f>
        <v>0-12 months</v>
      </c>
      <c r="Y6520" s="15" t="str">
        <f aca="false">IF(C6520=1,"Yes","No")</f>
        <v>No</v>
      </c>
      <c r="Z6520" s="15" t="n">
        <f aca="false">COUNTIF(J6520:O6520,"Yes")</f>
        <v>0</v>
      </c>
      <c r="AA6520" s="18" t="n">
        <f aca="false">S6520*W6520</f>
        <v>45.3</v>
      </c>
      <c r="AB6520" s="15" t="n">
        <f aca="false">(P6520="Month-to-month")+(I6520="Fiber optic")+(R6520="Electronic check")+(F6520&lt;=12)+(M6520="No")+(J6520="No")</f>
        <v>5</v>
      </c>
      <c r="AC6520" s="15" t="str">
        <f aca="false">IF(AB6520&gt;=5,"High",IF(AB6520&gt;=3,"Medium","Low"))</f>
        <v>High</v>
      </c>
    </row>
    <row r="6521" customFormat="false" ht="15" hidden="false" customHeight="false" outlineLevel="0" collapsed="false">
      <c r="A6521" s="15" t="s">
        <v>6618</v>
      </c>
      <c r="B6521" s="15" t="s">
        <v>98</v>
      </c>
      <c r="C6521" s="15" t="n">
        <v>0</v>
      </c>
      <c r="D6521" s="15" t="s">
        <v>26</v>
      </c>
      <c r="E6521" s="15" t="s">
        <v>26</v>
      </c>
      <c r="F6521" s="15" t="n">
        <v>63</v>
      </c>
      <c r="G6521" s="15" t="s">
        <v>26</v>
      </c>
      <c r="H6521" s="15" t="s">
        <v>26</v>
      </c>
      <c r="I6521" s="15" t="s">
        <v>102</v>
      </c>
      <c r="J6521" s="15" t="s">
        <v>24</v>
      </c>
      <c r="K6521" s="15" t="s">
        <v>26</v>
      </c>
      <c r="L6521" s="15" t="s">
        <v>24</v>
      </c>
      <c r="M6521" s="15" t="s">
        <v>24</v>
      </c>
      <c r="N6521" s="15" t="s">
        <v>24</v>
      </c>
      <c r="O6521" s="15" t="s">
        <v>26</v>
      </c>
      <c r="P6521" s="15" t="s">
        <v>27</v>
      </c>
      <c r="Q6521" s="15" t="s">
        <v>26</v>
      </c>
      <c r="R6521" s="15" t="s">
        <v>15</v>
      </c>
      <c r="S6521" s="18" t="n">
        <v>91.35</v>
      </c>
      <c r="T6521" s="15" t="n">
        <v>5764.7</v>
      </c>
      <c r="U6521" s="15" t="s">
        <v>24</v>
      </c>
      <c r="V6521" s="18" t="n">
        <f aca="false">IF(ISNUMBER(T6521),T6521,0)</f>
        <v>5764.7</v>
      </c>
      <c r="W6521" s="15" t="n">
        <f aca="false">IF(U6521="Yes",1,0)</f>
        <v>0</v>
      </c>
      <c r="X6521" s="15" t="str">
        <f aca="false">IF(F6521&lt;=12,"0-12 months",IF(F6521&lt;=24,"13-24 months",IF(F6521&lt;=48,"25-48 months","49-72 months")))</f>
        <v>49-72 months</v>
      </c>
      <c r="Y6521" s="15" t="str">
        <f aca="false">IF(C6521=1,"Yes","No")</f>
        <v>No</v>
      </c>
      <c r="Z6521" s="15" t="n">
        <f aca="false">COUNTIF(J6521:O6521,"Yes")</f>
        <v>2</v>
      </c>
      <c r="AA6521" s="18" t="n">
        <f aca="false">S6521*W6521</f>
        <v>0</v>
      </c>
      <c r="AB6521" s="15" t="n">
        <f aca="false">(P6521="Month-to-month")+(I6521="Fiber optic")+(R6521="Electronic check")+(F6521&lt;=12)+(M6521="No")+(J6521="No")</f>
        <v>4</v>
      </c>
      <c r="AC6521" s="15" t="str">
        <f aca="false">IF(AB6521&gt;=5,"High",IF(AB6521&gt;=3,"Medium","Low"))</f>
        <v>Medium</v>
      </c>
    </row>
    <row r="6522" customFormat="false" ht="15" hidden="false" customHeight="false" outlineLevel="0" collapsed="false">
      <c r="A6522" s="15" t="s">
        <v>6619</v>
      </c>
      <c r="B6522" s="15" t="s">
        <v>98</v>
      </c>
      <c r="C6522" s="15" t="n">
        <v>0</v>
      </c>
      <c r="D6522" s="15" t="s">
        <v>24</v>
      </c>
      <c r="E6522" s="15" t="s">
        <v>24</v>
      </c>
      <c r="F6522" s="15" t="n">
        <v>2</v>
      </c>
      <c r="G6522" s="15" t="s">
        <v>26</v>
      </c>
      <c r="H6522" s="15" t="s">
        <v>24</v>
      </c>
      <c r="I6522" s="15" t="s">
        <v>102</v>
      </c>
      <c r="J6522" s="15" t="s">
        <v>24</v>
      </c>
      <c r="K6522" s="15" t="s">
        <v>24</v>
      </c>
      <c r="L6522" s="15" t="s">
        <v>26</v>
      </c>
      <c r="M6522" s="15" t="s">
        <v>24</v>
      </c>
      <c r="N6522" s="15" t="s">
        <v>24</v>
      </c>
      <c r="O6522" s="15" t="s">
        <v>26</v>
      </c>
      <c r="P6522" s="15" t="s">
        <v>25</v>
      </c>
      <c r="Q6522" s="15" t="s">
        <v>26</v>
      </c>
      <c r="R6522" s="15" t="s">
        <v>15</v>
      </c>
      <c r="S6522" s="18" t="n">
        <v>85.85</v>
      </c>
      <c r="T6522" s="15" t="n">
        <v>167.3</v>
      </c>
      <c r="U6522" s="15" t="s">
        <v>26</v>
      </c>
      <c r="V6522" s="18" t="n">
        <f aca="false">IF(ISNUMBER(T6522),T6522,0)</f>
        <v>167.3</v>
      </c>
      <c r="W6522" s="15" t="n">
        <f aca="false">IF(U6522="Yes",1,0)</f>
        <v>1</v>
      </c>
      <c r="X6522" s="15" t="str">
        <f aca="false">IF(F6522&lt;=12,"0-12 months",IF(F6522&lt;=24,"13-24 months",IF(F6522&lt;=48,"25-48 months","49-72 months")))</f>
        <v>0-12 months</v>
      </c>
      <c r="Y6522" s="15" t="str">
        <f aca="false">IF(C6522=1,"Yes","No")</f>
        <v>No</v>
      </c>
      <c r="Z6522" s="15" t="n">
        <f aca="false">COUNTIF(J6522:O6522,"Yes")</f>
        <v>2</v>
      </c>
      <c r="AA6522" s="18" t="n">
        <f aca="false">S6522*W6522</f>
        <v>85.85</v>
      </c>
      <c r="AB6522" s="15" t="n">
        <f aca="false">(P6522="Month-to-month")+(I6522="Fiber optic")+(R6522="Electronic check")+(F6522&lt;=12)+(M6522="No")+(J6522="No")</f>
        <v>6</v>
      </c>
      <c r="AC6522" s="15" t="str">
        <f aca="false">IF(AB6522&gt;=5,"High",IF(AB6522&gt;=3,"Medium","Low"))</f>
        <v>High</v>
      </c>
    </row>
    <row r="6523" customFormat="false" ht="15" hidden="false" customHeight="false" outlineLevel="0" collapsed="false">
      <c r="A6523" s="15" t="s">
        <v>6620</v>
      </c>
      <c r="B6523" s="15" t="s">
        <v>94</v>
      </c>
      <c r="C6523" s="15" t="n">
        <v>0</v>
      </c>
      <c r="D6523" s="15" t="s">
        <v>26</v>
      </c>
      <c r="E6523" s="15" t="s">
        <v>26</v>
      </c>
      <c r="F6523" s="15" t="n">
        <v>18</v>
      </c>
      <c r="G6523" s="15" t="s">
        <v>26</v>
      </c>
      <c r="H6523" s="15" t="s">
        <v>26</v>
      </c>
      <c r="I6523" s="15" t="s">
        <v>24</v>
      </c>
      <c r="J6523" s="15" t="s">
        <v>28</v>
      </c>
      <c r="K6523" s="15" t="s">
        <v>28</v>
      </c>
      <c r="L6523" s="15" t="s">
        <v>28</v>
      </c>
      <c r="M6523" s="15" t="s">
        <v>28</v>
      </c>
      <c r="N6523" s="15" t="s">
        <v>28</v>
      </c>
      <c r="O6523" s="15" t="s">
        <v>28</v>
      </c>
      <c r="P6523" s="15" t="s">
        <v>29</v>
      </c>
      <c r="Q6523" s="15" t="s">
        <v>24</v>
      </c>
      <c r="R6523" s="15" t="s">
        <v>17</v>
      </c>
      <c r="S6523" s="18" t="n">
        <v>25.1</v>
      </c>
      <c r="T6523" s="15" t="n">
        <v>428.45</v>
      </c>
      <c r="U6523" s="15" t="s">
        <v>24</v>
      </c>
      <c r="V6523" s="18" t="n">
        <f aca="false">IF(ISNUMBER(T6523),T6523,0)</f>
        <v>428.45</v>
      </c>
      <c r="W6523" s="15" t="n">
        <f aca="false">IF(U6523="Yes",1,0)</f>
        <v>0</v>
      </c>
      <c r="X6523" s="15" t="str">
        <f aca="false">IF(F6523&lt;=12,"0-12 months",IF(F6523&lt;=24,"13-24 months",IF(F6523&lt;=48,"25-48 months","49-72 months")))</f>
        <v>13-24 months</v>
      </c>
      <c r="Y6523" s="15" t="str">
        <f aca="false">IF(C6523=1,"Yes","No")</f>
        <v>No</v>
      </c>
      <c r="Z6523" s="15" t="n">
        <f aca="false">COUNTIF(J6523:O6523,"Yes")</f>
        <v>0</v>
      </c>
      <c r="AA6523" s="18" t="n">
        <f aca="false">S6523*W6523</f>
        <v>0</v>
      </c>
      <c r="AB6523" s="15" t="n">
        <f aca="false">(P6523="Month-to-month")+(I6523="Fiber optic")+(R6523="Electronic check")+(F6523&lt;=12)+(M6523="No")+(J6523="No")</f>
        <v>0</v>
      </c>
      <c r="AC6523" s="15" t="str">
        <f aca="false">IF(AB6523&gt;=5,"High",IF(AB6523&gt;=3,"Medium","Low"))</f>
        <v>Low</v>
      </c>
    </row>
    <row r="6524" customFormat="false" ht="15" hidden="false" customHeight="false" outlineLevel="0" collapsed="false">
      <c r="A6524" s="15" t="s">
        <v>6621</v>
      </c>
      <c r="B6524" s="15" t="s">
        <v>94</v>
      </c>
      <c r="C6524" s="15" t="n">
        <v>0</v>
      </c>
      <c r="D6524" s="15" t="s">
        <v>26</v>
      </c>
      <c r="E6524" s="15" t="s">
        <v>24</v>
      </c>
      <c r="F6524" s="15" t="n">
        <v>43</v>
      </c>
      <c r="G6524" s="15" t="s">
        <v>24</v>
      </c>
      <c r="H6524" s="15" t="s">
        <v>95</v>
      </c>
      <c r="I6524" s="15" t="s">
        <v>96</v>
      </c>
      <c r="J6524" s="15" t="s">
        <v>26</v>
      </c>
      <c r="K6524" s="15" t="s">
        <v>24</v>
      </c>
      <c r="L6524" s="15" t="s">
        <v>24</v>
      </c>
      <c r="M6524" s="15" t="s">
        <v>26</v>
      </c>
      <c r="N6524" s="15" t="s">
        <v>24</v>
      </c>
      <c r="O6524" s="15" t="s">
        <v>24</v>
      </c>
      <c r="P6524" s="15" t="s">
        <v>25</v>
      </c>
      <c r="Q6524" s="15" t="s">
        <v>24</v>
      </c>
      <c r="R6524" s="15" t="s">
        <v>19</v>
      </c>
      <c r="S6524" s="18" t="n">
        <v>34</v>
      </c>
      <c r="T6524" s="15" t="n">
        <v>1505.35</v>
      </c>
      <c r="U6524" s="15" t="s">
        <v>24</v>
      </c>
      <c r="V6524" s="18" t="n">
        <f aca="false">IF(ISNUMBER(T6524),T6524,0)</f>
        <v>1505.35</v>
      </c>
      <c r="W6524" s="15" t="n">
        <f aca="false">IF(U6524="Yes",1,0)</f>
        <v>0</v>
      </c>
      <c r="X6524" s="15" t="str">
        <f aca="false">IF(F6524&lt;=12,"0-12 months",IF(F6524&lt;=24,"13-24 months",IF(F6524&lt;=48,"25-48 months","49-72 months")))</f>
        <v>25-48 months</v>
      </c>
      <c r="Y6524" s="15" t="str">
        <f aca="false">IF(C6524=1,"Yes","No")</f>
        <v>No</v>
      </c>
      <c r="Z6524" s="15" t="n">
        <f aca="false">COUNTIF(J6524:O6524,"Yes")</f>
        <v>2</v>
      </c>
      <c r="AA6524" s="18" t="n">
        <f aca="false">S6524*W6524</f>
        <v>0</v>
      </c>
      <c r="AB6524" s="15" t="n">
        <f aca="false">(P6524="Month-to-month")+(I6524="Fiber optic")+(R6524="Electronic check")+(F6524&lt;=12)+(M6524="No")+(J6524="No")</f>
        <v>1</v>
      </c>
      <c r="AC6524" s="15" t="str">
        <f aca="false">IF(AB6524&gt;=5,"High",IF(AB6524&gt;=3,"Medium","Low"))</f>
        <v>Low</v>
      </c>
    </row>
    <row r="6525" customFormat="false" ht="15" hidden="false" customHeight="false" outlineLevel="0" collapsed="false">
      <c r="A6525" s="15" t="s">
        <v>6622</v>
      </c>
      <c r="B6525" s="15" t="s">
        <v>94</v>
      </c>
      <c r="C6525" s="15" t="n">
        <v>0</v>
      </c>
      <c r="D6525" s="15" t="s">
        <v>24</v>
      </c>
      <c r="E6525" s="15" t="s">
        <v>24</v>
      </c>
      <c r="F6525" s="15" t="n">
        <v>15</v>
      </c>
      <c r="G6525" s="15" t="s">
        <v>24</v>
      </c>
      <c r="H6525" s="15" t="s">
        <v>95</v>
      </c>
      <c r="I6525" s="15" t="s">
        <v>96</v>
      </c>
      <c r="J6525" s="15" t="s">
        <v>26</v>
      </c>
      <c r="K6525" s="15" t="s">
        <v>26</v>
      </c>
      <c r="L6525" s="15" t="s">
        <v>26</v>
      </c>
      <c r="M6525" s="15" t="s">
        <v>26</v>
      </c>
      <c r="N6525" s="15" t="s">
        <v>24</v>
      </c>
      <c r="O6525" s="15" t="s">
        <v>24</v>
      </c>
      <c r="P6525" s="15" t="s">
        <v>27</v>
      </c>
      <c r="Q6525" s="15" t="s">
        <v>24</v>
      </c>
      <c r="R6525" s="15" t="s">
        <v>17</v>
      </c>
      <c r="S6525" s="18" t="n">
        <v>45.9</v>
      </c>
      <c r="T6525" s="15" t="n">
        <v>693.45</v>
      </c>
      <c r="U6525" s="15" t="s">
        <v>24</v>
      </c>
      <c r="V6525" s="18" t="n">
        <f aca="false">IF(ISNUMBER(T6525),T6525,0)</f>
        <v>693.45</v>
      </c>
      <c r="W6525" s="15" t="n">
        <f aca="false">IF(U6525="Yes",1,0)</f>
        <v>0</v>
      </c>
      <c r="X6525" s="15" t="str">
        <f aca="false">IF(F6525&lt;=12,"0-12 months",IF(F6525&lt;=24,"13-24 months",IF(F6525&lt;=48,"25-48 months","49-72 months")))</f>
        <v>13-24 months</v>
      </c>
      <c r="Y6525" s="15" t="str">
        <f aca="false">IF(C6525=1,"Yes","No")</f>
        <v>No</v>
      </c>
      <c r="Z6525" s="15" t="n">
        <f aca="false">COUNTIF(J6525:O6525,"Yes")</f>
        <v>4</v>
      </c>
      <c r="AA6525" s="18" t="n">
        <f aca="false">S6525*W6525</f>
        <v>0</v>
      </c>
      <c r="AB6525" s="15" t="n">
        <f aca="false">(P6525="Month-to-month")+(I6525="Fiber optic")+(R6525="Electronic check")+(F6525&lt;=12)+(M6525="No")+(J6525="No")</f>
        <v>0</v>
      </c>
      <c r="AC6525" s="15" t="str">
        <f aca="false">IF(AB6525&gt;=5,"High",IF(AB6525&gt;=3,"Medium","Low"))</f>
        <v>Low</v>
      </c>
    </row>
    <row r="6526" customFormat="false" ht="15" hidden="false" customHeight="false" outlineLevel="0" collapsed="false">
      <c r="A6526" s="15" t="s">
        <v>6623</v>
      </c>
      <c r="B6526" s="15" t="s">
        <v>98</v>
      </c>
      <c r="C6526" s="15" t="n">
        <v>0</v>
      </c>
      <c r="D6526" s="15" t="s">
        <v>24</v>
      </c>
      <c r="E6526" s="15" t="s">
        <v>26</v>
      </c>
      <c r="F6526" s="15" t="n">
        <v>10</v>
      </c>
      <c r="G6526" s="15" t="s">
        <v>26</v>
      </c>
      <c r="H6526" s="15" t="s">
        <v>26</v>
      </c>
      <c r="I6526" s="15" t="s">
        <v>102</v>
      </c>
      <c r="J6526" s="15" t="s">
        <v>24</v>
      </c>
      <c r="K6526" s="15" t="s">
        <v>24</v>
      </c>
      <c r="L6526" s="15" t="s">
        <v>24</v>
      </c>
      <c r="M6526" s="15" t="s">
        <v>24</v>
      </c>
      <c r="N6526" s="15" t="s">
        <v>26</v>
      </c>
      <c r="O6526" s="15" t="s">
        <v>26</v>
      </c>
      <c r="P6526" s="15" t="s">
        <v>25</v>
      </c>
      <c r="Q6526" s="15" t="s">
        <v>24</v>
      </c>
      <c r="R6526" s="15" t="s">
        <v>15</v>
      </c>
      <c r="S6526" s="18" t="n">
        <v>95.2</v>
      </c>
      <c r="T6526" s="15" t="n">
        <v>930.4</v>
      </c>
      <c r="U6526" s="15" t="s">
        <v>26</v>
      </c>
      <c r="V6526" s="18" t="n">
        <f aca="false">IF(ISNUMBER(T6526),T6526,0)</f>
        <v>930.4</v>
      </c>
      <c r="W6526" s="15" t="n">
        <f aca="false">IF(U6526="Yes",1,0)</f>
        <v>1</v>
      </c>
      <c r="X6526" s="15" t="str">
        <f aca="false">IF(F6526&lt;=12,"0-12 months",IF(F6526&lt;=24,"13-24 months",IF(F6526&lt;=48,"25-48 months","49-72 months")))</f>
        <v>0-12 months</v>
      </c>
      <c r="Y6526" s="15" t="str">
        <f aca="false">IF(C6526=1,"Yes","No")</f>
        <v>No</v>
      </c>
      <c r="Z6526" s="15" t="n">
        <f aca="false">COUNTIF(J6526:O6526,"Yes")</f>
        <v>2</v>
      </c>
      <c r="AA6526" s="18" t="n">
        <f aca="false">S6526*W6526</f>
        <v>95.2</v>
      </c>
      <c r="AB6526" s="15" t="n">
        <f aca="false">(P6526="Month-to-month")+(I6526="Fiber optic")+(R6526="Electronic check")+(F6526&lt;=12)+(M6526="No")+(J6526="No")</f>
        <v>6</v>
      </c>
      <c r="AC6526" s="15" t="str">
        <f aca="false">IF(AB6526&gt;=5,"High",IF(AB6526&gt;=3,"Medium","Low"))</f>
        <v>High</v>
      </c>
    </row>
    <row r="6527" customFormat="false" ht="15" hidden="false" customHeight="false" outlineLevel="0" collapsed="false">
      <c r="A6527" s="15" t="s">
        <v>6624</v>
      </c>
      <c r="B6527" s="15" t="s">
        <v>98</v>
      </c>
      <c r="C6527" s="15" t="n">
        <v>0</v>
      </c>
      <c r="D6527" s="15" t="s">
        <v>26</v>
      </c>
      <c r="E6527" s="15" t="s">
        <v>26</v>
      </c>
      <c r="F6527" s="15" t="n">
        <v>55</v>
      </c>
      <c r="G6527" s="15" t="s">
        <v>26</v>
      </c>
      <c r="H6527" s="15" t="s">
        <v>24</v>
      </c>
      <c r="I6527" s="15" t="s">
        <v>24</v>
      </c>
      <c r="J6527" s="15" t="s">
        <v>28</v>
      </c>
      <c r="K6527" s="15" t="s">
        <v>28</v>
      </c>
      <c r="L6527" s="15" t="s">
        <v>28</v>
      </c>
      <c r="M6527" s="15" t="s">
        <v>28</v>
      </c>
      <c r="N6527" s="15" t="s">
        <v>28</v>
      </c>
      <c r="O6527" s="15" t="s">
        <v>28</v>
      </c>
      <c r="P6527" s="15" t="s">
        <v>29</v>
      </c>
      <c r="Q6527" s="15" t="s">
        <v>24</v>
      </c>
      <c r="R6527" s="15" t="s">
        <v>17</v>
      </c>
      <c r="S6527" s="18" t="n">
        <v>20.5</v>
      </c>
      <c r="T6527" s="15" t="n">
        <v>1177.95</v>
      </c>
      <c r="U6527" s="15" t="s">
        <v>24</v>
      </c>
      <c r="V6527" s="18" t="n">
        <f aca="false">IF(ISNUMBER(T6527),T6527,0)</f>
        <v>1177.95</v>
      </c>
      <c r="W6527" s="15" t="n">
        <f aca="false">IF(U6527="Yes",1,0)</f>
        <v>0</v>
      </c>
      <c r="X6527" s="15" t="str">
        <f aca="false">IF(F6527&lt;=12,"0-12 months",IF(F6527&lt;=24,"13-24 months",IF(F6527&lt;=48,"25-48 months","49-72 months")))</f>
        <v>49-72 months</v>
      </c>
      <c r="Y6527" s="15" t="str">
        <f aca="false">IF(C6527=1,"Yes","No")</f>
        <v>No</v>
      </c>
      <c r="Z6527" s="15" t="n">
        <f aca="false">COUNTIF(J6527:O6527,"Yes")</f>
        <v>0</v>
      </c>
      <c r="AA6527" s="18" t="n">
        <f aca="false">S6527*W6527</f>
        <v>0</v>
      </c>
      <c r="AB6527" s="15" t="n">
        <f aca="false">(P6527="Month-to-month")+(I6527="Fiber optic")+(R6527="Electronic check")+(F6527&lt;=12)+(M6527="No")+(J6527="No")</f>
        <v>0</v>
      </c>
      <c r="AC6527" s="15" t="str">
        <f aca="false">IF(AB6527&gt;=5,"High",IF(AB6527&gt;=3,"Medium","Low"))</f>
        <v>Low</v>
      </c>
    </row>
    <row r="6528" customFormat="false" ht="15" hidden="false" customHeight="false" outlineLevel="0" collapsed="false">
      <c r="A6528" s="15" t="s">
        <v>6625</v>
      </c>
      <c r="B6528" s="15" t="s">
        <v>98</v>
      </c>
      <c r="C6528" s="15" t="n">
        <v>0</v>
      </c>
      <c r="D6528" s="15" t="s">
        <v>24</v>
      </c>
      <c r="E6528" s="15" t="s">
        <v>26</v>
      </c>
      <c r="F6528" s="15" t="n">
        <v>49</v>
      </c>
      <c r="G6528" s="15" t="s">
        <v>26</v>
      </c>
      <c r="H6528" s="15" t="s">
        <v>26</v>
      </c>
      <c r="I6528" s="15" t="s">
        <v>102</v>
      </c>
      <c r="J6528" s="15" t="s">
        <v>24</v>
      </c>
      <c r="K6528" s="15" t="s">
        <v>24</v>
      </c>
      <c r="L6528" s="15" t="s">
        <v>24</v>
      </c>
      <c r="M6528" s="15" t="s">
        <v>26</v>
      </c>
      <c r="N6528" s="15" t="s">
        <v>26</v>
      </c>
      <c r="O6528" s="15" t="s">
        <v>26</v>
      </c>
      <c r="P6528" s="15" t="s">
        <v>27</v>
      </c>
      <c r="Q6528" s="15" t="s">
        <v>26</v>
      </c>
      <c r="R6528" s="15" t="s">
        <v>19</v>
      </c>
      <c r="S6528" s="18" t="n">
        <v>100.6</v>
      </c>
      <c r="T6528" s="15" t="n">
        <v>5069.65</v>
      </c>
      <c r="U6528" s="15" t="s">
        <v>26</v>
      </c>
      <c r="V6528" s="18" t="n">
        <f aca="false">IF(ISNUMBER(T6528),T6528,0)</f>
        <v>5069.65</v>
      </c>
      <c r="W6528" s="15" t="n">
        <f aca="false">IF(U6528="Yes",1,0)</f>
        <v>1</v>
      </c>
      <c r="X6528" s="15" t="str">
        <f aca="false">IF(F6528&lt;=12,"0-12 months",IF(F6528&lt;=24,"13-24 months",IF(F6528&lt;=48,"25-48 months","49-72 months")))</f>
        <v>49-72 months</v>
      </c>
      <c r="Y6528" s="15" t="str">
        <f aca="false">IF(C6528=1,"Yes","No")</f>
        <v>No</v>
      </c>
      <c r="Z6528" s="15" t="n">
        <f aca="false">COUNTIF(J6528:O6528,"Yes")</f>
        <v>3</v>
      </c>
      <c r="AA6528" s="18" t="n">
        <f aca="false">S6528*W6528</f>
        <v>100.6</v>
      </c>
      <c r="AB6528" s="15" t="n">
        <f aca="false">(P6528="Month-to-month")+(I6528="Fiber optic")+(R6528="Electronic check")+(F6528&lt;=12)+(M6528="No")+(J6528="No")</f>
        <v>2</v>
      </c>
      <c r="AC6528" s="15" t="str">
        <f aca="false">IF(AB6528&gt;=5,"High",IF(AB6528&gt;=3,"Medium","Low"))</f>
        <v>Low</v>
      </c>
    </row>
    <row r="6529" customFormat="false" ht="15" hidden="false" customHeight="false" outlineLevel="0" collapsed="false">
      <c r="A6529" s="15" t="s">
        <v>6626</v>
      </c>
      <c r="B6529" s="15" t="s">
        <v>98</v>
      </c>
      <c r="C6529" s="15" t="n">
        <v>0</v>
      </c>
      <c r="D6529" s="15" t="s">
        <v>26</v>
      </c>
      <c r="E6529" s="15" t="s">
        <v>26</v>
      </c>
      <c r="F6529" s="15" t="n">
        <v>6</v>
      </c>
      <c r="G6529" s="15" t="s">
        <v>26</v>
      </c>
      <c r="H6529" s="15" t="s">
        <v>24</v>
      </c>
      <c r="I6529" s="15" t="s">
        <v>96</v>
      </c>
      <c r="J6529" s="15" t="s">
        <v>24</v>
      </c>
      <c r="K6529" s="15" t="s">
        <v>26</v>
      </c>
      <c r="L6529" s="15" t="s">
        <v>26</v>
      </c>
      <c r="M6529" s="15" t="s">
        <v>24</v>
      </c>
      <c r="N6529" s="15" t="s">
        <v>24</v>
      </c>
      <c r="O6529" s="15" t="s">
        <v>24</v>
      </c>
      <c r="P6529" s="15" t="s">
        <v>25</v>
      </c>
      <c r="Q6529" s="15" t="s">
        <v>26</v>
      </c>
      <c r="R6529" s="15" t="s">
        <v>17</v>
      </c>
      <c r="S6529" s="18" t="n">
        <v>55.3</v>
      </c>
      <c r="T6529" s="15" t="n">
        <v>324.25</v>
      </c>
      <c r="U6529" s="15" t="s">
        <v>26</v>
      </c>
      <c r="V6529" s="18" t="n">
        <f aca="false">IF(ISNUMBER(T6529),T6529,0)</f>
        <v>324.25</v>
      </c>
      <c r="W6529" s="15" t="n">
        <f aca="false">IF(U6529="Yes",1,0)</f>
        <v>1</v>
      </c>
      <c r="X6529" s="15" t="str">
        <f aca="false">IF(F6529&lt;=12,"0-12 months",IF(F6529&lt;=24,"13-24 months",IF(F6529&lt;=48,"25-48 months","49-72 months")))</f>
        <v>0-12 months</v>
      </c>
      <c r="Y6529" s="15" t="str">
        <f aca="false">IF(C6529=1,"Yes","No")</f>
        <v>No</v>
      </c>
      <c r="Z6529" s="15" t="n">
        <f aca="false">COUNTIF(J6529:O6529,"Yes")</f>
        <v>2</v>
      </c>
      <c r="AA6529" s="18" t="n">
        <f aca="false">S6529*W6529</f>
        <v>55.3</v>
      </c>
      <c r="AB6529" s="15" t="n">
        <f aca="false">(P6529="Month-to-month")+(I6529="Fiber optic")+(R6529="Electronic check")+(F6529&lt;=12)+(M6529="No")+(J6529="No")</f>
        <v>4</v>
      </c>
      <c r="AC6529" s="15" t="str">
        <f aca="false">IF(AB6529&gt;=5,"High",IF(AB6529&gt;=3,"Medium","Low"))</f>
        <v>Medium</v>
      </c>
    </row>
    <row r="6530" customFormat="false" ht="15" hidden="false" customHeight="false" outlineLevel="0" collapsed="false">
      <c r="A6530" s="15" t="s">
        <v>6627</v>
      </c>
      <c r="B6530" s="15" t="s">
        <v>98</v>
      </c>
      <c r="C6530" s="15" t="n">
        <v>0</v>
      </c>
      <c r="D6530" s="15" t="s">
        <v>26</v>
      </c>
      <c r="E6530" s="15" t="s">
        <v>26</v>
      </c>
      <c r="F6530" s="15" t="n">
        <v>70</v>
      </c>
      <c r="G6530" s="15" t="s">
        <v>26</v>
      </c>
      <c r="H6530" s="15" t="s">
        <v>24</v>
      </c>
      <c r="I6530" s="15" t="s">
        <v>24</v>
      </c>
      <c r="J6530" s="15" t="s">
        <v>28</v>
      </c>
      <c r="K6530" s="15" t="s">
        <v>28</v>
      </c>
      <c r="L6530" s="15" t="s">
        <v>28</v>
      </c>
      <c r="M6530" s="15" t="s">
        <v>28</v>
      </c>
      <c r="N6530" s="15" t="s">
        <v>28</v>
      </c>
      <c r="O6530" s="15" t="s">
        <v>28</v>
      </c>
      <c r="P6530" s="15" t="s">
        <v>29</v>
      </c>
      <c r="Q6530" s="15" t="s">
        <v>24</v>
      </c>
      <c r="R6530" s="15" t="s">
        <v>21</v>
      </c>
      <c r="S6530" s="18" t="n">
        <v>20.35</v>
      </c>
      <c r="T6530" s="15" t="n">
        <v>1458.1</v>
      </c>
      <c r="U6530" s="15" t="s">
        <v>24</v>
      </c>
      <c r="V6530" s="18" t="n">
        <f aca="false">IF(ISNUMBER(T6530),T6530,0)</f>
        <v>1458.1</v>
      </c>
      <c r="W6530" s="15" t="n">
        <f aca="false">IF(U6530="Yes",1,0)</f>
        <v>0</v>
      </c>
      <c r="X6530" s="15" t="str">
        <f aca="false">IF(F6530&lt;=12,"0-12 months",IF(F6530&lt;=24,"13-24 months",IF(F6530&lt;=48,"25-48 months","49-72 months")))</f>
        <v>49-72 months</v>
      </c>
      <c r="Y6530" s="15" t="str">
        <f aca="false">IF(C6530=1,"Yes","No")</f>
        <v>No</v>
      </c>
      <c r="Z6530" s="15" t="n">
        <f aca="false">COUNTIF(J6530:O6530,"Yes")</f>
        <v>0</v>
      </c>
      <c r="AA6530" s="18" t="n">
        <f aca="false">S6530*W6530</f>
        <v>0</v>
      </c>
      <c r="AB6530" s="15" t="n">
        <f aca="false">(P6530="Month-to-month")+(I6530="Fiber optic")+(R6530="Electronic check")+(F6530&lt;=12)+(M6530="No")+(J6530="No")</f>
        <v>0</v>
      </c>
      <c r="AC6530" s="15" t="str">
        <f aca="false">IF(AB6530&gt;=5,"High",IF(AB6530&gt;=3,"Medium","Low"))</f>
        <v>Low</v>
      </c>
    </row>
    <row r="6531" customFormat="false" ht="15" hidden="false" customHeight="false" outlineLevel="0" collapsed="false">
      <c r="A6531" s="15" t="s">
        <v>6628</v>
      </c>
      <c r="B6531" s="15" t="s">
        <v>98</v>
      </c>
      <c r="C6531" s="15" t="n">
        <v>1</v>
      </c>
      <c r="D6531" s="15" t="s">
        <v>24</v>
      </c>
      <c r="E6531" s="15" t="s">
        <v>24</v>
      </c>
      <c r="F6531" s="15" t="n">
        <v>2</v>
      </c>
      <c r="G6531" s="15" t="s">
        <v>26</v>
      </c>
      <c r="H6531" s="15" t="s">
        <v>26</v>
      </c>
      <c r="I6531" s="15" t="s">
        <v>102</v>
      </c>
      <c r="J6531" s="15" t="s">
        <v>24</v>
      </c>
      <c r="K6531" s="15" t="s">
        <v>24</v>
      </c>
      <c r="L6531" s="15" t="s">
        <v>24</v>
      </c>
      <c r="M6531" s="15" t="s">
        <v>24</v>
      </c>
      <c r="N6531" s="15" t="s">
        <v>24</v>
      </c>
      <c r="O6531" s="15" t="s">
        <v>24</v>
      </c>
      <c r="P6531" s="15" t="s">
        <v>25</v>
      </c>
      <c r="Q6531" s="15" t="s">
        <v>26</v>
      </c>
      <c r="R6531" s="15" t="s">
        <v>17</v>
      </c>
      <c r="S6531" s="18" t="n">
        <v>74.85</v>
      </c>
      <c r="T6531" s="15" t="n">
        <v>156.4</v>
      </c>
      <c r="U6531" s="15" t="s">
        <v>26</v>
      </c>
      <c r="V6531" s="18" t="n">
        <f aca="false">IF(ISNUMBER(T6531),T6531,0)</f>
        <v>156.4</v>
      </c>
      <c r="W6531" s="15" t="n">
        <f aca="false">IF(U6531="Yes",1,0)</f>
        <v>1</v>
      </c>
      <c r="X6531" s="15" t="str">
        <f aca="false">IF(F6531&lt;=12,"0-12 months",IF(F6531&lt;=24,"13-24 months",IF(F6531&lt;=48,"25-48 months","49-72 months")))</f>
        <v>0-12 months</v>
      </c>
      <c r="Y6531" s="15" t="str">
        <f aca="false">IF(C6531=1,"Yes","No")</f>
        <v>Yes</v>
      </c>
      <c r="Z6531" s="15" t="n">
        <f aca="false">COUNTIF(J6531:O6531,"Yes")</f>
        <v>0</v>
      </c>
      <c r="AA6531" s="18" t="n">
        <f aca="false">S6531*W6531</f>
        <v>74.85</v>
      </c>
      <c r="AB6531" s="15" t="n">
        <f aca="false">(P6531="Month-to-month")+(I6531="Fiber optic")+(R6531="Electronic check")+(F6531&lt;=12)+(M6531="No")+(J6531="No")</f>
        <v>5</v>
      </c>
      <c r="AC6531" s="15" t="str">
        <f aca="false">IF(AB6531&gt;=5,"High",IF(AB6531&gt;=3,"Medium","Low"))</f>
        <v>High</v>
      </c>
    </row>
    <row r="6532" customFormat="false" ht="15" hidden="false" customHeight="false" outlineLevel="0" collapsed="false">
      <c r="A6532" s="15" t="s">
        <v>6629</v>
      </c>
      <c r="B6532" s="15" t="s">
        <v>98</v>
      </c>
      <c r="C6532" s="15" t="n">
        <v>1</v>
      </c>
      <c r="D6532" s="15" t="s">
        <v>26</v>
      </c>
      <c r="E6532" s="15" t="s">
        <v>24</v>
      </c>
      <c r="F6532" s="15" t="n">
        <v>63</v>
      </c>
      <c r="G6532" s="15" t="s">
        <v>24</v>
      </c>
      <c r="H6532" s="15" t="s">
        <v>95</v>
      </c>
      <c r="I6532" s="15" t="s">
        <v>96</v>
      </c>
      <c r="J6532" s="15" t="s">
        <v>26</v>
      </c>
      <c r="K6532" s="15" t="s">
        <v>24</v>
      </c>
      <c r="L6532" s="15" t="s">
        <v>24</v>
      </c>
      <c r="M6532" s="15" t="s">
        <v>26</v>
      </c>
      <c r="N6532" s="15" t="s">
        <v>24</v>
      </c>
      <c r="O6532" s="15" t="s">
        <v>24</v>
      </c>
      <c r="P6532" s="15" t="s">
        <v>27</v>
      </c>
      <c r="Q6532" s="15" t="s">
        <v>24</v>
      </c>
      <c r="R6532" s="15" t="s">
        <v>19</v>
      </c>
      <c r="S6532" s="18" t="n">
        <v>36.1</v>
      </c>
      <c r="T6532" s="15" t="n">
        <v>2298.9</v>
      </c>
      <c r="U6532" s="15" t="s">
        <v>24</v>
      </c>
      <c r="V6532" s="18" t="n">
        <f aca="false">IF(ISNUMBER(T6532),T6532,0)</f>
        <v>2298.9</v>
      </c>
      <c r="W6532" s="15" t="n">
        <f aca="false">IF(U6532="Yes",1,0)</f>
        <v>0</v>
      </c>
      <c r="X6532" s="15" t="str">
        <f aca="false">IF(F6532&lt;=12,"0-12 months",IF(F6532&lt;=24,"13-24 months",IF(F6532&lt;=48,"25-48 months","49-72 months")))</f>
        <v>49-72 months</v>
      </c>
      <c r="Y6532" s="15" t="str">
        <f aca="false">IF(C6532=1,"Yes","No")</f>
        <v>Yes</v>
      </c>
      <c r="Z6532" s="15" t="n">
        <f aca="false">COUNTIF(J6532:O6532,"Yes")</f>
        <v>2</v>
      </c>
      <c r="AA6532" s="18" t="n">
        <f aca="false">S6532*W6532</f>
        <v>0</v>
      </c>
      <c r="AB6532" s="15" t="n">
        <f aca="false">(P6532="Month-to-month")+(I6532="Fiber optic")+(R6532="Electronic check")+(F6532&lt;=12)+(M6532="No")+(J6532="No")</f>
        <v>0</v>
      </c>
      <c r="AC6532" s="15" t="str">
        <f aca="false">IF(AB6532&gt;=5,"High",IF(AB6532&gt;=3,"Medium","Low"))</f>
        <v>Low</v>
      </c>
    </row>
    <row r="6533" customFormat="false" ht="15" hidden="false" customHeight="false" outlineLevel="0" collapsed="false">
      <c r="A6533" s="15" t="s">
        <v>6630</v>
      </c>
      <c r="B6533" s="15" t="s">
        <v>94</v>
      </c>
      <c r="C6533" s="15" t="n">
        <v>0</v>
      </c>
      <c r="D6533" s="15" t="s">
        <v>24</v>
      </c>
      <c r="E6533" s="15" t="s">
        <v>24</v>
      </c>
      <c r="F6533" s="15" t="n">
        <v>25</v>
      </c>
      <c r="G6533" s="15" t="s">
        <v>26</v>
      </c>
      <c r="H6533" s="15" t="s">
        <v>24</v>
      </c>
      <c r="I6533" s="15" t="s">
        <v>96</v>
      </c>
      <c r="J6533" s="15" t="s">
        <v>24</v>
      </c>
      <c r="K6533" s="15" t="s">
        <v>26</v>
      </c>
      <c r="L6533" s="15" t="s">
        <v>24</v>
      </c>
      <c r="M6533" s="15" t="s">
        <v>26</v>
      </c>
      <c r="N6533" s="15" t="s">
        <v>24</v>
      </c>
      <c r="O6533" s="15" t="s">
        <v>26</v>
      </c>
      <c r="P6533" s="15" t="s">
        <v>25</v>
      </c>
      <c r="Q6533" s="15" t="s">
        <v>26</v>
      </c>
      <c r="R6533" s="15" t="s">
        <v>19</v>
      </c>
      <c r="S6533" s="18" t="n">
        <v>65.8</v>
      </c>
      <c r="T6533" s="15" t="n">
        <v>1679.65</v>
      </c>
      <c r="U6533" s="15" t="s">
        <v>24</v>
      </c>
      <c r="V6533" s="18" t="n">
        <f aca="false">IF(ISNUMBER(T6533),T6533,0)</f>
        <v>1679.65</v>
      </c>
      <c r="W6533" s="15" t="n">
        <f aca="false">IF(U6533="Yes",1,0)</f>
        <v>0</v>
      </c>
      <c r="X6533" s="15" t="str">
        <f aca="false">IF(F6533&lt;=12,"0-12 months",IF(F6533&lt;=24,"13-24 months",IF(F6533&lt;=48,"25-48 months","49-72 months")))</f>
        <v>25-48 months</v>
      </c>
      <c r="Y6533" s="15" t="str">
        <f aca="false">IF(C6533=1,"Yes","No")</f>
        <v>No</v>
      </c>
      <c r="Z6533" s="15" t="n">
        <f aca="false">COUNTIF(J6533:O6533,"Yes")</f>
        <v>3</v>
      </c>
      <c r="AA6533" s="18" t="n">
        <f aca="false">S6533*W6533</f>
        <v>0</v>
      </c>
      <c r="AB6533" s="15" t="n">
        <f aca="false">(P6533="Month-to-month")+(I6533="Fiber optic")+(R6533="Electronic check")+(F6533&lt;=12)+(M6533="No")+(J6533="No")</f>
        <v>2</v>
      </c>
      <c r="AC6533" s="15" t="str">
        <f aca="false">IF(AB6533&gt;=5,"High",IF(AB6533&gt;=3,"Medium","Low"))</f>
        <v>Low</v>
      </c>
    </row>
    <row r="6534" customFormat="false" ht="15" hidden="false" customHeight="false" outlineLevel="0" collapsed="false">
      <c r="A6534" s="15" t="s">
        <v>6631</v>
      </c>
      <c r="B6534" s="15" t="s">
        <v>94</v>
      </c>
      <c r="C6534" s="15" t="n">
        <v>1</v>
      </c>
      <c r="D6534" s="15" t="s">
        <v>24</v>
      </c>
      <c r="E6534" s="15" t="s">
        <v>24</v>
      </c>
      <c r="F6534" s="15" t="n">
        <v>18</v>
      </c>
      <c r="G6534" s="15" t="s">
        <v>26</v>
      </c>
      <c r="H6534" s="15" t="s">
        <v>24</v>
      </c>
      <c r="I6534" s="15" t="s">
        <v>24</v>
      </c>
      <c r="J6534" s="15" t="s">
        <v>28</v>
      </c>
      <c r="K6534" s="15" t="s">
        <v>28</v>
      </c>
      <c r="L6534" s="15" t="s">
        <v>28</v>
      </c>
      <c r="M6534" s="15" t="s">
        <v>28</v>
      </c>
      <c r="N6534" s="15" t="s">
        <v>28</v>
      </c>
      <c r="O6534" s="15" t="s">
        <v>28</v>
      </c>
      <c r="P6534" s="15" t="s">
        <v>27</v>
      </c>
      <c r="Q6534" s="15" t="s">
        <v>24</v>
      </c>
      <c r="R6534" s="15" t="s">
        <v>19</v>
      </c>
      <c r="S6534" s="18" t="n">
        <v>20.35</v>
      </c>
      <c r="T6534" s="15" t="n">
        <v>369.6</v>
      </c>
      <c r="U6534" s="15" t="s">
        <v>24</v>
      </c>
      <c r="V6534" s="18" t="n">
        <f aca="false">IF(ISNUMBER(T6534),T6534,0)</f>
        <v>369.6</v>
      </c>
      <c r="W6534" s="15" t="n">
        <f aca="false">IF(U6534="Yes",1,0)</f>
        <v>0</v>
      </c>
      <c r="X6534" s="15" t="str">
        <f aca="false">IF(F6534&lt;=12,"0-12 months",IF(F6534&lt;=24,"13-24 months",IF(F6534&lt;=48,"25-48 months","49-72 months")))</f>
        <v>13-24 months</v>
      </c>
      <c r="Y6534" s="15" t="str">
        <f aca="false">IF(C6534=1,"Yes","No")</f>
        <v>Yes</v>
      </c>
      <c r="Z6534" s="15" t="n">
        <f aca="false">COUNTIF(J6534:O6534,"Yes")</f>
        <v>0</v>
      </c>
      <c r="AA6534" s="18" t="n">
        <f aca="false">S6534*W6534</f>
        <v>0</v>
      </c>
      <c r="AB6534" s="15" t="n">
        <f aca="false">(P6534="Month-to-month")+(I6534="Fiber optic")+(R6534="Electronic check")+(F6534&lt;=12)+(M6534="No")+(J6534="No")</f>
        <v>0</v>
      </c>
      <c r="AC6534" s="15" t="str">
        <f aca="false">IF(AB6534&gt;=5,"High",IF(AB6534&gt;=3,"Medium","Low"))</f>
        <v>Low</v>
      </c>
    </row>
    <row r="6535" customFormat="false" ht="15" hidden="false" customHeight="false" outlineLevel="0" collapsed="false">
      <c r="A6535" s="15" t="s">
        <v>6632</v>
      </c>
      <c r="B6535" s="15" t="s">
        <v>98</v>
      </c>
      <c r="C6535" s="15" t="n">
        <v>1</v>
      </c>
      <c r="D6535" s="15" t="s">
        <v>26</v>
      </c>
      <c r="E6535" s="15" t="s">
        <v>24</v>
      </c>
      <c r="F6535" s="15" t="n">
        <v>28</v>
      </c>
      <c r="G6535" s="15" t="s">
        <v>26</v>
      </c>
      <c r="H6535" s="15" t="s">
        <v>26</v>
      </c>
      <c r="I6535" s="15" t="s">
        <v>102</v>
      </c>
      <c r="J6535" s="15" t="s">
        <v>24</v>
      </c>
      <c r="K6535" s="15" t="s">
        <v>26</v>
      </c>
      <c r="L6535" s="15" t="s">
        <v>24</v>
      </c>
      <c r="M6535" s="15" t="s">
        <v>26</v>
      </c>
      <c r="N6535" s="15" t="s">
        <v>26</v>
      </c>
      <c r="O6535" s="15" t="s">
        <v>26</v>
      </c>
      <c r="P6535" s="15" t="s">
        <v>25</v>
      </c>
      <c r="Q6535" s="15" t="s">
        <v>26</v>
      </c>
      <c r="R6535" s="15" t="s">
        <v>15</v>
      </c>
      <c r="S6535" s="18" t="n">
        <v>105.8</v>
      </c>
      <c r="T6535" s="15" t="n">
        <v>2998</v>
      </c>
      <c r="U6535" s="15" t="s">
        <v>24</v>
      </c>
      <c r="V6535" s="18" t="n">
        <f aca="false">IF(ISNUMBER(T6535),T6535,0)</f>
        <v>2998</v>
      </c>
      <c r="W6535" s="15" t="n">
        <f aca="false">IF(U6535="Yes",1,0)</f>
        <v>0</v>
      </c>
      <c r="X6535" s="15" t="str">
        <f aca="false">IF(F6535&lt;=12,"0-12 months",IF(F6535&lt;=24,"13-24 months",IF(F6535&lt;=48,"25-48 months","49-72 months")))</f>
        <v>25-48 months</v>
      </c>
      <c r="Y6535" s="15" t="str">
        <f aca="false">IF(C6535=1,"Yes","No")</f>
        <v>Yes</v>
      </c>
      <c r="Z6535" s="15" t="n">
        <f aca="false">COUNTIF(J6535:O6535,"Yes")</f>
        <v>4</v>
      </c>
      <c r="AA6535" s="18" t="n">
        <f aca="false">S6535*W6535</f>
        <v>0</v>
      </c>
      <c r="AB6535" s="15" t="n">
        <f aca="false">(P6535="Month-to-month")+(I6535="Fiber optic")+(R6535="Electronic check")+(F6535&lt;=12)+(M6535="No")+(J6535="No")</f>
        <v>4</v>
      </c>
      <c r="AC6535" s="15" t="str">
        <f aca="false">IF(AB6535&gt;=5,"High",IF(AB6535&gt;=3,"Medium","Low"))</f>
        <v>Medium</v>
      </c>
    </row>
    <row r="6536" customFormat="false" ht="15" hidden="false" customHeight="false" outlineLevel="0" collapsed="false">
      <c r="A6536" s="15" t="s">
        <v>6633</v>
      </c>
      <c r="B6536" s="15" t="s">
        <v>94</v>
      </c>
      <c r="C6536" s="15" t="n">
        <v>1</v>
      </c>
      <c r="D6536" s="15" t="s">
        <v>24</v>
      </c>
      <c r="E6536" s="15" t="s">
        <v>24</v>
      </c>
      <c r="F6536" s="15" t="n">
        <v>53</v>
      </c>
      <c r="G6536" s="15" t="s">
        <v>26</v>
      </c>
      <c r="H6536" s="15" t="s">
        <v>24</v>
      </c>
      <c r="I6536" s="15" t="s">
        <v>102</v>
      </c>
      <c r="J6536" s="15" t="s">
        <v>26</v>
      </c>
      <c r="K6536" s="15" t="s">
        <v>26</v>
      </c>
      <c r="L6536" s="15" t="s">
        <v>24</v>
      </c>
      <c r="M6536" s="15" t="s">
        <v>26</v>
      </c>
      <c r="N6536" s="15" t="s">
        <v>24</v>
      </c>
      <c r="O6536" s="15" t="s">
        <v>26</v>
      </c>
      <c r="P6536" s="15" t="s">
        <v>27</v>
      </c>
      <c r="Q6536" s="15" t="s">
        <v>26</v>
      </c>
      <c r="R6536" s="15" t="s">
        <v>17</v>
      </c>
      <c r="S6536" s="18" t="n">
        <v>96.75</v>
      </c>
      <c r="T6536" s="15" t="n">
        <v>5206.55</v>
      </c>
      <c r="U6536" s="15" t="s">
        <v>24</v>
      </c>
      <c r="V6536" s="18" t="n">
        <f aca="false">IF(ISNUMBER(T6536),T6536,0)</f>
        <v>5206.55</v>
      </c>
      <c r="W6536" s="15" t="n">
        <f aca="false">IF(U6536="Yes",1,0)</f>
        <v>0</v>
      </c>
      <c r="X6536" s="15" t="str">
        <f aca="false">IF(F6536&lt;=12,"0-12 months",IF(F6536&lt;=24,"13-24 months",IF(F6536&lt;=48,"25-48 months","49-72 months")))</f>
        <v>49-72 months</v>
      </c>
      <c r="Y6536" s="15" t="str">
        <f aca="false">IF(C6536=1,"Yes","No")</f>
        <v>Yes</v>
      </c>
      <c r="Z6536" s="15" t="n">
        <f aca="false">COUNTIF(J6536:O6536,"Yes")</f>
        <v>4</v>
      </c>
      <c r="AA6536" s="18" t="n">
        <f aca="false">S6536*W6536</f>
        <v>0</v>
      </c>
      <c r="AB6536" s="15" t="n">
        <f aca="false">(P6536="Month-to-month")+(I6536="Fiber optic")+(R6536="Electronic check")+(F6536&lt;=12)+(M6536="No")+(J6536="No")</f>
        <v>1</v>
      </c>
      <c r="AC6536" s="15" t="str">
        <f aca="false">IF(AB6536&gt;=5,"High",IF(AB6536&gt;=3,"Medium","Low"))</f>
        <v>Low</v>
      </c>
    </row>
    <row r="6537" customFormat="false" ht="15" hidden="false" customHeight="false" outlineLevel="0" collapsed="false">
      <c r="A6537" s="15" t="s">
        <v>6634</v>
      </c>
      <c r="B6537" s="15" t="s">
        <v>98</v>
      </c>
      <c r="C6537" s="15" t="n">
        <v>0</v>
      </c>
      <c r="D6537" s="15" t="s">
        <v>24</v>
      </c>
      <c r="E6537" s="15" t="s">
        <v>24</v>
      </c>
      <c r="F6537" s="15" t="n">
        <v>35</v>
      </c>
      <c r="G6537" s="15" t="s">
        <v>26</v>
      </c>
      <c r="H6537" s="15" t="s">
        <v>24</v>
      </c>
      <c r="I6537" s="15" t="s">
        <v>102</v>
      </c>
      <c r="J6537" s="15" t="s">
        <v>24</v>
      </c>
      <c r="K6537" s="15" t="s">
        <v>26</v>
      </c>
      <c r="L6537" s="15" t="s">
        <v>26</v>
      </c>
      <c r="M6537" s="15" t="s">
        <v>24</v>
      </c>
      <c r="N6537" s="15" t="s">
        <v>26</v>
      </c>
      <c r="O6537" s="15" t="s">
        <v>26</v>
      </c>
      <c r="P6537" s="15" t="s">
        <v>27</v>
      </c>
      <c r="Q6537" s="15" t="s">
        <v>26</v>
      </c>
      <c r="R6537" s="15" t="s">
        <v>19</v>
      </c>
      <c r="S6537" s="18" t="n">
        <v>102.35</v>
      </c>
      <c r="T6537" s="15" t="n">
        <v>3626.1</v>
      </c>
      <c r="U6537" s="15" t="s">
        <v>26</v>
      </c>
      <c r="V6537" s="18" t="n">
        <f aca="false">IF(ISNUMBER(T6537),T6537,0)</f>
        <v>3626.1</v>
      </c>
      <c r="W6537" s="15" t="n">
        <f aca="false">IF(U6537="Yes",1,0)</f>
        <v>1</v>
      </c>
      <c r="X6537" s="15" t="str">
        <f aca="false">IF(F6537&lt;=12,"0-12 months",IF(F6537&lt;=24,"13-24 months",IF(F6537&lt;=48,"25-48 months","49-72 months")))</f>
        <v>25-48 months</v>
      </c>
      <c r="Y6537" s="15" t="str">
        <f aca="false">IF(C6537=1,"Yes","No")</f>
        <v>No</v>
      </c>
      <c r="Z6537" s="15" t="n">
        <f aca="false">COUNTIF(J6537:O6537,"Yes")</f>
        <v>4</v>
      </c>
      <c r="AA6537" s="18" t="n">
        <f aca="false">S6537*W6537</f>
        <v>102.35</v>
      </c>
      <c r="AB6537" s="15" t="n">
        <f aca="false">(P6537="Month-to-month")+(I6537="Fiber optic")+(R6537="Electronic check")+(F6537&lt;=12)+(M6537="No")+(J6537="No")</f>
        <v>3</v>
      </c>
      <c r="AC6537" s="15" t="str">
        <f aca="false">IF(AB6537&gt;=5,"High",IF(AB6537&gt;=3,"Medium","Low"))</f>
        <v>Medium</v>
      </c>
    </row>
    <row r="6538" customFormat="false" ht="15" hidden="false" customHeight="false" outlineLevel="0" collapsed="false">
      <c r="A6538" s="15" t="s">
        <v>6635</v>
      </c>
      <c r="B6538" s="15" t="s">
        <v>98</v>
      </c>
      <c r="C6538" s="15" t="n">
        <v>0</v>
      </c>
      <c r="D6538" s="15" t="s">
        <v>24</v>
      </c>
      <c r="E6538" s="15" t="s">
        <v>24</v>
      </c>
      <c r="F6538" s="15" t="n">
        <v>1</v>
      </c>
      <c r="G6538" s="15" t="s">
        <v>24</v>
      </c>
      <c r="H6538" s="15" t="s">
        <v>95</v>
      </c>
      <c r="I6538" s="15" t="s">
        <v>96</v>
      </c>
      <c r="J6538" s="15" t="s">
        <v>24</v>
      </c>
      <c r="K6538" s="15" t="s">
        <v>24</v>
      </c>
      <c r="L6538" s="15" t="s">
        <v>24</v>
      </c>
      <c r="M6538" s="15" t="s">
        <v>24</v>
      </c>
      <c r="N6538" s="15" t="s">
        <v>24</v>
      </c>
      <c r="O6538" s="15" t="s">
        <v>24</v>
      </c>
      <c r="P6538" s="15" t="s">
        <v>25</v>
      </c>
      <c r="Q6538" s="15" t="s">
        <v>24</v>
      </c>
      <c r="R6538" s="15" t="s">
        <v>17</v>
      </c>
      <c r="S6538" s="18" t="n">
        <v>24.4</v>
      </c>
      <c r="T6538" s="15" t="n">
        <v>24.4</v>
      </c>
      <c r="U6538" s="15" t="s">
        <v>24</v>
      </c>
      <c r="V6538" s="18" t="n">
        <f aca="false">IF(ISNUMBER(T6538),T6538,0)</f>
        <v>24.4</v>
      </c>
      <c r="W6538" s="15" t="n">
        <f aca="false">IF(U6538="Yes",1,0)</f>
        <v>0</v>
      </c>
      <c r="X6538" s="15" t="str">
        <f aca="false">IF(F6538&lt;=12,"0-12 months",IF(F6538&lt;=24,"13-24 months",IF(F6538&lt;=48,"25-48 months","49-72 months")))</f>
        <v>0-12 months</v>
      </c>
      <c r="Y6538" s="15" t="str">
        <f aca="false">IF(C6538=1,"Yes","No")</f>
        <v>No</v>
      </c>
      <c r="Z6538" s="15" t="n">
        <f aca="false">COUNTIF(J6538:O6538,"Yes")</f>
        <v>0</v>
      </c>
      <c r="AA6538" s="18" t="n">
        <f aca="false">S6538*W6538</f>
        <v>0</v>
      </c>
      <c r="AB6538" s="15" t="n">
        <f aca="false">(P6538="Month-to-month")+(I6538="Fiber optic")+(R6538="Electronic check")+(F6538&lt;=12)+(M6538="No")+(J6538="No")</f>
        <v>4</v>
      </c>
      <c r="AC6538" s="15" t="str">
        <f aca="false">IF(AB6538&gt;=5,"High",IF(AB6538&gt;=3,"Medium","Low"))</f>
        <v>Medium</v>
      </c>
    </row>
    <row r="6539" customFormat="false" ht="15" hidden="false" customHeight="false" outlineLevel="0" collapsed="false">
      <c r="A6539" s="15" t="s">
        <v>6636</v>
      </c>
      <c r="B6539" s="15" t="s">
        <v>98</v>
      </c>
      <c r="C6539" s="15" t="n">
        <v>0</v>
      </c>
      <c r="D6539" s="15" t="s">
        <v>26</v>
      </c>
      <c r="E6539" s="15" t="s">
        <v>24</v>
      </c>
      <c r="F6539" s="15" t="n">
        <v>70</v>
      </c>
      <c r="G6539" s="15" t="s">
        <v>26</v>
      </c>
      <c r="H6539" s="15" t="s">
        <v>26</v>
      </c>
      <c r="I6539" s="15" t="s">
        <v>102</v>
      </c>
      <c r="J6539" s="15" t="s">
        <v>26</v>
      </c>
      <c r="K6539" s="15" t="s">
        <v>26</v>
      </c>
      <c r="L6539" s="15" t="s">
        <v>26</v>
      </c>
      <c r="M6539" s="15" t="s">
        <v>26</v>
      </c>
      <c r="N6539" s="15" t="s">
        <v>26</v>
      </c>
      <c r="O6539" s="15" t="s">
        <v>26</v>
      </c>
      <c r="P6539" s="15" t="s">
        <v>27</v>
      </c>
      <c r="Q6539" s="15" t="s">
        <v>24</v>
      </c>
      <c r="R6539" s="15" t="s">
        <v>21</v>
      </c>
      <c r="S6539" s="18" t="n">
        <v>115.65</v>
      </c>
      <c r="T6539" s="15" t="n">
        <v>7968.85</v>
      </c>
      <c r="U6539" s="15" t="s">
        <v>26</v>
      </c>
      <c r="V6539" s="18" t="n">
        <f aca="false">IF(ISNUMBER(T6539),T6539,0)</f>
        <v>7968.85</v>
      </c>
      <c r="W6539" s="15" t="n">
        <f aca="false">IF(U6539="Yes",1,0)</f>
        <v>1</v>
      </c>
      <c r="X6539" s="15" t="str">
        <f aca="false">IF(F6539&lt;=12,"0-12 months",IF(F6539&lt;=24,"13-24 months",IF(F6539&lt;=48,"25-48 months","49-72 months")))</f>
        <v>49-72 months</v>
      </c>
      <c r="Y6539" s="15" t="str">
        <f aca="false">IF(C6539=1,"Yes","No")</f>
        <v>No</v>
      </c>
      <c r="Z6539" s="15" t="n">
        <f aca="false">COUNTIF(J6539:O6539,"Yes")</f>
        <v>6</v>
      </c>
      <c r="AA6539" s="18" t="n">
        <f aca="false">S6539*W6539</f>
        <v>115.65</v>
      </c>
      <c r="AB6539" s="15" t="n">
        <f aca="false">(P6539="Month-to-month")+(I6539="Fiber optic")+(R6539="Electronic check")+(F6539&lt;=12)+(M6539="No")+(J6539="No")</f>
        <v>1</v>
      </c>
      <c r="AC6539" s="15" t="str">
        <f aca="false">IF(AB6539&gt;=5,"High",IF(AB6539&gt;=3,"Medium","Low"))</f>
        <v>Low</v>
      </c>
    </row>
    <row r="6540" customFormat="false" ht="15" hidden="false" customHeight="false" outlineLevel="0" collapsed="false">
      <c r="A6540" s="15" t="s">
        <v>6637</v>
      </c>
      <c r="B6540" s="15" t="s">
        <v>98</v>
      </c>
      <c r="C6540" s="15" t="n">
        <v>0</v>
      </c>
      <c r="D6540" s="15" t="s">
        <v>24</v>
      </c>
      <c r="E6540" s="15" t="s">
        <v>24</v>
      </c>
      <c r="F6540" s="15" t="n">
        <v>2</v>
      </c>
      <c r="G6540" s="15" t="s">
        <v>26</v>
      </c>
      <c r="H6540" s="15" t="s">
        <v>24</v>
      </c>
      <c r="I6540" s="15" t="s">
        <v>102</v>
      </c>
      <c r="J6540" s="15" t="s">
        <v>24</v>
      </c>
      <c r="K6540" s="15" t="s">
        <v>24</v>
      </c>
      <c r="L6540" s="15" t="s">
        <v>26</v>
      </c>
      <c r="M6540" s="15" t="s">
        <v>26</v>
      </c>
      <c r="N6540" s="15" t="s">
        <v>24</v>
      </c>
      <c r="O6540" s="15" t="s">
        <v>24</v>
      </c>
      <c r="P6540" s="15" t="s">
        <v>25</v>
      </c>
      <c r="Q6540" s="15" t="s">
        <v>26</v>
      </c>
      <c r="R6540" s="15" t="s">
        <v>15</v>
      </c>
      <c r="S6540" s="18" t="n">
        <v>79.85</v>
      </c>
      <c r="T6540" s="15" t="n">
        <v>152.45</v>
      </c>
      <c r="U6540" s="15" t="s">
        <v>26</v>
      </c>
      <c r="V6540" s="18" t="n">
        <f aca="false">IF(ISNUMBER(T6540),T6540,0)</f>
        <v>152.45</v>
      </c>
      <c r="W6540" s="15" t="n">
        <f aca="false">IF(U6540="Yes",1,0)</f>
        <v>1</v>
      </c>
      <c r="X6540" s="15" t="str">
        <f aca="false">IF(F6540&lt;=12,"0-12 months",IF(F6540&lt;=24,"13-24 months",IF(F6540&lt;=48,"25-48 months","49-72 months")))</f>
        <v>0-12 months</v>
      </c>
      <c r="Y6540" s="15" t="str">
        <f aca="false">IF(C6540=1,"Yes","No")</f>
        <v>No</v>
      </c>
      <c r="Z6540" s="15" t="n">
        <f aca="false">COUNTIF(J6540:O6540,"Yes")</f>
        <v>2</v>
      </c>
      <c r="AA6540" s="18" t="n">
        <f aca="false">S6540*W6540</f>
        <v>79.85</v>
      </c>
      <c r="AB6540" s="15" t="n">
        <f aca="false">(P6540="Month-to-month")+(I6540="Fiber optic")+(R6540="Electronic check")+(F6540&lt;=12)+(M6540="No")+(J6540="No")</f>
        <v>5</v>
      </c>
      <c r="AC6540" s="15" t="str">
        <f aca="false">IF(AB6540&gt;=5,"High",IF(AB6540&gt;=3,"Medium","Low"))</f>
        <v>High</v>
      </c>
    </row>
    <row r="6541" customFormat="false" ht="15" hidden="false" customHeight="false" outlineLevel="0" collapsed="false">
      <c r="A6541" s="15" t="s">
        <v>6638</v>
      </c>
      <c r="B6541" s="15" t="s">
        <v>94</v>
      </c>
      <c r="C6541" s="15" t="n">
        <v>0</v>
      </c>
      <c r="D6541" s="15" t="s">
        <v>26</v>
      </c>
      <c r="E6541" s="15" t="s">
        <v>24</v>
      </c>
      <c r="F6541" s="15" t="n">
        <v>26</v>
      </c>
      <c r="G6541" s="15" t="s">
        <v>26</v>
      </c>
      <c r="H6541" s="15" t="s">
        <v>24</v>
      </c>
      <c r="I6541" s="15" t="s">
        <v>96</v>
      </c>
      <c r="J6541" s="15" t="s">
        <v>24</v>
      </c>
      <c r="K6541" s="15" t="s">
        <v>26</v>
      </c>
      <c r="L6541" s="15" t="s">
        <v>24</v>
      </c>
      <c r="M6541" s="15" t="s">
        <v>26</v>
      </c>
      <c r="N6541" s="15" t="s">
        <v>26</v>
      </c>
      <c r="O6541" s="15" t="s">
        <v>26</v>
      </c>
      <c r="P6541" s="15" t="s">
        <v>25</v>
      </c>
      <c r="Q6541" s="15" t="s">
        <v>26</v>
      </c>
      <c r="R6541" s="15" t="s">
        <v>15</v>
      </c>
      <c r="S6541" s="18" t="n">
        <v>73.05</v>
      </c>
      <c r="T6541" s="15" t="n">
        <v>1959.5</v>
      </c>
      <c r="U6541" s="15" t="s">
        <v>24</v>
      </c>
      <c r="V6541" s="18" t="n">
        <f aca="false">IF(ISNUMBER(T6541),T6541,0)</f>
        <v>1959.5</v>
      </c>
      <c r="W6541" s="15" t="n">
        <f aca="false">IF(U6541="Yes",1,0)</f>
        <v>0</v>
      </c>
      <c r="X6541" s="15" t="str">
        <f aca="false">IF(F6541&lt;=12,"0-12 months",IF(F6541&lt;=24,"13-24 months",IF(F6541&lt;=48,"25-48 months","49-72 months")))</f>
        <v>25-48 months</v>
      </c>
      <c r="Y6541" s="15" t="str">
        <f aca="false">IF(C6541=1,"Yes","No")</f>
        <v>No</v>
      </c>
      <c r="Z6541" s="15" t="n">
        <f aca="false">COUNTIF(J6541:O6541,"Yes")</f>
        <v>4</v>
      </c>
      <c r="AA6541" s="18" t="n">
        <f aca="false">S6541*W6541</f>
        <v>0</v>
      </c>
      <c r="AB6541" s="15" t="n">
        <f aca="false">(P6541="Month-to-month")+(I6541="Fiber optic")+(R6541="Electronic check")+(F6541&lt;=12)+(M6541="No")+(J6541="No")</f>
        <v>3</v>
      </c>
      <c r="AC6541" s="15" t="str">
        <f aca="false">IF(AB6541&gt;=5,"High",IF(AB6541&gt;=3,"Medium","Low"))</f>
        <v>Medium</v>
      </c>
    </row>
    <row r="6542" customFormat="false" ht="15" hidden="false" customHeight="false" outlineLevel="0" collapsed="false">
      <c r="A6542" s="15" t="s">
        <v>6639</v>
      </c>
      <c r="B6542" s="15" t="s">
        <v>94</v>
      </c>
      <c r="C6542" s="15" t="n">
        <v>0</v>
      </c>
      <c r="D6542" s="15" t="s">
        <v>24</v>
      </c>
      <c r="E6542" s="15" t="s">
        <v>24</v>
      </c>
      <c r="F6542" s="15" t="n">
        <v>34</v>
      </c>
      <c r="G6542" s="15" t="s">
        <v>26</v>
      </c>
      <c r="H6542" s="15" t="s">
        <v>24</v>
      </c>
      <c r="I6542" s="15" t="s">
        <v>96</v>
      </c>
      <c r="J6542" s="15" t="s">
        <v>26</v>
      </c>
      <c r="K6542" s="15" t="s">
        <v>26</v>
      </c>
      <c r="L6542" s="15" t="s">
        <v>24</v>
      </c>
      <c r="M6542" s="15" t="s">
        <v>24</v>
      </c>
      <c r="N6542" s="15" t="s">
        <v>24</v>
      </c>
      <c r="O6542" s="15" t="s">
        <v>26</v>
      </c>
      <c r="P6542" s="15" t="s">
        <v>27</v>
      </c>
      <c r="Q6542" s="15" t="s">
        <v>24</v>
      </c>
      <c r="R6542" s="15" t="s">
        <v>15</v>
      </c>
      <c r="S6542" s="18" t="n">
        <v>64.35</v>
      </c>
      <c r="T6542" s="15" t="n">
        <v>2053.05</v>
      </c>
      <c r="U6542" s="15" t="s">
        <v>24</v>
      </c>
      <c r="V6542" s="18" t="n">
        <f aca="false">IF(ISNUMBER(T6542),T6542,0)</f>
        <v>2053.05</v>
      </c>
      <c r="W6542" s="15" t="n">
        <f aca="false">IF(U6542="Yes",1,0)</f>
        <v>0</v>
      </c>
      <c r="X6542" s="15" t="str">
        <f aca="false">IF(F6542&lt;=12,"0-12 months",IF(F6542&lt;=24,"13-24 months",IF(F6542&lt;=48,"25-48 months","49-72 months")))</f>
        <v>25-48 months</v>
      </c>
      <c r="Y6542" s="15" t="str">
        <f aca="false">IF(C6542=1,"Yes","No")</f>
        <v>No</v>
      </c>
      <c r="Z6542" s="15" t="n">
        <f aca="false">COUNTIF(J6542:O6542,"Yes")</f>
        <v>3</v>
      </c>
      <c r="AA6542" s="18" t="n">
        <f aca="false">S6542*W6542</f>
        <v>0</v>
      </c>
      <c r="AB6542" s="15" t="n">
        <f aca="false">(P6542="Month-to-month")+(I6542="Fiber optic")+(R6542="Electronic check")+(F6542&lt;=12)+(M6542="No")+(J6542="No")</f>
        <v>2</v>
      </c>
      <c r="AC6542" s="15" t="str">
        <f aca="false">IF(AB6542&gt;=5,"High",IF(AB6542&gt;=3,"Medium","Low"))</f>
        <v>Low</v>
      </c>
    </row>
    <row r="6543" customFormat="false" ht="15" hidden="false" customHeight="false" outlineLevel="0" collapsed="false">
      <c r="A6543" s="15" t="s">
        <v>6640</v>
      </c>
      <c r="B6543" s="15" t="s">
        <v>94</v>
      </c>
      <c r="C6543" s="15" t="n">
        <v>0</v>
      </c>
      <c r="D6543" s="15" t="s">
        <v>24</v>
      </c>
      <c r="E6543" s="15" t="s">
        <v>26</v>
      </c>
      <c r="F6543" s="15" t="n">
        <v>19</v>
      </c>
      <c r="G6543" s="15" t="s">
        <v>26</v>
      </c>
      <c r="H6543" s="15" t="s">
        <v>24</v>
      </c>
      <c r="I6543" s="15" t="s">
        <v>24</v>
      </c>
      <c r="J6543" s="15" t="s">
        <v>28</v>
      </c>
      <c r="K6543" s="15" t="s">
        <v>28</v>
      </c>
      <c r="L6543" s="15" t="s">
        <v>28</v>
      </c>
      <c r="M6543" s="15" t="s">
        <v>28</v>
      </c>
      <c r="N6543" s="15" t="s">
        <v>28</v>
      </c>
      <c r="O6543" s="15" t="s">
        <v>28</v>
      </c>
      <c r="P6543" s="15" t="s">
        <v>29</v>
      </c>
      <c r="Q6543" s="15" t="s">
        <v>24</v>
      </c>
      <c r="R6543" s="15" t="s">
        <v>17</v>
      </c>
      <c r="S6543" s="18" t="n">
        <v>20.5</v>
      </c>
      <c r="T6543" s="15" t="n">
        <v>398.55</v>
      </c>
      <c r="U6543" s="15" t="s">
        <v>24</v>
      </c>
      <c r="V6543" s="18" t="n">
        <f aca="false">IF(ISNUMBER(T6543),T6543,0)</f>
        <v>398.55</v>
      </c>
      <c r="W6543" s="15" t="n">
        <f aca="false">IF(U6543="Yes",1,0)</f>
        <v>0</v>
      </c>
      <c r="X6543" s="15" t="str">
        <f aca="false">IF(F6543&lt;=12,"0-12 months",IF(F6543&lt;=24,"13-24 months",IF(F6543&lt;=48,"25-48 months","49-72 months")))</f>
        <v>13-24 months</v>
      </c>
      <c r="Y6543" s="15" t="str">
        <f aca="false">IF(C6543=1,"Yes","No")</f>
        <v>No</v>
      </c>
      <c r="Z6543" s="15" t="n">
        <f aca="false">COUNTIF(J6543:O6543,"Yes")</f>
        <v>0</v>
      </c>
      <c r="AA6543" s="18" t="n">
        <f aca="false">S6543*W6543</f>
        <v>0</v>
      </c>
      <c r="AB6543" s="15" t="n">
        <f aca="false">(P6543="Month-to-month")+(I6543="Fiber optic")+(R6543="Electronic check")+(F6543&lt;=12)+(M6543="No")+(J6543="No")</f>
        <v>0</v>
      </c>
      <c r="AC6543" s="15" t="str">
        <f aca="false">IF(AB6543&gt;=5,"High",IF(AB6543&gt;=3,"Medium","Low"))</f>
        <v>Low</v>
      </c>
    </row>
    <row r="6544" customFormat="false" ht="15" hidden="false" customHeight="false" outlineLevel="0" collapsed="false">
      <c r="A6544" s="15" t="s">
        <v>6641</v>
      </c>
      <c r="B6544" s="15" t="s">
        <v>98</v>
      </c>
      <c r="C6544" s="15" t="n">
        <v>0</v>
      </c>
      <c r="D6544" s="15" t="s">
        <v>24</v>
      </c>
      <c r="E6544" s="15" t="s">
        <v>24</v>
      </c>
      <c r="F6544" s="15" t="n">
        <v>15</v>
      </c>
      <c r="G6544" s="15" t="s">
        <v>26</v>
      </c>
      <c r="H6544" s="15" t="s">
        <v>26</v>
      </c>
      <c r="I6544" s="15" t="s">
        <v>102</v>
      </c>
      <c r="J6544" s="15" t="s">
        <v>24</v>
      </c>
      <c r="K6544" s="15" t="s">
        <v>24</v>
      </c>
      <c r="L6544" s="15" t="s">
        <v>24</v>
      </c>
      <c r="M6544" s="15" t="s">
        <v>24</v>
      </c>
      <c r="N6544" s="15" t="s">
        <v>24</v>
      </c>
      <c r="O6544" s="15" t="s">
        <v>24</v>
      </c>
      <c r="P6544" s="15" t="s">
        <v>25</v>
      </c>
      <c r="Q6544" s="15" t="s">
        <v>26</v>
      </c>
      <c r="R6544" s="15" t="s">
        <v>17</v>
      </c>
      <c r="S6544" s="18" t="n">
        <v>76</v>
      </c>
      <c r="T6544" s="15" t="n">
        <v>1130.85</v>
      </c>
      <c r="U6544" s="15" t="s">
        <v>26</v>
      </c>
      <c r="V6544" s="18" t="n">
        <f aca="false">IF(ISNUMBER(T6544),T6544,0)</f>
        <v>1130.85</v>
      </c>
      <c r="W6544" s="15" t="n">
        <f aca="false">IF(U6544="Yes",1,0)</f>
        <v>1</v>
      </c>
      <c r="X6544" s="15" t="str">
        <f aca="false">IF(F6544&lt;=12,"0-12 months",IF(F6544&lt;=24,"13-24 months",IF(F6544&lt;=48,"25-48 months","49-72 months")))</f>
        <v>13-24 months</v>
      </c>
      <c r="Y6544" s="15" t="str">
        <f aca="false">IF(C6544=1,"Yes","No")</f>
        <v>No</v>
      </c>
      <c r="Z6544" s="15" t="n">
        <f aca="false">COUNTIF(J6544:O6544,"Yes")</f>
        <v>0</v>
      </c>
      <c r="AA6544" s="18" t="n">
        <f aca="false">S6544*W6544</f>
        <v>76</v>
      </c>
      <c r="AB6544" s="15" t="n">
        <f aca="false">(P6544="Month-to-month")+(I6544="Fiber optic")+(R6544="Electronic check")+(F6544&lt;=12)+(M6544="No")+(J6544="No")</f>
        <v>4</v>
      </c>
      <c r="AC6544" s="15" t="str">
        <f aca="false">IF(AB6544&gt;=5,"High",IF(AB6544&gt;=3,"Medium","Low"))</f>
        <v>Medium</v>
      </c>
    </row>
    <row r="6545" customFormat="false" ht="15" hidden="false" customHeight="false" outlineLevel="0" collapsed="false">
      <c r="A6545" s="15" t="s">
        <v>6642</v>
      </c>
      <c r="B6545" s="15" t="s">
        <v>94</v>
      </c>
      <c r="C6545" s="15" t="n">
        <v>0</v>
      </c>
      <c r="D6545" s="15" t="s">
        <v>26</v>
      </c>
      <c r="E6545" s="15" t="s">
        <v>26</v>
      </c>
      <c r="F6545" s="15" t="n">
        <v>62</v>
      </c>
      <c r="G6545" s="15" t="s">
        <v>26</v>
      </c>
      <c r="H6545" s="15" t="s">
        <v>24</v>
      </c>
      <c r="I6545" s="15" t="s">
        <v>96</v>
      </c>
      <c r="J6545" s="15" t="s">
        <v>26</v>
      </c>
      <c r="K6545" s="15" t="s">
        <v>24</v>
      </c>
      <c r="L6545" s="15" t="s">
        <v>26</v>
      </c>
      <c r="M6545" s="15" t="s">
        <v>24</v>
      </c>
      <c r="N6545" s="15" t="s">
        <v>24</v>
      </c>
      <c r="O6545" s="15" t="s">
        <v>24</v>
      </c>
      <c r="P6545" s="15" t="s">
        <v>27</v>
      </c>
      <c r="Q6545" s="15" t="s">
        <v>24</v>
      </c>
      <c r="R6545" s="15" t="s">
        <v>21</v>
      </c>
      <c r="S6545" s="18" t="n">
        <v>54.75</v>
      </c>
      <c r="T6545" s="15" t="n">
        <v>3425.35</v>
      </c>
      <c r="U6545" s="15" t="s">
        <v>24</v>
      </c>
      <c r="V6545" s="18" t="n">
        <f aca="false">IF(ISNUMBER(T6545),T6545,0)</f>
        <v>3425.35</v>
      </c>
      <c r="W6545" s="15" t="n">
        <f aca="false">IF(U6545="Yes",1,0)</f>
        <v>0</v>
      </c>
      <c r="X6545" s="15" t="str">
        <f aca="false">IF(F6545&lt;=12,"0-12 months",IF(F6545&lt;=24,"13-24 months",IF(F6545&lt;=48,"25-48 months","49-72 months")))</f>
        <v>49-72 months</v>
      </c>
      <c r="Y6545" s="15" t="str">
        <f aca="false">IF(C6545=1,"Yes","No")</f>
        <v>No</v>
      </c>
      <c r="Z6545" s="15" t="n">
        <f aca="false">COUNTIF(J6545:O6545,"Yes")</f>
        <v>2</v>
      </c>
      <c r="AA6545" s="18" t="n">
        <f aca="false">S6545*W6545</f>
        <v>0</v>
      </c>
      <c r="AB6545" s="15" t="n">
        <f aca="false">(P6545="Month-to-month")+(I6545="Fiber optic")+(R6545="Electronic check")+(F6545&lt;=12)+(M6545="No")+(J6545="No")</f>
        <v>1</v>
      </c>
      <c r="AC6545" s="15" t="str">
        <f aca="false">IF(AB6545&gt;=5,"High",IF(AB6545&gt;=3,"Medium","Low"))</f>
        <v>Low</v>
      </c>
    </row>
    <row r="6546" customFormat="false" ht="15" hidden="false" customHeight="false" outlineLevel="0" collapsed="false">
      <c r="A6546" s="15" t="s">
        <v>6643</v>
      </c>
      <c r="B6546" s="15" t="s">
        <v>94</v>
      </c>
      <c r="C6546" s="15" t="n">
        <v>1</v>
      </c>
      <c r="D6546" s="15" t="s">
        <v>24</v>
      </c>
      <c r="E6546" s="15" t="s">
        <v>24</v>
      </c>
      <c r="F6546" s="15" t="n">
        <v>42</v>
      </c>
      <c r="G6546" s="15" t="s">
        <v>26</v>
      </c>
      <c r="H6546" s="15" t="s">
        <v>26</v>
      </c>
      <c r="I6546" s="15" t="s">
        <v>102</v>
      </c>
      <c r="J6546" s="15" t="s">
        <v>24</v>
      </c>
      <c r="K6546" s="15" t="s">
        <v>26</v>
      </c>
      <c r="L6546" s="15" t="s">
        <v>26</v>
      </c>
      <c r="M6546" s="15" t="s">
        <v>24</v>
      </c>
      <c r="N6546" s="15" t="s">
        <v>26</v>
      </c>
      <c r="O6546" s="15" t="s">
        <v>26</v>
      </c>
      <c r="P6546" s="15" t="s">
        <v>25</v>
      </c>
      <c r="Q6546" s="15" t="s">
        <v>26</v>
      </c>
      <c r="R6546" s="15" t="s">
        <v>19</v>
      </c>
      <c r="S6546" s="18" t="n">
        <v>104.75</v>
      </c>
      <c r="T6546" s="15" t="n">
        <v>4323.45</v>
      </c>
      <c r="U6546" s="15" t="s">
        <v>26</v>
      </c>
      <c r="V6546" s="18" t="n">
        <f aca="false">IF(ISNUMBER(T6546),T6546,0)</f>
        <v>4323.45</v>
      </c>
      <c r="W6546" s="15" t="n">
        <f aca="false">IF(U6546="Yes",1,0)</f>
        <v>1</v>
      </c>
      <c r="X6546" s="15" t="str">
        <f aca="false">IF(F6546&lt;=12,"0-12 months",IF(F6546&lt;=24,"13-24 months",IF(F6546&lt;=48,"25-48 months","49-72 months")))</f>
        <v>25-48 months</v>
      </c>
      <c r="Y6546" s="15" t="str">
        <f aca="false">IF(C6546=1,"Yes","No")</f>
        <v>Yes</v>
      </c>
      <c r="Z6546" s="15" t="n">
        <f aca="false">COUNTIF(J6546:O6546,"Yes")</f>
        <v>4</v>
      </c>
      <c r="AA6546" s="18" t="n">
        <f aca="false">S6546*W6546</f>
        <v>104.75</v>
      </c>
      <c r="AB6546" s="15" t="n">
        <f aca="false">(P6546="Month-to-month")+(I6546="Fiber optic")+(R6546="Electronic check")+(F6546&lt;=12)+(M6546="No")+(J6546="No")</f>
        <v>4</v>
      </c>
      <c r="AC6546" s="15" t="str">
        <f aca="false">IF(AB6546&gt;=5,"High",IF(AB6546&gt;=3,"Medium","Low"))</f>
        <v>Medium</v>
      </c>
    </row>
    <row r="6547" customFormat="false" ht="15" hidden="false" customHeight="false" outlineLevel="0" collapsed="false">
      <c r="A6547" s="15" t="s">
        <v>6644</v>
      </c>
      <c r="B6547" s="15" t="s">
        <v>94</v>
      </c>
      <c r="C6547" s="15" t="n">
        <v>0</v>
      </c>
      <c r="D6547" s="15" t="s">
        <v>24</v>
      </c>
      <c r="E6547" s="15" t="s">
        <v>24</v>
      </c>
      <c r="F6547" s="15" t="n">
        <v>9</v>
      </c>
      <c r="G6547" s="15" t="s">
        <v>26</v>
      </c>
      <c r="H6547" s="15" t="s">
        <v>24</v>
      </c>
      <c r="I6547" s="15" t="s">
        <v>96</v>
      </c>
      <c r="J6547" s="15" t="s">
        <v>26</v>
      </c>
      <c r="K6547" s="15" t="s">
        <v>26</v>
      </c>
      <c r="L6547" s="15" t="s">
        <v>24</v>
      </c>
      <c r="M6547" s="15" t="s">
        <v>24</v>
      </c>
      <c r="N6547" s="15" t="s">
        <v>26</v>
      </c>
      <c r="O6547" s="15" t="s">
        <v>26</v>
      </c>
      <c r="P6547" s="15" t="s">
        <v>25</v>
      </c>
      <c r="Q6547" s="15" t="s">
        <v>26</v>
      </c>
      <c r="R6547" s="15" t="s">
        <v>15</v>
      </c>
      <c r="S6547" s="18" t="n">
        <v>74.65</v>
      </c>
      <c r="T6547" s="15" t="n">
        <v>703.55</v>
      </c>
      <c r="U6547" s="15" t="s">
        <v>26</v>
      </c>
      <c r="V6547" s="18" t="n">
        <f aca="false">IF(ISNUMBER(T6547),T6547,0)</f>
        <v>703.55</v>
      </c>
      <c r="W6547" s="15" t="n">
        <f aca="false">IF(U6547="Yes",1,0)</f>
        <v>1</v>
      </c>
      <c r="X6547" s="15" t="str">
        <f aca="false">IF(F6547&lt;=12,"0-12 months",IF(F6547&lt;=24,"13-24 months",IF(F6547&lt;=48,"25-48 months","49-72 months")))</f>
        <v>0-12 months</v>
      </c>
      <c r="Y6547" s="15" t="str">
        <f aca="false">IF(C6547=1,"Yes","No")</f>
        <v>No</v>
      </c>
      <c r="Z6547" s="15" t="n">
        <f aca="false">COUNTIF(J6547:O6547,"Yes")</f>
        <v>4</v>
      </c>
      <c r="AA6547" s="18" t="n">
        <f aca="false">S6547*W6547</f>
        <v>74.65</v>
      </c>
      <c r="AB6547" s="15" t="n">
        <f aca="false">(P6547="Month-to-month")+(I6547="Fiber optic")+(R6547="Electronic check")+(F6547&lt;=12)+(M6547="No")+(J6547="No")</f>
        <v>4</v>
      </c>
      <c r="AC6547" s="15" t="str">
        <f aca="false">IF(AB6547&gt;=5,"High",IF(AB6547&gt;=3,"Medium","Low"))</f>
        <v>Medium</v>
      </c>
    </row>
    <row r="6548" customFormat="false" ht="15" hidden="false" customHeight="false" outlineLevel="0" collapsed="false">
      <c r="A6548" s="15" t="s">
        <v>6645</v>
      </c>
      <c r="B6548" s="15" t="s">
        <v>98</v>
      </c>
      <c r="C6548" s="15" t="n">
        <v>0</v>
      </c>
      <c r="D6548" s="15" t="s">
        <v>24</v>
      </c>
      <c r="E6548" s="15" t="s">
        <v>24</v>
      </c>
      <c r="F6548" s="15" t="n">
        <v>24</v>
      </c>
      <c r="G6548" s="15" t="s">
        <v>26</v>
      </c>
      <c r="H6548" s="15" t="s">
        <v>24</v>
      </c>
      <c r="I6548" s="15" t="s">
        <v>96</v>
      </c>
      <c r="J6548" s="15" t="s">
        <v>26</v>
      </c>
      <c r="K6548" s="15" t="s">
        <v>24</v>
      </c>
      <c r="L6548" s="15" t="s">
        <v>24</v>
      </c>
      <c r="M6548" s="15" t="s">
        <v>24</v>
      </c>
      <c r="N6548" s="15" t="s">
        <v>24</v>
      </c>
      <c r="O6548" s="15" t="s">
        <v>24</v>
      </c>
      <c r="P6548" s="15" t="s">
        <v>25</v>
      </c>
      <c r="Q6548" s="15" t="s">
        <v>26</v>
      </c>
      <c r="R6548" s="15" t="s">
        <v>15</v>
      </c>
      <c r="S6548" s="18" t="n">
        <v>51.15</v>
      </c>
      <c r="T6548" s="15" t="n">
        <v>1275.7</v>
      </c>
      <c r="U6548" s="15" t="s">
        <v>24</v>
      </c>
      <c r="V6548" s="18" t="n">
        <f aca="false">IF(ISNUMBER(T6548),T6548,0)</f>
        <v>1275.7</v>
      </c>
      <c r="W6548" s="15" t="n">
        <f aca="false">IF(U6548="Yes",1,0)</f>
        <v>0</v>
      </c>
      <c r="X6548" s="15" t="str">
        <f aca="false">IF(F6548&lt;=12,"0-12 months",IF(F6548&lt;=24,"13-24 months",IF(F6548&lt;=48,"25-48 months","49-72 months")))</f>
        <v>13-24 months</v>
      </c>
      <c r="Y6548" s="15" t="str">
        <f aca="false">IF(C6548=1,"Yes","No")</f>
        <v>No</v>
      </c>
      <c r="Z6548" s="15" t="n">
        <f aca="false">COUNTIF(J6548:O6548,"Yes")</f>
        <v>1</v>
      </c>
      <c r="AA6548" s="18" t="n">
        <f aca="false">S6548*W6548</f>
        <v>0</v>
      </c>
      <c r="AB6548" s="15" t="n">
        <f aca="false">(P6548="Month-to-month")+(I6548="Fiber optic")+(R6548="Electronic check")+(F6548&lt;=12)+(M6548="No")+(J6548="No")</f>
        <v>3</v>
      </c>
      <c r="AC6548" s="15" t="str">
        <f aca="false">IF(AB6548&gt;=5,"High",IF(AB6548&gt;=3,"Medium","Low"))</f>
        <v>Medium</v>
      </c>
    </row>
    <row r="6549" customFormat="false" ht="15" hidden="false" customHeight="false" outlineLevel="0" collapsed="false">
      <c r="A6549" s="15" t="s">
        <v>6646</v>
      </c>
      <c r="B6549" s="15" t="s">
        <v>98</v>
      </c>
      <c r="C6549" s="15" t="n">
        <v>1</v>
      </c>
      <c r="D6549" s="15" t="s">
        <v>26</v>
      </c>
      <c r="E6549" s="15" t="s">
        <v>24</v>
      </c>
      <c r="F6549" s="15" t="n">
        <v>68</v>
      </c>
      <c r="G6549" s="15" t="s">
        <v>24</v>
      </c>
      <c r="H6549" s="15" t="s">
        <v>95</v>
      </c>
      <c r="I6549" s="15" t="s">
        <v>96</v>
      </c>
      <c r="J6549" s="15" t="s">
        <v>26</v>
      </c>
      <c r="K6549" s="15" t="s">
        <v>26</v>
      </c>
      <c r="L6549" s="15" t="s">
        <v>26</v>
      </c>
      <c r="M6549" s="15" t="s">
        <v>24</v>
      </c>
      <c r="N6549" s="15" t="s">
        <v>24</v>
      </c>
      <c r="O6549" s="15" t="s">
        <v>24</v>
      </c>
      <c r="P6549" s="15" t="s">
        <v>29</v>
      </c>
      <c r="Q6549" s="15" t="s">
        <v>26</v>
      </c>
      <c r="R6549" s="15" t="s">
        <v>15</v>
      </c>
      <c r="S6549" s="18" t="n">
        <v>41.95</v>
      </c>
      <c r="T6549" s="15" t="n">
        <v>2965.75</v>
      </c>
      <c r="U6549" s="15" t="s">
        <v>24</v>
      </c>
      <c r="V6549" s="18" t="n">
        <f aca="false">IF(ISNUMBER(T6549),T6549,0)</f>
        <v>2965.75</v>
      </c>
      <c r="W6549" s="15" t="n">
        <f aca="false">IF(U6549="Yes",1,0)</f>
        <v>0</v>
      </c>
      <c r="X6549" s="15" t="str">
        <f aca="false">IF(F6549&lt;=12,"0-12 months",IF(F6549&lt;=24,"13-24 months",IF(F6549&lt;=48,"25-48 months","49-72 months")))</f>
        <v>49-72 months</v>
      </c>
      <c r="Y6549" s="15" t="str">
        <f aca="false">IF(C6549=1,"Yes","No")</f>
        <v>Yes</v>
      </c>
      <c r="Z6549" s="15" t="n">
        <f aca="false">COUNTIF(J6549:O6549,"Yes")</f>
        <v>3</v>
      </c>
      <c r="AA6549" s="18" t="n">
        <f aca="false">S6549*W6549</f>
        <v>0</v>
      </c>
      <c r="AB6549" s="15" t="n">
        <f aca="false">(P6549="Month-to-month")+(I6549="Fiber optic")+(R6549="Electronic check")+(F6549&lt;=12)+(M6549="No")+(J6549="No")</f>
        <v>2</v>
      </c>
      <c r="AC6549" s="15" t="str">
        <f aca="false">IF(AB6549&gt;=5,"High",IF(AB6549&gt;=3,"Medium","Low"))</f>
        <v>Low</v>
      </c>
    </row>
    <row r="6550" customFormat="false" ht="15" hidden="false" customHeight="false" outlineLevel="0" collapsed="false">
      <c r="A6550" s="15" t="s">
        <v>6647</v>
      </c>
      <c r="B6550" s="15" t="s">
        <v>98</v>
      </c>
      <c r="C6550" s="15" t="n">
        <v>0</v>
      </c>
      <c r="D6550" s="15" t="s">
        <v>26</v>
      </c>
      <c r="E6550" s="15" t="s">
        <v>26</v>
      </c>
      <c r="F6550" s="15" t="n">
        <v>31</v>
      </c>
      <c r="G6550" s="15" t="s">
        <v>26</v>
      </c>
      <c r="H6550" s="15" t="s">
        <v>24</v>
      </c>
      <c r="I6550" s="15" t="s">
        <v>96</v>
      </c>
      <c r="J6550" s="15" t="s">
        <v>24</v>
      </c>
      <c r="K6550" s="15" t="s">
        <v>24</v>
      </c>
      <c r="L6550" s="15" t="s">
        <v>26</v>
      </c>
      <c r="M6550" s="15" t="s">
        <v>26</v>
      </c>
      <c r="N6550" s="15" t="s">
        <v>24</v>
      </c>
      <c r="O6550" s="15" t="s">
        <v>24</v>
      </c>
      <c r="P6550" s="15" t="s">
        <v>25</v>
      </c>
      <c r="Q6550" s="15" t="s">
        <v>24</v>
      </c>
      <c r="R6550" s="15" t="s">
        <v>17</v>
      </c>
      <c r="S6550" s="18" t="n">
        <v>54.35</v>
      </c>
      <c r="T6550" s="15" t="n">
        <v>1647</v>
      </c>
      <c r="U6550" s="15" t="s">
        <v>24</v>
      </c>
      <c r="V6550" s="18" t="n">
        <f aca="false">IF(ISNUMBER(T6550),T6550,0)</f>
        <v>1647</v>
      </c>
      <c r="W6550" s="15" t="n">
        <f aca="false">IF(U6550="Yes",1,0)</f>
        <v>0</v>
      </c>
      <c r="X6550" s="15" t="str">
        <f aca="false">IF(F6550&lt;=12,"0-12 months",IF(F6550&lt;=24,"13-24 months",IF(F6550&lt;=48,"25-48 months","49-72 months")))</f>
        <v>25-48 months</v>
      </c>
      <c r="Y6550" s="15" t="str">
        <f aca="false">IF(C6550=1,"Yes","No")</f>
        <v>No</v>
      </c>
      <c r="Z6550" s="15" t="n">
        <f aca="false">COUNTIF(J6550:O6550,"Yes")</f>
        <v>2</v>
      </c>
      <c r="AA6550" s="18" t="n">
        <f aca="false">S6550*W6550</f>
        <v>0</v>
      </c>
      <c r="AB6550" s="15" t="n">
        <f aca="false">(P6550="Month-to-month")+(I6550="Fiber optic")+(R6550="Electronic check")+(F6550&lt;=12)+(M6550="No")+(J6550="No")</f>
        <v>2</v>
      </c>
      <c r="AC6550" s="15" t="str">
        <f aca="false">IF(AB6550&gt;=5,"High",IF(AB6550&gt;=3,"Medium","Low"))</f>
        <v>Low</v>
      </c>
    </row>
    <row r="6551" customFormat="false" ht="15" hidden="false" customHeight="false" outlineLevel="0" collapsed="false">
      <c r="A6551" s="15" t="s">
        <v>6648</v>
      </c>
      <c r="B6551" s="15" t="s">
        <v>94</v>
      </c>
      <c r="C6551" s="15" t="n">
        <v>0</v>
      </c>
      <c r="D6551" s="15" t="s">
        <v>24</v>
      </c>
      <c r="E6551" s="15" t="s">
        <v>24</v>
      </c>
      <c r="F6551" s="15" t="n">
        <v>1</v>
      </c>
      <c r="G6551" s="15" t="s">
        <v>26</v>
      </c>
      <c r="H6551" s="15" t="s">
        <v>24</v>
      </c>
      <c r="I6551" s="15" t="s">
        <v>96</v>
      </c>
      <c r="J6551" s="15" t="s">
        <v>24</v>
      </c>
      <c r="K6551" s="15" t="s">
        <v>24</v>
      </c>
      <c r="L6551" s="15" t="s">
        <v>24</v>
      </c>
      <c r="M6551" s="15" t="s">
        <v>24</v>
      </c>
      <c r="N6551" s="15" t="s">
        <v>24</v>
      </c>
      <c r="O6551" s="15" t="s">
        <v>26</v>
      </c>
      <c r="P6551" s="15" t="s">
        <v>25</v>
      </c>
      <c r="Q6551" s="15" t="s">
        <v>26</v>
      </c>
      <c r="R6551" s="15" t="s">
        <v>15</v>
      </c>
      <c r="S6551" s="18" t="n">
        <v>56.25</v>
      </c>
      <c r="T6551" s="15" t="n">
        <v>56.25</v>
      </c>
      <c r="U6551" s="15" t="s">
        <v>26</v>
      </c>
      <c r="V6551" s="18" t="n">
        <f aca="false">IF(ISNUMBER(T6551),T6551,0)</f>
        <v>56.25</v>
      </c>
      <c r="W6551" s="15" t="n">
        <f aca="false">IF(U6551="Yes",1,0)</f>
        <v>1</v>
      </c>
      <c r="X6551" s="15" t="str">
        <f aca="false">IF(F6551&lt;=12,"0-12 months",IF(F6551&lt;=24,"13-24 months",IF(F6551&lt;=48,"25-48 months","49-72 months")))</f>
        <v>0-12 months</v>
      </c>
      <c r="Y6551" s="15" t="str">
        <f aca="false">IF(C6551=1,"Yes","No")</f>
        <v>No</v>
      </c>
      <c r="Z6551" s="15" t="n">
        <f aca="false">COUNTIF(J6551:O6551,"Yes")</f>
        <v>1</v>
      </c>
      <c r="AA6551" s="18" t="n">
        <f aca="false">S6551*W6551</f>
        <v>56.25</v>
      </c>
      <c r="AB6551" s="15" t="n">
        <f aca="false">(P6551="Month-to-month")+(I6551="Fiber optic")+(R6551="Electronic check")+(F6551&lt;=12)+(M6551="No")+(J6551="No")</f>
        <v>5</v>
      </c>
      <c r="AC6551" s="15" t="str">
        <f aca="false">IF(AB6551&gt;=5,"High",IF(AB6551&gt;=3,"Medium","Low"))</f>
        <v>High</v>
      </c>
    </row>
    <row r="6552" customFormat="false" ht="15" hidden="false" customHeight="false" outlineLevel="0" collapsed="false">
      <c r="A6552" s="15" t="s">
        <v>6649</v>
      </c>
      <c r="B6552" s="15" t="s">
        <v>98</v>
      </c>
      <c r="C6552" s="15" t="n">
        <v>0</v>
      </c>
      <c r="D6552" s="15" t="s">
        <v>26</v>
      </c>
      <c r="E6552" s="15" t="s">
        <v>24</v>
      </c>
      <c r="F6552" s="15" t="n">
        <v>21</v>
      </c>
      <c r="G6552" s="15" t="s">
        <v>26</v>
      </c>
      <c r="H6552" s="15" t="s">
        <v>26</v>
      </c>
      <c r="I6552" s="15" t="s">
        <v>102</v>
      </c>
      <c r="J6552" s="15" t="s">
        <v>24</v>
      </c>
      <c r="K6552" s="15" t="s">
        <v>24</v>
      </c>
      <c r="L6552" s="15" t="s">
        <v>26</v>
      </c>
      <c r="M6552" s="15" t="s">
        <v>26</v>
      </c>
      <c r="N6552" s="15" t="s">
        <v>26</v>
      </c>
      <c r="O6552" s="15" t="s">
        <v>26</v>
      </c>
      <c r="P6552" s="15" t="s">
        <v>25</v>
      </c>
      <c r="Q6552" s="15" t="s">
        <v>26</v>
      </c>
      <c r="R6552" s="15" t="s">
        <v>15</v>
      </c>
      <c r="S6552" s="18" t="n">
        <v>106.1</v>
      </c>
      <c r="T6552" s="15" t="n">
        <v>2249.95</v>
      </c>
      <c r="U6552" s="15" t="s">
        <v>26</v>
      </c>
      <c r="V6552" s="18" t="n">
        <f aca="false">IF(ISNUMBER(T6552),T6552,0)</f>
        <v>2249.95</v>
      </c>
      <c r="W6552" s="15" t="n">
        <f aca="false">IF(U6552="Yes",1,0)</f>
        <v>1</v>
      </c>
      <c r="X6552" s="15" t="str">
        <f aca="false">IF(F6552&lt;=12,"0-12 months",IF(F6552&lt;=24,"13-24 months",IF(F6552&lt;=48,"25-48 months","49-72 months")))</f>
        <v>13-24 months</v>
      </c>
      <c r="Y6552" s="15" t="str">
        <f aca="false">IF(C6552=1,"Yes","No")</f>
        <v>No</v>
      </c>
      <c r="Z6552" s="15" t="n">
        <f aca="false">COUNTIF(J6552:O6552,"Yes")</f>
        <v>4</v>
      </c>
      <c r="AA6552" s="18" t="n">
        <f aca="false">S6552*W6552</f>
        <v>106.1</v>
      </c>
      <c r="AB6552" s="15" t="n">
        <f aca="false">(P6552="Month-to-month")+(I6552="Fiber optic")+(R6552="Electronic check")+(F6552&lt;=12)+(M6552="No")+(J6552="No")</f>
        <v>4</v>
      </c>
      <c r="AC6552" s="15" t="str">
        <f aca="false">IF(AB6552&gt;=5,"High",IF(AB6552&gt;=3,"Medium","Low"))</f>
        <v>Medium</v>
      </c>
    </row>
    <row r="6553" customFormat="false" ht="15" hidden="false" customHeight="false" outlineLevel="0" collapsed="false">
      <c r="A6553" s="15" t="s">
        <v>6650</v>
      </c>
      <c r="B6553" s="15" t="s">
        <v>94</v>
      </c>
      <c r="C6553" s="15" t="n">
        <v>0</v>
      </c>
      <c r="D6553" s="15" t="s">
        <v>26</v>
      </c>
      <c r="E6553" s="15" t="s">
        <v>24</v>
      </c>
      <c r="F6553" s="15" t="n">
        <v>63</v>
      </c>
      <c r="G6553" s="15" t="s">
        <v>26</v>
      </c>
      <c r="H6553" s="15" t="s">
        <v>24</v>
      </c>
      <c r="I6553" s="15" t="s">
        <v>102</v>
      </c>
      <c r="J6553" s="15" t="s">
        <v>24</v>
      </c>
      <c r="K6553" s="15" t="s">
        <v>26</v>
      </c>
      <c r="L6553" s="15" t="s">
        <v>24</v>
      </c>
      <c r="M6553" s="15" t="s">
        <v>24</v>
      </c>
      <c r="N6553" s="15" t="s">
        <v>26</v>
      </c>
      <c r="O6553" s="15" t="s">
        <v>26</v>
      </c>
      <c r="P6553" s="15" t="s">
        <v>27</v>
      </c>
      <c r="Q6553" s="15" t="s">
        <v>26</v>
      </c>
      <c r="R6553" s="15" t="s">
        <v>15</v>
      </c>
      <c r="S6553" s="18" t="n">
        <v>96</v>
      </c>
      <c r="T6553" s="15" t="n">
        <v>6109.75</v>
      </c>
      <c r="U6553" s="15" t="s">
        <v>24</v>
      </c>
      <c r="V6553" s="18" t="n">
        <f aca="false">IF(ISNUMBER(T6553),T6553,0)</f>
        <v>6109.75</v>
      </c>
      <c r="W6553" s="15" t="n">
        <f aca="false">IF(U6553="Yes",1,0)</f>
        <v>0</v>
      </c>
      <c r="X6553" s="15" t="str">
        <f aca="false">IF(F6553&lt;=12,"0-12 months",IF(F6553&lt;=24,"13-24 months",IF(F6553&lt;=48,"25-48 months","49-72 months")))</f>
        <v>49-72 months</v>
      </c>
      <c r="Y6553" s="15" t="str">
        <f aca="false">IF(C6553=1,"Yes","No")</f>
        <v>No</v>
      </c>
      <c r="Z6553" s="15" t="n">
        <f aca="false">COUNTIF(J6553:O6553,"Yes")</f>
        <v>3</v>
      </c>
      <c r="AA6553" s="18" t="n">
        <f aca="false">S6553*W6553</f>
        <v>0</v>
      </c>
      <c r="AB6553" s="15" t="n">
        <f aca="false">(P6553="Month-to-month")+(I6553="Fiber optic")+(R6553="Electronic check")+(F6553&lt;=12)+(M6553="No")+(J6553="No")</f>
        <v>4</v>
      </c>
      <c r="AC6553" s="15" t="str">
        <f aca="false">IF(AB6553&gt;=5,"High",IF(AB6553&gt;=3,"Medium","Low"))</f>
        <v>Medium</v>
      </c>
    </row>
    <row r="6554" customFormat="false" ht="15" hidden="false" customHeight="false" outlineLevel="0" collapsed="false">
      <c r="A6554" s="15" t="s">
        <v>6651</v>
      </c>
      <c r="B6554" s="15" t="s">
        <v>94</v>
      </c>
      <c r="C6554" s="15" t="n">
        <v>1</v>
      </c>
      <c r="D6554" s="15" t="s">
        <v>24</v>
      </c>
      <c r="E6554" s="15" t="s">
        <v>24</v>
      </c>
      <c r="F6554" s="15" t="n">
        <v>2</v>
      </c>
      <c r="G6554" s="15" t="s">
        <v>26</v>
      </c>
      <c r="H6554" s="15" t="s">
        <v>24</v>
      </c>
      <c r="I6554" s="15" t="s">
        <v>102</v>
      </c>
      <c r="J6554" s="15" t="s">
        <v>24</v>
      </c>
      <c r="K6554" s="15" t="s">
        <v>24</v>
      </c>
      <c r="L6554" s="15" t="s">
        <v>24</v>
      </c>
      <c r="M6554" s="15" t="s">
        <v>24</v>
      </c>
      <c r="N6554" s="15" t="s">
        <v>24</v>
      </c>
      <c r="O6554" s="15" t="s">
        <v>26</v>
      </c>
      <c r="P6554" s="15" t="s">
        <v>25</v>
      </c>
      <c r="Q6554" s="15" t="s">
        <v>26</v>
      </c>
      <c r="R6554" s="15" t="s">
        <v>19</v>
      </c>
      <c r="S6554" s="18" t="n">
        <v>79.75</v>
      </c>
      <c r="T6554" s="15" t="n">
        <v>159.4</v>
      </c>
      <c r="U6554" s="15" t="s">
        <v>26</v>
      </c>
      <c r="V6554" s="18" t="n">
        <f aca="false">IF(ISNUMBER(T6554),T6554,0)</f>
        <v>159.4</v>
      </c>
      <c r="W6554" s="15" t="n">
        <f aca="false">IF(U6554="Yes",1,0)</f>
        <v>1</v>
      </c>
      <c r="X6554" s="15" t="str">
        <f aca="false">IF(F6554&lt;=12,"0-12 months",IF(F6554&lt;=24,"13-24 months",IF(F6554&lt;=48,"25-48 months","49-72 months")))</f>
        <v>0-12 months</v>
      </c>
      <c r="Y6554" s="15" t="str">
        <f aca="false">IF(C6554=1,"Yes","No")</f>
        <v>Yes</v>
      </c>
      <c r="Z6554" s="15" t="n">
        <f aca="false">COUNTIF(J6554:O6554,"Yes")</f>
        <v>1</v>
      </c>
      <c r="AA6554" s="18" t="n">
        <f aca="false">S6554*W6554</f>
        <v>79.75</v>
      </c>
      <c r="AB6554" s="15" t="n">
        <f aca="false">(P6554="Month-to-month")+(I6554="Fiber optic")+(R6554="Electronic check")+(F6554&lt;=12)+(M6554="No")+(J6554="No")</f>
        <v>5</v>
      </c>
      <c r="AC6554" s="15" t="str">
        <f aca="false">IF(AB6554&gt;=5,"High",IF(AB6554&gt;=3,"Medium","Low"))</f>
        <v>High</v>
      </c>
    </row>
    <row r="6555" customFormat="false" ht="15" hidden="false" customHeight="false" outlineLevel="0" collapsed="false">
      <c r="A6555" s="15" t="s">
        <v>6652</v>
      </c>
      <c r="B6555" s="15" t="s">
        <v>94</v>
      </c>
      <c r="C6555" s="15" t="n">
        <v>0</v>
      </c>
      <c r="D6555" s="15" t="s">
        <v>26</v>
      </c>
      <c r="E6555" s="15" t="s">
        <v>26</v>
      </c>
      <c r="F6555" s="15" t="n">
        <v>61</v>
      </c>
      <c r="G6555" s="15" t="s">
        <v>24</v>
      </c>
      <c r="H6555" s="15" t="s">
        <v>95</v>
      </c>
      <c r="I6555" s="15" t="s">
        <v>96</v>
      </c>
      <c r="J6555" s="15" t="s">
        <v>24</v>
      </c>
      <c r="K6555" s="15" t="s">
        <v>26</v>
      </c>
      <c r="L6555" s="15" t="s">
        <v>26</v>
      </c>
      <c r="M6555" s="15" t="s">
        <v>26</v>
      </c>
      <c r="N6555" s="15" t="s">
        <v>26</v>
      </c>
      <c r="O6555" s="15" t="s">
        <v>26</v>
      </c>
      <c r="P6555" s="15" t="s">
        <v>29</v>
      </c>
      <c r="Q6555" s="15" t="s">
        <v>26</v>
      </c>
      <c r="R6555" s="15" t="s">
        <v>19</v>
      </c>
      <c r="S6555" s="18" t="n">
        <v>61.45</v>
      </c>
      <c r="T6555" s="15" t="n">
        <v>3751.15</v>
      </c>
      <c r="U6555" s="15" t="s">
        <v>24</v>
      </c>
      <c r="V6555" s="18" t="n">
        <f aca="false">IF(ISNUMBER(T6555),T6555,0)</f>
        <v>3751.15</v>
      </c>
      <c r="W6555" s="15" t="n">
        <f aca="false">IF(U6555="Yes",1,0)</f>
        <v>0</v>
      </c>
      <c r="X6555" s="15" t="str">
        <f aca="false">IF(F6555&lt;=12,"0-12 months",IF(F6555&lt;=24,"13-24 months",IF(F6555&lt;=48,"25-48 months","49-72 months")))</f>
        <v>49-72 months</v>
      </c>
      <c r="Y6555" s="15" t="str">
        <f aca="false">IF(C6555=1,"Yes","No")</f>
        <v>No</v>
      </c>
      <c r="Z6555" s="15" t="n">
        <f aca="false">COUNTIF(J6555:O6555,"Yes")</f>
        <v>5</v>
      </c>
      <c r="AA6555" s="18" t="n">
        <f aca="false">S6555*W6555</f>
        <v>0</v>
      </c>
      <c r="AB6555" s="15" t="n">
        <f aca="false">(P6555="Month-to-month")+(I6555="Fiber optic")+(R6555="Electronic check")+(F6555&lt;=12)+(M6555="No")+(J6555="No")</f>
        <v>1</v>
      </c>
      <c r="AC6555" s="15" t="str">
        <f aca="false">IF(AB6555&gt;=5,"High",IF(AB6555&gt;=3,"Medium","Low"))</f>
        <v>Low</v>
      </c>
    </row>
    <row r="6556" customFormat="false" ht="15" hidden="false" customHeight="false" outlineLevel="0" collapsed="false">
      <c r="A6556" s="15" t="s">
        <v>6653</v>
      </c>
      <c r="B6556" s="15" t="s">
        <v>94</v>
      </c>
      <c r="C6556" s="15" t="n">
        <v>0</v>
      </c>
      <c r="D6556" s="15" t="s">
        <v>24</v>
      </c>
      <c r="E6556" s="15" t="s">
        <v>24</v>
      </c>
      <c r="F6556" s="15" t="n">
        <v>1</v>
      </c>
      <c r="G6556" s="15" t="s">
        <v>26</v>
      </c>
      <c r="H6556" s="15" t="s">
        <v>24</v>
      </c>
      <c r="I6556" s="15" t="s">
        <v>102</v>
      </c>
      <c r="J6556" s="15" t="s">
        <v>24</v>
      </c>
      <c r="K6556" s="15" t="s">
        <v>24</v>
      </c>
      <c r="L6556" s="15" t="s">
        <v>24</v>
      </c>
      <c r="M6556" s="15" t="s">
        <v>24</v>
      </c>
      <c r="N6556" s="15" t="s">
        <v>24</v>
      </c>
      <c r="O6556" s="15" t="s">
        <v>24</v>
      </c>
      <c r="P6556" s="15" t="s">
        <v>25</v>
      </c>
      <c r="Q6556" s="15" t="s">
        <v>24</v>
      </c>
      <c r="R6556" s="15" t="s">
        <v>15</v>
      </c>
      <c r="S6556" s="18" t="n">
        <v>68.65</v>
      </c>
      <c r="T6556" s="15" t="n">
        <v>68.65</v>
      </c>
      <c r="U6556" s="15" t="s">
        <v>26</v>
      </c>
      <c r="V6556" s="18" t="n">
        <f aca="false">IF(ISNUMBER(T6556),T6556,0)</f>
        <v>68.65</v>
      </c>
      <c r="W6556" s="15" t="n">
        <f aca="false">IF(U6556="Yes",1,0)</f>
        <v>1</v>
      </c>
      <c r="X6556" s="15" t="str">
        <f aca="false">IF(F6556&lt;=12,"0-12 months",IF(F6556&lt;=24,"13-24 months",IF(F6556&lt;=48,"25-48 months","49-72 months")))</f>
        <v>0-12 months</v>
      </c>
      <c r="Y6556" s="15" t="str">
        <f aca="false">IF(C6556=1,"Yes","No")</f>
        <v>No</v>
      </c>
      <c r="Z6556" s="15" t="n">
        <f aca="false">COUNTIF(J6556:O6556,"Yes")</f>
        <v>0</v>
      </c>
      <c r="AA6556" s="18" t="n">
        <f aca="false">S6556*W6556</f>
        <v>68.65</v>
      </c>
      <c r="AB6556" s="15" t="n">
        <f aca="false">(P6556="Month-to-month")+(I6556="Fiber optic")+(R6556="Electronic check")+(F6556&lt;=12)+(M6556="No")+(J6556="No")</f>
        <v>6</v>
      </c>
      <c r="AC6556" s="15" t="str">
        <f aca="false">IF(AB6556&gt;=5,"High",IF(AB6556&gt;=3,"Medium","Low"))</f>
        <v>High</v>
      </c>
    </row>
    <row r="6557" customFormat="false" ht="15" hidden="false" customHeight="false" outlineLevel="0" collapsed="false">
      <c r="A6557" s="15" t="s">
        <v>6654</v>
      </c>
      <c r="B6557" s="15" t="s">
        <v>98</v>
      </c>
      <c r="C6557" s="15" t="n">
        <v>0</v>
      </c>
      <c r="D6557" s="15" t="s">
        <v>24</v>
      </c>
      <c r="E6557" s="15" t="s">
        <v>24</v>
      </c>
      <c r="F6557" s="15" t="n">
        <v>18</v>
      </c>
      <c r="G6557" s="15" t="s">
        <v>26</v>
      </c>
      <c r="H6557" s="15" t="s">
        <v>24</v>
      </c>
      <c r="I6557" s="15" t="s">
        <v>24</v>
      </c>
      <c r="J6557" s="15" t="s">
        <v>28</v>
      </c>
      <c r="K6557" s="15" t="s">
        <v>28</v>
      </c>
      <c r="L6557" s="15" t="s">
        <v>28</v>
      </c>
      <c r="M6557" s="15" t="s">
        <v>28</v>
      </c>
      <c r="N6557" s="15" t="s">
        <v>28</v>
      </c>
      <c r="O6557" s="15" t="s">
        <v>28</v>
      </c>
      <c r="P6557" s="15" t="s">
        <v>27</v>
      </c>
      <c r="Q6557" s="15" t="s">
        <v>24</v>
      </c>
      <c r="R6557" s="15" t="s">
        <v>17</v>
      </c>
      <c r="S6557" s="18" t="n">
        <v>19.65</v>
      </c>
      <c r="T6557" s="15" t="n">
        <v>411.25</v>
      </c>
      <c r="U6557" s="15" t="s">
        <v>24</v>
      </c>
      <c r="V6557" s="18" t="n">
        <f aca="false">IF(ISNUMBER(T6557),T6557,0)</f>
        <v>411.25</v>
      </c>
      <c r="W6557" s="15" t="n">
        <f aca="false">IF(U6557="Yes",1,0)</f>
        <v>0</v>
      </c>
      <c r="X6557" s="15" t="str">
        <f aca="false">IF(F6557&lt;=12,"0-12 months",IF(F6557&lt;=24,"13-24 months",IF(F6557&lt;=48,"25-48 months","49-72 months")))</f>
        <v>13-24 months</v>
      </c>
      <c r="Y6557" s="15" t="str">
        <f aca="false">IF(C6557=1,"Yes","No")</f>
        <v>No</v>
      </c>
      <c r="Z6557" s="15" t="n">
        <f aca="false">COUNTIF(J6557:O6557,"Yes")</f>
        <v>0</v>
      </c>
      <c r="AA6557" s="18" t="n">
        <f aca="false">S6557*W6557</f>
        <v>0</v>
      </c>
      <c r="AB6557" s="15" t="n">
        <f aca="false">(P6557="Month-to-month")+(I6557="Fiber optic")+(R6557="Electronic check")+(F6557&lt;=12)+(M6557="No")+(J6557="No")</f>
        <v>0</v>
      </c>
      <c r="AC6557" s="15" t="str">
        <f aca="false">IF(AB6557&gt;=5,"High",IF(AB6557&gt;=3,"Medium","Low"))</f>
        <v>Low</v>
      </c>
    </row>
    <row r="6558" customFormat="false" ht="15" hidden="false" customHeight="false" outlineLevel="0" collapsed="false">
      <c r="A6558" s="15" t="s">
        <v>6655</v>
      </c>
      <c r="B6558" s="15" t="s">
        <v>94</v>
      </c>
      <c r="C6558" s="15" t="n">
        <v>0</v>
      </c>
      <c r="D6558" s="15" t="s">
        <v>26</v>
      </c>
      <c r="E6558" s="15" t="s">
        <v>26</v>
      </c>
      <c r="F6558" s="15" t="n">
        <v>6</v>
      </c>
      <c r="G6558" s="15" t="s">
        <v>26</v>
      </c>
      <c r="H6558" s="15" t="s">
        <v>24</v>
      </c>
      <c r="I6558" s="15" t="s">
        <v>24</v>
      </c>
      <c r="J6558" s="15" t="s">
        <v>28</v>
      </c>
      <c r="K6558" s="15" t="s">
        <v>28</v>
      </c>
      <c r="L6558" s="15" t="s">
        <v>28</v>
      </c>
      <c r="M6558" s="15" t="s">
        <v>28</v>
      </c>
      <c r="N6558" s="15" t="s">
        <v>28</v>
      </c>
      <c r="O6558" s="15" t="s">
        <v>28</v>
      </c>
      <c r="P6558" s="15" t="s">
        <v>27</v>
      </c>
      <c r="Q6558" s="15" t="s">
        <v>24</v>
      </c>
      <c r="R6558" s="15" t="s">
        <v>21</v>
      </c>
      <c r="S6558" s="18" t="n">
        <v>19</v>
      </c>
      <c r="T6558" s="15" t="n">
        <v>105.5</v>
      </c>
      <c r="U6558" s="15" t="s">
        <v>24</v>
      </c>
      <c r="V6558" s="18" t="n">
        <f aca="false">IF(ISNUMBER(T6558),T6558,0)</f>
        <v>105.5</v>
      </c>
      <c r="W6558" s="15" t="n">
        <f aca="false">IF(U6558="Yes",1,0)</f>
        <v>0</v>
      </c>
      <c r="X6558" s="15" t="str">
        <f aca="false">IF(F6558&lt;=12,"0-12 months",IF(F6558&lt;=24,"13-24 months",IF(F6558&lt;=48,"25-48 months","49-72 months")))</f>
        <v>0-12 months</v>
      </c>
      <c r="Y6558" s="15" t="str">
        <f aca="false">IF(C6558=1,"Yes","No")</f>
        <v>No</v>
      </c>
      <c r="Z6558" s="15" t="n">
        <f aca="false">COUNTIF(J6558:O6558,"Yes")</f>
        <v>0</v>
      </c>
      <c r="AA6558" s="18" t="n">
        <f aca="false">S6558*W6558</f>
        <v>0</v>
      </c>
      <c r="AB6558" s="15" t="n">
        <f aca="false">(P6558="Month-to-month")+(I6558="Fiber optic")+(R6558="Electronic check")+(F6558&lt;=12)+(M6558="No")+(J6558="No")</f>
        <v>1</v>
      </c>
      <c r="AC6558" s="15" t="str">
        <f aca="false">IF(AB6558&gt;=5,"High",IF(AB6558&gt;=3,"Medium","Low"))</f>
        <v>Low</v>
      </c>
    </row>
    <row r="6559" customFormat="false" ht="15" hidden="false" customHeight="false" outlineLevel="0" collapsed="false">
      <c r="A6559" s="15" t="s">
        <v>6656</v>
      </c>
      <c r="B6559" s="15" t="s">
        <v>94</v>
      </c>
      <c r="C6559" s="15" t="n">
        <v>0</v>
      </c>
      <c r="D6559" s="15" t="s">
        <v>24</v>
      </c>
      <c r="E6559" s="15" t="s">
        <v>24</v>
      </c>
      <c r="F6559" s="15" t="n">
        <v>33</v>
      </c>
      <c r="G6559" s="15" t="s">
        <v>26</v>
      </c>
      <c r="H6559" s="15" t="s">
        <v>26</v>
      </c>
      <c r="I6559" s="15" t="s">
        <v>102</v>
      </c>
      <c r="J6559" s="15" t="s">
        <v>24</v>
      </c>
      <c r="K6559" s="15" t="s">
        <v>26</v>
      </c>
      <c r="L6559" s="15" t="s">
        <v>24</v>
      </c>
      <c r="M6559" s="15" t="s">
        <v>24</v>
      </c>
      <c r="N6559" s="15" t="s">
        <v>26</v>
      </c>
      <c r="O6559" s="15" t="s">
        <v>26</v>
      </c>
      <c r="P6559" s="15" t="s">
        <v>25</v>
      </c>
      <c r="Q6559" s="15" t="s">
        <v>26</v>
      </c>
      <c r="R6559" s="15" t="s">
        <v>15</v>
      </c>
      <c r="S6559" s="18" t="n">
        <v>100</v>
      </c>
      <c r="T6559" s="15" t="n">
        <v>3320.6</v>
      </c>
      <c r="U6559" s="15" t="s">
        <v>24</v>
      </c>
      <c r="V6559" s="18" t="n">
        <f aca="false">IF(ISNUMBER(T6559),T6559,0)</f>
        <v>3320.6</v>
      </c>
      <c r="W6559" s="15" t="n">
        <f aca="false">IF(U6559="Yes",1,0)</f>
        <v>0</v>
      </c>
      <c r="X6559" s="15" t="str">
        <f aca="false">IF(F6559&lt;=12,"0-12 months",IF(F6559&lt;=24,"13-24 months",IF(F6559&lt;=48,"25-48 months","49-72 months")))</f>
        <v>25-48 months</v>
      </c>
      <c r="Y6559" s="15" t="str">
        <f aca="false">IF(C6559=1,"Yes","No")</f>
        <v>No</v>
      </c>
      <c r="Z6559" s="15" t="n">
        <f aca="false">COUNTIF(J6559:O6559,"Yes")</f>
        <v>3</v>
      </c>
      <c r="AA6559" s="18" t="n">
        <f aca="false">S6559*W6559</f>
        <v>0</v>
      </c>
      <c r="AB6559" s="15" t="n">
        <f aca="false">(P6559="Month-to-month")+(I6559="Fiber optic")+(R6559="Electronic check")+(F6559&lt;=12)+(M6559="No")+(J6559="No")</f>
        <v>5</v>
      </c>
      <c r="AC6559" s="15" t="str">
        <f aca="false">IF(AB6559&gt;=5,"High",IF(AB6559&gt;=3,"Medium","Low"))</f>
        <v>High</v>
      </c>
    </row>
    <row r="6560" customFormat="false" ht="15" hidden="false" customHeight="false" outlineLevel="0" collapsed="false">
      <c r="A6560" s="15" t="s">
        <v>6657</v>
      </c>
      <c r="B6560" s="15" t="s">
        <v>98</v>
      </c>
      <c r="C6560" s="15" t="n">
        <v>0</v>
      </c>
      <c r="D6560" s="15" t="s">
        <v>24</v>
      </c>
      <c r="E6560" s="15" t="s">
        <v>24</v>
      </c>
      <c r="F6560" s="15" t="n">
        <v>16</v>
      </c>
      <c r="G6560" s="15" t="s">
        <v>26</v>
      </c>
      <c r="H6560" s="15" t="s">
        <v>24</v>
      </c>
      <c r="I6560" s="15" t="s">
        <v>24</v>
      </c>
      <c r="J6560" s="15" t="s">
        <v>28</v>
      </c>
      <c r="K6560" s="15" t="s">
        <v>28</v>
      </c>
      <c r="L6560" s="15" t="s">
        <v>28</v>
      </c>
      <c r="M6560" s="15" t="s">
        <v>28</v>
      </c>
      <c r="N6560" s="15" t="s">
        <v>28</v>
      </c>
      <c r="O6560" s="15" t="s">
        <v>28</v>
      </c>
      <c r="P6560" s="15" t="s">
        <v>25</v>
      </c>
      <c r="Q6560" s="15" t="s">
        <v>24</v>
      </c>
      <c r="R6560" s="15" t="s">
        <v>19</v>
      </c>
      <c r="S6560" s="18" t="n">
        <v>20.25</v>
      </c>
      <c r="T6560" s="15" t="n">
        <v>327.45</v>
      </c>
      <c r="U6560" s="15" t="s">
        <v>26</v>
      </c>
      <c r="V6560" s="18" t="n">
        <f aca="false">IF(ISNUMBER(T6560),T6560,0)</f>
        <v>327.45</v>
      </c>
      <c r="W6560" s="15" t="n">
        <f aca="false">IF(U6560="Yes",1,0)</f>
        <v>1</v>
      </c>
      <c r="X6560" s="15" t="str">
        <f aca="false">IF(F6560&lt;=12,"0-12 months",IF(F6560&lt;=24,"13-24 months",IF(F6560&lt;=48,"25-48 months","49-72 months")))</f>
        <v>13-24 months</v>
      </c>
      <c r="Y6560" s="15" t="str">
        <f aca="false">IF(C6560=1,"Yes","No")</f>
        <v>No</v>
      </c>
      <c r="Z6560" s="15" t="n">
        <f aca="false">COUNTIF(J6560:O6560,"Yes")</f>
        <v>0</v>
      </c>
      <c r="AA6560" s="18" t="n">
        <f aca="false">S6560*W6560</f>
        <v>20.25</v>
      </c>
      <c r="AB6560" s="15" t="n">
        <f aca="false">(P6560="Month-to-month")+(I6560="Fiber optic")+(R6560="Electronic check")+(F6560&lt;=12)+(M6560="No")+(J6560="No")</f>
        <v>1</v>
      </c>
      <c r="AC6560" s="15" t="str">
        <f aca="false">IF(AB6560&gt;=5,"High",IF(AB6560&gt;=3,"Medium","Low"))</f>
        <v>Low</v>
      </c>
    </row>
    <row r="6561" customFormat="false" ht="15" hidden="false" customHeight="false" outlineLevel="0" collapsed="false">
      <c r="A6561" s="15" t="s">
        <v>6658</v>
      </c>
      <c r="B6561" s="15" t="s">
        <v>94</v>
      </c>
      <c r="C6561" s="15" t="n">
        <v>0</v>
      </c>
      <c r="D6561" s="15" t="s">
        <v>26</v>
      </c>
      <c r="E6561" s="15" t="s">
        <v>24</v>
      </c>
      <c r="F6561" s="15" t="n">
        <v>56</v>
      </c>
      <c r="G6561" s="15" t="s">
        <v>26</v>
      </c>
      <c r="H6561" s="15" t="s">
        <v>24</v>
      </c>
      <c r="I6561" s="15" t="s">
        <v>102</v>
      </c>
      <c r="J6561" s="15" t="s">
        <v>24</v>
      </c>
      <c r="K6561" s="15" t="s">
        <v>24</v>
      </c>
      <c r="L6561" s="15" t="s">
        <v>26</v>
      </c>
      <c r="M6561" s="15" t="s">
        <v>26</v>
      </c>
      <c r="N6561" s="15" t="s">
        <v>26</v>
      </c>
      <c r="O6561" s="15" t="s">
        <v>26</v>
      </c>
      <c r="P6561" s="15" t="s">
        <v>25</v>
      </c>
      <c r="Q6561" s="15" t="s">
        <v>26</v>
      </c>
      <c r="R6561" s="15" t="s">
        <v>15</v>
      </c>
      <c r="S6561" s="18" t="n">
        <v>98.7</v>
      </c>
      <c r="T6561" s="15" t="n">
        <v>5669.5</v>
      </c>
      <c r="U6561" s="15" t="s">
        <v>24</v>
      </c>
      <c r="V6561" s="18" t="n">
        <f aca="false">IF(ISNUMBER(T6561),T6561,0)</f>
        <v>5669.5</v>
      </c>
      <c r="W6561" s="15" t="n">
        <f aca="false">IF(U6561="Yes",1,0)</f>
        <v>0</v>
      </c>
      <c r="X6561" s="15" t="str">
        <f aca="false">IF(F6561&lt;=12,"0-12 months",IF(F6561&lt;=24,"13-24 months",IF(F6561&lt;=48,"25-48 months","49-72 months")))</f>
        <v>49-72 months</v>
      </c>
      <c r="Y6561" s="15" t="str">
        <f aca="false">IF(C6561=1,"Yes","No")</f>
        <v>No</v>
      </c>
      <c r="Z6561" s="15" t="n">
        <f aca="false">COUNTIF(J6561:O6561,"Yes")</f>
        <v>4</v>
      </c>
      <c r="AA6561" s="18" t="n">
        <f aca="false">S6561*W6561</f>
        <v>0</v>
      </c>
      <c r="AB6561" s="15" t="n">
        <f aca="false">(P6561="Month-to-month")+(I6561="Fiber optic")+(R6561="Electronic check")+(F6561&lt;=12)+(M6561="No")+(J6561="No")</f>
        <v>4</v>
      </c>
      <c r="AC6561" s="15" t="str">
        <f aca="false">IF(AB6561&gt;=5,"High",IF(AB6561&gt;=3,"Medium","Low"))</f>
        <v>Medium</v>
      </c>
    </row>
    <row r="6562" customFormat="false" ht="15" hidden="false" customHeight="false" outlineLevel="0" collapsed="false">
      <c r="A6562" s="15" t="s">
        <v>6659</v>
      </c>
      <c r="B6562" s="15" t="s">
        <v>98</v>
      </c>
      <c r="C6562" s="15" t="n">
        <v>0</v>
      </c>
      <c r="D6562" s="15" t="s">
        <v>24</v>
      </c>
      <c r="E6562" s="15" t="s">
        <v>26</v>
      </c>
      <c r="F6562" s="15" t="n">
        <v>23</v>
      </c>
      <c r="G6562" s="15" t="s">
        <v>26</v>
      </c>
      <c r="H6562" s="15" t="s">
        <v>24</v>
      </c>
      <c r="I6562" s="15" t="s">
        <v>24</v>
      </c>
      <c r="J6562" s="15" t="s">
        <v>28</v>
      </c>
      <c r="K6562" s="15" t="s">
        <v>28</v>
      </c>
      <c r="L6562" s="15" t="s">
        <v>28</v>
      </c>
      <c r="M6562" s="15" t="s">
        <v>28</v>
      </c>
      <c r="N6562" s="15" t="s">
        <v>28</v>
      </c>
      <c r="O6562" s="15" t="s">
        <v>28</v>
      </c>
      <c r="P6562" s="15" t="s">
        <v>27</v>
      </c>
      <c r="Q6562" s="15" t="s">
        <v>24</v>
      </c>
      <c r="R6562" s="15" t="s">
        <v>17</v>
      </c>
      <c r="S6562" s="18" t="n">
        <v>19.8</v>
      </c>
      <c r="T6562" s="15" t="n">
        <v>465.45</v>
      </c>
      <c r="U6562" s="15" t="s">
        <v>24</v>
      </c>
      <c r="V6562" s="18" t="n">
        <f aca="false">IF(ISNUMBER(T6562),T6562,0)</f>
        <v>465.45</v>
      </c>
      <c r="W6562" s="15" t="n">
        <f aca="false">IF(U6562="Yes",1,0)</f>
        <v>0</v>
      </c>
      <c r="X6562" s="15" t="str">
        <f aca="false">IF(F6562&lt;=12,"0-12 months",IF(F6562&lt;=24,"13-24 months",IF(F6562&lt;=48,"25-48 months","49-72 months")))</f>
        <v>13-24 months</v>
      </c>
      <c r="Y6562" s="15" t="str">
        <f aca="false">IF(C6562=1,"Yes","No")</f>
        <v>No</v>
      </c>
      <c r="Z6562" s="15" t="n">
        <f aca="false">COUNTIF(J6562:O6562,"Yes")</f>
        <v>0</v>
      </c>
      <c r="AA6562" s="18" t="n">
        <f aca="false">S6562*W6562</f>
        <v>0</v>
      </c>
      <c r="AB6562" s="15" t="n">
        <f aca="false">(P6562="Month-to-month")+(I6562="Fiber optic")+(R6562="Electronic check")+(F6562&lt;=12)+(M6562="No")+(J6562="No")</f>
        <v>0</v>
      </c>
      <c r="AC6562" s="15" t="str">
        <f aca="false">IF(AB6562&gt;=5,"High",IF(AB6562&gt;=3,"Medium","Low"))</f>
        <v>Low</v>
      </c>
    </row>
    <row r="6563" customFormat="false" ht="15" hidden="false" customHeight="false" outlineLevel="0" collapsed="false">
      <c r="A6563" s="15" t="s">
        <v>6660</v>
      </c>
      <c r="B6563" s="15" t="s">
        <v>98</v>
      </c>
      <c r="C6563" s="15" t="n">
        <v>0</v>
      </c>
      <c r="D6563" s="15" t="s">
        <v>24</v>
      </c>
      <c r="E6563" s="15" t="s">
        <v>24</v>
      </c>
      <c r="F6563" s="15" t="n">
        <v>9</v>
      </c>
      <c r="G6563" s="15" t="s">
        <v>26</v>
      </c>
      <c r="H6563" s="15" t="s">
        <v>24</v>
      </c>
      <c r="I6563" s="15" t="s">
        <v>102</v>
      </c>
      <c r="J6563" s="15" t="s">
        <v>24</v>
      </c>
      <c r="K6563" s="15" t="s">
        <v>24</v>
      </c>
      <c r="L6563" s="15" t="s">
        <v>26</v>
      </c>
      <c r="M6563" s="15" t="s">
        <v>24</v>
      </c>
      <c r="N6563" s="15" t="s">
        <v>24</v>
      </c>
      <c r="O6563" s="15" t="s">
        <v>24</v>
      </c>
      <c r="P6563" s="15" t="s">
        <v>25</v>
      </c>
      <c r="Q6563" s="15" t="s">
        <v>26</v>
      </c>
      <c r="R6563" s="15" t="s">
        <v>15</v>
      </c>
      <c r="S6563" s="18" t="n">
        <v>73.8</v>
      </c>
      <c r="T6563" s="15" t="n">
        <v>704.3</v>
      </c>
      <c r="U6563" s="15" t="s">
        <v>24</v>
      </c>
      <c r="V6563" s="18" t="n">
        <f aca="false">IF(ISNUMBER(T6563),T6563,0)</f>
        <v>704.3</v>
      </c>
      <c r="W6563" s="15" t="n">
        <f aca="false">IF(U6563="Yes",1,0)</f>
        <v>0</v>
      </c>
      <c r="X6563" s="15" t="str">
        <f aca="false">IF(F6563&lt;=12,"0-12 months",IF(F6563&lt;=24,"13-24 months",IF(F6563&lt;=48,"25-48 months","49-72 months")))</f>
        <v>0-12 months</v>
      </c>
      <c r="Y6563" s="15" t="str">
        <f aca="false">IF(C6563=1,"Yes","No")</f>
        <v>No</v>
      </c>
      <c r="Z6563" s="15" t="n">
        <f aca="false">COUNTIF(J6563:O6563,"Yes")</f>
        <v>1</v>
      </c>
      <c r="AA6563" s="18" t="n">
        <f aca="false">S6563*W6563</f>
        <v>0</v>
      </c>
      <c r="AB6563" s="15" t="n">
        <f aca="false">(P6563="Month-to-month")+(I6563="Fiber optic")+(R6563="Electronic check")+(F6563&lt;=12)+(M6563="No")+(J6563="No")</f>
        <v>6</v>
      </c>
      <c r="AC6563" s="15" t="str">
        <f aca="false">IF(AB6563&gt;=5,"High",IF(AB6563&gt;=3,"Medium","Low"))</f>
        <v>High</v>
      </c>
    </row>
    <row r="6564" customFormat="false" ht="15" hidden="false" customHeight="false" outlineLevel="0" collapsed="false">
      <c r="A6564" s="15" t="s">
        <v>6661</v>
      </c>
      <c r="B6564" s="15" t="s">
        <v>94</v>
      </c>
      <c r="C6564" s="15" t="n">
        <v>1</v>
      </c>
      <c r="D6564" s="15" t="s">
        <v>26</v>
      </c>
      <c r="E6564" s="15" t="s">
        <v>24</v>
      </c>
      <c r="F6564" s="15" t="n">
        <v>14</v>
      </c>
      <c r="G6564" s="15" t="s">
        <v>26</v>
      </c>
      <c r="H6564" s="15" t="s">
        <v>26</v>
      </c>
      <c r="I6564" s="15" t="s">
        <v>102</v>
      </c>
      <c r="J6564" s="15" t="s">
        <v>24</v>
      </c>
      <c r="K6564" s="15" t="s">
        <v>26</v>
      </c>
      <c r="L6564" s="15" t="s">
        <v>24</v>
      </c>
      <c r="M6564" s="15" t="s">
        <v>24</v>
      </c>
      <c r="N6564" s="15" t="s">
        <v>26</v>
      </c>
      <c r="O6564" s="15" t="s">
        <v>26</v>
      </c>
      <c r="P6564" s="15" t="s">
        <v>25</v>
      </c>
      <c r="Q6564" s="15" t="s">
        <v>26</v>
      </c>
      <c r="R6564" s="15" t="s">
        <v>15</v>
      </c>
      <c r="S6564" s="18" t="n">
        <v>100.2</v>
      </c>
      <c r="T6564" s="15" t="n">
        <v>1369.8</v>
      </c>
      <c r="U6564" s="15" t="s">
        <v>26</v>
      </c>
      <c r="V6564" s="18" t="n">
        <f aca="false">IF(ISNUMBER(T6564),T6564,0)</f>
        <v>1369.8</v>
      </c>
      <c r="W6564" s="15" t="n">
        <f aca="false">IF(U6564="Yes",1,0)</f>
        <v>1</v>
      </c>
      <c r="X6564" s="15" t="str">
        <f aca="false">IF(F6564&lt;=12,"0-12 months",IF(F6564&lt;=24,"13-24 months",IF(F6564&lt;=48,"25-48 months","49-72 months")))</f>
        <v>13-24 months</v>
      </c>
      <c r="Y6564" s="15" t="str">
        <f aca="false">IF(C6564=1,"Yes","No")</f>
        <v>Yes</v>
      </c>
      <c r="Z6564" s="15" t="n">
        <f aca="false">COUNTIF(J6564:O6564,"Yes")</f>
        <v>3</v>
      </c>
      <c r="AA6564" s="18" t="n">
        <f aca="false">S6564*W6564</f>
        <v>100.2</v>
      </c>
      <c r="AB6564" s="15" t="n">
        <f aca="false">(P6564="Month-to-month")+(I6564="Fiber optic")+(R6564="Electronic check")+(F6564&lt;=12)+(M6564="No")+(J6564="No")</f>
        <v>5</v>
      </c>
      <c r="AC6564" s="15" t="str">
        <f aca="false">IF(AB6564&gt;=5,"High",IF(AB6564&gt;=3,"Medium","Low"))</f>
        <v>High</v>
      </c>
    </row>
    <row r="6565" customFormat="false" ht="15" hidden="false" customHeight="false" outlineLevel="0" collapsed="false">
      <c r="A6565" s="15" t="s">
        <v>6662</v>
      </c>
      <c r="B6565" s="15" t="s">
        <v>98</v>
      </c>
      <c r="C6565" s="15" t="n">
        <v>0</v>
      </c>
      <c r="D6565" s="15" t="s">
        <v>26</v>
      </c>
      <c r="E6565" s="15" t="s">
        <v>26</v>
      </c>
      <c r="F6565" s="15" t="n">
        <v>15</v>
      </c>
      <c r="G6565" s="15" t="s">
        <v>26</v>
      </c>
      <c r="H6565" s="15" t="s">
        <v>26</v>
      </c>
      <c r="I6565" s="15" t="s">
        <v>102</v>
      </c>
      <c r="J6565" s="15" t="s">
        <v>24</v>
      </c>
      <c r="K6565" s="15" t="s">
        <v>24</v>
      </c>
      <c r="L6565" s="15" t="s">
        <v>24</v>
      </c>
      <c r="M6565" s="15" t="s">
        <v>24</v>
      </c>
      <c r="N6565" s="15" t="s">
        <v>24</v>
      </c>
      <c r="O6565" s="15" t="s">
        <v>24</v>
      </c>
      <c r="P6565" s="15" t="s">
        <v>25</v>
      </c>
      <c r="Q6565" s="15" t="s">
        <v>26</v>
      </c>
      <c r="R6565" s="15" t="s">
        <v>19</v>
      </c>
      <c r="S6565" s="18" t="n">
        <v>74.9</v>
      </c>
      <c r="T6565" s="15" t="n">
        <v>1107.25</v>
      </c>
      <c r="U6565" s="15" t="s">
        <v>26</v>
      </c>
      <c r="V6565" s="18" t="n">
        <f aca="false">IF(ISNUMBER(T6565),T6565,0)</f>
        <v>1107.25</v>
      </c>
      <c r="W6565" s="15" t="n">
        <f aca="false">IF(U6565="Yes",1,0)</f>
        <v>1</v>
      </c>
      <c r="X6565" s="15" t="str">
        <f aca="false">IF(F6565&lt;=12,"0-12 months",IF(F6565&lt;=24,"13-24 months",IF(F6565&lt;=48,"25-48 months","49-72 months")))</f>
        <v>13-24 months</v>
      </c>
      <c r="Y6565" s="15" t="str">
        <f aca="false">IF(C6565=1,"Yes","No")</f>
        <v>No</v>
      </c>
      <c r="Z6565" s="15" t="n">
        <f aca="false">COUNTIF(J6565:O6565,"Yes")</f>
        <v>0</v>
      </c>
      <c r="AA6565" s="18" t="n">
        <f aca="false">S6565*W6565</f>
        <v>74.9</v>
      </c>
      <c r="AB6565" s="15" t="n">
        <f aca="false">(P6565="Month-to-month")+(I6565="Fiber optic")+(R6565="Electronic check")+(F6565&lt;=12)+(M6565="No")+(J6565="No")</f>
        <v>4</v>
      </c>
      <c r="AC6565" s="15" t="str">
        <f aca="false">IF(AB6565&gt;=5,"High",IF(AB6565&gt;=3,"Medium","Low"))</f>
        <v>Medium</v>
      </c>
    </row>
    <row r="6566" customFormat="false" ht="15" hidden="false" customHeight="false" outlineLevel="0" collapsed="false">
      <c r="A6566" s="15" t="s">
        <v>6663</v>
      </c>
      <c r="B6566" s="15" t="s">
        <v>98</v>
      </c>
      <c r="C6566" s="15" t="n">
        <v>0</v>
      </c>
      <c r="D6566" s="15" t="s">
        <v>24</v>
      </c>
      <c r="E6566" s="15" t="s">
        <v>24</v>
      </c>
      <c r="F6566" s="15" t="n">
        <v>5</v>
      </c>
      <c r="G6566" s="15" t="s">
        <v>26</v>
      </c>
      <c r="H6566" s="15" t="s">
        <v>24</v>
      </c>
      <c r="I6566" s="15" t="s">
        <v>24</v>
      </c>
      <c r="J6566" s="15" t="s">
        <v>28</v>
      </c>
      <c r="K6566" s="15" t="s">
        <v>28</v>
      </c>
      <c r="L6566" s="15" t="s">
        <v>28</v>
      </c>
      <c r="M6566" s="15" t="s">
        <v>28</v>
      </c>
      <c r="N6566" s="15" t="s">
        <v>28</v>
      </c>
      <c r="O6566" s="15" t="s">
        <v>28</v>
      </c>
      <c r="P6566" s="15" t="s">
        <v>25</v>
      </c>
      <c r="Q6566" s="15" t="s">
        <v>24</v>
      </c>
      <c r="R6566" s="15" t="s">
        <v>21</v>
      </c>
      <c r="S6566" s="18" t="n">
        <v>20.05</v>
      </c>
      <c r="T6566" s="15" t="n">
        <v>95.55</v>
      </c>
      <c r="U6566" s="15" t="s">
        <v>24</v>
      </c>
      <c r="V6566" s="18" t="n">
        <f aca="false">IF(ISNUMBER(T6566),T6566,0)</f>
        <v>95.55</v>
      </c>
      <c r="W6566" s="15" t="n">
        <f aca="false">IF(U6566="Yes",1,0)</f>
        <v>0</v>
      </c>
      <c r="X6566" s="15" t="str">
        <f aca="false">IF(F6566&lt;=12,"0-12 months",IF(F6566&lt;=24,"13-24 months",IF(F6566&lt;=48,"25-48 months","49-72 months")))</f>
        <v>0-12 months</v>
      </c>
      <c r="Y6566" s="15" t="str">
        <f aca="false">IF(C6566=1,"Yes","No")</f>
        <v>No</v>
      </c>
      <c r="Z6566" s="15" t="n">
        <f aca="false">COUNTIF(J6566:O6566,"Yes")</f>
        <v>0</v>
      </c>
      <c r="AA6566" s="18" t="n">
        <f aca="false">S6566*W6566</f>
        <v>0</v>
      </c>
      <c r="AB6566" s="15" t="n">
        <f aca="false">(P6566="Month-to-month")+(I6566="Fiber optic")+(R6566="Electronic check")+(F6566&lt;=12)+(M6566="No")+(J6566="No")</f>
        <v>2</v>
      </c>
      <c r="AC6566" s="15" t="str">
        <f aca="false">IF(AB6566&gt;=5,"High",IF(AB6566&gt;=3,"Medium","Low"))</f>
        <v>Low</v>
      </c>
    </row>
    <row r="6567" customFormat="false" ht="15" hidden="false" customHeight="false" outlineLevel="0" collapsed="false">
      <c r="A6567" s="15" t="s">
        <v>6664</v>
      </c>
      <c r="B6567" s="15" t="s">
        <v>98</v>
      </c>
      <c r="C6567" s="15" t="n">
        <v>0</v>
      </c>
      <c r="D6567" s="15" t="s">
        <v>26</v>
      </c>
      <c r="E6567" s="15" t="s">
        <v>24</v>
      </c>
      <c r="F6567" s="15" t="n">
        <v>61</v>
      </c>
      <c r="G6567" s="15" t="s">
        <v>26</v>
      </c>
      <c r="H6567" s="15" t="s">
        <v>26</v>
      </c>
      <c r="I6567" s="15" t="s">
        <v>102</v>
      </c>
      <c r="J6567" s="15" t="s">
        <v>26</v>
      </c>
      <c r="K6567" s="15" t="s">
        <v>26</v>
      </c>
      <c r="L6567" s="15" t="s">
        <v>24</v>
      </c>
      <c r="M6567" s="15" t="s">
        <v>24</v>
      </c>
      <c r="N6567" s="15" t="s">
        <v>26</v>
      </c>
      <c r="O6567" s="15" t="s">
        <v>26</v>
      </c>
      <c r="P6567" s="15" t="s">
        <v>25</v>
      </c>
      <c r="Q6567" s="15" t="s">
        <v>26</v>
      </c>
      <c r="R6567" s="15" t="s">
        <v>15</v>
      </c>
      <c r="S6567" s="18" t="n">
        <v>106.2</v>
      </c>
      <c r="T6567" s="15" t="n">
        <v>6375.2</v>
      </c>
      <c r="U6567" s="15" t="s">
        <v>24</v>
      </c>
      <c r="V6567" s="18" t="n">
        <f aca="false">IF(ISNUMBER(T6567),T6567,0)</f>
        <v>6375.2</v>
      </c>
      <c r="W6567" s="15" t="n">
        <f aca="false">IF(U6567="Yes",1,0)</f>
        <v>0</v>
      </c>
      <c r="X6567" s="15" t="str">
        <f aca="false">IF(F6567&lt;=12,"0-12 months",IF(F6567&lt;=24,"13-24 months",IF(F6567&lt;=48,"25-48 months","49-72 months")))</f>
        <v>49-72 months</v>
      </c>
      <c r="Y6567" s="15" t="str">
        <f aca="false">IF(C6567=1,"Yes","No")</f>
        <v>No</v>
      </c>
      <c r="Z6567" s="15" t="n">
        <f aca="false">COUNTIF(J6567:O6567,"Yes")</f>
        <v>4</v>
      </c>
      <c r="AA6567" s="18" t="n">
        <f aca="false">S6567*W6567</f>
        <v>0</v>
      </c>
      <c r="AB6567" s="15" t="n">
        <f aca="false">(P6567="Month-to-month")+(I6567="Fiber optic")+(R6567="Electronic check")+(F6567&lt;=12)+(M6567="No")+(J6567="No")</f>
        <v>4</v>
      </c>
      <c r="AC6567" s="15" t="str">
        <f aca="false">IF(AB6567&gt;=5,"High",IF(AB6567&gt;=3,"Medium","Low"))</f>
        <v>Medium</v>
      </c>
    </row>
    <row r="6568" customFormat="false" ht="15" hidden="false" customHeight="false" outlineLevel="0" collapsed="false">
      <c r="A6568" s="15" t="s">
        <v>6665</v>
      </c>
      <c r="B6568" s="15" t="s">
        <v>98</v>
      </c>
      <c r="C6568" s="15" t="n">
        <v>0</v>
      </c>
      <c r="D6568" s="15" t="s">
        <v>26</v>
      </c>
      <c r="E6568" s="15" t="s">
        <v>26</v>
      </c>
      <c r="F6568" s="15" t="n">
        <v>70</v>
      </c>
      <c r="G6568" s="15" t="s">
        <v>26</v>
      </c>
      <c r="H6568" s="15" t="s">
        <v>26</v>
      </c>
      <c r="I6568" s="15" t="s">
        <v>102</v>
      </c>
      <c r="J6568" s="15" t="s">
        <v>26</v>
      </c>
      <c r="K6568" s="15" t="s">
        <v>26</v>
      </c>
      <c r="L6568" s="15" t="s">
        <v>26</v>
      </c>
      <c r="M6568" s="15" t="s">
        <v>26</v>
      </c>
      <c r="N6568" s="15" t="s">
        <v>26</v>
      </c>
      <c r="O6568" s="15" t="s">
        <v>26</v>
      </c>
      <c r="P6568" s="15" t="s">
        <v>29</v>
      </c>
      <c r="Q6568" s="15" t="s">
        <v>26</v>
      </c>
      <c r="R6568" s="15" t="s">
        <v>21</v>
      </c>
      <c r="S6568" s="18" t="n">
        <v>116.55</v>
      </c>
      <c r="T6568" s="15" t="n">
        <v>8152.3</v>
      </c>
      <c r="U6568" s="15" t="s">
        <v>24</v>
      </c>
      <c r="V6568" s="18" t="n">
        <f aca="false">IF(ISNUMBER(T6568),T6568,0)</f>
        <v>8152.3</v>
      </c>
      <c r="W6568" s="15" t="n">
        <f aca="false">IF(U6568="Yes",1,0)</f>
        <v>0</v>
      </c>
      <c r="X6568" s="15" t="str">
        <f aca="false">IF(F6568&lt;=12,"0-12 months",IF(F6568&lt;=24,"13-24 months",IF(F6568&lt;=48,"25-48 months","49-72 months")))</f>
        <v>49-72 months</v>
      </c>
      <c r="Y6568" s="15" t="str">
        <f aca="false">IF(C6568=1,"Yes","No")</f>
        <v>No</v>
      </c>
      <c r="Z6568" s="15" t="n">
        <f aca="false">COUNTIF(J6568:O6568,"Yes")</f>
        <v>6</v>
      </c>
      <c r="AA6568" s="18" t="n">
        <f aca="false">S6568*W6568</f>
        <v>0</v>
      </c>
      <c r="AB6568" s="15" t="n">
        <f aca="false">(P6568="Month-to-month")+(I6568="Fiber optic")+(R6568="Electronic check")+(F6568&lt;=12)+(M6568="No")+(J6568="No")</f>
        <v>1</v>
      </c>
      <c r="AC6568" s="15" t="str">
        <f aca="false">IF(AB6568&gt;=5,"High",IF(AB6568&gt;=3,"Medium","Low"))</f>
        <v>Low</v>
      </c>
    </row>
    <row r="6569" customFormat="false" ht="15" hidden="false" customHeight="false" outlineLevel="0" collapsed="false">
      <c r="A6569" s="15" t="s">
        <v>6666</v>
      </c>
      <c r="B6569" s="15" t="s">
        <v>98</v>
      </c>
      <c r="C6569" s="15" t="n">
        <v>0</v>
      </c>
      <c r="D6569" s="15" t="s">
        <v>24</v>
      </c>
      <c r="E6569" s="15" t="s">
        <v>24</v>
      </c>
      <c r="F6569" s="15" t="n">
        <v>15</v>
      </c>
      <c r="G6569" s="15" t="s">
        <v>26</v>
      </c>
      <c r="H6569" s="15" t="s">
        <v>26</v>
      </c>
      <c r="I6569" s="15" t="s">
        <v>102</v>
      </c>
      <c r="J6569" s="15" t="s">
        <v>26</v>
      </c>
      <c r="K6569" s="15" t="s">
        <v>24</v>
      </c>
      <c r="L6569" s="15" t="s">
        <v>24</v>
      </c>
      <c r="M6569" s="15" t="s">
        <v>24</v>
      </c>
      <c r="N6569" s="15" t="s">
        <v>26</v>
      </c>
      <c r="O6569" s="15" t="s">
        <v>26</v>
      </c>
      <c r="P6569" s="15" t="s">
        <v>25</v>
      </c>
      <c r="Q6569" s="15" t="s">
        <v>26</v>
      </c>
      <c r="R6569" s="15" t="s">
        <v>15</v>
      </c>
      <c r="S6569" s="18" t="n">
        <v>99.7</v>
      </c>
      <c r="T6569" s="15" t="n">
        <v>1566.75</v>
      </c>
      <c r="U6569" s="15" t="s">
        <v>24</v>
      </c>
      <c r="V6569" s="18" t="n">
        <f aca="false">IF(ISNUMBER(T6569),T6569,0)</f>
        <v>1566.75</v>
      </c>
      <c r="W6569" s="15" t="n">
        <f aca="false">IF(U6569="Yes",1,0)</f>
        <v>0</v>
      </c>
      <c r="X6569" s="15" t="str">
        <f aca="false">IF(F6569&lt;=12,"0-12 months",IF(F6569&lt;=24,"13-24 months",IF(F6569&lt;=48,"25-48 months","49-72 months")))</f>
        <v>13-24 months</v>
      </c>
      <c r="Y6569" s="15" t="str">
        <f aca="false">IF(C6569=1,"Yes","No")</f>
        <v>No</v>
      </c>
      <c r="Z6569" s="15" t="n">
        <f aca="false">COUNTIF(J6569:O6569,"Yes")</f>
        <v>3</v>
      </c>
      <c r="AA6569" s="18" t="n">
        <f aca="false">S6569*W6569</f>
        <v>0</v>
      </c>
      <c r="AB6569" s="15" t="n">
        <f aca="false">(P6569="Month-to-month")+(I6569="Fiber optic")+(R6569="Electronic check")+(F6569&lt;=12)+(M6569="No")+(J6569="No")</f>
        <v>4</v>
      </c>
      <c r="AC6569" s="15" t="str">
        <f aca="false">IF(AB6569&gt;=5,"High",IF(AB6569&gt;=3,"Medium","Low"))</f>
        <v>Medium</v>
      </c>
    </row>
    <row r="6570" customFormat="false" ht="15" hidden="false" customHeight="false" outlineLevel="0" collapsed="false">
      <c r="A6570" s="15" t="s">
        <v>6667</v>
      </c>
      <c r="B6570" s="15" t="s">
        <v>98</v>
      </c>
      <c r="C6570" s="15" t="n">
        <v>0</v>
      </c>
      <c r="D6570" s="15" t="s">
        <v>26</v>
      </c>
      <c r="E6570" s="15" t="s">
        <v>26</v>
      </c>
      <c r="F6570" s="15" t="n">
        <v>8</v>
      </c>
      <c r="G6570" s="15" t="s">
        <v>26</v>
      </c>
      <c r="H6570" s="15" t="s">
        <v>24</v>
      </c>
      <c r="I6570" s="15" t="s">
        <v>24</v>
      </c>
      <c r="J6570" s="15" t="s">
        <v>28</v>
      </c>
      <c r="K6570" s="15" t="s">
        <v>28</v>
      </c>
      <c r="L6570" s="15" t="s">
        <v>28</v>
      </c>
      <c r="M6570" s="15" t="s">
        <v>28</v>
      </c>
      <c r="N6570" s="15" t="s">
        <v>28</v>
      </c>
      <c r="O6570" s="15" t="s">
        <v>28</v>
      </c>
      <c r="P6570" s="15" t="s">
        <v>29</v>
      </c>
      <c r="Q6570" s="15" t="s">
        <v>24</v>
      </c>
      <c r="R6570" s="15" t="s">
        <v>17</v>
      </c>
      <c r="S6570" s="18" t="n">
        <v>19.7</v>
      </c>
      <c r="T6570" s="15" t="n">
        <v>130.25</v>
      </c>
      <c r="U6570" s="15" t="s">
        <v>24</v>
      </c>
      <c r="V6570" s="18" t="n">
        <f aca="false">IF(ISNUMBER(T6570),T6570,0)</f>
        <v>130.25</v>
      </c>
      <c r="W6570" s="15" t="n">
        <f aca="false">IF(U6570="Yes",1,0)</f>
        <v>0</v>
      </c>
      <c r="X6570" s="15" t="str">
        <f aca="false">IF(F6570&lt;=12,"0-12 months",IF(F6570&lt;=24,"13-24 months",IF(F6570&lt;=48,"25-48 months","49-72 months")))</f>
        <v>0-12 months</v>
      </c>
      <c r="Y6570" s="15" t="str">
        <f aca="false">IF(C6570=1,"Yes","No")</f>
        <v>No</v>
      </c>
      <c r="Z6570" s="15" t="n">
        <f aca="false">COUNTIF(J6570:O6570,"Yes")</f>
        <v>0</v>
      </c>
      <c r="AA6570" s="18" t="n">
        <f aca="false">S6570*W6570</f>
        <v>0</v>
      </c>
      <c r="AB6570" s="15" t="n">
        <f aca="false">(P6570="Month-to-month")+(I6570="Fiber optic")+(R6570="Electronic check")+(F6570&lt;=12)+(M6570="No")+(J6570="No")</f>
        <v>1</v>
      </c>
      <c r="AC6570" s="15" t="str">
        <f aca="false">IF(AB6570&gt;=5,"High",IF(AB6570&gt;=3,"Medium","Low"))</f>
        <v>Low</v>
      </c>
    </row>
    <row r="6571" customFormat="false" ht="15" hidden="false" customHeight="false" outlineLevel="0" collapsed="false">
      <c r="A6571" s="15" t="s">
        <v>6668</v>
      </c>
      <c r="B6571" s="15" t="s">
        <v>94</v>
      </c>
      <c r="C6571" s="15" t="n">
        <v>0</v>
      </c>
      <c r="D6571" s="15" t="s">
        <v>26</v>
      </c>
      <c r="E6571" s="15" t="s">
        <v>26</v>
      </c>
      <c r="F6571" s="15" t="n">
        <v>8</v>
      </c>
      <c r="G6571" s="15" t="s">
        <v>26</v>
      </c>
      <c r="H6571" s="15" t="s">
        <v>24</v>
      </c>
      <c r="I6571" s="15" t="s">
        <v>24</v>
      </c>
      <c r="J6571" s="15" t="s">
        <v>28</v>
      </c>
      <c r="K6571" s="15" t="s">
        <v>28</v>
      </c>
      <c r="L6571" s="15" t="s">
        <v>28</v>
      </c>
      <c r="M6571" s="15" t="s">
        <v>28</v>
      </c>
      <c r="N6571" s="15" t="s">
        <v>28</v>
      </c>
      <c r="O6571" s="15" t="s">
        <v>28</v>
      </c>
      <c r="P6571" s="15" t="s">
        <v>29</v>
      </c>
      <c r="Q6571" s="15" t="s">
        <v>24</v>
      </c>
      <c r="R6571" s="15" t="s">
        <v>17</v>
      </c>
      <c r="S6571" s="18" t="n">
        <v>19.5</v>
      </c>
      <c r="T6571" s="15" t="n">
        <v>162.15</v>
      </c>
      <c r="U6571" s="15" t="s">
        <v>24</v>
      </c>
      <c r="V6571" s="18" t="n">
        <f aca="false">IF(ISNUMBER(T6571),T6571,0)</f>
        <v>162.15</v>
      </c>
      <c r="W6571" s="15" t="n">
        <f aca="false">IF(U6571="Yes",1,0)</f>
        <v>0</v>
      </c>
      <c r="X6571" s="15" t="str">
        <f aca="false">IF(F6571&lt;=12,"0-12 months",IF(F6571&lt;=24,"13-24 months",IF(F6571&lt;=48,"25-48 months","49-72 months")))</f>
        <v>0-12 months</v>
      </c>
      <c r="Y6571" s="15" t="str">
        <f aca="false">IF(C6571=1,"Yes","No")</f>
        <v>No</v>
      </c>
      <c r="Z6571" s="15" t="n">
        <f aca="false">COUNTIF(J6571:O6571,"Yes")</f>
        <v>0</v>
      </c>
      <c r="AA6571" s="18" t="n">
        <f aca="false">S6571*W6571</f>
        <v>0</v>
      </c>
      <c r="AB6571" s="15" t="n">
        <f aca="false">(P6571="Month-to-month")+(I6571="Fiber optic")+(R6571="Electronic check")+(F6571&lt;=12)+(M6571="No")+(J6571="No")</f>
        <v>1</v>
      </c>
      <c r="AC6571" s="15" t="str">
        <f aca="false">IF(AB6571&gt;=5,"High",IF(AB6571&gt;=3,"Medium","Low"))</f>
        <v>Low</v>
      </c>
    </row>
    <row r="6572" customFormat="false" ht="15" hidden="false" customHeight="false" outlineLevel="0" collapsed="false">
      <c r="A6572" s="15" t="s">
        <v>6669</v>
      </c>
      <c r="B6572" s="15" t="s">
        <v>94</v>
      </c>
      <c r="C6572" s="15" t="n">
        <v>0</v>
      </c>
      <c r="D6572" s="15" t="s">
        <v>24</v>
      </c>
      <c r="E6572" s="15" t="s">
        <v>24</v>
      </c>
      <c r="F6572" s="15" t="n">
        <v>4</v>
      </c>
      <c r="G6572" s="15" t="s">
        <v>24</v>
      </c>
      <c r="H6572" s="15" t="s">
        <v>95</v>
      </c>
      <c r="I6572" s="15" t="s">
        <v>96</v>
      </c>
      <c r="J6572" s="15" t="s">
        <v>26</v>
      </c>
      <c r="K6572" s="15" t="s">
        <v>24</v>
      </c>
      <c r="L6572" s="15" t="s">
        <v>24</v>
      </c>
      <c r="M6572" s="15" t="s">
        <v>24</v>
      </c>
      <c r="N6572" s="15" t="s">
        <v>24</v>
      </c>
      <c r="O6572" s="15" t="s">
        <v>24</v>
      </c>
      <c r="P6572" s="15" t="s">
        <v>25</v>
      </c>
      <c r="Q6572" s="15" t="s">
        <v>26</v>
      </c>
      <c r="R6572" s="15" t="s">
        <v>17</v>
      </c>
      <c r="S6572" s="18" t="n">
        <v>29.15</v>
      </c>
      <c r="T6572" s="15" t="n">
        <v>110.05</v>
      </c>
      <c r="U6572" s="15" t="s">
        <v>24</v>
      </c>
      <c r="V6572" s="18" t="n">
        <f aca="false">IF(ISNUMBER(T6572),T6572,0)</f>
        <v>110.05</v>
      </c>
      <c r="W6572" s="15" t="n">
        <f aca="false">IF(U6572="Yes",1,0)</f>
        <v>0</v>
      </c>
      <c r="X6572" s="15" t="str">
        <f aca="false">IF(F6572&lt;=12,"0-12 months",IF(F6572&lt;=24,"13-24 months",IF(F6572&lt;=48,"25-48 months","49-72 months")))</f>
        <v>0-12 months</v>
      </c>
      <c r="Y6572" s="15" t="str">
        <f aca="false">IF(C6572=1,"Yes","No")</f>
        <v>No</v>
      </c>
      <c r="Z6572" s="15" t="n">
        <f aca="false">COUNTIF(J6572:O6572,"Yes")</f>
        <v>1</v>
      </c>
      <c r="AA6572" s="18" t="n">
        <f aca="false">S6572*W6572</f>
        <v>0</v>
      </c>
      <c r="AB6572" s="15" t="n">
        <f aca="false">(P6572="Month-to-month")+(I6572="Fiber optic")+(R6572="Electronic check")+(F6572&lt;=12)+(M6572="No")+(J6572="No")</f>
        <v>3</v>
      </c>
      <c r="AC6572" s="15" t="str">
        <f aca="false">IF(AB6572&gt;=5,"High",IF(AB6572&gt;=3,"Medium","Low"))</f>
        <v>Medium</v>
      </c>
    </row>
    <row r="6573" customFormat="false" ht="15" hidden="false" customHeight="false" outlineLevel="0" collapsed="false">
      <c r="A6573" s="15" t="s">
        <v>6670</v>
      </c>
      <c r="B6573" s="15" t="s">
        <v>94</v>
      </c>
      <c r="C6573" s="15" t="n">
        <v>0</v>
      </c>
      <c r="D6573" s="15" t="s">
        <v>24</v>
      </c>
      <c r="E6573" s="15" t="s">
        <v>24</v>
      </c>
      <c r="F6573" s="15" t="n">
        <v>34</v>
      </c>
      <c r="G6573" s="15" t="s">
        <v>26</v>
      </c>
      <c r="H6573" s="15" t="s">
        <v>24</v>
      </c>
      <c r="I6573" s="15" t="s">
        <v>96</v>
      </c>
      <c r="J6573" s="15" t="s">
        <v>26</v>
      </c>
      <c r="K6573" s="15" t="s">
        <v>26</v>
      </c>
      <c r="L6573" s="15" t="s">
        <v>24</v>
      </c>
      <c r="M6573" s="15" t="s">
        <v>24</v>
      </c>
      <c r="N6573" s="15" t="s">
        <v>24</v>
      </c>
      <c r="O6573" s="15" t="s">
        <v>24</v>
      </c>
      <c r="P6573" s="15" t="s">
        <v>27</v>
      </c>
      <c r="Q6573" s="15" t="s">
        <v>24</v>
      </c>
      <c r="R6573" s="15" t="s">
        <v>17</v>
      </c>
      <c r="S6573" s="18" t="n">
        <v>55</v>
      </c>
      <c r="T6573" s="15" t="n">
        <v>1885.15</v>
      </c>
      <c r="U6573" s="15" t="s">
        <v>24</v>
      </c>
      <c r="V6573" s="18" t="n">
        <f aca="false">IF(ISNUMBER(T6573),T6573,0)</f>
        <v>1885.15</v>
      </c>
      <c r="W6573" s="15" t="n">
        <f aca="false">IF(U6573="Yes",1,0)</f>
        <v>0</v>
      </c>
      <c r="X6573" s="15" t="str">
        <f aca="false">IF(F6573&lt;=12,"0-12 months",IF(F6573&lt;=24,"13-24 months",IF(F6573&lt;=48,"25-48 months","49-72 months")))</f>
        <v>25-48 months</v>
      </c>
      <c r="Y6573" s="15" t="str">
        <f aca="false">IF(C6573=1,"Yes","No")</f>
        <v>No</v>
      </c>
      <c r="Z6573" s="15" t="n">
        <f aca="false">COUNTIF(J6573:O6573,"Yes")</f>
        <v>2</v>
      </c>
      <c r="AA6573" s="18" t="n">
        <f aca="false">S6573*W6573</f>
        <v>0</v>
      </c>
      <c r="AB6573" s="15" t="n">
        <f aca="false">(P6573="Month-to-month")+(I6573="Fiber optic")+(R6573="Electronic check")+(F6573&lt;=12)+(M6573="No")+(J6573="No")</f>
        <v>1</v>
      </c>
      <c r="AC6573" s="15" t="str">
        <f aca="false">IF(AB6573&gt;=5,"High",IF(AB6573&gt;=3,"Medium","Low"))</f>
        <v>Low</v>
      </c>
    </row>
    <row r="6574" customFormat="false" ht="15" hidden="false" customHeight="false" outlineLevel="0" collapsed="false">
      <c r="A6574" s="15" t="s">
        <v>6671</v>
      </c>
      <c r="B6574" s="15" t="s">
        <v>98</v>
      </c>
      <c r="C6574" s="15" t="n">
        <v>0</v>
      </c>
      <c r="D6574" s="15" t="s">
        <v>26</v>
      </c>
      <c r="E6574" s="15" t="s">
        <v>24</v>
      </c>
      <c r="F6574" s="15" t="n">
        <v>68</v>
      </c>
      <c r="G6574" s="15" t="s">
        <v>26</v>
      </c>
      <c r="H6574" s="15" t="s">
        <v>26</v>
      </c>
      <c r="I6574" s="15" t="s">
        <v>96</v>
      </c>
      <c r="J6574" s="15" t="s">
        <v>26</v>
      </c>
      <c r="K6574" s="15" t="s">
        <v>26</v>
      </c>
      <c r="L6574" s="15" t="s">
        <v>26</v>
      </c>
      <c r="M6574" s="15" t="s">
        <v>26</v>
      </c>
      <c r="N6574" s="15" t="s">
        <v>26</v>
      </c>
      <c r="O6574" s="15" t="s">
        <v>26</v>
      </c>
      <c r="P6574" s="15" t="s">
        <v>29</v>
      </c>
      <c r="Q6574" s="15" t="s">
        <v>26</v>
      </c>
      <c r="R6574" s="15" t="s">
        <v>21</v>
      </c>
      <c r="S6574" s="18" t="n">
        <v>90.8</v>
      </c>
      <c r="T6574" s="15" t="n">
        <v>6302.85</v>
      </c>
      <c r="U6574" s="15" t="s">
        <v>24</v>
      </c>
      <c r="V6574" s="18" t="n">
        <f aca="false">IF(ISNUMBER(T6574),T6574,0)</f>
        <v>6302.85</v>
      </c>
      <c r="W6574" s="15" t="n">
        <f aca="false">IF(U6574="Yes",1,0)</f>
        <v>0</v>
      </c>
      <c r="X6574" s="15" t="str">
        <f aca="false">IF(F6574&lt;=12,"0-12 months",IF(F6574&lt;=24,"13-24 months",IF(F6574&lt;=48,"25-48 months","49-72 months")))</f>
        <v>49-72 months</v>
      </c>
      <c r="Y6574" s="15" t="str">
        <f aca="false">IF(C6574=1,"Yes","No")</f>
        <v>No</v>
      </c>
      <c r="Z6574" s="15" t="n">
        <f aca="false">COUNTIF(J6574:O6574,"Yes")</f>
        <v>6</v>
      </c>
      <c r="AA6574" s="18" t="n">
        <f aca="false">S6574*W6574</f>
        <v>0</v>
      </c>
      <c r="AB6574" s="15" t="n">
        <f aca="false">(P6574="Month-to-month")+(I6574="Fiber optic")+(R6574="Electronic check")+(F6574&lt;=12)+(M6574="No")+(J6574="No")</f>
        <v>0</v>
      </c>
      <c r="AC6574" s="15" t="str">
        <f aca="false">IF(AB6574&gt;=5,"High",IF(AB6574&gt;=3,"Medium","Low"))</f>
        <v>Low</v>
      </c>
    </row>
    <row r="6575" customFormat="false" ht="15" hidden="false" customHeight="false" outlineLevel="0" collapsed="false">
      <c r="A6575" s="15" t="s">
        <v>6672</v>
      </c>
      <c r="B6575" s="15" t="s">
        <v>94</v>
      </c>
      <c r="C6575" s="15" t="n">
        <v>0</v>
      </c>
      <c r="D6575" s="15" t="s">
        <v>26</v>
      </c>
      <c r="E6575" s="15" t="s">
        <v>26</v>
      </c>
      <c r="F6575" s="15" t="n">
        <v>45</v>
      </c>
      <c r="G6575" s="15" t="s">
        <v>24</v>
      </c>
      <c r="H6575" s="15" t="s">
        <v>95</v>
      </c>
      <c r="I6575" s="15" t="s">
        <v>96</v>
      </c>
      <c r="J6575" s="15" t="s">
        <v>24</v>
      </c>
      <c r="K6575" s="15" t="s">
        <v>26</v>
      </c>
      <c r="L6575" s="15" t="s">
        <v>26</v>
      </c>
      <c r="M6575" s="15" t="s">
        <v>26</v>
      </c>
      <c r="N6575" s="15" t="s">
        <v>24</v>
      </c>
      <c r="O6575" s="15" t="s">
        <v>26</v>
      </c>
      <c r="P6575" s="15" t="s">
        <v>27</v>
      </c>
      <c r="Q6575" s="15" t="s">
        <v>24</v>
      </c>
      <c r="R6575" s="15" t="s">
        <v>19</v>
      </c>
      <c r="S6575" s="18" t="n">
        <v>51</v>
      </c>
      <c r="T6575" s="15" t="n">
        <v>2264.5</v>
      </c>
      <c r="U6575" s="15" t="s">
        <v>24</v>
      </c>
      <c r="V6575" s="18" t="n">
        <f aca="false">IF(ISNUMBER(T6575),T6575,0)</f>
        <v>2264.5</v>
      </c>
      <c r="W6575" s="15" t="n">
        <f aca="false">IF(U6575="Yes",1,0)</f>
        <v>0</v>
      </c>
      <c r="X6575" s="15" t="str">
        <f aca="false">IF(F6575&lt;=12,"0-12 months",IF(F6575&lt;=24,"13-24 months",IF(F6575&lt;=48,"25-48 months","49-72 months")))</f>
        <v>25-48 months</v>
      </c>
      <c r="Y6575" s="15" t="str">
        <f aca="false">IF(C6575=1,"Yes","No")</f>
        <v>No</v>
      </c>
      <c r="Z6575" s="15" t="n">
        <f aca="false">COUNTIF(J6575:O6575,"Yes")</f>
        <v>4</v>
      </c>
      <c r="AA6575" s="18" t="n">
        <f aca="false">S6575*W6575</f>
        <v>0</v>
      </c>
      <c r="AB6575" s="15" t="n">
        <f aca="false">(P6575="Month-to-month")+(I6575="Fiber optic")+(R6575="Electronic check")+(F6575&lt;=12)+(M6575="No")+(J6575="No")</f>
        <v>1</v>
      </c>
      <c r="AC6575" s="15" t="str">
        <f aca="false">IF(AB6575&gt;=5,"High",IF(AB6575&gt;=3,"Medium","Low"))</f>
        <v>Low</v>
      </c>
    </row>
    <row r="6576" customFormat="false" ht="15" hidden="false" customHeight="false" outlineLevel="0" collapsed="false">
      <c r="A6576" s="15" t="s">
        <v>6673</v>
      </c>
      <c r="B6576" s="15" t="s">
        <v>94</v>
      </c>
      <c r="C6576" s="15" t="n">
        <v>1</v>
      </c>
      <c r="D6576" s="15" t="s">
        <v>24</v>
      </c>
      <c r="E6576" s="15" t="s">
        <v>24</v>
      </c>
      <c r="F6576" s="15" t="n">
        <v>9</v>
      </c>
      <c r="G6576" s="15" t="s">
        <v>26</v>
      </c>
      <c r="H6576" s="15" t="s">
        <v>26</v>
      </c>
      <c r="I6576" s="15" t="s">
        <v>102</v>
      </c>
      <c r="J6576" s="15" t="s">
        <v>24</v>
      </c>
      <c r="K6576" s="15" t="s">
        <v>24</v>
      </c>
      <c r="L6576" s="15" t="s">
        <v>26</v>
      </c>
      <c r="M6576" s="15" t="s">
        <v>24</v>
      </c>
      <c r="N6576" s="15" t="s">
        <v>26</v>
      </c>
      <c r="O6576" s="15" t="s">
        <v>24</v>
      </c>
      <c r="P6576" s="15" t="s">
        <v>25</v>
      </c>
      <c r="Q6576" s="15" t="s">
        <v>26</v>
      </c>
      <c r="R6576" s="15" t="s">
        <v>15</v>
      </c>
      <c r="S6576" s="18" t="n">
        <v>90.1</v>
      </c>
      <c r="T6576" s="15" t="n">
        <v>816.8</v>
      </c>
      <c r="U6576" s="15" t="s">
        <v>24</v>
      </c>
      <c r="V6576" s="18" t="n">
        <f aca="false">IF(ISNUMBER(T6576),T6576,0)</f>
        <v>816.8</v>
      </c>
      <c r="W6576" s="15" t="n">
        <f aca="false">IF(U6576="Yes",1,0)</f>
        <v>0</v>
      </c>
      <c r="X6576" s="15" t="str">
        <f aca="false">IF(F6576&lt;=12,"0-12 months",IF(F6576&lt;=24,"13-24 months",IF(F6576&lt;=48,"25-48 months","49-72 months")))</f>
        <v>0-12 months</v>
      </c>
      <c r="Y6576" s="15" t="str">
        <f aca="false">IF(C6576=1,"Yes","No")</f>
        <v>Yes</v>
      </c>
      <c r="Z6576" s="15" t="n">
        <f aca="false">COUNTIF(J6576:O6576,"Yes")</f>
        <v>2</v>
      </c>
      <c r="AA6576" s="18" t="n">
        <f aca="false">S6576*W6576</f>
        <v>0</v>
      </c>
      <c r="AB6576" s="15" t="n">
        <f aca="false">(P6576="Month-to-month")+(I6576="Fiber optic")+(R6576="Electronic check")+(F6576&lt;=12)+(M6576="No")+(J6576="No")</f>
        <v>6</v>
      </c>
      <c r="AC6576" s="15" t="str">
        <f aca="false">IF(AB6576&gt;=5,"High",IF(AB6576&gt;=3,"Medium","Low"))</f>
        <v>High</v>
      </c>
    </row>
    <row r="6577" customFormat="false" ht="15" hidden="false" customHeight="false" outlineLevel="0" collapsed="false">
      <c r="A6577" s="15" t="s">
        <v>6674</v>
      </c>
      <c r="B6577" s="15" t="s">
        <v>94</v>
      </c>
      <c r="C6577" s="15" t="n">
        <v>0</v>
      </c>
      <c r="D6577" s="15" t="s">
        <v>24</v>
      </c>
      <c r="E6577" s="15" t="s">
        <v>24</v>
      </c>
      <c r="F6577" s="15" t="n">
        <v>22</v>
      </c>
      <c r="G6577" s="15" t="s">
        <v>26</v>
      </c>
      <c r="H6577" s="15" t="s">
        <v>26</v>
      </c>
      <c r="I6577" s="15" t="s">
        <v>96</v>
      </c>
      <c r="J6577" s="15" t="s">
        <v>26</v>
      </c>
      <c r="K6577" s="15" t="s">
        <v>24</v>
      </c>
      <c r="L6577" s="15" t="s">
        <v>24</v>
      </c>
      <c r="M6577" s="15" t="s">
        <v>26</v>
      </c>
      <c r="N6577" s="15" t="s">
        <v>24</v>
      </c>
      <c r="O6577" s="15" t="s">
        <v>24</v>
      </c>
      <c r="P6577" s="15" t="s">
        <v>25</v>
      </c>
      <c r="Q6577" s="15" t="s">
        <v>26</v>
      </c>
      <c r="R6577" s="15" t="s">
        <v>17</v>
      </c>
      <c r="S6577" s="18" t="n">
        <v>59.05</v>
      </c>
      <c r="T6577" s="15" t="n">
        <v>1253.5</v>
      </c>
      <c r="U6577" s="15" t="s">
        <v>24</v>
      </c>
      <c r="V6577" s="18" t="n">
        <f aca="false">IF(ISNUMBER(T6577),T6577,0)</f>
        <v>1253.5</v>
      </c>
      <c r="W6577" s="15" t="n">
        <f aca="false">IF(U6577="Yes",1,0)</f>
        <v>0</v>
      </c>
      <c r="X6577" s="15" t="str">
        <f aca="false">IF(F6577&lt;=12,"0-12 months",IF(F6577&lt;=24,"13-24 months",IF(F6577&lt;=48,"25-48 months","49-72 months")))</f>
        <v>13-24 months</v>
      </c>
      <c r="Y6577" s="15" t="str">
        <f aca="false">IF(C6577=1,"Yes","No")</f>
        <v>No</v>
      </c>
      <c r="Z6577" s="15" t="n">
        <f aca="false">COUNTIF(J6577:O6577,"Yes")</f>
        <v>2</v>
      </c>
      <c r="AA6577" s="18" t="n">
        <f aca="false">S6577*W6577</f>
        <v>0</v>
      </c>
      <c r="AB6577" s="15" t="n">
        <f aca="false">(P6577="Month-to-month")+(I6577="Fiber optic")+(R6577="Electronic check")+(F6577&lt;=12)+(M6577="No")+(J6577="No")</f>
        <v>1</v>
      </c>
      <c r="AC6577" s="15" t="str">
        <f aca="false">IF(AB6577&gt;=5,"High",IF(AB6577&gt;=3,"Medium","Low"))</f>
        <v>Low</v>
      </c>
    </row>
    <row r="6578" customFormat="false" ht="15" hidden="false" customHeight="false" outlineLevel="0" collapsed="false">
      <c r="A6578" s="15" t="s">
        <v>6675</v>
      </c>
      <c r="B6578" s="15" t="s">
        <v>94</v>
      </c>
      <c r="C6578" s="15" t="n">
        <v>0</v>
      </c>
      <c r="D6578" s="15" t="s">
        <v>24</v>
      </c>
      <c r="E6578" s="15" t="s">
        <v>24</v>
      </c>
      <c r="F6578" s="15" t="n">
        <v>2</v>
      </c>
      <c r="G6578" s="15" t="s">
        <v>26</v>
      </c>
      <c r="H6578" s="15" t="s">
        <v>24</v>
      </c>
      <c r="I6578" s="15" t="s">
        <v>24</v>
      </c>
      <c r="J6578" s="15" t="s">
        <v>28</v>
      </c>
      <c r="K6578" s="15" t="s">
        <v>28</v>
      </c>
      <c r="L6578" s="15" t="s">
        <v>28</v>
      </c>
      <c r="M6578" s="15" t="s">
        <v>28</v>
      </c>
      <c r="N6578" s="15" t="s">
        <v>28</v>
      </c>
      <c r="O6578" s="15" t="s">
        <v>28</v>
      </c>
      <c r="P6578" s="15" t="s">
        <v>25</v>
      </c>
      <c r="Q6578" s="15" t="s">
        <v>24</v>
      </c>
      <c r="R6578" s="15" t="s">
        <v>17</v>
      </c>
      <c r="S6578" s="18" t="n">
        <v>20.3</v>
      </c>
      <c r="T6578" s="15" t="n">
        <v>41.2</v>
      </c>
      <c r="U6578" s="15" t="s">
        <v>24</v>
      </c>
      <c r="V6578" s="18" t="n">
        <f aca="false">IF(ISNUMBER(T6578),T6578,0)</f>
        <v>41.2</v>
      </c>
      <c r="W6578" s="15" t="n">
        <f aca="false">IF(U6578="Yes",1,0)</f>
        <v>0</v>
      </c>
      <c r="X6578" s="15" t="str">
        <f aca="false">IF(F6578&lt;=12,"0-12 months",IF(F6578&lt;=24,"13-24 months",IF(F6578&lt;=48,"25-48 months","49-72 months")))</f>
        <v>0-12 months</v>
      </c>
      <c r="Y6578" s="15" t="str">
        <f aca="false">IF(C6578=1,"Yes","No")</f>
        <v>No</v>
      </c>
      <c r="Z6578" s="15" t="n">
        <f aca="false">COUNTIF(J6578:O6578,"Yes")</f>
        <v>0</v>
      </c>
      <c r="AA6578" s="18" t="n">
        <f aca="false">S6578*W6578</f>
        <v>0</v>
      </c>
      <c r="AB6578" s="15" t="n">
        <f aca="false">(P6578="Month-to-month")+(I6578="Fiber optic")+(R6578="Electronic check")+(F6578&lt;=12)+(M6578="No")+(J6578="No")</f>
        <v>2</v>
      </c>
      <c r="AC6578" s="15" t="str">
        <f aca="false">IF(AB6578&gt;=5,"High",IF(AB6578&gt;=3,"Medium","Low"))</f>
        <v>Low</v>
      </c>
    </row>
    <row r="6579" customFormat="false" ht="15" hidden="false" customHeight="false" outlineLevel="0" collapsed="false">
      <c r="A6579" s="15" t="s">
        <v>6676</v>
      </c>
      <c r="B6579" s="15" t="s">
        <v>98</v>
      </c>
      <c r="C6579" s="15" t="n">
        <v>0</v>
      </c>
      <c r="D6579" s="15" t="s">
        <v>26</v>
      </c>
      <c r="E6579" s="15" t="s">
        <v>24</v>
      </c>
      <c r="F6579" s="15" t="n">
        <v>70</v>
      </c>
      <c r="G6579" s="15" t="s">
        <v>26</v>
      </c>
      <c r="H6579" s="15" t="s">
        <v>26</v>
      </c>
      <c r="I6579" s="15" t="s">
        <v>96</v>
      </c>
      <c r="J6579" s="15" t="s">
        <v>24</v>
      </c>
      <c r="K6579" s="15" t="s">
        <v>26</v>
      </c>
      <c r="L6579" s="15" t="s">
        <v>26</v>
      </c>
      <c r="M6579" s="15" t="s">
        <v>26</v>
      </c>
      <c r="N6579" s="15" t="s">
        <v>26</v>
      </c>
      <c r="O6579" s="15" t="s">
        <v>24</v>
      </c>
      <c r="P6579" s="15" t="s">
        <v>29</v>
      </c>
      <c r="Q6579" s="15" t="s">
        <v>24</v>
      </c>
      <c r="R6579" s="15" t="s">
        <v>19</v>
      </c>
      <c r="S6579" s="18" t="n">
        <v>72.95</v>
      </c>
      <c r="T6579" s="15" t="n">
        <v>5265.55</v>
      </c>
      <c r="U6579" s="15" t="s">
        <v>24</v>
      </c>
      <c r="V6579" s="18" t="n">
        <f aca="false">IF(ISNUMBER(T6579),T6579,0)</f>
        <v>5265.55</v>
      </c>
      <c r="W6579" s="15" t="n">
        <f aca="false">IF(U6579="Yes",1,0)</f>
        <v>0</v>
      </c>
      <c r="X6579" s="15" t="str">
        <f aca="false">IF(F6579&lt;=12,"0-12 months",IF(F6579&lt;=24,"13-24 months",IF(F6579&lt;=48,"25-48 months","49-72 months")))</f>
        <v>49-72 months</v>
      </c>
      <c r="Y6579" s="15" t="str">
        <f aca="false">IF(C6579=1,"Yes","No")</f>
        <v>No</v>
      </c>
      <c r="Z6579" s="15" t="n">
        <f aca="false">COUNTIF(J6579:O6579,"Yes")</f>
        <v>4</v>
      </c>
      <c r="AA6579" s="18" t="n">
        <f aca="false">S6579*W6579</f>
        <v>0</v>
      </c>
      <c r="AB6579" s="15" t="n">
        <f aca="false">(P6579="Month-to-month")+(I6579="Fiber optic")+(R6579="Electronic check")+(F6579&lt;=12)+(M6579="No")+(J6579="No")</f>
        <v>1</v>
      </c>
      <c r="AC6579" s="15" t="str">
        <f aca="false">IF(AB6579&gt;=5,"High",IF(AB6579&gt;=3,"Medium","Low"))</f>
        <v>Low</v>
      </c>
    </row>
    <row r="6580" customFormat="false" ht="15" hidden="false" customHeight="false" outlineLevel="0" collapsed="false">
      <c r="A6580" s="15" t="s">
        <v>6677</v>
      </c>
      <c r="B6580" s="15" t="s">
        <v>94</v>
      </c>
      <c r="C6580" s="15" t="n">
        <v>0</v>
      </c>
      <c r="D6580" s="15" t="s">
        <v>24</v>
      </c>
      <c r="E6580" s="15" t="s">
        <v>26</v>
      </c>
      <c r="F6580" s="15" t="n">
        <v>10</v>
      </c>
      <c r="G6580" s="15" t="s">
        <v>26</v>
      </c>
      <c r="H6580" s="15" t="s">
        <v>26</v>
      </c>
      <c r="I6580" s="15" t="s">
        <v>96</v>
      </c>
      <c r="J6580" s="15" t="s">
        <v>26</v>
      </c>
      <c r="K6580" s="15" t="s">
        <v>24</v>
      </c>
      <c r="L6580" s="15" t="s">
        <v>26</v>
      </c>
      <c r="M6580" s="15" t="s">
        <v>26</v>
      </c>
      <c r="N6580" s="15" t="s">
        <v>24</v>
      </c>
      <c r="O6580" s="15" t="s">
        <v>26</v>
      </c>
      <c r="P6580" s="15" t="s">
        <v>27</v>
      </c>
      <c r="Q6580" s="15" t="s">
        <v>24</v>
      </c>
      <c r="R6580" s="15" t="s">
        <v>21</v>
      </c>
      <c r="S6580" s="18" t="n">
        <v>73.55</v>
      </c>
      <c r="T6580" s="15" t="n">
        <v>693.3</v>
      </c>
      <c r="U6580" s="15" t="s">
        <v>24</v>
      </c>
      <c r="V6580" s="18" t="n">
        <f aca="false">IF(ISNUMBER(T6580),T6580,0)</f>
        <v>693.3</v>
      </c>
      <c r="W6580" s="15" t="n">
        <f aca="false">IF(U6580="Yes",1,0)</f>
        <v>0</v>
      </c>
      <c r="X6580" s="15" t="str">
        <f aca="false">IF(F6580&lt;=12,"0-12 months",IF(F6580&lt;=24,"13-24 months",IF(F6580&lt;=48,"25-48 months","49-72 months")))</f>
        <v>0-12 months</v>
      </c>
      <c r="Y6580" s="15" t="str">
        <f aca="false">IF(C6580=1,"Yes","No")</f>
        <v>No</v>
      </c>
      <c r="Z6580" s="15" t="n">
        <f aca="false">COUNTIF(J6580:O6580,"Yes")</f>
        <v>4</v>
      </c>
      <c r="AA6580" s="18" t="n">
        <f aca="false">S6580*W6580</f>
        <v>0</v>
      </c>
      <c r="AB6580" s="15" t="n">
        <f aca="false">(P6580="Month-to-month")+(I6580="Fiber optic")+(R6580="Electronic check")+(F6580&lt;=12)+(M6580="No")+(J6580="No")</f>
        <v>1</v>
      </c>
      <c r="AC6580" s="15" t="str">
        <f aca="false">IF(AB6580&gt;=5,"High",IF(AB6580&gt;=3,"Medium","Low"))</f>
        <v>Low</v>
      </c>
    </row>
    <row r="6581" customFormat="false" ht="15" hidden="false" customHeight="false" outlineLevel="0" collapsed="false">
      <c r="A6581" s="15" t="s">
        <v>6678</v>
      </c>
      <c r="B6581" s="15" t="s">
        <v>98</v>
      </c>
      <c r="C6581" s="15" t="n">
        <v>0</v>
      </c>
      <c r="D6581" s="15" t="s">
        <v>24</v>
      </c>
      <c r="E6581" s="15" t="s">
        <v>24</v>
      </c>
      <c r="F6581" s="15" t="n">
        <v>72</v>
      </c>
      <c r="G6581" s="15" t="s">
        <v>26</v>
      </c>
      <c r="H6581" s="15" t="s">
        <v>26</v>
      </c>
      <c r="I6581" s="15" t="s">
        <v>96</v>
      </c>
      <c r="J6581" s="15" t="s">
        <v>26</v>
      </c>
      <c r="K6581" s="15" t="s">
        <v>24</v>
      </c>
      <c r="L6581" s="15" t="s">
        <v>26</v>
      </c>
      <c r="M6581" s="15" t="s">
        <v>26</v>
      </c>
      <c r="N6581" s="15" t="s">
        <v>26</v>
      </c>
      <c r="O6581" s="15" t="s">
        <v>26</v>
      </c>
      <c r="P6581" s="15" t="s">
        <v>29</v>
      </c>
      <c r="Q6581" s="15" t="s">
        <v>24</v>
      </c>
      <c r="R6581" s="15" t="s">
        <v>21</v>
      </c>
      <c r="S6581" s="18" t="n">
        <v>84.3</v>
      </c>
      <c r="T6581" s="15" t="n">
        <v>5997.1</v>
      </c>
      <c r="U6581" s="15" t="s">
        <v>24</v>
      </c>
      <c r="V6581" s="18" t="n">
        <f aca="false">IF(ISNUMBER(T6581),T6581,0)</f>
        <v>5997.1</v>
      </c>
      <c r="W6581" s="15" t="n">
        <f aca="false">IF(U6581="Yes",1,0)</f>
        <v>0</v>
      </c>
      <c r="X6581" s="15" t="str">
        <f aca="false">IF(F6581&lt;=12,"0-12 months",IF(F6581&lt;=24,"13-24 months",IF(F6581&lt;=48,"25-48 months","49-72 months")))</f>
        <v>49-72 months</v>
      </c>
      <c r="Y6581" s="15" t="str">
        <f aca="false">IF(C6581=1,"Yes","No")</f>
        <v>No</v>
      </c>
      <c r="Z6581" s="15" t="n">
        <f aca="false">COUNTIF(J6581:O6581,"Yes")</f>
        <v>5</v>
      </c>
      <c r="AA6581" s="18" t="n">
        <f aca="false">S6581*W6581</f>
        <v>0</v>
      </c>
      <c r="AB6581" s="15" t="n">
        <f aca="false">(P6581="Month-to-month")+(I6581="Fiber optic")+(R6581="Electronic check")+(F6581&lt;=12)+(M6581="No")+(J6581="No")</f>
        <v>0</v>
      </c>
      <c r="AC6581" s="15" t="str">
        <f aca="false">IF(AB6581&gt;=5,"High",IF(AB6581&gt;=3,"Medium","Low"))</f>
        <v>Low</v>
      </c>
    </row>
    <row r="6582" customFormat="false" ht="15" hidden="false" customHeight="false" outlineLevel="0" collapsed="false">
      <c r="A6582" s="15" t="s">
        <v>6679</v>
      </c>
      <c r="B6582" s="15" t="s">
        <v>94</v>
      </c>
      <c r="C6582" s="15" t="n">
        <v>0</v>
      </c>
      <c r="D6582" s="15" t="s">
        <v>26</v>
      </c>
      <c r="E6582" s="15" t="s">
        <v>26</v>
      </c>
      <c r="F6582" s="15" t="n">
        <v>49</v>
      </c>
      <c r="G6582" s="15" t="s">
        <v>26</v>
      </c>
      <c r="H6582" s="15" t="s">
        <v>24</v>
      </c>
      <c r="I6582" s="15" t="s">
        <v>96</v>
      </c>
      <c r="J6582" s="15" t="s">
        <v>24</v>
      </c>
      <c r="K6582" s="15" t="s">
        <v>26</v>
      </c>
      <c r="L6582" s="15" t="s">
        <v>26</v>
      </c>
      <c r="M6582" s="15" t="s">
        <v>24</v>
      </c>
      <c r="N6582" s="15" t="s">
        <v>26</v>
      </c>
      <c r="O6582" s="15" t="s">
        <v>26</v>
      </c>
      <c r="P6582" s="15" t="s">
        <v>27</v>
      </c>
      <c r="Q6582" s="15" t="s">
        <v>24</v>
      </c>
      <c r="R6582" s="15" t="s">
        <v>21</v>
      </c>
      <c r="S6582" s="18" t="n">
        <v>78</v>
      </c>
      <c r="T6582" s="15" t="n">
        <v>3824.2</v>
      </c>
      <c r="U6582" s="15" t="s">
        <v>24</v>
      </c>
      <c r="V6582" s="18" t="n">
        <f aca="false">IF(ISNUMBER(T6582),T6582,0)</f>
        <v>3824.2</v>
      </c>
      <c r="W6582" s="15" t="n">
        <f aca="false">IF(U6582="Yes",1,0)</f>
        <v>0</v>
      </c>
      <c r="X6582" s="15" t="str">
        <f aca="false">IF(F6582&lt;=12,"0-12 months",IF(F6582&lt;=24,"13-24 months",IF(F6582&lt;=48,"25-48 months","49-72 months")))</f>
        <v>49-72 months</v>
      </c>
      <c r="Y6582" s="15" t="str">
        <f aca="false">IF(C6582=1,"Yes","No")</f>
        <v>No</v>
      </c>
      <c r="Z6582" s="15" t="n">
        <f aca="false">COUNTIF(J6582:O6582,"Yes")</f>
        <v>4</v>
      </c>
      <c r="AA6582" s="18" t="n">
        <f aca="false">S6582*W6582</f>
        <v>0</v>
      </c>
      <c r="AB6582" s="15" t="n">
        <f aca="false">(P6582="Month-to-month")+(I6582="Fiber optic")+(R6582="Electronic check")+(F6582&lt;=12)+(M6582="No")+(J6582="No")</f>
        <v>2</v>
      </c>
      <c r="AC6582" s="15" t="str">
        <f aca="false">IF(AB6582&gt;=5,"High",IF(AB6582&gt;=3,"Medium","Low"))</f>
        <v>Low</v>
      </c>
    </row>
    <row r="6583" customFormat="false" ht="15" hidden="false" customHeight="false" outlineLevel="0" collapsed="false">
      <c r="A6583" s="15" t="s">
        <v>6680</v>
      </c>
      <c r="B6583" s="15" t="s">
        <v>94</v>
      </c>
      <c r="C6583" s="15" t="n">
        <v>1</v>
      </c>
      <c r="D6583" s="15" t="s">
        <v>24</v>
      </c>
      <c r="E6583" s="15" t="s">
        <v>24</v>
      </c>
      <c r="F6583" s="15" t="n">
        <v>54</v>
      </c>
      <c r="G6583" s="15" t="s">
        <v>26</v>
      </c>
      <c r="H6583" s="15" t="s">
        <v>26</v>
      </c>
      <c r="I6583" s="15" t="s">
        <v>96</v>
      </c>
      <c r="J6583" s="15" t="s">
        <v>24</v>
      </c>
      <c r="K6583" s="15" t="s">
        <v>26</v>
      </c>
      <c r="L6583" s="15" t="s">
        <v>24</v>
      </c>
      <c r="M6583" s="15" t="s">
        <v>26</v>
      </c>
      <c r="N6583" s="15" t="s">
        <v>26</v>
      </c>
      <c r="O6583" s="15" t="s">
        <v>24</v>
      </c>
      <c r="P6583" s="15" t="s">
        <v>27</v>
      </c>
      <c r="Q6583" s="15" t="s">
        <v>24</v>
      </c>
      <c r="R6583" s="15" t="s">
        <v>17</v>
      </c>
      <c r="S6583" s="18" t="n">
        <v>72.1</v>
      </c>
      <c r="T6583" s="15" t="n">
        <v>3886.05</v>
      </c>
      <c r="U6583" s="15" t="s">
        <v>24</v>
      </c>
      <c r="V6583" s="18" t="n">
        <f aca="false">IF(ISNUMBER(T6583),T6583,0)</f>
        <v>3886.05</v>
      </c>
      <c r="W6583" s="15" t="n">
        <f aca="false">IF(U6583="Yes",1,0)</f>
        <v>0</v>
      </c>
      <c r="X6583" s="15" t="str">
        <f aca="false">IF(F6583&lt;=12,"0-12 months",IF(F6583&lt;=24,"13-24 months",IF(F6583&lt;=48,"25-48 months","49-72 months")))</f>
        <v>49-72 months</v>
      </c>
      <c r="Y6583" s="15" t="str">
        <f aca="false">IF(C6583=1,"Yes","No")</f>
        <v>Yes</v>
      </c>
      <c r="Z6583" s="15" t="n">
        <f aca="false">COUNTIF(J6583:O6583,"Yes")</f>
        <v>3</v>
      </c>
      <c r="AA6583" s="18" t="n">
        <f aca="false">S6583*W6583</f>
        <v>0</v>
      </c>
      <c r="AB6583" s="15" t="n">
        <f aca="false">(P6583="Month-to-month")+(I6583="Fiber optic")+(R6583="Electronic check")+(F6583&lt;=12)+(M6583="No")+(J6583="No")</f>
        <v>1</v>
      </c>
      <c r="AC6583" s="15" t="str">
        <f aca="false">IF(AB6583&gt;=5,"High",IF(AB6583&gt;=3,"Medium","Low"))</f>
        <v>Low</v>
      </c>
    </row>
    <row r="6584" customFormat="false" ht="15" hidden="false" customHeight="false" outlineLevel="0" collapsed="false">
      <c r="A6584" s="15" t="s">
        <v>6681</v>
      </c>
      <c r="B6584" s="15" t="s">
        <v>94</v>
      </c>
      <c r="C6584" s="15" t="n">
        <v>0</v>
      </c>
      <c r="D6584" s="15" t="s">
        <v>24</v>
      </c>
      <c r="E6584" s="15" t="s">
        <v>24</v>
      </c>
      <c r="F6584" s="15" t="n">
        <v>71</v>
      </c>
      <c r="G6584" s="15" t="s">
        <v>26</v>
      </c>
      <c r="H6584" s="15" t="s">
        <v>26</v>
      </c>
      <c r="I6584" s="15" t="s">
        <v>102</v>
      </c>
      <c r="J6584" s="15" t="s">
        <v>26</v>
      </c>
      <c r="K6584" s="15" t="s">
        <v>26</v>
      </c>
      <c r="L6584" s="15" t="s">
        <v>26</v>
      </c>
      <c r="M6584" s="15" t="s">
        <v>24</v>
      </c>
      <c r="N6584" s="15" t="s">
        <v>26</v>
      </c>
      <c r="O6584" s="15" t="s">
        <v>26</v>
      </c>
      <c r="P6584" s="15" t="s">
        <v>29</v>
      </c>
      <c r="Q6584" s="15" t="s">
        <v>26</v>
      </c>
      <c r="R6584" s="15" t="s">
        <v>21</v>
      </c>
      <c r="S6584" s="18" t="n">
        <v>106.75</v>
      </c>
      <c r="T6584" s="15" t="n">
        <v>7283.25</v>
      </c>
      <c r="U6584" s="15" t="s">
        <v>24</v>
      </c>
      <c r="V6584" s="18" t="n">
        <f aca="false">IF(ISNUMBER(T6584),T6584,0)</f>
        <v>7283.25</v>
      </c>
      <c r="W6584" s="15" t="n">
        <f aca="false">IF(U6584="Yes",1,0)</f>
        <v>0</v>
      </c>
      <c r="X6584" s="15" t="str">
        <f aca="false">IF(F6584&lt;=12,"0-12 months",IF(F6584&lt;=24,"13-24 months",IF(F6584&lt;=48,"25-48 months","49-72 months")))</f>
        <v>49-72 months</v>
      </c>
      <c r="Y6584" s="15" t="str">
        <f aca="false">IF(C6584=1,"Yes","No")</f>
        <v>No</v>
      </c>
      <c r="Z6584" s="15" t="n">
        <f aca="false">COUNTIF(J6584:O6584,"Yes")</f>
        <v>5</v>
      </c>
      <c r="AA6584" s="18" t="n">
        <f aca="false">S6584*W6584</f>
        <v>0</v>
      </c>
      <c r="AB6584" s="15" t="n">
        <f aca="false">(P6584="Month-to-month")+(I6584="Fiber optic")+(R6584="Electronic check")+(F6584&lt;=12)+(M6584="No")+(J6584="No")</f>
        <v>2</v>
      </c>
      <c r="AC6584" s="15" t="str">
        <f aca="false">IF(AB6584&gt;=5,"High",IF(AB6584&gt;=3,"Medium","Low"))</f>
        <v>Low</v>
      </c>
    </row>
    <row r="6585" customFormat="false" ht="15" hidden="false" customHeight="false" outlineLevel="0" collapsed="false">
      <c r="A6585" s="15" t="s">
        <v>6682</v>
      </c>
      <c r="B6585" s="15" t="s">
        <v>94</v>
      </c>
      <c r="C6585" s="15" t="n">
        <v>0</v>
      </c>
      <c r="D6585" s="15" t="s">
        <v>24</v>
      </c>
      <c r="E6585" s="15" t="s">
        <v>24</v>
      </c>
      <c r="F6585" s="15" t="n">
        <v>22</v>
      </c>
      <c r="G6585" s="15" t="s">
        <v>26</v>
      </c>
      <c r="H6585" s="15" t="s">
        <v>24</v>
      </c>
      <c r="I6585" s="15" t="s">
        <v>24</v>
      </c>
      <c r="J6585" s="15" t="s">
        <v>28</v>
      </c>
      <c r="K6585" s="15" t="s">
        <v>28</v>
      </c>
      <c r="L6585" s="15" t="s">
        <v>28</v>
      </c>
      <c r="M6585" s="15" t="s">
        <v>28</v>
      </c>
      <c r="N6585" s="15" t="s">
        <v>28</v>
      </c>
      <c r="O6585" s="15" t="s">
        <v>28</v>
      </c>
      <c r="P6585" s="15" t="s">
        <v>27</v>
      </c>
      <c r="Q6585" s="15" t="s">
        <v>26</v>
      </c>
      <c r="R6585" s="15" t="s">
        <v>17</v>
      </c>
      <c r="S6585" s="18" t="n">
        <v>19.25</v>
      </c>
      <c r="T6585" s="15" t="n">
        <v>412.55</v>
      </c>
      <c r="U6585" s="15" t="s">
        <v>24</v>
      </c>
      <c r="V6585" s="18" t="n">
        <f aca="false">IF(ISNUMBER(T6585),T6585,0)</f>
        <v>412.55</v>
      </c>
      <c r="W6585" s="15" t="n">
        <f aca="false">IF(U6585="Yes",1,0)</f>
        <v>0</v>
      </c>
      <c r="X6585" s="15" t="str">
        <f aca="false">IF(F6585&lt;=12,"0-12 months",IF(F6585&lt;=24,"13-24 months",IF(F6585&lt;=48,"25-48 months","49-72 months")))</f>
        <v>13-24 months</v>
      </c>
      <c r="Y6585" s="15" t="str">
        <f aca="false">IF(C6585=1,"Yes","No")</f>
        <v>No</v>
      </c>
      <c r="Z6585" s="15" t="n">
        <f aca="false">COUNTIF(J6585:O6585,"Yes")</f>
        <v>0</v>
      </c>
      <c r="AA6585" s="18" t="n">
        <f aca="false">S6585*W6585</f>
        <v>0</v>
      </c>
      <c r="AB6585" s="15" t="n">
        <f aca="false">(P6585="Month-to-month")+(I6585="Fiber optic")+(R6585="Electronic check")+(F6585&lt;=12)+(M6585="No")+(J6585="No")</f>
        <v>0</v>
      </c>
      <c r="AC6585" s="15" t="str">
        <f aca="false">IF(AB6585&gt;=5,"High",IF(AB6585&gt;=3,"Medium","Low"))</f>
        <v>Low</v>
      </c>
    </row>
    <row r="6586" customFormat="false" ht="15" hidden="false" customHeight="false" outlineLevel="0" collapsed="false">
      <c r="A6586" s="15" t="s">
        <v>6683</v>
      </c>
      <c r="B6586" s="15" t="s">
        <v>94</v>
      </c>
      <c r="C6586" s="15" t="n">
        <v>0</v>
      </c>
      <c r="D6586" s="15" t="s">
        <v>26</v>
      </c>
      <c r="E6586" s="15" t="s">
        <v>26</v>
      </c>
      <c r="F6586" s="15" t="n">
        <v>50</v>
      </c>
      <c r="G6586" s="15" t="s">
        <v>26</v>
      </c>
      <c r="H6586" s="15" t="s">
        <v>24</v>
      </c>
      <c r="I6586" s="15" t="s">
        <v>24</v>
      </c>
      <c r="J6586" s="15" t="s">
        <v>28</v>
      </c>
      <c r="K6586" s="15" t="s">
        <v>28</v>
      </c>
      <c r="L6586" s="15" t="s">
        <v>28</v>
      </c>
      <c r="M6586" s="15" t="s">
        <v>28</v>
      </c>
      <c r="N6586" s="15" t="s">
        <v>28</v>
      </c>
      <c r="O6586" s="15" t="s">
        <v>28</v>
      </c>
      <c r="P6586" s="15" t="s">
        <v>29</v>
      </c>
      <c r="Q6586" s="15" t="s">
        <v>24</v>
      </c>
      <c r="R6586" s="15" t="s">
        <v>21</v>
      </c>
      <c r="S6586" s="18" t="n">
        <v>20.55</v>
      </c>
      <c r="T6586" s="15" t="n">
        <v>1070.25</v>
      </c>
      <c r="U6586" s="15" t="s">
        <v>24</v>
      </c>
      <c r="V6586" s="18" t="n">
        <f aca="false">IF(ISNUMBER(T6586),T6586,0)</f>
        <v>1070.25</v>
      </c>
      <c r="W6586" s="15" t="n">
        <f aca="false">IF(U6586="Yes",1,0)</f>
        <v>0</v>
      </c>
      <c r="X6586" s="15" t="str">
        <f aca="false">IF(F6586&lt;=12,"0-12 months",IF(F6586&lt;=24,"13-24 months",IF(F6586&lt;=48,"25-48 months","49-72 months")))</f>
        <v>49-72 months</v>
      </c>
      <c r="Y6586" s="15" t="str">
        <f aca="false">IF(C6586=1,"Yes","No")</f>
        <v>No</v>
      </c>
      <c r="Z6586" s="15" t="n">
        <f aca="false">COUNTIF(J6586:O6586,"Yes")</f>
        <v>0</v>
      </c>
      <c r="AA6586" s="18" t="n">
        <f aca="false">S6586*W6586</f>
        <v>0</v>
      </c>
      <c r="AB6586" s="15" t="n">
        <f aca="false">(P6586="Month-to-month")+(I6586="Fiber optic")+(R6586="Electronic check")+(F6586&lt;=12)+(M6586="No")+(J6586="No")</f>
        <v>0</v>
      </c>
      <c r="AC6586" s="15" t="str">
        <f aca="false">IF(AB6586&gt;=5,"High",IF(AB6586&gt;=3,"Medium","Low"))</f>
        <v>Low</v>
      </c>
    </row>
    <row r="6587" customFormat="false" ht="15" hidden="false" customHeight="false" outlineLevel="0" collapsed="false">
      <c r="A6587" s="15" t="s">
        <v>6684</v>
      </c>
      <c r="B6587" s="15" t="s">
        <v>94</v>
      </c>
      <c r="C6587" s="15" t="n">
        <v>0</v>
      </c>
      <c r="D6587" s="15" t="s">
        <v>26</v>
      </c>
      <c r="E6587" s="15" t="s">
        <v>26</v>
      </c>
      <c r="F6587" s="15" t="n">
        <v>43</v>
      </c>
      <c r="G6587" s="15" t="s">
        <v>26</v>
      </c>
      <c r="H6587" s="15" t="s">
        <v>24</v>
      </c>
      <c r="I6587" s="15" t="s">
        <v>24</v>
      </c>
      <c r="J6587" s="15" t="s">
        <v>28</v>
      </c>
      <c r="K6587" s="15" t="s">
        <v>28</v>
      </c>
      <c r="L6587" s="15" t="s">
        <v>28</v>
      </c>
      <c r="M6587" s="15" t="s">
        <v>28</v>
      </c>
      <c r="N6587" s="15" t="s">
        <v>28</v>
      </c>
      <c r="O6587" s="15" t="s">
        <v>28</v>
      </c>
      <c r="P6587" s="15" t="s">
        <v>27</v>
      </c>
      <c r="Q6587" s="15" t="s">
        <v>24</v>
      </c>
      <c r="R6587" s="15" t="s">
        <v>17</v>
      </c>
      <c r="S6587" s="18" t="n">
        <v>20</v>
      </c>
      <c r="T6587" s="15" t="n">
        <v>817.95</v>
      </c>
      <c r="U6587" s="15" t="s">
        <v>24</v>
      </c>
      <c r="V6587" s="18" t="n">
        <f aca="false">IF(ISNUMBER(T6587),T6587,0)</f>
        <v>817.95</v>
      </c>
      <c r="W6587" s="15" t="n">
        <f aca="false">IF(U6587="Yes",1,0)</f>
        <v>0</v>
      </c>
      <c r="X6587" s="15" t="str">
        <f aca="false">IF(F6587&lt;=12,"0-12 months",IF(F6587&lt;=24,"13-24 months",IF(F6587&lt;=48,"25-48 months","49-72 months")))</f>
        <v>25-48 months</v>
      </c>
      <c r="Y6587" s="15" t="str">
        <f aca="false">IF(C6587=1,"Yes","No")</f>
        <v>No</v>
      </c>
      <c r="Z6587" s="15" t="n">
        <f aca="false">COUNTIF(J6587:O6587,"Yes")</f>
        <v>0</v>
      </c>
      <c r="AA6587" s="18" t="n">
        <f aca="false">S6587*W6587</f>
        <v>0</v>
      </c>
      <c r="AB6587" s="15" t="n">
        <f aca="false">(P6587="Month-to-month")+(I6587="Fiber optic")+(R6587="Electronic check")+(F6587&lt;=12)+(M6587="No")+(J6587="No")</f>
        <v>0</v>
      </c>
      <c r="AC6587" s="15" t="str">
        <f aca="false">IF(AB6587&gt;=5,"High",IF(AB6587&gt;=3,"Medium","Low"))</f>
        <v>Low</v>
      </c>
    </row>
    <row r="6588" customFormat="false" ht="15" hidden="false" customHeight="false" outlineLevel="0" collapsed="false">
      <c r="A6588" s="15" t="s">
        <v>6685</v>
      </c>
      <c r="B6588" s="15" t="s">
        <v>94</v>
      </c>
      <c r="C6588" s="15" t="n">
        <v>0</v>
      </c>
      <c r="D6588" s="15" t="s">
        <v>26</v>
      </c>
      <c r="E6588" s="15" t="s">
        <v>26</v>
      </c>
      <c r="F6588" s="15" t="n">
        <v>45</v>
      </c>
      <c r="G6588" s="15" t="s">
        <v>26</v>
      </c>
      <c r="H6588" s="15" t="s">
        <v>26</v>
      </c>
      <c r="I6588" s="15" t="s">
        <v>24</v>
      </c>
      <c r="J6588" s="15" t="s">
        <v>28</v>
      </c>
      <c r="K6588" s="15" t="s">
        <v>28</v>
      </c>
      <c r="L6588" s="15" t="s">
        <v>28</v>
      </c>
      <c r="M6588" s="15" t="s">
        <v>28</v>
      </c>
      <c r="N6588" s="15" t="s">
        <v>28</v>
      </c>
      <c r="O6588" s="15" t="s">
        <v>28</v>
      </c>
      <c r="P6588" s="15" t="s">
        <v>29</v>
      </c>
      <c r="Q6588" s="15" t="s">
        <v>26</v>
      </c>
      <c r="R6588" s="15" t="s">
        <v>21</v>
      </c>
      <c r="S6588" s="18" t="n">
        <v>24.65</v>
      </c>
      <c r="T6588" s="15" t="n">
        <v>1171.3</v>
      </c>
      <c r="U6588" s="15" t="s">
        <v>24</v>
      </c>
      <c r="V6588" s="18" t="n">
        <f aca="false">IF(ISNUMBER(T6588),T6588,0)</f>
        <v>1171.3</v>
      </c>
      <c r="W6588" s="15" t="n">
        <f aca="false">IF(U6588="Yes",1,0)</f>
        <v>0</v>
      </c>
      <c r="X6588" s="15" t="str">
        <f aca="false">IF(F6588&lt;=12,"0-12 months",IF(F6588&lt;=24,"13-24 months",IF(F6588&lt;=48,"25-48 months","49-72 months")))</f>
        <v>25-48 months</v>
      </c>
      <c r="Y6588" s="15" t="str">
        <f aca="false">IF(C6588=1,"Yes","No")</f>
        <v>No</v>
      </c>
      <c r="Z6588" s="15" t="n">
        <f aca="false">COUNTIF(J6588:O6588,"Yes")</f>
        <v>0</v>
      </c>
      <c r="AA6588" s="18" t="n">
        <f aca="false">S6588*W6588</f>
        <v>0</v>
      </c>
      <c r="AB6588" s="15" t="n">
        <f aca="false">(P6588="Month-to-month")+(I6588="Fiber optic")+(R6588="Electronic check")+(F6588&lt;=12)+(M6588="No")+(J6588="No")</f>
        <v>0</v>
      </c>
      <c r="AC6588" s="15" t="str">
        <f aca="false">IF(AB6588&gt;=5,"High",IF(AB6588&gt;=3,"Medium","Low"))</f>
        <v>Low</v>
      </c>
    </row>
    <row r="6589" customFormat="false" ht="15" hidden="false" customHeight="false" outlineLevel="0" collapsed="false">
      <c r="A6589" s="15" t="s">
        <v>6686</v>
      </c>
      <c r="B6589" s="15" t="s">
        <v>98</v>
      </c>
      <c r="C6589" s="15" t="n">
        <v>1</v>
      </c>
      <c r="D6589" s="15" t="s">
        <v>24</v>
      </c>
      <c r="E6589" s="15" t="s">
        <v>24</v>
      </c>
      <c r="F6589" s="15" t="n">
        <v>64</v>
      </c>
      <c r="G6589" s="15" t="s">
        <v>26</v>
      </c>
      <c r="H6589" s="15" t="s">
        <v>26</v>
      </c>
      <c r="I6589" s="15" t="s">
        <v>102</v>
      </c>
      <c r="J6589" s="15" t="s">
        <v>26</v>
      </c>
      <c r="K6589" s="15" t="s">
        <v>26</v>
      </c>
      <c r="L6589" s="15" t="s">
        <v>24</v>
      </c>
      <c r="M6589" s="15" t="s">
        <v>24</v>
      </c>
      <c r="N6589" s="15" t="s">
        <v>26</v>
      </c>
      <c r="O6589" s="15" t="s">
        <v>26</v>
      </c>
      <c r="P6589" s="15" t="s">
        <v>25</v>
      </c>
      <c r="Q6589" s="15" t="s">
        <v>26</v>
      </c>
      <c r="R6589" s="15" t="s">
        <v>19</v>
      </c>
      <c r="S6589" s="18" t="n">
        <v>103.5</v>
      </c>
      <c r="T6589" s="15" t="n">
        <v>6548.65</v>
      </c>
      <c r="U6589" s="15" t="s">
        <v>24</v>
      </c>
      <c r="V6589" s="18" t="n">
        <f aca="false">IF(ISNUMBER(T6589),T6589,0)</f>
        <v>6548.65</v>
      </c>
      <c r="W6589" s="15" t="n">
        <f aca="false">IF(U6589="Yes",1,0)</f>
        <v>0</v>
      </c>
      <c r="X6589" s="15" t="str">
        <f aca="false">IF(F6589&lt;=12,"0-12 months",IF(F6589&lt;=24,"13-24 months",IF(F6589&lt;=48,"25-48 months","49-72 months")))</f>
        <v>49-72 months</v>
      </c>
      <c r="Y6589" s="15" t="str">
        <f aca="false">IF(C6589=1,"Yes","No")</f>
        <v>Yes</v>
      </c>
      <c r="Z6589" s="15" t="n">
        <f aca="false">COUNTIF(J6589:O6589,"Yes")</f>
        <v>4</v>
      </c>
      <c r="AA6589" s="18" t="n">
        <f aca="false">S6589*W6589</f>
        <v>0</v>
      </c>
      <c r="AB6589" s="15" t="n">
        <f aca="false">(P6589="Month-to-month")+(I6589="Fiber optic")+(R6589="Electronic check")+(F6589&lt;=12)+(M6589="No")+(J6589="No")</f>
        <v>3</v>
      </c>
      <c r="AC6589" s="15" t="str">
        <f aca="false">IF(AB6589&gt;=5,"High",IF(AB6589&gt;=3,"Medium","Low"))</f>
        <v>Medium</v>
      </c>
    </row>
    <row r="6590" customFormat="false" ht="15" hidden="false" customHeight="false" outlineLevel="0" collapsed="false">
      <c r="A6590" s="15" t="s">
        <v>6687</v>
      </c>
      <c r="B6590" s="15" t="s">
        <v>94</v>
      </c>
      <c r="C6590" s="15" t="n">
        <v>0</v>
      </c>
      <c r="D6590" s="15" t="s">
        <v>26</v>
      </c>
      <c r="E6590" s="15" t="s">
        <v>26</v>
      </c>
      <c r="F6590" s="15" t="n">
        <v>23</v>
      </c>
      <c r="G6590" s="15" t="s">
        <v>26</v>
      </c>
      <c r="H6590" s="15" t="s">
        <v>26</v>
      </c>
      <c r="I6590" s="15" t="s">
        <v>24</v>
      </c>
      <c r="J6590" s="15" t="s">
        <v>28</v>
      </c>
      <c r="K6590" s="15" t="s">
        <v>28</v>
      </c>
      <c r="L6590" s="15" t="s">
        <v>28</v>
      </c>
      <c r="M6590" s="15" t="s">
        <v>28</v>
      </c>
      <c r="N6590" s="15" t="s">
        <v>28</v>
      </c>
      <c r="O6590" s="15" t="s">
        <v>28</v>
      </c>
      <c r="P6590" s="15" t="s">
        <v>29</v>
      </c>
      <c r="Q6590" s="15" t="s">
        <v>24</v>
      </c>
      <c r="R6590" s="15" t="s">
        <v>17</v>
      </c>
      <c r="S6590" s="18" t="n">
        <v>23.85</v>
      </c>
      <c r="T6590" s="15" t="n">
        <v>625.65</v>
      </c>
      <c r="U6590" s="15" t="s">
        <v>24</v>
      </c>
      <c r="V6590" s="18" t="n">
        <f aca="false">IF(ISNUMBER(T6590),T6590,0)</f>
        <v>625.65</v>
      </c>
      <c r="W6590" s="15" t="n">
        <f aca="false">IF(U6590="Yes",1,0)</f>
        <v>0</v>
      </c>
      <c r="X6590" s="15" t="str">
        <f aca="false">IF(F6590&lt;=12,"0-12 months",IF(F6590&lt;=24,"13-24 months",IF(F6590&lt;=48,"25-48 months","49-72 months")))</f>
        <v>13-24 months</v>
      </c>
      <c r="Y6590" s="15" t="str">
        <f aca="false">IF(C6590=1,"Yes","No")</f>
        <v>No</v>
      </c>
      <c r="Z6590" s="15" t="n">
        <f aca="false">COUNTIF(J6590:O6590,"Yes")</f>
        <v>0</v>
      </c>
      <c r="AA6590" s="18" t="n">
        <f aca="false">S6590*W6590</f>
        <v>0</v>
      </c>
      <c r="AB6590" s="15" t="n">
        <f aca="false">(P6590="Month-to-month")+(I6590="Fiber optic")+(R6590="Electronic check")+(F6590&lt;=12)+(M6590="No")+(J6590="No")</f>
        <v>0</v>
      </c>
      <c r="AC6590" s="15" t="str">
        <f aca="false">IF(AB6590&gt;=5,"High",IF(AB6590&gt;=3,"Medium","Low"))</f>
        <v>Low</v>
      </c>
    </row>
    <row r="6591" customFormat="false" ht="15" hidden="false" customHeight="false" outlineLevel="0" collapsed="false">
      <c r="A6591" s="15" t="s">
        <v>6688</v>
      </c>
      <c r="B6591" s="15" t="s">
        <v>94</v>
      </c>
      <c r="C6591" s="15" t="n">
        <v>0</v>
      </c>
      <c r="D6591" s="15" t="s">
        <v>26</v>
      </c>
      <c r="E6591" s="15" t="s">
        <v>24</v>
      </c>
      <c r="F6591" s="15" t="n">
        <v>68</v>
      </c>
      <c r="G6591" s="15" t="s">
        <v>26</v>
      </c>
      <c r="H6591" s="15" t="s">
        <v>26</v>
      </c>
      <c r="I6591" s="15" t="s">
        <v>24</v>
      </c>
      <c r="J6591" s="15" t="s">
        <v>28</v>
      </c>
      <c r="K6591" s="15" t="s">
        <v>28</v>
      </c>
      <c r="L6591" s="15" t="s">
        <v>28</v>
      </c>
      <c r="M6591" s="15" t="s">
        <v>28</v>
      </c>
      <c r="N6591" s="15" t="s">
        <v>28</v>
      </c>
      <c r="O6591" s="15" t="s">
        <v>28</v>
      </c>
      <c r="P6591" s="15" t="s">
        <v>29</v>
      </c>
      <c r="Q6591" s="15" t="s">
        <v>24</v>
      </c>
      <c r="R6591" s="15" t="s">
        <v>21</v>
      </c>
      <c r="S6591" s="18" t="n">
        <v>25.8</v>
      </c>
      <c r="T6591" s="15" t="n">
        <v>1911.5</v>
      </c>
      <c r="U6591" s="15" t="s">
        <v>24</v>
      </c>
      <c r="V6591" s="18" t="n">
        <f aca="false">IF(ISNUMBER(T6591),T6591,0)</f>
        <v>1911.5</v>
      </c>
      <c r="W6591" s="15" t="n">
        <f aca="false">IF(U6591="Yes",1,0)</f>
        <v>0</v>
      </c>
      <c r="X6591" s="15" t="str">
        <f aca="false">IF(F6591&lt;=12,"0-12 months",IF(F6591&lt;=24,"13-24 months",IF(F6591&lt;=48,"25-48 months","49-72 months")))</f>
        <v>49-72 months</v>
      </c>
      <c r="Y6591" s="15" t="str">
        <f aca="false">IF(C6591=1,"Yes","No")</f>
        <v>No</v>
      </c>
      <c r="Z6591" s="15" t="n">
        <f aca="false">COUNTIF(J6591:O6591,"Yes")</f>
        <v>0</v>
      </c>
      <c r="AA6591" s="18" t="n">
        <f aca="false">S6591*W6591</f>
        <v>0</v>
      </c>
      <c r="AB6591" s="15" t="n">
        <f aca="false">(P6591="Month-to-month")+(I6591="Fiber optic")+(R6591="Electronic check")+(F6591&lt;=12)+(M6591="No")+(J6591="No")</f>
        <v>0</v>
      </c>
      <c r="AC6591" s="15" t="str">
        <f aca="false">IF(AB6591&gt;=5,"High",IF(AB6591&gt;=3,"Medium","Low"))</f>
        <v>Low</v>
      </c>
    </row>
    <row r="6592" customFormat="false" ht="15" hidden="false" customHeight="false" outlineLevel="0" collapsed="false">
      <c r="A6592" s="15" t="s">
        <v>6689</v>
      </c>
      <c r="B6592" s="15" t="s">
        <v>94</v>
      </c>
      <c r="C6592" s="15" t="n">
        <v>0</v>
      </c>
      <c r="D6592" s="15" t="s">
        <v>24</v>
      </c>
      <c r="E6592" s="15" t="s">
        <v>24</v>
      </c>
      <c r="F6592" s="15" t="n">
        <v>1</v>
      </c>
      <c r="G6592" s="15" t="s">
        <v>26</v>
      </c>
      <c r="H6592" s="15" t="s">
        <v>24</v>
      </c>
      <c r="I6592" s="15" t="s">
        <v>102</v>
      </c>
      <c r="J6592" s="15" t="s">
        <v>24</v>
      </c>
      <c r="K6592" s="15" t="s">
        <v>24</v>
      </c>
      <c r="L6592" s="15" t="s">
        <v>24</v>
      </c>
      <c r="M6592" s="15" t="s">
        <v>24</v>
      </c>
      <c r="N6592" s="15" t="s">
        <v>24</v>
      </c>
      <c r="O6592" s="15" t="s">
        <v>24</v>
      </c>
      <c r="P6592" s="15" t="s">
        <v>25</v>
      </c>
      <c r="Q6592" s="15" t="s">
        <v>26</v>
      </c>
      <c r="R6592" s="15" t="s">
        <v>15</v>
      </c>
      <c r="S6592" s="18" t="n">
        <v>70.85</v>
      </c>
      <c r="T6592" s="15" t="n">
        <v>70.85</v>
      </c>
      <c r="U6592" s="15" t="s">
        <v>26</v>
      </c>
      <c r="V6592" s="18" t="n">
        <f aca="false">IF(ISNUMBER(T6592),T6592,0)</f>
        <v>70.85</v>
      </c>
      <c r="W6592" s="15" t="n">
        <f aca="false">IF(U6592="Yes",1,0)</f>
        <v>1</v>
      </c>
      <c r="X6592" s="15" t="str">
        <f aca="false">IF(F6592&lt;=12,"0-12 months",IF(F6592&lt;=24,"13-24 months",IF(F6592&lt;=48,"25-48 months","49-72 months")))</f>
        <v>0-12 months</v>
      </c>
      <c r="Y6592" s="15" t="str">
        <f aca="false">IF(C6592=1,"Yes","No")</f>
        <v>No</v>
      </c>
      <c r="Z6592" s="15" t="n">
        <f aca="false">COUNTIF(J6592:O6592,"Yes")</f>
        <v>0</v>
      </c>
      <c r="AA6592" s="18" t="n">
        <f aca="false">S6592*W6592</f>
        <v>70.85</v>
      </c>
      <c r="AB6592" s="15" t="n">
        <f aca="false">(P6592="Month-to-month")+(I6592="Fiber optic")+(R6592="Electronic check")+(F6592&lt;=12)+(M6592="No")+(J6592="No")</f>
        <v>6</v>
      </c>
      <c r="AC6592" s="15" t="str">
        <f aca="false">IF(AB6592&gt;=5,"High",IF(AB6592&gt;=3,"Medium","Low"))</f>
        <v>High</v>
      </c>
    </row>
    <row r="6593" customFormat="false" ht="15" hidden="false" customHeight="false" outlineLevel="0" collapsed="false">
      <c r="A6593" s="15" t="s">
        <v>6690</v>
      </c>
      <c r="B6593" s="15" t="s">
        <v>98</v>
      </c>
      <c r="C6593" s="15" t="n">
        <v>0</v>
      </c>
      <c r="D6593" s="15" t="s">
        <v>24</v>
      </c>
      <c r="E6593" s="15" t="s">
        <v>24</v>
      </c>
      <c r="F6593" s="15" t="n">
        <v>2</v>
      </c>
      <c r="G6593" s="15" t="s">
        <v>26</v>
      </c>
      <c r="H6593" s="15" t="s">
        <v>24</v>
      </c>
      <c r="I6593" s="15" t="s">
        <v>102</v>
      </c>
      <c r="J6593" s="15" t="s">
        <v>24</v>
      </c>
      <c r="K6593" s="15" t="s">
        <v>24</v>
      </c>
      <c r="L6593" s="15" t="s">
        <v>24</v>
      </c>
      <c r="M6593" s="15" t="s">
        <v>24</v>
      </c>
      <c r="N6593" s="15" t="s">
        <v>24</v>
      </c>
      <c r="O6593" s="15" t="s">
        <v>24</v>
      </c>
      <c r="P6593" s="15" t="s">
        <v>25</v>
      </c>
      <c r="Q6593" s="15" t="s">
        <v>26</v>
      </c>
      <c r="R6593" s="15" t="s">
        <v>21</v>
      </c>
      <c r="S6593" s="18" t="n">
        <v>69.8</v>
      </c>
      <c r="T6593" s="15" t="n">
        <v>134.7</v>
      </c>
      <c r="U6593" s="15" t="s">
        <v>26</v>
      </c>
      <c r="V6593" s="18" t="n">
        <f aca="false">IF(ISNUMBER(T6593),T6593,0)</f>
        <v>134.7</v>
      </c>
      <c r="W6593" s="15" t="n">
        <f aca="false">IF(U6593="Yes",1,0)</f>
        <v>1</v>
      </c>
      <c r="X6593" s="15" t="str">
        <f aca="false">IF(F6593&lt;=12,"0-12 months",IF(F6593&lt;=24,"13-24 months",IF(F6593&lt;=48,"25-48 months","49-72 months")))</f>
        <v>0-12 months</v>
      </c>
      <c r="Y6593" s="15" t="str">
        <f aca="false">IF(C6593=1,"Yes","No")</f>
        <v>No</v>
      </c>
      <c r="Z6593" s="15" t="n">
        <f aca="false">COUNTIF(J6593:O6593,"Yes")</f>
        <v>0</v>
      </c>
      <c r="AA6593" s="18" t="n">
        <f aca="false">S6593*W6593</f>
        <v>69.8</v>
      </c>
      <c r="AB6593" s="15" t="n">
        <f aca="false">(P6593="Month-to-month")+(I6593="Fiber optic")+(R6593="Electronic check")+(F6593&lt;=12)+(M6593="No")+(J6593="No")</f>
        <v>5</v>
      </c>
      <c r="AC6593" s="15" t="str">
        <f aca="false">IF(AB6593&gt;=5,"High",IF(AB6593&gt;=3,"Medium","Low"))</f>
        <v>High</v>
      </c>
    </row>
    <row r="6594" customFormat="false" ht="15" hidden="false" customHeight="false" outlineLevel="0" collapsed="false">
      <c r="A6594" s="15" t="s">
        <v>6691</v>
      </c>
      <c r="B6594" s="15" t="s">
        <v>98</v>
      </c>
      <c r="C6594" s="15" t="n">
        <v>0</v>
      </c>
      <c r="D6594" s="15" t="s">
        <v>24</v>
      </c>
      <c r="E6594" s="15" t="s">
        <v>24</v>
      </c>
      <c r="F6594" s="15" t="n">
        <v>26</v>
      </c>
      <c r="G6594" s="15" t="s">
        <v>26</v>
      </c>
      <c r="H6594" s="15" t="s">
        <v>24</v>
      </c>
      <c r="I6594" s="15" t="s">
        <v>96</v>
      </c>
      <c r="J6594" s="15" t="s">
        <v>24</v>
      </c>
      <c r="K6594" s="15" t="s">
        <v>24</v>
      </c>
      <c r="L6594" s="15" t="s">
        <v>24</v>
      </c>
      <c r="M6594" s="15" t="s">
        <v>26</v>
      </c>
      <c r="N6594" s="15" t="s">
        <v>26</v>
      </c>
      <c r="O6594" s="15" t="s">
        <v>24</v>
      </c>
      <c r="P6594" s="15" t="s">
        <v>27</v>
      </c>
      <c r="Q6594" s="15" t="s">
        <v>24</v>
      </c>
      <c r="R6594" s="15" t="s">
        <v>21</v>
      </c>
      <c r="S6594" s="18" t="n">
        <v>59.45</v>
      </c>
      <c r="T6594" s="15" t="n">
        <v>1507</v>
      </c>
      <c r="U6594" s="15" t="s">
        <v>24</v>
      </c>
      <c r="V6594" s="18" t="n">
        <f aca="false">IF(ISNUMBER(T6594),T6594,0)</f>
        <v>1507</v>
      </c>
      <c r="W6594" s="15" t="n">
        <f aca="false">IF(U6594="Yes",1,0)</f>
        <v>0</v>
      </c>
      <c r="X6594" s="15" t="str">
        <f aca="false">IF(F6594&lt;=12,"0-12 months",IF(F6594&lt;=24,"13-24 months",IF(F6594&lt;=48,"25-48 months","49-72 months")))</f>
        <v>25-48 months</v>
      </c>
      <c r="Y6594" s="15" t="str">
        <f aca="false">IF(C6594=1,"Yes","No")</f>
        <v>No</v>
      </c>
      <c r="Z6594" s="15" t="n">
        <f aca="false">COUNTIF(J6594:O6594,"Yes")</f>
        <v>2</v>
      </c>
      <c r="AA6594" s="18" t="n">
        <f aca="false">S6594*W6594</f>
        <v>0</v>
      </c>
      <c r="AB6594" s="15" t="n">
        <f aca="false">(P6594="Month-to-month")+(I6594="Fiber optic")+(R6594="Electronic check")+(F6594&lt;=12)+(M6594="No")+(J6594="No")</f>
        <v>1</v>
      </c>
      <c r="AC6594" s="15" t="str">
        <f aca="false">IF(AB6594&gt;=5,"High",IF(AB6594&gt;=3,"Medium","Low"))</f>
        <v>Low</v>
      </c>
    </row>
    <row r="6595" customFormat="false" ht="15" hidden="false" customHeight="false" outlineLevel="0" collapsed="false">
      <c r="A6595" s="15" t="s">
        <v>6692</v>
      </c>
      <c r="B6595" s="15" t="s">
        <v>98</v>
      </c>
      <c r="C6595" s="15" t="n">
        <v>0</v>
      </c>
      <c r="D6595" s="15" t="s">
        <v>26</v>
      </c>
      <c r="E6595" s="15" t="s">
        <v>24</v>
      </c>
      <c r="F6595" s="15" t="n">
        <v>55</v>
      </c>
      <c r="G6595" s="15" t="s">
        <v>24</v>
      </c>
      <c r="H6595" s="15" t="s">
        <v>95</v>
      </c>
      <c r="I6595" s="15" t="s">
        <v>96</v>
      </c>
      <c r="J6595" s="15" t="s">
        <v>24</v>
      </c>
      <c r="K6595" s="15" t="s">
        <v>24</v>
      </c>
      <c r="L6595" s="15" t="s">
        <v>26</v>
      </c>
      <c r="M6595" s="15" t="s">
        <v>26</v>
      </c>
      <c r="N6595" s="15" t="s">
        <v>26</v>
      </c>
      <c r="O6595" s="15" t="s">
        <v>26</v>
      </c>
      <c r="P6595" s="15" t="s">
        <v>25</v>
      </c>
      <c r="Q6595" s="15" t="s">
        <v>26</v>
      </c>
      <c r="R6595" s="15" t="s">
        <v>19</v>
      </c>
      <c r="S6595" s="18" t="n">
        <v>54.55</v>
      </c>
      <c r="T6595" s="15" t="n">
        <v>2978.3</v>
      </c>
      <c r="U6595" s="15" t="s">
        <v>26</v>
      </c>
      <c r="V6595" s="18" t="n">
        <f aca="false">IF(ISNUMBER(T6595),T6595,0)</f>
        <v>2978.3</v>
      </c>
      <c r="W6595" s="15" t="n">
        <f aca="false">IF(U6595="Yes",1,0)</f>
        <v>1</v>
      </c>
      <c r="X6595" s="15" t="str">
        <f aca="false">IF(F6595&lt;=12,"0-12 months",IF(F6595&lt;=24,"13-24 months",IF(F6595&lt;=48,"25-48 months","49-72 months")))</f>
        <v>49-72 months</v>
      </c>
      <c r="Y6595" s="15" t="str">
        <f aca="false">IF(C6595=1,"Yes","No")</f>
        <v>No</v>
      </c>
      <c r="Z6595" s="15" t="n">
        <f aca="false">COUNTIF(J6595:O6595,"Yes")</f>
        <v>4</v>
      </c>
      <c r="AA6595" s="18" t="n">
        <f aca="false">S6595*W6595</f>
        <v>54.55</v>
      </c>
      <c r="AB6595" s="15" t="n">
        <f aca="false">(P6595="Month-to-month")+(I6595="Fiber optic")+(R6595="Electronic check")+(F6595&lt;=12)+(M6595="No")+(J6595="No")</f>
        <v>2</v>
      </c>
      <c r="AC6595" s="15" t="str">
        <f aca="false">IF(AB6595&gt;=5,"High",IF(AB6595&gt;=3,"Medium","Low"))</f>
        <v>Low</v>
      </c>
    </row>
    <row r="6596" customFormat="false" ht="15" hidden="false" customHeight="false" outlineLevel="0" collapsed="false">
      <c r="A6596" s="15" t="s">
        <v>6693</v>
      </c>
      <c r="B6596" s="15" t="s">
        <v>98</v>
      </c>
      <c r="C6596" s="15" t="n">
        <v>0</v>
      </c>
      <c r="D6596" s="15" t="s">
        <v>24</v>
      </c>
      <c r="E6596" s="15" t="s">
        <v>24</v>
      </c>
      <c r="F6596" s="15" t="n">
        <v>14</v>
      </c>
      <c r="G6596" s="15" t="s">
        <v>26</v>
      </c>
      <c r="H6596" s="15" t="s">
        <v>24</v>
      </c>
      <c r="I6596" s="15" t="s">
        <v>24</v>
      </c>
      <c r="J6596" s="15" t="s">
        <v>28</v>
      </c>
      <c r="K6596" s="15" t="s">
        <v>28</v>
      </c>
      <c r="L6596" s="15" t="s">
        <v>28</v>
      </c>
      <c r="M6596" s="15" t="s">
        <v>28</v>
      </c>
      <c r="N6596" s="15" t="s">
        <v>28</v>
      </c>
      <c r="O6596" s="15" t="s">
        <v>28</v>
      </c>
      <c r="P6596" s="15" t="s">
        <v>25</v>
      </c>
      <c r="Q6596" s="15" t="s">
        <v>26</v>
      </c>
      <c r="R6596" s="15" t="s">
        <v>15</v>
      </c>
      <c r="S6596" s="18" t="n">
        <v>20.05</v>
      </c>
      <c r="T6596" s="15" t="n">
        <v>299.3</v>
      </c>
      <c r="U6596" s="15" t="s">
        <v>24</v>
      </c>
      <c r="V6596" s="18" t="n">
        <f aca="false">IF(ISNUMBER(T6596),T6596,0)</f>
        <v>299.3</v>
      </c>
      <c r="W6596" s="15" t="n">
        <f aca="false">IF(U6596="Yes",1,0)</f>
        <v>0</v>
      </c>
      <c r="X6596" s="15" t="str">
        <f aca="false">IF(F6596&lt;=12,"0-12 months",IF(F6596&lt;=24,"13-24 months",IF(F6596&lt;=48,"25-48 months","49-72 months")))</f>
        <v>13-24 months</v>
      </c>
      <c r="Y6596" s="15" t="str">
        <f aca="false">IF(C6596=1,"Yes","No")</f>
        <v>No</v>
      </c>
      <c r="Z6596" s="15" t="n">
        <f aca="false">COUNTIF(J6596:O6596,"Yes")</f>
        <v>0</v>
      </c>
      <c r="AA6596" s="18" t="n">
        <f aca="false">S6596*W6596</f>
        <v>0</v>
      </c>
      <c r="AB6596" s="15" t="n">
        <f aca="false">(P6596="Month-to-month")+(I6596="Fiber optic")+(R6596="Electronic check")+(F6596&lt;=12)+(M6596="No")+(J6596="No")</f>
        <v>2</v>
      </c>
      <c r="AC6596" s="15" t="str">
        <f aca="false">IF(AB6596&gt;=5,"High",IF(AB6596&gt;=3,"Medium","Low"))</f>
        <v>Low</v>
      </c>
    </row>
    <row r="6597" customFormat="false" ht="15" hidden="false" customHeight="false" outlineLevel="0" collapsed="false">
      <c r="A6597" s="15" t="s">
        <v>6694</v>
      </c>
      <c r="B6597" s="15" t="s">
        <v>98</v>
      </c>
      <c r="C6597" s="15" t="n">
        <v>0</v>
      </c>
      <c r="D6597" s="15" t="s">
        <v>26</v>
      </c>
      <c r="E6597" s="15" t="s">
        <v>24</v>
      </c>
      <c r="F6597" s="15" t="n">
        <v>71</v>
      </c>
      <c r="G6597" s="15" t="s">
        <v>26</v>
      </c>
      <c r="H6597" s="15" t="s">
        <v>24</v>
      </c>
      <c r="I6597" s="15" t="s">
        <v>96</v>
      </c>
      <c r="J6597" s="15" t="s">
        <v>26</v>
      </c>
      <c r="K6597" s="15" t="s">
        <v>24</v>
      </c>
      <c r="L6597" s="15" t="s">
        <v>26</v>
      </c>
      <c r="M6597" s="15" t="s">
        <v>26</v>
      </c>
      <c r="N6597" s="15" t="s">
        <v>26</v>
      </c>
      <c r="O6597" s="15" t="s">
        <v>26</v>
      </c>
      <c r="P6597" s="15" t="s">
        <v>29</v>
      </c>
      <c r="Q6597" s="15" t="s">
        <v>26</v>
      </c>
      <c r="R6597" s="15" t="s">
        <v>15</v>
      </c>
      <c r="S6597" s="18" t="n">
        <v>82.55</v>
      </c>
      <c r="T6597" s="15" t="n">
        <v>5832.65</v>
      </c>
      <c r="U6597" s="15" t="s">
        <v>24</v>
      </c>
      <c r="V6597" s="18" t="n">
        <f aca="false">IF(ISNUMBER(T6597),T6597,0)</f>
        <v>5832.65</v>
      </c>
      <c r="W6597" s="15" t="n">
        <f aca="false">IF(U6597="Yes",1,0)</f>
        <v>0</v>
      </c>
      <c r="X6597" s="15" t="str">
        <f aca="false">IF(F6597&lt;=12,"0-12 months",IF(F6597&lt;=24,"13-24 months",IF(F6597&lt;=48,"25-48 months","49-72 months")))</f>
        <v>49-72 months</v>
      </c>
      <c r="Y6597" s="15" t="str">
        <f aca="false">IF(C6597=1,"Yes","No")</f>
        <v>No</v>
      </c>
      <c r="Z6597" s="15" t="n">
        <f aca="false">COUNTIF(J6597:O6597,"Yes")</f>
        <v>5</v>
      </c>
      <c r="AA6597" s="18" t="n">
        <f aca="false">S6597*W6597</f>
        <v>0</v>
      </c>
      <c r="AB6597" s="15" t="n">
        <f aca="false">(P6597="Month-to-month")+(I6597="Fiber optic")+(R6597="Electronic check")+(F6597&lt;=12)+(M6597="No")+(J6597="No")</f>
        <v>1</v>
      </c>
      <c r="AC6597" s="15" t="str">
        <f aca="false">IF(AB6597&gt;=5,"High",IF(AB6597&gt;=3,"Medium","Low"))</f>
        <v>Low</v>
      </c>
    </row>
    <row r="6598" customFormat="false" ht="15" hidden="false" customHeight="false" outlineLevel="0" collapsed="false">
      <c r="A6598" s="15" t="s">
        <v>6695</v>
      </c>
      <c r="B6598" s="15" t="s">
        <v>98</v>
      </c>
      <c r="C6598" s="15" t="n">
        <v>0</v>
      </c>
      <c r="D6598" s="15" t="s">
        <v>24</v>
      </c>
      <c r="E6598" s="15" t="s">
        <v>24</v>
      </c>
      <c r="F6598" s="15" t="n">
        <v>64</v>
      </c>
      <c r="G6598" s="15" t="s">
        <v>26</v>
      </c>
      <c r="H6598" s="15" t="s">
        <v>26</v>
      </c>
      <c r="I6598" s="15" t="s">
        <v>96</v>
      </c>
      <c r="J6598" s="15" t="s">
        <v>26</v>
      </c>
      <c r="K6598" s="15" t="s">
        <v>26</v>
      </c>
      <c r="L6598" s="15" t="s">
        <v>26</v>
      </c>
      <c r="M6598" s="15" t="s">
        <v>26</v>
      </c>
      <c r="N6598" s="15" t="s">
        <v>26</v>
      </c>
      <c r="O6598" s="15" t="s">
        <v>24</v>
      </c>
      <c r="P6598" s="15" t="s">
        <v>27</v>
      </c>
      <c r="Q6598" s="15" t="s">
        <v>24</v>
      </c>
      <c r="R6598" s="15" t="s">
        <v>15</v>
      </c>
      <c r="S6598" s="18" t="n">
        <v>81.25</v>
      </c>
      <c r="T6598" s="15" t="n">
        <v>5567.55</v>
      </c>
      <c r="U6598" s="15" t="s">
        <v>24</v>
      </c>
      <c r="V6598" s="18" t="n">
        <f aca="false">IF(ISNUMBER(T6598),T6598,0)</f>
        <v>5567.55</v>
      </c>
      <c r="W6598" s="15" t="n">
        <f aca="false">IF(U6598="Yes",1,0)</f>
        <v>0</v>
      </c>
      <c r="X6598" s="15" t="str">
        <f aca="false">IF(F6598&lt;=12,"0-12 months",IF(F6598&lt;=24,"13-24 months",IF(F6598&lt;=48,"25-48 months","49-72 months")))</f>
        <v>49-72 months</v>
      </c>
      <c r="Y6598" s="15" t="str">
        <f aca="false">IF(C6598=1,"Yes","No")</f>
        <v>No</v>
      </c>
      <c r="Z6598" s="15" t="n">
        <f aca="false">COUNTIF(J6598:O6598,"Yes")</f>
        <v>5</v>
      </c>
      <c r="AA6598" s="18" t="n">
        <f aca="false">S6598*W6598</f>
        <v>0</v>
      </c>
      <c r="AB6598" s="15" t="n">
        <f aca="false">(P6598="Month-to-month")+(I6598="Fiber optic")+(R6598="Electronic check")+(F6598&lt;=12)+(M6598="No")+(J6598="No")</f>
        <v>1</v>
      </c>
      <c r="AC6598" s="15" t="str">
        <f aca="false">IF(AB6598&gt;=5,"High",IF(AB6598&gt;=3,"Medium","Low"))</f>
        <v>Low</v>
      </c>
    </row>
    <row r="6599" customFormat="false" ht="15" hidden="false" customHeight="false" outlineLevel="0" collapsed="false">
      <c r="A6599" s="15" t="s">
        <v>6696</v>
      </c>
      <c r="B6599" s="15" t="s">
        <v>94</v>
      </c>
      <c r="C6599" s="15" t="n">
        <v>0</v>
      </c>
      <c r="D6599" s="15" t="s">
        <v>24</v>
      </c>
      <c r="E6599" s="15" t="s">
        <v>24</v>
      </c>
      <c r="F6599" s="15" t="n">
        <v>7</v>
      </c>
      <c r="G6599" s="15" t="s">
        <v>26</v>
      </c>
      <c r="H6599" s="15" t="s">
        <v>24</v>
      </c>
      <c r="I6599" s="15" t="s">
        <v>96</v>
      </c>
      <c r="J6599" s="15" t="s">
        <v>24</v>
      </c>
      <c r="K6599" s="15" t="s">
        <v>24</v>
      </c>
      <c r="L6599" s="15" t="s">
        <v>24</v>
      </c>
      <c r="M6599" s="15" t="s">
        <v>26</v>
      </c>
      <c r="N6599" s="15" t="s">
        <v>26</v>
      </c>
      <c r="O6599" s="15" t="s">
        <v>26</v>
      </c>
      <c r="P6599" s="15" t="s">
        <v>25</v>
      </c>
      <c r="Q6599" s="15" t="s">
        <v>26</v>
      </c>
      <c r="R6599" s="15" t="s">
        <v>21</v>
      </c>
      <c r="S6599" s="18" t="n">
        <v>70.75</v>
      </c>
      <c r="T6599" s="15" t="n">
        <v>450.8</v>
      </c>
      <c r="U6599" s="15" t="s">
        <v>26</v>
      </c>
      <c r="V6599" s="18" t="n">
        <f aca="false">IF(ISNUMBER(T6599),T6599,0)</f>
        <v>450.8</v>
      </c>
      <c r="W6599" s="15" t="n">
        <f aca="false">IF(U6599="Yes",1,0)</f>
        <v>1</v>
      </c>
      <c r="X6599" s="15" t="str">
        <f aca="false">IF(F6599&lt;=12,"0-12 months",IF(F6599&lt;=24,"13-24 months",IF(F6599&lt;=48,"25-48 months","49-72 months")))</f>
        <v>0-12 months</v>
      </c>
      <c r="Y6599" s="15" t="str">
        <f aca="false">IF(C6599=1,"Yes","No")</f>
        <v>No</v>
      </c>
      <c r="Z6599" s="15" t="n">
        <f aca="false">COUNTIF(J6599:O6599,"Yes")</f>
        <v>3</v>
      </c>
      <c r="AA6599" s="18" t="n">
        <f aca="false">S6599*W6599</f>
        <v>70.75</v>
      </c>
      <c r="AB6599" s="15" t="n">
        <f aca="false">(P6599="Month-to-month")+(I6599="Fiber optic")+(R6599="Electronic check")+(F6599&lt;=12)+(M6599="No")+(J6599="No")</f>
        <v>3</v>
      </c>
      <c r="AC6599" s="15" t="str">
        <f aca="false">IF(AB6599&gt;=5,"High",IF(AB6599&gt;=3,"Medium","Low"))</f>
        <v>Medium</v>
      </c>
    </row>
    <row r="6600" customFormat="false" ht="15" hidden="false" customHeight="false" outlineLevel="0" collapsed="false">
      <c r="A6600" s="15" t="s">
        <v>6697</v>
      </c>
      <c r="B6600" s="15" t="s">
        <v>94</v>
      </c>
      <c r="C6600" s="15" t="n">
        <v>0</v>
      </c>
      <c r="D6600" s="15" t="s">
        <v>24</v>
      </c>
      <c r="E6600" s="15" t="s">
        <v>24</v>
      </c>
      <c r="F6600" s="15" t="n">
        <v>57</v>
      </c>
      <c r="G6600" s="15" t="s">
        <v>26</v>
      </c>
      <c r="H6600" s="15" t="s">
        <v>24</v>
      </c>
      <c r="I6600" s="15" t="s">
        <v>96</v>
      </c>
      <c r="J6600" s="15" t="s">
        <v>26</v>
      </c>
      <c r="K6600" s="15" t="s">
        <v>26</v>
      </c>
      <c r="L6600" s="15" t="s">
        <v>26</v>
      </c>
      <c r="M6600" s="15" t="s">
        <v>26</v>
      </c>
      <c r="N6600" s="15" t="s">
        <v>26</v>
      </c>
      <c r="O6600" s="15" t="s">
        <v>24</v>
      </c>
      <c r="P6600" s="15" t="s">
        <v>29</v>
      </c>
      <c r="Q6600" s="15" t="s">
        <v>26</v>
      </c>
      <c r="R6600" s="15" t="s">
        <v>21</v>
      </c>
      <c r="S6600" s="18" t="n">
        <v>74.3</v>
      </c>
      <c r="T6600" s="15" t="n">
        <v>4166.35</v>
      </c>
      <c r="U6600" s="15" t="s">
        <v>24</v>
      </c>
      <c r="V6600" s="18" t="n">
        <f aca="false">IF(ISNUMBER(T6600),T6600,0)</f>
        <v>4166.35</v>
      </c>
      <c r="W6600" s="15" t="n">
        <f aca="false">IF(U6600="Yes",1,0)</f>
        <v>0</v>
      </c>
      <c r="X6600" s="15" t="str">
        <f aca="false">IF(F6600&lt;=12,"0-12 months",IF(F6600&lt;=24,"13-24 months",IF(F6600&lt;=48,"25-48 months","49-72 months")))</f>
        <v>49-72 months</v>
      </c>
      <c r="Y6600" s="15" t="str">
        <f aca="false">IF(C6600=1,"Yes","No")</f>
        <v>No</v>
      </c>
      <c r="Z6600" s="15" t="n">
        <f aca="false">COUNTIF(J6600:O6600,"Yes")</f>
        <v>5</v>
      </c>
      <c r="AA6600" s="18" t="n">
        <f aca="false">S6600*W6600</f>
        <v>0</v>
      </c>
      <c r="AB6600" s="15" t="n">
        <f aca="false">(P6600="Month-to-month")+(I6600="Fiber optic")+(R6600="Electronic check")+(F6600&lt;=12)+(M6600="No")+(J6600="No")</f>
        <v>0</v>
      </c>
      <c r="AC6600" s="15" t="str">
        <f aca="false">IF(AB6600&gt;=5,"High",IF(AB6600&gt;=3,"Medium","Low"))</f>
        <v>Low</v>
      </c>
    </row>
    <row r="6601" customFormat="false" ht="15" hidden="false" customHeight="false" outlineLevel="0" collapsed="false">
      <c r="A6601" s="15" t="s">
        <v>6698</v>
      </c>
      <c r="B6601" s="15" t="s">
        <v>94</v>
      </c>
      <c r="C6601" s="15" t="n">
        <v>0</v>
      </c>
      <c r="D6601" s="15" t="s">
        <v>26</v>
      </c>
      <c r="E6601" s="15" t="s">
        <v>24</v>
      </c>
      <c r="F6601" s="15" t="n">
        <v>13</v>
      </c>
      <c r="G6601" s="15" t="s">
        <v>26</v>
      </c>
      <c r="H6601" s="15" t="s">
        <v>26</v>
      </c>
      <c r="I6601" s="15" t="s">
        <v>102</v>
      </c>
      <c r="J6601" s="15" t="s">
        <v>24</v>
      </c>
      <c r="K6601" s="15" t="s">
        <v>26</v>
      </c>
      <c r="L6601" s="15" t="s">
        <v>26</v>
      </c>
      <c r="M6601" s="15" t="s">
        <v>24</v>
      </c>
      <c r="N6601" s="15" t="s">
        <v>26</v>
      </c>
      <c r="O6601" s="15" t="s">
        <v>24</v>
      </c>
      <c r="P6601" s="15" t="s">
        <v>25</v>
      </c>
      <c r="Q6601" s="15" t="s">
        <v>24</v>
      </c>
      <c r="R6601" s="15" t="s">
        <v>15</v>
      </c>
      <c r="S6601" s="18" t="n">
        <v>94.1</v>
      </c>
      <c r="T6601" s="15" t="n">
        <v>1215.6</v>
      </c>
      <c r="U6601" s="15" t="s">
        <v>26</v>
      </c>
      <c r="V6601" s="18" t="n">
        <f aca="false">IF(ISNUMBER(T6601),T6601,0)</f>
        <v>1215.6</v>
      </c>
      <c r="W6601" s="15" t="n">
        <f aca="false">IF(U6601="Yes",1,0)</f>
        <v>1</v>
      </c>
      <c r="X6601" s="15" t="str">
        <f aca="false">IF(F6601&lt;=12,"0-12 months",IF(F6601&lt;=24,"13-24 months",IF(F6601&lt;=48,"25-48 months","49-72 months")))</f>
        <v>13-24 months</v>
      </c>
      <c r="Y6601" s="15" t="str">
        <f aca="false">IF(C6601=1,"Yes","No")</f>
        <v>No</v>
      </c>
      <c r="Z6601" s="15" t="n">
        <f aca="false">COUNTIF(J6601:O6601,"Yes")</f>
        <v>3</v>
      </c>
      <c r="AA6601" s="18" t="n">
        <f aca="false">S6601*W6601</f>
        <v>94.1</v>
      </c>
      <c r="AB6601" s="15" t="n">
        <f aca="false">(P6601="Month-to-month")+(I6601="Fiber optic")+(R6601="Electronic check")+(F6601&lt;=12)+(M6601="No")+(J6601="No")</f>
        <v>5</v>
      </c>
      <c r="AC6601" s="15" t="str">
        <f aca="false">IF(AB6601&gt;=5,"High",IF(AB6601&gt;=3,"Medium","Low"))</f>
        <v>High</v>
      </c>
    </row>
    <row r="6602" customFormat="false" ht="15" hidden="false" customHeight="false" outlineLevel="0" collapsed="false">
      <c r="A6602" s="15" t="s">
        <v>6699</v>
      </c>
      <c r="B6602" s="15" t="s">
        <v>94</v>
      </c>
      <c r="C6602" s="15" t="n">
        <v>0</v>
      </c>
      <c r="D6602" s="15" t="s">
        <v>26</v>
      </c>
      <c r="E6602" s="15" t="s">
        <v>26</v>
      </c>
      <c r="F6602" s="15" t="n">
        <v>3</v>
      </c>
      <c r="G6602" s="15" t="s">
        <v>24</v>
      </c>
      <c r="H6602" s="15" t="s">
        <v>95</v>
      </c>
      <c r="I6602" s="15" t="s">
        <v>96</v>
      </c>
      <c r="J6602" s="15" t="s">
        <v>26</v>
      </c>
      <c r="K6602" s="15" t="s">
        <v>24</v>
      </c>
      <c r="L6602" s="15" t="s">
        <v>24</v>
      </c>
      <c r="M6602" s="15" t="s">
        <v>24</v>
      </c>
      <c r="N6602" s="15" t="s">
        <v>24</v>
      </c>
      <c r="O6602" s="15" t="s">
        <v>24</v>
      </c>
      <c r="P6602" s="15" t="s">
        <v>25</v>
      </c>
      <c r="Q6602" s="15" t="s">
        <v>24</v>
      </c>
      <c r="R6602" s="15" t="s">
        <v>21</v>
      </c>
      <c r="S6602" s="18" t="n">
        <v>29.7</v>
      </c>
      <c r="T6602" s="15" t="n">
        <v>91.7</v>
      </c>
      <c r="U6602" s="15" t="s">
        <v>26</v>
      </c>
      <c r="V6602" s="18" t="n">
        <f aca="false">IF(ISNUMBER(T6602),T6602,0)</f>
        <v>91.7</v>
      </c>
      <c r="W6602" s="15" t="n">
        <f aca="false">IF(U6602="Yes",1,0)</f>
        <v>1</v>
      </c>
      <c r="X6602" s="15" t="str">
        <f aca="false">IF(F6602&lt;=12,"0-12 months",IF(F6602&lt;=24,"13-24 months",IF(F6602&lt;=48,"25-48 months","49-72 months")))</f>
        <v>0-12 months</v>
      </c>
      <c r="Y6602" s="15" t="str">
        <f aca="false">IF(C6602=1,"Yes","No")</f>
        <v>No</v>
      </c>
      <c r="Z6602" s="15" t="n">
        <f aca="false">COUNTIF(J6602:O6602,"Yes")</f>
        <v>1</v>
      </c>
      <c r="AA6602" s="18" t="n">
        <f aca="false">S6602*W6602</f>
        <v>29.7</v>
      </c>
      <c r="AB6602" s="15" t="n">
        <f aca="false">(P6602="Month-to-month")+(I6602="Fiber optic")+(R6602="Electronic check")+(F6602&lt;=12)+(M6602="No")+(J6602="No")</f>
        <v>3</v>
      </c>
      <c r="AC6602" s="15" t="str">
        <f aca="false">IF(AB6602&gt;=5,"High",IF(AB6602&gt;=3,"Medium","Low"))</f>
        <v>Medium</v>
      </c>
    </row>
    <row r="6603" customFormat="false" ht="15" hidden="false" customHeight="false" outlineLevel="0" collapsed="false">
      <c r="A6603" s="15" t="s">
        <v>6700</v>
      </c>
      <c r="B6603" s="15" t="s">
        <v>98</v>
      </c>
      <c r="C6603" s="15" t="n">
        <v>1</v>
      </c>
      <c r="D6603" s="15" t="s">
        <v>26</v>
      </c>
      <c r="E6603" s="15" t="s">
        <v>24</v>
      </c>
      <c r="F6603" s="15" t="n">
        <v>72</v>
      </c>
      <c r="G6603" s="15" t="s">
        <v>26</v>
      </c>
      <c r="H6603" s="15" t="s">
        <v>26</v>
      </c>
      <c r="I6603" s="15" t="s">
        <v>102</v>
      </c>
      <c r="J6603" s="15" t="s">
        <v>24</v>
      </c>
      <c r="K6603" s="15" t="s">
        <v>26</v>
      </c>
      <c r="L6603" s="15" t="s">
        <v>26</v>
      </c>
      <c r="M6603" s="15" t="s">
        <v>26</v>
      </c>
      <c r="N6603" s="15" t="s">
        <v>26</v>
      </c>
      <c r="O6603" s="15" t="s">
        <v>26</v>
      </c>
      <c r="P6603" s="15" t="s">
        <v>29</v>
      </c>
      <c r="Q6603" s="15" t="s">
        <v>24</v>
      </c>
      <c r="R6603" s="15" t="s">
        <v>21</v>
      </c>
      <c r="S6603" s="18" t="n">
        <v>109.7</v>
      </c>
      <c r="T6603" s="15" t="n">
        <v>7898.45</v>
      </c>
      <c r="U6603" s="15" t="s">
        <v>24</v>
      </c>
      <c r="V6603" s="18" t="n">
        <f aca="false">IF(ISNUMBER(T6603),T6603,0)</f>
        <v>7898.45</v>
      </c>
      <c r="W6603" s="15" t="n">
        <f aca="false">IF(U6603="Yes",1,0)</f>
        <v>0</v>
      </c>
      <c r="X6603" s="15" t="str">
        <f aca="false">IF(F6603&lt;=12,"0-12 months",IF(F6603&lt;=24,"13-24 months",IF(F6603&lt;=48,"25-48 months","49-72 months")))</f>
        <v>49-72 months</v>
      </c>
      <c r="Y6603" s="15" t="str">
        <f aca="false">IF(C6603=1,"Yes","No")</f>
        <v>Yes</v>
      </c>
      <c r="Z6603" s="15" t="n">
        <f aca="false">COUNTIF(J6603:O6603,"Yes")</f>
        <v>5</v>
      </c>
      <c r="AA6603" s="18" t="n">
        <f aca="false">S6603*W6603</f>
        <v>0</v>
      </c>
      <c r="AB6603" s="15" t="n">
        <f aca="false">(P6603="Month-to-month")+(I6603="Fiber optic")+(R6603="Electronic check")+(F6603&lt;=12)+(M6603="No")+(J6603="No")</f>
        <v>2</v>
      </c>
      <c r="AC6603" s="15" t="str">
        <f aca="false">IF(AB6603&gt;=5,"High",IF(AB6603&gt;=3,"Medium","Low"))</f>
        <v>Low</v>
      </c>
    </row>
    <row r="6604" customFormat="false" ht="15" hidden="false" customHeight="false" outlineLevel="0" collapsed="false">
      <c r="A6604" s="15" t="s">
        <v>6701</v>
      </c>
      <c r="B6604" s="15" t="s">
        <v>94</v>
      </c>
      <c r="C6604" s="15" t="n">
        <v>0</v>
      </c>
      <c r="D6604" s="15" t="s">
        <v>26</v>
      </c>
      <c r="E6604" s="15" t="s">
        <v>26</v>
      </c>
      <c r="F6604" s="15" t="n">
        <v>40</v>
      </c>
      <c r="G6604" s="15" t="s">
        <v>26</v>
      </c>
      <c r="H6604" s="15" t="s">
        <v>26</v>
      </c>
      <c r="I6604" s="15" t="s">
        <v>102</v>
      </c>
      <c r="J6604" s="15" t="s">
        <v>24</v>
      </c>
      <c r="K6604" s="15" t="s">
        <v>26</v>
      </c>
      <c r="L6604" s="15" t="s">
        <v>26</v>
      </c>
      <c r="M6604" s="15" t="s">
        <v>24</v>
      </c>
      <c r="N6604" s="15" t="s">
        <v>26</v>
      </c>
      <c r="O6604" s="15" t="s">
        <v>24</v>
      </c>
      <c r="P6604" s="15" t="s">
        <v>25</v>
      </c>
      <c r="Q6604" s="15" t="s">
        <v>26</v>
      </c>
      <c r="R6604" s="15" t="s">
        <v>21</v>
      </c>
      <c r="S6604" s="18" t="n">
        <v>96.35</v>
      </c>
      <c r="T6604" s="15" t="n">
        <v>3915.4</v>
      </c>
      <c r="U6604" s="15" t="s">
        <v>24</v>
      </c>
      <c r="V6604" s="18" t="n">
        <f aca="false">IF(ISNUMBER(T6604),T6604,0)</f>
        <v>3915.4</v>
      </c>
      <c r="W6604" s="15" t="n">
        <f aca="false">IF(U6604="Yes",1,0)</f>
        <v>0</v>
      </c>
      <c r="X6604" s="15" t="str">
        <f aca="false">IF(F6604&lt;=12,"0-12 months",IF(F6604&lt;=24,"13-24 months",IF(F6604&lt;=48,"25-48 months","49-72 months")))</f>
        <v>25-48 months</v>
      </c>
      <c r="Y6604" s="15" t="str">
        <f aca="false">IF(C6604=1,"Yes","No")</f>
        <v>No</v>
      </c>
      <c r="Z6604" s="15" t="n">
        <f aca="false">COUNTIF(J6604:O6604,"Yes")</f>
        <v>3</v>
      </c>
      <c r="AA6604" s="18" t="n">
        <f aca="false">S6604*W6604</f>
        <v>0</v>
      </c>
      <c r="AB6604" s="15" t="n">
        <f aca="false">(P6604="Month-to-month")+(I6604="Fiber optic")+(R6604="Electronic check")+(F6604&lt;=12)+(M6604="No")+(J6604="No")</f>
        <v>4</v>
      </c>
      <c r="AC6604" s="15" t="str">
        <f aca="false">IF(AB6604&gt;=5,"High",IF(AB6604&gt;=3,"Medium","Low"))</f>
        <v>Medium</v>
      </c>
    </row>
    <row r="6605" customFormat="false" ht="15" hidden="false" customHeight="false" outlineLevel="0" collapsed="false">
      <c r="A6605" s="15" t="s">
        <v>6702</v>
      </c>
      <c r="B6605" s="15" t="s">
        <v>98</v>
      </c>
      <c r="C6605" s="15" t="n">
        <v>0</v>
      </c>
      <c r="D6605" s="15" t="s">
        <v>26</v>
      </c>
      <c r="E6605" s="15" t="s">
        <v>24</v>
      </c>
      <c r="F6605" s="15" t="n">
        <v>14</v>
      </c>
      <c r="G6605" s="15" t="s">
        <v>26</v>
      </c>
      <c r="H6605" s="15" t="s">
        <v>26</v>
      </c>
      <c r="I6605" s="15" t="s">
        <v>96</v>
      </c>
      <c r="J6605" s="15" t="s">
        <v>24</v>
      </c>
      <c r="K6605" s="15" t="s">
        <v>24</v>
      </c>
      <c r="L6605" s="15" t="s">
        <v>24</v>
      </c>
      <c r="M6605" s="15" t="s">
        <v>26</v>
      </c>
      <c r="N6605" s="15" t="s">
        <v>26</v>
      </c>
      <c r="O6605" s="15" t="s">
        <v>24</v>
      </c>
      <c r="P6605" s="15" t="s">
        <v>25</v>
      </c>
      <c r="Q6605" s="15" t="s">
        <v>26</v>
      </c>
      <c r="R6605" s="15" t="s">
        <v>21</v>
      </c>
      <c r="S6605" s="18" t="n">
        <v>66.6</v>
      </c>
      <c r="T6605" s="15" t="n">
        <v>979.5</v>
      </c>
      <c r="U6605" s="15" t="s">
        <v>24</v>
      </c>
      <c r="V6605" s="18" t="n">
        <f aca="false">IF(ISNUMBER(T6605),T6605,0)</f>
        <v>979.5</v>
      </c>
      <c r="W6605" s="15" t="n">
        <f aca="false">IF(U6605="Yes",1,0)</f>
        <v>0</v>
      </c>
      <c r="X6605" s="15" t="str">
        <f aca="false">IF(F6605&lt;=12,"0-12 months",IF(F6605&lt;=24,"13-24 months",IF(F6605&lt;=48,"25-48 months","49-72 months")))</f>
        <v>13-24 months</v>
      </c>
      <c r="Y6605" s="15" t="str">
        <f aca="false">IF(C6605=1,"Yes","No")</f>
        <v>No</v>
      </c>
      <c r="Z6605" s="15" t="n">
        <f aca="false">COUNTIF(J6605:O6605,"Yes")</f>
        <v>2</v>
      </c>
      <c r="AA6605" s="18" t="n">
        <f aca="false">S6605*W6605</f>
        <v>0</v>
      </c>
      <c r="AB6605" s="15" t="n">
        <f aca="false">(P6605="Month-to-month")+(I6605="Fiber optic")+(R6605="Electronic check")+(F6605&lt;=12)+(M6605="No")+(J6605="No")</f>
        <v>2</v>
      </c>
      <c r="AC6605" s="15" t="str">
        <f aca="false">IF(AB6605&gt;=5,"High",IF(AB6605&gt;=3,"Medium","Low"))</f>
        <v>Low</v>
      </c>
    </row>
    <row r="6606" customFormat="false" ht="15" hidden="false" customHeight="false" outlineLevel="0" collapsed="false">
      <c r="A6606" s="15" t="s">
        <v>6703</v>
      </c>
      <c r="B6606" s="15" t="s">
        <v>98</v>
      </c>
      <c r="C6606" s="15" t="n">
        <v>0</v>
      </c>
      <c r="D6606" s="15" t="s">
        <v>26</v>
      </c>
      <c r="E6606" s="15" t="s">
        <v>26</v>
      </c>
      <c r="F6606" s="15" t="n">
        <v>2</v>
      </c>
      <c r="G6606" s="15" t="s">
        <v>26</v>
      </c>
      <c r="H6606" s="15" t="s">
        <v>24</v>
      </c>
      <c r="I6606" s="15" t="s">
        <v>96</v>
      </c>
      <c r="J6606" s="15" t="s">
        <v>24</v>
      </c>
      <c r="K6606" s="15" t="s">
        <v>24</v>
      </c>
      <c r="L6606" s="15" t="s">
        <v>24</v>
      </c>
      <c r="M6606" s="15" t="s">
        <v>24</v>
      </c>
      <c r="N6606" s="15" t="s">
        <v>24</v>
      </c>
      <c r="O6606" s="15" t="s">
        <v>24</v>
      </c>
      <c r="P6606" s="15" t="s">
        <v>25</v>
      </c>
      <c r="Q6606" s="15" t="s">
        <v>26</v>
      </c>
      <c r="R6606" s="15" t="s">
        <v>15</v>
      </c>
      <c r="S6606" s="18" t="n">
        <v>44.5</v>
      </c>
      <c r="T6606" s="15" t="n">
        <v>90.05</v>
      </c>
      <c r="U6606" s="15" t="s">
        <v>24</v>
      </c>
      <c r="V6606" s="18" t="n">
        <f aca="false">IF(ISNUMBER(T6606),T6606,0)</f>
        <v>90.05</v>
      </c>
      <c r="W6606" s="15" t="n">
        <f aca="false">IF(U6606="Yes",1,0)</f>
        <v>0</v>
      </c>
      <c r="X6606" s="15" t="str">
        <f aca="false">IF(F6606&lt;=12,"0-12 months",IF(F6606&lt;=24,"13-24 months",IF(F6606&lt;=48,"25-48 months","49-72 months")))</f>
        <v>0-12 months</v>
      </c>
      <c r="Y6606" s="15" t="str">
        <f aca="false">IF(C6606=1,"Yes","No")</f>
        <v>No</v>
      </c>
      <c r="Z6606" s="15" t="n">
        <f aca="false">COUNTIF(J6606:O6606,"Yes")</f>
        <v>0</v>
      </c>
      <c r="AA6606" s="18" t="n">
        <f aca="false">S6606*W6606</f>
        <v>0</v>
      </c>
      <c r="AB6606" s="15" t="n">
        <f aca="false">(P6606="Month-to-month")+(I6606="Fiber optic")+(R6606="Electronic check")+(F6606&lt;=12)+(M6606="No")+(J6606="No")</f>
        <v>5</v>
      </c>
      <c r="AC6606" s="15" t="str">
        <f aca="false">IF(AB6606&gt;=5,"High",IF(AB6606&gt;=3,"Medium","Low"))</f>
        <v>High</v>
      </c>
    </row>
    <row r="6607" customFormat="false" ht="15" hidden="false" customHeight="false" outlineLevel="0" collapsed="false">
      <c r="A6607" s="15" t="s">
        <v>6704</v>
      </c>
      <c r="B6607" s="15" t="s">
        <v>98</v>
      </c>
      <c r="C6607" s="15" t="n">
        <v>1</v>
      </c>
      <c r="D6607" s="15" t="s">
        <v>24</v>
      </c>
      <c r="E6607" s="15" t="s">
        <v>24</v>
      </c>
      <c r="F6607" s="15" t="n">
        <v>66</v>
      </c>
      <c r="G6607" s="15" t="s">
        <v>26</v>
      </c>
      <c r="H6607" s="15" t="s">
        <v>26</v>
      </c>
      <c r="I6607" s="15" t="s">
        <v>102</v>
      </c>
      <c r="J6607" s="15" t="s">
        <v>24</v>
      </c>
      <c r="K6607" s="15" t="s">
        <v>26</v>
      </c>
      <c r="L6607" s="15" t="s">
        <v>26</v>
      </c>
      <c r="M6607" s="15" t="s">
        <v>26</v>
      </c>
      <c r="N6607" s="15" t="s">
        <v>26</v>
      </c>
      <c r="O6607" s="15" t="s">
        <v>26</v>
      </c>
      <c r="P6607" s="15" t="s">
        <v>27</v>
      </c>
      <c r="Q6607" s="15" t="s">
        <v>24</v>
      </c>
      <c r="R6607" s="15" t="s">
        <v>21</v>
      </c>
      <c r="S6607" s="18" t="n">
        <v>110.9</v>
      </c>
      <c r="T6607" s="15" t="n">
        <v>7432.05</v>
      </c>
      <c r="U6607" s="15" t="s">
        <v>26</v>
      </c>
      <c r="V6607" s="18" t="n">
        <f aca="false">IF(ISNUMBER(T6607),T6607,0)</f>
        <v>7432.05</v>
      </c>
      <c r="W6607" s="15" t="n">
        <f aca="false">IF(U6607="Yes",1,0)</f>
        <v>1</v>
      </c>
      <c r="X6607" s="15" t="str">
        <f aca="false">IF(F6607&lt;=12,"0-12 months",IF(F6607&lt;=24,"13-24 months",IF(F6607&lt;=48,"25-48 months","49-72 months")))</f>
        <v>49-72 months</v>
      </c>
      <c r="Y6607" s="15" t="str">
        <f aca="false">IF(C6607=1,"Yes","No")</f>
        <v>Yes</v>
      </c>
      <c r="Z6607" s="15" t="n">
        <f aca="false">COUNTIF(J6607:O6607,"Yes")</f>
        <v>5</v>
      </c>
      <c r="AA6607" s="18" t="n">
        <f aca="false">S6607*W6607</f>
        <v>110.9</v>
      </c>
      <c r="AB6607" s="15" t="n">
        <f aca="false">(P6607="Month-to-month")+(I6607="Fiber optic")+(R6607="Electronic check")+(F6607&lt;=12)+(M6607="No")+(J6607="No")</f>
        <v>2</v>
      </c>
      <c r="AC6607" s="15" t="str">
        <f aca="false">IF(AB6607&gt;=5,"High",IF(AB6607&gt;=3,"Medium","Low"))</f>
        <v>Low</v>
      </c>
    </row>
    <row r="6608" customFormat="false" ht="15" hidden="false" customHeight="false" outlineLevel="0" collapsed="false">
      <c r="A6608" s="15" t="s">
        <v>6705</v>
      </c>
      <c r="B6608" s="15" t="s">
        <v>94</v>
      </c>
      <c r="C6608" s="15" t="n">
        <v>0</v>
      </c>
      <c r="D6608" s="15" t="s">
        <v>26</v>
      </c>
      <c r="E6608" s="15" t="s">
        <v>24</v>
      </c>
      <c r="F6608" s="15" t="n">
        <v>38</v>
      </c>
      <c r="G6608" s="15" t="s">
        <v>26</v>
      </c>
      <c r="H6608" s="15" t="s">
        <v>26</v>
      </c>
      <c r="I6608" s="15" t="s">
        <v>102</v>
      </c>
      <c r="J6608" s="15" t="s">
        <v>24</v>
      </c>
      <c r="K6608" s="15" t="s">
        <v>24</v>
      </c>
      <c r="L6608" s="15" t="s">
        <v>26</v>
      </c>
      <c r="M6608" s="15" t="s">
        <v>26</v>
      </c>
      <c r="N6608" s="15" t="s">
        <v>26</v>
      </c>
      <c r="O6608" s="15" t="s">
        <v>26</v>
      </c>
      <c r="P6608" s="15" t="s">
        <v>25</v>
      </c>
      <c r="Q6608" s="15" t="s">
        <v>26</v>
      </c>
      <c r="R6608" s="15" t="s">
        <v>15</v>
      </c>
      <c r="S6608" s="18" t="n">
        <v>105</v>
      </c>
      <c r="T6608" s="15" t="n">
        <v>4026.4</v>
      </c>
      <c r="U6608" s="15" t="s">
        <v>26</v>
      </c>
      <c r="V6608" s="18" t="n">
        <f aca="false">IF(ISNUMBER(T6608),T6608,0)</f>
        <v>4026.4</v>
      </c>
      <c r="W6608" s="15" t="n">
        <f aca="false">IF(U6608="Yes",1,0)</f>
        <v>1</v>
      </c>
      <c r="X6608" s="15" t="str">
        <f aca="false">IF(F6608&lt;=12,"0-12 months",IF(F6608&lt;=24,"13-24 months",IF(F6608&lt;=48,"25-48 months","49-72 months")))</f>
        <v>25-48 months</v>
      </c>
      <c r="Y6608" s="15" t="str">
        <f aca="false">IF(C6608=1,"Yes","No")</f>
        <v>No</v>
      </c>
      <c r="Z6608" s="15" t="n">
        <f aca="false">COUNTIF(J6608:O6608,"Yes")</f>
        <v>4</v>
      </c>
      <c r="AA6608" s="18" t="n">
        <f aca="false">S6608*W6608</f>
        <v>105</v>
      </c>
      <c r="AB6608" s="15" t="n">
        <f aca="false">(P6608="Month-to-month")+(I6608="Fiber optic")+(R6608="Electronic check")+(F6608&lt;=12)+(M6608="No")+(J6608="No")</f>
        <v>4</v>
      </c>
      <c r="AC6608" s="15" t="str">
        <f aca="false">IF(AB6608&gt;=5,"High",IF(AB6608&gt;=3,"Medium","Low"))</f>
        <v>Medium</v>
      </c>
    </row>
    <row r="6609" customFormat="false" ht="15" hidden="false" customHeight="false" outlineLevel="0" collapsed="false">
      <c r="A6609" s="15" t="s">
        <v>6706</v>
      </c>
      <c r="B6609" s="15" t="s">
        <v>98</v>
      </c>
      <c r="C6609" s="15" t="n">
        <v>0</v>
      </c>
      <c r="D6609" s="15" t="s">
        <v>24</v>
      </c>
      <c r="E6609" s="15" t="s">
        <v>26</v>
      </c>
      <c r="F6609" s="15" t="n">
        <v>1</v>
      </c>
      <c r="G6609" s="15" t="s">
        <v>24</v>
      </c>
      <c r="H6609" s="15" t="s">
        <v>95</v>
      </c>
      <c r="I6609" s="15" t="s">
        <v>96</v>
      </c>
      <c r="J6609" s="15" t="s">
        <v>24</v>
      </c>
      <c r="K6609" s="15" t="s">
        <v>24</v>
      </c>
      <c r="L6609" s="15" t="s">
        <v>24</v>
      </c>
      <c r="M6609" s="15" t="s">
        <v>24</v>
      </c>
      <c r="N6609" s="15" t="s">
        <v>24</v>
      </c>
      <c r="O6609" s="15" t="s">
        <v>24</v>
      </c>
      <c r="P6609" s="15" t="s">
        <v>25</v>
      </c>
      <c r="Q6609" s="15" t="s">
        <v>26</v>
      </c>
      <c r="R6609" s="15" t="s">
        <v>15</v>
      </c>
      <c r="S6609" s="18" t="n">
        <v>25.3</v>
      </c>
      <c r="T6609" s="15" t="n">
        <v>25.3</v>
      </c>
      <c r="U6609" s="15" t="s">
        <v>26</v>
      </c>
      <c r="V6609" s="18" t="n">
        <f aca="false">IF(ISNUMBER(T6609),T6609,0)</f>
        <v>25.3</v>
      </c>
      <c r="W6609" s="15" t="n">
        <f aca="false">IF(U6609="Yes",1,0)</f>
        <v>1</v>
      </c>
      <c r="X6609" s="15" t="str">
        <f aca="false">IF(F6609&lt;=12,"0-12 months",IF(F6609&lt;=24,"13-24 months",IF(F6609&lt;=48,"25-48 months","49-72 months")))</f>
        <v>0-12 months</v>
      </c>
      <c r="Y6609" s="15" t="str">
        <f aca="false">IF(C6609=1,"Yes","No")</f>
        <v>No</v>
      </c>
      <c r="Z6609" s="15" t="n">
        <f aca="false">COUNTIF(J6609:O6609,"Yes")</f>
        <v>0</v>
      </c>
      <c r="AA6609" s="18" t="n">
        <f aca="false">S6609*W6609</f>
        <v>25.3</v>
      </c>
      <c r="AB6609" s="15" t="n">
        <f aca="false">(P6609="Month-to-month")+(I6609="Fiber optic")+(R6609="Electronic check")+(F6609&lt;=12)+(M6609="No")+(J6609="No")</f>
        <v>5</v>
      </c>
      <c r="AC6609" s="15" t="str">
        <f aca="false">IF(AB6609&gt;=5,"High",IF(AB6609&gt;=3,"Medium","Low"))</f>
        <v>High</v>
      </c>
    </row>
    <row r="6610" customFormat="false" ht="15" hidden="false" customHeight="false" outlineLevel="0" collapsed="false">
      <c r="A6610" s="15" t="s">
        <v>6707</v>
      </c>
      <c r="B6610" s="15" t="s">
        <v>98</v>
      </c>
      <c r="C6610" s="15" t="n">
        <v>0</v>
      </c>
      <c r="D6610" s="15" t="s">
        <v>24</v>
      </c>
      <c r="E6610" s="15" t="s">
        <v>24</v>
      </c>
      <c r="F6610" s="15" t="n">
        <v>22</v>
      </c>
      <c r="G6610" s="15" t="s">
        <v>26</v>
      </c>
      <c r="H6610" s="15" t="s">
        <v>24</v>
      </c>
      <c r="I6610" s="15" t="s">
        <v>96</v>
      </c>
      <c r="J6610" s="15" t="s">
        <v>24</v>
      </c>
      <c r="K6610" s="15" t="s">
        <v>26</v>
      </c>
      <c r="L6610" s="15" t="s">
        <v>24</v>
      </c>
      <c r="M6610" s="15" t="s">
        <v>26</v>
      </c>
      <c r="N6610" s="15" t="s">
        <v>24</v>
      </c>
      <c r="O6610" s="15" t="s">
        <v>24</v>
      </c>
      <c r="P6610" s="15" t="s">
        <v>27</v>
      </c>
      <c r="Q6610" s="15" t="s">
        <v>26</v>
      </c>
      <c r="R6610" s="15" t="s">
        <v>21</v>
      </c>
      <c r="S6610" s="18" t="n">
        <v>55.15</v>
      </c>
      <c r="T6610" s="15" t="n">
        <v>1193.05</v>
      </c>
      <c r="U6610" s="15" t="s">
        <v>26</v>
      </c>
      <c r="V6610" s="18" t="n">
        <f aca="false">IF(ISNUMBER(T6610),T6610,0)</f>
        <v>1193.05</v>
      </c>
      <c r="W6610" s="15" t="n">
        <f aca="false">IF(U6610="Yes",1,0)</f>
        <v>1</v>
      </c>
      <c r="X6610" s="15" t="str">
        <f aca="false">IF(F6610&lt;=12,"0-12 months",IF(F6610&lt;=24,"13-24 months",IF(F6610&lt;=48,"25-48 months","49-72 months")))</f>
        <v>13-24 months</v>
      </c>
      <c r="Y6610" s="15" t="str">
        <f aca="false">IF(C6610=1,"Yes","No")</f>
        <v>No</v>
      </c>
      <c r="Z6610" s="15" t="n">
        <f aca="false">COUNTIF(J6610:O6610,"Yes")</f>
        <v>2</v>
      </c>
      <c r="AA6610" s="18" t="n">
        <f aca="false">S6610*W6610</f>
        <v>55.15</v>
      </c>
      <c r="AB6610" s="15" t="n">
        <f aca="false">(P6610="Month-to-month")+(I6610="Fiber optic")+(R6610="Electronic check")+(F6610&lt;=12)+(M6610="No")+(J6610="No")</f>
        <v>1</v>
      </c>
      <c r="AC6610" s="15" t="str">
        <f aca="false">IF(AB6610&gt;=5,"High",IF(AB6610&gt;=3,"Medium","Low"))</f>
        <v>Low</v>
      </c>
    </row>
    <row r="6611" customFormat="false" ht="15" hidden="false" customHeight="false" outlineLevel="0" collapsed="false">
      <c r="A6611" s="15" t="s">
        <v>6708</v>
      </c>
      <c r="B6611" s="15" t="s">
        <v>98</v>
      </c>
      <c r="C6611" s="15" t="n">
        <v>0</v>
      </c>
      <c r="D6611" s="15" t="s">
        <v>24</v>
      </c>
      <c r="E6611" s="15" t="s">
        <v>24</v>
      </c>
      <c r="F6611" s="15" t="n">
        <v>1</v>
      </c>
      <c r="G6611" s="15" t="s">
        <v>26</v>
      </c>
      <c r="H6611" s="15" t="s">
        <v>24</v>
      </c>
      <c r="I6611" s="15" t="s">
        <v>24</v>
      </c>
      <c r="J6611" s="15" t="s">
        <v>28</v>
      </c>
      <c r="K6611" s="15" t="s">
        <v>28</v>
      </c>
      <c r="L6611" s="15" t="s">
        <v>28</v>
      </c>
      <c r="M6611" s="15" t="s">
        <v>28</v>
      </c>
      <c r="N6611" s="15" t="s">
        <v>28</v>
      </c>
      <c r="O6611" s="15" t="s">
        <v>28</v>
      </c>
      <c r="P6611" s="15" t="s">
        <v>25</v>
      </c>
      <c r="Q6611" s="15" t="s">
        <v>26</v>
      </c>
      <c r="R6611" s="15" t="s">
        <v>17</v>
      </c>
      <c r="S6611" s="18" t="n">
        <v>20.1</v>
      </c>
      <c r="T6611" s="15" t="n">
        <v>20.1</v>
      </c>
      <c r="U6611" s="15" t="s">
        <v>26</v>
      </c>
      <c r="V6611" s="18" t="n">
        <f aca="false">IF(ISNUMBER(T6611),T6611,0)</f>
        <v>20.1</v>
      </c>
      <c r="W6611" s="15" t="n">
        <f aca="false">IF(U6611="Yes",1,0)</f>
        <v>1</v>
      </c>
      <c r="X6611" s="15" t="str">
        <f aca="false">IF(F6611&lt;=12,"0-12 months",IF(F6611&lt;=24,"13-24 months",IF(F6611&lt;=48,"25-48 months","49-72 months")))</f>
        <v>0-12 months</v>
      </c>
      <c r="Y6611" s="15" t="str">
        <f aca="false">IF(C6611=1,"Yes","No")</f>
        <v>No</v>
      </c>
      <c r="Z6611" s="15" t="n">
        <f aca="false">COUNTIF(J6611:O6611,"Yes")</f>
        <v>0</v>
      </c>
      <c r="AA6611" s="18" t="n">
        <f aca="false">S6611*W6611</f>
        <v>20.1</v>
      </c>
      <c r="AB6611" s="15" t="n">
        <f aca="false">(P6611="Month-to-month")+(I6611="Fiber optic")+(R6611="Electronic check")+(F6611&lt;=12)+(M6611="No")+(J6611="No")</f>
        <v>2</v>
      </c>
      <c r="AC6611" s="15" t="str">
        <f aca="false">IF(AB6611&gt;=5,"High",IF(AB6611&gt;=3,"Medium","Low"))</f>
        <v>Low</v>
      </c>
    </row>
    <row r="6612" customFormat="false" ht="15" hidden="false" customHeight="false" outlineLevel="0" collapsed="false">
      <c r="A6612" s="15" t="s">
        <v>6709</v>
      </c>
      <c r="B6612" s="15" t="s">
        <v>98</v>
      </c>
      <c r="C6612" s="15" t="n">
        <v>0</v>
      </c>
      <c r="D6612" s="15" t="s">
        <v>24</v>
      </c>
      <c r="E6612" s="15" t="s">
        <v>24</v>
      </c>
      <c r="F6612" s="15" t="n">
        <v>5</v>
      </c>
      <c r="G6612" s="15" t="s">
        <v>26</v>
      </c>
      <c r="H6612" s="15" t="s">
        <v>24</v>
      </c>
      <c r="I6612" s="15" t="s">
        <v>102</v>
      </c>
      <c r="J6612" s="15" t="s">
        <v>24</v>
      </c>
      <c r="K6612" s="15" t="s">
        <v>24</v>
      </c>
      <c r="L6612" s="15" t="s">
        <v>24</v>
      </c>
      <c r="M6612" s="15" t="s">
        <v>24</v>
      </c>
      <c r="N6612" s="15" t="s">
        <v>26</v>
      </c>
      <c r="O6612" s="15" t="s">
        <v>24</v>
      </c>
      <c r="P6612" s="15" t="s">
        <v>25</v>
      </c>
      <c r="Q6612" s="15" t="s">
        <v>26</v>
      </c>
      <c r="R6612" s="15" t="s">
        <v>17</v>
      </c>
      <c r="S6612" s="18" t="n">
        <v>80.1</v>
      </c>
      <c r="T6612" s="15" t="n">
        <v>398.55</v>
      </c>
      <c r="U6612" s="15" t="s">
        <v>24</v>
      </c>
      <c r="V6612" s="18" t="n">
        <f aca="false">IF(ISNUMBER(T6612),T6612,0)</f>
        <v>398.55</v>
      </c>
      <c r="W6612" s="15" t="n">
        <f aca="false">IF(U6612="Yes",1,0)</f>
        <v>0</v>
      </c>
      <c r="X6612" s="15" t="str">
        <f aca="false">IF(F6612&lt;=12,"0-12 months",IF(F6612&lt;=24,"13-24 months",IF(F6612&lt;=48,"25-48 months","49-72 months")))</f>
        <v>0-12 months</v>
      </c>
      <c r="Y6612" s="15" t="str">
        <f aca="false">IF(C6612=1,"Yes","No")</f>
        <v>No</v>
      </c>
      <c r="Z6612" s="15" t="n">
        <f aca="false">COUNTIF(J6612:O6612,"Yes")</f>
        <v>1</v>
      </c>
      <c r="AA6612" s="18" t="n">
        <f aca="false">S6612*W6612</f>
        <v>0</v>
      </c>
      <c r="AB6612" s="15" t="n">
        <f aca="false">(P6612="Month-to-month")+(I6612="Fiber optic")+(R6612="Electronic check")+(F6612&lt;=12)+(M6612="No")+(J6612="No")</f>
        <v>5</v>
      </c>
      <c r="AC6612" s="15" t="str">
        <f aca="false">IF(AB6612&gt;=5,"High",IF(AB6612&gt;=3,"Medium","Low"))</f>
        <v>High</v>
      </c>
    </row>
    <row r="6613" customFormat="false" ht="15" hidden="false" customHeight="false" outlineLevel="0" collapsed="false">
      <c r="A6613" s="15" t="s">
        <v>6710</v>
      </c>
      <c r="B6613" s="15" t="s">
        <v>98</v>
      </c>
      <c r="C6613" s="15" t="n">
        <v>0</v>
      </c>
      <c r="D6613" s="15" t="s">
        <v>26</v>
      </c>
      <c r="E6613" s="15" t="s">
        <v>26</v>
      </c>
      <c r="F6613" s="15" t="n">
        <v>29</v>
      </c>
      <c r="G6613" s="15" t="s">
        <v>26</v>
      </c>
      <c r="H6613" s="15" t="s">
        <v>26</v>
      </c>
      <c r="I6613" s="15" t="s">
        <v>96</v>
      </c>
      <c r="J6613" s="15" t="s">
        <v>26</v>
      </c>
      <c r="K6613" s="15" t="s">
        <v>24</v>
      </c>
      <c r="L6613" s="15" t="s">
        <v>24</v>
      </c>
      <c r="M6613" s="15" t="s">
        <v>26</v>
      </c>
      <c r="N6613" s="15" t="s">
        <v>26</v>
      </c>
      <c r="O6613" s="15" t="s">
        <v>24</v>
      </c>
      <c r="P6613" s="15" t="s">
        <v>27</v>
      </c>
      <c r="Q6613" s="15" t="s">
        <v>24</v>
      </c>
      <c r="R6613" s="15" t="s">
        <v>19</v>
      </c>
      <c r="S6613" s="18" t="n">
        <v>69.05</v>
      </c>
      <c r="T6613" s="15" t="n">
        <v>1958.45</v>
      </c>
      <c r="U6613" s="15" t="s">
        <v>24</v>
      </c>
      <c r="V6613" s="18" t="n">
        <f aca="false">IF(ISNUMBER(T6613),T6613,0)</f>
        <v>1958.45</v>
      </c>
      <c r="W6613" s="15" t="n">
        <f aca="false">IF(U6613="Yes",1,0)</f>
        <v>0</v>
      </c>
      <c r="X6613" s="15" t="str">
        <f aca="false">IF(F6613&lt;=12,"0-12 months",IF(F6613&lt;=24,"13-24 months",IF(F6613&lt;=48,"25-48 months","49-72 months")))</f>
        <v>25-48 months</v>
      </c>
      <c r="Y6613" s="15" t="str">
        <f aca="false">IF(C6613=1,"Yes","No")</f>
        <v>No</v>
      </c>
      <c r="Z6613" s="15" t="n">
        <f aca="false">COUNTIF(J6613:O6613,"Yes")</f>
        <v>3</v>
      </c>
      <c r="AA6613" s="18" t="n">
        <f aca="false">S6613*W6613</f>
        <v>0</v>
      </c>
      <c r="AB6613" s="15" t="n">
        <f aca="false">(P6613="Month-to-month")+(I6613="Fiber optic")+(R6613="Electronic check")+(F6613&lt;=12)+(M6613="No")+(J6613="No")</f>
        <v>0</v>
      </c>
      <c r="AC6613" s="15" t="str">
        <f aca="false">IF(AB6613&gt;=5,"High",IF(AB6613&gt;=3,"Medium","Low"))</f>
        <v>Low</v>
      </c>
    </row>
    <row r="6614" customFormat="false" ht="15" hidden="false" customHeight="false" outlineLevel="0" collapsed="false">
      <c r="A6614" s="15" t="s">
        <v>6711</v>
      </c>
      <c r="B6614" s="15" t="s">
        <v>98</v>
      </c>
      <c r="C6614" s="15" t="n">
        <v>0</v>
      </c>
      <c r="D6614" s="15" t="s">
        <v>26</v>
      </c>
      <c r="E6614" s="15" t="s">
        <v>26</v>
      </c>
      <c r="F6614" s="15" t="n">
        <v>1</v>
      </c>
      <c r="G6614" s="15" t="s">
        <v>26</v>
      </c>
      <c r="H6614" s="15" t="s">
        <v>24</v>
      </c>
      <c r="I6614" s="15" t="s">
        <v>102</v>
      </c>
      <c r="J6614" s="15" t="s">
        <v>24</v>
      </c>
      <c r="K6614" s="15" t="s">
        <v>24</v>
      </c>
      <c r="L6614" s="15" t="s">
        <v>24</v>
      </c>
      <c r="M6614" s="15" t="s">
        <v>24</v>
      </c>
      <c r="N6614" s="15" t="s">
        <v>24</v>
      </c>
      <c r="O6614" s="15" t="s">
        <v>24</v>
      </c>
      <c r="P6614" s="15" t="s">
        <v>25</v>
      </c>
      <c r="Q6614" s="15" t="s">
        <v>26</v>
      </c>
      <c r="R6614" s="15" t="s">
        <v>17</v>
      </c>
      <c r="S6614" s="18" t="n">
        <v>69.9</v>
      </c>
      <c r="T6614" s="15" t="n">
        <v>69.9</v>
      </c>
      <c r="U6614" s="15" t="s">
        <v>26</v>
      </c>
      <c r="V6614" s="18" t="n">
        <f aca="false">IF(ISNUMBER(T6614),T6614,0)</f>
        <v>69.9</v>
      </c>
      <c r="W6614" s="15" t="n">
        <f aca="false">IF(U6614="Yes",1,0)</f>
        <v>1</v>
      </c>
      <c r="X6614" s="15" t="str">
        <f aca="false">IF(F6614&lt;=12,"0-12 months",IF(F6614&lt;=24,"13-24 months",IF(F6614&lt;=48,"25-48 months","49-72 months")))</f>
        <v>0-12 months</v>
      </c>
      <c r="Y6614" s="15" t="str">
        <f aca="false">IF(C6614=1,"Yes","No")</f>
        <v>No</v>
      </c>
      <c r="Z6614" s="15" t="n">
        <f aca="false">COUNTIF(J6614:O6614,"Yes")</f>
        <v>0</v>
      </c>
      <c r="AA6614" s="18" t="n">
        <f aca="false">S6614*W6614</f>
        <v>69.9</v>
      </c>
      <c r="AB6614" s="15" t="n">
        <f aca="false">(P6614="Month-to-month")+(I6614="Fiber optic")+(R6614="Electronic check")+(F6614&lt;=12)+(M6614="No")+(J6614="No")</f>
        <v>5</v>
      </c>
      <c r="AC6614" s="15" t="str">
        <f aca="false">IF(AB6614&gt;=5,"High",IF(AB6614&gt;=3,"Medium","Low"))</f>
        <v>High</v>
      </c>
    </row>
    <row r="6615" customFormat="false" ht="15" hidden="false" customHeight="false" outlineLevel="0" collapsed="false">
      <c r="A6615" s="15" t="s">
        <v>6712</v>
      </c>
      <c r="B6615" s="15" t="s">
        <v>94</v>
      </c>
      <c r="C6615" s="15" t="n">
        <v>0</v>
      </c>
      <c r="D6615" s="15" t="s">
        <v>24</v>
      </c>
      <c r="E6615" s="15" t="s">
        <v>24</v>
      </c>
      <c r="F6615" s="15" t="n">
        <v>3</v>
      </c>
      <c r="G6615" s="15" t="s">
        <v>26</v>
      </c>
      <c r="H6615" s="15" t="s">
        <v>24</v>
      </c>
      <c r="I6615" s="15" t="s">
        <v>24</v>
      </c>
      <c r="J6615" s="15" t="s">
        <v>28</v>
      </c>
      <c r="K6615" s="15" t="s">
        <v>28</v>
      </c>
      <c r="L6615" s="15" t="s">
        <v>28</v>
      </c>
      <c r="M6615" s="15" t="s">
        <v>28</v>
      </c>
      <c r="N6615" s="15" t="s">
        <v>28</v>
      </c>
      <c r="O6615" s="15" t="s">
        <v>28</v>
      </c>
      <c r="P6615" s="15" t="s">
        <v>25</v>
      </c>
      <c r="Q6615" s="15" t="s">
        <v>24</v>
      </c>
      <c r="R6615" s="15" t="s">
        <v>17</v>
      </c>
      <c r="S6615" s="18" t="n">
        <v>20.4</v>
      </c>
      <c r="T6615" s="15" t="n">
        <v>63.15</v>
      </c>
      <c r="U6615" s="15" t="s">
        <v>24</v>
      </c>
      <c r="V6615" s="18" t="n">
        <f aca="false">IF(ISNUMBER(T6615),T6615,0)</f>
        <v>63.15</v>
      </c>
      <c r="W6615" s="15" t="n">
        <f aca="false">IF(U6615="Yes",1,0)</f>
        <v>0</v>
      </c>
      <c r="X6615" s="15" t="str">
        <f aca="false">IF(F6615&lt;=12,"0-12 months",IF(F6615&lt;=24,"13-24 months",IF(F6615&lt;=48,"25-48 months","49-72 months")))</f>
        <v>0-12 months</v>
      </c>
      <c r="Y6615" s="15" t="str">
        <f aca="false">IF(C6615=1,"Yes","No")</f>
        <v>No</v>
      </c>
      <c r="Z6615" s="15" t="n">
        <f aca="false">COUNTIF(J6615:O6615,"Yes")</f>
        <v>0</v>
      </c>
      <c r="AA6615" s="18" t="n">
        <f aca="false">S6615*W6615</f>
        <v>0</v>
      </c>
      <c r="AB6615" s="15" t="n">
        <f aca="false">(P6615="Month-to-month")+(I6615="Fiber optic")+(R6615="Electronic check")+(F6615&lt;=12)+(M6615="No")+(J6615="No")</f>
        <v>2</v>
      </c>
      <c r="AC6615" s="15" t="str">
        <f aca="false">IF(AB6615&gt;=5,"High",IF(AB6615&gt;=3,"Medium","Low"))</f>
        <v>Low</v>
      </c>
    </row>
    <row r="6616" customFormat="false" ht="15" hidden="false" customHeight="false" outlineLevel="0" collapsed="false">
      <c r="A6616" s="15" t="s">
        <v>6713</v>
      </c>
      <c r="B6616" s="15" t="s">
        <v>98</v>
      </c>
      <c r="C6616" s="15" t="n">
        <v>0</v>
      </c>
      <c r="D6616" s="15" t="s">
        <v>26</v>
      </c>
      <c r="E6616" s="15" t="s">
        <v>26</v>
      </c>
      <c r="F6616" s="15" t="n">
        <v>71</v>
      </c>
      <c r="G6616" s="15" t="s">
        <v>26</v>
      </c>
      <c r="H6616" s="15" t="s">
        <v>24</v>
      </c>
      <c r="I6616" s="15" t="s">
        <v>24</v>
      </c>
      <c r="J6616" s="15" t="s">
        <v>28</v>
      </c>
      <c r="K6616" s="15" t="s">
        <v>28</v>
      </c>
      <c r="L6616" s="15" t="s">
        <v>28</v>
      </c>
      <c r="M6616" s="15" t="s">
        <v>28</v>
      </c>
      <c r="N6616" s="15" t="s">
        <v>28</v>
      </c>
      <c r="O6616" s="15" t="s">
        <v>28</v>
      </c>
      <c r="P6616" s="15" t="s">
        <v>29</v>
      </c>
      <c r="Q6616" s="15" t="s">
        <v>24</v>
      </c>
      <c r="R6616" s="15" t="s">
        <v>21</v>
      </c>
      <c r="S6616" s="18" t="n">
        <v>19.7</v>
      </c>
      <c r="T6616" s="15" t="n">
        <v>1301.1</v>
      </c>
      <c r="U6616" s="15" t="s">
        <v>24</v>
      </c>
      <c r="V6616" s="18" t="n">
        <f aca="false">IF(ISNUMBER(T6616),T6616,0)</f>
        <v>1301.1</v>
      </c>
      <c r="W6616" s="15" t="n">
        <f aca="false">IF(U6616="Yes",1,0)</f>
        <v>0</v>
      </c>
      <c r="X6616" s="15" t="str">
        <f aca="false">IF(F6616&lt;=12,"0-12 months",IF(F6616&lt;=24,"13-24 months",IF(F6616&lt;=48,"25-48 months","49-72 months")))</f>
        <v>49-72 months</v>
      </c>
      <c r="Y6616" s="15" t="str">
        <f aca="false">IF(C6616=1,"Yes","No")</f>
        <v>No</v>
      </c>
      <c r="Z6616" s="15" t="n">
        <f aca="false">COUNTIF(J6616:O6616,"Yes")</f>
        <v>0</v>
      </c>
      <c r="AA6616" s="18" t="n">
        <f aca="false">S6616*W6616</f>
        <v>0</v>
      </c>
      <c r="AB6616" s="15" t="n">
        <f aca="false">(P6616="Month-to-month")+(I6616="Fiber optic")+(R6616="Electronic check")+(F6616&lt;=12)+(M6616="No")+(J6616="No")</f>
        <v>0</v>
      </c>
      <c r="AC6616" s="15" t="str">
        <f aca="false">IF(AB6616&gt;=5,"High",IF(AB6616&gt;=3,"Medium","Low"))</f>
        <v>Low</v>
      </c>
    </row>
    <row r="6617" customFormat="false" ht="15" hidden="false" customHeight="false" outlineLevel="0" collapsed="false">
      <c r="A6617" s="15" t="s">
        <v>6714</v>
      </c>
      <c r="B6617" s="15" t="s">
        <v>98</v>
      </c>
      <c r="C6617" s="15" t="n">
        <v>0</v>
      </c>
      <c r="D6617" s="15" t="s">
        <v>24</v>
      </c>
      <c r="E6617" s="15" t="s">
        <v>26</v>
      </c>
      <c r="F6617" s="15" t="n">
        <v>9</v>
      </c>
      <c r="G6617" s="15" t="s">
        <v>26</v>
      </c>
      <c r="H6617" s="15" t="s">
        <v>24</v>
      </c>
      <c r="I6617" s="15" t="s">
        <v>96</v>
      </c>
      <c r="J6617" s="15" t="s">
        <v>24</v>
      </c>
      <c r="K6617" s="15" t="s">
        <v>26</v>
      </c>
      <c r="L6617" s="15" t="s">
        <v>24</v>
      </c>
      <c r="M6617" s="15" t="s">
        <v>24</v>
      </c>
      <c r="N6617" s="15" t="s">
        <v>24</v>
      </c>
      <c r="O6617" s="15" t="s">
        <v>24</v>
      </c>
      <c r="P6617" s="15" t="s">
        <v>25</v>
      </c>
      <c r="Q6617" s="15" t="s">
        <v>26</v>
      </c>
      <c r="R6617" s="15" t="s">
        <v>15</v>
      </c>
      <c r="S6617" s="18" t="n">
        <v>50.1</v>
      </c>
      <c r="T6617" s="15" t="n">
        <v>484.05</v>
      </c>
      <c r="U6617" s="15" t="s">
        <v>24</v>
      </c>
      <c r="V6617" s="18" t="n">
        <f aca="false">IF(ISNUMBER(T6617),T6617,0)</f>
        <v>484.05</v>
      </c>
      <c r="W6617" s="15" t="n">
        <f aca="false">IF(U6617="Yes",1,0)</f>
        <v>0</v>
      </c>
      <c r="X6617" s="15" t="str">
        <f aca="false">IF(F6617&lt;=12,"0-12 months",IF(F6617&lt;=24,"13-24 months",IF(F6617&lt;=48,"25-48 months","49-72 months")))</f>
        <v>0-12 months</v>
      </c>
      <c r="Y6617" s="15" t="str">
        <f aca="false">IF(C6617=1,"Yes","No")</f>
        <v>No</v>
      </c>
      <c r="Z6617" s="15" t="n">
        <f aca="false">COUNTIF(J6617:O6617,"Yes")</f>
        <v>1</v>
      </c>
      <c r="AA6617" s="18" t="n">
        <f aca="false">S6617*W6617</f>
        <v>0</v>
      </c>
      <c r="AB6617" s="15" t="n">
        <f aca="false">(P6617="Month-to-month")+(I6617="Fiber optic")+(R6617="Electronic check")+(F6617&lt;=12)+(M6617="No")+(J6617="No")</f>
        <v>5</v>
      </c>
      <c r="AC6617" s="15" t="str">
        <f aca="false">IF(AB6617&gt;=5,"High",IF(AB6617&gt;=3,"Medium","Low"))</f>
        <v>High</v>
      </c>
    </row>
    <row r="6618" customFormat="false" ht="15" hidden="false" customHeight="false" outlineLevel="0" collapsed="false">
      <c r="A6618" s="15" t="s">
        <v>6715</v>
      </c>
      <c r="B6618" s="15" t="s">
        <v>98</v>
      </c>
      <c r="C6618" s="15" t="n">
        <v>0</v>
      </c>
      <c r="D6618" s="15" t="s">
        <v>24</v>
      </c>
      <c r="E6618" s="15" t="s">
        <v>24</v>
      </c>
      <c r="F6618" s="15" t="n">
        <v>43</v>
      </c>
      <c r="G6618" s="15" t="s">
        <v>26</v>
      </c>
      <c r="H6618" s="15" t="s">
        <v>26</v>
      </c>
      <c r="I6618" s="15" t="s">
        <v>102</v>
      </c>
      <c r="J6618" s="15" t="s">
        <v>24</v>
      </c>
      <c r="K6618" s="15" t="s">
        <v>26</v>
      </c>
      <c r="L6618" s="15" t="s">
        <v>24</v>
      </c>
      <c r="M6618" s="15" t="s">
        <v>24</v>
      </c>
      <c r="N6618" s="15" t="s">
        <v>26</v>
      </c>
      <c r="O6618" s="15" t="s">
        <v>26</v>
      </c>
      <c r="P6618" s="15" t="s">
        <v>25</v>
      </c>
      <c r="Q6618" s="15" t="s">
        <v>26</v>
      </c>
      <c r="R6618" s="15" t="s">
        <v>15</v>
      </c>
      <c r="S6618" s="18" t="n">
        <v>101.4</v>
      </c>
      <c r="T6618" s="15" t="n">
        <v>4528</v>
      </c>
      <c r="U6618" s="15" t="s">
        <v>26</v>
      </c>
      <c r="V6618" s="18" t="n">
        <f aca="false">IF(ISNUMBER(T6618),T6618,0)</f>
        <v>4528</v>
      </c>
      <c r="W6618" s="15" t="n">
        <f aca="false">IF(U6618="Yes",1,0)</f>
        <v>1</v>
      </c>
      <c r="X6618" s="15" t="str">
        <f aca="false">IF(F6618&lt;=12,"0-12 months",IF(F6618&lt;=24,"13-24 months",IF(F6618&lt;=48,"25-48 months","49-72 months")))</f>
        <v>25-48 months</v>
      </c>
      <c r="Y6618" s="15" t="str">
        <f aca="false">IF(C6618=1,"Yes","No")</f>
        <v>No</v>
      </c>
      <c r="Z6618" s="15" t="n">
        <f aca="false">COUNTIF(J6618:O6618,"Yes")</f>
        <v>3</v>
      </c>
      <c r="AA6618" s="18" t="n">
        <f aca="false">S6618*W6618</f>
        <v>101.4</v>
      </c>
      <c r="AB6618" s="15" t="n">
        <f aca="false">(P6618="Month-to-month")+(I6618="Fiber optic")+(R6618="Electronic check")+(F6618&lt;=12)+(M6618="No")+(J6618="No")</f>
        <v>5</v>
      </c>
      <c r="AC6618" s="15" t="str">
        <f aca="false">IF(AB6618&gt;=5,"High",IF(AB6618&gt;=3,"Medium","Low"))</f>
        <v>High</v>
      </c>
    </row>
    <row r="6619" customFormat="false" ht="15" hidden="false" customHeight="false" outlineLevel="0" collapsed="false">
      <c r="A6619" s="15" t="s">
        <v>6716</v>
      </c>
      <c r="B6619" s="15" t="s">
        <v>94</v>
      </c>
      <c r="C6619" s="15" t="n">
        <v>0</v>
      </c>
      <c r="D6619" s="15" t="s">
        <v>24</v>
      </c>
      <c r="E6619" s="15" t="s">
        <v>24</v>
      </c>
      <c r="F6619" s="15" t="n">
        <v>48</v>
      </c>
      <c r="G6619" s="15" t="s">
        <v>26</v>
      </c>
      <c r="H6619" s="15" t="s">
        <v>26</v>
      </c>
      <c r="I6619" s="15" t="s">
        <v>96</v>
      </c>
      <c r="J6619" s="15" t="s">
        <v>26</v>
      </c>
      <c r="K6619" s="15" t="s">
        <v>26</v>
      </c>
      <c r="L6619" s="15" t="s">
        <v>26</v>
      </c>
      <c r="M6619" s="15" t="s">
        <v>24</v>
      </c>
      <c r="N6619" s="15" t="s">
        <v>26</v>
      </c>
      <c r="O6619" s="15" t="s">
        <v>26</v>
      </c>
      <c r="P6619" s="15" t="s">
        <v>27</v>
      </c>
      <c r="Q6619" s="15" t="s">
        <v>26</v>
      </c>
      <c r="R6619" s="15" t="s">
        <v>21</v>
      </c>
      <c r="S6619" s="18" t="n">
        <v>83.45</v>
      </c>
      <c r="T6619" s="15" t="n">
        <v>3887.85</v>
      </c>
      <c r="U6619" s="15" t="s">
        <v>24</v>
      </c>
      <c r="V6619" s="18" t="n">
        <f aca="false">IF(ISNUMBER(T6619),T6619,0)</f>
        <v>3887.85</v>
      </c>
      <c r="W6619" s="15" t="n">
        <f aca="false">IF(U6619="Yes",1,0)</f>
        <v>0</v>
      </c>
      <c r="X6619" s="15" t="str">
        <f aca="false">IF(F6619&lt;=12,"0-12 months",IF(F6619&lt;=24,"13-24 months",IF(F6619&lt;=48,"25-48 months","49-72 months")))</f>
        <v>25-48 months</v>
      </c>
      <c r="Y6619" s="15" t="str">
        <f aca="false">IF(C6619=1,"Yes","No")</f>
        <v>No</v>
      </c>
      <c r="Z6619" s="15" t="n">
        <f aca="false">COUNTIF(J6619:O6619,"Yes")</f>
        <v>5</v>
      </c>
      <c r="AA6619" s="18" t="n">
        <f aca="false">S6619*W6619</f>
        <v>0</v>
      </c>
      <c r="AB6619" s="15" t="n">
        <f aca="false">(P6619="Month-to-month")+(I6619="Fiber optic")+(R6619="Electronic check")+(F6619&lt;=12)+(M6619="No")+(J6619="No")</f>
        <v>1</v>
      </c>
      <c r="AC6619" s="15" t="str">
        <f aca="false">IF(AB6619&gt;=5,"High",IF(AB6619&gt;=3,"Medium","Low"))</f>
        <v>Low</v>
      </c>
    </row>
    <row r="6620" customFormat="false" ht="15" hidden="false" customHeight="false" outlineLevel="0" collapsed="false">
      <c r="A6620" s="15" t="s">
        <v>6717</v>
      </c>
      <c r="B6620" s="15" t="s">
        <v>98</v>
      </c>
      <c r="C6620" s="15" t="n">
        <v>0</v>
      </c>
      <c r="D6620" s="15" t="s">
        <v>24</v>
      </c>
      <c r="E6620" s="15" t="s">
        <v>24</v>
      </c>
      <c r="F6620" s="15" t="n">
        <v>26</v>
      </c>
      <c r="G6620" s="15" t="s">
        <v>26</v>
      </c>
      <c r="H6620" s="15" t="s">
        <v>26</v>
      </c>
      <c r="I6620" s="15" t="s">
        <v>102</v>
      </c>
      <c r="J6620" s="15" t="s">
        <v>26</v>
      </c>
      <c r="K6620" s="15" t="s">
        <v>26</v>
      </c>
      <c r="L6620" s="15" t="s">
        <v>24</v>
      </c>
      <c r="M6620" s="15" t="s">
        <v>24</v>
      </c>
      <c r="N6620" s="15" t="s">
        <v>24</v>
      </c>
      <c r="O6620" s="15" t="s">
        <v>24</v>
      </c>
      <c r="P6620" s="15" t="s">
        <v>25</v>
      </c>
      <c r="Q6620" s="15" t="s">
        <v>26</v>
      </c>
      <c r="R6620" s="15" t="s">
        <v>21</v>
      </c>
      <c r="S6620" s="18" t="n">
        <v>86.65</v>
      </c>
      <c r="T6620" s="15" t="n">
        <v>2208.75</v>
      </c>
      <c r="U6620" s="15" t="s">
        <v>24</v>
      </c>
      <c r="V6620" s="18" t="n">
        <f aca="false">IF(ISNUMBER(T6620),T6620,0)</f>
        <v>2208.75</v>
      </c>
      <c r="W6620" s="15" t="n">
        <f aca="false">IF(U6620="Yes",1,0)</f>
        <v>0</v>
      </c>
      <c r="X6620" s="15" t="str">
        <f aca="false">IF(F6620&lt;=12,"0-12 months",IF(F6620&lt;=24,"13-24 months",IF(F6620&lt;=48,"25-48 months","49-72 months")))</f>
        <v>25-48 months</v>
      </c>
      <c r="Y6620" s="15" t="str">
        <f aca="false">IF(C6620=1,"Yes","No")</f>
        <v>No</v>
      </c>
      <c r="Z6620" s="15" t="n">
        <f aca="false">COUNTIF(J6620:O6620,"Yes")</f>
        <v>2</v>
      </c>
      <c r="AA6620" s="18" t="n">
        <f aca="false">S6620*W6620</f>
        <v>0</v>
      </c>
      <c r="AB6620" s="15" t="n">
        <f aca="false">(P6620="Month-to-month")+(I6620="Fiber optic")+(R6620="Electronic check")+(F6620&lt;=12)+(M6620="No")+(J6620="No")</f>
        <v>3</v>
      </c>
      <c r="AC6620" s="15" t="str">
        <f aca="false">IF(AB6620&gt;=5,"High",IF(AB6620&gt;=3,"Medium","Low"))</f>
        <v>Medium</v>
      </c>
    </row>
    <row r="6621" customFormat="false" ht="15" hidden="false" customHeight="false" outlineLevel="0" collapsed="false">
      <c r="A6621" s="15" t="s">
        <v>6718</v>
      </c>
      <c r="B6621" s="15" t="s">
        <v>94</v>
      </c>
      <c r="C6621" s="15" t="n">
        <v>0</v>
      </c>
      <c r="D6621" s="15" t="s">
        <v>24</v>
      </c>
      <c r="E6621" s="15" t="s">
        <v>24</v>
      </c>
      <c r="F6621" s="15" t="n">
        <v>9</v>
      </c>
      <c r="G6621" s="15" t="s">
        <v>26</v>
      </c>
      <c r="H6621" s="15" t="s">
        <v>24</v>
      </c>
      <c r="I6621" s="15" t="s">
        <v>24</v>
      </c>
      <c r="J6621" s="15" t="s">
        <v>28</v>
      </c>
      <c r="K6621" s="15" t="s">
        <v>28</v>
      </c>
      <c r="L6621" s="15" t="s">
        <v>28</v>
      </c>
      <c r="M6621" s="15" t="s">
        <v>28</v>
      </c>
      <c r="N6621" s="15" t="s">
        <v>28</v>
      </c>
      <c r="O6621" s="15" t="s">
        <v>28</v>
      </c>
      <c r="P6621" s="15" t="s">
        <v>25</v>
      </c>
      <c r="Q6621" s="15" t="s">
        <v>24</v>
      </c>
      <c r="R6621" s="15" t="s">
        <v>19</v>
      </c>
      <c r="S6621" s="18" t="n">
        <v>20.15</v>
      </c>
      <c r="T6621" s="15" t="n">
        <v>238.15</v>
      </c>
      <c r="U6621" s="15" t="s">
        <v>24</v>
      </c>
      <c r="V6621" s="18" t="n">
        <f aca="false">IF(ISNUMBER(T6621),T6621,0)</f>
        <v>238.15</v>
      </c>
      <c r="W6621" s="15" t="n">
        <f aca="false">IF(U6621="Yes",1,0)</f>
        <v>0</v>
      </c>
      <c r="X6621" s="15" t="str">
        <f aca="false">IF(F6621&lt;=12,"0-12 months",IF(F6621&lt;=24,"13-24 months",IF(F6621&lt;=48,"25-48 months","49-72 months")))</f>
        <v>0-12 months</v>
      </c>
      <c r="Y6621" s="15" t="str">
        <f aca="false">IF(C6621=1,"Yes","No")</f>
        <v>No</v>
      </c>
      <c r="Z6621" s="15" t="n">
        <f aca="false">COUNTIF(J6621:O6621,"Yes")</f>
        <v>0</v>
      </c>
      <c r="AA6621" s="18" t="n">
        <f aca="false">S6621*W6621</f>
        <v>0</v>
      </c>
      <c r="AB6621" s="15" t="n">
        <f aca="false">(P6621="Month-to-month")+(I6621="Fiber optic")+(R6621="Electronic check")+(F6621&lt;=12)+(M6621="No")+(J6621="No")</f>
        <v>2</v>
      </c>
      <c r="AC6621" s="15" t="str">
        <f aca="false">IF(AB6621&gt;=5,"High",IF(AB6621&gt;=3,"Medium","Low"))</f>
        <v>Low</v>
      </c>
    </row>
    <row r="6622" customFormat="false" ht="15" hidden="false" customHeight="false" outlineLevel="0" collapsed="false">
      <c r="A6622" s="15" t="s">
        <v>6719</v>
      </c>
      <c r="B6622" s="15" t="s">
        <v>98</v>
      </c>
      <c r="C6622" s="15" t="n">
        <v>0</v>
      </c>
      <c r="D6622" s="15" t="s">
        <v>24</v>
      </c>
      <c r="E6622" s="15" t="s">
        <v>24</v>
      </c>
      <c r="F6622" s="15" t="n">
        <v>1</v>
      </c>
      <c r="G6622" s="15" t="s">
        <v>26</v>
      </c>
      <c r="H6622" s="15" t="s">
        <v>24</v>
      </c>
      <c r="I6622" s="15" t="s">
        <v>102</v>
      </c>
      <c r="J6622" s="15" t="s">
        <v>24</v>
      </c>
      <c r="K6622" s="15" t="s">
        <v>24</v>
      </c>
      <c r="L6622" s="15" t="s">
        <v>24</v>
      </c>
      <c r="M6622" s="15" t="s">
        <v>24</v>
      </c>
      <c r="N6622" s="15" t="s">
        <v>24</v>
      </c>
      <c r="O6622" s="15" t="s">
        <v>26</v>
      </c>
      <c r="P6622" s="15" t="s">
        <v>25</v>
      </c>
      <c r="Q6622" s="15" t="s">
        <v>26</v>
      </c>
      <c r="R6622" s="15" t="s">
        <v>15</v>
      </c>
      <c r="S6622" s="18" t="n">
        <v>80.8</v>
      </c>
      <c r="T6622" s="15" t="n">
        <v>80.8</v>
      </c>
      <c r="U6622" s="15" t="s">
        <v>26</v>
      </c>
      <c r="V6622" s="18" t="n">
        <f aca="false">IF(ISNUMBER(T6622),T6622,0)</f>
        <v>80.8</v>
      </c>
      <c r="W6622" s="15" t="n">
        <f aca="false">IF(U6622="Yes",1,0)</f>
        <v>1</v>
      </c>
      <c r="X6622" s="15" t="str">
        <f aca="false">IF(F6622&lt;=12,"0-12 months",IF(F6622&lt;=24,"13-24 months",IF(F6622&lt;=48,"25-48 months","49-72 months")))</f>
        <v>0-12 months</v>
      </c>
      <c r="Y6622" s="15" t="str">
        <f aca="false">IF(C6622=1,"Yes","No")</f>
        <v>No</v>
      </c>
      <c r="Z6622" s="15" t="n">
        <f aca="false">COUNTIF(J6622:O6622,"Yes")</f>
        <v>1</v>
      </c>
      <c r="AA6622" s="18" t="n">
        <f aca="false">S6622*W6622</f>
        <v>80.8</v>
      </c>
      <c r="AB6622" s="15" t="n">
        <f aca="false">(P6622="Month-to-month")+(I6622="Fiber optic")+(R6622="Electronic check")+(F6622&lt;=12)+(M6622="No")+(J6622="No")</f>
        <v>6</v>
      </c>
      <c r="AC6622" s="15" t="str">
        <f aca="false">IF(AB6622&gt;=5,"High",IF(AB6622&gt;=3,"Medium","Low"))</f>
        <v>High</v>
      </c>
    </row>
    <row r="6623" customFormat="false" ht="15" hidden="false" customHeight="false" outlineLevel="0" collapsed="false">
      <c r="A6623" s="15" t="s">
        <v>6720</v>
      </c>
      <c r="B6623" s="15" t="s">
        <v>94</v>
      </c>
      <c r="C6623" s="15" t="n">
        <v>0</v>
      </c>
      <c r="D6623" s="15" t="s">
        <v>26</v>
      </c>
      <c r="E6623" s="15" t="s">
        <v>26</v>
      </c>
      <c r="F6623" s="15" t="n">
        <v>46</v>
      </c>
      <c r="G6623" s="15" t="s">
        <v>26</v>
      </c>
      <c r="H6623" s="15" t="s">
        <v>24</v>
      </c>
      <c r="I6623" s="15" t="s">
        <v>24</v>
      </c>
      <c r="J6623" s="15" t="s">
        <v>28</v>
      </c>
      <c r="K6623" s="15" t="s">
        <v>28</v>
      </c>
      <c r="L6623" s="15" t="s">
        <v>28</v>
      </c>
      <c r="M6623" s="15" t="s">
        <v>28</v>
      </c>
      <c r="N6623" s="15" t="s">
        <v>28</v>
      </c>
      <c r="O6623" s="15" t="s">
        <v>28</v>
      </c>
      <c r="P6623" s="15" t="s">
        <v>29</v>
      </c>
      <c r="Q6623" s="15" t="s">
        <v>24</v>
      </c>
      <c r="R6623" s="15" t="s">
        <v>21</v>
      </c>
      <c r="S6623" s="18" t="n">
        <v>19.4</v>
      </c>
      <c r="T6623" s="15" t="n">
        <v>958.15</v>
      </c>
      <c r="U6623" s="15" t="s">
        <v>24</v>
      </c>
      <c r="V6623" s="18" t="n">
        <f aca="false">IF(ISNUMBER(T6623),T6623,0)</f>
        <v>958.15</v>
      </c>
      <c r="W6623" s="15" t="n">
        <f aca="false">IF(U6623="Yes",1,0)</f>
        <v>0</v>
      </c>
      <c r="X6623" s="15" t="str">
        <f aca="false">IF(F6623&lt;=12,"0-12 months",IF(F6623&lt;=24,"13-24 months",IF(F6623&lt;=48,"25-48 months","49-72 months")))</f>
        <v>25-48 months</v>
      </c>
      <c r="Y6623" s="15" t="str">
        <f aca="false">IF(C6623=1,"Yes","No")</f>
        <v>No</v>
      </c>
      <c r="Z6623" s="15" t="n">
        <f aca="false">COUNTIF(J6623:O6623,"Yes")</f>
        <v>0</v>
      </c>
      <c r="AA6623" s="18" t="n">
        <f aca="false">S6623*W6623</f>
        <v>0</v>
      </c>
      <c r="AB6623" s="15" t="n">
        <f aca="false">(P6623="Month-to-month")+(I6623="Fiber optic")+(R6623="Electronic check")+(F6623&lt;=12)+(M6623="No")+(J6623="No")</f>
        <v>0</v>
      </c>
      <c r="AC6623" s="15" t="str">
        <f aca="false">IF(AB6623&gt;=5,"High",IF(AB6623&gt;=3,"Medium","Low"))</f>
        <v>Low</v>
      </c>
    </row>
    <row r="6624" customFormat="false" ht="15" hidden="false" customHeight="false" outlineLevel="0" collapsed="false">
      <c r="A6624" s="15" t="s">
        <v>6721</v>
      </c>
      <c r="B6624" s="15" t="s">
        <v>98</v>
      </c>
      <c r="C6624" s="15" t="n">
        <v>0</v>
      </c>
      <c r="D6624" s="15" t="s">
        <v>24</v>
      </c>
      <c r="E6624" s="15" t="s">
        <v>24</v>
      </c>
      <c r="F6624" s="15" t="n">
        <v>2</v>
      </c>
      <c r="G6624" s="15" t="s">
        <v>26</v>
      </c>
      <c r="H6624" s="15" t="s">
        <v>26</v>
      </c>
      <c r="I6624" s="15" t="s">
        <v>96</v>
      </c>
      <c r="J6624" s="15" t="s">
        <v>24</v>
      </c>
      <c r="K6624" s="15" t="s">
        <v>24</v>
      </c>
      <c r="L6624" s="15" t="s">
        <v>24</v>
      </c>
      <c r="M6624" s="15" t="s">
        <v>24</v>
      </c>
      <c r="N6624" s="15" t="s">
        <v>24</v>
      </c>
      <c r="O6624" s="15" t="s">
        <v>26</v>
      </c>
      <c r="P6624" s="15" t="s">
        <v>25</v>
      </c>
      <c r="Q6624" s="15" t="s">
        <v>24</v>
      </c>
      <c r="R6624" s="15" t="s">
        <v>19</v>
      </c>
      <c r="S6624" s="18" t="n">
        <v>62.05</v>
      </c>
      <c r="T6624" s="15" t="n">
        <v>118.3</v>
      </c>
      <c r="U6624" s="15" t="s">
        <v>26</v>
      </c>
      <c r="V6624" s="18" t="n">
        <f aca="false">IF(ISNUMBER(T6624),T6624,0)</f>
        <v>118.3</v>
      </c>
      <c r="W6624" s="15" t="n">
        <f aca="false">IF(U6624="Yes",1,0)</f>
        <v>1</v>
      </c>
      <c r="X6624" s="15" t="str">
        <f aca="false">IF(F6624&lt;=12,"0-12 months",IF(F6624&lt;=24,"13-24 months",IF(F6624&lt;=48,"25-48 months","49-72 months")))</f>
        <v>0-12 months</v>
      </c>
      <c r="Y6624" s="15" t="str">
        <f aca="false">IF(C6624=1,"Yes","No")</f>
        <v>No</v>
      </c>
      <c r="Z6624" s="15" t="n">
        <f aca="false">COUNTIF(J6624:O6624,"Yes")</f>
        <v>1</v>
      </c>
      <c r="AA6624" s="18" t="n">
        <f aca="false">S6624*W6624</f>
        <v>62.05</v>
      </c>
      <c r="AB6624" s="15" t="n">
        <f aca="false">(P6624="Month-to-month")+(I6624="Fiber optic")+(R6624="Electronic check")+(F6624&lt;=12)+(M6624="No")+(J6624="No")</f>
        <v>4</v>
      </c>
      <c r="AC6624" s="15" t="str">
        <f aca="false">IF(AB6624&gt;=5,"High",IF(AB6624&gt;=3,"Medium","Low"))</f>
        <v>Medium</v>
      </c>
    </row>
    <row r="6625" customFormat="false" ht="15" hidden="false" customHeight="false" outlineLevel="0" collapsed="false">
      <c r="A6625" s="15" t="s">
        <v>6722</v>
      </c>
      <c r="B6625" s="15" t="s">
        <v>98</v>
      </c>
      <c r="C6625" s="15" t="n">
        <v>1</v>
      </c>
      <c r="D6625" s="15" t="s">
        <v>24</v>
      </c>
      <c r="E6625" s="15" t="s">
        <v>24</v>
      </c>
      <c r="F6625" s="15" t="n">
        <v>1</v>
      </c>
      <c r="G6625" s="15" t="s">
        <v>26</v>
      </c>
      <c r="H6625" s="15" t="s">
        <v>26</v>
      </c>
      <c r="I6625" s="15" t="s">
        <v>102</v>
      </c>
      <c r="J6625" s="15" t="s">
        <v>24</v>
      </c>
      <c r="K6625" s="15" t="s">
        <v>24</v>
      </c>
      <c r="L6625" s="15" t="s">
        <v>24</v>
      </c>
      <c r="M6625" s="15" t="s">
        <v>24</v>
      </c>
      <c r="N6625" s="15" t="s">
        <v>24</v>
      </c>
      <c r="O6625" s="15" t="s">
        <v>24</v>
      </c>
      <c r="P6625" s="15" t="s">
        <v>25</v>
      </c>
      <c r="Q6625" s="15" t="s">
        <v>26</v>
      </c>
      <c r="R6625" s="15" t="s">
        <v>15</v>
      </c>
      <c r="S6625" s="18" t="n">
        <v>76.45</v>
      </c>
      <c r="T6625" s="15" t="n">
        <v>76.45</v>
      </c>
      <c r="U6625" s="15" t="s">
        <v>26</v>
      </c>
      <c r="V6625" s="18" t="n">
        <f aca="false">IF(ISNUMBER(T6625),T6625,0)</f>
        <v>76.45</v>
      </c>
      <c r="W6625" s="15" t="n">
        <f aca="false">IF(U6625="Yes",1,0)</f>
        <v>1</v>
      </c>
      <c r="X6625" s="15" t="str">
        <f aca="false">IF(F6625&lt;=12,"0-12 months",IF(F6625&lt;=24,"13-24 months",IF(F6625&lt;=48,"25-48 months","49-72 months")))</f>
        <v>0-12 months</v>
      </c>
      <c r="Y6625" s="15" t="str">
        <f aca="false">IF(C6625=1,"Yes","No")</f>
        <v>Yes</v>
      </c>
      <c r="Z6625" s="15" t="n">
        <f aca="false">COUNTIF(J6625:O6625,"Yes")</f>
        <v>0</v>
      </c>
      <c r="AA6625" s="18" t="n">
        <f aca="false">S6625*W6625</f>
        <v>76.45</v>
      </c>
      <c r="AB6625" s="15" t="n">
        <f aca="false">(P6625="Month-to-month")+(I6625="Fiber optic")+(R6625="Electronic check")+(F6625&lt;=12)+(M6625="No")+(J6625="No")</f>
        <v>6</v>
      </c>
      <c r="AC6625" s="15" t="str">
        <f aca="false">IF(AB6625&gt;=5,"High",IF(AB6625&gt;=3,"Medium","Low"))</f>
        <v>High</v>
      </c>
    </row>
    <row r="6626" customFormat="false" ht="15" hidden="false" customHeight="false" outlineLevel="0" collapsed="false">
      <c r="A6626" s="15" t="s">
        <v>6723</v>
      </c>
      <c r="B6626" s="15" t="s">
        <v>98</v>
      </c>
      <c r="C6626" s="15" t="n">
        <v>0</v>
      </c>
      <c r="D6626" s="15" t="s">
        <v>26</v>
      </c>
      <c r="E6626" s="15" t="s">
        <v>26</v>
      </c>
      <c r="F6626" s="15" t="n">
        <v>64</v>
      </c>
      <c r="G6626" s="15" t="s">
        <v>24</v>
      </c>
      <c r="H6626" s="15" t="s">
        <v>95</v>
      </c>
      <c r="I6626" s="15" t="s">
        <v>96</v>
      </c>
      <c r="J6626" s="15" t="s">
        <v>26</v>
      </c>
      <c r="K6626" s="15" t="s">
        <v>24</v>
      </c>
      <c r="L6626" s="15" t="s">
        <v>26</v>
      </c>
      <c r="M6626" s="15" t="s">
        <v>26</v>
      </c>
      <c r="N6626" s="15" t="s">
        <v>26</v>
      </c>
      <c r="O6626" s="15" t="s">
        <v>26</v>
      </c>
      <c r="P6626" s="15" t="s">
        <v>29</v>
      </c>
      <c r="Q6626" s="15" t="s">
        <v>26</v>
      </c>
      <c r="R6626" s="15" t="s">
        <v>19</v>
      </c>
      <c r="S6626" s="18" t="n">
        <v>60.05</v>
      </c>
      <c r="T6626" s="15" t="n">
        <v>3845.45</v>
      </c>
      <c r="U6626" s="15" t="s">
        <v>24</v>
      </c>
      <c r="V6626" s="18" t="n">
        <f aca="false">IF(ISNUMBER(T6626),T6626,0)</f>
        <v>3845.45</v>
      </c>
      <c r="W6626" s="15" t="n">
        <f aca="false">IF(U6626="Yes",1,0)</f>
        <v>0</v>
      </c>
      <c r="X6626" s="15" t="str">
        <f aca="false">IF(F6626&lt;=12,"0-12 months",IF(F6626&lt;=24,"13-24 months",IF(F6626&lt;=48,"25-48 months","49-72 months")))</f>
        <v>49-72 months</v>
      </c>
      <c r="Y6626" s="15" t="str">
        <f aca="false">IF(C6626=1,"Yes","No")</f>
        <v>No</v>
      </c>
      <c r="Z6626" s="15" t="n">
        <f aca="false">COUNTIF(J6626:O6626,"Yes")</f>
        <v>5</v>
      </c>
      <c r="AA6626" s="18" t="n">
        <f aca="false">S6626*W6626</f>
        <v>0</v>
      </c>
      <c r="AB6626" s="15" t="n">
        <f aca="false">(P6626="Month-to-month")+(I6626="Fiber optic")+(R6626="Electronic check")+(F6626&lt;=12)+(M6626="No")+(J6626="No")</f>
        <v>0</v>
      </c>
      <c r="AC6626" s="15" t="str">
        <f aca="false">IF(AB6626&gt;=5,"High",IF(AB6626&gt;=3,"Medium","Low"))</f>
        <v>Low</v>
      </c>
    </row>
    <row r="6627" customFormat="false" ht="15" hidden="false" customHeight="false" outlineLevel="0" collapsed="false">
      <c r="A6627" s="15" t="s">
        <v>6724</v>
      </c>
      <c r="B6627" s="15" t="s">
        <v>94</v>
      </c>
      <c r="C6627" s="15" t="n">
        <v>1</v>
      </c>
      <c r="D6627" s="15" t="s">
        <v>24</v>
      </c>
      <c r="E6627" s="15" t="s">
        <v>24</v>
      </c>
      <c r="F6627" s="15" t="n">
        <v>12</v>
      </c>
      <c r="G6627" s="15" t="s">
        <v>26</v>
      </c>
      <c r="H6627" s="15" t="s">
        <v>26</v>
      </c>
      <c r="I6627" s="15" t="s">
        <v>102</v>
      </c>
      <c r="J6627" s="15" t="s">
        <v>24</v>
      </c>
      <c r="K6627" s="15" t="s">
        <v>26</v>
      </c>
      <c r="L6627" s="15" t="s">
        <v>24</v>
      </c>
      <c r="M6627" s="15" t="s">
        <v>24</v>
      </c>
      <c r="N6627" s="15" t="s">
        <v>26</v>
      </c>
      <c r="O6627" s="15" t="s">
        <v>24</v>
      </c>
      <c r="P6627" s="15" t="s">
        <v>25</v>
      </c>
      <c r="Q6627" s="15" t="s">
        <v>26</v>
      </c>
      <c r="R6627" s="15" t="s">
        <v>15</v>
      </c>
      <c r="S6627" s="18" t="n">
        <v>91.3</v>
      </c>
      <c r="T6627" s="15" t="n">
        <v>1094.5</v>
      </c>
      <c r="U6627" s="15" t="s">
        <v>26</v>
      </c>
      <c r="V6627" s="18" t="n">
        <f aca="false">IF(ISNUMBER(T6627),T6627,0)</f>
        <v>1094.5</v>
      </c>
      <c r="W6627" s="15" t="n">
        <f aca="false">IF(U6627="Yes",1,0)</f>
        <v>1</v>
      </c>
      <c r="X6627" s="15" t="str">
        <f aca="false">IF(F6627&lt;=12,"0-12 months",IF(F6627&lt;=24,"13-24 months",IF(F6627&lt;=48,"25-48 months","49-72 months")))</f>
        <v>0-12 months</v>
      </c>
      <c r="Y6627" s="15" t="str">
        <f aca="false">IF(C6627=1,"Yes","No")</f>
        <v>Yes</v>
      </c>
      <c r="Z6627" s="15" t="n">
        <f aca="false">COUNTIF(J6627:O6627,"Yes")</f>
        <v>2</v>
      </c>
      <c r="AA6627" s="18" t="n">
        <f aca="false">S6627*W6627</f>
        <v>91.3</v>
      </c>
      <c r="AB6627" s="15" t="n">
        <f aca="false">(P6627="Month-to-month")+(I6627="Fiber optic")+(R6627="Electronic check")+(F6627&lt;=12)+(M6627="No")+(J6627="No")</f>
        <v>6</v>
      </c>
      <c r="AC6627" s="15" t="str">
        <f aca="false">IF(AB6627&gt;=5,"High",IF(AB6627&gt;=3,"Medium","Low"))</f>
        <v>High</v>
      </c>
    </row>
    <row r="6628" customFormat="false" ht="15" hidden="false" customHeight="false" outlineLevel="0" collapsed="false">
      <c r="A6628" s="15" t="s">
        <v>6725</v>
      </c>
      <c r="B6628" s="15" t="s">
        <v>98</v>
      </c>
      <c r="C6628" s="15" t="n">
        <v>1</v>
      </c>
      <c r="D6628" s="15" t="s">
        <v>26</v>
      </c>
      <c r="E6628" s="15" t="s">
        <v>24</v>
      </c>
      <c r="F6628" s="15" t="n">
        <v>6</v>
      </c>
      <c r="G6628" s="15" t="s">
        <v>26</v>
      </c>
      <c r="H6628" s="15" t="s">
        <v>24</v>
      </c>
      <c r="I6628" s="15" t="s">
        <v>102</v>
      </c>
      <c r="J6628" s="15" t="s">
        <v>24</v>
      </c>
      <c r="K6628" s="15" t="s">
        <v>24</v>
      </c>
      <c r="L6628" s="15" t="s">
        <v>26</v>
      </c>
      <c r="M6628" s="15" t="s">
        <v>24</v>
      </c>
      <c r="N6628" s="15" t="s">
        <v>26</v>
      </c>
      <c r="O6628" s="15" t="s">
        <v>26</v>
      </c>
      <c r="P6628" s="15" t="s">
        <v>25</v>
      </c>
      <c r="Q6628" s="15" t="s">
        <v>26</v>
      </c>
      <c r="R6628" s="15" t="s">
        <v>15</v>
      </c>
      <c r="S6628" s="18" t="n">
        <v>95.75</v>
      </c>
      <c r="T6628" s="15" t="n">
        <v>573.75</v>
      </c>
      <c r="U6628" s="15" t="s">
        <v>26</v>
      </c>
      <c r="V6628" s="18" t="n">
        <f aca="false">IF(ISNUMBER(T6628),T6628,0)</f>
        <v>573.75</v>
      </c>
      <c r="W6628" s="15" t="n">
        <f aca="false">IF(U6628="Yes",1,0)</f>
        <v>1</v>
      </c>
      <c r="X6628" s="15" t="str">
        <f aca="false">IF(F6628&lt;=12,"0-12 months",IF(F6628&lt;=24,"13-24 months",IF(F6628&lt;=48,"25-48 months","49-72 months")))</f>
        <v>0-12 months</v>
      </c>
      <c r="Y6628" s="15" t="str">
        <f aca="false">IF(C6628=1,"Yes","No")</f>
        <v>Yes</v>
      </c>
      <c r="Z6628" s="15" t="n">
        <f aca="false">COUNTIF(J6628:O6628,"Yes")</f>
        <v>3</v>
      </c>
      <c r="AA6628" s="18" t="n">
        <f aca="false">S6628*W6628</f>
        <v>95.75</v>
      </c>
      <c r="AB6628" s="15" t="n">
        <f aca="false">(P6628="Month-to-month")+(I6628="Fiber optic")+(R6628="Electronic check")+(F6628&lt;=12)+(M6628="No")+(J6628="No")</f>
        <v>6</v>
      </c>
      <c r="AC6628" s="15" t="str">
        <f aca="false">IF(AB6628&gt;=5,"High",IF(AB6628&gt;=3,"Medium","Low"))</f>
        <v>High</v>
      </c>
    </row>
    <row r="6629" customFormat="false" ht="15" hidden="false" customHeight="false" outlineLevel="0" collapsed="false">
      <c r="A6629" s="15" t="s">
        <v>6726</v>
      </c>
      <c r="B6629" s="15" t="s">
        <v>94</v>
      </c>
      <c r="C6629" s="15" t="n">
        <v>0</v>
      </c>
      <c r="D6629" s="15" t="s">
        <v>26</v>
      </c>
      <c r="E6629" s="15" t="s">
        <v>24</v>
      </c>
      <c r="F6629" s="15" t="n">
        <v>59</v>
      </c>
      <c r="G6629" s="15" t="s">
        <v>26</v>
      </c>
      <c r="H6629" s="15" t="s">
        <v>24</v>
      </c>
      <c r="I6629" s="15" t="s">
        <v>24</v>
      </c>
      <c r="J6629" s="15" t="s">
        <v>28</v>
      </c>
      <c r="K6629" s="15" t="s">
        <v>28</v>
      </c>
      <c r="L6629" s="15" t="s">
        <v>28</v>
      </c>
      <c r="M6629" s="15" t="s">
        <v>28</v>
      </c>
      <c r="N6629" s="15" t="s">
        <v>28</v>
      </c>
      <c r="O6629" s="15" t="s">
        <v>28</v>
      </c>
      <c r="P6629" s="15" t="s">
        <v>27</v>
      </c>
      <c r="Q6629" s="15" t="s">
        <v>24</v>
      </c>
      <c r="R6629" s="15" t="s">
        <v>17</v>
      </c>
      <c r="S6629" s="18" t="n">
        <v>20.35</v>
      </c>
      <c r="T6629" s="15" t="n">
        <v>1267</v>
      </c>
      <c r="U6629" s="15" t="s">
        <v>24</v>
      </c>
      <c r="V6629" s="18" t="n">
        <f aca="false">IF(ISNUMBER(T6629),T6629,0)</f>
        <v>1267</v>
      </c>
      <c r="W6629" s="15" t="n">
        <f aca="false">IF(U6629="Yes",1,0)</f>
        <v>0</v>
      </c>
      <c r="X6629" s="15" t="str">
        <f aca="false">IF(F6629&lt;=12,"0-12 months",IF(F6629&lt;=24,"13-24 months",IF(F6629&lt;=48,"25-48 months","49-72 months")))</f>
        <v>49-72 months</v>
      </c>
      <c r="Y6629" s="15" t="str">
        <f aca="false">IF(C6629=1,"Yes","No")</f>
        <v>No</v>
      </c>
      <c r="Z6629" s="15" t="n">
        <f aca="false">COUNTIF(J6629:O6629,"Yes")</f>
        <v>0</v>
      </c>
      <c r="AA6629" s="18" t="n">
        <f aca="false">S6629*W6629</f>
        <v>0</v>
      </c>
      <c r="AB6629" s="15" t="n">
        <f aca="false">(P6629="Month-to-month")+(I6629="Fiber optic")+(R6629="Electronic check")+(F6629&lt;=12)+(M6629="No")+(J6629="No")</f>
        <v>0</v>
      </c>
      <c r="AC6629" s="15" t="str">
        <f aca="false">IF(AB6629&gt;=5,"High",IF(AB6629&gt;=3,"Medium","Low"))</f>
        <v>Low</v>
      </c>
    </row>
    <row r="6630" customFormat="false" ht="15" hidden="false" customHeight="false" outlineLevel="0" collapsed="false">
      <c r="A6630" s="15" t="s">
        <v>6727</v>
      </c>
      <c r="B6630" s="15" t="s">
        <v>94</v>
      </c>
      <c r="C6630" s="15" t="n">
        <v>0</v>
      </c>
      <c r="D6630" s="15" t="s">
        <v>24</v>
      </c>
      <c r="E6630" s="15" t="s">
        <v>24</v>
      </c>
      <c r="F6630" s="15" t="n">
        <v>7</v>
      </c>
      <c r="G6630" s="15" t="s">
        <v>26</v>
      </c>
      <c r="H6630" s="15" t="s">
        <v>24</v>
      </c>
      <c r="I6630" s="15" t="s">
        <v>102</v>
      </c>
      <c r="J6630" s="15" t="s">
        <v>24</v>
      </c>
      <c r="K6630" s="15" t="s">
        <v>26</v>
      </c>
      <c r="L6630" s="15" t="s">
        <v>24</v>
      </c>
      <c r="M6630" s="15" t="s">
        <v>24</v>
      </c>
      <c r="N6630" s="15" t="s">
        <v>26</v>
      </c>
      <c r="O6630" s="15" t="s">
        <v>26</v>
      </c>
      <c r="P6630" s="15" t="s">
        <v>27</v>
      </c>
      <c r="Q6630" s="15" t="s">
        <v>26</v>
      </c>
      <c r="R6630" s="15" t="s">
        <v>17</v>
      </c>
      <c r="S6630" s="18" t="n">
        <v>94.05</v>
      </c>
      <c r="T6630" s="15" t="n">
        <v>633.45</v>
      </c>
      <c r="U6630" s="15" t="s">
        <v>24</v>
      </c>
      <c r="V6630" s="18" t="n">
        <f aca="false">IF(ISNUMBER(T6630),T6630,0)</f>
        <v>633.45</v>
      </c>
      <c r="W6630" s="15" t="n">
        <f aca="false">IF(U6630="Yes",1,0)</f>
        <v>0</v>
      </c>
      <c r="X6630" s="15" t="str">
        <f aca="false">IF(F6630&lt;=12,"0-12 months",IF(F6630&lt;=24,"13-24 months",IF(F6630&lt;=48,"25-48 months","49-72 months")))</f>
        <v>0-12 months</v>
      </c>
      <c r="Y6630" s="15" t="str">
        <f aca="false">IF(C6630=1,"Yes","No")</f>
        <v>No</v>
      </c>
      <c r="Z6630" s="15" t="n">
        <f aca="false">COUNTIF(J6630:O6630,"Yes")</f>
        <v>3</v>
      </c>
      <c r="AA6630" s="18" t="n">
        <f aca="false">S6630*W6630</f>
        <v>0</v>
      </c>
      <c r="AB6630" s="15" t="n">
        <f aca="false">(P6630="Month-to-month")+(I6630="Fiber optic")+(R6630="Electronic check")+(F6630&lt;=12)+(M6630="No")+(J6630="No")</f>
        <v>4</v>
      </c>
      <c r="AC6630" s="15" t="str">
        <f aca="false">IF(AB6630&gt;=5,"High",IF(AB6630&gt;=3,"Medium","Low"))</f>
        <v>Medium</v>
      </c>
    </row>
    <row r="6631" customFormat="false" ht="15" hidden="false" customHeight="false" outlineLevel="0" collapsed="false">
      <c r="A6631" s="15" t="s">
        <v>6728</v>
      </c>
      <c r="B6631" s="15" t="s">
        <v>94</v>
      </c>
      <c r="C6631" s="15" t="n">
        <v>1</v>
      </c>
      <c r="D6631" s="15" t="s">
        <v>26</v>
      </c>
      <c r="E6631" s="15" t="s">
        <v>24</v>
      </c>
      <c r="F6631" s="15" t="n">
        <v>72</v>
      </c>
      <c r="G6631" s="15" t="s">
        <v>26</v>
      </c>
      <c r="H6631" s="15" t="s">
        <v>26</v>
      </c>
      <c r="I6631" s="15" t="s">
        <v>96</v>
      </c>
      <c r="J6631" s="15" t="s">
        <v>26</v>
      </c>
      <c r="K6631" s="15" t="s">
        <v>26</v>
      </c>
      <c r="L6631" s="15" t="s">
        <v>26</v>
      </c>
      <c r="M6631" s="15" t="s">
        <v>24</v>
      </c>
      <c r="N6631" s="15" t="s">
        <v>26</v>
      </c>
      <c r="O6631" s="15" t="s">
        <v>26</v>
      </c>
      <c r="P6631" s="15" t="s">
        <v>29</v>
      </c>
      <c r="Q6631" s="15" t="s">
        <v>26</v>
      </c>
      <c r="R6631" s="15" t="s">
        <v>21</v>
      </c>
      <c r="S6631" s="18" t="n">
        <v>84.1</v>
      </c>
      <c r="T6631" s="15" t="n">
        <v>6129.65</v>
      </c>
      <c r="U6631" s="15" t="s">
        <v>24</v>
      </c>
      <c r="V6631" s="18" t="n">
        <f aca="false">IF(ISNUMBER(T6631),T6631,0)</f>
        <v>6129.65</v>
      </c>
      <c r="W6631" s="15" t="n">
        <f aca="false">IF(U6631="Yes",1,0)</f>
        <v>0</v>
      </c>
      <c r="X6631" s="15" t="str">
        <f aca="false">IF(F6631&lt;=12,"0-12 months",IF(F6631&lt;=24,"13-24 months",IF(F6631&lt;=48,"25-48 months","49-72 months")))</f>
        <v>49-72 months</v>
      </c>
      <c r="Y6631" s="15" t="str">
        <f aca="false">IF(C6631=1,"Yes","No")</f>
        <v>Yes</v>
      </c>
      <c r="Z6631" s="15" t="n">
        <f aca="false">COUNTIF(J6631:O6631,"Yes")</f>
        <v>5</v>
      </c>
      <c r="AA6631" s="18" t="n">
        <f aca="false">S6631*W6631</f>
        <v>0</v>
      </c>
      <c r="AB6631" s="15" t="n">
        <f aca="false">(P6631="Month-to-month")+(I6631="Fiber optic")+(R6631="Electronic check")+(F6631&lt;=12)+(M6631="No")+(J6631="No")</f>
        <v>1</v>
      </c>
      <c r="AC6631" s="15" t="str">
        <f aca="false">IF(AB6631&gt;=5,"High",IF(AB6631&gt;=3,"Medium","Low"))</f>
        <v>Low</v>
      </c>
    </row>
    <row r="6632" customFormat="false" ht="15" hidden="false" customHeight="false" outlineLevel="0" collapsed="false">
      <c r="A6632" s="15" t="s">
        <v>6729</v>
      </c>
      <c r="B6632" s="15" t="s">
        <v>98</v>
      </c>
      <c r="C6632" s="15" t="n">
        <v>1</v>
      </c>
      <c r="D6632" s="15" t="s">
        <v>24</v>
      </c>
      <c r="E6632" s="15" t="s">
        <v>24</v>
      </c>
      <c r="F6632" s="15" t="n">
        <v>16</v>
      </c>
      <c r="G6632" s="15" t="s">
        <v>26</v>
      </c>
      <c r="H6632" s="15" t="s">
        <v>24</v>
      </c>
      <c r="I6632" s="15" t="s">
        <v>102</v>
      </c>
      <c r="J6632" s="15" t="s">
        <v>24</v>
      </c>
      <c r="K6632" s="15" t="s">
        <v>24</v>
      </c>
      <c r="L6632" s="15" t="s">
        <v>24</v>
      </c>
      <c r="M6632" s="15" t="s">
        <v>24</v>
      </c>
      <c r="N6632" s="15" t="s">
        <v>24</v>
      </c>
      <c r="O6632" s="15" t="s">
        <v>26</v>
      </c>
      <c r="P6632" s="15" t="s">
        <v>25</v>
      </c>
      <c r="Q6632" s="15" t="s">
        <v>26</v>
      </c>
      <c r="R6632" s="15" t="s">
        <v>15</v>
      </c>
      <c r="S6632" s="18" t="n">
        <v>78.75</v>
      </c>
      <c r="T6632" s="15" t="n">
        <v>1218.25</v>
      </c>
      <c r="U6632" s="15" t="s">
        <v>24</v>
      </c>
      <c r="V6632" s="18" t="n">
        <f aca="false">IF(ISNUMBER(T6632),T6632,0)</f>
        <v>1218.25</v>
      </c>
      <c r="W6632" s="15" t="n">
        <f aca="false">IF(U6632="Yes",1,0)</f>
        <v>0</v>
      </c>
      <c r="X6632" s="15" t="str">
        <f aca="false">IF(F6632&lt;=12,"0-12 months",IF(F6632&lt;=24,"13-24 months",IF(F6632&lt;=48,"25-48 months","49-72 months")))</f>
        <v>13-24 months</v>
      </c>
      <c r="Y6632" s="15" t="str">
        <f aca="false">IF(C6632=1,"Yes","No")</f>
        <v>Yes</v>
      </c>
      <c r="Z6632" s="15" t="n">
        <f aca="false">COUNTIF(J6632:O6632,"Yes")</f>
        <v>1</v>
      </c>
      <c r="AA6632" s="18" t="n">
        <f aca="false">S6632*W6632</f>
        <v>0</v>
      </c>
      <c r="AB6632" s="15" t="n">
        <f aca="false">(P6632="Month-to-month")+(I6632="Fiber optic")+(R6632="Electronic check")+(F6632&lt;=12)+(M6632="No")+(J6632="No")</f>
        <v>5</v>
      </c>
      <c r="AC6632" s="15" t="str">
        <f aca="false">IF(AB6632&gt;=5,"High",IF(AB6632&gt;=3,"Medium","Low"))</f>
        <v>High</v>
      </c>
    </row>
    <row r="6633" customFormat="false" ht="15" hidden="false" customHeight="false" outlineLevel="0" collapsed="false">
      <c r="A6633" s="15" t="s">
        <v>6730</v>
      </c>
      <c r="B6633" s="15" t="s">
        <v>98</v>
      </c>
      <c r="C6633" s="15" t="n">
        <v>0</v>
      </c>
      <c r="D6633" s="15" t="s">
        <v>26</v>
      </c>
      <c r="E6633" s="15" t="s">
        <v>24</v>
      </c>
      <c r="F6633" s="15" t="n">
        <v>25</v>
      </c>
      <c r="G6633" s="15" t="s">
        <v>26</v>
      </c>
      <c r="H6633" s="15" t="s">
        <v>26</v>
      </c>
      <c r="I6633" s="15" t="s">
        <v>96</v>
      </c>
      <c r="J6633" s="15" t="s">
        <v>24</v>
      </c>
      <c r="K6633" s="15" t="s">
        <v>24</v>
      </c>
      <c r="L6633" s="15" t="s">
        <v>26</v>
      </c>
      <c r="M6633" s="15" t="s">
        <v>24</v>
      </c>
      <c r="N6633" s="15" t="s">
        <v>24</v>
      </c>
      <c r="O6633" s="15" t="s">
        <v>24</v>
      </c>
      <c r="P6633" s="15" t="s">
        <v>25</v>
      </c>
      <c r="Q6633" s="15" t="s">
        <v>24</v>
      </c>
      <c r="R6633" s="15" t="s">
        <v>21</v>
      </c>
      <c r="S6633" s="18" t="n">
        <v>55.55</v>
      </c>
      <c r="T6633" s="15" t="n">
        <v>1405.3</v>
      </c>
      <c r="U6633" s="15" t="s">
        <v>24</v>
      </c>
      <c r="V6633" s="18" t="n">
        <f aca="false">IF(ISNUMBER(T6633),T6633,0)</f>
        <v>1405.3</v>
      </c>
      <c r="W6633" s="15" t="n">
        <f aca="false">IF(U6633="Yes",1,0)</f>
        <v>0</v>
      </c>
      <c r="X6633" s="15" t="str">
        <f aca="false">IF(F6633&lt;=12,"0-12 months",IF(F6633&lt;=24,"13-24 months",IF(F6633&lt;=48,"25-48 months","49-72 months")))</f>
        <v>25-48 months</v>
      </c>
      <c r="Y6633" s="15" t="str">
        <f aca="false">IF(C6633=1,"Yes","No")</f>
        <v>No</v>
      </c>
      <c r="Z6633" s="15" t="n">
        <f aca="false">COUNTIF(J6633:O6633,"Yes")</f>
        <v>1</v>
      </c>
      <c r="AA6633" s="18" t="n">
        <f aca="false">S6633*W6633</f>
        <v>0</v>
      </c>
      <c r="AB6633" s="15" t="n">
        <f aca="false">(P6633="Month-to-month")+(I6633="Fiber optic")+(R6633="Electronic check")+(F6633&lt;=12)+(M6633="No")+(J6633="No")</f>
        <v>3</v>
      </c>
      <c r="AC6633" s="15" t="str">
        <f aca="false">IF(AB6633&gt;=5,"High",IF(AB6633&gt;=3,"Medium","Low"))</f>
        <v>Medium</v>
      </c>
    </row>
    <row r="6634" customFormat="false" ht="15" hidden="false" customHeight="false" outlineLevel="0" collapsed="false">
      <c r="A6634" s="15" t="s">
        <v>6731</v>
      </c>
      <c r="B6634" s="15" t="s">
        <v>94</v>
      </c>
      <c r="C6634" s="15" t="n">
        <v>0</v>
      </c>
      <c r="D6634" s="15" t="s">
        <v>26</v>
      </c>
      <c r="E6634" s="15" t="s">
        <v>24</v>
      </c>
      <c r="F6634" s="15" t="n">
        <v>34</v>
      </c>
      <c r="G6634" s="15" t="s">
        <v>26</v>
      </c>
      <c r="H6634" s="15" t="s">
        <v>26</v>
      </c>
      <c r="I6634" s="15" t="s">
        <v>96</v>
      </c>
      <c r="J6634" s="15" t="s">
        <v>26</v>
      </c>
      <c r="K6634" s="15" t="s">
        <v>26</v>
      </c>
      <c r="L6634" s="15" t="s">
        <v>24</v>
      </c>
      <c r="M6634" s="15" t="s">
        <v>26</v>
      </c>
      <c r="N6634" s="15" t="s">
        <v>24</v>
      </c>
      <c r="O6634" s="15" t="s">
        <v>24</v>
      </c>
      <c r="P6634" s="15" t="s">
        <v>25</v>
      </c>
      <c r="Q6634" s="15" t="s">
        <v>24</v>
      </c>
      <c r="R6634" s="15" t="s">
        <v>15</v>
      </c>
      <c r="S6634" s="18" t="n">
        <v>62.65</v>
      </c>
      <c r="T6634" s="15" t="n">
        <v>2274.9</v>
      </c>
      <c r="U6634" s="15" t="s">
        <v>26</v>
      </c>
      <c r="V6634" s="18" t="n">
        <f aca="false">IF(ISNUMBER(T6634),T6634,0)</f>
        <v>2274.9</v>
      </c>
      <c r="W6634" s="15" t="n">
        <f aca="false">IF(U6634="Yes",1,0)</f>
        <v>1</v>
      </c>
      <c r="X6634" s="15" t="str">
        <f aca="false">IF(F6634&lt;=12,"0-12 months",IF(F6634&lt;=24,"13-24 months",IF(F6634&lt;=48,"25-48 months","49-72 months")))</f>
        <v>25-48 months</v>
      </c>
      <c r="Y6634" s="15" t="str">
        <f aca="false">IF(C6634=1,"Yes","No")</f>
        <v>No</v>
      </c>
      <c r="Z6634" s="15" t="n">
        <f aca="false">COUNTIF(J6634:O6634,"Yes")</f>
        <v>3</v>
      </c>
      <c r="AA6634" s="18" t="n">
        <f aca="false">S6634*W6634</f>
        <v>62.65</v>
      </c>
      <c r="AB6634" s="15" t="n">
        <f aca="false">(P6634="Month-to-month")+(I6634="Fiber optic")+(R6634="Electronic check")+(F6634&lt;=12)+(M6634="No")+(J6634="No")</f>
        <v>2</v>
      </c>
      <c r="AC6634" s="15" t="str">
        <f aca="false">IF(AB6634&gt;=5,"High",IF(AB6634&gt;=3,"Medium","Low"))</f>
        <v>Low</v>
      </c>
    </row>
    <row r="6635" customFormat="false" ht="15" hidden="false" customHeight="false" outlineLevel="0" collapsed="false">
      <c r="A6635" s="15" t="s">
        <v>6732</v>
      </c>
      <c r="B6635" s="15" t="s">
        <v>94</v>
      </c>
      <c r="C6635" s="15" t="n">
        <v>0</v>
      </c>
      <c r="D6635" s="15" t="s">
        <v>24</v>
      </c>
      <c r="E6635" s="15" t="s">
        <v>24</v>
      </c>
      <c r="F6635" s="15" t="n">
        <v>1</v>
      </c>
      <c r="G6635" s="15" t="s">
        <v>26</v>
      </c>
      <c r="H6635" s="15" t="s">
        <v>26</v>
      </c>
      <c r="I6635" s="15" t="s">
        <v>102</v>
      </c>
      <c r="J6635" s="15" t="s">
        <v>24</v>
      </c>
      <c r="K6635" s="15" t="s">
        <v>24</v>
      </c>
      <c r="L6635" s="15" t="s">
        <v>24</v>
      </c>
      <c r="M6635" s="15" t="s">
        <v>24</v>
      </c>
      <c r="N6635" s="15" t="s">
        <v>24</v>
      </c>
      <c r="O6635" s="15" t="s">
        <v>24</v>
      </c>
      <c r="P6635" s="15" t="s">
        <v>25</v>
      </c>
      <c r="Q6635" s="15" t="s">
        <v>26</v>
      </c>
      <c r="R6635" s="15" t="s">
        <v>15</v>
      </c>
      <c r="S6635" s="18" t="n">
        <v>74.5</v>
      </c>
      <c r="T6635" s="15" t="n">
        <v>74.5</v>
      </c>
      <c r="U6635" s="15" t="s">
        <v>26</v>
      </c>
      <c r="V6635" s="18" t="n">
        <f aca="false">IF(ISNUMBER(T6635),T6635,0)</f>
        <v>74.5</v>
      </c>
      <c r="W6635" s="15" t="n">
        <f aca="false">IF(U6635="Yes",1,0)</f>
        <v>1</v>
      </c>
      <c r="X6635" s="15" t="str">
        <f aca="false">IF(F6635&lt;=12,"0-12 months",IF(F6635&lt;=24,"13-24 months",IF(F6635&lt;=48,"25-48 months","49-72 months")))</f>
        <v>0-12 months</v>
      </c>
      <c r="Y6635" s="15" t="str">
        <f aca="false">IF(C6635=1,"Yes","No")</f>
        <v>No</v>
      </c>
      <c r="Z6635" s="15" t="n">
        <f aca="false">COUNTIF(J6635:O6635,"Yes")</f>
        <v>0</v>
      </c>
      <c r="AA6635" s="18" t="n">
        <f aca="false">S6635*W6635</f>
        <v>74.5</v>
      </c>
      <c r="AB6635" s="15" t="n">
        <f aca="false">(P6635="Month-to-month")+(I6635="Fiber optic")+(R6635="Electronic check")+(F6635&lt;=12)+(M6635="No")+(J6635="No")</f>
        <v>6</v>
      </c>
      <c r="AC6635" s="15" t="str">
        <f aca="false">IF(AB6635&gt;=5,"High",IF(AB6635&gt;=3,"Medium","Low"))</f>
        <v>High</v>
      </c>
    </row>
    <row r="6636" customFormat="false" ht="15" hidden="false" customHeight="false" outlineLevel="0" collapsed="false">
      <c r="A6636" s="15" t="s">
        <v>6733</v>
      </c>
      <c r="B6636" s="15" t="s">
        <v>94</v>
      </c>
      <c r="C6636" s="15" t="n">
        <v>0</v>
      </c>
      <c r="D6636" s="15" t="s">
        <v>26</v>
      </c>
      <c r="E6636" s="15" t="s">
        <v>26</v>
      </c>
      <c r="F6636" s="15" t="n">
        <v>10</v>
      </c>
      <c r="G6636" s="15" t="s">
        <v>26</v>
      </c>
      <c r="H6636" s="15" t="s">
        <v>26</v>
      </c>
      <c r="I6636" s="15" t="s">
        <v>102</v>
      </c>
      <c r="J6636" s="15" t="s">
        <v>24</v>
      </c>
      <c r="K6636" s="15" t="s">
        <v>26</v>
      </c>
      <c r="L6636" s="15" t="s">
        <v>26</v>
      </c>
      <c r="M6636" s="15" t="s">
        <v>24</v>
      </c>
      <c r="N6636" s="15" t="s">
        <v>26</v>
      </c>
      <c r="O6636" s="15" t="s">
        <v>26</v>
      </c>
      <c r="P6636" s="15" t="s">
        <v>25</v>
      </c>
      <c r="Q6636" s="15" t="s">
        <v>26</v>
      </c>
      <c r="R6636" s="15" t="s">
        <v>21</v>
      </c>
      <c r="S6636" s="18" t="n">
        <v>102.1</v>
      </c>
      <c r="T6636" s="15" t="n">
        <v>1068.85</v>
      </c>
      <c r="U6636" s="15" t="s">
        <v>26</v>
      </c>
      <c r="V6636" s="18" t="n">
        <f aca="false">IF(ISNUMBER(T6636),T6636,0)</f>
        <v>1068.85</v>
      </c>
      <c r="W6636" s="15" t="n">
        <f aca="false">IF(U6636="Yes",1,0)</f>
        <v>1</v>
      </c>
      <c r="X6636" s="15" t="str">
        <f aca="false">IF(F6636&lt;=12,"0-12 months",IF(F6636&lt;=24,"13-24 months",IF(F6636&lt;=48,"25-48 months","49-72 months")))</f>
        <v>0-12 months</v>
      </c>
      <c r="Y6636" s="15" t="str">
        <f aca="false">IF(C6636=1,"Yes","No")</f>
        <v>No</v>
      </c>
      <c r="Z6636" s="15" t="n">
        <f aca="false">COUNTIF(J6636:O6636,"Yes")</f>
        <v>4</v>
      </c>
      <c r="AA6636" s="18" t="n">
        <f aca="false">S6636*W6636</f>
        <v>102.1</v>
      </c>
      <c r="AB6636" s="15" t="n">
        <f aca="false">(P6636="Month-to-month")+(I6636="Fiber optic")+(R6636="Electronic check")+(F6636&lt;=12)+(M6636="No")+(J6636="No")</f>
        <v>5</v>
      </c>
      <c r="AC6636" s="15" t="str">
        <f aca="false">IF(AB6636&gt;=5,"High",IF(AB6636&gt;=3,"Medium","Low"))</f>
        <v>High</v>
      </c>
    </row>
    <row r="6637" customFormat="false" ht="15" hidden="false" customHeight="false" outlineLevel="0" collapsed="false">
      <c r="A6637" s="15" t="s">
        <v>6734</v>
      </c>
      <c r="B6637" s="15" t="s">
        <v>98</v>
      </c>
      <c r="C6637" s="15" t="n">
        <v>0</v>
      </c>
      <c r="D6637" s="15" t="s">
        <v>26</v>
      </c>
      <c r="E6637" s="15" t="s">
        <v>24</v>
      </c>
      <c r="F6637" s="15" t="n">
        <v>24</v>
      </c>
      <c r="G6637" s="15" t="s">
        <v>26</v>
      </c>
      <c r="H6637" s="15" t="s">
        <v>24</v>
      </c>
      <c r="I6637" s="15" t="s">
        <v>24</v>
      </c>
      <c r="J6637" s="15" t="s">
        <v>28</v>
      </c>
      <c r="K6637" s="15" t="s">
        <v>28</v>
      </c>
      <c r="L6637" s="15" t="s">
        <v>28</v>
      </c>
      <c r="M6637" s="15" t="s">
        <v>28</v>
      </c>
      <c r="N6637" s="15" t="s">
        <v>28</v>
      </c>
      <c r="O6637" s="15" t="s">
        <v>28</v>
      </c>
      <c r="P6637" s="15" t="s">
        <v>27</v>
      </c>
      <c r="Q6637" s="15" t="s">
        <v>24</v>
      </c>
      <c r="R6637" s="15" t="s">
        <v>17</v>
      </c>
      <c r="S6637" s="18" t="n">
        <v>20.1</v>
      </c>
      <c r="T6637" s="15" t="n">
        <v>533.9</v>
      </c>
      <c r="U6637" s="15" t="s">
        <v>24</v>
      </c>
      <c r="V6637" s="18" t="n">
        <f aca="false">IF(ISNUMBER(T6637),T6637,0)</f>
        <v>533.9</v>
      </c>
      <c r="W6637" s="15" t="n">
        <f aca="false">IF(U6637="Yes",1,0)</f>
        <v>0</v>
      </c>
      <c r="X6637" s="15" t="str">
        <f aca="false">IF(F6637&lt;=12,"0-12 months",IF(F6637&lt;=24,"13-24 months",IF(F6637&lt;=48,"25-48 months","49-72 months")))</f>
        <v>13-24 months</v>
      </c>
      <c r="Y6637" s="15" t="str">
        <f aca="false">IF(C6637=1,"Yes","No")</f>
        <v>No</v>
      </c>
      <c r="Z6637" s="15" t="n">
        <f aca="false">COUNTIF(J6637:O6637,"Yes")</f>
        <v>0</v>
      </c>
      <c r="AA6637" s="18" t="n">
        <f aca="false">S6637*W6637</f>
        <v>0</v>
      </c>
      <c r="AB6637" s="15" t="n">
        <f aca="false">(P6637="Month-to-month")+(I6637="Fiber optic")+(R6637="Electronic check")+(F6637&lt;=12)+(M6637="No")+(J6637="No")</f>
        <v>0</v>
      </c>
      <c r="AC6637" s="15" t="str">
        <f aca="false">IF(AB6637&gt;=5,"High",IF(AB6637&gt;=3,"Medium","Low"))</f>
        <v>Low</v>
      </c>
    </row>
    <row r="6638" customFormat="false" ht="15" hidden="false" customHeight="false" outlineLevel="0" collapsed="false">
      <c r="A6638" s="15" t="s">
        <v>6735</v>
      </c>
      <c r="B6638" s="15" t="s">
        <v>94</v>
      </c>
      <c r="C6638" s="15" t="n">
        <v>0</v>
      </c>
      <c r="D6638" s="15" t="s">
        <v>26</v>
      </c>
      <c r="E6638" s="15" t="s">
        <v>26</v>
      </c>
      <c r="F6638" s="15" t="n">
        <v>10</v>
      </c>
      <c r="G6638" s="15" t="s">
        <v>26</v>
      </c>
      <c r="H6638" s="15" t="s">
        <v>26</v>
      </c>
      <c r="I6638" s="15" t="s">
        <v>96</v>
      </c>
      <c r="J6638" s="15" t="s">
        <v>26</v>
      </c>
      <c r="K6638" s="15" t="s">
        <v>26</v>
      </c>
      <c r="L6638" s="15" t="s">
        <v>24</v>
      </c>
      <c r="M6638" s="15" t="s">
        <v>24</v>
      </c>
      <c r="N6638" s="15" t="s">
        <v>26</v>
      </c>
      <c r="O6638" s="15" t="s">
        <v>24</v>
      </c>
      <c r="P6638" s="15" t="s">
        <v>27</v>
      </c>
      <c r="Q6638" s="15" t="s">
        <v>24</v>
      </c>
      <c r="R6638" s="15" t="s">
        <v>15</v>
      </c>
      <c r="S6638" s="18" t="n">
        <v>70.3</v>
      </c>
      <c r="T6638" s="15" t="n">
        <v>676.15</v>
      </c>
      <c r="U6638" s="15" t="s">
        <v>24</v>
      </c>
      <c r="V6638" s="18" t="n">
        <f aca="false">IF(ISNUMBER(T6638),T6638,0)</f>
        <v>676.15</v>
      </c>
      <c r="W6638" s="15" t="n">
        <f aca="false">IF(U6638="Yes",1,0)</f>
        <v>0</v>
      </c>
      <c r="X6638" s="15" t="str">
        <f aca="false">IF(F6638&lt;=12,"0-12 months",IF(F6638&lt;=24,"13-24 months",IF(F6638&lt;=48,"25-48 months","49-72 months")))</f>
        <v>0-12 months</v>
      </c>
      <c r="Y6638" s="15" t="str">
        <f aca="false">IF(C6638=1,"Yes","No")</f>
        <v>No</v>
      </c>
      <c r="Z6638" s="15" t="n">
        <f aca="false">COUNTIF(J6638:O6638,"Yes")</f>
        <v>3</v>
      </c>
      <c r="AA6638" s="18" t="n">
        <f aca="false">S6638*W6638</f>
        <v>0</v>
      </c>
      <c r="AB6638" s="15" t="n">
        <f aca="false">(P6638="Month-to-month")+(I6638="Fiber optic")+(R6638="Electronic check")+(F6638&lt;=12)+(M6638="No")+(J6638="No")</f>
        <v>3</v>
      </c>
      <c r="AC6638" s="15" t="str">
        <f aca="false">IF(AB6638&gt;=5,"High",IF(AB6638&gt;=3,"Medium","Low"))</f>
        <v>Medium</v>
      </c>
    </row>
    <row r="6639" customFormat="false" ht="15" hidden="false" customHeight="false" outlineLevel="0" collapsed="false">
      <c r="A6639" s="15" t="s">
        <v>6736</v>
      </c>
      <c r="B6639" s="15" t="s">
        <v>98</v>
      </c>
      <c r="C6639" s="15" t="n">
        <v>0</v>
      </c>
      <c r="D6639" s="15" t="s">
        <v>26</v>
      </c>
      <c r="E6639" s="15" t="s">
        <v>24</v>
      </c>
      <c r="F6639" s="15" t="n">
        <v>69</v>
      </c>
      <c r="G6639" s="15" t="s">
        <v>26</v>
      </c>
      <c r="H6639" s="15" t="s">
        <v>24</v>
      </c>
      <c r="I6639" s="15" t="s">
        <v>96</v>
      </c>
      <c r="J6639" s="15" t="s">
        <v>26</v>
      </c>
      <c r="K6639" s="15" t="s">
        <v>26</v>
      </c>
      <c r="L6639" s="15" t="s">
        <v>24</v>
      </c>
      <c r="M6639" s="15" t="s">
        <v>24</v>
      </c>
      <c r="N6639" s="15" t="s">
        <v>24</v>
      </c>
      <c r="O6639" s="15" t="s">
        <v>24</v>
      </c>
      <c r="P6639" s="15" t="s">
        <v>27</v>
      </c>
      <c r="Q6639" s="15" t="s">
        <v>26</v>
      </c>
      <c r="R6639" s="15" t="s">
        <v>21</v>
      </c>
      <c r="S6639" s="18" t="n">
        <v>53.65</v>
      </c>
      <c r="T6639" s="15" t="n">
        <v>3804.4</v>
      </c>
      <c r="U6639" s="15" t="s">
        <v>24</v>
      </c>
      <c r="V6639" s="18" t="n">
        <f aca="false">IF(ISNUMBER(T6639),T6639,0)</f>
        <v>3804.4</v>
      </c>
      <c r="W6639" s="15" t="n">
        <f aca="false">IF(U6639="Yes",1,0)</f>
        <v>0</v>
      </c>
      <c r="X6639" s="15" t="str">
        <f aca="false">IF(F6639&lt;=12,"0-12 months",IF(F6639&lt;=24,"13-24 months",IF(F6639&lt;=48,"25-48 months","49-72 months")))</f>
        <v>49-72 months</v>
      </c>
      <c r="Y6639" s="15" t="str">
        <f aca="false">IF(C6639=1,"Yes","No")</f>
        <v>No</v>
      </c>
      <c r="Z6639" s="15" t="n">
        <f aca="false">COUNTIF(J6639:O6639,"Yes")</f>
        <v>2</v>
      </c>
      <c r="AA6639" s="18" t="n">
        <f aca="false">S6639*W6639</f>
        <v>0</v>
      </c>
      <c r="AB6639" s="15" t="n">
        <f aca="false">(P6639="Month-to-month")+(I6639="Fiber optic")+(R6639="Electronic check")+(F6639&lt;=12)+(M6639="No")+(J6639="No")</f>
        <v>1</v>
      </c>
      <c r="AC6639" s="15" t="str">
        <f aca="false">IF(AB6639&gt;=5,"High",IF(AB6639&gt;=3,"Medium","Low"))</f>
        <v>Low</v>
      </c>
    </row>
    <row r="6640" customFormat="false" ht="15" hidden="false" customHeight="false" outlineLevel="0" collapsed="false">
      <c r="A6640" s="15" t="s">
        <v>6737</v>
      </c>
      <c r="B6640" s="15" t="s">
        <v>98</v>
      </c>
      <c r="C6640" s="15" t="n">
        <v>0</v>
      </c>
      <c r="D6640" s="15" t="s">
        <v>24</v>
      </c>
      <c r="E6640" s="15" t="s">
        <v>24</v>
      </c>
      <c r="F6640" s="15" t="n">
        <v>57</v>
      </c>
      <c r="G6640" s="15" t="s">
        <v>26</v>
      </c>
      <c r="H6640" s="15" t="s">
        <v>24</v>
      </c>
      <c r="I6640" s="15" t="s">
        <v>24</v>
      </c>
      <c r="J6640" s="15" t="s">
        <v>28</v>
      </c>
      <c r="K6640" s="15" t="s">
        <v>28</v>
      </c>
      <c r="L6640" s="15" t="s">
        <v>28</v>
      </c>
      <c r="M6640" s="15" t="s">
        <v>28</v>
      </c>
      <c r="N6640" s="15" t="s">
        <v>28</v>
      </c>
      <c r="O6640" s="15" t="s">
        <v>28</v>
      </c>
      <c r="P6640" s="15" t="s">
        <v>29</v>
      </c>
      <c r="Q6640" s="15" t="s">
        <v>24</v>
      </c>
      <c r="R6640" s="15" t="s">
        <v>17</v>
      </c>
      <c r="S6640" s="18" t="n">
        <v>20.75</v>
      </c>
      <c r="T6640" s="15" t="n">
        <v>1118.8</v>
      </c>
      <c r="U6640" s="15" t="s">
        <v>24</v>
      </c>
      <c r="V6640" s="18" t="n">
        <f aca="false">IF(ISNUMBER(T6640),T6640,0)</f>
        <v>1118.8</v>
      </c>
      <c r="W6640" s="15" t="n">
        <f aca="false">IF(U6640="Yes",1,0)</f>
        <v>0</v>
      </c>
      <c r="X6640" s="15" t="str">
        <f aca="false">IF(F6640&lt;=12,"0-12 months",IF(F6640&lt;=24,"13-24 months",IF(F6640&lt;=48,"25-48 months","49-72 months")))</f>
        <v>49-72 months</v>
      </c>
      <c r="Y6640" s="15" t="str">
        <f aca="false">IF(C6640=1,"Yes","No")</f>
        <v>No</v>
      </c>
      <c r="Z6640" s="15" t="n">
        <f aca="false">COUNTIF(J6640:O6640,"Yes")</f>
        <v>0</v>
      </c>
      <c r="AA6640" s="18" t="n">
        <f aca="false">S6640*W6640</f>
        <v>0</v>
      </c>
      <c r="AB6640" s="15" t="n">
        <f aca="false">(P6640="Month-to-month")+(I6640="Fiber optic")+(R6640="Electronic check")+(F6640&lt;=12)+(M6640="No")+(J6640="No")</f>
        <v>0</v>
      </c>
      <c r="AC6640" s="15" t="str">
        <f aca="false">IF(AB6640&gt;=5,"High",IF(AB6640&gt;=3,"Medium","Low"))</f>
        <v>Low</v>
      </c>
    </row>
    <row r="6641" customFormat="false" ht="15" hidden="false" customHeight="false" outlineLevel="0" collapsed="false">
      <c r="A6641" s="15" t="s">
        <v>6738</v>
      </c>
      <c r="B6641" s="15" t="s">
        <v>98</v>
      </c>
      <c r="C6641" s="15" t="n">
        <v>0</v>
      </c>
      <c r="D6641" s="15" t="s">
        <v>26</v>
      </c>
      <c r="E6641" s="15" t="s">
        <v>26</v>
      </c>
      <c r="F6641" s="15" t="n">
        <v>50</v>
      </c>
      <c r="G6641" s="15" t="s">
        <v>26</v>
      </c>
      <c r="H6641" s="15" t="s">
        <v>24</v>
      </c>
      <c r="I6641" s="15" t="s">
        <v>102</v>
      </c>
      <c r="J6641" s="15" t="s">
        <v>24</v>
      </c>
      <c r="K6641" s="15" t="s">
        <v>26</v>
      </c>
      <c r="L6641" s="15" t="s">
        <v>26</v>
      </c>
      <c r="M6641" s="15" t="s">
        <v>26</v>
      </c>
      <c r="N6641" s="15" t="s">
        <v>26</v>
      </c>
      <c r="O6641" s="15" t="s">
        <v>26</v>
      </c>
      <c r="P6641" s="15" t="s">
        <v>27</v>
      </c>
      <c r="Q6641" s="15" t="s">
        <v>26</v>
      </c>
      <c r="R6641" s="15" t="s">
        <v>19</v>
      </c>
      <c r="S6641" s="18" t="n">
        <v>103.4</v>
      </c>
      <c r="T6641" s="15" t="n">
        <v>5236.4</v>
      </c>
      <c r="U6641" s="15" t="s">
        <v>24</v>
      </c>
      <c r="V6641" s="18" t="n">
        <f aca="false">IF(ISNUMBER(T6641),T6641,0)</f>
        <v>5236.4</v>
      </c>
      <c r="W6641" s="15" t="n">
        <f aca="false">IF(U6641="Yes",1,0)</f>
        <v>0</v>
      </c>
      <c r="X6641" s="15" t="str">
        <f aca="false">IF(F6641&lt;=12,"0-12 months",IF(F6641&lt;=24,"13-24 months",IF(F6641&lt;=48,"25-48 months","49-72 months")))</f>
        <v>49-72 months</v>
      </c>
      <c r="Y6641" s="15" t="str">
        <f aca="false">IF(C6641=1,"Yes","No")</f>
        <v>No</v>
      </c>
      <c r="Z6641" s="15" t="n">
        <f aca="false">COUNTIF(J6641:O6641,"Yes")</f>
        <v>5</v>
      </c>
      <c r="AA6641" s="18" t="n">
        <f aca="false">S6641*W6641</f>
        <v>0</v>
      </c>
      <c r="AB6641" s="15" t="n">
        <f aca="false">(P6641="Month-to-month")+(I6641="Fiber optic")+(R6641="Electronic check")+(F6641&lt;=12)+(M6641="No")+(J6641="No")</f>
        <v>2</v>
      </c>
      <c r="AC6641" s="15" t="str">
        <f aca="false">IF(AB6641&gt;=5,"High",IF(AB6641&gt;=3,"Medium","Low"))</f>
        <v>Low</v>
      </c>
    </row>
    <row r="6642" customFormat="false" ht="15" hidden="false" customHeight="false" outlineLevel="0" collapsed="false">
      <c r="A6642" s="15" t="s">
        <v>6739</v>
      </c>
      <c r="B6642" s="15" t="s">
        <v>98</v>
      </c>
      <c r="C6642" s="15" t="n">
        <v>0</v>
      </c>
      <c r="D6642" s="15" t="s">
        <v>26</v>
      </c>
      <c r="E6642" s="15" t="s">
        <v>26</v>
      </c>
      <c r="F6642" s="15" t="n">
        <v>28</v>
      </c>
      <c r="G6642" s="15" t="s">
        <v>24</v>
      </c>
      <c r="H6642" s="15" t="s">
        <v>95</v>
      </c>
      <c r="I6642" s="15" t="s">
        <v>96</v>
      </c>
      <c r="J6642" s="15" t="s">
        <v>26</v>
      </c>
      <c r="K6642" s="15" t="s">
        <v>24</v>
      </c>
      <c r="L6642" s="15" t="s">
        <v>26</v>
      </c>
      <c r="M6642" s="15" t="s">
        <v>26</v>
      </c>
      <c r="N6642" s="15" t="s">
        <v>26</v>
      </c>
      <c r="O6642" s="15" t="s">
        <v>24</v>
      </c>
      <c r="P6642" s="15" t="s">
        <v>27</v>
      </c>
      <c r="Q6642" s="15" t="s">
        <v>24</v>
      </c>
      <c r="R6642" s="15" t="s">
        <v>17</v>
      </c>
      <c r="S6642" s="18" t="n">
        <v>50.8</v>
      </c>
      <c r="T6642" s="15" t="n">
        <v>1386.8</v>
      </c>
      <c r="U6642" s="15" t="s">
        <v>24</v>
      </c>
      <c r="V6642" s="18" t="n">
        <f aca="false">IF(ISNUMBER(T6642),T6642,0)</f>
        <v>1386.8</v>
      </c>
      <c r="W6642" s="15" t="n">
        <f aca="false">IF(U6642="Yes",1,0)</f>
        <v>0</v>
      </c>
      <c r="X6642" s="15" t="str">
        <f aca="false">IF(F6642&lt;=12,"0-12 months",IF(F6642&lt;=24,"13-24 months",IF(F6642&lt;=48,"25-48 months","49-72 months")))</f>
        <v>25-48 months</v>
      </c>
      <c r="Y6642" s="15" t="str">
        <f aca="false">IF(C6642=1,"Yes","No")</f>
        <v>No</v>
      </c>
      <c r="Z6642" s="15" t="n">
        <f aca="false">COUNTIF(J6642:O6642,"Yes")</f>
        <v>4</v>
      </c>
      <c r="AA6642" s="18" t="n">
        <f aca="false">S6642*W6642</f>
        <v>0</v>
      </c>
      <c r="AB6642" s="15" t="n">
        <f aca="false">(P6642="Month-to-month")+(I6642="Fiber optic")+(R6642="Electronic check")+(F6642&lt;=12)+(M6642="No")+(J6642="No")</f>
        <v>0</v>
      </c>
      <c r="AC6642" s="15" t="str">
        <f aca="false">IF(AB6642&gt;=5,"High",IF(AB6642&gt;=3,"Medium","Low"))</f>
        <v>Low</v>
      </c>
    </row>
    <row r="6643" customFormat="false" ht="15" hidden="false" customHeight="false" outlineLevel="0" collapsed="false">
      <c r="A6643" s="15" t="s">
        <v>6740</v>
      </c>
      <c r="B6643" s="15" t="s">
        <v>94</v>
      </c>
      <c r="C6643" s="15" t="n">
        <v>0</v>
      </c>
      <c r="D6643" s="15" t="s">
        <v>24</v>
      </c>
      <c r="E6643" s="15" t="s">
        <v>24</v>
      </c>
      <c r="F6643" s="15" t="n">
        <v>16</v>
      </c>
      <c r="G6643" s="15" t="s">
        <v>26</v>
      </c>
      <c r="H6643" s="15" t="s">
        <v>24</v>
      </c>
      <c r="I6643" s="15" t="s">
        <v>96</v>
      </c>
      <c r="J6643" s="15" t="s">
        <v>26</v>
      </c>
      <c r="K6643" s="15" t="s">
        <v>24</v>
      </c>
      <c r="L6643" s="15" t="s">
        <v>24</v>
      </c>
      <c r="M6643" s="15" t="s">
        <v>24</v>
      </c>
      <c r="N6643" s="15" t="s">
        <v>24</v>
      </c>
      <c r="O6643" s="15" t="s">
        <v>24</v>
      </c>
      <c r="P6643" s="15" t="s">
        <v>25</v>
      </c>
      <c r="Q6643" s="15" t="s">
        <v>26</v>
      </c>
      <c r="R6643" s="15" t="s">
        <v>15</v>
      </c>
      <c r="S6643" s="18" t="n">
        <v>50.15</v>
      </c>
      <c r="T6643" s="15" t="n">
        <v>762.25</v>
      </c>
      <c r="U6643" s="15" t="s">
        <v>26</v>
      </c>
      <c r="V6643" s="18" t="n">
        <f aca="false">IF(ISNUMBER(T6643),T6643,0)</f>
        <v>762.25</v>
      </c>
      <c r="W6643" s="15" t="n">
        <f aca="false">IF(U6643="Yes",1,0)</f>
        <v>1</v>
      </c>
      <c r="X6643" s="15" t="str">
        <f aca="false">IF(F6643&lt;=12,"0-12 months",IF(F6643&lt;=24,"13-24 months",IF(F6643&lt;=48,"25-48 months","49-72 months")))</f>
        <v>13-24 months</v>
      </c>
      <c r="Y6643" s="15" t="str">
        <f aca="false">IF(C6643=1,"Yes","No")</f>
        <v>No</v>
      </c>
      <c r="Z6643" s="15" t="n">
        <f aca="false">COUNTIF(J6643:O6643,"Yes")</f>
        <v>1</v>
      </c>
      <c r="AA6643" s="18" t="n">
        <f aca="false">S6643*W6643</f>
        <v>50.15</v>
      </c>
      <c r="AB6643" s="15" t="n">
        <f aca="false">(P6643="Month-to-month")+(I6643="Fiber optic")+(R6643="Electronic check")+(F6643&lt;=12)+(M6643="No")+(J6643="No")</f>
        <v>3</v>
      </c>
      <c r="AC6643" s="15" t="str">
        <f aca="false">IF(AB6643&gt;=5,"High",IF(AB6643&gt;=3,"Medium","Low"))</f>
        <v>Medium</v>
      </c>
    </row>
    <row r="6644" customFormat="false" ht="15" hidden="false" customHeight="false" outlineLevel="0" collapsed="false">
      <c r="A6644" s="15" t="s">
        <v>6741</v>
      </c>
      <c r="B6644" s="15" t="s">
        <v>98</v>
      </c>
      <c r="C6644" s="15" t="n">
        <v>0</v>
      </c>
      <c r="D6644" s="15" t="s">
        <v>24</v>
      </c>
      <c r="E6644" s="15" t="s">
        <v>24</v>
      </c>
      <c r="F6644" s="15" t="n">
        <v>25</v>
      </c>
      <c r="G6644" s="15" t="s">
        <v>26</v>
      </c>
      <c r="H6644" s="15" t="s">
        <v>24</v>
      </c>
      <c r="I6644" s="15" t="s">
        <v>96</v>
      </c>
      <c r="J6644" s="15" t="s">
        <v>26</v>
      </c>
      <c r="K6644" s="15" t="s">
        <v>26</v>
      </c>
      <c r="L6644" s="15" t="s">
        <v>24</v>
      </c>
      <c r="M6644" s="15" t="s">
        <v>26</v>
      </c>
      <c r="N6644" s="15" t="s">
        <v>26</v>
      </c>
      <c r="O6644" s="15" t="s">
        <v>26</v>
      </c>
      <c r="P6644" s="15" t="s">
        <v>25</v>
      </c>
      <c r="Q6644" s="15" t="s">
        <v>26</v>
      </c>
      <c r="R6644" s="15" t="s">
        <v>17</v>
      </c>
      <c r="S6644" s="18" t="n">
        <v>79</v>
      </c>
      <c r="T6644" s="15" t="n">
        <v>1902</v>
      </c>
      <c r="U6644" s="15" t="s">
        <v>24</v>
      </c>
      <c r="V6644" s="18" t="n">
        <f aca="false">IF(ISNUMBER(T6644),T6644,0)</f>
        <v>1902</v>
      </c>
      <c r="W6644" s="15" t="n">
        <f aca="false">IF(U6644="Yes",1,0)</f>
        <v>0</v>
      </c>
      <c r="X6644" s="15" t="str">
        <f aca="false">IF(F6644&lt;=12,"0-12 months",IF(F6644&lt;=24,"13-24 months",IF(F6644&lt;=48,"25-48 months","49-72 months")))</f>
        <v>25-48 months</v>
      </c>
      <c r="Y6644" s="15" t="str">
        <f aca="false">IF(C6644=1,"Yes","No")</f>
        <v>No</v>
      </c>
      <c r="Z6644" s="15" t="n">
        <f aca="false">COUNTIF(J6644:O6644,"Yes")</f>
        <v>5</v>
      </c>
      <c r="AA6644" s="18" t="n">
        <f aca="false">S6644*W6644</f>
        <v>0</v>
      </c>
      <c r="AB6644" s="15" t="n">
        <f aca="false">(P6644="Month-to-month")+(I6644="Fiber optic")+(R6644="Electronic check")+(F6644&lt;=12)+(M6644="No")+(J6644="No")</f>
        <v>1</v>
      </c>
      <c r="AC6644" s="15" t="str">
        <f aca="false">IF(AB6644&gt;=5,"High",IF(AB6644&gt;=3,"Medium","Low"))</f>
        <v>Low</v>
      </c>
    </row>
    <row r="6645" customFormat="false" ht="15" hidden="false" customHeight="false" outlineLevel="0" collapsed="false">
      <c r="A6645" s="15" t="s">
        <v>6742</v>
      </c>
      <c r="B6645" s="15" t="s">
        <v>94</v>
      </c>
      <c r="C6645" s="15" t="n">
        <v>1</v>
      </c>
      <c r="D6645" s="15" t="s">
        <v>26</v>
      </c>
      <c r="E6645" s="15" t="s">
        <v>24</v>
      </c>
      <c r="F6645" s="15" t="n">
        <v>3</v>
      </c>
      <c r="G6645" s="15" t="s">
        <v>26</v>
      </c>
      <c r="H6645" s="15" t="s">
        <v>24</v>
      </c>
      <c r="I6645" s="15" t="s">
        <v>102</v>
      </c>
      <c r="J6645" s="15" t="s">
        <v>24</v>
      </c>
      <c r="K6645" s="15" t="s">
        <v>26</v>
      </c>
      <c r="L6645" s="15" t="s">
        <v>24</v>
      </c>
      <c r="M6645" s="15" t="s">
        <v>24</v>
      </c>
      <c r="N6645" s="15" t="s">
        <v>24</v>
      </c>
      <c r="O6645" s="15" t="s">
        <v>24</v>
      </c>
      <c r="P6645" s="15" t="s">
        <v>25</v>
      </c>
      <c r="Q6645" s="15" t="s">
        <v>26</v>
      </c>
      <c r="R6645" s="15" t="s">
        <v>19</v>
      </c>
      <c r="S6645" s="18" t="n">
        <v>74.6</v>
      </c>
      <c r="T6645" s="15" t="n">
        <v>239.05</v>
      </c>
      <c r="U6645" s="15" t="s">
        <v>24</v>
      </c>
      <c r="V6645" s="18" t="n">
        <f aca="false">IF(ISNUMBER(T6645),T6645,0)</f>
        <v>239.05</v>
      </c>
      <c r="W6645" s="15" t="n">
        <f aca="false">IF(U6645="Yes",1,0)</f>
        <v>0</v>
      </c>
      <c r="X6645" s="15" t="str">
        <f aca="false">IF(F6645&lt;=12,"0-12 months",IF(F6645&lt;=24,"13-24 months",IF(F6645&lt;=48,"25-48 months","49-72 months")))</f>
        <v>0-12 months</v>
      </c>
      <c r="Y6645" s="15" t="str">
        <f aca="false">IF(C6645=1,"Yes","No")</f>
        <v>Yes</v>
      </c>
      <c r="Z6645" s="15" t="n">
        <f aca="false">COUNTIF(J6645:O6645,"Yes")</f>
        <v>1</v>
      </c>
      <c r="AA6645" s="18" t="n">
        <f aca="false">S6645*W6645</f>
        <v>0</v>
      </c>
      <c r="AB6645" s="15" t="n">
        <f aca="false">(P6645="Month-to-month")+(I6645="Fiber optic")+(R6645="Electronic check")+(F6645&lt;=12)+(M6645="No")+(J6645="No")</f>
        <v>5</v>
      </c>
      <c r="AC6645" s="15" t="str">
        <f aca="false">IF(AB6645&gt;=5,"High",IF(AB6645&gt;=3,"Medium","Low"))</f>
        <v>High</v>
      </c>
    </row>
    <row r="6646" customFormat="false" ht="15" hidden="false" customHeight="false" outlineLevel="0" collapsed="false">
      <c r="A6646" s="15" t="s">
        <v>6743</v>
      </c>
      <c r="B6646" s="15" t="s">
        <v>98</v>
      </c>
      <c r="C6646" s="15" t="n">
        <v>0</v>
      </c>
      <c r="D6646" s="15" t="s">
        <v>26</v>
      </c>
      <c r="E6646" s="15" t="s">
        <v>24</v>
      </c>
      <c r="F6646" s="15" t="n">
        <v>61</v>
      </c>
      <c r="G6646" s="15" t="s">
        <v>26</v>
      </c>
      <c r="H6646" s="15" t="s">
        <v>26</v>
      </c>
      <c r="I6646" s="15" t="s">
        <v>102</v>
      </c>
      <c r="J6646" s="15" t="s">
        <v>24</v>
      </c>
      <c r="K6646" s="15" t="s">
        <v>24</v>
      </c>
      <c r="L6646" s="15" t="s">
        <v>24</v>
      </c>
      <c r="M6646" s="15" t="s">
        <v>24</v>
      </c>
      <c r="N6646" s="15" t="s">
        <v>26</v>
      </c>
      <c r="O6646" s="15" t="s">
        <v>26</v>
      </c>
      <c r="P6646" s="15" t="s">
        <v>27</v>
      </c>
      <c r="Q6646" s="15" t="s">
        <v>26</v>
      </c>
      <c r="R6646" s="15" t="s">
        <v>19</v>
      </c>
      <c r="S6646" s="18" t="n">
        <v>96.5</v>
      </c>
      <c r="T6646" s="15" t="n">
        <v>5673.7</v>
      </c>
      <c r="U6646" s="15" t="s">
        <v>24</v>
      </c>
      <c r="V6646" s="18" t="n">
        <f aca="false">IF(ISNUMBER(T6646),T6646,0)</f>
        <v>5673.7</v>
      </c>
      <c r="W6646" s="15" t="n">
        <f aca="false">IF(U6646="Yes",1,0)</f>
        <v>0</v>
      </c>
      <c r="X6646" s="15" t="str">
        <f aca="false">IF(F6646&lt;=12,"0-12 months",IF(F6646&lt;=24,"13-24 months",IF(F6646&lt;=48,"25-48 months","49-72 months")))</f>
        <v>49-72 months</v>
      </c>
      <c r="Y6646" s="15" t="str">
        <f aca="false">IF(C6646=1,"Yes","No")</f>
        <v>No</v>
      </c>
      <c r="Z6646" s="15" t="n">
        <f aca="false">COUNTIF(J6646:O6646,"Yes")</f>
        <v>2</v>
      </c>
      <c r="AA6646" s="18" t="n">
        <f aca="false">S6646*W6646</f>
        <v>0</v>
      </c>
      <c r="AB6646" s="15" t="n">
        <f aca="false">(P6646="Month-to-month")+(I6646="Fiber optic")+(R6646="Electronic check")+(F6646&lt;=12)+(M6646="No")+(J6646="No")</f>
        <v>3</v>
      </c>
      <c r="AC6646" s="15" t="str">
        <f aca="false">IF(AB6646&gt;=5,"High",IF(AB6646&gt;=3,"Medium","Low"))</f>
        <v>Medium</v>
      </c>
    </row>
    <row r="6647" customFormat="false" ht="15" hidden="false" customHeight="false" outlineLevel="0" collapsed="false">
      <c r="A6647" s="15" t="s">
        <v>6744</v>
      </c>
      <c r="B6647" s="15" t="s">
        <v>94</v>
      </c>
      <c r="C6647" s="15" t="n">
        <v>0</v>
      </c>
      <c r="D6647" s="15" t="s">
        <v>24</v>
      </c>
      <c r="E6647" s="15" t="s">
        <v>24</v>
      </c>
      <c r="F6647" s="15" t="n">
        <v>2</v>
      </c>
      <c r="G6647" s="15" t="s">
        <v>26</v>
      </c>
      <c r="H6647" s="15" t="s">
        <v>24</v>
      </c>
      <c r="I6647" s="15" t="s">
        <v>24</v>
      </c>
      <c r="J6647" s="15" t="s">
        <v>28</v>
      </c>
      <c r="K6647" s="15" t="s">
        <v>28</v>
      </c>
      <c r="L6647" s="15" t="s">
        <v>28</v>
      </c>
      <c r="M6647" s="15" t="s">
        <v>28</v>
      </c>
      <c r="N6647" s="15" t="s">
        <v>28</v>
      </c>
      <c r="O6647" s="15" t="s">
        <v>28</v>
      </c>
      <c r="P6647" s="15" t="s">
        <v>25</v>
      </c>
      <c r="Q6647" s="15" t="s">
        <v>24</v>
      </c>
      <c r="R6647" s="15" t="s">
        <v>17</v>
      </c>
      <c r="S6647" s="18" t="n">
        <v>20.1</v>
      </c>
      <c r="T6647" s="15" t="n">
        <v>39.8</v>
      </c>
      <c r="U6647" s="15" t="s">
        <v>24</v>
      </c>
      <c r="V6647" s="18" t="n">
        <f aca="false">IF(ISNUMBER(T6647),T6647,0)</f>
        <v>39.8</v>
      </c>
      <c r="W6647" s="15" t="n">
        <f aca="false">IF(U6647="Yes",1,0)</f>
        <v>0</v>
      </c>
      <c r="X6647" s="15" t="str">
        <f aca="false">IF(F6647&lt;=12,"0-12 months",IF(F6647&lt;=24,"13-24 months",IF(F6647&lt;=48,"25-48 months","49-72 months")))</f>
        <v>0-12 months</v>
      </c>
      <c r="Y6647" s="15" t="str">
        <f aca="false">IF(C6647=1,"Yes","No")</f>
        <v>No</v>
      </c>
      <c r="Z6647" s="15" t="n">
        <f aca="false">COUNTIF(J6647:O6647,"Yes")</f>
        <v>0</v>
      </c>
      <c r="AA6647" s="18" t="n">
        <f aca="false">S6647*W6647</f>
        <v>0</v>
      </c>
      <c r="AB6647" s="15" t="n">
        <f aca="false">(P6647="Month-to-month")+(I6647="Fiber optic")+(R6647="Electronic check")+(F6647&lt;=12)+(M6647="No")+(J6647="No")</f>
        <v>2</v>
      </c>
      <c r="AC6647" s="15" t="str">
        <f aca="false">IF(AB6647&gt;=5,"High",IF(AB6647&gt;=3,"Medium","Low"))</f>
        <v>Low</v>
      </c>
    </row>
    <row r="6648" customFormat="false" ht="15" hidden="false" customHeight="false" outlineLevel="0" collapsed="false">
      <c r="A6648" s="15" t="s">
        <v>6745</v>
      </c>
      <c r="B6648" s="15" t="s">
        <v>98</v>
      </c>
      <c r="C6648" s="15" t="n">
        <v>0</v>
      </c>
      <c r="D6648" s="15" t="s">
        <v>26</v>
      </c>
      <c r="E6648" s="15" t="s">
        <v>26</v>
      </c>
      <c r="F6648" s="15" t="n">
        <v>51</v>
      </c>
      <c r="G6648" s="15" t="s">
        <v>26</v>
      </c>
      <c r="H6648" s="15" t="s">
        <v>24</v>
      </c>
      <c r="I6648" s="15" t="s">
        <v>24</v>
      </c>
      <c r="J6648" s="15" t="s">
        <v>28</v>
      </c>
      <c r="K6648" s="15" t="s">
        <v>28</v>
      </c>
      <c r="L6648" s="15" t="s">
        <v>28</v>
      </c>
      <c r="M6648" s="15" t="s">
        <v>28</v>
      </c>
      <c r="N6648" s="15" t="s">
        <v>28</v>
      </c>
      <c r="O6648" s="15" t="s">
        <v>28</v>
      </c>
      <c r="P6648" s="15" t="s">
        <v>27</v>
      </c>
      <c r="Q6648" s="15" t="s">
        <v>24</v>
      </c>
      <c r="R6648" s="15" t="s">
        <v>17</v>
      </c>
      <c r="S6648" s="18" t="n">
        <v>19.4</v>
      </c>
      <c r="T6648" s="15" t="n">
        <v>997.75</v>
      </c>
      <c r="U6648" s="15" t="s">
        <v>24</v>
      </c>
      <c r="V6648" s="18" t="n">
        <f aca="false">IF(ISNUMBER(T6648),T6648,0)</f>
        <v>997.75</v>
      </c>
      <c r="W6648" s="15" t="n">
        <f aca="false">IF(U6648="Yes",1,0)</f>
        <v>0</v>
      </c>
      <c r="X6648" s="15" t="str">
        <f aca="false">IF(F6648&lt;=12,"0-12 months",IF(F6648&lt;=24,"13-24 months",IF(F6648&lt;=48,"25-48 months","49-72 months")))</f>
        <v>49-72 months</v>
      </c>
      <c r="Y6648" s="15" t="str">
        <f aca="false">IF(C6648=1,"Yes","No")</f>
        <v>No</v>
      </c>
      <c r="Z6648" s="15" t="n">
        <f aca="false">COUNTIF(J6648:O6648,"Yes")</f>
        <v>0</v>
      </c>
      <c r="AA6648" s="18" t="n">
        <f aca="false">S6648*W6648</f>
        <v>0</v>
      </c>
      <c r="AB6648" s="15" t="n">
        <f aca="false">(P6648="Month-to-month")+(I6648="Fiber optic")+(R6648="Electronic check")+(F6648&lt;=12)+(M6648="No")+(J6648="No")</f>
        <v>0</v>
      </c>
      <c r="AC6648" s="15" t="str">
        <f aca="false">IF(AB6648&gt;=5,"High",IF(AB6648&gt;=3,"Medium","Low"))</f>
        <v>Low</v>
      </c>
    </row>
    <row r="6649" customFormat="false" ht="15" hidden="false" customHeight="false" outlineLevel="0" collapsed="false">
      <c r="A6649" s="15" t="s">
        <v>6746</v>
      </c>
      <c r="B6649" s="15" t="s">
        <v>94</v>
      </c>
      <c r="C6649" s="15" t="n">
        <v>0</v>
      </c>
      <c r="D6649" s="15" t="s">
        <v>26</v>
      </c>
      <c r="E6649" s="15" t="s">
        <v>26</v>
      </c>
      <c r="F6649" s="15" t="n">
        <v>71</v>
      </c>
      <c r="G6649" s="15" t="s">
        <v>26</v>
      </c>
      <c r="H6649" s="15" t="s">
        <v>24</v>
      </c>
      <c r="I6649" s="15" t="s">
        <v>96</v>
      </c>
      <c r="J6649" s="15" t="s">
        <v>26</v>
      </c>
      <c r="K6649" s="15" t="s">
        <v>24</v>
      </c>
      <c r="L6649" s="15" t="s">
        <v>26</v>
      </c>
      <c r="M6649" s="15" t="s">
        <v>24</v>
      </c>
      <c r="N6649" s="15" t="s">
        <v>26</v>
      </c>
      <c r="O6649" s="15" t="s">
        <v>26</v>
      </c>
      <c r="P6649" s="15" t="s">
        <v>29</v>
      </c>
      <c r="Q6649" s="15" t="s">
        <v>24</v>
      </c>
      <c r="R6649" s="15" t="s">
        <v>21</v>
      </c>
      <c r="S6649" s="18" t="n">
        <v>77.55</v>
      </c>
      <c r="T6649" s="15" t="n">
        <v>5574.35</v>
      </c>
      <c r="U6649" s="15" t="s">
        <v>24</v>
      </c>
      <c r="V6649" s="18" t="n">
        <f aca="false">IF(ISNUMBER(T6649),T6649,0)</f>
        <v>5574.35</v>
      </c>
      <c r="W6649" s="15" t="n">
        <f aca="false">IF(U6649="Yes",1,0)</f>
        <v>0</v>
      </c>
      <c r="X6649" s="15" t="str">
        <f aca="false">IF(F6649&lt;=12,"0-12 months",IF(F6649&lt;=24,"13-24 months",IF(F6649&lt;=48,"25-48 months","49-72 months")))</f>
        <v>49-72 months</v>
      </c>
      <c r="Y6649" s="15" t="str">
        <f aca="false">IF(C6649=1,"Yes","No")</f>
        <v>No</v>
      </c>
      <c r="Z6649" s="15" t="n">
        <f aca="false">COUNTIF(J6649:O6649,"Yes")</f>
        <v>4</v>
      </c>
      <c r="AA6649" s="18" t="n">
        <f aca="false">S6649*W6649</f>
        <v>0</v>
      </c>
      <c r="AB6649" s="15" t="n">
        <f aca="false">(P6649="Month-to-month")+(I6649="Fiber optic")+(R6649="Electronic check")+(F6649&lt;=12)+(M6649="No")+(J6649="No")</f>
        <v>1</v>
      </c>
      <c r="AC6649" s="15" t="str">
        <f aca="false">IF(AB6649&gt;=5,"High",IF(AB6649&gt;=3,"Medium","Low"))</f>
        <v>Low</v>
      </c>
    </row>
    <row r="6650" customFormat="false" ht="15" hidden="false" customHeight="false" outlineLevel="0" collapsed="false">
      <c r="A6650" s="15" t="s">
        <v>6747</v>
      </c>
      <c r="B6650" s="15" t="s">
        <v>94</v>
      </c>
      <c r="C6650" s="15" t="n">
        <v>0</v>
      </c>
      <c r="D6650" s="15" t="s">
        <v>26</v>
      </c>
      <c r="E6650" s="15" t="s">
        <v>26</v>
      </c>
      <c r="F6650" s="15" t="n">
        <v>20</v>
      </c>
      <c r="G6650" s="15" t="s">
        <v>26</v>
      </c>
      <c r="H6650" s="15" t="s">
        <v>24</v>
      </c>
      <c r="I6650" s="15" t="s">
        <v>24</v>
      </c>
      <c r="J6650" s="15" t="s">
        <v>28</v>
      </c>
      <c r="K6650" s="15" t="s">
        <v>28</v>
      </c>
      <c r="L6650" s="15" t="s">
        <v>28</v>
      </c>
      <c r="M6650" s="15" t="s">
        <v>28</v>
      </c>
      <c r="N6650" s="15" t="s">
        <v>28</v>
      </c>
      <c r="O6650" s="15" t="s">
        <v>28</v>
      </c>
      <c r="P6650" s="15" t="s">
        <v>25</v>
      </c>
      <c r="Q6650" s="15" t="s">
        <v>24</v>
      </c>
      <c r="R6650" s="15" t="s">
        <v>17</v>
      </c>
      <c r="S6650" s="18" t="n">
        <v>20.05</v>
      </c>
      <c r="T6650" s="15" t="n">
        <v>406.05</v>
      </c>
      <c r="U6650" s="15" t="s">
        <v>24</v>
      </c>
      <c r="V6650" s="18" t="n">
        <f aca="false">IF(ISNUMBER(T6650),T6650,0)</f>
        <v>406.05</v>
      </c>
      <c r="W6650" s="15" t="n">
        <f aca="false">IF(U6650="Yes",1,0)</f>
        <v>0</v>
      </c>
      <c r="X6650" s="15" t="str">
        <f aca="false">IF(F6650&lt;=12,"0-12 months",IF(F6650&lt;=24,"13-24 months",IF(F6650&lt;=48,"25-48 months","49-72 months")))</f>
        <v>13-24 months</v>
      </c>
      <c r="Y6650" s="15" t="str">
        <f aca="false">IF(C6650=1,"Yes","No")</f>
        <v>No</v>
      </c>
      <c r="Z6650" s="15" t="n">
        <f aca="false">COUNTIF(J6650:O6650,"Yes")</f>
        <v>0</v>
      </c>
      <c r="AA6650" s="18" t="n">
        <f aca="false">S6650*W6650</f>
        <v>0</v>
      </c>
      <c r="AB6650" s="15" t="n">
        <f aca="false">(P6650="Month-to-month")+(I6650="Fiber optic")+(R6650="Electronic check")+(F6650&lt;=12)+(M6650="No")+(J6650="No")</f>
        <v>1</v>
      </c>
      <c r="AC6650" s="15" t="str">
        <f aca="false">IF(AB6650&gt;=5,"High",IF(AB6650&gt;=3,"Medium","Low"))</f>
        <v>Low</v>
      </c>
    </row>
    <row r="6651" customFormat="false" ht="15" hidden="false" customHeight="false" outlineLevel="0" collapsed="false">
      <c r="A6651" s="15" t="s">
        <v>6748</v>
      </c>
      <c r="B6651" s="15" t="s">
        <v>98</v>
      </c>
      <c r="C6651" s="15" t="n">
        <v>0</v>
      </c>
      <c r="D6651" s="15" t="s">
        <v>26</v>
      </c>
      <c r="E6651" s="15" t="s">
        <v>26</v>
      </c>
      <c r="F6651" s="15" t="n">
        <v>6</v>
      </c>
      <c r="G6651" s="15" t="s">
        <v>26</v>
      </c>
      <c r="H6651" s="15" t="s">
        <v>24</v>
      </c>
      <c r="I6651" s="15" t="s">
        <v>24</v>
      </c>
      <c r="J6651" s="15" t="s">
        <v>28</v>
      </c>
      <c r="K6651" s="15" t="s">
        <v>28</v>
      </c>
      <c r="L6651" s="15" t="s">
        <v>28</v>
      </c>
      <c r="M6651" s="15" t="s">
        <v>28</v>
      </c>
      <c r="N6651" s="15" t="s">
        <v>28</v>
      </c>
      <c r="O6651" s="15" t="s">
        <v>28</v>
      </c>
      <c r="P6651" s="15" t="s">
        <v>25</v>
      </c>
      <c r="Q6651" s="15" t="s">
        <v>24</v>
      </c>
      <c r="R6651" s="15" t="s">
        <v>21</v>
      </c>
      <c r="S6651" s="18" t="n">
        <v>19.85</v>
      </c>
      <c r="T6651" s="15" t="n">
        <v>138.85</v>
      </c>
      <c r="U6651" s="15" t="s">
        <v>24</v>
      </c>
      <c r="V6651" s="18" t="n">
        <f aca="false">IF(ISNUMBER(T6651),T6651,0)</f>
        <v>138.85</v>
      </c>
      <c r="W6651" s="15" t="n">
        <f aca="false">IF(U6651="Yes",1,0)</f>
        <v>0</v>
      </c>
      <c r="X6651" s="15" t="str">
        <f aca="false">IF(F6651&lt;=12,"0-12 months",IF(F6651&lt;=24,"13-24 months",IF(F6651&lt;=48,"25-48 months","49-72 months")))</f>
        <v>0-12 months</v>
      </c>
      <c r="Y6651" s="15" t="str">
        <f aca="false">IF(C6651=1,"Yes","No")</f>
        <v>No</v>
      </c>
      <c r="Z6651" s="15" t="n">
        <f aca="false">COUNTIF(J6651:O6651,"Yes")</f>
        <v>0</v>
      </c>
      <c r="AA6651" s="18" t="n">
        <f aca="false">S6651*W6651</f>
        <v>0</v>
      </c>
      <c r="AB6651" s="15" t="n">
        <f aca="false">(P6651="Month-to-month")+(I6651="Fiber optic")+(R6651="Electronic check")+(F6651&lt;=12)+(M6651="No")+(J6651="No")</f>
        <v>2</v>
      </c>
      <c r="AC6651" s="15" t="str">
        <f aca="false">IF(AB6651&gt;=5,"High",IF(AB6651&gt;=3,"Medium","Low"))</f>
        <v>Low</v>
      </c>
    </row>
    <row r="6652" customFormat="false" ht="15" hidden="false" customHeight="false" outlineLevel="0" collapsed="false">
      <c r="A6652" s="15" t="s">
        <v>6749</v>
      </c>
      <c r="B6652" s="15" t="s">
        <v>94</v>
      </c>
      <c r="C6652" s="15" t="n">
        <v>0</v>
      </c>
      <c r="D6652" s="15" t="s">
        <v>24</v>
      </c>
      <c r="E6652" s="15" t="s">
        <v>24</v>
      </c>
      <c r="F6652" s="15" t="n">
        <v>6</v>
      </c>
      <c r="G6652" s="15" t="s">
        <v>26</v>
      </c>
      <c r="H6652" s="15" t="s">
        <v>24</v>
      </c>
      <c r="I6652" s="15" t="s">
        <v>24</v>
      </c>
      <c r="J6652" s="15" t="s">
        <v>28</v>
      </c>
      <c r="K6652" s="15" t="s">
        <v>28</v>
      </c>
      <c r="L6652" s="15" t="s">
        <v>28</v>
      </c>
      <c r="M6652" s="15" t="s">
        <v>28</v>
      </c>
      <c r="N6652" s="15" t="s">
        <v>28</v>
      </c>
      <c r="O6652" s="15" t="s">
        <v>28</v>
      </c>
      <c r="P6652" s="15" t="s">
        <v>25</v>
      </c>
      <c r="Q6652" s="15" t="s">
        <v>24</v>
      </c>
      <c r="R6652" s="15" t="s">
        <v>17</v>
      </c>
      <c r="S6652" s="18" t="n">
        <v>20.2</v>
      </c>
      <c r="T6652" s="15" t="n">
        <v>123.65</v>
      </c>
      <c r="U6652" s="15" t="s">
        <v>24</v>
      </c>
      <c r="V6652" s="18" t="n">
        <f aca="false">IF(ISNUMBER(T6652),T6652,0)</f>
        <v>123.65</v>
      </c>
      <c r="W6652" s="15" t="n">
        <f aca="false">IF(U6652="Yes",1,0)</f>
        <v>0</v>
      </c>
      <c r="X6652" s="15" t="str">
        <f aca="false">IF(F6652&lt;=12,"0-12 months",IF(F6652&lt;=24,"13-24 months",IF(F6652&lt;=48,"25-48 months","49-72 months")))</f>
        <v>0-12 months</v>
      </c>
      <c r="Y6652" s="15" t="str">
        <f aca="false">IF(C6652=1,"Yes","No")</f>
        <v>No</v>
      </c>
      <c r="Z6652" s="15" t="n">
        <f aca="false">COUNTIF(J6652:O6652,"Yes")</f>
        <v>0</v>
      </c>
      <c r="AA6652" s="18" t="n">
        <f aca="false">S6652*W6652</f>
        <v>0</v>
      </c>
      <c r="AB6652" s="15" t="n">
        <f aca="false">(P6652="Month-to-month")+(I6652="Fiber optic")+(R6652="Electronic check")+(F6652&lt;=12)+(M6652="No")+(J6652="No")</f>
        <v>2</v>
      </c>
      <c r="AC6652" s="15" t="str">
        <f aca="false">IF(AB6652&gt;=5,"High",IF(AB6652&gt;=3,"Medium","Low"))</f>
        <v>Low</v>
      </c>
    </row>
    <row r="6653" customFormat="false" ht="15" hidden="false" customHeight="false" outlineLevel="0" collapsed="false">
      <c r="A6653" s="15" t="s">
        <v>6750</v>
      </c>
      <c r="B6653" s="15" t="s">
        <v>94</v>
      </c>
      <c r="C6653" s="15" t="n">
        <v>0</v>
      </c>
      <c r="D6653" s="15" t="s">
        <v>24</v>
      </c>
      <c r="E6653" s="15" t="s">
        <v>24</v>
      </c>
      <c r="F6653" s="15" t="n">
        <v>29</v>
      </c>
      <c r="G6653" s="15" t="s">
        <v>26</v>
      </c>
      <c r="H6653" s="15" t="s">
        <v>26</v>
      </c>
      <c r="I6653" s="15" t="s">
        <v>96</v>
      </c>
      <c r="J6653" s="15" t="s">
        <v>26</v>
      </c>
      <c r="K6653" s="15" t="s">
        <v>26</v>
      </c>
      <c r="L6653" s="15" t="s">
        <v>24</v>
      </c>
      <c r="M6653" s="15" t="s">
        <v>26</v>
      </c>
      <c r="N6653" s="15" t="s">
        <v>24</v>
      </c>
      <c r="O6653" s="15" t="s">
        <v>24</v>
      </c>
      <c r="P6653" s="15" t="s">
        <v>25</v>
      </c>
      <c r="Q6653" s="15" t="s">
        <v>24</v>
      </c>
      <c r="R6653" s="15" t="s">
        <v>17</v>
      </c>
      <c r="S6653" s="18" t="n">
        <v>67.45</v>
      </c>
      <c r="T6653" s="15" t="n">
        <v>1801.1</v>
      </c>
      <c r="U6653" s="15" t="s">
        <v>24</v>
      </c>
      <c r="V6653" s="18" t="n">
        <f aca="false">IF(ISNUMBER(T6653),T6653,0)</f>
        <v>1801.1</v>
      </c>
      <c r="W6653" s="15" t="n">
        <f aca="false">IF(U6653="Yes",1,0)</f>
        <v>0</v>
      </c>
      <c r="X6653" s="15" t="str">
        <f aca="false">IF(F6653&lt;=12,"0-12 months",IF(F6653&lt;=24,"13-24 months",IF(F6653&lt;=48,"25-48 months","49-72 months")))</f>
        <v>25-48 months</v>
      </c>
      <c r="Y6653" s="15" t="str">
        <f aca="false">IF(C6653=1,"Yes","No")</f>
        <v>No</v>
      </c>
      <c r="Z6653" s="15" t="n">
        <f aca="false">COUNTIF(J6653:O6653,"Yes")</f>
        <v>3</v>
      </c>
      <c r="AA6653" s="18" t="n">
        <f aca="false">S6653*W6653</f>
        <v>0</v>
      </c>
      <c r="AB6653" s="15" t="n">
        <f aca="false">(P6653="Month-to-month")+(I6653="Fiber optic")+(R6653="Electronic check")+(F6653&lt;=12)+(M6653="No")+(J6653="No")</f>
        <v>1</v>
      </c>
      <c r="AC6653" s="15" t="str">
        <f aca="false">IF(AB6653&gt;=5,"High",IF(AB6653&gt;=3,"Medium","Low"))</f>
        <v>Low</v>
      </c>
    </row>
    <row r="6654" customFormat="false" ht="15" hidden="false" customHeight="false" outlineLevel="0" collapsed="false">
      <c r="A6654" s="15" t="s">
        <v>6751</v>
      </c>
      <c r="B6654" s="15" t="s">
        <v>98</v>
      </c>
      <c r="C6654" s="15" t="n">
        <v>0</v>
      </c>
      <c r="D6654" s="15" t="s">
        <v>24</v>
      </c>
      <c r="E6654" s="15" t="s">
        <v>24</v>
      </c>
      <c r="F6654" s="15" t="n">
        <v>36</v>
      </c>
      <c r="G6654" s="15" t="s">
        <v>26</v>
      </c>
      <c r="H6654" s="15" t="s">
        <v>24</v>
      </c>
      <c r="I6654" s="15" t="s">
        <v>24</v>
      </c>
      <c r="J6654" s="15" t="s">
        <v>28</v>
      </c>
      <c r="K6654" s="15" t="s">
        <v>28</v>
      </c>
      <c r="L6654" s="15" t="s">
        <v>28</v>
      </c>
      <c r="M6654" s="15" t="s">
        <v>28</v>
      </c>
      <c r="N6654" s="15" t="s">
        <v>28</v>
      </c>
      <c r="O6654" s="15" t="s">
        <v>28</v>
      </c>
      <c r="P6654" s="15" t="s">
        <v>29</v>
      </c>
      <c r="Q6654" s="15" t="s">
        <v>26</v>
      </c>
      <c r="R6654" s="15" t="s">
        <v>21</v>
      </c>
      <c r="S6654" s="18" t="n">
        <v>18.55</v>
      </c>
      <c r="T6654" s="15" t="n">
        <v>689</v>
      </c>
      <c r="U6654" s="15" t="s">
        <v>24</v>
      </c>
      <c r="V6654" s="18" t="n">
        <f aca="false">IF(ISNUMBER(T6654),T6654,0)</f>
        <v>689</v>
      </c>
      <c r="W6654" s="15" t="n">
        <f aca="false">IF(U6654="Yes",1,0)</f>
        <v>0</v>
      </c>
      <c r="X6654" s="15" t="str">
        <f aca="false">IF(F6654&lt;=12,"0-12 months",IF(F6654&lt;=24,"13-24 months",IF(F6654&lt;=48,"25-48 months","49-72 months")))</f>
        <v>25-48 months</v>
      </c>
      <c r="Y6654" s="15" t="str">
        <f aca="false">IF(C6654=1,"Yes","No")</f>
        <v>No</v>
      </c>
      <c r="Z6654" s="15" t="n">
        <f aca="false">COUNTIF(J6654:O6654,"Yes")</f>
        <v>0</v>
      </c>
      <c r="AA6654" s="18" t="n">
        <f aca="false">S6654*W6654</f>
        <v>0</v>
      </c>
      <c r="AB6654" s="15" t="n">
        <f aca="false">(P6654="Month-to-month")+(I6654="Fiber optic")+(R6654="Electronic check")+(F6654&lt;=12)+(M6654="No")+(J6654="No")</f>
        <v>0</v>
      </c>
      <c r="AC6654" s="15" t="str">
        <f aca="false">IF(AB6654&gt;=5,"High",IF(AB6654&gt;=3,"Medium","Low"))</f>
        <v>Low</v>
      </c>
    </row>
    <row r="6655" customFormat="false" ht="15" hidden="false" customHeight="false" outlineLevel="0" collapsed="false">
      <c r="A6655" s="15" t="s">
        <v>6752</v>
      </c>
      <c r="B6655" s="15" t="s">
        <v>94</v>
      </c>
      <c r="C6655" s="15" t="n">
        <v>0</v>
      </c>
      <c r="D6655" s="15" t="s">
        <v>24</v>
      </c>
      <c r="E6655" s="15" t="s">
        <v>24</v>
      </c>
      <c r="F6655" s="15" t="n">
        <v>28</v>
      </c>
      <c r="G6655" s="15" t="s">
        <v>24</v>
      </c>
      <c r="H6655" s="15" t="s">
        <v>95</v>
      </c>
      <c r="I6655" s="15" t="s">
        <v>96</v>
      </c>
      <c r="J6655" s="15" t="s">
        <v>24</v>
      </c>
      <c r="K6655" s="15" t="s">
        <v>24</v>
      </c>
      <c r="L6655" s="15" t="s">
        <v>26</v>
      </c>
      <c r="M6655" s="15" t="s">
        <v>24</v>
      </c>
      <c r="N6655" s="15" t="s">
        <v>24</v>
      </c>
      <c r="O6655" s="15" t="s">
        <v>24</v>
      </c>
      <c r="P6655" s="15" t="s">
        <v>25</v>
      </c>
      <c r="Q6655" s="15" t="s">
        <v>26</v>
      </c>
      <c r="R6655" s="15" t="s">
        <v>17</v>
      </c>
      <c r="S6655" s="18" t="n">
        <v>29.75</v>
      </c>
      <c r="T6655" s="15" t="n">
        <v>790.7</v>
      </c>
      <c r="U6655" s="15" t="s">
        <v>24</v>
      </c>
      <c r="V6655" s="18" t="n">
        <f aca="false">IF(ISNUMBER(T6655),T6655,0)</f>
        <v>790.7</v>
      </c>
      <c r="W6655" s="15" t="n">
        <f aca="false">IF(U6655="Yes",1,0)</f>
        <v>0</v>
      </c>
      <c r="X6655" s="15" t="str">
        <f aca="false">IF(F6655&lt;=12,"0-12 months",IF(F6655&lt;=24,"13-24 months",IF(F6655&lt;=48,"25-48 months","49-72 months")))</f>
        <v>25-48 months</v>
      </c>
      <c r="Y6655" s="15" t="str">
        <f aca="false">IF(C6655=1,"Yes","No")</f>
        <v>No</v>
      </c>
      <c r="Z6655" s="15" t="n">
        <f aca="false">COUNTIF(J6655:O6655,"Yes")</f>
        <v>1</v>
      </c>
      <c r="AA6655" s="18" t="n">
        <f aca="false">S6655*W6655</f>
        <v>0</v>
      </c>
      <c r="AB6655" s="15" t="n">
        <f aca="false">(P6655="Month-to-month")+(I6655="Fiber optic")+(R6655="Electronic check")+(F6655&lt;=12)+(M6655="No")+(J6655="No")</f>
        <v>3</v>
      </c>
      <c r="AC6655" s="15" t="str">
        <f aca="false">IF(AB6655&gt;=5,"High",IF(AB6655&gt;=3,"Medium","Low"))</f>
        <v>Medium</v>
      </c>
    </row>
    <row r="6656" customFormat="false" ht="15" hidden="false" customHeight="false" outlineLevel="0" collapsed="false">
      <c r="A6656" s="15" t="s">
        <v>6753</v>
      </c>
      <c r="B6656" s="15" t="s">
        <v>94</v>
      </c>
      <c r="C6656" s="15" t="n">
        <v>0</v>
      </c>
      <c r="D6656" s="15" t="s">
        <v>26</v>
      </c>
      <c r="E6656" s="15" t="s">
        <v>24</v>
      </c>
      <c r="F6656" s="15" t="n">
        <v>7</v>
      </c>
      <c r="G6656" s="15" t="s">
        <v>26</v>
      </c>
      <c r="H6656" s="15" t="s">
        <v>26</v>
      </c>
      <c r="I6656" s="15" t="s">
        <v>102</v>
      </c>
      <c r="J6656" s="15" t="s">
        <v>24</v>
      </c>
      <c r="K6656" s="15" t="s">
        <v>24</v>
      </c>
      <c r="L6656" s="15" t="s">
        <v>24</v>
      </c>
      <c r="M6656" s="15" t="s">
        <v>24</v>
      </c>
      <c r="N6656" s="15" t="s">
        <v>26</v>
      </c>
      <c r="O6656" s="15" t="s">
        <v>24</v>
      </c>
      <c r="P6656" s="15" t="s">
        <v>25</v>
      </c>
      <c r="Q6656" s="15" t="s">
        <v>26</v>
      </c>
      <c r="R6656" s="15" t="s">
        <v>15</v>
      </c>
      <c r="S6656" s="18" t="n">
        <v>86.5</v>
      </c>
      <c r="T6656" s="15" t="n">
        <v>582.5</v>
      </c>
      <c r="U6656" s="15" t="s">
        <v>26</v>
      </c>
      <c r="V6656" s="18" t="n">
        <f aca="false">IF(ISNUMBER(T6656),T6656,0)</f>
        <v>582.5</v>
      </c>
      <c r="W6656" s="15" t="n">
        <f aca="false">IF(U6656="Yes",1,0)</f>
        <v>1</v>
      </c>
      <c r="X6656" s="15" t="str">
        <f aca="false">IF(F6656&lt;=12,"0-12 months",IF(F6656&lt;=24,"13-24 months",IF(F6656&lt;=48,"25-48 months","49-72 months")))</f>
        <v>0-12 months</v>
      </c>
      <c r="Y6656" s="15" t="str">
        <f aca="false">IF(C6656=1,"Yes","No")</f>
        <v>No</v>
      </c>
      <c r="Z6656" s="15" t="n">
        <f aca="false">COUNTIF(J6656:O6656,"Yes")</f>
        <v>1</v>
      </c>
      <c r="AA6656" s="18" t="n">
        <f aca="false">S6656*W6656</f>
        <v>86.5</v>
      </c>
      <c r="AB6656" s="15" t="n">
        <f aca="false">(P6656="Month-to-month")+(I6656="Fiber optic")+(R6656="Electronic check")+(F6656&lt;=12)+(M6656="No")+(J6656="No")</f>
        <v>6</v>
      </c>
      <c r="AC6656" s="15" t="str">
        <f aca="false">IF(AB6656&gt;=5,"High",IF(AB6656&gt;=3,"Medium","Low"))</f>
        <v>High</v>
      </c>
    </row>
    <row r="6657" customFormat="false" ht="15" hidden="false" customHeight="false" outlineLevel="0" collapsed="false">
      <c r="A6657" s="15" t="s">
        <v>6754</v>
      </c>
      <c r="B6657" s="15" t="s">
        <v>94</v>
      </c>
      <c r="C6657" s="15" t="n">
        <v>0</v>
      </c>
      <c r="D6657" s="15" t="s">
        <v>24</v>
      </c>
      <c r="E6657" s="15" t="s">
        <v>24</v>
      </c>
      <c r="F6657" s="15" t="n">
        <v>63</v>
      </c>
      <c r="G6657" s="15" t="s">
        <v>26</v>
      </c>
      <c r="H6657" s="15" t="s">
        <v>26</v>
      </c>
      <c r="I6657" s="15" t="s">
        <v>24</v>
      </c>
      <c r="J6657" s="15" t="s">
        <v>28</v>
      </c>
      <c r="K6657" s="15" t="s">
        <v>28</v>
      </c>
      <c r="L6657" s="15" t="s">
        <v>28</v>
      </c>
      <c r="M6657" s="15" t="s">
        <v>28</v>
      </c>
      <c r="N6657" s="15" t="s">
        <v>28</v>
      </c>
      <c r="O6657" s="15" t="s">
        <v>28</v>
      </c>
      <c r="P6657" s="15" t="s">
        <v>29</v>
      </c>
      <c r="Q6657" s="15" t="s">
        <v>24</v>
      </c>
      <c r="R6657" s="15" t="s">
        <v>17</v>
      </c>
      <c r="S6657" s="18" t="n">
        <v>24.2</v>
      </c>
      <c r="T6657" s="15" t="n">
        <v>1618.2</v>
      </c>
      <c r="U6657" s="15" t="s">
        <v>24</v>
      </c>
      <c r="V6657" s="18" t="n">
        <f aca="false">IF(ISNUMBER(T6657),T6657,0)</f>
        <v>1618.2</v>
      </c>
      <c r="W6657" s="15" t="n">
        <f aca="false">IF(U6657="Yes",1,0)</f>
        <v>0</v>
      </c>
      <c r="X6657" s="15" t="str">
        <f aca="false">IF(F6657&lt;=12,"0-12 months",IF(F6657&lt;=24,"13-24 months",IF(F6657&lt;=48,"25-48 months","49-72 months")))</f>
        <v>49-72 months</v>
      </c>
      <c r="Y6657" s="15" t="str">
        <f aca="false">IF(C6657=1,"Yes","No")</f>
        <v>No</v>
      </c>
      <c r="Z6657" s="15" t="n">
        <f aca="false">COUNTIF(J6657:O6657,"Yes")</f>
        <v>0</v>
      </c>
      <c r="AA6657" s="18" t="n">
        <f aca="false">S6657*W6657</f>
        <v>0</v>
      </c>
      <c r="AB6657" s="15" t="n">
        <f aca="false">(P6657="Month-to-month")+(I6657="Fiber optic")+(R6657="Electronic check")+(F6657&lt;=12)+(M6657="No")+(J6657="No")</f>
        <v>0</v>
      </c>
      <c r="AC6657" s="15" t="str">
        <f aca="false">IF(AB6657&gt;=5,"High",IF(AB6657&gt;=3,"Medium","Low"))</f>
        <v>Low</v>
      </c>
    </row>
    <row r="6658" customFormat="false" ht="15" hidden="false" customHeight="false" outlineLevel="0" collapsed="false">
      <c r="A6658" s="15" t="s">
        <v>6755</v>
      </c>
      <c r="B6658" s="15" t="s">
        <v>98</v>
      </c>
      <c r="C6658" s="15" t="n">
        <v>0</v>
      </c>
      <c r="D6658" s="15" t="s">
        <v>26</v>
      </c>
      <c r="E6658" s="15" t="s">
        <v>26</v>
      </c>
      <c r="F6658" s="15" t="n">
        <v>48</v>
      </c>
      <c r="G6658" s="15" t="s">
        <v>26</v>
      </c>
      <c r="H6658" s="15" t="s">
        <v>26</v>
      </c>
      <c r="I6658" s="15" t="s">
        <v>24</v>
      </c>
      <c r="J6658" s="15" t="s">
        <v>28</v>
      </c>
      <c r="K6658" s="15" t="s">
        <v>28</v>
      </c>
      <c r="L6658" s="15" t="s">
        <v>28</v>
      </c>
      <c r="M6658" s="15" t="s">
        <v>28</v>
      </c>
      <c r="N6658" s="15" t="s">
        <v>28</v>
      </c>
      <c r="O6658" s="15" t="s">
        <v>28</v>
      </c>
      <c r="P6658" s="15" t="s">
        <v>29</v>
      </c>
      <c r="Q6658" s="15" t="s">
        <v>24</v>
      </c>
      <c r="R6658" s="15" t="s">
        <v>17</v>
      </c>
      <c r="S6658" s="18" t="n">
        <v>23.55</v>
      </c>
      <c r="T6658" s="15" t="n">
        <v>1173.35</v>
      </c>
      <c r="U6658" s="15" t="s">
        <v>24</v>
      </c>
      <c r="V6658" s="18" t="n">
        <f aca="false">IF(ISNUMBER(T6658),T6658,0)</f>
        <v>1173.35</v>
      </c>
      <c r="W6658" s="15" t="n">
        <f aca="false">IF(U6658="Yes",1,0)</f>
        <v>0</v>
      </c>
      <c r="X6658" s="15" t="str">
        <f aca="false">IF(F6658&lt;=12,"0-12 months",IF(F6658&lt;=24,"13-24 months",IF(F6658&lt;=48,"25-48 months","49-72 months")))</f>
        <v>25-48 months</v>
      </c>
      <c r="Y6658" s="15" t="str">
        <f aca="false">IF(C6658=1,"Yes","No")</f>
        <v>No</v>
      </c>
      <c r="Z6658" s="15" t="n">
        <f aca="false">COUNTIF(J6658:O6658,"Yes")</f>
        <v>0</v>
      </c>
      <c r="AA6658" s="18" t="n">
        <f aca="false">S6658*W6658</f>
        <v>0</v>
      </c>
      <c r="AB6658" s="15" t="n">
        <f aca="false">(P6658="Month-to-month")+(I6658="Fiber optic")+(R6658="Electronic check")+(F6658&lt;=12)+(M6658="No")+(J6658="No")</f>
        <v>0</v>
      </c>
      <c r="AC6658" s="15" t="str">
        <f aca="false">IF(AB6658&gt;=5,"High",IF(AB6658&gt;=3,"Medium","Low"))</f>
        <v>Low</v>
      </c>
    </row>
    <row r="6659" customFormat="false" ht="15" hidden="false" customHeight="false" outlineLevel="0" collapsed="false">
      <c r="A6659" s="15" t="s">
        <v>6756</v>
      </c>
      <c r="B6659" s="15" t="s">
        <v>94</v>
      </c>
      <c r="C6659" s="15" t="n">
        <v>0</v>
      </c>
      <c r="D6659" s="15" t="s">
        <v>26</v>
      </c>
      <c r="E6659" s="15" t="s">
        <v>24</v>
      </c>
      <c r="F6659" s="15" t="n">
        <v>49</v>
      </c>
      <c r="G6659" s="15" t="s">
        <v>26</v>
      </c>
      <c r="H6659" s="15" t="s">
        <v>24</v>
      </c>
      <c r="I6659" s="15" t="s">
        <v>24</v>
      </c>
      <c r="J6659" s="15" t="s">
        <v>28</v>
      </c>
      <c r="K6659" s="15" t="s">
        <v>28</v>
      </c>
      <c r="L6659" s="15" t="s">
        <v>28</v>
      </c>
      <c r="M6659" s="15" t="s">
        <v>28</v>
      </c>
      <c r="N6659" s="15" t="s">
        <v>28</v>
      </c>
      <c r="O6659" s="15" t="s">
        <v>28</v>
      </c>
      <c r="P6659" s="15" t="s">
        <v>27</v>
      </c>
      <c r="Q6659" s="15" t="s">
        <v>24</v>
      </c>
      <c r="R6659" s="15" t="s">
        <v>19</v>
      </c>
      <c r="S6659" s="18" t="n">
        <v>20.45</v>
      </c>
      <c r="T6659" s="15" t="n">
        <v>900.9</v>
      </c>
      <c r="U6659" s="15" t="s">
        <v>24</v>
      </c>
      <c r="V6659" s="18" t="n">
        <f aca="false">IF(ISNUMBER(T6659),T6659,0)</f>
        <v>900.9</v>
      </c>
      <c r="W6659" s="15" t="n">
        <f aca="false">IF(U6659="Yes",1,0)</f>
        <v>0</v>
      </c>
      <c r="X6659" s="15" t="str">
        <f aca="false">IF(F6659&lt;=12,"0-12 months",IF(F6659&lt;=24,"13-24 months",IF(F6659&lt;=48,"25-48 months","49-72 months")))</f>
        <v>49-72 months</v>
      </c>
      <c r="Y6659" s="15" t="str">
        <f aca="false">IF(C6659=1,"Yes","No")</f>
        <v>No</v>
      </c>
      <c r="Z6659" s="15" t="n">
        <f aca="false">COUNTIF(J6659:O6659,"Yes")</f>
        <v>0</v>
      </c>
      <c r="AA6659" s="18" t="n">
        <f aca="false">S6659*W6659</f>
        <v>0</v>
      </c>
      <c r="AB6659" s="15" t="n">
        <f aca="false">(P6659="Month-to-month")+(I6659="Fiber optic")+(R6659="Electronic check")+(F6659&lt;=12)+(M6659="No")+(J6659="No")</f>
        <v>0</v>
      </c>
      <c r="AC6659" s="15" t="str">
        <f aca="false">IF(AB6659&gt;=5,"High",IF(AB6659&gt;=3,"Medium","Low"))</f>
        <v>Low</v>
      </c>
    </row>
    <row r="6660" customFormat="false" ht="15" hidden="false" customHeight="false" outlineLevel="0" collapsed="false">
      <c r="A6660" s="15" t="s">
        <v>6757</v>
      </c>
      <c r="B6660" s="15" t="s">
        <v>98</v>
      </c>
      <c r="C6660" s="15" t="n">
        <v>1</v>
      </c>
      <c r="D6660" s="15" t="s">
        <v>24</v>
      </c>
      <c r="E6660" s="15" t="s">
        <v>24</v>
      </c>
      <c r="F6660" s="15" t="n">
        <v>27</v>
      </c>
      <c r="G6660" s="15" t="s">
        <v>26</v>
      </c>
      <c r="H6660" s="15" t="s">
        <v>26</v>
      </c>
      <c r="I6660" s="15" t="s">
        <v>102</v>
      </c>
      <c r="J6660" s="15" t="s">
        <v>24</v>
      </c>
      <c r="K6660" s="15" t="s">
        <v>26</v>
      </c>
      <c r="L6660" s="15" t="s">
        <v>24</v>
      </c>
      <c r="M6660" s="15" t="s">
        <v>24</v>
      </c>
      <c r="N6660" s="15" t="s">
        <v>24</v>
      </c>
      <c r="O6660" s="15" t="s">
        <v>24</v>
      </c>
      <c r="P6660" s="15" t="s">
        <v>25</v>
      </c>
      <c r="Q6660" s="15" t="s">
        <v>26</v>
      </c>
      <c r="R6660" s="15" t="s">
        <v>15</v>
      </c>
      <c r="S6660" s="18" t="n">
        <v>81.45</v>
      </c>
      <c r="T6660" s="15" t="n">
        <v>2122.05</v>
      </c>
      <c r="U6660" s="15" t="s">
        <v>26</v>
      </c>
      <c r="V6660" s="18" t="n">
        <f aca="false">IF(ISNUMBER(T6660),T6660,0)</f>
        <v>2122.05</v>
      </c>
      <c r="W6660" s="15" t="n">
        <f aca="false">IF(U6660="Yes",1,0)</f>
        <v>1</v>
      </c>
      <c r="X6660" s="15" t="str">
        <f aca="false">IF(F6660&lt;=12,"0-12 months",IF(F6660&lt;=24,"13-24 months",IF(F6660&lt;=48,"25-48 months","49-72 months")))</f>
        <v>25-48 months</v>
      </c>
      <c r="Y6660" s="15" t="str">
        <f aca="false">IF(C6660=1,"Yes","No")</f>
        <v>Yes</v>
      </c>
      <c r="Z6660" s="15" t="n">
        <f aca="false">COUNTIF(J6660:O6660,"Yes")</f>
        <v>1</v>
      </c>
      <c r="AA6660" s="18" t="n">
        <f aca="false">S6660*W6660</f>
        <v>81.45</v>
      </c>
      <c r="AB6660" s="15" t="n">
        <f aca="false">(P6660="Month-to-month")+(I6660="Fiber optic")+(R6660="Electronic check")+(F6660&lt;=12)+(M6660="No")+(J6660="No")</f>
        <v>5</v>
      </c>
      <c r="AC6660" s="15" t="str">
        <f aca="false">IF(AB6660&gt;=5,"High",IF(AB6660&gt;=3,"Medium","Low"))</f>
        <v>High</v>
      </c>
    </row>
    <row r="6661" customFormat="false" ht="15" hidden="false" customHeight="false" outlineLevel="0" collapsed="false">
      <c r="A6661" s="15" t="s">
        <v>6758</v>
      </c>
      <c r="B6661" s="15" t="s">
        <v>98</v>
      </c>
      <c r="C6661" s="15" t="n">
        <v>0</v>
      </c>
      <c r="D6661" s="15" t="s">
        <v>26</v>
      </c>
      <c r="E6661" s="15" t="s">
        <v>24</v>
      </c>
      <c r="F6661" s="15" t="n">
        <v>72</v>
      </c>
      <c r="G6661" s="15" t="s">
        <v>26</v>
      </c>
      <c r="H6661" s="15" t="s">
        <v>26</v>
      </c>
      <c r="I6661" s="15" t="s">
        <v>96</v>
      </c>
      <c r="J6661" s="15" t="s">
        <v>26</v>
      </c>
      <c r="K6661" s="15" t="s">
        <v>26</v>
      </c>
      <c r="L6661" s="15" t="s">
        <v>26</v>
      </c>
      <c r="M6661" s="15" t="s">
        <v>26</v>
      </c>
      <c r="N6661" s="15" t="s">
        <v>26</v>
      </c>
      <c r="O6661" s="15" t="s">
        <v>26</v>
      </c>
      <c r="P6661" s="15" t="s">
        <v>29</v>
      </c>
      <c r="Q6661" s="15" t="s">
        <v>24</v>
      </c>
      <c r="R6661" s="15" t="s">
        <v>21</v>
      </c>
      <c r="S6661" s="18" t="n">
        <v>92.3</v>
      </c>
      <c r="T6661" s="15" t="n">
        <v>6719.9</v>
      </c>
      <c r="U6661" s="15" t="s">
        <v>24</v>
      </c>
      <c r="V6661" s="18" t="n">
        <f aca="false">IF(ISNUMBER(T6661),T6661,0)</f>
        <v>6719.9</v>
      </c>
      <c r="W6661" s="15" t="n">
        <f aca="false">IF(U6661="Yes",1,0)</f>
        <v>0</v>
      </c>
      <c r="X6661" s="15" t="str">
        <f aca="false">IF(F6661&lt;=12,"0-12 months",IF(F6661&lt;=24,"13-24 months",IF(F6661&lt;=48,"25-48 months","49-72 months")))</f>
        <v>49-72 months</v>
      </c>
      <c r="Y6661" s="15" t="str">
        <f aca="false">IF(C6661=1,"Yes","No")</f>
        <v>No</v>
      </c>
      <c r="Z6661" s="15" t="n">
        <f aca="false">COUNTIF(J6661:O6661,"Yes")</f>
        <v>6</v>
      </c>
      <c r="AA6661" s="18" t="n">
        <f aca="false">S6661*W6661</f>
        <v>0</v>
      </c>
      <c r="AB6661" s="15" t="n">
        <f aca="false">(P6661="Month-to-month")+(I6661="Fiber optic")+(R6661="Electronic check")+(F6661&lt;=12)+(M6661="No")+(J6661="No")</f>
        <v>0</v>
      </c>
      <c r="AC6661" s="15" t="str">
        <f aca="false">IF(AB6661&gt;=5,"High",IF(AB6661&gt;=3,"Medium","Low"))</f>
        <v>Low</v>
      </c>
    </row>
    <row r="6662" customFormat="false" ht="15" hidden="false" customHeight="false" outlineLevel="0" collapsed="false">
      <c r="A6662" s="15" t="s">
        <v>6759</v>
      </c>
      <c r="B6662" s="15" t="s">
        <v>98</v>
      </c>
      <c r="C6662" s="15" t="n">
        <v>0</v>
      </c>
      <c r="D6662" s="15" t="s">
        <v>26</v>
      </c>
      <c r="E6662" s="15" t="s">
        <v>24</v>
      </c>
      <c r="F6662" s="15" t="n">
        <v>1</v>
      </c>
      <c r="G6662" s="15" t="s">
        <v>26</v>
      </c>
      <c r="H6662" s="15" t="s">
        <v>24</v>
      </c>
      <c r="I6662" s="15" t="s">
        <v>102</v>
      </c>
      <c r="J6662" s="15" t="s">
        <v>24</v>
      </c>
      <c r="K6662" s="15" t="s">
        <v>24</v>
      </c>
      <c r="L6662" s="15" t="s">
        <v>24</v>
      </c>
      <c r="M6662" s="15" t="s">
        <v>24</v>
      </c>
      <c r="N6662" s="15" t="s">
        <v>24</v>
      </c>
      <c r="O6662" s="15" t="s">
        <v>24</v>
      </c>
      <c r="P6662" s="15" t="s">
        <v>25</v>
      </c>
      <c r="Q6662" s="15" t="s">
        <v>26</v>
      </c>
      <c r="R6662" s="15" t="s">
        <v>15</v>
      </c>
      <c r="S6662" s="18" t="n">
        <v>69.15</v>
      </c>
      <c r="T6662" s="15" t="n">
        <v>69.15</v>
      </c>
      <c r="U6662" s="15" t="s">
        <v>26</v>
      </c>
      <c r="V6662" s="18" t="n">
        <f aca="false">IF(ISNUMBER(T6662),T6662,0)</f>
        <v>69.15</v>
      </c>
      <c r="W6662" s="15" t="n">
        <f aca="false">IF(U6662="Yes",1,0)</f>
        <v>1</v>
      </c>
      <c r="X6662" s="15" t="str">
        <f aca="false">IF(F6662&lt;=12,"0-12 months",IF(F6662&lt;=24,"13-24 months",IF(F6662&lt;=48,"25-48 months","49-72 months")))</f>
        <v>0-12 months</v>
      </c>
      <c r="Y6662" s="15" t="str">
        <f aca="false">IF(C6662=1,"Yes","No")</f>
        <v>No</v>
      </c>
      <c r="Z6662" s="15" t="n">
        <f aca="false">COUNTIF(J6662:O6662,"Yes")</f>
        <v>0</v>
      </c>
      <c r="AA6662" s="18" t="n">
        <f aca="false">S6662*W6662</f>
        <v>69.15</v>
      </c>
      <c r="AB6662" s="15" t="n">
        <f aca="false">(P6662="Month-to-month")+(I6662="Fiber optic")+(R6662="Electronic check")+(F6662&lt;=12)+(M6662="No")+(J6662="No")</f>
        <v>6</v>
      </c>
      <c r="AC6662" s="15" t="str">
        <f aca="false">IF(AB6662&gt;=5,"High",IF(AB6662&gt;=3,"Medium","Low"))</f>
        <v>High</v>
      </c>
    </row>
    <row r="6663" customFormat="false" ht="15" hidden="false" customHeight="false" outlineLevel="0" collapsed="false">
      <c r="A6663" s="15" t="s">
        <v>6760</v>
      </c>
      <c r="B6663" s="15" t="s">
        <v>94</v>
      </c>
      <c r="C6663" s="15" t="n">
        <v>0</v>
      </c>
      <c r="D6663" s="15" t="s">
        <v>26</v>
      </c>
      <c r="E6663" s="15" t="s">
        <v>26</v>
      </c>
      <c r="F6663" s="15" t="n">
        <v>72</v>
      </c>
      <c r="G6663" s="15" t="s">
        <v>24</v>
      </c>
      <c r="H6663" s="15" t="s">
        <v>95</v>
      </c>
      <c r="I6663" s="15" t="s">
        <v>96</v>
      </c>
      <c r="J6663" s="15" t="s">
        <v>24</v>
      </c>
      <c r="K6663" s="15" t="s">
        <v>26</v>
      </c>
      <c r="L6663" s="15" t="s">
        <v>24</v>
      </c>
      <c r="M6663" s="15" t="s">
        <v>26</v>
      </c>
      <c r="N6663" s="15" t="s">
        <v>26</v>
      </c>
      <c r="O6663" s="15" t="s">
        <v>26</v>
      </c>
      <c r="P6663" s="15" t="s">
        <v>29</v>
      </c>
      <c r="Q6663" s="15" t="s">
        <v>24</v>
      </c>
      <c r="R6663" s="15" t="s">
        <v>21</v>
      </c>
      <c r="S6663" s="18" t="n">
        <v>53.65</v>
      </c>
      <c r="T6663" s="15" t="n">
        <v>3784</v>
      </c>
      <c r="U6663" s="15" t="s">
        <v>24</v>
      </c>
      <c r="V6663" s="18" t="n">
        <f aca="false">IF(ISNUMBER(T6663),T6663,0)</f>
        <v>3784</v>
      </c>
      <c r="W6663" s="15" t="n">
        <f aca="false">IF(U6663="Yes",1,0)</f>
        <v>0</v>
      </c>
      <c r="X6663" s="15" t="str">
        <f aca="false">IF(F6663&lt;=12,"0-12 months",IF(F6663&lt;=24,"13-24 months",IF(F6663&lt;=48,"25-48 months","49-72 months")))</f>
        <v>49-72 months</v>
      </c>
      <c r="Y6663" s="15" t="str">
        <f aca="false">IF(C6663=1,"Yes","No")</f>
        <v>No</v>
      </c>
      <c r="Z6663" s="15" t="n">
        <f aca="false">COUNTIF(J6663:O6663,"Yes")</f>
        <v>4</v>
      </c>
      <c r="AA6663" s="18" t="n">
        <f aca="false">S6663*W6663</f>
        <v>0</v>
      </c>
      <c r="AB6663" s="15" t="n">
        <f aca="false">(P6663="Month-to-month")+(I6663="Fiber optic")+(R6663="Electronic check")+(F6663&lt;=12)+(M6663="No")+(J6663="No")</f>
        <v>1</v>
      </c>
      <c r="AC6663" s="15" t="str">
        <f aca="false">IF(AB6663&gt;=5,"High",IF(AB6663&gt;=3,"Medium","Low"))</f>
        <v>Low</v>
      </c>
    </row>
    <row r="6664" customFormat="false" ht="15" hidden="false" customHeight="false" outlineLevel="0" collapsed="false">
      <c r="A6664" s="15" t="s">
        <v>6761</v>
      </c>
      <c r="B6664" s="15" t="s">
        <v>94</v>
      </c>
      <c r="C6664" s="15" t="n">
        <v>0</v>
      </c>
      <c r="D6664" s="15" t="s">
        <v>24</v>
      </c>
      <c r="E6664" s="15" t="s">
        <v>24</v>
      </c>
      <c r="F6664" s="15" t="n">
        <v>47</v>
      </c>
      <c r="G6664" s="15" t="s">
        <v>24</v>
      </c>
      <c r="H6664" s="15" t="s">
        <v>95</v>
      </c>
      <c r="I6664" s="15" t="s">
        <v>96</v>
      </c>
      <c r="J6664" s="15" t="s">
        <v>26</v>
      </c>
      <c r="K6664" s="15" t="s">
        <v>26</v>
      </c>
      <c r="L6664" s="15" t="s">
        <v>24</v>
      </c>
      <c r="M6664" s="15" t="s">
        <v>26</v>
      </c>
      <c r="N6664" s="15" t="s">
        <v>24</v>
      </c>
      <c r="O6664" s="15" t="s">
        <v>24</v>
      </c>
      <c r="P6664" s="15" t="s">
        <v>27</v>
      </c>
      <c r="Q6664" s="15" t="s">
        <v>24</v>
      </c>
      <c r="R6664" s="15" t="s">
        <v>21</v>
      </c>
      <c r="S6664" s="18" t="n">
        <v>39.65</v>
      </c>
      <c r="T6664" s="15" t="n">
        <v>1798.65</v>
      </c>
      <c r="U6664" s="15" t="s">
        <v>24</v>
      </c>
      <c r="V6664" s="18" t="n">
        <f aca="false">IF(ISNUMBER(T6664),T6664,0)</f>
        <v>1798.65</v>
      </c>
      <c r="W6664" s="15" t="n">
        <f aca="false">IF(U6664="Yes",1,0)</f>
        <v>0</v>
      </c>
      <c r="X6664" s="15" t="str">
        <f aca="false">IF(F6664&lt;=12,"0-12 months",IF(F6664&lt;=24,"13-24 months",IF(F6664&lt;=48,"25-48 months","49-72 months")))</f>
        <v>25-48 months</v>
      </c>
      <c r="Y6664" s="15" t="str">
        <f aca="false">IF(C6664=1,"Yes","No")</f>
        <v>No</v>
      </c>
      <c r="Z6664" s="15" t="n">
        <f aca="false">COUNTIF(J6664:O6664,"Yes")</f>
        <v>3</v>
      </c>
      <c r="AA6664" s="18" t="n">
        <f aca="false">S6664*W6664</f>
        <v>0</v>
      </c>
      <c r="AB6664" s="15" t="n">
        <f aca="false">(P6664="Month-to-month")+(I6664="Fiber optic")+(R6664="Electronic check")+(F6664&lt;=12)+(M6664="No")+(J6664="No")</f>
        <v>0</v>
      </c>
      <c r="AC6664" s="15" t="str">
        <f aca="false">IF(AB6664&gt;=5,"High",IF(AB6664&gt;=3,"Medium","Low"))</f>
        <v>Low</v>
      </c>
    </row>
    <row r="6665" customFormat="false" ht="15" hidden="false" customHeight="false" outlineLevel="0" collapsed="false">
      <c r="A6665" s="15" t="s">
        <v>6762</v>
      </c>
      <c r="B6665" s="15" t="s">
        <v>94</v>
      </c>
      <c r="C6665" s="15" t="n">
        <v>0</v>
      </c>
      <c r="D6665" s="15" t="s">
        <v>24</v>
      </c>
      <c r="E6665" s="15" t="s">
        <v>24</v>
      </c>
      <c r="F6665" s="15" t="n">
        <v>1</v>
      </c>
      <c r="G6665" s="15" t="s">
        <v>26</v>
      </c>
      <c r="H6665" s="15" t="s">
        <v>24</v>
      </c>
      <c r="I6665" s="15" t="s">
        <v>96</v>
      </c>
      <c r="J6665" s="15" t="s">
        <v>24</v>
      </c>
      <c r="K6665" s="15" t="s">
        <v>24</v>
      </c>
      <c r="L6665" s="15" t="s">
        <v>24</v>
      </c>
      <c r="M6665" s="15" t="s">
        <v>24</v>
      </c>
      <c r="N6665" s="15" t="s">
        <v>26</v>
      </c>
      <c r="O6665" s="15" t="s">
        <v>24</v>
      </c>
      <c r="P6665" s="15" t="s">
        <v>25</v>
      </c>
      <c r="Q6665" s="15" t="s">
        <v>26</v>
      </c>
      <c r="R6665" s="15" t="s">
        <v>15</v>
      </c>
      <c r="S6665" s="18" t="n">
        <v>54.65</v>
      </c>
      <c r="T6665" s="15" t="n">
        <v>54.65</v>
      </c>
      <c r="U6665" s="15" t="s">
        <v>24</v>
      </c>
      <c r="V6665" s="18" t="n">
        <f aca="false">IF(ISNUMBER(T6665),T6665,0)</f>
        <v>54.65</v>
      </c>
      <c r="W6665" s="15" t="n">
        <f aca="false">IF(U6665="Yes",1,0)</f>
        <v>0</v>
      </c>
      <c r="X6665" s="15" t="str">
        <f aca="false">IF(F6665&lt;=12,"0-12 months",IF(F6665&lt;=24,"13-24 months",IF(F6665&lt;=48,"25-48 months","49-72 months")))</f>
        <v>0-12 months</v>
      </c>
      <c r="Y6665" s="15" t="str">
        <f aca="false">IF(C6665=1,"Yes","No")</f>
        <v>No</v>
      </c>
      <c r="Z6665" s="15" t="n">
        <f aca="false">COUNTIF(J6665:O6665,"Yes")</f>
        <v>1</v>
      </c>
      <c r="AA6665" s="18" t="n">
        <f aca="false">S6665*W6665</f>
        <v>0</v>
      </c>
      <c r="AB6665" s="15" t="n">
        <f aca="false">(P6665="Month-to-month")+(I6665="Fiber optic")+(R6665="Electronic check")+(F6665&lt;=12)+(M6665="No")+(J6665="No")</f>
        <v>5</v>
      </c>
      <c r="AC6665" s="15" t="str">
        <f aca="false">IF(AB6665&gt;=5,"High",IF(AB6665&gt;=3,"Medium","Low"))</f>
        <v>High</v>
      </c>
    </row>
    <row r="6666" customFormat="false" ht="15" hidden="false" customHeight="false" outlineLevel="0" collapsed="false">
      <c r="A6666" s="15" t="s">
        <v>6763</v>
      </c>
      <c r="B6666" s="15" t="s">
        <v>94</v>
      </c>
      <c r="C6666" s="15" t="n">
        <v>0</v>
      </c>
      <c r="D6666" s="15" t="s">
        <v>24</v>
      </c>
      <c r="E6666" s="15" t="s">
        <v>24</v>
      </c>
      <c r="F6666" s="15" t="n">
        <v>36</v>
      </c>
      <c r="G6666" s="15" t="s">
        <v>26</v>
      </c>
      <c r="H6666" s="15" t="s">
        <v>26</v>
      </c>
      <c r="I6666" s="15" t="s">
        <v>102</v>
      </c>
      <c r="J6666" s="15" t="s">
        <v>24</v>
      </c>
      <c r="K6666" s="15" t="s">
        <v>26</v>
      </c>
      <c r="L6666" s="15" t="s">
        <v>26</v>
      </c>
      <c r="M6666" s="15" t="s">
        <v>24</v>
      </c>
      <c r="N6666" s="15" t="s">
        <v>26</v>
      </c>
      <c r="O6666" s="15" t="s">
        <v>26</v>
      </c>
      <c r="P6666" s="15" t="s">
        <v>27</v>
      </c>
      <c r="Q6666" s="15" t="s">
        <v>26</v>
      </c>
      <c r="R6666" s="15" t="s">
        <v>19</v>
      </c>
      <c r="S6666" s="18" t="n">
        <v>104.8</v>
      </c>
      <c r="T6666" s="15" t="n">
        <v>3886.45</v>
      </c>
      <c r="U6666" s="15" t="s">
        <v>24</v>
      </c>
      <c r="V6666" s="18" t="n">
        <f aca="false">IF(ISNUMBER(T6666),T6666,0)</f>
        <v>3886.45</v>
      </c>
      <c r="W6666" s="15" t="n">
        <f aca="false">IF(U6666="Yes",1,0)</f>
        <v>0</v>
      </c>
      <c r="X6666" s="15" t="str">
        <f aca="false">IF(F6666&lt;=12,"0-12 months",IF(F6666&lt;=24,"13-24 months",IF(F6666&lt;=48,"25-48 months","49-72 months")))</f>
        <v>25-48 months</v>
      </c>
      <c r="Y6666" s="15" t="str">
        <f aca="false">IF(C6666=1,"Yes","No")</f>
        <v>No</v>
      </c>
      <c r="Z6666" s="15" t="n">
        <f aca="false">COUNTIF(J6666:O6666,"Yes")</f>
        <v>4</v>
      </c>
      <c r="AA6666" s="18" t="n">
        <f aca="false">S6666*W6666</f>
        <v>0</v>
      </c>
      <c r="AB6666" s="15" t="n">
        <f aca="false">(P6666="Month-to-month")+(I6666="Fiber optic")+(R6666="Electronic check")+(F6666&lt;=12)+(M6666="No")+(J6666="No")</f>
        <v>3</v>
      </c>
      <c r="AC6666" s="15" t="str">
        <f aca="false">IF(AB6666&gt;=5,"High",IF(AB6666&gt;=3,"Medium","Low"))</f>
        <v>Medium</v>
      </c>
    </row>
    <row r="6667" customFormat="false" ht="15" hidden="false" customHeight="false" outlineLevel="0" collapsed="false">
      <c r="A6667" s="15" t="s">
        <v>6764</v>
      </c>
      <c r="B6667" s="15" t="s">
        <v>98</v>
      </c>
      <c r="C6667" s="15" t="n">
        <v>0</v>
      </c>
      <c r="D6667" s="15" t="s">
        <v>26</v>
      </c>
      <c r="E6667" s="15" t="s">
        <v>26</v>
      </c>
      <c r="F6667" s="15" t="n">
        <v>43</v>
      </c>
      <c r="G6667" s="15" t="s">
        <v>24</v>
      </c>
      <c r="H6667" s="15" t="s">
        <v>95</v>
      </c>
      <c r="I6667" s="15" t="s">
        <v>96</v>
      </c>
      <c r="J6667" s="15" t="s">
        <v>24</v>
      </c>
      <c r="K6667" s="15" t="s">
        <v>26</v>
      </c>
      <c r="L6667" s="15" t="s">
        <v>24</v>
      </c>
      <c r="M6667" s="15" t="s">
        <v>24</v>
      </c>
      <c r="N6667" s="15" t="s">
        <v>24</v>
      </c>
      <c r="O6667" s="15" t="s">
        <v>24</v>
      </c>
      <c r="P6667" s="15" t="s">
        <v>25</v>
      </c>
      <c r="Q6667" s="15" t="s">
        <v>24</v>
      </c>
      <c r="R6667" s="15" t="s">
        <v>21</v>
      </c>
      <c r="S6667" s="18" t="n">
        <v>29.3</v>
      </c>
      <c r="T6667" s="15" t="n">
        <v>1224.05</v>
      </c>
      <c r="U6667" s="15" t="s">
        <v>24</v>
      </c>
      <c r="V6667" s="18" t="n">
        <f aca="false">IF(ISNUMBER(T6667),T6667,0)</f>
        <v>1224.05</v>
      </c>
      <c r="W6667" s="15" t="n">
        <f aca="false">IF(U6667="Yes",1,0)</f>
        <v>0</v>
      </c>
      <c r="X6667" s="15" t="str">
        <f aca="false">IF(F6667&lt;=12,"0-12 months",IF(F6667&lt;=24,"13-24 months",IF(F6667&lt;=48,"25-48 months","49-72 months")))</f>
        <v>25-48 months</v>
      </c>
      <c r="Y6667" s="15" t="str">
        <f aca="false">IF(C6667=1,"Yes","No")</f>
        <v>No</v>
      </c>
      <c r="Z6667" s="15" t="n">
        <f aca="false">COUNTIF(J6667:O6667,"Yes")</f>
        <v>1</v>
      </c>
      <c r="AA6667" s="18" t="n">
        <f aca="false">S6667*W6667</f>
        <v>0</v>
      </c>
      <c r="AB6667" s="15" t="n">
        <f aca="false">(P6667="Month-to-month")+(I6667="Fiber optic")+(R6667="Electronic check")+(F6667&lt;=12)+(M6667="No")+(J6667="No")</f>
        <v>3</v>
      </c>
      <c r="AC6667" s="15" t="str">
        <f aca="false">IF(AB6667&gt;=5,"High",IF(AB6667&gt;=3,"Medium","Low"))</f>
        <v>Medium</v>
      </c>
    </row>
    <row r="6668" customFormat="false" ht="15" hidden="false" customHeight="false" outlineLevel="0" collapsed="false">
      <c r="A6668" s="15" t="s">
        <v>6765</v>
      </c>
      <c r="B6668" s="15" t="s">
        <v>94</v>
      </c>
      <c r="C6668" s="15" t="n">
        <v>1</v>
      </c>
      <c r="D6668" s="15" t="s">
        <v>26</v>
      </c>
      <c r="E6668" s="15" t="s">
        <v>24</v>
      </c>
      <c r="F6668" s="15" t="n">
        <v>27</v>
      </c>
      <c r="G6668" s="15" t="s">
        <v>26</v>
      </c>
      <c r="H6668" s="15" t="s">
        <v>26</v>
      </c>
      <c r="I6668" s="15" t="s">
        <v>96</v>
      </c>
      <c r="J6668" s="15" t="s">
        <v>24</v>
      </c>
      <c r="K6668" s="15" t="s">
        <v>26</v>
      </c>
      <c r="L6668" s="15" t="s">
        <v>26</v>
      </c>
      <c r="M6668" s="15" t="s">
        <v>26</v>
      </c>
      <c r="N6668" s="15" t="s">
        <v>26</v>
      </c>
      <c r="O6668" s="15" t="s">
        <v>26</v>
      </c>
      <c r="P6668" s="15" t="s">
        <v>25</v>
      </c>
      <c r="Q6668" s="15" t="s">
        <v>24</v>
      </c>
      <c r="R6668" s="15" t="s">
        <v>15</v>
      </c>
      <c r="S6668" s="18" t="n">
        <v>83.85</v>
      </c>
      <c r="T6668" s="15" t="n">
        <v>2310.2</v>
      </c>
      <c r="U6668" s="15" t="s">
        <v>24</v>
      </c>
      <c r="V6668" s="18" t="n">
        <f aca="false">IF(ISNUMBER(T6668),T6668,0)</f>
        <v>2310.2</v>
      </c>
      <c r="W6668" s="15" t="n">
        <f aca="false">IF(U6668="Yes",1,0)</f>
        <v>0</v>
      </c>
      <c r="X6668" s="15" t="str">
        <f aca="false">IF(F6668&lt;=12,"0-12 months",IF(F6668&lt;=24,"13-24 months",IF(F6668&lt;=48,"25-48 months","49-72 months")))</f>
        <v>25-48 months</v>
      </c>
      <c r="Y6668" s="15" t="str">
        <f aca="false">IF(C6668=1,"Yes","No")</f>
        <v>Yes</v>
      </c>
      <c r="Z6668" s="15" t="n">
        <f aca="false">COUNTIF(J6668:O6668,"Yes")</f>
        <v>5</v>
      </c>
      <c r="AA6668" s="18" t="n">
        <f aca="false">S6668*W6668</f>
        <v>0</v>
      </c>
      <c r="AB6668" s="15" t="n">
        <f aca="false">(P6668="Month-to-month")+(I6668="Fiber optic")+(R6668="Electronic check")+(F6668&lt;=12)+(M6668="No")+(J6668="No")</f>
        <v>3</v>
      </c>
      <c r="AC6668" s="15" t="str">
        <f aca="false">IF(AB6668&gt;=5,"High",IF(AB6668&gt;=3,"Medium","Low"))</f>
        <v>Medium</v>
      </c>
    </row>
    <row r="6669" customFormat="false" ht="15" hidden="false" customHeight="false" outlineLevel="0" collapsed="false">
      <c r="A6669" s="15" t="s">
        <v>6766</v>
      </c>
      <c r="B6669" s="15" t="s">
        <v>94</v>
      </c>
      <c r="C6669" s="15" t="n">
        <v>0</v>
      </c>
      <c r="D6669" s="15" t="s">
        <v>24</v>
      </c>
      <c r="E6669" s="15" t="s">
        <v>24</v>
      </c>
      <c r="F6669" s="15" t="n">
        <v>9</v>
      </c>
      <c r="G6669" s="15" t="s">
        <v>26</v>
      </c>
      <c r="H6669" s="15" t="s">
        <v>24</v>
      </c>
      <c r="I6669" s="15" t="s">
        <v>102</v>
      </c>
      <c r="J6669" s="15" t="s">
        <v>24</v>
      </c>
      <c r="K6669" s="15" t="s">
        <v>24</v>
      </c>
      <c r="L6669" s="15" t="s">
        <v>24</v>
      </c>
      <c r="M6669" s="15" t="s">
        <v>24</v>
      </c>
      <c r="N6669" s="15" t="s">
        <v>24</v>
      </c>
      <c r="O6669" s="15" t="s">
        <v>26</v>
      </c>
      <c r="P6669" s="15" t="s">
        <v>25</v>
      </c>
      <c r="Q6669" s="15" t="s">
        <v>26</v>
      </c>
      <c r="R6669" s="15" t="s">
        <v>15</v>
      </c>
      <c r="S6669" s="18" t="n">
        <v>79.55</v>
      </c>
      <c r="T6669" s="15" t="n">
        <v>723.4</v>
      </c>
      <c r="U6669" s="15" t="s">
        <v>26</v>
      </c>
      <c r="V6669" s="18" t="n">
        <f aca="false">IF(ISNUMBER(T6669),T6669,0)</f>
        <v>723.4</v>
      </c>
      <c r="W6669" s="15" t="n">
        <f aca="false">IF(U6669="Yes",1,0)</f>
        <v>1</v>
      </c>
      <c r="X6669" s="15" t="str">
        <f aca="false">IF(F6669&lt;=12,"0-12 months",IF(F6669&lt;=24,"13-24 months",IF(F6669&lt;=48,"25-48 months","49-72 months")))</f>
        <v>0-12 months</v>
      </c>
      <c r="Y6669" s="15" t="str">
        <f aca="false">IF(C6669=1,"Yes","No")</f>
        <v>No</v>
      </c>
      <c r="Z6669" s="15" t="n">
        <f aca="false">COUNTIF(J6669:O6669,"Yes")</f>
        <v>1</v>
      </c>
      <c r="AA6669" s="18" t="n">
        <f aca="false">S6669*W6669</f>
        <v>79.55</v>
      </c>
      <c r="AB6669" s="15" t="n">
        <f aca="false">(P6669="Month-to-month")+(I6669="Fiber optic")+(R6669="Electronic check")+(F6669&lt;=12)+(M6669="No")+(J6669="No")</f>
        <v>6</v>
      </c>
      <c r="AC6669" s="15" t="str">
        <f aca="false">IF(AB6669&gt;=5,"High",IF(AB6669&gt;=3,"Medium","Low"))</f>
        <v>High</v>
      </c>
    </row>
    <row r="6670" customFormat="false" ht="15" hidden="false" customHeight="false" outlineLevel="0" collapsed="false">
      <c r="A6670" s="15" t="s">
        <v>6767</v>
      </c>
      <c r="B6670" s="15" t="s">
        <v>94</v>
      </c>
      <c r="C6670" s="15" t="n">
        <v>0</v>
      </c>
      <c r="D6670" s="15" t="s">
        <v>24</v>
      </c>
      <c r="E6670" s="15" t="s">
        <v>24</v>
      </c>
      <c r="F6670" s="15" t="n">
        <v>38</v>
      </c>
      <c r="G6670" s="15" t="s">
        <v>26</v>
      </c>
      <c r="H6670" s="15" t="s">
        <v>26</v>
      </c>
      <c r="I6670" s="15" t="s">
        <v>102</v>
      </c>
      <c r="J6670" s="15" t="s">
        <v>24</v>
      </c>
      <c r="K6670" s="15" t="s">
        <v>24</v>
      </c>
      <c r="L6670" s="15" t="s">
        <v>26</v>
      </c>
      <c r="M6670" s="15" t="s">
        <v>26</v>
      </c>
      <c r="N6670" s="15" t="s">
        <v>26</v>
      </c>
      <c r="O6670" s="15" t="s">
        <v>26</v>
      </c>
      <c r="P6670" s="15" t="s">
        <v>25</v>
      </c>
      <c r="Q6670" s="15" t="s">
        <v>26</v>
      </c>
      <c r="R6670" s="15" t="s">
        <v>15</v>
      </c>
      <c r="S6670" s="18" t="n">
        <v>103.65</v>
      </c>
      <c r="T6670" s="15" t="n">
        <v>3988.5</v>
      </c>
      <c r="U6670" s="15" t="s">
        <v>24</v>
      </c>
      <c r="V6670" s="18" t="n">
        <f aca="false">IF(ISNUMBER(T6670),T6670,0)</f>
        <v>3988.5</v>
      </c>
      <c r="W6670" s="15" t="n">
        <f aca="false">IF(U6670="Yes",1,0)</f>
        <v>0</v>
      </c>
      <c r="X6670" s="15" t="str">
        <f aca="false">IF(F6670&lt;=12,"0-12 months",IF(F6670&lt;=24,"13-24 months",IF(F6670&lt;=48,"25-48 months","49-72 months")))</f>
        <v>25-48 months</v>
      </c>
      <c r="Y6670" s="15" t="str">
        <f aca="false">IF(C6670=1,"Yes","No")</f>
        <v>No</v>
      </c>
      <c r="Z6670" s="15" t="n">
        <f aca="false">COUNTIF(J6670:O6670,"Yes")</f>
        <v>4</v>
      </c>
      <c r="AA6670" s="18" t="n">
        <f aca="false">S6670*W6670</f>
        <v>0</v>
      </c>
      <c r="AB6670" s="15" t="n">
        <f aca="false">(P6670="Month-to-month")+(I6670="Fiber optic")+(R6670="Electronic check")+(F6670&lt;=12)+(M6670="No")+(J6670="No")</f>
        <v>4</v>
      </c>
      <c r="AC6670" s="15" t="str">
        <f aca="false">IF(AB6670&gt;=5,"High",IF(AB6670&gt;=3,"Medium","Low"))</f>
        <v>Medium</v>
      </c>
    </row>
    <row r="6671" customFormat="false" ht="15" hidden="false" customHeight="false" outlineLevel="0" collapsed="false">
      <c r="A6671" s="15" t="s">
        <v>6768</v>
      </c>
      <c r="B6671" s="15" t="s">
        <v>94</v>
      </c>
      <c r="C6671" s="15" t="n">
        <v>1</v>
      </c>
      <c r="D6671" s="15" t="s">
        <v>24</v>
      </c>
      <c r="E6671" s="15" t="s">
        <v>24</v>
      </c>
      <c r="F6671" s="15" t="n">
        <v>35</v>
      </c>
      <c r="G6671" s="15" t="s">
        <v>26</v>
      </c>
      <c r="H6671" s="15" t="s">
        <v>26</v>
      </c>
      <c r="I6671" s="15" t="s">
        <v>102</v>
      </c>
      <c r="J6671" s="15" t="s">
        <v>26</v>
      </c>
      <c r="K6671" s="15" t="s">
        <v>24</v>
      </c>
      <c r="L6671" s="15" t="s">
        <v>24</v>
      </c>
      <c r="M6671" s="15" t="s">
        <v>24</v>
      </c>
      <c r="N6671" s="15" t="s">
        <v>26</v>
      </c>
      <c r="O6671" s="15" t="s">
        <v>26</v>
      </c>
      <c r="P6671" s="15" t="s">
        <v>25</v>
      </c>
      <c r="Q6671" s="15" t="s">
        <v>26</v>
      </c>
      <c r="R6671" s="15" t="s">
        <v>15</v>
      </c>
      <c r="S6671" s="18" t="n">
        <v>99.05</v>
      </c>
      <c r="T6671" s="15" t="n">
        <v>3554.6</v>
      </c>
      <c r="U6671" s="15" t="s">
        <v>24</v>
      </c>
      <c r="V6671" s="18" t="n">
        <f aca="false">IF(ISNUMBER(T6671),T6671,0)</f>
        <v>3554.6</v>
      </c>
      <c r="W6671" s="15" t="n">
        <f aca="false">IF(U6671="Yes",1,0)</f>
        <v>0</v>
      </c>
      <c r="X6671" s="15" t="str">
        <f aca="false">IF(F6671&lt;=12,"0-12 months",IF(F6671&lt;=24,"13-24 months",IF(F6671&lt;=48,"25-48 months","49-72 months")))</f>
        <v>25-48 months</v>
      </c>
      <c r="Y6671" s="15" t="str">
        <f aca="false">IF(C6671=1,"Yes","No")</f>
        <v>Yes</v>
      </c>
      <c r="Z6671" s="15" t="n">
        <f aca="false">COUNTIF(J6671:O6671,"Yes")</f>
        <v>3</v>
      </c>
      <c r="AA6671" s="18" t="n">
        <f aca="false">S6671*W6671</f>
        <v>0</v>
      </c>
      <c r="AB6671" s="15" t="n">
        <f aca="false">(P6671="Month-to-month")+(I6671="Fiber optic")+(R6671="Electronic check")+(F6671&lt;=12)+(M6671="No")+(J6671="No")</f>
        <v>4</v>
      </c>
      <c r="AC6671" s="15" t="str">
        <f aca="false">IF(AB6671&gt;=5,"High",IF(AB6671&gt;=3,"Medium","Low"))</f>
        <v>Medium</v>
      </c>
    </row>
    <row r="6672" customFormat="false" ht="15" hidden="false" customHeight="false" outlineLevel="0" collapsed="false">
      <c r="A6672" s="15" t="s">
        <v>6769</v>
      </c>
      <c r="B6672" s="15" t="s">
        <v>94</v>
      </c>
      <c r="C6672" s="15" t="n">
        <v>0</v>
      </c>
      <c r="D6672" s="15" t="s">
        <v>26</v>
      </c>
      <c r="E6672" s="15" t="s">
        <v>26</v>
      </c>
      <c r="F6672" s="15" t="n">
        <v>0</v>
      </c>
      <c r="G6672" s="15" t="s">
        <v>26</v>
      </c>
      <c r="H6672" s="15" t="s">
        <v>26</v>
      </c>
      <c r="I6672" s="15" t="s">
        <v>96</v>
      </c>
      <c r="J6672" s="15" t="s">
        <v>24</v>
      </c>
      <c r="K6672" s="15" t="s">
        <v>26</v>
      </c>
      <c r="L6672" s="15" t="s">
        <v>26</v>
      </c>
      <c r="M6672" s="15" t="s">
        <v>26</v>
      </c>
      <c r="N6672" s="15" t="s">
        <v>26</v>
      </c>
      <c r="O6672" s="15" t="s">
        <v>24</v>
      </c>
      <c r="P6672" s="15" t="s">
        <v>29</v>
      </c>
      <c r="Q6672" s="15" t="s">
        <v>24</v>
      </c>
      <c r="R6672" s="15" t="s">
        <v>17</v>
      </c>
      <c r="S6672" s="18" t="n">
        <v>73.35</v>
      </c>
      <c r="T6672" s="15" t="s">
        <v>587</v>
      </c>
      <c r="U6672" s="15" t="s">
        <v>24</v>
      </c>
      <c r="V6672" s="18" t="n">
        <f aca="false">IF(ISNUMBER(T6672),T6672,0)</f>
        <v>0</v>
      </c>
      <c r="W6672" s="15" t="n">
        <f aca="false">IF(U6672="Yes",1,0)</f>
        <v>0</v>
      </c>
      <c r="X6672" s="15" t="str">
        <f aca="false">IF(F6672&lt;=12,"0-12 months",IF(F6672&lt;=24,"13-24 months",IF(F6672&lt;=48,"25-48 months","49-72 months")))</f>
        <v>0-12 months</v>
      </c>
      <c r="Y6672" s="15" t="str">
        <f aca="false">IF(C6672=1,"Yes","No")</f>
        <v>No</v>
      </c>
      <c r="Z6672" s="15" t="n">
        <f aca="false">COUNTIF(J6672:O6672,"Yes")</f>
        <v>4</v>
      </c>
      <c r="AA6672" s="18" t="n">
        <f aca="false">S6672*W6672</f>
        <v>0</v>
      </c>
      <c r="AB6672" s="15" t="n">
        <f aca="false">(P6672="Month-to-month")+(I6672="Fiber optic")+(R6672="Electronic check")+(F6672&lt;=12)+(M6672="No")+(J6672="No")</f>
        <v>2</v>
      </c>
      <c r="AC6672" s="15" t="str">
        <f aca="false">IF(AB6672&gt;=5,"High",IF(AB6672&gt;=3,"Medium","Low"))</f>
        <v>Low</v>
      </c>
    </row>
    <row r="6673" customFormat="false" ht="15" hidden="false" customHeight="false" outlineLevel="0" collapsed="false">
      <c r="A6673" s="15" t="s">
        <v>6770</v>
      </c>
      <c r="B6673" s="15" t="s">
        <v>94</v>
      </c>
      <c r="C6673" s="15" t="n">
        <v>0</v>
      </c>
      <c r="D6673" s="15" t="s">
        <v>26</v>
      </c>
      <c r="E6673" s="15" t="s">
        <v>24</v>
      </c>
      <c r="F6673" s="15" t="n">
        <v>59</v>
      </c>
      <c r="G6673" s="15" t="s">
        <v>26</v>
      </c>
      <c r="H6673" s="15" t="s">
        <v>24</v>
      </c>
      <c r="I6673" s="15" t="s">
        <v>102</v>
      </c>
      <c r="J6673" s="15" t="s">
        <v>24</v>
      </c>
      <c r="K6673" s="15" t="s">
        <v>26</v>
      </c>
      <c r="L6673" s="15" t="s">
        <v>24</v>
      </c>
      <c r="M6673" s="15" t="s">
        <v>26</v>
      </c>
      <c r="N6673" s="15" t="s">
        <v>26</v>
      </c>
      <c r="O6673" s="15" t="s">
        <v>26</v>
      </c>
      <c r="P6673" s="15" t="s">
        <v>29</v>
      </c>
      <c r="Q6673" s="15" t="s">
        <v>26</v>
      </c>
      <c r="R6673" s="15" t="s">
        <v>17</v>
      </c>
      <c r="S6673" s="18" t="n">
        <v>100.05</v>
      </c>
      <c r="T6673" s="15" t="n">
        <v>6034.85</v>
      </c>
      <c r="U6673" s="15" t="s">
        <v>24</v>
      </c>
      <c r="V6673" s="18" t="n">
        <f aca="false">IF(ISNUMBER(T6673),T6673,0)</f>
        <v>6034.85</v>
      </c>
      <c r="W6673" s="15" t="n">
        <f aca="false">IF(U6673="Yes",1,0)</f>
        <v>0</v>
      </c>
      <c r="X6673" s="15" t="str">
        <f aca="false">IF(F6673&lt;=12,"0-12 months",IF(F6673&lt;=24,"13-24 months",IF(F6673&lt;=48,"25-48 months","49-72 months")))</f>
        <v>49-72 months</v>
      </c>
      <c r="Y6673" s="15" t="str">
        <f aca="false">IF(C6673=1,"Yes","No")</f>
        <v>No</v>
      </c>
      <c r="Z6673" s="15" t="n">
        <f aca="false">COUNTIF(J6673:O6673,"Yes")</f>
        <v>4</v>
      </c>
      <c r="AA6673" s="18" t="n">
        <f aca="false">S6673*W6673</f>
        <v>0</v>
      </c>
      <c r="AB6673" s="15" t="n">
        <f aca="false">(P6673="Month-to-month")+(I6673="Fiber optic")+(R6673="Electronic check")+(F6673&lt;=12)+(M6673="No")+(J6673="No")</f>
        <v>2</v>
      </c>
      <c r="AC6673" s="15" t="str">
        <f aca="false">IF(AB6673&gt;=5,"High",IF(AB6673&gt;=3,"Medium","Low"))</f>
        <v>Low</v>
      </c>
    </row>
    <row r="6674" customFormat="false" ht="15" hidden="false" customHeight="false" outlineLevel="0" collapsed="false">
      <c r="A6674" s="15" t="s">
        <v>6771</v>
      </c>
      <c r="B6674" s="15" t="s">
        <v>98</v>
      </c>
      <c r="C6674" s="15" t="n">
        <v>0</v>
      </c>
      <c r="D6674" s="15" t="s">
        <v>24</v>
      </c>
      <c r="E6674" s="15" t="s">
        <v>24</v>
      </c>
      <c r="F6674" s="15" t="n">
        <v>27</v>
      </c>
      <c r="G6674" s="15" t="s">
        <v>26</v>
      </c>
      <c r="H6674" s="15" t="s">
        <v>24</v>
      </c>
      <c r="I6674" s="15" t="s">
        <v>24</v>
      </c>
      <c r="J6674" s="15" t="s">
        <v>28</v>
      </c>
      <c r="K6674" s="15" t="s">
        <v>28</v>
      </c>
      <c r="L6674" s="15" t="s">
        <v>28</v>
      </c>
      <c r="M6674" s="15" t="s">
        <v>28</v>
      </c>
      <c r="N6674" s="15" t="s">
        <v>28</v>
      </c>
      <c r="O6674" s="15" t="s">
        <v>28</v>
      </c>
      <c r="P6674" s="15" t="s">
        <v>29</v>
      </c>
      <c r="Q6674" s="15" t="s">
        <v>24</v>
      </c>
      <c r="R6674" s="15" t="s">
        <v>21</v>
      </c>
      <c r="S6674" s="18" t="n">
        <v>20.35</v>
      </c>
      <c r="T6674" s="15" t="n">
        <v>531.6</v>
      </c>
      <c r="U6674" s="15" t="s">
        <v>24</v>
      </c>
      <c r="V6674" s="18" t="n">
        <f aca="false">IF(ISNUMBER(T6674),T6674,0)</f>
        <v>531.6</v>
      </c>
      <c r="W6674" s="15" t="n">
        <f aca="false">IF(U6674="Yes",1,0)</f>
        <v>0</v>
      </c>
      <c r="X6674" s="15" t="str">
        <f aca="false">IF(F6674&lt;=12,"0-12 months",IF(F6674&lt;=24,"13-24 months",IF(F6674&lt;=48,"25-48 months","49-72 months")))</f>
        <v>25-48 months</v>
      </c>
      <c r="Y6674" s="15" t="str">
        <f aca="false">IF(C6674=1,"Yes","No")</f>
        <v>No</v>
      </c>
      <c r="Z6674" s="15" t="n">
        <f aca="false">COUNTIF(J6674:O6674,"Yes")</f>
        <v>0</v>
      </c>
      <c r="AA6674" s="18" t="n">
        <f aca="false">S6674*W6674</f>
        <v>0</v>
      </c>
      <c r="AB6674" s="15" t="n">
        <f aca="false">(P6674="Month-to-month")+(I6674="Fiber optic")+(R6674="Electronic check")+(F6674&lt;=12)+(M6674="No")+(J6674="No")</f>
        <v>0</v>
      </c>
      <c r="AC6674" s="15" t="str">
        <f aca="false">IF(AB6674&gt;=5,"High",IF(AB6674&gt;=3,"Medium","Low"))</f>
        <v>Low</v>
      </c>
    </row>
    <row r="6675" customFormat="false" ht="15" hidden="false" customHeight="false" outlineLevel="0" collapsed="false">
      <c r="A6675" s="15" t="s">
        <v>6772</v>
      </c>
      <c r="B6675" s="15" t="s">
        <v>94</v>
      </c>
      <c r="C6675" s="15" t="n">
        <v>1</v>
      </c>
      <c r="D6675" s="15" t="s">
        <v>24</v>
      </c>
      <c r="E6675" s="15" t="s">
        <v>24</v>
      </c>
      <c r="F6675" s="15" t="n">
        <v>2</v>
      </c>
      <c r="G6675" s="15" t="s">
        <v>26</v>
      </c>
      <c r="H6675" s="15" t="s">
        <v>24</v>
      </c>
      <c r="I6675" s="15" t="s">
        <v>96</v>
      </c>
      <c r="J6675" s="15" t="s">
        <v>24</v>
      </c>
      <c r="K6675" s="15" t="s">
        <v>24</v>
      </c>
      <c r="L6675" s="15" t="s">
        <v>24</v>
      </c>
      <c r="M6675" s="15" t="s">
        <v>24</v>
      </c>
      <c r="N6675" s="15" t="s">
        <v>24</v>
      </c>
      <c r="O6675" s="15" t="s">
        <v>24</v>
      </c>
      <c r="P6675" s="15" t="s">
        <v>25</v>
      </c>
      <c r="Q6675" s="15" t="s">
        <v>24</v>
      </c>
      <c r="R6675" s="15" t="s">
        <v>15</v>
      </c>
      <c r="S6675" s="18" t="n">
        <v>43.95</v>
      </c>
      <c r="T6675" s="15" t="n">
        <v>85.1</v>
      </c>
      <c r="U6675" s="15" t="s">
        <v>24</v>
      </c>
      <c r="V6675" s="18" t="n">
        <f aca="false">IF(ISNUMBER(T6675),T6675,0)</f>
        <v>85.1</v>
      </c>
      <c r="W6675" s="15" t="n">
        <f aca="false">IF(U6675="Yes",1,0)</f>
        <v>0</v>
      </c>
      <c r="X6675" s="15" t="str">
        <f aca="false">IF(F6675&lt;=12,"0-12 months",IF(F6675&lt;=24,"13-24 months",IF(F6675&lt;=48,"25-48 months","49-72 months")))</f>
        <v>0-12 months</v>
      </c>
      <c r="Y6675" s="15" t="str">
        <f aca="false">IF(C6675=1,"Yes","No")</f>
        <v>Yes</v>
      </c>
      <c r="Z6675" s="15" t="n">
        <f aca="false">COUNTIF(J6675:O6675,"Yes")</f>
        <v>0</v>
      </c>
      <c r="AA6675" s="18" t="n">
        <f aca="false">S6675*W6675</f>
        <v>0</v>
      </c>
      <c r="AB6675" s="15" t="n">
        <f aca="false">(P6675="Month-to-month")+(I6675="Fiber optic")+(R6675="Electronic check")+(F6675&lt;=12)+(M6675="No")+(J6675="No")</f>
        <v>5</v>
      </c>
      <c r="AC6675" s="15" t="str">
        <f aca="false">IF(AB6675&gt;=5,"High",IF(AB6675&gt;=3,"Medium","Low"))</f>
        <v>High</v>
      </c>
    </row>
    <row r="6676" customFormat="false" ht="15" hidden="false" customHeight="false" outlineLevel="0" collapsed="false">
      <c r="A6676" s="15" t="s">
        <v>6773</v>
      </c>
      <c r="B6676" s="15" t="s">
        <v>98</v>
      </c>
      <c r="C6676" s="15" t="n">
        <v>0</v>
      </c>
      <c r="D6676" s="15" t="s">
        <v>24</v>
      </c>
      <c r="E6676" s="15" t="s">
        <v>24</v>
      </c>
      <c r="F6676" s="15" t="n">
        <v>7</v>
      </c>
      <c r="G6676" s="15" t="s">
        <v>26</v>
      </c>
      <c r="H6676" s="15" t="s">
        <v>26</v>
      </c>
      <c r="I6676" s="15" t="s">
        <v>24</v>
      </c>
      <c r="J6676" s="15" t="s">
        <v>28</v>
      </c>
      <c r="K6676" s="15" t="s">
        <v>28</v>
      </c>
      <c r="L6676" s="15" t="s">
        <v>28</v>
      </c>
      <c r="M6676" s="15" t="s">
        <v>28</v>
      </c>
      <c r="N6676" s="15" t="s">
        <v>28</v>
      </c>
      <c r="O6676" s="15" t="s">
        <v>28</v>
      </c>
      <c r="P6676" s="15" t="s">
        <v>25</v>
      </c>
      <c r="Q6676" s="15" t="s">
        <v>24</v>
      </c>
      <c r="R6676" s="15" t="s">
        <v>17</v>
      </c>
      <c r="S6676" s="18" t="n">
        <v>23.5</v>
      </c>
      <c r="T6676" s="15" t="n">
        <v>173</v>
      </c>
      <c r="U6676" s="15" t="s">
        <v>24</v>
      </c>
      <c r="V6676" s="18" t="n">
        <f aca="false">IF(ISNUMBER(T6676),T6676,0)</f>
        <v>173</v>
      </c>
      <c r="W6676" s="15" t="n">
        <f aca="false">IF(U6676="Yes",1,0)</f>
        <v>0</v>
      </c>
      <c r="X6676" s="15" t="str">
        <f aca="false">IF(F6676&lt;=12,"0-12 months",IF(F6676&lt;=24,"13-24 months",IF(F6676&lt;=48,"25-48 months","49-72 months")))</f>
        <v>0-12 months</v>
      </c>
      <c r="Y6676" s="15" t="str">
        <f aca="false">IF(C6676=1,"Yes","No")</f>
        <v>No</v>
      </c>
      <c r="Z6676" s="15" t="n">
        <f aca="false">COUNTIF(J6676:O6676,"Yes")</f>
        <v>0</v>
      </c>
      <c r="AA6676" s="18" t="n">
        <f aca="false">S6676*W6676</f>
        <v>0</v>
      </c>
      <c r="AB6676" s="15" t="n">
        <f aca="false">(P6676="Month-to-month")+(I6676="Fiber optic")+(R6676="Electronic check")+(F6676&lt;=12)+(M6676="No")+(J6676="No")</f>
        <v>2</v>
      </c>
      <c r="AC6676" s="15" t="str">
        <f aca="false">IF(AB6676&gt;=5,"High",IF(AB6676&gt;=3,"Medium","Low"))</f>
        <v>Low</v>
      </c>
    </row>
    <row r="6677" customFormat="false" ht="15" hidden="false" customHeight="false" outlineLevel="0" collapsed="false">
      <c r="A6677" s="15" t="s">
        <v>6774</v>
      </c>
      <c r="B6677" s="15" t="s">
        <v>94</v>
      </c>
      <c r="C6677" s="15" t="n">
        <v>0</v>
      </c>
      <c r="D6677" s="15" t="s">
        <v>24</v>
      </c>
      <c r="E6677" s="15" t="s">
        <v>24</v>
      </c>
      <c r="F6677" s="15" t="n">
        <v>36</v>
      </c>
      <c r="G6677" s="15" t="s">
        <v>26</v>
      </c>
      <c r="H6677" s="15" t="s">
        <v>26</v>
      </c>
      <c r="I6677" s="15" t="s">
        <v>96</v>
      </c>
      <c r="J6677" s="15" t="s">
        <v>24</v>
      </c>
      <c r="K6677" s="15" t="s">
        <v>26</v>
      </c>
      <c r="L6677" s="15" t="s">
        <v>24</v>
      </c>
      <c r="M6677" s="15" t="s">
        <v>26</v>
      </c>
      <c r="N6677" s="15" t="s">
        <v>24</v>
      </c>
      <c r="O6677" s="15" t="s">
        <v>26</v>
      </c>
      <c r="P6677" s="15" t="s">
        <v>27</v>
      </c>
      <c r="Q6677" s="15" t="s">
        <v>26</v>
      </c>
      <c r="R6677" s="15" t="s">
        <v>17</v>
      </c>
      <c r="S6677" s="18" t="n">
        <v>70.7</v>
      </c>
      <c r="T6677" s="15" t="n">
        <v>2511.95</v>
      </c>
      <c r="U6677" s="15" t="s">
        <v>24</v>
      </c>
      <c r="V6677" s="18" t="n">
        <f aca="false">IF(ISNUMBER(T6677),T6677,0)</f>
        <v>2511.95</v>
      </c>
      <c r="W6677" s="15" t="n">
        <f aca="false">IF(U6677="Yes",1,0)</f>
        <v>0</v>
      </c>
      <c r="X6677" s="15" t="str">
        <f aca="false">IF(F6677&lt;=12,"0-12 months",IF(F6677&lt;=24,"13-24 months",IF(F6677&lt;=48,"25-48 months","49-72 months")))</f>
        <v>25-48 months</v>
      </c>
      <c r="Y6677" s="15" t="str">
        <f aca="false">IF(C6677=1,"Yes","No")</f>
        <v>No</v>
      </c>
      <c r="Z6677" s="15" t="n">
        <f aca="false">COUNTIF(J6677:O6677,"Yes")</f>
        <v>3</v>
      </c>
      <c r="AA6677" s="18" t="n">
        <f aca="false">S6677*W6677</f>
        <v>0</v>
      </c>
      <c r="AB6677" s="15" t="n">
        <f aca="false">(P6677="Month-to-month")+(I6677="Fiber optic")+(R6677="Electronic check")+(F6677&lt;=12)+(M6677="No")+(J6677="No")</f>
        <v>1</v>
      </c>
      <c r="AC6677" s="15" t="str">
        <f aca="false">IF(AB6677&gt;=5,"High",IF(AB6677&gt;=3,"Medium","Low"))</f>
        <v>Low</v>
      </c>
    </row>
    <row r="6678" customFormat="false" ht="15" hidden="false" customHeight="false" outlineLevel="0" collapsed="false">
      <c r="A6678" s="15" t="s">
        <v>6775</v>
      </c>
      <c r="B6678" s="15" t="s">
        <v>94</v>
      </c>
      <c r="C6678" s="15" t="n">
        <v>0</v>
      </c>
      <c r="D6678" s="15" t="s">
        <v>26</v>
      </c>
      <c r="E6678" s="15" t="s">
        <v>26</v>
      </c>
      <c r="F6678" s="15" t="n">
        <v>41</v>
      </c>
      <c r="G6678" s="15" t="s">
        <v>26</v>
      </c>
      <c r="H6678" s="15" t="s">
        <v>26</v>
      </c>
      <c r="I6678" s="15" t="s">
        <v>102</v>
      </c>
      <c r="J6678" s="15" t="s">
        <v>26</v>
      </c>
      <c r="K6678" s="15" t="s">
        <v>26</v>
      </c>
      <c r="L6678" s="15" t="s">
        <v>24</v>
      </c>
      <c r="M6678" s="15" t="s">
        <v>24</v>
      </c>
      <c r="N6678" s="15" t="s">
        <v>26</v>
      </c>
      <c r="O6678" s="15" t="s">
        <v>24</v>
      </c>
      <c r="P6678" s="15" t="s">
        <v>25</v>
      </c>
      <c r="Q6678" s="15" t="s">
        <v>26</v>
      </c>
      <c r="R6678" s="15" t="s">
        <v>19</v>
      </c>
      <c r="S6678" s="18" t="n">
        <v>94.3</v>
      </c>
      <c r="T6678" s="15" t="n">
        <v>3893.6</v>
      </c>
      <c r="U6678" s="15" t="s">
        <v>24</v>
      </c>
      <c r="V6678" s="18" t="n">
        <f aca="false">IF(ISNUMBER(T6678),T6678,0)</f>
        <v>3893.6</v>
      </c>
      <c r="W6678" s="15" t="n">
        <f aca="false">IF(U6678="Yes",1,0)</f>
        <v>0</v>
      </c>
      <c r="X6678" s="15" t="str">
        <f aca="false">IF(F6678&lt;=12,"0-12 months",IF(F6678&lt;=24,"13-24 months",IF(F6678&lt;=48,"25-48 months","49-72 months")))</f>
        <v>25-48 months</v>
      </c>
      <c r="Y6678" s="15" t="str">
        <f aca="false">IF(C6678=1,"Yes","No")</f>
        <v>No</v>
      </c>
      <c r="Z6678" s="15" t="n">
        <f aca="false">COUNTIF(J6678:O6678,"Yes")</f>
        <v>3</v>
      </c>
      <c r="AA6678" s="18" t="n">
        <f aca="false">S6678*W6678</f>
        <v>0</v>
      </c>
      <c r="AB6678" s="15" t="n">
        <f aca="false">(P6678="Month-to-month")+(I6678="Fiber optic")+(R6678="Electronic check")+(F6678&lt;=12)+(M6678="No")+(J6678="No")</f>
        <v>3</v>
      </c>
      <c r="AC6678" s="15" t="str">
        <f aca="false">IF(AB6678&gt;=5,"High",IF(AB6678&gt;=3,"Medium","Low"))</f>
        <v>Medium</v>
      </c>
    </row>
    <row r="6679" customFormat="false" ht="15" hidden="false" customHeight="false" outlineLevel="0" collapsed="false">
      <c r="A6679" s="15" t="s">
        <v>6776</v>
      </c>
      <c r="B6679" s="15" t="s">
        <v>94</v>
      </c>
      <c r="C6679" s="15" t="n">
        <v>0</v>
      </c>
      <c r="D6679" s="15" t="s">
        <v>24</v>
      </c>
      <c r="E6679" s="15" t="s">
        <v>24</v>
      </c>
      <c r="F6679" s="15" t="n">
        <v>13</v>
      </c>
      <c r="G6679" s="15" t="s">
        <v>24</v>
      </c>
      <c r="H6679" s="15" t="s">
        <v>95</v>
      </c>
      <c r="I6679" s="15" t="s">
        <v>96</v>
      </c>
      <c r="J6679" s="15" t="s">
        <v>24</v>
      </c>
      <c r="K6679" s="15" t="s">
        <v>26</v>
      </c>
      <c r="L6679" s="15" t="s">
        <v>24</v>
      </c>
      <c r="M6679" s="15" t="s">
        <v>24</v>
      </c>
      <c r="N6679" s="15" t="s">
        <v>24</v>
      </c>
      <c r="O6679" s="15" t="s">
        <v>24</v>
      </c>
      <c r="P6679" s="15" t="s">
        <v>25</v>
      </c>
      <c r="Q6679" s="15" t="s">
        <v>24</v>
      </c>
      <c r="R6679" s="15" t="s">
        <v>15</v>
      </c>
      <c r="S6679" s="18" t="n">
        <v>29.15</v>
      </c>
      <c r="T6679" s="15" t="n">
        <v>357.15</v>
      </c>
      <c r="U6679" s="15" t="s">
        <v>24</v>
      </c>
      <c r="V6679" s="18" t="n">
        <f aca="false">IF(ISNUMBER(T6679),T6679,0)</f>
        <v>357.15</v>
      </c>
      <c r="W6679" s="15" t="n">
        <f aca="false">IF(U6679="Yes",1,0)</f>
        <v>0</v>
      </c>
      <c r="X6679" s="15" t="str">
        <f aca="false">IF(F6679&lt;=12,"0-12 months",IF(F6679&lt;=24,"13-24 months",IF(F6679&lt;=48,"25-48 months","49-72 months")))</f>
        <v>13-24 months</v>
      </c>
      <c r="Y6679" s="15" t="str">
        <f aca="false">IF(C6679=1,"Yes","No")</f>
        <v>No</v>
      </c>
      <c r="Z6679" s="15" t="n">
        <f aca="false">COUNTIF(J6679:O6679,"Yes")</f>
        <v>1</v>
      </c>
      <c r="AA6679" s="18" t="n">
        <f aca="false">S6679*W6679</f>
        <v>0</v>
      </c>
      <c r="AB6679" s="15" t="n">
        <f aca="false">(P6679="Month-to-month")+(I6679="Fiber optic")+(R6679="Electronic check")+(F6679&lt;=12)+(M6679="No")+(J6679="No")</f>
        <v>4</v>
      </c>
      <c r="AC6679" s="15" t="str">
        <f aca="false">IF(AB6679&gt;=5,"High",IF(AB6679&gt;=3,"Medium","Low"))</f>
        <v>Medium</v>
      </c>
    </row>
    <row r="6680" customFormat="false" ht="15" hidden="false" customHeight="false" outlineLevel="0" collapsed="false">
      <c r="A6680" s="15" t="s">
        <v>6777</v>
      </c>
      <c r="B6680" s="15" t="s">
        <v>98</v>
      </c>
      <c r="C6680" s="15" t="n">
        <v>0</v>
      </c>
      <c r="D6680" s="15" t="s">
        <v>24</v>
      </c>
      <c r="E6680" s="15" t="s">
        <v>26</v>
      </c>
      <c r="F6680" s="15" t="n">
        <v>19</v>
      </c>
      <c r="G6680" s="15" t="s">
        <v>26</v>
      </c>
      <c r="H6680" s="15" t="s">
        <v>24</v>
      </c>
      <c r="I6680" s="15" t="s">
        <v>24</v>
      </c>
      <c r="J6680" s="15" t="s">
        <v>28</v>
      </c>
      <c r="K6680" s="15" t="s">
        <v>28</v>
      </c>
      <c r="L6680" s="15" t="s">
        <v>28</v>
      </c>
      <c r="M6680" s="15" t="s">
        <v>28</v>
      </c>
      <c r="N6680" s="15" t="s">
        <v>28</v>
      </c>
      <c r="O6680" s="15" t="s">
        <v>28</v>
      </c>
      <c r="P6680" s="15" t="s">
        <v>29</v>
      </c>
      <c r="Q6680" s="15" t="s">
        <v>24</v>
      </c>
      <c r="R6680" s="15" t="s">
        <v>21</v>
      </c>
      <c r="S6680" s="18" t="n">
        <v>20.85</v>
      </c>
      <c r="T6680" s="15" t="n">
        <v>467.5</v>
      </c>
      <c r="U6680" s="15" t="s">
        <v>24</v>
      </c>
      <c r="V6680" s="18" t="n">
        <f aca="false">IF(ISNUMBER(T6680),T6680,0)</f>
        <v>467.5</v>
      </c>
      <c r="W6680" s="15" t="n">
        <f aca="false">IF(U6680="Yes",1,0)</f>
        <v>0</v>
      </c>
      <c r="X6680" s="15" t="str">
        <f aca="false">IF(F6680&lt;=12,"0-12 months",IF(F6680&lt;=24,"13-24 months",IF(F6680&lt;=48,"25-48 months","49-72 months")))</f>
        <v>13-24 months</v>
      </c>
      <c r="Y6680" s="15" t="str">
        <f aca="false">IF(C6680=1,"Yes","No")</f>
        <v>No</v>
      </c>
      <c r="Z6680" s="15" t="n">
        <f aca="false">COUNTIF(J6680:O6680,"Yes")</f>
        <v>0</v>
      </c>
      <c r="AA6680" s="18" t="n">
        <f aca="false">S6680*W6680</f>
        <v>0</v>
      </c>
      <c r="AB6680" s="15" t="n">
        <f aca="false">(P6680="Month-to-month")+(I6680="Fiber optic")+(R6680="Electronic check")+(F6680&lt;=12)+(M6680="No")+(J6680="No")</f>
        <v>0</v>
      </c>
      <c r="AC6680" s="15" t="str">
        <f aca="false">IF(AB6680&gt;=5,"High",IF(AB6680&gt;=3,"Medium","Low"))</f>
        <v>Low</v>
      </c>
    </row>
    <row r="6681" customFormat="false" ht="15" hidden="false" customHeight="false" outlineLevel="0" collapsed="false">
      <c r="A6681" s="15" t="s">
        <v>6778</v>
      </c>
      <c r="B6681" s="15" t="s">
        <v>94</v>
      </c>
      <c r="C6681" s="15" t="n">
        <v>0</v>
      </c>
      <c r="D6681" s="15" t="s">
        <v>26</v>
      </c>
      <c r="E6681" s="15" t="s">
        <v>24</v>
      </c>
      <c r="F6681" s="15" t="n">
        <v>60</v>
      </c>
      <c r="G6681" s="15" t="s">
        <v>24</v>
      </c>
      <c r="H6681" s="15" t="s">
        <v>95</v>
      </c>
      <c r="I6681" s="15" t="s">
        <v>96</v>
      </c>
      <c r="J6681" s="15" t="s">
        <v>26</v>
      </c>
      <c r="K6681" s="15" t="s">
        <v>26</v>
      </c>
      <c r="L6681" s="15" t="s">
        <v>24</v>
      </c>
      <c r="M6681" s="15" t="s">
        <v>26</v>
      </c>
      <c r="N6681" s="15" t="s">
        <v>24</v>
      </c>
      <c r="O6681" s="15" t="s">
        <v>24</v>
      </c>
      <c r="P6681" s="15" t="s">
        <v>29</v>
      </c>
      <c r="Q6681" s="15" t="s">
        <v>24</v>
      </c>
      <c r="R6681" s="15" t="s">
        <v>19</v>
      </c>
      <c r="S6681" s="18" t="n">
        <v>37.7</v>
      </c>
      <c r="T6681" s="15" t="n">
        <v>2288.7</v>
      </c>
      <c r="U6681" s="15" t="s">
        <v>24</v>
      </c>
      <c r="V6681" s="18" t="n">
        <f aca="false">IF(ISNUMBER(T6681),T6681,0)</f>
        <v>2288.7</v>
      </c>
      <c r="W6681" s="15" t="n">
        <f aca="false">IF(U6681="Yes",1,0)</f>
        <v>0</v>
      </c>
      <c r="X6681" s="15" t="str">
        <f aca="false">IF(F6681&lt;=12,"0-12 months",IF(F6681&lt;=24,"13-24 months",IF(F6681&lt;=48,"25-48 months","49-72 months")))</f>
        <v>49-72 months</v>
      </c>
      <c r="Y6681" s="15" t="str">
        <f aca="false">IF(C6681=1,"Yes","No")</f>
        <v>No</v>
      </c>
      <c r="Z6681" s="15" t="n">
        <f aca="false">COUNTIF(J6681:O6681,"Yes")</f>
        <v>3</v>
      </c>
      <c r="AA6681" s="18" t="n">
        <f aca="false">S6681*W6681</f>
        <v>0</v>
      </c>
      <c r="AB6681" s="15" t="n">
        <f aca="false">(P6681="Month-to-month")+(I6681="Fiber optic")+(R6681="Electronic check")+(F6681&lt;=12)+(M6681="No")+(J6681="No")</f>
        <v>0</v>
      </c>
      <c r="AC6681" s="15" t="str">
        <f aca="false">IF(AB6681&gt;=5,"High",IF(AB6681&gt;=3,"Medium","Low"))</f>
        <v>Low</v>
      </c>
    </row>
    <row r="6682" customFormat="false" ht="15" hidden="false" customHeight="false" outlineLevel="0" collapsed="false">
      <c r="A6682" s="15" t="s">
        <v>6779</v>
      </c>
      <c r="B6682" s="15" t="s">
        <v>94</v>
      </c>
      <c r="C6682" s="15" t="n">
        <v>0</v>
      </c>
      <c r="D6682" s="15" t="s">
        <v>24</v>
      </c>
      <c r="E6682" s="15" t="s">
        <v>26</v>
      </c>
      <c r="F6682" s="15" t="n">
        <v>48</v>
      </c>
      <c r="G6682" s="15" t="s">
        <v>26</v>
      </c>
      <c r="H6682" s="15" t="s">
        <v>24</v>
      </c>
      <c r="I6682" s="15" t="s">
        <v>102</v>
      </c>
      <c r="J6682" s="15" t="s">
        <v>24</v>
      </c>
      <c r="K6682" s="15" t="s">
        <v>26</v>
      </c>
      <c r="L6682" s="15" t="s">
        <v>26</v>
      </c>
      <c r="M6682" s="15" t="s">
        <v>26</v>
      </c>
      <c r="N6682" s="15" t="s">
        <v>26</v>
      </c>
      <c r="O6682" s="15" t="s">
        <v>24</v>
      </c>
      <c r="P6682" s="15" t="s">
        <v>29</v>
      </c>
      <c r="Q6682" s="15" t="s">
        <v>26</v>
      </c>
      <c r="R6682" s="15" t="s">
        <v>17</v>
      </c>
      <c r="S6682" s="18" t="n">
        <v>95.5</v>
      </c>
      <c r="T6682" s="15" t="n">
        <v>4627.85</v>
      </c>
      <c r="U6682" s="15" t="s">
        <v>26</v>
      </c>
      <c r="V6682" s="18" t="n">
        <f aca="false">IF(ISNUMBER(T6682),T6682,0)</f>
        <v>4627.85</v>
      </c>
      <c r="W6682" s="15" t="n">
        <f aca="false">IF(U6682="Yes",1,0)</f>
        <v>1</v>
      </c>
      <c r="X6682" s="15" t="str">
        <f aca="false">IF(F6682&lt;=12,"0-12 months",IF(F6682&lt;=24,"13-24 months",IF(F6682&lt;=48,"25-48 months","49-72 months")))</f>
        <v>25-48 months</v>
      </c>
      <c r="Y6682" s="15" t="str">
        <f aca="false">IF(C6682=1,"Yes","No")</f>
        <v>No</v>
      </c>
      <c r="Z6682" s="15" t="n">
        <f aca="false">COUNTIF(J6682:O6682,"Yes")</f>
        <v>4</v>
      </c>
      <c r="AA6682" s="18" t="n">
        <f aca="false">S6682*W6682</f>
        <v>95.5</v>
      </c>
      <c r="AB6682" s="15" t="n">
        <f aca="false">(P6682="Month-to-month")+(I6682="Fiber optic")+(R6682="Electronic check")+(F6682&lt;=12)+(M6682="No")+(J6682="No")</f>
        <v>2</v>
      </c>
      <c r="AC6682" s="15" t="str">
        <f aca="false">IF(AB6682&gt;=5,"High",IF(AB6682&gt;=3,"Medium","Low"))</f>
        <v>Low</v>
      </c>
    </row>
    <row r="6683" customFormat="false" ht="15" hidden="false" customHeight="false" outlineLevel="0" collapsed="false">
      <c r="A6683" s="15" t="s">
        <v>6780</v>
      </c>
      <c r="B6683" s="15" t="s">
        <v>98</v>
      </c>
      <c r="C6683" s="15" t="n">
        <v>1</v>
      </c>
      <c r="D6683" s="15" t="s">
        <v>24</v>
      </c>
      <c r="E6683" s="15" t="s">
        <v>24</v>
      </c>
      <c r="F6683" s="15" t="n">
        <v>3</v>
      </c>
      <c r="G6683" s="15" t="s">
        <v>26</v>
      </c>
      <c r="H6683" s="15" t="s">
        <v>26</v>
      </c>
      <c r="I6683" s="15" t="s">
        <v>102</v>
      </c>
      <c r="J6683" s="15" t="s">
        <v>24</v>
      </c>
      <c r="K6683" s="15" t="s">
        <v>24</v>
      </c>
      <c r="L6683" s="15" t="s">
        <v>26</v>
      </c>
      <c r="M6683" s="15" t="s">
        <v>24</v>
      </c>
      <c r="N6683" s="15" t="s">
        <v>26</v>
      </c>
      <c r="O6683" s="15" t="s">
        <v>24</v>
      </c>
      <c r="P6683" s="15" t="s">
        <v>25</v>
      </c>
      <c r="Q6683" s="15" t="s">
        <v>24</v>
      </c>
      <c r="R6683" s="15" t="s">
        <v>15</v>
      </c>
      <c r="S6683" s="18" t="n">
        <v>91.05</v>
      </c>
      <c r="T6683" s="15" t="n">
        <v>289.1</v>
      </c>
      <c r="U6683" s="15" t="s">
        <v>26</v>
      </c>
      <c r="V6683" s="18" t="n">
        <f aca="false">IF(ISNUMBER(T6683),T6683,0)</f>
        <v>289.1</v>
      </c>
      <c r="W6683" s="15" t="n">
        <f aca="false">IF(U6683="Yes",1,0)</f>
        <v>1</v>
      </c>
      <c r="X6683" s="15" t="str">
        <f aca="false">IF(F6683&lt;=12,"0-12 months",IF(F6683&lt;=24,"13-24 months",IF(F6683&lt;=48,"25-48 months","49-72 months")))</f>
        <v>0-12 months</v>
      </c>
      <c r="Y6683" s="15" t="str">
        <f aca="false">IF(C6683=1,"Yes","No")</f>
        <v>Yes</v>
      </c>
      <c r="Z6683" s="15" t="n">
        <f aca="false">COUNTIF(J6683:O6683,"Yes")</f>
        <v>2</v>
      </c>
      <c r="AA6683" s="18" t="n">
        <f aca="false">S6683*W6683</f>
        <v>91.05</v>
      </c>
      <c r="AB6683" s="15" t="n">
        <f aca="false">(P6683="Month-to-month")+(I6683="Fiber optic")+(R6683="Electronic check")+(F6683&lt;=12)+(M6683="No")+(J6683="No")</f>
        <v>6</v>
      </c>
      <c r="AC6683" s="15" t="str">
        <f aca="false">IF(AB6683&gt;=5,"High",IF(AB6683&gt;=3,"Medium","Low"))</f>
        <v>High</v>
      </c>
    </row>
    <row r="6684" customFormat="false" ht="15" hidden="false" customHeight="false" outlineLevel="0" collapsed="false">
      <c r="A6684" s="15" t="s">
        <v>6781</v>
      </c>
      <c r="B6684" s="15" t="s">
        <v>98</v>
      </c>
      <c r="C6684" s="15" t="n">
        <v>0</v>
      </c>
      <c r="D6684" s="15" t="s">
        <v>26</v>
      </c>
      <c r="E6684" s="15" t="s">
        <v>24</v>
      </c>
      <c r="F6684" s="15" t="n">
        <v>69</v>
      </c>
      <c r="G6684" s="15" t="s">
        <v>26</v>
      </c>
      <c r="H6684" s="15" t="s">
        <v>26</v>
      </c>
      <c r="I6684" s="15" t="s">
        <v>102</v>
      </c>
      <c r="J6684" s="15" t="s">
        <v>24</v>
      </c>
      <c r="K6684" s="15" t="s">
        <v>26</v>
      </c>
      <c r="L6684" s="15" t="s">
        <v>24</v>
      </c>
      <c r="M6684" s="15" t="s">
        <v>26</v>
      </c>
      <c r="N6684" s="15" t="s">
        <v>26</v>
      </c>
      <c r="O6684" s="15" t="s">
        <v>24</v>
      </c>
      <c r="P6684" s="15" t="s">
        <v>29</v>
      </c>
      <c r="Q6684" s="15" t="s">
        <v>26</v>
      </c>
      <c r="R6684" s="15" t="s">
        <v>17</v>
      </c>
      <c r="S6684" s="18" t="n">
        <v>92.45</v>
      </c>
      <c r="T6684" s="15" t="n">
        <v>6460.55</v>
      </c>
      <c r="U6684" s="15" t="s">
        <v>24</v>
      </c>
      <c r="V6684" s="18" t="n">
        <f aca="false">IF(ISNUMBER(T6684),T6684,0)</f>
        <v>6460.55</v>
      </c>
      <c r="W6684" s="15" t="n">
        <f aca="false">IF(U6684="Yes",1,0)</f>
        <v>0</v>
      </c>
      <c r="X6684" s="15" t="str">
        <f aca="false">IF(F6684&lt;=12,"0-12 months",IF(F6684&lt;=24,"13-24 months",IF(F6684&lt;=48,"25-48 months","49-72 months")))</f>
        <v>49-72 months</v>
      </c>
      <c r="Y6684" s="15" t="str">
        <f aca="false">IF(C6684=1,"Yes","No")</f>
        <v>No</v>
      </c>
      <c r="Z6684" s="15" t="n">
        <f aca="false">COUNTIF(J6684:O6684,"Yes")</f>
        <v>3</v>
      </c>
      <c r="AA6684" s="18" t="n">
        <f aca="false">S6684*W6684</f>
        <v>0</v>
      </c>
      <c r="AB6684" s="15" t="n">
        <f aca="false">(P6684="Month-to-month")+(I6684="Fiber optic")+(R6684="Electronic check")+(F6684&lt;=12)+(M6684="No")+(J6684="No")</f>
        <v>2</v>
      </c>
      <c r="AC6684" s="15" t="str">
        <f aca="false">IF(AB6684&gt;=5,"High",IF(AB6684&gt;=3,"Medium","Low"))</f>
        <v>Low</v>
      </c>
    </row>
    <row r="6685" customFormat="false" ht="15" hidden="false" customHeight="false" outlineLevel="0" collapsed="false">
      <c r="A6685" s="15" t="s">
        <v>6782</v>
      </c>
      <c r="B6685" s="15" t="s">
        <v>98</v>
      </c>
      <c r="C6685" s="15" t="n">
        <v>0</v>
      </c>
      <c r="D6685" s="15" t="s">
        <v>24</v>
      </c>
      <c r="E6685" s="15" t="s">
        <v>24</v>
      </c>
      <c r="F6685" s="15" t="n">
        <v>43</v>
      </c>
      <c r="G6685" s="15" t="s">
        <v>24</v>
      </c>
      <c r="H6685" s="15" t="s">
        <v>95</v>
      </c>
      <c r="I6685" s="15" t="s">
        <v>96</v>
      </c>
      <c r="J6685" s="15" t="s">
        <v>24</v>
      </c>
      <c r="K6685" s="15" t="s">
        <v>24</v>
      </c>
      <c r="L6685" s="15" t="s">
        <v>26</v>
      </c>
      <c r="M6685" s="15" t="s">
        <v>26</v>
      </c>
      <c r="N6685" s="15" t="s">
        <v>24</v>
      </c>
      <c r="O6685" s="15" t="s">
        <v>26</v>
      </c>
      <c r="P6685" s="15" t="s">
        <v>27</v>
      </c>
      <c r="Q6685" s="15" t="s">
        <v>24</v>
      </c>
      <c r="R6685" s="15" t="s">
        <v>15</v>
      </c>
      <c r="S6685" s="18" t="n">
        <v>44.15</v>
      </c>
      <c r="T6685" s="15" t="n">
        <v>1931.3</v>
      </c>
      <c r="U6685" s="15" t="s">
        <v>24</v>
      </c>
      <c r="V6685" s="18" t="n">
        <f aca="false">IF(ISNUMBER(T6685),T6685,0)</f>
        <v>1931.3</v>
      </c>
      <c r="W6685" s="15" t="n">
        <f aca="false">IF(U6685="Yes",1,0)</f>
        <v>0</v>
      </c>
      <c r="X6685" s="15" t="str">
        <f aca="false">IF(F6685&lt;=12,"0-12 months",IF(F6685&lt;=24,"13-24 months",IF(F6685&lt;=48,"25-48 months","49-72 months")))</f>
        <v>25-48 months</v>
      </c>
      <c r="Y6685" s="15" t="str">
        <f aca="false">IF(C6685=1,"Yes","No")</f>
        <v>No</v>
      </c>
      <c r="Z6685" s="15" t="n">
        <f aca="false">COUNTIF(J6685:O6685,"Yes")</f>
        <v>3</v>
      </c>
      <c r="AA6685" s="18" t="n">
        <f aca="false">S6685*W6685</f>
        <v>0</v>
      </c>
      <c r="AB6685" s="15" t="n">
        <f aca="false">(P6685="Month-to-month")+(I6685="Fiber optic")+(R6685="Electronic check")+(F6685&lt;=12)+(M6685="No")+(J6685="No")</f>
        <v>2</v>
      </c>
      <c r="AC6685" s="15" t="str">
        <f aca="false">IF(AB6685&gt;=5,"High",IF(AB6685&gt;=3,"Medium","Low"))</f>
        <v>Low</v>
      </c>
    </row>
    <row r="6686" customFormat="false" ht="15" hidden="false" customHeight="false" outlineLevel="0" collapsed="false">
      <c r="A6686" s="15" t="s">
        <v>6783</v>
      </c>
      <c r="B6686" s="15" t="s">
        <v>94</v>
      </c>
      <c r="C6686" s="15" t="n">
        <v>0</v>
      </c>
      <c r="D6686" s="15" t="s">
        <v>24</v>
      </c>
      <c r="E6686" s="15" t="s">
        <v>26</v>
      </c>
      <c r="F6686" s="15" t="n">
        <v>11</v>
      </c>
      <c r="G6686" s="15" t="s">
        <v>24</v>
      </c>
      <c r="H6686" s="15" t="s">
        <v>95</v>
      </c>
      <c r="I6686" s="15" t="s">
        <v>96</v>
      </c>
      <c r="J6686" s="15" t="s">
        <v>26</v>
      </c>
      <c r="K6686" s="15" t="s">
        <v>24</v>
      </c>
      <c r="L6686" s="15" t="s">
        <v>24</v>
      </c>
      <c r="M6686" s="15" t="s">
        <v>26</v>
      </c>
      <c r="N6686" s="15" t="s">
        <v>24</v>
      </c>
      <c r="O6686" s="15" t="s">
        <v>24</v>
      </c>
      <c r="P6686" s="15" t="s">
        <v>27</v>
      </c>
      <c r="Q6686" s="15" t="s">
        <v>26</v>
      </c>
      <c r="R6686" s="15" t="s">
        <v>17</v>
      </c>
      <c r="S6686" s="18" t="n">
        <v>36.05</v>
      </c>
      <c r="T6686" s="15" t="n">
        <v>402.6</v>
      </c>
      <c r="U6686" s="15" t="s">
        <v>24</v>
      </c>
      <c r="V6686" s="18" t="n">
        <f aca="false">IF(ISNUMBER(T6686),T6686,0)</f>
        <v>402.6</v>
      </c>
      <c r="W6686" s="15" t="n">
        <f aca="false">IF(U6686="Yes",1,0)</f>
        <v>0</v>
      </c>
      <c r="X6686" s="15" t="str">
        <f aca="false">IF(F6686&lt;=12,"0-12 months",IF(F6686&lt;=24,"13-24 months",IF(F6686&lt;=48,"25-48 months","49-72 months")))</f>
        <v>0-12 months</v>
      </c>
      <c r="Y6686" s="15" t="str">
        <f aca="false">IF(C6686=1,"Yes","No")</f>
        <v>No</v>
      </c>
      <c r="Z6686" s="15" t="n">
        <f aca="false">COUNTIF(J6686:O6686,"Yes")</f>
        <v>2</v>
      </c>
      <c r="AA6686" s="18" t="n">
        <f aca="false">S6686*W6686</f>
        <v>0</v>
      </c>
      <c r="AB6686" s="15" t="n">
        <f aca="false">(P6686="Month-to-month")+(I6686="Fiber optic")+(R6686="Electronic check")+(F6686&lt;=12)+(M6686="No")+(J6686="No")</f>
        <v>1</v>
      </c>
      <c r="AC6686" s="15" t="str">
        <f aca="false">IF(AB6686&gt;=5,"High",IF(AB6686&gt;=3,"Medium","Low"))</f>
        <v>Low</v>
      </c>
    </row>
    <row r="6687" customFormat="false" ht="15" hidden="false" customHeight="false" outlineLevel="0" collapsed="false">
      <c r="A6687" s="15" t="s">
        <v>6784</v>
      </c>
      <c r="B6687" s="15" t="s">
        <v>94</v>
      </c>
      <c r="C6687" s="15" t="n">
        <v>0</v>
      </c>
      <c r="D6687" s="15" t="s">
        <v>26</v>
      </c>
      <c r="E6687" s="15" t="s">
        <v>24</v>
      </c>
      <c r="F6687" s="15" t="n">
        <v>45</v>
      </c>
      <c r="G6687" s="15" t="s">
        <v>26</v>
      </c>
      <c r="H6687" s="15" t="s">
        <v>24</v>
      </c>
      <c r="I6687" s="15" t="s">
        <v>96</v>
      </c>
      <c r="J6687" s="15" t="s">
        <v>24</v>
      </c>
      <c r="K6687" s="15" t="s">
        <v>24</v>
      </c>
      <c r="L6687" s="15" t="s">
        <v>26</v>
      </c>
      <c r="M6687" s="15" t="s">
        <v>24</v>
      </c>
      <c r="N6687" s="15" t="s">
        <v>24</v>
      </c>
      <c r="O6687" s="15" t="s">
        <v>24</v>
      </c>
      <c r="P6687" s="15" t="s">
        <v>25</v>
      </c>
      <c r="Q6687" s="15" t="s">
        <v>26</v>
      </c>
      <c r="R6687" s="15" t="s">
        <v>21</v>
      </c>
      <c r="S6687" s="18" t="n">
        <v>50.25</v>
      </c>
      <c r="T6687" s="15" t="n">
        <v>2221.55</v>
      </c>
      <c r="U6687" s="15" t="s">
        <v>24</v>
      </c>
      <c r="V6687" s="18" t="n">
        <f aca="false">IF(ISNUMBER(T6687),T6687,0)</f>
        <v>2221.55</v>
      </c>
      <c r="W6687" s="15" t="n">
        <f aca="false">IF(U6687="Yes",1,0)</f>
        <v>0</v>
      </c>
      <c r="X6687" s="15" t="str">
        <f aca="false">IF(F6687&lt;=12,"0-12 months",IF(F6687&lt;=24,"13-24 months",IF(F6687&lt;=48,"25-48 months","49-72 months")))</f>
        <v>25-48 months</v>
      </c>
      <c r="Y6687" s="15" t="str">
        <f aca="false">IF(C6687=1,"Yes","No")</f>
        <v>No</v>
      </c>
      <c r="Z6687" s="15" t="n">
        <f aca="false">COUNTIF(J6687:O6687,"Yes")</f>
        <v>1</v>
      </c>
      <c r="AA6687" s="18" t="n">
        <f aca="false">S6687*W6687</f>
        <v>0</v>
      </c>
      <c r="AB6687" s="15" t="n">
        <f aca="false">(P6687="Month-to-month")+(I6687="Fiber optic")+(R6687="Electronic check")+(F6687&lt;=12)+(M6687="No")+(J6687="No")</f>
        <v>3</v>
      </c>
      <c r="AC6687" s="15" t="str">
        <f aca="false">IF(AB6687&gt;=5,"High",IF(AB6687&gt;=3,"Medium","Low"))</f>
        <v>Medium</v>
      </c>
    </row>
    <row r="6688" customFormat="false" ht="15" hidden="false" customHeight="false" outlineLevel="0" collapsed="false">
      <c r="A6688" s="15" t="s">
        <v>6785</v>
      </c>
      <c r="B6688" s="15" t="s">
        <v>98</v>
      </c>
      <c r="C6688" s="15" t="n">
        <v>0</v>
      </c>
      <c r="D6688" s="15" t="s">
        <v>26</v>
      </c>
      <c r="E6688" s="15" t="s">
        <v>24</v>
      </c>
      <c r="F6688" s="15" t="n">
        <v>72</v>
      </c>
      <c r="G6688" s="15" t="s">
        <v>26</v>
      </c>
      <c r="H6688" s="15" t="s">
        <v>26</v>
      </c>
      <c r="I6688" s="15" t="s">
        <v>102</v>
      </c>
      <c r="J6688" s="15" t="s">
        <v>24</v>
      </c>
      <c r="K6688" s="15" t="s">
        <v>26</v>
      </c>
      <c r="L6688" s="15" t="s">
        <v>26</v>
      </c>
      <c r="M6688" s="15" t="s">
        <v>26</v>
      </c>
      <c r="N6688" s="15" t="s">
        <v>26</v>
      </c>
      <c r="O6688" s="15" t="s">
        <v>26</v>
      </c>
      <c r="P6688" s="15" t="s">
        <v>29</v>
      </c>
      <c r="Q6688" s="15" t="s">
        <v>26</v>
      </c>
      <c r="R6688" s="15" t="s">
        <v>21</v>
      </c>
      <c r="S6688" s="18" t="n">
        <v>109.75</v>
      </c>
      <c r="T6688" s="15" t="n">
        <v>7758.9</v>
      </c>
      <c r="U6688" s="15" t="s">
        <v>24</v>
      </c>
      <c r="V6688" s="18" t="n">
        <f aca="false">IF(ISNUMBER(T6688),T6688,0)</f>
        <v>7758.9</v>
      </c>
      <c r="W6688" s="15" t="n">
        <f aca="false">IF(U6688="Yes",1,0)</f>
        <v>0</v>
      </c>
      <c r="X6688" s="15" t="str">
        <f aca="false">IF(F6688&lt;=12,"0-12 months",IF(F6688&lt;=24,"13-24 months",IF(F6688&lt;=48,"25-48 months","49-72 months")))</f>
        <v>49-72 months</v>
      </c>
      <c r="Y6688" s="15" t="str">
        <f aca="false">IF(C6688=1,"Yes","No")</f>
        <v>No</v>
      </c>
      <c r="Z6688" s="15" t="n">
        <f aca="false">COUNTIF(J6688:O6688,"Yes")</f>
        <v>5</v>
      </c>
      <c r="AA6688" s="18" t="n">
        <f aca="false">S6688*W6688</f>
        <v>0</v>
      </c>
      <c r="AB6688" s="15" t="n">
        <f aca="false">(P6688="Month-to-month")+(I6688="Fiber optic")+(R6688="Electronic check")+(F6688&lt;=12)+(M6688="No")+(J6688="No")</f>
        <v>2</v>
      </c>
      <c r="AC6688" s="15" t="str">
        <f aca="false">IF(AB6688&gt;=5,"High",IF(AB6688&gt;=3,"Medium","Low"))</f>
        <v>Low</v>
      </c>
    </row>
    <row r="6689" customFormat="false" ht="15" hidden="false" customHeight="false" outlineLevel="0" collapsed="false">
      <c r="A6689" s="15" t="s">
        <v>6786</v>
      </c>
      <c r="B6689" s="15" t="s">
        <v>94</v>
      </c>
      <c r="C6689" s="15" t="n">
        <v>1</v>
      </c>
      <c r="D6689" s="15" t="s">
        <v>26</v>
      </c>
      <c r="E6689" s="15" t="s">
        <v>24</v>
      </c>
      <c r="F6689" s="15" t="n">
        <v>2</v>
      </c>
      <c r="G6689" s="15" t="s">
        <v>26</v>
      </c>
      <c r="H6689" s="15" t="s">
        <v>26</v>
      </c>
      <c r="I6689" s="15" t="s">
        <v>102</v>
      </c>
      <c r="J6689" s="15" t="s">
        <v>24</v>
      </c>
      <c r="K6689" s="15" t="s">
        <v>24</v>
      </c>
      <c r="L6689" s="15" t="s">
        <v>26</v>
      </c>
      <c r="M6689" s="15" t="s">
        <v>24</v>
      </c>
      <c r="N6689" s="15" t="s">
        <v>24</v>
      </c>
      <c r="O6689" s="15" t="s">
        <v>24</v>
      </c>
      <c r="P6689" s="15" t="s">
        <v>25</v>
      </c>
      <c r="Q6689" s="15" t="s">
        <v>24</v>
      </c>
      <c r="R6689" s="15" t="s">
        <v>15</v>
      </c>
      <c r="S6689" s="18" t="n">
        <v>79.2</v>
      </c>
      <c r="T6689" s="15" t="n">
        <v>172.85</v>
      </c>
      <c r="U6689" s="15" t="s">
        <v>26</v>
      </c>
      <c r="V6689" s="18" t="n">
        <f aca="false">IF(ISNUMBER(T6689),T6689,0)</f>
        <v>172.85</v>
      </c>
      <c r="W6689" s="15" t="n">
        <f aca="false">IF(U6689="Yes",1,0)</f>
        <v>1</v>
      </c>
      <c r="X6689" s="15" t="str">
        <f aca="false">IF(F6689&lt;=12,"0-12 months",IF(F6689&lt;=24,"13-24 months",IF(F6689&lt;=48,"25-48 months","49-72 months")))</f>
        <v>0-12 months</v>
      </c>
      <c r="Y6689" s="15" t="str">
        <f aca="false">IF(C6689=1,"Yes","No")</f>
        <v>Yes</v>
      </c>
      <c r="Z6689" s="15" t="n">
        <f aca="false">COUNTIF(J6689:O6689,"Yes")</f>
        <v>1</v>
      </c>
      <c r="AA6689" s="18" t="n">
        <f aca="false">S6689*W6689</f>
        <v>79.2</v>
      </c>
      <c r="AB6689" s="15" t="n">
        <f aca="false">(P6689="Month-to-month")+(I6689="Fiber optic")+(R6689="Electronic check")+(F6689&lt;=12)+(M6689="No")+(J6689="No")</f>
        <v>6</v>
      </c>
      <c r="AC6689" s="15" t="str">
        <f aca="false">IF(AB6689&gt;=5,"High",IF(AB6689&gt;=3,"Medium","Low"))</f>
        <v>High</v>
      </c>
    </row>
    <row r="6690" customFormat="false" ht="15" hidden="false" customHeight="false" outlineLevel="0" collapsed="false">
      <c r="A6690" s="15" t="s">
        <v>6787</v>
      </c>
      <c r="B6690" s="15" t="s">
        <v>94</v>
      </c>
      <c r="C6690" s="15" t="n">
        <v>0</v>
      </c>
      <c r="D6690" s="15" t="s">
        <v>26</v>
      </c>
      <c r="E6690" s="15" t="s">
        <v>26</v>
      </c>
      <c r="F6690" s="15" t="n">
        <v>12</v>
      </c>
      <c r="G6690" s="15" t="s">
        <v>26</v>
      </c>
      <c r="H6690" s="15" t="s">
        <v>24</v>
      </c>
      <c r="I6690" s="15" t="s">
        <v>24</v>
      </c>
      <c r="J6690" s="15" t="s">
        <v>28</v>
      </c>
      <c r="K6690" s="15" t="s">
        <v>28</v>
      </c>
      <c r="L6690" s="15" t="s">
        <v>28</v>
      </c>
      <c r="M6690" s="15" t="s">
        <v>28</v>
      </c>
      <c r="N6690" s="15" t="s">
        <v>28</v>
      </c>
      <c r="O6690" s="15" t="s">
        <v>28</v>
      </c>
      <c r="P6690" s="15" t="s">
        <v>29</v>
      </c>
      <c r="Q6690" s="15" t="s">
        <v>24</v>
      </c>
      <c r="R6690" s="15" t="s">
        <v>19</v>
      </c>
      <c r="S6690" s="18" t="n">
        <v>20.3</v>
      </c>
      <c r="T6690" s="15" t="n">
        <v>224.5</v>
      </c>
      <c r="U6690" s="15" t="s">
        <v>24</v>
      </c>
      <c r="V6690" s="18" t="n">
        <f aca="false">IF(ISNUMBER(T6690),T6690,0)</f>
        <v>224.5</v>
      </c>
      <c r="W6690" s="15" t="n">
        <f aca="false">IF(U6690="Yes",1,0)</f>
        <v>0</v>
      </c>
      <c r="X6690" s="15" t="str">
        <f aca="false">IF(F6690&lt;=12,"0-12 months",IF(F6690&lt;=24,"13-24 months",IF(F6690&lt;=48,"25-48 months","49-72 months")))</f>
        <v>0-12 months</v>
      </c>
      <c r="Y6690" s="15" t="str">
        <f aca="false">IF(C6690=1,"Yes","No")</f>
        <v>No</v>
      </c>
      <c r="Z6690" s="15" t="n">
        <f aca="false">COUNTIF(J6690:O6690,"Yes")</f>
        <v>0</v>
      </c>
      <c r="AA6690" s="18" t="n">
        <f aca="false">S6690*W6690</f>
        <v>0</v>
      </c>
      <c r="AB6690" s="15" t="n">
        <f aca="false">(P6690="Month-to-month")+(I6690="Fiber optic")+(R6690="Electronic check")+(F6690&lt;=12)+(M6690="No")+(J6690="No")</f>
        <v>1</v>
      </c>
      <c r="AC6690" s="15" t="str">
        <f aca="false">IF(AB6690&gt;=5,"High",IF(AB6690&gt;=3,"Medium","Low"))</f>
        <v>Low</v>
      </c>
    </row>
    <row r="6691" customFormat="false" ht="15" hidden="false" customHeight="false" outlineLevel="0" collapsed="false">
      <c r="A6691" s="15" t="s">
        <v>6788</v>
      </c>
      <c r="B6691" s="15" t="s">
        <v>94</v>
      </c>
      <c r="C6691" s="15" t="n">
        <v>0</v>
      </c>
      <c r="D6691" s="15" t="s">
        <v>26</v>
      </c>
      <c r="E6691" s="15" t="s">
        <v>26</v>
      </c>
      <c r="F6691" s="15" t="n">
        <v>67</v>
      </c>
      <c r="G6691" s="15" t="s">
        <v>26</v>
      </c>
      <c r="H6691" s="15" t="s">
        <v>26</v>
      </c>
      <c r="I6691" s="15" t="s">
        <v>102</v>
      </c>
      <c r="J6691" s="15" t="s">
        <v>24</v>
      </c>
      <c r="K6691" s="15" t="s">
        <v>26</v>
      </c>
      <c r="L6691" s="15" t="s">
        <v>26</v>
      </c>
      <c r="M6691" s="15" t="s">
        <v>26</v>
      </c>
      <c r="N6691" s="15" t="s">
        <v>26</v>
      </c>
      <c r="O6691" s="15" t="s">
        <v>26</v>
      </c>
      <c r="P6691" s="15" t="s">
        <v>27</v>
      </c>
      <c r="Q6691" s="15" t="s">
        <v>26</v>
      </c>
      <c r="R6691" s="15" t="s">
        <v>21</v>
      </c>
      <c r="S6691" s="18" t="n">
        <v>112.35</v>
      </c>
      <c r="T6691" s="15" t="n">
        <v>7388.45</v>
      </c>
      <c r="U6691" s="15" t="s">
        <v>24</v>
      </c>
      <c r="V6691" s="18" t="n">
        <f aca="false">IF(ISNUMBER(T6691),T6691,0)</f>
        <v>7388.45</v>
      </c>
      <c r="W6691" s="15" t="n">
        <f aca="false">IF(U6691="Yes",1,0)</f>
        <v>0</v>
      </c>
      <c r="X6691" s="15" t="str">
        <f aca="false">IF(F6691&lt;=12,"0-12 months",IF(F6691&lt;=24,"13-24 months",IF(F6691&lt;=48,"25-48 months","49-72 months")))</f>
        <v>49-72 months</v>
      </c>
      <c r="Y6691" s="15" t="str">
        <f aca="false">IF(C6691=1,"Yes","No")</f>
        <v>No</v>
      </c>
      <c r="Z6691" s="15" t="n">
        <f aca="false">COUNTIF(J6691:O6691,"Yes")</f>
        <v>5</v>
      </c>
      <c r="AA6691" s="18" t="n">
        <f aca="false">S6691*W6691</f>
        <v>0</v>
      </c>
      <c r="AB6691" s="15" t="n">
        <f aca="false">(P6691="Month-to-month")+(I6691="Fiber optic")+(R6691="Electronic check")+(F6691&lt;=12)+(M6691="No")+(J6691="No")</f>
        <v>2</v>
      </c>
      <c r="AC6691" s="15" t="str">
        <f aca="false">IF(AB6691&gt;=5,"High",IF(AB6691&gt;=3,"Medium","Low"))</f>
        <v>Low</v>
      </c>
    </row>
    <row r="6692" customFormat="false" ht="15" hidden="false" customHeight="false" outlineLevel="0" collapsed="false">
      <c r="A6692" s="15" t="s">
        <v>6789</v>
      </c>
      <c r="B6692" s="15" t="s">
        <v>98</v>
      </c>
      <c r="C6692" s="15" t="n">
        <v>0</v>
      </c>
      <c r="D6692" s="15" t="s">
        <v>26</v>
      </c>
      <c r="E6692" s="15" t="s">
        <v>24</v>
      </c>
      <c r="F6692" s="15" t="n">
        <v>37</v>
      </c>
      <c r="G6692" s="15" t="s">
        <v>26</v>
      </c>
      <c r="H6692" s="15" t="s">
        <v>26</v>
      </c>
      <c r="I6692" s="15" t="s">
        <v>102</v>
      </c>
      <c r="J6692" s="15" t="s">
        <v>24</v>
      </c>
      <c r="K6692" s="15" t="s">
        <v>24</v>
      </c>
      <c r="L6692" s="15" t="s">
        <v>26</v>
      </c>
      <c r="M6692" s="15" t="s">
        <v>26</v>
      </c>
      <c r="N6692" s="15" t="s">
        <v>26</v>
      </c>
      <c r="O6692" s="15" t="s">
        <v>24</v>
      </c>
      <c r="P6692" s="15" t="s">
        <v>29</v>
      </c>
      <c r="Q6692" s="15" t="s">
        <v>24</v>
      </c>
      <c r="R6692" s="15" t="s">
        <v>17</v>
      </c>
      <c r="S6692" s="18" t="n">
        <v>94.3</v>
      </c>
      <c r="T6692" s="15" t="n">
        <v>3460.95</v>
      </c>
      <c r="U6692" s="15" t="s">
        <v>24</v>
      </c>
      <c r="V6692" s="18" t="n">
        <f aca="false">IF(ISNUMBER(T6692),T6692,0)</f>
        <v>3460.95</v>
      </c>
      <c r="W6692" s="15" t="n">
        <f aca="false">IF(U6692="Yes",1,0)</f>
        <v>0</v>
      </c>
      <c r="X6692" s="15" t="str">
        <f aca="false">IF(F6692&lt;=12,"0-12 months",IF(F6692&lt;=24,"13-24 months",IF(F6692&lt;=48,"25-48 months","49-72 months")))</f>
        <v>25-48 months</v>
      </c>
      <c r="Y6692" s="15" t="str">
        <f aca="false">IF(C6692=1,"Yes","No")</f>
        <v>No</v>
      </c>
      <c r="Z6692" s="15" t="n">
        <f aca="false">COUNTIF(J6692:O6692,"Yes")</f>
        <v>3</v>
      </c>
      <c r="AA6692" s="18" t="n">
        <f aca="false">S6692*W6692</f>
        <v>0</v>
      </c>
      <c r="AB6692" s="15" t="n">
        <f aca="false">(P6692="Month-to-month")+(I6692="Fiber optic")+(R6692="Electronic check")+(F6692&lt;=12)+(M6692="No")+(J6692="No")</f>
        <v>2</v>
      </c>
      <c r="AC6692" s="15" t="str">
        <f aca="false">IF(AB6692&gt;=5,"High",IF(AB6692&gt;=3,"Medium","Low"))</f>
        <v>Low</v>
      </c>
    </row>
    <row r="6693" customFormat="false" ht="15" hidden="false" customHeight="false" outlineLevel="0" collapsed="false">
      <c r="A6693" s="15" t="s">
        <v>6790</v>
      </c>
      <c r="B6693" s="15" t="s">
        <v>94</v>
      </c>
      <c r="C6693" s="15" t="n">
        <v>0</v>
      </c>
      <c r="D6693" s="15" t="s">
        <v>24</v>
      </c>
      <c r="E6693" s="15" t="s">
        <v>24</v>
      </c>
      <c r="F6693" s="15" t="n">
        <v>39</v>
      </c>
      <c r="G6693" s="15" t="s">
        <v>24</v>
      </c>
      <c r="H6693" s="15" t="s">
        <v>95</v>
      </c>
      <c r="I6693" s="15" t="s">
        <v>96</v>
      </c>
      <c r="J6693" s="15" t="s">
        <v>26</v>
      </c>
      <c r="K6693" s="15" t="s">
        <v>26</v>
      </c>
      <c r="L6693" s="15" t="s">
        <v>24</v>
      </c>
      <c r="M6693" s="15" t="s">
        <v>26</v>
      </c>
      <c r="N6693" s="15" t="s">
        <v>24</v>
      </c>
      <c r="O6693" s="15" t="s">
        <v>24</v>
      </c>
      <c r="P6693" s="15" t="s">
        <v>27</v>
      </c>
      <c r="Q6693" s="15" t="s">
        <v>24</v>
      </c>
      <c r="R6693" s="15" t="s">
        <v>19</v>
      </c>
      <c r="S6693" s="18" t="n">
        <v>41.15</v>
      </c>
      <c r="T6693" s="15" t="n">
        <v>1700.9</v>
      </c>
      <c r="U6693" s="15" t="s">
        <v>24</v>
      </c>
      <c r="V6693" s="18" t="n">
        <f aca="false">IF(ISNUMBER(T6693),T6693,0)</f>
        <v>1700.9</v>
      </c>
      <c r="W6693" s="15" t="n">
        <f aca="false">IF(U6693="Yes",1,0)</f>
        <v>0</v>
      </c>
      <c r="X6693" s="15" t="str">
        <f aca="false">IF(F6693&lt;=12,"0-12 months",IF(F6693&lt;=24,"13-24 months",IF(F6693&lt;=48,"25-48 months","49-72 months")))</f>
        <v>25-48 months</v>
      </c>
      <c r="Y6693" s="15" t="str">
        <f aca="false">IF(C6693=1,"Yes","No")</f>
        <v>No</v>
      </c>
      <c r="Z6693" s="15" t="n">
        <f aca="false">COUNTIF(J6693:O6693,"Yes")</f>
        <v>3</v>
      </c>
      <c r="AA6693" s="18" t="n">
        <f aca="false">S6693*W6693</f>
        <v>0</v>
      </c>
      <c r="AB6693" s="15" t="n">
        <f aca="false">(P6693="Month-to-month")+(I6693="Fiber optic")+(R6693="Electronic check")+(F6693&lt;=12)+(M6693="No")+(J6693="No")</f>
        <v>0</v>
      </c>
      <c r="AC6693" s="15" t="str">
        <f aca="false">IF(AB6693&gt;=5,"High",IF(AB6693&gt;=3,"Medium","Low"))</f>
        <v>Low</v>
      </c>
    </row>
    <row r="6694" customFormat="false" ht="15" hidden="false" customHeight="false" outlineLevel="0" collapsed="false">
      <c r="A6694" s="15" t="s">
        <v>6791</v>
      </c>
      <c r="B6694" s="15" t="s">
        <v>94</v>
      </c>
      <c r="C6694" s="15" t="n">
        <v>0</v>
      </c>
      <c r="D6694" s="15" t="s">
        <v>24</v>
      </c>
      <c r="E6694" s="15" t="s">
        <v>24</v>
      </c>
      <c r="F6694" s="15" t="n">
        <v>41</v>
      </c>
      <c r="G6694" s="15" t="s">
        <v>26</v>
      </c>
      <c r="H6694" s="15" t="s">
        <v>26</v>
      </c>
      <c r="I6694" s="15" t="s">
        <v>96</v>
      </c>
      <c r="J6694" s="15" t="s">
        <v>26</v>
      </c>
      <c r="K6694" s="15" t="s">
        <v>24</v>
      </c>
      <c r="L6694" s="15" t="s">
        <v>26</v>
      </c>
      <c r="M6694" s="15" t="s">
        <v>26</v>
      </c>
      <c r="N6694" s="15" t="s">
        <v>24</v>
      </c>
      <c r="O6694" s="15" t="s">
        <v>26</v>
      </c>
      <c r="P6694" s="15" t="s">
        <v>25</v>
      </c>
      <c r="Q6694" s="15" t="s">
        <v>26</v>
      </c>
      <c r="R6694" s="15" t="s">
        <v>19</v>
      </c>
      <c r="S6694" s="18" t="n">
        <v>74.65</v>
      </c>
      <c r="T6694" s="15" t="n">
        <v>3090.65</v>
      </c>
      <c r="U6694" s="15" t="s">
        <v>24</v>
      </c>
      <c r="V6694" s="18" t="n">
        <f aca="false">IF(ISNUMBER(T6694),T6694,0)</f>
        <v>3090.65</v>
      </c>
      <c r="W6694" s="15" t="n">
        <f aca="false">IF(U6694="Yes",1,0)</f>
        <v>0</v>
      </c>
      <c r="X6694" s="15" t="str">
        <f aca="false">IF(F6694&lt;=12,"0-12 months",IF(F6694&lt;=24,"13-24 months",IF(F6694&lt;=48,"25-48 months","49-72 months")))</f>
        <v>25-48 months</v>
      </c>
      <c r="Y6694" s="15" t="str">
        <f aca="false">IF(C6694=1,"Yes","No")</f>
        <v>No</v>
      </c>
      <c r="Z6694" s="15" t="n">
        <f aca="false">COUNTIF(J6694:O6694,"Yes")</f>
        <v>4</v>
      </c>
      <c r="AA6694" s="18" t="n">
        <f aca="false">S6694*W6694</f>
        <v>0</v>
      </c>
      <c r="AB6694" s="15" t="n">
        <f aca="false">(P6694="Month-to-month")+(I6694="Fiber optic")+(R6694="Electronic check")+(F6694&lt;=12)+(M6694="No")+(J6694="No")</f>
        <v>1</v>
      </c>
      <c r="AC6694" s="15" t="str">
        <f aca="false">IF(AB6694&gt;=5,"High",IF(AB6694&gt;=3,"Medium","Low"))</f>
        <v>Low</v>
      </c>
    </row>
    <row r="6695" customFormat="false" ht="15" hidden="false" customHeight="false" outlineLevel="0" collapsed="false">
      <c r="A6695" s="15" t="s">
        <v>6792</v>
      </c>
      <c r="B6695" s="15" t="s">
        <v>94</v>
      </c>
      <c r="C6695" s="15" t="n">
        <v>0</v>
      </c>
      <c r="D6695" s="15" t="s">
        <v>24</v>
      </c>
      <c r="E6695" s="15" t="s">
        <v>24</v>
      </c>
      <c r="F6695" s="15" t="n">
        <v>25</v>
      </c>
      <c r="G6695" s="15" t="s">
        <v>24</v>
      </c>
      <c r="H6695" s="15" t="s">
        <v>95</v>
      </c>
      <c r="I6695" s="15" t="s">
        <v>96</v>
      </c>
      <c r="J6695" s="15" t="s">
        <v>24</v>
      </c>
      <c r="K6695" s="15" t="s">
        <v>24</v>
      </c>
      <c r="L6695" s="15" t="s">
        <v>26</v>
      </c>
      <c r="M6695" s="15" t="s">
        <v>24</v>
      </c>
      <c r="N6695" s="15" t="s">
        <v>26</v>
      </c>
      <c r="O6695" s="15" t="s">
        <v>26</v>
      </c>
      <c r="P6695" s="15" t="s">
        <v>25</v>
      </c>
      <c r="Q6695" s="15" t="s">
        <v>26</v>
      </c>
      <c r="R6695" s="15" t="s">
        <v>15</v>
      </c>
      <c r="S6695" s="18" t="n">
        <v>48.25</v>
      </c>
      <c r="T6695" s="15" t="n">
        <v>1293.8</v>
      </c>
      <c r="U6695" s="15" t="s">
        <v>24</v>
      </c>
      <c r="V6695" s="18" t="n">
        <f aca="false">IF(ISNUMBER(T6695),T6695,0)</f>
        <v>1293.8</v>
      </c>
      <c r="W6695" s="15" t="n">
        <f aca="false">IF(U6695="Yes",1,0)</f>
        <v>0</v>
      </c>
      <c r="X6695" s="15" t="str">
        <f aca="false">IF(F6695&lt;=12,"0-12 months",IF(F6695&lt;=24,"13-24 months",IF(F6695&lt;=48,"25-48 months","49-72 months")))</f>
        <v>25-48 months</v>
      </c>
      <c r="Y6695" s="15" t="str">
        <f aca="false">IF(C6695=1,"Yes","No")</f>
        <v>No</v>
      </c>
      <c r="Z6695" s="15" t="n">
        <f aca="false">COUNTIF(J6695:O6695,"Yes")</f>
        <v>3</v>
      </c>
      <c r="AA6695" s="18" t="n">
        <f aca="false">S6695*W6695</f>
        <v>0</v>
      </c>
      <c r="AB6695" s="15" t="n">
        <f aca="false">(P6695="Month-to-month")+(I6695="Fiber optic")+(R6695="Electronic check")+(F6695&lt;=12)+(M6695="No")+(J6695="No")</f>
        <v>4</v>
      </c>
      <c r="AC6695" s="15" t="str">
        <f aca="false">IF(AB6695&gt;=5,"High",IF(AB6695&gt;=3,"Medium","Low"))</f>
        <v>Medium</v>
      </c>
    </row>
    <row r="6696" customFormat="false" ht="15" hidden="false" customHeight="false" outlineLevel="0" collapsed="false">
      <c r="A6696" s="15" t="s">
        <v>6793</v>
      </c>
      <c r="B6696" s="15" t="s">
        <v>98</v>
      </c>
      <c r="C6696" s="15" t="n">
        <v>0</v>
      </c>
      <c r="D6696" s="15" t="s">
        <v>26</v>
      </c>
      <c r="E6696" s="15" t="s">
        <v>26</v>
      </c>
      <c r="F6696" s="15" t="n">
        <v>8</v>
      </c>
      <c r="G6696" s="15" t="s">
        <v>26</v>
      </c>
      <c r="H6696" s="15" t="s">
        <v>26</v>
      </c>
      <c r="I6696" s="15" t="s">
        <v>96</v>
      </c>
      <c r="J6696" s="15" t="s">
        <v>26</v>
      </c>
      <c r="K6696" s="15" t="s">
        <v>26</v>
      </c>
      <c r="L6696" s="15" t="s">
        <v>24</v>
      </c>
      <c r="M6696" s="15" t="s">
        <v>26</v>
      </c>
      <c r="N6696" s="15" t="s">
        <v>24</v>
      </c>
      <c r="O6696" s="15" t="s">
        <v>26</v>
      </c>
      <c r="P6696" s="15" t="s">
        <v>29</v>
      </c>
      <c r="Q6696" s="15" t="s">
        <v>26</v>
      </c>
      <c r="R6696" s="15" t="s">
        <v>21</v>
      </c>
      <c r="S6696" s="18" t="n">
        <v>76.15</v>
      </c>
      <c r="T6696" s="15" t="n">
        <v>645.8</v>
      </c>
      <c r="U6696" s="15" t="s">
        <v>24</v>
      </c>
      <c r="V6696" s="18" t="n">
        <f aca="false">IF(ISNUMBER(T6696),T6696,0)</f>
        <v>645.8</v>
      </c>
      <c r="W6696" s="15" t="n">
        <f aca="false">IF(U6696="Yes",1,0)</f>
        <v>0</v>
      </c>
      <c r="X6696" s="15" t="str">
        <f aca="false">IF(F6696&lt;=12,"0-12 months",IF(F6696&lt;=24,"13-24 months",IF(F6696&lt;=48,"25-48 months","49-72 months")))</f>
        <v>0-12 months</v>
      </c>
      <c r="Y6696" s="15" t="str">
        <f aca="false">IF(C6696=1,"Yes","No")</f>
        <v>No</v>
      </c>
      <c r="Z6696" s="15" t="n">
        <f aca="false">COUNTIF(J6696:O6696,"Yes")</f>
        <v>4</v>
      </c>
      <c r="AA6696" s="18" t="n">
        <f aca="false">S6696*W6696</f>
        <v>0</v>
      </c>
      <c r="AB6696" s="15" t="n">
        <f aca="false">(P6696="Month-to-month")+(I6696="Fiber optic")+(R6696="Electronic check")+(F6696&lt;=12)+(M6696="No")+(J6696="No")</f>
        <v>1</v>
      </c>
      <c r="AC6696" s="15" t="str">
        <f aca="false">IF(AB6696&gt;=5,"High",IF(AB6696&gt;=3,"Medium","Low"))</f>
        <v>Low</v>
      </c>
    </row>
    <row r="6697" customFormat="false" ht="15" hidden="false" customHeight="false" outlineLevel="0" collapsed="false">
      <c r="A6697" s="15" t="s">
        <v>6794</v>
      </c>
      <c r="B6697" s="15" t="s">
        <v>94</v>
      </c>
      <c r="C6697" s="15" t="n">
        <v>0</v>
      </c>
      <c r="D6697" s="15" t="s">
        <v>26</v>
      </c>
      <c r="E6697" s="15" t="s">
        <v>26</v>
      </c>
      <c r="F6697" s="15" t="n">
        <v>71</v>
      </c>
      <c r="G6697" s="15" t="s">
        <v>26</v>
      </c>
      <c r="H6697" s="15" t="s">
        <v>26</v>
      </c>
      <c r="I6697" s="15" t="s">
        <v>96</v>
      </c>
      <c r="J6697" s="15" t="s">
        <v>26</v>
      </c>
      <c r="K6697" s="15" t="s">
        <v>26</v>
      </c>
      <c r="L6697" s="15" t="s">
        <v>26</v>
      </c>
      <c r="M6697" s="15" t="s">
        <v>26</v>
      </c>
      <c r="N6697" s="15" t="s">
        <v>24</v>
      </c>
      <c r="O6697" s="15" t="s">
        <v>24</v>
      </c>
      <c r="P6697" s="15" t="s">
        <v>29</v>
      </c>
      <c r="Q6697" s="15" t="s">
        <v>24</v>
      </c>
      <c r="R6697" s="15" t="s">
        <v>17</v>
      </c>
      <c r="S6697" s="18" t="n">
        <v>71.1</v>
      </c>
      <c r="T6697" s="15" t="n">
        <v>5224.95</v>
      </c>
      <c r="U6697" s="15" t="s">
        <v>24</v>
      </c>
      <c r="V6697" s="18" t="n">
        <f aca="false">IF(ISNUMBER(T6697),T6697,0)</f>
        <v>5224.95</v>
      </c>
      <c r="W6697" s="15" t="n">
        <f aca="false">IF(U6697="Yes",1,0)</f>
        <v>0</v>
      </c>
      <c r="X6697" s="15" t="str">
        <f aca="false">IF(F6697&lt;=12,"0-12 months",IF(F6697&lt;=24,"13-24 months",IF(F6697&lt;=48,"25-48 months","49-72 months")))</f>
        <v>49-72 months</v>
      </c>
      <c r="Y6697" s="15" t="str">
        <f aca="false">IF(C6697=1,"Yes","No")</f>
        <v>No</v>
      </c>
      <c r="Z6697" s="15" t="n">
        <f aca="false">COUNTIF(J6697:O6697,"Yes")</f>
        <v>4</v>
      </c>
      <c r="AA6697" s="18" t="n">
        <f aca="false">S6697*W6697</f>
        <v>0</v>
      </c>
      <c r="AB6697" s="15" t="n">
        <f aca="false">(P6697="Month-to-month")+(I6697="Fiber optic")+(R6697="Electronic check")+(F6697&lt;=12)+(M6697="No")+(J6697="No")</f>
        <v>0</v>
      </c>
      <c r="AC6697" s="15" t="str">
        <f aca="false">IF(AB6697&gt;=5,"High",IF(AB6697&gt;=3,"Medium","Low"))</f>
        <v>Low</v>
      </c>
    </row>
    <row r="6698" customFormat="false" ht="15" hidden="false" customHeight="false" outlineLevel="0" collapsed="false">
      <c r="A6698" s="15" t="s">
        <v>6795</v>
      </c>
      <c r="B6698" s="15" t="s">
        <v>98</v>
      </c>
      <c r="C6698" s="15" t="n">
        <v>0</v>
      </c>
      <c r="D6698" s="15" t="s">
        <v>24</v>
      </c>
      <c r="E6698" s="15" t="s">
        <v>24</v>
      </c>
      <c r="F6698" s="15" t="n">
        <v>5</v>
      </c>
      <c r="G6698" s="15" t="s">
        <v>26</v>
      </c>
      <c r="H6698" s="15" t="s">
        <v>26</v>
      </c>
      <c r="I6698" s="15" t="s">
        <v>102</v>
      </c>
      <c r="J6698" s="15" t="s">
        <v>24</v>
      </c>
      <c r="K6698" s="15" t="s">
        <v>26</v>
      </c>
      <c r="L6698" s="15" t="s">
        <v>26</v>
      </c>
      <c r="M6698" s="15" t="s">
        <v>24</v>
      </c>
      <c r="N6698" s="15" t="s">
        <v>24</v>
      </c>
      <c r="O6698" s="15" t="s">
        <v>26</v>
      </c>
      <c r="P6698" s="15" t="s">
        <v>25</v>
      </c>
      <c r="Q6698" s="15" t="s">
        <v>24</v>
      </c>
      <c r="R6698" s="15" t="s">
        <v>15</v>
      </c>
      <c r="S6698" s="18" t="n">
        <v>96.55</v>
      </c>
      <c r="T6698" s="15" t="n">
        <v>500.1</v>
      </c>
      <c r="U6698" s="15" t="s">
        <v>24</v>
      </c>
      <c r="V6698" s="18" t="n">
        <f aca="false">IF(ISNUMBER(T6698),T6698,0)</f>
        <v>500.1</v>
      </c>
      <c r="W6698" s="15" t="n">
        <f aca="false">IF(U6698="Yes",1,0)</f>
        <v>0</v>
      </c>
      <c r="X6698" s="15" t="str">
        <f aca="false">IF(F6698&lt;=12,"0-12 months",IF(F6698&lt;=24,"13-24 months",IF(F6698&lt;=48,"25-48 months","49-72 months")))</f>
        <v>0-12 months</v>
      </c>
      <c r="Y6698" s="15" t="str">
        <f aca="false">IF(C6698=1,"Yes","No")</f>
        <v>No</v>
      </c>
      <c r="Z6698" s="15" t="n">
        <f aca="false">COUNTIF(J6698:O6698,"Yes")</f>
        <v>3</v>
      </c>
      <c r="AA6698" s="18" t="n">
        <f aca="false">S6698*W6698</f>
        <v>0</v>
      </c>
      <c r="AB6698" s="15" t="n">
        <f aca="false">(P6698="Month-to-month")+(I6698="Fiber optic")+(R6698="Electronic check")+(F6698&lt;=12)+(M6698="No")+(J6698="No")</f>
        <v>6</v>
      </c>
      <c r="AC6698" s="15" t="str">
        <f aca="false">IF(AB6698&gt;=5,"High",IF(AB6698&gt;=3,"Medium","Low"))</f>
        <v>High</v>
      </c>
    </row>
    <row r="6699" customFormat="false" ht="15" hidden="false" customHeight="false" outlineLevel="0" collapsed="false">
      <c r="A6699" s="15" t="s">
        <v>6796</v>
      </c>
      <c r="B6699" s="15" t="s">
        <v>94</v>
      </c>
      <c r="C6699" s="15" t="n">
        <v>0</v>
      </c>
      <c r="D6699" s="15" t="s">
        <v>24</v>
      </c>
      <c r="E6699" s="15" t="s">
        <v>24</v>
      </c>
      <c r="F6699" s="15" t="n">
        <v>30</v>
      </c>
      <c r="G6699" s="15" t="s">
        <v>26</v>
      </c>
      <c r="H6699" s="15" t="s">
        <v>26</v>
      </c>
      <c r="I6699" s="15" t="s">
        <v>96</v>
      </c>
      <c r="J6699" s="15" t="s">
        <v>26</v>
      </c>
      <c r="K6699" s="15" t="s">
        <v>24</v>
      </c>
      <c r="L6699" s="15" t="s">
        <v>26</v>
      </c>
      <c r="M6699" s="15" t="s">
        <v>24</v>
      </c>
      <c r="N6699" s="15" t="s">
        <v>26</v>
      </c>
      <c r="O6699" s="15" t="s">
        <v>26</v>
      </c>
      <c r="P6699" s="15" t="s">
        <v>27</v>
      </c>
      <c r="Q6699" s="15" t="s">
        <v>26</v>
      </c>
      <c r="R6699" s="15" t="s">
        <v>21</v>
      </c>
      <c r="S6699" s="18" t="n">
        <v>79.3</v>
      </c>
      <c r="T6699" s="15" t="n">
        <v>2427.1</v>
      </c>
      <c r="U6699" s="15" t="s">
        <v>24</v>
      </c>
      <c r="V6699" s="18" t="n">
        <f aca="false">IF(ISNUMBER(T6699),T6699,0)</f>
        <v>2427.1</v>
      </c>
      <c r="W6699" s="15" t="n">
        <f aca="false">IF(U6699="Yes",1,0)</f>
        <v>0</v>
      </c>
      <c r="X6699" s="15" t="str">
        <f aca="false">IF(F6699&lt;=12,"0-12 months",IF(F6699&lt;=24,"13-24 months",IF(F6699&lt;=48,"25-48 months","49-72 months")))</f>
        <v>25-48 months</v>
      </c>
      <c r="Y6699" s="15" t="str">
        <f aca="false">IF(C6699=1,"Yes","No")</f>
        <v>No</v>
      </c>
      <c r="Z6699" s="15" t="n">
        <f aca="false">COUNTIF(J6699:O6699,"Yes")</f>
        <v>4</v>
      </c>
      <c r="AA6699" s="18" t="n">
        <f aca="false">S6699*W6699</f>
        <v>0</v>
      </c>
      <c r="AB6699" s="15" t="n">
        <f aca="false">(P6699="Month-to-month")+(I6699="Fiber optic")+(R6699="Electronic check")+(F6699&lt;=12)+(M6699="No")+(J6699="No")</f>
        <v>1</v>
      </c>
      <c r="AC6699" s="15" t="str">
        <f aca="false">IF(AB6699&gt;=5,"High",IF(AB6699&gt;=3,"Medium","Low"))</f>
        <v>Low</v>
      </c>
    </row>
    <row r="6700" customFormat="false" ht="15" hidden="false" customHeight="false" outlineLevel="0" collapsed="false">
      <c r="A6700" s="15" t="s">
        <v>6797</v>
      </c>
      <c r="B6700" s="15" t="s">
        <v>98</v>
      </c>
      <c r="C6700" s="15" t="n">
        <v>0</v>
      </c>
      <c r="D6700" s="15" t="s">
        <v>24</v>
      </c>
      <c r="E6700" s="15" t="s">
        <v>24</v>
      </c>
      <c r="F6700" s="15" t="n">
        <v>40</v>
      </c>
      <c r="G6700" s="15" t="s">
        <v>26</v>
      </c>
      <c r="H6700" s="15" t="s">
        <v>24</v>
      </c>
      <c r="I6700" s="15" t="s">
        <v>102</v>
      </c>
      <c r="J6700" s="15" t="s">
        <v>24</v>
      </c>
      <c r="K6700" s="15" t="s">
        <v>26</v>
      </c>
      <c r="L6700" s="15" t="s">
        <v>24</v>
      </c>
      <c r="M6700" s="15" t="s">
        <v>26</v>
      </c>
      <c r="N6700" s="15" t="s">
        <v>24</v>
      </c>
      <c r="O6700" s="15" t="s">
        <v>26</v>
      </c>
      <c r="P6700" s="15" t="s">
        <v>27</v>
      </c>
      <c r="Q6700" s="15" t="s">
        <v>26</v>
      </c>
      <c r="R6700" s="15" t="s">
        <v>21</v>
      </c>
      <c r="S6700" s="18" t="n">
        <v>89.6</v>
      </c>
      <c r="T6700" s="15" t="n">
        <v>3488.15</v>
      </c>
      <c r="U6700" s="15" t="s">
        <v>24</v>
      </c>
      <c r="V6700" s="18" t="n">
        <f aca="false">IF(ISNUMBER(T6700),T6700,0)</f>
        <v>3488.15</v>
      </c>
      <c r="W6700" s="15" t="n">
        <f aca="false">IF(U6700="Yes",1,0)</f>
        <v>0</v>
      </c>
      <c r="X6700" s="15" t="str">
        <f aca="false">IF(F6700&lt;=12,"0-12 months",IF(F6700&lt;=24,"13-24 months",IF(F6700&lt;=48,"25-48 months","49-72 months")))</f>
        <v>25-48 months</v>
      </c>
      <c r="Y6700" s="15" t="str">
        <f aca="false">IF(C6700=1,"Yes","No")</f>
        <v>No</v>
      </c>
      <c r="Z6700" s="15" t="n">
        <f aca="false">COUNTIF(J6700:O6700,"Yes")</f>
        <v>3</v>
      </c>
      <c r="AA6700" s="18" t="n">
        <f aca="false">S6700*W6700</f>
        <v>0</v>
      </c>
      <c r="AB6700" s="15" t="n">
        <f aca="false">(P6700="Month-to-month")+(I6700="Fiber optic")+(R6700="Electronic check")+(F6700&lt;=12)+(M6700="No")+(J6700="No")</f>
        <v>2</v>
      </c>
      <c r="AC6700" s="15" t="str">
        <f aca="false">IF(AB6700&gt;=5,"High",IF(AB6700&gt;=3,"Medium","Low"))</f>
        <v>Low</v>
      </c>
    </row>
    <row r="6701" customFormat="false" ht="15" hidden="false" customHeight="false" outlineLevel="0" collapsed="false">
      <c r="A6701" s="15" t="s">
        <v>6798</v>
      </c>
      <c r="B6701" s="15" t="s">
        <v>94</v>
      </c>
      <c r="C6701" s="15" t="n">
        <v>0</v>
      </c>
      <c r="D6701" s="15" t="s">
        <v>24</v>
      </c>
      <c r="E6701" s="15" t="s">
        <v>24</v>
      </c>
      <c r="F6701" s="15" t="n">
        <v>54</v>
      </c>
      <c r="G6701" s="15" t="s">
        <v>26</v>
      </c>
      <c r="H6701" s="15" t="s">
        <v>24</v>
      </c>
      <c r="I6701" s="15" t="s">
        <v>24</v>
      </c>
      <c r="J6701" s="15" t="s">
        <v>28</v>
      </c>
      <c r="K6701" s="15" t="s">
        <v>28</v>
      </c>
      <c r="L6701" s="15" t="s">
        <v>28</v>
      </c>
      <c r="M6701" s="15" t="s">
        <v>28</v>
      </c>
      <c r="N6701" s="15" t="s">
        <v>28</v>
      </c>
      <c r="O6701" s="15" t="s">
        <v>28</v>
      </c>
      <c r="P6701" s="15" t="s">
        <v>29</v>
      </c>
      <c r="Q6701" s="15" t="s">
        <v>26</v>
      </c>
      <c r="R6701" s="15" t="s">
        <v>17</v>
      </c>
      <c r="S6701" s="18" t="n">
        <v>20.5</v>
      </c>
      <c r="T6701" s="15" t="n">
        <v>1035.7</v>
      </c>
      <c r="U6701" s="15" t="s">
        <v>24</v>
      </c>
      <c r="V6701" s="18" t="n">
        <f aca="false">IF(ISNUMBER(T6701),T6701,0)</f>
        <v>1035.7</v>
      </c>
      <c r="W6701" s="15" t="n">
        <f aca="false">IF(U6701="Yes",1,0)</f>
        <v>0</v>
      </c>
      <c r="X6701" s="15" t="str">
        <f aca="false">IF(F6701&lt;=12,"0-12 months",IF(F6701&lt;=24,"13-24 months",IF(F6701&lt;=48,"25-48 months","49-72 months")))</f>
        <v>49-72 months</v>
      </c>
      <c r="Y6701" s="15" t="str">
        <f aca="false">IF(C6701=1,"Yes","No")</f>
        <v>No</v>
      </c>
      <c r="Z6701" s="15" t="n">
        <f aca="false">COUNTIF(J6701:O6701,"Yes")</f>
        <v>0</v>
      </c>
      <c r="AA6701" s="18" t="n">
        <f aca="false">S6701*W6701</f>
        <v>0</v>
      </c>
      <c r="AB6701" s="15" t="n">
        <f aca="false">(P6701="Month-to-month")+(I6701="Fiber optic")+(R6701="Electronic check")+(F6701&lt;=12)+(M6701="No")+(J6701="No")</f>
        <v>0</v>
      </c>
      <c r="AC6701" s="15" t="str">
        <f aca="false">IF(AB6701&gt;=5,"High",IF(AB6701&gt;=3,"Medium","Low"))</f>
        <v>Low</v>
      </c>
    </row>
    <row r="6702" customFormat="false" ht="15" hidden="false" customHeight="false" outlineLevel="0" collapsed="false">
      <c r="A6702" s="15" t="s">
        <v>6799</v>
      </c>
      <c r="B6702" s="15" t="s">
        <v>98</v>
      </c>
      <c r="C6702" s="15" t="n">
        <v>0</v>
      </c>
      <c r="D6702" s="15" t="s">
        <v>26</v>
      </c>
      <c r="E6702" s="15" t="s">
        <v>24</v>
      </c>
      <c r="F6702" s="15" t="n">
        <v>72</v>
      </c>
      <c r="G6702" s="15" t="s">
        <v>26</v>
      </c>
      <c r="H6702" s="15" t="s">
        <v>26</v>
      </c>
      <c r="I6702" s="15" t="s">
        <v>102</v>
      </c>
      <c r="J6702" s="15" t="s">
        <v>24</v>
      </c>
      <c r="K6702" s="15" t="s">
        <v>26</v>
      </c>
      <c r="L6702" s="15" t="s">
        <v>26</v>
      </c>
      <c r="M6702" s="15" t="s">
        <v>24</v>
      </c>
      <c r="N6702" s="15" t="s">
        <v>26</v>
      </c>
      <c r="O6702" s="15" t="s">
        <v>26</v>
      </c>
      <c r="P6702" s="15" t="s">
        <v>29</v>
      </c>
      <c r="Q6702" s="15" t="s">
        <v>26</v>
      </c>
      <c r="R6702" s="15" t="s">
        <v>19</v>
      </c>
      <c r="S6702" s="18" t="n">
        <v>106.3</v>
      </c>
      <c r="T6702" s="15" t="n">
        <v>7565.35</v>
      </c>
      <c r="U6702" s="15" t="s">
        <v>24</v>
      </c>
      <c r="V6702" s="18" t="n">
        <f aca="false">IF(ISNUMBER(T6702),T6702,0)</f>
        <v>7565.35</v>
      </c>
      <c r="W6702" s="15" t="n">
        <f aca="false">IF(U6702="Yes",1,0)</f>
        <v>0</v>
      </c>
      <c r="X6702" s="15" t="str">
        <f aca="false">IF(F6702&lt;=12,"0-12 months",IF(F6702&lt;=24,"13-24 months",IF(F6702&lt;=48,"25-48 months","49-72 months")))</f>
        <v>49-72 months</v>
      </c>
      <c r="Y6702" s="15" t="str">
        <f aca="false">IF(C6702=1,"Yes","No")</f>
        <v>No</v>
      </c>
      <c r="Z6702" s="15" t="n">
        <f aca="false">COUNTIF(J6702:O6702,"Yes")</f>
        <v>4</v>
      </c>
      <c r="AA6702" s="18" t="n">
        <f aca="false">S6702*W6702</f>
        <v>0</v>
      </c>
      <c r="AB6702" s="15" t="n">
        <f aca="false">(P6702="Month-to-month")+(I6702="Fiber optic")+(R6702="Electronic check")+(F6702&lt;=12)+(M6702="No")+(J6702="No")</f>
        <v>3</v>
      </c>
      <c r="AC6702" s="15" t="str">
        <f aca="false">IF(AB6702&gt;=5,"High",IF(AB6702&gt;=3,"Medium","Low"))</f>
        <v>Medium</v>
      </c>
    </row>
    <row r="6703" customFormat="false" ht="15" hidden="false" customHeight="false" outlineLevel="0" collapsed="false">
      <c r="A6703" s="15" t="s">
        <v>6800</v>
      </c>
      <c r="B6703" s="15" t="s">
        <v>98</v>
      </c>
      <c r="C6703" s="15" t="n">
        <v>0</v>
      </c>
      <c r="D6703" s="15" t="s">
        <v>26</v>
      </c>
      <c r="E6703" s="15" t="s">
        <v>26</v>
      </c>
      <c r="F6703" s="15" t="n">
        <v>28</v>
      </c>
      <c r="G6703" s="15" t="s">
        <v>26</v>
      </c>
      <c r="H6703" s="15" t="s">
        <v>24</v>
      </c>
      <c r="I6703" s="15" t="s">
        <v>102</v>
      </c>
      <c r="J6703" s="15" t="s">
        <v>24</v>
      </c>
      <c r="K6703" s="15" t="s">
        <v>26</v>
      </c>
      <c r="L6703" s="15" t="s">
        <v>26</v>
      </c>
      <c r="M6703" s="15" t="s">
        <v>24</v>
      </c>
      <c r="N6703" s="15" t="s">
        <v>26</v>
      </c>
      <c r="O6703" s="15" t="s">
        <v>26</v>
      </c>
      <c r="P6703" s="15" t="s">
        <v>27</v>
      </c>
      <c r="Q6703" s="15" t="s">
        <v>24</v>
      </c>
      <c r="R6703" s="15" t="s">
        <v>19</v>
      </c>
      <c r="S6703" s="18" t="n">
        <v>100.35</v>
      </c>
      <c r="T6703" s="15" t="n">
        <v>2799</v>
      </c>
      <c r="U6703" s="15" t="s">
        <v>24</v>
      </c>
      <c r="V6703" s="18" t="n">
        <f aca="false">IF(ISNUMBER(T6703),T6703,0)</f>
        <v>2799</v>
      </c>
      <c r="W6703" s="15" t="n">
        <f aca="false">IF(U6703="Yes",1,0)</f>
        <v>0</v>
      </c>
      <c r="X6703" s="15" t="str">
        <f aca="false">IF(F6703&lt;=12,"0-12 months",IF(F6703&lt;=24,"13-24 months",IF(F6703&lt;=48,"25-48 months","49-72 months")))</f>
        <v>25-48 months</v>
      </c>
      <c r="Y6703" s="15" t="str">
        <f aca="false">IF(C6703=1,"Yes","No")</f>
        <v>No</v>
      </c>
      <c r="Z6703" s="15" t="n">
        <f aca="false">COUNTIF(J6703:O6703,"Yes")</f>
        <v>4</v>
      </c>
      <c r="AA6703" s="18" t="n">
        <f aca="false">S6703*W6703</f>
        <v>0</v>
      </c>
      <c r="AB6703" s="15" t="n">
        <f aca="false">(P6703="Month-to-month")+(I6703="Fiber optic")+(R6703="Electronic check")+(F6703&lt;=12)+(M6703="No")+(J6703="No")</f>
        <v>3</v>
      </c>
      <c r="AC6703" s="15" t="str">
        <f aca="false">IF(AB6703&gt;=5,"High",IF(AB6703&gt;=3,"Medium","Low"))</f>
        <v>Medium</v>
      </c>
    </row>
    <row r="6704" customFormat="false" ht="15" hidden="false" customHeight="false" outlineLevel="0" collapsed="false">
      <c r="A6704" s="15" t="s">
        <v>6801</v>
      </c>
      <c r="B6704" s="15" t="s">
        <v>98</v>
      </c>
      <c r="C6704" s="15" t="n">
        <v>0</v>
      </c>
      <c r="D6704" s="15" t="s">
        <v>26</v>
      </c>
      <c r="E6704" s="15" t="s">
        <v>26</v>
      </c>
      <c r="F6704" s="15" t="n">
        <v>18</v>
      </c>
      <c r="G6704" s="15" t="s">
        <v>26</v>
      </c>
      <c r="H6704" s="15" t="s">
        <v>24</v>
      </c>
      <c r="I6704" s="15" t="s">
        <v>102</v>
      </c>
      <c r="J6704" s="15" t="s">
        <v>24</v>
      </c>
      <c r="K6704" s="15" t="s">
        <v>24</v>
      </c>
      <c r="L6704" s="15" t="s">
        <v>24</v>
      </c>
      <c r="M6704" s="15" t="s">
        <v>26</v>
      </c>
      <c r="N6704" s="15" t="s">
        <v>24</v>
      </c>
      <c r="O6704" s="15" t="s">
        <v>26</v>
      </c>
      <c r="P6704" s="15" t="s">
        <v>25</v>
      </c>
      <c r="Q6704" s="15" t="s">
        <v>26</v>
      </c>
      <c r="R6704" s="15" t="s">
        <v>15</v>
      </c>
      <c r="S6704" s="18" t="n">
        <v>85.6</v>
      </c>
      <c r="T6704" s="15" t="n">
        <v>1601.5</v>
      </c>
      <c r="U6704" s="15" t="s">
        <v>24</v>
      </c>
      <c r="V6704" s="18" t="n">
        <f aca="false">IF(ISNUMBER(T6704),T6704,0)</f>
        <v>1601.5</v>
      </c>
      <c r="W6704" s="15" t="n">
        <f aca="false">IF(U6704="Yes",1,0)</f>
        <v>0</v>
      </c>
      <c r="X6704" s="15" t="str">
        <f aca="false">IF(F6704&lt;=12,"0-12 months",IF(F6704&lt;=24,"13-24 months",IF(F6704&lt;=48,"25-48 months","49-72 months")))</f>
        <v>13-24 months</v>
      </c>
      <c r="Y6704" s="15" t="str">
        <f aca="false">IF(C6704=1,"Yes","No")</f>
        <v>No</v>
      </c>
      <c r="Z6704" s="15" t="n">
        <f aca="false">COUNTIF(J6704:O6704,"Yes")</f>
        <v>2</v>
      </c>
      <c r="AA6704" s="18" t="n">
        <f aca="false">S6704*W6704</f>
        <v>0</v>
      </c>
      <c r="AB6704" s="15" t="n">
        <f aca="false">(P6704="Month-to-month")+(I6704="Fiber optic")+(R6704="Electronic check")+(F6704&lt;=12)+(M6704="No")+(J6704="No")</f>
        <v>4</v>
      </c>
      <c r="AC6704" s="15" t="str">
        <f aca="false">IF(AB6704&gt;=5,"High",IF(AB6704&gt;=3,"Medium","Low"))</f>
        <v>Medium</v>
      </c>
    </row>
    <row r="6705" customFormat="false" ht="15" hidden="false" customHeight="false" outlineLevel="0" collapsed="false">
      <c r="A6705" s="15" t="s">
        <v>6802</v>
      </c>
      <c r="B6705" s="15" t="s">
        <v>94</v>
      </c>
      <c r="C6705" s="15" t="n">
        <v>0</v>
      </c>
      <c r="D6705" s="15" t="s">
        <v>24</v>
      </c>
      <c r="E6705" s="15" t="s">
        <v>24</v>
      </c>
      <c r="F6705" s="15" t="n">
        <v>2</v>
      </c>
      <c r="G6705" s="15" t="s">
        <v>24</v>
      </c>
      <c r="H6705" s="15" t="s">
        <v>95</v>
      </c>
      <c r="I6705" s="15" t="s">
        <v>96</v>
      </c>
      <c r="J6705" s="15" t="s">
        <v>24</v>
      </c>
      <c r="K6705" s="15" t="s">
        <v>24</v>
      </c>
      <c r="L6705" s="15" t="s">
        <v>24</v>
      </c>
      <c r="M6705" s="15" t="s">
        <v>24</v>
      </c>
      <c r="N6705" s="15" t="s">
        <v>26</v>
      </c>
      <c r="O6705" s="15" t="s">
        <v>26</v>
      </c>
      <c r="P6705" s="15" t="s">
        <v>25</v>
      </c>
      <c r="Q6705" s="15" t="s">
        <v>26</v>
      </c>
      <c r="R6705" s="15" t="s">
        <v>15</v>
      </c>
      <c r="S6705" s="18" t="n">
        <v>45.25</v>
      </c>
      <c r="T6705" s="15" t="n">
        <v>85.5</v>
      </c>
      <c r="U6705" s="15" t="s">
        <v>26</v>
      </c>
      <c r="V6705" s="18" t="n">
        <f aca="false">IF(ISNUMBER(T6705),T6705,0)</f>
        <v>85.5</v>
      </c>
      <c r="W6705" s="15" t="n">
        <f aca="false">IF(U6705="Yes",1,0)</f>
        <v>1</v>
      </c>
      <c r="X6705" s="15" t="str">
        <f aca="false">IF(F6705&lt;=12,"0-12 months",IF(F6705&lt;=24,"13-24 months",IF(F6705&lt;=48,"25-48 months","49-72 months")))</f>
        <v>0-12 months</v>
      </c>
      <c r="Y6705" s="15" t="str">
        <f aca="false">IF(C6705=1,"Yes","No")</f>
        <v>No</v>
      </c>
      <c r="Z6705" s="15" t="n">
        <f aca="false">COUNTIF(J6705:O6705,"Yes")</f>
        <v>2</v>
      </c>
      <c r="AA6705" s="18" t="n">
        <f aca="false">S6705*W6705</f>
        <v>45.25</v>
      </c>
      <c r="AB6705" s="15" t="n">
        <f aca="false">(P6705="Month-to-month")+(I6705="Fiber optic")+(R6705="Electronic check")+(F6705&lt;=12)+(M6705="No")+(J6705="No")</f>
        <v>5</v>
      </c>
      <c r="AC6705" s="15" t="str">
        <f aca="false">IF(AB6705&gt;=5,"High",IF(AB6705&gt;=3,"Medium","Low"))</f>
        <v>High</v>
      </c>
    </row>
    <row r="6706" customFormat="false" ht="15" hidden="false" customHeight="false" outlineLevel="0" collapsed="false">
      <c r="A6706" s="15" t="s">
        <v>6803</v>
      </c>
      <c r="B6706" s="15" t="s">
        <v>94</v>
      </c>
      <c r="C6706" s="15" t="n">
        <v>0</v>
      </c>
      <c r="D6706" s="15" t="s">
        <v>26</v>
      </c>
      <c r="E6706" s="15" t="s">
        <v>26</v>
      </c>
      <c r="F6706" s="15" t="n">
        <v>59</v>
      </c>
      <c r="G6706" s="15" t="s">
        <v>26</v>
      </c>
      <c r="H6706" s="15" t="s">
        <v>26</v>
      </c>
      <c r="I6706" s="15" t="s">
        <v>102</v>
      </c>
      <c r="J6706" s="15" t="s">
        <v>24</v>
      </c>
      <c r="K6706" s="15" t="s">
        <v>26</v>
      </c>
      <c r="L6706" s="15" t="s">
        <v>26</v>
      </c>
      <c r="M6706" s="15" t="s">
        <v>24</v>
      </c>
      <c r="N6706" s="15" t="s">
        <v>26</v>
      </c>
      <c r="O6706" s="15" t="s">
        <v>26</v>
      </c>
      <c r="P6706" s="15" t="s">
        <v>27</v>
      </c>
      <c r="Q6706" s="15" t="s">
        <v>26</v>
      </c>
      <c r="R6706" s="15" t="s">
        <v>15</v>
      </c>
      <c r="S6706" s="18" t="n">
        <v>106.15</v>
      </c>
      <c r="T6706" s="15" t="n">
        <v>6256.2</v>
      </c>
      <c r="U6706" s="15" t="s">
        <v>24</v>
      </c>
      <c r="V6706" s="18" t="n">
        <f aca="false">IF(ISNUMBER(T6706),T6706,0)</f>
        <v>6256.2</v>
      </c>
      <c r="W6706" s="15" t="n">
        <f aca="false">IF(U6706="Yes",1,0)</f>
        <v>0</v>
      </c>
      <c r="X6706" s="15" t="str">
        <f aca="false">IF(F6706&lt;=12,"0-12 months",IF(F6706&lt;=24,"13-24 months",IF(F6706&lt;=48,"25-48 months","49-72 months")))</f>
        <v>49-72 months</v>
      </c>
      <c r="Y6706" s="15" t="str">
        <f aca="false">IF(C6706=1,"Yes","No")</f>
        <v>No</v>
      </c>
      <c r="Z6706" s="15" t="n">
        <f aca="false">COUNTIF(J6706:O6706,"Yes")</f>
        <v>4</v>
      </c>
      <c r="AA6706" s="18" t="n">
        <f aca="false">S6706*W6706</f>
        <v>0</v>
      </c>
      <c r="AB6706" s="15" t="n">
        <f aca="false">(P6706="Month-to-month")+(I6706="Fiber optic")+(R6706="Electronic check")+(F6706&lt;=12)+(M6706="No")+(J6706="No")</f>
        <v>4</v>
      </c>
      <c r="AC6706" s="15" t="str">
        <f aca="false">IF(AB6706&gt;=5,"High",IF(AB6706&gt;=3,"Medium","Low"))</f>
        <v>Medium</v>
      </c>
    </row>
    <row r="6707" customFormat="false" ht="15" hidden="false" customHeight="false" outlineLevel="0" collapsed="false">
      <c r="A6707" s="15" t="s">
        <v>6804</v>
      </c>
      <c r="B6707" s="15" t="s">
        <v>98</v>
      </c>
      <c r="C6707" s="15" t="n">
        <v>0</v>
      </c>
      <c r="D6707" s="15" t="s">
        <v>26</v>
      </c>
      <c r="E6707" s="15" t="s">
        <v>26</v>
      </c>
      <c r="F6707" s="15" t="n">
        <v>22</v>
      </c>
      <c r="G6707" s="15" t="s">
        <v>26</v>
      </c>
      <c r="H6707" s="15" t="s">
        <v>24</v>
      </c>
      <c r="I6707" s="15" t="s">
        <v>96</v>
      </c>
      <c r="J6707" s="15" t="s">
        <v>24</v>
      </c>
      <c r="K6707" s="15" t="s">
        <v>24</v>
      </c>
      <c r="L6707" s="15" t="s">
        <v>24</v>
      </c>
      <c r="M6707" s="15" t="s">
        <v>26</v>
      </c>
      <c r="N6707" s="15" t="s">
        <v>24</v>
      </c>
      <c r="O6707" s="15" t="s">
        <v>24</v>
      </c>
      <c r="P6707" s="15" t="s">
        <v>25</v>
      </c>
      <c r="Q6707" s="15" t="s">
        <v>26</v>
      </c>
      <c r="R6707" s="15" t="s">
        <v>15</v>
      </c>
      <c r="S6707" s="18" t="n">
        <v>51.1</v>
      </c>
      <c r="T6707" s="15" t="n">
        <v>1232.9</v>
      </c>
      <c r="U6707" s="15" t="s">
        <v>24</v>
      </c>
      <c r="V6707" s="18" t="n">
        <f aca="false">IF(ISNUMBER(T6707),T6707,0)</f>
        <v>1232.9</v>
      </c>
      <c r="W6707" s="15" t="n">
        <f aca="false">IF(U6707="Yes",1,0)</f>
        <v>0</v>
      </c>
      <c r="X6707" s="15" t="str">
        <f aca="false">IF(F6707&lt;=12,"0-12 months",IF(F6707&lt;=24,"13-24 months",IF(F6707&lt;=48,"25-48 months","49-72 months")))</f>
        <v>13-24 months</v>
      </c>
      <c r="Y6707" s="15" t="str">
        <f aca="false">IF(C6707=1,"Yes","No")</f>
        <v>No</v>
      </c>
      <c r="Z6707" s="15" t="n">
        <f aca="false">COUNTIF(J6707:O6707,"Yes")</f>
        <v>1</v>
      </c>
      <c r="AA6707" s="18" t="n">
        <f aca="false">S6707*W6707</f>
        <v>0</v>
      </c>
      <c r="AB6707" s="15" t="n">
        <f aca="false">(P6707="Month-to-month")+(I6707="Fiber optic")+(R6707="Electronic check")+(F6707&lt;=12)+(M6707="No")+(J6707="No")</f>
        <v>3</v>
      </c>
      <c r="AC6707" s="15" t="str">
        <f aca="false">IF(AB6707&gt;=5,"High",IF(AB6707&gt;=3,"Medium","Low"))</f>
        <v>Medium</v>
      </c>
    </row>
    <row r="6708" customFormat="false" ht="15" hidden="false" customHeight="false" outlineLevel="0" collapsed="false">
      <c r="A6708" s="15" t="s">
        <v>6805</v>
      </c>
      <c r="B6708" s="15" t="s">
        <v>94</v>
      </c>
      <c r="C6708" s="15" t="n">
        <v>0</v>
      </c>
      <c r="D6708" s="15" t="s">
        <v>24</v>
      </c>
      <c r="E6708" s="15" t="s">
        <v>24</v>
      </c>
      <c r="F6708" s="15" t="n">
        <v>1</v>
      </c>
      <c r="G6708" s="15" t="s">
        <v>26</v>
      </c>
      <c r="H6708" s="15" t="s">
        <v>24</v>
      </c>
      <c r="I6708" s="15" t="s">
        <v>24</v>
      </c>
      <c r="J6708" s="15" t="s">
        <v>28</v>
      </c>
      <c r="K6708" s="15" t="s">
        <v>28</v>
      </c>
      <c r="L6708" s="15" t="s">
        <v>28</v>
      </c>
      <c r="M6708" s="15" t="s">
        <v>28</v>
      </c>
      <c r="N6708" s="15" t="s">
        <v>28</v>
      </c>
      <c r="O6708" s="15" t="s">
        <v>28</v>
      </c>
      <c r="P6708" s="15" t="s">
        <v>25</v>
      </c>
      <c r="Q6708" s="15" t="s">
        <v>24</v>
      </c>
      <c r="R6708" s="15" t="s">
        <v>17</v>
      </c>
      <c r="S6708" s="18" t="n">
        <v>19.9</v>
      </c>
      <c r="T6708" s="15" t="n">
        <v>19.9</v>
      </c>
      <c r="U6708" s="15" t="s">
        <v>24</v>
      </c>
      <c r="V6708" s="18" t="n">
        <f aca="false">IF(ISNUMBER(T6708),T6708,0)</f>
        <v>19.9</v>
      </c>
      <c r="W6708" s="15" t="n">
        <f aca="false">IF(U6708="Yes",1,0)</f>
        <v>0</v>
      </c>
      <c r="X6708" s="15" t="str">
        <f aca="false">IF(F6708&lt;=12,"0-12 months",IF(F6708&lt;=24,"13-24 months",IF(F6708&lt;=48,"25-48 months","49-72 months")))</f>
        <v>0-12 months</v>
      </c>
      <c r="Y6708" s="15" t="str">
        <f aca="false">IF(C6708=1,"Yes","No")</f>
        <v>No</v>
      </c>
      <c r="Z6708" s="15" t="n">
        <f aca="false">COUNTIF(J6708:O6708,"Yes")</f>
        <v>0</v>
      </c>
      <c r="AA6708" s="18" t="n">
        <f aca="false">S6708*W6708</f>
        <v>0</v>
      </c>
      <c r="AB6708" s="15" t="n">
        <f aca="false">(P6708="Month-to-month")+(I6708="Fiber optic")+(R6708="Electronic check")+(F6708&lt;=12)+(M6708="No")+(J6708="No")</f>
        <v>2</v>
      </c>
      <c r="AC6708" s="15" t="str">
        <f aca="false">IF(AB6708&gt;=5,"High",IF(AB6708&gt;=3,"Medium","Low"))</f>
        <v>Low</v>
      </c>
    </row>
    <row r="6709" customFormat="false" ht="15" hidden="false" customHeight="false" outlineLevel="0" collapsed="false">
      <c r="A6709" s="15" t="s">
        <v>6806</v>
      </c>
      <c r="B6709" s="15" t="s">
        <v>94</v>
      </c>
      <c r="C6709" s="15" t="n">
        <v>1</v>
      </c>
      <c r="D6709" s="15" t="s">
        <v>26</v>
      </c>
      <c r="E6709" s="15" t="s">
        <v>24</v>
      </c>
      <c r="F6709" s="15" t="n">
        <v>72</v>
      </c>
      <c r="G6709" s="15" t="s">
        <v>26</v>
      </c>
      <c r="H6709" s="15" t="s">
        <v>26</v>
      </c>
      <c r="I6709" s="15" t="s">
        <v>24</v>
      </c>
      <c r="J6709" s="15" t="s">
        <v>28</v>
      </c>
      <c r="K6709" s="15" t="s">
        <v>28</v>
      </c>
      <c r="L6709" s="15" t="s">
        <v>28</v>
      </c>
      <c r="M6709" s="15" t="s">
        <v>28</v>
      </c>
      <c r="N6709" s="15" t="s">
        <v>28</v>
      </c>
      <c r="O6709" s="15" t="s">
        <v>28</v>
      </c>
      <c r="P6709" s="15" t="s">
        <v>29</v>
      </c>
      <c r="Q6709" s="15" t="s">
        <v>26</v>
      </c>
      <c r="R6709" s="15" t="s">
        <v>21</v>
      </c>
      <c r="S6709" s="18" t="n">
        <v>25.7</v>
      </c>
      <c r="T6709" s="15" t="n">
        <v>1937.4</v>
      </c>
      <c r="U6709" s="15" t="s">
        <v>24</v>
      </c>
      <c r="V6709" s="18" t="n">
        <f aca="false">IF(ISNUMBER(T6709),T6709,0)</f>
        <v>1937.4</v>
      </c>
      <c r="W6709" s="15" t="n">
        <f aca="false">IF(U6709="Yes",1,0)</f>
        <v>0</v>
      </c>
      <c r="X6709" s="15" t="str">
        <f aca="false">IF(F6709&lt;=12,"0-12 months",IF(F6709&lt;=24,"13-24 months",IF(F6709&lt;=48,"25-48 months","49-72 months")))</f>
        <v>49-72 months</v>
      </c>
      <c r="Y6709" s="15" t="str">
        <f aca="false">IF(C6709=1,"Yes","No")</f>
        <v>Yes</v>
      </c>
      <c r="Z6709" s="15" t="n">
        <f aca="false">COUNTIF(J6709:O6709,"Yes")</f>
        <v>0</v>
      </c>
      <c r="AA6709" s="18" t="n">
        <f aca="false">S6709*W6709</f>
        <v>0</v>
      </c>
      <c r="AB6709" s="15" t="n">
        <f aca="false">(P6709="Month-to-month")+(I6709="Fiber optic")+(R6709="Electronic check")+(F6709&lt;=12)+(M6709="No")+(J6709="No")</f>
        <v>0</v>
      </c>
      <c r="AC6709" s="15" t="str">
        <f aca="false">IF(AB6709&gt;=5,"High",IF(AB6709&gt;=3,"Medium","Low"))</f>
        <v>Low</v>
      </c>
    </row>
    <row r="6710" customFormat="false" ht="15" hidden="false" customHeight="false" outlineLevel="0" collapsed="false">
      <c r="A6710" s="15" t="s">
        <v>6807</v>
      </c>
      <c r="B6710" s="15" t="s">
        <v>94</v>
      </c>
      <c r="C6710" s="15" t="n">
        <v>1</v>
      </c>
      <c r="D6710" s="15" t="s">
        <v>24</v>
      </c>
      <c r="E6710" s="15" t="s">
        <v>24</v>
      </c>
      <c r="F6710" s="15" t="n">
        <v>14</v>
      </c>
      <c r="G6710" s="15" t="s">
        <v>26</v>
      </c>
      <c r="H6710" s="15" t="s">
        <v>26</v>
      </c>
      <c r="I6710" s="15" t="s">
        <v>102</v>
      </c>
      <c r="J6710" s="15" t="s">
        <v>24</v>
      </c>
      <c r="K6710" s="15" t="s">
        <v>24</v>
      </c>
      <c r="L6710" s="15" t="s">
        <v>24</v>
      </c>
      <c r="M6710" s="15" t="s">
        <v>24</v>
      </c>
      <c r="N6710" s="15" t="s">
        <v>24</v>
      </c>
      <c r="O6710" s="15" t="s">
        <v>24</v>
      </c>
      <c r="P6710" s="15" t="s">
        <v>25</v>
      </c>
      <c r="Q6710" s="15" t="s">
        <v>26</v>
      </c>
      <c r="R6710" s="15" t="s">
        <v>15</v>
      </c>
      <c r="S6710" s="18" t="n">
        <v>74.3</v>
      </c>
      <c r="T6710" s="15" t="n">
        <v>1096.25</v>
      </c>
      <c r="U6710" s="15" t="s">
        <v>26</v>
      </c>
      <c r="V6710" s="18" t="n">
        <f aca="false">IF(ISNUMBER(T6710),T6710,0)</f>
        <v>1096.25</v>
      </c>
      <c r="W6710" s="15" t="n">
        <f aca="false">IF(U6710="Yes",1,0)</f>
        <v>1</v>
      </c>
      <c r="X6710" s="15" t="str">
        <f aca="false">IF(F6710&lt;=12,"0-12 months",IF(F6710&lt;=24,"13-24 months",IF(F6710&lt;=48,"25-48 months","49-72 months")))</f>
        <v>13-24 months</v>
      </c>
      <c r="Y6710" s="15" t="str">
        <f aca="false">IF(C6710=1,"Yes","No")</f>
        <v>Yes</v>
      </c>
      <c r="Z6710" s="15" t="n">
        <f aca="false">COUNTIF(J6710:O6710,"Yes")</f>
        <v>0</v>
      </c>
      <c r="AA6710" s="18" t="n">
        <f aca="false">S6710*W6710</f>
        <v>74.3</v>
      </c>
      <c r="AB6710" s="15" t="n">
        <f aca="false">(P6710="Month-to-month")+(I6710="Fiber optic")+(R6710="Electronic check")+(F6710&lt;=12)+(M6710="No")+(J6710="No")</f>
        <v>5</v>
      </c>
      <c r="AC6710" s="15" t="str">
        <f aca="false">IF(AB6710&gt;=5,"High",IF(AB6710&gt;=3,"Medium","Low"))</f>
        <v>High</v>
      </c>
    </row>
    <row r="6711" customFormat="false" ht="15" hidden="false" customHeight="false" outlineLevel="0" collapsed="false">
      <c r="A6711" s="15" t="s">
        <v>6808</v>
      </c>
      <c r="B6711" s="15" t="s">
        <v>98</v>
      </c>
      <c r="C6711" s="15" t="n">
        <v>0</v>
      </c>
      <c r="D6711" s="15" t="s">
        <v>26</v>
      </c>
      <c r="E6711" s="15" t="s">
        <v>24</v>
      </c>
      <c r="F6711" s="15" t="n">
        <v>50</v>
      </c>
      <c r="G6711" s="15" t="s">
        <v>26</v>
      </c>
      <c r="H6711" s="15" t="s">
        <v>26</v>
      </c>
      <c r="I6711" s="15" t="s">
        <v>102</v>
      </c>
      <c r="J6711" s="15" t="s">
        <v>24</v>
      </c>
      <c r="K6711" s="15" t="s">
        <v>24</v>
      </c>
      <c r="L6711" s="15" t="s">
        <v>24</v>
      </c>
      <c r="M6711" s="15" t="s">
        <v>26</v>
      </c>
      <c r="N6711" s="15" t="s">
        <v>26</v>
      </c>
      <c r="O6711" s="15" t="s">
        <v>26</v>
      </c>
      <c r="P6711" s="15" t="s">
        <v>27</v>
      </c>
      <c r="Q6711" s="15" t="s">
        <v>24</v>
      </c>
      <c r="R6711" s="15" t="s">
        <v>15</v>
      </c>
      <c r="S6711" s="18" t="n">
        <v>99.4</v>
      </c>
      <c r="T6711" s="15" t="n">
        <v>5059.75</v>
      </c>
      <c r="U6711" s="15" t="s">
        <v>24</v>
      </c>
      <c r="V6711" s="18" t="n">
        <f aca="false">IF(ISNUMBER(T6711),T6711,0)</f>
        <v>5059.75</v>
      </c>
      <c r="W6711" s="15" t="n">
        <f aca="false">IF(U6711="Yes",1,0)</f>
        <v>0</v>
      </c>
      <c r="X6711" s="15" t="str">
        <f aca="false">IF(F6711&lt;=12,"0-12 months",IF(F6711&lt;=24,"13-24 months",IF(F6711&lt;=48,"25-48 months","49-72 months")))</f>
        <v>49-72 months</v>
      </c>
      <c r="Y6711" s="15" t="str">
        <f aca="false">IF(C6711=1,"Yes","No")</f>
        <v>No</v>
      </c>
      <c r="Z6711" s="15" t="n">
        <f aca="false">COUNTIF(J6711:O6711,"Yes")</f>
        <v>3</v>
      </c>
      <c r="AA6711" s="18" t="n">
        <f aca="false">S6711*W6711</f>
        <v>0</v>
      </c>
      <c r="AB6711" s="15" t="n">
        <f aca="false">(P6711="Month-to-month")+(I6711="Fiber optic")+(R6711="Electronic check")+(F6711&lt;=12)+(M6711="No")+(J6711="No")</f>
        <v>3</v>
      </c>
      <c r="AC6711" s="15" t="str">
        <f aca="false">IF(AB6711&gt;=5,"High",IF(AB6711&gt;=3,"Medium","Low"))</f>
        <v>Medium</v>
      </c>
    </row>
    <row r="6712" customFormat="false" ht="15" hidden="false" customHeight="false" outlineLevel="0" collapsed="false">
      <c r="A6712" s="15" t="s">
        <v>6809</v>
      </c>
      <c r="B6712" s="15" t="s">
        <v>94</v>
      </c>
      <c r="C6712" s="15" t="n">
        <v>0</v>
      </c>
      <c r="D6712" s="15" t="s">
        <v>26</v>
      </c>
      <c r="E6712" s="15" t="s">
        <v>26</v>
      </c>
      <c r="F6712" s="15" t="n">
        <v>48</v>
      </c>
      <c r="G6712" s="15" t="s">
        <v>26</v>
      </c>
      <c r="H6712" s="15" t="s">
        <v>24</v>
      </c>
      <c r="I6712" s="15" t="s">
        <v>96</v>
      </c>
      <c r="J6712" s="15" t="s">
        <v>26</v>
      </c>
      <c r="K6712" s="15" t="s">
        <v>24</v>
      </c>
      <c r="L6712" s="15" t="s">
        <v>26</v>
      </c>
      <c r="M6712" s="15" t="s">
        <v>26</v>
      </c>
      <c r="N6712" s="15" t="s">
        <v>26</v>
      </c>
      <c r="O6712" s="15" t="s">
        <v>24</v>
      </c>
      <c r="P6712" s="15" t="s">
        <v>27</v>
      </c>
      <c r="Q6712" s="15" t="s">
        <v>24</v>
      </c>
      <c r="R6712" s="15" t="s">
        <v>19</v>
      </c>
      <c r="S6712" s="18" t="n">
        <v>69.7</v>
      </c>
      <c r="T6712" s="15" t="n">
        <v>3023.65</v>
      </c>
      <c r="U6712" s="15" t="s">
        <v>24</v>
      </c>
      <c r="V6712" s="18" t="n">
        <f aca="false">IF(ISNUMBER(T6712),T6712,0)</f>
        <v>3023.65</v>
      </c>
      <c r="W6712" s="15" t="n">
        <f aca="false">IF(U6712="Yes",1,0)</f>
        <v>0</v>
      </c>
      <c r="X6712" s="15" t="str">
        <f aca="false">IF(F6712&lt;=12,"0-12 months",IF(F6712&lt;=24,"13-24 months",IF(F6712&lt;=48,"25-48 months","49-72 months")))</f>
        <v>25-48 months</v>
      </c>
      <c r="Y6712" s="15" t="str">
        <f aca="false">IF(C6712=1,"Yes","No")</f>
        <v>No</v>
      </c>
      <c r="Z6712" s="15" t="n">
        <f aca="false">COUNTIF(J6712:O6712,"Yes")</f>
        <v>4</v>
      </c>
      <c r="AA6712" s="18" t="n">
        <f aca="false">S6712*W6712</f>
        <v>0</v>
      </c>
      <c r="AB6712" s="15" t="n">
        <f aca="false">(P6712="Month-to-month")+(I6712="Fiber optic")+(R6712="Electronic check")+(F6712&lt;=12)+(M6712="No")+(J6712="No")</f>
        <v>0</v>
      </c>
      <c r="AC6712" s="15" t="str">
        <f aca="false">IF(AB6712&gt;=5,"High",IF(AB6712&gt;=3,"Medium","Low"))</f>
        <v>Low</v>
      </c>
    </row>
    <row r="6713" customFormat="false" ht="15" hidden="false" customHeight="false" outlineLevel="0" collapsed="false">
      <c r="A6713" s="15" t="s">
        <v>6810</v>
      </c>
      <c r="B6713" s="15" t="s">
        <v>94</v>
      </c>
      <c r="C6713" s="15" t="n">
        <v>0</v>
      </c>
      <c r="D6713" s="15" t="s">
        <v>26</v>
      </c>
      <c r="E6713" s="15" t="s">
        <v>26</v>
      </c>
      <c r="F6713" s="15" t="n">
        <v>49</v>
      </c>
      <c r="G6713" s="15" t="s">
        <v>26</v>
      </c>
      <c r="H6713" s="15" t="s">
        <v>26</v>
      </c>
      <c r="I6713" s="15" t="s">
        <v>102</v>
      </c>
      <c r="J6713" s="15" t="s">
        <v>24</v>
      </c>
      <c r="K6713" s="15" t="s">
        <v>26</v>
      </c>
      <c r="L6713" s="15" t="s">
        <v>24</v>
      </c>
      <c r="M6713" s="15" t="s">
        <v>24</v>
      </c>
      <c r="N6713" s="15" t="s">
        <v>26</v>
      </c>
      <c r="O6713" s="15" t="s">
        <v>26</v>
      </c>
      <c r="P6713" s="15" t="s">
        <v>25</v>
      </c>
      <c r="Q6713" s="15" t="s">
        <v>26</v>
      </c>
      <c r="R6713" s="15" t="s">
        <v>15</v>
      </c>
      <c r="S6713" s="18" t="n">
        <v>98.35</v>
      </c>
      <c r="T6713" s="15" t="n">
        <v>4889.2</v>
      </c>
      <c r="U6713" s="15" t="s">
        <v>24</v>
      </c>
      <c r="V6713" s="18" t="n">
        <f aca="false">IF(ISNUMBER(T6713),T6713,0)</f>
        <v>4889.2</v>
      </c>
      <c r="W6713" s="15" t="n">
        <f aca="false">IF(U6713="Yes",1,0)</f>
        <v>0</v>
      </c>
      <c r="X6713" s="15" t="str">
        <f aca="false">IF(F6713&lt;=12,"0-12 months",IF(F6713&lt;=24,"13-24 months",IF(F6713&lt;=48,"25-48 months","49-72 months")))</f>
        <v>49-72 months</v>
      </c>
      <c r="Y6713" s="15" t="str">
        <f aca="false">IF(C6713=1,"Yes","No")</f>
        <v>No</v>
      </c>
      <c r="Z6713" s="15" t="n">
        <f aca="false">COUNTIF(J6713:O6713,"Yes")</f>
        <v>3</v>
      </c>
      <c r="AA6713" s="18" t="n">
        <f aca="false">S6713*W6713</f>
        <v>0</v>
      </c>
      <c r="AB6713" s="15" t="n">
        <f aca="false">(P6713="Month-to-month")+(I6713="Fiber optic")+(R6713="Electronic check")+(F6713&lt;=12)+(M6713="No")+(J6713="No")</f>
        <v>5</v>
      </c>
      <c r="AC6713" s="15" t="str">
        <f aca="false">IF(AB6713&gt;=5,"High",IF(AB6713&gt;=3,"Medium","Low"))</f>
        <v>High</v>
      </c>
    </row>
    <row r="6714" customFormat="false" ht="15" hidden="false" customHeight="false" outlineLevel="0" collapsed="false">
      <c r="A6714" s="15" t="s">
        <v>6811</v>
      </c>
      <c r="B6714" s="15" t="s">
        <v>98</v>
      </c>
      <c r="C6714" s="15" t="n">
        <v>0</v>
      </c>
      <c r="D6714" s="15" t="s">
        <v>26</v>
      </c>
      <c r="E6714" s="15" t="s">
        <v>26</v>
      </c>
      <c r="F6714" s="15" t="n">
        <v>28</v>
      </c>
      <c r="G6714" s="15" t="s">
        <v>26</v>
      </c>
      <c r="H6714" s="15" t="s">
        <v>24</v>
      </c>
      <c r="I6714" s="15" t="s">
        <v>102</v>
      </c>
      <c r="J6714" s="15" t="s">
        <v>24</v>
      </c>
      <c r="K6714" s="15" t="s">
        <v>24</v>
      </c>
      <c r="L6714" s="15" t="s">
        <v>26</v>
      </c>
      <c r="M6714" s="15" t="s">
        <v>24</v>
      </c>
      <c r="N6714" s="15" t="s">
        <v>26</v>
      </c>
      <c r="O6714" s="15" t="s">
        <v>24</v>
      </c>
      <c r="P6714" s="15" t="s">
        <v>25</v>
      </c>
      <c r="Q6714" s="15" t="s">
        <v>24</v>
      </c>
      <c r="R6714" s="15" t="s">
        <v>15</v>
      </c>
      <c r="S6714" s="18" t="n">
        <v>85.45</v>
      </c>
      <c r="T6714" s="15" t="n">
        <v>2289.9</v>
      </c>
      <c r="U6714" s="15" t="s">
        <v>24</v>
      </c>
      <c r="V6714" s="18" t="n">
        <f aca="false">IF(ISNUMBER(T6714),T6714,0)</f>
        <v>2289.9</v>
      </c>
      <c r="W6714" s="15" t="n">
        <f aca="false">IF(U6714="Yes",1,0)</f>
        <v>0</v>
      </c>
      <c r="X6714" s="15" t="str">
        <f aca="false">IF(F6714&lt;=12,"0-12 months",IF(F6714&lt;=24,"13-24 months",IF(F6714&lt;=48,"25-48 months","49-72 months")))</f>
        <v>25-48 months</v>
      </c>
      <c r="Y6714" s="15" t="str">
        <f aca="false">IF(C6714=1,"Yes","No")</f>
        <v>No</v>
      </c>
      <c r="Z6714" s="15" t="n">
        <f aca="false">COUNTIF(J6714:O6714,"Yes")</f>
        <v>2</v>
      </c>
      <c r="AA6714" s="18" t="n">
        <f aca="false">S6714*W6714</f>
        <v>0</v>
      </c>
      <c r="AB6714" s="15" t="n">
        <f aca="false">(P6714="Month-to-month")+(I6714="Fiber optic")+(R6714="Electronic check")+(F6714&lt;=12)+(M6714="No")+(J6714="No")</f>
        <v>5</v>
      </c>
      <c r="AC6714" s="15" t="str">
        <f aca="false">IF(AB6714&gt;=5,"High",IF(AB6714&gt;=3,"Medium","Low"))</f>
        <v>High</v>
      </c>
    </row>
    <row r="6715" customFormat="false" ht="15" hidden="false" customHeight="false" outlineLevel="0" collapsed="false">
      <c r="A6715" s="15" t="s">
        <v>6812</v>
      </c>
      <c r="B6715" s="15" t="s">
        <v>98</v>
      </c>
      <c r="C6715" s="15" t="n">
        <v>1</v>
      </c>
      <c r="D6715" s="15" t="s">
        <v>24</v>
      </c>
      <c r="E6715" s="15" t="s">
        <v>24</v>
      </c>
      <c r="F6715" s="15" t="n">
        <v>68</v>
      </c>
      <c r="G6715" s="15" t="s">
        <v>26</v>
      </c>
      <c r="H6715" s="15" t="s">
        <v>26</v>
      </c>
      <c r="I6715" s="15" t="s">
        <v>102</v>
      </c>
      <c r="J6715" s="15" t="s">
        <v>24</v>
      </c>
      <c r="K6715" s="15" t="s">
        <v>26</v>
      </c>
      <c r="L6715" s="15" t="s">
        <v>26</v>
      </c>
      <c r="M6715" s="15" t="s">
        <v>24</v>
      </c>
      <c r="N6715" s="15" t="s">
        <v>24</v>
      </c>
      <c r="O6715" s="15" t="s">
        <v>26</v>
      </c>
      <c r="P6715" s="15" t="s">
        <v>25</v>
      </c>
      <c r="Q6715" s="15" t="s">
        <v>26</v>
      </c>
      <c r="R6715" s="15" t="s">
        <v>15</v>
      </c>
      <c r="S6715" s="18" t="n">
        <v>95.9</v>
      </c>
      <c r="T6715" s="15" t="n">
        <v>6503.2</v>
      </c>
      <c r="U6715" s="15" t="s">
        <v>24</v>
      </c>
      <c r="V6715" s="18" t="n">
        <f aca="false">IF(ISNUMBER(T6715),T6715,0)</f>
        <v>6503.2</v>
      </c>
      <c r="W6715" s="15" t="n">
        <f aca="false">IF(U6715="Yes",1,0)</f>
        <v>0</v>
      </c>
      <c r="X6715" s="15" t="str">
        <f aca="false">IF(F6715&lt;=12,"0-12 months",IF(F6715&lt;=24,"13-24 months",IF(F6715&lt;=48,"25-48 months","49-72 months")))</f>
        <v>49-72 months</v>
      </c>
      <c r="Y6715" s="15" t="str">
        <f aca="false">IF(C6715=1,"Yes","No")</f>
        <v>Yes</v>
      </c>
      <c r="Z6715" s="15" t="n">
        <f aca="false">COUNTIF(J6715:O6715,"Yes")</f>
        <v>3</v>
      </c>
      <c r="AA6715" s="18" t="n">
        <f aca="false">S6715*W6715</f>
        <v>0</v>
      </c>
      <c r="AB6715" s="15" t="n">
        <f aca="false">(P6715="Month-to-month")+(I6715="Fiber optic")+(R6715="Electronic check")+(F6715&lt;=12)+(M6715="No")+(J6715="No")</f>
        <v>5</v>
      </c>
      <c r="AC6715" s="15" t="str">
        <f aca="false">IF(AB6715&gt;=5,"High",IF(AB6715&gt;=3,"Medium","Low"))</f>
        <v>High</v>
      </c>
    </row>
    <row r="6716" customFormat="false" ht="15" hidden="false" customHeight="false" outlineLevel="0" collapsed="false">
      <c r="A6716" s="15" t="s">
        <v>6813</v>
      </c>
      <c r="B6716" s="15" t="s">
        <v>98</v>
      </c>
      <c r="C6716" s="15" t="n">
        <v>0</v>
      </c>
      <c r="D6716" s="15" t="s">
        <v>24</v>
      </c>
      <c r="E6716" s="15" t="s">
        <v>24</v>
      </c>
      <c r="F6716" s="15" t="n">
        <v>13</v>
      </c>
      <c r="G6716" s="15" t="s">
        <v>26</v>
      </c>
      <c r="H6716" s="15" t="s">
        <v>26</v>
      </c>
      <c r="I6716" s="15" t="s">
        <v>102</v>
      </c>
      <c r="J6716" s="15" t="s">
        <v>24</v>
      </c>
      <c r="K6716" s="15" t="s">
        <v>24</v>
      </c>
      <c r="L6716" s="15" t="s">
        <v>24</v>
      </c>
      <c r="M6716" s="15" t="s">
        <v>26</v>
      </c>
      <c r="N6716" s="15" t="s">
        <v>26</v>
      </c>
      <c r="O6716" s="15" t="s">
        <v>26</v>
      </c>
      <c r="P6716" s="15" t="s">
        <v>25</v>
      </c>
      <c r="Q6716" s="15" t="s">
        <v>24</v>
      </c>
      <c r="R6716" s="15" t="s">
        <v>15</v>
      </c>
      <c r="S6716" s="18" t="n">
        <v>100.75</v>
      </c>
      <c r="T6716" s="15" t="n">
        <v>1313.25</v>
      </c>
      <c r="U6716" s="15" t="s">
        <v>24</v>
      </c>
      <c r="V6716" s="18" t="n">
        <f aca="false">IF(ISNUMBER(T6716),T6716,0)</f>
        <v>1313.25</v>
      </c>
      <c r="W6716" s="15" t="n">
        <f aca="false">IF(U6716="Yes",1,0)</f>
        <v>0</v>
      </c>
      <c r="X6716" s="15" t="str">
        <f aca="false">IF(F6716&lt;=12,"0-12 months",IF(F6716&lt;=24,"13-24 months",IF(F6716&lt;=48,"25-48 months","49-72 months")))</f>
        <v>13-24 months</v>
      </c>
      <c r="Y6716" s="15" t="str">
        <f aca="false">IF(C6716=1,"Yes","No")</f>
        <v>No</v>
      </c>
      <c r="Z6716" s="15" t="n">
        <f aca="false">COUNTIF(J6716:O6716,"Yes")</f>
        <v>3</v>
      </c>
      <c r="AA6716" s="18" t="n">
        <f aca="false">S6716*W6716</f>
        <v>0</v>
      </c>
      <c r="AB6716" s="15" t="n">
        <f aca="false">(P6716="Month-to-month")+(I6716="Fiber optic")+(R6716="Electronic check")+(F6716&lt;=12)+(M6716="No")+(J6716="No")</f>
        <v>4</v>
      </c>
      <c r="AC6716" s="15" t="str">
        <f aca="false">IF(AB6716&gt;=5,"High",IF(AB6716&gt;=3,"Medium","Low"))</f>
        <v>Medium</v>
      </c>
    </row>
    <row r="6717" customFormat="false" ht="15" hidden="false" customHeight="false" outlineLevel="0" collapsed="false">
      <c r="A6717" s="15" t="s">
        <v>6814</v>
      </c>
      <c r="B6717" s="15" t="s">
        <v>94</v>
      </c>
      <c r="C6717" s="15" t="n">
        <v>0</v>
      </c>
      <c r="D6717" s="15" t="s">
        <v>24</v>
      </c>
      <c r="E6717" s="15" t="s">
        <v>24</v>
      </c>
      <c r="F6717" s="15" t="n">
        <v>11</v>
      </c>
      <c r="G6717" s="15" t="s">
        <v>26</v>
      </c>
      <c r="H6717" s="15" t="s">
        <v>26</v>
      </c>
      <c r="I6717" s="15" t="s">
        <v>102</v>
      </c>
      <c r="J6717" s="15" t="s">
        <v>24</v>
      </c>
      <c r="K6717" s="15" t="s">
        <v>24</v>
      </c>
      <c r="L6717" s="15" t="s">
        <v>26</v>
      </c>
      <c r="M6717" s="15" t="s">
        <v>24</v>
      </c>
      <c r="N6717" s="15" t="s">
        <v>26</v>
      </c>
      <c r="O6717" s="15" t="s">
        <v>24</v>
      </c>
      <c r="P6717" s="15" t="s">
        <v>25</v>
      </c>
      <c r="Q6717" s="15" t="s">
        <v>26</v>
      </c>
      <c r="R6717" s="15" t="s">
        <v>15</v>
      </c>
      <c r="S6717" s="18" t="n">
        <v>89.2</v>
      </c>
      <c r="T6717" s="15" t="n">
        <v>990.3</v>
      </c>
      <c r="U6717" s="15" t="s">
        <v>24</v>
      </c>
      <c r="V6717" s="18" t="n">
        <f aca="false">IF(ISNUMBER(T6717),T6717,0)</f>
        <v>990.3</v>
      </c>
      <c r="W6717" s="15" t="n">
        <f aca="false">IF(U6717="Yes",1,0)</f>
        <v>0</v>
      </c>
      <c r="X6717" s="15" t="str">
        <f aca="false">IF(F6717&lt;=12,"0-12 months",IF(F6717&lt;=24,"13-24 months",IF(F6717&lt;=48,"25-48 months","49-72 months")))</f>
        <v>0-12 months</v>
      </c>
      <c r="Y6717" s="15" t="str">
        <f aca="false">IF(C6717=1,"Yes","No")</f>
        <v>No</v>
      </c>
      <c r="Z6717" s="15" t="n">
        <f aca="false">COUNTIF(J6717:O6717,"Yes")</f>
        <v>2</v>
      </c>
      <c r="AA6717" s="18" t="n">
        <f aca="false">S6717*W6717</f>
        <v>0</v>
      </c>
      <c r="AB6717" s="15" t="n">
        <f aca="false">(P6717="Month-to-month")+(I6717="Fiber optic")+(R6717="Electronic check")+(F6717&lt;=12)+(M6717="No")+(J6717="No")</f>
        <v>6</v>
      </c>
      <c r="AC6717" s="15" t="str">
        <f aca="false">IF(AB6717&gt;=5,"High",IF(AB6717&gt;=3,"Medium","Low"))</f>
        <v>High</v>
      </c>
    </row>
    <row r="6718" customFormat="false" ht="15" hidden="false" customHeight="false" outlineLevel="0" collapsed="false">
      <c r="A6718" s="15" t="s">
        <v>6815</v>
      </c>
      <c r="B6718" s="15" t="s">
        <v>94</v>
      </c>
      <c r="C6718" s="15" t="n">
        <v>0</v>
      </c>
      <c r="D6718" s="15" t="s">
        <v>26</v>
      </c>
      <c r="E6718" s="15" t="s">
        <v>24</v>
      </c>
      <c r="F6718" s="15" t="n">
        <v>3</v>
      </c>
      <c r="G6718" s="15" t="s">
        <v>26</v>
      </c>
      <c r="H6718" s="15" t="s">
        <v>26</v>
      </c>
      <c r="I6718" s="15" t="s">
        <v>102</v>
      </c>
      <c r="J6718" s="15" t="s">
        <v>24</v>
      </c>
      <c r="K6718" s="15" t="s">
        <v>24</v>
      </c>
      <c r="L6718" s="15" t="s">
        <v>24</v>
      </c>
      <c r="M6718" s="15" t="s">
        <v>24</v>
      </c>
      <c r="N6718" s="15" t="s">
        <v>24</v>
      </c>
      <c r="O6718" s="15" t="s">
        <v>24</v>
      </c>
      <c r="P6718" s="15" t="s">
        <v>25</v>
      </c>
      <c r="Q6718" s="15" t="s">
        <v>26</v>
      </c>
      <c r="R6718" s="15" t="s">
        <v>21</v>
      </c>
      <c r="S6718" s="18" t="n">
        <v>74.1</v>
      </c>
      <c r="T6718" s="15" t="n">
        <v>228</v>
      </c>
      <c r="U6718" s="15" t="s">
        <v>26</v>
      </c>
      <c r="V6718" s="18" t="n">
        <f aca="false">IF(ISNUMBER(T6718),T6718,0)</f>
        <v>228</v>
      </c>
      <c r="W6718" s="15" t="n">
        <f aca="false">IF(U6718="Yes",1,0)</f>
        <v>1</v>
      </c>
      <c r="X6718" s="15" t="str">
        <f aca="false">IF(F6718&lt;=12,"0-12 months",IF(F6718&lt;=24,"13-24 months",IF(F6718&lt;=48,"25-48 months","49-72 months")))</f>
        <v>0-12 months</v>
      </c>
      <c r="Y6718" s="15" t="str">
        <f aca="false">IF(C6718=1,"Yes","No")</f>
        <v>No</v>
      </c>
      <c r="Z6718" s="15" t="n">
        <f aca="false">COUNTIF(J6718:O6718,"Yes")</f>
        <v>0</v>
      </c>
      <c r="AA6718" s="18" t="n">
        <f aca="false">S6718*W6718</f>
        <v>74.1</v>
      </c>
      <c r="AB6718" s="15" t="n">
        <f aca="false">(P6718="Month-to-month")+(I6718="Fiber optic")+(R6718="Electronic check")+(F6718&lt;=12)+(M6718="No")+(J6718="No")</f>
        <v>5</v>
      </c>
      <c r="AC6718" s="15" t="str">
        <f aca="false">IF(AB6718&gt;=5,"High",IF(AB6718&gt;=3,"Medium","Low"))</f>
        <v>High</v>
      </c>
    </row>
    <row r="6719" customFormat="false" ht="15" hidden="false" customHeight="false" outlineLevel="0" collapsed="false">
      <c r="A6719" s="15" t="s">
        <v>6816</v>
      </c>
      <c r="B6719" s="15" t="s">
        <v>98</v>
      </c>
      <c r="C6719" s="15" t="n">
        <v>1</v>
      </c>
      <c r="D6719" s="15" t="s">
        <v>26</v>
      </c>
      <c r="E6719" s="15" t="s">
        <v>24</v>
      </c>
      <c r="F6719" s="15" t="n">
        <v>57</v>
      </c>
      <c r="G6719" s="15" t="s">
        <v>26</v>
      </c>
      <c r="H6719" s="15" t="s">
        <v>26</v>
      </c>
      <c r="I6719" s="15" t="s">
        <v>102</v>
      </c>
      <c r="J6719" s="15" t="s">
        <v>24</v>
      </c>
      <c r="K6719" s="15" t="s">
        <v>24</v>
      </c>
      <c r="L6719" s="15" t="s">
        <v>26</v>
      </c>
      <c r="M6719" s="15" t="s">
        <v>24</v>
      </c>
      <c r="N6719" s="15" t="s">
        <v>26</v>
      </c>
      <c r="O6719" s="15" t="s">
        <v>26</v>
      </c>
      <c r="P6719" s="15" t="s">
        <v>25</v>
      </c>
      <c r="Q6719" s="15" t="s">
        <v>24</v>
      </c>
      <c r="R6719" s="15" t="s">
        <v>15</v>
      </c>
      <c r="S6719" s="18" t="n">
        <v>100.6</v>
      </c>
      <c r="T6719" s="15" t="n">
        <v>5746.15</v>
      </c>
      <c r="U6719" s="15" t="s">
        <v>26</v>
      </c>
      <c r="V6719" s="18" t="n">
        <f aca="false">IF(ISNUMBER(T6719),T6719,0)</f>
        <v>5746.15</v>
      </c>
      <c r="W6719" s="15" t="n">
        <f aca="false">IF(U6719="Yes",1,0)</f>
        <v>1</v>
      </c>
      <c r="X6719" s="15" t="str">
        <f aca="false">IF(F6719&lt;=12,"0-12 months",IF(F6719&lt;=24,"13-24 months",IF(F6719&lt;=48,"25-48 months","49-72 months")))</f>
        <v>49-72 months</v>
      </c>
      <c r="Y6719" s="15" t="str">
        <f aca="false">IF(C6719=1,"Yes","No")</f>
        <v>Yes</v>
      </c>
      <c r="Z6719" s="15" t="n">
        <f aca="false">COUNTIF(J6719:O6719,"Yes")</f>
        <v>3</v>
      </c>
      <c r="AA6719" s="18" t="n">
        <f aca="false">S6719*W6719</f>
        <v>100.6</v>
      </c>
      <c r="AB6719" s="15" t="n">
        <f aca="false">(P6719="Month-to-month")+(I6719="Fiber optic")+(R6719="Electronic check")+(F6719&lt;=12)+(M6719="No")+(J6719="No")</f>
        <v>5</v>
      </c>
      <c r="AC6719" s="15" t="str">
        <f aca="false">IF(AB6719&gt;=5,"High",IF(AB6719&gt;=3,"Medium","Low"))</f>
        <v>High</v>
      </c>
    </row>
    <row r="6720" customFormat="false" ht="15" hidden="false" customHeight="false" outlineLevel="0" collapsed="false">
      <c r="A6720" s="15" t="s">
        <v>6817</v>
      </c>
      <c r="B6720" s="15" t="s">
        <v>98</v>
      </c>
      <c r="C6720" s="15" t="n">
        <v>0</v>
      </c>
      <c r="D6720" s="15" t="s">
        <v>24</v>
      </c>
      <c r="E6720" s="15" t="s">
        <v>24</v>
      </c>
      <c r="F6720" s="15" t="n">
        <v>3</v>
      </c>
      <c r="G6720" s="15" t="s">
        <v>26</v>
      </c>
      <c r="H6720" s="15" t="s">
        <v>26</v>
      </c>
      <c r="I6720" s="15" t="s">
        <v>102</v>
      </c>
      <c r="J6720" s="15" t="s">
        <v>24</v>
      </c>
      <c r="K6720" s="15" t="s">
        <v>24</v>
      </c>
      <c r="L6720" s="15" t="s">
        <v>24</v>
      </c>
      <c r="M6720" s="15" t="s">
        <v>24</v>
      </c>
      <c r="N6720" s="15" t="s">
        <v>24</v>
      </c>
      <c r="O6720" s="15" t="s">
        <v>24</v>
      </c>
      <c r="P6720" s="15" t="s">
        <v>25</v>
      </c>
      <c r="Q6720" s="15" t="s">
        <v>24</v>
      </c>
      <c r="R6720" s="15" t="s">
        <v>17</v>
      </c>
      <c r="S6720" s="18" t="n">
        <v>75</v>
      </c>
      <c r="T6720" s="15" t="n">
        <v>209.1</v>
      </c>
      <c r="U6720" s="15" t="s">
        <v>26</v>
      </c>
      <c r="V6720" s="18" t="n">
        <f aca="false">IF(ISNUMBER(T6720),T6720,0)</f>
        <v>209.1</v>
      </c>
      <c r="W6720" s="15" t="n">
        <f aca="false">IF(U6720="Yes",1,0)</f>
        <v>1</v>
      </c>
      <c r="X6720" s="15" t="str">
        <f aca="false">IF(F6720&lt;=12,"0-12 months",IF(F6720&lt;=24,"13-24 months",IF(F6720&lt;=48,"25-48 months","49-72 months")))</f>
        <v>0-12 months</v>
      </c>
      <c r="Y6720" s="15" t="str">
        <f aca="false">IF(C6720=1,"Yes","No")</f>
        <v>No</v>
      </c>
      <c r="Z6720" s="15" t="n">
        <f aca="false">COUNTIF(J6720:O6720,"Yes")</f>
        <v>0</v>
      </c>
      <c r="AA6720" s="18" t="n">
        <f aca="false">S6720*W6720</f>
        <v>75</v>
      </c>
      <c r="AB6720" s="15" t="n">
        <f aca="false">(P6720="Month-to-month")+(I6720="Fiber optic")+(R6720="Electronic check")+(F6720&lt;=12)+(M6720="No")+(J6720="No")</f>
        <v>5</v>
      </c>
      <c r="AC6720" s="15" t="str">
        <f aca="false">IF(AB6720&gt;=5,"High",IF(AB6720&gt;=3,"Medium","Low"))</f>
        <v>High</v>
      </c>
    </row>
    <row r="6721" customFormat="false" ht="15" hidden="false" customHeight="false" outlineLevel="0" collapsed="false">
      <c r="A6721" s="15" t="s">
        <v>6818</v>
      </c>
      <c r="B6721" s="15" t="s">
        <v>98</v>
      </c>
      <c r="C6721" s="15" t="n">
        <v>0</v>
      </c>
      <c r="D6721" s="15" t="s">
        <v>26</v>
      </c>
      <c r="E6721" s="15" t="s">
        <v>24</v>
      </c>
      <c r="F6721" s="15" t="n">
        <v>72</v>
      </c>
      <c r="G6721" s="15" t="s">
        <v>26</v>
      </c>
      <c r="H6721" s="15" t="s">
        <v>26</v>
      </c>
      <c r="I6721" s="15" t="s">
        <v>24</v>
      </c>
      <c r="J6721" s="15" t="s">
        <v>28</v>
      </c>
      <c r="K6721" s="15" t="s">
        <v>28</v>
      </c>
      <c r="L6721" s="15" t="s">
        <v>28</v>
      </c>
      <c r="M6721" s="15" t="s">
        <v>28</v>
      </c>
      <c r="N6721" s="15" t="s">
        <v>28</v>
      </c>
      <c r="O6721" s="15" t="s">
        <v>28</v>
      </c>
      <c r="P6721" s="15" t="s">
        <v>29</v>
      </c>
      <c r="Q6721" s="15" t="s">
        <v>24</v>
      </c>
      <c r="R6721" s="15" t="s">
        <v>21</v>
      </c>
      <c r="S6721" s="18" t="n">
        <v>25.75</v>
      </c>
      <c r="T6721" s="15" t="n">
        <v>1864.2</v>
      </c>
      <c r="U6721" s="15" t="s">
        <v>24</v>
      </c>
      <c r="V6721" s="18" t="n">
        <f aca="false">IF(ISNUMBER(T6721),T6721,0)</f>
        <v>1864.2</v>
      </c>
      <c r="W6721" s="15" t="n">
        <f aca="false">IF(U6721="Yes",1,0)</f>
        <v>0</v>
      </c>
      <c r="X6721" s="15" t="str">
        <f aca="false">IF(F6721&lt;=12,"0-12 months",IF(F6721&lt;=24,"13-24 months",IF(F6721&lt;=48,"25-48 months","49-72 months")))</f>
        <v>49-72 months</v>
      </c>
      <c r="Y6721" s="15" t="str">
        <f aca="false">IF(C6721=1,"Yes","No")</f>
        <v>No</v>
      </c>
      <c r="Z6721" s="15" t="n">
        <f aca="false">COUNTIF(J6721:O6721,"Yes")</f>
        <v>0</v>
      </c>
      <c r="AA6721" s="18" t="n">
        <f aca="false">S6721*W6721</f>
        <v>0</v>
      </c>
      <c r="AB6721" s="15" t="n">
        <f aca="false">(P6721="Month-to-month")+(I6721="Fiber optic")+(R6721="Electronic check")+(F6721&lt;=12)+(M6721="No")+(J6721="No")</f>
        <v>0</v>
      </c>
      <c r="AC6721" s="15" t="str">
        <f aca="false">IF(AB6721&gt;=5,"High",IF(AB6721&gt;=3,"Medium","Low"))</f>
        <v>Low</v>
      </c>
    </row>
    <row r="6722" customFormat="false" ht="15" hidden="false" customHeight="false" outlineLevel="0" collapsed="false">
      <c r="A6722" s="15" t="s">
        <v>6819</v>
      </c>
      <c r="B6722" s="15" t="s">
        <v>98</v>
      </c>
      <c r="C6722" s="15" t="n">
        <v>0</v>
      </c>
      <c r="D6722" s="15" t="s">
        <v>26</v>
      </c>
      <c r="E6722" s="15" t="s">
        <v>26</v>
      </c>
      <c r="F6722" s="15" t="n">
        <v>70</v>
      </c>
      <c r="G6722" s="15" t="s">
        <v>26</v>
      </c>
      <c r="H6722" s="15" t="s">
        <v>26</v>
      </c>
      <c r="I6722" s="15" t="s">
        <v>96</v>
      </c>
      <c r="J6722" s="15" t="s">
        <v>24</v>
      </c>
      <c r="K6722" s="15" t="s">
        <v>26</v>
      </c>
      <c r="L6722" s="15" t="s">
        <v>26</v>
      </c>
      <c r="M6722" s="15" t="s">
        <v>26</v>
      </c>
      <c r="N6722" s="15" t="s">
        <v>26</v>
      </c>
      <c r="O6722" s="15" t="s">
        <v>26</v>
      </c>
      <c r="P6722" s="15" t="s">
        <v>29</v>
      </c>
      <c r="Q6722" s="15" t="s">
        <v>26</v>
      </c>
      <c r="R6722" s="15" t="s">
        <v>15</v>
      </c>
      <c r="S6722" s="18" t="n">
        <v>84.1</v>
      </c>
      <c r="T6722" s="15" t="n">
        <v>5979.7</v>
      </c>
      <c r="U6722" s="15" t="s">
        <v>24</v>
      </c>
      <c r="V6722" s="18" t="n">
        <f aca="false">IF(ISNUMBER(T6722),T6722,0)</f>
        <v>5979.7</v>
      </c>
      <c r="W6722" s="15" t="n">
        <f aca="false">IF(U6722="Yes",1,0)</f>
        <v>0</v>
      </c>
      <c r="X6722" s="15" t="str">
        <f aca="false">IF(F6722&lt;=12,"0-12 months",IF(F6722&lt;=24,"13-24 months",IF(F6722&lt;=48,"25-48 months","49-72 months")))</f>
        <v>49-72 months</v>
      </c>
      <c r="Y6722" s="15" t="str">
        <f aca="false">IF(C6722=1,"Yes","No")</f>
        <v>No</v>
      </c>
      <c r="Z6722" s="15" t="n">
        <f aca="false">COUNTIF(J6722:O6722,"Yes")</f>
        <v>5</v>
      </c>
      <c r="AA6722" s="18" t="n">
        <f aca="false">S6722*W6722</f>
        <v>0</v>
      </c>
      <c r="AB6722" s="15" t="n">
        <f aca="false">(P6722="Month-to-month")+(I6722="Fiber optic")+(R6722="Electronic check")+(F6722&lt;=12)+(M6722="No")+(J6722="No")</f>
        <v>2</v>
      </c>
      <c r="AC6722" s="15" t="str">
        <f aca="false">IF(AB6722&gt;=5,"High",IF(AB6722&gt;=3,"Medium","Low"))</f>
        <v>Low</v>
      </c>
    </row>
    <row r="6723" customFormat="false" ht="15" hidden="false" customHeight="false" outlineLevel="0" collapsed="false">
      <c r="A6723" s="15" t="s">
        <v>6820</v>
      </c>
      <c r="B6723" s="15" t="s">
        <v>94</v>
      </c>
      <c r="C6723" s="15" t="n">
        <v>0</v>
      </c>
      <c r="D6723" s="15" t="s">
        <v>26</v>
      </c>
      <c r="E6723" s="15" t="s">
        <v>26</v>
      </c>
      <c r="F6723" s="15" t="n">
        <v>49</v>
      </c>
      <c r="G6723" s="15" t="s">
        <v>26</v>
      </c>
      <c r="H6723" s="15" t="s">
        <v>26</v>
      </c>
      <c r="I6723" s="15" t="s">
        <v>96</v>
      </c>
      <c r="J6723" s="15" t="s">
        <v>24</v>
      </c>
      <c r="K6723" s="15" t="s">
        <v>26</v>
      </c>
      <c r="L6723" s="15" t="s">
        <v>24</v>
      </c>
      <c r="M6723" s="15" t="s">
        <v>26</v>
      </c>
      <c r="N6723" s="15" t="s">
        <v>26</v>
      </c>
      <c r="O6723" s="15" t="s">
        <v>26</v>
      </c>
      <c r="P6723" s="15" t="s">
        <v>29</v>
      </c>
      <c r="Q6723" s="15" t="s">
        <v>24</v>
      </c>
      <c r="R6723" s="15" t="s">
        <v>19</v>
      </c>
      <c r="S6723" s="18" t="n">
        <v>79.3</v>
      </c>
      <c r="T6723" s="15" t="n">
        <v>3902.45</v>
      </c>
      <c r="U6723" s="15" t="s">
        <v>24</v>
      </c>
      <c r="V6723" s="18" t="n">
        <f aca="false">IF(ISNUMBER(T6723),T6723,0)</f>
        <v>3902.45</v>
      </c>
      <c r="W6723" s="15" t="n">
        <f aca="false">IF(U6723="Yes",1,0)</f>
        <v>0</v>
      </c>
      <c r="X6723" s="15" t="str">
        <f aca="false">IF(F6723&lt;=12,"0-12 months",IF(F6723&lt;=24,"13-24 months",IF(F6723&lt;=48,"25-48 months","49-72 months")))</f>
        <v>49-72 months</v>
      </c>
      <c r="Y6723" s="15" t="str">
        <f aca="false">IF(C6723=1,"Yes","No")</f>
        <v>No</v>
      </c>
      <c r="Z6723" s="15" t="n">
        <f aca="false">COUNTIF(J6723:O6723,"Yes")</f>
        <v>4</v>
      </c>
      <c r="AA6723" s="18" t="n">
        <f aca="false">S6723*W6723</f>
        <v>0</v>
      </c>
      <c r="AB6723" s="15" t="n">
        <f aca="false">(P6723="Month-to-month")+(I6723="Fiber optic")+(R6723="Electronic check")+(F6723&lt;=12)+(M6723="No")+(J6723="No")</f>
        <v>1</v>
      </c>
      <c r="AC6723" s="15" t="str">
        <f aca="false">IF(AB6723&gt;=5,"High",IF(AB6723&gt;=3,"Medium","Low"))</f>
        <v>Low</v>
      </c>
    </row>
    <row r="6724" customFormat="false" ht="15" hidden="false" customHeight="false" outlineLevel="0" collapsed="false">
      <c r="A6724" s="15" t="s">
        <v>6821</v>
      </c>
      <c r="B6724" s="15" t="s">
        <v>94</v>
      </c>
      <c r="C6724" s="15" t="n">
        <v>1</v>
      </c>
      <c r="D6724" s="15" t="s">
        <v>26</v>
      </c>
      <c r="E6724" s="15" t="s">
        <v>24</v>
      </c>
      <c r="F6724" s="15" t="n">
        <v>67</v>
      </c>
      <c r="G6724" s="15" t="s">
        <v>26</v>
      </c>
      <c r="H6724" s="15" t="s">
        <v>26</v>
      </c>
      <c r="I6724" s="15" t="s">
        <v>102</v>
      </c>
      <c r="J6724" s="15" t="s">
        <v>26</v>
      </c>
      <c r="K6724" s="15" t="s">
        <v>24</v>
      </c>
      <c r="L6724" s="15" t="s">
        <v>26</v>
      </c>
      <c r="M6724" s="15" t="s">
        <v>24</v>
      </c>
      <c r="N6724" s="15" t="s">
        <v>26</v>
      </c>
      <c r="O6724" s="15" t="s">
        <v>26</v>
      </c>
      <c r="P6724" s="15" t="s">
        <v>27</v>
      </c>
      <c r="Q6724" s="15" t="s">
        <v>26</v>
      </c>
      <c r="R6724" s="15" t="s">
        <v>21</v>
      </c>
      <c r="S6724" s="18" t="n">
        <v>107.05</v>
      </c>
      <c r="T6724" s="15" t="n">
        <v>7142.5</v>
      </c>
      <c r="U6724" s="15" t="s">
        <v>24</v>
      </c>
      <c r="V6724" s="18" t="n">
        <f aca="false">IF(ISNUMBER(T6724),T6724,0)</f>
        <v>7142.5</v>
      </c>
      <c r="W6724" s="15" t="n">
        <f aca="false">IF(U6724="Yes",1,0)</f>
        <v>0</v>
      </c>
      <c r="X6724" s="15" t="str">
        <f aca="false">IF(F6724&lt;=12,"0-12 months",IF(F6724&lt;=24,"13-24 months",IF(F6724&lt;=48,"25-48 months","49-72 months")))</f>
        <v>49-72 months</v>
      </c>
      <c r="Y6724" s="15" t="str">
        <f aca="false">IF(C6724=1,"Yes","No")</f>
        <v>Yes</v>
      </c>
      <c r="Z6724" s="15" t="n">
        <f aca="false">COUNTIF(J6724:O6724,"Yes")</f>
        <v>4</v>
      </c>
      <c r="AA6724" s="18" t="n">
        <f aca="false">S6724*W6724</f>
        <v>0</v>
      </c>
      <c r="AB6724" s="15" t="n">
        <f aca="false">(P6724="Month-to-month")+(I6724="Fiber optic")+(R6724="Electronic check")+(F6724&lt;=12)+(M6724="No")+(J6724="No")</f>
        <v>2</v>
      </c>
      <c r="AC6724" s="15" t="str">
        <f aca="false">IF(AB6724&gt;=5,"High",IF(AB6724&gt;=3,"Medium","Low"))</f>
        <v>Low</v>
      </c>
    </row>
    <row r="6725" customFormat="false" ht="15" hidden="false" customHeight="false" outlineLevel="0" collapsed="false">
      <c r="A6725" s="15" t="s">
        <v>6822</v>
      </c>
      <c r="B6725" s="15" t="s">
        <v>98</v>
      </c>
      <c r="C6725" s="15" t="n">
        <v>0</v>
      </c>
      <c r="D6725" s="15" t="s">
        <v>24</v>
      </c>
      <c r="E6725" s="15" t="s">
        <v>24</v>
      </c>
      <c r="F6725" s="15" t="n">
        <v>46</v>
      </c>
      <c r="G6725" s="15" t="s">
        <v>26</v>
      </c>
      <c r="H6725" s="15" t="s">
        <v>24</v>
      </c>
      <c r="I6725" s="15" t="s">
        <v>24</v>
      </c>
      <c r="J6725" s="15" t="s">
        <v>28</v>
      </c>
      <c r="K6725" s="15" t="s">
        <v>28</v>
      </c>
      <c r="L6725" s="15" t="s">
        <v>28</v>
      </c>
      <c r="M6725" s="15" t="s">
        <v>28</v>
      </c>
      <c r="N6725" s="15" t="s">
        <v>28</v>
      </c>
      <c r="O6725" s="15" t="s">
        <v>28</v>
      </c>
      <c r="P6725" s="15" t="s">
        <v>29</v>
      </c>
      <c r="Q6725" s="15" t="s">
        <v>24</v>
      </c>
      <c r="R6725" s="15" t="s">
        <v>19</v>
      </c>
      <c r="S6725" s="18" t="n">
        <v>20.05</v>
      </c>
      <c r="T6725" s="15" t="n">
        <v>902</v>
      </c>
      <c r="U6725" s="15" t="s">
        <v>24</v>
      </c>
      <c r="V6725" s="18" t="n">
        <f aca="false">IF(ISNUMBER(T6725),T6725,0)</f>
        <v>902</v>
      </c>
      <c r="W6725" s="15" t="n">
        <f aca="false">IF(U6725="Yes",1,0)</f>
        <v>0</v>
      </c>
      <c r="X6725" s="15" t="str">
        <f aca="false">IF(F6725&lt;=12,"0-12 months",IF(F6725&lt;=24,"13-24 months",IF(F6725&lt;=48,"25-48 months","49-72 months")))</f>
        <v>25-48 months</v>
      </c>
      <c r="Y6725" s="15" t="str">
        <f aca="false">IF(C6725=1,"Yes","No")</f>
        <v>No</v>
      </c>
      <c r="Z6725" s="15" t="n">
        <f aca="false">COUNTIF(J6725:O6725,"Yes")</f>
        <v>0</v>
      </c>
      <c r="AA6725" s="18" t="n">
        <f aca="false">S6725*W6725</f>
        <v>0</v>
      </c>
      <c r="AB6725" s="15" t="n">
        <f aca="false">(P6725="Month-to-month")+(I6725="Fiber optic")+(R6725="Electronic check")+(F6725&lt;=12)+(M6725="No")+(J6725="No")</f>
        <v>0</v>
      </c>
      <c r="AC6725" s="15" t="str">
        <f aca="false">IF(AB6725&gt;=5,"High",IF(AB6725&gt;=3,"Medium","Low"))</f>
        <v>Low</v>
      </c>
    </row>
    <row r="6726" customFormat="false" ht="15" hidden="false" customHeight="false" outlineLevel="0" collapsed="false">
      <c r="A6726" s="15" t="s">
        <v>6823</v>
      </c>
      <c r="B6726" s="15" t="s">
        <v>94</v>
      </c>
      <c r="C6726" s="15" t="n">
        <v>1</v>
      </c>
      <c r="D6726" s="15" t="s">
        <v>24</v>
      </c>
      <c r="E6726" s="15" t="s">
        <v>24</v>
      </c>
      <c r="F6726" s="15" t="n">
        <v>64</v>
      </c>
      <c r="G6726" s="15" t="s">
        <v>26</v>
      </c>
      <c r="H6726" s="15" t="s">
        <v>24</v>
      </c>
      <c r="I6726" s="15" t="s">
        <v>96</v>
      </c>
      <c r="J6726" s="15" t="s">
        <v>26</v>
      </c>
      <c r="K6726" s="15" t="s">
        <v>26</v>
      </c>
      <c r="L6726" s="15" t="s">
        <v>24</v>
      </c>
      <c r="M6726" s="15" t="s">
        <v>26</v>
      </c>
      <c r="N6726" s="15" t="s">
        <v>26</v>
      </c>
      <c r="O6726" s="15" t="s">
        <v>24</v>
      </c>
      <c r="P6726" s="15" t="s">
        <v>29</v>
      </c>
      <c r="Q6726" s="15" t="s">
        <v>26</v>
      </c>
      <c r="R6726" s="15" t="s">
        <v>21</v>
      </c>
      <c r="S6726" s="18" t="n">
        <v>70.2</v>
      </c>
      <c r="T6726" s="15" t="n">
        <v>4481</v>
      </c>
      <c r="U6726" s="15" t="s">
        <v>26</v>
      </c>
      <c r="V6726" s="18" t="n">
        <f aca="false">IF(ISNUMBER(T6726),T6726,0)</f>
        <v>4481</v>
      </c>
      <c r="W6726" s="15" t="n">
        <f aca="false">IF(U6726="Yes",1,0)</f>
        <v>1</v>
      </c>
      <c r="X6726" s="15" t="str">
        <f aca="false">IF(F6726&lt;=12,"0-12 months",IF(F6726&lt;=24,"13-24 months",IF(F6726&lt;=48,"25-48 months","49-72 months")))</f>
        <v>49-72 months</v>
      </c>
      <c r="Y6726" s="15" t="str">
        <f aca="false">IF(C6726=1,"Yes","No")</f>
        <v>Yes</v>
      </c>
      <c r="Z6726" s="15" t="n">
        <f aca="false">COUNTIF(J6726:O6726,"Yes")</f>
        <v>4</v>
      </c>
      <c r="AA6726" s="18" t="n">
        <f aca="false">S6726*W6726</f>
        <v>70.2</v>
      </c>
      <c r="AB6726" s="15" t="n">
        <f aca="false">(P6726="Month-to-month")+(I6726="Fiber optic")+(R6726="Electronic check")+(F6726&lt;=12)+(M6726="No")+(J6726="No")</f>
        <v>0</v>
      </c>
      <c r="AC6726" s="15" t="str">
        <f aca="false">IF(AB6726&gt;=5,"High",IF(AB6726&gt;=3,"Medium","Low"))</f>
        <v>Low</v>
      </c>
    </row>
    <row r="6727" customFormat="false" ht="15" hidden="false" customHeight="false" outlineLevel="0" collapsed="false">
      <c r="A6727" s="15" t="s">
        <v>6824</v>
      </c>
      <c r="B6727" s="15" t="s">
        <v>94</v>
      </c>
      <c r="C6727" s="15" t="n">
        <v>0</v>
      </c>
      <c r="D6727" s="15" t="s">
        <v>26</v>
      </c>
      <c r="E6727" s="15" t="s">
        <v>24</v>
      </c>
      <c r="F6727" s="15" t="n">
        <v>37</v>
      </c>
      <c r="G6727" s="15" t="s">
        <v>26</v>
      </c>
      <c r="H6727" s="15" t="s">
        <v>24</v>
      </c>
      <c r="I6727" s="15" t="s">
        <v>24</v>
      </c>
      <c r="J6727" s="15" t="s">
        <v>28</v>
      </c>
      <c r="K6727" s="15" t="s">
        <v>28</v>
      </c>
      <c r="L6727" s="15" t="s">
        <v>28</v>
      </c>
      <c r="M6727" s="15" t="s">
        <v>28</v>
      </c>
      <c r="N6727" s="15" t="s">
        <v>28</v>
      </c>
      <c r="O6727" s="15" t="s">
        <v>28</v>
      </c>
      <c r="P6727" s="15" t="s">
        <v>25</v>
      </c>
      <c r="Q6727" s="15" t="s">
        <v>24</v>
      </c>
      <c r="R6727" s="15" t="s">
        <v>19</v>
      </c>
      <c r="S6727" s="18" t="n">
        <v>19.5</v>
      </c>
      <c r="T6727" s="15" t="n">
        <v>805.2</v>
      </c>
      <c r="U6727" s="15" t="s">
        <v>24</v>
      </c>
      <c r="V6727" s="18" t="n">
        <f aca="false">IF(ISNUMBER(T6727),T6727,0)</f>
        <v>805.2</v>
      </c>
      <c r="W6727" s="15" t="n">
        <f aca="false">IF(U6727="Yes",1,0)</f>
        <v>0</v>
      </c>
      <c r="X6727" s="15" t="str">
        <f aca="false">IF(F6727&lt;=12,"0-12 months",IF(F6727&lt;=24,"13-24 months",IF(F6727&lt;=48,"25-48 months","49-72 months")))</f>
        <v>25-48 months</v>
      </c>
      <c r="Y6727" s="15" t="str">
        <f aca="false">IF(C6727=1,"Yes","No")</f>
        <v>No</v>
      </c>
      <c r="Z6727" s="15" t="n">
        <f aca="false">COUNTIF(J6727:O6727,"Yes")</f>
        <v>0</v>
      </c>
      <c r="AA6727" s="18" t="n">
        <f aca="false">S6727*W6727</f>
        <v>0</v>
      </c>
      <c r="AB6727" s="15" t="n">
        <f aca="false">(P6727="Month-to-month")+(I6727="Fiber optic")+(R6727="Electronic check")+(F6727&lt;=12)+(M6727="No")+(J6727="No")</f>
        <v>1</v>
      </c>
      <c r="AC6727" s="15" t="str">
        <f aca="false">IF(AB6727&gt;=5,"High",IF(AB6727&gt;=3,"Medium","Low"))</f>
        <v>Low</v>
      </c>
    </row>
    <row r="6728" customFormat="false" ht="15" hidden="false" customHeight="false" outlineLevel="0" collapsed="false">
      <c r="A6728" s="15" t="s">
        <v>6825</v>
      </c>
      <c r="B6728" s="15" t="s">
        <v>94</v>
      </c>
      <c r="C6728" s="15" t="n">
        <v>1</v>
      </c>
      <c r="D6728" s="15" t="s">
        <v>24</v>
      </c>
      <c r="E6728" s="15" t="s">
        <v>24</v>
      </c>
      <c r="F6728" s="15" t="n">
        <v>2</v>
      </c>
      <c r="G6728" s="15" t="s">
        <v>26</v>
      </c>
      <c r="H6728" s="15" t="s">
        <v>24</v>
      </c>
      <c r="I6728" s="15" t="s">
        <v>102</v>
      </c>
      <c r="J6728" s="15" t="s">
        <v>24</v>
      </c>
      <c r="K6728" s="15" t="s">
        <v>24</v>
      </c>
      <c r="L6728" s="15" t="s">
        <v>24</v>
      </c>
      <c r="M6728" s="15" t="s">
        <v>24</v>
      </c>
      <c r="N6728" s="15" t="s">
        <v>24</v>
      </c>
      <c r="O6728" s="15" t="s">
        <v>24</v>
      </c>
      <c r="P6728" s="15" t="s">
        <v>25</v>
      </c>
      <c r="Q6728" s="15" t="s">
        <v>24</v>
      </c>
      <c r="R6728" s="15" t="s">
        <v>15</v>
      </c>
      <c r="S6728" s="18" t="n">
        <v>70.75</v>
      </c>
      <c r="T6728" s="15" t="n">
        <v>154.85</v>
      </c>
      <c r="U6728" s="15" t="s">
        <v>26</v>
      </c>
      <c r="V6728" s="18" t="n">
        <f aca="false">IF(ISNUMBER(T6728),T6728,0)</f>
        <v>154.85</v>
      </c>
      <c r="W6728" s="15" t="n">
        <f aca="false">IF(U6728="Yes",1,0)</f>
        <v>1</v>
      </c>
      <c r="X6728" s="15" t="str">
        <f aca="false">IF(F6728&lt;=12,"0-12 months",IF(F6728&lt;=24,"13-24 months",IF(F6728&lt;=48,"25-48 months","49-72 months")))</f>
        <v>0-12 months</v>
      </c>
      <c r="Y6728" s="15" t="str">
        <f aca="false">IF(C6728=1,"Yes","No")</f>
        <v>Yes</v>
      </c>
      <c r="Z6728" s="15" t="n">
        <f aca="false">COUNTIF(J6728:O6728,"Yes")</f>
        <v>0</v>
      </c>
      <c r="AA6728" s="18" t="n">
        <f aca="false">S6728*W6728</f>
        <v>70.75</v>
      </c>
      <c r="AB6728" s="15" t="n">
        <f aca="false">(P6728="Month-to-month")+(I6728="Fiber optic")+(R6728="Electronic check")+(F6728&lt;=12)+(M6728="No")+(J6728="No")</f>
        <v>6</v>
      </c>
      <c r="AC6728" s="15" t="str">
        <f aca="false">IF(AB6728&gt;=5,"High",IF(AB6728&gt;=3,"Medium","Low"))</f>
        <v>High</v>
      </c>
    </row>
    <row r="6729" customFormat="false" ht="15" hidden="false" customHeight="false" outlineLevel="0" collapsed="false">
      <c r="A6729" s="15" t="s">
        <v>6826</v>
      </c>
      <c r="B6729" s="15" t="s">
        <v>94</v>
      </c>
      <c r="C6729" s="15" t="n">
        <v>1</v>
      </c>
      <c r="D6729" s="15" t="s">
        <v>26</v>
      </c>
      <c r="E6729" s="15" t="s">
        <v>24</v>
      </c>
      <c r="F6729" s="15" t="n">
        <v>13</v>
      </c>
      <c r="G6729" s="15" t="s">
        <v>24</v>
      </c>
      <c r="H6729" s="15" t="s">
        <v>95</v>
      </c>
      <c r="I6729" s="15" t="s">
        <v>96</v>
      </c>
      <c r="J6729" s="15" t="s">
        <v>24</v>
      </c>
      <c r="K6729" s="15" t="s">
        <v>24</v>
      </c>
      <c r="L6729" s="15" t="s">
        <v>24</v>
      </c>
      <c r="M6729" s="15" t="s">
        <v>24</v>
      </c>
      <c r="N6729" s="15" t="s">
        <v>26</v>
      </c>
      <c r="O6729" s="15" t="s">
        <v>26</v>
      </c>
      <c r="P6729" s="15" t="s">
        <v>25</v>
      </c>
      <c r="Q6729" s="15" t="s">
        <v>24</v>
      </c>
      <c r="R6729" s="15" t="s">
        <v>15</v>
      </c>
      <c r="S6729" s="18" t="n">
        <v>45.3</v>
      </c>
      <c r="T6729" s="15" t="n">
        <v>528.45</v>
      </c>
      <c r="U6729" s="15" t="s">
        <v>24</v>
      </c>
      <c r="V6729" s="18" t="n">
        <f aca="false">IF(ISNUMBER(T6729),T6729,0)</f>
        <v>528.45</v>
      </c>
      <c r="W6729" s="15" t="n">
        <f aca="false">IF(U6729="Yes",1,0)</f>
        <v>0</v>
      </c>
      <c r="X6729" s="15" t="str">
        <f aca="false">IF(F6729&lt;=12,"0-12 months",IF(F6729&lt;=24,"13-24 months",IF(F6729&lt;=48,"25-48 months","49-72 months")))</f>
        <v>13-24 months</v>
      </c>
      <c r="Y6729" s="15" t="str">
        <f aca="false">IF(C6729=1,"Yes","No")</f>
        <v>Yes</v>
      </c>
      <c r="Z6729" s="15" t="n">
        <f aca="false">COUNTIF(J6729:O6729,"Yes")</f>
        <v>2</v>
      </c>
      <c r="AA6729" s="18" t="n">
        <f aca="false">S6729*W6729</f>
        <v>0</v>
      </c>
      <c r="AB6729" s="15" t="n">
        <f aca="false">(P6729="Month-to-month")+(I6729="Fiber optic")+(R6729="Electronic check")+(F6729&lt;=12)+(M6729="No")+(J6729="No")</f>
        <v>4</v>
      </c>
      <c r="AC6729" s="15" t="str">
        <f aca="false">IF(AB6729&gt;=5,"High",IF(AB6729&gt;=3,"Medium","Low"))</f>
        <v>Medium</v>
      </c>
    </row>
    <row r="6730" customFormat="false" ht="15" hidden="false" customHeight="false" outlineLevel="0" collapsed="false">
      <c r="A6730" s="15" t="s">
        <v>6827</v>
      </c>
      <c r="B6730" s="15" t="s">
        <v>94</v>
      </c>
      <c r="C6730" s="15" t="n">
        <v>0</v>
      </c>
      <c r="D6730" s="15" t="s">
        <v>26</v>
      </c>
      <c r="E6730" s="15" t="s">
        <v>24</v>
      </c>
      <c r="F6730" s="15" t="n">
        <v>72</v>
      </c>
      <c r="G6730" s="15" t="s">
        <v>26</v>
      </c>
      <c r="H6730" s="15" t="s">
        <v>26</v>
      </c>
      <c r="I6730" s="15" t="s">
        <v>102</v>
      </c>
      <c r="J6730" s="15" t="s">
        <v>26</v>
      </c>
      <c r="K6730" s="15" t="s">
        <v>26</v>
      </c>
      <c r="L6730" s="15" t="s">
        <v>26</v>
      </c>
      <c r="M6730" s="15" t="s">
        <v>26</v>
      </c>
      <c r="N6730" s="15" t="s">
        <v>26</v>
      </c>
      <c r="O6730" s="15" t="s">
        <v>26</v>
      </c>
      <c r="P6730" s="15" t="s">
        <v>29</v>
      </c>
      <c r="Q6730" s="15" t="s">
        <v>24</v>
      </c>
      <c r="R6730" s="15" t="s">
        <v>15</v>
      </c>
      <c r="S6730" s="18" t="n">
        <v>115.15</v>
      </c>
      <c r="T6730" s="15" t="n">
        <v>8349.7</v>
      </c>
      <c r="U6730" s="15" t="s">
        <v>24</v>
      </c>
      <c r="V6730" s="18" t="n">
        <f aca="false">IF(ISNUMBER(T6730),T6730,0)</f>
        <v>8349.7</v>
      </c>
      <c r="W6730" s="15" t="n">
        <f aca="false">IF(U6730="Yes",1,0)</f>
        <v>0</v>
      </c>
      <c r="X6730" s="15" t="str">
        <f aca="false">IF(F6730&lt;=12,"0-12 months",IF(F6730&lt;=24,"13-24 months",IF(F6730&lt;=48,"25-48 months","49-72 months")))</f>
        <v>49-72 months</v>
      </c>
      <c r="Y6730" s="15" t="str">
        <f aca="false">IF(C6730=1,"Yes","No")</f>
        <v>No</v>
      </c>
      <c r="Z6730" s="15" t="n">
        <f aca="false">COUNTIF(J6730:O6730,"Yes")</f>
        <v>6</v>
      </c>
      <c r="AA6730" s="18" t="n">
        <f aca="false">S6730*W6730</f>
        <v>0</v>
      </c>
      <c r="AB6730" s="15" t="n">
        <f aca="false">(P6730="Month-to-month")+(I6730="Fiber optic")+(R6730="Electronic check")+(F6730&lt;=12)+(M6730="No")+(J6730="No")</f>
        <v>2</v>
      </c>
      <c r="AC6730" s="15" t="str">
        <f aca="false">IF(AB6730&gt;=5,"High",IF(AB6730&gt;=3,"Medium","Low"))</f>
        <v>Low</v>
      </c>
    </row>
    <row r="6731" customFormat="false" ht="15" hidden="false" customHeight="false" outlineLevel="0" collapsed="false">
      <c r="A6731" s="15" t="s">
        <v>6828</v>
      </c>
      <c r="B6731" s="15" t="s">
        <v>98</v>
      </c>
      <c r="C6731" s="15" t="n">
        <v>0</v>
      </c>
      <c r="D6731" s="15" t="s">
        <v>26</v>
      </c>
      <c r="E6731" s="15" t="s">
        <v>26</v>
      </c>
      <c r="F6731" s="15" t="n">
        <v>68</v>
      </c>
      <c r="G6731" s="15" t="s">
        <v>26</v>
      </c>
      <c r="H6731" s="15" t="s">
        <v>24</v>
      </c>
      <c r="I6731" s="15" t="s">
        <v>96</v>
      </c>
      <c r="J6731" s="15" t="s">
        <v>24</v>
      </c>
      <c r="K6731" s="15" t="s">
        <v>24</v>
      </c>
      <c r="L6731" s="15" t="s">
        <v>26</v>
      </c>
      <c r="M6731" s="15" t="s">
        <v>26</v>
      </c>
      <c r="N6731" s="15" t="s">
        <v>26</v>
      </c>
      <c r="O6731" s="15" t="s">
        <v>26</v>
      </c>
      <c r="P6731" s="15" t="s">
        <v>29</v>
      </c>
      <c r="Q6731" s="15" t="s">
        <v>26</v>
      </c>
      <c r="R6731" s="15" t="s">
        <v>19</v>
      </c>
      <c r="S6731" s="18" t="n">
        <v>72.95</v>
      </c>
      <c r="T6731" s="15" t="n">
        <v>4953.25</v>
      </c>
      <c r="U6731" s="15" t="s">
        <v>24</v>
      </c>
      <c r="V6731" s="18" t="n">
        <f aca="false">IF(ISNUMBER(T6731),T6731,0)</f>
        <v>4953.25</v>
      </c>
      <c r="W6731" s="15" t="n">
        <f aca="false">IF(U6731="Yes",1,0)</f>
        <v>0</v>
      </c>
      <c r="X6731" s="15" t="str">
        <f aca="false">IF(F6731&lt;=12,"0-12 months",IF(F6731&lt;=24,"13-24 months",IF(F6731&lt;=48,"25-48 months","49-72 months")))</f>
        <v>49-72 months</v>
      </c>
      <c r="Y6731" s="15" t="str">
        <f aca="false">IF(C6731=1,"Yes","No")</f>
        <v>No</v>
      </c>
      <c r="Z6731" s="15" t="n">
        <f aca="false">COUNTIF(J6731:O6731,"Yes")</f>
        <v>4</v>
      </c>
      <c r="AA6731" s="18" t="n">
        <f aca="false">S6731*W6731</f>
        <v>0</v>
      </c>
      <c r="AB6731" s="15" t="n">
        <f aca="false">(P6731="Month-to-month")+(I6731="Fiber optic")+(R6731="Electronic check")+(F6731&lt;=12)+(M6731="No")+(J6731="No")</f>
        <v>1</v>
      </c>
      <c r="AC6731" s="15" t="str">
        <f aca="false">IF(AB6731&gt;=5,"High",IF(AB6731&gt;=3,"Medium","Low"))</f>
        <v>Low</v>
      </c>
    </row>
    <row r="6732" customFormat="false" ht="15" hidden="false" customHeight="false" outlineLevel="0" collapsed="false">
      <c r="A6732" s="15" t="s">
        <v>6829</v>
      </c>
      <c r="B6732" s="15" t="s">
        <v>98</v>
      </c>
      <c r="C6732" s="15" t="n">
        <v>0</v>
      </c>
      <c r="D6732" s="15" t="s">
        <v>26</v>
      </c>
      <c r="E6732" s="15" t="s">
        <v>26</v>
      </c>
      <c r="F6732" s="15" t="n">
        <v>15</v>
      </c>
      <c r="G6732" s="15" t="s">
        <v>26</v>
      </c>
      <c r="H6732" s="15" t="s">
        <v>24</v>
      </c>
      <c r="I6732" s="15" t="s">
        <v>24</v>
      </c>
      <c r="J6732" s="15" t="s">
        <v>28</v>
      </c>
      <c r="K6732" s="15" t="s">
        <v>28</v>
      </c>
      <c r="L6732" s="15" t="s">
        <v>28</v>
      </c>
      <c r="M6732" s="15" t="s">
        <v>28</v>
      </c>
      <c r="N6732" s="15" t="s">
        <v>28</v>
      </c>
      <c r="O6732" s="15" t="s">
        <v>28</v>
      </c>
      <c r="P6732" s="15" t="s">
        <v>27</v>
      </c>
      <c r="Q6732" s="15" t="s">
        <v>24</v>
      </c>
      <c r="R6732" s="15" t="s">
        <v>17</v>
      </c>
      <c r="S6732" s="18" t="n">
        <v>19.65</v>
      </c>
      <c r="T6732" s="15" t="n">
        <v>332.65</v>
      </c>
      <c r="U6732" s="15" t="s">
        <v>24</v>
      </c>
      <c r="V6732" s="18" t="n">
        <f aca="false">IF(ISNUMBER(T6732),T6732,0)</f>
        <v>332.65</v>
      </c>
      <c r="W6732" s="15" t="n">
        <f aca="false">IF(U6732="Yes",1,0)</f>
        <v>0</v>
      </c>
      <c r="X6732" s="15" t="str">
        <f aca="false">IF(F6732&lt;=12,"0-12 months",IF(F6732&lt;=24,"13-24 months",IF(F6732&lt;=48,"25-48 months","49-72 months")))</f>
        <v>13-24 months</v>
      </c>
      <c r="Y6732" s="15" t="str">
        <f aca="false">IF(C6732=1,"Yes","No")</f>
        <v>No</v>
      </c>
      <c r="Z6732" s="15" t="n">
        <f aca="false">COUNTIF(J6732:O6732,"Yes")</f>
        <v>0</v>
      </c>
      <c r="AA6732" s="18" t="n">
        <f aca="false">S6732*W6732</f>
        <v>0</v>
      </c>
      <c r="AB6732" s="15" t="n">
        <f aca="false">(P6732="Month-to-month")+(I6732="Fiber optic")+(R6732="Electronic check")+(F6732&lt;=12)+(M6732="No")+(J6732="No")</f>
        <v>0</v>
      </c>
      <c r="AC6732" s="15" t="str">
        <f aca="false">IF(AB6732&gt;=5,"High",IF(AB6732&gt;=3,"Medium","Low"))</f>
        <v>Low</v>
      </c>
    </row>
    <row r="6733" customFormat="false" ht="15" hidden="false" customHeight="false" outlineLevel="0" collapsed="false">
      <c r="A6733" s="15" t="s">
        <v>6830</v>
      </c>
      <c r="B6733" s="15" t="s">
        <v>94</v>
      </c>
      <c r="C6733" s="15" t="n">
        <v>0</v>
      </c>
      <c r="D6733" s="15" t="s">
        <v>24</v>
      </c>
      <c r="E6733" s="15" t="s">
        <v>24</v>
      </c>
      <c r="F6733" s="15" t="n">
        <v>24</v>
      </c>
      <c r="G6733" s="15" t="s">
        <v>26</v>
      </c>
      <c r="H6733" s="15" t="s">
        <v>24</v>
      </c>
      <c r="I6733" s="15" t="s">
        <v>24</v>
      </c>
      <c r="J6733" s="15" t="s">
        <v>28</v>
      </c>
      <c r="K6733" s="15" t="s">
        <v>28</v>
      </c>
      <c r="L6733" s="15" t="s">
        <v>28</v>
      </c>
      <c r="M6733" s="15" t="s">
        <v>28</v>
      </c>
      <c r="N6733" s="15" t="s">
        <v>28</v>
      </c>
      <c r="O6733" s="15" t="s">
        <v>28</v>
      </c>
      <c r="P6733" s="15" t="s">
        <v>29</v>
      </c>
      <c r="Q6733" s="15" t="s">
        <v>26</v>
      </c>
      <c r="R6733" s="15" t="s">
        <v>19</v>
      </c>
      <c r="S6733" s="18" t="n">
        <v>19.55</v>
      </c>
      <c r="T6733" s="15" t="n">
        <v>470.2</v>
      </c>
      <c r="U6733" s="15" t="s">
        <v>24</v>
      </c>
      <c r="V6733" s="18" t="n">
        <f aca="false">IF(ISNUMBER(T6733),T6733,0)</f>
        <v>470.2</v>
      </c>
      <c r="W6733" s="15" t="n">
        <f aca="false">IF(U6733="Yes",1,0)</f>
        <v>0</v>
      </c>
      <c r="X6733" s="15" t="str">
        <f aca="false">IF(F6733&lt;=12,"0-12 months",IF(F6733&lt;=24,"13-24 months",IF(F6733&lt;=48,"25-48 months","49-72 months")))</f>
        <v>13-24 months</v>
      </c>
      <c r="Y6733" s="15" t="str">
        <f aca="false">IF(C6733=1,"Yes","No")</f>
        <v>No</v>
      </c>
      <c r="Z6733" s="15" t="n">
        <f aca="false">COUNTIF(J6733:O6733,"Yes")</f>
        <v>0</v>
      </c>
      <c r="AA6733" s="18" t="n">
        <f aca="false">S6733*W6733</f>
        <v>0</v>
      </c>
      <c r="AB6733" s="15" t="n">
        <f aca="false">(P6733="Month-to-month")+(I6733="Fiber optic")+(R6733="Electronic check")+(F6733&lt;=12)+(M6733="No")+(J6733="No")</f>
        <v>0</v>
      </c>
      <c r="AC6733" s="15" t="str">
        <f aca="false">IF(AB6733&gt;=5,"High",IF(AB6733&gt;=3,"Medium","Low"))</f>
        <v>Low</v>
      </c>
    </row>
    <row r="6734" customFormat="false" ht="15" hidden="false" customHeight="false" outlineLevel="0" collapsed="false">
      <c r="A6734" s="15" t="s">
        <v>6831</v>
      </c>
      <c r="B6734" s="15" t="s">
        <v>94</v>
      </c>
      <c r="C6734" s="15" t="n">
        <v>0</v>
      </c>
      <c r="D6734" s="15" t="s">
        <v>24</v>
      </c>
      <c r="E6734" s="15" t="s">
        <v>24</v>
      </c>
      <c r="F6734" s="15" t="n">
        <v>24</v>
      </c>
      <c r="G6734" s="15" t="s">
        <v>26</v>
      </c>
      <c r="H6734" s="15" t="s">
        <v>26</v>
      </c>
      <c r="I6734" s="15" t="s">
        <v>102</v>
      </c>
      <c r="J6734" s="15" t="s">
        <v>24</v>
      </c>
      <c r="K6734" s="15" t="s">
        <v>24</v>
      </c>
      <c r="L6734" s="15" t="s">
        <v>24</v>
      </c>
      <c r="M6734" s="15" t="s">
        <v>26</v>
      </c>
      <c r="N6734" s="15" t="s">
        <v>24</v>
      </c>
      <c r="O6734" s="15" t="s">
        <v>26</v>
      </c>
      <c r="P6734" s="15" t="s">
        <v>25</v>
      </c>
      <c r="Q6734" s="15" t="s">
        <v>26</v>
      </c>
      <c r="R6734" s="15" t="s">
        <v>15</v>
      </c>
      <c r="S6734" s="18" t="n">
        <v>89.55</v>
      </c>
      <c r="T6734" s="15" t="n">
        <v>2259.35</v>
      </c>
      <c r="U6734" s="15" t="s">
        <v>24</v>
      </c>
      <c r="V6734" s="18" t="n">
        <f aca="false">IF(ISNUMBER(T6734),T6734,0)</f>
        <v>2259.35</v>
      </c>
      <c r="W6734" s="15" t="n">
        <f aca="false">IF(U6734="Yes",1,0)</f>
        <v>0</v>
      </c>
      <c r="X6734" s="15" t="str">
        <f aca="false">IF(F6734&lt;=12,"0-12 months",IF(F6734&lt;=24,"13-24 months",IF(F6734&lt;=48,"25-48 months","49-72 months")))</f>
        <v>13-24 months</v>
      </c>
      <c r="Y6734" s="15" t="str">
        <f aca="false">IF(C6734=1,"Yes","No")</f>
        <v>No</v>
      </c>
      <c r="Z6734" s="15" t="n">
        <f aca="false">COUNTIF(J6734:O6734,"Yes")</f>
        <v>2</v>
      </c>
      <c r="AA6734" s="18" t="n">
        <f aca="false">S6734*W6734</f>
        <v>0</v>
      </c>
      <c r="AB6734" s="15" t="n">
        <f aca="false">(P6734="Month-to-month")+(I6734="Fiber optic")+(R6734="Electronic check")+(F6734&lt;=12)+(M6734="No")+(J6734="No")</f>
        <v>4</v>
      </c>
      <c r="AC6734" s="15" t="str">
        <f aca="false">IF(AB6734&gt;=5,"High",IF(AB6734&gt;=3,"Medium","Low"))</f>
        <v>Medium</v>
      </c>
    </row>
    <row r="6735" customFormat="false" ht="15" hidden="false" customHeight="false" outlineLevel="0" collapsed="false">
      <c r="A6735" s="15" t="s">
        <v>6832</v>
      </c>
      <c r="B6735" s="15" t="s">
        <v>98</v>
      </c>
      <c r="C6735" s="15" t="n">
        <v>0</v>
      </c>
      <c r="D6735" s="15" t="s">
        <v>24</v>
      </c>
      <c r="E6735" s="15" t="s">
        <v>24</v>
      </c>
      <c r="F6735" s="15" t="n">
        <v>27</v>
      </c>
      <c r="G6735" s="15" t="s">
        <v>26</v>
      </c>
      <c r="H6735" s="15" t="s">
        <v>24</v>
      </c>
      <c r="I6735" s="15" t="s">
        <v>96</v>
      </c>
      <c r="J6735" s="15" t="s">
        <v>26</v>
      </c>
      <c r="K6735" s="15" t="s">
        <v>24</v>
      </c>
      <c r="L6735" s="15" t="s">
        <v>24</v>
      </c>
      <c r="M6735" s="15" t="s">
        <v>24</v>
      </c>
      <c r="N6735" s="15" t="s">
        <v>24</v>
      </c>
      <c r="O6735" s="15" t="s">
        <v>24</v>
      </c>
      <c r="P6735" s="15" t="s">
        <v>25</v>
      </c>
      <c r="Q6735" s="15" t="s">
        <v>24</v>
      </c>
      <c r="R6735" s="15" t="s">
        <v>17</v>
      </c>
      <c r="S6735" s="18" t="n">
        <v>50.35</v>
      </c>
      <c r="T6735" s="15" t="n">
        <v>1411.35</v>
      </c>
      <c r="U6735" s="15" t="s">
        <v>24</v>
      </c>
      <c r="V6735" s="18" t="n">
        <f aca="false">IF(ISNUMBER(T6735),T6735,0)</f>
        <v>1411.35</v>
      </c>
      <c r="W6735" s="15" t="n">
        <f aca="false">IF(U6735="Yes",1,0)</f>
        <v>0</v>
      </c>
      <c r="X6735" s="15" t="str">
        <f aca="false">IF(F6735&lt;=12,"0-12 months",IF(F6735&lt;=24,"13-24 months",IF(F6735&lt;=48,"25-48 months","49-72 months")))</f>
        <v>25-48 months</v>
      </c>
      <c r="Y6735" s="15" t="str">
        <f aca="false">IF(C6735=1,"Yes","No")</f>
        <v>No</v>
      </c>
      <c r="Z6735" s="15" t="n">
        <f aca="false">COUNTIF(J6735:O6735,"Yes")</f>
        <v>1</v>
      </c>
      <c r="AA6735" s="18" t="n">
        <f aca="false">S6735*W6735</f>
        <v>0</v>
      </c>
      <c r="AB6735" s="15" t="n">
        <f aca="false">(P6735="Month-to-month")+(I6735="Fiber optic")+(R6735="Electronic check")+(F6735&lt;=12)+(M6735="No")+(J6735="No")</f>
        <v>2</v>
      </c>
      <c r="AC6735" s="15" t="str">
        <f aca="false">IF(AB6735&gt;=5,"High",IF(AB6735&gt;=3,"Medium","Low"))</f>
        <v>Low</v>
      </c>
    </row>
    <row r="6736" customFormat="false" ht="15" hidden="false" customHeight="false" outlineLevel="0" collapsed="false">
      <c r="A6736" s="15" t="s">
        <v>6833</v>
      </c>
      <c r="B6736" s="15" t="s">
        <v>98</v>
      </c>
      <c r="C6736" s="15" t="n">
        <v>0</v>
      </c>
      <c r="D6736" s="15" t="s">
        <v>24</v>
      </c>
      <c r="E6736" s="15" t="s">
        <v>24</v>
      </c>
      <c r="F6736" s="15" t="n">
        <v>12</v>
      </c>
      <c r="G6736" s="15" t="s">
        <v>26</v>
      </c>
      <c r="H6736" s="15" t="s">
        <v>24</v>
      </c>
      <c r="I6736" s="15" t="s">
        <v>96</v>
      </c>
      <c r="J6736" s="15" t="s">
        <v>24</v>
      </c>
      <c r="K6736" s="15" t="s">
        <v>24</v>
      </c>
      <c r="L6736" s="15" t="s">
        <v>24</v>
      </c>
      <c r="M6736" s="15" t="s">
        <v>26</v>
      </c>
      <c r="N6736" s="15" t="s">
        <v>24</v>
      </c>
      <c r="O6736" s="15" t="s">
        <v>24</v>
      </c>
      <c r="P6736" s="15" t="s">
        <v>25</v>
      </c>
      <c r="Q6736" s="15" t="s">
        <v>24</v>
      </c>
      <c r="R6736" s="15" t="s">
        <v>19</v>
      </c>
      <c r="S6736" s="18" t="n">
        <v>50.25</v>
      </c>
      <c r="T6736" s="15" t="n">
        <v>593.75</v>
      </c>
      <c r="U6736" s="15" t="s">
        <v>26</v>
      </c>
      <c r="V6736" s="18" t="n">
        <f aca="false">IF(ISNUMBER(T6736),T6736,0)</f>
        <v>593.75</v>
      </c>
      <c r="W6736" s="15" t="n">
        <f aca="false">IF(U6736="Yes",1,0)</f>
        <v>1</v>
      </c>
      <c r="X6736" s="15" t="str">
        <f aca="false">IF(F6736&lt;=12,"0-12 months",IF(F6736&lt;=24,"13-24 months",IF(F6736&lt;=48,"25-48 months","49-72 months")))</f>
        <v>0-12 months</v>
      </c>
      <c r="Y6736" s="15" t="str">
        <f aca="false">IF(C6736=1,"Yes","No")</f>
        <v>No</v>
      </c>
      <c r="Z6736" s="15" t="n">
        <f aca="false">COUNTIF(J6736:O6736,"Yes")</f>
        <v>1</v>
      </c>
      <c r="AA6736" s="18" t="n">
        <f aca="false">S6736*W6736</f>
        <v>50.25</v>
      </c>
      <c r="AB6736" s="15" t="n">
        <f aca="false">(P6736="Month-to-month")+(I6736="Fiber optic")+(R6736="Electronic check")+(F6736&lt;=12)+(M6736="No")+(J6736="No")</f>
        <v>3</v>
      </c>
      <c r="AC6736" s="15" t="str">
        <f aca="false">IF(AB6736&gt;=5,"High",IF(AB6736&gt;=3,"Medium","Low"))</f>
        <v>Medium</v>
      </c>
    </row>
    <row r="6737" customFormat="false" ht="15" hidden="false" customHeight="false" outlineLevel="0" collapsed="false">
      <c r="A6737" s="15" t="s">
        <v>6834</v>
      </c>
      <c r="B6737" s="15" t="s">
        <v>94</v>
      </c>
      <c r="C6737" s="15" t="n">
        <v>0</v>
      </c>
      <c r="D6737" s="15" t="s">
        <v>26</v>
      </c>
      <c r="E6737" s="15" t="s">
        <v>26</v>
      </c>
      <c r="F6737" s="15" t="n">
        <v>71</v>
      </c>
      <c r="G6737" s="15" t="s">
        <v>26</v>
      </c>
      <c r="H6737" s="15" t="s">
        <v>24</v>
      </c>
      <c r="I6737" s="15" t="s">
        <v>96</v>
      </c>
      <c r="J6737" s="15" t="s">
        <v>26</v>
      </c>
      <c r="K6737" s="15" t="s">
        <v>26</v>
      </c>
      <c r="L6737" s="15" t="s">
        <v>26</v>
      </c>
      <c r="M6737" s="15" t="s">
        <v>26</v>
      </c>
      <c r="N6737" s="15" t="s">
        <v>26</v>
      </c>
      <c r="O6737" s="15" t="s">
        <v>26</v>
      </c>
      <c r="P6737" s="15" t="s">
        <v>29</v>
      </c>
      <c r="Q6737" s="15" t="s">
        <v>24</v>
      </c>
      <c r="R6737" s="15" t="s">
        <v>21</v>
      </c>
      <c r="S6737" s="18" t="n">
        <v>87.25</v>
      </c>
      <c r="T6737" s="15" t="n">
        <v>6328.7</v>
      </c>
      <c r="U6737" s="15" t="s">
        <v>24</v>
      </c>
      <c r="V6737" s="18" t="n">
        <f aca="false">IF(ISNUMBER(T6737),T6737,0)</f>
        <v>6328.7</v>
      </c>
      <c r="W6737" s="15" t="n">
        <f aca="false">IF(U6737="Yes",1,0)</f>
        <v>0</v>
      </c>
      <c r="X6737" s="15" t="str">
        <f aca="false">IF(F6737&lt;=12,"0-12 months",IF(F6737&lt;=24,"13-24 months",IF(F6737&lt;=48,"25-48 months","49-72 months")))</f>
        <v>49-72 months</v>
      </c>
      <c r="Y6737" s="15" t="str">
        <f aca="false">IF(C6737=1,"Yes","No")</f>
        <v>No</v>
      </c>
      <c r="Z6737" s="15" t="n">
        <f aca="false">COUNTIF(J6737:O6737,"Yes")</f>
        <v>6</v>
      </c>
      <c r="AA6737" s="18" t="n">
        <f aca="false">S6737*W6737</f>
        <v>0</v>
      </c>
      <c r="AB6737" s="15" t="n">
        <f aca="false">(P6737="Month-to-month")+(I6737="Fiber optic")+(R6737="Electronic check")+(F6737&lt;=12)+(M6737="No")+(J6737="No")</f>
        <v>0</v>
      </c>
      <c r="AC6737" s="15" t="str">
        <f aca="false">IF(AB6737&gt;=5,"High",IF(AB6737&gt;=3,"Medium","Low"))</f>
        <v>Low</v>
      </c>
    </row>
    <row r="6738" customFormat="false" ht="15" hidden="false" customHeight="false" outlineLevel="0" collapsed="false">
      <c r="A6738" s="15" t="s">
        <v>6835</v>
      </c>
      <c r="B6738" s="15" t="s">
        <v>98</v>
      </c>
      <c r="C6738" s="15" t="n">
        <v>0</v>
      </c>
      <c r="D6738" s="15" t="s">
        <v>26</v>
      </c>
      <c r="E6738" s="15" t="s">
        <v>26</v>
      </c>
      <c r="F6738" s="15" t="n">
        <v>67</v>
      </c>
      <c r="G6738" s="15" t="s">
        <v>26</v>
      </c>
      <c r="H6738" s="15" t="s">
        <v>24</v>
      </c>
      <c r="I6738" s="15" t="s">
        <v>24</v>
      </c>
      <c r="J6738" s="15" t="s">
        <v>28</v>
      </c>
      <c r="K6738" s="15" t="s">
        <v>28</v>
      </c>
      <c r="L6738" s="15" t="s">
        <v>28</v>
      </c>
      <c r="M6738" s="15" t="s">
        <v>28</v>
      </c>
      <c r="N6738" s="15" t="s">
        <v>28</v>
      </c>
      <c r="O6738" s="15" t="s">
        <v>28</v>
      </c>
      <c r="P6738" s="15" t="s">
        <v>29</v>
      </c>
      <c r="Q6738" s="15" t="s">
        <v>26</v>
      </c>
      <c r="R6738" s="15" t="s">
        <v>17</v>
      </c>
      <c r="S6738" s="18" t="n">
        <v>20.8</v>
      </c>
      <c r="T6738" s="15" t="n">
        <v>1411.9</v>
      </c>
      <c r="U6738" s="15" t="s">
        <v>24</v>
      </c>
      <c r="V6738" s="18" t="n">
        <f aca="false">IF(ISNUMBER(T6738),T6738,0)</f>
        <v>1411.9</v>
      </c>
      <c r="W6738" s="15" t="n">
        <f aca="false">IF(U6738="Yes",1,0)</f>
        <v>0</v>
      </c>
      <c r="X6738" s="15" t="str">
        <f aca="false">IF(F6738&lt;=12,"0-12 months",IF(F6738&lt;=24,"13-24 months",IF(F6738&lt;=48,"25-48 months","49-72 months")))</f>
        <v>49-72 months</v>
      </c>
      <c r="Y6738" s="15" t="str">
        <f aca="false">IF(C6738=1,"Yes","No")</f>
        <v>No</v>
      </c>
      <c r="Z6738" s="15" t="n">
        <f aca="false">COUNTIF(J6738:O6738,"Yes")</f>
        <v>0</v>
      </c>
      <c r="AA6738" s="18" t="n">
        <f aca="false">S6738*W6738</f>
        <v>0</v>
      </c>
      <c r="AB6738" s="15" t="n">
        <f aca="false">(P6738="Month-to-month")+(I6738="Fiber optic")+(R6738="Electronic check")+(F6738&lt;=12)+(M6738="No")+(J6738="No")</f>
        <v>0</v>
      </c>
      <c r="AC6738" s="15" t="str">
        <f aca="false">IF(AB6738&gt;=5,"High",IF(AB6738&gt;=3,"Medium","Low"))</f>
        <v>Low</v>
      </c>
    </row>
    <row r="6739" customFormat="false" ht="15" hidden="false" customHeight="false" outlineLevel="0" collapsed="false">
      <c r="A6739" s="15" t="s">
        <v>6836</v>
      </c>
      <c r="B6739" s="15" t="s">
        <v>94</v>
      </c>
      <c r="C6739" s="15" t="n">
        <v>0</v>
      </c>
      <c r="D6739" s="15" t="s">
        <v>26</v>
      </c>
      <c r="E6739" s="15" t="s">
        <v>24</v>
      </c>
      <c r="F6739" s="15" t="n">
        <v>63</v>
      </c>
      <c r="G6739" s="15" t="s">
        <v>26</v>
      </c>
      <c r="H6739" s="15" t="s">
        <v>26</v>
      </c>
      <c r="I6739" s="15" t="s">
        <v>102</v>
      </c>
      <c r="J6739" s="15" t="s">
        <v>24</v>
      </c>
      <c r="K6739" s="15" t="s">
        <v>26</v>
      </c>
      <c r="L6739" s="15" t="s">
        <v>26</v>
      </c>
      <c r="M6739" s="15" t="s">
        <v>26</v>
      </c>
      <c r="N6739" s="15" t="s">
        <v>26</v>
      </c>
      <c r="O6739" s="15" t="s">
        <v>26</v>
      </c>
      <c r="P6739" s="15" t="s">
        <v>29</v>
      </c>
      <c r="Q6739" s="15" t="s">
        <v>26</v>
      </c>
      <c r="R6739" s="15" t="s">
        <v>19</v>
      </c>
      <c r="S6739" s="18" t="n">
        <v>109.25</v>
      </c>
      <c r="T6739" s="15" t="n">
        <v>6841.4</v>
      </c>
      <c r="U6739" s="15" t="s">
        <v>24</v>
      </c>
      <c r="V6739" s="18" t="n">
        <f aca="false">IF(ISNUMBER(T6739),T6739,0)</f>
        <v>6841.4</v>
      </c>
      <c r="W6739" s="15" t="n">
        <f aca="false">IF(U6739="Yes",1,0)</f>
        <v>0</v>
      </c>
      <c r="X6739" s="15" t="str">
        <f aca="false">IF(F6739&lt;=12,"0-12 months",IF(F6739&lt;=24,"13-24 months",IF(F6739&lt;=48,"25-48 months","49-72 months")))</f>
        <v>49-72 months</v>
      </c>
      <c r="Y6739" s="15" t="str">
        <f aca="false">IF(C6739=1,"Yes","No")</f>
        <v>No</v>
      </c>
      <c r="Z6739" s="15" t="n">
        <f aca="false">COUNTIF(J6739:O6739,"Yes")</f>
        <v>5</v>
      </c>
      <c r="AA6739" s="18" t="n">
        <f aca="false">S6739*W6739</f>
        <v>0</v>
      </c>
      <c r="AB6739" s="15" t="n">
        <f aca="false">(P6739="Month-to-month")+(I6739="Fiber optic")+(R6739="Electronic check")+(F6739&lt;=12)+(M6739="No")+(J6739="No")</f>
        <v>2</v>
      </c>
      <c r="AC6739" s="15" t="str">
        <f aca="false">IF(AB6739&gt;=5,"High",IF(AB6739&gt;=3,"Medium","Low"))</f>
        <v>Low</v>
      </c>
    </row>
    <row r="6740" customFormat="false" ht="15" hidden="false" customHeight="false" outlineLevel="0" collapsed="false">
      <c r="A6740" s="15" t="s">
        <v>6837</v>
      </c>
      <c r="B6740" s="15" t="s">
        <v>98</v>
      </c>
      <c r="C6740" s="15" t="n">
        <v>0</v>
      </c>
      <c r="D6740" s="15" t="s">
        <v>24</v>
      </c>
      <c r="E6740" s="15" t="s">
        <v>24</v>
      </c>
      <c r="F6740" s="15" t="n">
        <v>1</v>
      </c>
      <c r="G6740" s="15" t="s">
        <v>26</v>
      </c>
      <c r="H6740" s="15" t="s">
        <v>24</v>
      </c>
      <c r="I6740" s="15" t="s">
        <v>24</v>
      </c>
      <c r="J6740" s="15" t="s">
        <v>28</v>
      </c>
      <c r="K6740" s="15" t="s">
        <v>28</v>
      </c>
      <c r="L6740" s="15" t="s">
        <v>28</v>
      </c>
      <c r="M6740" s="15" t="s">
        <v>28</v>
      </c>
      <c r="N6740" s="15" t="s">
        <v>28</v>
      </c>
      <c r="O6740" s="15" t="s">
        <v>28</v>
      </c>
      <c r="P6740" s="15" t="s">
        <v>25</v>
      </c>
      <c r="Q6740" s="15" t="s">
        <v>24</v>
      </c>
      <c r="R6740" s="15" t="s">
        <v>17</v>
      </c>
      <c r="S6740" s="18" t="n">
        <v>20.35</v>
      </c>
      <c r="T6740" s="15" t="n">
        <v>20.35</v>
      </c>
      <c r="U6740" s="15" t="s">
        <v>24</v>
      </c>
      <c r="V6740" s="18" t="n">
        <f aca="false">IF(ISNUMBER(T6740),T6740,0)</f>
        <v>20.35</v>
      </c>
      <c r="W6740" s="15" t="n">
        <f aca="false">IF(U6740="Yes",1,0)</f>
        <v>0</v>
      </c>
      <c r="X6740" s="15" t="str">
        <f aca="false">IF(F6740&lt;=12,"0-12 months",IF(F6740&lt;=24,"13-24 months",IF(F6740&lt;=48,"25-48 months","49-72 months")))</f>
        <v>0-12 months</v>
      </c>
      <c r="Y6740" s="15" t="str">
        <f aca="false">IF(C6740=1,"Yes","No")</f>
        <v>No</v>
      </c>
      <c r="Z6740" s="15" t="n">
        <f aca="false">COUNTIF(J6740:O6740,"Yes")</f>
        <v>0</v>
      </c>
      <c r="AA6740" s="18" t="n">
        <f aca="false">S6740*W6740</f>
        <v>0</v>
      </c>
      <c r="AB6740" s="15" t="n">
        <f aca="false">(P6740="Month-to-month")+(I6740="Fiber optic")+(R6740="Electronic check")+(F6740&lt;=12)+(M6740="No")+(J6740="No")</f>
        <v>2</v>
      </c>
      <c r="AC6740" s="15" t="str">
        <f aca="false">IF(AB6740&gt;=5,"High",IF(AB6740&gt;=3,"Medium","Low"))</f>
        <v>Low</v>
      </c>
    </row>
    <row r="6741" customFormat="false" ht="15" hidden="false" customHeight="false" outlineLevel="0" collapsed="false">
      <c r="A6741" s="15" t="s">
        <v>6838</v>
      </c>
      <c r="B6741" s="15" t="s">
        <v>98</v>
      </c>
      <c r="C6741" s="15" t="n">
        <v>0</v>
      </c>
      <c r="D6741" s="15" t="s">
        <v>24</v>
      </c>
      <c r="E6741" s="15" t="s">
        <v>24</v>
      </c>
      <c r="F6741" s="15" t="n">
        <v>4</v>
      </c>
      <c r="G6741" s="15" t="s">
        <v>26</v>
      </c>
      <c r="H6741" s="15" t="s">
        <v>24</v>
      </c>
      <c r="I6741" s="15" t="s">
        <v>96</v>
      </c>
      <c r="J6741" s="15" t="s">
        <v>24</v>
      </c>
      <c r="K6741" s="15" t="s">
        <v>24</v>
      </c>
      <c r="L6741" s="15" t="s">
        <v>24</v>
      </c>
      <c r="M6741" s="15" t="s">
        <v>24</v>
      </c>
      <c r="N6741" s="15" t="s">
        <v>24</v>
      </c>
      <c r="O6741" s="15" t="s">
        <v>26</v>
      </c>
      <c r="P6741" s="15" t="s">
        <v>25</v>
      </c>
      <c r="Q6741" s="15" t="s">
        <v>26</v>
      </c>
      <c r="R6741" s="15" t="s">
        <v>15</v>
      </c>
      <c r="S6741" s="18" t="n">
        <v>55.9</v>
      </c>
      <c r="T6741" s="15" t="n">
        <v>238.5</v>
      </c>
      <c r="U6741" s="15" t="s">
        <v>24</v>
      </c>
      <c r="V6741" s="18" t="n">
        <f aca="false">IF(ISNUMBER(T6741),T6741,0)</f>
        <v>238.5</v>
      </c>
      <c r="W6741" s="15" t="n">
        <f aca="false">IF(U6741="Yes",1,0)</f>
        <v>0</v>
      </c>
      <c r="X6741" s="15" t="str">
        <f aca="false">IF(F6741&lt;=12,"0-12 months",IF(F6741&lt;=24,"13-24 months",IF(F6741&lt;=48,"25-48 months","49-72 months")))</f>
        <v>0-12 months</v>
      </c>
      <c r="Y6741" s="15" t="str">
        <f aca="false">IF(C6741=1,"Yes","No")</f>
        <v>No</v>
      </c>
      <c r="Z6741" s="15" t="n">
        <f aca="false">COUNTIF(J6741:O6741,"Yes")</f>
        <v>1</v>
      </c>
      <c r="AA6741" s="18" t="n">
        <f aca="false">S6741*W6741</f>
        <v>0</v>
      </c>
      <c r="AB6741" s="15" t="n">
        <f aca="false">(P6741="Month-to-month")+(I6741="Fiber optic")+(R6741="Electronic check")+(F6741&lt;=12)+(M6741="No")+(J6741="No")</f>
        <v>5</v>
      </c>
      <c r="AC6741" s="15" t="str">
        <f aca="false">IF(AB6741&gt;=5,"High",IF(AB6741&gt;=3,"Medium","Low"))</f>
        <v>High</v>
      </c>
    </row>
    <row r="6742" customFormat="false" ht="15" hidden="false" customHeight="false" outlineLevel="0" collapsed="false">
      <c r="A6742" s="15" t="s">
        <v>6839</v>
      </c>
      <c r="B6742" s="15" t="s">
        <v>94</v>
      </c>
      <c r="C6742" s="15" t="n">
        <v>1</v>
      </c>
      <c r="D6742" s="15" t="s">
        <v>24</v>
      </c>
      <c r="E6742" s="15" t="s">
        <v>24</v>
      </c>
      <c r="F6742" s="15" t="n">
        <v>40</v>
      </c>
      <c r="G6742" s="15" t="s">
        <v>26</v>
      </c>
      <c r="H6742" s="15" t="s">
        <v>24</v>
      </c>
      <c r="I6742" s="15" t="s">
        <v>102</v>
      </c>
      <c r="J6742" s="15" t="s">
        <v>26</v>
      </c>
      <c r="K6742" s="15" t="s">
        <v>26</v>
      </c>
      <c r="L6742" s="15" t="s">
        <v>24</v>
      </c>
      <c r="M6742" s="15" t="s">
        <v>24</v>
      </c>
      <c r="N6742" s="15" t="s">
        <v>24</v>
      </c>
      <c r="O6742" s="15" t="s">
        <v>24</v>
      </c>
      <c r="P6742" s="15" t="s">
        <v>25</v>
      </c>
      <c r="Q6742" s="15" t="s">
        <v>26</v>
      </c>
      <c r="R6742" s="15" t="s">
        <v>21</v>
      </c>
      <c r="S6742" s="18" t="n">
        <v>79.2</v>
      </c>
      <c r="T6742" s="15" t="n">
        <v>3233.85</v>
      </c>
      <c r="U6742" s="15" t="s">
        <v>26</v>
      </c>
      <c r="V6742" s="18" t="n">
        <f aca="false">IF(ISNUMBER(T6742),T6742,0)</f>
        <v>3233.85</v>
      </c>
      <c r="W6742" s="15" t="n">
        <f aca="false">IF(U6742="Yes",1,0)</f>
        <v>1</v>
      </c>
      <c r="X6742" s="15" t="str">
        <f aca="false">IF(F6742&lt;=12,"0-12 months",IF(F6742&lt;=24,"13-24 months",IF(F6742&lt;=48,"25-48 months","49-72 months")))</f>
        <v>25-48 months</v>
      </c>
      <c r="Y6742" s="15" t="str">
        <f aca="false">IF(C6742=1,"Yes","No")</f>
        <v>Yes</v>
      </c>
      <c r="Z6742" s="15" t="n">
        <f aca="false">COUNTIF(J6742:O6742,"Yes")</f>
        <v>2</v>
      </c>
      <c r="AA6742" s="18" t="n">
        <f aca="false">S6742*W6742</f>
        <v>79.2</v>
      </c>
      <c r="AB6742" s="15" t="n">
        <f aca="false">(P6742="Month-to-month")+(I6742="Fiber optic")+(R6742="Electronic check")+(F6742&lt;=12)+(M6742="No")+(J6742="No")</f>
        <v>3</v>
      </c>
      <c r="AC6742" s="15" t="str">
        <f aca="false">IF(AB6742&gt;=5,"High",IF(AB6742&gt;=3,"Medium","Low"))</f>
        <v>Medium</v>
      </c>
    </row>
    <row r="6743" customFormat="false" ht="15" hidden="false" customHeight="false" outlineLevel="0" collapsed="false">
      <c r="A6743" s="15" t="s">
        <v>6840</v>
      </c>
      <c r="B6743" s="15" t="s">
        <v>94</v>
      </c>
      <c r="C6743" s="15" t="n">
        <v>0</v>
      </c>
      <c r="D6743" s="15" t="s">
        <v>24</v>
      </c>
      <c r="E6743" s="15" t="s">
        <v>24</v>
      </c>
      <c r="F6743" s="15" t="n">
        <v>12</v>
      </c>
      <c r="G6743" s="15" t="s">
        <v>26</v>
      </c>
      <c r="H6743" s="15" t="s">
        <v>24</v>
      </c>
      <c r="I6743" s="15" t="s">
        <v>102</v>
      </c>
      <c r="J6743" s="15" t="s">
        <v>24</v>
      </c>
      <c r="K6743" s="15" t="s">
        <v>24</v>
      </c>
      <c r="L6743" s="15" t="s">
        <v>26</v>
      </c>
      <c r="M6743" s="15" t="s">
        <v>24</v>
      </c>
      <c r="N6743" s="15" t="s">
        <v>26</v>
      </c>
      <c r="O6743" s="15" t="s">
        <v>26</v>
      </c>
      <c r="P6743" s="15" t="s">
        <v>25</v>
      </c>
      <c r="Q6743" s="15" t="s">
        <v>26</v>
      </c>
      <c r="R6743" s="15" t="s">
        <v>15</v>
      </c>
      <c r="S6743" s="18" t="n">
        <v>96</v>
      </c>
      <c r="T6743" s="15" t="n">
        <v>1062.1</v>
      </c>
      <c r="U6743" s="15" t="s">
        <v>26</v>
      </c>
      <c r="V6743" s="18" t="n">
        <f aca="false">IF(ISNUMBER(T6743),T6743,0)</f>
        <v>1062.1</v>
      </c>
      <c r="W6743" s="15" t="n">
        <f aca="false">IF(U6743="Yes",1,0)</f>
        <v>1</v>
      </c>
      <c r="X6743" s="15" t="str">
        <f aca="false">IF(F6743&lt;=12,"0-12 months",IF(F6743&lt;=24,"13-24 months",IF(F6743&lt;=48,"25-48 months","49-72 months")))</f>
        <v>0-12 months</v>
      </c>
      <c r="Y6743" s="15" t="str">
        <f aca="false">IF(C6743=1,"Yes","No")</f>
        <v>No</v>
      </c>
      <c r="Z6743" s="15" t="n">
        <f aca="false">COUNTIF(J6743:O6743,"Yes")</f>
        <v>3</v>
      </c>
      <c r="AA6743" s="18" t="n">
        <f aca="false">S6743*W6743</f>
        <v>96</v>
      </c>
      <c r="AB6743" s="15" t="n">
        <f aca="false">(P6743="Month-to-month")+(I6743="Fiber optic")+(R6743="Electronic check")+(F6743&lt;=12)+(M6743="No")+(J6743="No")</f>
        <v>6</v>
      </c>
      <c r="AC6743" s="15" t="str">
        <f aca="false">IF(AB6743&gt;=5,"High",IF(AB6743&gt;=3,"Medium","Low"))</f>
        <v>High</v>
      </c>
    </row>
    <row r="6744" customFormat="false" ht="15" hidden="false" customHeight="false" outlineLevel="0" collapsed="false">
      <c r="A6744" s="15" t="s">
        <v>6841</v>
      </c>
      <c r="B6744" s="15" t="s">
        <v>98</v>
      </c>
      <c r="C6744" s="15" t="n">
        <v>0</v>
      </c>
      <c r="D6744" s="15" t="s">
        <v>26</v>
      </c>
      <c r="E6744" s="15" t="s">
        <v>26</v>
      </c>
      <c r="F6744" s="15" t="n">
        <v>52</v>
      </c>
      <c r="G6744" s="15" t="s">
        <v>26</v>
      </c>
      <c r="H6744" s="15" t="s">
        <v>24</v>
      </c>
      <c r="I6744" s="15" t="s">
        <v>96</v>
      </c>
      <c r="J6744" s="15" t="s">
        <v>26</v>
      </c>
      <c r="K6744" s="15" t="s">
        <v>26</v>
      </c>
      <c r="L6744" s="15" t="s">
        <v>26</v>
      </c>
      <c r="M6744" s="15" t="s">
        <v>24</v>
      </c>
      <c r="N6744" s="15" t="s">
        <v>26</v>
      </c>
      <c r="O6744" s="15" t="s">
        <v>26</v>
      </c>
      <c r="P6744" s="15" t="s">
        <v>29</v>
      </c>
      <c r="Q6744" s="15" t="s">
        <v>24</v>
      </c>
      <c r="R6744" s="15" t="s">
        <v>15</v>
      </c>
      <c r="S6744" s="18" t="n">
        <v>79.2</v>
      </c>
      <c r="T6744" s="15" t="n">
        <v>4016.3</v>
      </c>
      <c r="U6744" s="15" t="s">
        <v>24</v>
      </c>
      <c r="V6744" s="18" t="n">
        <f aca="false">IF(ISNUMBER(T6744),T6744,0)</f>
        <v>4016.3</v>
      </c>
      <c r="W6744" s="15" t="n">
        <f aca="false">IF(U6744="Yes",1,0)</f>
        <v>0</v>
      </c>
      <c r="X6744" s="15" t="str">
        <f aca="false">IF(F6744&lt;=12,"0-12 months",IF(F6744&lt;=24,"13-24 months",IF(F6744&lt;=48,"25-48 months","49-72 months")))</f>
        <v>49-72 months</v>
      </c>
      <c r="Y6744" s="15" t="str">
        <f aca="false">IF(C6744=1,"Yes","No")</f>
        <v>No</v>
      </c>
      <c r="Z6744" s="15" t="n">
        <f aca="false">COUNTIF(J6744:O6744,"Yes")</f>
        <v>5</v>
      </c>
      <c r="AA6744" s="18" t="n">
        <f aca="false">S6744*W6744</f>
        <v>0</v>
      </c>
      <c r="AB6744" s="15" t="n">
        <f aca="false">(P6744="Month-to-month")+(I6744="Fiber optic")+(R6744="Electronic check")+(F6744&lt;=12)+(M6744="No")+(J6744="No")</f>
        <v>2</v>
      </c>
      <c r="AC6744" s="15" t="str">
        <f aca="false">IF(AB6744&gt;=5,"High",IF(AB6744&gt;=3,"Medium","Low"))</f>
        <v>Low</v>
      </c>
    </row>
    <row r="6745" customFormat="false" ht="15" hidden="false" customHeight="false" outlineLevel="0" collapsed="false">
      <c r="A6745" s="15" t="s">
        <v>6842</v>
      </c>
      <c r="B6745" s="15" t="s">
        <v>98</v>
      </c>
      <c r="C6745" s="15" t="n">
        <v>0</v>
      </c>
      <c r="D6745" s="15" t="s">
        <v>24</v>
      </c>
      <c r="E6745" s="15" t="s">
        <v>24</v>
      </c>
      <c r="F6745" s="15" t="n">
        <v>10</v>
      </c>
      <c r="G6745" s="15" t="s">
        <v>26</v>
      </c>
      <c r="H6745" s="15" t="s">
        <v>26</v>
      </c>
      <c r="I6745" s="15" t="s">
        <v>24</v>
      </c>
      <c r="J6745" s="15" t="s">
        <v>28</v>
      </c>
      <c r="K6745" s="15" t="s">
        <v>28</v>
      </c>
      <c r="L6745" s="15" t="s">
        <v>28</v>
      </c>
      <c r="M6745" s="15" t="s">
        <v>28</v>
      </c>
      <c r="N6745" s="15" t="s">
        <v>28</v>
      </c>
      <c r="O6745" s="15" t="s">
        <v>28</v>
      </c>
      <c r="P6745" s="15" t="s">
        <v>25</v>
      </c>
      <c r="Q6745" s="15" t="s">
        <v>26</v>
      </c>
      <c r="R6745" s="15" t="s">
        <v>15</v>
      </c>
      <c r="S6745" s="18" t="n">
        <v>24</v>
      </c>
      <c r="T6745" s="15" t="n">
        <v>226.55</v>
      </c>
      <c r="U6745" s="15" t="s">
        <v>24</v>
      </c>
      <c r="V6745" s="18" t="n">
        <f aca="false">IF(ISNUMBER(T6745),T6745,0)</f>
        <v>226.55</v>
      </c>
      <c r="W6745" s="15" t="n">
        <f aca="false">IF(U6745="Yes",1,0)</f>
        <v>0</v>
      </c>
      <c r="X6745" s="15" t="str">
        <f aca="false">IF(F6745&lt;=12,"0-12 months",IF(F6745&lt;=24,"13-24 months",IF(F6745&lt;=48,"25-48 months","49-72 months")))</f>
        <v>0-12 months</v>
      </c>
      <c r="Y6745" s="15" t="str">
        <f aca="false">IF(C6745=1,"Yes","No")</f>
        <v>No</v>
      </c>
      <c r="Z6745" s="15" t="n">
        <f aca="false">COUNTIF(J6745:O6745,"Yes")</f>
        <v>0</v>
      </c>
      <c r="AA6745" s="18" t="n">
        <f aca="false">S6745*W6745</f>
        <v>0</v>
      </c>
      <c r="AB6745" s="15" t="n">
        <f aca="false">(P6745="Month-to-month")+(I6745="Fiber optic")+(R6745="Electronic check")+(F6745&lt;=12)+(M6745="No")+(J6745="No")</f>
        <v>3</v>
      </c>
      <c r="AC6745" s="15" t="str">
        <f aca="false">IF(AB6745&gt;=5,"High",IF(AB6745&gt;=3,"Medium","Low"))</f>
        <v>Medium</v>
      </c>
    </row>
    <row r="6746" customFormat="false" ht="15" hidden="false" customHeight="false" outlineLevel="0" collapsed="false">
      <c r="A6746" s="15" t="s">
        <v>6843</v>
      </c>
      <c r="B6746" s="15" t="s">
        <v>98</v>
      </c>
      <c r="C6746" s="15" t="n">
        <v>0</v>
      </c>
      <c r="D6746" s="15" t="s">
        <v>24</v>
      </c>
      <c r="E6746" s="15" t="s">
        <v>24</v>
      </c>
      <c r="F6746" s="15" t="n">
        <v>68</v>
      </c>
      <c r="G6746" s="15" t="s">
        <v>26</v>
      </c>
      <c r="H6746" s="15" t="s">
        <v>26</v>
      </c>
      <c r="I6746" s="15" t="s">
        <v>102</v>
      </c>
      <c r="J6746" s="15" t="s">
        <v>26</v>
      </c>
      <c r="K6746" s="15" t="s">
        <v>26</v>
      </c>
      <c r="L6746" s="15" t="s">
        <v>26</v>
      </c>
      <c r="M6746" s="15" t="s">
        <v>24</v>
      </c>
      <c r="N6746" s="15" t="s">
        <v>26</v>
      </c>
      <c r="O6746" s="15" t="s">
        <v>24</v>
      </c>
      <c r="P6746" s="15" t="s">
        <v>27</v>
      </c>
      <c r="Q6746" s="15" t="s">
        <v>24</v>
      </c>
      <c r="R6746" s="15" t="s">
        <v>19</v>
      </c>
      <c r="S6746" s="18" t="n">
        <v>101.35</v>
      </c>
      <c r="T6746" s="15" t="n">
        <v>7110.75</v>
      </c>
      <c r="U6746" s="15" t="s">
        <v>24</v>
      </c>
      <c r="V6746" s="18" t="n">
        <f aca="false">IF(ISNUMBER(T6746),T6746,0)</f>
        <v>7110.75</v>
      </c>
      <c r="W6746" s="15" t="n">
        <f aca="false">IF(U6746="Yes",1,0)</f>
        <v>0</v>
      </c>
      <c r="X6746" s="15" t="str">
        <f aca="false">IF(F6746&lt;=12,"0-12 months",IF(F6746&lt;=24,"13-24 months",IF(F6746&lt;=48,"25-48 months","49-72 months")))</f>
        <v>49-72 months</v>
      </c>
      <c r="Y6746" s="15" t="str">
        <f aca="false">IF(C6746=1,"Yes","No")</f>
        <v>No</v>
      </c>
      <c r="Z6746" s="15" t="n">
        <f aca="false">COUNTIF(J6746:O6746,"Yes")</f>
        <v>4</v>
      </c>
      <c r="AA6746" s="18" t="n">
        <f aca="false">S6746*W6746</f>
        <v>0</v>
      </c>
      <c r="AB6746" s="15" t="n">
        <f aca="false">(P6746="Month-to-month")+(I6746="Fiber optic")+(R6746="Electronic check")+(F6746&lt;=12)+(M6746="No")+(J6746="No")</f>
        <v>2</v>
      </c>
      <c r="AC6746" s="15" t="str">
        <f aca="false">IF(AB6746&gt;=5,"High",IF(AB6746&gt;=3,"Medium","Low"))</f>
        <v>Low</v>
      </c>
    </row>
    <row r="6747" customFormat="false" ht="15" hidden="false" customHeight="false" outlineLevel="0" collapsed="false">
      <c r="A6747" s="15" t="s">
        <v>6844</v>
      </c>
      <c r="B6747" s="15" t="s">
        <v>94</v>
      </c>
      <c r="C6747" s="15" t="n">
        <v>0</v>
      </c>
      <c r="D6747" s="15" t="s">
        <v>24</v>
      </c>
      <c r="E6747" s="15" t="s">
        <v>24</v>
      </c>
      <c r="F6747" s="15" t="n">
        <v>54</v>
      </c>
      <c r="G6747" s="15" t="s">
        <v>26</v>
      </c>
      <c r="H6747" s="15" t="s">
        <v>26</v>
      </c>
      <c r="I6747" s="15" t="s">
        <v>102</v>
      </c>
      <c r="J6747" s="15" t="s">
        <v>24</v>
      </c>
      <c r="K6747" s="15" t="s">
        <v>24</v>
      </c>
      <c r="L6747" s="15" t="s">
        <v>24</v>
      </c>
      <c r="M6747" s="15" t="s">
        <v>26</v>
      </c>
      <c r="N6747" s="15" t="s">
        <v>26</v>
      </c>
      <c r="O6747" s="15" t="s">
        <v>26</v>
      </c>
      <c r="P6747" s="15" t="s">
        <v>25</v>
      </c>
      <c r="Q6747" s="15" t="s">
        <v>26</v>
      </c>
      <c r="R6747" s="15" t="s">
        <v>15</v>
      </c>
      <c r="S6747" s="18" t="n">
        <v>100.1</v>
      </c>
      <c r="T6747" s="15" t="n">
        <v>5440.9</v>
      </c>
      <c r="U6747" s="15" t="s">
        <v>26</v>
      </c>
      <c r="V6747" s="18" t="n">
        <f aca="false">IF(ISNUMBER(T6747),T6747,0)</f>
        <v>5440.9</v>
      </c>
      <c r="W6747" s="15" t="n">
        <f aca="false">IF(U6747="Yes",1,0)</f>
        <v>1</v>
      </c>
      <c r="X6747" s="15" t="str">
        <f aca="false">IF(F6747&lt;=12,"0-12 months",IF(F6747&lt;=24,"13-24 months",IF(F6747&lt;=48,"25-48 months","49-72 months")))</f>
        <v>49-72 months</v>
      </c>
      <c r="Y6747" s="15" t="str">
        <f aca="false">IF(C6747=1,"Yes","No")</f>
        <v>No</v>
      </c>
      <c r="Z6747" s="15" t="n">
        <f aca="false">COUNTIF(J6747:O6747,"Yes")</f>
        <v>3</v>
      </c>
      <c r="AA6747" s="18" t="n">
        <f aca="false">S6747*W6747</f>
        <v>100.1</v>
      </c>
      <c r="AB6747" s="15" t="n">
        <f aca="false">(P6747="Month-to-month")+(I6747="Fiber optic")+(R6747="Electronic check")+(F6747&lt;=12)+(M6747="No")+(J6747="No")</f>
        <v>4</v>
      </c>
      <c r="AC6747" s="15" t="str">
        <f aca="false">IF(AB6747&gt;=5,"High",IF(AB6747&gt;=3,"Medium","Low"))</f>
        <v>Medium</v>
      </c>
    </row>
    <row r="6748" customFormat="false" ht="15" hidden="false" customHeight="false" outlineLevel="0" collapsed="false">
      <c r="A6748" s="15" t="s">
        <v>6845</v>
      </c>
      <c r="B6748" s="15" t="s">
        <v>94</v>
      </c>
      <c r="C6748" s="15" t="n">
        <v>0</v>
      </c>
      <c r="D6748" s="15" t="s">
        <v>26</v>
      </c>
      <c r="E6748" s="15" t="s">
        <v>26</v>
      </c>
      <c r="F6748" s="15" t="n">
        <v>4</v>
      </c>
      <c r="G6748" s="15" t="s">
        <v>26</v>
      </c>
      <c r="H6748" s="15" t="s">
        <v>24</v>
      </c>
      <c r="I6748" s="15" t="s">
        <v>96</v>
      </c>
      <c r="J6748" s="15" t="s">
        <v>24</v>
      </c>
      <c r="K6748" s="15" t="s">
        <v>26</v>
      </c>
      <c r="L6748" s="15" t="s">
        <v>24</v>
      </c>
      <c r="M6748" s="15" t="s">
        <v>26</v>
      </c>
      <c r="N6748" s="15" t="s">
        <v>24</v>
      </c>
      <c r="O6748" s="15" t="s">
        <v>24</v>
      </c>
      <c r="P6748" s="15" t="s">
        <v>25</v>
      </c>
      <c r="Q6748" s="15" t="s">
        <v>24</v>
      </c>
      <c r="R6748" s="15" t="s">
        <v>17</v>
      </c>
      <c r="S6748" s="18" t="n">
        <v>56.5</v>
      </c>
      <c r="T6748" s="15" t="n">
        <v>235.1</v>
      </c>
      <c r="U6748" s="15" t="s">
        <v>26</v>
      </c>
      <c r="V6748" s="18" t="n">
        <f aca="false">IF(ISNUMBER(T6748),T6748,0)</f>
        <v>235.1</v>
      </c>
      <c r="W6748" s="15" t="n">
        <f aca="false">IF(U6748="Yes",1,0)</f>
        <v>1</v>
      </c>
      <c r="X6748" s="15" t="str">
        <f aca="false">IF(F6748&lt;=12,"0-12 months",IF(F6748&lt;=24,"13-24 months",IF(F6748&lt;=48,"25-48 months","49-72 months")))</f>
        <v>0-12 months</v>
      </c>
      <c r="Y6748" s="15" t="str">
        <f aca="false">IF(C6748=1,"Yes","No")</f>
        <v>No</v>
      </c>
      <c r="Z6748" s="15" t="n">
        <f aca="false">COUNTIF(J6748:O6748,"Yes")</f>
        <v>2</v>
      </c>
      <c r="AA6748" s="18" t="n">
        <f aca="false">S6748*W6748</f>
        <v>56.5</v>
      </c>
      <c r="AB6748" s="15" t="n">
        <f aca="false">(P6748="Month-to-month")+(I6748="Fiber optic")+(R6748="Electronic check")+(F6748&lt;=12)+(M6748="No")+(J6748="No")</f>
        <v>3</v>
      </c>
      <c r="AC6748" s="15" t="str">
        <f aca="false">IF(AB6748&gt;=5,"High",IF(AB6748&gt;=3,"Medium","Low"))</f>
        <v>Medium</v>
      </c>
    </row>
    <row r="6749" customFormat="false" ht="15" hidden="false" customHeight="false" outlineLevel="0" collapsed="false">
      <c r="A6749" s="15" t="s">
        <v>6846</v>
      </c>
      <c r="B6749" s="15" t="s">
        <v>94</v>
      </c>
      <c r="C6749" s="15" t="n">
        <v>0</v>
      </c>
      <c r="D6749" s="15" t="s">
        <v>26</v>
      </c>
      <c r="E6749" s="15" t="s">
        <v>24</v>
      </c>
      <c r="F6749" s="15" t="n">
        <v>52</v>
      </c>
      <c r="G6749" s="15" t="s">
        <v>24</v>
      </c>
      <c r="H6749" s="15" t="s">
        <v>95</v>
      </c>
      <c r="I6749" s="15" t="s">
        <v>96</v>
      </c>
      <c r="J6749" s="15" t="s">
        <v>26</v>
      </c>
      <c r="K6749" s="15" t="s">
        <v>24</v>
      </c>
      <c r="L6749" s="15" t="s">
        <v>26</v>
      </c>
      <c r="M6749" s="15" t="s">
        <v>24</v>
      </c>
      <c r="N6749" s="15" t="s">
        <v>24</v>
      </c>
      <c r="O6749" s="15" t="s">
        <v>24</v>
      </c>
      <c r="P6749" s="15" t="s">
        <v>27</v>
      </c>
      <c r="Q6749" s="15" t="s">
        <v>24</v>
      </c>
      <c r="R6749" s="15" t="s">
        <v>17</v>
      </c>
      <c r="S6749" s="18" t="n">
        <v>35.45</v>
      </c>
      <c r="T6749" s="15" t="n">
        <v>1958.95</v>
      </c>
      <c r="U6749" s="15" t="s">
        <v>24</v>
      </c>
      <c r="V6749" s="18" t="n">
        <f aca="false">IF(ISNUMBER(T6749),T6749,0)</f>
        <v>1958.95</v>
      </c>
      <c r="W6749" s="15" t="n">
        <f aca="false">IF(U6749="Yes",1,0)</f>
        <v>0</v>
      </c>
      <c r="X6749" s="15" t="str">
        <f aca="false">IF(F6749&lt;=12,"0-12 months",IF(F6749&lt;=24,"13-24 months",IF(F6749&lt;=48,"25-48 months","49-72 months")))</f>
        <v>49-72 months</v>
      </c>
      <c r="Y6749" s="15" t="str">
        <f aca="false">IF(C6749=1,"Yes","No")</f>
        <v>No</v>
      </c>
      <c r="Z6749" s="15" t="n">
        <f aca="false">COUNTIF(J6749:O6749,"Yes")</f>
        <v>2</v>
      </c>
      <c r="AA6749" s="18" t="n">
        <f aca="false">S6749*W6749</f>
        <v>0</v>
      </c>
      <c r="AB6749" s="15" t="n">
        <f aca="false">(P6749="Month-to-month")+(I6749="Fiber optic")+(R6749="Electronic check")+(F6749&lt;=12)+(M6749="No")+(J6749="No")</f>
        <v>1</v>
      </c>
      <c r="AC6749" s="15" t="str">
        <f aca="false">IF(AB6749&gt;=5,"High",IF(AB6749&gt;=3,"Medium","Low"))</f>
        <v>Low</v>
      </c>
    </row>
    <row r="6750" customFormat="false" ht="15" hidden="false" customHeight="false" outlineLevel="0" collapsed="false">
      <c r="A6750" s="15" t="s">
        <v>6847</v>
      </c>
      <c r="B6750" s="15" t="s">
        <v>94</v>
      </c>
      <c r="C6750" s="15" t="n">
        <v>1</v>
      </c>
      <c r="D6750" s="15" t="s">
        <v>24</v>
      </c>
      <c r="E6750" s="15" t="s">
        <v>24</v>
      </c>
      <c r="F6750" s="15" t="n">
        <v>1</v>
      </c>
      <c r="G6750" s="15" t="s">
        <v>26</v>
      </c>
      <c r="H6750" s="15" t="s">
        <v>24</v>
      </c>
      <c r="I6750" s="15" t="s">
        <v>102</v>
      </c>
      <c r="J6750" s="15" t="s">
        <v>24</v>
      </c>
      <c r="K6750" s="15" t="s">
        <v>24</v>
      </c>
      <c r="L6750" s="15" t="s">
        <v>26</v>
      </c>
      <c r="M6750" s="15" t="s">
        <v>24</v>
      </c>
      <c r="N6750" s="15" t="s">
        <v>24</v>
      </c>
      <c r="O6750" s="15" t="s">
        <v>26</v>
      </c>
      <c r="P6750" s="15" t="s">
        <v>25</v>
      </c>
      <c r="Q6750" s="15" t="s">
        <v>26</v>
      </c>
      <c r="R6750" s="15" t="s">
        <v>15</v>
      </c>
      <c r="S6750" s="18" t="n">
        <v>85</v>
      </c>
      <c r="T6750" s="15" t="n">
        <v>85</v>
      </c>
      <c r="U6750" s="15" t="s">
        <v>26</v>
      </c>
      <c r="V6750" s="18" t="n">
        <f aca="false">IF(ISNUMBER(T6750),T6750,0)</f>
        <v>85</v>
      </c>
      <c r="W6750" s="15" t="n">
        <f aca="false">IF(U6750="Yes",1,0)</f>
        <v>1</v>
      </c>
      <c r="X6750" s="15" t="str">
        <f aca="false">IF(F6750&lt;=12,"0-12 months",IF(F6750&lt;=24,"13-24 months",IF(F6750&lt;=48,"25-48 months","49-72 months")))</f>
        <v>0-12 months</v>
      </c>
      <c r="Y6750" s="15" t="str">
        <f aca="false">IF(C6750=1,"Yes","No")</f>
        <v>Yes</v>
      </c>
      <c r="Z6750" s="15" t="n">
        <f aca="false">COUNTIF(J6750:O6750,"Yes")</f>
        <v>2</v>
      </c>
      <c r="AA6750" s="18" t="n">
        <f aca="false">S6750*W6750</f>
        <v>85</v>
      </c>
      <c r="AB6750" s="15" t="n">
        <f aca="false">(P6750="Month-to-month")+(I6750="Fiber optic")+(R6750="Electronic check")+(F6750&lt;=12)+(M6750="No")+(J6750="No")</f>
        <v>6</v>
      </c>
      <c r="AC6750" s="15" t="str">
        <f aca="false">IF(AB6750&gt;=5,"High",IF(AB6750&gt;=3,"Medium","Low"))</f>
        <v>High</v>
      </c>
    </row>
    <row r="6751" customFormat="false" ht="15" hidden="false" customHeight="false" outlineLevel="0" collapsed="false">
      <c r="A6751" s="15" t="s">
        <v>6848</v>
      </c>
      <c r="B6751" s="15" t="s">
        <v>98</v>
      </c>
      <c r="C6751" s="15" t="n">
        <v>0</v>
      </c>
      <c r="D6751" s="15" t="s">
        <v>26</v>
      </c>
      <c r="E6751" s="15" t="s">
        <v>24</v>
      </c>
      <c r="F6751" s="15" t="n">
        <v>70</v>
      </c>
      <c r="G6751" s="15" t="s">
        <v>26</v>
      </c>
      <c r="H6751" s="15" t="s">
        <v>26</v>
      </c>
      <c r="I6751" s="15" t="s">
        <v>96</v>
      </c>
      <c r="J6751" s="15" t="s">
        <v>26</v>
      </c>
      <c r="K6751" s="15" t="s">
        <v>26</v>
      </c>
      <c r="L6751" s="15" t="s">
        <v>26</v>
      </c>
      <c r="M6751" s="15" t="s">
        <v>26</v>
      </c>
      <c r="N6751" s="15" t="s">
        <v>26</v>
      </c>
      <c r="O6751" s="15" t="s">
        <v>24</v>
      </c>
      <c r="P6751" s="15" t="s">
        <v>27</v>
      </c>
      <c r="Q6751" s="15" t="s">
        <v>24</v>
      </c>
      <c r="R6751" s="15" t="s">
        <v>19</v>
      </c>
      <c r="S6751" s="18" t="n">
        <v>79.4</v>
      </c>
      <c r="T6751" s="15" t="n">
        <v>5528.9</v>
      </c>
      <c r="U6751" s="15" t="s">
        <v>24</v>
      </c>
      <c r="V6751" s="18" t="n">
        <f aca="false">IF(ISNUMBER(T6751),T6751,0)</f>
        <v>5528.9</v>
      </c>
      <c r="W6751" s="15" t="n">
        <f aca="false">IF(U6751="Yes",1,0)</f>
        <v>0</v>
      </c>
      <c r="X6751" s="15" t="str">
        <f aca="false">IF(F6751&lt;=12,"0-12 months",IF(F6751&lt;=24,"13-24 months",IF(F6751&lt;=48,"25-48 months","49-72 months")))</f>
        <v>49-72 months</v>
      </c>
      <c r="Y6751" s="15" t="str">
        <f aca="false">IF(C6751=1,"Yes","No")</f>
        <v>No</v>
      </c>
      <c r="Z6751" s="15" t="n">
        <f aca="false">COUNTIF(J6751:O6751,"Yes")</f>
        <v>5</v>
      </c>
      <c r="AA6751" s="18" t="n">
        <f aca="false">S6751*W6751</f>
        <v>0</v>
      </c>
      <c r="AB6751" s="15" t="n">
        <f aca="false">(P6751="Month-to-month")+(I6751="Fiber optic")+(R6751="Electronic check")+(F6751&lt;=12)+(M6751="No")+(J6751="No")</f>
        <v>0</v>
      </c>
      <c r="AC6751" s="15" t="str">
        <f aca="false">IF(AB6751&gt;=5,"High",IF(AB6751&gt;=3,"Medium","Low"))</f>
        <v>Low</v>
      </c>
    </row>
    <row r="6752" customFormat="false" ht="15" hidden="false" customHeight="false" outlineLevel="0" collapsed="false">
      <c r="A6752" s="15" t="s">
        <v>6849</v>
      </c>
      <c r="B6752" s="15" t="s">
        <v>98</v>
      </c>
      <c r="C6752" s="15" t="n">
        <v>0</v>
      </c>
      <c r="D6752" s="15" t="s">
        <v>24</v>
      </c>
      <c r="E6752" s="15" t="s">
        <v>24</v>
      </c>
      <c r="F6752" s="15" t="n">
        <v>43</v>
      </c>
      <c r="G6752" s="15" t="s">
        <v>24</v>
      </c>
      <c r="H6752" s="15" t="s">
        <v>95</v>
      </c>
      <c r="I6752" s="15" t="s">
        <v>96</v>
      </c>
      <c r="J6752" s="15" t="s">
        <v>26</v>
      </c>
      <c r="K6752" s="15" t="s">
        <v>24</v>
      </c>
      <c r="L6752" s="15" t="s">
        <v>26</v>
      </c>
      <c r="M6752" s="15" t="s">
        <v>24</v>
      </c>
      <c r="N6752" s="15" t="s">
        <v>24</v>
      </c>
      <c r="O6752" s="15" t="s">
        <v>24</v>
      </c>
      <c r="P6752" s="15" t="s">
        <v>27</v>
      </c>
      <c r="Q6752" s="15" t="s">
        <v>26</v>
      </c>
      <c r="R6752" s="15" t="s">
        <v>21</v>
      </c>
      <c r="S6752" s="18" t="n">
        <v>35.2</v>
      </c>
      <c r="T6752" s="15" t="n">
        <v>1463.7</v>
      </c>
      <c r="U6752" s="15" t="s">
        <v>24</v>
      </c>
      <c r="V6752" s="18" t="n">
        <f aca="false">IF(ISNUMBER(T6752),T6752,0)</f>
        <v>1463.7</v>
      </c>
      <c r="W6752" s="15" t="n">
        <f aca="false">IF(U6752="Yes",1,0)</f>
        <v>0</v>
      </c>
      <c r="X6752" s="15" t="str">
        <f aca="false">IF(F6752&lt;=12,"0-12 months",IF(F6752&lt;=24,"13-24 months",IF(F6752&lt;=48,"25-48 months","49-72 months")))</f>
        <v>25-48 months</v>
      </c>
      <c r="Y6752" s="15" t="str">
        <f aca="false">IF(C6752=1,"Yes","No")</f>
        <v>No</v>
      </c>
      <c r="Z6752" s="15" t="n">
        <f aca="false">COUNTIF(J6752:O6752,"Yes")</f>
        <v>2</v>
      </c>
      <c r="AA6752" s="18" t="n">
        <f aca="false">S6752*W6752</f>
        <v>0</v>
      </c>
      <c r="AB6752" s="15" t="n">
        <f aca="false">(P6752="Month-to-month")+(I6752="Fiber optic")+(R6752="Electronic check")+(F6752&lt;=12)+(M6752="No")+(J6752="No")</f>
        <v>1</v>
      </c>
      <c r="AC6752" s="15" t="str">
        <f aca="false">IF(AB6752&gt;=5,"High",IF(AB6752&gt;=3,"Medium","Low"))</f>
        <v>Low</v>
      </c>
    </row>
    <row r="6753" customFormat="false" ht="15" hidden="false" customHeight="false" outlineLevel="0" collapsed="false">
      <c r="A6753" s="15" t="s">
        <v>6850</v>
      </c>
      <c r="B6753" s="15" t="s">
        <v>98</v>
      </c>
      <c r="C6753" s="15" t="n">
        <v>0</v>
      </c>
      <c r="D6753" s="15" t="s">
        <v>24</v>
      </c>
      <c r="E6753" s="15" t="s">
        <v>24</v>
      </c>
      <c r="F6753" s="15" t="n">
        <v>52</v>
      </c>
      <c r="G6753" s="15" t="s">
        <v>26</v>
      </c>
      <c r="H6753" s="15" t="s">
        <v>24</v>
      </c>
      <c r="I6753" s="15" t="s">
        <v>24</v>
      </c>
      <c r="J6753" s="15" t="s">
        <v>28</v>
      </c>
      <c r="K6753" s="15" t="s">
        <v>28</v>
      </c>
      <c r="L6753" s="15" t="s">
        <v>28</v>
      </c>
      <c r="M6753" s="15" t="s">
        <v>28</v>
      </c>
      <c r="N6753" s="15" t="s">
        <v>28</v>
      </c>
      <c r="O6753" s="15" t="s">
        <v>28</v>
      </c>
      <c r="P6753" s="15" t="s">
        <v>29</v>
      </c>
      <c r="Q6753" s="15" t="s">
        <v>24</v>
      </c>
      <c r="R6753" s="15" t="s">
        <v>17</v>
      </c>
      <c r="S6753" s="18" t="n">
        <v>19.65</v>
      </c>
      <c r="T6753" s="15" t="n">
        <v>1025.05</v>
      </c>
      <c r="U6753" s="15" t="s">
        <v>24</v>
      </c>
      <c r="V6753" s="18" t="n">
        <f aca="false">IF(ISNUMBER(T6753),T6753,0)</f>
        <v>1025.05</v>
      </c>
      <c r="W6753" s="15" t="n">
        <f aca="false">IF(U6753="Yes",1,0)</f>
        <v>0</v>
      </c>
      <c r="X6753" s="15" t="str">
        <f aca="false">IF(F6753&lt;=12,"0-12 months",IF(F6753&lt;=24,"13-24 months",IF(F6753&lt;=48,"25-48 months","49-72 months")))</f>
        <v>49-72 months</v>
      </c>
      <c r="Y6753" s="15" t="str">
        <f aca="false">IF(C6753=1,"Yes","No")</f>
        <v>No</v>
      </c>
      <c r="Z6753" s="15" t="n">
        <f aca="false">COUNTIF(J6753:O6753,"Yes")</f>
        <v>0</v>
      </c>
      <c r="AA6753" s="18" t="n">
        <f aca="false">S6753*W6753</f>
        <v>0</v>
      </c>
      <c r="AB6753" s="15" t="n">
        <f aca="false">(P6753="Month-to-month")+(I6753="Fiber optic")+(R6753="Electronic check")+(F6753&lt;=12)+(M6753="No")+(J6753="No")</f>
        <v>0</v>
      </c>
      <c r="AC6753" s="15" t="str">
        <f aca="false">IF(AB6753&gt;=5,"High",IF(AB6753&gt;=3,"Medium","Low"))</f>
        <v>Low</v>
      </c>
    </row>
    <row r="6754" customFormat="false" ht="15" hidden="false" customHeight="false" outlineLevel="0" collapsed="false">
      <c r="A6754" s="15" t="s">
        <v>6851</v>
      </c>
      <c r="B6754" s="15" t="s">
        <v>94</v>
      </c>
      <c r="C6754" s="15" t="n">
        <v>0</v>
      </c>
      <c r="D6754" s="15" t="s">
        <v>24</v>
      </c>
      <c r="E6754" s="15" t="s">
        <v>24</v>
      </c>
      <c r="F6754" s="15" t="n">
        <v>12</v>
      </c>
      <c r="G6754" s="15" t="s">
        <v>24</v>
      </c>
      <c r="H6754" s="15" t="s">
        <v>95</v>
      </c>
      <c r="I6754" s="15" t="s">
        <v>96</v>
      </c>
      <c r="J6754" s="15" t="s">
        <v>26</v>
      </c>
      <c r="K6754" s="15" t="s">
        <v>24</v>
      </c>
      <c r="L6754" s="15" t="s">
        <v>26</v>
      </c>
      <c r="M6754" s="15" t="s">
        <v>26</v>
      </c>
      <c r="N6754" s="15" t="s">
        <v>24</v>
      </c>
      <c r="O6754" s="15" t="s">
        <v>26</v>
      </c>
      <c r="P6754" s="15" t="s">
        <v>29</v>
      </c>
      <c r="Q6754" s="15" t="s">
        <v>24</v>
      </c>
      <c r="R6754" s="15" t="s">
        <v>17</v>
      </c>
      <c r="S6754" s="18" t="n">
        <v>49.85</v>
      </c>
      <c r="T6754" s="15" t="n">
        <v>552.1</v>
      </c>
      <c r="U6754" s="15" t="s">
        <v>24</v>
      </c>
      <c r="V6754" s="18" t="n">
        <f aca="false">IF(ISNUMBER(T6754),T6754,0)</f>
        <v>552.1</v>
      </c>
      <c r="W6754" s="15" t="n">
        <f aca="false">IF(U6754="Yes",1,0)</f>
        <v>0</v>
      </c>
      <c r="X6754" s="15" t="str">
        <f aca="false">IF(F6754&lt;=12,"0-12 months",IF(F6754&lt;=24,"13-24 months",IF(F6754&lt;=48,"25-48 months","49-72 months")))</f>
        <v>0-12 months</v>
      </c>
      <c r="Y6754" s="15" t="str">
        <f aca="false">IF(C6754=1,"Yes","No")</f>
        <v>No</v>
      </c>
      <c r="Z6754" s="15" t="n">
        <f aca="false">COUNTIF(J6754:O6754,"Yes")</f>
        <v>4</v>
      </c>
      <c r="AA6754" s="18" t="n">
        <f aca="false">S6754*W6754</f>
        <v>0</v>
      </c>
      <c r="AB6754" s="15" t="n">
        <f aca="false">(P6754="Month-to-month")+(I6754="Fiber optic")+(R6754="Electronic check")+(F6754&lt;=12)+(M6754="No")+(J6754="No")</f>
        <v>1</v>
      </c>
      <c r="AC6754" s="15" t="str">
        <f aca="false">IF(AB6754&gt;=5,"High",IF(AB6754&gt;=3,"Medium","Low"))</f>
        <v>Low</v>
      </c>
    </row>
    <row r="6755" customFormat="false" ht="15" hidden="false" customHeight="false" outlineLevel="0" collapsed="false">
      <c r="A6755" s="15" t="s">
        <v>6852</v>
      </c>
      <c r="B6755" s="15" t="s">
        <v>94</v>
      </c>
      <c r="C6755" s="15" t="n">
        <v>0</v>
      </c>
      <c r="D6755" s="15" t="s">
        <v>26</v>
      </c>
      <c r="E6755" s="15" t="s">
        <v>26</v>
      </c>
      <c r="F6755" s="15" t="n">
        <v>56</v>
      </c>
      <c r="G6755" s="15" t="s">
        <v>26</v>
      </c>
      <c r="H6755" s="15" t="s">
        <v>26</v>
      </c>
      <c r="I6755" s="15" t="s">
        <v>96</v>
      </c>
      <c r="J6755" s="15" t="s">
        <v>26</v>
      </c>
      <c r="K6755" s="15" t="s">
        <v>26</v>
      </c>
      <c r="L6755" s="15" t="s">
        <v>24</v>
      </c>
      <c r="M6755" s="15" t="s">
        <v>24</v>
      </c>
      <c r="N6755" s="15" t="s">
        <v>24</v>
      </c>
      <c r="O6755" s="15" t="s">
        <v>26</v>
      </c>
      <c r="P6755" s="15" t="s">
        <v>27</v>
      </c>
      <c r="Q6755" s="15" t="s">
        <v>24</v>
      </c>
      <c r="R6755" s="15" t="s">
        <v>19</v>
      </c>
      <c r="S6755" s="18" t="n">
        <v>68.75</v>
      </c>
      <c r="T6755" s="15" t="n">
        <v>3815.4</v>
      </c>
      <c r="U6755" s="15" t="s">
        <v>24</v>
      </c>
      <c r="V6755" s="18" t="n">
        <f aca="false">IF(ISNUMBER(T6755),T6755,0)</f>
        <v>3815.4</v>
      </c>
      <c r="W6755" s="15" t="n">
        <f aca="false">IF(U6755="Yes",1,0)</f>
        <v>0</v>
      </c>
      <c r="X6755" s="15" t="str">
        <f aca="false">IF(F6755&lt;=12,"0-12 months",IF(F6755&lt;=24,"13-24 months",IF(F6755&lt;=48,"25-48 months","49-72 months")))</f>
        <v>49-72 months</v>
      </c>
      <c r="Y6755" s="15" t="str">
        <f aca="false">IF(C6755=1,"Yes","No")</f>
        <v>No</v>
      </c>
      <c r="Z6755" s="15" t="n">
        <f aca="false">COUNTIF(J6755:O6755,"Yes")</f>
        <v>3</v>
      </c>
      <c r="AA6755" s="18" t="n">
        <f aca="false">S6755*W6755</f>
        <v>0</v>
      </c>
      <c r="AB6755" s="15" t="n">
        <f aca="false">(P6755="Month-to-month")+(I6755="Fiber optic")+(R6755="Electronic check")+(F6755&lt;=12)+(M6755="No")+(J6755="No")</f>
        <v>1</v>
      </c>
      <c r="AC6755" s="15" t="str">
        <f aca="false">IF(AB6755&gt;=5,"High",IF(AB6755&gt;=3,"Medium","Low"))</f>
        <v>Low</v>
      </c>
    </row>
    <row r="6756" customFormat="false" ht="15" hidden="false" customHeight="false" outlineLevel="0" collapsed="false">
      <c r="A6756" s="15" t="s">
        <v>6853</v>
      </c>
      <c r="B6756" s="15" t="s">
        <v>98</v>
      </c>
      <c r="C6756" s="15" t="n">
        <v>0</v>
      </c>
      <c r="D6756" s="15" t="s">
        <v>24</v>
      </c>
      <c r="E6756" s="15" t="s">
        <v>26</v>
      </c>
      <c r="F6756" s="15" t="n">
        <v>0</v>
      </c>
      <c r="G6756" s="15" t="s">
        <v>26</v>
      </c>
      <c r="H6756" s="15" t="s">
        <v>26</v>
      </c>
      <c r="I6756" s="15" t="s">
        <v>96</v>
      </c>
      <c r="J6756" s="15" t="s">
        <v>26</v>
      </c>
      <c r="K6756" s="15" t="s">
        <v>26</v>
      </c>
      <c r="L6756" s="15" t="s">
        <v>24</v>
      </c>
      <c r="M6756" s="15" t="s">
        <v>26</v>
      </c>
      <c r="N6756" s="15" t="s">
        <v>24</v>
      </c>
      <c r="O6756" s="15" t="s">
        <v>24</v>
      </c>
      <c r="P6756" s="15" t="s">
        <v>29</v>
      </c>
      <c r="Q6756" s="15" t="s">
        <v>26</v>
      </c>
      <c r="R6756" s="15" t="s">
        <v>19</v>
      </c>
      <c r="S6756" s="18" t="n">
        <v>61.9</v>
      </c>
      <c r="T6756" s="15" t="s">
        <v>587</v>
      </c>
      <c r="U6756" s="15" t="s">
        <v>24</v>
      </c>
      <c r="V6756" s="18" t="n">
        <f aca="false">IF(ISNUMBER(T6756),T6756,0)</f>
        <v>0</v>
      </c>
      <c r="W6756" s="15" t="n">
        <f aca="false">IF(U6756="Yes",1,0)</f>
        <v>0</v>
      </c>
      <c r="X6756" s="15" t="str">
        <f aca="false">IF(F6756&lt;=12,"0-12 months",IF(F6756&lt;=24,"13-24 months",IF(F6756&lt;=48,"25-48 months","49-72 months")))</f>
        <v>0-12 months</v>
      </c>
      <c r="Y6756" s="15" t="str">
        <f aca="false">IF(C6756=1,"Yes","No")</f>
        <v>No</v>
      </c>
      <c r="Z6756" s="15" t="n">
        <f aca="false">COUNTIF(J6756:O6756,"Yes")</f>
        <v>3</v>
      </c>
      <c r="AA6756" s="18" t="n">
        <f aca="false">S6756*W6756</f>
        <v>0</v>
      </c>
      <c r="AB6756" s="15" t="n">
        <f aca="false">(P6756="Month-to-month")+(I6756="Fiber optic")+(R6756="Electronic check")+(F6756&lt;=12)+(M6756="No")+(J6756="No")</f>
        <v>1</v>
      </c>
      <c r="AC6756" s="15" t="str">
        <f aca="false">IF(AB6756&gt;=5,"High",IF(AB6756&gt;=3,"Medium","Low"))</f>
        <v>Low</v>
      </c>
    </row>
    <row r="6757" customFormat="false" ht="15" hidden="false" customHeight="false" outlineLevel="0" collapsed="false">
      <c r="A6757" s="15" t="s">
        <v>6854</v>
      </c>
      <c r="B6757" s="15" t="s">
        <v>98</v>
      </c>
      <c r="C6757" s="15" t="n">
        <v>0</v>
      </c>
      <c r="D6757" s="15" t="s">
        <v>24</v>
      </c>
      <c r="E6757" s="15" t="s">
        <v>24</v>
      </c>
      <c r="F6757" s="15" t="n">
        <v>42</v>
      </c>
      <c r="G6757" s="15" t="s">
        <v>26</v>
      </c>
      <c r="H6757" s="15" t="s">
        <v>26</v>
      </c>
      <c r="I6757" s="15" t="s">
        <v>102</v>
      </c>
      <c r="J6757" s="15" t="s">
        <v>24</v>
      </c>
      <c r="K6757" s="15" t="s">
        <v>24</v>
      </c>
      <c r="L6757" s="15" t="s">
        <v>26</v>
      </c>
      <c r="M6757" s="15" t="s">
        <v>24</v>
      </c>
      <c r="N6757" s="15" t="s">
        <v>24</v>
      </c>
      <c r="O6757" s="15" t="s">
        <v>24</v>
      </c>
      <c r="P6757" s="15" t="s">
        <v>25</v>
      </c>
      <c r="Q6757" s="15" t="s">
        <v>24</v>
      </c>
      <c r="R6757" s="15" t="s">
        <v>15</v>
      </c>
      <c r="S6757" s="18" t="n">
        <v>79.9</v>
      </c>
      <c r="T6757" s="15" t="n">
        <v>3313.4</v>
      </c>
      <c r="U6757" s="15" t="s">
        <v>24</v>
      </c>
      <c r="V6757" s="18" t="n">
        <f aca="false">IF(ISNUMBER(T6757),T6757,0)</f>
        <v>3313.4</v>
      </c>
      <c r="W6757" s="15" t="n">
        <f aca="false">IF(U6757="Yes",1,0)</f>
        <v>0</v>
      </c>
      <c r="X6757" s="15" t="str">
        <f aca="false">IF(F6757&lt;=12,"0-12 months",IF(F6757&lt;=24,"13-24 months",IF(F6757&lt;=48,"25-48 months","49-72 months")))</f>
        <v>25-48 months</v>
      </c>
      <c r="Y6757" s="15" t="str">
        <f aca="false">IF(C6757=1,"Yes","No")</f>
        <v>No</v>
      </c>
      <c r="Z6757" s="15" t="n">
        <f aca="false">COUNTIF(J6757:O6757,"Yes")</f>
        <v>1</v>
      </c>
      <c r="AA6757" s="18" t="n">
        <f aca="false">S6757*W6757</f>
        <v>0</v>
      </c>
      <c r="AB6757" s="15" t="n">
        <f aca="false">(P6757="Month-to-month")+(I6757="Fiber optic")+(R6757="Electronic check")+(F6757&lt;=12)+(M6757="No")+(J6757="No")</f>
        <v>5</v>
      </c>
      <c r="AC6757" s="15" t="str">
        <f aca="false">IF(AB6757&gt;=5,"High",IF(AB6757&gt;=3,"Medium","Low"))</f>
        <v>High</v>
      </c>
    </row>
    <row r="6758" customFormat="false" ht="15" hidden="false" customHeight="false" outlineLevel="0" collapsed="false">
      <c r="A6758" s="15" t="s">
        <v>6855</v>
      </c>
      <c r="B6758" s="15" t="s">
        <v>98</v>
      </c>
      <c r="C6758" s="15" t="n">
        <v>1</v>
      </c>
      <c r="D6758" s="15" t="s">
        <v>26</v>
      </c>
      <c r="E6758" s="15" t="s">
        <v>24</v>
      </c>
      <c r="F6758" s="15" t="n">
        <v>22</v>
      </c>
      <c r="G6758" s="15" t="s">
        <v>26</v>
      </c>
      <c r="H6758" s="15" t="s">
        <v>24</v>
      </c>
      <c r="I6758" s="15" t="s">
        <v>102</v>
      </c>
      <c r="J6758" s="15" t="s">
        <v>24</v>
      </c>
      <c r="K6758" s="15" t="s">
        <v>24</v>
      </c>
      <c r="L6758" s="15" t="s">
        <v>24</v>
      </c>
      <c r="M6758" s="15" t="s">
        <v>24</v>
      </c>
      <c r="N6758" s="15" t="s">
        <v>26</v>
      </c>
      <c r="O6758" s="15" t="s">
        <v>26</v>
      </c>
      <c r="P6758" s="15" t="s">
        <v>25</v>
      </c>
      <c r="Q6758" s="15" t="s">
        <v>26</v>
      </c>
      <c r="R6758" s="15" t="s">
        <v>19</v>
      </c>
      <c r="S6758" s="18" t="n">
        <v>89.75</v>
      </c>
      <c r="T6758" s="15" t="n">
        <v>1938.9</v>
      </c>
      <c r="U6758" s="15" t="s">
        <v>24</v>
      </c>
      <c r="V6758" s="18" t="n">
        <f aca="false">IF(ISNUMBER(T6758),T6758,0)</f>
        <v>1938.9</v>
      </c>
      <c r="W6758" s="15" t="n">
        <f aca="false">IF(U6758="Yes",1,0)</f>
        <v>0</v>
      </c>
      <c r="X6758" s="15" t="str">
        <f aca="false">IF(F6758&lt;=12,"0-12 months",IF(F6758&lt;=24,"13-24 months",IF(F6758&lt;=48,"25-48 months","49-72 months")))</f>
        <v>13-24 months</v>
      </c>
      <c r="Y6758" s="15" t="str">
        <f aca="false">IF(C6758=1,"Yes","No")</f>
        <v>Yes</v>
      </c>
      <c r="Z6758" s="15" t="n">
        <f aca="false">COUNTIF(J6758:O6758,"Yes")</f>
        <v>2</v>
      </c>
      <c r="AA6758" s="18" t="n">
        <f aca="false">S6758*W6758</f>
        <v>0</v>
      </c>
      <c r="AB6758" s="15" t="n">
        <f aca="false">(P6758="Month-to-month")+(I6758="Fiber optic")+(R6758="Electronic check")+(F6758&lt;=12)+(M6758="No")+(J6758="No")</f>
        <v>4</v>
      </c>
      <c r="AC6758" s="15" t="str">
        <f aca="false">IF(AB6758&gt;=5,"High",IF(AB6758&gt;=3,"Medium","Low"))</f>
        <v>Medium</v>
      </c>
    </row>
    <row r="6759" customFormat="false" ht="15" hidden="false" customHeight="false" outlineLevel="0" collapsed="false">
      <c r="A6759" s="15" t="s">
        <v>6856</v>
      </c>
      <c r="B6759" s="15" t="s">
        <v>98</v>
      </c>
      <c r="C6759" s="15" t="n">
        <v>0</v>
      </c>
      <c r="D6759" s="15" t="s">
        <v>26</v>
      </c>
      <c r="E6759" s="15" t="s">
        <v>26</v>
      </c>
      <c r="F6759" s="15" t="n">
        <v>51</v>
      </c>
      <c r="G6759" s="15" t="s">
        <v>24</v>
      </c>
      <c r="H6759" s="15" t="s">
        <v>95</v>
      </c>
      <c r="I6759" s="15" t="s">
        <v>96</v>
      </c>
      <c r="J6759" s="15" t="s">
        <v>26</v>
      </c>
      <c r="K6759" s="15" t="s">
        <v>26</v>
      </c>
      <c r="L6759" s="15" t="s">
        <v>26</v>
      </c>
      <c r="M6759" s="15" t="s">
        <v>24</v>
      </c>
      <c r="N6759" s="15" t="s">
        <v>26</v>
      </c>
      <c r="O6759" s="15" t="s">
        <v>26</v>
      </c>
      <c r="P6759" s="15" t="s">
        <v>27</v>
      </c>
      <c r="Q6759" s="15" t="s">
        <v>24</v>
      </c>
      <c r="R6759" s="15" t="s">
        <v>15</v>
      </c>
      <c r="S6759" s="18" t="n">
        <v>59.3</v>
      </c>
      <c r="T6759" s="15" t="n">
        <v>3014.65</v>
      </c>
      <c r="U6759" s="15" t="s">
        <v>26</v>
      </c>
      <c r="V6759" s="18" t="n">
        <f aca="false">IF(ISNUMBER(T6759),T6759,0)</f>
        <v>3014.65</v>
      </c>
      <c r="W6759" s="15" t="n">
        <f aca="false">IF(U6759="Yes",1,0)</f>
        <v>1</v>
      </c>
      <c r="X6759" s="15" t="str">
        <f aca="false">IF(F6759&lt;=12,"0-12 months",IF(F6759&lt;=24,"13-24 months",IF(F6759&lt;=48,"25-48 months","49-72 months")))</f>
        <v>49-72 months</v>
      </c>
      <c r="Y6759" s="15" t="str">
        <f aca="false">IF(C6759=1,"Yes","No")</f>
        <v>No</v>
      </c>
      <c r="Z6759" s="15" t="n">
        <f aca="false">COUNTIF(J6759:O6759,"Yes")</f>
        <v>5</v>
      </c>
      <c r="AA6759" s="18" t="n">
        <f aca="false">S6759*W6759</f>
        <v>59.3</v>
      </c>
      <c r="AB6759" s="15" t="n">
        <f aca="false">(P6759="Month-to-month")+(I6759="Fiber optic")+(R6759="Electronic check")+(F6759&lt;=12)+(M6759="No")+(J6759="No")</f>
        <v>2</v>
      </c>
      <c r="AC6759" s="15" t="str">
        <f aca="false">IF(AB6759&gt;=5,"High",IF(AB6759&gt;=3,"Medium","Low"))</f>
        <v>Low</v>
      </c>
    </row>
    <row r="6760" customFormat="false" ht="15" hidden="false" customHeight="false" outlineLevel="0" collapsed="false">
      <c r="A6760" s="15" t="s">
        <v>6857</v>
      </c>
      <c r="B6760" s="15" t="s">
        <v>98</v>
      </c>
      <c r="C6760" s="15" t="n">
        <v>0</v>
      </c>
      <c r="D6760" s="15" t="s">
        <v>24</v>
      </c>
      <c r="E6760" s="15" t="s">
        <v>24</v>
      </c>
      <c r="F6760" s="15" t="n">
        <v>27</v>
      </c>
      <c r="G6760" s="15" t="s">
        <v>26</v>
      </c>
      <c r="H6760" s="15" t="s">
        <v>24</v>
      </c>
      <c r="I6760" s="15" t="s">
        <v>24</v>
      </c>
      <c r="J6760" s="15" t="s">
        <v>28</v>
      </c>
      <c r="K6760" s="15" t="s">
        <v>28</v>
      </c>
      <c r="L6760" s="15" t="s">
        <v>28</v>
      </c>
      <c r="M6760" s="15" t="s">
        <v>28</v>
      </c>
      <c r="N6760" s="15" t="s">
        <v>28</v>
      </c>
      <c r="O6760" s="15" t="s">
        <v>28</v>
      </c>
      <c r="P6760" s="15" t="s">
        <v>25</v>
      </c>
      <c r="Q6760" s="15" t="s">
        <v>26</v>
      </c>
      <c r="R6760" s="15" t="s">
        <v>21</v>
      </c>
      <c r="S6760" s="18" t="n">
        <v>19.4</v>
      </c>
      <c r="T6760" s="15" t="n">
        <v>460.25</v>
      </c>
      <c r="U6760" s="15" t="s">
        <v>24</v>
      </c>
      <c r="V6760" s="18" t="n">
        <f aca="false">IF(ISNUMBER(T6760),T6760,0)</f>
        <v>460.25</v>
      </c>
      <c r="W6760" s="15" t="n">
        <f aca="false">IF(U6760="Yes",1,0)</f>
        <v>0</v>
      </c>
      <c r="X6760" s="15" t="str">
        <f aca="false">IF(F6760&lt;=12,"0-12 months",IF(F6760&lt;=24,"13-24 months",IF(F6760&lt;=48,"25-48 months","49-72 months")))</f>
        <v>25-48 months</v>
      </c>
      <c r="Y6760" s="15" t="str">
        <f aca="false">IF(C6760=1,"Yes","No")</f>
        <v>No</v>
      </c>
      <c r="Z6760" s="15" t="n">
        <f aca="false">COUNTIF(J6760:O6760,"Yes")</f>
        <v>0</v>
      </c>
      <c r="AA6760" s="18" t="n">
        <f aca="false">S6760*W6760</f>
        <v>0</v>
      </c>
      <c r="AB6760" s="15" t="n">
        <f aca="false">(P6760="Month-to-month")+(I6760="Fiber optic")+(R6760="Electronic check")+(F6760&lt;=12)+(M6760="No")+(J6760="No")</f>
        <v>1</v>
      </c>
      <c r="AC6760" s="15" t="str">
        <f aca="false">IF(AB6760&gt;=5,"High",IF(AB6760&gt;=3,"Medium","Low"))</f>
        <v>Low</v>
      </c>
    </row>
    <row r="6761" customFormat="false" ht="15" hidden="false" customHeight="false" outlineLevel="0" collapsed="false">
      <c r="A6761" s="15" t="s">
        <v>6858</v>
      </c>
      <c r="B6761" s="15" t="s">
        <v>98</v>
      </c>
      <c r="C6761" s="15" t="n">
        <v>1</v>
      </c>
      <c r="D6761" s="15" t="s">
        <v>26</v>
      </c>
      <c r="E6761" s="15" t="s">
        <v>24</v>
      </c>
      <c r="F6761" s="15" t="n">
        <v>51</v>
      </c>
      <c r="G6761" s="15" t="s">
        <v>26</v>
      </c>
      <c r="H6761" s="15" t="s">
        <v>26</v>
      </c>
      <c r="I6761" s="15" t="s">
        <v>102</v>
      </c>
      <c r="J6761" s="15" t="s">
        <v>26</v>
      </c>
      <c r="K6761" s="15" t="s">
        <v>24</v>
      </c>
      <c r="L6761" s="15" t="s">
        <v>26</v>
      </c>
      <c r="M6761" s="15" t="s">
        <v>24</v>
      </c>
      <c r="N6761" s="15" t="s">
        <v>24</v>
      </c>
      <c r="O6761" s="15" t="s">
        <v>26</v>
      </c>
      <c r="P6761" s="15" t="s">
        <v>27</v>
      </c>
      <c r="Q6761" s="15" t="s">
        <v>26</v>
      </c>
      <c r="R6761" s="15" t="s">
        <v>19</v>
      </c>
      <c r="S6761" s="18" t="n">
        <v>93.65</v>
      </c>
      <c r="T6761" s="15" t="n">
        <v>4839.15</v>
      </c>
      <c r="U6761" s="15" t="s">
        <v>24</v>
      </c>
      <c r="V6761" s="18" t="n">
        <f aca="false">IF(ISNUMBER(T6761),T6761,0)</f>
        <v>4839.15</v>
      </c>
      <c r="W6761" s="15" t="n">
        <f aca="false">IF(U6761="Yes",1,0)</f>
        <v>0</v>
      </c>
      <c r="X6761" s="15" t="str">
        <f aca="false">IF(F6761&lt;=12,"0-12 months",IF(F6761&lt;=24,"13-24 months",IF(F6761&lt;=48,"25-48 months","49-72 months")))</f>
        <v>49-72 months</v>
      </c>
      <c r="Y6761" s="15" t="str">
        <f aca="false">IF(C6761=1,"Yes","No")</f>
        <v>Yes</v>
      </c>
      <c r="Z6761" s="15" t="n">
        <f aca="false">COUNTIF(J6761:O6761,"Yes")</f>
        <v>3</v>
      </c>
      <c r="AA6761" s="18" t="n">
        <f aca="false">S6761*W6761</f>
        <v>0</v>
      </c>
      <c r="AB6761" s="15" t="n">
        <f aca="false">(P6761="Month-to-month")+(I6761="Fiber optic")+(R6761="Electronic check")+(F6761&lt;=12)+(M6761="No")+(J6761="No")</f>
        <v>2</v>
      </c>
      <c r="AC6761" s="15" t="str">
        <f aca="false">IF(AB6761&gt;=5,"High",IF(AB6761&gt;=3,"Medium","Low"))</f>
        <v>Low</v>
      </c>
    </row>
    <row r="6762" customFormat="false" ht="15" hidden="false" customHeight="false" outlineLevel="0" collapsed="false">
      <c r="A6762" s="15" t="s">
        <v>6859</v>
      </c>
      <c r="B6762" s="15" t="s">
        <v>98</v>
      </c>
      <c r="C6762" s="15" t="n">
        <v>0</v>
      </c>
      <c r="D6762" s="15" t="s">
        <v>24</v>
      </c>
      <c r="E6762" s="15" t="s">
        <v>26</v>
      </c>
      <c r="F6762" s="15" t="n">
        <v>4</v>
      </c>
      <c r="G6762" s="15" t="s">
        <v>26</v>
      </c>
      <c r="H6762" s="15" t="s">
        <v>24</v>
      </c>
      <c r="I6762" s="15" t="s">
        <v>96</v>
      </c>
      <c r="J6762" s="15" t="s">
        <v>26</v>
      </c>
      <c r="K6762" s="15" t="s">
        <v>24</v>
      </c>
      <c r="L6762" s="15" t="s">
        <v>24</v>
      </c>
      <c r="M6762" s="15" t="s">
        <v>24</v>
      </c>
      <c r="N6762" s="15" t="s">
        <v>24</v>
      </c>
      <c r="O6762" s="15" t="s">
        <v>24</v>
      </c>
      <c r="P6762" s="15" t="s">
        <v>25</v>
      </c>
      <c r="Q6762" s="15" t="s">
        <v>26</v>
      </c>
      <c r="R6762" s="15" t="s">
        <v>15</v>
      </c>
      <c r="S6762" s="18" t="n">
        <v>49.4</v>
      </c>
      <c r="T6762" s="15" t="n">
        <v>184.4</v>
      </c>
      <c r="U6762" s="15" t="s">
        <v>26</v>
      </c>
      <c r="V6762" s="18" t="n">
        <f aca="false">IF(ISNUMBER(T6762),T6762,0)</f>
        <v>184.4</v>
      </c>
      <c r="W6762" s="15" t="n">
        <f aca="false">IF(U6762="Yes",1,0)</f>
        <v>1</v>
      </c>
      <c r="X6762" s="15" t="str">
        <f aca="false">IF(F6762&lt;=12,"0-12 months",IF(F6762&lt;=24,"13-24 months",IF(F6762&lt;=48,"25-48 months","49-72 months")))</f>
        <v>0-12 months</v>
      </c>
      <c r="Y6762" s="15" t="str">
        <f aca="false">IF(C6762=1,"Yes","No")</f>
        <v>No</v>
      </c>
      <c r="Z6762" s="15" t="n">
        <f aca="false">COUNTIF(J6762:O6762,"Yes")</f>
        <v>1</v>
      </c>
      <c r="AA6762" s="18" t="n">
        <f aca="false">S6762*W6762</f>
        <v>49.4</v>
      </c>
      <c r="AB6762" s="15" t="n">
        <f aca="false">(P6762="Month-to-month")+(I6762="Fiber optic")+(R6762="Electronic check")+(F6762&lt;=12)+(M6762="No")+(J6762="No")</f>
        <v>4</v>
      </c>
      <c r="AC6762" s="15" t="str">
        <f aca="false">IF(AB6762&gt;=5,"High",IF(AB6762&gt;=3,"Medium","Low"))</f>
        <v>Medium</v>
      </c>
    </row>
    <row r="6763" customFormat="false" ht="15" hidden="false" customHeight="false" outlineLevel="0" collapsed="false">
      <c r="A6763" s="15" t="s">
        <v>6860</v>
      </c>
      <c r="B6763" s="15" t="s">
        <v>98</v>
      </c>
      <c r="C6763" s="15" t="n">
        <v>0</v>
      </c>
      <c r="D6763" s="15" t="s">
        <v>24</v>
      </c>
      <c r="E6763" s="15" t="s">
        <v>24</v>
      </c>
      <c r="F6763" s="15" t="n">
        <v>1</v>
      </c>
      <c r="G6763" s="15" t="s">
        <v>26</v>
      </c>
      <c r="H6763" s="15" t="s">
        <v>24</v>
      </c>
      <c r="I6763" s="15" t="s">
        <v>24</v>
      </c>
      <c r="J6763" s="15" t="s">
        <v>28</v>
      </c>
      <c r="K6763" s="15" t="s">
        <v>28</v>
      </c>
      <c r="L6763" s="15" t="s">
        <v>28</v>
      </c>
      <c r="M6763" s="15" t="s">
        <v>28</v>
      </c>
      <c r="N6763" s="15" t="s">
        <v>28</v>
      </c>
      <c r="O6763" s="15" t="s">
        <v>28</v>
      </c>
      <c r="P6763" s="15" t="s">
        <v>25</v>
      </c>
      <c r="Q6763" s="15" t="s">
        <v>26</v>
      </c>
      <c r="R6763" s="15" t="s">
        <v>17</v>
      </c>
      <c r="S6763" s="18" t="n">
        <v>19.9</v>
      </c>
      <c r="T6763" s="15" t="n">
        <v>19.9</v>
      </c>
      <c r="U6763" s="15" t="s">
        <v>24</v>
      </c>
      <c r="V6763" s="18" t="n">
        <f aca="false">IF(ISNUMBER(T6763),T6763,0)</f>
        <v>19.9</v>
      </c>
      <c r="W6763" s="15" t="n">
        <f aca="false">IF(U6763="Yes",1,0)</f>
        <v>0</v>
      </c>
      <c r="X6763" s="15" t="str">
        <f aca="false">IF(F6763&lt;=12,"0-12 months",IF(F6763&lt;=24,"13-24 months",IF(F6763&lt;=48,"25-48 months","49-72 months")))</f>
        <v>0-12 months</v>
      </c>
      <c r="Y6763" s="15" t="str">
        <f aca="false">IF(C6763=1,"Yes","No")</f>
        <v>No</v>
      </c>
      <c r="Z6763" s="15" t="n">
        <f aca="false">COUNTIF(J6763:O6763,"Yes")</f>
        <v>0</v>
      </c>
      <c r="AA6763" s="18" t="n">
        <f aca="false">S6763*W6763</f>
        <v>0</v>
      </c>
      <c r="AB6763" s="15" t="n">
        <f aca="false">(P6763="Month-to-month")+(I6763="Fiber optic")+(R6763="Electronic check")+(F6763&lt;=12)+(M6763="No")+(J6763="No")</f>
        <v>2</v>
      </c>
      <c r="AC6763" s="15" t="str">
        <f aca="false">IF(AB6763&gt;=5,"High",IF(AB6763&gt;=3,"Medium","Low"))</f>
        <v>Low</v>
      </c>
    </row>
    <row r="6764" customFormat="false" ht="15" hidden="false" customHeight="false" outlineLevel="0" collapsed="false">
      <c r="A6764" s="15" t="s">
        <v>6861</v>
      </c>
      <c r="B6764" s="15" t="s">
        <v>98</v>
      </c>
      <c r="C6764" s="15" t="n">
        <v>0</v>
      </c>
      <c r="D6764" s="15" t="s">
        <v>24</v>
      </c>
      <c r="E6764" s="15" t="s">
        <v>24</v>
      </c>
      <c r="F6764" s="15" t="n">
        <v>35</v>
      </c>
      <c r="G6764" s="15" t="s">
        <v>26</v>
      </c>
      <c r="H6764" s="15" t="s">
        <v>24</v>
      </c>
      <c r="I6764" s="15" t="s">
        <v>96</v>
      </c>
      <c r="J6764" s="15" t="s">
        <v>24</v>
      </c>
      <c r="K6764" s="15" t="s">
        <v>24</v>
      </c>
      <c r="L6764" s="15" t="s">
        <v>24</v>
      </c>
      <c r="M6764" s="15" t="s">
        <v>24</v>
      </c>
      <c r="N6764" s="15" t="s">
        <v>26</v>
      </c>
      <c r="O6764" s="15" t="s">
        <v>24</v>
      </c>
      <c r="P6764" s="15" t="s">
        <v>25</v>
      </c>
      <c r="Q6764" s="15" t="s">
        <v>24</v>
      </c>
      <c r="R6764" s="15" t="s">
        <v>17</v>
      </c>
      <c r="S6764" s="18" t="n">
        <v>55</v>
      </c>
      <c r="T6764" s="15" t="n">
        <v>2010.55</v>
      </c>
      <c r="U6764" s="15" t="s">
        <v>26</v>
      </c>
      <c r="V6764" s="18" t="n">
        <f aca="false">IF(ISNUMBER(T6764),T6764,0)</f>
        <v>2010.55</v>
      </c>
      <c r="W6764" s="15" t="n">
        <f aca="false">IF(U6764="Yes",1,0)</f>
        <v>1</v>
      </c>
      <c r="X6764" s="15" t="str">
        <f aca="false">IF(F6764&lt;=12,"0-12 months",IF(F6764&lt;=24,"13-24 months",IF(F6764&lt;=48,"25-48 months","49-72 months")))</f>
        <v>25-48 months</v>
      </c>
      <c r="Y6764" s="15" t="str">
        <f aca="false">IF(C6764=1,"Yes","No")</f>
        <v>No</v>
      </c>
      <c r="Z6764" s="15" t="n">
        <f aca="false">COUNTIF(J6764:O6764,"Yes")</f>
        <v>1</v>
      </c>
      <c r="AA6764" s="18" t="n">
        <f aca="false">S6764*W6764</f>
        <v>55</v>
      </c>
      <c r="AB6764" s="15" t="n">
        <f aca="false">(P6764="Month-to-month")+(I6764="Fiber optic")+(R6764="Electronic check")+(F6764&lt;=12)+(M6764="No")+(J6764="No")</f>
        <v>3</v>
      </c>
      <c r="AC6764" s="15" t="str">
        <f aca="false">IF(AB6764&gt;=5,"High",IF(AB6764&gt;=3,"Medium","Low"))</f>
        <v>Medium</v>
      </c>
    </row>
    <row r="6765" customFormat="false" ht="15" hidden="false" customHeight="false" outlineLevel="0" collapsed="false">
      <c r="A6765" s="15" t="s">
        <v>6862</v>
      </c>
      <c r="B6765" s="15" t="s">
        <v>98</v>
      </c>
      <c r="C6765" s="15" t="n">
        <v>1</v>
      </c>
      <c r="D6765" s="15" t="s">
        <v>26</v>
      </c>
      <c r="E6765" s="15" t="s">
        <v>26</v>
      </c>
      <c r="F6765" s="15" t="n">
        <v>71</v>
      </c>
      <c r="G6765" s="15" t="s">
        <v>26</v>
      </c>
      <c r="H6765" s="15" t="s">
        <v>26</v>
      </c>
      <c r="I6765" s="15" t="s">
        <v>96</v>
      </c>
      <c r="J6765" s="15" t="s">
        <v>24</v>
      </c>
      <c r="K6765" s="15" t="s">
        <v>26</v>
      </c>
      <c r="L6765" s="15" t="s">
        <v>26</v>
      </c>
      <c r="M6765" s="15" t="s">
        <v>26</v>
      </c>
      <c r="N6765" s="15" t="s">
        <v>24</v>
      </c>
      <c r="O6765" s="15" t="s">
        <v>26</v>
      </c>
      <c r="P6765" s="15" t="s">
        <v>27</v>
      </c>
      <c r="Q6765" s="15" t="s">
        <v>26</v>
      </c>
      <c r="R6765" s="15" t="s">
        <v>19</v>
      </c>
      <c r="S6765" s="18" t="n">
        <v>72.9</v>
      </c>
      <c r="T6765" s="15" t="n">
        <v>5139.65</v>
      </c>
      <c r="U6765" s="15" t="s">
        <v>24</v>
      </c>
      <c r="V6765" s="18" t="n">
        <f aca="false">IF(ISNUMBER(T6765),T6765,0)</f>
        <v>5139.65</v>
      </c>
      <c r="W6765" s="15" t="n">
        <f aca="false">IF(U6765="Yes",1,0)</f>
        <v>0</v>
      </c>
      <c r="X6765" s="15" t="str">
        <f aca="false">IF(F6765&lt;=12,"0-12 months",IF(F6765&lt;=24,"13-24 months",IF(F6765&lt;=48,"25-48 months","49-72 months")))</f>
        <v>49-72 months</v>
      </c>
      <c r="Y6765" s="15" t="str">
        <f aca="false">IF(C6765=1,"Yes","No")</f>
        <v>Yes</v>
      </c>
      <c r="Z6765" s="15" t="n">
        <f aca="false">COUNTIF(J6765:O6765,"Yes")</f>
        <v>4</v>
      </c>
      <c r="AA6765" s="18" t="n">
        <f aca="false">S6765*W6765</f>
        <v>0</v>
      </c>
      <c r="AB6765" s="15" t="n">
        <f aca="false">(P6765="Month-to-month")+(I6765="Fiber optic")+(R6765="Electronic check")+(F6765&lt;=12)+(M6765="No")+(J6765="No")</f>
        <v>1</v>
      </c>
      <c r="AC6765" s="15" t="str">
        <f aca="false">IF(AB6765&gt;=5,"High",IF(AB6765&gt;=3,"Medium","Low"))</f>
        <v>Low</v>
      </c>
    </row>
    <row r="6766" customFormat="false" ht="15" hidden="false" customHeight="false" outlineLevel="0" collapsed="false">
      <c r="A6766" s="15" t="s">
        <v>6863</v>
      </c>
      <c r="B6766" s="15" t="s">
        <v>94</v>
      </c>
      <c r="C6766" s="15" t="n">
        <v>0</v>
      </c>
      <c r="D6766" s="15" t="s">
        <v>24</v>
      </c>
      <c r="E6766" s="15" t="s">
        <v>24</v>
      </c>
      <c r="F6766" s="15" t="n">
        <v>1</v>
      </c>
      <c r="G6766" s="15" t="s">
        <v>26</v>
      </c>
      <c r="H6766" s="15" t="s">
        <v>24</v>
      </c>
      <c r="I6766" s="15" t="s">
        <v>102</v>
      </c>
      <c r="J6766" s="15" t="s">
        <v>24</v>
      </c>
      <c r="K6766" s="15" t="s">
        <v>24</v>
      </c>
      <c r="L6766" s="15" t="s">
        <v>24</v>
      </c>
      <c r="M6766" s="15" t="s">
        <v>24</v>
      </c>
      <c r="N6766" s="15" t="s">
        <v>24</v>
      </c>
      <c r="O6766" s="15" t="s">
        <v>24</v>
      </c>
      <c r="P6766" s="15" t="s">
        <v>25</v>
      </c>
      <c r="Q6766" s="15" t="s">
        <v>26</v>
      </c>
      <c r="R6766" s="15" t="s">
        <v>15</v>
      </c>
      <c r="S6766" s="18" t="n">
        <v>69.2</v>
      </c>
      <c r="T6766" s="15" t="n">
        <v>69.2</v>
      </c>
      <c r="U6766" s="15" t="s">
        <v>26</v>
      </c>
      <c r="V6766" s="18" t="n">
        <f aca="false">IF(ISNUMBER(T6766),T6766,0)</f>
        <v>69.2</v>
      </c>
      <c r="W6766" s="15" t="n">
        <f aca="false">IF(U6766="Yes",1,0)</f>
        <v>1</v>
      </c>
      <c r="X6766" s="15" t="str">
        <f aca="false">IF(F6766&lt;=12,"0-12 months",IF(F6766&lt;=24,"13-24 months",IF(F6766&lt;=48,"25-48 months","49-72 months")))</f>
        <v>0-12 months</v>
      </c>
      <c r="Y6766" s="15" t="str">
        <f aca="false">IF(C6766=1,"Yes","No")</f>
        <v>No</v>
      </c>
      <c r="Z6766" s="15" t="n">
        <f aca="false">COUNTIF(J6766:O6766,"Yes")</f>
        <v>0</v>
      </c>
      <c r="AA6766" s="18" t="n">
        <f aca="false">S6766*W6766</f>
        <v>69.2</v>
      </c>
      <c r="AB6766" s="15" t="n">
        <f aca="false">(P6766="Month-to-month")+(I6766="Fiber optic")+(R6766="Electronic check")+(F6766&lt;=12)+(M6766="No")+(J6766="No")</f>
        <v>6</v>
      </c>
      <c r="AC6766" s="15" t="str">
        <f aca="false">IF(AB6766&gt;=5,"High",IF(AB6766&gt;=3,"Medium","Low"))</f>
        <v>High</v>
      </c>
    </row>
    <row r="6767" customFormat="false" ht="15" hidden="false" customHeight="false" outlineLevel="0" collapsed="false">
      <c r="A6767" s="15" t="s">
        <v>6864</v>
      </c>
      <c r="B6767" s="15" t="s">
        <v>94</v>
      </c>
      <c r="C6767" s="15" t="n">
        <v>0</v>
      </c>
      <c r="D6767" s="15" t="s">
        <v>26</v>
      </c>
      <c r="E6767" s="15" t="s">
        <v>26</v>
      </c>
      <c r="F6767" s="15" t="n">
        <v>69</v>
      </c>
      <c r="G6767" s="15" t="s">
        <v>26</v>
      </c>
      <c r="H6767" s="15" t="s">
        <v>26</v>
      </c>
      <c r="I6767" s="15" t="s">
        <v>24</v>
      </c>
      <c r="J6767" s="15" t="s">
        <v>28</v>
      </c>
      <c r="K6767" s="15" t="s">
        <v>28</v>
      </c>
      <c r="L6767" s="15" t="s">
        <v>28</v>
      </c>
      <c r="M6767" s="15" t="s">
        <v>28</v>
      </c>
      <c r="N6767" s="15" t="s">
        <v>28</v>
      </c>
      <c r="O6767" s="15" t="s">
        <v>28</v>
      </c>
      <c r="P6767" s="15" t="s">
        <v>29</v>
      </c>
      <c r="Q6767" s="15" t="s">
        <v>26</v>
      </c>
      <c r="R6767" s="15" t="s">
        <v>19</v>
      </c>
      <c r="S6767" s="18" t="n">
        <v>25.6</v>
      </c>
      <c r="T6767" s="15" t="n">
        <v>1673.4</v>
      </c>
      <c r="U6767" s="15" t="s">
        <v>24</v>
      </c>
      <c r="V6767" s="18" t="n">
        <f aca="false">IF(ISNUMBER(T6767),T6767,0)</f>
        <v>1673.4</v>
      </c>
      <c r="W6767" s="15" t="n">
        <f aca="false">IF(U6767="Yes",1,0)</f>
        <v>0</v>
      </c>
      <c r="X6767" s="15" t="str">
        <f aca="false">IF(F6767&lt;=12,"0-12 months",IF(F6767&lt;=24,"13-24 months",IF(F6767&lt;=48,"25-48 months","49-72 months")))</f>
        <v>49-72 months</v>
      </c>
      <c r="Y6767" s="15" t="str">
        <f aca="false">IF(C6767=1,"Yes","No")</f>
        <v>No</v>
      </c>
      <c r="Z6767" s="15" t="n">
        <f aca="false">COUNTIF(J6767:O6767,"Yes")</f>
        <v>0</v>
      </c>
      <c r="AA6767" s="18" t="n">
        <f aca="false">S6767*W6767</f>
        <v>0</v>
      </c>
      <c r="AB6767" s="15" t="n">
        <f aca="false">(P6767="Month-to-month")+(I6767="Fiber optic")+(R6767="Electronic check")+(F6767&lt;=12)+(M6767="No")+(J6767="No")</f>
        <v>0</v>
      </c>
      <c r="AC6767" s="15" t="str">
        <f aca="false">IF(AB6767&gt;=5,"High",IF(AB6767&gt;=3,"Medium","Low"))</f>
        <v>Low</v>
      </c>
    </row>
    <row r="6768" customFormat="false" ht="15" hidden="false" customHeight="false" outlineLevel="0" collapsed="false">
      <c r="A6768" s="15" t="s">
        <v>6865</v>
      </c>
      <c r="B6768" s="15" t="s">
        <v>98</v>
      </c>
      <c r="C6768" s="15" t="n">
        <v>0</v>
      </c>
      <c r="D6768" s="15" t="s">
        <v>26</v>
      </c>
      <c r="E6768" s="15" t="s">
        <v>26</v>
      </c>
      <c r="F6768" s="15" t="n">
        <v>14</v>
      </c>
      <c r="G6768" s="15" t="s">
        <v>26</v>
      </c>
      <c r="H6768" s="15" t="s">
        <v>24</v>
      </c>
      <c r="I6768" s="15" t="s">
        <v>24</v>
      </c>
      <c r="J6768" s="15" t="s">
        <v>28</v>
      </c>
      <c r="K6768" s="15" t="s">
        <v>28</v>
      </c>
      <c r="L6768" s="15" t="s">
        <v>28</v>
      </c>
      <c r="M6768" s="15" t="s">
        <v>28</v>
      </c>
      <c r="N6768" s="15" t="s">
        <v>28</v>
      </c>
      <c r="O6768" s="15" t="s">
        <v>28</v>
      </c>
      <c r="P6768" s="15" t="s">
        <v>27</v>
      </c>
      <c r="Q6768" s="15" t="s">
        <v>24</v>
      </c>
      <c r="R6768" s="15" t="s">
        <v>17</v>
      </c>
      <c r="S6768" s="18" t="n">
        <v>19.75</v>
      </c>
      <c r="T6768" s="15" t="n">
        <v>309.35</v>
      </c>
      <c r="U6768" s="15" t="s">
        <v>24</v>
      </c>
      <c r="V6768" s="18" t="n">
        <f aca="false">IF(ISNUMBER(T6768),T6768,0)</f>
        <v>309.35</v>
      </c>
      <c r="W6768" s="15" t="n">
        <f aca="false">IF(U6768="Yes",1,0)</f>
        <v>0</v>
      </c>
      <c r="X6768" s="15" t="str">
        <f aca="false">IF(F6768&lt;=12,"0-12 months",IF(F6768&lt;=24,"13-24 months",IF(F6768&lt;=48,"25-48 months","49-72 months")))</f>
        <v>13-24 months</v>
      </c>
      <c r="Y6768" s="15" t="str">
        <f aca="false">IF(C6768=1,"Yes","No")</f>
        <v>No</v>
      </c>
      <c r="Z6768" s="15" t="n">
        <f aca="false">COUNTIF(J6768:O6768,"Yes")</f>
        <v>0</v>
      </c>
      <c r="AA6768" s="18" t="n">
        <f aca="false">S6768*W6768</f>
        <v>0</v>
      </c>
      <c r="AB6768" s="15" t="n">
        <f aca="false">(P6768="Month-to-month")+(I6768="Fiber optic")+(R6768="Electronic check")+(F6768&lt;=12)+(M6768="No")+(J6768="No")</f>
        <v>0</v>
      </c>
      <c r="AC6768" s="15" t="str">
        <f aca="false">IF(AB6768&gt;=5,"High",IF(AB6768&gt;=3,"Medium","Low"))</f>
        <v>Low</v>
      </c>
    </row>
    <row r="6769" customFormat="false" ht="15" hidden="false" customHeight="false" outlineLevel="0" collapsed="false">
      <c r="A6769" s="15" t="s">
        <v>6866</v>
      </c>
      <c r="B6769" s="15" t="s">
        <v>98</v>
      </c>
      <c r="C6769" s="15" t="n">
        <v>0</v>
      </c>
      <c r="D6769" s="15" t="s">
        <v>26</v>
      </c>
      <c r="E6769" s="15" t="s">
        <v>24</v>
      </c>
      <c r="F6769" s="15" t="n">
        <v>57</v>
      </c>
      <c r="G6769" s="15" t="s">
        <v>26</v>
      </c>
      <c r="H6769" s="15" t="s">
        <v>24</v>
      </c>
      <c r="I6769" s="15" t="s">
        <v>96</v>
      </c>
      <c r="J6769" s="15" t="s">
        <v>26</v>
      </c>
      <c r="K6769" s="15" t="s">
        <v>24</v>
      </c>
      <c r="L6769" s="15" t="s">
        <v>24</v>
      </c>
      <c r="M6769" s="15" t="s">
        <v>26</v>
      </c>
      <c r="N6769" s="15" t="s">
        <v>24</v>
      </c>
      <c r="O6769" s="15" t="s">
        <v>24</v>
      </c>
      <c r="P6769" s="15" t="s">
        <v>25</v>
      </c>
      <c r="Q6769" s="15" t="s">
        <v>24</v>
      </c>
      <c r="R6769" s="15" t="s">
        <v>15</v>
      </c>
      <c r="S6769" s="18" t="n">
        <v>55.7</v>
      </c>
      <c r="T6769" s="15" t="n">
        <v>3171.6</v>
      </c>
      <c r="U6769" s="15" t="s">
        <v>24</v>
      </c>
      <c r="V6769" s="18" t="n">
        <f aca="false">IF(ISNUMBER(T6769),T6769,0)</f>
        <v>3171.6</v>
      </c>
      <c r="W6769" s="15" t="n">
        <f aca="false">IF(U6769="Yes",1,0)</f>
        <v>0</v>
      </c>
      <c r="X6769" s="15" t="str">
        <f aca="false">IF(F6769&lt;=12,"0-12 months",IF(F6769&lt;=24,"13-24 months",IF(F6769&lt;=48,"25-48 months","49-72 months")))</f>
        <v>49-72 months</v>
      </c>
      <c r="Y6769" s="15" t="str">
        <f aca="false">IF(C6769=1,"Yes","No")</f>
        <v>No</v>
      </c>
      <c r="Z6769" s="15" t="n">
        <f aca="false">COUNTIF(J6769:O6769,"Yes")</f>
        <v>2</v>
      </c>
      <c r="AA6769" s="18" t="n">
        <f aca="false">S6769*W6769</f>
        <v>0</v>
      </c>
      <c r="AB6769" s="15" t="n">
        <f aca="false">(P6769="Month-to-month")+(I6769="Fiber optic")+(R6769="Electronic check")+(F6769&lt;=12)+(M6769="No")+(J6769="No")</f>
        <v>2</v>
      </c>
      <c r="AC6769" s="15" t="str">
        <f aca="false">IF(AB6769&gt;=5,"High",IF(AB6769&gt;=3,"Medium","Low"))</f>
        <v>Low</v>
      </c>
    </row>
    <row r="6770" customFormat="false" ht="15" hidden="false" customHeight="false" outlineLevel="0" collapsed="false">
      <c r="A6770" s="15" t="s">
        <v>6867</v>
      </c>
      <c r="B6770" s="15" t="s">
        <v>94</v>
      </c>
      <c r="C6770" s="15" t="n">
        <v>0</v>
      </c>
      <c r="D6770" s="15" t="s">
        <v>26</v>
      </c>
      <c r="E6770" s="15" t="s">
        <v>26</v>
      </c>
      <c r="F6770" s="15" t="n">
        <v>72</v>
      </c>
      <c r="G6770" s="15" t="s">
        <v>26</v>
      </c>
      <c r="H6770" s="15" t="s">
        <v>26</v>
      </c>
      <c r="I6770" s="15" t="s">
        <v>102</v>
      </c>
      <c r="J6770" s="15" t="s">
        <v>26</v>
      </c>
      <c r="K6770" s="15" t="s">
        <v>26</v>
      </c>
      <c r="L6770" s="15" t="s">
        <v>26</v>
      </c>
      <c r="M6770" s="15" t="s">
        <v>26</v>
      </c>
      <c r="N6770" s="15" t="s">
        <v>26</v>
      </c>
      <c r="O6770" s="15" t="s">
        <v>26</v>
      </c>
      <c r="P6770" s="15" t="s">
        <v>29</v>
      </c>
      <c r="Q6770" s="15" t="s">
        <v>24</v>
      </c>
      <c r="R6770" s="15" t="s">
        <v>21</v>
      </c>
      <c r="S6770" s="18" t="n">
        <v>117.5</v>
      </c>
      <c r="T6770" s="15" t="n">
        <v>8670.1</v>
      </c>
      <c r="U6770" s="15" t="s">
        <v>24</v>
      </c>
      <c r="V6770" s="18" t="n">
        <f aca="false">IF(ISNUMBER(T6770),T6770,0)</f>
        <v>8670.1</v>
      </c>
      <c r="W6770" s="15" t="n">
        <f aca="false">IF(U6770="Yes",1,0)</f>
        <v>0</v>
      </c>
      <c r="X6770" s="15" t="str">
        <f aca="false">IF(F6770&lt;=12,"0-12 months",IF(F6770&lt;=24,"13-24 months",IF(F6770&lt;=48,"25-48 months","49-72 months")))</f>
        <v>49-72 months</v>
      </c>
      <c r="Y6770" s="15" t="str">
        <f aca="false">IF(C6770=1,"Yes","No")</f>
        <v>No</v>
      </c>
      <c r="Z6770" s="15" t="n">
        <f aca="false">COUNTIF(J6770:O6770,"Yes")</f>
        <v>6</v>
      </c>
      <c r="AA6770" s="18" t="n">
        <f aca="false">S6770*W6770</f>
        <v>0</v>
      </c>
      <c r="AB6770" s="15" t="n">
        <f aca="false">(P6770="Month-to-month")+(I6770="Fiber optic")+(R6770="Electronic check")+(F6770&lt;=12)+(M6770="No")+(J6770="No")</f>
        <v>1</v>
      </c>
      <c r="AC6770" s="15" t="str">
        <f aca="false">IF(AB6770&gt;=5,"High",IF(AB6770&gt;=3,"Medium","Low"))</f>
        <v>Low</v>
      </c>
    </row>
    <row r="6771" customFormat="false" ht="15" hidden="false" customHeight="false" outlineLevel="0" collapsed="false">
      <c r="A6771" s="15" t="s">
        <v>6868</v>
      </c>
      <c r="B6771" s="15" t="s">
        <v>98</v>
      </c>
      <c r="C6771" s="15" t="n">
        <v>0</v>
      </c>
      <c r="D6771" s="15" t="s">
        <v>24</v>
      </c>
      <c r="E6771" s="15" t="s">
        <v>24</v>
      </c>
      <c r="F6771" s="15" t="n">
        <v>48</v>
      </c>
      <c r="G6771" s="15" t="s">
        <v>26</v>
      </c>
      <c r="H6771" s="15" t="s">
        <v>24</v>
      </c>
      <c r="I6771" s="15" t="s">
        <v>24</v>
      </c>
      <c r="J6771" s="15" t="s">
        <v>28</v>
      </c>
      <c r="K6771" s="15" t="s">
        <v>28</v>
      </c>
      <c r="L6771" s="15" t="s">
        <v>28</v>
      </c>
      <c r="M6771" s="15" t="s">
        <v>28</v>
      </c>
      <c r="N6771" s="15" t="s">
        <v>28</v>
      </c>
      <c r="O6771" s="15" t="s">
        <v>28</v>
      </c>
      <c r="P6771" s="15" t="s">
        <v>29</v>
      </c>
      <c r="Q6771" s="15" t="s">
        <v>24</v>
      </c>
      <c r="R6771" s="15" t="s">
        <v>21</v>
      </c>
      <c r="S6771" s="18" t="n">
        <v>19.85</v>
      </c>
      <c r="T6771" s="15" t="n">
        <v>916</v>
      </c>
      <c r="U6771" s="15" t="s">
        <v>24</v>
      </c>
      <c r="V6771" s="18" t="n">
        <f aca="false">IF(ISNUMBER(T6771),T6771,0)</f>
        <v>916</v>
      </c>
      <c r="W6771" s="15" t="n">
        <f aca="false">IF(U6771="Yes",1,0)</f>
        <v>0</v>
      </c>
      <c r="X6771" s="15" t="str">
        <f aca="false">IF(F6771&lt;=12,"0-12 months",IF(F6771&lt;=24,"13-24 months",IF(F6771&lt;=48,"25-48 months","49-72 months")))</f>
        <v>25-48 months</v>
      </c>
      <c r="Y6771" s="15" t="str">
        <f aca="false">IF(C6771=1,"Yes","No")</f>
        <v>No</v>
      </c>
      <c r="Z6771" s="15" t="n">
        <f aca="false">COUNTIF(J6771:O6771,"Yes")</f>
        <v>0</v>
      </c>
      <c r="AA6771" s="18" t="n">
        <f aca="false">S6771*W6771</f>
        <v>0</v>
      </c>
      <c r="AB6771" s="15" t="n">
        <f aca="false">(P6771="Month-to-month")+(I6771="Fiber optic")+(R6771="Electronic check")+(F6771&lt;=12)+(M6771="No")+(J6771="No")</f>
        <v>0</v>
      </c>
      <c r="AC6771" s="15" t="str">
        <f aca="false">IF(AB6771&gt;=5,"High",IF(AB6771&gt;=3,"Medium","Low"))</f>
        <v>Low</v>
      </c>
    </row>
    <row r="6772" customFormat="false" ht="15" hidden="false" customHeight="false" outlineLevel="0" collapsed="false">
      <c r="A6772" s="15" t="s">
        <v>6869</v>
      </c>
      <c r="B6772" s="15" t="s">
        <v>94</v>
      </c>
      <c r="C6772" s="15" t="n">
        <v>0</v>
      </c>
      <c r="D6772" s="15" t="s">
        <v>26</v>
      </c>
      <c r="E6772" s="15" t="s">
        <v>26</v>
      </c>
      <c r="F6772" s="15" t="n">
        <v>4</v>
      </c>
      <c r="G6772" s="15" t="s">
        <v>26</v>
      </c>
      <c r="H6772" s="15" t="s">
        <v>24</v>
      </c>
      <c r="I6772" s="15" t="s">
        <v>102</v>
      </c>
      <c r="J6772" s="15" t="s">
        <v>24</v>
      </c>
      <c r="K6772" s="15" t="s">
        <v>24</v>
      </c>
      <c r="L6772" s="15" t="s">
        <v>24</v>
      </c>
      <c r="M6772" s="15" t="s">
        <v>24</v>
      </c>
      <c r="N6772" s="15" t="s">
        <v>26</v>
      </c>
      <c r="O6772" s="15" t="s">
        <v>24</v>
      </c>
      <c r="P6772" s="15" t="s">
        <v>25</v>
      </c>
      <c r="Q6772" s="15" t="s">
        <v>26</v>
      </c>
      <c r="R6772" s="15" t="s">
        <v>17</v>
      </c>
      <c r="S6772" s="18" t="n">
        <v>78.9</v>
      </c>
      <c r="T6772" s="15" t="n">
        <v>299.75</v>
      </c>
      <c r="U6772" s="15" t="s">
        <v>24</v>
      </c>
      <c r="V6772" s="18" t="n">
        <f aca="false">IF(ISNUMBER(T6772),T6772,0)</f>
        <v>299.75</v>
      </c>
      <c r="W6772" s="15" t="n">
        <f aca="false">IF(U6772="Yes",1,0)</f>
        <v>0</v>
      </c>
      <c r="X6772" s="15" t="str">
        <f aca="false">IF(F6772&lt;=12,"0-12 months",IF(F6772&lt;=24,"13-24 months",IF(F6772&lt;=48,"25-48 months","49-72 months")))</f>
        <v>0-12 months</v>
      </c>
      <c r="Y6772" s="15" t="str">
        <f aca="false">IF(C6772=1,"Yes","No")</f>
        <v>No</v>
      </c>
      <c r="Z6772" s="15" t="n">
        <f aca="false">COUNTIF(J6772:O6772,"Yes")</f>
        <v>1</v>
      </c>
      <c r="AA6772" s="18" t="n">
        <f aca="false">S6772*W6772</f>
        <v>0</v>
      </c>
      <c r="AB6772" s="15" t="n">
        <f aca="false">(P6772="Month-to-month")+(I6772="Fiber optic")+(R6772="Electronic check")+(F6772&lt;=12)+(M6772="No")+(J6772="No")</f>
        <v>5</v>
      </c>
      <c r="AC6772" s="15" t="str">
        <f aca="false">IF(AB6772&gt;=5,"High",IF(AB6772&gt;=3,"Medium","Low"))</f>
        <v>High</v>
      </c>
    </row>
    <row r="6773" customFormat="false" ht="15" hidden="false" customHeight="false" outlineLevel="0" collapsed="false">
      <c r="A6773" s="15" t="s">
        <v>6870</v>
      </c>
      <c r="B6773" s="15" t="s">
        <v>98</v>
      </c>
      <c r="C6773" s="15" t="n">
        <v>0</v>
      </c>
      <c r="D6773" s="15" t="s">
        <v>26</v>
      </c>
      <c r="E6773" s="15" t="s">
        <v>26</v>
      </c>
      <c r="F6773" s="15" t="n">
        <v>31</v>
      </c>
      <c r="G6773" s="15" t="s">
        <v>26</v>
      </c>
      <c r="H6773" s="15" t="s">
        <v>24</v>
      </c>
      <c r="I6773" s="15" t="s">
        <v>24</v>
      </c>
      <c r="J6773" s="15" t="s">
        <v>28</v>
      </c>
      <c r="K6773" s="15" t="s">
        <v>28</v>
      </c>
      <c r="L6773" s="15" t="s">
        <v>28</v>
      </c>
      <c r="M6773" s="15" t="s">
        <v>28</v>
      </c>
      <c r="N6773" s="15" t="s">
        <v>28</v>
      </c>
      <c r="O6773" s="15" t="s">
        <v>28</v>
      </c>
      <c r="P6773" s="15" t="s">
        <v>25</v>
      </c>
      <c r="Q6773" s="15" t="s">
        <v>26</v>
      </c>
      <c r="R6773" s="15" t="s">
        <v>15</v>
      </c>
      <c r="S6773" s="18" t="n">
        <v>20.65</v>
      </c>
      <c r="T6773" s="15" t="n">
        <v>702.05</v>
      </c>
      <c r="U6773" s="15" t="s">
        <v>24</v>
      </c>
      <c r="V6773" s="18" t="n">
        <f aca="false">IF(ISNUMBER(T6773),T6773,0)</f>
        <v>702.05</v>
      </c>
      <c r="W6773" s="15" t="n">
        <f aca="false">IF(U6773="Yes",1,0)</f>
        <v>0</v>
      </c>
      <c r="X6773" s="15" t="str">
        <f aca="false">IF(F6773&lt;=12,"0-12 months",IF(F6773&lt;=24,"13-24 months",IF(F6773&lt;=48,"25-48 months","49-72 months")))</f>
        <v>25-48 months</v>
      </c>
      <c r="Y6773" s="15" t="str">
        <f aca="false">IF(C6773=1,"Yes","No")</f>
        <v>No</v>
      </c>
      <c r="Z6773" s="15" t="n">
        <f aca="false">COUNTIF(J6773:O6773,"Yes")</f>
        <v>0</v>
      </c>
      <c r="AA6773" s="18" t="n">
        <f aca="false">S6773*W6773</f>
        <v>0</v>
      </c>
      <c r="AB6773" s="15" t="n">
        <f aca="false">(P6773="Month-to-month")+(I6773="Fiber optic")+(R6773="Electronic check")+(F6773&lt;=12)+(M6773="No")+(J6773="No")</f>
        <v>2</v>
      </c>
      <c r="AC6773" s="15" t="str">
        <f aca="false">IF(AB6773&gt;=5,"High",IF(AB6773&gt;=3,"Medium","Low"))</f>
        <v>Low</v>
      </c>
    </row>
    <row r="6774" customFormat="false" ht="15" hidden="false" customHeight="false" outlineLevel="0" collapsed="false">
      <c r="A6774" s="15" t="s">
        <v>6871</v>
      </c>
      <c r="B6774" s="15" t="s">
        <v>98</v>
      </c>
      <c r="C6774" s="15" t="n">
        <v>0</v>
      </c>
      <c r="D6774" s="15" t="s">
        <v>24</v>
      </c>
      <c r="E6774" s="15" t="s">
        <v>24</v>
      </c>
      <c r="F6774" s="15" t="n">
        <v>38</v>
      </c>
      <c r="G6774" s="15" t="s">
        <v>26</v>
      </c>
      <c r="H6774" s="15" t="s">
        <v>24</v>
      </c>
      <c r="I6774" s="15" t="s">
        <v>96</v>
      </c>
      <c r="J6774" s="15" t="s">
        <v>24</v>
      </c>
      <c r="K6774" s="15" t="s">
        <v>24</v>
      </c>
      <c r="L6774" s="15" t="s">
        <v>26</v>
      </c>
      <c r="M6774" s="15" t="s">
        <v>26</v>
      </c>
      <c r="N6774" s="15" t="s">
        <v>24</v>
      </c>
      <c r="O6774" s="15" t="s">
        <v>26</v>
      </c>
      <c r="P6774" s="15" t="s">
        <v>27</v>
      </c>
      <c r="Q6774" s="15" t="s">
        <v>26</v>
      </c>
      <c r="R6774" s="15" t="s">
        <v>17</v>
      </c>
      <c r="S6774" s="18" t="n">
        <v>62.3</v>
      </c>
      <c r="T6774" s="15" t="n">
        <v>2354.8</v>
      </c>
      <c r="U6774" s="15" t="s">
        <v>26</v>
      </c>
      <c r="V6774" s="18" t="n">
        <f aca="false">IF(ISNUMBER(T6774),T6774,0)</f>
        <v>2354.8</v>
      </c>
      <c r="W6774" s="15" t="n">
        <f aca="false">IF(U6774="Yes",1,0)</f>
        <v>1</v>
      </c>
      <c r="X6774" s="15" t="str">
        <f aca="false">IF(F6774&lt;=12,"0-12 months",IF(F6774&lt;=24,"13-24 months",IF(F6774&lt;=48,"25-48 months","49-72 months")))</f>
        <v>25-48 months</v>
      </c>
      <c r="Y6774" s="15" t="str">
        <f aca="false">IF(C6774=1,"Yes","No")</f>
        <v>No</v>
      </c>
      <c r="Z6774" s="15" t="n">
        <f aca="false">COUNTIF(J6774:O6774,"Yes")</f>
        <v>3</v>
      </c>
      <c r="AA6774" s="18" t="n">
        <f aca="false">S6774*W6774</f>
        <v>62.3</v>
      </c>
      <c r="AB6774" s="15" t="n">
        <f aca="false">(P6774="Month-to-month")+(I6774="Fiber optic")+(R6774="Electronic check")+(F6774&lt;=12)+(M6774="No")+(J6774="No")</f>
        <v>1</v>
      </c>
      <c r="AC6774" s="15" t="str">
        <f aca="false">IF(AB6774&gt;=5,"High",IF(AB6774&gt;=3,"Medium","Low"))</f>
        <v>Low</v>
      </c>
    </row>
    <row r="6775" customFormat="false" ht="15" hidden="false" customHeight="false" outlineLevel="0" collapsed="false">
      <c r="A6775" s="15" t="s">
        <v>6872</v>
      </c>
      <c r="B6775" s="15" t="s">
        <v>98</v>
      </c>
      <c r="C6775" s="15" t="n">
        <v>1</v>
      </c>
      <c r="D6775" s="15" t="s">
        <v>26</v>
      </c>
      <c r="E6775" s="15" t="s">
        <v>24</v>
      </c>
      <c r="F6775" s="15" t="n">
        <v>37</v>
      </c>
      <c r="G6775" s="15" t="s">
        <v>26</v>
      </c>
      <c r="H6775" s="15" t="s">
        <v>26</v>
      </c>
      <c r="I6775" s="15" t="s">
        <v>102</v>
      </c>
      <c r="J6775" s="15" t="s">
        <v>24</v>
      </c>
      <c r="K6775" s="15" t="s">
        <v>24</v>
      </c>
      <c r="L6775" s="15" t="s">
        <v>24</v>
      </c>
      <c r="M6775" s="15" t="s">
        <v>24</v>
      </c>
      <c r="N6775" s="15" t="s">
        <v>26</v>
      </c>
      <c r="O6775" s="15" t="s">
        <v>26</v>
      </c>
      <c r="P6775" s="15" t="s">
        <v>25</v>
      </c>
      <c r="Q6775" s="15" t="s">
        <v>26</v>
      </c>
      <c r="R6775" s="15" t="s">
        <v>15</v>
      </c>
      <c r="S6775" s="18" t="n">
        <v>92.5</v>
      </c>
      <c r="T6775" s="15" t="n">
        <v>3473.4</v>
      </c>
      <c r="U6775" s="15" t="s">
        <v>26</v>
      </c>
      <c r="V6775" s="18" t="n">
        <f aca="false">IF(ISNUMBER(T6775),T6775,0)</f>
        <v>3473.4</v>
      </c>
      <c r="W6775" s="15" t="n">
        <f aca="false">IF(U6775="Yes",1,0)</f>
        <v>1</v>
      </c>
      <c r="X6775" s="15" t="str">
        <f aca="false">IF(F6775&lt;=12,"0-12 months",IF(F6775&lt;=24,"13-24 months",IF(F6775&lt;=48,"25-48 months","49-72 months")))</f>
        <v>25-48 months</v>
      </c>
      <c r="Y6775" s="15" t="str">
        <f aca="false">IF(C6775=1,"Yes","No")</f>
        <v>Yes</v>
      </c>
      <c r="Z6775" s="15" t="n">
        <f aca="false">COUNTIF(J6775:O6775,"Yes")</f>
        <v>2</v>
      </c>
      <c r="AA6775" s="18" t="n">
        <f aca="false">S6775*W6775</f>
        <v>92.5</v>
      </c>
      <c r="AB6775" s="15" t="n">
        <f aca="false">(P6775="Month-to-month")+(I6775="Fiber optic")+(R6775="Electronic check")+(F6775&lt;=12)+(M6775="No")+(J6775="No")</f>
        <v>5</v>
      </c>
      <c r="AC6775" s="15" t="str">
        <f aca="false">IF(AB6775&gt;=5,"High",IF(AB6775&gt;=3,"Medium","Low"))</f>
        <v>High</v>
      </c>
    </row>
    <row r="6776" customFormat="false" ht="15" hidden="false" customHeight="false" outlineLevel="0" collapsed="false">
      <c r="A6776" s="15" t="s">
        <v>6873</v>
      </c>
      <c r="B6776" s="15" t="s">
        <v>94</v>
      </c>
      <c r="C6776" s="15" t="n">
        <v>0</v>
      </c>
      <c r="D6776" s="15" t="s">
        <v>24</v>
      </c>
      <c r="E6776" s="15" t="s">
        <v>24</v>
      </c>
      <c r="F6776" s="15" t="n">
        <v>1</v>
      </c>
      <c r="G6776" s="15" t="s">
        <v>26</v>
      </c>
      <c r="H6776" s="15" t="s">
        <v>24</v>
      </c>
      <c r="I6776" s="15" t="s">
        <v>24</v>
      </c>
      <c r="J6776" s="15" t="s">
        <v>28</v>
      </c>
      <c r="K6776" s="15" t="s">
        <v>28</v>
      </c>
      <c r="L6776" s="15" t="s">
        <v>28</v>
      </c>
      <c r="M6776" s="15" t="s">
        <v>28</v>
      </c>
      <c r="N6776" s="15" t="s">
        <v>28</v>
      </c>
      <c r="O6776" s="15" t="s">
        <v>28</v>
      </c>
      <c r="P6776" s="15" t="s">
        <v>25</v>
      </c>
      <c r="Q6776" s="15" t="s">
        <v>24</v>
      </c>
      <c r="R6776" s="15" t="s">
        <v>17</v>
      </c>
      <c r="S6776" s="18" t="n">
        <v>19.65</v>
      </c>
      <c r="T6776" s="15" t="n">
        <v>19.65</v>
      </c>
      <c r="U6776" s="15" t="s">
        <v>24</v>
      </c>
      <c r="V6776" s="18" t="n">
        <f aca="false">IF(ISNUMBER(T6776),T6776,0)</f>
        <v>19.65</v>
      </c>
      <c r="W6776" s="15" t="n">
        <f aca="false">IF(U6776="Yes",1,0)</f>
        <v>0</v>
      </c>
      <c r="X6776" s="15" t="str">
        <f aca="false">IF(F6776&lt;=12,"0-12 months",IF(F6776&lt;=24,"13-24 months",IF(F6776&lt;=48,"25-48 months","49-72 months")))</f>
        <v>0-12 months</v>
      </c>
      <c r="Y6776" s="15" t="str">
        <f aca="false">IF(C6776=1,"Yes","No")</f>
        <v>No</v>
      </c>
      <c r="Z6776" s="15" t="n">
        <f aca="false">COUNTIF(J6776:O6776,"Yes")</f>
        <v>0</v>
      </c>
      <c r="AA6776" s="18" t="n">
        <f aca="false">S6776*W6776</f>
        <v>0</v>
      </c>
      <c r="AB6776" s="15" t="n">
        <f aca="false">(P6776="Month-to-month")+(I6776="Fiber optic")+(R6776="Electronic check")+(F6776&lt;=12)+(M6776="No")+(J6776="No")</f>
        <v>2</v>
      </c>
      <c r="AC6776" s="15" t="str">
        <f aca="false">IF(AB6776&gt;=5,"High",IF(AB6776&gt;=3,"Medium","Low"))</f>
        <v>Low</v>
      </c>
    </row>
    <row r="6777" customFormat="false" ht="15" hidden="false" customHeight="false" outlineLevel="0" collapsed="false">
      <c r="A6777" s="15" t="s">
        <v>6874</v>
      </c>
      <c r="B6777" s="15" t="s">
        <v>98</v>
      </c>
      <c r="C6777" s="15" t="n">
        <v>1</v>
      </c>
      <c r="D6777" s="15" t="s">
        <v>24</v>
      </c>
      <c r="E6777" s="15" t="s">
        <v>24</v>
      </c>
      <c r="F6777" s="15" t="n">
        <v>57</v>
      </c>
      <c r="G6777" s="15" t="s">
        <v>26</v>
      </c>
      <c r="H6777" s="15" t="s">
        <v>26</v>
      </c>
      <c r="I6777" s="15" t="s">
        <v>96</v>
      </c>
      <c r="J6777" s="15" t="s">
        <v>24</v>
      </c>
      <c r="K6777" s="15" t="s">
        <v>26</v>
      </c>
      <c r="L6777" s="15" t="s">
        <v>26</v>
      </c>
      <c r="M6777" s="15" t="s">
        <v>24</v>
      </c>
      <c r="N6777" s="15" t="s">
        <v>26</v>
      </c>
      <c r="O6777" s="15" t="s">
        <v>26</v>
      </c>
      <c r="P6777" s="15" t="s">
        <v>29</v>
      </c>
      <c r="Q6777" s="15" t="s">
        <v>26</v>
      </c>
      <c r="R6777" s="15" t="s">
        <v>19</v>
      </c>
      <c r="S6777" s="18" t="n">
        <v>79.75</v>
      </c>
      <c r="T6777" s="15" t="n">
        <v>4438.2</v>
      </c>
      <c r="U6777" s="15" t="s">
        <v>24</v>
      </c>
      <c r="V6777" s="18" t="n">
        <f aca="false">IF(ISNUMBER(T6777),T6777,0)</f>
        <v>4438.2</v>
      </c>
      <c r="W6777" s="15" t="n">
        <f aca="false">IF(U6777="Yes",1,0)</f>
        <v>0</v>
      </c>
      <c r="X6777" s="15" t="str">
        <f aca="false">IF(F6777&lt;=12,"0-12 months",IF(F6777&lt;=24,"13-24 months",IF(F6777&lt;=48,"25-48 months","49-72 months")))</f>
        <v>49-72 months</v>
      </c>
      <c r="Y6777" s="15" t="str">
        <f aca="false">IF(C6777=1,"Yes","No")</f>
        <v>Yes</v>
      </c>
      <c r="Z6777" s="15" t="n">
        <f aca="false">COUNTIF(J6777:O6777,"Yes")</f>
        <v>4</v>
      </c>
      <c r="AA6777" s="18" t="n">
        <f aca="false">S6777*W6777</f>
        <v>0</v>
      </c>
      <c r="AB6777" s="15" t="n">
        <f aca="false">(P6777="Month-to-month")+(I6777="Fiber optic")+(R6777="Electronic check")+(F6777&lt;=12)+(M6777="No")+(J6777="No")</f>
        <v>2</v>
      </c>
      <c r="AC6777" s="15" t="str">
        <f aca="false">IF(AB6777&gt;=5,"High",IF(AB6777&gt;=3,"Medium","Low"))</f>
        <v>Low</v>
      </c>
    </row>
    <row r="6778" customFormat="false" ht="15" hidden="false" customHeight="false" outlineLevel="0" collapsed="false">
      <c r="A6778" s="15" t="s">
        <v>6875</v>
      </c>
      <c r="B6778" s="15" t="s">
        <v>94</v>
      </c>
      <c r="C6778" s="15" t="n">
        <v>1</v>
      </c>
      <c r="D6778" s="15" t="s">
        <v>26</v>
      </c>
      <c r="E6778" s="15" t="s">
        <v>24</v>
      </c>
      <c r="F6778" s="15" t="n">
        <v>62</v>
      </c>
      <c r="G6778" s="15" t="s">
        <v>26</v>
      </c>
      <c r="H6778" s="15" t="s">
        <v>24</v>
      </c>
      <c r="I6778" s="15" t="s">
        <v>96</v>
      </c>
      <c r="J6778" s="15" t="s">
        <v>26</v>
      </c>
      <c r="K6778" s="15" t="s">
        <v>24</v>
      </c>
      <c r="L6778" s="15" t="s">
        <v>26</v>
      </c>
      <c r="M6778" s="15" t="s">
        <v>26</v>
      </c>
      <c r="N6778" s="15" t="s">
        <v>26</v>
      </c>
      <c r="O6778" s="15" t="s">
        <v>26</v>
      </c>
      <c r="P6778" s="15" t="s">
        <v>29</v>
      </c>
      <c r="Q6778" s="15" t="s">
        <v>26</v>
      </c>
      <c r="R6778" s="15" t="s">
        <v>21</v>
      </c>
      <c r="S6778" s="18" t="n">
        <v>79.95</v>
      </c>
      <c r="T6778" s="15" t="n">
        <v>4819.75</v>
      </c>
      <c r="U6778" s="15" t="s">
        <v>24</v>
      </c>
      <c r="V6778" s="18" t="n">
        <f aca="false">IF(ISNUMBER(T6778),T6778,0)</f>
        <v>4819.75</v>
      </c>
      <c r="W6778" s="15" t="n">
        <f aca="false">IF(U6778="Yes",1,0)</f>
        <v>0</v>
      </c>
      <c r="X6778" s="15" t="str">
        <f aca="false">IF(F6778&lt;=12,"0-12 months",IF(F6778&lt;=24,"13-24 months",IF(F6778&lt;=48,"25-48 months","49-72 months")))</f>
        <v>49-72 months</v>
      </c>
      <c r="Y6778" s="15" t="str">
        <f aca="false">IF(C6778=1,"Yes","No")</f>
        <v>Yes</v>
      </c>
      <c r="Z6778" s="15" t="n">
        <f aca="false">COUNTIF(J6778:O6778,"Yes")</f>
        <v>5</v>
      </c>
      <c r="AA6778" s="18" t="n">
        <f aca="false">S6778*W6778</f>
        <v>0</v>
      </c>
      <c r="AB6778" s="15" t="n">
        <f aca="false">(P6778="Month-to-month")+(I6778="Fiber optic")+(R6778="Electronic check")+(F6778&lt;=12)+(M6778="No")+(J6778="No")</f>
        <v>0</v>
      </c>
      <c r="AC6778" s="15" t="str">
        <f aca="false">IF(AB6778&gt;=5,"High",IF(AB6778&gt;=3,"Medium","Low"))</f>
        <v>Low</v>
      </c>
    </row>
    <row r="6779" customFormat="false" ht="15" hidden="false" customHeight="false" outlineLevel="0" collapsed="false">
      <c r="A6779" s="15" t="s">
        <v>6876</v>
      </c>
      <c r="B6779" s="15" t="s">
        <v>98</v>
      </c>
      <c r="C6779" s="15" t="n">
        <v>0</v>
      </c>
      <c r="D6779" s="15" t="s">
        <v>26</v>
      </c>
      <c r="E6779" s="15" t="s">
        <v>24</v>
      </c>
      <c r="F6779" s="15" t="n">
        <v>3</v>
      </c>
      <c r="G6779" s="15" t="s">
        <v>24</v>
      </c>
      <c r="H6779" s="15" t="s">
        <v>95</v>
      </c>
      <c r="I6779" s="15" t="s">
        <v>96</v>
      </c>
      <c r="J6779" s="15" t="s">
        <v>24</v>
      </c>
      <c r="K6779" s="15" t="s">
        <v>24</v>
      </c>
      <c r="L6779" s="15" t="s">
        <v>24</v>
      </c>
      <c r="M6779" s="15" t="s">
        <v>26</v>
      </c>
      <c r="N6779" s="15" t="s">
        <v>24</v>
      </c>
      <c r="O6779" s="15" t="s">
        <v>24</v>
      </c>
      <c r="P6779" s="15" t="s">
        <v>25</v>
      </c>
      <c r="Q6779" s="15" t="s">
        <v>26</v>
      </c>
      <c r="R6779" s="15" t="s">
        <v>15</v>
      </c>
      <c r="S6779" s="18" t="n">
        <v>29.9</v>
      </c>
      <c r="T6779" s="15" t="n">
        <v>92.25</v>
      </c>
      <c r="U6779" s="15" t="s">
        <v>24</v>
      </c>
      <c r="V6779" s="18" t="n">
        <f aca="false">IF(ISNUMBER(T6779),T6779,0)</f>
        <v>92.25</v>
      </c>
      <c r="W6779" s="15" t="n">
        <f aca="false">IF(U6779="Yes",1,0)</f>
        <v>0</v>
      </c>
      <c r="X6779" s="15" t="str">
        <f aca="false">IF(F6779&lt;=12,"0-12 months",IF(F6779&lt;=24,"13-24 months",IF(F6779&lt;=48,"25-48 months","49-72 months")))</f>
        <v>0-12 months</v>
      </c>
      <c r="Y6779" s="15" t="str">
        <f aca="false">IF(C6779=1,"Yes","No")</f>
        <v>No</v>
      </c>
      <c r="Z6779" s="15" t="n">
        <f aca="false">COUNTIF(J6779:O6779,"Yes")</f>
        <v>1</v>
      </c>
      <c r="AA6779" s="18" t="n">
        <f aca="false">S6779*W6779</f>
        <v>0</v>
      </c>
      <c r="AB6779" s="15" t="n">
        <f aca="false">(P6779="Month-to-month")+(I6779="Fiber optic")+(R6779="Electronic check")+(F6779&lt;=12)+(M6779="No")+(J6779="No")</f>
        <v>4</v>
      </c>
      <c r="AC6779" s="15" t="str">
        <f aca="false">IF(AB6779&gt;=5,"High",IF(AB6779&gt;=3,"Medium","Low"))</f>
        <v>Medium</v>
      </c>
    </row>
    <row r="6780" customFormat="false" ht="15" hidden="false" customHeight="false" outlineLevel="0" collapsed="false">
      <c r="A6780" s="15" t="s">
        <v>6877</v>
      </c>
      <c r="B6780" s="15" t="s">
        <v>94</v>
      </c>
      <c r="C6780" s="15" t="n">
        <v>0</v>
      </c>
      <c r="D6780" s="15" t="s">
        <v>24</v>
      </c>
      <c r="E6780" s="15" t="s">
        <v>26</v>
      </c>
      <c r="F6780" s="15" t="n">
        <v>72</v>
      </c>
      <c r="G6780" s="15" t="s">
        <v>26</v>
      </c>
      <c r="H6780" s="15" t="s">
        <v>24</v>
      </c>
      <c r="I6780" s="15" t="s">
        <v>24</v>
      </c>
      <c r="J6780" s="15" t="s">
        <v>28</v>
      </c>
      <c r="K6780" s="15" t="s">
        <v>28</v>
      </c>
      <c r="L6780" s="15" t="s">
        <v>28</v>
      </c>
      <c r="M6780" s="15" t="s">
        <v>28</v>
      </c>
      <c r="N6780" s="15" t="s">
        <v>28</v>
      </c>
      <c r="O6780" s="15" t="s">
        <v>28</v>
      </c>
      <c r="P6780" s="15" t="s">
        <v>29</v>
      </c>
      <c r="Q6780" s="15" t="s">
        <v>26</v>
      </c>
      <c r="R6780" s="15" t="s">
        <v>17</v>
      </c>
      <c r="S6780" s="18" t="n">
        <v>19.75</v>
      </c>
      <c r="T6780" s="15" t="n">
        <v>1567</v>
      </c>
      <c r="U6780" s="15" t="s">
        <v>24</v>
      </c>
      <c r="V6780" s="18" t="n">
        <f aca="false">IF(ISNUMBER(T6780),T6780,0)</f>
        <v>1567</v>
      </c>
      <c r="W6780" s="15" t="n">
        <f aca="false">IF(U6780="Yes",1,0)</f>
        <v>0</v>
      </c>
      <c r="X6780" s="15" t="str">
        <f aca="false">IF(F6780&lt;=12,"0-12 months",IF(F6780&lt;=24,"13-24 months",IF(F6780&lt;=48,"25-48 months","49-72 months")))</f>
        <v>49-72 months</v>
      </c>
      <c r="Y6780" s="15" t="str">
        <f aca="false">IF(C6780=1,"Yes","No")</f>
        <v>No</v>
      </c>
      <c r="Z6780" s="15" t="n">
        <f aca="false">COUNTIF(J6780:O6780,"Yes")</f>
        <v>0</v>
      </c>
      <c r="AA6780" s="18" t="n">
        <f aca="false">S6780*W6780</f>
        <v>0</v>
      </c>
      <c r="AB6780" s="15" t="n">
        <f aca="false">(P6780="Month-to-month")+(I6780="Fiber optic")+(R6780="Electronic check")+(F6780&lt;=12)+(M6780="No")+(J6780="No")</f>
        <v>0</v>
      </c>
      <c r="AC6780" s="15" t="str">
        <f aca="false">IF(AB6780&gt;=5,"High",IF(AB6780&gt;=3,"Medium","Low"))</f>
        <v>Low</v>
      </c>
    </row>
    <row r="6781" customFormat="false" ht="15" hidden="false" customHeight="false" outlineLevel="0" collapsed="false">
      <c r="A6781" s="15" t="s">
        <v>6878</v>
      </c>
      <c r="B6781" s="15" t="s">
        <v>98</v>
      </c>
      <c r="C6781" s="15" t="n">
        <v>0</v>
      </c>
      <c r="D6781" s="15" t="s">
        <v>24</v>
      </c>
      <c r="E6781" s="15" t="s">
        <v>26</v>
      </c>
      <c r="F6781" s="15" t="n">
        <v>29</v>
      </c>
      <c r="G6781" s="15" t="s">
        <v>24</v>
      </c>
      <c r="H6781" s="15" t="s">
        <v>95</v>
      </c>
      <c r="I6781" s="15" t="s">
        <v>96</v>
      </c>
      <c r="J6781" s="15" t="s">
        <v>26</v>
      </c>
      <c r="K6781" s="15" t="s">
        <v>26</v>
      </c>
      <c r="L6781" s="15" t="s">
        <v>26</v>
      </c>
      <c r="M6781" s="15" t="s">
        <v>26</v>
      </c>
      <c r="N6781" s="15" t="s">
        <v>24</v>
      </c>
      <c r="O6781" s="15" t="s">
        <v>24</v>
      </c>
      <c r="P6781" s="15" t="s">
        <v>25</v>
      </c>
      <c r="Q6781" s="15" t="s">
        <v>26</v>
      </c>
      <c r="R6781" s="15" t="s">
        <v>17</v>
      </c>
      <c r="S6781" s="18" t="n">
        <v>45</v>
      </c>
      <c r="T6781" s="15" t="n">
        <v>1242.45</v>
      </c>
      <c r="U6781" s="15" t="s">
        <v>24</v>
      </c>
      <c r="V6781" s="18" t="n">
        <f aca="false">IF(ISNUMBER(T6781),T6781,0)</f>
        <v>1242.45</v>
      </c>
      <c r="W6781" s="15" t="n">
        <f aca="false">IF(U6781="Yes",1,0)</f>
        <v>0</v>
      </c>
      <c r="X6781" s="15" t="str">
        <f aca="false">IF(F6781&lt;=12,"0-12 months",IF(F6781&lt;=24,"13-24 months",IF(F6781&lt;=48,"25-48 months","49-72 months")))</f>
        <v>25-48 months</v>
      </c>
      <c r="Y6781" s="15" t="str">
        <f aca="false">IF(C6781=1,"Yes","No")</f>
        <v>No</v>
      </c>
      <c r="Z6781" s="15" t="n">
        <f aca="false">COUNTIF(J6781:O6781,"Yes")</f>
        <v>4</v>
      </c>
      <c r="AA6781" s="18" t="n">
        <f aca="false">S6781*W6781</f>
        <v>0</v>
      </c>
      <c r="AB6781" s="15" t="n">
        <f aca="false">(P6781="Month-to-month")+(I6781="Fiber optic")+(R6781="Electronic check")+(F6781&lt;=12)+(M6781="No")+(J6781="No")</f>
        <v>1</v>
      </c>
      <c r="AC6781" s="15" t="str">
        <f aca="false">IF(AB6781&gt;=5,"High",IF(AB6781&gt;=3,"Medium","Low"))</f>
        <v>Low</v>
      </c>
    </row>
    <row r="6782" customFormat="false" ht="15" hidden="false" customHeight="false" outlineLevel="0" collapsed="false">
      <c r="A6782" s="15" t="s">
        <v>6879</v>
      </c>
      <c r="B6782" s="15" t="s">
        <v>98</v>
      </c>
      <c r="C6782" s="15" t="n">
        <v>0</v>
      </c>
      <c r="D6782" s="15" t="s">
        <v>26</v>
      </c>
      <c r="E6782" s="15" t="s">
        <v>26</v>
      </c>
      <c r="F6782" s="15" t="n">
        <v>13</v>
      </c>
      <c r="G6782" s="15" t="s">
        <v>26</v>
      </c>
      <c r="H6782" s="15" t="s">
        <v>24</v>
      </c>
      <c r="I6782" s="15" t="s">
        <v>96</v>
      </c>
      <c r="J6782" s="15" t="s">
        <v>24</v>
      </c>
      <c r="K6782" s="15" t="s">
        <v>24</v>
      </c>
      <c r="L6782" s="15" t="s">
        <v>24</v>
      </c>
      <c r="M6782" s="15" t="s">
        <v>24</v>
      </c>
      <c r="N6782" s="15" t="s">
        <v>24</v>
      </c>
      <c r="O6782" s="15" t="s">
        <v>24</v>
      </c>
      <c r="P6782" s="15" t="s">
        <v>25</v>
      </c>
      <c r="Q6782" s="15" t="s">
        <v>24</v>
      </c>
      <c r="R6782" s="15" t="s">
        <v>19</v>
      </c>
      <c r="S6782" s="18" t="n">
        <v>44.8</v>
      </c>
      <c r="T6782" s="15" t="n">
        <v>559.2</v>
      </c>
      <c r="U6782" s="15" t="s">
        <v>24</v>
      </c>
      <c r="V6782" s="18" t="n">
        <f aca="false">IF(ISNUMBER(T6782),T6782,0)</f>
        <v>559.2</v>
      </c>
      <c r="W6782" s="15" t="n">
        <f aca="false">IF(U6782="Yes",1,0)</f>
        <v>0</v>
      </c>
      <c r="X6782" s="15" t="str">
        <f aca="false">IF(F6782&lt;=12,"0-12 months",IF(F6782&lt;=24,"13-24 months",IF(F6782&lt;=48,"25-48 months","49-72 months")))</f>
        <v>13-24 months</v>
      </c>
      <c r="Y6782" s="15" t="str">
        <f aca="false">IF(C6782=1,"Yes","No")</f>
        <v>No</v>
      </c>
      <c r="Z6782" s="15" t="n">
        <f aca="false">COUNTIF(J6782:O6782,"Yes")</f>
        <v>0</v>
      </c>
      <c r="AA6782" s="18" t="n">
        <f aca="false">S6782*W6782</f>
        <v>0</v>
      </c>
      <c r="AB6782" s="15" t="n">
        <f aca="false">(P6782="Month-to-month")+(I6782="Fiber optic")+(R6782="Electronic check")+(F6782&lt;=12)+(M6782="No")+(J6782="No")</f>
        <v>3</v>
      </c>
      <c r="AC6782" s="15" t="str">
        <f aca="false">IF(AB6782&gt;=5,"High",IF(AB6782&gt;=3,"Medium","Low"))</f>
        <v>Medium</v>
      </c>
    </row>
    <row r="6783" customFormat="false" ht="15" hidden="false" customHeight="false" outlineLevel="0" collapsed="false">
      <c r="A6783" s="15" t="s">
        <v>6880</v>
      </c>
      <c r="B6783" s="15" t="s">
        <v>98</v>
      </c>
      <c r="C6783" s="15" t="n">
        <v>0</v>
      </c>
      <c r="D6783" s="15" t="s">
        <v>24</v>
      </c>
      <c r="E6783" s="15" t="s">
        <v>26</v>
      </c>
      <c r="F6783" s="15" t="n">
        <v>3</v>
      </c>
      <c r="G6783" s="15" t="s">
        <v>26</v>
      </c>
      <c r="H6783" s="15" t="s">
        <v>24</v>
      </c>
      <c r="I6783" s="15" t="s">
        <v>102</v>
      </c>
      <c r="J6783" s="15" t="s">
        <v>24</v>
      </c>
      <c r="K6783" s="15" t="s">
        <v>24</v>
      </c>
      <c r="L6783" s="15" t="s">
        <v>24</v>
      </c>
      <c r="M6783" s="15" t="s">
        <v>24</v>
      </c>
      <c r="N6783" s="15" t="s">
        <v>24</v>
      </c>
      <c r="O6783" s="15" t="s">
        <v>24</v>
      </c>
      <c r="P6783" s="15" t="s">
        <v>25</v>
      </c>
      <c r="Q6783" s="15" t="s">
        <v>24</v>
      </c>
      <c r="R6783" s="15" t="s">
        <v>15</v>
      </c>
      <c r="S6783" s="18" t="n">
        <v>69.65</v>
      </c>
      <c r="T6783" s="15" t="n">
        <v>220.1</v>
      </c>
      <c r="U6783" s="15" t="s">
        <v>26</v>
      </c>
      <c r="V6783" s="18" t="n">
        <f aca="false">IF(ISNUMBER(T6783),T6783,0)</f>
        <v>220.1</v>
      </c>
      <c r="W6783" s="15" t="n">
        <f aca="false">IF(U6783="Yes",1,0)</f>
        <v>1</v>
      </c>
      <c r="X6783" s="15" t="str">
        <f aca="false">IF(F6783&lt;=12,"0-12 months",IF(F6783&lt;=24,"13-24 months",IF(F6783&lt;=48,"25-48 months","49-72 months")))</f>
        <v>0-12 months</v>
      </c>
      <c r="Y6783" s="15" t="str">
        <f aca="false">IF(C6783=1,"Yes","No")</f>
        <v>No</v>
      </c>
      <c r="Z6783" s="15" t="n">
        <f aca="false">COUNTIF(J6783:O6783,"Yes")</f>
        <v>0</v>
      </c>
      <c r="AA6783" s="18" t="n">
        <f aca="false">S6783*W6783</f>
        <v>69.65</v>
      </c>
      <c r="AB6783" s="15" t="n">
        <f aca="false">(P6783="Month-to-month")+(I6783="Fiber optic")+(R6783="Electronic check")+(F6783&lt;=12)+(M6783="No")+(J6783="No")</f>
        <v>6</v>
      </c>
      <c r="AC6783" s="15" t="str">
        <f aca="false">IF(AB6783&gt;=5,"High",IF(AB6783&gt;=3,"Medium","Low"))</f>
        <v>High</v>
      </c>
    </row>
    <row r="6784" customFormat="false" ht="15" hidden="false" customHeight="false" outlineLevel="0" collapsed="false">
      <c r="A6784" s="15" t="s">
        <v>6881</v>
      </c>
      <c r="B6784" s="15" t="s">
        <v>94</v>
      </c>
      <c r="C6784" s="15" t="n">
        <v>0</v>
      </c>
      <c r="D6784" s="15" t="s">
        <v>24</v>
      </c>
      <c r="E6784" s="15" t="s">
        <v>24</v>
      </c>
      <c r="F6784" s="15" t="n">
        <v>11</v>
      </c>
      <c r="G6784" s="15" t="s">
        <v>26</v>
      </c>
      <c r="H6784" s="15" t="s">
        <v>24</v>
      </c>
      <c r="I6784" s="15" t="s">
        <v>96</v>
      </c>
      <c r="J6784" s="15" t="s">
        <v>24</v>
      </c>
      <c r="K6784" s="15" t="s">
        <v>26</v>
      </c>
      <c r="L6784" s="15" t="s">
        <v>24</v>
      </c>
      <c r="M6784" s="15" t="s">
        <v>24</v>
      </c>
      <c r="N6784" s="15" t="s">
        <v>24</v>
      </c>
      <c r="O6784" s="15" t="s">
        <v>24</v>
      </c>
      <c r="P6784" s="15" t="s">
        <v>25</v>
      </c>
      <c r="Q6784" s="15" t="s">
        <v>24</v>
      </c>
      <c r="R6784" s="15" t="s">
        <v>15</v>
      </c>
      <c r="S6784" s="18" t="n">
        <v>51.1</v>
      </c>
      <c r="T6784" s="15" t="n">
        <v>531.15</v>
      </c>
      <c r="U6784" s="15" t="s">
        <v>24</v>
      </c>
      <c r="V6784" s="18" t="n">
        <f aca="false">IF(ISNUMBER(T6784),T6784,0)</f>
        <v>531.15</v>
      </c>
      <c r="W6784" s="15" t="n">
        <f aca="false">IF(U6784="Yes",1,0)</f>
        <v>0</v>
      </c>
      <c r="X6784" s="15" t="str">
        <f aca="false">IF(F6784&lt;=12,"0-12 months",IF(F6784&lt;=24,"13-24 months",IF(F6784&lt;=48,"25-48 months","49-72 months")))</f>
        <v>0-12 months</v>
      </c>
      <c r="Y6784" s="15" t="str">
        <f aca="false">IF(C6784=1,"Yes","No")</f>
        <v>No</v>
      </c>
      <c r="Z6784" s="15" t="n">
        <f aca="false">COUNTIF(J6784:O6784,"Yes")</f>
        <v>1</v>
      </c>
      <c r="AA6784" s="18" t="n">
        <f aca="false">S6784*W6784</f>
        <v>0</v>
      </c>
      <c r="AB6784" s="15" t="n">
        <f aca="false">(P6784="Month-to-month")+(I6784="Fiber optic")+(R6784="Electronic check")+(F6784&lt;=12)+(M6784="No")+(J6784="No")</f>
        <v>5</v>
      </c>
      <c r="AC6784" s="15" t="str">
        <f aca="false">IF(AB6784&gt;=5,"High",IF(AB6784&gt;=3,"Medium","Low"))</f>
        <v>High</v>
      </c>
    </row>
    <row r="6785" customFormat="false" ht="15" hidden="false" customHeight="false" outlineLevel="0" collapsed="false">
      <c r="A6785" s="15" t="s">
        <v>6882</v>
      </c>
      <c r="B6785" s="15" t="s">
        <v>94</v>
      </c>
      <c r="C6785" s="15" t="n">
        <v>0</v>
      </c>
      <c r="D6785" s="15" t="s">
        <v>24</v>
      </c>
      <c r="E6785" s="15" t="s">
        <v>26</v>
      </c>
      <c r="F6785" s="15" t="n">
        <v>21</v>
      </c>
      <c r="G6785" s="15" t="s">
        <v>24</v>
      </c>
      <c r="H6785" s="15" t="s">
        <v>95</v>
      </c>
      <c r="I6785" s="15" t="s">
        <v>96</v>
      </c>
      <c r="J6785" s="15" t="s">
        <v>26</v>
      </c>
      <c r="K6785" s="15" t="s">
        <v>26</v>
      </c>
      <c r="L6785" s="15" t="s">
        <v>26</v>
      </c>
      <c r="M6785" s="15" t="s">
        <v>26</v>
      </c>
      <c r="N6785" s="15" t="s">
        <v>26</v>
      </c>
      <c r="O6785" s="15" t="s">
        <v>24</v>
      </c>
      <c r="P6785" s="15" t="s">
        <v>29</v>
      </c>
      <c r="Q6785" s="15" t="s">
        <v>24</v>
      </c>
      <c r="R6785" s="15" t="s">
        <v>17</v>
      </c>
      <c r="S6785" s="18" t="n">
        <v>53.15</v>
      </c>
      <c r="T6785" s="15" t="n">
        <v>1183.2</v>
      </c>
      <c r="U6785" s="15" t="s">
        <v>24</v>
      </c>
      <c r="V6785" s="18" t="n">
        <f aca="false">IF(ISNUMBER(T6785),T6785,0)</f>
        <v>1183.2</v>
      </c>
      <c r="W6785" s="15" t="n">
        <f aca="false">IF(U6785="Yes",1,0)</f>
        <v>0</v>
      </c>
      <c r="X6785" s="15" t="str">
        <f aca="false">IF(F6785&lt;=12,"0-12 months",IF(F6785&lt;=24,"13-24 months",IF(F6785&lt;=48,"25-48 months","49-72 months")))</f>
        <v>13-24 months</v>
      </c>
      <c r="Y6785" s="15" t="str">
        <f aca="false">IF(C6785=1,"Yes","No")</f>
        <v>No</v>
      </c>
      <c r="Z6785" s="15" t="n">
        <f aca="false">COUNTIF(J6785:O6785,"Yes")</f>
        <v>5</v>
      </c>
      <c r="AA6785" s="18" t="n">
        <f aca="false">S6785*W6785</f>
        <v>0</v>
      </c>
      <c r="AB6785" s="15" t="n">
        <f aca="false">(P6785="Month-to-month")+(I6785="Fiber optic")+(R6785="Electronic check")+(F6785&lt;=12)+(M6785="No")+(J6785="No")</f>
        <v>0</v>
      </c>
      <c r="AC6785" s="15" t="str">
        <f aca="false">IF(AB6785&gt;=5,"High",IF(AB6785&gt;=3,"Medium","Low"))</f>
        <v>Low</v>
      </c>
    </row>
    <row r="6786" customFormat="false" ht="15" hidden="false" customHeight="false" outlineLevel="0" collapsed="false">
      <c r="A6786" s="15" t="s">
        <v>6883</v>
      </c>
      <c r="B6786" s="15" t="s">
        <v>94</v>
      </c>
      <c r="C6786" s="15" t="n">
        <v>0</v>
      </c>
      <c r="D6786" s="15" t="s">
        <v>24</v>
      </c>
      <c r="E6786" s="15" t="s">
        <v>24</v>
      </c>
      <c r="F6786" s="15" t="n">
        <v>19</v>
      </c>
      <c r="G6786" s="15" t="s">
        <v>26</v>
      </c>
      <c r="H6786" s="15" t="s">
        <v>26</v>
      </c>
      <c r="I6786" s="15" t="s">
        <v>24</v>
      </c>
      <c r="J6786" s="15" t="s">
        <v>28</v>
      </c>
      <c r="K6786" s="15" t="s">
        <v>28</v>
      </c>
      <c r="L6786" s="15" t="s">
        <v>28</v>
      </c>
      <c r="M6786" s="15" t="s">
        <v>28</v>
      </c>
      <c r="N6786" s="15" t="s">
        <v>28</v>
      </c>
      <c r="O6786" s="15" t="s">
        <v>28</v>
      </c>
      <c r="P6786" s="15" t="s">
        <v>25</v>
      </c>
      <c r="Q6786" s="15" t="s">
        <v>24</v>
      </c>
      <c r="R6786" s="15" t="s">
        <v>19</v>
      </c>
      <c r="S6786" s="18" t="n">
        <v>24.7</v>
      </c>
      <c r="T6786" s="15" t="n">
        <v>465.85</v>
      </c>
      <c r="U6786" s="15" t="s">
        <v>24</v>
      </c>
      <c r="V6786" s="18" t="n">
        <f aca="false">IF(ISNUMBER(T6786),T6786,0)</f>
        <v>465.85</v>
      </c>
      <c r="W6786" s="15" t="n">
        <f aca="false">IF(U6786="Yes",1,0)</f>
        <v>0</v>
      </c>
      <c r="X6786" s="15" t="str">
        <f aca="false">IF(F6786&lt;=12,"0-12 months",IF(F6786&lt;=24,"13-24 months",IF(F6786&lt;=48,"25-48 months","49-72 months")))</f>
        <v>13-24 months</v>
      </c>
      <c r="Y6786" s="15" t="str">
        <f aca="false">IF(C6786=1,"Yes","No")</f>
        <v>No</v>
      </c>
      <c r="Z6786" s="15" t="n">
        <f aca="false">COUNTIF(J6786:O6786,"Yes")</f>
        <v>0</v>
      </c>
      <c r="AA6786" s="18" t="n">
        <f aca="false">S6786*W6786</f>
        <v>0</v>
      </c>
      <c r="AB6786" s="15" t="n">
        <f aca="false">(P6786="Month-to-month")+(I6786="Fiber optic")+(R6786="Electronic check")+(F6786&lt;=12)+(M6786="No")+(J6786="No")</f>
        <v>1</v>
      </c>
      <c r="AC6786" s="15" t="str">
        <f aca="false">IF(AB6786&gt;=5,"High",IF(AB6786&gt;=3,"Medium","Low"))</f>
        <v>Low</v>
      </c>
    </row>
    <row r="6787" customFormat="false" ht="15" hidden="false" customHeight="false" outlineLevel="0" collapsed="false">
      <c r="A6787" s="15" t="s">
        <v>6884</v>
      </c>
      <c r="B6787" s="15" t="s">
        <v>98</v>
      </c>
      <c r="C6787" s="15" t="n">
        <v>0</v>
      </c>
      <c r="D6787" s="15" t="s">
        <v>24</v>
      </c>
      <c r="E6787" s="15" t="s">
        <v>24</v>
      </c>
      <c r="F6787" s="15" t="n">
        <v>61</v>
      </c>
      <c r="G6787" s="15" t="s">
        <v>26</v>
      </c>
      <c r="H6787" s="15" t="s">
        <v>26</v>
      </c>
      <c r="I6787" s="15" t="s">
        <v>102</v>
      </c>
      <c r="J6787" s="15" t="s">
        <v>26</v>
      </c>
      <c r="K6787" s="15" t="s">
        <v>24</v>
      </c>
      <c r="L6787" s="15" t="s">
        <v>26</v>
      </c>
      <c r="M6787" s="15" t="s">
        <v>26</v>
      </c>
      <c r="N6787" s="15" t="s">
        <v>26</v>
      </c>
      <c r="O6787" s="15" t="s">
        <v>26</v>
      </c>
      <c r="P6787" s="15" t="s">
        <v>29</v>
      </c>
      <c r="Q6787" s="15" t="s">
        <v>26</v>
      </c>
      <c r="R6787" s="15" t="s">
        <v>21</v>
      </c>
      <c r="S6787" s="18" t="n">
        <v>111.6</v>
      </c>
      <c r="T6787" s="15" t="n">
        <v>6876.05</v>
      </c>
      <c r="U6787" s="15" t="s">
        <v>26</v>
      </c>
      <c r="V6787" s="18" t="n">
        <f aca="false">IF(ISNUMBER(T6787),T6787,0)</f>
        <v>6876.05</v>
      </c>
      <c r="W6787" s="15" t="n">
        <f aca="false">IF(U6787="Yes",1,0)</f>
        <v>1</v>
      </c>
      <c r="X6787" s="15" t="str">
        <f aca="false">IF(F6787&lt;=12,"0-12 months",IF(F6787&lt;=24,"13-24 months",IF(F6787&lt;=48,"25-48 months","49-72 months")))</f>
        <v>49-72 months</v>
      </c>
      <c r="Y6787" s="15" t="str">
        <f aca="false">IF(C6787=1,"Yes","No")</f>
        <v>No</v>
      </c>
      <c r="Z6787" s="15" t="n">
        <f aca="false">COUNTIF(J6787:O6787,"Yes")</f>
        <v>5</v>
      </c>
      <c r="AA6787" s="18" t="n">
        <f aca="false">S6787*W6787</f>
        <v>111.6</v>
      </c>
      <c r="AB6787" s="15" t="n">
        <f aca="false">(P6787="Month-to-month")+(I6787="Fiber optic")+(R6787="Electronic check")+(F6787&lt;=12)+(M6787="No")+(J6787="No")</f>
        <v>1</v>
      </c>
      <c r="AC6787" s="15" t="str">
        <f aca="false">IF(AB6787&gt;=5,"High",IF(AB6787&gt;=3,"Medium","Low"))</f>
        <v>Low</v>
      </c>
    </row>
    <row r="6788" customFormat="false" ht="15" hidden="false" customHeight="false" outlineLevel="0" collapsed="false">
      <c r="A6788" s="15" t="s">
        <v>6885</v>
      </c>
      <c r="B6788" s="15" t="s">
        <v>94</v>
      </c>
      <c r="C6788" s="15" t="n">
        <v>0</v>
      </c>
      <c r="D6788" s="15" t="s">
        <v>24</v>
      </c>
      <c r="E6788" s="15" t="s">
        <v>24</v>
      </c>
      <c r="F6788" s="15" t="n">
        <v>11</v>
      </c>
      <c r="G6788" s="15" t="s">
        <v>26</v>
      </c>
      <c r="H6788" s="15" t="s">
        <v>24</v>
      </c>
      <c r="I6788" s="15" t="s">
        <v>96</v>
      </c>
      <c r="J6788" s="15" t="s">
        <v>26</v>
      </c>
      <c r="K6788" s="15" t="s">
        <v>24</v>
      </c>
      <c r="L6788" s="15" t="s">
        <v>24</v>
      </c>
      <c r="M6788" s="15" t="s">
        <v>24</v>
      </c>
      <c r="N6788" s="15" t="s">
        <v>24</v>
      </c>
      <c r="O6788" s="15" t="s">
        <v>24</v>
      </c>
      <c r="P6788" s="15" t="s">
        <v>25</v>
      </c>
      <c r="Q6788" s="15" t="s">
        <v>24</v>
      </c>
      <c r="R6788" s="15" t="s">
        <v>21</v>
      </c>
      <c r="S6788" s="18" t="n">
        <v>48.55</v>
      </c>
      <c r="T6788" s="15" t="n">
        <v>501</v>
      </c>
      <c r="U6788" s="15" t="s">
        <v>26</v>
      </c>
      <c r="V6788" s="18" t="n">
        <f aca="false">IF(ISNUMBER(T6788),T6788,0)</f>
        <v>501</v>
      </c>
      <c r="W6788" s="15" t="n">
        <f aca="false">IF(U6788="Yes",1,0)</f>
        <v>1</v>
      </c>
      <c r="X6788" s="15" t="str">
        <f aca="false">IF(F6788&lt;=12,"0-12 months",IF(F6788&lt;=24,"13-24 months",IF(F6788&lt;=48,"25-48 months","49-72 months")))</f>
        <v>0-12 months</v>
      </c>
      <c r="Y6788" s="15" t="str">
        <f aca="false">IF(C6788=1,"Yes","No")</f>
        <v>No</v>
      </c>
      <c r="Z6788" s="15" t="n">
        <f aca="false">COUNTIF(J6788:O6788,"Yes")</f>
        <v>1</v>
      </c>
      <c r="AA6788" s="18" t="n">
        <f aca="false">S6788*W6788</f>
        <v>48.55</v>
      </c>
      <c r="AB6788" s="15" t="n">
        <f aca="false">(P6788="Month-to-month")+(I6788="Fiber optic")+(R6788="Electronic check")+(F6788&lt;=12)+(M6788="No")+(J6788="No")</f>
        <v>3</v>
      </c>
      <c r="AC6788" s="15" t="str">
        <f aca="false">IF(AB6788&gt;=5,"High",IF(AB6788&gt;=3,"Medium","Low"))</f>
        <v>Medium</v>
      </c>
    </row>
    <row r="6789" customFormat="false" ht="15" hidden="false" customHeight="false" outlineLevel="0" collapsed="false">
      <c r="A6789" s="15" t="s">
        <v>6886</v>
      </c>
      <c r="B6789" s="15" t="s">
        <v>98</v>
      </c>
      <c r="C6789" s="15" t="n">
        <v>0</v>
      </c>
      <c r="D6789" s="15" t="s">
        <v>26</v>
      </c>
      <c r="E6789" s="15" t="s">
        <v>26</v>
      </c>
      <c r="F6789" s="15" t="n">
        <v>35</v>
      </c>
      <c r="G6789" s="15" t="s">
        <v>26</v>
      </c>
      <c r="H6789" s="15" t="s">
        <v>26</v>
      </c>
      <c r="I6789" s="15" t="s">
        <v>102</v>
      </c>
      <c r="J6789" s="15" t="s">
        <v>24</v>
      </c>
      <c r="K6789" s="15" t="s">
        <v>26</v>
      </c>
      <c r="L6789" s="15" t="s">
        <v>26</v>
      </c>
      <c r="M6789" s="15" t="s">
        <v>26</v>
      </c>
      <c r="N6789" s="15" t="s">
        <v>26</v>
      </c>
      <c r="O6789" s="15" t="s">
        <v>26</v>
      </c>
      <c r="P6789" s="15" t="s">
        <v>25</v>
      </c>
      <c r="Q6789" s="15" t="s">
        <v>26</v>
      </c>
      <c r="R6789" s="15" t="s">
        <v>15</v>
      </c>
      <c r="S6789" s="18" t="n">
        <v>109.95</v>
      </c>
      <c r="T6789" s="15" t="n">
        <v>3782.4</v>
      </c>
      <c r="U6789" s="15" t="s">
        <v>24</v>
      </c>
      <c r="V6789" s="18" t="n">
        <f aca="false">IF(ISNUMBER(T6789),T6789,0)</f>
        <v>3782.4</v>
      </c>
      <c r="W6789" s="15" t="n">
        <f aca="false">IF(U6789="Yes",1,0)</f>
        <v>0</v>
      </c>
      <c r="X6789" s="15" t="str">
        <f aca="false">IF(F6789&lt;=12,"0-12 months",IF(F6789&lt;=24,"13-24 months",IF(F6789&lt;=48,"25-48 months","49-72 months")))</f>
        <v>25-48 months</v>
      </c>
      <c r="Y6789" s="15" t="str">
        <f aca="false">IF(C6789=1,"Yes","No")</f>
        <v>No</v>
      </c>
      <c r="Z6789" s="15" t="n">
        <f aca="false">COUNTIF(J6789:O6789,"Yes")</f>
        <v>5</v>
      </c>
      <c r="AA6789" s="18" t="n">
        <f aca="false">S6789*W6789</f>
        <v>0</v>
      </c>
      <c r="AB6789" s="15" t="n">
        <f aca="false">(P6789="Month-to-month")+(I6789="Fiber optic")+(R6789="Electronic check")+(F6789&lt;=12)+(M6789="No")+(J6789="No")</f>
        <v>4</v>
      </c>
      <c r="AC6789" s="15" t="str">
        <f aca="false">IF(AB6789&gt;=5,"High",IF(AB6789&gt;=3,"Medium","Low"))</f>
        <v>Medium</v>
      </c>
    </row>
    <row r="6790" customFormat="false" ht="15" hidden="false" customHeight="false" outlineLevel="0" collapsed="false">
      <c r="A6790" s="15" t="s">
        <v>6887</v>
      </c>
      <c r="B6790" s="15" t="s">
        <v>98</v>
      </c>
      <c r="C6790" s="15" t="n">
        <v>0</v>
      </c>
      <c r="D6790" s="15" t="s">
        <v>24</v>
      </c>
      <c r="E6790" s="15" t="s">
        <v>26</v>
      </c>
      <c r="F6790" s="15" t="n">
        <v>25</v>
      </c>
      <c r="G6790" s="15" t="s">
        <v>26</v>
      </c>
      <c r="H6790" s="15" t="s">
        <v>24</v>
      </c>
      <c r="I6790" s="15" t="s">
        <v>24</v>
      </c>
      <c r="J6790" s="15" t="s">
        <v>28</v>
      </c>
      <c r="K6790" s="15" t="s">
        <v>28</v>
      </c>
      <c r="L6790" s="15" t="s">
        <v>28</v>
      </c>
      <c r="M6790" s="15" t="s">
        <v>28</v>
      </c>
      <c r="N6790" s="15" t="s">
        <v>28</v>
      </c>
      <c r="O6790" s="15" t="s">
        <v>28</v>
      </c>
      <c r="P6790" s="15" t="s">
        <v>25</v>
      </c>
      <c r="Q6790" s="15" t="s">
        <v>24</v>
      </c>
      <c r="R6790" s="15" t="s">
        <v>17</v>
      </c>
      <c r="S6790" s="18" t="n">
        <v>20.8</v>
      </c>
      <c r="T6790" s="15" t="n">
        <v>460.2</v>
      </c>
      <c r="U6790" s="15" t="s">
        <v>24</v>
      </c>
      <c r="V6790" s="18" t="n">
        <f aca="false">IF(ISNUMBER(T6790),T6790,0)</f>
        <v>460.2</v>
      </c>
      <c r="W6790" s="15" t="n">
        <f aca="false">IF(U6790="Yes",1,0)</f>
        <v>0</v>
      </c>
      <c r="X6790" s="15" t="str">
        <f aca="false">IF(F6790&lt;=12,"0-12 months",IF(F6790&lt;=24,"13-24 months",IF(F6790&lt;=48,"25-48 months","49-72 months")))</f>
        <v>25-48 months</v>
      </c>
      <c r="Y6790" s="15" t="str">
        <f aca="false">IF(C6790=1,"Yes","No")</f>
        <v>No</v>
      </c>
      <c r="Z6790" s="15" t="n">
        <f aca="false">COUNTIF(J6790:O6790,"Yes")</f>
        <v>0</v>
      </c>
      <c r="AA6790" s="18" t="n">
        <f aca="false">S6790*W6790</f>
        <v>0</v>
      </c>
      <c r="AB6790" s="15" t="n">
        <f aca="false">(P6790="Month-to-month")+(I6790="Fiber optic")+(R6790="Electronic check")+(F6790&lt;=12)+(M6790="No")+(J6790="No")</f>
        <v>1</v>
      </c>
      <c r="AC6790" s="15" t="str">
        <f aca="false">IF(AB6790&gt;=5,"High",IF(AB6790&gt;=3,"Medium","Low"))</f>
        <v>Low</v>
      </c>
    </row>
    <row r="6791" customFormat="false" ht="15" hidden="false" customHeight="false" outlineLevel="0" collapsed="false">
      <c r="A6791" s="15" t="s">
        <v>6888</v>
      </c>
      <c r="B6791" s="15" t="s">
        <v>94</v>
      </c>
      <c r="C6791" s="15" t="n">
        <v>0</v>
      </c>
      <c r="D6791" s="15" t="s">
        <v>24</v>
      </c>
      <c r="E6791" s="15" t="s">
        <v>24</v>
      </c>
      <c r="F6791" s="15" t="n">
        <v>1</v>
      </c>
      <c r="G6791" s="15" t="s">
        <v>26</v>
      </c>
      <c r="H6791" s="15" t="s">
        <v>24</v>
      </c>
      <c r="I6791" s="15" t="s">
        <v>24</v>
      </c>
      <c r="J6791" s="15" t="s">
        <v>28</v>
      </c>
      <c r="K6791" s="15" t="s">
        <v>28</v>
      </c>
      <c r="L6791" s="15" t="s">
        <v>28</v>
      </c>
      <c r="M6791" s="15" t="s">
        <v>28</v>
      </c>
      <c r="N6791" s="15" t="s">
        <v>28</v>
      </c>
      <c r="O6791" s="15" t="s">
        <v>28</v>
      </c>
      <c r="P6791" s="15" t="s">
        <v>25</v>
      </c>
      <c r="Q6791" s="15" t="s">
        <v>26</v>
      </c>
      <c r="R6791" s="15" t="s">
        <v>17</v>
      </c>
      <c r="S6791" s="18" t="n">
        <v>20.2</v>
      </c>
      <c r="T6791" s="15" t="n">
        <v>20.2</v>
      </c>
      <c r="U6791" s="15" t="s">
        <v>26</v>
      </c>
      <c r="V6791" s="18" t="n">
        <f aca="false">IF(ISNUMBER(T6791),T6791,0)</f>
        <v>20.2</v>
      </c>
      <c r="W6791" s="15" t="n">
        <f aca="false">IF(U6791="Yes",1,0)</f>
        <v>1</v>
      </c>
      <c r="X6791" s="15" t="str">
        <f aca="false">IF(F6791&lt;=12,"0-12 months",IF(F6791&lt;=24,"13-24 months",IF(F6791&lt;=48,"25-48 months","49-72 months")))</f>
        <v>0-12 months</v>
      </c>
      <c r="Y6791" s="15" t="str">
        <f aca="false">IF(C6791=1,"Yes","No")</f>
        <v>No</v>
      </c>
      <c r="Z6791" s="15" t="n">
        <f aca="false">COUNTIF(J6791:O6791,"Yes")</f>
        <v>0</v>
      </c>
      <c r="AA6791" s="18" t="n">
        <f aca="false">S6791*W6791</f>
        <v>20.2</v>
      </c>
      <c r="AB6791" s="15" t="n">
        <f aca="false">(P6791="Month-to-month")+(I6791="Fiber optic")+(R6791="Electronic check")+(F6791&lt;=12)+(M6791="No")+(J6791="No")</f>
        <v>2</v>
      </c>
      <c r="AC6791" s="15" t="str">
        <f aca="false">IF(AB6791&gt;=5,"High",IF(AB6791&gt;=3,"Medium","Low"))</f>
        <v>Low</v>
      </c>
    </row>
    <row r="6792" customFormat="false" ht="15" hidden="false" customHeight="false" outlineLevel="0" collapsed="false">
      <c r="A6792" s="15" t="s">
        <v>6889</v>
      </c>
      <c r="B6792" s="15" t="s">
        <v>94</v>
      </c>
      <c r="C6792" s="15" t="n">
        <v>0</v>
      </c>
      <c r="D6792" s="15" t="s">
        <v>24</v>
      </c>
      <c r="E6792" s="15" t="s">
        <v>24</v>
      </c>
      <c r="F6792" s="15" t="n">
        <v>67</v>
      </c>
      <c r="G6792" s="15" t="s">
        <v>26</v>
      </c>
      <c r="H6792" s="15" t="s">
        <v>26</v>
      </c>
      <c r="I6792" s="15" t="s">
        <v>24</v>
      </c>
      <c r="J6792" s="15" t="s">
        <v>28</v>
      </c>
      <c r="K6792" s="15" t="s">
        <v>28</v>
      </c>
      <c r="L6792" s="15" t="s">
        <v>28</v>
      </c>
      <c r="M6792" s="15" t="s">
        <v>28</v>
      </c>
      <c r="N6792" s="15" t="s">
        <v>28</v>
      </c>
      <c r="O6792" s="15" t="s">
        <v>28</v>
      </c>
      <c r="P6792" s="15" t="s">
        <v>29</v>
      </c>
      <c r="Q6792" s="15" t="s">
        <v>26</v>
      </c>
      <c r="R6792" s="15" t="s">
        <v>19</v>
      </c>
      <c r="S6792" s="18" t="n">
        <v>25.6</v>
      </c>
      <c r="T6792" s="15" t="n">
        <v>1790.35</v>
      </c>
      <c r="U6792" s="15" t="s">
        <v>24</v>
      </c>
      <c r="V6792" s="18" t="n">
        <f aca="false">IF(ISNUMBER(T6792),T6792,0)</f>
        <v>1790.35</v>
      </c>
      <c r="W6792" s="15" t="n">
        <f aca="false">IF(U6792="Yes",1,0)</f>
        <v>0</v>
      </c>
      <c r="X6792" s="15" t="str">
        <f aca="false">IF(F6792&lt;=12,"0-12 months",IF(F6792&lt;=24,"13-24 months",IF(F6792&lt;=48,"25-48 months","49-72 months")))</f>
        <v>49-72 months</v>
      </c>
      <c r="Y6792" s="15" t="str">
        <f aca="false">IF(C6792=1,"Yes","No")</f>
        <v>No</v>
      </c>
      <c r="Z6792" s="15" t="n">
        <f aca="false">COUNTIF(J6792:O6792,"Yes")</f>
        <v>0</v>
      </c>
      <c r="AA6792" s="18" t="n">
        <f aca="false">S6792*W6792</f>
        <v>0</v>
      </c>
      <c r="AB6792" s="15" t="n">
        <f aca="false">(P6792="Month-to-month")+(I6792="Fiber optic")+(R6792="Electronic check")+(F6792&lt;=12)+(M6792="No")+(J6792="No")</f>
        <v>0</v>
      </c>
      <c r="AC6792" s="15" t="str">
        <f aca="false">IF(AB6792&gt;=5,"High",IF(AB6792&gt;=3,"Medium","Low"))</f>
        <v>Low</v>
      </c>
    </row>
    <row r="6793" customFormat="false" ht="15" hidden="false" customHeight="false" outlineLevel="0" collapsed="false">
      <c r="A6793" s="15" t="s">
        <v>6890</v>
      </c>
      <c r="B6793" s="15" t="s">
        <v>98</v>
      </c>
      <c r="C6793" s="15" t="n">
        <v>0</v>
      </c>
      <c r="D6793" s="15" t="s">
        <v>24</v>
      </c>
      <c r="E6793" s="15" t="s">
        <v>24</v>
      </c>
      <c r="F6793" s="15" t="n">
        <v>19</v>
      </c>
      <c r="G6793" s="15" t="s">
        <v>24</v>
      </c>
      <c r="H6793" s="15" t="s">
        <v>95</v>
      </c>
      <c r="I6793" s="15" t="s">
        <v>96</v>
      </c>
      <c r="J6793" s="15" t="s">
        <v>24</v>
      </c>
      <c r="K6793" s="15" t="s">
        <v>24</v>
      </c>
      <c r="L6793" s="15" t="s">
        <v>26</v>
      </c>
      <c r="M6793" s="15" t="s">
        <v>24</v>
      </c>
      <c r="N6793" s="15" t="s">
        <v>26</v>
      </c>
      <c r="O6793" s="15" t="s">
        <v>24</v>
      </c>
      <c r="P6793" s="15" t="s">
        <v>25</v>
      </c>
      <c r="Q6793" s="15" t="s">
        <v>26</v>
      </c>
      <c r="R6793" s="15" t="s">
        <v>15</v>
      </c>
      <c r="S6793" s="18" t="n">
        <v>39.65</v>
      </c>
      <c r="T6793" s="15" t="n">
        <v>733.35</v>
      </c>
      <c r="U6793" s="15" t="s">
        <v>26</v>
      </c>
      <c r="V6793" s="18" t="n">
        <f aca="false">IF(ISNUMBER(T6793),T6793,0)</f>
        <v>733.35</v>
      </c>
      <c r="W6793" s="15" t="n">
        <f aca="false">IF(U6793="Yes",1,0)</f>
        <v>1</v>
      </c>
      <c r="X6793" s="15" t="str">
        <f aca="false">IF(F6793&lt;=12,"0-12 months",IF(F6793&lt;=24,"13-24 months",IF(F6793&lt;=48,"25-48 months","49-72 months")))</f>
        <v>13-24 months</v>
      </c>
      <c r="Y6793" s="15" t="str">
        <f aca="false">IF(C6793=1,"Yes","No")</f>
        <v>No</v>
      </c>
      <c r="Z6793" s="15" t="n">
        <f aca="false">COUNTIF(J6793:O6793,"Yes")</f>
        <v>2</v>
      </c>
      <c r="AA6793" s="18" t="n">
        <f aca="false">S6793*W6793</f>
        <v>39.65</v>
      </c>
      <c r="AB6793" s="15" t="n">
        <f aca="false">(P6793="Month-to-month")+(I6793="Fiber optic")+(R6793="Electronic check")+(F6793&lt;=12)+(M6793="No")+(J6793="No")</f>
        <v>4</v>
      </c>
      <c r="AC6793" s="15" t="str">
        <f aca="false">IF(AB6793&gt;=5,"High",IF(AB6793&gt;=3,"Medium","Low"))</f>
        <v>Medium</v>
      </c>
    </row>
    <row r="6794" customFormat="false" ht="15" hidden="false" customHeight="false" outlineLevel="0" collapsed="false">
      <c r="A6794" s="15" t="s">
        <v>6891</v>
      </c>
      <c r="B6794" s="15" t="s">
        <v>98</v>
      </c>
      <c r="C6794" s="15" t="n">
        <v>0</v>
      </c>
      <c r="D6794" s="15" t="s">
        <v>24</v>
      </c>
      <c r="E6794" s="15" t="s">
        <v>24</v>
      </c>
      <c r="F6794" s="15" t="n">
        <v>56</v>
      </c>
      <c r="G6794" s="15" t="s">
        <v>26</v>
      </c>
      <c r="H6794" s="15" t="s">
        <v>26</v>
      </c>
      <c r="I6794" s="15" t="s">
        <v>24</v>
      </c>
      <c r="J6794" s="15" t="s">
        <v>28</v>
      </c>
      <c r="K6794" s="15" t="s">
        <v>28</v>
      </c>
      <c r="L6794" s="15" t="s">
        <v>28</v>
      </c>
      <c r="M6794" s="15" t="s">
        <v>28</v>
      </c>
      <c r="N6794" s="15" t="s">
        <v>28</v>
      </c>
      <c r="O6794" s="15" t="s">
        <v>28</v>
      </c>
      <c r="P6794" s="15" t="s">
        <v>27</v>
      </c>
      <c r="Q6794" s="15" t="s">
        <v>24</v>
      </c>
      <c r="R6794" s="15" t="s">
        <v>15</v>
      </c>
      <c r="S6794" s="18" t="n">
        <v>24.9</v>
      </c>
      <c r="T6794" s="15" t="n">
        <v>1334</v>
      </c>
      <c r="U6794" s="15" t="s">
        <v>26</v>
      </c>
      <c r="V6794" s="18" t="n">
        <f aca="false">IF(ISNUMBER(T6794),T6794,0)</f>
        <v>1334</v>
      </c>
      <c r="W6794" s="15" t="n">
        <f aca="false">IF(U6794="Yes",1,0)</f>
        <v>1</v>
      </c>
      <c r="X6794" s="15" t="str">
        <f aca="false">IF(F6794&lt;=12,"0-12 months",IF(F6794&lt;=24,"13-24 months",IF(F6794&lt;=48,"25-48 months","49-72 months")))</f>
        <v>49-72 months</v>
      </c>
      <c r="Y6794" s="15" t="str">
        <f aca="false">IF(C6794=1,"Yes","No")</f>
        <v>No</v>
      </c>
      <c r="Z6794" s="15" t="n">
        <f aca="false">COUNTIF(J6794:O6794,"Yes")</f>
        <v>0</v>
      </c>
      <c r="AA6794" s="18" t="n">
        <f aca="false">S6794*W6794</f>
        <v>24.9</v>
      </c>
      <c r="AB6794" s="15" t="n">
        <f aca="false">(P6794="Month-to-month")+(I6794="Fiber optic")+(R6794="Electronic check")+(F6794&lt;=12)+(M6794="No")+(J6794="No")</f>
        <v>1</v>
      </c>
      <c r="AC6794" s="15" t="str">
        <f aca="false">IF(AB6794&gt;=5,"High",IF(AB6794&gt;=3,"Medium","Low"))</f>
        <v>Low</v>
      </c>
    </row>
    <row r="6795" customFormat="false" ht="15" hidden="false" customHeight="false" outlineLevel="0" collapsed="false">
      <c r="A6795" s="15" t="s">
        <v>6892</v>
      </c>
      <c r="B6795" s="15" t="s">
        <v>98</v>
      </c>
      <c r="C6795" s="15" t="n">
        <v>0</v>
      </c>
      <c r="D6795" s="15" t="s">
        <v>26</v>
      </c>
      <c r="E6795" s="15" t="s">
        <v>26</v>
      </c>
      <c r="F6795" s="15" t="n">
        <v>72</v>
      </c>
      <c r="G6795" s="15" t="s">
        <v>26</v>
      </c>
      <c r="H6795" s="15" t="s">
        <v>26</v>
      </c>
      <c r="I6795" s="15" t="s">
        <v>102</v>
      </c>
      <c r="J6795" s="15" t="s">
        <v>26</v>
      </c>
      <c r="K6795" s="15" t="s">
        <v>26</v>
      </c>
      <c r="L6795" s="15" t="s">
        <v>26</v>
      </c>
      <c r="M6795" s="15" t="s">
        <v>24</v>
      </c>
      <c r="N6795" s="15" t="s">
        <v>26</v>
      </c>
      <c r="O6795" s="15" t="s">
        <v>26</v>
      </c>
      <c r="P6795" s="15" t="s">
        <v>29</v>
      </c>
      <c r="Q6795" s="15" t="s">
        <v>26</v>
      </c>
      <c r="R6795" s="15" t="s">
        <v>21</v>
      </c>
      <c r="S6795" s="18" t="n">
        <v>108.4</v>
      </c>
      <c r="T6795" s="15" t="n">
        <v>7767.25</v>
      </c>
      <c r="U6795" s="15" t="s">
        <v>24</v>
      </c>
      <c r="V6795" s="18" t="n">
        <f aca="false">IF(ISNUMBER(T6795),T6795,0)</f>
        <v>7767.25</v>
      </c>
      <c r="W6795" s="15" t="n">
        <f aca="false">IF(U6795="Yes",1,0)</f>
        <v>0</v>
      </c>
      <c r="X6795" s="15" t="str">
        <f aca="false">IF(F6795&lt;=12,"0-12 months",IF(F6795&lt;=24,"13-24 months",IF(F6795&lt;=48,"25-48 months","49-72 months")))</f>
        <v>49-72 months</v>
      </c>
      <c r="Y6795" s="15" t="str">
        <f aca="false">IF(C6795=1,"Yes","No")</f>
        <v>No</v>
      </c>
      <c r="Z6795" s="15" t="n">
        <f aca="false">COUNTIF(J6795:O6795,"Yes")</f>
        <v>5</v>
      </c>
      <c r="AA6795" s="18" t="n">
        <f aca="false">S6795*W6795</f>
        <v>0</v>
      </c>
      <c r="AB6795" s="15" t="n">
        <f aca="false">(P6795="Month-to-month")+(I6795="Fiber optic")+(R6795="Electronic check")+(F6795&lt;=12)+(M6795="No")+(J6795="No")</f>
        <v>2</v>
      </c>
      <c r="AC6795" s="15" t="str">
        <f aca="false">IF(AB6795&gt;=5,"High",IF(AB6795&gt;=3,"Medium","Low"))</f>
        <v>Low</v>
      </c>
    </row>
    <row r="6796" customFormat="false" ht="15" hidden="false" customHeight="false" outlineLevel="0" collapsed="false">
      <c r="A6796" s="15" t="s">
        <v>6893</v>
      </c>
      <c r="B6796" s="15" t="s">
        <v>98</v>
      </c>
      <c r="C6796" s="15" t="n">
        <v>0</v>
      </c>
      <c r="D6796" s="15" t="s">
        <v>24</v>
      </c>
      <c r="E6796" s="15" t="s">
        <v>24</v>
      </c>
      <c r="F6796" s="15" t="n">
        <v>43</v>
      </c>
      <c r="G6796" s="15" t="s">
        <v>26</v>
      </c>
      <c r="H6796" s="15" t="s">
        <v>24</v>
      </c>
      <c r="I6796" s="15" t="s">
        <v>24</v>
      </c>
      <c r="J6796" s="15" t="s">
        <v>28</v>
      </c>
      <c r="K6796" s="15" t="s">
        <v>28</v>
      </c>
      <c r="L6796" s="15" t="s">
        <v>28</v>
      </c>
      <c r="M6796" s="15" t="s">
        <v>28</v>
      </c>
      <c r="N6796" s="15" t="s">
        <v>28</v>
      </c>
      <c r="O6796" s="15" t="s">
        <v>28</v>
      </c>
      <c r="P6796" s="15" t="s">
        <v>29</v>
      </c>
      <c r="Q6796" s="15" t="s">
        <v>24</v>
      </c>
      <c r="R6796" s="15" t="s">
        <v>17</v>
      </c>
      <c r="S6796" s="18" t="n">
        <v>19.55</v>
      </c>
      <c r="T6796" s="15" t="n">
        <v>876.15</v>
      </c>
      <c r="U6796" s="15" t="s">
        <v>24</v>
      </c>
      <c r="V6796" s="18" t="n">
        <f aca="false">IF(ISNUMBER(T6796),T6796,0)</f>
        <v>876.15</v>
      </c>
      <c r="W6796" s="15" t="n">
        <f aca="false">IF(U6796="Yes",1,0)</f>
        <v>0</v>
      </c>
      <c r="X6796" s="15" t="str">
        <f aca="false">IF(F6796&lt;=12,"0-12 months",IF(F6796&lt;=24,"13-24 months",IF(F6796&lt;=48,"25-48 months","49-72 months")))</f>
        <v>25-48 months</v>
      </c>
      <c r="Y6796" s="15" t="str">
        <f aca="false">IF(C6796=1,"Yes","No")</f>
        <v>No</v>
      </c>
      <c r="Z6796" s="15" t="n">
        <f aca="false">COUNTIF(J6796:O6796,"Yes")</f>
        <v>0</v>
      </c>
      <c r="AA6796" s="18" t="n">
        <f aca="false">S6796*W6796</f>
        <v>0</v>
      </c>
      <c r="AB6796" s="15" t="n">
        <f aca="false">(P6796="Month-to-month")+(I6796="Fiber optic")+(R6796="Electronic check")+(F6796&lt;=12)+(M6796="No")+(J6796="No")</f>
        <v>0</v>
      </c>
      <c r="AC6796" s="15" t="str">
        <f aca="false">IF(AB6796&gt;=5,"High",IF(AB6796&gt;=3,"Medium","Low"))</f>
        <v>Low</v>
      </c>
    </row>
    <row r="6797" customFormat="false" ht="15" hidden="false" customHeight="false" outlineLevel="0" collapsed="false">
      <c r="A6797" s="15" t="s">
        <v>6894</v>
      </c>
      <c r="B6797" s="15" t="s">
        <v>94</v>
      </c>
      <c r="C6797" s="15" t="n">
        <v>0</v>
      </c>
      <c r="D6797" s="15" t="s">
        <v>26</v>
      </c>
      <c r="E6797" s="15" t="s">
        <v>26</v>
      </c>
      <c r="F6797" s="15" t="n">
        <v>55</v>
      </c>
      <c r="G6797" s="15" t="s">
        <v>26</v>
      </c>
      <c r="H6797" s="15" t="s">
        <v>26</v>
      </c>
      <c r="I6797" s="15" t="s">
        <v>102</v>
      </c>
      <c r="J6797" s="15" t="s">
        <v>26</v>
      </c>
      <c r="K6797" s="15" t="s">
        <v>26</v>
      </c>
      <c r="L6797" s="15" t="s">
        <v>24</v>
      </c>
      <c r="M6797" s="15" t="s">
        <v>24</v>
      </c>
      <c r="N6797" s="15" t="s">
        <v>24</v>
      </c>
      <c r="O6797" s="15" t="s">
        <v>24</v>
      </c>
      <c r="P6797" s="15" t="s">
        <v>25</v>
      </c>
      <c r="Q6797" s="15" t="s">
        <v>26</v>
      </c>
      <c r="R6797" s="15" t="s">
        <v>15</v>
      </c>
      <c r="S6797" s="18" t="n">
        <v>85.1</v>
      </c>
      <c r="T6797" s="15" t="n">
        <v>4600.95</v>
      </c>
      <c r="U6797" s="15" t="s">
        <v>24</v>
      </c>
      <c r="V6797" s="18" t="n">
        <f aca="false">IF(ISNUMBER(T6797),T6797,0)</f>
        <v>4600.95</v>
      </c>
      <c r="W6797" s="15" t="n">
        <f aca="false">IF(U6797="Yes",1,0)</f>
        <v>0</v>
      </c>
      <c r="X6797" s="15" t="str">
        <f aca="false">IF(F6797&lt;=12,"0-12 months",IF(F6797&lt;=24,"13-24 months",IF(F6797&lt;=48,"25-48 months","49-72 months")))</f>
        <v>49-72 months</v>
      </c>
      <c r="Y6797" s="15" t="str">
        <f aca="false">IF(C6797=1,"Yes","No")</f>
        <v>No</v>
      </c>
      <c r="Z6797" s="15" t="n">
        <f aca="false">COUNTIF(J6797:O6797,"Yes")</f>
        <v>2</v>
      </c>
      <c r="AA6797" s="18" t="n">
        <f aca="false">S6797*W6797</f>
        <v>0</v>
      </c>
      <c r="AB6797" s="15" t="n">
        <f aca="false">(P6797="Month-to-month")+(I6797="Fiber optic")+(R6797="Electronic check")+(F6797&lt;=12)+(M6797="No")+(J6797="No")</f>
        <v>4</v>
      </c>
      <c r="AC6797" s="15" t="str">
        <f aca="false">IF(AB6797&gt;=5,"High",IF(AB6797&gt;=3,"Medium","Low"))</f>
        <v>Medium</v>
      </c>
    </row>
    <row r="6798" customFormat="false" ht="15" hidden="false" customHeight="false" outlineLevel="0" collapsed="false">
      <c r="A6798" s="15" t="s">
        <v>6895</v>
      </c>
      <c r="B6798" s="15" t="s">
        <v>98</v>
      </c>
      <c r="C6798" s="15" t="n">
        <v>0</v>
      </c>
      <c r="D6798" s="15" t="s">
        <v>26</v>
      </c>
      <c r="E6798" s="15" t="s">
        <v>26</v>
      </c>
      <c r="F6798" s="15" t="n">
        <v>2</v>
      </c>
      <c r="G6798" s="15" t="s">
        <v>26</v>
      </c>
      <c r="H6798" s="15" t="s">
        <v>26</v>
      </c>
      <c r="I6798" s="15" t="s">
        <v>96</v>
      </c>
      <c r="J6798" s="15" t="s">
        <v>26</v>
      </c>
      <c r="K6798" s="15" t="s">
        <v>24</v>
      </c>
      <c r="L6798" s="15" t="s">
        <v>24</v>
      </c>
      <c r="M6798" s="15" t="s">
        <v>24</v>
      </c>
      <c r="N6798" s="15" t="s">
        <v>24</v>
      </c>
      <c r="O6798" s="15" t="s">
        <v>24</v>
      </c>
      <c r="P6798" s="15" t="s">
        <v>25</v>
      </c>
      <c r="Q6798" s="15" t="s">
        <v>24</v>
      </c>
      <c r="R6798" s="15" t="s">
        <v>17</v>
      </c>
      <c r="S6798" s="18" t="n">
        <v>56.7</v>
      </c>
      <c r="T6798" s="15" t="n">
        <v>113.55</v>
      </c>
      <c r="U6798" s="15" t="s">
        <v>26</v>
      </c>
      <c r="V6798" s="18" t="n">
        <f aca="false">IF(ISNUMBER(T6798),T6798,0)</f>
        <v>113.55</v>
      </c>
      <c r="W6798" s="15" t="n">
        <f aca="false">IF(U6798="Yes",1,0)</f>
        <v>1</v>
      </c>
      <c r="X6798" s="15" t="str">
        <f aca="false">IF(F6798&lt;=12,"0-12 months",IF(F6798&lt;=24,"13-24 months",IF(F6798&lt;=48,"25-48 months","49-72 months")))</f>
        <v>0-12 months</v>
      </c>
      <c r="Y6798" s="15" t="str">
        <f aca="false">IF(C6798=1,"Yes","No")</f>
        <v>No</v>
      </c>
      <c r="Z6798" s="15" t="n">
        <f aca="false">COUNTIF(J6798:O6798,"Yes")</f>
        <v>1</v>
      </c>
      <c r="AA6798" s="18" t="n">
        <f aca="false">S6798*W6798</f>
        <v>56.7</v>
      </c>
      <c r="AB6798" s="15" t="n">
        <f aca="false">(P6798="Month-to-month")+(I6798="Fiber optic")+(R6798="Electronic check")+(F6798&lt;=12)+(M6798="No")+(J6798="No")</f>
        <v>3</v>
      </c>
      <c r="AC6798" s="15" t="str">
        <f aca="false">IF(AB6798&gt;=5,"High",IF(AB6798&gt;=3,"Medium","Low"))</f>
        <v>Medium</v>
      </c>
    </row>
    <row r="6799" customFormat="false" ht="15" hidden="false" customHeight="false" outlineLevel="0" collapsed="false">
      <c r="A6799" s="15" t="s">
        <v>6896</v>
      </c>
      <c r="B6799" s="15" t="s">
        <v>98</v>
      </c>
      <c r="C6799" s="15" t="n">
        <v>0</v>
      </c>
      <c r="D6799" s="15" t="s">
        <v>24</v>
      </c>
      <c r="E6799" s="15" t="s">
        <v>24</v>
      </c>
      <c r="F6799" s="15" t="n">
        <v>27</v>
      </c>
      <c r="G6799" s="15" t="s">
        <v>26</v>
      </c>
      <c r="H6799" s="15" t="s">
        <v>24</v>
      </c>
      <c r="I6799" s="15" t="s">
        <v>102</v>
      </c>
      <c r="J6799" s="15" t="s">
        <v>24</v>
      </c>
      <c r="K6799" s="15" t="s">
        <v>24</v>
      </c>
      <c r="L6799" s="15" t="s">
        <v>24</v>
      </c>
      <c r="M6799" s="15" t="s">
        <v>24</v>
      </c>
      <c r="N6799" s="15" t="s">
        <v>24</v>
      </c>
      <c r="O6799" s="15" t="s">
        <v>24</v>
      </c>
      <c r="P6799" s="15" t="s">
        <v>25</v>
      </c>
      <c r="Q6799" s="15" t="s">
        <v>26</v>
      </c>
      <c r="R6799" s="15" t="s">
        <v>17</v>
      </c>
      <c r="S6799" s="18" t="n">
        <v>69.05</v>
      </c>
      <c r="T6799" s="15" t="n">
        <v>1793.25</v>
      </c>
      <c r="U6799" s="15" t="s">
        <v>24</v>
      </c>
      <c r="V6799" s="18" t="n">
        <f aca="false">IF(ISNUMBER(T6799),T6799,0)</f>
        <v>1793.25</v>
      </c>
      <c r="W6799" s="15" t="n">
        <f aca="false">IF(U6799="Yes",1,0)</f>
        <v>0</v>
      </c>
      <c r="X6799" s="15" t="str">
        <f aca="false">IF(F6799&lt;=12,"0-12 months",IF(F6799&lt;=24,"13-24 months",IF(F6799&lt;=48,"25-48 months","49-72 months")))</f>
        <v>25-48 months</v>
      </c>
      <c r="Y6799" s="15" t="str">
        <f aca="false">IF(C6799=1,"Yes","No")</f>
        <v>No</v>
      </c>
      <c r="Z6799" s="15" t="n">
        <f aca="false">COUNTIF(J6799:O6799,"Yes")</f>
        <v>0</v>
      </c>
      <c r="AA6799" s="18" t="n">
        <f aca="false">S6799*W6799</f>
        <v>0</v>
      </c>
      <c r="AB6799" s="15" t="n">
        <f aca="false">(P6799="Month-to-month")+(I6799="Fiber optic")+(R6799="Electronic check")+(F6799&lt;=12)+(M6799="No")+(J6799="No")</f>
        <v>4</v>
      </c>
      <c r="AC6799" s="15" t="str">
        <f aca="false">IF(AB6799&gt;=5,"High",IF(AB6799&gt;=3,"Medium","Low"))</f>
        <v>Medium</v>
      </c>
    </row>
    <row r="6800" customFormat="false" ht="15" hidden="false" customHeight="false" outlineLevel="0" collapsed="false">
      <c r="A6800" s="15" t="s">
        <v>6897</v>
      </c>
      <c r="B6800" s="15" t="s">
        <v>94</v>
      </c>
      <c r="C6800" s="15" t="n">
        <v>0</v>
      </c>
      <c r="D6800" s="15" t="s">
        <v>24</v>
      </c>
      <c r="E6800" s="15" t="s">
        <v>24</v>
      </c>
      <c r="F6800" s="15" t="n">
        <v>13</v>
      </c>
      <c r="G6800" s="15" t="s">
        <v>26</v>
      </c>
      <c r="H6800" s="15" t="s">
        <v>24</v>
      </c>
      <c r="I6800" s="15" t="s">
        <v>102</v>
      </c>
      <c r="J6800" s="15" t="s">
        <v>24</v>
      </c>
      <c r="K6800" s="15" t="s">
        <v>24</v>
      </c>
      <c r="L6800" s="15" t="s">
        <v>24</v>
      </c>
      <c r="M6800" s="15" t="s">
        <v>24</v>
      </c>
      <c r="N6800" s="15" t="s">
        <v>24</v>
      </c>
      <c r="O6800" s="15" t="s">
        <v>24</v>
      </c>
      <c r="P6800" s="15" t="s">
        <v>25</v>
      </c>
      <c r="Q6800" s="15" t="s">
        <v>26</v>
      </c>
      <c r="R6800" s="15" t="s">
        <v>17</v>
      </c>
      <c r="S6800" s="18" t="n">
        <v>70.15</v>
      </c>
      <c r="T6800" s="15" t="n">
        <v>886.7</v>
      </c>
      <c r="U6800" s="15" t="s">
        <v>24</v>
      </c>
      <c r="V6800" s="18" t="n">
        <f aca="false">IF(ISNUMBER(T6800),T6800,0)</f>
        <v>886.7</v>
      </c>
      <c r="W6800" s="15" t="n">
        <f aca="false">IF(U6800="Yes",1,0)</f>
        <v>0</v>
      </c>
      <c r="X6800" s="15" t="str">
        <f aca="false">IF(F6800&lt;=12,"0-12 months",IF(F6800&lt;=24,"13-24 months",IF(F6800&lt;=48,"25-48 months","49-72 months")))</f>
        <v>13-24 months</v>
      </c>
      <c r="Y6800" s="15" t="str">
        <f aca="false">IF(C6800=1,"Yes","No")</f>
        <v>No</v>
      </c>
      <c r="Z6800" s="15" t="n">
        <f aca="false">COUNTIF(J6800:O6800,"Yes")</f>
        <v>0</v>
      </c>
      <c r="AA6800" s="18" t="n">
        <f aca="false">S6800*W6800</f>
        <v>0</v>
      </c>
      <c r="AB6800" s="15" t="n">
        <f aca="false">(P6800="Month-to-month")+(I6800="Fiber optic")+(R6800="Electronic check")+(F6800&lt;=12)+(M6800="No")+(J6800="No")</f>
        <v>4</v>
      </c>
      <c r="AC6800" s="15" t="str">
        <f aca="false">IF(AB6800&gt;=5,"High",IF(AB6800&gt;=3,"Medium","Low"))</f>
        <v>Medium</v>
      </c>
    </row>
    <row r="6801" customFormat="false" ht="15" hidden="false" customHeight="false" outlineLevel="0" collapsed="false">
      <c r="A6801" s="15" t="s">
        <v>6898</v>
      </c>
      <c r="B6801" s="15" t="s">
        <v>94</v>
      </c>
      <c r="C6801" s="15" t="n">
        <v>0</v>
      </c>
      <c r="D6801" s="15" t="s">
        <v>24</v>
      </c>
      <c r="E6801" s="15" t="s">
        <v>24</v>
      </c>
      <c r="F6801" s="15" t="n">
        <v>70</v>
      </c>
      <c r="G6801" s="15" t="s">
        <v>26</v>
      </c>
      <c r="H6801" s="15" t="s">
        <v>26</v>
      </c>
      <c r="I6801" s="15" t="s">
        <v>102</v>
      </c>
      <c r="J6801" s="15" t="s">
        <v>26</v>
      </c>
      <c r="K6801" s="15" t="s">
        <v>26</v>
      </c>
      <c r="L6801" s="15" t="s">
        <v>26</v>
      </c>
      <c r="M6801" s="15" t="s">
        <v>24</v>
      </c>
      <c r="N6801" s="15" t="s">
        <v>26</v>
      </c>
      <c r="O6801" s="15" t="s">
        <v>26</v>
      </c>
      <c r="P6801" s="15" t="s">
        <v>29</v>
      </c>
      <c r="Q6801" s="15" t="s">
        <v>26</v>
      </c>
      <c r="R6801" s="15" t="s">
        <v>17</v>
      </c>
      <c r="S6801" s="18" t="n">
        <v>111.15</v>
      </c>
      <c r="T6801" s="15" t="n">
        <v>7737.55</v>
      </c>
      <c r="U6801" s="15" t="s">
        <v>24</v>
      </c>
      <c r="V6801" s="18" t="n">
        <f aca="false">IF(ISNUMBER(T6801),T6801,0)</f>
        <v>7737.55</v>
      </c>
      <c r="W6801" s="15" t="n">
        <f aca="false">IF(U6801="Yes",1,0)</f>
        <v>0</v>
      </c>
      <c r="X6801" s="15" t="str">
        <f aca="false">IF(F6801&lt;=12,"0-12 months",IF(F6801&lt;=24,"13-24 months",IF(F6801&lt;=48,"25-48 months","49-72 months")))</f>
        <v>49-72 months</v>
      </c>
      <c r="Y6801" s="15" t="str">
        <f aca="false">IF(C6801=1,"Yes","No")</f>
        <v>No</v>
      </c>
      <c r="Z6801" s="15" t="n">
        <f aca="false">COUNTIF(J6801:O6801,"Yes")</f>
        <v>5</v>
      </c>
      <c r="AA6801" s="18" t="n">
        <f aca="false">S6801*W6801</f>
        <v>0</v>
      </c>
      <c r="AB6801" s="15" t="n">
        <f aca="false">(P6801="Month-to-month")+(I6801="Fiber optic")+(R6801="Electronic check")+(F6801&lt;=12)+(M6801="No")+(J6801="No")</f>
        <v>2</v>
      </c>
      <c r="AC6801" s="15" t="str">
        <f aca="false">IF(AB6801&gt;=5,"High",IF(AB6801&gt;=3,"Medium","Low"))</f>
        <v>Low</v>
      </c>
    </row>
    <row r="6802" customFormat="false" ht="15" hidden="false" customHeight="false" outlineLevel="0" collapsed="false">
      <c r="A6802" s="15" t="s">
        <v>6899</v>
      </c>
      <c r="B6802" s="15" t="s">
        <v>94</v>
      </c>
      <c r="C6802" s="15" t="n">
        <v>0</v>
      </c>
      <c r="D6802" s="15" t="s">
        <v>26</v>
      </c>
      <c r="E6802" s="15" t="s">
        <v>24</v>
      </c>
      <c r="F6802" s="15" t="n">
        <v>14</v>
      </c>
      <c r="G6802" s="15" t="s">
        <v>26</v>
      </c>
      <c r="H6802" s="15" t="s">
        <v>24</v>
      </c>
      <c r="I6802" s="15" t="s">
        <v>102</v>
      </c>
      <c r="J6802" s="15" t="s">
        <v>26</v>
      </c>
      <c r="K6802" s="15" t="s">
        <v>26</v>
      </c>
      <c r="L6802" s="15" t="s">
        <v>24</v>
      </c>
      <c r="M6802" s="15" t="s">
        <v>26</v>
      </c>
      <c r="N6802" s="15" t="s">
        <v>26</v>
      </c>
      <c r="O6802" s="15" t="s">
        <v>26</v>
      </c>
      <c r="P6802" s="15" t="s">
        <v>27</v>
      </c>
      <c r="Q6802" s="15" t="s">
        <v>24</v>
      </c>
      <c r="R6802" s="15" t="s">
        <v>17</v>
      </c>
      <c r="S6802" s="18" t="n">
        <v>105.95</v>
      </c>
      <c r="T6802" s="15" t="n">
        <v>1348.9</v>
      </c>
      <c r="U6802" s="15" t="s">
        <v>26</v>
      </c>
      <c r="V6802" s="18" t="n">
        <f aca="false">IF(ISNUMBER(T6802),T6802,0)</f>
        <v>1348.9</v>
      </c>
      <c r="W6802" s="15" t="n">
        <f aca="false">IF(U6802="Yes",1,0)</f>
        <v>1</v>
      </c>
      <c r="X6802" s="15" t="str">
        <f aca="false">IF(F6802&lt;=12,"0-12 months",IF(F6802&lt;=24,"13-24 months",IF(F6802&lt;=48,"25-48 months","49-72 months")))</f>
        <v>13-24 months</v>
      </c>
      <c r="Y6802" s="15" t="str">
        <f aca="false">IF(C6802=1,"Yes","No")</f>
        <v>No</v>
      </c>
      <c r="Z6802" s="15" t="n">
        <f aca="false">COUNTIF(J6802:O6802,"Yes")</f>
        <v>5</v>
      </c>
      <c r="AA6802" s="18" t="n">
        <f aca="false">S6802*W6802</f>
        <v>105.95</v>
      </c>
      <c r="AB6802" s="15" t="n">
        <f aca="false">(P6802="Month-to-month")+(I6802="Fiber optic")+(R6802="Electronic check")+(F6802&lt;=12)+(M6802="No")+(J6802="No")</f>
        <v>1</v>
      </c>
      <c r="AC6802" s="15" t="str">
        <f aca="false">IF(AB6802&gt;=5,"High",IF(AB6802&gt;=3,"Medium","Low"))</f>
        <v>Low</v>
      </c>
    </row>
    <row r="6803" customFormat="false" ht="15" hidden="false" customHeight="false" outlineLevel="0" collapsed="false">
      <c r="A6803" s="15" t="s">
        <v>6900</v>
      </c>
      <c r="B6803" s="15" t="s">
        <v>94</v>
      </c>
      <c r="C6803" s="15" t="n">
        <v>0</v>
      </c>
      <c r="D6803" s="15" t="s">
        <v>26</v>
      </c>
      <c r="E6803" s="15" t="s">
        <v>26</v>
      </c>
      <c r="F6803" s="15" t="n">
        <v>19</v>
      </c>
      <c r="G6803" s="15" t="s">
        <v>26</v>
      </c>
      <c r="H6803" s="15" t="s">
        <v>26</v>
      </c>
      <c r="I6803" s="15" t="s">
        <v>102</v>
      </c>
      <c r="J6803" s="15" t="s">
        <v>24</v>
      </c>
      <c r="K6803" s="15" t="s">
        <v>24</v>
      </c>
      <c r="L6803" s="15" t="s">
        <v>24</v>
      </c>
      <c r="M6803" s="15" t="s">
        <v>26</v>
      </c>
      <c r="N6803" s="15" t="s">
        <v>24</v>
      </c>
      <c r="O6803" s="15" t="s">
        <v>26</v>
      </c>
      <c r="P6803" s="15" t="s">
        <v>27</v>
      </c>
      <c r="Q6803" s="15" t="s">
        <v>26</v>
      </c>
      <c r="R6803" s="15" t="s">
        <v>19</v>
      </c>
      <c r="S6803" s="18" t="n">
        <v>89.35</v>
      </c>
      <c r="T6803" s="15" t="n">
        <v>1686.85</v>
      </c>
      <c r="U6803" s="15" t="s">
        <v>24</v>
      </c>
      <c r="V6803" s="18" t="n">
        <f aca="false">IF(ISNUMBER(T6803),T6803,0)</f>
        <v>1686.85</v>
      </c>
      <c r="W6803" s="15" t="n">
        <f aca="false">IF(U6803="Yes",1,0)</f>
        <v>0</v>
      </c>
      <c r="X6803" s="15" t="str">
        <f aca="false">IF(F6803&lt;=12,"0-12 months",IF(F6803&lt;=24,"13-24 months",IF(F6803&lt;=48,"25-48 months","49-72 months")))</f>
        <v>13-24 months</v>
      </c>
      <c r="Y6803" s="15" t="str">
        <f aca="false">IF(C6803=1,"Yes","No")</f>
        <v>No</v>
      </c>
      <c r="Z6803" s="15" t="n">
        <f aca="false">COUNTIF(J6803:O6803,"Yes")</f>
        <v>2</v>
      </c>
      <c r="AA6803" s="18" t="n">
        <f aca="false">S6803*W6803</f>
        <v>0</v>
      </c>
      <c r="AB6803" s="15" t="n">
        <f aca="false">(P6803="Month-to-month")+(I6803="Fiber optic")+(R6803="Electronic check")+(F6803&lt;=12)+(M6803="No")+(J6803="No")</f>
        <v>2</v>
      </c>
      <c r="AC6803" s="15" t="str">
        <f aca="false">IF(AB6803&gt;=5,"High",IF(AB6803&gt;=3,"Medium","Low"))</f>
        <v>Low</v>
      </c>
    </row>
    <row r="6804" customFormat="false" ht="15" hidden="false" customHeight="false" outlineLevel="0" collapsed="false">
      <c r="A6804" s="15" t="s">
        <v>6901</v>
      </c>
      <c r="B6804" s="15" t="s">
        <v>94</v>
      </c>
      <c r="C6804" s="15" t="n">
        <v>0</v>
      </c>
      <c r="D6804" s="15" t="s">
        <v>24</v>
      </c>
      <c r="E6804" s="15" t="s">
        <v>24</v>
      </c>
      <c r="F6804" s="15" t="n">
        <v>20</v>
      </c>
      <c r="G6804" s="15" t="s">
        <v>26</v>
      </c>
      <c r="H6804" s="15" t="s">
        <v>26</v>
      </c>
      <c r="I6804" s="15" t="s">
        <v>102</v>
      </c>
      <c r="J6804" s="15" t="s">
        <v>26</v>
      </c>
      <c r="K6804" s="15" t="s">
        <v>24</v>
      </c>
      <c r="L6804" s="15" t="s">
        <v>24</v>
      </c>
      <c r="M6804" s="15" t="s">
        <v>24</v>
      </c>
      <c r="N6804" s="15" t="s">
        <v>26</v>
      </c>
      <c r="O6804" s="15" t="s">
        <v>24</v>
      </c>
      <c r="P6804" s="15" t="s">
        <v>25</v>
      </c>
      <c r="Q6804" s="15" t="s">
        <v>26</v>
      </c>
      <c r="R6804" s="15" t="s">
        <v>19</v>
      </c>
      <c r="S6804" s="18" t="n">
        <v>89.1</v>
      </c>
      <c r="T6804" s="15" t="n">
        <v>1879.25</v>
      </c>
      <c r="U6804" s="15" t="s">
        <v>24</v>
      </c>
      <c r="V6804" s="18" t="n">
        <f aca="false">IF(ISNUMBER(T6804),T6804,0)</f>
        <v>1879.25</v>
      </c>
      <c r="W6804" s="15" t="n">
        <f aca="false">IF(U6804="Yes",1,0)</f>
        <v>0</v>
      </c>
      <c r="X6804" s="15" t="str">
        <f aca="false">IF(F6804&lt;=12,"0-12 months",IF(F6804&lt;=24,"13-24 months",IF(F6804&lt;=48,"25-48 months","49-72 months")))</f>
        <v>13-24 months</v>
      </c>
      <c r="Y6804" s="15" t="str">
        <f aca="false">IF(C6804=1,"Yes","No")</f>
        <v>No</v>
      </c>
      <c r="Z6804" s="15" t="n">
        <f aca="false">COUNTIF(J6804:O6804,"Yes")</f>
        <v>2</v>
      </c>
      <c r="AA6804" s="18" t="n">
        <f aca="false">S6804*W6804</f>
        <v>0</v>
      </c>
      <c r="AB6804" s="15" t="n">
        <f aca="false">(P6804="Month-to-month")+(I6804="Fiber optic")+(R6804="Electronic check")+(F6804&lt;=12)+(M6804="No")+(J6804="No")</f>
        <v>3</v>
      </c>
      <c r="AC6804" s="15" t="str">
        <f aca="false">IF(AB6804&gt;=5,"High",IF(AB6804&gt;=3,"Medium","Low"))</f>
        <v>Medium</v>
      </c>
    </row>
    <row r="6805" customFormat="false" ht="15" hidden="false" customHeight="false" outlineLevel="0" collapsed="false">
      <c r="A6805" s="15" t="s">
        <v>6902</v>
      </c>
      <c r="B6805" s="15" t="s">
        <v>98</v>
      </c>
      <c r="C6805" s="15" t="n">
        <v>0</v>
      </c>
      <c r="D6805" s="15" t="s">
        <v>26</v>
      </c>
      <c r="E6805" s="15" t="s">
        <v>26</v>
      </c>
      <c r="F6805" s="15" t="n">
        <v>43</v>
      </c>
      <c r="G6805" s="15" t="s">
        <v>26</v>
      </c>
      <c r="H6805" s="15" t="s">
        <v>26</v>
      </c>
      <c r="I6805" s="15" t="s">
        <v>102</v>
      </c>
      <c r="J6805" s="15" t="s">
        <v>26</v>
      </c>
      <c r="K6805" s="15" t="s">
        <v>24</v>
      </c>
      <c r="L6805" s="15" t="s">
        <v>26</v>
      </c>
      <c r="M6805" s="15" t="s">
        <v>26</v>
      </c>
      <c r="N6805" s="15" t="s">
        <v>24</v>
      </c>
      <c r="O6805" s="15" t="s">
        <v>24</v>
      </c>
      <c r="P6805" s="15" t="s">
        <v>27</v>
      </c>
      <c r="Q6805" s="15" t="s">
        <v>26</v>
      </c>
      <c r="R6805" s="15" t="s">
        <v>21</v>
      </c>
      <c r="S6805" s="18" t="n">
        <v>91.25</v>
      </c>
      <c r="T6805" s="15" t="n">
        <v>4013.8</v>
      </c>
      <c r="U6805" s="15" t="s">
        <v>24</v>
      </c>
      <c r="V6805" s="18" t="n">
        <f aca="false">IF(ISNUMBER(T6805),T6805,0)</f>
        <v>4013.8</v>
      </c>
      <c r="W6805" s="15" t="n">
        <f aca="false">IF(U6805="Yes",1,0)</f>
        <v>0</v>
      </c>
      <c r="X6805" s="15" t="str">
        <f aca="false">IF(F6805&lt;=12,"0-12 months",IF(F6805&lt;=24,"13-24 months",IF(F6805&lt;=48,"25-48 months","49-72 months")))</f>
        <v>25-48 months</v>
      </c>
      <c r="Y6805" s="15" t="str">
        <f aca="false">IF(C6805=1,"Yes","No")</f>
        <v>No</v>
      </c>
      <c r="Z6805" s="15" t="n">
        <f aca="false">COUNTIF(J6805:O6805,"Yes")</f>
        <v>3</v>
      </c>
      <c r="AA6805" s="18" t="n">
        <f aca="false">S6805*W6805</f>
        <v>0</v>
      </c>
      <c r="AB6805" s="15" t="n">
        <f aca="false">(P6805="Month-to-month")+(I6805="Fiber optic")+(R6805="Electronic check")+(F6805&lt;=12)+(M6805="No")+(J6805="No")</f>
        <v>1</v>
      </c>
      <c r="AC6805" s="15" t="str">
        <f aca="false">IF(AB6805&gt;=5,"High",IF(AB6805&gt;=3,"Medium","Low"))</f>
        <v>Low</v>
      </c>
    </row>
    <row r="6806" customFormat="false" ht="15" hidden="false" customHeight="false" outlineLevel="0" collapsed="false">
      <c r="A6806" s="15" t="s">
        <v>6903</v>
      </c>
      <c r="B6806" s="15" t="s">
        <v>98</v>
      </c>
      <c r="C6806" s="15" t="n">
        <v>0</v>
      </c>
      <c r="D6806" s="15" t="s">
        <v>26</v>
      </c>
      <c r="E6806" s="15" t="s">
        <v>26</v>
      </c>
      <c r="F6806" s="15" t="n">
        <v>5</v>
      </c>
      <c r="G6806" s="15" t="s">
        <v>26</v>
      </c>
      <c r="H6806" s="15" t="s">
        <v>24</v>
      </c>
      <c r="I6806" s="15" t="s">
        <v>102</v>
      </c>
      <c r="J6806" s="15" t="s">
        <v>26</v>
      </c>
      <c r="K6806" s="15" t="s">
        <v>24</v>
      </c>
      <c r="L6806" s="15" t="s">
        <v>26</v>
      </c>
      <c r="M6806" s="15" t="s">
        <v>24</v>
      </c>
      <c r="N6806" s="15" t="s">
        <v>24</v>
      </c>
      <c r="O6806" s="15" t="s">
        <v>26</v>
      </c>
      <c r="P6806" s="15" t="s">
        <v>25</v>
      </c>
      <c r="Q6806" s="15" t="s">
        <v>26</v>
      </c>
      <c r="R6806" s="15" t="s">
        <v>17</v>
      </c>
      <c r="S6806" s="18" t="n">
        <v>90.35</v>
      </c>
      <c r="T6806" s="15" t="n">
        <v>434.5</v>
      </c>
      <c r="U6806" s="15" t="s">
        <v>24</v>
      </c>
      <c r="V6806" s="18" t="n">
        <f aca="false">IF(ISNUMBER(T6806),T6806,0)</f>
        <v>434.5</v>
      </c>
      <c r="W6806" s="15" t="n">
        <f aca="false">IF(U6806="Yes",1,0)</f>
        <v>0</v>
      </c>
      <c r="X6806" s="15" t="str">
        <f aca="false">IF(F6806&lt;=12,"0-12 months",IF(F6806&lt;=24,"13-24 months",IF(F6806&lt;=48,"25-48 months","49-72 months")))</f>
        <v>0-12 months</v>
      </c>
      <c r="Y6806" s="15" t="str">
        <f aca="false">IF(C6806=1,"Yes","No")</f>
        <v>No</v>
      </c>
      <c r="Z6806" s="15" t="n">
        <f aca="false">COUNTIF(J6806:O6806,"Yes")</f>
        <v>3</v>
      </c>
      <c r="AA6806" s="18" t="n">
        <f aca="false">S6806*W6806</f>
        <v>0</v>
      </c>
      <c r="AB6806" s="15" t="n">
        <f aca="false">(P6806="Month-to-month")+(I6806="Fiber optic")+(R6806="Electronic check")+(F6806&lt;=12)+(M6806="No")+(J6806="No")</f>
        <v>4</v>
      </c>
      <c r="AC6806" s="15" t="str">
        <f aca="false">IF(AB6806&gt;=5,"High",IF(AB6806&gt;=3,"Medium","Low"))</f>
        <v>Medium</v>
      </c>
    </row>
    <row r="6807" customFormat="false" ht="15" hidden="false" customHeight="false" outlineLevel="0" collapsed="false">
      <c r="A6807" s="15" t="s">
        <v>6904</v>
      </c>
      <c r="B6807" s="15" t="s">
        <v>94</v>
      </c>
      <c r="C6807" s="15" t="n">
        <v>1</v>
      </c>
      <c r="D6807" s="15" t="s">
        <v>26</v>
      </c>
      <c r="E6807" s="15" t="s">
        <v>24</v>
      </c>
      <c r="F6807" s="15" t="n">
        <v>70</v>
      </c>
      <c r="G6807" s="15" t="s">
        <v>26</v>
      </c>
      <c r="H6807" s="15" t="s">
        <v>26</v>
      </c>
      <c r="I6807" s="15" t="s">
        <v>102</v>
      </c>
      <c r="J6807" s="15" t="s">
        <v>24</v>
      </c>
      <c r="K6807" s="15" t="s">
        <v>26</v>
      </c>
      <c r="L6807" s="15" t="s">
        <v>24</v>
      </c>
      <c r="M6807" s="15" t="s">
        <v>26</v>
      </c>
      <c r="N6807" s="15" t="s">
        <v>26</v>
      </c>
      <c r="O6807" s="15" t="s">
        <v>26</v>
      </c>
      <c r="P6807" s="15" t="s">
        <v>27</v>
      </c>
      <c r="Q6807" s="15" t="s">
        <v>26</v>
      </c>
      <c r="R6807" s="15" t="s">
        <v>19</v>
      </c>
      <c r="S6807" s="18" t="n">
        <v>105.55</v>
      </c>
      <c r="T6807" s="15" t="n">
        <v>7195.35</v>
      </c>
      <c r="U6807" s="15" t="s">
        <v>24</v>
      </c>
      <c r="V6807" s="18" t="n">
        <f aca="false">IF(ISNUMBER(T6807),T6807,0)</f>
        <v>7195.35</v>
      </c>
      <c r="W6807" s="15" t="n">
        <f aca="false">IF(U6807="Yes",1,0)</f>
        <v>0</v>
      </c>
      <c r="X6807" s="15" t="str">
        <f aca="false">IF(F6807&lt;=12,"0-12 months",IF(F6807&lt;=24,"13-24 months",IF(F6807&lt;=48,"25-48 months","49-72 months")))</f>
        <v>49-72 months</v>
      </c>
      <c r="Y6807" s="15" t="str">
        <f aca="false">IF(C6807=1,"Yes","No")</f>
        <v>Yes</v>
      </c>
      <c r="Z6807" s="15" t="n">
        <f aca="false">COUNTIF(J6807:O6807,"Yes")</f>
        <v>4</v>
      </c>
      <c r="AA6807" s="18" t="n">
        <f aca="false">S6807*W6807</f>
        <v>0</v>
      </c>
      <c r="AB6807" s="15" t="n">
        <f aca="false">(P6807="Month-to-month")+(I6807="Fiber optic")+(R6807="Electronic check")+(F6807&lt;=12)+(M6807="No")+(J6807="No")</f>
        <v>2</v>
      </c>
      <c r="AC6807" s="15" t="str">
        <f aca="false">IF(AB6807&gt;=5,"High",IF(AB6807&gt;=3,"Medium","Low"))</f>
        <v>Low</v>
      </c>
    </row>
    <row r="6808" customFormat="false" ht="15" hidden="false" customHeight="false" outlineLevel="0" collapsed="false">
      <c r="A6808" s="15" t="s">
        <v>6905</v>
      </c>
      <c r="B6808" s="15" t="s">
        <v>94</v>
      </c>
      <c r="C6808" s="15" t="n">
        <v>0</v>
      </c>
      <c r="D6808" s="15" t="s">
        <v>26</v>
      </c>
      <c r="E6808" s="15" t="s">
        <v>24</v>
      </c>
      <c r="F6808" s="15" t="n">
        <v>40</v>
      </c>
      <c r="G6808" s="15" t="s">
        <v>26</v>
      </c>
      <c r="H6808" s="15" t="s">
        <v>24</v>
      </c>
      <c r="I6808" s="15" t="s">
        <v>24</v>
      </c>
      <c r="J6808" s="15" t="s">
        <v>28</v>
      </c>
      <c r="K6808" s="15" t="s">
        <v>28</v>
      </c>
      <c r="L6808" s="15" t="s">
        <v>28</v>
      </c>
      <c r="M6808" s="15" t="s">
        <v>28</v>
      </c>
      <c r="N6808" s="15" t="s">
        <v>28</v>
      </c>
      <c r="O6808" s="15" t="s">
        <v>28</v>
      </c>
      <c r="P6808" s="15" t="s">
        <v>29</v>
      </c>
      <c r="Q6808" s="15" t="s">
        <v>24</v>
      </c>
      <c r="R6808" s="15" t="s">
        <v>17</v>
      </c>
      <c r="S6808" s="18" t="n">
        <v>19.1</v>
      </c>
      <c r="T6808" s="15" t="n">
        <v>780.1</v>
      </c>
      <c r="U6808" s="15" t="s">
        <v>24</v>
      </c>
      <c r="V6808" s="18" t="n">
        <f aca="false">IF(ISNUMBER(T6808),T6808,0)</f>
        <v>780.1</v>
      </c>
      <c r="W6808" s="15" t="n">
        <f aca="false">IF(U6808="Yes",1,0)</f>
        <v>0</v>
      </c>
      <c r="X6808" s="15" t="str">
        <f aca="false">IF(F6808&lt;=12,"0-12 months",IF(F6808&lt;=24,"13-24 months",IF(F6808&lt;=48,"25-48 months","49-72 months")))</f>
        <v>25-48 months</v>
      </c>
      <c r="Y6808" s="15" t="str">
        <f aca="false">IF(C6808=1,"Yes","No")</f>
        <v>No</v>
      </c>
      <c r="Z6808" s="15" t="n">
        <f aca="false">COUNTIF(J6808:O6808,"Yes")</f>
        <v>0</v>
      </c>
      <c r="AA6808" s="18" t="n">
        <f aca="false">S6808*W6808</f>
        <v>0</v>
      </c>
      <c r="AB6808" s="15" t="n">
        <f aca="false">(P6808="Month-to-month")+(I6808="Fiber optic")+(R6808="Electronic check")+(F6808&lt;=12)+(M6808="No")+(J6808="No")</f>
        <v>0</v>
      </c>
      <c r="AC6808" s="15" t="str">
        <f aca="false">IF(AB6808&gt;=5,"High",IF(AB6808&gt;=3,"Medium","Low"))</f>
        <v>Low</v>
      </c>
    </row>
    <row r="6809" customFormat="false" ht="15" hidden="false" customHeight="false" outlineLevel="0" collapsed="false">
      <c r="A6809" s="15" t="s">
        <v>6906</v>
      </c>
      <c r="B6809" s="15" t="s">
        <v>98</v>
      </c>
      <c r="C6809" s="15" t="n">
        <v>0</v>
      </c>
      <c r="D6809" s="15" t="s">
        <v>26</v>
      </c>
      <c r="E6809" s="15" t="s">
        <v>26</v>
      </c>
      <c r="F6809" s="15" t="n">
        <v>6</v>
      </c>
      <c r="G6809" s="15" t="s">
        <v>26</v>
      </c>
      <c r="H6809" s="15" t="s">
        <v>24</v>
      </c>
      <c r="I6809" s="15" t="s">
        <v>24</v>
      </c>
      <c r="J6809" s="15" t="s">
        <v>28</v>
      </c>
      <c r="K6809" s="15" t="s">
        <v>28</v>
      </c>
      <c r="L6809" s="15" t="s">
        <v>28</v>
      </c>
      <c r="M6809" s="15" t="s">
        <v>28</v>
      </c>
      <c r="N6809" s="15" t="s">
        <v>28</v>
      </c>
      <c r="O6809" s="15" t="s">
        <v>28</v>
      </c>
      <c r="P6809" s="15" t="s">
        <v>29</v>
      </c>
      <c r="Q6809" s="15" t="s">
        <v>26</v>
      </c>
      <c r="R6809" s="15" t="s">
        <v>21</v>
      </c>
      <c r="S6809" s="18" t="n">
        <v>20.4</v>
      </c>
      <c r="T6809" s="15" t="n">
        <v>107.6</v>
      </c>
      <c r="U6809" s="15" t="s">
        <v>24</v>
      </c>
      <c r="V6809" s="18" t="n">
        <f aca="false">IF(ISNUMBER(T6809),T6809,0)</f>
        <v>107.6</v>
      </c>
      <c r="W6809" s="15" t="n">
        <f aca="false">IF(U6809="Yes",1,0)</f>
        <v>0</v>
      </c>
      <c r="X6809" s="15" t="str">
        <f aca="false">IF(F6809&lt;=12,"0-12 months",IF(F6809&lt;=24,"13-24 months",IF(F6809&lt;=48,"25-48 months","49-72 months")))</f>
        <v>0-12 months</v>
      </c>
      <c r="Y6809" s="15" t="str">
        <f aca="false">IF(C6809=1,"Yes","No")</f>
        <v>No</v>
      </c>
      <c r="Z6809" s="15" t="n">
        <f aca="false">COUNTIF(J6809:O6809,"Yes")</f>
        <v>0</v>
      </c>
      <c r="AA6809" s="18" t="n">
        <f aca="false">S6809*W6809</f>
        <v>0</v>
      </c>
      <c r="AB6809" s="15" t="n">
        <f aca="false">(P6809="Month-to-month")+(I6809="Fiber optic")+(R6809="Electronic check")+(F6809&lt;=12)+(M6809="No")+(J6809="No")</f>
        <v>1</v>
      </c>
      <c r="AC6809" s="15" t="str">
        <f aca="false">IF(AB6809&gt;=5,"High",IF(AB6809&gt;=3,"Medium","Low"))</f>
        <v>Low</v>
      </c>
    </row>
    <row r="6810" customFormat="false" ht="15" hidden="false" customHeight="false" outlineLevel="0" collapsed="false">
      <c r="A6810" s="15" t="s">
        <v>6907</v>
      </c>
      <c r="B6810" s="15" t="s">
        <v>98</v>
      </c>
      <c r="C6810" s="15" t="n">
        <v>0</v>
      </c>
      <c r="D6810" s="15" t="s">
        <v>24</v>
      </c>
      <c r="E6810" s="15" t="s">
        <v>24</v>
      </c>
      <c r="F6810" s="15" t="n">
        <v>39</v>
      </c>
      <c r="G6810" s="15" t="s">
        <v>26</v>
      </c>
      <c r="H6810" s="15" t="s">
        <v>24</v>
      </c>
      <c r="I6810" s="15" t="s">
        <v>102</v>
      </c>
      <c r="J6810" s="15" t="s">
        <v>26</v>
      </c>
      <c r="K6810" s="15" t="s">
        <v>24</v>
      </c>
      <c r="L6810" s="15" t="s">
        <v>26</v>
      </c>
      <c r="M6810" s="15" t="s">
        <v>24</v>
      </c>
      <c r="N6810" s="15" t="s">
        <v>26</v>
      </c>
      <c r="O6810" s="15" t="s">
        <v>26</v>
      </c>
      <c r="P6810" s="15" t="s">
        <v>29</v>
      </c>
      <c r="Q6810" s="15" t="s">
        <v>26</v>
      </c>
      <c r="R6810" s="15" t="s">
        <v>15</v>
      </c>
      <c r="S6810" s="18" t="n">
        <v>100.45</v>
      </c>
      <c r="T6810" s="15" t="n">
        <v>3801.7</v>
      </c>
      <c r="U6810" s="15" t="s">
        <v>24</v>
      </c>
      <c r="V6810" s="18" t="n">
        <f aca="false">IF(ISNUMBER(T6810),T6810,0)</f>
        <v>3801.7</v>
      </c>
      <c r="W6810" s="15" t="n">
        <f aca="false">IF(U6810="Yes",1,0)</f>
        <v>0</v>
      </c>
      <c r="X6810" s="15" t="str">
        <f aca="false">IF(F6810&lt;=12,"0-12 months",IF(F6810&lt;=24,"13-24 months",IF(F6810&lt;=48,"25-48 months","49-72 months")))</f>
        <v>25-48 months</v>
      </c>
      <c r="Y6810" s="15" t="str">
        <f aca="false">IF(C6810=1,"Yes","No")</f>
        <v>No</v>
      </c>
      <c r="Z6810" s="15" t="n">
        <f aca="false">COUNTIF(J6810:O6810,"Yes")</f>
        <v>4</v>
      </c>
      <c r="AA6810" s="18" t="n">
        <f aca="false">S6810*W6810</f>
        <v>0</v>
      </c>
      <c r="AB6810" s="15" t="n">
        <f aca="false">(P6810="Month-to-month")+(I6810="Fiber optic")+(R6810="Electronic check")+(F6810&lt;=12)+(M6810="No")+(J6810="No")</f>
        <v>3</v>
      </c>
      <c r="AC6810" s="15" t="str">
        <f aca="false">IF(AB6810&gt;=5,"High",IF(AB6810&gt;=3,"Medium","Low"))</f>
        <v>Medium</v>
      </c>
    </row>
    <row r="6811" customFormat="false" ht="15" hidden="false" customHeight="false" outlineLevel="0" collapsed="false">
      <c r="A6811" s="15" t="s">
        <v>6908</v>
      </c>
      <c r="B6811" s="15" t="s">
        <v>98</v>
      </c>
      <c r="C6811" s="15" t="n">
        <v>1</v>
      </c>
      <c r="D6811" s="15" t="s">
        <v>26</v>
      </c>
      <c r="E6811" s="15" t="s">
        <v>24</v>
      </c>
      <c r="F6811" s="15" t="n">
        <v>4</v>
      </c>
      <c r="G6811" s="15" t="s">
        <v>26</v>
      </c>
      <c r="H6811" s="15" t="s">
        <v>26</v>
      </c>
      <c r="I6811" s="15" t="s">
        <v>102</v>
      </c>
      <c r="J6811" s="15" t="s">
        <v>24</v>
      </c>
      <c r="K6811" s="15" t="s">
        <v>24</v>
      </c>
      <c r="L6811" s="15" t="s">
        <v>24</v>
      </c>
      <c r="M6811" s="15" t="s">
        <v>24</v>
      </c>
      <c r="N6811" s="15" t="s">
        <v>24</v>
      </c>
      <c r="O6811" s="15" t="s">
        <v>24</v>
      </c>
      <c r="P6811" s="15" t="s">
        <v>25</v>
      </c>
      <c r="Q6811" s="15" t="s">
        <v>24</v>
      </c>
      <c r="R6811" s="15" t="s">
        <v>15</v>
      </c>
      <c r="S6811" s="18" t="n">
        <v>74.95</v>
      </c>
      <c r="T6811" s="15" t="n">
        <v>308.7</v>
      </c>
      <c r="U6811" s="15" t="s">
        <v>26</v>
      </c>
      <c r="V6811" s="18" t="n">
        <f aca="false">IF(ISNUMBER(T6811),T6811,0)</f>
        <v>308.7</v>
      </c>
      <c r="W6811" s="15" t="n">
        <f aca="false">IF(U6811="Yes",1,0)</f>
        <v>1</v>
      </c>
      <c r="X6811" s="15" t="str">
        <f aca="false">IF(F6811&lt;=12,"0-12 months",IF(F6811&lt;=24,"13-24 months",IF(F6811&lt;=48,"25-48 months","49-72 months")))</f>
        <v>0-12 months</v>
      </c>
      <c r="Y6811" s="15" t="str">
        <f aca="false">IF(C6811=1,"Yes","No")</f>
        <v>Yes</v>
      </c>
      <c r="Z6811" s="15" t="n">
        <f aca="false">COUNTIF(J6811:O6811,"Yes")</f>
        <v>0</v>
      </c>
      <c r="AA6811" s="18" t="n">
        <f aca="false">S6811*W6811</f>
        <v>74.95</v>
      </c>
      <c r="AB6811" s="15" t="n">
        <f aca="false">(P6811="Month-to-month")+(I6811="Fiber optic")+(R6811="Electronic check")+(F6811&lt;=12)+(M6811="No")+(J6811="No")</f>
        <v>6</v>
      </c>
      <c r="AC6811" s="15" t="str">
        <f aca="false">IF(AB6811&gt;=5,"High",IF(AB6811&gt;=3,"Medium","Low"))</f>
        <v>High</v>
      </c>
    </row>
    <row r="6812" customFormat="false" ht="15" hidden="false" customHeight="false" outlineLevel="0" collapsed="false">
      <c r="A6812" s="15" t="s">
        <v>6909</v>
      </c>
      <c r="B6812" s="15" t="s">
        <v>98</v>
      </c>
      <c r="C6812" s="15" t="n">
        <v>0</v>
      </c>
      <c r="D6812" s="15" t="s">
        <v>24</v>
      </c>
      <c r="E6812" s="15" t="s">
        <v>24</v>
      </c>
      <c r="F6812" s="15" t="n">
        <v>15</v>
      </c>
      <c r="G6812" s="15" t="s">
        <v>24</v>
      </c>
      <c r="H6812" s="15" t="s">
        <v>95</v>
      </c>
      <c r="I6812" s="15" t="s">
        <v>96</v>
      </c>
      <c r="J6812" s="15" t="s">
        <v>24</v>
      </c>
      <c r="K6812" s="15" t="s">
        <v>24</v>
      </c>
      <c r="L6812" s="15" t="s">
        <v>24</v>
      </c>
      <c r="M6812" s="15" t="s">
        <v>26</v>
      </c>
      <c r="N6812" s="15" t="s">
        <v>24</v>
      </c>
      <c r="O6812" s="15" t="s">
        <v>24</v>
      </c>
      <c r="P6812" s="15" t="s">
        <v>25</v>
      </c>
      <c r="Q6812" s="15" t="s">
        <v>26</v>
      </c>
      <c r="R6812" s="15" t="s">
        <v>15</v>
      </c>
      <c r="S6812" s="18" t="n">
        <v>29.7</v>
      </c>
      <c r="T6812" s="15" t="n">
        <v>438.25</v>
      </c>
      <c r="U6812" s="15" t="s">
        <v>26</v>
      </c>
      <c r="V6812" s="18" t="n">
        <f aca="false">IF(ISNUMBER(T6812),T6812,0)</f>
        <v>438.25</v>
      </c>
      <c r="W6812" s="15" t="n">
        <f aca="false">IF(U6812="Yes",1,0)</f>
        <v>1</v>
      </c>
      <c r="X6812" s="15" t="str">
        <f aca="false">IF(F6812&lt;=12,"0-12 months",IF(F6812&lt;=24,"13-24 months",IF(F6812&lt;=48,"25-48 months","49-72 months")))</f>
        <v>13-24 months</v>
      </c>
      <c r="Y6812" s="15" t="str">
        <f aca="false">IF(C6812=1,"Yes","No")</f>
        <v>No</v>
      </c>
      <c r="Z6812" s="15" t="n">
        <f aca="false">COUNTIF(J6812:O6812,"Yes")</f>
        <v>1</v>
      </c>
      <c r="AA6812" s="18" t="n">
        <f aca="false">S6812*W6812</f>
        <v>29.7</v>
      </c>
      <c r="AB6812" s="15" t="n">
        <f aca="false">(P6812="Month-to-month")+(I6812="Fiber optic")+(R6812="Electronic check")+(F6812&lt;=12)+(M6812="No")+(J6812="No")</f>
        <v>3</v>
      </c>
      <c r="AC6812" s="15" t="str">
        <f aca="false">IF(AB6812&gt;=5,"High",IF(AB6812&gt;=3,"Medium","Low"))</f>
        <v>Medium</v>
      </c>
    </row>
    <row r="6813" customFormat="false" ht="15" hidden="false" customHeight="false" outlineLevel="0" collapsed="false">
      <c r="A6813" s="15" t="s">
        <v>6910</v>
      </c>
      <c r="B6813" s="15" t="s">
        <v>98</v>
      </c>
      <c r="C6813" s="15" t="n">
        <v>0</v>
      </c>
      <c r="D6813" s="15" t="s">
        <v>26</v>
      </c>
      <c r="E6813" s="15" t="s">
        <v>24</v>
      </c>
      <c r="F6813" s="15" t="n">
        <v>1</v>
      </c>
      <c r="G6813" s="15" t="s">
        <v>24</v>
      </c>
      <c r="H6813" s="15" t="s">
        <v>95</v>
      </c>
      <c r="I6813" s="15" t="s">
        <v>96</v>
      </c>
      <c r="J6813" s="15" t="s">
        <v>24</v>
      </c>
      <c r="K6813" s="15" t="s">
        <v>24</v>
      </c>
      <c r="L6813" s="15" t="s">
        <v>26</v>
      </c>
      <c r="M6813" s="15" t="s">
        <v>24</v>
      </c>
      <c r="N6813" s="15" t="s">
        <v>26</v>
      </c>
      <c r="O6813" s="15" t="s">
        <v>26</v>
      </c>
      <c r="P6813" s="15" t="s">
        <v>25</v>
      </c>
      <c r="Q6813" s="15" t="s">
        <v>26</v>
      </c>
      <c r="R6813" s="15" t="s">
        <v>15</v>
      </c>
      <c r="S6813" s="18" t="n">
        <v>50.35</v>
      </c>
      <c r="T6813" s="15" t="n">
        <v>50.35</v>
      </c>
      <c r="U6813" s="15" t="s">
        <v>26</v>
      </c>
      <c r="V6813" s="18" t="n">
        <f aca="false">IF(ISNUMBER(T6813),T6813,0)</f>
        <v>50.35</v>
      </c>
      <c r="W6813" s="15" t="n">
        <f aca="false">IF(U6813="Yes",1,0)</f>
        <v>1</v>
      </c>
      <c r="X6813" s="15" t="str">
        <f aca="false">IF(F6813&lt;=12,"0-12 months",IF(F6813&lt;=24,"13-24 months",IF(F6813&lt;=48,"25-48 months","49-72 months")))</f>
        <v>0-12 months</v>
      </c>
      <c r="Y6813" s="15" t="str">
        <f aca="false">IF(C6813=1,"Yes","No")</f>
        <v>No</v>
      </c>
      <c r="Z6813" s="15" t="n">
        <f aca="false">COUNTIF(J6813:O6813,"Yes")</f>
        <v>3</v>
      </c>
      <c r="AA6813" s="18" t="n">
        <f aca="false">S6813*W6813</f>
        <v>50.35</v>
      </c>
      <c r="AB6813" s="15" t="n">
        <f aca="false">(P6813="Month-to-month")+(I6813="Fiber optic")+(R6813="Electronic check")+(F6813&lt;=12)+(M6813="No")+(J6813="No")</f>
        <v>5</v>
      </c>
      <c r="AC6813" s="15" t="str">
        <f aca="false">IF(AB6813&gt;=5,"High",IF(AB6813&gt;=3,"Medium","Low"))</f>
        <v>High</v>
      </c>
    </row>
    <row r="6814" customFormat="false" ht="15" hidden="false" customHeight="false" outlineLevel="0" collapsed="false">
      <c r="A6814" s="15" t="s">
        <v>6911</v>
      </c>
      <c r="B6814" s="15" t="s">
        <v>94</v>
      </c>
      <c r="C6814" s="15" t="n">
        <v>1</v>
      </c>
      <c r="D6814" s="15" t="s">
        <v>24</v>
      </c>
      <c r="E6814" s="15" t="s">
        <v>24</v>
      </c>
      <c r="F6814" s="15" t="n">
        <v>45</v>
      </c>
      <c r="G6814" s="15" t="s">
        <v>26</v>
      </c>
      <c r="H6814" s="15" t="s">
        <v>24</v>
      </c>
      <c r="I6814" s="15" t="s">
        <v>102</v>
      </c>
      <c r="J6814" s="15" t="s">
        <v>26</v>
      </c>
      <c r="K6814" s="15" t="s">
        <v>26</v>
      </c>
      <c r="L6814" s="15" t="s">
        <v>24</v>
      </c>
      <c r="M6814" s="15" t="s">
        <v>26</v>
      </c>
      <c r="N6814" s="15" t="s">
        <v>24</v>
      </c>
      <c r="O6814" s="15" t="s">
        <v>24</v>
      </c>
      <c r="P6814" s="15" t="s">
        <v>25</v>
      </c>
      <c r="Q6814" s="15" t="s">
        <v>26</v>
      </c>
      <c r="R6814" s="15" t="s">
        <v>19</v>
      </c>
      <c r="S6814" s="18" t="n">
        <v>85.7</v>
      </c>
      <c r="T6814" s="15" t="n">
        <v>3778.1</v>
      </c>
      <c r="U6814" s="15" t="s">
        <v>24</v>
      </c>
      <c r="V6814" s="18" t="n">
        <f aca="false">IF(ISNUMBER(T6814),T6814,0)</f>
        <v>3778.1</v>
      </c>
      <c r="W6814" s="15" t="n">
        <f aca="false">IF(U6814="Yes",1,0)</f>
        <v>0</v>
      </c>
      <c r="X6814" s="15" t="str">
        <f aca="false">IF(F6814&lt;=12,"0-12 months",IF(F6814&lt;=24,"13-24 months",IF(F6814&lt;=48,"25-48 months","49-72 months")))</f>
        <v>25-48 months</v>
      </c>
      <c r="Y6814" s="15" t="str">
        <f aca="false">IF(C6814=1,"Yes","No")</f>
        <v>Yes</v>
      </c>
      <c r="Z6814" s="15" t="n">
        <f aca="false">COUNTIF(J6814:O6814,"Yes")</f>
        <v>3</v>
      </c>
      <c r="AA6814" s="18" t="n">
        <f aca="false">S6814*W6814</f>
        <v>0</v>
      </c>
      <c r="AB6814" s="15" t="n">
        <f aca="false">(P6814="Month-to-month")+(I6814="Fiber optic")+(R6814="Electronic check")+(F6814&lt;=12)+(M6814="No")+(J6814="No")</f>
        <v>2</v>
      </c>
      <c r="AC6814" s="15" t="str">
        <f aca="false">IF(AB6814&gt;=5,"High",IF(AB6814&gt;=3,"Medium","Low"))</f>
        <v>Low</v>
      </c>
    </row>
    <row r="6815" customFormat="false" ht="15" hidden="false" customHeight="false" outlineLevel="0" collapsed="false">
      <c r="A6815" s="15" t="s">
        <v>6912</v>
      </c>
      <c r="B6815" s="15" t="s">
        <v>94</v>
      </c>
      <c r="C6815" s="15" t="n">
        <v>0</v>
      </c>
      <c r="D6815" s="15" t="s">
        <v>26</v>
      </c>
      <c r="E6815" s="15" t="s">
        <v>24</v>
      </c>
      <c r="F6815" s="15" t="n">
        <v>64</v>
      </c>
      <c r="G6815" s="15" t="s">
        <v>24</v>
      </c>
      <c r="H6815" s="15" t="s">
        <v>95</v>
      </c>
      <c r="I6815" s="15" t="s">
        <v>96</v>
      </c>
      <c r="J6815" s="15" t="s">
        <v>26</v>
      </c>
      <c r="K6815" s="15" t="s">
        <v>24</v>
      </c>
      <c r="L6815" s="15" t="s">
        <v>26</v>
      </c>
      <c r="M6815" s="15" t="s">
        <v>26</v>
      </c>
      <c r="N6815" s="15" t="s">
        <v>24</v>
      </c>
      <c r="O6815" s="15" t="s">
        <v>26</v>
      </c>
      <c r="P6815" s="15" t="s">
        <v>29</v>
      </c>
      <c r="Q6815" s="15" t="s">
        <v>24</v>
      </c>
      <c r="R6815" s="15" t="s">
        <v>15</v>
      </c>
      <c r="S6815" s="18" t="n">
        <v>47.85</v>
      </c>
      <c r="T6815" s="15" t="n">
        <v>3147.5</v>
      </c>
      <c r="U6815" s="15" t="s">
        <v>26</v>
      </c>
      <c r="V6815" s="18" t="n">
        <f aca="false">IF(ISNUMBER(T6815),T6815,0)</f>
        <v>3147.5</v>
      </c>
      <c r="W6815" s="15" t="n">
        <f aca="false">IF(U6815="Yes",1,0)</f>
        <v>1</v>
      </c>
      <c r="X6815" s="15" t="str">
        <f aca="false">IF(F6815&lt;=12,"0-12 months",IF(F6815&lt;=24,"13-24 months",IF(F6815&lt;=48,"25-48 months","49-72 months")))</f>
        <v>49-72 months</v>
      </c>
      <c r="Y6815" s="15" t="str">
        <f aca="false">IF(C6815=1,"Yes","No")</f>
        <v>No</v>
      </c>
      <c r="Z6815" s="15" t="n">
        <f aca="false">COUNTIF(J6815:O6815,"Yes")</f>
        <v>4</v>
      </c>
      <c r="AA6815" s="18" t="n">
        <f aca="false">S6815*W6815</f>
        <v>47.85</v>
      </c>
      <c r="AB6815" s="15" t="n">
        <f aca="false">(P6815="Month-to-month")+(I6815="Fiber optic")+(R6815="Electronic check")+(F6815&lt;=12)+(M6815="No")+(J6815="No")</f>
        <v>1</v>
      </c>
      <c r="AC6815" s="15" t="str">
        <f aca="false">IF(AB6815&gt;=5,"High",IF(AB6815&gt;=3,"Medium","Low"))</f>
        <v>Low</v>
      </c>
    </row>
    <row r="6816" customFormat="false" ht="15" hidden="false" customHeight="false" outlineLevel="0" collapsed="false">
      <c r="A6816" s="15" t="s">
        <v>6913</v>
      </c>
      <c r="B6816" s="15" t="s">
        <v>94</v>
      </c>
      <c r="C6816" s="15" t="n">
        <v>1</v>
      </c>
      <c r="D6816" s="15" t="s">
        <v>26</v>
      </c>
      <c r="E6816" s="15" t="s">
        <v>24</v>
      </c>
      <c r="F6816" s="15" t="n">
        <v>57</v>
      </c>
      <c r="G6816" s="15" t="s">
        <v>26</v>
      </c>
      <c r="H6816" s="15" t="s">
        <v>26</v>
      </c>
      <c r="I6816" s="15" t="s">
        <v>102</v>
      </c>
      <c r="J6816" s="15" t="s">
        <v>24</v>
      </c>
      <c r="K6816" s="15" t="s">
        <v>26</v>
      </c>
      <c r="L6816" s="15" t="s">
        <v>26</v>
      </c>
      <c r="M6816" s="15" t="s">
        <v>24</v>
      </c>
      <c r="N6816" s="15" t="s">
        <v>24</v>
      </c>
      <c r="O6816" s="15" t="s">
        <v>26</v>
      </c>
      <c r="P6816" s="15" t="s">
        <v>25</v>
      </c>
      <c r="Q6816" s="15" t="s">
        <v>24</v>
      </c>
      <c r="R6816" s="15" t="s">
        <v>21</v>
      </c>
      <c r="S6816" s="18" t="n">
        <v>94</v>
      </c>
      <c r="T6816" s="15" t="n">
        <v>5438.95</v>
      </c>
      <c r="U6816" s="15" t="s">
        <v>24</v>
      </c>
      <c r="V6816" s="18" t="n">
        <f aca="false">IF(ISNUMBER(T6816),T6816,0)</f>
        <v>5438.95</v>
      </c>
      <c r="W6816" s="15" t="n">
        <f aca="false">IF(U6816="Yes",1,0)</f>
        <v>0</v>
      </c>
      <c r="X6816" s="15" t="str">
        <f aca="false">IF(F6816&lt;=12,"0-12 months",IF(F6816&lt;=24,"13-24 months",IF(F6816&lt;=48,"25-48 months","49-72 months")))</f>
        <v>49-72 months</v>
      </c>
      <c r="Y6816" s="15" t="str">
        <f aca="false">IF(C6816=1,"Yes","No")</f>
        <v>Yes</v>
      </c>
      <c r="Z6816" s="15" t="n">
        <f aca="false">COUNTIF(J6816:O6816,"Yes")</f>
        <v>3</v>
      </c>
      <c r="AA6816" s="18" t="n">
        <f aca="false">S6816*W6816</f>
        <v>0</v>
      </c>
      <c r="AB6816" s="15" t="n">
        <f aca="false">(P6816="Month-to-month")+(I6816="Fiber optic")+(R6816="Electronic check")+(F6816&lt;=12)+(M6816="No")+(J6816="No")</f>
        <v>4</v>
      </c>
      <c r="AC6816" s="15" t="str">
        <f aca="false">IF(AB6816&gt;=5,"High",IF(AB6816&gt;=3,"Medium","Low"))</f>
        <v>Medium</v>
      </c>
    </row>
    <row r="6817" customFormat="false" ht="15" hidden="false" customHeight="false" outlineLevel="0" collapsed="false">
      <c r="A6817" s="15" t="s">
        <v>6914</v>
      </c>
      <c r="B6817" s="15" t="s">
        <v>98</v>
      </c>
      <c r="C6817" s="15" t="n">
        <v>0</v>
      </c>
      <c r="D6817" s="15" t="s">
        <v>26</v>
      </c>
      <c r="E6817" s="15" t="s">
        <v>26</v>
      </c>
      <c r="F6817" s="15" t="n">
        <v>72</v>
      </c>
      <c r="G6817" s="15" t="s">
        <v>26</v>
      </c>
      <c r="H6817" s="15" t="s">
        <v>26</v>
      </c>
      <c r="I6817" s="15" t="s">
        <v>96</v>
      </c>
      <c r="J6817" s="15" t="s">
        <v>26</v>
      </c>
      <c r="K6817" s="15" t="s">
        <v>26</v>
      </c>
      <c r="L6817" s="15" t="s">
        <v>26</v>
      </c>
      <c r="M6817" s="15" t="s">
        <v>26</v>
      </c>
      <c r="N6817" s="15" t="s">
        <v>24</v>
      </c>
      <c r="O6817" s="15" t="s">
        <v>24</v>
      </c>
      <c r="P6817" s="15" t="s">
        <v>29</v>
      </c>
      <c r="Q6817" s="15" t="s">
        <v>24</v>
      </c>
      <c r="R6817" s="15" t="s">
        <v>19</v>
      </c>
      <c r="S6817" s="18" t="n">
        <v>69.85</v>
      </c>
      <c r="T6817" s="15" t="n">
        <v>5102.35</v>
      </c>
      <c r="U6817" s="15" t="s">
        <v>24</v>
      </c>
      <c r="V6817" s="18" t="n">
        <f aca="false">IF(ISNUMBER(T6817),T6817,0)</f>
        <v>5102.35</v>
      </c>
      <c r="W6817" s="15" t="n">
        <f aca="false">IF(U6817="Yes",1,0)</f>
        <v>0</v>
      </c>
      <c r="X6817" s="15" t="str">
        <f aca="false">IF(F6817&lt;=12,"0-12 months",IF(F6817&lt;=24,"13-24 months",IF(F6817&lt;=48,"25-48 months","49-72 months")))</f>
        <v>49-72 months</v>
      </c>
      <c r="Y6817" s="15" t="str">
        <f aca="false">IF(C6817=1,"Yes","No")</f>
        <v>No</v>
      </c>
      <c r="Z6817" s="15" t="n">
        <f aca="false">COUNTIF(J6817:O6817,"Yes")</f>
        <v>4</v>
      </c>
      <c r="AA6817" s="18" t="n">
        <f aca="false">S6817*W6817</f>
        <v>0</v>
      </c>
      <c r="AB6817" s="15" t="n">
        <f aca="false">(P6817="Month-to-month")+(I6817="Fiber optic")+(R6817="Electronic check")+(F6817&lt;=12)+(M6817="No")+(J6817="No")</f>
        <v>0</v>
      </c>
      <c r="AC6817" s="15" t="str">
        <f aca="false">IF(AB6817&gt;=5,"High",IF(AB6817&gt;=3,"Medium","Low"))</f>
        <v>Low</v>
      </c>
    </row>
    <row r="6818" customFormat="false" ht="15" hidden="false" customHeight="false" outlineLevel="0" collapsed="false">
      <c r="A6818" s="15" t="s">
        <v>6915</v>
      </c>
      <c r="B6818" s="15" t="s">
        <v>98</v>
      </c>
      <c r="C6818" s="15" t="n">
        <v>0</v>
      </c>
      <c r="D6818" s="15" t="s">
        <v>24</v>
      </c>
      <c r="E6818" s="15" t="s">
        <v>24</v>
      </c>
      <c r="F6818" s="15" t="n">
        <v>1</v>
      </c>
      <c r="G6818" s="15" t="s">
        <v>26</v>
      </c>
      <c r="H6818" s="15" t="s">
        <v>24</v>
      </c>
      <c r="I6818" s="15" t="s">
        <v>102</v>
      </c>
      <c r="J6818" s="15" t="s">
        <v>24</v>
      </c>
      <c r="K6818" s="15" t="s">
        <v>24</v>
      </c>
      <c r="L6818" s="15" t="s">
        <v>24</v>
      </c>
      <c r="M6818" s="15" t="s">
        <v>24</v>
      </c>
      <c r="N6818" s="15" t="s">
        <v>24</v>
      </c>
      <c r="O6818" s="15" t="s">
        <v>24</v>
      </c>
      <c r="P6818" s="15" t="s">
        <v>25</v>
      </c>
      <c r="Q6818" s="15" t="s">
        <v>26</v>
      </c>
      <c r="R6818" s="15" t="s">
        <v>15</v>
      </c>
      <c r="S6818" s="18" t="n">
        <v>70.3</v>
      </c>
      <c r="T6818" s="15" t="n">
        <v>70.3</v>
      </c>
      <c r="U6818" s="15" t="s">
        <v>26</v>
      </c>
      <c r="V6818" s="18" t="n">
        <f aca="false">IF(ISNUMBER(T6818),T6818,0)</f>
        <v>70.3</v>
      </c>
      <c r="W6818" s="15" t="n">
        <f aca="false">IF(U6818="Yes",1,0)</f>
        <v>1</v>
      </c>
      <c r="X6818" s="15" t="str">
        <f aca="false">IF(F6818&lt;=12,"0-12 months",IF(F6818&lt;=24,"13-24 months",IF(F6818&lt;=48,"25-48 months","49-72 months")))</f>
        <v>0-12 months</v>
      </c>
      <c r="Y6818" s="15" t="str">
        <f aca="false">IF(C6818=1,"Yes","No")</f>
        <v>No</v>
      </c>
      <c r="Z6818" s="15" t="n">
        <f aca="false">COUNTIF(J6818:O6818,"Yes")</f>
        <v>0</v>
      </c>
      <c r="AA6818" s="18" t="n">
        <f aca="false">S6818*W6818</f>
        <v>70.3</v>
      </c>
      <c r="AB6818" s="15" t="n">
        <f aca="false">(P6818="Month-to-month")+(I6818="Fiber optic")+(R6818="Electronic check")+(F6818&lt;=12)+(M6818="No")+(J6818="No")</f>
        <v>6</v>
      </c>
      <c r="AC6818" s="15" t="str">
        <f aca="false">IF(AB6818&gt;=5,"High",IF(AB6818&gt;=3,"Medium","Low"))</f>
        <v>High</v>
      </c>
    </row>
    <row r="6819" customFormat="false" ht="15" hidden="false" customHeight="false" outlineLevel="0" collapsed="false">
      <c r="A6819" s="15" t="s">
        <v>6916</v>
      </c>
      <c r="B6819" s="15" t="s">
        <v>98</v>
      </c>
      <c r="C6819" s="15" t="n">
        <v>0</v>
      </c>
      <c r="D6819" s="15" t="s">
        <v>26</v>
      </c>
      <c r="E6819" s="15" t="s">
        <v>24</v>
      </c>
      <c r="F6819" s="15" t="n">
        <v>72</v>
      </c>
      <c r="G6819" s="15" t="s">
        <v>26</v>
      </c>
      <c r="H6819" s="15" t="s">
        <v>26</v>
      </c>
      <c r="I6819" s="15" t="s">
        <v>24</v>
      </c>
      <c r="J6819" s="15" t="s">
        <v>28</v>
      </c>
      <c r="K6819" s="15" t="s">
        <v>28</v>
      </c>
      <c r="L6819" s="15" t="s">
        <v>28</v>
      </c>
      <c r="M6819" s="15" t="s">
        <v>28</v>
      </c>
      <c r="N6819" s="15" t="s">
        <v>28</v>
      </c>
      <c r="O6819" s="15" t="s">
        <v>28</v>
      </c>
      <c r="P6819" s="15" t="s">
        <v>29</v>
      </c>
      <c r="Q6819" s="15" t="s">
        <v>24</v>
      </c>
      <c r="R6819" s="15" t="s">
        <v>21</v>
      </c>
      <c r="S6819" s="18" t="n">
        <v>25.85</v>
      </c>
      <c r="T6819" s="15" t="n">
        <v>1872.2</v>
      </c>
      <c r="U6819" s="15" t="s">
        <v>24</v>
      </c>
      <c r="V6819" s="18" t="n">
        <f aca="false">IF(ISNUMBER(T6819),T6819,0)</f>
        <v>1872.2</v>
      </c>
      <c r="W6819" s="15" t="n">
        <f aca="false">IF(U6819="Yes",1,0)</f>
        <v>0</v>
      </c>
      <c r="X6819" s="15" t="str">
        <f aca="false">IF(F6819&lt;=12,"0-12 months",IF(F6819&lt;=24,"13-24 months",IF(F6819&lt;=48,"25-48 months","49-72 months")))</f>
        <v>49-72 months</v>
      </c>
      <c r="Y6819" s="15" t="str">
        <f aca="false">IF(C6819=1,"Yes","No")</f>
        <v>No</v>
      </c>
      <c r="Z6819" s="15" t="n">
        <f aca="false">COUNTIF(J6819:O6819,"Yes")</f>
        <v>0</v>
      </c>
      <c r="AA6819" s="18" t="n">
        <f aca="false">S6819*W6819</f>
        <v>0</v>
      </c>
      <c r="AB6819" s="15" t="n">
        <f aca="false">(P6819="Month-to-month")+(I6819="Fiber optic")+(R6819="Electronic check")+(F6819&lt;=12)+(M6819="No")+(J6819="No")</f>
        <v>0</v>
      </c>
      <c r="AC6819" s="15" t="str">
        <f aca="false">IF(AB6819&gt;=5,"High",IF(AB6819&gt;=3,"Medium","Low"))</f>
        <v>Low</v>
      </c>
    </row>
    <row r="6820" customFormat="false" ht="15" hidden="false" customHeight="false" outlineLevel="0" collapsed="false">
      <c r="A6820" s="15" t="s">
        <v>6917</v>
      </c>
      <c r="B6820" s="15" t="s">
        <v>94</v>
      </c>
      <c r="C6820" s="15" t="n">
        <v>0</v>
      </c>
      <c r="D6820" s="15" t="s">
        <v>24</v>
      </c>
      <c r="E6820" s="15" t="s">
        <v>24</v>
      </c>
      <c r="F6820" s="15" t="n">
        <v>3</v>
      </c>
      <c r="G6820" s="15" t="s">
        <v>26</v>
      </c>
      <c r="H6820" s="15" t="s">
        <v>24</v>
      </c>
      <c r="I6820" s="15" t="s">
        <v>96</v>
      </c>
      <c r="J6820" s="15" t="s">
        <v>26</v>
      </c>
      <c r="K6820" s="15" t="s">
        <v>26</v>
      </c>
      <c r="L6820" s="15" t="s">
        <v>24</v>
      </c>
      <c r="M6820" s="15" t="s">
        <v>26</v>
      </c>
      <c r="N6820" s="15" t="s">
        <v>24</v>
      </c>
      <c r="O6820" s="15" t="s">
        <v>26</v>
      </c>
      <c r="P6820" s="15" t="s">
        <v>29</v>
      </c>
      <c r="Q6820" s="15" t="s">
        <v>24</v>
      </c>
      <c r="R6820" s="15" t="s">
        <v>17</v>
      </c>
      <c r="S6820" s="18" t="n">
        <v>71.1</v>
      </c>
      <c r="T6820" s="15" t="n">
        <v>213.35</v>
      </c>
      <c r="U6820" s="15" t="s">
        <v>24</v>
      </c>
      <c r="V6820" s="18" t="n">
        <f aca="false">IF(ISNUMBER(T6820),T6820,0)</f>
        <v>213.35</v>
      </c>
      <c r="W6820" s="15" t="n">
        <f aca="false">IF(U6820="Yes",1,0)</f>
        <v>0</v>
      </c>
      <c r="X6820" s="15" t="str">
        <f aca="false">IF(F6820&lt;=12,"0-12 months",IF(F6820&lt;=24,"13-24 months",IF(F6820&lt;=48,"25-48 months","49-72 months")))</f>
        <v>0-12 months</v>
      </c>
      <c r="Y6820" s="15" t="str">
        <f aca="false">IF(C6820=1,"Yes","No")</f>
        <v>No</v>
      </c>
      <c r="Z6820" s="15" t="n">
        <f aca="false">COUNTIF(J6820:O6820,"Yes")</f>
        <v>4</v>
      </c>
      <c r="AA6820" s="18" t="n">
        <f aca="false">S6820*W6820</f>
        <v>0</v>
      </c>
      <c r="AB6820" s="15" t="n">
        <f aca="false">(P6820="Month-to-month")+(I6820="Fiber optic")+(R6820="Electronic check")+(F6820&lt;=12)+(M6820="No")+(J6820="No")</f>
        <v>1</v>
      </c>
      <c r="AC6820" s="15" t="str">
        <f aca="false">IF(AB6820&gt;=5,"High",IF(AB6820&gt;=3,"Medium","Low"))</f>
        <v>Low</v>
      </c>
    </row>
    <row r="6821" customFormat="false" ht="15" hidden="false" customHeight="false" outlineLevel="0" collapsed="false">
      <c r="A6821" s="15" t="s">
        <v>6918</v>
      </c>
      <c r="B6821" s="15" t="s">
        <v>98</v>
      </c>
      <c r="C6821" s="15" t="n">
        <v>1</v>
      </c>
      <c r="D6821" s="15" t="s">
        <v>24</v>
      </c>
      <c r="E6821" s="15" t="s">
        <v>24</v>
      </c>
      <c r="F6821" s="15" t="n">
        <v>55</v>
      </c>
      <c r="G6821" s="15" t="s">
        <v>26</v>
      </c>
      <c r="H6821" s="15" t="s">
        <v>26</v>
      </c>
      <c r="I6821" s="15" t="s">
        <v>102</v>
      </c>
      <c r="J6821" s="15" t="s">
        <v>26</v>
      </c>
      <c r="K6821" s="15" t="s">
        <v>24</v>
      </c>
      <c r="L6821" s="15" t="s">
        <v>24</v>
      </c>
      <c r="M6821" s="15" t="s">
        <v>24</v>
      </c>
      <c r="N6821" s="15" t="s">
        <v>26</v>
      </c>
      <c r="O6821" s="15" t="s">
        <v>26</v>
      </c>
      <c r="P6821" s="15" t="s">
        <v>25</v>
      </c>
      <c r="Q6821" s="15" t="s">
        <v>26</v>
      </c>
      <c r="R6821" s="15" t="s">
        <v>15</v>
      </c>
      <c r="S6821" s="18" t="n">
        <v>98.8</v>
      </c>
      <c r="T6821" s="15" t="n">
        <v>5617.75</v>
      </c>
      <c r="U6821" s="15" t="s">
        <v>26</v>
      </c>
      <c r="V6821" s="18" t="n">
        <f aca="false">IF(ISNUMBER(T6821),T6821,0)</f>
        <v>5617.75</v>
      </c>
      <c r="W6821" s="15" t="n">
        <f aca="false">IF(U6821="Yes",1,0)</f>
        <v>1</v>
      </c>
      <c r="X6821" s="15" t="str">
        <f aca="false">IF(F6821&lt;=12,"0-12 months",IF(F6821&lt;=24,"13-24 months",IF(F6821&lt;=48,"25-48 months","49-72 months")))</f>
        <v>49-72 months</v>
      </c>
      <c r="Y6821" s="15" t="str">
        <f aca="false">IF(C6821=1,"Yes","No")</f>
        <v>Yes</v>
      </c>
      <c r="Z6821" s="15" t="n">
        <f aca="false">COUNTIF(J6821:O6821,"Yes")</f>
        <v>3</v>
      </c>
      <c r="AA6821" s="18" t="n">
        <f aca="false">S6821*W6821</f>
        <v>98.8</v>
      </c>
      <c r="AB6821" s="15" t="n">
        <f aca="false">(P6821="Month-to-month")+(I6821="Fiber optic")+(R6821="Electronic check")+(F6821&lt;=12)+(M6821="No")+(J6821="No")</f>
        <v>4</v>
      </c>
      <c r="AC6821" s="15" t="str">
        <f aca="false">IF(AB6821&gt;=5,"High",IF(AB6821&gt;=3,"Medium","Low"))</f>
        <v>Medium</v>
      </c>
    </row>
    <row r="6822" customFormat="false" ht="15" hidden="false" customHeight="false" outlineLevel="0" collapsed="false">
      <c r="A6822" s="15" t="s">
        <v>6919</v>
      </c>
      <c r="B6822" s="15" t="s">
        <v>94</v>
      </c>
      <c r="C6822" s="15" t="n">
        <v>0</v>
      </c>
      <c r="D6822" s="15" t="s">
        <v>26</v>
      </c>
      <c r="E6822" s="15" t="s">
        <v>24</v>
      </c>
      <c r="F6822" s="15" t="n">
        <v>59</v>
      </c>
      <c r="G6822" s="15" t="s">
        <v>26</v>
      </c>
      <c r="H6822" s="15" t="s">
        <v>26</v>
      </c>
      <c r="I6822" s="15" t="s">
        <v>102</v>
      </c>
      <c r="J6822" s="15" t="s">
        <v>24</v>
      </c>
      <c r="K6822" s="15" t="s">
        <v>24</v>
      </c>
      <c r="L6822" s="15" t="s">
        <v>26</v>
      </c>
      <c r="M6822" s="15" t="s">
        <v>26</v>
      </c>
      <c r="N6822" s="15" t="s">
        <v>26</v>
      </c>
      <c r="O6822" s="15" t="s">
        <v>24</v>
      </c>
      <c r="P6822" s="15" t="s">
        <v>25</v>
      </c>
      <c r="Q6822" s="15" t="s">
        <v>24</v>
      </c>
      <c r="R6822" s="15" t="s">
        <v>15</v>
      </c>
      <c r="S6822" s="18" t="n">
        <v>93.35</v>
      </c>
      <c r="T6822" s="15" t="n">
        <v>5386.5</v>
      </c>
      <c r="U6822" s="15" t="s">
        <v>24</v>
      </c>
      <c r="V6822" s="18" t="n">
        <f aca="false">IF(ISNUMBER(T6822),T6822,0)</f>
        <v>5386.5</v>
      </c>
      <c r="W6822" s="15" t="n">
        <f aca="false">IF(U6822="Yes",1,0)</f>
        <v>0</v>
      </c>
      <c r="X6822" s="15" t="str">
        <f aca="false">IF(F6822&lt;=12,"0-12 months",IF(F6822&lt;=24,"13-24 months",IF(F6822&lt;=48,"25-48 months","49-72 months")))</f>
        <v>49-72 months</v>
      </c>
      <c r="Y6822" s="15" t="str">
        <f aca="false">IF(C6822=1,"Yes","No")</f>
        <v>No</v>
      </c>
      <c r="Z6822" s="15" t="n">
        <f aca="false">COUNTIF(J6822:O6822,"Yes")</f>
        <v>3</v>
      </c>
      <c r="AA6822" s="18" t="n">
        <f aca="false">S6822*W6822</f>
        <v>0</v>
      </c>
      <c r="AB6822" s="15" t="n">
        <f aca="false">(P6822="Month-to-month")+(I6822="Fiber optic")+(R6822="Electronic check")+(F6822&lt;=12)+(M6822="No")+(J6822="No")</f>
        <v>4</v>
      </c>
      <c r="AC6822" s="15" t="str">
        <f aca="false">IF(AB6822&gt;=5,"High",IF(AB6822&gt;=3,"Medium","Low"))</f>
        <v>Medium</v>
      </c>
    </row>
    <row r="6823" customFormat="false" ht="15" hidden="false" customHeight="false" outlineLevel="0" collapsed="false">
      <c r="A6823" s="15" t="s">
        <v>6920</v>
      </c>
      <c r="B6823" s="15" t="s">
        <v>94</v>
      </c>
      <c r="C6823" s="15" t="n">
        <v>0</v>
      </c>
      <c r="D6823" s="15" t="s">
        <v>24</v>
      </c>
      <c r="E6823" s="15" t="s">
        <v>24</v>
      </c>
      <c r="F6823" s="15" t="n">
        <v>18</v>
      </c>
      <c r="G6823" s="15" t="s">
        <v>26</v>
      </c>
      <c r="H6823" s="15" t="s">
        <v>26</v>
      </c>
      <c r="I6823" s="15" t="s">
        <v>102</v>
      </c>
      <c r="J6823" s="15" t="s">
        <v>24</v>
      </c>
      <c r="K6823" s="15" t="s">
        <v>24</v>
      </c>
      <c r="L6823" s="15" t="s">
        <v>24</v>
      </c>
      <c r="M6823" s="15" t="s">
        <v>26</v>
      </c>
      <c r="N6823" s="15" t="s">
        <v>26</v>
      </c>
      <c r="O6823" s="15" t="s">
        <v>26</v>
      </c>
      <c r="P6823" s="15" t="s">
        <v>25</v>
      </c>
      <c r="Q6823" s="15" t="s">
        <v>26</v>
      </c>
      <c r="R6823" s="15" t="s">
        <v>19</v>
      </c>
      <c r="S6823" s="18" t="n">
        <v>99.85</v>
      </c>
      <c r="T6823" s="15" t="n">
        <v>1776.95</v>
      </c>
      <c r="U6823" s="15" t="s">
        <v>26</v>
      </c>
      <c r="V6823" s="18" t="n">
        <f aca="false">IF(ISNUMBER(T6823),T6823,0)</f>
        <v>1776.95</v>
      </c>
      <c r="W6823" s="15" t="n">
        <f aca="false">IF(U6823="Yes",1,0)</f>
        <v>1</v>
      </c>
      <c r="X6823" s="15" t="str">
        <f aca="false">IF(F6823&lt;=12,"0-12 months",IF(F6823&lt;=24,"13-24 months",IF(F6823&lt;=48,"25-48 months","49-72 months")))</f>
        <v>13-24 months</v>
      </c>
      <c r="Y6823" s="15" t="str">
        <f aca="false">IF(C6823=1,"Yes","No")</f>
        <v>No</v>
      </c>
      <c r="Z6823" s="15" t="n">
        <f aca="false">COUNTIF(J6823:O6823,"Yes")</f>
        <v>3</v>
      </c>
      <c r="AA6823" s="18" t="n">
        <f aca="false">S6823*W6823</f>
        <v>99.85</v>
      </c>
      <c r="AB6823" s="15" t="n">
        <f aca="false">(P6823="Month-to-month")+(I6823="Fiber optic")+(R6823="Electronic check")+(F6823&lt;=12)+(M6823="No")+(J6823="No")</f>
        <v>3</v>
      </c>
      <c r="AC6823" s="15" t="str">
        <f aca="false">IF(AB6823&gt;=5,"High",IF(AB6823&gt;=3,"Medium","Low"))</f>
        <v>Medium</v>
      </c>
    </row>
    <row r="6824" customFormat="false" ht="15" hidden="false" customHeight="false" outlineLevel="0" collapsed="false">
      <c r="A6824" s="15" t="s">
        <v>6921</v>
      </c>
      <c r="B6824" s="15" t="s">
        <v>98</v>
      </c>
      <c r="C6824" s="15" t="n">
        <v>1</v>
      </c>
      <c r="D6824" s="15" t="s">
        <v>26</v>
      </c>
      <c r="E6824" s="15" t="s">
        <v>24</v>
      </c>
      <c r="F6824" s="15" t="n">
        <v>32</v>
      </c>
      <c r="G6824" s="15" t="s">
        <v>26</v>
      </c>
      <c r="H6824" s="15" t="s">
        <v>24</v>
      </c>
      <c r="I6824" s="15" t="s">
        <v>102</v>
      </c>
      <c r="J6824" s="15" t="s">
        <v>24</v>
      </c>
      <c r="K6824" s="15" t="s">
        <v>24</v>
      </c>
      <c r="L6824" s="15" t="s">
        <v>24</v>
      </c>
      <c r="M6824" s="15" t="s">
        <v>24</v>
      </c>
      <c r="N6824" s="15" t="s">
        <v>24</v>
      </c>
      <c r="O6824" s="15" t="s">
        <v>26</v>
      </c>
      <c r="P6824" s="15" t="s">
        <v>25</v>
      </c>
      <c r="Q6824" s="15" t="s">
        <v>26</v>
      </c>
      <c r="R6824" s="15" t="s">
        <v>21</v>
      </c>
      <c r="S6824" s="18" t="n">
        <v>80.3</v>
      </c>
      <c r="T6824" s="15" t="n">
        <v>2483.05</v>
      </c>
      <c r="U6824" s="15" t="s">
        <v>26</v>
      </c>
      <c r="V6824" s="18" t="n">
        <f aca="false">IF(ISNUMBER(T6824),T6824,0)</f>
        <v>2483.05</v>
      </c>
      <c r="W6824" s="15" t="n">
        <f aca="false">IF(U6824="Yes",1,0)</f>
        <v>1</v>
      </c>
      <c r="X6824" s="15" t="str">
        <f aca="false">IF(F6824&lt;=12,"0-12 months",IF(F6824&lt;=24,"13-24 months",IF(F6824&lt;=48,"25-48 months","49-72 months")))</f>
        <v>25-48 months</v>
      </c>
      <c r="Y6824" s="15" t="str">
        <f aca="false">IF(C6824=1,"Yes","No")</f>
        <v>Yes</v>
      </c>
      <c r="Z6824" s="15" t="n">
        <f aca="false">COUNTIF(J6824:O6824,"Yes")</f>
        <v>1</v>
      </c>
      <c r="AA6824" s="18" t="n">
        <f aca="false">S6824*W6824</f>
        <v>80.3</v>
      </c>
      <c r="AB6824" s="15" t="n">
        <f aca="false">(P6824="Month-to-month")+(I6824="Fiber optic")+(R6824="Electronic check")+(F6824&lt;=12)+(M6824="No")+(J6824="No")</f>
        <v>4</v>
      </c>
      <c r="AC6824" s="15" t="str">
        <f aca="false">IF(AB6824&gt;=5,"High",IF(AB6824&gt;=3,"Medium","Low"))</f>
        <v>Medium</v>
      </c>
    </row>
    <row r="6825" customFormat="false" ht="15" hidden="false" customHeight="false" outlineLevel="0" collapsed="false">
      <c r="A6825" s="15" t="s">
        <v>6922</v>
      </c>
      <c r="B6825" s="15" t="s">
        <v>94</v>
      </c>
      <c r="C6825" s="15" t="n">
        <v>0</v>
      </c>
      <c r="D6825" s="15" t="s">
        <v>24</v>
      </c>
      <c r="E6825" s="15" t="s">
        <v>24</v>
      </c>
      <c r="F6825" s="15" t="n">
        <v>4</v>
      </c>
      <c r="G6825" s="15" t="s">
        <v>26</v>
      </c>
      <c r="H6825" s="15" t="s">
        <v>24</v>
      </c>
      <c r="I6825" s="15" t="s">
        <v>96</v>
      </c>
      <c r="J6825" s="15" t="s">
        <v>26</v>
      </c>
      <c r="K6825" s="15" t="s">
        <v>24</v>
      </c>
      <c r="L6825" s="15" t="s">
        <v>24</v>
      </c>
      <c r="M6825" s="15" t="s">
        <v>24</v>
      </c>
      <c r="N6825" s="15" t="s">
        <v>24</v>
      </c>
      <c r="O6825" s="15" t="s">
        <v>24</v>
      </c>
      <c r="P6825" s="15" t="s">
        <v>25</v>
      </c>
      <c r="Q6825" s="15" t="s">
        <v>26</v>
      </c>
      <c r="R6825" s="15" t="s">
        <v>19</v>
      </c>
      <c r="S6825" s="18" t="n">
        <v>50.55</v>
      </c>
      <c r="T6825" s="15" t="n">
        <v>235.65</v>
      </c>
      <c r="U6825" s="15" t="s">
        <v>24</v>
      </c>
      <c r="V6825" s="18" t="n">
        <f aca="false">IF(ISNUMBER(T6825),T6825,0)</f>
        <v>235.65</v>
      </c>
      <c r="W6825" s="15" t="n">
        <f aca="false">IF(U6825="Yes",1,0)</f>
        <v>0</v>
      </c>
      <c r="X6825" s="15" t="str">
        <f aca="false">IF(F6825&lt;=12,"0-12 months",IF(F6825&lt;=24,"13-24 months",IF(F6825&lt;=48,"25-48 months","49-72 months")))</f>
        <v>0-12 months</v>
      </c>
      <c r="Y6825" s="15" t="str">
        <f aca="false">IF(C6825=1,"Yes","No")</f>
        <v>No</v>
      </c>
      <c r="Z6825" s="15" t="n">
        <f aca="false">COUNTIF(J6825:O6825,"Yes")</f>
        <v>1</v>
      </c>
      <c r="AA6825" s="18" t="n">
        <f aca="false">S6825*W6825</f>
        <v>0</v>
      </c>
      <c r="AB6825" s="15" t="n">
        <f aca="false">(P6825="Month-to-month")+(I6825="Fiber optic")+(R6825="Electronic check")+(F6825&lt;=12)+(M6825="No")+(J6825="No")</f>
        <v>3</v>
      </c>
      <c r="AC6825" s="15" t="str">
        <f aca="false">IF(AB6825&gt;=5,"High",IF(AB6825&gt;=3,"Medium","Low"))</f>
        <v>Medium</v>
      </c>
    </row>
    <row r="6826" customFormat="false" ht="15" hidden="false" customHeight="false" outlineLevel="0" collapsed="false">
      <c r="A6826" s="15" t="s">
        <v>6923</v>
      </c>
      <c r="B6826" s="15" t="s">
        <v>94</v>
      </c>
      <c r="C6826" s="15" t="n">
        <v>1</v>
      </c>
      <c r="D6826" s="15" t="s">
        <v>24</v>
      </c>
      <c r="E6826" s="15" t="s">
        <v>24</v>
      </c>
      <c r="F6826" s="15" t="n">
        <v>66</v>
      </c>
      <c r="G6826" s="15" t="s">
        <v>26</v>
      </c>
      <c r="H6826" s="15" t="s">
        <v>26</v>
      </c>
      <c r="I6826" s="15" t="s">
        <v>102</v>
      </c>
      <c r="J6826" s="15" t="s">
        <v>24</v>
      </c>
      <c r="K6826" s="15" t="s">
        <v>26</v>
      </c>
      <c r="L6826" s="15" t="s">
        <v>24</v>
      </c>
      <c r="M6826" s="15" t="s">
        <v>24</v>
      </c>
      <c r="N6826" s="15" t="s">
        <v>24</v>
      </c>
      <c r="O6826" s="15" t="s">
        <v>24</v>
      </c>
      <c r="P6826" s="15" t="s">
        <v>25</v>
      </c>
      <c r="Q6826" s="15" t="s">
        <v>26</v>
      </c>
      <c r="R6826" s="15" t="s">
        <v>21</v>
      </c>
      <c r="S6826" s="18" t="n">
        <v>80.45</v>
      </c>
      <c r="T6826" s="15" t="n">
        <v>5224.35</v>
      </c>
      <c r="U6826" s="15" t="s">
        <v>26</v>
      </c>
      <c r="V6826" s="18" t="n">
        <f aca="false">IF(ISNUMBER(T6826),T6826,0)</f>
        <v>5224.35</v>
      </c>
      <c r="W6826" s="15" t="n">
        <f aca="false">IF(U6826="Yes",1,0)</f>
        <v>1</v>
      </c>
      <c r="X6826" s="15" t="str">
        <f aca="false">IF(F6826&lt;=12,"0-12 months",IF(F6826&lt;=24,"13-24 months",IF(F6826&lt;=48,"25-48 months","49-72 months")))</f>
        <v>49-72 months</v>
      </c>
      <c r="Y6826" s="15" t="str">
        <f aca="false">IF(C6826=1,"Yes","No")</f>
        <v>Yes</v>
      </c>
      <c r="Z6826" s="15" t="n">
        <f aca="false">COUNTIF(J6826:O6826,"Yes")</f>
        <v>1</v>
      </c>
      <c r="AA6826" s="18" t="n">
        <f aca="false">S6826*W6826</f>
        <v>80.45</v>
      </c>
      <c r="AB6826" s="15" t="n">
        <f aca="false">(P6826="Month-to-month")+(I6826="Fiber optic")+(R6826="Electronic check")+(F6826&lt;=12)+(M6826="No")+(J6826="No")</f>
        <v>4</v>
      </c>
      <c r="AC6826" s="15" t="str">
        <f aca="false">IF(AB6826&gt;=5,"High",IF(AB6826&gt;=3,"Medium","Low"))</f>
        <v>Medium</v>
      </c>
    </row>
    <row r="6827" customFormat="false" ht="15" hidden="false" customHeight="false" outlineLevel="0" collapsed="false">
      <c r="A6827" s="15" t="s">
        <v>6924</v>
      </c>
      <c r="B6827" s="15" t="s">
        <v>98</v>
      </c>
      <c r="C6827" s="15" t="n">
        <v>0</v>
      </c>
      <c r="D6827" s="15" t="s">
        <v>24</v>
      </c>
      <c r="E6827" s="15" t="s">
        <v>24</v>
      </c>
      <c r="F6827" s="15" t="n">
        <v>27</v>
      </c>
      <c r="G6827" s="15" t="s">
        <v>26</v>
      </c>
      <c r="H6827" s="15" t="s">
        <v>26</v>
      </c>
      <c r="I6827" s="15" t="s">
        <v>102</v>
      </c>
      <c r="J6827" s="15" t="s">
        <v>24</v>
      </c>
      <c r="K6827" s="15" t="s">
        <v>24</v>
      </c>
      <c r="L6827" s="15" t="s">
        <v>26</v>
      </c>
      <c r="M6827" s="15" t="s">
        <v>24</v>
      </c>
      <c r="N6827" s="15" t="s">
        <v>24</v>
      </c>
      <c r="O6827" s="15" t="s">
        <v>24</v>
      </c>
      <c r="P6827" s="15" t="s">
        <v>25</v>
      </c>
      <c r="Q6827" s="15" t="s">
        <v>26</v>
      </c>
      <c r="R6827" s="15" t="s">
        <v>15</v>
      </c>
      <c r="S6827" s="18" t="n">
        <v>81.3</v>
      </c>
      <c r="T6827" s="15" t="n">
        <v>2272.8</v>
      </c>
      <c r="U6827" s="15" t="s">
        <v>24</v>
      </c>
      <c r="V6827" s="18" t="n">
        <f aca="false">IF(ISNUMBER(T6827),T6827,0)</f>
        <v>2272.8</v>
      </c>
      <c r="W6827" s="15" t="n">
        <f aca="false">IF(U6827="Yes",1,0)</f>
        <v>0</v>
      </c>
      <c r="X6827" s="15" t="str">
        <f aca="false">IF(F6827&lt;=12,"0-12 months",IF(F6827&lt;=24,"13-24 months",IF(F6827&lt;=48,"25-48 months","49-72 months")))</f>
        <v>25-48 months</v>
      </c>
      <c r="Y6827" s="15" t="str">
        <f aca="false">IF(C6827=1,"Yes","No")</f>
        <v>No</v>
      </c>
      <c r="Z6827" s="15" t="n">
        <f aca="false">COUNTIF(J6827:O6827,"Yes")</f>
        <v>1</v>
      </c>
      <c r="AA6827" s="18" t="n">
        <f aca="false">S6827*W6827</f>
        <v>0</v>
      </c>
      <c r="AB6827" s="15" t="n">
        <f aca="false">(P6827="Month-to-month")+(I6827="Fiber optic")+(R6827="Electronic check")+(F6827&lt;=12)+(M6827="No")+(J6827="No")</f>
        <v>5</v>
      </c>
      <c r="AC6827" s="15" t="str">
        <f aca="false">IF(AB6827&gt;=5,"High",IF(AB6827&gt;=3,"Medium","Low"))</f>
        <v>High</v>
      </c>
    </row>
    <row r="6828" customFormat="false" ht="15" hidden="false" customHeight="false" outlineLevel="0" collapsed="false">
      <c r="A6828" s="15" t="s">
        <v>6925</v>
      </c>
      <c r="B6828" s="15" t="s">
        <v>98</v>
      </c>
      <c r="C6828" s="15" t="n">
        <v>0</v>
      </c>
      <c r="D6828" s="15" t="s">
        <v>24</v>
      </c>
      <c r="E6828" s="15" t="s">
        <v>24</v>
      </c>
      <c r="F6828" s="15" t="n">
        <v>4</v>
      </c>
      <c r="G6828" s="15" t="s">
        <v>26</v>
      </c>
      <c r="H6828" s="15" t="s">
        <v>24</v>
      </c>
      <c r="I6828" s="15" t="s">
        <v>24</v>
      </c>
      <c r="J6828" s="15" t="s">
        <v>28</v>
      </c>
      <c r="K6828" s="15" t="s">
        <v>28</v>
      </c>
      <c r="L6828" s="15" t="s">
        <v>28</v>
      </c>
      <c r="M6828" s="15" t="s">
        <v>28</v>
      </c>
      <c r="N6828" s="15" t="s">
        <v>28</v>
      </c>
      <c r="O6828" s="15" t="s">
        <v>28</v>
      </c>
      <c r="P6828" s="15" t="s">
        <v>25</v>
      </c>
      <c r="Q6828" s="15" t="s">
        <v>26</v>
      </c>
      <c r="R6828" s="15" t="s">
        <v>21</v>
      </c>
      <c r="S6828" s="18" t="n">
        <v>20.7</v>
      </c>
      <c r="T6828" s="15" t="n">
        <v>83.75</v>
      </c>
      <c r="U6828" s="15" t="s">
        <v>24</v>
      </c>
      <c r="V6828" s="18" t="n">
        <f aca="false">IF(ISNUMBER(T6828),T6828,0)</f>
        <v>83.75</v>
      </c>
      <c r="W6828" s="15" t="n">
        <f aca="false">IF(U6828="Yes",1,0)</f>
        <v>0</v>
      </c>
      <c r="X6828" s="15" t="str">
        <f aca="false">IF(F6828&lt;=12,"0-12 months",IF(F6828&lt;=24,"13-24 months",IF(F6828&lt;=48,"25-48 months","49-72 months")))</f>
        <v>0-12 months</v>
      </c>
      <c r="Y6828" s="15" t="str">
        <f aca="false">IF(C6828=1,"Yes","No")</f>
        <v>No</v>
      </c>
      <c r="Z6828" s="15" t="n">
        <f aca="false">COUNTIF(J6828:O6828,"Yes")</f>
        <v>0</v>
      </c>
      <c r="AA6828" s="18" t="n">
        <f aca="false">S6828*W6828</f>
        <v>0</v>
      </c>
      <c r="AB6828" s="15" t="n">
        <f aca="false">(P6828="Month-to-month")+(I6828="Fiber optic")+(R6828="Electronic check")+(F6828&lt;=12)+(M6828="No")+(J6828="No")</f>
        <v>2</v>
      </c>
      <c r="AC6828" s="15" t="str">
        <f aca="false">IF(AB6828&gt;=5,"High",IF(AB6828&gt;=3,"Medium","Low"))</f>
        <v>Low</v>
      </c>
    </row>
    <row r="6829" customFormat="false" ht="15" hidden="false" customHeight="false" outlineLevel="0" collapsed="false">
      <c r="A6829" s="15" t="s">
        <v>6926</v>
      </c>
      <c r="B6829" s="15" t="s">
        <v>98</v>
      </c>
      <c r="C6829" s="15" t="n">
        <v>0</v>
      </c>
      <c r="D6829" s="15" t="s">
        <v>26</v>
      </c>
      <c r="E6829" s="15" t="s">
        <v>26</v>
      </c>
      <c r="F6829" s="15" t="n">
        <v>60</v>
      </c>
      <c r="G6829" s="15" t="s">
        <v>26</v>
      </c>
      <c r="H6829" s="15" t="s">
        <v>24</v>
      </c>
      <c r="I6829" s="15" t="s">
        <v>96</v>
      </c>
      <c r="J6829" s="15" t="s">
        <v>26</v>
      </c>
      <c r="K6829" s="15" t="s">
        <v>26</v>
      </c>
      <c r="L6829" s="15" t="s">
        <v>24</v>
      </c>
      <c r="M6829" s="15" t="s">
        <v>26</v>
      </c>
      <c r="N6829" s="15" t="s">
        <v>26</v>
      </c>
      <c r="O6829" s="15" t="s">
        <v>26</v>
      </c>
      <c r="P6829" s="15" t="s">
        <v>25</v>
      </c>
      <c r="Q6829" s="15" t="s">
        <v>26</v>
      </c>
      <c r="R6829" s="15" t="s">
        <v>21</v>
      </c>
      <c r="S6829" s="18" t="n">
        <v>79.05</v>
      </c>
      <c r="T6829" s="15" t="n">
        <v>4663.4</v>
      </c>
      <c r="U6829" s="15" t="s">
        <v>24</v>
      </c>
      <c r="V6829" s="18" t="n">
        <f aca="false">IF(ISNUMBER(T6829),T6829,0)</f>
        <v>4663.4</v>
      </c>
      <c r="W6829" s="15" t="n">
        <f aca="false">IF(U6829="Yes",1,0)</f>
        <v>0</v>
      </c>
      <c r="X6829" s="15" t="str">
        <f aca="false">IF(F6829&lt;=12,"0-12 months",IF(F6829&lt;=24,"13-24 months",IF(F6829&lt;=48,"25-48 months","49-72 months")))</f>
        <v>49-72 months</v>
      </c>
      <c r="Y6829" s="15" t="str">
        <f aca="false">IF(C6829=1,"Yes","No")</f>
        <v>No</v>
      </c>
      <c r="Z6829" s="15" t="n">
        <f aca="false">COUNTIF(J6829:O6829,"Yes")</f>
        <v>5</v>
      </c>
      <c r="AA6829" s="18" t="n">
        <f aca="false">S6829*W6829</f>
        <v>0</v>
      </c>
      <c r="AB6829" s="15" t="n">
        <f aca="false">(P6829="Month-to-month")+(I6829="Fiber optic")+(R6829="Electronic check")+(F6829&lt;=12)+(M6829="No")+(J6829="No")</f>
        <v>1</v>
      </c>
      <c r="AC6829" s="15" t="str">
        <f aca="false">IF(AB6829&gt;=5,"High",IF(AB6829&gt;=3,"Medium","Low"))</f>
        <v>Low</v>
      </c>
    </row>
    <row r="6830" customFormat="false" ht="15" hidden="false" customHeight="false" outlineLevel="0" collapsed="false">
      <c r="A6830" s="15" t="s">
        <v>6927</v>
      </c>
      <c r="B6830" s="15" t="s">
        <v>94</v>
      </c>
      <c r="C6830" s="15" t="n">
        <v>0</v>
      </c>
      <c r="D6830" s="15" t="s">
        <v>26</v>
      </c>
      <c r="E6830" s="15" t="s">
        <v>26</v>
      </c>
      <c r="F6830" s="15" t="n">
        <v>8</v>
      </c>
      <c r="G6830" s="15" t="s">
        <v>26</v>
      </c>
      <c r="H6830" s="15" t="s">
        <v>24</v>
      </c>
      <c r="I6830" s="15" t="s">
        <v>24</v>
      </c>
      <c r="J6830" s="15" t="s">
        <v>28</v>
      </c>
      <c r="K6830" s="15" t="s">
        <v>28</v>
      </c>
      <c r="L6830" s="15" t="s">
        <v>28</v>
      </c>
      <c r="M6830" s="15" t="s">
        <v>28</v>
      </c>
      <c r="N6830" s="15" t="s">
        <v>28</v>
      </c>
      <c r="O6830" s="15" t="s">
        <v>28</v>
      </c>
      <c r="P6830" s="15" t="s">
        <v>29</v>
      </c>
      <c r="Q6830" s="15" t="s">
        <v>24</v>
      </c>
      <c r="R6830" s="15" t="s">
        <v>17</v>
      </c>
      <c r="S6830" s="18" t="n">
        <v>19.05</v>
      </c>
      <c r="T6830" s="15" t="n">
        <v>201.7</v>
      </c>
      <c r="U6830" s="15" t="s">
        <v>24</v>
      </c>
      <c r="V6830" s="18" t="n">
        <f aca="false">IF(ISNUMBER(T6830),T6830,0)</f>
        <v>201.7</v>
      </c>
      <c r="W6830" s="15" t="n">
        <f aca="false">IF(U6830="Yes",1,0)</f>
        <v>0</v>
      </c>
      <c r="X6830" s="15" t="str">
        <f aca="false">IF(F6830&lt;=12,"0-12 months",IF(F6830&lt;=24,"13-24 months",IF(F6830&lt;=48,"25-48 months","49-72 months")))</f>
        <v>0-12 months</v>
      </c>
      <c r="Y6830" s="15" t="str">
        <f aca="false">IF(C6830=1,"Yes","No")</f>
        <v>No</v>
      </c>
      <c r="Z6830" s="15" t="n">
        <f aca="false">COUNTIF(J6830:O6830,"Yes")</f>
        <v>0</v>
      </c>
      <c r="AA6830" s="18" t="n">
        <f aca="false">S6830*W6830</f>
        <v>0</v>
      </c>
      <c r="AB6830" s="15" t="n">
        <f aca="false">(P6830="Month-to-month")+(I6830="Fiber optic")+(R6830="Electronic check")+(F6830&lt;=12)+(M6830="No")+(J6830="No")</f>
        <v>1</v>
      </c>
      <c r="AC6830" s="15" t="str">
        <f aca="false">IF(AB6830&gt;=5,"High",IF(AB6830&gt;=3,"Medium","Low"))</f>
        <v>Low</v>
      </c>
    </row>
    <row r="6831" customFormat="false" ht="15" hidden="false" customHeight="false" outlineLevel="0" collapsed="false">
      <c r="A6831" s="15" t="s">
        <v>6928</v>
      </c>
      <c r="B6831" s="15" t="s">
        <v>98</v>
      </c>
      <c r="C6831" s="15" t="n">
        <v>0</v>
      </c>
      <c r="D6831" s="15" t="s">
        <v>26</v>
      </c>
      <c r="E6831" s="15" t="s">
        <v>26</v>
      </c>
      <c r="F6831" s="15" t="n">
        <v>8</v>
      </c>
      <c r="G6831" s="15" t="s">
        <v>26</v>
      </c>
      <c r="H6831" s="15" t="s">
        <v>24</v>
      </c>
      <c r="I6831" s="15" t="s">
        <v>24</v>
      </c>
      <c r="J6831" s="15" t="s">
        <v>28</v>
      </c>
      <c r="K6831" s="15" t="s">
        <v>28</v>
      </c>
      <c r="L6831" s="15" t="s">
        <v>28</v>
      </c>
      <c r="M6831" s="15" t="s">
        <v>28</v>
      </c>
      <c r="N6831" s="15" t="s">
        <v>28</v>
      </c>
      <c r="O6831" s="15" t="s">
        <v>28</v>
      </c>
      <c r="P6831" s="15" t="s">
        <v>29</v>
      </c>
      <c r="Q6831" s="15" t="s">
        <v>24</v>
      </c>
      <c r="R6831" s="15" t="s">
        <v>21</v>
      </c>
      <c r="S6831" s="18" t="n">
        <v>19.6</v>
      </c>
      <c r="T6831" s="15" t="n">
        <v>125</v>
      </c>
      <c r="U6831" s="15" t="s">
        <v>24</v>
      </c>
      <c r="V6831" s="18" t="n">
        <f aca="false">IF(ISNUMBER(T6831),T6831,0)</f>
        <v>125</v>
      </c>
      <c r="W6831" s="15" t="n">
        <f aca="false">IF(U6831="Yes",1,0)</f>
        <v>0</v>
      </c>
      <c r="X6831" s="15" t="str">
        <f aca="false">IF(F6831&lt;=12,"0-12 months",IF(F6831&lt;=24,"13-24 months",IF(F6831&lt;=48,"25-48 months","49-72 months")))</f>
        <v>0-12 months</v>
      </c>
      <c r="Y6831" s="15" t="str">
        <f aca="false">IF(C6831=1,"Yes","No")</f>
        <v>No</v>
      </c>
      <c r="Z6831" s="15" t="n">
        <f aca="false">COUNTIF(J6831:O6831,"Yes")</f>
        <v>0</v>
      </c>
      <c r="AA6831" s="18" t="n">
        <f aca="false">S6831*W6831</f>
        <v>0</v>
      </c>
      <c r="AB6831" s="15" t="n">
        <f aca="false">(P6831="Month-to-month")+(I6831="Fiber optic")+(R6831="Electronic check")+(F6831&lt;=12)+(M6831="No")+(J6831="No")</f>
        <v>1</v>
      </c>
      <c r="AC6831" s="15" t="str">
        <f aca="false">IF(AB6831&gt;=5,"High",IF(AB6831&gt;=3,"Medium","Low"))</f>
        <v>Low</v>
      </c>
    </row>
    <row r="6832" customFormat="false" ht="15" hidden="false" customHeight="false" outlineLevel="0" collapsed="false">
      <c r="A6832" s="15" t="s">
        <v>6929</v>
      </c>
      <c r="B6832" s="15" t="s">
        <v>98</v>
      </c>
      <c r="C6832" s="15" t="n">
        <v>0</v>
      </c>
      <c r="D6832" s="15" t="s">
        <v>24</v>
      </c>
      <c r="E6832" s="15" t="s">
        <v>24</v>
      </c>
      <c r="F6832" s="15" t="n">
        <v>35</v>
      </c>
      <c r="G6832" s="15" t="s">
        <v>26</v>
      </c>
      <c r="H6832" s="15" t="s">
        <v>24</v>
      </c>
      <c r="I6832" s="15" t="s">
        <v>24</v>
      </c>
      <c r="J6832" s="15" t="s">
        <v>28</v>
      </c>
      <c r="K6832" s="15" t="s">
        <v>28</v>
      </c>
      <c r="L6832" s="15" t="s">
        <v>28</v>
      </c>
      <c r="M6832" s="15" t="s">
        <v>28</v>
      </c>
      <c r="N6832" s="15" t="s">
        <v>28</v>
      </c>
      <c r="O6832" s="15" t="s">
        <v>28</v>
      </c>
      <c r="P6832" s="15" t="s">
        <v>29</v>
      </c>
      <c r="Q6832" s="15" t="s">
        <v>26</v>
      </c>
      <c r="R6832" s="15" t="s">
        <v>17</v>
      </c>
      <c r="S6832" s="18" t="n">
        <v>20.2</v>
      </c>
      <c r="T6832" s="15" t="n">
        <v>684.4</v>
      </c>
      <c r="U6832" s="15" t="s">
        <v>24</v>
      </c>
      <c r="V6832" s="18" t="n">
        <f aca="false">IF(ISNUMBER(T6832),T6832,0)</f>
        <v>684.4</v>
      </c>
      <c r="W6832" s="15" t="n">
        <f aca="false">IF(U6832="Yes",1,0)</f>
        <v>0</v>
      </c>
      <c r="X6832" s="15" t="str">
        <f aca="false">IF(F6832&lt;=12,"0-12 months",IF(F6832&lt;=24,"13-24 months",IF(F6832&lt;=48,"25-48 months","49-72 months")))</f>
        <v>25-48 months</v>
      </c>
      <c r="Y6832" s="15" t="str">
        <f aca="false">IF(C6832=1,"Yes","No")</f>
        <v>No</v>
      </c>
      <c r="Z6832" s="15" t="n">
        <f aca="false">COUNTIF(J6832:O6832,"Yes")</f>
        <v>0</v>
      </c>
      <c r="AA6832" s="18" t="n">
        <f aca="false">S6832*W6832</f>
        <v>0</v>
      </c>
      <c r="AB6832" s="15" t="n">
        <f aca="false">(P6832="Month-to-month")+(I6832="Fiber optic")+(R6832="Electronic check")+(F6832&lt;=12)+(M6832="No")+(J6832="No")</f>
        <v>0</v>
      </c>
      <c r="AC6832" s="15" t="str">
        <f aca="false">IF(AB6832&gt;=5,"High",IF(AB6832&gt;=3,"Medium","Low"))</f>
        <v>Low</v>
      </c>
    </row>
    <row r="6833" customFormat="false" ht="15" hidden="false" customHeight="false" outlineLevel="0" collapsed="false">
      <c r="A6833" s="15" t="s">
        <v>6930</v>
      </c>
      <c r="B6833" s="15" t="s">
        <v>98</v>
      </c>
      <c r="C6833" s="15" t="n">
        <v>0</v>
      </c>
      <c r="D6833" s="15" t="s">
        <v>24</v>
      </c>
      <c r="E6833" s="15" t="s">
        <v>24</v>
      </c>
      <c r="F6833" s="15" t="n">
        <v>7</v>
      </c>
      <c r="G6833" s="15" t="s">
        <v>26</v>
      </c>
      <c r="H6833" s="15" t="s">
        <v>26</v>
      </c>
      <c r="I6833" s="15" t="s">
        <v>102</v>
      </c>
      <c r="J6833" s="15" t="s">
        <v>24</v>
      </c>
      <c r="K6833" s="15" t="s">
        <v>24</v>
      </c>
      <c r="L6833" s="15" t="s">
        <v>24</v>
      </c>
      <c r="M6833" s="15" t="s">
        <v>24</v>
      </c>
      <c r="N6833" s="15" t="s">
        <v>24</v>
      </c>
      <c r="O6833" s="15" t="s">
        <v>26</v>
      </c>
      <c r="P6833" s="15" t="s">
        <v>25</v>
      </c>
      <c r="Q6833" s="15" t="s">
        <v>26</v>
      </c>
      <c r="R6833" s="15" t="s">
        <v>15</v>
      </c>
      <c r="S6833" s="18" t="n">
        <v>86.8</v>
      </c>
      <c r="T6833" s="15" t="n">
        <v>620.35</v>
      </c>
      <c r="U6833" s="15" t="s">
        <v>26</v>
      </c>
      <c r="V6833" s="18" t="n">
        <f aca="false">IF(ISNUMBER(T6833),T6833,0)</f>
        <v>620.35</v>
      </c>
      <c r="W6833" s="15" t="n">
        <f aca="false">IF(U6833="Yes",1,0)</f>
        <v>1</v>
      </c>
      <c r="X6833" s="15" t="str">
        <f aca="false">IF(F6833&lt;=12,"0-12 months",IF(F6833&lt;=24,"13-24 months",IF(F6833&lt;=48,"25-48 months","49-72 months")))</f>
        <v>0-12 months</v>
      </c>
      <c r="Y6833" s="15" t="str">
        <f aca="false">IF(C6833=1,"Yes","No")</f>
        <v>No</v>
      </c>
      <c r="Z6833" s="15" t="n">
        <f aca="false">COUNTIF(J6833:O6833,"Yes")</f>
        <v>1</v>
      </c>
      <c r="AA6833" s="18" t="n">
        <f aca="false">S6833*W6833</f>
        <v>86.8</v>
      </c>
      <c r="AB6833" s="15" t="n">
        <f aca="false">(P6833="Month-to-month")+(I6833="Fiber optic")+(R6833="Electronic check")+(F6833&lt;=12)+(M6833="No")+(J6833="No")</f>
        <v>6</v>
      </c>
      <c r="AC6833" s="15" t="str">
        <f aca="false">IF(AB6833&gt;=5,"High",IF(AB6833&gt;=3,"Medium","Low"))</f>
        <v>High</v>
      </c>
    </row>
    <row r="6834" customFormat="false" ht="15" hidden="false" customHeight="false" outlineLevel="0" collapsed="false">
      <c r="A6834" s="15" t="s">
        <v>6931</v>
      </c>
      <c r="B6834" s="15" t="s">
        <v>94</v>
      </c>
      <c r="C6834" s="15" t="n">
        <v>0</v>
      </c>
      <c r="D6834" s="15" t="s">
        <v>26</v>
      </c>
      <c r="E6834" s="15" t="s">
        <v>26</v>
      </c>
      <c r="F6834" s="15" t="n">
        <v>53</v>
      </c>
      <c r="G6834" s="15" t="s">
        <v>26</v>
      </c>
      <c r="H6834" s="15" t="s">
        <v>24</v>
      </c>
      <c r="I6834" s="15" t="s">
        <v>24</v>
      </c>
      <c r="J6834" s="15" t="s">
        <v>28</v>
      </c>
      <c r="K6834" s="15" t="s">
        <v>28</v>
      </c>
      <c r="L6834" s="15" t="s">
        <v>28</v>
      </c>
      <c r="M6834" s="15" t="s">
        <v>28</v>
      </c>
      <c r="N6834" s="15" t="s">
        <v>28</v>
      </c>
      <c r="O6834" s="15" t="s">
        <v>28</v>
      </c>
      <c r="P6834" s="15" t="s">
        <v>29</v>
      </c>
      <c r="Q6834" s="15" t="s">
        <v>24</v>
      </c>
      <c r="R6834" s="15" t="s">
        <v>17</v>
      </c>
      <c r="S6834" s="18" t="n">
        <v>20.9</v>
      </c>
      <c r="T6834" s="15" t="n">
        <v>1146.05</v>
      </c>
      <c r="U6834" s="15" t="s">
        <v>24</v>
      </c>
      <c r="V6834" s="18" t="n">
        <f aca="false">IF(ISNUMBER(T6834),T6834,0)</f>
        <v>1146.05</v>
      </c>
      <c r="W6834" s="15" t="n">
        <f aca="false">IF(U6834="Yes",1,0)</f>
        <v>0</v>
      </c>
      <c r="X6834" s="15" t="str">
        <f aca="false">IF(F6834&lt;=12,"0-12 months",IF(F6834&lt;=24,"13-24 months",IF(F6834&lt;=48,"25-48 months","49-72 months")))</f>
        <v>49-72 months</v>
      </c>
      <c r="Y6834" s="15" t="str">
        <f aca="false">IF(C6834=1,"Yes","No")</f>
        <v>No</v>
      </c>
      <c r="Z6834" s="15" t="n">
        <f aca="false">COUNTIF(J6834:O6834,"Yes")</f>
        <v>0</v>
      </c>
      <c r="AA6834" s="18" t="n">
        <f aca="false">S6834*W6834</f>
        <v>0</v>
      </c>
      <c r="AB6834" s="15" t="n">
        <f aca="false">(P6834="Month-to-month")+(I6834="Fiber optic")+(R6834="Electronic check")+(F6834&lt;=12)+(M6834="No")+(J6834="No")</f>
        <v>0</v>
      </c>
      <c r="AC6834" s="15" t="str">
        <f aca="false">IF(AB6834&gt;=5,"High",IF(AB6834&gt;=3,"Medium","Low"))</f>
        <v>Low</v>
      </c>
    </row>
    <row r="6835" customFormat="false" ht="15" hidden="false" customHeight="false" outlineLevel="0" collapsed="false">
      <c r="A6835" s="15" t="s">
        <v>6932</v>
      </c>
      <c r="B6835" s="15" t="s">
        <v>94</v>
      </c>
      <c r="C6835" s="15" t="n">
        <v>1</v>
      </c>
      <c r="D6835" s="15" t="s">
        <v>24</v>
      </c>
      <c r="E6835" s="15" t="s">
        <v>24</v>
      </c>
      <c r="F6835" s="15" t="n">
        <v>18</v>
      </c>
      <c r="G6835" s="15" t="s">
        <v>26</v>
      </c>
      <c r="H6835" s="15" t="s">
        <v>26</v>
      </c>
      <c r="I6835" s="15" t="s">
        <v>102</v>
      </c>
      <c r="J6835" s="15" t="s">
        <v>24</v>
      </c>
      <c r="K6835" s="15" t="s">
        <v>26</v>
      </c>
      <c r="L6835" s="15" t="s">
        <v>24</v>
      </c>
      <c r="M6835" s="15" t="s">
        <v>26</v>
      </c>
      <c r="N6835" s="15" t="s">
        <v>26</v>
      </c>
      <c r="O6835" s="15" t="s">
        <v>26</v>
      </c>
      <c r="P6835" s="15" t="s">
        <v>25</v>
      </c>
      <c r="Q6835" s="15" t="s">
        <v>26</v>
      </c>
      <c r="R6835" s="15" t="s">
        <v>21</v>
      </c>
      <c r="S6835" s="18" t="n">
        <v>103.6</v>
      </c>
      <c r="T6835" s="15" t="n">
        <v>1806.35</v>
      </c>
      <c r="U6835" s="15" t="s">
        <v>24</v>
      </c>
      <c r="V6835" s="18" t="n">
        <f aca="false">IF(ISNUMBER(T6835),T6835,0)</f>
        <v>1806.35</v>
      </c>
      <c r="W6835" s="15" t="n">
        <f aca="false">IF(U6835="Yes",1,0)</f>
        <v>0</v>
      </c>
      <c r="X6835" s="15" t="str">
        <f aca="false">IF(F6835&lt;=12,"0-12 months",IF(F6835&lt;=24,"13-24 months",IF(F6835&lt;=48,"25-48 months","49-72 months")))</f>
        <v>13-24 months</v>
      </c>
      <c r="Y6835" s="15" t="str">
        <f aca="false">IF(C6835=1,"Yes","No")</f>
        <v>Yes</v>
      </c>
      <c r="Z6835" s="15" t="n">
        <f aca="false">COUNTIF(J6835:O6835,"Yes")</f>
        <v>4</v>
      </c>
      <c r="AA6835" s="18" t="n">
        <f aca="false">S6835*W6835</f>
        <v>0</v>
      </c>
      <c r="AB6835" s="15" t="n">
        <f aca="false">(P6835="Month-to-month")+(I6835="Fiber optic")+(R6835="Electronic check")+(F6835&lt;=12)+(M6835="No")+(J6835="No")</f>
        <v>3</v>
      </c>
      <c r="AC6835" s="15" t="str">
        <f aca="false">IF(AB6835&gt;=5,"High",IF(AB6835&gt;=3,"Medium","Low"))</f>
        <v>Medium</v>
      </c>
    </row>
    <row r="6836" customFormat="false" ht="15" hidden="false" customHeight="false" outlineLevel="0" collapsed="false">
      <c r="A6836" s="15" t="s">
        <v>6933</v>
      </c>
      <c r="B6836" s="15" t="s">
        <v>94</v>
      </c>
      <c r="C6836" s="15" t="n">
        <v>0</v>
      </c>
      <c r="D6836" s="15" t="s">
        <v>24</v>
      </c>
      <c r="E6836" s="15" t="s">
        <v>24</v>
      </c>
      <c r="F6836" s="15" t="n">
        <v>15</v>
      </c>
      <c r="G6836" s="15" t="s">
        <v>24</v>
      </c>
      <c r="H6836" s="15" t="s">
        <v>95</v>
      </c>
      <c r="I6836" s="15" t="s">
        <v>96</v>
      </c>
      <c r="J6836" s="15" t="s">
        <v>24</v>
      </c>
      <c r="K6836" s="15" t="s">
        <v>26</v>
      </c>
      <c r="L6836" s="15" t="s">
        <v>24</v>
      </c>
      <c r="M6836" s="15" t="s">
        <v>24</v>
      </c>
      <c r="N6836" s="15" t="s">
        <v>24</v>
      </c>
      <c r="O6836" s="15" t="s">
        <v>26</v>
      </c>
      <c r="P6836" s="15" t="s">
        <v>29</v>
      </c>
      <c r="Q6836" s="15" t="s">
        <v>26</v>
      </c>
      <c r="R6836" s="15" t="s">
        <v>17</v>
      </c>
      <c r="S6836" s="18" t="n">
        <v>38.8</v>
      </c>
      <c r="T6836" s="15" t="n">
        <v>603</v>
      </c>
      <c r="U6836" s="15" t="s">
        <v>24</v>
      </c>
      <c r="V6836" s="18" t="n">
        <f aca="false">IF(ISNUMBER(T6836),T6836,0)</f>
        <v>603</v>
      </c>
      <c r="W6836" s="15" t="n">
        <f aca="false">IF(U6836="Yes",1,0)</f>
        <v>0</v>
      </c>
      <c r="X6836" s="15" t="str">
        <f aca="false">IF(F6836&lt;=12,"0-12 months",IF(F6836&lt;=24,"13-24 months",IF(F6836&lt;=48,"25-48 months","49-72 months")))</f>
        <v>13-24 months</v>
      </c>
      <c r="Y6836" s="15" t="str">
        <f aca="false">IF(C6836=1,"Yes","No")</f>
        <v>No</v>
      </c>
      <c r="Z6836" s="15" t="n">
        <f aca="false">COUNTIF(J6836:O6836,"Yes")</f>
        <v>2</v>
      </c>
      <c r="AA6836" s="18" t="n">
        <f aca="false">S6836*W6836</f>
        <v>0</v>
      </c>
      <c r="AB6836" s="15" t="n">
        <f aca="false">(P6836="Month-to-month")+(I6836="Fiber optic")+(R6836="Electronic check")+(F6836&lt;=12)+(M6836="No")+(J6836="No")</f>
        <v>2</v>
      </c>
      <c r="AC6836" s="15" t="str">
        <f aca="false">IF(AB6836&gt;=5,"High",IF(AB6836&gt;=3,"Medium","Low"))</f>
        <v>Low</v>
      </c>
    </row>
    <row r="6837" customFormat="false" ht="15" hidden="false" customHeight="false" outlineLevel="0" collapsed="false">
      <c r="A6837" s="15" t="s">
        <v>6934</v>
      </c>
      <c r="B6837" s="15" t="s">
        <v>98</v>
      </c>
      <c r="C6837" s="15" t="n">
        <v>0</v>
      </c>
      <c r="D6837" s="15" t="s">
        <v>26</v>
      </c>
      <c r="E6837" s="15" t="s">
        <v>24</v>
      </c>
      <c r="F6837" s="15" t="n">
        <v>67</v>
      </c>
      <c r="G6837" s="15" t="s">
        <v>26</v>
      </c>
      <c r="H6837" s="15" t="s">
        <v>26</v>
      </c>
      <c r="I6837" s="15" t="s">
        <v>102</v>
      </c>
      <c r="J6837" s="15" t="s">
        <v>24</v>
      </c>
      <c r="K6837" s="15" t="s">
        <v>26</v>
      </c>
      <c r="L6837" s="15" t="s">
        <v>24</v>
      </c>
      <c r="M6837" s="15" t="s">
        <v>24</v>
      </c>
      <c r="N6837" s="15" t="s">
        <v>26</v>
      </c>
      <c r="O6837" s="15" t="s">
        <v>24</v>
      </c>
      <c r="P6837" s="15" t="s">
        <v>27</v>
      </c>
      <c r="Q6837" s="15" t="s">
        <v>26</v>
      </c>
      <c r="R6837" s="15" t="s">
        <v>19</v>
      </c>
      <c r="S6837" s="18" t="n">
        <v>88.4</v>
      </c>
      <c r="T6837" s="15" t="n">
        <v>5798.3</v>
      </c>
      <c r="U6837" s="15" t="s">
        <v>24</v>
      </c>
      <c r="V6837" s="18" t="n">
        <f aca="false">IF(ISNUMBER(T6837),T6837,0)</f>
        <v>5798.3</v>
      </c>
      <c r="W6837" s="15" t="n">
        <f aca="false">IF(U6837="Yes",1,0)</f>
        <v>0</v>
      </c>
      <c r="X6837" s="15" t="str">
        <f aca="false">IF(F6837&lt;=12,"0-12 months",IF(F6837&lt;=24,"13-24 months",IF(F6837&lt;=48,"25-48 months","49-72 months")))</f>
        <v>49-72 months</v>
      </c>
      <c r="Y6837" s="15" t="str">
        <f aca="false">IF(C6837=1,"Yes","No")</f>
        <v>No</v>
      </c>
      <c r="Z6837" s="15" t="n">
        <f aca="false">COUNTIF(J6837:O6837,"Yes")</f>
        <v>2</v>
      </c>
      <c r="AA6837" s="18" t="n">
        <f aca="false">S6837*W6837</f>
        <v>0</v>
      </c>
      <c r="AB6837" s="15" t="n">
        <f aca="false">(P6837="Month-to-month")+(I6837="Fiber optic")+(R6837="Electronic check")+(F6837&lt;=12)+(M6837="No")+(J6837="No")</f>
        <v>3</v>
      </c>
      <c r="AC6837" s="15" t="str">
        <f aca="false">IF(AB6837&gt;=5,"High",IF(AB6837&gt;=3,"Medium","Low"))</f>
        <v>Medium</v>
      </c>
    </row>
    <row r="6838" customFormat="false" ht="15" hidden="false" customHeight="false" outlineLevel="0" collapsed="false">
      <c r="A6838" s="15" t="s">
        <v>6935</v>
      </c>
      <c r="B6838" s="15" t="s">
        <v>98</v>
      </c>
      <c r="C6838" s="15" t="n">
        <v>1</v>
      </c>
      <c r="D6838" s="15" t="s">
        <v>26</v>
      </c>
      <c r="E6838" s="15" t="s">
        <v>24</v>
      </c>
      <c r="F6838" s="15" t="n">
        <v>6</v>
      </c>
      <c r="G6838" s="15" t="s">
        <v>26</v>
      </c>
      <c r="H6838" s="15" t="s">
        <v>24</v>
      </c>
      <c r="I6838" s="15" t="s">
        <v>102</v>
      </c>
      <c r="J6838" s="15" t="s">
        <v>24</v>
      </c>
      <c r="K6838" s="15" t="s">
        <v>26</v>
      </c>
      <c r="L6838" s="15" t="s">
        <v>24</v>
      </c>
      <c r="M6838" s="15" t="s">
        <v>24</v>
      </c>
      <c r="N6838" s="15" t="s">
        <v>24</v>
      </c>
      <c r="O6838" s="15" t="s">
        <v>26</v>
      </c>
      <c r="P6838" s="15" t="s">
        <v>25</v>
      </c>
      <c r="Q6838" s="15" t="s">
        <v>26</v>
      </c>
      <c r="R6838" s="15" t="s">
        <v>15</v>
      </c>
      <c r="S6838" s="18" t="n">
        <v>84.2</v>
      </c>
      <c r="T6838" s="15" t="n">
        <v>519.15</v>
      </c>
      <c r="U6838" s="15" t="s">
        <v>26</v>
      </c>
      <c r="V6838" s="18" t="n">
        <f aca="false">IF(ISNUMBER(T6838),T6838,0)</f>
        <v>519.15</v>
      </c>
      <c r="W6838" s="15" t="n">
        <f aca="false">IF(U6838="Yes",1,0)</f>
        <v>1</v>
      </c>
      <c r="X6838" s="15" t="str">
        <f aca="false">IF(F6838&lt;=12,"0-12 months",IF(F6838&lt;=24,"13-24 months",IF(F6838&lt;=48,"25-48 months","49-72 months")))</f>
        <v>0-12 months</v>
      </c>
      <c r="Y6838" s="15" t="str">
        <f aca="false">IF(C6838=1,"Yes","No")</f>
        <v>Yes</v>
      </c>
      <c r="Z6838" s="15" t="n">
        <f aca="false">COUNTIF(J6838:O6838,"Yes")</f>
        <v>2</v>
      </c>
      <c r="AA6838" s="18" t="n">
        <f aca="false">S6838*W6838</f>
        <v>84.2</v>
      </c>
      <c r="AB6838" s="15" t="n">
        <f aca="false">(P6838="Month-to-month")+(I6838="Fiber optic")+(R6838="Electronic check")+(F6838&lt;=12)+(M6838="No")+(J6838="No")</f>
        <v>6</v>
      </c>
      <c r="AC6838" s="15" t="str">
        <f aca="false">IF(AB6838&gt;=5,"High",IF(AB6838&gt;=3,"Medium","Low"))</f>
        <v>High</v>
      </c>
    </row>
    <row r="6839" customFormat="false" ht="15" hidden="false" customHeight="false" outlineLevel="0" collapsed="false">
      <c r="A6839" s="15" t="s">
        <v>6936</v>
      </c>
      <c r="B6839" s="15" t="s">
        <v>98</v>
      </c>
      <c r="C6839" s="15" t="n">
        <v>1</v>
      </c>
      <c r="D6839" s="15" t="s">
        <v>24</v>
      </c>
      <c r="E6839" s="15" t="s">
        <v>24</v>
      </c>
      <c r="F6839" s="15" t="n">
        <v>6</v>
      </c>
      <c r="G6839" s="15" t="s">
        <v>26</v>
      </c>
      <c r="H6839" s="15" t="s">
        <v>24</v>
      </c>
      <c r="I6839" s="15" t="s">
        <v>102</v>
      </c>
      <c r="J6839" s="15" t="s">
        <v>24</v>
      </c>
      <c r="K6839" s="15" t="s">
        <v>24</v>
      </c>
      <c r="L6839" s="15" t="s">
        <v>24</v>
      </c>
      <c r="M6839" s="15" t="s">
        <v>24</v>
      </c>
      <c r="N6839" s="15" t="s">
        <v>26</v>
      </c>
      <c r="O6839" s="15" t="s">
        <v>24</v>
      </c>
      <c r="P6839" s="15" t="s">
        <v>25</v>
      </c>
      <c r="Q6839" s="15" t="s">
        <v>26</v>
      </c>
      <c r="R6839" s="15" t="s">
        <v>15</v>
      </c>
      <c r="S6839" s="18" t="n">
        <v>79.7</v>
      </c>
      <c r="T6839" s="15" t="n">
        <v>497.6</v>
      </c>
      <c r="U6839" s="15" t="s">
        <v>24</v>
      </c>
      <c r="V6839" s="18" t="n">
        <f aca="false">IF(ISNUMBER(T6839),T6839,0)</f>
        <v>497.6</v>
      </c>
      <c r="W6839" s="15" t="n">
        <f aca="false">IF(U6839="Yes",1,0)</f>
        <v>0</v>
      </c>
      <c r="X6839" s="15" t="str">
        <f aca="false">IF(F6839&lt;=12,"0-12 months",IF(F6839&lt;=24,"13-24 months",IF(F6839&lt;=48,"25-48 months","49-72 months")))</f>
        <v>0-12 months</v>
      </c>
      <c r="Y6839" s="15" t="str">
        <f aca="false">IF(C6839=1,"Yes","No")</f>
        <v>Yes</v>
      </c>
      <c r="Z6839" s="15" t="n">
        <f aca="false">COUNTIF(J6839:O6839,"Yes")</f>
        <v>1</v>
      </c>
      <c r="AA6839" s="18" t="n">
        <f aca="false">S6839*W6839</f>
        <v>0</v>
      </c>
      <c r="AB6839" s="15" t="n">
        <f aca="false">(P6839="Month-to-month")+(I6839="Fiber optic")+(R6839="Electronic check")+(F6839&lt;=12)+(M6839="No")+(J6839="No")</f>
        <v>6</v>
      </c>
      <c r="AC6839" s="15" t="str">
        <f aca="false">IF(AB6839&gt;=5,"High",IF(AB6839&gt;=3,"Medium","Low"))</f>
        <v>High</v>
      </c>
    </row>
    <row r="6840" customFormat="false" ht="15" hidden="false" customHeight="false" outlineLevel="0" collapsed="false">
      <c r="A6840" s="15" t="s">
        <v>6937</v>
      </c>
      <c r="B6840" s="15" t="s">
        <v>98</v>
      </c>
      <c r="C6840" s="15" t="n">
        <v>0</v>
      </c>
      <c r="D6840" s="15" t="s">
        <v>24</v>
      </c>
      <c r="E6840" s="15" t="s">
        <v>24</v>
      </c>
      <c r="F6840" s="15" t="n">
        <v>13</v>
      </c>
      <c r="G6840" s="15" t="s">
        <v>26</v>
      </c>
      <c r="H6840" s="15" t="s">
        <v>26</v>
      </c>
      <c r="I6840" s="15" t="s">
        <v>102</v>
      </c>
      <c r="J6840" s="15" t="s">
        <v>24</v>
      </c>
      <c r="K6840" s="15" t="s">
        <v>24</v>
      </c>
      <c r="L6840" s="15" t="s">
        <v>24</v>
      </c>
      <c r="M6840" s="15" t="s">
        <v>26</v>
      </c>
      <c r="N6840" s="15" t="s">
        <v>26</v>
      </c>
      <c r="O6840" s="15" t="s">
        <v>26</v>
      </c>
      <c r="P6840" s="15" t="s">
        <v>25</v>
      </c>
      <c r="Q6840" s="15" t="s">
        <v>26</v>
      </c>
      <c r="R6840" s="15" t="s">
        <v>17</v>
      </c>
      <c r="S6840" s="18" t="n">
        <v>99</v>
      </c>
      <c r="T6840" s="15" t="n">
        <v>1301.7</v>
      </c>
      <c r="U6840" s="15" t="s">
        <v>26</v>
      </c>
      <c r="V6840" s="18" t="n">
        <f aca="false">IF(ISNUMBER(T6840),T6840,0)</f>
        <v>1301.7</v>
      </c>
      <c r="W6840" s="15" t="n">
        <f aca="false">IF(U6840="Yes",1,0)</f>
        <v>1</v>
      </c>
      <c r="X6840" s="15" t="str">
        <f aca="false">IF(F6840&lt;=12,"0-12 months",IF(F6840&lt;=24,"13-24 months",IF(F6840&lt;=48,"25-48 months","49-72 months")))</f>
        <v>13-24 months</v>
      </c>
      <c r="Y6840" s="15" t="str">
        <f aca="false">IF(C6840=1,"Yes","No")</f>
        <v>No</v>
      </c>
      <c r="Z6840" s="15" t="n">
        <f aca="false">COUNTIF(J6840:O6840,"Yes")</f>
        <v>3</v>
      </c>
      <c r="AA6840" s="18" t="n">
        <f aca="false">S6840*W6840</f>
        <v>99</v>
      </c>
      <c r="AB6840" s="15" t="n">
        <f aca="false">(P6840="Month-to-month")+(I6840="Fiber optic")+(R6840="Electronic check")+(F6840&lt;=12)+(M6840="No")+(J6840="No")</f>
        <v>3</v>
      </c>
      <c r="AC6840" s="15" t="str">
        <f aca="false">IF(AB6840&gt;=5,"High",IF(AB6840&gt;=3,"Medium","Low"))</f>
        <v>Medium</v>
      </c>
    </row>
    <row r="6841" customFormat="false" ht="15" hidden="false" customHeight="false" outlineLevel="0" collapsed="false">
      <c r="A6841" s="15" t="s">
        <v>6938</v>
      </c>
      <c r="B6841" s="15" t="s">
        <v>94</v>
      </c>
      <c r="C6841" s="15" t="n">
        <v>0</v>
      </c>
      <c r="D6841" s="15" t="s">
        <v>24</v>
      </c>
      <c r="E6841" s="15" t="s">
        <v>24</v>
      </c>
      <c r="F6841" s="15" t="n">
        <v>11</v>
      </c>
      <c r="G6841" s="15" t="s">
        <v>26</v>
      </c>
      <c r="H6841" s="15" t="s">
        <v>26</v>
      </c>
      <c r="I6841" s="15" t="s">
        <v>102</v>
      </c>
      <c r="J6841" s="15" t="s">
        <v>24</v>
      </c>
      <c r="K6841" s="15" t="s">
        <v>24</v>
      </c>
      <c r="L6841" s="15" t="s">
        <v>26</v>
      </c>
      <c r="M6841" s="15" t="s">
        <v>24</v>
      </c>
      <c r="N6841" s="15" t="s">
        <v>26</v>
      </c>
      <c r="O6841" s="15" t="s">
        <v>26</v>
      </c>
      <c r="P6841" s="15" t="s">
        <v>25</v>
      </c>
      <c r="Q6841" s="15" t="s">
        <v>26</v>
      </c>
      <c r="R6841" s="15" t="s">
        <v>15</v>
      </c>
      <c r="S6841" s="18" t="n">
        <v>100.75</v>
      </c>
      <c r="T6841" s="15" t="n">
        <v>1129.75</v>
      </c>
      <c r="U6841" s="15" t="s">
        <v>26</v>
      </c>
      <c r="V6841" s="18" t="n">
        <f aca="false">IF(ISNUMBER(T6841),T6841,0)</f>
        <v>1129.75</v>
      </c>
      <c r="W6841" s="15" t="n">
        <f aca="false">IF(U6841="Yes",1,0)</f>
        <v>1</v>
      </c>
      <c r="X6841" s="15" t="str">
        <f aca="false">IF(F6841&lt;=12,"0-12 months",IF(F6841&lt;=24,"13-24 months",IF(F6841&lt;=48,"25-48 months","49-72 months")))</f>
        <v>0-12 months</v>
      </c>
      <c r="Y6841" s="15" t="str">
        <f aca="false">IF(C6841=1,"Yes","No")</f>
        <v>No</v>
      </c>
      <c r="Z6841" s="15" t="n">
        <f aca="false">COUNTIF(J6841:O6841,"Yes")</f>
        <v>3</v>
      </c>
      <c r="AA6841" s="18" t="n">
        <f aca="false">S6841*W6841</f>
        <v>100.75</v>
      </c>
      <c r="AB6841" s="15" t="n">
        <f aca="false">(P6841="Month-to-month")+(I6841="Fiber optic")+(R6841="Electronic check")+(F6841&lt;=12)+(M6841="No")+(J6841="No")</f>
        <v>6</v>
      </c>
      <c r="AC6841" s="15" t="str">
        <f aca="false">IF(AB6841&gt;=5,"High",IF(AB6841&gt;=3,"Medium","Low"))</f>
        <v>High</v>
      </c>
    </row>
    <row r="6842" customFormat="false" ht="15" hidden="false" customHeight="false" outlineLevel="0" collapsed="false">
      <c r="A6842" s="15" t="s">
        <v>6939</v>
      </c>
      <c r="B6842" s="15" t="s">
        <v>98</v>
      </c>
      <c r="C6842" s="15" t="n">
        <v>0</v>
      </c>
      <c r="D6842" s="15" t="s">
        <v>24</v>
      </c>
      <c r="E6842" s="15" t="s">
        <v>26</v>
      </c>
      <c r="F6842" s="15" t="n">
        <v>1</v>
      </c>
      <c r="G6842" s="15" t="s">
        <v>26</v>
      </c>
      <c r="H6842" s="15" t="s">
        <v>24</v>
      </c>
      <c r="I6842" s="15" t="s">
        <v>24</v>
      </c>
      <c r="J6842" s="15" t="s">
        <v>28</v>
      </c>
      <c r="K6842" s="15" t="s">
        <v>28</v>
      </c>
      <c r="L6842" s="15" t="s">
        <v>28</v>
      </c>
      <c r="M6842" s="15" t="s">
        <v>28</v>
      </c>
      <c r="N6842" s="15" t="s">
        <v>28</v>
      </c>
      <c r="O6842" s="15" t="s">
        <v>28</v>
      </c>
      <c r="P6842" s="15" t="s">
        <v>25</v>
      </c>
      <c r="Q6842" s="15" t="s">
        <v>26</v>
      </c>
      <c r="R6842" s="15" t="s">
        <v>17</v>
      </c>
      <c r="S6842" s="18" t="n">
        <v>19.3</v>
      </c>
      <c r="T6842" s="15" t="n">
        <v>19.3</v>
      </c>
      <c r="U6842" s="15" t="s">
        <v>24</v>
      </c>
      <c r="V6842" s="18" t="n">
        <f aca="false">IF(ISNUMBER(T6842),T6842,0)</f>
        <v>19.3</v>
      </c>
      <c r="W6842" s="15" t="n">
        <f aca="false">IF(U6842="Yes",1,0)</f>
        <v>0</v>
      </c>
      <c r="X6842" s="15" t="str">
        <f aca="false">IF(F6842&lt;=12,"0-12 months",IF(F6842&lt;=24,"13-24 months",IF(F6842&lt;=48,"25-48 months","49-72 months")))</f>
        <v>0-12 months</v>
      </c>
      <c r="Y6842" s="15" t="str">
        <f aca="false">IF(C6842=1,"Yes","No")</f>
        <v>No</v>
      </c>
      <c r="Z6842" s="15" t="n">
        <f aca="false">COUNTIF(J6842:O6842,"Yes")</f>
        <v>0</v>
      </c>
      <c r="AA6842" s="18" t="n">
        <f aca="false">S6842*W6842</f>
        <v>0</v>
      </c>
      <c r="AB6842" s="15" t="n">
        <f aca="false">(P6842="Month-to-month")+(I6842="Fiber optic")+(R6842="Electronic check")+(F6842&lt;=12)+(M6842="No")+(J6842="No")</f>
        <v>2</v>
      </c>
      <c r="AC6842" s="15" t="str">
        <f aca="false">IF(AB6842&gt;=5,"High",IF(AB6842&gt;=3,"Medium","Low"))</f>
        <v>Low</v>
      </c>
    </row>
    <row r="6843" customFormat="false" ht="15" hidden="false" customHeight="false" outlineLevel="0" collapsed="false">
      <c r="A6843" s="15" t="s">
        <v>6940</v>
      </c>
      <c r="B6843" s="15" t="s">
        <v>98</v>
      </c>
      <c r="C6843" s="15" t="n">
        <v>0</v>
      </c>
      <c r="D6843" s="15" t="s">
        <v>24</v>
      </c>
      <c r="E6843" s="15" t="s">
        <v>24</v>
      </c>
      <c r="F6843" s="15" t="n">
        <v>5</v>
      </c>
      <c r="G6843" s="15" t="s">
        <v>26</v>
      </c>
      <c r="H6843" s="15" t="s">
        <v>24</v>
      </c>
      <c r="I6843" s="15" t="s">
        <v>96</v>
      </c>
      <c r="J6843" s="15" t="s">
        <v>26</v>
      </c>
      <c r="K6843" s="15" t="s">
        <v>24</v>
      </c>
      <c r="L6843" s="15" t="s">
        <v>24</v>
      </c>
      <c r="M6843" s="15" t="s">
        <v>26</v>
      </c>
      <c r="N6843" s="15" t="s">
        <v>24</v>
      </c>
      <c r="O6843" s="15" t="s">
        <v>24</v>
      </c>
      <c r="P6843" s="15" t="s">
        <v>25</v>
      </c>
      <c r="Q6843" s="15" t="s">
        <v>26</v>
      </c>
      <c r="R6843" s="15" t="s">
        <v>17</v>
      </c>
      <c r="S6843" s="18" t="n">
        <v>55.75</v>
      </c>
      <c r="T6843" s="15" t="n">
        <v>266.95</v>
      </c>
      <c r="U6843" s="15" t="s">
        <v>24</v>
      </c>
      <c r="V6843" s="18" t="n">
        <f aca="false">IF(ISNUMBER(T6843),T6843,0)</f>
        <v>266.95</v>
      </c>
      <c r="W6843" s="15" t="n">
        <f aca="false">IF(U6843="Yes",1,0)</f>
        <v>0</v>
      </c>
      <c r="X6843" s="15" t="str">
        <f aca="false">IF(F6843&lt;=12,"0-12 months",IF(F6843&lt;=24,"13-24 months",IF(F6843&lt;=48,"25-48 months","49-72 months")))</f>
        <v>0-12 months</v>
      </c>
      <c r="Y6843" s="15" t="str">
        <f aca="false">IF(C6843=1,"Yes","No")</f>
        <v>No</v>
      </c>
      <c r="Z6843" s="15" t="n">
        <f aca="false">COUNTIF(J6843:O6843,"Yes")</f>
        <v>2</v>
      </c>
      <c r="AA6843" s="18" t="n">
        <f aca="false">S6843*W6843</f>
        <v>0</v>
      </c>
      <c r="AB6843" s="15" t="n">
        <f aca="false">(P6843="Month-to-month")+(I6843="Fiber optic")+(R6843="Electronic check")+(F6843&lt;=12)+(M6843="No")+(J6843="No")</f>
        <v>2</v>
      </c>
      <c r="AC6843" s="15" t="str">
        <f aca="false">IF(AB6843&gt;=5,"High",IF(AB6843&gt;=3,"Medium","Low"))</f>
        <v>Low</v>
      </c>
    </row>
    <row r="6844" customFormat="false" ht="15" hidden="false" customHeight="false" outlineLevel="0" collapsed="false">
      <c r="A6844" s="15" t="s">
        <v>6941</v>
      </c>
      <c r="B6844" s="15" t="s">
        <v>98</v>
      </c>
      <c r="C6844" s="15" t="n">
        <v>0</v>
      </c>
      <c r="D6844" s="15" t="s">
        <v>24</v>
      </c>
      <c r="E6844" s="15" t="s">
        <v>24</v>
      </c>
      <c r="F6844" s="15" t="n">
        <v>13</v>
      </c>
      <c r="G6844" s="15" t="s">
        <v>26</v>
      </c>
      <c r="H6844" s="15" t="s">
        <v>24</v>
      </c>
      <c r="I6844" s="15" t="s">
        <v>24</v>
      </c>
      <c r="J6844" s="15" t="s">
        <v>28</v>
      </c>
      <c r="K6844" s="15" t="s">
        <v>28</v>
      </c>
      <c r="L6844" s="15" t="s">
        <v>28</v>
      </c>
      <c r="M6844" s="15" t="s">
        <v>28</v>
      </c>
      <c r="N6844" s="15" t="s">
        <v>28</v>
      </c>
      <c r="O6844" s="15" t="s">
        <v>28</v>
      </c>
      <c r="P6844" s="15" t="s">
        <v>27</v>
      </c>
      <c r="Q6844" s="15" t="s">
        <v>26</v>
      </c>
      <c r="R6844" s="15" t="s">
        <v>17</v>
      </c>
      <c r="S6844" s="18" t="n">
        <v>19.95</v>
      </c>
      <c r="T6844" s="15" t="n">
        <v>257</v>
      </c>
      <c r="U6844" s="15" t="s">
        <v>24</v>
      </c>
      <c r="V6844" s="18" t="n">
        <f aca="false">IF(ISNUMBER(T6844),T6844,0)</f>
        <v>257</v>
      </c>
      <c r="W6844" s="15" t="n">
        <f aca="false">IF(U6844="Yes",1,0)</f>
        <v>0</v>
      </c>
      <c r="X6844" s="15" t="str">
        <f aca="false">IF(F6844&lt;=12,"0-12 months",IF(F6844&lt;=24,"13-24 months",IF(F6844&lt;=48,"25-48 months","49-72 months")))</f>
        <v>13-24 months</v>
      </c>
      <c r="Y6844" s="15" t="str">
        <f aca="false">IF(C6844=1,"Yes","No")</f>
        <v>No</v>
      </c>
      <c r="Z6844" s="15" t="n">
        <f aca="false">COUNTIF(J6844:O6844,"Yes")</f>
        <v>0</v>
      </c>
      <c r="AA6844" s="18" t="n">
        <f aca="false">S6844*W6844</f>
        <v>0</v>
      </c>
      <c r="AB6844" s="15" t="n">
        <f aca="false">(P6844="Month-to-month")+(I6844="Fiber optic")+(R6844="Electronic check")+(F6844&lt;=12)+(M6844="No")+(J6844="No")</f>
        <v>0</v>
      </c>
      <c r="AC6844" s="15" t="str">
        <f aca="false">IF(AB6844&gt;=5,"High",IF(AB6844&gt;=3,"Medium","Low"))</f>
        <v>Low</v>
      </c>
    </row>
    <row r="6845" customFormat="false" ht="15" hidden="false" customHeight="false" outlineLevel="0" collapsed="false">
      <c r="A6845" s="15" t="s">
        <v>6942</v>
      </c>
      <c r="B6845" s="15" t="s">
        <v>94</v>
      </c>
      <c r="C6845" s="15" t="n">
        <v>0</v>
      </c>
      <c r="D6845" s="15" t="s">
        <v>26</v>
      </c>
      <c r="E6845" s="15" t="s">
        <v>24</v>
      </c>
      <c r="F6845" s="15" t="n">
        <v>9</v>
      </c>
      <c r="G6845" s="15" t="s">
        <v>26</v>
      </c>
      <c r="H6845" s="15" t="s">
        <v>26</v>
      </c>
      <c r="I6845" s="15" t="s">
        <v>102</v>
      </c>
      <c r="J6845" s="15" t="s">
        <v>26</v>
      </c>
      <c r="K6845" s="15" t="s">
        <v>26</v>
      </c>
      <c r="L6845" s="15" t="s">
        <v>26</v>
      </c>
      <c r="M6845" s="15" t="s">
        <v>24</v>
      </c>
      <c r="N6845" s="15" t="s">
        <v>24</v>
      </c>
      <c r="O6845" s="15" t="s">
        <v>24</v>
      </c>
      <c r="P6845" s="15" t="s">
        <v>25</v>
      </c>
      <c r="Q6845" s="15" t="s">
        <v>24</v>
      </c>
      <c r="R6845" s="15" t="s">
        <v>19</v>
      </c>
      <c r="S6845" s="18" t="n">
        <v>91.75</v>
      </c>
      <c r="T6845" s="15" t="n">
        <v>865.8</v>
      </c>
      <c r="U6845" s="15" t="s">
        <v>26</v>
      </c>
      <c r="V6845" s="18" t="n">
        <f aca="false">IF(ISNUMBER(T6845),T6845,0)</f>
        <v>865.8</v>
      </c>
      <c r="W6845" s="15" t="n">
        <f aca="false">IF(U6845="Yes",1,0)</f>
        <v>1</v>
      </c>
      <c r="X6845" s="15" t="str">
        <f aca="false">IF(F6845&lt;=12,"0-12 months",IF(F6845&lt;=24,"13-24 months",IF(F6845&lt;=48,"25-48 months","49-72 months")))</f>
        <v>0-12 months</v>
      </c>
      <c r="Y6845" s="15" t="str">
        <f aca="false">IF(C6845=1,"Yes","No")</f>
        <v>No</v>
      </c>
      <c r="Z6845" s="15" t="n">
        <f aca="false">COUNTIF(J6845:O6845,"Yes")</f>
        <v>3</v>
      </c>
      <c r="AA6845" s="18" t="n">
        <f aca="false">S6845*W6845</f>
        <v>91.75</v>
      </c>
      <c r="AB6845" s="15" t="n">
        <f aca="false">(P6845="Month-to-month")+(I6845="Fiber optic")+(R6845="Electronic check")+(F6845&lt;=12)+(M6845="No")+(J6845="No")</f>
        <v>4</v>
      </c>
      <c r="AC6845" s="15" t="str">
        <f aca="false">IF(AB6845&gt;=5,"High",IF(AB6845&gt;=3,"Medium","Low"))</f>
        <v>Medium</v>
      </c>
    </row>
    <row r="6846" customFormat="false" ht="15" hidden="false" customHeight="false" outlineLevel="0" collapsed="false">
      <c r="A6846" s="15" t="s">
        <v>6943</v>
      </c>
      <c r="B6846" s="15" t="s">
        <v>98</v>
      </c>
      <c r="C6846" s="15" t="n">
        <v>0</v>
      </c>
      <c r="D6846" s="15" t="s">
        <v>24</v>
      </c>
      <c r="E6846" s="15" t="s">
        <v>24</v>
      </c>
      <c r="F6846" s="15" t="n">
        <v>29</v>
      </c>
      <c r="G6846" s="15" t="s">
        <v>26</v>
      </c>
      <c r="H6846" s="15" t="s">
        <v>24</v>
      </c>
      <c r="I6846" s="15" t="s">
        <v>102</v>
      </c>
      <c r="J6846" s="15" t="s">
        <v>24</v>
      </c>
      <c r="K6846" s="15" t="s">
        <v>26</v>
      </c>
      <c r="L6846" s="15" t="s">
        <v>24</v>
      </c>
      <c r="M6846" s="15" t="s">
        <v>26</v>
      </c>
      <c r="N6846" s="15" t="s">
        <v>26</v>
      </c>
      <c r="O6846" s="15" t="s">
        <v>24</v>
      </c>
      <c r="P6846" s="15" t="s">
        <v>25</v>
      </c>
      <c r="Q6846" s="15" t="s">
        <v>24</v>
      </c>
      <c r="R6846" s="15" t="s">
        <v>17</v>
      </c>
      <c r="S6846" s="18" t="n">
        <v>89.65</v>
      </c>
      <c r="T6846" s="15" t="n">
        <v>2623.65</v>
      </c>
      <c r="U6846" s="15" t="s">
        <v>24</v>
      </c>
      <c r="V6846" s="18" t="n">
        <f aca="false">IF(ISNUMBER(T6846),T6846,0)</f>
        <v>2623.65</v>
      </c>
      <c r="W6846" s="15" t="n">
        <f aca="false">IF(U6846="Yes",1,0)</f>
        <v>0</v>
      </c>
      <c r="X6846" s="15" t="str">
        <f aca="false">IF(F6846&lt;=12,"0-12 months",IF(F6846&lt;=24,"13-24 months",IF(F6846&lt;=48,"25-48 months","49-72 months")))</f>
        <v>25-48 months</v>
      </c>
      <c r="Y6846" s="15" t="str">
        <f aca="false">IF(C6846=1,"Yes","No")</f>
        <v>No</v>
      </c>
      <c r="Z6846" s="15" t="n">
        <f aca="false">COUNTIF(J6846:O6846,"Yes")</f>
        <v>3</v>
      </c>
      <c r="AA6846" s="18" t="n">
        <f aca="false">S6846*W6846</f>
        <v>0</v>
      </c>
      <c r="AB6846" s="15" t="n">
        <f aca="false">(P6846="Month-to-month")+(I6846="Fiber optic")+(R6846="Electronic check")+(F6846&lt;=12)+(M6846="No")+(J6846="No")</f>
        <v>3</v>
      </c>
      <c r="AC6846" s="15" t="str">
        <f aca="false">IF(AB6846&gt;=5,"High",IF(AB6846&gt;=3,"Medium","Low"))</f>
        <v>Medium</v>
      </c>
    </row>
    <row r="6847" customFormat="false" ht="15" hidden="false" customHeight="false" outlineLevel="0" collapsed="false">
      <c r="A6847" s="15" t="s">
        <v>6944</v>
      </c>
      <c r="B6847" s="15" t="s">
        <v>98</v>
      </c>
      <c r="C6847" s="15" t="n">
        <v>1</v>
      </c>
      <c r="D6847" s="15" t="s">
        <v>24</v>
      </c>
      <c r="E6847" s="15" t="s">
        <v>24</v>
      </c>
      <c r="F6847" s="15" t="n">
        <v>1</v>
      </c>
      <c r="G6847" s="15" t="s">
        <v>26</v>
      </c>
      <c r="H6847" s="15" t="s">
        <v>24</v>
      </c>
      <c r="I6847" s="15" t="s">
        <v>96</v>
      </c>
      <c r="J6847" s="15" t="s">
        <v>24</v>
      </c>
      <c r="K6847" s="15" t="s">
        <v>24</v>
      </c>
      <c r="L6847" s="15" t="s">
        <v>24</v>
      </c>
      <c r="M6847" s="15" t="s">
        <v>24</v>
      </c>
      <c r="N6847" s="15" t="s">
        <v>24</v>
      </c>
      <c r="O6847" s="15" t="s">
        <v>24</v>
      </c>
      <c r="P6847" s="15" t="s">
        <v>25</v>
      </c>
      <c r="Q6847" s="15" t="s">
        <v>26</v>
      </c>
      <c r="R6847" s="15" t="s">
        <v>17</v>
      </c>
      <c r="S6847" s="18" t="n">
        <v>45.85</v>
      </c>
      <c r="T6847" s="15" t="n">
        <v>45.85</v>
      </c>
      <c r="U6847" s="15" t="s">
        <v>24</v>
      </c>
      <c r="V6847" s="18" t="n">
        <f aca="false">IF(ISNUMBER(T6847),T6847,0)</f>
        <v>45.85</v>
      </c>
      <c r="W6847" s="15" t="n">
        <f aca="false">IF(U6847="Yes",1,0)</f>
        <v>0</v>
      </c>
      <c r="X6847" s="15" t="str">
        <f aca="false">IF(F6847&lt;=12,"0-12 months",IF(F6847&lt;=24,"13-24 months",IF(F6847&lt;=48,"25-48 months","49-72 months")))</f>
        <v>0-12 months</v>
      </c>
      <c r="Y6847" s="15" t="str">
        <f aca="false">IF(C6847=1,"Yes","No")</f>
        <v>Yes</v>
      </c>
      <c r="Z6847" s="15" t="n">
        <f aca="false">COUNTIF(J6847:O6847,"Yes")</f>
        <v>0</v>
      </c>
      <c r="AA6847" s="18" t="n">
        <f aca="false">S6847*W6847</f>
        <v>0</v>
      </c>
      <c r="AB6847" s="15" t="n">
        <f aca="false">(P6847="Month-to-month")+(I6847="Fiber optic")+(R6847="Electronic check")+(F6847&lt;=12)+(M6847="No")+(J6847="No")</f>
        <v>4</v>
      </c>
      <c r="AC6847" s="15" t="str">
        <f aca="false">IF(AB6847&gt;=5,"High",IF(AB6847&gt;=3,"Medium","Low"))</f>
        <v>Medium</v>
      </c>
    </row>
    <row r="6848" customFormat="false" ht="15" hidden="false" customHeight="false" outlineLevel="0" collapsed="false">
      <c r="A6848" s="15" t="s">
        <v>6945</v>
      </c>
      <c r="B6848" s="15" t="s">
        <v>94</v>
      </c>
      <c r="C6848" s="15" t="n">
        <v>0</v>
      </c>
      <c r="D6848" s="15" t="s">
        <v>24</v>
      </c>
      <c r="E6848" s="15" t="s">
        <v>24</v>
      </c>
      <c r="F6848" s="15" t="n">
        <v>1</v>
      </c>
      <c r="G6848" s="15" t="s">
        <v>26</v>
      </c>
      <c r="H6848" s="15" t="s">
        <v>26</v>
      </c>
      <c r="I6848" s="15" t="s">
        <v>102</v>
      </c>
      <c r="J6848" s="15" t="s">
        <v>24</v>
      </c>
      <c r="K6848" s="15" t="s">
        <v>24</v>
      </c>
      <c r="L6848" s="15" t="s">
        <v>26</v>
      </c>
      <c r="M6848" s="15" t="s">
        <v>24</v>
      </c>
      <c r="N6848" s="15" t="s">
        <v>24</v>
      </c>
      <c r="O6848" s="15" t="s">
        <v>24</v>
      </c>
      <c r="P6848" s="15" t="s">
        <v>25</v>
      </c>
      <c r="Q6848" s="15" t="s">
        <v>26</v>
      </c>
      <c r="R6848" s="15" t="s">
        <v>17</v>
      </c>
      <c r="S6848" s="18" t="n">
        <v>79.55</v>
      </c>
      <c r="T6848" s="15" t="n">
        <v>79.55</v>
      </c>
      <c r="U6848" s="15" t="s">
        <v>26</v>
      </c>
      <c r="V6848" s="18" t="n">
        <f aca="false">IF(ISNUMBER(T6848),T6848,0)</f>
        <v>79.55</v>
      </c>
      <c r="W6848" s="15" t="n">
        <f aca="false">IF(U6848="Yes",1,0)</f>
        <v>1</v>
      </c>
      <c r="X6848" s="15" t="str">
        <f aca="false">IF(F6848&lt;=12,"0-12 months",IF(F6848&lt;=24,"13-24 months",IF(F6848&lt;=48,"25-48 months","49-72 months")))</f>
        <v>0-12 months</v>
      </c>
      <c r="Y6848" s="15" t="str">
        <f aca="false">IF(C6848=1,"Yes","No")</f>
        <v>No</v>
      </c>
      <c r="Z6848" s="15" t="n">
        <f aca="false">COUNTIF(J6848:O6848,"Yes")</f>
        <v>1</v>
      </c>
      <c r="AA6848" s="18" t="n">
        <f aca="false">S6848*W6848</f>
        <v>79.55</v>
      </c>
      <c r="AB6848" s="15" t="n">
        <f aca="false">(P6848="Month-to-month")+(I6848="Fiber optic")+(R6848="Electronic check")+(F6848&lt;=12)+(M6848="No")+(J6848="No")</f>
        <v>5</v>
      </c>
      <c r="AC6848" s="15" t="str">
        <f aca="false">IF(AB6848&gt;=5,"High",IF(AB6848&gt;=3,"Medium","Low"))</f>
        <v>High</v>
      </c>
    </row>
    <row r="6849" customFormat="false" ht="15" hidden="false" customHeight="false" outlineLevel="0" collapsed="false">
      <c r="A6849" s="15" t="s">
        <v>6946</v>
      </c>
      <c r="B6849" s="15" t="s">
        <v>94</v>
      </c>
      <c r="C6849" s="15" t="n">
        <v>0</v>
      </c>
      <c r="D6849" s="15" t="s">
        <v>26</v>
      </c>
      <c r="E6849" s="15" t="s">
        <v>26</v>
      </c>
      <c r="F6849" s="15" t="n">
        <v>18</v>
      </c>
      <c r="G6849" s="15" t="s">
        <v>26</v>
      </c>
      <c r="H6849" s="15" t="s">
        <v>24</v>
      </c>
      <c r="I6849" s="15" t="s">
        <v>96</v>
      </c>
      <c r="J6849" s="15" t="s">
        <v>24</v>
      </c>
      <c r="K6849" s="15" t="s">
        <v>24</v>
      </c>
      <c r="L6849" s="15" t="s">
        <v>24</v>
      </c>
      <c r="M6849" s="15" t="s">
        <v>24</v>
      </c>
      <c r="N6849" s="15" t="s">
        <v>26</v>
      </c>
      <c r="O6849" s="15" t="s">
        <v>24</v>
      </c>
      <c r="P6849" s="15" t="s">
        <v>25</v>
      </c>
      <c r="Q6849" s="15" t="s">
        <v>24</v>
      </c>
      <c r="R6849" s="15" t="s">
        <v>17</v>
      </c>
      <c r="S6849" s="18" t="n">
        <v>55.95</v>
      </c>
      <c r="T6849" s="15" t="n">
        <v>1082.8</v>
      </c>
      <c r="U6849" s="15" t="s">
        <v>24</v>
      </c>
      <c r="V6849" s="18" t="n">
        <f aca="false">IF(ISNUMBER(T6849),T6849,0)</f>
        <v>1082.8</v>
      </c>
      <c r="W6849" s="15" t="n">
        <f aca="false">IF(U6849="Yes",1,0)</f>
        <v>0</v>
      </c>
      <c r="X6849" s="15" t="str">
        <f aca="false">IF(F6849&lt;=12,"0-12 months",IF(F6849&lt;=24,"13-24 months",IF(F6849&lt;=48,"25-48 months","49-72 months")))</f>
        <v>13-24 months</v>
      </c>
      <c r="Y6849" s="15" t="str">
        <f aca="false">IF(C6849=1,"Yes","No")</f>
        <v>No</v>
      </c>
      <c r="Z6849" s="15" t="n">
        <f aca="false">COUNTIF(J6849:O6849,"Yes")</f>
        <v>1</v>
      </c>
      <c r="AA6849" s="18" t="n">
        <f aca="false">S6849*W6849</f>
        <v>0</v>
      </c>
      <c r="AB6849" s="15" t="n">
        <f aca="false">(P6849="Month-to-month")+(I6849="Fiber optic")+(R6849="Electronic check")+(F6849&lt;=12)+(M6849="No")+(J6849="No")</f>
        <v>3</v>
      </c>
      <c r="AC6849" s="15" t="str">
        <f aca="false">IF(AB6849&gt;=5,"High",IF(AB6849&gt;=3,"Medium","Low"))</f>
        <v>Medium</v>
      </c>
    </row>
    <row r="6850" customFormat="false" ht="15" hidden="false" customHeight="false" outlineLevel="0" collapsed="false">
      <c r="A6850" s="15" t="s">
        <v>6947</v>
      </c>
      <c r="B6850" s="15" t="s">
        <v>94</v>
      </c>
      <c r="C6850" s="15" t="n">
        <v>0</v>
      </c>
      <c r="D6850" s="15" t="s">
        <v>26</v>
      </c>
      <c r="E6850" s="15" t="s">
        <v>24</v>
      </c>
      <c r="F6850" s="15" t="n">
        <v>2</v>
      </c>
      <c r="G6850" s="15" t="s">
        <v>26</v>
      </c>
      <c r="H6850" s="15" t="s">
        <v>24</v>
      </c>
      <c r="I6850" s="15" t="s">
        <v>96</v>
      </c>
      <c r="J6850" s="15" t="s">
        <v>24</v>
      </c>
      <c r="K6850" s="15" t="s">
        <v>24</v>
      </c>
      <c r="L6850" s="15" t="s">
        <v>26</v>
      </c>
      <c r="M6850" s="15" t="s">
        <v>24</v>
      </c>
      <c r="N6850" s="15" t="s">
        <v>26</v>
      </c>
      <c r="O6850" s="15" t="s">
        <v>26</v>
      </c>
      <c r="P6850" s="15" t="s">
        <v>25</v>
      </c>
      <c r="Q6850" s="15" t="s">
        <v>24</v>
      </c>
      <c r="R6850" s="15" t="s">
        <v>21</v>
      </c>
      <c r="S6850" s="18" t="n">
        <v>69</v>
      </c>
      <c r="T6850" s="15" t="n">
        <v>147.8</v>
      </c>
      <c r="U6850" s="15" t="s">
        <v>24</v>
      </c>
      <c r="V6850" s="18" t="n">
        <f aca="false">IF(ISNUMBER(T6850),T6850,0)</f>
        <v>147.8</v>
      </c>
      <c r="W6850" s="15" t="n">
        <f aca="false">IF(U6850="Yes",1,0)</f>
        <v>0</v>
      </c>
      <c r="X6850" s="15" t="str">
        <f aca="false">IF(F6850&lt;=12,"0-12 months",IF(F6850&lt;=24,"13-24 months",IF(F6850&lt;=48,"25-48 months","49-72 months")))</f>
        <v>0-12 months</v>
      </c>
      <c r="Y6850" s="15" t="str">
        <f aca="false">IF(C6850=1,"Yes","No")</f>
        <v>No</v>
      </c>
      <c r="Z6850" s="15" t="n">
        <f aca="false">COUNTIF(J6850:O6850,"Yes")</f>
        <v>3</v>
      </c>
      <c r="AA6850" s="18" t="n">
        <f aca="false">S6850*W6850</f>
        <v>0</v>
      </c>
      <c r="AB6850" s="15" t="n">
        <f aca="false">(P6850="Month-to-month")+(I6850="Fiber optic")+(R6850="Electronic check")+(F6850&lt;=12)+(M6850="No")+(J6850="No")</f>
        <v>4</v>
      </c>
      <c r="AC6850" s="15" t="str">
        <f aca="false">IF(AB6850&gt;=5,"High",IF(AB6850&gt;=3,"Medium","Low"))</f>
        <v>Medium</v>
      </c>
    </row>
    <row r="6851" customFormat="false" ht="15" hidden="false" customHeight="false" outlineLevel="0" collapsed="false">
      <c r="A6851" s="15" t="s">
        <v>6948</v>
      </c>
      <c r="B6851" s="15" t="s">
        <v>98</v>
      </c>
      <c r="C6851" s="15" t="n">
        <v>0</v>
      </c>
      <c r="D6851" s="15" t="s">
        <v>26</v>
      </c>
      <c r="E6851" s="15" t="s">
        <v>26</v>
      </c>
      <c r="F6851" s="15" t="n">
        <v>30</v>
      </c>
      <c r="G6851" s="15" t="s">
        <v>26</v>
      </c>
      <c r="H6851" s="15" t="s">
        <v>26</v>
      </c>
      <c r="I6851" s="15" t="s">
        <v>102</v>
      </c>
      <c r="J6851" s="15" t="s">
        <v>24</v>
      </c>
      <c r="K6851" s="15" t="s">
        <v>26</v>
      </c>
      <c r="L6851" s="15" t="s">
        <v>24</v>
      </c>
      <c r="M6851" s="15" t="s">
        <v>26</v>
      </c>
      <c r="N6851" s="15" t="s">
        <v>24</v>
      </c>
      <c r="O6851" s="15" t="s">
        <v>24</v>
      </c>
      <c r="P6851" s="15" t="s">
        <v>25</v>
      </c>
      <c r="Q6851" s="15" t="s">
        <v>26</v>
      </c>
      <c r="R6851" s="15" t="s">
        <v>19</v>
      </c>
      <c r="S6851" s="18" t="n">
        <v>83.55</v>
      </c>
      <c r="T6851" s="15" t="n">
        <v>2570.2</v>
      </c>
      <c r="U6851" s="15" t="s">
        <v>24</v>
      </c>
      <c r="V6851" s="18" t="n">
        <f aca="false">IF(ISNUMBER(T6851),T6851,0)</f>
        <v>2570.2</v>
      </c>
      <c r="W6851" s="15" t="n">
        <f aca="false">IF(U6851="Yes",1,0)</f>
        <v>0</v>
      </c>
      <c r="X6851" s="15" t="str">
        <f aca="false">IF(F6851&lt;=12,"0-12 months",IF(F6851&lt;=24,"13-24 months",IF(F6851&lt;=48,"25-48 months","49-72 months")))</f>
        <v>25-48 months</v>
      </c>
      <c r="Y6851" s="15" t="str">
        <f aca="false">IF(C6851=1,"Yes","No")</f>
        <v>No</v>
      </c>
      <c r="Z6851" s="15" t="n">
        <f aca="false">COUNTIF(J6851:O6851,"Yes")</f>
        <v>2</v>
      </c>
      <c r="AA6851" s="18" t="n">
        <f aca="false">S6851*W6851</f>
        <v>0</v>
      </c>
      <c r="AB6851" s="15" t="n">
        <f aca="false">(P6851="Month-to-month")+(I6851="Fiber optic")+(R6851="Electronic check")+(F6851&lt;=12)+(M6851="No")+(J6851="No")</f>
        <v>3</v>
      </c>
      <c r="AC6851" s="15" t="str">
        <f aca="false">IF(AB6851&gt;=5,"High",IF(AB6851&gt;=3,"Medium","Low"))</f>
        <v>Medium</v>
      </c>
    </row>
    <row r="6852" customFormat="false" ht="15" hidden="false" customHeight="false" outlineLevel="0" collapsed="false">
      <c r="A6852" s="15" t="s">
        <v>6949</v>
      </c>
      <c r="B6852" s="15" t="s">
        <v>98</v>
      </c>
      <c r="C6852" s="15" t="n">
        <v>0</v>
      </c>
      <c r="D6852" s="15" t="s">
        <v>24</v>
      </c>
      <c r="E6852" s="15" t="s">
        <v>26</v>
      </c>
      <c r="F6852" s="15" t="n">
        <v>66</v>
      </c>
      <c r="G6852" s="15" t="s">
        <v>26</v>
      </c>
      <c r="H6852" s="15" t="s">
        <v>26</v>
      </c>
      <c r="I6852" s="15" t="s">
        <v>96</v>
      </c>
      <c r="J6852" s="15" t="s">
        <v>26</v>
      </c>
      <c r="K6852" s="15" t="s">
        <v>26</v>
      </c>
      <c r="L6852" s="15" t="s">
        <v>24</v>
      </c>
      <c r="M6852" s="15" t="s">
        <v>26</v>
      </c>
      <c r="N6852" s="15" t="s">
        <v>24</v>
      </c>
      <c r="O6852" s="15" t="s">
        <v>24</v>
      </c>
      <c r="P6852" s="15" t="s">
        <v>29</v>
      </c>
      <c r="Q6852" s="15" t="s">
        <v>24</v>
      </c>
      <c r="R6852" s="15" t="s">
        <v>19</v>
      </c>
      <c r="S6852" s="18" t="n">
        <v>65.7</v>
      </c>
      <c r="T6852" s="15" t="n">
        <v>4378.9</v>
      </c>
      <c r="U6852" s="15" t="s">
        <v>24</v>
      </c>
      <c r="V6852" s="18" t="n">
        <f aca="false">IF(ISNUMBER(T6852),T6852,0)</f>
        <v>4378.9</v>
      </c>
      <c r="W6852" s="15" t="n">
        <f aca="false">IF(U6852="Yes",1,0)</f>
        <v>0</v>
      </c>
      <c r="X6852" s="15" t="str">
        <f aca="false">IF(F6852&lt;=12,"0-12 months",IF(F6852&lt;=24,"13-24 months",IF(F6852&lt;=48,"25-48 months","49-72 months")))</f>
        <v>49-72 months</v>
      </c>
      <c r="Y6852" s="15" t="str">
        <f aca="false">IF(C6852=1,"Yes","No")</f>
        <v>No</v>
      </c>
      <c r="Z6852" s="15" t="n">
        <f aca="false">COUNTIF(J6852:O6852,"Yes")</f>
        <v>3</v>
      </c>
      <c r="AA6852" s="18" t="n">
        <f aca="false">S6852*W6852</f>
        <v>0</v>
      </c>
      <c r="AB6852" s="15" t="n">
        <f aca="false">(P6852="Month-to-month")+(I6852="Fiber optic")+(R6852="Electronic check")+(F6852&lt;=12)+(M6852="No")+(J6852="No")</f>
        <v>0</v>
      </c>
      <c r="AC6852" s="15" t="str">
        <f aca="false">IF(AB6852&gt;=5,"High",IF(AB6852&gt;=3,"Medium","Low"))</f>
        <v>Low</v>
      </c>
    </row>
    <row r="6853" customFormat="false" ht="15" hidden="false" customHeight="false" outlineLevel="0" collapsed="false">
      <c r="A6853" s="15" t="s">
        <v>6950</v>
      </c>
      <c r="B6853" s="15" t="s">
        <v>98</v>
      </c>
      <c r="C6853" s="15" t="n">
        <v>0</v>
      </c>
      <c r="D6853" s="15" t="s">
        <v>26</v>
      </c>
      <c r="E6853" s="15" t="s">
        <v>26</v>
      </c>
      <c r="F6853" s="15" t="n">
        <v>38</v>
      </c>
      <c r="G6853" s="15" t="s">
        <v>26</v>
      </c>
      <c r="H6853" s="15" t="s">
        <v>26</v>
      </c>
      <c r="I6853" s="15" t="s">
        <v>102</v>
      </c>
      <c r="J6853" s="15" t="s">
        <v>24</v>
      </c>
      <c r="K6853" s="15" t="s">
        <v>24</v>
      </c>
      <c r="L6853" s="15" t="s">
        <v>26</v>
      </c>
      <c r="M6853" s="15" t="s">
        <v>26</v>
      </c>
      <c r="N6853" s="15" t="s">
        <v>26</v>
      </c>
      <c r="O6853" s="15" t="s">
        <v>24</v>
      </c>
      <c r="P6853" s="15" t="s">
        <v>29</v>
      </c>
      <c r="Q6853" s="15" t="s">
        <v>26</v>
      </c>
      <c r="R6853" s="15" t="s">
        <v>19</v>
      </c>
      <c r="S6853" s="18" t="n">
        <v>94.9</v>
      </c>
      <c r="T6853" s="15" t="n">
        <v>3616.25</v>
      </c>
      <c r="U6853" s="15" t="s">
        <v>24</v>
      </c>
      <c r="V6853" s="18" t="n">
        <f aca="false">IF(ISNUMBER(T6853),T6853,0)</f>
        <v>3616.25</v>
      </c>
      <c r="W6853" s="15" t="n">
        <f aca="false">IF(U6853="Yes",1,0)</f>
        <v>0</v>
      </c>
      <c r="X6853" s="15" t="str">
        <f aca="false">IF(F6853&lt;=12,"0-12 months",IF(F6853&lt;=24,"13-24 months",IF(F6853&lt;=48,"25-48 months","49-72 months")))</f>
        <v>25-48 months</v>
      </c>
      <c r="Y6853" s="15" t="str">
        <f aca="false">IF(C6853=1,"Yes","No")</f>
        <v>No</v>
      </c>
      <c r="Z6853" s="15" t="n">
        <f aca="false">COUNTIF(J6853:O6853,"Yes")</f>
        <v>3</v>
      </c>
      <c r="AA6853" s="18" t="n">
        <f aca="false">S6853*W6853</f>
        <v>0</v>
      </c>
      <c r="AB6853" s="15" t="n">
        <f aca="false">(P6853="Month-to-month")+(I6853="Fiber optic")+(R6853="Electronic check")+(F6853&lt;=12)+(M6853="No")+(J6853="No")</f>
        <v>2</v>
      </c>
      <c r="AC6853" s="15" t="str">
        <f aca="false">IF(AB6853&gt;=5,"High",IF(AB6853&gt;=3,"Medium","Low"))</f>
        <v>Low</v>
      </c>
    </row>
    <row r="6854" customFormat="false" ht="15" hidden="false" customHeight="false" outlineLevel="0" collapsed="false">
      <c r="A6854" s="15" t="s">
        <v>6951</v>
      </c>
      <c r="B6854" s="15" t="s">
        <v>98</v>
      </c>
      <c r="C6854" s="15" t="n">
        <v>0</v>
      </c>
      <c r="D6854" s="15" t="s">
        <v>26</v>
      </c>
      <c r="E6854" s="15" t="s">
        <v>26</v>
      </c>
      <c r="F6854" s="15" t="n">
        <v>44</v>
      </c>
      <c r="G6854" s="15" t="s">
        <v>26</v>
      </c>
      <c r="H6854" s="15" t="s">
        <v>24</v>
      </c>
      <c r="I6854" s="15" t="s">
        <v>96</v>
      </c>
      <c r="J6854" s="15" t="s">
        <v>24</v>
      </c>
      <c r="K6854" s="15" t="s">
        <v>26</v>
      </c>
      <c r="L6854" s="15" t="s">
        <v>26</v>
      </c>
      <c r="M6854" s="15" t="s">
        <v>26</v>
      </c>
      <c r="N6854" s="15" t="s">
        <v>24</v>
      </c>
      <c r="O6854" s="15" t="s">
        <v>24</v>
      </c>
      <c r="P6854" s="15" t="s">
        <v>25</v>
      </c>
      <c r="Q6854" s="15" t="s">
        <v>26</v>
      </c>
      <c r="R6854" s="15" t="s">
        <v>17</v>
      </c>
      <c r="S6854" s="18" t="n">
        <v>61.9</v>
      </c>
      <c r="T6854" s="15" t="n">
        <v>2924.05</v>
      </c>
      <c r="U6854" s="15" t="s">
        <v>24</v>
      </c>
      <c r="V6854" s="18" t="n">
        <f aca="false">IF(ISNUMBER(T6854),T6854,0)</f>
        <v>2924.05</v>
      </c>
      <c r="W6854" s="15" t="n">
        <f aca="false">IF(U6854="Yes",1,0)</f>
        <v>0</v>
      </c>
      <c r="X6854" s="15" t="str">
        <f aca="false">IF(F6854&lt;=12,"0-12 months",IF(F6854&lt;=24,"13-24 months",IF(F6854&lt;=48,"25-48 months","49-72 months")))</f>
        <v>25-48 months</v>
      </c>
      <c r="Y6854" s="15" t="str">
        <f aca="false">IF(C6854=1,"Yes","No")</f>
        <v>No</v>
      </c>
      <c r="Z6854" s="15" t="n">
        <f aca="false">COUNTIF(J6854:O6854,"Yes")</f>
        <v>3</v>
      </c>
      <c r="AA6854" s="18" t="n">
        <f aca="false">S6854*W6854</f>
        <v>0</v>
      </c>
      <c r="AB6854" s="15" t="n">
        <f aca="false">(P6854="Month-to-month")+(I6854="Fiber optic")+(R6854="Electronic check")+(F6854&lt;=12)+(M6854="No")+(J6854="No")</f>
        <v>2</v>
      </c>
      <c r="AC6854" s="15" t="str">
        <f aca="false">IF(AB6854&gt;=5,"High",IF(AB6854&gt;=3,"Medium","Low"))</f>
        <v>Low</v>
      </c>
    </row>
    <row r="6855" customFormat="false" ht="15" hidden="false" customHeight="false" outlineLevel="0" collapsed="false">
      <c r="A6855" s="15" t="s">
        <v>6952</v>
      </c>
      <c r="B6855" s="15" t="s">
        <v>94</v>
      </c>
      <c r="C6855" s="15" t="n">
        <v>0</v>
      </c>
      <c r="D6855" s="15" t="s">
        <v>24</v>
      </c>
      <c r="E6855" s="15" t="s">
        <v>24</v>
      </c>
      <c r="F6855" s="15" t="n">
        <v>54</v>
      </c>
      <c r="G6855" s="15" t="s">
        <v>26</v>
      </c>
      <c r="H6855" s="15" t="s">
        <v>26</v>
      </c>
      <c r="I6855" s="15" t="s">
        <v>102</v>
      </c>
      <c r="J6855" s="15" t="s">
        <v>24</v>
      </c>
      <c r="K6855" s="15" t="s">
        <v>26</v>
      </c>
      <c r="L6855" s="15" t="s">
        <v>26</v>
      </c>
      <c r="M6855" s="15" t="s">
        <v>26</v>
      </c>
      <c r="N6855" s="15" t="s">
        <v>26</v>
      </c>
      <c r="O6855" s="15" t="s">
        <v>26</v>
      </c>
      <c r="P6855" s="15" t="s">
        <v>25</v>
      </c>
      <c r="Q6855" s="15" t="s">
        <v>24</v>
      </c>
      <c r="R6855" s="15" t="s">
        <v>15</v>
      </c>
      <c r="S6855" s="18" t="n">
        <v>111.1</v>
      </c>
      <c r="T6855" s="15" t="n">
        <v>6014.85</v>
      </c>
      <c r="U6855" s="15" t="s">
        <v>26</v>
      </c>
      <c r="V6855" s="18" t="n">
        <f aca="false">IF(ISNUMBER(T6855),T6855,0)</f>
        <v>6014.85</v>
      </c>
      <c r="W6855" s="15" t="n">
        <f aca="false">IF(U6855="Yes",1,0)</f>
        <v>1</v>
      </c>
      <c r="X6855" s="15" t="str">
        <f aca="false">IF(F6855&lt;=12,"0-12 months",IF(F6855&lt;=24,"13-24 months",IF(F6855&lt;=48,"25-48 months","49-72 months")))</f>
        <v>49-72 months</v>
      </c>
      <c r="Y6855" s="15" t="str">
        <f aca="false">IF(C6855=1,"Yes","No")</f>
        <v>No</v>
      </c>
      <c r="Z6855" s="15" t="n">
        <f aca="false">COUNTIF(J6855:O6855,"Yes")</f>
        <v>5</v>
      </c>
      <c r="AA6855" s="18" t="n">
        <f aca="false">S6855*W6855</f>
        <v>111.1</v>
      </c>
      <c r="AB6855" s="15" t="n">
        <f aca="false">(P6855="Month-to-month")+(I6855="Fiber optic")+(R6855="Electronic check")+(F6855&lt;=12)+(M6855="No")+(J6855="No")</f>
        <v>4</v>
      </c>
      <c r="AC6855" s="15" t="str">
        <f aca="false">IF(AB6855&gt;=5,"High",IF(AB6855&gt;=3,"Medium","Low"))</f>
        <v>Medium</v>
      </c>
    </row>
    <row r="6856" customFormat="false" ht="15" hidden="false" customHeight="false" outlineLevel="0" collapsed="false">
      <c r="A6856" s="15" t="s">
        <v>6953</v>
      </c>
      <c r="B6856" s="15" t="s">
        <v>98</v>
      </c>
      <c r="C6856" s="15" t="n">
        <v>0</v>
      </c>
      <c r="D6856" s="15" t="s">
        <v>24</v>
      </c>
      <c r="E6856" s="15" t="s">
        <v>24</v>
      </c>
      <c r="F6856" s="15" t="n">
        <v>2</v>
      </c>
      <c r="G6856" s="15" t="s">
        <v>26</v>
      </c>
      <c r="H6856" s="15" t="s">
        <v>24</v>
      </c>
      <c r="I6856" s="15" t="s">
        <v>24</v>
      </c>
      <c r="J6856" s="15" t="s">
        <v>28</v>
      </c>
      <c r="K6856" s="15" t="s">
        <v>28</v>
      </c>
      <c r="L6856" s="15" t="s">
        <v>28</v>
      </c>
      <c r="M6856" s="15" t="s">
        <v>28</v>
      </c>
      <c r="N6856" s="15" t="s">
        <v>28</v>
      </c>
      <c r="O6856" s="15" t="s">
        <v>28</v>
      </c>
      <c r="P6856" s="15" t="s">
        <v>25</v>
      </c>
      <c r="Q6856" s="15" t="s">
        <v>24</v>
      </c>
      <c r="R6856" s="15" t="s">
        <v>17</v>
      </c>
      <c r="S6856" s="18" t="n">
        <v>20</v>
      </c>
      <c r="T6856" s="15" t="n">
        <v>32.7</v>
      </c>
      <c r="U6856" s="15" t="s">
        <v>24</v>
      </c>
      <c r="V6856" s="18" t="n">
        <f aca="false">IF(ISNUMBER(T6856),T6856,0)</f>
        <v>32.7</v>
      </c>
      <c r="W6856" s="15" t="n">
        <f aca="false">IF(U6856="Yes",1,0)</f>
        <v>0</v>
      </c>
      <c r="X6856" s="15" t="str">
        <f aca="false">IF(F6856&lt;=12,"0-12 months",IF(F6856&lt;=24,"13-24 months",IF(F6856&lt;=48,"25-48 months","49-72 months")))</f>
        <v>0-12 months</v>
      </c>
      <c r="Y6856" s="15" t="str">
        <f aca="false">IF(C6856=1,"Yes","No")</f>
        <v>No</v>
      </c>
      <c r="Z6856" s="15" t="n">
        <f aca="false">COUNTIF(J6856:O6856,"Yes")</f>
        <v>0</v>
      </c>
      <c r="AA6856" s="18" t="n">
        <f aca="false">S6856*W6856</f>
        <v>0</v>
      </c>
      <c r="AB6856" s="15" t="n">
        <f aca="false">(P6856="Month-to-month")+(I6856="Fiber optic")+(R6856="Electronic check")+(F6856&lt;=12)+(M6856="No")+(J6856="No")</f>
        <v>2</v>
      </c>
      <c r="AC6856" s="15" t="str">
        <f aca="false">IF(AB6856&gt;=5,"High",IF(AB6856&gt;=3,"Medium","Low"))</f>
        <v>Low</v>
      </c>
    </row>
    <row r="6857" customFormat="false" ht="15" hidden="false" customHeight="false" outlineLevel="0" collapsed="false">
      <c r="A6857" s="15" t="s">
        <v>6954</v>
      </c>
      <c r="B6857" s="15" t="s">
        <v>94</v>
      </c>
      <c r="C6857" s="15" t="n">
        <v>0</v>
      </c>
      <c r="D6857" s="15" t="s">
        <v>24</v>
      </c>
      <c r="E6857" s="15" t="s">
        <v>24</v>
      </c>
      <c r="F6857" s="15" t="n">
        <v>42</v>
      </c>
      <c r="G6857" s="15" t="s">
        <v>26</v>
      </c>
      <c r="H6857" s="15" t="s">
        <v>24</v>
      </c>
      <c r="I6857" s="15" t="s">
        <v>96</v>
      </c>
      <c r="J6857" s="15" t="s">
        <v>26</v>
      </c>
      <c r="K6857" s="15" t="s">
        <v>26</v>
      </c>
      <c r="L6857" s="15" t="s">
        <v>24</v>
      </c>
      <c r="M6857" s="15" t="s">
        <v>26</v>
      </c>
      <c r="N6857" s="15" t="s">
        <v>24</v>
      </c>
      <c r="O6857" s="15" t="s">
        <v>26</v>
      </c>
      <c r="P6857" s="15" t="s">
        <v>27</v>
      </c>
      <c r="Q6857" s="15" t="s">
        <v>26</v>
      </c>
      <c r="R6857" s="15" t="s">
        <v>17</v>
      </c>
      <c r="S6857" s="18" t="n">
        <v>67.7</v>
      </c>
      <c r="T6857" s="15" t="n">
        <v>2882.25</v>
      </c>
      <c r="U6857" s="15" t="s">
        <v>24</v>
      </c>
      <c r="V6857" s="18" t="n">
        <f aca="false">IF(ISNUMBER(T6857),T6857,0)</f>
        <v>2882.25</v>
      </c>
      <c r="W6857" s="15" t="n">
        <f aca="false">IF(U6857="Yes",1,0)</f>
        <v>0</v>
      </c>
      <c r="X6857" s="15" t="str">
        <f aca="false">IF(F6857&lt;=12,"0-12 months",IF(F6857&lt;=24,"13-24 months",IF(F6857&lt;=48,"25-48 months","49-72 months")))</f>
        <v>25-48 months</v>
      </c>
      <c r="Y6857" s="15" t="str">
        <f aca="false">IF(C6857=1,"Yes","No")</f>
        <v>No</v>
      </c>
      <c r="Z6857" s="15" t="n">
        <f aca="false">COUNTIF(J6857:O6857,"Yes")</f>
        <v>4</v>
      </c>
      <c r="AA6857" s="18" t="n">
        <f aca="false">S6857*W6857</f>
        <v>0</v>
      </c>
      <c r="AB6857" s="15" t="n">
        <f aca="false">(P6857="Month-to-month")+(I6857="Fiber optic")+(R6857="Electronic check")+(F6857&lt;=12)+(M6857="No")+(J6857="No")</f>
        <v>0</v>
      </c>
      <c r="AC6857" s="15" t="str">
        <f aca="false">IF(AB6857&gt;=5,"High",IF(AB6857&gt;=3,"Medium","Low"))</f>
        <v>Low</v>
      </c>
    </row>
    <row r="6858" customFormat="false" ht="15" hidden="false" customHeight="false" outlineLevel="0" collapsed="false">
      <c r="A6858" s="15" t="s">
        <v>6955</v>
      </c>
      <c r="B6858" s="15" t="s">
        <v>94</v>
      </c>
      <c r="C6858" s="15" t="n">
        <v>0</v>
      </c>
      <c r="D6858" s="15" t="s">
        <v>26</v>
      </c>
      <c r="E6858" s="15" t="s">
        <v>26</v>
      </c>
      <c r="F6858" s="15" t="n">
        <v>58</v>
      </c>
      <c r="G6858" s="15" t="s">
        <v>26</v>
      </c>
      <c r="H6858" s="15" t="s">
        <v>26</v>
      </c>
      <c r="I6858" s="15" t="s">
        <v>24</v>
      </c>
      <c r="J6858" s="15" t="s">
        <v>28</v>
      </c>
      <c r="K6858" s="15" t="s">
        <v>28</v>
      </c>
      <c r="L6858" s="15" t="s">
        <v>28</v>
      </c>
      <c r="M6858" s="15" t="s">
        <v>28</v>
      </c>
      <c r="N6858" s="15" t="s">
        <v>28</v>
      </c>
      <c r="O6858" s="15" t="s">
        <v>28</v>
      </c>
      <c r="P6858" s="15" t="s">
        <v>29</v>
      </c>
      <c r="Q6858" s="15" t="s">
        <v>24</v>
      </c>
      <c r="R6858" s="15" t="s">
        <v>21</v>
      </c>
      <c r="S6858" s="18" t="n">
        <v>25.15</v>
      </c>
      <c r="T6858" s="15" t="n">
        <v>1509.9</v>
      </c>
      <c r="U6858" s="15" t="s">
        <v>24</v>
      </c>
      <c r="V6858" s="18" t="n">
        <f aca="false">IF(ISNUMBER(T6858),T6858,0)</f>
        <v>1509.9</v>
      </c>
      <c r="W6858" s="15" t="n">
        <f aca="false">IF(U6858="Yes",1,0)</f>
        <v>0</v>
      </c>
      <c r="X6858" s="15" t="str">
        <f aca="false">IF(F6858&lt;=12,"0-12 months",IF(F6858&lt;=24,"13-24 months",IF(F6858&lt;=48,"25-48 months","49-72 months")))</f>
        <v>49-72 months</v>
      </c>
      <c r="Y6858" s="15" t="str">
        <f aca="false">IF(C6858=1,"Yes","No")</f>
        <v>No</v>
      </c>
      <c r="Z6858" s="15" t="n">
        <f aca="false">COUNTIF(J6858:O6858,"Yes")</f>
        <v>0</v>
      </c>
      <c r="AA6858" s="18" t="n">
        <f aca="false">S6858*W6858</f>
        <v>0</v>
      </c>
      <c r="AB6858" s="15" t="n">
        <f aca="false">(P6858="Month-to-month")+(I6858="Fiber optic")+(R6858="Electronic check")+(F6858&lt;=12)+(M6858="No")+(J6858="No")</f>
        <v>0</v>
      </c>
      <c r="AC6858" s="15" t="str">
        <f aca="false">IF(AB6858&gt;=5,"High",IF(AB6858&gt;=3,"Medium","Low"))</f>
        <v>Low</v>
      </c>
    </row>
    <row r="6859" customFormat="false" ht="15" hidden="false" customHeight="false" outlineLevel="0" collapsed="false">
      <c r="A6859" s="15" t="s">
        <v>6956</v>
      </c>
      <c r="B6859" s="15" t="s">
        <v>98</v>
      </c>
      <c r="C6859" s="15" t="n">
        <v>0</v>
      </c>
      <c r="D6859" s="15" t="s">
        <v>26</v>
      </c>
      <c r="E6859" s="15" t="s">
        <v>26</v>
      </c>
      <c r="F6859" s="15" t="n">
        <v>58</v>
      </c>
      <c r="G6859" s="15" t="s">
        <v>26</v>
      </c>
      <c r="H6859" s="15" t="s">
        <v>24</v>
      </c>
      <c r="I6859" s="15" t="s">
        <v>102</v>
      </c>
      <c r="J6859" s="15" t="s">
        <v>24</v>
      </c>
      <c r="K6859" s="15" t="s">
        <v>26</v>
      </c>
      <c r="L6859" s="15" t="s">
        <v>24</v>
      </c>
      <c r="M6859" s="15" t="s">
        <v>24</v>
      </c>
      <c r="N6859" s="15" t="s">
        <v>26</v>
      </c>
      <c r="O6859" s="15" t="s">
        <v>26</v>
      </c>
      <c r="P6859" s="15" t="s">
        <v>25</v>
      </c>
      <c r="Q6859" s="15" t="s">
        <v>26</v>
      </c>
      <c r="R6859" s="15" t="s">
        <v>15</v>
      </c>
      <c r="S6859" s="18" t="n">
        <v>92.85</v>
      </c>
      <c r="T6859" s="15" t="n">
        <v>5305.05</v>
      </c>
      <c r="U6859" s="15" t="s">
        <v>24</v>
      </c>
      <c r="V6859" s="18" t="n">
        <f aca="false">IF(ISNUMBER(T6859),T6859,0)</f>
        <v>5305.05</v>
      </c>
      <c r="W6859" s="15" t="n">
        <f aca="false">IF(U6859="Yes",1,0)</f>
        <v>0</v>
      </c>
      <c r="X6859" s="15" t="str">
        <f aca="false">IF(F6859&lt;=12,"0-12 months",IF(F6859&lt;=24,"13-24 months",IF(F6859&lt;=48,"25-48 months","49-72 months")))</f>
        <v>49-72 months</v>
      </c>
      <c r="Y6859" s="15" t="str">
        <f aca="false">IF(C6859=1,"Yes","No")</f>
        <v>No</v>
      </c>
      <c r="Z6859" s="15" t="n">
        <f aca="false">COUNTIF(J6859:O6859,"Yes")</f>
        <v>3</v>
      </c>
      <c r="AA6859" s="18" t="n">
        <f aca="false">S6859*W6859</f>
        <v>0</v>
      </c>
      <c r="AB6859" s="15" t="n">
        <f aca="false">(P6859="Month-to-month")+(I6859="Fiber optic")+(R6859="Electronic check")+(F6859&lt;=12)+(M6859="No")+(J6859="No")</f>
        <v>5</v>
      </c>
      <c r="AC6859" s="15" t="str">
        <f aca="false">IF(AB6859&gt;=5,"High",IF(AB6859&gt;=3,"Medium","Low"))</f>
        <v>High</v>
      </c>
    </row>
    <row r="6860" customFormat="false" ht="15" hidden="false" customHeight="false" outlineLevel="0" collapsed="false">
      <c r="A6860" s="15" t="s">
        <v>6957</v>
      </c>
      <c r="B6860" s="15" t="s">
        <v>94</v>
      </c>
      <c r="C6860" s="15" t="n">
        <v>0</v>
      </c>
      <c r="D6860" s="15" t="s">
        <v>26</v>
      </c>
      <c r="E6860" s="15" t="s">
        <v>26</v>
      </c>
      <c r="F6860" s="15" t="n">
        <v>25</v>
      </c>
      <c r="G6860" s="15" t="s">
        <v>26</v>
      </c>
      <c r="H6860" s="15" t="s">
        <v>26</v>
      </c>
      <c r="I6860" s="15" t="s">
        <v>102</v>
      </c>
      <c r="J6860" s="15" t="s">
        <v>24</v>
      </c>
      <c r="K6860" s="15" t="s">
        <v>24</v>
      </c>
      <c r="L6860" s="15" t="s">
        <v>26</v>
      </c>
      <c r="M6860" s="15" t="s">
        <v>24</v>
      </c>
      <c r="N6860" s="15" t="s">
        <v>24</v>
      </c>
      <c r="O6860" s="15" t="s">
        <v>26</v>
      </c>
      <c r="P6860" s="15" t="s">
        <v>25</v>
      </c>
      <c r="Q6860" s="15" t="s">
        <v>26</v>
      </c>
      <c r="R6860" s="15" t="s">
        <v>15</v>
      </c>
      <c r="S6860" s="18" t="n">
        <v>89.1</v>
      </c>
      <c r="T6860" s="15" t="n">
        <v>2368.4</v>
      </c>
      <c r="U6860" s="15" t="s">
        <v>26</v>
      </c>
      <c r="V6860" s="18" t="n">
        <f aca="false">IF(ISNUMBER(T6860),T6860,0)</f>
        <v>2368.4</v>
      </c>
      <c r="W6860" s="15" t="n">
        <f aca="false">IF(U6860="Yes",1,0)</f>
        <v>1</v>
      </c>
      <c r="X6860" s="15" t="str">
        <f aca="false">IF(F6860&lt;=12,"0-12 months",IF(F6860&lt;=24,"13-24 months",IF(F6860&lt;=48,"25-48 months","49-72 months")))</f>
        <v>25-48 months</v>
      </c>
      <c r="Y6860" s="15" t="str">
        <f aca="false">IF(C6860=1,"Yes","No")</f>
        <v>No</v>
      </c>
      <c r="Z6860" s="15" t="n">
        <f aca="false">COUNTIF(J6860:O6860,"Yes")</f>
        <v>2</v>
      </c>
      <c r="AA6860" s="18" t="n">
        <f aca="false">S6860*W6860</f>
        <v>89.1</v>
      </c>
      <c r="AB6860" s="15" t="n">
        <f aca="false">(P6860="Month-to-month")+(I6860="Fiber optic")+(R6860="Electronic check")+(F6860&lt;=12)+(M6860="No")+(J6860="No")</f>
        <v>5</v>
      </c>
      <c r="AC6860" s="15" t="str">
        <f aca="false">IF(AB6860&gt;=5,"High",IF(AB6860&gt;=3,"Medium","Low"))</f>
        <v>High</v>
      </c>
    </row>
    <row r="6861" customFormat="false" ht="15" hidden="false" customHeight="false" outlineLevel="0" collapsed="false">
      <c r="A6861" s="15" t="s">
        <v>6958</v>
      </c>
      <c r="B6861" s="15" t="s">
        <v>94</v>
      </c>
      <c r="C6861" s="15" t="n">
        <v>0</v>
      </c>
      <c r="D6861" s="15" t="s">
        <v>24</v>
      </c>
      <c r="E6861" s="15" t="s">
        <v>24</v>
      </c>
      <c r="F6861" s="15" t="n">
        <v>71</v>
      </c>
      <c r="G6861" s="15" t="s">
        <v>26</v>
      </c>
      <c r="H6861" s="15" t="s">
        <v>26</v>
      </c>
      <c r="I6861" s="15" t="s">
        <v>102</v>
      </c>
      <c r="J6861" s="15" t="s">
        <v>26</v>
      </c>
      <c r="K6861" s="15" t="s">
        <v>26</v>
      </c>
      <c r="L6861" s="15" t="s">
        <v>26</v>
      </c>
      <c r="M6861" s="15" t="s">
        <v>26</v>
      </c>
      <c r="N6861" s="15" t="s">
        <v>26</v>
      </c>
      <c r="O6861" s="15" t="s">
        <v>26</v>
      </c>
      <c r="P6861" s="15" t="s">
        <v>29</v>
      </c>
      <c r="Q6861" s="15" t="s">
        <v>24</v>
      </c>
      <c r="R6861" s="15" t="s">
        <v>17</v>
      </c>
      <c r="S6861" s="18" t="n">
        <v>111.3</v>
      </c>
      <c r="T6861" s="15" t="n">
        <v>7985.9</v>
      </c>
      <c r="U6861" s="15" t="s">
        <v>24</v>
      </c>
      <c r="V6861" s="18" t="n">
        <f aca="false">IF(ISNUMBER(T6861),T6861,0)</f>
        <v>7985.9</v>
      </c>
      <c r="W6861" s="15" t="n">
        <f aca="false">IF(U6861="Yes",1,0)</f>
        <v>0</v>
      </c>
      <c r="X6861" s="15" t="str">
        <f aca="false">IF(F6861&lt;=12,"0-12 months",IF(F6861&lt;=24,"13-24 months",IF(F6861&lt;=48,"25-48 months","49-72 months")))</f>
        <v>49-72 months</v>
      </c>
      <c r="Y6861" s="15" t="str">
        <f aca="false">IF(C6861=1,"Yes","No")</f>
        <v>No</v>
      </c>
      <c r="Z6861" s="15" t="n">
        <f aca="false">COUNTIF(J6861:O6861,"Yes")</f>
        <v>6</v>
      </c>
      <c r="AA6861" s="18" t="n">
        <f aca="false">S6861*W6861</f>
        <v>0</v>
      </c>
      <c r="AB6861" s="15" t="n">
        <f aca="false">(P6861="Month-to-month")+(I6861="Fiber optic")+(R6861="Electronic check")+(F6861&lt;=12)+(M6861="No")+(J6861="No")</f>
        <v>1</v>
      </c>
      <c r="AC6861" s="15" t="str">
        <f aca="false">IF(AB6861&gt;=5,"High",IF(AB6861&gt;=3,"Medium","Low"))</f>
        <v>Low</v>
      </c>
    </row>
    <row r="6862" customFormat="false" ht="15" hidden="false" customHeight="false" outlineLevel="0" collapsed="false">
      <c r="A6862" s="15" t="s">
        <v>6959</v>
      </c>
      <c r="B6862" s="15" t="s">
        <v>94</v>
      </c>
      <c r="C6862" s="15" t="n">
        <v>0</v>
      </c>
      <c r="D6862" s="15" t="s">
        <v>24</v>
      </c>
      <c r="E6862" s="15" t="s">
        <v>24</v>
      </c>
      <c r="F6862" s="15" t="n">
        <v>37</v>
      </c>
      <c r="G6862" s="15" t="s">
        <v>26</v>
      </c>
      <c r="H6862" s="15" t="s">
        <v>26</v>
      </c>
      <c r="I6862" s="15" t="s">
        <v>102</v>
      </c>
      <c r="J6862" s="15" t="s">
        <v>24</v>
      </c>
      <c r="K6862" s="15" t="s">
        <v>26</v>
      </c>
      <c r="L6862" s="15" t="s">
        <v>26</v>
      </c>
      <c r="M6862" s="15" t="s">
        <v>24</v>
      </c>
      <c r="N6862" s="15" t="s">
        <v>26</v>
      </c>
      <c r="O6862" s="15" t="s">
        <v>26</v>
      </c>
      <c r="P6862" s="15" t="s">
        <v>25</v>
      </c>
      <c r="Q6862" s="15" t="s">
        <v>26</v>
      </c>
      <c r="R6862" s="15" t="s">
        <v>19</v>
      </c>
      <c r="S6862" s="18" t="n">
        <v>101.9</v>
      </c>
      <c r="T6862" s="15" t="n">
        <v>3545.35</v>
      </c>
      <c r="U6862" s="15" t="s">
        <v>26</v>
      </c>
      <c r="V6862" s="18" t="n">
        <f aca="false">IF(ISNUMBER(T6862),T6862,0)</f>
        <v>3545.35</v>
      </c>
      <c r="W6862" s="15" t="n">
        <f aca="false">IF(U6862="Yes",1,0)</f>
        <v>1</v>
      </c>
      <c r="X6862" s="15" t="str">
        <f aca="false">IF(F6862&lt;=12,"0-12 months",IF(F6862&lt;=24,"13-24 months",IF(F6862&lt;=48,"25-48 months","49-72 months")))</f>
        <v>25-48 months</v>
      </c>
      <c r="Y6862" s="15" t="str">
        <f aca="false">IF(C6862=1,"Yes","No")</f>
        <v>No</v>
      </c>
      <c r="Z6862" s="15" t="n">
        <f aca="false">COUNTIF(J6862:O6862,"Yes")</f>
        <v>4</v>
      </c>
      <c r="AA6862" s="18" t="n">
        <f aca="false">S6862*W6862</f>
        <v>101.9</v>
      </c>
      <c r="AB6862" s="15" t="n">
        <f aca="false">(P6862="Month-to-month")+(I6862="Fiber optic")+(R6862="Electronic check")+(F6862&lt;=12)+(M6862="No")+(J6862="No")</f>
        <v>4</v>
      </c>
      <c r="AC6862" s="15" t="str">
        <f aca="false">IF(AB6862&gt;=5,"High",IF(AB6862&gt;=3,"Medium","Low"))</f>
        <v>Medium</v>
      </c>
    </row>
    <row r="6863" customFormat="false" ht="15" hidden="false" customHeight="false" outlineLevel="0" collapsed="false">
      <c r="A6863" s="15" t="s">
        <v>6960</v>
      </c>
      <c r="B6863" s="15" t="s">
        <v>94</v>
      </c>
      <c r="C6863" s="15" t="n">
        <v>0</v>
      </c>
      <c r="D6863" s="15" t="s">
        <v>26</v>
      </c>
      <c r="E6863" s="15" t="s">
        <v>26</v>
      </c>
      <c r="F6863" s="15" t="n">
        <v>14</v>
      </c>
      <c r="G6863" s="15" t="s">
        <v>26</v>
      </c>
      <c r="H6863" s="15" t="s">
        <v>26</v>
      </c>
      <c r="I6863" s="15" t="s">
        <v>102</v>
      </c>
      <c r="J6863" s="15" t="s">
        <v>24</v>
      </c>
      <c r="K6863" s="15" t="s">
        <v>24</v>
      </c>
      <c r="L6863" s="15" t="s">
        <v>24</v>
      </c>
      <c r="M6863" s="15" t="s">
        <v>26</v>
      </c>
      <c r="N6863" s="15" t="s">
        <v>26</v>
      </c>
      <c r="O6863" s="15" t="s">
        <v>24</v>
      </c>
      <c r="P6863" s="15" t="s">
        <v>25</v>
      </c>
      <c r="Q6863" s="15" t="s">
        <v>26</v>
      </c>
      <c r="R6863" s="15" t="s">
        <v>15</v>
      </c>
      <c r="S6863" s="18" t="n">
        <v>91.65</v>
      </c>
      <c r="T6863" s="15" t="n">
        <v>1301</v>
      </c>
      <c r="U6863" s="15" t="s">
        <v>26</v>
      </c>
      <c r="V6863" s="18" t="n">
        <f aca="false">IF(ISNUMBER(T6863),T6863,0)</f>
        <v>1301</v>
      </c>
      <c r="W6863" s="15" t="n">
        <f aca="false">IF(U6863="Yes",1,0)</f>
        <v>1</v>
      </c>
      <c r="X6863" s="15" t="str">
        <f aca="false">IF(F6863&lt;=12,"0-12 months",IF(F6863&lt;=24,"13-24 months",IF(F6863&lt;=48,"25-48 months","49-72 months")))</f>
        <v>13-24 months</v>
      </c>
      <c r="Y6863" s="15" t="str">
        <f aca="false">IF(C6863=1,"Yes","No")</f>
        <v>No</v>
      </c>
      <c r="Z6863" s="15" t="n">
        <f aca="false">COUNTIF(J6863:O6863,"Yes")</f>
        <v>2</v>
      </c>
      <c r="AA6863" s="18" t="n">
        <f aca="false">S6863*W6863</f>
        <v>91.65</v>
      </c>
      <c r="AB6863" s="15" t="n">
        <f aca="false">(P6863="Month-to-month")+(I6863="Fiber optic")+(R6863="Electronic check")+(F6863&lt;=12)+(M6863="No")+(J6863="No")</f>
        <v>4</v>
      </c>
      <c r="AC6863" s="15" t="str">
        <f aca="false">IF(AB6863&gt;=5,"High",IF(AB6863&gt;=3,"Medium","Low"))</f>
        <v>Medium</v>
      </c>
    </row>
    <row r="6864" customFormat="false" ht="15" hidden="false" customHeight="false" outlineLevel="0" collapsed="false">
      <c r="A6864" s="15" t="s">
        <v>6961</v>
      </c>
      <c r="B6864" s="15" t="s">
        <v>94</v>
      </c>
      <c r="C6864" s="15" t="n">
        <v>1</v>
      </c>
      <c r="D6864" s="15" t="s">
        <v>24</v>
      </c>
      <c r="E6864" s="15" t="s">
        <v>24</v>
      </c>
      <c r="F6864" s="15" t="n">
        <v>4</v>
      </c>
      <c r="G6864" s="15" t="s">
        <v>26</v>
      </c>
      <c r="H6864" s="15" t="s">
        <v>26</v>
      </c>
      <c r="I6864" s="15" t="s">
        <v>102</v>
      </c>
      <c r="J6864" s="15" t="s">
        <v>24</v>
      </c>
      <c r="K6864" s="15" t="s">
        <v>24</v>
      </c>
      <c r="L6864" s="15" t="s">
        <v>26</v>
      </c>
      <c r="M6864" s="15" t="s">
        <v>24</v>
      </c>
      <c r="N6864" s="15" t="s">
        <v>24</v>
      </c>
      <c r="O6864" s="15" t="s">
        <v>26</v>
      </c>
      <c r="P6864" s="15" t="s">
        <v>25</v>
      </c>
      <c r="Q6864" s="15" t="s">
        <v>26</v>
      </c>
      <c r="R6864" s="15" t="s">
        <v>15</v>
      </c>
      <c r="S6864" s="18" t="n">
        <v>88.85</v>
      </c>
      <c r="T6864" s="15" t="n">
        <v>372.45</v>
      </c>
      <c r="U6864" s="15" t="s">
        <v>26</v>
      </c>
      <c r="V6864" s="18" t="n">
        <f aca="false">IF(ISNUMBER(T6864),T6864,0)</f>
        <v>372.45</v>
      </c>
      <c r="W6864" s="15" t="n">
        <f aca="false">IF(U6864="Yes",1,0)</f>
        <v>1</v>
      </c>
      <c r="X6864" s="15" t="str">
        <f aca="false">IF(F6864&lt;=12,"0-12 months",IF(F6864&lt;=24,"13-24 months",IF(F6864&lt;=48,"25-48 months","49-72 months")))</f>
        <v>0-12 months</v>
      </c>
      <c r="Y6864" s="15" t="str">
        <f aca="false">IF(C6864=1,"Yes","No")</f>
        <v>Yes</v>
      </c>
      <c r="Z6864" s="15" t="n">
        <f aca="false">COUNTIF(J6864:O6864,"Yes")</f>
        <v>2</v>
      </c>
      <c r="AA6864" s="18" t="n">
        <f aca="false">S6864*W6864</f>
        <v>88.85</v>
      </c>
      <c r="AB6864" s="15" t="n">
        <f aca="false">(P6864="Month-to-month")+(I6864="Fiber optic")+(R6864="Electronic check")+(F6864&lt;=12)+(M6864="No")+(J6864="No")</f>
        <v>6</v>
      </c>
      <c r="AC6864" s="15" t="str">
        <f aca="false">IF(AB6864&gt;=5,"High",IF(AB6864&gt;=3,"Medium","Low"))</f>
        <v>High</v>
      </c>
    </row>
    <row r="6865" customFormat="false" ht="15" hidden="false" customHeight="false" outlineLevel="0" collapsed="false">
      <c r="A6865" s="15" t="s">
        <v>6962</v>
      </c>
      <c r="B6865" s="15" t="s">
        <v>94</v>
      </c>
      <c r="C6865" s="15" t="n">
        <v>0</v>
      </c>
      <c r="D6865" s="15" t="s">
        <v>26</v>
      </c>
      <c r="E6865" s="15" t="s">
        <v>24</v>
      </c>
      <c r="F6865" s="15" t="n">
        <v>48</v>
      </c>
      <c r="G6865" s="15" t="s">
        <v>26</v>
      </c>
      <c r="H6865" s="15" t="s">
        <v>26</v>
      </c>
      <c r="I6865" s="15" t="s">
        <v>96</v>
      </c>
      <c r="J6865" s="15" t="s">
        <v>26</v>
      </c>
      <c r="K6865" s="15" t="s">
        <v>24</v>
      </c>
      <c r="L6865" s="15" t="s">
        <v>24</v>
      </c>
      <c r="M6865" s="15" t="s">
        <v>26</v>
      </c>
      <c r="N6865" s="15" t="s">
        <v>24</v>
      </c>
      <c r="O6865" s="15" t="s">
        <v>24</v>
      </c>
      <c r="P6865" s="15" t="s">
        <v>27</v>
      </c>
      <c r="Q6865" s="15" t="s">
        <v>26</v>
      </c>
      <c r="R6865" s="15" t="s">
        <v>19</v>
      </c>
      <c r="S6865" s="18" t="n">
        <v>60.6</v>
      </c>
      <c r="T6865" s="15" t="n">
        <v>2985.25</v>
      </c>
      <c r="U6865" s="15" t="s">
        <v>24</v>
      </c>
      <c r="V6865" s="18" t="n">
        <f aca="false">IF(ISNUMBER(T6865),T6865,0)</f>
        <v>2985.25</v>
      </c>
      <c r="W6865" s="15" t="n">
        <f aca="false">IF(U6865="Yes",1,0)</f>
        <v>0</v>
      </c>
      <c r="X6865" s="15" t="str">
        <f aca="false">IF(F6865&lt;=12,"0-12 months",IF(F6865&lt;=24,"13-24 months",IF(F6865&lt;=48,"25-48 months","49-72 months")))</f>
        <v>25-48 months</v>
      </c>
      <c r="Y6865" s="15" t="str">
        <f aca="false">IF(C6865=1,"Yes","No")</f>
        <v>No</v>
      </c>
      <c r="Z6865" s="15" t="n">
        <f aca="false">COUNTIF(J6865:O6865,"Yes")</f>
        <v>2</v>
      </c>
      <c r="AA6865" s="18" t="n">
        <f aca="false">S6865*W6865</f>
        <v>0</v>
      </c>
      <c r="AB6865" s="15" t="n">
        <f aca="false">(P6865="Month-to-month")+(I6865="Fiber optic")+(R6865="Electronic check")+(F6865&lt;=12)+(M6865="No")+(J6865="No")</f>
        <v>0</v>
      </c>
      <c r="AC6865" s="15" t="str">
        <f aca="false">IF(AB6865&gt;=5,"High",IF(AB6865&gt;=3,"Medium","Low"))</f>
        <v>Low</v>
      </c>
    </row>
    <row r="6866" customFormat="false" ht="15" hidden="false" customHeight="false" outlineLevel="0" collapsed="false">
      <c r="A6866" s="15" t="s">
        <v>6963</v>
      </c>
      <c r="B6866" s="15" t="s">
        <v>94</v>
      </c>
      <c r="C6866" s="15" t="n">
        <v>1</v>
      </c>
      <c r="D6866" s="15" t="s">
        <v>24</v>
      </c>
      <c r="E6866" s="15" t="s">
        <v>24</v>
      </c>
      <c r="F6866" s="15" t="n">
        <v>3</v>
      </c>
      <c r="G6866" s="15" t="s">
        <v>24</v>
      </c>
      <c r="H6866" s="15" t="s">
        <v>95</v>
      </c>
      <c r="I6866" s="15" t="s">
        <v>96</v>
      </c>
      <c r="J6866" s="15" t="s">
        <v>24</v>
      </c>
      <c r="K6866" s="15" t="s">
        <v>24</v>
      </c>
      <c r="L6866" s="15" t="s">
        <v>24</v>
      </c>
      <c r="M6866" s="15" t="s">
        <v>24</v>
      </c>
      <c r="N6866" s="15" t="s">
        <v>24</v>
      </c>
      <c r="O6866" s="15" t="s">
        <v>24</v>
      </c>
      <c r="P6866" s="15" t="s">
        <v>25</v>
      </c>
      <c r="Q6866" s="15" t="s">
        <v>24</v>
      </c>
      <c r="R6866" s="15" t="s">
        <v>15</v>
      </c>
      <c r="S6866" s="18" t="n">
        <v>25.3</v>
      </c>
      <c r="T6866" s="15" t="n">
        <v>77.75</v>
      </c>
      <c r="U6866" s="15" t="s">
        <v>26</v>
      </c>
      <c r="V6866" s="18" t="n">
        <f aca="false">IF(ISNUMBER(T6866),T6866,0)</f>
        <v>77.75</v>
      </c>
      <c r="W6866" s="15" t="n">
        <f aca="false">IF(U6866="Yes",1,0)</f>
        <v>1</v>
      </c>
      <c r="X6866" s="15" t="str">
        <f aca="false">IF(F6866&lt;=12,"0-12 months",IF(F6866&lt;=24,"13-24 months",IF(F6866&lt;=48,"25-48 months","49-72 months")))</f>
        <v>0-12 months</v>
      </c>
      <c r="Y6866" s="15" t="str">
        <f aca="false">IF(C6866=1,"Yes","No")</f>
        <v>Yes</v>
      </c>
      <c r="Z6866" s="15" t="n">
        <f aca="false">COUNTIF(J6866:O6866,"Yes")</f>
        <v>0</v>
      </c>
      <c r="AA6866" s="18" t="n">
        <f aca="false">S6866*W6866</f>
        <v>25.3</v>
      </c>
      <c r="AB6866" s="15" t="n">
        <f aca="false">(P6866="Month-to-month")+(I6866="Fiber optic")+(R6866="Electronic check")+(F6866&lt;=12)+(M6866="No")+(J6866="No")</f>
        <v>5</v>
      </c>
      <c r="AC6866" s="15" t="str">
        <f aca="false">IF(AB6866&gt;=5,"High",IF(AB6866&gt;=3,"Medium","Low"))</f>
        <v>High</v>
      </c>
    </row>
    <row r="6867" customFormat="false" ht="15" hidden="false" customHeight="false" outlineLevel="0" collapsed="false">
      <c r="A6867" s="15" t="s">
        <v>6964</v>
      </c>
      <c r="B6867" s="15" t="s">
        <v>94</v>
      </c>
      <c r="C6867" s="15" t="n">
        <v>0</v>
      </c>
      <c r="D6867" s="15" t="s">
        <v>26</v>
      </c>
      <c r="E6867" s="15" t="s">
        <v>24</v>
      </c>
      <c r="F6867" s="15" t="n">
        <v>8</v>
      </c>
      <c r="G6867" s="15" t="s">
        <v>26</v>
      </c>
      <c r="H6867" s="15" t="s">
        <v>24</v>
      </c>
      <c r="I6867" s="15" t="s">
        <v>96</v>
      </c>
      <c r="J6867" s="15" t="s">
        <v>26</v>
      </c>
      <c r="K6867" s="15" t="s">
        <v>24</v>
      </c>
      <c r="L6867" s="15" t="s">
        <v>24</v>
      </c>
      <c r="M6867" s="15" t="s">
        <v>26</v>
      </c>
      <c r="N6867" s="15" t="s">
        <v>24</v>
      </c>
      <c r="O6867" s="15" t="s">
        <v>26</v>
      </c>
      <c r="P6867" s="15" t="s">
        <v>29</v>
      </c>
      <c r="Q6867" s="15" t="s">
        <v>24</v>
      </c>
      <c r="R6867" s="15" t="s">
        <v>17</v>
      </c>
      <c r="S6867" s="18" t="n">
        <v>65.5</v>
      </c>
      <c r="T6867" s="15" t="n">
        <v>564.35</v>
      </c>
      <c r="U6867" s="15" t="s">
        <v>24</v>
      </c>
      <c r="V6867" s="18" t="n">
        <f aca="false">IF(ISNUMBER(T6867),T6867,0)</f>
        <v>564.35</v>
      </c>
      <c r="W6867" s="15" t="n">
        <f aca="false">IF(U6867="Yes",1,0)</f>
        <v>0</v>
      </c>
      <c r="X6867" s="15" t="str">
        <f aca="false">IF(F6867&lt;=12,"0-12 months",IF(F6867&lt;=24,"13-24 months",IF(F6867&lt;=48,"25-48 months","49-72 months")))</f>
        <v>0-12 months</v>
      </c>
      <c r="Y6867" s="15" t="str">
        <f aca="false">IF(C6867=1,"Yes","No")</f>
        <v>No</v>
      </c>
      <c r="Z6867" s="15" t="n">
        <f aca="false">COUNTIF(J6867:O6867,"Yes")</f>
        <v>3</v>
      </c>
      <c r="AA6867" s="18" t="n">
        <f aca="false">S6867*W6867</f>
        <v>0</v>
      </c>
      <c r="AB6867" s="15" t="n">
        <f aca="false">(P6867="Month-to-month")+(I6867="Fiber optic")+(R6867="Electronic check")+(F6867&lt;=12)+(M6867="No")+(J6867="No")</f>
        <v>1</v>
      </c>
      <c r="AC6867" s="15" t="str">
        <f aca="false">IF(AB6867&gt;=5,"High",IF(AB6867&gt;=3,"Medium","Low"))</f>
        <v>Low</v>
      </c>
    </row>
    <row r="6868" customFormat="false" ht="15" hidden="false" customHeight="false" outlineLevel="0" collapsed="false">
      <c r="A6868" s="15" t="s">
        <v>6965</v>
      </c>
      <c r="B6868" s="15" t="s">
        <v>98</v>
      </c>
      <c r="C6868" s="15" t="n">
        <v>0</v>
      </c>
      <c r="D6868" s="15" t="s">
        <v>24</v>
      </c>
      <c r="E6868" s="15" t="s">
        <v>24</v>
      </c>
      <c r="F6868" s="15" t="n">
        <v>1</v>
      </c>
      <c r="G6868" s="15" t="s">
        <v>26</v>
      </c>
      <c r="H6868" s="15" t="s">
        <v>26</v>
      </c>
      <c r="I6868" s="15" t="s">
        <v>102</v>
      </c>
      <c r="J6868" s="15" t="s">
        <v>24</v>
      </c>
      <c r="K6868" s="15" t="s">
        <v>24</v>
      </c>
      <c r="L6868" s="15" t="s">
        <v>24</v>
      </c>
      <c r="M6868" s="15" t="s">
        <v>24</v>
      </c>
      <c r="N6868" s="15" t="s">
        <v>26</v>
      </c>
      <c r="O6868" s="15" t="s">
        <v>26</v>
      </c>
      <c r="P6868" s="15" t="s">
        <v>25</v>
      </c>
      <c r="Q6868" s="15" t="s">
        <v>26</v>
      </c>
      <c r="R6868" s="15" t="s">
        <v>15</v>
      </c>
      <c r="S6868" s="18" t="n">
        <v>95.45</v>
      </c>
      <c r="T6868" s="15" t="n">
        <v>95.45</v>
      </c>
      <c r="U6868" s="15" t="s">
        <v>26</v>
      </c>
      <c r="V6868" s="18" t="n">
        <f aca="false">IF(ISNUMBER(T6868),T6868,0)</f>
        <v>95.45</v>
      </c>
      <c r="W6868" s="15" t="n">
        <f aca="false">IF(U6868="Yes",1,0)</f>
        <v>1</v>
      </c>
      <c r="X6868" s="15" t="str">
        <f aca="false">IF(F6868&lt;=12,"0-12 months",IF(F6868&lt;=24,"13-24 months",IF(F6868&lt;=48,"25-48 months","49-72 months")))</f>
        <v>0-12 months</v>
      </c>
      <c r="Y6868" s="15" t="str">
        <f aca="false">IF(C6868=1,"Yes","No")</f>
        <v>No</v>
      </c>
      <c r="Z6868" s="15" t="n">
        <f aca="false">COUNTIF(J6868:O6868,"Yes")</f>
        <v>2</v>
      </c>
      <c r="AA6868" s="18" t="n">
        <f aca="false">S6868*W6868</f>
        <v>95.45</v>
      </c>
      <c r="AB6868" s="15" t="n">
        <f aca="false">(P6868="Month-to-month")+(I6868="Fiber optic")+(R6868="Electronic check")+(F6868&lt;=12)+(M6868="No")+(J6868="No")</f>
        <v>6</v>
      </c>
      <c r="AC6868" s="15" t="str">
        <f aca="false">IF(AB6868&gt;=5,"High",IF(AB6868&gt;=3,"Medium","Low"))</f>
        <v>High</v>
      </c>
    </row>
    <row r="6869" customFormat="false" ht="15" hidden="false" customHeight="false" outlineLevel="0" collapsed="false">
      <c r="A6869" s="15" t="s">
        <v>6966</v>
      </c>
      <c r="B6869" s="15" t="s">
        <v>98</v>
      </c>
      <c r="C6869" s="15" t="n">
        <v>0</v>
      </c>
      <c r="D6869" s="15" t="s">
        <v>24</v>
      </c>
      <c r="E6869" s="15" t="s">
        <v>24</v>
      </c>
      <c r="F6869" s="15" t="n">
        <v>67</v>
      </c>
      <c r="G6869" s="15" t="s">
        <v>26</v>
      </c>
      <c r="H6869" s="15" t="s">
        <v>24</v>
      </c>
      <c r="I6869" s="15" t="s">
        <v>24</v>
      </c>
      <c r="J6869" s="15" t="s">
        <v>28</v>
      </c>
      <c r="K6869" s="15" t="s">
        <v>28</v>
      </c>
      <c r="L6869" s="15" t="s">
        <v>28</v>
      </c>
      <c r="M6869" s="15" t="s">
        <v>28</v>
      </c>
      <c r="N6869" s="15" t="s">
        <v>28</v>
      </c>
      <c r="O6869" s="15" t="s">
        <v>28</v>
      </c>
      <c r="P6869" s="15" t="s">
        <v>29</v>
      </c>
      <c r="Q6869" s="15" t="s">
        <v>24</v>
      </c>
      <c r="R6869" s="15" t="s">
        <v>19</v>
      </c>
      <c r="S6869" s="18" t="n">
        <v>19.95</v>
      </c>
      <c r="T6869" s="15" t="n">
        <v>1311.75</v>
      </c>
      <c r="U6869" s="15" t="s">
        <v>24</v>
      </c>
      <c r="V6869" s="18" t="n">
        <f aca="false">IF(ISNUMBER(T6869),T6869,0)</f>
        <v>1311.75</v>
      </c>
      <c r="W6869" s="15" t="n">
        <f aca="false">IF(U6869="Yes",1,0)</f>
        <v>0</v>
      </c>
      <c r="X6869" s="15" t="str">
        <f aca="false">IF(F6869&lt;=12,"0-12 months",IF(F6869&lt;=24,"13-24 months",IF(F6869&lt;=48,"25-48 months","49-72 months")))</f>
        <v>49-72 months</v>
      </c>
      <c r="Y6869" s="15" t="str">
        <f aca="false">IF(C6869=1,"Yes","No")</f>
        <v>No</v>
      </c>
      <c r="Z6869" s="15" t="n">
        <f aca="false">COUNTIF(J6869:O6869,"Yes")</f>
        <v>0</v>
      </c>
      <c r="AA6869" s="18" t="n">
        <f aca="false">S6869*W6869</f>
        <v>0</v>
      </c>
      <c r="AB6869" s="15" t="n">
        <f aca="false">(P6869="Month-to-month")+(I6869="Fiber optic")+(R6869="Electronic check")+(F6869&lt;=12)+(M6869="No")+(J6869="No")</f>
        <v>0</v>
      </c>
      <c r="AC6869" s="15" t="str">
        <f aca="false">IF(AB6869&gt;=5,"High",IF(AB6869&gt;=3,"Medium","Low"))</f>
        <v>Low</v>
      </c>
    </row>
    <row r="6870" customFormat="false" ht="15" hidden="false" customHeight="false" outlineLevel="0" collapsed="false">
      <c r="A6870" s="15" t="s">
        <v>6967</v>
      </c>
      <c r="B6870" s="15" t="s">
        <v>98</v>
      </c>
      <c r="C6870" s="15" t="n">
        <v>0</v>
      </c>
      <c r="D6870" s="15" t="s">
        <v>24</v>
      </c>
      <c r="E6870" s="15" t="s">
        <v>24</v>
      </c>
      <c r="F6870" s="15" t="n">
        <v>13</v>
      </c>
      <c r="G6870" s="15" t="s">
        <v>26</v>
      </c>
      <c r="H6870" s="15" t="s">
        <v>24</v>
      </c>
      <c r="I6870" s="15" t="s">
        <v>102</v>
      </c>
      <c r="J6870" s="15" t="s">
        <v>24</v>
      </c>
      <c r="K6870" s="15" t="s">
        <v>24</v>
      </c>
      <c r="L6870" s="15" t="s">
        <v>24</v>
      </c>
      <c r="M6870" s="15" t="s">
        <v>24</v>
      </c>
      <c r="N6870" s="15" t="s">
        <v>26</v>
      </c>
      <c r="O6870" s="15" t="s">
        <v>26</v>
      </c>
      <c r="P6870" s="15" t="s">
        <v>25</v>
      </c>
      <c r="Q6870" s="15" t="s">
        <v>26</v>
      </c>
      <c r="R6870" s="15" t="s">
        <v>15</v>
      </c>
      <c r="S6870" s="18" t="n">
        <v>91.1</v>
      </c>
      <c r="T6870" s="15" t="n">
        <v>1135.7</v>
      </c>
      <c r="U6870" s="15" t="s">
        <v>26</v>
      </c>
      <c r="V6870" s="18" t="n">
        <f aca="false">IF(ISNUMBER(T6870),T6870,0)</f>
        <v>1135.7</v>
      </c>
      <c r="W6870" s="15" t="n">
        <f aca="false">IF(U6870="Yes",1,0)</f>
        <v>1</v>
      </c>
      <c r="X6870" s="15" t="str">
        <f aca="false">IF(F6870&lt;=12,"0-12 months",IF(F6870&lt;=24,"13-24 months",IF(F6870&lt;=48,"25-48 months","49-72 months")))</f>
        <v>13-24 months</v>
      </c>
      <c r="Y6870" s="15" t="str">
        <f aca="false">IF(C6870=1,"Yes","No")</f>
        <v>No</v>
      </c>
      <c r="Z6870" s="15" t="n">
        <f aca="false">COUNTIF(J6870:O6870,"Yes")</f>
        <v>2</v>
      </c>
      <c r="AA6870" s="18" t="n">
        <f aca="false">S6870*W6870</f>
        <v>91.1</v>
      </c>
      <c r="AB6870" s="15" t="n">
        <f aca="false">(P6870="Month-to-month")+(I6870="Fiber optic")+(R6870="Electronic check")+(F6870&lt;=12)+(M6870="No")+(J6870="No")</f>
        <v>5</v>
      </c>
      <c r="AC6870" s="15" t="str">
        <f aca="false">IF(AB6870&gt;=5,"High",IF(AB6870&gt;=3,"Medium","Low"))</f>
        <v>High</v>
      </c>
    </row>
    <row r="6871" customFormat="false" ht="15" hidden="false" customHeight="false" outlineLevel="0" collapsed="false">
      <c r="A6871" s="15" t="s">
        <v>6968</v>
      </c>
      <c r="B6871" s="15" t="s">
        <v>94</v>
      </c>
      <c r="C6871" s="15" t="n">
        <v>0</v>
      </c>
      <c r="D6871" s="15" t="s">
        <v>26</v>
      </c>
      <c r="E6871" s="15" t="s">
        <v>26</v>
      </c>
      <c r="F6871" s="15" t="n">
        <v>45</v>
      </c>
      <c r="G6871" s="15" t="s">
        <v>26</v>
      </c>
      <c r="H6871" s="15" t="s">
        <v>24</v>
      </c>
      <c r="I6871" s="15" t="s">
        <v>96</v>
      </c>
      <c r="J6871" s="15" t="s">
        <v>24</v>
      </c>
      <c r="K6871" s="15" t="s">
        <v>26</v>
      </c>
      <c r="L6871" s="15" t="s">
        <v>24</v>
      </c>
      <c r="M6871" s="15" t="s">
        <v>26</v>
      </c>
      <c r="N6871" s="15" t="s">
        <v>24</v>
      </c>
      <c r="O6871" s="15" t="s">
        <v>24</v>
      </c>
      <c r="P6871" s="15" t="s">
        <v>27</v>
      </c>
      <c r="Q6871" s="15" t="s">
        <v>26</v>
      </c>
      <c r="R6871" s="15" t="s">
        <v>21</v>
      </c>
      <c r="S6871" s="18" t="n">
        <v>54.15</v>
      </c>
      <c r="T6871" s="15" t="n">
        <v>2319.8</v>
      </c>
      <c r="U6871" s="15" t="s">
        <v>26</v>
      </c>
      <c r="V6871" s="18" t="n">
        <f aca="false">IF(ISNUMBER(T6871),T6871,0)</f>
        <v>2319.8</v>
      </c>
      <c r="W6871" s="15" t="n">
        <f aca="false">IF(U6871="Yes",1,0)</f>
        <v>1</v>
      </c>
      <c r="X6871" s="15" t="str">
        <f aca="false">IF(F6871&lt;=12,"0-12 months",IF(F6871&lt;=24,"13-24 months",IF(F6871&lt;=48,"25-48 months","49-72 months")))</f>
        <v>25-48 months</v>
      </c>
      <c r="Y6871" s="15" t="str">
        <f aca="false">IF(C6871=1,"Yes","No")</f>
        <v>No</v>
      </c>
      <c r="Z6871" s="15" t="n">
        <f aca="false">COUNTIF(J6871:O6871,"Yes")</f>
        <v>2</v>
      </c>
      <c r="AA6871" s="18" t="n">
        <f aca="false">S6871*W6871</f>
        <v>54.15</v>
      </c>
      <c r="AB6871" s="15" t="n">
        <f aca="false">(P6871="Month-to-month")+(I6871="Fiber optic")+(R6871="Electronic check")+(F6871&lt;=12)+(M6871="No")+(J6871="No")</f>
        <v>1</v>
      </c>
      <c r="AC6871" s="15" t="str">
        <f aca="false">IF(AB6871&gt;=5,"High",IF(AB6871&gt;=3,"Medium","Low"))</f>
        <v>Low</v>
      </c>
    </row>
    <row r="6872" customFormat="false" ht="15" hidden="false" customHeight="false" outlineLevel="0" collapsed="false">
      <c r="A6872" s="15" t="s">
        <v>6969</v>
      </c>
      <c r="B6872" s="15" t="s">
        <v>98</v>
      </c>
      <c r="C6872" s="15" t="n">
        <v>0</v>
      </c>
      <c r="D6872" s="15" t="s">
        <v>24</v>
      </c>
      <c r="E6872" s="15" t="s">
        <v>24</v>
      </c>
      <c r="F6872" s="15" t="n">
        <v>49</v>
      </c>
      <c r="G6872" s="15" t="s">
        <v>26</v>
      </c>
      <c r="H6872" s="15" t="s">
        <v>26</v>
      </c>
      <c r="I6872" s="15" t="s">
        <v>102</v>
      </c>
      <c r="J6872" s="15" t="s">
        <v>24</v>
      </c>
      <c r="K6872" s="15" t="s">
        <v>24</v>
      </c>
      <c r="L6872" s="15" t="s">
        <v>24</v>
      </c>
      <c r="M6872" s="15" t="s">
        <v>24</v>
      </c>
      <c r="N6872" s="15" t="s">
        <v>24</v>
      </c>
      <c r="O6872" s="15" t="s">
        <v>24</v>
      </c>
      <c r="P6872" s="15" t="s">
        <v>25</v>
      </c>
      <c r="Q6872" s="15" t="s">
        <v>26</v>
      </c>
      <c r="R6872" s="15" t="s">
        <v>19</v>
      </c>
      <c r="S6872" s="18" t="n">
        <v>74.6</v>
      </c>
      <c r="T6872" s="15" t="n">
        <v>3720.35</v>
      </c>
      <c r="U6872" s="15" t="s">
        <v>24</v>
      </c>
      <c r="V6872" s="18" t="n">
        <f aca="false">IF(ISNUMBER(T6872),T6872,0)</f>
        <v>3720.35</v>
      </c>
      <c r="W6872" s="15" t="n">
        <f aca="false">IF(U6872="Yes",1,0)</f>
        <v>0</v>
      </c>
      <c r="X6872" s="15" t="str">
        <f aca="false">IF(F6872&lt;=12,"0-12 months",IF(F6872&lt;=24,"13-24 months",IF(F6872&lt;=48,"25-48 months","49-72 months")))</f>
        <v>49-72 months</v>
      </c>
      <c r="Y6872" s="15" t="str">
        <f aca="false">IF(C6872=1,"Yes","No")</f>
        <v>No</v>
      </c>
      <c r="Z6872" s="15" t="n">
        <f aca="false">COUNTIF(J6872:O6872,"Yes")</f>
        <v>0</v>
      </c>
      <c r="AA6872" s="18" t="n">
        <f aca="false">S6872*W6872</f>
        <v>0</v>
      </c>
      <c r="AB6872" s="15" t="n">
        <f aca="false">(P6872="Month-to-month")+(I6872="Fiber optic")+(R6872="Electronic check")+(F6872&lt;=12)+(M6872="No")+(J6872="No")</f>
        <v>4</v>
      </c>
      <c r="AC6872" s="15" t="str">
        <f aca="false">IF(AB6872&gt;=5,"High",IF(AB6872&gt;=3,"Medium","Low"))</f>
        <v>Medium</v>
      </c>
    </row>
    <row r="6873" customFormat="false" ht="15" hidden="false" customHeight="false" outlineLevel="0" collapsed="false">
      <c r="A6873" s="15" t="s">
        <v>6970</v>
      </c>
      <c r="B6873" s="15" t="s">
        <v>94</v>
      </c>
      <c r="C6873" s="15" t="n">
        <v>0</v>
      </c>
      <c r="D6873" s="15" t="s">
        <v>26</v>
      </c>
      <c r="E6873" s="15" t="s">
        <v>24</v>
      </c>
      <c r="F6873" s="15" t="n">
        <v>52</v>
      </c>
      <c r="G6873" s="15" t="s">
        <v>26</v>
      </c>
      <c r="H6873" s="15" t="s">
        <v>26</v>
      </c>
      <c r="I6873" s="15" t="s">
        <v>102</v>
      </c>
      <c r="J6873" s="15" t="s">
        <v>24</v>
      </c>
      <c r="K6873" s="15" t="s">
        <v>26</v>
      </c>
      <c r="L6873" s="15" t="s">
        <v>26</v>
      </c>
      <c r="M6873" s="15" t="s">
        <v>24</v>
      </c>
      <c r="N6873" s="15" t="s">
        <v>26</v>
      </c>
      <c r="O6873" s="15" t="s">
        <v>24</v>
      </c>
      <c r="P6873" s="15" t="s">
        <v>25</v>
      </c>
      <c r="Q6873" s="15" t="s">
        <v>24</v>
      </c>
      <c r="R6873" s="15" t="s">
        <v>19</v>
      </c>
      <c r="S6873" s="18" t="n">
        <v>94.6</v>
      </c>
      <c r="T6873" s="15" t="n">
        <v>5025.8</v>
      </c>
      <c r="U6873" s="15" t="s">
        <v>24</v>
      </c>
      <c r="V6873" s="18" t="n">
        <f aca="false">IF(ISNUMBER(T6873),T6873,0)</f>
        <v>5025.8</v>
      </c>
      <c r="W6873" s="15" t="n">
        <f aca="false">IF(U6873="Yes",1,0)</f>
        <v>0</v>
      </c>
      <c r="X6873" s="15" t="str">
        <f aca="false">IF(F6873&lt;=12,"0-12 months",IF(F6873&lt;=24,"13-24 months",IF(F6873&lt;=48,"25-48 months","49-72 months")))</f>
        <v>49-72 months</v>
      </c>
      <c r="Y6873" s="15" t="str">
        <f aca="false">IF(C6873=1,"Yes","No")</f>
        <v>No</v>
      </c>
      <c r="Z6873" s="15" t="n">
        <f aca="false">COUNTIF(J6873:O6873,"Yes")</f>
        <v>3</v>
      </c>
      <c r="AA6873" s="18" t="n">
        <f aca="false">S6873*W6873</f>
        <v>0</v>
      </c>
      <c r="AB6873" s="15" t="n">
        <f aca="false">(P6873="Month-to-month")+(I6873="Fiber optic")+(R6873="Electronic check")+(F6873&lt;=12)+(M6873="No")+(J6873="No")</f>
        <v>4</v>
      </c>
      <c r="AC6873" s="15" t="str">
        <f aca="false">IF(AB6873&gt;=5,"High",IF(AB6873&gt;=3,"Medium","Low"))</f>
        <v>Medium</v>
      </c>
    </row>
    <row r="6874" customFormat="false" ht="15" hidden="false" customHeight="false" outlineLevel="0" collapsed="false">
      <c r="A6874" s="15" t="s">
        <v>6971</v>
      </c>
      <c r="B6874" s="15" t="s">
        <v>94</v>
      </c>
      <c r="C6874" s="15" t="n">
        <v>0</v>
      </c>
      <c r="D6874" s="15" t="s">
        <v>26</v>
      </c>
      <c r="E6874" s="15" t="s">
        <v>24</v>
      </c>
      <c r="F6874" s="15" t="n">
        <v>63</v>
      </c>
      <c r="G6874" s="15" t="s">
        <v>26</v>
      </c>
      <c r="H6874" s="15" t="s">
        <v>24</v>
      </c>
      <c r="I6874" s="15" t="s">
        <v>102</v>
      </c>
      <c r="J6874" s="15" t="s">
        <v>26</v>
      </c>
      <c r="K6874" s="15" t="s">
        <v>24</v>
      </c>
      <c r="L6874" s="15" t="s">
        <v>26</v>
      </c>
      <c r="M6874" s="15" t="s">
        <v>24</v>
      </c>
      <c r="N6874" s="15" t="s">
        <v>24</v>
      </c>
      <c r="O6874" s="15" t="s">
        <v>24</v>
      </c>
      <c r="P6874" s="15" t="s">
        <v>27</v>
      </c>
      <c r="Q6874" s="15" t="s">
        <v>26</v>
      </c>
      <c r="R6874" s="15" t="s">
        <v>21</v>
      </c>
      <c r="S6874" s="18" t="n">
        <v>81.15</v>
      </c>
      <c r="T6874" s="15" t="n">
        <v>5224.5</v>
      </c>
      <c r="U6874" s="15" t="s">
        <v>24</v>
      </c>
      <c r="V6874" s="18" t="n">
        <f aca="false">IF(ISNUMBER(T6874),T6874,0)</f>
        <v>5224.5</v>
      </c>
      <c r="W6874" s="15" t="n">
        <f aca="false">IF(U6874="Yes",1,0)</f>
        <v>0</v>
      </c>
      <c r="X6874" s="15" t="str">
        <f aca="false">IF(F6874&lt;=12,"0-12 months",IF(F6874&lt;=24,"13-24 months",IF(F6874&lt;=48,"25-48 months","49-72 months")))</f>
        <v>49-72 months</v>
      </c>
      <c r="Y6874" s="15" t="str">
        <f aca="false">IF(C6874=1,"Yes","No")</f>
        <v>No</v>
      </c>
      <c r="Z6874" s="15" t="n">
        <f aca="false">COUNTIF(J6874:O6874,"Yes")</f>
        <v>2</v>
      </c>
      <c r="AA6874" s="18" t="n">
        <f aca="false">S6874*W6874</f>
        <v>0</v>
      </c>
      <c r="AB6874" s="15" t="n">
        <f aca="false">(P6874="Month-to-month")+(I6874="Fiber optic")+(R6874="Electronic check")+(F6874&lt;=12)+(M6874="No")+(J6874="No")</f>
        <v>2</v>
      </c>
      <c r="AC6874" s="15" t="str">
        <f aca="false">IF(AB6874&gt;=5,"High",IF(AB6874&gt;=3,"Medium","Low"))</f>
        <v>Low</v>
      </c>
    </row>
    <row r="6875" customFormat="false" ht="15" hidden="false" customHeight="false" outlineLevel="0" collapsed="false">
      <c r="A6875" s="15" t="s">
        <v>6972</v>
      </c>
      <c r="B6875" s="15" t="s">
        <v>94</v>
      </c>
      <c r="C6875" s="15" t="n">
        <v>0</v>
      </c>
      <c r="D6875" s="15" t="s">
        <v>26</v>
      </c>
      <c r="E6875" s="15" t="s">
        <v>26</v>
      </c>
      <c r="F6875" s="15" t="n">
        <v>68</v>
      </c>
      <c r="G6875" s="15" t="s">
        <v>26</v>
      </c>
      <c r="H6875" s="15" t="s">
        <v>26</v>
      </c>
      <c r="I6875" s="15" t="s">
        <v>96</v>
      </c>
      <c r="J6875" s="15" t="s">
        <v>26</v>
      </c>
      <c r="K6875" s="15" t="s">
        <v>26</v>
      </c>
      <c r="L6875" s="15" t="s">
        <v>26</v>
      </c>
      <c r="M6875" s="15" t="s">
        <v>26</v>
      </c>
      <c r="N6875" s="15" t="s">
        <v>26</v>
      </c>
      <c r="O6875" s="15" t="s">
        <v>26</v>
      </c>
      <c r="P6875" s="15" t="s">
        <v>29</v>
      </c>
      <c r="Q6875" s="15" t="s">
        <v>26</v>
      </c>
      <c r="R6875" s="15" t="s">
        <v>19</v>
      </c>
      <c r="S6875" s="18" t="n">
        <v>89.05</v>
      </c>
      <c r="T6875" s="15" t="n">
        <v>6185.8</v>
      </c>
      <c r="U6875" s="15" t="s">
        <v>24</v>
      </c>
      <c r="V6875" s="18" t="n">
        <f aca="false">IF(ISNUMBER(T6875),T6875,0)</f>
        <v>6185.8</v>
      </c>
      <c r="W6875" s="15" t="n">
        <f aca="false">IF(U6875="Yes",1,0)</f>
        <v>0</v>
      </c>
      <c r="X6875" s="15" t="str">
        <f aca="false">IF(F6875&lt;=12,"0-12 months",IF(F6875&lt;=24,"13-24 months",IF(F6875&lt;=48,"25-48 months","49-72 months")))</f>
        <v>49-72 months</v>
      </c>
      <c r="Y6875" s="15" t="str">
        <f aca="false">IF(C6875=1,"Yes","No")</f>
        <v>No</v>
      </c>
      <c r="Z6875" s="15" t="n">
        <f aca="false">COUNTIF(J6875:O6875,"Yes")</f>
        <v>6</v>
      </c>
      <c r="AA6875" s="18" t="n">
        <f aca="false">S6875*W6875</f>
        <v>0</v>
      </c>
      <c r="AB6875" s="15" t="n">
        <f aca="false">(P6875="Month-to-month")+(I6875="Fiber optic")+(R6875="Electronic check")+(F6875&lt;=12)+(M6875="No")+(J6875="No")</f>
        <v>0</v>
      </c>
      <c r="AC6875" s="15" t="str">
        <f aca="false">IF(AB6875&gt;=5,"High",IF(AB6875&gt;=3,"Medium","Low"))</f>
        <v>Low</v>
      </c>
    </row>
    <row r="6876" customFormat="false" ht="15" hidden="false" customHeight="false" outlineLevel="0" collapsed="false">
      <c r="A6876" s="15" t="s">
        <v>6973</v>
      </c>
      <c r="B6876" s="15" t="s">
        <v>94</v>
      </c>
      <c r="C6876" s="15" t="n">
        <v>0</v>
      </c>
      <c r="D6876" s="15" t="s">
        <v>26</v>
      </c>
      <c r="E6876" s="15" t="s">
        <v>24</v>
      </c>
      <c r="F6876" s="15" t="n">
        <v>31</v>
      </c>
      <c r="G6876" s="15" t="s">
        <v>26</v>
      </c>
      <c r="H6876" s="15" t="s">
        <v>24</v>
      </c>
      <c r="I6876" s="15" t="s">
        <v>96</v>
      </c>
      <c r="J6876" s="15" t="s">
        <v>24</v>
      </c>
      <c r="K6876" s="15" t="s">
        <v>24</v>
      </c>
      <c r="L6876" s="15" t="s">
        <v>24</v>
      </c>
      <c r="M6876" s="15" t="s">
        <v>26</v>
      </c>
      <c r="N6876" s="15" t="s">
        <v>24</v>
      </c>
      <c r="O6876" s="15" t="s">
        <v>24</v>
      </c>
      <c r="P6876" s="15" t="s">
        <v>25</v>
      </c>
      <c r="Q6876" s="15" t="s">
        <v>26</v>
      </c>
      <c r="R6876" s="15" t="s">
        <v>17</v>
      </c>
      <c r="S6876" s="18" t="n">
        <v>49.2</v>
      </c>
      <c r="T6876" s="15" t="n">
        <v>1498.55</v>
      </c>
      <c r="U6876" s="15" t="s">
        <v>24</v>
      </c>
      <c r="V6876" s="18" t="n">
        <f aca="false">IF(ISNUMBER(T6876),T6876,0)</f>
        <v>1498.55</v>
      </c>
      <c r="W6876" s="15" t="n">
        <f aca="false">IF(U6876="Yes",1,0)</f>
        <v>0</v>
      </c>
      <c r="X6876" s="15" t="str">
        <f aca="false">IF(F6876&lt;=12,"0-12 months",IF(F6876&lt;=24,"13-24 months",IF(F6876&lt;=48,"25-48 months","49-72 months")))</f>
        <v>25-48 months</v>
      </c>
      <c r="Y6876" s="15" t="str">
        <f aca="false">IF(C6876=1,"Yes","No")</f>
        <v>No</v>
      </c>
      <c r="Z6876" s="15" t="n">
        <f aca="false">COUNTIF(J6876:O6876,"Yes")</f>
        <v>1</v>
      </c>
      <c r="AA6876" s="18" t="n">
        <f aca="false">S6876*W6876</f>
        <v>0</v>
      </c>
      <c r="AB6876" s="15" t="n">
        <f aca="false">(P6876="Month-to-month")+(I6876="Fiber optic")+(R6876="Electronic check")+(F6876&lt;=12)+(M6876="No")+(J6876="No")</f>
        <v>2</v>
      </c>
      <c r="AC6876" s="15" t="str">
        <f aca="false">IF(AB6876&gt;=5,"High",IF(AB6876&gt;=3,"Medium","Low"))</f>
        <v>Low</v>
      </c>
    </row>
    <row r="6877" customFormat="false" ht="15" hidden="false" customHeight="false" outlineLevel="0" collapsed="false">
      <c r="A6877" s="15" t="s">
        <v>6974</v>
      </c>
      <c r="B6877" s="15" t="s">
        <v>94</v>
      </c>
      <c r="C6877" s="15" t="n">
        <v>0</v>
      </c>
      <c r="D6877" s="15" t="s">
        <v>26</v>
      </c>
      <c r="E6877" s="15" t="s">
        <v>24</v>
      </c>
      <c r="F6877" s="15" t="n">
        <v>64</v>
      </c>
      <c r="G6877" s="15" t="s">
        <v>26</v>
      </c>
      <c r="H6877" s="15" t="s">
        <v>24</v>
      </c>
      <c r="I6877" s="15" t="s">
        <v>24</v>
      </c>
      <c r="J6877" s="15" t="s">
        <v>28</v>
      </c>
      <c r="K6877" s="15" t="s">
        <v>28</v>
      </c>
      <c r="L6877" s="15" t="s">
        <v>28</v>
      </c>
      <c r="M6877" s="15" t="s">
        <v>28</v>
      </c>
      <c r="N6877" s="15" t="s">
        <v>28</v>
      </c>
      <c r="O6877" s="15" t="s">
        <v>28</v>
      </c>
      <c r="P6877" s="15" t="s">
        <v>29</v>
      </c>
      <c r="Q6877" s="15" t="s">
        <v>24</v>
      </c>
      <c r="R6877" s="15" t="s">
        <v>21</v>
      </c>
      <c r="S6877" s="18" t="n">
        <v>19.45</v>
      </c>
      <c r="T6877" s="15" t="n">
        <v>1208.6</v>
      </c>
      <c r="U6877" s="15" t="s">
        <v>24</v>
      </c>
      <c r="V6877" s="18" t="n">
        <f aca="false">IF(ISNUMBER(T6877),T6877,0)</f>
        <v>1208.6</v>
      </c>
      <c r="W6877" s="15" t="n">
        <f aca="false">IF(U6877="Yes",1,0)</f>
        <v>0</v>
      </c>
      <c r="X6877" s="15" t="str">
        <f aca="false">IF(F6877&lt;=12,"0-12 months",IF(F6877&lt;=24,"13-24 months",IF(F6877&lt;=48,"25-48 months","49-72 months")))</f>
        <v>49-72 months</v>
      </c>
      <c r="Y6877" s="15" t="str">
        <f aca="false">IF(C6877=1,"Yes","No")</f>
        <v>No</v>
      </c>
      <c r="Z6877" s="15" t="n">
        <f aca="false">COUNTIF(J6877:O6877,"Yes")</f>
        <v>0</v>
      </c>
      <c r="AA6877" s="18" t="n">
        <f aca="false">S6877*W6877</f>
        <v>0</v>
      </c>
      <c r="AB6877" s="15" t="n">
        <f aca="false">(P6877="Month-to-month")+(I6877="Fiber optic")+(R6877="Electronic check")+(F6877&lt;=12)+(M6877="No")+(J6877="No")</f>
        <v>0</v>
      </c>
      <c r="AC6877" s="15" t="str">
        <f aca="false">IF(AB6877&gt;=5,"High",IF(AB6877&gt;=3,"Medium","Low"))</f>
        <v>Low</v>
      </c>
    </row>
    <row r="6878" customFormat="false" ht="15" hidden="false" customHeight="false" outlineLevel="0" collapsed="false">
      <c r="A6878" s="15" t="s">
        <v>6975</v>
      </c>
      <c r="B6878" s="15" t="s">
        <v>94</v>
      </c>
      <c r="C6878" s="15" t="n">
        <v>0</v>
      </c>
      <c r="D6878" s="15" t="s">
        <v>26</v>
      </c>
      <c r="E6878" s="15" t="s">
        <v>24</v>
      </c>
      <c r="F6878" s="15" t="n">
        <v>62</v>
      </c>
      <c r="G6878" s="15" t="s">
        <v>26</v>
      </c>
      <c r="H6878" s="15" t="s">
        <v>24</v>
      </c>
      <c r="I6878" s="15" t="s">
        <v>102</v>
      </c>
      <c r="J6878" s="15" t="s">
        <v>26</v>
      </c>
      <c r="K6878" s="15" t="s">
        <v>24</v>
      </c>
      <c r="L6878" s="15" t="s">
        <v>26</v>
      </c>
      <c r="M6878" s="15" t="s">
        <v>26</v>
      </c>
      <c r="N6878" s="15" t="s">
        <v>26</v>
      </c>
      <c r="O6878" s="15" t="s">
        <v>26</v>
      </c>
      <c r="P6878" s="15" t="s">
        <v>27</v>
      </c>
      <c r="Q6878" s="15" t="s">
        <v>26</v>
      </c>
      <c r="R6878" s="15" t="s">
        <v>15</v>
      </c>
      <c r="S6878" s="18" t="n">
        <v>104.3</v>
      </c>
      <c r="T6878" s="15" t="n">
        <v>6613.65</v>
      </c>
      <c r="U6878" s="15" t="s">
        <v>24</v>
      </c>
      <c r="V6878" s="18" t="n">
        <f aca="false">IF(ISNUMBER(T6878),T6878,0)</f>
        <v>6613.65</v>
      </c>
      <c r="W6878" s="15" t="n">
        <f aca="false">IF(U6878="Yes",1,0)</f>
        <v>0</v>
      </c>
      <c r="X6878" s="15" t="str">
        <f aca="false">IF(F6878&lt;=12,"0-12 months",IF(F6878&lt;=24,"13-24 months",IF(F6878&lt;=48,"25-48 months","49-72 months")))</f>
        <v>49-72 months</v>
      </c>
      <c r="Y6878" s="15" t="str">
        <f aca="false">IF(C6878=1,"Yes","No")</f>
        <v>No</v>
      </c>
      <c r="Z6878" s="15" t="n">
        <f aca="false">COUNTIF(J6878:O6878,"Yes")</f>
        <v>5</v>
      </c>
      <c r="AA6878" s="18" t="n">
        <f aca="false">S6878*W6878</f>
        <v>0</v>
      </c>
      <c r="AB6878" s="15" t="n">
        <f aca="false">(P6878="Month-to-month")+(I6878="Fiber optic")+(R6878="Electronic check")+(F6878&lt;=12)+(M6878="No")+(J6878="No")</f>
        <v>2</v>
      </c>
      <c r="AC6878" s="15" t="str">
        <f aca="false">IF(AB6878&gt;=5,"High",IF(AB6878&gt;=3,"Medium","Low"))</f>
        <v>Low</v>
      </c>
    </row>
    <row r="6879" customFormat="false" ht="15" hidden="false" customHeight="false" outlineLevel="0" collapsed="false">
      <c r="A6879" s="15" t="s">
        <v>6976</v>
      </c>
      <c r="B6879" s="15" t="s">
        <v>94</v>
      </c>
      <c r="C6879" s="15" t="n">
        <v>0</v>
      </c>
      <c r="D6879" s="15" t="s">
        <v>24</v>
      </c>
      <c r="E6879" s="15" t="s">
        <v>24</v>
      </c>
      <c r="F6879" s="15" t="n">
        <v>1</v>
      </c>
      <c r="G6879" s="15" t="s">
        <v>26</v>
      </c>
      <c r="H6879" s="15" t="s">
        <v>24</v>
      </c>
      <c r="I6879" s="15" t="s">
        <v>102</v>
      </c>
      <c r="J6879" s="15" t="s">
        <v>24</v>
      </c>
      <c r="K6879" s="15" t="s">
        <v>24</v>
      </c>
      <c r="L6879" s="15" t="s">
        <v>24</v>
      </c>
      <c r="M6879" s="15" t="s">
        <v>24</v>
      </c>
      <c r="N6879" s="15" t="s">
        <v>24</v>
      </c>
      <c r="O6879" s="15" t="s">
        <v>24</v>
      </c>
      <c r="P6879" s="15" t="s">
        <v>25</v>
      </c>
      <c r="Q6879" s="15" t="s">
        <v>24</v>
      </c>
      <c r="R6879" s="15" t="s">
        <v>19</v>
      </c>
      <c r="S6879" s="18" t="n">
        <v>69.7</v>
      </c>
      <c r="T6879" s="15" t="n">
        <v>69.7</v>
      </c>
      <c r="U6879" s="15" t="s">
        <v>26</v>
      </c>
      <c r="V6879" s="18" t="n">
        <f aca="false">IF(ISNUMBER(T6879),T6879,0)</f>
        <v>69.7</v>
      </c>
      <c r="W6879" s="15" t="n">
        <f aca="false">IF(U6879="Yes",1,0)</f>
        <v>1</v>
      </c>
      <c r="X6879" s="15" t="str">
        <f aca="false">IF(F6879&lt;=12,"0-12 months",IF(F6879&lt;=24,"13-24 months",IF(F6879&lt;=48,"25-48 months","49-72 months")))</f>
        <v>0-12 months</v>
      </c>
      <c r="Y6879" s="15" t="str">
        <f aca="false">IF(C6879=1,"Yes","No")</f>
        <v>No</v>
      </c>
      <c r="Z6879" s="15" t="n">
        <f aca="false">COUNTIF(J6879:O6879,"Yes")</f>
        <v>0</v>
      </c>
      <c r="AA6879" s="18" t="n">
        <f aca="false">S6879*W6879</f>
        <v>69.7</v>
      </c>
      <c r="AB6879" s="15" t="n">
        <f aca="false">(P6879="Month-to-month")+(I6879="Fiber optic")+(R6879="Electronic check")+(F6879&lt;=12)+(M6879="No")+(J6879="No")</f>
        <v>5</v>
      </c>
      <c r="AC6879" s="15" t="str">
        <f aca="false">IF(AB6879&gt;=5,"High",IF(AB6879&gt;=3,"Medium","Low"))</f>
        <v>High</v>
      </c>
    </row>
    <row r="6880" customFormat="false" ht="15" hidden="false" customHeight="false" outlineLevel="0" collapsed="false">
      <c r="A6880" s="15" t="s">
        <v>6977</v>
      </c>
      <c r="B6880" s="15" t="s">
        <v>94</v>
      </c>
      <c r="C6880" s="15" t="n">
        <v>0</v>
      </c>
      <c r="D6880" s="15" t="s">
        <v>24</v>
      </c>
      <c r="E6880" s="15" t="s">
        <v>24</v>
      </c>
      <c r="F6880" s="15" t="n">
        <v>6</v>
      </c>
      <c r="G6880" s="15" t="s">
        <v>26</v>
      </c>
      <c r="H6880" s="15" t="s">
        <v>24</v>
      </c>
      <c r="I6880" s="15" t="s">
        <v>102</v>
      </c>
      <c r="J6880" s="15" t="s">
        <v>24</v>
      </c>
      <c r="K6880" s="15" t="s">
        <v>24</v>
      </c>
      <c r="L6880" s="15" t="s">
        <v>24</v>
      </c>
      <c r="M6880" s="15" t="s">
        <v>24</v>
      </c>
      <c r="N6880" s="15" t="s">
        <v>26</v>
      </c>
      <c r="O6880" s="15" t="s">
        <v>26</v>
      </c>
      <c r="P6880" s="15" t="s">
        <v>25</v>
      </c>
      <c r="Q6880" s="15" t="s">
        <v>26</v>
      </c>
      <c r="R6880" s="15" t="s">
        <v>15</v>
      </c>
      <c r="S6880" s="18" t="n">
        <v>89.5</v>
      </c>
      <c r="T6880" s="15" t="n">
        <v>573.3</v>
      </c>
      <c r="U6880" s="15" t="s">
        <v>26</v>
      </c>
      <c r="V6880" s="18" t="n">
        <f aca="false">IF(ISNUMBER(T6880),T6880,0)</f>
        <v>573.3</v>
      </c>
      <c r="W6880" s="15" t="n">
        <f aca="false">IF(U6880="Yes",1,0)</f>
        <v>1</v>
      </c>
      <c r="X6880" s="15" t="str">
        <f aca="false">IF(F6880&lt;=12,"0-12 months",IF(F6880&lt;=24,"13-24 months",IF(F6880&lt;=48,"25-48 months","49-72 months")))</f>
        <v>0-12 months</v>
      </c>
      <c r="Y6880" s="15" t="str">
        <f aca="false">IF(C6880=1,"Yes","No")</f>
        <v>No</v>
      </c>
      <c r="Z6880" s="15" t="n">
        <f aca="false">COUNTIF(J6880:O6880,"Yes")</f>
        <v>2</v>
      </c>
      <c r="AA6880" s="18" t="n">
        <f aca="false">S6880*W6880</f>
        <v>89.5</v>
      </c>
      <c r="AB6880" s="15" t="n">
        <f aca="false">(P6880="Month-to-month")+(I6880="Fiber optic")+(R6880="Electronic check")+(F6880&lt;=12)+(M6880="No")+(J6880="No")</f>
        <v>6</v>
      </c>
      <c r="AC6880" s="15" t="str">
        <f aca="false">IF(AB6880&gt;=5,"High",IF(AB6880&gt;=3,"Medium","Low"))</f>
        <v>High</v>
      </c>
    </row>
    <row r="6881" customFormat="false" ht="15" hidden="false" customHeight="false" outlineLevel="0" collapsed="false">
      <c r="A6881" s="15" t="s">
        <v>6978</v>
      </c>
      <c r="B6881" s="15" t="s">
        <v>94</v>
      </c>
      <c r="C6881" s="15" t="n">
        <v>0</v>
      </c>
      <c r="D6881" s="15" t="s">
        <v>26</v>
      </c>
      <c r="E6881" s="15" t="s">
        <v>24</v>
      </c>
      <c r="F6881" s="15" t="n">
        <v>21</v>
      </c>
      <c r="G6881" s="15" t="s">
        <v>26</v>
      </c>
      <c r="H6881" s="15" t="s">
        <v>24</v>
      </c>
      <c r="I6881" s="15" t="s">
        <v>102</v>
      </c>
      <c r="J6881" s="15" t="s">
        <v>24</v>
      </c>
      <c r="K6881" s="15" t="s">
        <v>24</v>
      </c>
      <c r="L6881" s="15" t="s">
        <v>24</v>
      </c>
      <c r="M6881" s="15" t="s">
        <v>26</v>
      </c>
      <c r="N6881" s="15" t="s">
        <v>26</v>
      </c>
      <c r="O6881" s="15" t="s">
        <v>24</v>
      </c>
      <c r="P6881" s="15" t="s">
        <v>25</v>
      </c>
      <c r="Q6881" s="15" t="s">
        <v>26</v>
      </c>
      <c r="R6881" s="15" t="s">
        <v>15</v>
      </c>
      <c r="S6881" s="18" t="n">
        <v>86.05</v>
      </c>
      <c r="T6881" s="15" t="n">
        <v>1818.9</v>
      </c>
      <c r="U6881" s="15" t="s">
        <v>24</v>
      </c>
      <c r="V6881" s="18" t="n">
        <f aca="false">IF(ISNUMBER(T6881),T6881,0)</f>
        <v>1818.9</v>
      </c>
      <c r="W6881" s="15" t="n">
        <f aca="false">IF(U6881="Yes",1,0)</f>
        <v>0</v>
      </c>
      <c r="X6881" s="15" t="str">
        <f aca="false">IF(F6881&lt;=12,"0-12 months",IF(F6881&lt;=24,"13-24 months",IF(F6881&lt;=48,"25-48 months","49-72 months")))</f>
        <v>13-24 months</v>
      </c>
      <c r="Y6881" s="15" t="str">
        <f aca="false">IF(C6881=1,"Yes","No")</f>
        <v>No</v>
      </c>
      <c r="Z6881" s="15" t="n">
        <f aca="false">COUNTIF(J6881:O6881,"Yes")</f>
        <v>2</v>
      </c>
      <c r="AA6881" s="18" t="n">
        <f aca="false">S6881*W6881</f>
        <v>0</v>
      </c>
      <c r="AB6881" s="15" t="n">
        <f aca="false">(P6881="Month-to-month")+(I6881="Fiber optic")+(R6881="Electronic check")+(F6881&lt;=12)+(M6881="No")+(J6881="No")</f>
        <v>4</v>
      </c>
      <c r="AC6881" s="15" t="str">
        <f aca="false">IF(AB6881&gt;=5,"High",IF(AB6881&gt;=3,"Medium","Low"))</f>
        <v>Medium</v>
      </c>
    </row>
    <row r="6882" customFormat="false" ht="15" hidden="false" customHeight="false" outlineLevel="0" collapsed="false">
      <c r="A6882" s="15" t="s">
        <v>6979</v>
      </c>
      <c r="B6882" s="15" t="s">
        <v>94</v>
      </c>
      <c r="C6882" s="15" t="n">
        <v>0</v>
      </c>
      <c r="D6882" s="15" t="s">
        <v>26</v>
      </c>
      <c r="E6882" s="15" t="s">
        <v>26</v>
      </c>
      <c r="F6882" s="15" t="n">
        <v>72</v>
      </c>
      <c r="G6882" s="15" t="s">
        <v>26</v>
      </c>
      <c r="H6882" s="15" t="s">
        <v>26</v>
      </c>
      <c r="I6882" s="15" t="s">
        <v>24</v>
      </c>
      <c r="J6882" s="15" t="s">
        <v>28</v>
      </c>
      <c r="K6882" s="15" t="s">
        <v>28</v>
      </c>
      <c r="L6882" s="15" t="s">
        <v>28</v>
      </c>
      <c r="M6882" s="15" t="s">
        <v>28</v>
      </c>
      <c r="N6882" s="15" t="s">
        <v>28</v>
      </c>
      <c r="O6882" s="15" t="s">
        <v>28</v>
      </c>
      <c r="P6882" s="15" t="s">
        <v>29</v>
      </c>
      <c r="Q6882" s="15" t="s">
        <v>24</v>
      </c>
      <c r="R6882" s="15" t="s">
        <v>19</v>
      </c>
      <c r="S6882" s="18" t="n">
        <v>25.2</v>
      </c>
      <c r="T6882" s="15" t="n">
        <v>1787.35</v>
      </c>
      <c r="U6882" s="15" t="s">
        <v>24</v>
      </c>
      <c r="V6882" s="18" t="n">
        <f aca="false">IF(ISNUMBER(T6882),T6882,0)</f>
        <v>1787.35</v>
      </c>
      <c r="W6882" s="15" t="n">
        <f aca="false">IF(U6882="Yes",1,0)</f>
        <v>0</v>
      </c>
      <c r="X6882" s="15" t="str">
        <f aca="false">IF(F6882&lt;=12,"0-12 months",IF(F6882&lt;=24,"13-24 months",IF(F6882&lt;=48,"25-48 months","49-72 months")))</f>
        <v>49-72 months</v>
      </c>
      <c r="Y6882" s="15" t="str">
        <f aca="false">IF(C6882=1,"Yes","No")</f>
        <v>No</v>
      </c>
      <c r="Z6882" s="15" t="n">
        <f aca="false">COUNTIF(J6882:O6882,"Yes")</f>
        <v>0</v>
      </c>
      <c r="AA6882" s="18" t="n">
        <f aca="false">S6882*W6882</f>
        <v>0</v>
      </c>
      <c r="AB6882" s="15" t="n">
        <f aca="false">(P6882="Month-to-month")+(I6882="Fiber optic")+(R6882="Electronic check")+(F6882&lt;=12)+(M6882="No")+(J6882="No")</f>
        <v>0</v>
      </c>
      <c r="AC6882" s="15" t="str">
        <f aca="false">IF(AB6882&gt;=5,"High",IF(AB6882&gt;=3,"Medium","Low"))</f>
        <v>Low</v>
      </c>
    </row>
    <row r="6883" customFormat="false" ht="15" hidden="false" customHeight="false" outlineLevel="0" collapsed="false">
      <c r="A6883" s="15" t="s">
        <v>6980</v>
      </c>
      <c r="B6883" s="15" t="s">
        <v>94</v>
      </c>
      <c r="C6883" s="15" t="n">
        <v>0</v>
      </c>
      <c r="D6883" s="15" t="s">
        <v>26</v>
      </c>
      <c r="E6883" s="15" t="s">
        <v>26</v>
      </c>
      <c r="F6883" s="15" t="n">
        <v>32</v>
      </c>
      <c r="G6883" s="15" t="s">
        <v>24</v>
      </c>
      <c r="H6883" s="15" t="s">
        <v>95</v>
      </c>
      <c r="I6883" s="15" t="s">
        <v>96</v>
      </c>
      <c r="J6883" s="15" t="s">
        <v>26</v>
      </c>
      <c r="K6883" s="15" t="s">
        <v>26</v>
      </c>
      <c r="L6883" s="15" t="s">
        <v>24</v>
      </c>
      <c r="M6883" s="15" t="s">
        <v>24</v>
      </c>
      <c r="N6883" s="15" t="s">
        <v>24</v>
      </c>
      <c r="O6883" s="15" t="s">
        <v>24</v>
      </c>
      <c r="P6883" s="15" t="s">
        <v>25</v>
      </c>
      <c r="Q6883" s="15" t="s">
        <v>26</v>
      </c>
      <c r="R6883" s="15" t="s">
        <v>15</v>
      </c>
      <c r="S6883" s="18" t="n">
        <v>35.15</v>
      </c>
      <c r="T6883" s="15" t="n">
        <v>1051.05</v>
      </c>
      <c r="U6883" s="15" t="s">
        <v>24</v>
      </c>
      <c r="V6883" s="18" t="n">
        <f aca="false">IF(ISNUMBER(T6883),T6883,0)</f>
        <v>1051.05</v>
      </c>
      <c r="W6883" s="15" t="n">
        <f aca="false">IF(U6883="Yes",1,0)</f>
        <v>0</v>
      </c>
      <c r="X6883" s="15" t="str">
        <f aca="false">IF(F6883&lt;=12,"0-12 months",IF(F6883&lt;=24,"13-24 months",IF(F6883&lt;=48,"25-48 months","49-72 months")))</f>
        <v>25-48 months</v>
      </c>
      <c r="Y6883" s="15" t="str">
        <f aca="false">IF(C6883=1,"Yes","No")</f>
        <v>No</v>
      </c>
      <c r="Z6883" s="15" t="n">
        <f aca="false">COUNTIF(J6883:O6883,"Yes")</f>
        <v>2</v>
      </c>
      <c r="AA6883" s="18" t="n">
        <f aca="false">S6883*W6883</f>
        <v>0</v>
      </c>
      <c r="AB6883" s="15" t="n">
        <f aca="false">(P6883="Month-to-month")+(I6883="Fiber optic")+(R6883="Electronic check")+(F6883&lt;=12)+(M6883="No")+(J6883="No")</f>
        <v>3</v>
      </c>
      <c r="AC6883" s="15" t="str">
        <f aca="false">IF(AB6883&gt;=5,"High",IF(AB6883&gt;=3,"Medium","Low"))</f>
        <v>Medium</v>
      </c>
    </row>
    <row r="6884" customFormat="false" ht="15" hidden="false" customHeight="false" outlineLevel="0" collapsed="false">
      <c r="A6884" s="15" t="s">
        <v>6981</v>
      </c>
      <c r="B6884" s="15" t="s">
        <v>94</v>
      </c>
      <c r="C6884" s="15" t="n">
        <v>1</v>
      </c>
      <c r="D6884" s="15" t="s">
        <v>24</v>
      </c>
      <c r="E6884" s="15" t="s">
        <v>24</v>
      </c>
      <c r="F6884" s="15" t="n">
        <v>71</v>
      </c>
      <c r="G6884" s="15" t="s">
        <v>26</v>
      </c>
      <c r="H6884" s="15" t="s">
        <v>26</v>
      </c>
      <c r="I6884" s="15" t="s">
        <v>102</v>
      </c>
      <c r="J6884" s="15" t="s">
        <v>26</v>
      </c>
      <c r="K6884" s="15" t="s">
        <v>26</v>
      </c>
      <c r="L6884" s="15" t="s">
        <v>24</v>
      </c>
      <c r="M6884" s="15" t="s">
        <v>26</v>
      </c>
      <c r="N6884" s="15" t="s">
        <v>26</v>
      </c>
      <c r="O6884" s="15" t="s">
        <v>24</v>
      </c>
      <c r="P6884" s="15" t="s">
        <v>27</v>
      </c>
      <c r="Q6884" s="15" t="s">
        <v>26</v>
      </c>
      <c r="R6884" s="15" t="s">
        <v>21</v>
      </c>
      <c r="S6884" s="18" t="n">
        <v>99.65</v>
      </c>
      <c r="T6884" s="15" t="n">
        <v>7181.25</v>
      </c>
      <c r="U6884" s="15" t="s">
        <v>24</v>
      </c>
      <c r="V6884" s="18" t="n">
        <f aca="false">IF(ISNUMBER(T6884),T6884,0)</f>
        <v>7181.25</v>
      </c>
      <c r="W6884" s="15" t="n">
        <f aca="false">IF(U6884="Yes",1,0)</f>
        <v>0</v>
      </c>
      <c r="X6884" s="15" t="str">
        <f aca="false">IF(F6884&lt;=12,"0-12 months",IF(F6884&lt;=24,"13-24 months",IF(F6884&lt;=48,"25-48 months","49-72 months")))</f>
        <v>49-72 months</v>
      </c>
      <c r="Y6884" s="15" t="str">
        <f aca="false">IF(C6884=1,"Yes","No")</f>
        <v>Yes</v>
      </c>
      <c r="Z6884" s="15" t="n">
        <f aca="false">COUNTIF(J6884:O6884,"Yes")</f>
        <v>4</v>
      </c>
      <c r="AA6884" s="18" t="n">
        <f aca="false">S6884*W6884</f>
        <v>0</v>
      </c>
      <c r="AB6884" s="15" t="n">
        <f aca="false">(P6884="Month-to-month")+(I6884="Fiber optic")+(R6884="Electronic check")+(F6884&lt;=12)+(M6884="No")+(J6884="No")</f>
        <v>1</v>
      </c>
      <c r="AC6884" s="15" t="str">
        <f aca="false">IF(AB6884&gt;=5,"High",IF(AB6884&gt;=3,"Medium","Low"))</f>
        <v>Low</v>
      </c>
    </row>
    <row r="6885" customFormat="false" ht="15" hidden="false" customHeight="false" outlineLevel="0" collapsed="false">
      <c r="A6885" s="15" t="s">
        <v>6982</v>
      </c>
      <c r="B6885" s="15" t="s">
        <v>94</v>
      </c>
      <c r="C6885" s="15" t="n">
        <v>0</v>
      </c>
      <c r="D6885" s="15" t="s">
        <v>24</v>
      </c>
      <c r="E6885" s="15" t="s">
        <v>26</v>
      </c>
      <c r="F6885" s="15" t="n">
        <v>34</v>
      </c>
      <c r="G6885" s="15" t="s">
        <v>26</v>
      </c>
      <c r="H6885" s="15" t="s">
        <v>24</v>
      </c>
      <c r="I6885" s="15" t="s">
        <v>102</v>
      </c>
      <c r="J6885" s="15" t="s">
        <v>26</v>
      </c>
      <c r="K6885" s="15" t="s">
        <v>26</v>
      </c>
      <c r="L6885" s="15" t="s">
        <v>26</v>
      </c>
      <c r="M6885" s="15" t="s">
        <v>24</v>
      </c>
      <c r="N6885" s="15" t="s">
        <v>26</v>
      </c>
      <c r="O6885" s="15" t="s">
        <v>26</v>
      </c>
      <c r="P6885" s="15" t="s">
        <v>25</v>
      </c>
      <c r="Q6885" s="15" t="s">
        <v>26</v>
      </c>
      <c r="R6885" s="15" t="s">
        <v>19</v>
      </c>
      <c r="S6885" s="18" t="n">
        <v>105.35</v>
      </c>
      <c r="T6885" s="15" t="n">
        <v>3688.6</v>
      </c>
      <c r="U6885" s="15" t="s">
        <v>24</v>
      </c>
      <c r="V6885" s="18" t="n">
        <f aca="false">IF(ISNUMBER(T6885),T6885,0)</f>
        <v>3688.6</v>
      </c>
      <c r="W6885" s="15" t="n">
        <f aca="false">IF(U6885="Yes",1,0)</f>
        <v>0</v>
      </c>
      <c r="X6885" s="15" t="str">
        <f aca="false">IF(F6885&lt;=12,"0-12 months",IF(F6885&lt;=24,"13-24 months",IF(F6885&lt;=48,"25-48 months","49-72 months")))</f>
        <v>25-48 months</v>
      </c>
      <c r="Y6885" s="15" t="str">
        <f aca="false">IF(C6885=1,"Yes","No")</f>
        <v>No</v>
      </c>
      <c r="Z6885" s="15" t="n">
        <f aca="false">COUNTIF(J6885:O6885,"Yes")</f>
        <v>5</v>
      </c>
      <c r="AA6885" s="18" t="n">
        <f aca="false">S6885*W6885</f>
        <v>0</v>
      </c>
      <c r="AB6885" s="15" t="n">
        <f aca="false">(P6885="Month-to-month")+(I6885="Fiber optic")+(R6885="Electronic check")+(F6885&lt;=12)+(M6885="No")+(J6885="No")</f>
        <v>3</v>
      </c>
      <c r="AC6885" s="15" t="str">
        <f aca="false">IF(AB6885&gt;=5,"High",IF(AB6885&gt;=3,"Medium","Low"))</f>
        <v>Medium</v>
      </c>
    </row>
    <row r="6886" customFormat="false" ht="15" hidden="false" customHeight="false" outlineLevel="0" collapsed="false">
      <c r="A6886" s="15" t="s">
        <v>6983</v>
      </c>
      <c r="B6886" s="15" t="s">
        <v>98</v>
      </c>
      <c r="C6886" s="15" t="n">
        <v>0</v>
      </c>
      <c r="D6886" s="15" t="s">
        <v>26</v>
      </c>
      <c r="E6886" s="15" t="s">
        <v>24</v>
      </c>
      <c r="F6886" s="15" t="n">
        <v>3</v>
      </c>
      <c r="G6886" s="15" t="s">
        <v>24</v>
      </c>
      <c r="H6886" s="15" t="s">
        <v>95</v>
      </c>
      <c r="I6886" s="15" t="s">
        <v>96</v>
      </c>
      <c r="J6886" s="15" t="s">
        <v>24</v>
      </c>
      <c r="K6886" s="15" t="s">
        <v>24</v>
      </c>
      <c r="L6886" s="15" t="s">
        <v>24</v>
      </c>
      <c r="M6886" s="15" t="s">
        <v>24</v>
      </c>
      <c r="N6886" s="15" t="s">
        <v>24</v>
      </c>
      <c r="O6886" s="15" t="s">
        <v>26</v>
      </c>
      <c r="P6886" s="15" t="s">
        <v>25</v>
      </c>
      <c r="Q6886" s="15" t="s">
        <v>26</v>
      </c>
      <c r="R6886" s="15" t="s">
        <v>15</v>
      </c>
      <c r="S6886" s="18" t="n">
        <v>35.15</v>
      </c>
      <c r="T6886" s="15" t="n">
        <v>99.75</v>
      </c>
      <c r="U6886" s="15" t="s">
        <v>26</v>
      </c>
      <c r="V6886" s="18" t="n">
        <f aca="false">IF(ISNUMBER(T6886),T6886,0)</f>
        <v>99.75</v>
      </c>
      <c r="W6886" s="15" t="n">
        <f aca="false">IF(U6886="Yes",1,0)</f>
        <v>1</v>
      </c>
      <c r="X6886" s="15" t="str">
        <f aca="false">IF(F6886&lt;=12,"0-12 months",IF(F6886&lt;=24,"13-24 months",IF(F6886&lt;=48,"25-48 months","49-72 months")))</f>
        <v>0-12 months</v>
      </c>
      <c r="Y6886" s="15" t="str">
        <f aca="false">IF(C6886=1,"Yes","No")</f>
        <v>No</v>
      </c>
      <c r="Z6886" s="15" t="n">
        <f aca="false">COUNTIF(J6886:O6886,"Yes")</f>
        <v>1</v>
      </c>
      <c r="AA6886" s="18" t="n">
        <f aca="false">S6886*W6886</f>
        <v>35.15</v>
      </c>
      <c r="AB6886" s="15" t="n">
        <f aca="false">(P6886="Month-to-month")+(I6886="Fiber optic")+(R6886="Electronic check")+(F6886&lt;=12)+(M6886="No")+(J6886="No")</f>
        <v>5</v>
      </c>
      <c r="AC6886" s="15" t="str">
        <f aca="false">IF(AB6886&gt;=5,"High",IF(AB6886&gt;=3,"Medium","Low"))</f>
        <v>High</v>
      </c>
    </row>
    <row r="6887" customFormat="false" ht="15" hidden="false" customHeight="false" outlineLevel="0" collapsed="false">
      <c r="A6887" s="15" t="s">
        <v>6984</v>
      </c>
      <c r="B6887" s="15" t="s">
        <v>98</v>
      </c>
      <c r="C6887" s="15" t="n">
        <v>0</v>
      </c>
      <c r="D6887" s="15" t="s">
        <v>24</v>
      </c>
      <c r="E6887" s="15" t="s">
        <v>26</v>
      </c>
      <c r="F6887" s="15" t="n">
        <v>12</v>
      </c>
      <c r="G6887" s="15" t="s">
        <v>26</v>
      </c>
      <c r="H6887" s="15" t="s">
        <v>26</v>
      </c>
      <c r="I6887" s="15" t="s">
        <v>102</v>
      </c>
      <c r="J6887" s="15" t="s">
        <v>24</v>
      </c>
      <c r="K6887" s="15" t="s">
        <v>24</v>
      </c>
      <c r="L6887" s="15" t="s">
        <v>24</v>
      </c>
      <c r="M6887" s="15" t="s">
        <v>24</v>
      </c>
      <c r="N6887" s="15" t="s">
        <v>24</v>
      </c>
      <c r="O6887" s="15" t="s">
        <v>24</v>
      </c>
      <c r="P6887" s="15" t="s">
        <v>25</v>
      </c>
      <c r="Q6887" s="15" t="s">
        <v>26</v>
      </c>
      <c r="R6887" s="15" t="s">
        <v>21</v>
      </c>
      <c r="S6887" s="18" t="n">
        <v>73.75</v>
      </c>
      <c r="T6887" s="15" t="n">
        <v>871.4</v>
      </c>
      <c r="U6887" s="15" t="s">
        <v>26</v>
      </c>
      <c r="V6887" s="18" t="n">
        <f aca="false">IF(ISNUMBER(T6887),T6887,0)</f>
        <v>871.4</v>
      </c>
      <c r="W6887" s="15" t="n">
        <f aca="false">IF(U6887="Yes",1,0)</f>
        <v>1</v>
      </c>
      <c r="X6887" s="15" t="str">
        <f aca="false">IF(F6887&lt;=12,"0-12 months",IF(F6887&lt;=24,"13-24 months",IF(F6887&lt;=48,"25-48 months","49-72 months")))</f>
        <v>0-12 months</v>
      </c>
      <c r="Y6887" s="15" t="str">
        <f aca="false">IF(C6887=1,"Yes","No")</f>
        <v>No</v>
      </c>
      <c r="Z6887" s="15" t="n">
        <f aca="false">COUNTIF(J6887:O6887,"Yes")</f>
        <v>0</v>
      </c>
      <c r="AA6887" s="18" t="n">
        <f aca="false">S6887*W6887</f>
        <v>73.75</v>
      </c>
      <c r="AB6887" s="15" t="n">
        <f aca="false">(P6887="Month-to-month")+(I6887="Fiber optic")+(R6887="Electronic check")+(F6887&lt;=12)+(M6887="No")+(J6887="No")</f>
        <v>5</v>
      </c>
      <c r="AC6887" s="15" t="str">
        <f aca="false">IF(AB6887&gt;=5,"High",IF(AB6887&gt;=3,"Medium","Low"))</f>
        <v>High</v>
      </c>
    </row>
    <row r="6888" customFormat="false" ht="15" hidden="false" customHeight="false" outlineLevel="0" collapsed="false">
      <c r="A6888" s="15" t="s">
        <v>6985</v>
      </c>
      <c r="B6888" s="15" t="s">
        <v>94</v>
      </c>
      <c r="C6888" s="15" t="n">
        <v>1</v>
      </c>
      <c r="D6888" s="15" t="s">
        <v>24</v>
      </c>
      <c r="E6888" s="15" t="s">
        <v>24</v>
      </c>
      <c r="F6888" s="15" t="n">
        <v>8</v>
      </c>
      <c r="G6888" s="15" t="s">
        <v>26</v>
      </c>
      <c r="H6888" s="15" t="s">
        <v>26</v>
      </c>
      <c r="I6888" s="15" t="s">
        <v>102</v>
      </c>
      <c r="J6888" s="15" t="s">
        <v>24</v>
      </c>
      <c r="K6888" s="15" t="s">
        <v>24</v>
      </c>
      <c r="L6888" s="15" t="s">
        <v>26</v>
      </c>
      <c r="M6888" s="15" t="s">
        <v>24</v>
      </c>
      <c r="N6888" s="15" t="s">
        <v>26</v>
      </c>
      <c r="O6888" s="15" t="s">
        <v>26</v>
      </c>
      <c r="P6888" s="15" t="s">
        <v>25</v>
      </c>
      <c r="Q6888" s="15" t="s">
        <v>24</v>
      </c>
      <c r="R6888" s="15" t="s">
        <v>15</v>
      </c>
      <c r="S6888" s="18" t="n">
        <v>101.35</v>
      </c>
      <c r="T6888" s="15" t="n">
        <v>780.5</v>
      </c>
      <c r="U6888" s="15" t="s">
        <v>26</v>
      </c>
      <c r="V6888" s="18" t="n">
        <f aca="false">IF(ISNUMBER(T6888),T6888,0)</f>
        <v>780.5</v>
      </c>
      <c r="W6888" s="15" t="n">
        <f aca="false">IF(U6888="Yes",1,0)</f>
        <v>1</v>
      </c>
      <c r="X6888" s="15" t="str">
        <f aca="false">IF(F6888&lt;=12,"0-12 months",IF(F6888&lt;=24,"13-24 months",IF(F6888&lt;=48,"25-48 months","49-72 months")))</f>
        <v>0-12 months</v>
      </c>
      <c r="Y6888" s="15" t="str">
        <f aca="false">IF(C6888=1,"Yes","No")</f>
        <v>Yes</v>
      </c>
      <c r="Z6888" s="15" t="n">
        <f aca="false">COUNTIF(J6888:O6888,"Yes")</f>
        <v>3</v>
      </c>
      <c r="AA6888" s="18" t="n">
        <f aca="false">S6888*W6888</f>
        <v>101.35</v>
      </c>
      <c r="AB6888" s="15" t="n">
        <f aca="false">(P6888="Month-to-month")+(I6888="Fiber optic")+(R6888="Electronic check")+(F6888&lt;=12)+(M6888="No")+(J6888="No")</f>
        <v>6</v>
      </c>
      <c r="AC6888" s="15" t="str">
        <f aca="false">IF(AB6888&gt;=5,"High",IF(AB6888&gt;=3,"Medium","Low"))</f>
        <v>High</v>
      </c>
    </row>
    <row r="6889" customFormat="false" ht="15" hidden="false" customHeight="false" outlineLevel="0" collapsed="false">
      <c r="A6889" s="15" t="s">
        <v>6986</v>
      </c>
      <c r="B6889" s="15" t="s">
        <v>94</v>
      </c>
      <c r="C6889" s="15" t="n">
        <v>0</v>
      </c>
      <c r="D6889" s="15" t="s">
        <v>26</v>
      </c>
      <c r="E6889" s="15" t="s">
        <v>26</v>
      </c>
      <c r="F6889" s="15" t="n">
        <v>35</v>
      </c>
      <c r="G6889" s="15" t="s">
        <v>26</v>
      </c>
      <c r="H6889" s="15" t="s">
        <v>26</v>
      </c>
      <c r="I6889" s="15" t="s">
        <v>24</v>
      </c>
      <c r="J6889" s="15" t="s">
        <v>28</v>
      </c>
      <c r="K6889" s="15" t="s">
        <v>28</v>
      </c>
      <c r="L6889" s="15" t="s">
        <v>28</v>
      </c>
      <c r="M6889" s="15" t="s">
        <v>28</v>
      </c>
      <c r="N6889" s="15" t="s">
        <v>28</v>
      </c>
      <c r="O6889" s="15" t="s">
        <v>28</v>
      </c>
      <c r="P6889" s="15" t="s">
        <v>29</v>
      </c>
      <c r="Q6889" s="15" t="s">
        <v>24</v>
      </c>
      <c r="R6889" s="15" t="s">
        <v>19</v>
      </c>
      <c r="S6889" s="18" t="n">
        <v>24.3</v>
      </c>
      <c r="T6889" s="15" t="n">
        <v>821.6</v>
      </c>
      <c r="U6889" s="15" t="s">
        <v>24</v>
      </c>
      <c r="V6889" s="18" t="n">
        <f aca="false">IF(ISNUMBER(T6889),T6889,0)</f>
        <v>821.6</v>
      </c>
      <c r="W6889" s="15" t="n">
        <f aca="false">IF(U6889="Yes",1,0)</f>
        <v>0</v>
      </c>
      <c r="X6889" s="15" t="str">
        <f aca="false">IF(F6889&lt;=12,"0-12 months",IF(F6889&lt;=24,"13-24 months",IF(F6889&lt;=48,"25-48 months","49-72 months")))</f>
        <v>25-48 months</v>
      </c>
      <c r="Y6889" s="15" t="str">
        <f aca="false">IF(C6889=1,"Yes","No")</f>
        <v>No</v>
      </c>
      <c r="Z6889" s="15" t="n">
        <f aca="false">COUNTIF(J6889:O6889,"Yes")</f>
        <v>0</v>
      </c>
      <c r="AA6889" s="18" t="n">
        <f aca="false">S6889*W6889</f>
        <v>0</v>
      </c>
      <c r="AB6889" s="15" t="n">
        <f aca="false">(P6889="Month-to-month")+(I6889="Fiber optic")+(R6889="Electronic check")+(F6889&lt;=12)+(M6889="No")+(J6889="No")</f>
        <v>0</v>
      </c>
      <c r="AC6889" s="15" t="str">
        <f aca="false">IF(AB6889&gt;=5,"High",IF(AB6889&gt;=3,"Medium","Low"))</f>
        <v>Low</v>
      </c>
    </row>
    <row r="6890" customFormat="false" ht="15" hidden="false" customHeight="false" outlineLevel="0" collapsed="false">
      <c r="A6890" s="15" t="s">
        <v>6987</v>
      </c>
      <c r="B6890" s="15" t="s">
        <v>94</v>
      </c>
      <c r="C6890" s="15" t="n">
        <v>0</v>
      </c>
      <c r="D6890" s="15" t="s">
        <v>26</v>
      </c>
      <c r="E6890" s="15" t="s">
        <v>26</v>
      </c>
      <c r="F6890" s="15" t="n">
        <v>3</v>
      </c>
      <c r="G6890" s="15" t="s">
        <v>26</v>
      </c>
      <c r="H6890" s="15" t="s">
        <v>24</v>
      </c>
      <c r="I6890" s="15" t="s">
        <v>102</v>
      </c>
      <c r="J6890" s="15" t="s">
        <v>24</v>
      </c>
      <c r="K6890" s="15" t="s">
        <v>24</v>
      </c>
      <c r="L6890" s="15" t="s">
        <v>24</v>
      </c>
      <c r="M6890" s="15" t="s">
        <v>24</v>
      </c>
      <c r="N6890" s="15" t="s">
        <v>26</v>
      </c>
      <c r="O6890" s="15" t="s">
        <v>24</v>
      </c>
      <c r="P6890" s="15" t="s">
        <v>25</v>
      </c>
      <c r="Q6890" s="15" t="s">
        <v>26</v>
      </c>
      <c r="R6890" s="15" t="s">
        <v>15</v>
      </c>
      <c r="S6890" s="18" t="n">
        <v>80.7</v>
      </c>
      <c r="T6890" s="15" t="n">
        <v>239.45</v>
      </c>
      <c r="U6890" s="15" t="s">
        <v>24</v>
      </c>
      <c r="V6890" s="18" t="n">
        <f aca="false">IF(ISNUMBER(T6890),T6890,0)</f>
        <v>239.45</v>
      </c>
      <c r="W6890" s="15" t="n">
        <f aca="false">IF(U6890="Yes",1,0)</f>
        <v>0</v>
      </c>
      <c r="X6890" s="15" t="str">
        <f aca="false">IF(F6890&lt;=12,"0-12 months",IF(F6890&lt;=24,"13-24 months",IF(F6890&lt;=48,"25-48 months","49-72 months")))</f>
        <v>0-12 months</v>
      </c>
      <c r="Y6890" s="15" t="str">
        <f aca="false">IF(C6890=1,"Yes","No")</f>
        <v>No</v>
      </c>
      <c r="Z6890" s="15" t="n">
        <f aca="false">COUNTIF(J6890:O6890,"Yes")</f>
        <v>1</v>
      </c>
      <c r="AA6890" s="18" t="n">
        <f aca="false">S6890*W6890</f>
        <v>0</v>
      </c>
      <c r="AB6890" s="15" t="n">
        <f aca="false">(P6890="Month-to-month")+(I6890="Fiber optic")+(R6890="Electronic check")+(F6890&lt;=12)+(M6890="No")+(J6890="No")</f>
        <v>6</v>
      </c>
      <c r="AC6890" s="15" t="str">
        <f aca="false">IF(AB6890&gt;=5,"High",IF(AB6890&gt;=3,"Medium","Low"))</f>
        <v>High</v>
      </c>
    </row>
    <row r="6891" customFormat="false" ht="15" hidden="false" customHeight="false" outlineLevel="0" collapsed="false">
      <c r="A6891" s="15" t="s">
        <v>6988</v>
      </c>
      <c r="B6891" s="15" t="s">
        <v>98</v>
      </c>
      <c r="C6891" s="15" t="n">
        <v>0</v>
      </c>
      <c r="D6891" s="15" t="s">
        <v>24</v>
      </c>
      <c r="E6891" s="15" t="s">
        <v>24</v>
      </c>
      <c r="F6891" s="15" t="n">
        <v>3</v>
      </c>
      <c r="G6891" s="15" t="s">
        <v>26</v>
      </c>
      <c r="H6891" s="15" t="s">
        <v>24</v>
      </c>
      <c r="I6891" s="15" t="s">
        <v>102</v>
      </c>
      <c r="J6891" s="15" t="s">
        <v>24</v>
      </c>
      <c r="K6891" s="15" t="s">
        <v>24</v>
      </c>
      <c r="L6891" s="15" t="s">
        <v>26</v>
      </c>
      <c r="M6891" s="15" t="s">
        <v>26</v>
      </c>
      <c r="N6891" s="15" t="s">
        <v>26</v>
      </c>
      <c r="O6891" s="15" t="s">
        <v>24</v>
      </c>
      <c r="P6891" s="15" t="s">
        <v>25</v>
      </c>
      <c r="Q6891" s="15" t="s">
        <v>26</v>
      </c>
      <c r="R6891" s="15" t="s">
        <v>17</v>
      </c>
      <c r="S6891" s="18" t="n">
        <v>89.85</v>
      </c>
      <c r="T6891" s="15" t="n">
        <v>244.45</v>
      </c>
      <c r="U6891" s="15" t="s">
        <v>24</v>
      </c>
      <c r="V6891" s="18" t="n">
        <f aca="false">IF(ISNUMBER(T6891),T6891,0)</f>
        <v>244.45</v>
      </c>
      <c r="W6891" s="15" t="n">
        <f aca="false">IF(U6891="Yes",1,0)</f>
        <v>0</v>
      </c>
      <c r="X6891" s="15" t="str">
        <f aca="false">IF(F6891&lt;=12,"0-12 months",IF(F6891&lt;=24,"13-24 months",IF(F6891&lt;=48,"25-48 months","49-72 months")))</f>
        <v>0-12 months</v>
      </c>
      <c r="Y6891" s="15" t="str">
        <f aca="false">IF(C6891=1,"Yes","No")</f>
        <v>No</v>
      </c>
      <c r="Z6891" s="15" t="n">
        <f aca="false">COUNTIF(J6891:O6891,"Yes")</f>
        <v>3</v>
      </c>
      <c r="AA6891" s="18" t="n">
        <f aca="false">S6891*W6891</f>
        <v>0</v>
      </c>
      <c r="AB6891" s="15" t="n">
        <f aca="false">(P6891="Month-to-month")+(I6891="Fiber optic")+(R6891="Electronic check")+(F6891&lt;=12)+(M6891="No")+(J6891="No")</f>
        <v>4</v>
      </c>
      <c r="AC6891" s="15" t="str">
        <f aca="false">IF(AB6891&gt;=5,"High",IF(AB6891&gt;=3,"Medium","Low"))</f>
        <v>Medium</v>
      </c>
    </row>
    <row r="6892" customFormat="false" ht="15" hidden="false" customHeight="false" outlineLevel="0" collapsed="false">
      <c r="A6892" s="15" t="s">
        <v>6989</v>
      </c>
      <c r="B6892" s="15" t="s">
        <v>98</v>
      </c>
      <c r="C6892" s="15" t="n">
        <v>0</v>
      </c>
      <c r="D6892" s="15" t="s">
        <v>24</v>
      </c>
      <c r="E6892" s="15" t="s">
        <v>24</v>
      </c>
      <c r="F6892" s="15" t="n">
        <v>53</v>
      </c>
      <c r="G6892" s="15" t="s">
        <v>26</v>
      </c>
      <c r="H6892" s="15" t="s">
        <v>24</v>
      </c>
      <c r="I6892" s="15" t="s">
        <v>96</v>
      </c>
      <c r="J6892" s="15" t="s">
        <v>24</v>
      </c>
      <c r="K6892" s="15" t="s">
        <v>24</v>
      </c>
      <c r="L6892" s="15" t="s">
        <v>26</v>
      </c>
      <c r="M6892" s="15" t="s">
        <v>24</v>
      </c>
      <c r="N6892" s="15" t="s">
        <v>24</v>
      </c>
      <c r="O6892" s="15" t="s">
        <v>26</v>
      </c>
      <c r="P6892" s="15" t="s">
        <v>27</v>
      </c>
      <c r="Q6892" s="15" t="s">
        <v>26</v>
      </c>
      <c r="R6892" s="15" t="s">
        <v>15</v>
      </c>
      <c r="S6892" s="18" t="n">
        <v>61.1</v>
      </c>
      <c r="T6892" s="15" t="n">
        <v>3357.9</v>
      </c>
      <c r="U6892" s="15" t="s">
        <v>24</v>
      </c>
      <c r="V6892" s="18" t="n">
        <f aca="false">IF(ISNUMBER(T6892),T6892,0)</f>
        <v>3357.9</v>
      </c>
      <c r="W6892" s="15" t="n">
        <f aca="false">IF(U6892="Yes",1,0)</f>
        <v>0</v>
      </c>
      <c r="X6892" s="15" t="str">
        <f aca="false">IF(F6892&lt;=12,"0-12 months",IF(F6892&lt;=24,"13-24 months",IF(F6892&lt;=48,"25-48 months","49-72 months")))</f>
        <v>49-72 months</v>
      </c>
      <c r="Y6892" s="15" t="str">
        <f aca="false">IF(C6892=1,"Yes","No")</f>
        <v>No</v>
      </c>
      <c r="Z6892" s="15" t="n">
        <f aca="false">COUNTIF(J6892:O6892,"Yes")</f>
        <v>2</v>
      </c>
      <c r="AA6892" s="18" t="n">
        <f aca="false">S6892*W6892</f>
        <v>0</v>
      </c>
      <c r="AB6892" s="15" t="n">
        <f aca="false">(P6892="Month-to-month")+(I6892="Fiber optic")+(R6892="Electronic check")+(F6892&lt;=12)+(M6892="No")+(J6892="No")</f>
        <v>3</v>
      </c>
      <c r="AC6892" s="15" t="str">
        <f aca="false">IF(AB6892&gt;=5,"High",IF(AB6892&gt;=3,"Medium","Low"))</f>
        <v>Medium</v>
      </c>
    </row>
    <row r="6893" customFormat="false" ht="15" hidden="false" customHeight="false" outlineLevel="0" collapsed="false">
      <c r="A6893" s="15" t="s">
        <v>6990</v>
      </c>
      <c r="B6893" s="15" t="s">
        <v>94</v>
      </c>
      <c r="C6893" s="15" t="n">
        <v>0</v>
      </c>
      <c r="D6893" s="15" t="s">
        <v>26</v>
      </c>
      <c r="E6893" s="15" t="s">
        <v>24</v>
      </c>
      <c r="F6893" s="15" t="n">
        <v>4</v>
      </c>
      <c r="G6893" s="15" t="s">
        <v>24</v>
      </c>
      <c r="H6893" s="15" t="s">
        <v>95</v>
      </c>
      <c r="I6893" s="15" t="s">
        <v>96</v>
      </c>
      <c r="J6893" s="15" t="s">
        <v>26</v>
      </c>
      <c r="K6893" s="15" t="s">
        <v>24</v>
      </c>
      <c r="L6893" s="15" t="s">
        <v>24</v>
      </c>
      <c r="M6893" s="15" t="s">
        <v>24</v>
      </c>
      <c r="N6893" s="15" t="s">
        <v>24</v>
      </c>
      <c r="O6893" s="15" t="s">
        <v>24</v>
      </c>
      <c r="P6893" s="15" t="s">
        <v>25</v>
      </c>
      <c r="Q6893" s="15" t="s">
        <v>26</v>
      </c>
      <c r="R6893" s="15" t="s">
        <v>15</v>
      </c>
      <c r="S6893" s="18" t="n">
        <v>29.05</v>
      </c>
      <c r="T6893" s="15" t="n">
        <v>129.6</v>
      </c>
      <c r="U6893" s="15" t="s">
        <v>24</v>
      </c>
      <c r="V6893" s="18" t="n">
        <f aca="false">IF(ISNUMBER(T6893),T6893,0)</f>
        <v>129.6</v>
      </c>
      <c r="W6893" s="15" t="n">
        <f aca="false">IF(U6893="Yes",1,0)</f>
        <v>0</v>
      </c>
      <c r="X6893" s="15" t="str">
        <f aca="false">IF(F6893&lt;=12,"0-12 months",IF(F6893&lt;=24,"13-24 months",IF(F6893&lt;=48,"25-48 months","49-72 months")))</f>
        <v>0-12 months</v>
      </c>
      <c r="Y6893" s="15" t="str">
        <f aca="false">IF(C6893=1,"Yes","No")</f>
        <v>No</v>
      </c>
      <c r="Z6893" s="15" t="n">
        <f aca="false">COUNTIF(J6893:O6893,"Yes")</f>
        <v>1</v>
      </c>
      <c r="AA6893" s="18" t="n">
        <f aca="false">S6893*W6893</f>
        <v>0</v>
      </c>
      <c r="AB6893" s="15" t="n">
        <f aca="false">(P6893="Month-to-month")+(I6893="Fiber optic")+(R6893="Electronic check")+(F6893&lt;=12)+(M6893="No")+(J6893="No")</f>
        <v>4</v>
      </c>
      <c r="AC6893" s="15" t="str">
        <f aca="false">IF(AB6893&gt;=5,"High",IF(AB6893&gt;=3,"Medium","Low"))</f>
        <v>Medium</v>
      </c>
    </row>
    <row r="6894" customFormat="false" ht="15" hidden="false" customHeight="false" outlineLevel="0" collapsed="false">
      <c r="A6894" s="15" t="s">
        <v>6991</v>
      </c>
      <c r="B6894" s="15" t="s">
        <v>94</v>
      </c>
      <c r="C6894" s="15" t="n">
        <v>0</v>
      </c>
      <c r="D6894" s="15" t="s">
        <v>26</v>
      </c>
      <c r="E6894" s="15" t="s">
        <v>26</v>
      </c>
      <c r="F6894" s="15" t="n">
        <v>48</v>
      </c>
      <c r="G6894" s="15" t="s">
        <v>26</v>
      </c>
      <c r="H6894" s="15" t="s">
        <v>24</v>
      </c>
      <c r="I6894" s="15" t="s">
        <v>102</v>
      </c>
      <c r="J6894" s="15" t="s">
        <v>26</v>
      </c>
      <c r="K6894" s="15" t="s">
        <v>24</v>
      </c>
      <c r="L6894" s="15" t="s">
        <v>26</v>
      </c>
      <c r="M6894" s="15" t="s">
        <v>24</v>
      </c>
      <c r="N6894" s="15" t="s">
        <v>26</v>
      </c>
      <c r="O6894" s="15" t="s">
        <v>26</v>
      </c>
      <c r="P6894" s="15" t="s">
        <v>27</v>
      </c>
      <c r="Q6894" s="15" t="s">
        <v>26</v>
      </c>
      <c r="R6894" s="15" t="s">
        <v>19</v>
      </c>
      <c r="S6894" s="18" t="n">
        <v>99.7</v>
      </c>
      <c r="T6894" s="15" t="n">
        <v>4977.2</v>
      </c>
      <c r="U6894" s="15" t="s">
        <v>24</v>
      </c>
      <c r="V6894" s="18" t="n">
        <f aca="false">IF(ISNUMBER(T6894),T6894,0)</f>
        <v>4977.2</v>
      </c>
      <c r="W6894" s="15" t="n">
        <f aca="false">IF(U6894="Yes",1,0)</f>
        <v>0</v>
      </c>
      <c r="X6894" s="15" t="str">
        <f aca="false">IF(F6894&lt;=12,"0-12 months",IF(F6894&lt;=24,"13-24 months",IF(F6894&lt;=48,"25-48 months","49-72 months")))</f>
        <v>25-48 months</v>
      </c>
      <c r="Y6894" s="15" t="str">
        <f aca="false">IF(C6894=1,"Yes","No")</f>
        <v>No</v>
      </c>
      <c r="Z6894" s="15" t="n">
        <f aca="false">COUNTIF(J6894:O6894,"Yes")</f>
        <v>4</v>
      </c>
      <c r="AA6894" s="18" t="n">
        <f aca="false">S6894*W6894</f>
        <v>0</v>
      </c>
      <c r="AB6894" s="15" t="n">
        <f aca="false">(P6894="Month-to-month")+(I6894="Fiber optic")+(R6894="Electronic check")+(F6894&lt;=12)+(M6894="No")+(J6894="No")</f>
        <v>2</v>
      </c>
      <c r="AC6894" s="15" t="str">
        <f aca="false">IF(AB6894&gt;=5,"High",IF(AB6894&gt;=3,"Medium","Low"))</f>
        <v>Low</v>
      </c>
    </row>
    <row r="6895" customFormat="false" ht="15" hidden="false" customHeight="false" outlineLevel="0" collapsed="false">
      <c r="A6895" s="15" t="s">
        <v>6992</v>
      </c>
      <c r="B6895" s="15" t="s">
        <v>94</v>
      </c>
      <c r="C6895" s="15" t="n">
        <v>0</v>
      </c>
      <c r="D6895" s="15" t="s">
        <v>26</v>
      </c>
      <c r="E6895" s="15" t="s">
        <v>26</v>
      </c>
      <c r="F6895" s="15" t="n">
        <v>6</v>
      </c>
      <c r="G6895" s="15" t="s">
        <v>26</v>
      </c>
      <c r="H6895" s="15" t="s">
        <v>24</v>
      </c>
      <c r="I6895" s="15" t="s">
        <v>96</v>
      </c>
      <c r="J6895" s="15" t="s">
        <v>26</v>
      </c>
      <c r="K6895" s="15" t="s">
        <v>26</v>
      </c>
      <c r="L6895" s="15" t="s">
        <v>24</v>
      </c>
      <c r="M6895" s="15" t="s">
        <v>24</v>
      </c>
      <c r="N6895" s="15" t="s">
        <v>24</v>
      </c>
      <c r="O6895" s="15" t="s">
        <v>24</v>
      </c>
      <c r="P6895" s="15" t="s">
        <v>25</v>
      </c>
      <c r="Q6895" s="15" t="s">
        <v>24</v>
      </c>
      <c r="R6895" s="15" t="s">
        <v>21</v>
      </c>
      <c r="S6895" s="18" t="n">
        <v>55.9</v>
      </c>
      <c r="T6895" s="15" t="n">
        <v>365.35</v>
      </c>
      <c r="U6895" s="15" t="s">
        <v>26</v>
      </c>
      <c r="V6895" s="18" t="n">
        <f aca="false">IF(ISNUMBER(T6895),T6895,0)</f>
        <v>365.35</v>
      </c>
      <c r="W6895" s="15" t="n">
        <f aca="false">IF(U6895="Yes",1,0)</f>
        <v>1</v>
      </c>
      <c r="X6895" s="15" t="str">
        <f aca="false">IF(F6895&lt;=12,"0-12 months",IF(F6895&lt;=24,"13-24 months",IF(F6895&lt;=48,"25-48 months","49-72 months")))</f>
        <v>0-12 months</v>
      </c>
      <c r="Y6895" s="15" t="str">
        <f aca="false">IF(C6895=1,"Yes","No")</f>
        <v>No</v>
      </c>
      <c r="Z6895" s="15" t="n">
        <f aca="false">COUNTIF(J6895:O6895,"Yes")</f>
        <v>2</v>
      </c>
      <c r="AA6895" s="18" t="n">
        <f aca="false">S6895*W6895</f>
        <v>55.9</v>
      </c>
      <c r="AB6895" s="15" t="n">
        <f aca="false">(P6895="Month-to-month")+(I6895="Fiber optic")+(R6895="Electronic check")+(F6895&lt;=12)+(M6895="No")+(J6895="No")</f>
        <v>3</v>
      </c>
      <c r="AC6895" s="15" t="str">
        <f aca="false">IF(AB6895&gt;=5,"High",IF(AB6895&gt;=3,"Medium","Low"))</f>
        <v>Medium</v>
      </c>
    </row>
    <row r="6896" customFormat="false" ht="15" hidden="false" customHeight="false" outlineLevel="0" collapsed="false">
      <c r="A6896" s="15" t="s">
        <v>6993</v>
      </c>
      <c r="B6896" s="15" t="s">
        <v>98</v>
      </c>
      <c r="C6896" s="15" t="n">
        <v>1</v>
      </c>
      <c r="D6896" s="15" t="s">
        <v>26</v>
      </c>
      <c r="E6896" s="15" t="s">
        <v>24</v>
      </c>
      <c r="F6896" s="15" t="n">
        <v>3</v>
      </c>
      <c r="G6896" s="15" t="s">
        <v>26</v>
      </c>
      <c r="H6896" s="15" t="s">
        <v>26</v>
      </c>
      <c r="I6896" s="15" t="s">
        <v>102</v>
      </c>
      <c r="J6896" s="15" t="s">
        <v>24</v>
      </c>
      <c r="K6896" s="15" t="s">
        <v>26</v>
      </c>
      <c r="L6896" s="15" t="s">
        <v>26</v>
      </c>
      <c r="M6896" s="15" t="s">
        <v>24</v>
      </c>
      <c r="N6896" s="15" t="s">
        <v>26</v>
      </c>
      <c r="O6896" s="15" t="s">
        <v>26</v>
      </c>
      <c r="P6896" s="15" t="s">
        <v>25</v>
      </c>
      <c r="Q6896" s="15" t="s">
        <v>26</v>
      </c>
      <c r="R6896" s="15" t="s">
        <v>15</v>
      </c>
      <c r="S6896" s="18" t="n">
        <v>105.9</v>
      </c>
      <c r="T6896" s="15" t="n">
        <v>334.65</v>
      </c>
      <c r="U6896" s="15" t="s">
        <v>26</v>
      </c>
      <c r="V6896" s="18" t="n">
        <f aca="false">IF(ISNUMBER(T6896),T6896,0)</f>
        <v>334.65</v>
      </c>
      <c r="W6896" s="15" t="n">
        <f aca="false">IF(U6896="Yes",1,0)</f>
        <v>1</v>
      </c>
      <c r="X6896" s="15" t="str">
        <f aca="false">IF(F6896&lt;=12,"0-12 months",IF(F6896&lt;=24,"13-24 months",IF(F6896&lt;=48,"25-48 months","49-72 months")))</f>
        <v>0-12 months</v>
      </c>
      <c r="Y6896" s="15" t="str">
        <f aca="false">IF(C6896=1,"Yes","No")</f>
        <v>Yes</v>
      </c>
      <c r="Z6896" s="15" t="n">
        <f aca="false">COUNTIF(J6896:O6896,"Yes")</f>
        <v>4</v>
      </c>
      <c r="AA6896" s="18" t="n">
        <f aca="false">S6896*W6896</f>
        <v>105.9</v>
      </c>
      <c r="AB6896" s="15" t="n">
        <f aca="false">(P6896="Month-to-month")+(I6896="Fiber optic")+(R6896="Electronic check")+(F6896&lt;=12)+(M6896="No")+(J6896="No")</f>
        <v>6</v>
      </c>
      <c r="AC6896" s="15" t="str">
        <f aca="false">IF(AB6896&gt;=5,"High",IF(AB6896&gt;=3,"Medium","Low"))</f>
        <v>High</v>
      </c>
    </row>
    <row r="6897" customFormat="false" ht="15" hidden="false" customHeight="false" outlineLevel="0" collapsed="false">
      <c r="A6897" s="15" t="s">
        <v>6994</v>
      </c>
      <c r="B6897" s="15" t="s">
        <v>98</v>
      </c>
      <c r="C6897" s="15" t="n">
        <v>0</v>
      </c>
      <c r="D6897" s="15" t="s">
        <v>26</v>
      </c>
      <c r="E6897" s="15" t="s">
        <v>26</v>
      </c>
      <c r="F6897" s="15" t="n">
        <v>54</v>
      </c>
      <c r="G6897" s="15" t="s">
        <v>24</v>
      </c>
      <c r="H6897" s="15" t="s">
        <v>95</v>
      </c>
      <c r="I6897" s="15" t="s">
        <v>96</v>
      </c>
      <c r="J6897" s="15" t="s">
        <v>24</v>
      </c>
      <c r="K6897" s="15" t="s">
        <v>24</v>
      </c>
      <c r="L6897" s="15" t="s">
        <v>26</v>
      </c>
      <c r="M6897" s="15" t="s">
        <v>26</v>
      </c>
      <c r="N6897" s="15" t="s">
        <v>24</v>
      </c>
      <c r="O6897" s="15" t="s">
        <v>26</v>
      </c>
      <c r="P6897" s="15" t="s">
        <v>29</v>
      </c>
      <c r="Q6897" s="15" t="s">
        <v>24</v>
      </c>
      <c r="R6897" s="15" t="s">
        <v>21</v>
      </c>
      <c r="S6897" s="18" t="n">
        <v>46</v>
      </c>
      <c r="T6897" s="15" t="n">
        <v>2424.05</v>
      </c>
      <c r="U6897" s="15" t="s">
        <v>24</v>
      </c>
      <c r="V6897" s="18" t="n">
        <f aca="false">IF(ISNUMBER(T6897),T6897,0)</f>
        <v>2424.05</v>
      </c>
      <c r="W6897" s="15" t="n">
        <f aca="false">IF(U6897="Yes",1,0)</f>
        <v>0</v>
      </c>
      <c r="X6897" s="15" t="str">
        <f aca="false">IF(F6897&lt;=12,"0-12 months",IF(F6897&lt;=24,"13-24 months",IF(F6897&lt;=48,"25-48 months","49-72 months")))</f>
        <v>49-72 months</v>
      </c>
      <c r="Y6897" s="15" t="str">
        <f aca="false">IF(C6897=1,"Yes","No")</f>
        <v>No</v>
      </c>
      <c r="Z6897" s="15" t="n">
        <f aca="false">COUNTIF(J6897:O6897,"Yes")</f>
        <v>3</v>
      </c>
      <c r="AA6897" s="18" t="n">
        <f aca="false">S6897*W6897</f>
        <v>0</v>
      </c>
      <c r="AB6897" s="15" t="n">
        <f aca="false">(P6897="Month-to-month")+(I6897="Fiber optic")+(R6897="Electronic check")+(F6897&lt;=12)+(M6897="No")+(J6897="No")</f>
        <v>1</v>
      </c>
      <c r="AC6897" s="15" t="str">
        <f aca="false">IF(AB6897&gt;=5,"High",IF(AB6897&gt;=3,"Medium","Low"))</f>
        <v>Low</v>
      </c>
    </row>
    <row r="6898" customFormat="false" ht="15" hidden="false" customHeight="false" outlineLevel="0" collapsed="false">
      <c r="A6898" s="15" t="s">
        <v>6995</v>
      </c>
      <c r="B6898" s="15" t="s">
        <v>94</v>
      </c>
      <c r="C6898" s="15" t="n">
        <v>0</v>
      </c>
      <c r="D6898" s="15" t="s">
        <v>24</v>
      </c>
      <c r="E6898" s="15" t="s">
        <v>24</v>
      </c>
      <c r="F6898" s="15" t="n">
        <v>1</v>
      </c>
      <c r="G6898" s="15" t="s">
        <v>26</v>
      </c>
      <c r="H6898" s="15" t="s">
        <v>24</v>
      </c>
      <c r="I6898" s="15" t="s">
        <v>96</v>
      </c>
      <c r="J6898" s="15" t="s">
        <v>24</v>
      </c>
      <c r="K6898" s="15" t="s">
        <v>24</v>
      </c>
      <c r="L6898" s="15" t="s">
        <v>24</v>
      </c>
      <c r="M6898" s="15" t="s">
        <v>24</v>
      </c>
      <c r="N6898" s="15" t="s">
        <v>24</v>
      </c>
      <c r="O6898" s="15" t="s">
        <v>24</v>
      </c>
      <c r="P6898" s="15" t="s">
        <v>25</v>
      </c>
      <c r="Q6898" s="15" t="s">
        <v>24</v>
      </c>
      <c r="R6898" s="15" t="s">
        <v>17</v>
      </c>
      <c r="S6898" s="18" t="n">
        <v>43.95</v>
      </c>
      <c r="T6898" s="15" t="n">
        <v>43.95</v>
      </c>
      <c r="U6898" s="15" t="s">
        <v>26</v>
      </c>
      <c r="V6898" s="18" t="n">
        <f aca="false">IF(ISNUMBER(T6898),T6898,0)</f>
        <v>43.95</v>
      </c>
      <c r="W6898" s="15" t="n">
        <f aca="false">IF(U6898="Yes",1,0)</f>
        <v>1</v>
      </c>
      <c r="X6898" s="15" t="str">
        <f aca="false">IF(F6898&lt;=12,"0-12 months",IF(F6898&lt;=24,"13-24 months",IF(F6898&lt;=48,"25-48 months","49-72 months")))</f>
        <v>0-12 months</v>
      </c>
      <c r="Y6898" s="15" t="str">
        <f aca="false">IF(C6898=1,"Yes","No")</f>
        <v>No</v>
      </c>
      <c r="Z6898" s="15" t="n">
        <f aca="false">COUNTIF(J6898:O6898,"Yes")</f>
        <v>0</v>
      </c>
      <c r="AA6898" s="18" t="n">
        <f aca="false">S6898*W6898</f>
        <v>43.95</v>
      </c>
      <c r="AB6898" s="15" t="n">
        <f aca="false">(P6898="Month-to-month")+(I6898="Fiber optic")+(R6898="Electronic check")+(F6898&lt;=12)+(M6898="No")+(J6898="No")</f>
        <v>4</v>
      </c>
      <c r="AC6898" s="15" t="str">
        <f aca="false">IF(AB6898&gt;=5,"High",IF(AB6898&gt;=3,"Medium","Low"))</f>
        <v>Medium</v>
      </c>
    </row>
    <row r="6899" customFormat="false" ht="15" hidden="false" customHeight="false" outlineLevel="0" collapsed="false">
      <c r="A6899" s="15" t="s">
        <v>6996</v>
      </c>
      <c r="B6899" s="15" t="s">
        <v>98</v>
      </c>
      <c r="C6899" s="15" t="n">
        <v>0</v>
      </c>
      <c r="D6899" s="15" t="s">
        <v>24</v>
      </c>
      <c r="E6899" s="15" t="s">
        <v>24</v>
      </c>
      <c r="F6899" s="15" t="n">
        <v>62</v>
      </c>
      <c r="G6899" s="15" t="s">
        <v>26</v>
      </c>
      <c r="H6899" s="15" t="s">
        <v>24</v>
      </c>
      <c r="I6899" s="15" t="s">
        <v>96</v>
      </c>
      <c r="J6899" s="15" t="s">
        <v>24</v>
      </c>
      <c r="K6899" s="15" t="s">
        <v>26</v>
      </c>
      <c r="L6899" s="15" t="s">
        <v>26</v>
      </c>
      <c r="M6899" s="15" t="s">
        <v>26</v>
      </c>
      <c r="N6899" s="15" t="s">
        <v>26</v>
      </c>
      <c r="O6899" s="15" t="s">
        <v>26</v>
      </c>
      <c r="P6899" s="15" t="s">
        <v>25</v>
      </c>
      <c r="Q6899" s="15" t="s">
        <v>26</v>
      </c>
      <c r="R6899" s="15" t="s">
        <v>19</v>
      </c>
      <c r="S6899" s="18" t="n">
        <v>80.4</v>
      </c>
      <c r="T6899" s="15" t="n">
        <v>4981.15</v>
      </c>
      <c r="U6899" s="15" t="s">
        <v>24</v>
      </c>
      <c r="V6899" s="18" t="n">
        <f aca="false">IF(ISNUMBER(T6899),T6899,0)</f>
        <v>4981.15</v>
      </c>
      <c r="W6899" s="15" t="n">
        <f aca="false">IF(U6899="Yes",1,0)</f>
        <v>0</v>
      </c>
      <c r="X6899" s="15" t="str">
        <f aca="false">IF(F6899&lt;=12,"0-12 months",IF(F6899&lt;=24,"13-24 months",IF(F6899&lt;=48,"25-48 months","49-72 months")))</f>
        <v>49-72 months</v>
      </c>
      <c r="Y6899" s="15" t="str">
        <f aca="false">IF(C6899=1,"Yes","No")</f>
        <v>No</v>
      </c>
      <c r="Z6899" s="15" t="n">
        <f aca="false">COUNTIF(J6899:O6899,"Yes")</f>
        <v>5</v>
      </c>
      <c r="AA6899" s="18" t="n">
        <f aca="false">S6899*W6899</f>
        <v>0</v>
      </c>
      <c r="AB6899" s="15" t="n">
        <f aca="false">(P6899="Month-to-month")+(I6899="Fiber optic")+(R6899="Electronic check")+(F6899&lt;=12)+(M6899="No")+(J6899="No")</f>
        <v>2</v>
      </c>
      <c r="AC6899" s="15" t="str">
        <f aca="false">IF(AB6899&gt;=5,"High",IF(AB6899&gt;=3,"Medium","Low"))</f>
        <v>Low</v>
      </c>
    </row>
    <row r="6900" customFormat="false" ht="15" hidden="false" customHeight="false" outlineLevel="0" collapsed="false">
      <c r="A6900" s="15" t="s">
        <v>6997</v>
      </c>
      <c r="B6900" s="15" t="s">
        <v>98</v>
      </c>
      <c r="C6900" s="15" t="n">
        <v>0</v>
      </c>
      <c r="D6900" s="15" t="s">
        <v>26</v>
      </c>
      <c r="E6900" s="15" t="s">
        <v>26</v>
      </c>
      <c r="F6900" s="15" t="n">
        <v>22</v>
      </c>
      <c r="G6900" s="15" t="s">
        <v>26</v>
      </c>
      <c r="H6900" s="15" t="s">
        <v>24</v>
      </c>
      <c r="I6900" s="15" t="s">
        <v>102</v>
      </c>
      <c r="J6900" s="15" t="s">
        <v>24</v>
      </c>
      <c r="K6900" s="15" t="s">
        <v>26</v>
      </c>
      <c r="L6900" s="15" t="s">
        <v>26</v>
      </c>
      <c r="M6900" s="15" t="s">
        <v>24</v>
      </c>
      <c r="N6900" s="15" t="s">
        <v>26</v>
      </c>
      <c r="O6900" s="15" t="s">
        <v>26</v>
      </c>
      <c r="P6900" s="15" t="s">
        <v>27</v>
      </c>
      <c r="Q6900" s="15" t="s">
        <v>26</v>
      </c>
      <c r="R6900" s="15" t="s">
        <v>17</v>
      </c>
      <c r="S6900" s="18" t="n">
        <v>100.05</v>
      </c>
      <c r="T6900" s="15" t="n">
        <v>2090.25</v>
      </c>
      <c r="U6900" s="15" t="s">
        <v>24</v>
      </c>
      <c r="V6900" s="18" t="n">
        <f aca="false">IF(ISNUMBER(T6900),T6900,0)</f>
        <v>2090.25</v>
      </c>
      <c r="W6900" s="15" t="n">
        <f aca="false">IF(U6900="Yes",1,0)</f>
        <v>0</v>
      </c>
      <c r="X6900" s="15" t="str">
        <f aca="false">IF(F6900&lt;=12,"0-12 months",IF(F6900&lt;=24,"13-24 months",IF(F6900&lt;=48,"25-48 months","49-72 months")))</f>
        <v>13-24 months</v>
      </c>
      <c r="Y6900" s="15" t="str">
        <f aca="false">IF(C6900=1,"Yes","No")</f>
        <v>No</v>
      </c>
      <c r="Z6900" s="15" t="n">
        <f aca="false">COUNTIF(J6900:O6900,"Yes")</f>
        <v>4</v>
      </c>
      <c r="AA6900" s="18" t="n">
        <f aca="false">S6900*W6900</f>
        <v>0</v>
      </c>
      <c r="AB6900" s="15" t="n">
        <f aca="false">(P6900="Month-to-month")+(I6900="Fiber optic")+(R6900="Electronic check")+(F6900&lt;=12)+(M6900="No")+(J6900="No")</f>
        <v>3</v>
      </c>
      <c r="AC6900" s="15" t="str">
        <f aca="false">IF(AB6900&gt;=5,"High",IF(AB6900&gt;=3,"Medium","Low"))</f>
        <v>Medium</v>
      </c>
    </row>
    <row r="6901" customFormat="false" ht="15" hidden="false" customHeight="false" outlineLevel="0" collapsed="false">
      <c r="A6901" s="15" t="s">
        <v>6998</v>
      </c>
      <c r="B6901" s="15" t="s">
        <v>98</v>
      </c>
      <c r="C6901" s="15" t="n">
        <v>0</v>
      </c>
      <c r="D6901" s="15" t="s">
        <v>24</v>
      </c>
      <c r="E6901" s="15" t="s">
        <v>24</v>
      </c>
      <c r="F6901" s="15" t="n">
        <v>1</v>
      </c>
      <c r="G6901" s="15" t="s">
        <v>26</v>
      </c>
      <c r="H6901" s="15" t="s">
        <v>24</v>
      </c>
      <c r="I6901" s="15" t="s">
        <v>96</v>
      </c>
      <c r="J6901" s="15" t="s">
        <v>24</v>
      </c>
      <c r="K6901" s="15" t="s">
        <v>24</v>
      </c>
      <c r="L6901" s="15" t="s">
        <v>24</v>
      </c>
      <c r="M6901" s="15" t="s">
        <v>24</v>
      </c>
      <c r="N6901" s="15" t="s">
        <v>24</v>
      </c>
      <c r="O6901" s="15" t="s">
        <v>24</v>
      </c>
      <c r="P6901" s="15" t="s">
        <v>25</v>
      </c>
      <c r="Q6901" s="15" t="s">
        <v>26</v>
      </c>
      <c r="R6901" s="15" t="s">
        <v>19</v>
      </c>
      <c r="S6901" s="18" t="n">
        <v>45.1</v>
      </c>
      <c r="T6901" s="15" t="n">
        <v>45.1</v>
      </c>
      <c r="U6901" s="15" t="s">
        <v>26</v>
      </c>
      <c r="V6901" s="18" t="n">
        <f aca="false">IF(ISNUMBER(T6901),T6901,0)</f>
        <v>45.1</v>
      </c>
      <c r="W6901" s="15" t="n">
        <f aca="false">IF(U6901="Yes",1,0)</f>
        <v>1</v>
      </c>
      <c r="X6901" s="15" t="str">
        <f aca="false">IF(F6901&lt;=12,"0-12 months",IF(F6901&lt;=24,"13-24 months",IF(F6901&lt;=48,"25-48 months","49-72 months")))</f>
        <v>0-12 months</v>
      </c>
      <c r="Y6901" s="15" t="str">
        <f aca="false">IF(C6901=1,"Yes","No")</f>
        <v>No</v>
      </c>
      <c r="Z6901" s="15" t="n">
        <f aca="false">COUNTIF(J6901:O6901,"Yes")</f>
        <v>0</v>
      </c>
      <c r="AA6901" s="18" t="n">
        <f aca="false">S6901*W6901</f>
        <v>45.1</v>
      </c>
      <c r="AB6901" s="15" t="n">
        <f aca="false">(P6901="Month-to-month")+(I6901="Fiber optic")+(R6901="Electronic check")+(F6901&lt;=12)+(M6901="No")+(J6901="No")</f>
        <v>4</v>
      </c>
      <c r="AC6901" s="15" t="str">
        <f aca="false">IF(AB6901&gt;=5,"High",IF(AB6901&gt;=3,"Medium","Low"))</f>
        <v>Medium</v>
      </c>
    </row>
    <row r="6902" customFormat="false" ht="15" hidden="false" customHeight="false" outlineLevel="0" collapsed="false">
      <c r="A6902" s="15" t="s">
        <v>6999</v>
      </c>
      <c r="B6902" s="15" t="s">
        <v>98</v>
      </c>
      <c r="C6902" s="15" t="n">
        <v>1</v>
      </c>
      <c r="D6902" s="15" t="s">
        <v>24</v>
      </c>
      <c r="E6902" s="15" t="s">
        <v>24</v>
      </c>
      <c r="F6902" s="15" t="n">
        <v>51</v>
      </c>
      <c r="G6902" s="15" t="s">
        <v>26</v>
      </c>
      <c r="H6902" s="15" t="s">
        <v>24</v>
      </c>
      <c r="I6902" s="15" t="s">
        <v>102</v>
      </c>
      <c r="J6902" s="15" t="s">
        <v>24</v>
      </c>
      <c r="K6902" s="15" t="s">
        <v>24</v>
      </c>
      <c r="L6902" s="15" t="s">
        <v>26</v>
      </c>
      <c r="M6902" s="15" t="s">
        <v>24</v>
      </c>
      <c r="N6902" s="15" t="s">
        <v>26</v>
      </c>
      <c r="O6902" s="15" t="s">
        <v>26</v>
      </c>
      <c r="P6902" s="15" t="s">
        <v>27</v>
      </c>
      <c r="Q6902" s="15" t="s">
        <v>26</v>
      </c>
      <c r="R6902" s="15" t="s">
        <v>19</v>
      </c>
      <c r="S6902" s="18" t="n">
        <v>94</v>
      </c>
      <c r="T6902" s="15" t="n">
        <v>4905.75</v>
      </c>
      <c r="U6902" s="15" t="s">
        <v>24</v>
      </c>
      <c r="V6902" s="18" t="n">
        <f aca="false">IF(ISNUMBER(T6902),T6902,0)</f>
        <v>4905.75</v>
      </c>
      <c r="W6902" s="15" t="n">
        <f aca="false">IF(U6902="Yes",1,0)</f>
        <v>0</v>
      </c>
      <c r="X6902" s="15" t="str">
        <f aca="false">IF(F6902&lt;=12,"0-12 months",IF(F6902&lt;=24,"13-24 months",IF(F6902&lt;=48,"25-48 months","49-72 months")))</f>
        <v>49-72 months</v>
      </c>
      <c r="Y6902" s="15" t="str">
        <f aca="false">IF(C6902=1,"Yes","No")</f>
        <v>Yes</v>
      </c>
      <c r="Z6902" s="15" t="n">
        <f aca="false">COUNTIF(J6902:O6902,"Yes")</f>
        <v>3</v>
      </c>
      <c r="AA6902" s="18" t="n">
        <f aca="false">S6902*W6902</f>
        <v>0</v>
      </c>
      <c r="AB6902" s="15" t="n">
        <f aca="false">(P6902="Month-to-month")+(I6902="Fiber optic")+(R6902="Electronic check")+(F6902&lt;=12)+(M6902="No")+(J6902="No")</f>
        <v>3</v>
      </c>
      <c r="AC6902" s="15" t="str">
        <f aca="false">IF(AB6902&gt;=5,"High",IF(AB6902&gt;=3,"Medium","Low"))</f>
        <v>Medium</v>
      </c>
    </row>
    <row r="6903" customFormat="false" ht="15" hidden="false" customHeight="false" outlineLevel="0" collapsed="false">
      <c r="A6903" s="15" t="s">
        <v>7000</v>
      </c>
      <c r="B6903" s="15" t="s">
        <v>94</v>
      </c>
      <c r="C6903" s="15" t="n">
        <v>0</v>
      </c>
      <c r="D6903" s="15" t="s">
        <v>24</v>
      </c>
      <c r="E6903" s="15" t="s">
        <v>24</v>
      </c>
      <c r="F6903" s="15" t="n">
        <v>30</v>
      </c>
      <c r="G6903" s="15" t="s">
        <v>26</v>
      </c>
      <c r="H6903" s="15" t="s">
        <v>26</v>
      </c>
      <c r="I6903" s="15" t="s">
        <v>96</v>
      </c>
      <c r="J6903" s="15" t="s">
        <v>24</v>
      </c>
      <c r="K6903" s="15" t="s">
        <v>26</v>
      </c>
      <c r="L6903" s="15" t="s">
        <v>26</v>
      </c>
      <c r="M6903" s="15" t="s">
        <v>24</v>
      </c>
      <c r="N6903" s="15" t="s">
        <v>26</v>
      </c>
      <c r="O6903" s="15" t="s">
        <v>24</v>
      </c>
      <c r="P6903" s="15" t="s">
        <v>27</v>
      </c>
      <c r="Q6903" s="15" t="s">
        <v>26</v>
      </c>
      <c r="R6903" s="15" t="s">
        <v>21</v>
      </c>
      <c r="S6903" s="18" t="n">
        <v>68.95</v>
      </c>
      <c r="T6903" s="15" t="n">
        <v>2038.7</v>
      </c>
      <c r="U6903" s="15" t="s">
        <v>24</v>
      </c>
      <c r="V6903" s="18" t="n">
        <f aca="false">IF(ISNUMBER(T6903),T6903,0)</f>
        <v>2038.7</v>
      </c>
      <c r="W6903" s="15" t="n">
        <f aca="false">IF(U6903="Yes",1,0)</f>
        <v>0</v>
      </c>
      <c r="X6903" s="15" t="str">
        <f aca="false">IF(F6903&lt;=12,"0-12 months",IF(F6903&lt;=24,"13-24 months",IF(F6903&lt;=48,"25-48 months","49-72 months")))</f>
        <v>25-48 months</v>
      </c>
      <c r="Y6903" s="15" t="str">
        <f aca="false">IF(C6903=1,"Yes","No")</f>
        <v>No</v>
      </c>
      <c r="Z6903" s="15" t="n">
        <f aca="false">COUNTIF(J6903:O6903,"Yes")</f>
        <v>3</v>
      </c>
      <c r="AA6903" s="18" t="n">
        <f aca="false">S6903*W6903</f>
        <v>0</v>
      </c>
      <c r="AB6903" s="15" t="n">
        <f aca="false">(P6903="Month-to-month")+(I6903="Fiber optic")+(R6903="Electronic check")+(F6903&lt;=12)+(M6903="No")+(J6903="No")</f>
        <v>2</v>
      </c>
      <c r="AC6903" s="15" t="str">
        <f aca="false">IF(AB6903&gt;=5,"High",IF(AB6903&gt;=3,"Medium","Low"))</f>
        <v>Low</v>
      </c>
    </row>
    <row r="6904" customFormat="false" ht="15" hidden="false" customHeight="false" outlineLevel="0" collapsed="false">
      <c r="A6904" s="15" t="s">
        <v>7001</v>
      </c>
      <c r="B6904" s="15" t="s">
        <v>94</v>
      </c>
      <c r="C6904" s="15" t="n">
        <v>1</v>
      </c>
      <c r="D6904" s="15" t="s">
        <v>26</v>
      </c>
      <c r="E6904" s="15" t="s">
        <v>24</v>
      </c>
      <c r="F6904" s="15" t="n">
        <v>56</v>
      </c>
      <c r="G6904" s="15" t="s">
        <v>26</v>
      </c>
      <c r="H6904" s="15" t="s">
        <v>26</v>
      </c>
      <c r="I6904" s="15" t="s">
        <v>96</v>
      </c>
      <c r="J6904" s="15" t="s">
        <v>26</v>
      </c>
      <c r="K6904" s="15" t="s">
        <v>26</v>
      </c>
      <c r="L6904" s="15" t="s">
        <v>26</v>
      </c>
      <c r="M6904" s="15" t="s">
        <v>26</v>
      </c>
      <c r="N6904" s="15" t="s">
        <v>24</v>
      </c>
      <c r="O6904" s="15" t="s">
        <v>24</v>
      </c>
      <c r="P6904" s="15" t="s">
        <v>27</v>
      </c>
      <c r="Q6904" s="15" t="s">
        <v>26</v>
      </c>
      <c r="R6904" s="15" t="s">
        <v>21</v>
      </c>
      <c r="S6904" s="18" t="n">
        <v>68.45</v>
      </c>
      <c r="T6904" s="15" t="n">
        <v>4014</v>
      </c>
      <c r="U6904" s="15" t="s">
        <v>24</v>
      </c>
      <c r="V6904" s="18" t="n">
        <f aca="false">IF(ISNUMBER(T6904),T6904,0)</f>
        <v>4014</v>
      </c>
      <c r="W6904" s="15" t="n">
        <f aca="false">IF(U6904="Yes",1,0)</f>
        <v>0</v>
      </c>
      <c r="X6904" s="15" t="str">
        <f aca="false">IF(F6904&lt;=12,"0-12 months",IF(F6904&lt;=24,"13-24 months",IF(F6904&lt;=48,"25-48 months","49-72 months")))</f>
        <v>49-72 months</v>
      </c>
      <c r="Y6904" s="15" t="str">
        <f aca="false">IF(C6904=1,"Yes","No")</f>
        <v>Yes</v>
      </c>
      <c r="Z6904" s="15" t="n">
        <f aca="false">COUNTIF(J6904:O6904,"Yes")</f>
        <v>4</v>
      </c>
      <c r="AA6904" s="18" t="n">
        <f aca="false">S6904*W6904</f>
        <v>0</v>
      </c>
      <c r="AB6904" s="15" t="n">
        <f aca="false">(P6904="Month-to-month")+(I6904="Fiber optic")+(R6904="Electronic check")+(F6904&lt;=12)+(M6904="No")+(J6904="No")</f>
        <v>0</v>
      </c>
      <c r="AC6904" s="15" t="str">
        <f aca="false">IF(AB6904&gt;=5,"High",IF(AB6904&gt;=3,"Medium","Low"))</f>
        <v>Low</v>
      </c>
    </row>
    <row r="6905" customFormat="false" ht="15" hidden="false" customHeight="false" outlineLevel="0" collapsed="false">
      <c r="A6905" s="15" t="s">
        <v>7002</v>
      </c>
      <c r="B6905" s="15" t="s">
        <v>98</v>
      </c>
      <c r="C6905" s="15" t="n">
        <v>0</v>
      </c>
      <c r="D6905" s="15" t="s">
        <v>26</v>
      </c>
      <c r="E6905" s="15" t="s">
        <v>24</v>
      </c>
      <c r="F6905" s="15" t="n">
        <v>35</v>
      </c>
      <c r="G6905" s="15" t="s">
        <v>26</v>
      </c>
      <c r="H6905" s="15" t="s">
        <v>26</v>
      </c>
      <c r="I6905" s="15" t="s">
        <v>96</v>
      </c>
      <c r="J6905" s="15" t="s">
        <v>24</v>
      </c>
      <c r="K6905" s="15" t="s">
        <v>26</v>
      </c>
      <c r="L6905" s="15" t="s">
        <v>24</v>
      </c>
      <c r="M6905" s="15" t="s">
        <v>26</v>
      </c>
      <c r="N6905" s="15" t="s">
        <v>26</v>
      </c>
      <c r="O6905" s="15" t="s">
        <v>24</v>
      </c>
      <c r="P6905" s="15" t="s">
        <v>27</v>
      </c>
      <c r="Q6905" s="15" t="s">
        <v>26</v>
      </c>
      <c r="R6905" s="15" t="s">
        <v>15</v>
      </c>
      <c r="S6905" s="18" t="n">
        <v>69</v>
      </c>
      <c r="T6905" s="15" t="n">
        <v>2441.7</v>
      </c>
      <c r="U6905" s="15" t="s">
        <v>24</v>
      </c>
      <c r="V6905" s="18" t="n">
        <f aca="false">IF(ISNUMBER(T6905),T6905,0)</f>
        <v>2441.7</v>
      </c>
      <c r="W6905" s="15" t="n">
        <f aca="false">IF(U6905="Yes",1,0)</f>
        <v>0</v>
      </c>
      <c r="X6905" s="15" t="str">
        <f aca="false">IF(F6905&lt;=12,"0-12 months",IF(F6905&lt;=24,"13-24 months",IF(F6905&lt;=48,"25-48 months","49-72 months")))</f>
        <v>25-48 months</v>
      </c>
      <c r="Y6905" s="15" t="str">
        <f aca="false">IF(C6905=1,"Yes","No")</f>
        <v>No</v>
      </c>
      <c r="Z6905" s="15" t="n">
        <f aca="false">COUNTIF(J6905:O6905,"Yes")</f>
        <v>3</v>
      </c>
      <c r="AA6905" s="18" t="n">
        <f aca="false">S6905*W6905</f>
        <v>0</v>
      </c>
      <c r="AB6905" s="15" t="n">
        <f aca="false">(P6905="Month-to-month")+(I6905="Fiber optic")+(R6905="Electronic check")+(F6905&lt;=12)+(M6905="No")+(J6905="No")</f>
        <v>2</v>
      </c>
      <c r="AC6905" s="15" t="str">
        <f aca="false">IF(AB6905&gt;=5,"High",IF(AB6905&gt;=3,"Medium","Low"))</f>
        <v>Low</v>
      </c>
    </row>
    <row r="6906" customFormat="false" ht="15" hidden="false" customHeight="false" outlineLevel="0" collapsed="false">
      <c r="A6906" s="15" t="s">
        <v>7003</v>
      </c>
      <c r="B6906" s="15" t="s">
        <v>94</v>
      </c>
      <c r="C6906" s="15" t="n">
        <v>1</v>
      </c>
      <c r="D6906" s="15" t="s">
        <v>24</v>
      </c>
      <c r="E6906" s="15" t="s">
        <v>24</v>
      </c>
      <c r="F6906" s="15" t="n">
        <v>64</v>
      </c>
      <c r="G6906" s="15" t="s">
        <v>24</v>
      </c>
      <c r="H6906" s="15" t="s">
        <v>95</v>
      </c>
      <c r="I6906" s="15" t="s">
        <v>96</v>
      </c>
      <c r="J6906" s="15" t="s">
        <v>24</v>
      </c>
      <c r="K6906" s="15" t="s">
        <v>26</v>
      </c>
      <c r="L6906" s="15" t="s">
        <v>24</v>
      </c>
      <c r="M6906" s="15" t="s">
        <v>26</v>
      </c>
      <c r="N6906" s="15" t="s">
        <v>26</v>
      </c>
      <c r="O6906" s="15" t="s">
        <v>24</v>
      </c>
      <c r="P6906" s="15" t="s">
        <v>25</v>
      </c>
      <c r="Q6906" s="15" t="s">
        <v>26</v>
      </c>
      <c r="R6906" s="15" t="s">
        <v>15</v>
      </c>
      <c r="S6906" s="18" t="n">
        <v>43.85</v>
      </c>
      <c r="T6906" s="15" t="n">
        <v>2751</v>
      </c>
      <c r="U6906" s="15" t="s">
        <v>24</v>
      </c>
      <c r="V6906" s="18" t="n">
        <f aca="false">IF(ISNUMBER(T6906),T6906,0)</f>
        <v>2751</v>
      </c>
      <c r="W6906" s="15" t="n">
        <f aca="false">IF(U6906="Yes",1,0)</f>
        <v>0</v>
      </c>
      <c r="X6906" s="15" t="str">
        <f aca="false">IF(F6906&lt;=12,"0-12 months",IF(F6906&lt;=24,"13-24 months",IF(F6906&lt;=48,"25-48 months","49-72 months")))</f>
        <v>49-72 months</v>
      </c>
      <c r="Y6906" s="15" t="str">
        <f aca="false">IF(C6906=1,"Yes","No")</f>
        <v>Yes</v>
      </c>
      <c r="Z6906" s="15" t="n">
        <f aca="false">COUNTIF(J6906:O6906,"Yes")</f>
        <v>3</v>
      </c>
      <c r="AA6906" s="18" t="n">
        <f aca="false">S6906*W6906</f>
        <v>0</v>
      </c>
      <c r="AB6906" s="15" t="n">
        <f aca="false">(P6906="Month-to-month")+(I6906="Fiber optic")+(R6906="Electronic check")+(F6906&lt;=12)+(M6906="No")+(J6906="No")</f>
        <v>3</v>
      </c>
      <c r="AC6906" s="15" t="str">
        <f aca="false">IF(AB6906&gt;=5,"High",IF(AB6906&gt;=3,"Medium","Low"))</f>
        <v>Medium</v>
      </c>
    </row>
    <row r="6907" customFormat="false" ht="15" hidden="false" customHeight="false" outlineLevel="0" collapsed="false">
      <c r="A6907" s="15" t="s">
        <v>7004</v>
      </c>
      <c r="B6907" s="15" t="s">
        <v>98</v>
      </c>
      <c r="C6907" s="15" t="n">
        <v>0</v>
      </c>
      <c r="D6907" s="15" t="s">
        <v>24</v>
      </c>
      <c r="E6907" s="15" t="s">
        <v>26</v>
      </c>
      <c r="F6907" s="15" t="n">
        <v>30</v>
      </c>
      <c r="G6907" s="15" t="s">
        <v>24</v>
      </c>
      <c r="H6907" s="15" t="s">
        <v>95</v>
      </c>
      <c r="I6907" s="15" t="s">
        <v>96</v>
      </c>
      <c r="J6907" s="15" t="s">
        <v>24</v>
      </c>
      <c r="K6907" s="15" t="s">
        <v>24</v>
      </c>
      <c r="L6907" s="15" t="s">
        <v>24</v>
      </c>
      <c r="M6907" s="15" t="s">
        <v>24</v>
      </c>
      <c r="N6907" s="15" t="s">
        <v>26</v>
      </c>
      <c r="O6907" s="15" t="s">
        <v>26</v>
      </c>
      <c r="P6907" s="15" t="s">
        <v>25</v>
      </c>
      <c r="Q6907" s="15" t="s">
        <v>26</v>
      </c>
      <c r="R6907" s="15" t="s">
        <v>15</v>
      </c>
      <c r="S6907" s="18" t="n">
        <v>44.5</v>
      </c>
      <c r="T6907" s="15" t="n">
        <v>1307.8</v>
      </c>
      <c r="U6907" s="15" t="s">
        <v>24</v>
      </c>
      <c r="V6907" s="18" t="n">
        <f aca="false">IF(ISNUMBER(T6907),T6907,0)</f>
        <v>1307.8</v>
      </c>
      <c r="W6907" s="15" t="n">
        <f aca="false">IF(U6907="Yes",1,0)</f>
        <v>0</v>
      </c>
      <c r="X6907" s="15" t="str">
        <f aca="false">IF(F6907&lt;=12,"0-12 months",IF(F6907&lt;=24,"13-24 months",IF(F6907&lt;=48,"25-48 months","49-72 months")))</f>
        <v>25-48 months</v>
      </c>
      <c r="Y6907" s="15" t="str">
        <f aca="false">IF(C6907=1,"Yes","No")</f>
        <v>No</v>
      </c>
      <c r="Z6907" s="15" t="n">
        <f aca="false">COUNTIF(J6907:O6907,"Yes")</f>
        <v>2</v>
      </c>
      <c r="AA6907" s="18" t="n">
        <f aca="false">S6907*W6907</f>
        <v>0</v>
      </c>
      <c r="AB6907" s="15" t="n">
        <f aca="false">(P6907="Month-to-month")+(I6907="Fiber optic")+(R6907="Electronic check")+(F6907&lt;=12)+(M6907="No")+(J6907="No")</f>
        <v>4</v>
      </c>
      <c r="AC6907" s="15" t="str">
        <f aca="false">IF(AB6907&gt;=5,"High",IF(AB6907&gt;=3,"Medium","Low"))</f>
        <v>Medium</v>
      </c>
    </row>
    <row r="6908" customFormat="false" ht="15" hidden="false" customHeight="false" outlineLevel="0" collapsed="false">
      <c r="A6908" s="15" t="s">
        <v>7005</v>
      </c>
      <c r="B6908" s="15" t="s">
        <v>94</v>
      </c>
      <c r="C6908" s="15" t="n">
        <v>0</v>
      </c>
      <c r="D6908" s="15" t="s">
        <v>26</v>
      </c>
      <c r="E6908" s="15" t="s">
        <v>26</v>
      </c>
      <c r="F6908" s="15" t="n">
        <v>25</v>
      </c>
      <c r="G6908" s="15" t="s">
        <v>26</v>
      </c>
      <c r="H6908" s="15" t="s">
        <v>24</v>
      </c>
      <c r="I6908" s="15" t="s">
        <v>24</v>
      </c>
      <c r="J6908" s="15" t="s">
        <v>28</v>
      </c>
      <c r="K6908" s="15" t="s">
        <v>28</v>
      </c>
      <c r="L6908" s="15" t="s">
        <v>28</v>
      </c>
      <c r="M6908" s="15" t="s">
        <v>28</v>
      </c>
      <c r="N6908" s="15" t="s">
        <v>28</v>
      </c>
      <c r="O6908" s="15" t="s">
        <v>28</v>
      </c>
      <c r="P6908" s="15" t="s">
        <v>29</v>
      </c>
      <c r="Q6908" s="15" t="s">
        <v>26</v>
      </c>
      <c r="R6908" s="15" t="s">
        <v>17</v>
      </c>
      <c r="S6908" s="18" t="n">
        <v>18.7</v>
      </c>
      <c r="T6908" s="15" t="n">
        <v>383.65</v>
      </c>
      <c r="U6908" s="15" t="s">
        <v>24</v>
      </c>
      <c r="V6908" s="18" t="n">
        <f aca="false">IF(ISNUMBER(T6908),T6908,0)</f>
        <v>383.65</v>
      </c>
      <c r="W6908" s="15" t="n">
        <f aca="false">IF(U6908="Yes",1,0)</f>
        <v>0</v>
      </c>
      <c r="X6908" s="15" t="str">
        <f aca="false">IF(F6908&lt;=12,"0-12 months",IF(F6908&lt;=24,"13-24 months",IF(F6908&lt;=48,"25-48 months","49-72 months")))</f>
        <v>25-48 months</v>
      </c>
      <c r="Y6908" s="15" t="str">
        <f aca="false">IF(C6908=1,"Yes","No")</f>
        <v>No</v>
      </c>
      <c r="Z6908" s="15" t="n">
        <f aca="false">COUNTIF(J6908:O6908,"Yes")</f>
        <v>0</v>
      </c>
      <c r="AA6908" s="18" t="n">
        <f aca="false">S6908*W6908</f>
        <v>0</v>
      </c>
      <c r="AB6908" s="15" t="n">
        <f aca="false">(P6908="Month-to-month")+(I6908="Fiber optic")+(R6908="Electronic check")+(F6908&lt;=12)+(M6908="No")+(J6908="No")</f>
        <v>0</v>
      </c>
      <c r="AC6908" s="15" t="str">
        <f aca="false">IF(AB6908&gt;=5,"High",IF(AB6908&gt;=3,"Medium","Low"))</f>
        <v>Low</v>
      </c>
    </row>
    <row r="6909" customFormat="false" ht="15" hidden="false" customHeight="false" outlineLevel="0" collapsed="false">
      <c r="A6909" s="15" t="s">
        <v>7006</v>
      </c>
      <c r="B6909" s="15" t="s">
        <v>94</v>
      </c>
      <c r="C6909" s="15" t="n">
        <v>0</v>
      </c>
      <c r="D6909" s="15" t="s">
        <v>24</v>
      </c>
      <c r="E6909" s="15" t="s">
        <v>24</v>
      </c>
      <c r="F6909" s="15" t="n">
        <v>41</v>
      </c>
      <c r="G6909" s="15" t="s">
        <v>26</v>
      </c>
      <c r="H6909" s="15" t="s">
        <v>24</v>
      </c>
      <c r="I6909" s="15" t="s">
        <v>102</v>
      </c>
      <c r="J6909" s="15" t="s">
        <v>24</v>
      </c>
      <c r="K6909" s="15" t="s">
        <v>24</v>
      </c>
      <c r="L6909" s="15" t="s">
        <v>24</v>
      </c>
      <c r="M6909" s="15" t="s">
        <v>24</v>
      </c>
      <c r="N6909" s="15" t="s">
        <v>24</v>
      </c>
      <c r="O6909" s="15" t="s">
        <v>24</v>
      </c>
      <c r="P6909" s="15" t="s">
        <v>25</v>
      </c>
      <c r="Q6909" s="15" t="s">
        <v>24</v>
      </c>
      <c r="R6909" s="15" t="s">
        <v>19</v>
      </c>
      <c r="S6909" s="18" t="n">
        <v>70.25</v>
      </c>
      <c r="T6909" s="15" t="n">
        <v>2868.05</v>
      </c>
      <c r="U6909" s="15" t="s">
        <v>26</v>
      </c>
      <c r="V6909" s="18" t="n">
        <f aca="false">IF(ISNUMBER(T6909),T6909,0)</f>
        <v>2868.05</v>
      </c>
      <c r="W6909" s="15" t="n">
        <f aca="false">IF(U6909="Yes",1,0)</f>
        <v>1</v>
      </c>
      <c r="X6909" s="15" t="str">
        <f aca="false">IF(F6909&lt;=12,"0-12 months",IF(F6909&lt;=24,"13-24 months",IF(F6909&lt;=48,"25-48 months","49-72 months")))</f>
        <v>25-48 months</v>
      </c>
      <c r="Y6909" s="15" t="str">
        <f aca="false">IF(C6909=1,"Yes","No")</f>
        <v>No</v>
      </c>
      <c r="Z6909" s="15" t="n">
        <f aca="false">COUNTIF(J6909:O6909,"Yes")</f>
        <v>0</v>
      </c>
      <c r="AA6909" s="18" t="n">
        <f aca="false">S6909*W6909</f>
        <v>70.25</v>
      </c>
      <c r="AB6909" s="15" t="n">
        <f aca="false">(P6909="Month-to-month")+(I6909="Fiber optic")+(R6909="Electronic check")+(F6909&lt;=12)+(M6909="No")+(J6909="No")</f>
        <v>4</v>
      </c>
      <c r="AC6909" s="15" t="str">
        <f aca="false">IF(AB6909&gt;=5,"High",IF(AB6909&gt;=3,"Medium","Low"))</f>
        <v>Medium</v>
      </c>
    </row>
    <row r="6910" customFormat="false" ht="15" hidden="false" customHeight="false" outlineLevel="0" collapsed="false">
      <c r="A6910" s="15" t="s">
        <v>7007</v>
      </c>
      <c r="B6910" s="15" t="s">
        <v>98</v>
      </c>
      <c r="C6910" s="15" t="n">
        <v>0</v>
      </c>
      <c r="D6910" s="15" t="s">
        <v>24</v>
      </c>
      <c r="E6910" s="15" t="s">
        <v>26</v>
      </c>
      <c r="F6910" s="15" t="n">
        <v>9</v>
      </c>
      <c r="G6910" s="15" t="s">
        <v>26</v>
      </c>
      <c r="H6910" s="15" t="s">
        <v>24</v>
      </c>
      <c r="I6910" s="15" t="s">
        <v>96</v>
      </c>
      <c r="J6910" s="15" t="s">
        <v>24</v>
      </c>
      <c r="K6910" s="15" t="s">
        <v>24</v>
      </c>
      <c r="L6910" s="15" t="s">
        <v>24</v>
      </c>
      <c r="M6910" s="15" t="s">
        <v>24</v>
      </c>
      <c r="N6910" s="15" t="s">
        <v>26</v>
      </c>
      <c r="O6910" s="15" t="s">
        <v>24</v>
      </c>
      <c r="P6910" s="15" t="s">
        <v>25</v>
      </c>
      <c r="Q6910" s="15" t="s">
        <v>24</v>
      </c>
      <c r="R6910" s="15" t="s">
        <v>15</v>
      </c>
      <c r="S6910" s="18" t="n">
        <v>55.35</v>
      </c>
      <c r="T6910" s="15" t="n">
        <v>449.75</v>
      </c>
      <c r="U6910" s="15" t="s">
        <v>26</v>
      </c>
      <c r="V6910" s="18" t="n">
        <f aca="false">IF(ISNUMBER(T6910),T6910,0)</f>
        <v>449.75</v>
      </c>
      <c r="W6910" s="15" t="n">
        <f aca="false">IF(U6910="Yes",1,0)</f>
        <v>1</v>
      </c>
      <c r="X6910" s="15" t="str">
        <f aca="false">IF(F6910&lt;=12,"0-12 months",IF(F6910&lt;=24,"13-24 months",IF(F6910&lt;=48,"25-48 months","49-72 months")))</f>
        <v>0-12 months</v>
      </c>
      <c r="Y6910" s="15" t="str">
        <f aca="false">IF(C6910=1,"Yes","No")</f>
        <v>No</v>
      </c>
      <c r="Z6910" s="15" t="n">
        <f aca="false">COUNTIF(J6910:O6910,"Yes")</f>
        <v>1</v>
      </c>
      <c r="AA6910" s="18" t="n">
        <f aca="false">S6910*W6910</f>
        <v>55.35</v>
      </c>
      <c r="AB6910" s="15" t="n">
        <f aca="false">(P6910="Month-to-month")+(I6910="Fiber optic")+(R6910="Electronic check")+(F6910&lt;=12)+(M6910="No")+(J6910="No")</f>
        <v>5</v>
      </c>
      <c r="AC6910" s="15" t="str">
        <f aca="false">IF(AB6910&gt;=5,"High",IF(AB6910&gt;=3,"Medium","Low"))</f>
        <v>High</v>
      </c>
    </row>
    <row r="6911" customFormat="false" ht="15" hidden="false" customHeight="false" outlineLevel="0" collapsed="false">
      <c r="A6911" s="15" t="s">
        <v>7008</v>
      </c>
      <c r="B6911" s="15" t="s">
        <v>94</v>
      </c>
      <c r="C6911" s="15" t="n">
        <v>0</v>
      </c>
      <c r="D6911" s="15" t="s">
        <v>26</v>
      </c>
      <c r="E6911" s="15" t="s">
        <v>24</v>
      </c>
      <c r="F6911" s="15" t="n">
        <v>1</v>
      </c>
      <c r="G6911" s="15" t="s">
        <v>26</v>
      </c>
      <c r="H6911" s="15" t="s">
        <v>24</v>
      </c>
      <c r="I6911" s="15" t="s">
        <v>96</v>
      </c>
      <c r="J6911" s="15" t="s">
        <v>26</v>
      </c>
      <c r="K6911" s="15" t="s">
        <v>26</v>
      </c>
      <c r="L6911" s="15" t="s">
        <v>24</v>
      </c>
      <c r="M6911" s="15" t="s">
        <v>24</v>
      </c>
      <c r="N6911" s="15" t="s">
        <v>24</v>
      </c>
      <c r="O6911" s="15" t="s">
        <v>24</v>
      </c>
      <c r="P6911" s="15" t="s">
        <v>25</v>
      </c>
      <c r="Q6911" s="15" t="s">
        <v>26</v>
      </c>
      <c r="R6911" s="15" t="s">
        <v>17</v>
      </c>
      <c r="S6911" s="18" t="n">
        <v>53.55</v>
      </c>
      <c r="T6911" s="15" t="n">
        <v>53.55</v>
      </c>
      <c r="U6911" s="15" t="s">
        <v>24</v>
      </c>
      <c r="V6911" s="18" t="n">
        <f aca="false">IF(ISNUMBER(T6911),T6911,0)</f>
        <v>53.55</v>
      </c>
      <c r="W6911" s="15" t="n">
        <f aca="false">IF(U6911="Yes",1,0)</f>
        <v>0</v>
      </c>
      <c r="X6911" s="15" t="str">
        <f aca="false">IF(F6911&lt;=12,"0-12 months",IF(F6911&lt;=24,"13-24 months",IF(F6911&lt;=48,"25-48 months","49-72 months")))</f>
        <v>0-12 months</v>
      </c>
      <c r="Y6911" s="15" t="str">
        <f aca="false">IF(C6911=1,"Yes","No")</f>
        <v>No</v>
      </c>
      <c r="Z6911" s="15" t="n">
        <f aca="false">COUNTIF(J6911:O6911,"Yes")</f>
        <v>2</v>
      </c>
      <c r="AA6911" s="18" t="n">
        <f aca="false">S6911*W6911</f>
        <v>0</v>
      </c>
      <c r="AB6911" s="15" t="n">
        <f aca="false">(P6911="Month-to-month")+(I6911="Fiber optic")+(R6911="Electronic check")+(F6911&lt;=12)+(M6911="No")+(J6911="No")</f>
        <v>3</v>
      </c>
      <c r="AC6911" s="15" t="str">
        <f aca="false">IF(AB6911&gt;=5,"High",IF(AB6911&gt;=3,"Medium","Low"))</f>
        <v>Medium</v>
      </c>
    </row>
    <row r="6912" customFormat="false" ht="15" hidden="false" customHeight="false" outlineLevel="0" collapsed="false">
      <c r="A6912" s="15" t="s">
        <v>7009</v>
      </c>
      <c r="B6912" s="15" t="s">
        <v>98</v>
      </c>
      <c r="C6912" s="15" t="n">
        <v>0</v>
      </c>
      <c r="D6912" s="15" t="s">
        <v>24</v>
      </c>
      <c r="E6912" s="15" t="s">
        <v>26</v>
      </c>
      <c r="F6912" s="15" t="n">
        <v>70</v>
      </c>
      <c r="G6912" s="15" t="s">
        <v>26</v>
      </c>
      <c r="H6912" s="15" t="s">
        <v>26</v>
      </c>
      <c r="I6912" s="15" t="s">
        <v>102</v>
      </c>
      <c r="J6912" s="15" t="s">
        <v>26</v>
      </c>
      <c r="K6912" s="15" t="s">
        <v>26</v>
      </c>
      <c r="L6912" s="15" t="s">
        <v>26</v>
      </c>
      <c r="M6912" s="15" t="s">
        <v>26</v>
      </c>
      <c r="N6912" s="15" t="s">
        <v>26</v>
      </c>
      <c r="O6912" s="15" t="s">
        <v>26</v>
      </c>
      <c r="P6912" s="15" t="s">
        <v>29</v>
      </c>
      <c r="Q6912" s="15" t="s">
        <v>26</v>
      </c>
      <c r="R6912" s="15" t="s">
        <v>15</v>
      </c>
      <c r="S6912" s="18" t="n">
        <v>114.6</v>
      </c>
      <c r="T6912" s="15" t="n">
        <v>7882.5</v>
      </c>
      <c r="U6912" s="15" t="s">
        <v>24</v>
      </c>
      <c r="V6912" s="18" t="n">
        <f aca="false">IF(ISNUMBER(T6912),T6912,0)</f>
        <v>7882.5</v>
      </c>
      <c r="W6912" s="15" t="n">
        <f aca="false">IF(U6912="Yes",1,0)</f>
        <v>0</v>
      </c>
      <c r="X6912" s="15" t="str">
        <f aca="false">IF(F6912&lt;=12,"0-12 months",IF(F6912&lt;=24,"13-24 months",IF(F6912&lt;=48,"25-48 months","49-72 months")))</f>
        <v>49-72 months</v>
      </c>
      <c r="Y6912" s="15" t="str">
        <f aca="false">IF(C6912=1,"Yes","No")</f>
        <v>No</v>
      </c>
      <c r="Z6912" s="15" t="n">
        <f aca="false">COUNTIF(J6912:O6912,"Yes")</f>
        <v>6</v>
      </c>
      <c r="AA6912" s="18" t="n">
        <f aca="false">S6912*W6912</f>
        <v>0</v>
      </c>
      <c r="AB6912" s="15" t="n">
        <f aca="false">(P6912="Month-to-month")+(I6912="Fiber optic")+(R6912="Electronic check")+(F6912&lt;=12)+(M6912="No")+(J6912="No")</f>
        <v>2</v>
      </c>
      <c r="AC6912" s="15" t="str">
        <f aca="false">IF(AB6912&gt;=5,"High",IF(AB6912&gt;=3,"Medium","Low"))</f>
        <v>Low</v>
      </c>
    </row>
    <row r="6913" customFormat="false" ht="15" hidden="false" customHeight="false" outlineLevel="0" collapsed="false">
      <c r="A6913" s="15" t="s">
        <v>7010</v>
      </c>
      <c r="B6913" s="15" t="s">
        <v>94</v>
      </c>
      <c r="C6913" s="15" t="n">
        <v>0</v>
      </c>
      <c r="D6913" s="15" t="s">
        <v>26</v>
      </c>
      <c r="E6913" s="15" t="s">
        <v>26</v>
      </c>
      <c r="F6913" s="15" t="n">
        <v>57</v>
      </c>
      <c r="G6913" s="15" t="s">
        <v>26</v>
      </c>
      <c r="H6913" s="15" t="s">
        <v>24</v>
      </c>
      <c r="I6913" s="15" t="s">
        <v>24</v>
      </c>
      <c r="J6913" s="15" t="s">
        <v>28</v>
      </c>
      <c r="K6913" s="15" t="s">
        <v>28</v>
      </c>
      <c r="L6913" s="15" t="s">
        <v>28</v>
      </c>
      <c r="M6913" s="15" t="s">
        <v>28</v>
      </c>
      <c r="N6913" s="15" t="s">
        <v>28</v>
      </c>
      <c r="O6913" s="15" t="s">
        <v>28</v>
      </c>
      <c r="P6913" s="15" t="s">
        <v>29</v>
      </c>
      <c r="Q6913" s="15" t="s">
        <v>26</v>
      </c>
      <c r="R6913" s="15" t="s">
        <v>19</v>
      </c>
      <c r="S6913" s="18" t="n">
        <v>20.1</v>
      </c>
      <c r="T6913" s="15" t="n">
        <v>1087.7</v>
      </c>
      <c r="U6913" s="15" t="s">
        <v>24</v>
      </c>
      <c r="V6913" s="18" t="n">
        <f aca="false">IF(ISNUMBER(T6913),T6913,0)</f>
        <v>1087.7</v>
      </c>
      <c r="W6913" s="15" t="n">
        <f aca="false">IF(U6913="Yes",1,0)</f>
        <v>0</v>
      </c>
      <c r="X6913" s="15" t="str">
        <f aca="false">IF(F6913&lt;=12,"0-12 months",IF(F6913&lt;=24,"13-24 months",IF(F6913&lt;=48,"25-48 months","49-72 months")))</f>
        <v>49-72 months</v>
      </c>
      <c r="Y6913" s="15" t="str">
        <f aca="false">IF(C6913=1,"Yes","No")</f>
        <v>No</v>
      </c>
      <c r="Z6913" s="15" t="n">
        <f aca="false">COUNTIF(J6913:O6913,"Yes")</f>
        <v>0</v>
      </c>
      <c r="AA6913" s="18" t="n">
        <f aca="false">S6913*W6913</f>
        <v>0</v>
      </c>
      <c r="AB6913" s="15" t="n">
        <f aca="false">(P6913="Month-to-month")+(I6913="Fiber optic")+(R6913="Electronic check")+(F6913&lt;=12)+(M6913="No")+(J6913="No")</f>
        <v>0</v>
      </c>
      <c r="AC6913" s="15" t="str">
        <f aca="false">IF(AB6913&gt;=5,"High",IF(AB6913&gt;=3,"Medium","Low"))</f>
        <v>Low</v>
      </c>
    </row>
    <row r="6914" customFormat="false" ht="15" hidden="false" customHeight="false" outlineLevel="0" collapsed="false">
      <c r="A6914" s="15" t="s">
        <v>7011</v>
      </c>
      <c r="B6914" s="15" t="s">
        <v>98</v>
      </c>
      <c r="C6914" s="15" t="n">
        <v>0</v>
      </c>
      <c r="D6914" s="15" t="s">
        <v>24</v>
      </c>
      <c r="E6914" s="15" t="s">
        <v>24</v>
      </c>
      <c r="F6914" s="15" t="n">
        <v>9</v>
      </c>
      <c r="G6914" s="15" t="s">
        <v>26</v>
      </c>
      <c r="H6914" s="15" t="s">
        <v>26</v>
      </c>
      <c r="I6914" s="15" t="s">
        <v>102</v>
      </c>
      <c r="J6914" s="15" t="s">
        <v>24</v>
      </c>
      <c r="K6914" s="15" t="s">
        <v>24</v>
      </c>
      <c r="L6914" s="15" t="s">
        <v>24</v>
      </c>
      <c r="M6914" s="15" t="s">
        <v>24</v>
      </c>
      <c r="N6914" s="15" t="s">
        <v>26</v>
      </c>
      <c r="O6914" s="15" t="s">
        <v>24</v>
      </c>
      <c r="P6914" s="15" t="s">
        <v>25</v>
      </c>
      <c r="Q6914" s="15" t="s">
        <v>26</v>
      </c>
      <c r="R6914" s="15" t="s">
        <v>15</v>
      </c>
      <c r="S6914" s="18" t="n">
        <v>85.5</v>
      </c>
      <c r="T6914" s="15" t="n">
        <v>791.7</v>
      </c>
      <c r="U6914" s="15" t="s">
        <v>24</v>
      </c>
      <c r="V6914" s="18" t="n">
        <f aca="false">IF(ISNUMBER(T6914),T6914,0)</f>
        <v>791.7</v>
      </c>
      <c r="W6914" s="15" t="n">
        <f aca="false">IF(U6914="Yes",1,0)</f>
        <v>0</v>
      </c>
      <c r="X6914" s="15" t="str">
        <f aca="false">IF(F6914&lt;=12,"0-12 months",IF(F6914&lt;=24,"13-24 months",IF(F6914&lt;=48,"25-48 months","49-72 months")))</f>
        <v>0-12 months</v>
      </c>
      <c r="Y6914" s="15" t="str">
        <f aca="false">IF(C6914=1,"Yes","No")</f>
        <v>No</v>
      </c>
      <c r="Z6914" s="15" t="n">
        <f aca="false">COUNTIF(J6914:O6914,"Yes")</f>
        <v>1</v>
      </c>
      <c r="AA6914" s="18" t="n">
        <f aca="false">S6914*W6914</f>
        <v>0</v>
      </c>
      <c r="AB6914" s="15" t="n">
        <f aca="false">(P6914="Month-to-month")+(I6914="Fiber optic")+(R6914="Electronic check")+(F6914&lt;=12)+(M6914="No")+(J6914="No")</f>
        <v>6</v>
      </c>
      <c r="AC6914" s="15" t="str">
        <f aca="false">IF(AB6914&gt;=5,"High",IF(AB6914&gt;=3,"Medium","Low"))</f>
        <v>High</v>
      </c>
    </row>
    <row r="6915" customFormat="false" ht="15" hidden="false" customHeight="false" outlineLevel="0" collapsed="false">
      <c r="A6915" s="15" t="s">
        <v>7012</v>
      </c>
      <c r="B6915" s="15" t="s">
        <v>94</v>
      </c>
      <c r="C6915" s="15" t="n">
        <v>0</v>
      </c>
      <c r="D6915" s="15" t="s">
        <v>26</v>
      </c>
      <c r="E6915" s="15" t="s">
        <v>26</v>
      </c>
      <c r="F6915" s="15" t="n">
        <v>69</v>
      </c>
      <c r="G6915" s="15" t="s">
        <v>26</v>
      </c>
      <c r="H6915" s="15" t="s">
        <v>26</v>
      </c>
      <c r="I6915" s="15" t="s">
        <v>102</v>
      </c>
      <c r="J6915" s="15" t="s">
        <v>24</v>
      </c>
      <c r="K6915" s="15" t="s">
        <v>26</v>
      </c>
      <c r="L6915" s="15" t="s">
        <v>26</v>
      </c>
      <c r="M6915" s="15" t="s">
        <v>26</v>
      </c>
      <c r="N6915" s="15" t="s">
        <v>26</v>
      </c>
      <c r="O6915" s="15" t="s">
        <v>26</v>
      </c>
      <c r="P6915" s="15" t="s">
        <v>27</v>
      </c>
      <c r="Q6915" s="15" t="s">
        <v>26</v>
      </c>
      <c r="R6915" s="15" t="s">
        <v>19</v>
      </c>
      <c r="S6915" s="18" t="n">
        <v>108.75</v>
      </c>
      <c r="T6915" s="15" t="n">
        <v>7493.05</v>
      </c>
      <c r="U6915" s="15" t="s">
        <v>24</v>
      </c>
      <c r="V6915" s="18" t="n">
        <f aca="false">IF(ISNUMBER(T6915),T6915,0)</f>
        <v>7493.05</v>
      </c>
      <c r="W6915" s="15" t="n">
        <f aca="false">IF(U6915="Yes",1,0)</f>
        <v>0</v>
      </c>
      <c r="X6915" s="15" t="str">
        <f aca="false">IF(F6915&lt;=12,"0-12 months",IF(F6915&lt;=24,"13-24 months",IF(F6915&lt;=48,"25-48 months","49-72 months")))</f>
        <v>49-72 months</v>
      </c>
      <c r="Y6915" s="15" t="str">
        <f aca="false">IF(C6915=1,"Yes","No")</f>
        <v>No</v>
      </c>
      <c r="Z6915" s="15" t="n">
        <f aca="false">COUNTIF(J6915:O6915,"Yes")</f>
        <v>5</v>
      </c>
      <c r="AA6915" s="18" t="n">
        <f aca="false">S6915*W6915</f>
        <v>0</v>
      </c>
      <c r="AB6915" s="15" t="n">
        <f aca="false">(P6915="Month-to-month")+(I6915="Fiber optic")+(R6915="Electronic check")+(F6915&lt;=12)+(M6915="No")+(J6915="No")</f>
        <v>2</v>
      </c>
      <c r="AC6915" s="15" t="str">
        <f aca="false">IF(AB6915&gt;=5,"High",IF(AB6915&gt;=3,"Medium","Low"))</f>
        <v>Low</v>
      </c>
    </row>
    <row r="6916" customFormat="false" ht="15" hidden="false" customHeight="false" outlineLevel="0" collapsed="false">
      <c r="A6916" s="15" t="s">
        <v>7013</v>
      </c>
      <c r="B6916" s="15" t="s">
        <v>98</v>
      </c>
      <c r="C6916" s="15" t="n">
        <v>1</v>
      </c>
      <c r="D6916" s="15" t="s">
        <v>26</v>
      </c>
      <c r="E6916" s="15" t="s">
        <v>24</v>
      </c>
      <c r="F6916" s="15" t="n">
        <v>43</v>
      </c>
      <c r="G6916" s="15" t="s">
        <v>26</v>
      </c>
      <c r="H6916" s="15" t="s">
        <v>26</v>
      </c>
      <c r="I6916" s="15" t="s">
        <v>102</v>
      </c>
      <c r="J6916" s="15" t="s">
        <v>24</v>
      </c>
      <c r="K6916" s="15" t="s">
        <v>26</v>
      </c>
      <c r="L6916" s="15" t="s">
        <v>26</v>
      </c>
      <c r="M6916" s="15" t="s">
        <v>24</v>
      </c>
      <c r="N6916" s="15" t="s">
        <v>26</v>
      </c>
      <c r="O6916" s="15" t="s">
        <v>26</v>
      </c>
      <c r="P6916" s="15" t="s">
        <v>25</v>
      </c>
      <c r="Q6916" s="15" t="s">
        <v>26</v>
      </c>
      <c r="R6916" s="15" t="s">
        <v>15</v>
      </c>
      <c r="S6916" s="18" t="n">
        <v>103</v>
      </c>
      <c r="T6916" s="15" t="n">
        <v>4414.3</v>
      </c>
      <c r="U6916" s="15" t="s">
        <v>26</v>
      </c>
      <c r="V6916" s="18" t="n">
        <f aca="false">IF(ISNUMBER(T6916),T6916,0)</f>
        <v>4414.3</v>
      </c>
      <c r="W6916" s="15" t="n">
        <f aca="false">IF(U6916="Yes",1,0)</f>
        <v>1</v>
      </c>
      <c r="X6916" s="15" t="str">
        <f aca="false">IF(F6916&lt;=12,"0-12 months",IF(F6916&lt;=24,"13-24 months",IF(F6916&lt;=48,"25-48 months","49-72 months")))</f>
        <v>25-48 months</v>
      </c>
      <c r="Y6916" s="15" t="str">
        <f aca="false">IF(C6916=1,"Yes","No")</f>
        <v>Yes</v>
      </c>
      <c r="Z6916" s="15" t="n">
        <f aca="false">COUNTIF(J6916:O6916,"Yes")</f>
        <v>4</v>
      </c>
      <c r="AA6916" s="18" t="n">
        <f aca="false">S6916*W6916</f>
        <v>103</v>
      </c>
      <c r="AB6916" s="15" t="n">
        <f aca="false">(P6916="Month-to-month")+(I6916="Fiber optic")+(R6916="Electronic check")+(F6916&lt;=12)+(M6916="No")+(J6916="No")</f>
        <v>5</v>
      </c>
      <c r="AC6916" s="15" t="str">
        <f aca="false">IF(AB6916&gt;=5,"High",IF(AB6916&gt;=3,"Medium","Low"))</f>
        <v>High</v>
      </c>
    </row>
    <row r="6917" customFormat="false" ht="15" hidden="false" customHeight="false" outlineLevel="0" collapsed="false">
      <c r="A6917" s="15" t="s">
        <v>7014</v>
      </c>
      <c r="B6917" s="15" t="s">
        <v>94</v>
      </c>
      <c r="C6917" s="15" t="n">
        <v>0</v>
      </c>
      <c r="D6917" s="15" t="s">
        <v>26</v>
      </c>
      <c r="E6917" s="15" t="s">
        <v>24</v>
      </c>
      <c r="F6917" s="15" t="n">
        <v>72</v>
      </c>
      <c r="G6917" s="15" t="s">
        <v>26</v>
      </c>
      <c r="H6917" s="15" t="s">
        <v>26</v>
      </c>
      <c r="I6917" s="15" t="s">
        <v>102</v>
      </c>
      <c r="J6917" s="15" t="s">
        <v>24</v>
      </c>
      <c r="K6917" s="15" t="s">
        <v>24</v>
      </c>
      <c r="L6917" s="15" t="s">
        <v>26</v>
      </c>
      <c r="M6917" s="15" t="s">
        <v>24</v>
      </c>
      <c r="N6917" s="15" t="s">
        <v>26</v>
      </c>
      <c r="O6917" s="15" t="s">
        <v>26</v>
      </c>
      <c r="P6917" s="15" t="s">
        <v>29</v>
      </c>
      <c r="Q6917" s="15" t="s">
        <v>26</v>
      </c>
      <c r="R6917" s="15" t="s">
        <v>15</v>
      </c>
      <c r="S6917" s="18" t="n">
        <v>97.85</v>
      </c>
      <c r="T6917" s="15" t="n">
        <v>6841.3</v>
      </c>
      <c r="U6917" s="15" t="s">
        <v>24</v>
      </c>
      <c r="V6917" s="18" t="n">
        <f aca="false">IF(ISNUMBER(T6917),T6917,0)</f>
        <v>6841.3</v>
      </c>
      <c r="W6917" s="15" t="n">
        <f aca="false">IF(U6917="Yes",1,0)</f>
        <v>0</v>
      </c>
      <c r="X6917" s="15" t="str">
        <f aca="false">IF(F6917&lt;=12,"0-12 months",IF(F6917&lt;=24,"13-24 months",IF(F6917&lt;=48,"25-48 months","49-72 months")))</f>
        <v>49-72 months</v>
      </c>
      <c r="Y6917" s="15" t="str">
        <f aca="false">IF(C6917=1,"Yes","No")</f>
        <v>No</v>
      </c>
      <c r="Z6917" s="15" t="n">
        <f aca="false">COUNTIF(J6917:O6917,"Yes")</f>
        <v>3</v>
      </c>
      <c r="AA6917" s="18" t="n">
        <f aca="false">S6917*W6917</f>
        <v>0</v>
      </c>
      <c r="AB6917" s="15" t="n">
        <f aca="false">(P6917="Month-to-month")+(I6917="Fiber optic")+(R6917="Electronic check")+(F6917&lt;=12)+(M6917="No")+(J6917="No")</f>
        <v>4</v>
      </c>
      <c r="AC6917" s="15" t="str">
        <f aca="false">IF(AB6917&gt;=5,"High",IF(AB6917&gt;=3,"Medium","Low"))</f>
        <v>Medium</v>
      </c>
    </row>
    <row r="6918" customFormat="false" ht="15" hidden="false" customHeight="false" outlineLevel="0" collapsed="false">
      <c r="A6918" s="15" t="s">
        <v>7015</v>
      </c>
      <c r="B6918" s="15" t="s">
        <v>98</v>
      </c>
      <c r="C6918" s="15" t="n">
        <v>0</v>
      </c>
      <c r="D6918" s="15" t="s">
        <v>24</v>
      </c>
      <c r="E6918" s="15" t="s">
        <v>26</v>
      </c>
      <c r="F6918" s="15" t="n">
        <v>44</v>
      </c>
      <c r="G6918" s="15" t="s">
        <v>26</v>
      </c>
      <c r="H6918" s="15" t="s">
        <v>24</v>
      </c>
      <c r="I6918" s="15" t="s">
        <v>24</v>
      </c>
      <c r="J6918" s="15" t="s">
        <v>28</v>
      </c>
      <c r="K6918" s="15" t="s">
        <v>28</v>
      </c>
      <c r="L6918" s="15" t="s">
        <v>28</v>
      </c>
      <c r="M6918" s="15" t="s">
        <v>28</v>
      </c>
      <c r="N6918" s="15" t="s">
        <v>28</v>
      </c>
      <c r="O6918" s="15" t="s">
        <v>28</v>
      </c>
      <c r="P6918" s="15" t="s">
        <v>29</v>
      </c>
      <c r="Q6918" s="15" t="s">
        <v>24</v>
      </c>
      <c r="R6918" s="15" t="s">
        <v>19</v>
      </c>
      <c r="S6918" s="18" t="n">
        <v>19.55</v>
      </c>
      <c r="T6918" s="15" t="n">
        <v>819.95</v>
      </c>
      <c r="U6918" s="15" t="s">
        <v>24</v>
      </c>
      <c r="V6918" s="18" t="n">
        <f aca="false">IF(ISNUMBER(T6918),T6918,0)</f>
        <v>819.95</v>
      </c>
      <c r="W6918" s="15" t="n">
        <f aca="false">IF(U6918="Yes",1,0)</f>
        <v>0</v>
      </c>
      <c r="X6918" s="15" t="str">
        <f aca="false">IF(F6918&lt;=12,"0-12 months",IF(F6918&lt;=24,"13-24 months",IF(F6918&lt;=48,"25-48 months","49-72 months")))</f>
        <v>25-48 months</v>
      </c>
      <c r="Y6918" s="15" t="str">
        <f aca="false">IF(C6918=1,"Yes","No")</f>
        <v>No</v>
      </c>
      <c r="Z6918" s="15" t="n">
        <f aca="false">COUNTIF(J6918:O6918,"Yes")</f>
        <v>0</v>
      </c>
      <c r="AA6918" s="18" t="n">
        <f aca="false">S6918*W6918</f>
        <v>0</v>
      </c>
      <c r="AB6918" s="15" t="n">
        <f aca="false">(P6918="Month-to-month")+(I6918="Fiber optic")+(R6918="Electronic check")+(F6918&lt;=12)+(M6918="No")+(J6918="No")</f>
        <v>0</v>
      </c>
      <c r="AC6918" s="15" t="str">
        <f aca="false">IF(AB6918&gt;=5,"High",IF(AB6918&gt;=3,"Medium","Low"))</f>
        <v>Low</v>
      </c>
    </row>
    <row r="6919" customFormat="false" ht="15" hidden="false" customHeight="false" outlineLevel="0" collapsed="false">
      <c r="A6919" s="15" t="s">
        <v>7016</v>
      </c>
      <c r="B6919" s="15" t="s">
        <v>94</v>
      </c>
      <c r="C6919" s="15" t="n">
        <v>0</v>
      </c>
      <c r="D6919" s="15" t="s">
        <v>26</v>
      </c>
      <c r="E6919" s="15" t="s">
        <v>24</v>
      </c>
      <c r="F6919" s="15" t="n">
        <v>72</v>
      </c>
      <c r="G6919" s="15" t="s">
        <v>26</v>
      </c>
      <c r="H6919" s="15" t="s">
        <v>26</v>
      </c>
      <c r="I6919" s="15" t="s">
        <v>102</v>
      </c>
      <c r="J6919" s="15" t="s">
        <v>26</v>
      </c>
      <c r="K6919" s="15" t="s">
        <v>26</v>
      </c>
      <c r="L6919" s="15" t="s">
        <v>24</v>
      </c>
      <c r="M6919" s="15" t="s">
        <v>24</v>
      </c>
      <c r="N6919" s="15" t="s">
        <v>24</v>
      </c>
      <c r="O6919" s="15" t="s">
        <v>24</v>
      </c>
      <c r="P6919" s="15" t="s">
        <v>29</v>
      </c>
      <c r="Q6919" s="15" t="s">
        <v>26</v>
      </c>
      <c r="R6919" s="15" t="s">
        <v>19</v>
      </c>
      <c r="S6919" s="18" t="n">
        <v>84.05</v>
      </c>
      <c r="T6919" s="15" t="n">
        <v>6052.25</v>
      </c>
      <c r="U6919" s="15" t="s">
        <v>24</v>
      </c>
      <c r="V6919" s="18" t="n">
        <f aca="false">IF(ISNUMBER(T6919),T6919,0)</f>
        <v>6052.25</v>
      </c>
      <c r="W6919" s="15" t="n">
        <f aca="false">IF(U6919="Yes",1,0)</f>
        <v>0</v>
      </c>
      <c r="X6919" s="15" t="str">
        <f aca="false">IF(F6919&lt;=12,"0-12 months",IF(F6919&lt;=24,"13-24 months",IF(F6919&lt;=48,"25-48 months","49-72 months")))</f>
        <v>49-72 months</v>
      </c>
      <c r="Y6919" s="15" t="str">
        <f aca="false">IF(C6919=1,"Yes","No")</f>
        <v>No</v>
      </c>
      <c r="Z6919" s="15" t="n">
        <f aca="false">COUNTIF(J6919:O6919,"Yes")</f>
        <v>2</v>
      </c>
      <c r="AA6919" s="18" t="n">
        <f aca="false">S6919*W6919</f>
        <v>0</v>
      </c>
      <c r="AB6919" s="15" t="n">
        <f aca="false">(P6919="Month-to-month")+(I6919="Fiber optic")+(R6919="Electronic check")+(F6919&lt;=12)+(M6919="No")+(J6919="No")</f>
        <v>2</v>
      </c>
      <c r="AC6919" s="15" t="str">
        <f aca="false">IF(AB6919&gt;=5,"High",IF(AB6919&gt;=3,"Medium","Low"))</f>
        <v>Low</v>
      </c>
    </row>
    <row r="6920" customFormat="false" ht="15" hidden="false" customHeight="false" outlineLevel="0" collapsed="false">
      <c r="A6920" s="15" t="s">
        <v>7017</v>
      </c>
      <c r="B6920" s="15" t="s">
        <v>94</v>
      </c>
      <c r="C6920" s="15" t="n">
        <v>0</v>
      </c>
      <c r="D6920" s="15" t="s">
        <v>26</v>
      </c>
      <c r="E6920" s="15" t="s">
        <v>24</v>
      </c>
      <c r="F6920" s="15" t="n">
        <v>33</v>
      </c>
      <c r="G6920" s="15" t="s">
        <v>26</v>
      </c>
      <c r="H6920" s="15" t="s">
        <v>24</v>
      </c>
      <c r="I6920" s="15" t="s">
        <v>102</v>
      </c>
      <c r="J6920" s="15" t="s">
        <v>26</v>
      </c>
      <c r="K6920" s="15" t="s">
        <v>24</v>
      </c>
      <c r="L6920" s="15" t="s">
        <v>26</v>
      </c>
      <c r="M6920" s="15" t="s">
        <v>26</v>
      </c>
      <c r="N6920" s="15" t="s">
        <v>26</v>
      </c>
      <c r="O6920" s="15" t="s">
        <v>26</v>
      </c>
      <c r="P6920" s="15" t="s">
        <v>27</v>
      </c>
      <c r="Q6920" s="15" t="s">
        <v>26</v>
      </c>
      <c r="R6920" s="15" t="s">
        <v>15</v>
      </c>
      <c r="S6920" s="18" t="n">
        <v>103.75</v>
      </c>
      <c r="T6920" s="15" t="n">
        <v>3361.05</v>
      </c>
      <c r="U6920" s="15" t="s">
        <v>26</v>
      </c>
      <c r="V6920" s="18" t="n">
        <f aca="false">IF(ISNUMBER(T6920),T6920,0)</f>
        <v>3361.05</v>
      </c>
      <c r="W6920" s="15" t="n">
        <f aca="false">IF(U6920="Yes",1,0)</f>
        <v>1</v>
      </c>
      <c r="X6920" s="15" t="str">
        <f aca="false">IF(F6920&lt;=12,"0-12 months",IF(F6920&lt;=24,"13-24 months",IF(F6920&lt;=48,"25-48 months","49-72 months")))</f>
        <v>25-48 months</v>
      </c>
      <c r="Y6920" s="15" t="str">
        <f aca="false">IF(C6920=1,"Yes","No")</f>
        <v>No</v>
      </c>
      <c r="Z6920" s="15" t="n">
        <f aca="false">COUNTIF(J6920:O6920,"Yes")</f>
        <v>5</v>
      </c>
      <c r="AA6920" s="18" t="n">
        <f aca="false">S6920*W6920</f>
        <v>103.75</v>
      </c>
      <c r="AB6920" s="15" t="n">
        <f aca="false">(P6920="Month-to-month")+(I6920="Fiber optic")+(R6920="Electronic check")+(F6920&lt;=12)+(M6920="No")+(J6920="No")</f>
        <v>2</v>
      </c>
      <c r="AC6920" s="15" t="str">
        <f aca="false">IF(AB6920&gt;=5,"High",IF(AB6920&gt;=3,"Medium","Low"))</f>
        <v>Low</v>
      </c>
    </row>
    <row r="6921" customFormat="false" ht="15" hidden="false" customHeight="false" outlineLevel="0" collapsed="false">
      <c r="A6921" s="15" t="s">
        <v>7018</v>
      </c>
      <c r="B6921" s="15" t="s">
        <v>98</v>
      </c>
      <c r="C6921" s="15" t="n">
        <v>0</v>
      </c>
      <c r="D6921" s="15" t="s">
        <v>24</v>
      </c>
      <c r="E6921" s="15" t="s">
        <v>24</v>
      </c>
      <c r="F6921" s="15" t="n">
        <v>54</v>
      </c>
      <c r="G6921" s="15" t="s">
        <v>26</v>
      </c>
      <c r="H6921" s="15" t="s">
        <v>26</v>
      </c>
      <c r="I6921" s="15" t="s">
        <v>102</v>
      </c>
      <c r="J6921" s="15" t="s">
        <v>24</v>
      </c>
      <c r="K6921" s="15" t="s">
        <v>24</v>
      </c>
      <c r="L6921" s="15" t="s">
        <v>26</v>
      </c>
      <c r="M6921" s="15" t="s">
        <v>24</v>
      </c>
      <c r="N6921" s="15" t="s">
        <v>24</v>
      </c>
      <c r="O6921" s="15" t="s">
        <v>26</v>
      </c>
      <c r="P6921" s="15" t="s">
        <v>25</v>
      </c>
      <c r="Q6921" s="15" t="s">
        <v>24</v>
      </c>
      <c r="R6921" s="15" t="s">
        <v>21</v>
      </c>
      <c r="S6921" s="18" t="n">
        <v>89.4</v>
      </c>
      <c r="T6921" s="15" t="n">
        <v>4869.5</v>
      </c>
      <c r="U6921" s="15" t="s">
        <v>24</v>
      </c>
      <c r="V6921" s="18" t="n">
        <f aca="false">IF(ISNUMBER(T6921),T6921,0)</f>
        <v>4869.5</v>
      </c>
      <c r="W6921" s="15" t="n">
        <f aca="false">IF(U6921="Yes",1,0)</f>
        <v>0</v>
      </c>
      <c r="X6921" s="15" t="str">
        <f aca="false">IF(F6921&lt;=12,"0-12 months",IF(F6921&lt;=24,"13-24 months",IF(F6921&lt;=48,"25-48 months","49-72 months")))</f>
        <v>49-72 months</v>
      </c>
      <c r="Y6921" s="15" t="str">
        <f aca="false">IF(C6921=1,"Yes","No")</f>
        <v>No</v>
      </c>
      <c r="Z6921" s="15" t="n">
        <f aca="false">COUNTIF(J6921:O6921,"Yes")</f>
        <v>2</v>
      </c>
      <c r="AA6921" s="18" t="n">
        <f aca="false">S6921*W6921</f>
        <v>0</v>
      </c>
      <c r="AB6921" s="15" t="n">
        <f aca="false">(P6921="Month-to-month")+(I6921="Fiber optic")+(R6921="Electronic check")+(F6921&lt;=12)+(M6921="No")+(J6921="No")</f>
        <v>4</v>
      </c>
      <c r="AC6921" s="15" t="str">
        <f aca="false">IF(AB6921&gt;=5,"High",IF(AB6921&gt;=3,"Medium","Low"))</f>
        <v>Medium</v>
      </c>
    </row>
    <row r="6922" customFormat="false" ht="15" hidden="false" customHeight="false" outlineLevel="0" collapsed="false">
      <c r="A6922" s="15" t="s">
        <v>7019</v>
      </c>
      <c r="B6922" s="15" t="s">
        <v>98</v>
      </c>
      <c r="C6922" s="15" t="n">
        <v>0</v>
      </c>
      <c r="D6922" s="15" t="s">
        <v>24</v>
      </c>
      <c r="E6922" s="15" t="s">
        <v>26</v>
      </c>
      <c r="F6922" s="15" t="n">
        <v>27</v>
      </c>
      <c r="G6922" s="15" t="s">
        <v>26</v>
      </c>
      <c r="H6922" s="15" t="s">
        <v>24</v>
      </c>
      <c r="I6922" s="15" t="s">
        <v>24</v>
      </c>
      <c r="J6922" s="15" t="s">
        <v>28</v>
      </c>
      <c r="K6922" s="15" t="s">
        <v>28</v>
      </c>
      <c r="L6922" s="15" t="s">
        <v>28</v>
      </c>
      <c r="M6922" s="15" t="s">
        <v>28</v>
      </c>
      <c r="N6922" s="15" t="s">
        <v>28</v>
      </c>
      <c r="O6922" s="15" t="s">
        <v>28</v>
      </c>
      <c r="P6922" s="15" t="s">
        <v>29</v>
      </c>
      <c r="Q6922" s="15" t="s">
        <v>24</v>
      </c>
      <c r="R6922" s="15" t="s">
        <v>21</v>
      </c>
      <c r="S6922" s="18" t="n">
        <v>19.7</v>
      </c>
      <c r="T6922" s="15" t="n">
        <v>509.3</v>
      </c>
      <c r="U6922" s="15" t="s">
        <v>24</v>
      </c>
      <c r="V6922" s="18" t="n">
        <f aca="false">IF(ISNUMBER(T6922),T6922,0)</f>
        <v>509.3</v>
      </c>
      <c r="W6922" s="15" t="n">
        <f aca="false">IF(U6922="Yes",1,0)</f>
        <v>0</v>
      </c>
      <c r="X6922" s="15" t="str">
        <f aca="false">IF(F6922&lt;=12,"0-12 months",IF(F6922&lt;=24,"13-24 months",IF(F6922&lt;=48,"25-48 months","49-72 months")))</f>
        <v>25-48 months</v>
      </c>
      <c r="Y6922" s="15" t="str">
        <f aca="false">IF(C6922=1,"Yes","No")</f>
        <v>No</v>
      </c>
      <c r="Z6922" s="15" t="n">
        <f aca="false">COUNTIF(J6922:O6922,"Yes")</f>
        <v>0</v>
      </c>
      <c r="AA6922" s="18" t="n">
        <f aca="false">S6922*W6922</f>
        <v>0</v>
      </c>
      <c r="AB6922" s="15" t="n">
        <f aca="false">(P6922="Month-to-month")+(I6922="Fiber optic")+(R6922="Electronic check")+(F6922&lt;=12)+(M6922="No")+(J6922="No")</f>
        <v>0</v>
      </c>
      <c r="AC6922" s="15" t="str">
        <f aca="false">IF(AB6922&gt;=5,"High",IF(AB6922&gt;=3,"Medium","Low"))</f>
        <v>Low</v>
      </c>
    </row>
    <row r="6923" customFormat="false" ht="15" hidden="false" customHeight="false" outlineLevel="0" collapsed="false">
      <c r="A6923" s="15" t="s">
        <v>7020</v>
      </c>
      <c r="B6923" s="15" t="s">
        <v>98</v>
      </c>
      <c r="C6923" s="15" t="n">
        <v>0</v>
      </c>
      <c r="D6923" s="15" t="s">
        <v>24</v>
      </c>
      <c r="E6923" s="15" t="s">
        <v>24</v>
      </c>
      <c r="F6923" s="15" t="n">
        <v>54</v>
      </c>
      <c r="G6923" s="15" t="s">
        <v>26</v>
      </c>
      <c r="H6923" s="15" t="s">
        <v>26</v>
      </c>
      <c r="I6923" s="15" t="s">
        <v>102</v>
      </c>
      <c r="J6923" s="15" t="s">
        <v>24</v>
      </c>
      <c r="K6923" s="15" t="s">
        <v>26</v>
      </c>
      <c r="L6923" s="15" t="s">
        <v>24</v>
      </c>
      <c r="M6923" s="15" t="s">
        <v>24</v>
      </c>
      <c r="N6923" s="15" t="s">
        <v>24</v>
      </c>
      <c r="O6923" s="15" t="s">
        <v>24</v>
      </c>
      <c r="P6923" s="15" t="s">
        <v>25</v>
      </c>
      <c r="Q6923" s="15" t="s">
        <v>26</v>
      </c>
      <c r="R6923" s="15" t="s">
        <v>19</v>
      </c>
      <c r="S6923" s="18" t="n">
        <v>79.85</v>
      </c>
      <c r="T6923" s="15" t="n">
        <v>4308.25</v>
      </c>
      <c r="U6923" s="15" t="s">
        <v>24</v>
      </c>
      <c r="V6923" s="18" t="n">
        <f aca="false">IF(ISNUMBER(T6923),T6923,0)</f>
        <v>4308.25</v>
      </c>
      <c r="W6923" s="15" t="n">
        <f aca="false">IF(U6923="Yes",1,0)</f>
        <v>0</v>
      </c>
      <c r="X6923" s="15" t="str">
        <f aca="false">IF(F6923&lt;=12,"0-12 months",IF(F6923&lt;=24,"13-24 months",IF(F6923&lt;=48,"25-48 months","49-72 months")))</f>
        <v>49-72 months</v>
      </c>
      <c r="Y6923" s="15" t="str">
        <f aca="false">IF(C6923=1,"Yes","No")</f>
        <v>No</v>
      </c>
      <c r="Z6923" s="15" t="n">
        <f aca="false">COUNTIF(J6923:O6923,"Yes")</f>
        <v>1</v>
      </c>
      <c r="AA6923" s="18" t="n">
        <f aca="false">S6923*W6923</f>
        <v>0</v>
      </c>
      <c r="AB6923" s="15" t="n">
        <f aca="false">(P6923="Month-to-month")+(I6923="Fiber optic")+(R6923="Electronic check")+(F6923&lt;=12)+(M6923="No")+(J6923="No")</f>
        <v>4</v>
      </c>
      <c r="AC6923" s="15" t="str">
        <f aca="false">IF(AB6923&gt;=5,"High",IF(AB6923&gt;=3,"Medium","Low"))</f>
        <v>Medium</v>
      </c>
    </row>
    <row r="6924" customFormat="false" ht="15" hidden="false" customHeight="false" outlineLevel="0" collapsed="false">
      <c r="A6924" s="15" t="s">
        <v>7021</v>
      </c>
      <c r="B6924" s="15" t="s">
        <v>98</v>
      </c>
      <c r="C6924" s="15" t="n">
        <v>0</v>
      </c>
      <c r="D6924" s="15" t="s">
        <v>24</v>
      </c>
      <c r="E6924" s="15" t="s">
        <v>24</v>
      </c>
      <c r="F6924" s="15" t="n">
        <v>3</v>
      </c>
      <c r="G6924" s="15" t="s">
        <v>26</v>
      </c>
      <c r="H6924" s="15" t="s">
        <v>24</v>
      </c>
      <c r="I6924" s="15" t="s">
        <v>102</v>
      </c>
      <c r="J6924" s="15" t="s">
        <v>24</v>
      </c>
      <c r="K6924" s="15" t="s">
        <v>26</v>
      </c>
      <c r="L6924" s="15" t="s">
        <v>24</v>
      </c>
      <c r="M6924" s="15" t="s">
        <v>24</v>
      </c>
      <c r="N6924" s="15" t="s">
        <v>24</v>
      </c>
      <c r="O6924" s="15" t="s">
        <v>24</v>
      </c>
      <c r="P6924" s="15" t="s">
        <v>25</v>
      </c>
      <c r="Q6924" s="15" t="s">
        <v>24</v>
      </c>
      <c r="R6924" s="15" t="s">
        <v>21</v>
      </c>
      <c r="S6924" s="18" t="n">
        <v>74.45</v>
      </c>
      <c r="T6924" s="15" t="n">
        <v>221.1</v>
      </c>
      <c r="U6924" s="15" t="s">
        <v>24</v>
      </c>
      <c r="V6924" s="18" t="n">
        <f aca="false">IF(ISNUMBER(T6924),T6924,0)</f>
        <v>221.1</v>
      </c>
      <c r="W6924" s="15" t="n">
        <f aca="false">IF(U6924="Yes",1,0)</f>
        <v>0</v>
      </c>
      <c r="X6924" s="15" t="str">
        <f aca="false">IF(F6924&lt;=12,"0-12 months",IF(F6924&lt;=24,"13-24 months",IF(F6924&lt;=48,"25-48 months","49-72 months")))</f>
        <v>0-12 months</v>
      </c>
      <c r="Y6924" s="15" t="str">
        <f aca="false">IF(C6924=1,"Yes","No")</f>
        <v>No</v>
      </c>
      <c r="Z6924" s="15" t="n">
        <f aca="false">COUNTIF(J6924:O6924,"Yes")</f>
        <v>1</v>
      </c>
      <c r="AA6924" s="18" t="n">
        <f aca="false">S6924*W6924</f>
        <v>0</v>
      </c>
      <c r="AB6924" s="15" t="n">
        <f aca="false">(P6924="Month-to-month")+(I6924="Fiber optic")+(R6924="Electronic check")+(F6924&lt;=12)+(M6924="No")+(J6924="No")</f>
        <v>5</v>
      </c>
      <c r="AC6924" s="15" t="str">
        <f aca="false">IF(AB6924&gt;=5,"High",IF(AB6924&gt;=3,"Medium","Low"))</f>
        <v>High</v>
      </c>
    </row>
    <row r="6925" customFormat="false" ht="15" hidden="false" customHeight="false" outlineLevel="0" collapsed="false">
      <c r="A6925" s="15" t="s">
        <v>7022</v>
      </c>
      <c r="B6925" s="15" t="s">
        <v>94</v>
      </c>
      <c r="C6925" s="15" t="n">
        <v>0</v>
      </c>
      <c r="D6925" s="15" t="s">
        <v>26</v>
      </c>
      <c r="E6925" s="15" t="s">
        <v>24</v>
      </c>
      <c r="F6925" s="15" t="n">
        <v>53</v>
      </c>
      <c r="G6925" s="15" t="s">
        <v>26</v>
      </c>
      <c r="H6925" s="15" t="s">
        <v>26</v>
      </c>
      <c r="I6925" s="15" t="s">
        <v>96</v>
      </c>
      <c r="J6925" s="15" t="s">
        <v>26</v>
      </c>
      <c r="K6925" s="15" t="s">
        <v>26</v>
      </c>
      <c r="L6925" s="15" t="s">
        <v>26</v>
      </c>
      <c r="M6925" s="15" t="s">
        <v>24</v>
      </c>
      <c r="N6925" s="15" t="s">
        <v>24</v>
      </c>
      <c r="O6925" s="15" t="s">
        <v>26</v>
      </c>
      <c r="P6925" s="15" t="s">
        <v>27</v>
      </c>
      <c r="Q6925" s="15" t="s">
        <v>24</v>
      </c>
      <c r="R6925" s="15" t="s">
        <v>19</v>
      </c>
      <c r="S6925" s="18" t="n">
        <v>74.1</v>
      </c>
      <c r="T6925" s="15" t="n">
        <v>3833.95</v>
      </c>
      <c r="U6925" s="15" t="s">
        <v>24</v>
      </c>
      <c r="V6925" s="18" t="n">
        <f aca="false">IF(ISNUMBER(T6925),T6925,0)</f>
        <v>3833.95</v>
      </c>
      <c r="W6925" s="15" t="n">
        <f aca="false">IF(U6925="Yes",1,0)</f>
        <v>0</v>
      </c>
      <c r="X6925" s="15" t="str">
        <f aca="false">IF(F6925&lt;=12,"0-12 months",IF(F6925&lt;=24,"13-24 months",IF(F6925&lt;=48,"25-48 months","49-72 months")))</f>
        <v>49-72 months</v>
      </c>
      <c r="Y6925" s="15" t="str">
        <f aca="false">IF(C6925=1,"Yes","No")</f>
        <v>No</v>
      </c>
      <c r="Z6925" s="15" t="n">
        <f aca="false">COUNTIF(J6925:O6925,"Yes")</f>
        <v>4</v>
      </c>
      <c r="AA6925" s="18" t="n">
        <f aca="false">S6925*W6925</f>
        <v>0</v>
      </c>
      <c r="AB6925" s="15" t="n">
        <f aca="false">(P6925="Month-to-month")+(I6925="Fiber optic")+(R6925="Electronic check")+(F6925&lt;=12)+(M6925="No")+(J6925="No")</f>
        <v>1</v>
      </c>
      <c r="AC6925" s="15" t="str">
        <f aca="false">IF(AB6925&gt;=5,"High",IF(AB6925&gt;=3,"Medium","Low"))</f>
        <v>Low</v>
      </c>
    </row>
    <row r="6926" customFormat="false" ht="15" hidden="false" customHeight="false" outlineLevel="0" collapsed="false">
      <c r="A6926" s="15" t="s">
        <v>7023</v>
      </c>
      <c r="B6926" s="15" t="s">
        <v>98</v>
      </c>
      <c r="C6926" s="15" t="n">
        <v>0</v>
      </c>
      <c r="D6926" s="15" t="s">
        <v>24</v>
      </c>
      <c r="E6926" s="15" t="s">
        <v>24</v>
      </c>
      <c r="F6926" s="15" t="n">
        <v>1</v>
      </c>
      <c r="G6926" s="15" t="s">
        <v>26</v>
      </c>
      <c r="H6926" s="15" t="s">
        <v>24</v>
      </c>
      <c r="I6926" s="15" t="s">
        <v>102</v>
      </c>
      <c r="J6926" s="15" t="s">
        <v>24</v>
      </c>
      <c r="K6926" s="15" t="s">
        <v>24</v>
      </c>
      <c r="L6926" s="15" t="s">
        <v>24</v>
      </c>
      <c r="M6926" s="15" t="s">
        <v>24</v>
      </c>
      <c r="N6926" s="15" t="s">
        <v>24</v>
      </c>
      <c r="O6926" s="15" t="s">
        <v>24</v>
      </c>
      <c r="P6926" s="15" t="s">
        <v>25</v>
      </c>
      <c r="Q6926" s="15" t="s">
        <v>26</v>
      </c>
      <c r="R6926" s="15" t="s">
        <v>15</v>
      </c>
      <c r="S6926" s="18" t="n">
        <v>69.35</v>
      </c>
      <c r="T6926" s="15" t="n">
        <v>69.35</v>
      </c>
      <c r="U6926" s="15" t="s">
        <v>26</v>
      </c>
      <c r="V6926" s="18" t="n">
        <f aca="false">IF(ISNUMBER(T6926),T6926,0)</f>
        <v>69.35</v>
      </c>
      <c r="W6926" s="15" t="n">
        <f aca="false">IF(U6926="Yes",1,0)</f>
        <v>1</v>
      </c>
      <c r="X6926" s="15" t="str">
        <f aca="false">IF(F6926&lt;=12,"0-12 months",IF(F6926&lt;=24,"13-24 months",IF(F6926&lt;=48,"25-48 months","49-72 months")))</f>
        <v>0-12 months</v>
      </c>
      <c r="Y6926" s="15" t="str">
        <f aca="false">IF(C6926=1,"Yes","No")</f>
        <v>No</v>
      </c>
      <c r="Z6926" s="15" t="n">
        <f aca="false">COUNTIF(J6926:O6926,"Yes")</f>
        <v>0</v>
      </c>
      <c r="AA6926" s="18" t="n">
        <f aca="false">S6926*W6926</f>
        <v>69.35</v>
      </c>
      <c r="AB6926" s="15" t="n">
        <f aca="false">(P6926="Month-to-month")+(I6926="Fiber optic")+(R6926="Electronic check")+(F6926&lt;=12)+(M6926="No")+(J6926="No")</f>
        <v>6</v>
      </c>
      <c r="AC6926" s="15" t="str">
        <f aca="false">IF(AB6926&gt;=5,"High",IF(AB6926&gt;=3,"Medium","Low"))</f>
        <v>High</v>
      </c>
    </row>
    <row r="6927" customFormat="false" ht="15" hidden="false" customHeight="false" outlineLevel="0" collapsed="false">
      <c r="A6927" s="15" t="s">
        <v>7024</v>
      </c>
      <c r="B6927" s="15" t="s">
        <v>98</v>
      </c>
      <c r="C6927" s="15" t="n">
        <v>0</v>
      </c>
      <c r="D6927" s="15" t="s">
        <v>26</v>
      </c>
      <c r="E6927" s="15" t="s">
        <v>24</v>
      </c>
      <c r="F6927" s="15" t="n">
        <v>15</v>
      </c>
      <c r="G6927" s="15" t="s">
        <v>26</v>
      </c>
      <c r="H6927" s="15" t="s">
        <v>24</v>
      </c>
      <c r="I6927" s="15" t="s">
        <v>24</v>
      </c>
      <c r="J6927" s="15" t="s">
        <v>28</v>
      </c>
      <c r="K6927" s="15" t="s">
        <v>28</v>
      </c>
      <c r="L6927" s="15" t="s">
        <v>28</v>
      </c>
      <c r="M6927" s="15" t="s">
        <v>28</v>
      </c>
      <c r="N6927" s="15" t="s">
        <v>28</v>
      </c>
      <c r="O6927" s="15" t="s">
        <v>28</v>
      </c>
      <c r="P6927" s="15" t="s">
        <v>27</v>
      </c>
      <c r="Q6927" s="15" t="s">
        <v>24</v>
      </c>
      <c r="R6927" s="15" t="s">
        <v>17</v>
      </c>
      <c r="S6927" s="18" t="n">
        <v>18.8</v>
      </c>
      <c r="T6927" s="15" t="n">
        <v>294.95</v>
      </c>
      <c r="U6927" s="15" t="s">
        <v>24</v>
      </c>
      <c r="V6927" s="18" t="n">
        <f aca="false">IF(ISNUMBER(T6927),T6927,0)</f>
        <v>294.95</v>
      </c>
      <c r="W6927" s="15" t="n">
        <f aca="false">IF(U6927="Yes",1,0)</f>
        <v>0</v>
      </c>
      <c r="X6927" s="15" t="str">
        <f aca="false">IF(F6927&lt;=12,"0-12 months",IF(F6927&lt;=24,"13-24 months",IF(F6927&lt;=48,"25-48 months","49-72 months")))</f>
        <v>13-24 months</v>
      </c>
      <c r="Y6927" s="15" t="str">
        <f aca="false">IF(C6927=1,"Yes","No")</f>
        <v>No</v>
      </c>
      <c r="Z6927" s="15" t="n">
        <f aca="false">COUNTIF(J6927:O6927,"Yes")</f>
        <v>0</v>
      </c>
      <c r="AA6927" s="18" t="n">
        <f aca="false">S6927*W6927</f>
        <v>0</v>
      </c>
      <c r="AB6927" s="15" t="n">
        <f aca="false">(P6927="Month-to-month")+(I6927="Fiber optic")+(R6927="Electronic check")+(F6927&lt;=12)+(M6927="No")+(J6927="No")</f>
        <v>0</v>
      </c>
      <c r="AC6927" s="15" t="str">
        <f aca="false">IF(AB6927&gt;=5,"High",IF(AB6927&gt;=3,"Medium","Low"))</f>
        <v>Low</v>
      </c>
    </row>
    <row r="6928" customFormat="false" ht="15" hidden="false" customHeight="false" outlineLevel="0" collapsed="false">
      <c r="A6928" s="15" t="s">
        <v>7025</v>
      </c>
      <c r="B6928" s="15" t="s">
        <v>94</v>
      </c>
      <c r="C6928" s="15" t="n">
        <v>0</v>
      </c>
      <c r="D6928" s="15" t="s">
        <v>24</v>
      </c>
      <c r="E6928" s="15" t="s">
        <v>24</v>
      </c>
      <c r="F6928" s="15" t="n">
        <v>56</v>
      </c>
      <c r="G6928" s="15" t="s">
        <v>26</v>
      </c>
      <c r="H6928" s="15" t="s">
        <v>24</v>
      </c>
      <c r="I6928" s="15" t="s">
        <v>102</v>
      </c>
      <c r="J6928" s="15" t="s">
        <v>24</v>
      </c>
      <c r="K6928" s="15" t="s">
        <v>26</v>
      </c>
      <c r="L6928" s="15" t="s">
        <v>24</v>
      </c>
      <c r="M6928" s="15" t="s">
        <v>24</v>
      </c>
      <c r="N6928" s="15" t="s">
        <v>24</v>
      </c>
      <c r="O6928" s="15" t="s">
        <v>24</v>
      </c>
      <c r="P6928" s="15" t="s">
        <v>25</v>
      </c>
      <c r="Q6928" s="15" t="s">
        <v>26</v>
      </c>
      <c r="R6928" s="15" t="s">
        <v>15</v>
      </c>
      <c r="S6928" s="18" t="n">
        <v>73.85</v>
      </c>
      <c r="T6928" s="15" t="n">
        <v>4092.85</v>
      </c>
      <c r="U6928" s="15" t="s">
        <v>26</v>
      </c>
      <c r="V6928" s="18" t="n">
        <f aca="false">IF(ISNUMBER(T6928),T6928,0)</f>
        <v>4092.85</v>
      </c>
      <c r="W6928" s="15" t="n">
        <f aca="false">IF(U6928="Yes",1,0)</f>
        <v>1</v>
      </c>
      <c r="X6928" s="15" t="str">
        <f aca="false">IF(F6928&lt;=12,"0-12 months",IF(F6928&lt;=24,"13-24 months",IF(F6928&lt;=48,"25-48 months","49-72 months")))</f>
        <v>49-72 months</v>
      </c>
      <c r="Y6928" s="15" t="str">
        <f aca="false">IF(C6928=1,"Yes","No")</f>
        <v>No</v>
      </c>
      <c r="Z6928" s="15" t="n">
        <f aca="false">COUNTIF(J6928:O6928,"Yes")</f>
        <v>1</v>
      </c>
      <c r="AA6928" s="18" t="n">
        <f aca="false">S6928*W6928</f>
        <v>73.85</v>
      </c>
      <c r="AB6928" s="15" t="n">
        <f aca="false">(P6928="Month-to-month")+(I6928="Fiber optic")+(R6928="Electronic check")+(F6928&lt;=12)+(M6928="No")+(J6928="No")</f>
        <v>5</v>
      </c>
      <c r="AC6928" s="15" t="str">
        <f aca="false">IF(AB6928&gt;=5,"High",IF(AB6928&gt;=3,"Medium","Low"))</f>
        <v>High</v>
      </c>
    </row>
    <row r="6929" customFormat="false" ht="15" hidden="false" customHeight="false" outlineLevel="0" collapsed="false">
      <c r="A6929" s="15" t="s">
        <v>7026</v>
      </c>
      <c r="B6929" s="15" t="s">
        <v>98</v>
      </c>
      <c r="C6929" s="15" t="n">
        <v>0</v>
      </c>
      <c r="D6929" s="15" t="s">
        <v>26</v>
      </c>
      <c r="E6929" s="15" t="s">
        <v>26</v>
      </c>
      <c r="F6929" s="15" t="n">
        <v>5</v>
      </c>
      <c r="G6929" s="15" t="s">
        <v>26</v>
      </c>
      <c r="H6929" s="15" t="s">
        <v>26</v>
      </c>
      <c r="I6929" s="15" t="s">
        <v>96</v>
      </c>
      <c r="J6929" s="15" t="s">
        <v>26</v>
      </c>
      <c r="K6929" s="15" t="s">
        <v>26</v>
      </c>
      <c r="L6929" s="15" t="s">
        <v>24</v>
      </c>
      <c r="M6929" s="15" t="s">
        <v>26</v>
      </c>
      <c r="N6929" s="15" t="s">
        <v>24</v>
      </c>
      <c r="O6929" s="15" t="s">
        <v>24</v>
      </c>
      <c r="P6929" s="15" t="s">
        <v>25</v>
      </c>
      <c r="Q6929" s="15" t="s">
        <v>24</v>
      </c>
      <c r="R6929" s="15" t="s">
        <v>21</v>
      </c>
      <c r="S6929" s="18" t="n">
        <v>64.4</v>
      </c>
      <c r="T6929" s="15" t="n">
        <v>316.9</v>
      </c>
      <c r="U6929" s="15" t="s">
        <v>24</v>
      </c>
      <c r="V6929" s="18" t="n">
        <f aca="false">IF(ISNUMBER(T6929),T6929,0)</f>
        <v>316.9</v>
      </c>
      <c r="W6929" s="15" t="n">
        <f aca="false">IF(U6929="Yes",1,0)</f>
        <v>0</v>
      </c>
      <c r="X6929" s="15" t="str">
        <f aca="false">IF(F6929&lt;=12,"0-12 months",IF(F6929&lt;=24,"13-24 months",IF(F6929&lt;=48,"25-48 months","49-72 months")))</f>
        <v>0-12 months</v>
      </c>
      <c r="Y6929" s="15" t="str">
        <f aca="false">IF(C6929=1,"Yes","No")</f>
        <v>No</v>
      </c>
      <c r="Z6929" s="15" t="n">
        <f aca="false">COUNTIF(J6929:O6929,"Yes")</f>
        <v>3</v>
      </c>
      <c r="AA6929" s="18" t="n">
        <f aca="false">S6929*W6929</f>
        <v>0</v>
      </c>
      <c r="AB6929" s="15" t="n">
        <f aca="false">(P6929="Month-to-month")+(I6929="Fiber optic")+(R6929="Electronic check")+(F6929&lt;=12)+(M6929="No")+(J6929="No")</f>
        <v>2</v>
      </c>
      <c r="AC6929" s="15" t="str">
        <f aca="false">IF(AB6929&gt;=5,"High",IF(AB6929&gt;=3,"Medium","Low"))</f>
        <v>Low</v>
      </c>
    </row>
    <row r="6930" customFormat="false" ht="15" hidden="false" customHeight="false" outlineLevel="0" collapsed="false">
      <c r="A6930" s="15" t="s">
        <v>7027</v>
      </c>
      <c r="B6930" s="15" t="s">
        <v>98</v>
      </c>
      <c r="C6930" s="15" t="n">
        <v>0</v>
      </c>
      <c r="D6930" s="15" t="s">
        <v>26</v>
      </c>
      <c r="E6930" s="15" t="s">
        <v>26</v>
      </c>
      <c r="F6930" s="15" t="n">
        <v>48</v>
      </c>
      <c r="G6930" s="15" t="s">
        <v>26</v>
      </c>
      <c r="H6930" s="15" t="s">
        <v>24</v>
      </c>
      <c r="I6930" s="15" t="s">
        <v>96</v>
      </c>
      <c r="J6930" s="15" t="s">
        <v>24</v>
      </c>
      <c r="K6930" s="15" t="s">
        <v>26</v>
      </c>
      <c r="L6930" s="15" t="s">
        <v>26</v>
      </c>
      <c r="M6930" s="15" t="s">
        <v>24</v>
      </c>
      <c r="N6930" s="15" t="s">
        <v>24</v>
      </c>
      <c r="O6930" s="15" t="s">
        <v>24</v>
      </c>
      <c r="P6930" s="15" t="s">
        <v>27</v>
      </c>
      <c r="Q6930" s="15" t="s">
        <v>26</v>
      </c>
      <c r="R6930" s="15" t="s">
        <v>21</v>
      </c>
      <c r="S6930" s="18" t="n">
        <v>55.8</v>
      </c>
      <c r="T6930" s="15" t="n">
        <v>2651.2</v>
      </c>
      <c r="U6930" s="15" t="s">
        <v>24</v>
      </c>
      <c r="V6930" s="18" t="n">
        <f aca="false">IF(ISNUMBER(T6930),T6930,0)</f>
        <v>2651.2</v>
      </c>
      <c r="W6930" s="15" t="n">
        <f aca="false">IF(U6930="Yes",1,0)</f>
        <v>0</v>
      </c>
      <c r="X6930" s="15" t="str">
        <f aca="false">IF(F6930&lt;=12,"0-12 months",IF(F6930&lt;=24,"13-24 months",IF(F6930&lt;=48,"25-48 months","49-72 months")))</f>
        <v>25-48 months</v>
      </c>
      <c r="Y6930" s="15" t="str">
        <f aca="false">IF(C6930=1,"Yes","No")</f>
        <v>No</v>
      </c>
      <c r="Z6930" s="15" t="n">
        <f aca="false">COUNTIF(J6930:O6930,"Yes")</f>
        <v>2</v>
      </c>
      <c r="AA6930" s="18" t="n">
        <f aca="false">S6930*W6930</f>
        <v>0</v>
      </c>
      <c r="AB6930" s="15" t="n">
        <f aca="false">(P6930="Month-to-month")+(I6930="Fiber optic")+(R6930="Electronic check")+(F6930&lt;=12)+(M6930="No")+(J6930="No")</f>
        <v>2</v>
      </c>
      <c r="AC6930" s="15" t="str">
        <f aca="false">IF(AB6930&gt;=5,"High",IF(AB6930&gt;=3,"Medium","Low"))</f>
        <v>Low</v>
      </c>
    </row>
    <row r="6931" customFormat="false" ht="15" hidden="false" customHeight="false" outlineLevel="0" collapsed="false">
      <c r="A6931" s="15" t="s">
        <v>7028</v>
      </c>
      <c r="B6931" s="15" t="s">
        <v>94</v>
      </c>
      <c r="C6931" s="15" t="n">
        <v>0</v>
      </c>
      <c r="D6931" s="15" t="s">
        <v>24</v>
      </c>
      <c r="E6931" s="15" t="s">
        <v>26</v>
      </c>
      <c r="F6931" s="15" t="n">
        <v>25</v>
      </c>
      <c r="G6931" s="15" t="s">
        <v>26</v>
      </c>
      <c r="H6931" s="15" t="s">
        <v>24</v>
      </c>
      <c r="I6931" s="15" t="s">
        <v>24</v>
      </c>
      <c r="J6931" s="15" t="s">
        <v>28</v>
      </c>
      <c r="K6931" s="15" t="s">
        <v>28</v>
      </c>
      <c r="L6931" s="15" t="s">
        <v>28</v>
      </c>
      <c r="M6931" s="15" t="s">
        <v>28</v>
      </c>
      <c r="N6931" s="15" t="s">
        <v>28</v>
      </c>
      <c r="O6931" s="15" t="s">
        <v>28</v>
      </c>
      <c r="P6931" s="15" t="s">
        <v>25</v>
      </c>
      <c r="Q6931" s="15" t="s">
        <v>24</v>
      </c>
      <c r="R6931" s="15" t="s">
        <v>21</v>
      </c>
      <c r="S6931" s="18" t="n">
        <v>20.05</v>
      </c>
      <c r="T6931" s="15" t="n">
        <v>471.7</v>
      </c>
      <c r="U6931" s="15" t="s">
        <v>24</v>
      </c>
      <c r="V6931" s="18" t="n">
        <f aca="false">IF(ISNUMBER(T6931),T6931,0)</f>
        <v>471.7</v>
      </c>
      <c r="W6931" s="15" t="n">
        <f aca="false">IF(U6931="Yes",1,0)</f>
        <v>0</v>
      </c>
      <c r="X6931" s="15" t="str">
        <f aca="false">IF(F6931&lt;=12,"0-12 months",IF(F6931&lt;=24,"13-24 months",IF(F6931&lt;=48,"25-48 months","49-72 months")))</f>
        <v>25-48 months</v>
      </c>
      <c r="Y6931" s="15" t="str">
        <f aca="false">IF(C6931=1,"Yes","No")</f>
        <v>No</v>
      </c>
      <c r="Z6931" s="15" t="n">
        <f aca="false">COUNTIF(J6931:O6931,"Yes")</f>
        <v>0</v>
      </c>
      <c r="AA6931" s="18" t="n">
        <f aca="false">S6931*W6931</f>
        <v>0</v>
      </c>
      <c r="AB6931" s="15" t="n">
        <f aca="false">(P6931="Month-to-month")+(I6931="Fiber optic")+(R6931="Electronic check")+(F6931&lt;=12)+(M6931="No")+(J6931="No")</f>
        <v>1</v>
      </c>
      <c r="AC6931" s="15" t="str">
        <f aca="false">IF(AB6931&gt;=5,"High",IF(AB6931&gt;=3,"Medium","Low"))</f>
        <v>Low</v>
      </c>
    </row>
    <row r="6932" customFormat="false" ht="15" hidden="false" customHeight="false" outlineLevel="0" collapsed="false">
      <c r="A6932" s="15" t="s">
        <v>7029</v>
      </c>
      <c r="B6932" s="15" t="s">
        <v>94</v>
      </c>
      <c r="C6932" s="15" t="n">
        <v>0</v>
      </c>
      <c r="D6932" s="15" t="s">
        <v>26</v>
      </c>
      <c r="E6932" s="15" t="s">
        <v>24</v>
      </c>
      <c r="F6932" s="15" t="n">
        <v>3</v>
      </c>
      <c r="G6932" s="15" t="s">
        <v>26</v>
      </c>
      <c r="H6932" s="15" t="s">
        <v>26</v>
      </c>
      <c r="I6932" s="15" t="s">
        <v>102</v>
      </c>
      <c r="J6932" s="15" t="s">
        <v>24</v>
      </c>
      <c r="K6932" s="15" t="s">
        <v>24</v>
      </c>
      <c r="L6932" s="15" t="s">
        <v>24</v>
      </c>
      <c r="M6932" s="15" t="s">
        <v>24</v>
      </c>
      <c r="N6932" s="15" t="s">
        <v>24</v>
      </c>
      <c r="O6932" s="15" t="s">
        <v>24</v>
      </c>
      <c r="P6932" s="15" t="s">
        <v>25</v>
      </c>
      <c r="Q6932" s="15" t="s">
        <v>26</v>
      </c>
      <c r="R6932" s="15" t="s">
        <v>21</v>
      </c>
      <c r="S6932" s="18" t="n">
        <v>75.15</v>
      </c>
      <c r="T6932" s="15" t="n">
        <v>216.75</v>
      </c>
      <c r="U6932" s="15" t="s">
        <v>26</v>
      </c>
      <c r="V6932" s="18" t="n">
        <f aca="false">IF(ISNUMBER(T6932),T6932,0)</f>
        <v>216.75</v>
      </c>
      <c r="W6932" s="15" t="n">
        <f aca="false">IF(U6932="Yes",1,0)</f>
        <v>1</v>
      </c>
      <c r="X6932" s="15" t="str">
        <f aca="false">IF(F6932&lt;=12,"0-12 months",IF(F6932&lt;=24,"13-24 months",IF(F6932&lt;=48,"25-48 months","49-72 months")))</f>
        <v>0-12 months</v>
      </c>
      <c r="Y6932" s="15" t="str">
        <f aca="false">IF(C6932=1,"Yes","No")</f>
        <v>No</v>
      </c>
      <c r="Z6932" s="15" t="n">
        <f aca="false">COUNTIF(J6932:O6932,"Yes")</f>
        <v>0</v>
      </c>
      <c r="AA6932" s="18" t="n">
        <f aca="false">S6932*W6932</f>
        <v>75.15</v>
      </c>
      <c r="AB6932" s="15" t="n">
        <f aca="false">(P6932="Month-to-month")+(I6932="Fiber optic")+(R6932="Electronic check")+(F6932&lt;=12)+(M6932="No")+(J6932="No")</f>
        <v>5</v>
      </c>
      <c r="AC6932" s="15" t="str">
        <f aca="false">IF(AB6932&gt;=5,"High",IF(AB6932&gt;=3,"Medium","Low"))</f>
        <v>High</v>
      </c>
    </row>
    <row r="6933" customFormat="false" ht="15" hidden="false" customHeight="false" outlineLevel="0" collapsed="false">
      <c r="A6933" s="15" t="s">
        <v>7030</v>
      </c>
      <c r="B6933" s="15" t="s">
        <v>98</v>
      </c>
      <c r="C6933" s="15" t="n">
        <v>0</v>
      </c>
      <c r="D6933" s="15" t="s">
        <v>24</v>
      </c>
      <c r="E6933" s="15" t="s">
        <v>24</v>
      </c>
      <c r="F6933" s="15" t="n">
        <v>58</v>
      </c>
      <c r="G6933" s="15" t="s">
        <v>26</v>
      </c>
      <c r="H6933" s="15" t="s">
        <v>24</v>
      </c>
      <c r="I6933" s="15" t="s">
        <v>102</v>
      </c>
      <c r="J6933" s="15" t="s">
        <v>26</v>
      </c>
      <c r="K6933" s="15" t="s">
        <v>26</v>
      </c>
      <c r="L6933" s="15" t="s">
        <v>24</v>
      </c>
      <c r="M6933" s="15" t="s">
        <v>24</v>
      </c>
      <c r="N6933" s="15" t="s">
        <v>26</v>
      </c>
      <c r="O6933" s="15" t="s">
        <v>26</v>
      </c>
      <c r="P6933" s="15" t="s">
        <v>27</v>
      </c>
      <c r="Q6933" s="15" t="s">
        <v>24</v>
      </c>
      <c r="R6933" s="15" t="s">
        <v>19</v>
      </c>
      <c r="S6933" s="18" t="n">
        <v>99.15</v>
      </c>
      <c r="T6933" s="15" t="n">
        <v>5720.95</v>
      </c>
      <c r="U6933" s="15" t="s">
        <v>24</v>
      </c>
      <c r="V6933" s="18" t="n">
        <f aca="false">IF(ISNUMBER(T6933),T6933,0)</f>
        <v>5720.95</v>
      </c>
      <c r="W6933" s="15" t="n">
        <f aca="false">IF(U6933="Yes",1,0)</f>
        <v>0</v>
      </c>
      <c r="X6933" s="15" t="str">
        <f aca="false">IF(F6933&lt;=12,"0-12 months",IF(F6933&lt;=24,"13-24 months",IF(F6933&lt;=48,"25-48 months","49-72 months")))</f>
        <v>49-72 months</v>
      </c>
      <c r="Y6933" s="15" t="str">
        <f aca="false">IF(C6933=1,"Yes","No")</f>
        <v>No</v>
      </c>
      <c r="Z6933" s="15" t="n">
        <f aca="false">COUNTIF(J6933:O6933,"Yes")</f>
        <v>4</v>
      </c>
      <c r="AA6933" s="18" t="n">
        <f aca="false">S6933*W6933</f>
        <v>0</v>
      </c>
      <c r="AB6933" s="15" t="n">
        <f aca="false">(P6933="Month-to-month")+(I6933="Fiber optic")+(R6933="Electronic check")+(F6933&lt;=12)+(M6933="No")+(J6933="No")</f>
        <v>2</v>
      </c>
      <c r="AC6933" s="15" t="str">
        <f aca="false">IF(AB6933&gt;=5,"High",IF(AB6933&gt;=3,"Medium","Low"))</f>
        <v>Low</v>
      </c>
    </row>
    <row r="6934" customFormat="false" ht="15" hidden="false" customHeight="false" outlineLevel="0" collapsed="false">
      <c r="A6934" s="15" t="s">
        <v>7031</v>
      </c>
      <c r="B6934" s="15" t="s">
        <v>98</v>
      </c>
      <c r="C6934" s="15" t="n">
        <v>0</v>
      </c>
      <c r="D6934" s="15" t="s">
        <v>24</v>
      </c>
      <c r="E6934" s="15" t="s">
        <v>24</v>
      </c>
      <c r="F6934" s="15" t="n">
        <v>10</v>
      </c>
      <c r="G6934" s="15" t="s">
        <v>26</v>
      </c>
      <c r="H6934" s="15" t="s">
        <v>24</v>
      </c>
      <c r="I6934" s="15" t="s">
        <v>96</v>
      </c>
      <c r="J6934" s="15" t="s">
        <v>24</v>
      </c>
      <c r="K6934" s="15" t="s">
        <v>24</v>
      </c>
      <c r="L6934" s="15" t="s">
        <v>24</v>
      </c>
      <c r="M6934" s="15" t="s">
        <v>24</v>
      </c>
      <c r="N6934" s="15" t="s">
        <v>24</v>
      </c>
      <c r="O6934" s="15" t="s">
        <v>26</v>
      </c>
      <c r="P6934" s="15" t="s">
        <v>25</v>
      </c>
      <c r="Q6934" s="15" t="s">
        <v>26</v>
      </c>
      <c r="R6934" s="15" t="s">
        <v>19</v>
      </c>
      <c r="S6934" s="18" t="n">
        <v>56.75</v>
      </c>
      <c r="T6934" s="15" t="n">
        <v>503.25</v>
      </c>
      <c r="U6934" s="15" t="s">
        <v>24</v>
      </c>
      <c r="V6934" s="18" t="n">
        <f aca="false">IF(ISNUMBER(T6934),T6934,0)</f>
        <v>503.25</v>
      </c>
      <c r="W6934" s="15" t="n">
        <f aca="false">IF(U6934="Yes",1,0)</f>
        <v>0</v>
      </c>
      <c r="X6934" s="15" t="str">
        <f aca="false">IF(F6934&lt;=12,"0-12 months",IF(F6934&lt;=24,"13-24 months",IF(F6934&lt;=48,"25-48 months","49-72 months")))</f>
        <v>0-12 months</v>
      </c>
      <c r="Y6934" s="15" t="str">
        <f aca="false">IF(C6934=1,"Yes","No")</f>
        <v>No</v>
      </c>
      <c r="Z6934" s="15" t="n">
        <f aca="false">COUNTIF(J6934:O6934,"Yes")</f>
        <v>1</v>
      </c>
      <c r="AA6934" s="18" t="n">
        <f aca="false">S6934*W6934</f>
        <v>0</v>
      </c>
      <c r="AB6934" s="15" t="n">
        <f aca="false">(P6934="Month-to-month")+(I6934="Fiber optic")+(R6934="Electronic check")+(F6934&lt;=12)+(M6934="No")+(J6934="No")</f>
        <v>4</v>
      </c>
      <c r="AC6934" s="15" t="str">
        <f aca="false">IF(AB6934&gt;=5,"High",IF(AB6934&gt;=3,"Medium","Low"))</f>
        <v>Medium</v>
      </c>
    </row>
    <row r="6935" customFormat="false" ht="15" hidden="false" customHeight="false" outlineLevel="0" collapsed="false">
      <c r="A6935" s="15" t="s">
        <v>7032</v>
      </c>
      <c r="B6935" s="15" t="s">
        <v>98</v>
      </c>
      <c r="C6935" s="15" t="n">
        <v>0</v>
      </c>
      <c r="D6935" s="15" t="s">
        <v>24</v>
      </c>
      <c r="E6935" s="15" t="s">
        <v>24</v>
      </c>
      <c r="F6935" s="15" t="n">
        <v>1</v>
      </c>
      <c r="G6935" s="15" t="s">
        <v>26</v>
      </c>
      <c r="H6935" s="15" t="s">
        <v>24</v>
      </c>
      <c r="I6935" s="15" t="s">
        <v>102</v>
      </c>
      <c r="J6935" s="15" t="s">
        <v>24</v>
      </c>
      <c r="K6935" s="15" t="s">
        <v>24</v>
      </c>
      <c r="L6935" s="15" t="s">
        <v>24</v>
      </c>
      <c r="M6935" s="15" t="s">
        <v>24</v>
      </c>
      <c r="N6935" s="15" t="s">
        <v>24</v>
      </c>
      <c r="O6935" s="15" t="s">
        <v>24</v>
      </c>
      <c r="P6935" s="15" t="s">
        <v>25</v>
      </c>
      <c r="Q6935" s="15" t="s">
        <v>26</v>
      </c>
      <c r="R6935" s="15" t="s">
        <v>15</v>
      </c>
      <c r="S6935" s="18" t="n">
        <v>69.6</v>
      </c>
      <c r="T6935" s="15" t="n">
        <v>69.6</v>
      </c>
      <c r="U6935" s="15" t="s">
        <v>26</v>
      </c>
      <c r="V6935" s="18" t="n">
        <f aca="false">IF(ISNUMBER(T6935),T6935,0)</f>
        <v>69.6</v>
      </c>
      <c r="W6935" s="15" t="n">
        <f aca="false">IF(U6935="Yes",1,0)</f>
        <v>1</v>
      </c>
      <c r="X6935" s="15" t="str">
        <f aca="false">IF(F6935&lt;=12,"0-12 months",IF(F6935&lt;=24,"13-24 months",IF(F6935&lt;=48,"25-48 months","49-72 months")))</f>
        <v>0-12 months</v>
      </c>
      <c r="Y6935" s="15" t="str">
        <f aca="false">IF(C6935=1,"Yes","No")</f>
        <v>No</v>
      </c>
      <c r="Z6935" s="15" t="n">
        <f aca="false">COUNTIF(J6935:O6935,"Yes")</f>
        <v>0</v>
      </c>
      <c r="AA6935" s="18" t="n">
        <f aca="false">S6935*W6935</f>
        <v>69.6</v>
      </c>
      <c r="AB6935" s="15" t="n">
        <f aca="false">(P6935="Month-to-month")+(I6935="Fiber optic")+(R6935="Electronic check")+(F6935&lt;=12)+(M6935="No")+(J6935="No")</f>
        <v>6</v>
      </c>
      <c r="AC6935" s="15" t="str">
        <f aca="false">IF(AB6935&gt;=5,"High",IF(AB6935&gt;=3,"Medium","Low"))</f>
        <v>High</v>
      </c>
    </row>
    <row r="6936" customFormat="false" ht="15" hidden="false" customHeight="false" outlineLevel="0" collapsed="false">
      <c r="A6936" s="15" t="s">
        <v>7033</v>
      </c>
      <c r="B6936" s="15" t="s">
        <v>98</v>
      </c>
      <c r="C6936" s="15" t="n">
        <v>0</v>
      </c>
      <c r="D6936" s="15" t="s">
        <v>26</v>
      </c>
      <c r="E6936" s="15" t="s">
        <v>24</v>
      </c>
      <c r="F6936" s="15" t="n">
        <v>71</v>
      </c>
      <c r="G6936" s="15" t="s">
        <v>26</v>
      </c>
      <c r="H6936" s="15" t="s">
        <v>26</v>
      </c>
      <c r="I6936" s="15" t="s">
        <v>102</v>
      </c>
      <c r="J6936" s="15" t="s">
        <v>24</v>
      </c>
      <c r="K6936" s="15" t="s">
        <v>26</v>
      </c>
      <c r="L6936" s="15" t="s">
        <v>24</v>
      </c>
      <c r="M6936" s="15" t="s">
        <v>26</v>
      </c>
      <c r="N6936" s="15" t="s">
        <v>26</v>
      </c>
      <c r="O6936" s="15" t="s">
        <v>26</v>
      </c>
      <c r="P6936" s="15" t="s">
        <v>29</v>
      </c>
      <c r="Q6936" s="15" t="s">
        <v>26</v>
      </c>
      <c r="R6936" s="15" t="s">
        <v>21</v>
      </c>
      <c r="S6936" s="18" t="n">
        <v>104.15</v>
      </c>
      <c r="T6936" s="15" t="n">
        <v>7365.3</v>
      </c>
      <c r="U6936" s="15" t="s">
        <v>24</v>
      </c>
      <c r="V6936" s="18" t="n">
        <f aca="false">IF(ISNUMBER(T6936),T6936,0)</f>
        <v>7365.3</v>
      </c>
      <c r="W6936" s="15" t="n">
        <f aca="false">IF(U6936="Yes",1,0)</f>
        <v>0</v>
      </c>
      <c r="X6936" s="15" t="str">
        <f aca="false">IF(F6936&lt;=12,"0-12 months",IF(F6936&lt;=24,"13-24 months",IF(F6936&lt;=48,"25-48 months","49-72 months")))</f>
        <v>49-72 months</v>
      </c>
      <c r="Y6936" s="15" t="str">
        <f aca="false">IF(C6936=1,"Yes","No")</f>
        <v>No</v>
      </c>
      <c r="Z6936" s="15" t="n">
        <f aca="false">COUNTIF(J6936:O6936,"Yes")</f>
        <v>4</v>
      </c>
      <c r="AA6936" s="18" t="n">
        <f aca="false">S6936*W6936</f>
        <v>0</v>
      </c>
      <c r="AB6936" s="15" t="n">
        <f aca="false">(P6936="Month-to-month")+(I6936="Fiber optic")+(R6936="Electronic check")+(F6936&lt;=12)+(M6936="No")+(J6936="No")</f>
        <v>2</v>
      </c>
      <c r="AC6936" s="15" t="str">
        <f aca="false">IF(AB6936&gt;=5,"High",IF(AB6936&gt;=3,"Medium","Low"))</f>
        <v>Low</v>
      </c>
    </row>
    <row r="6937" customFormat="false" ht="15" hidden="false" customHeight="false" outlineLevel="0" collapsed="false">
      <c r="A6937" s="15" t="s">
        <v>7034</v>
      </c>
      <c r="B6937" s="15" t="s">
        <v>94</v>
      </c>
      <c r="C6937" s="15" t="n">
        <v>0</v>
      </c>
      <c r="D6937" s="15" t="s">
        <v>26</v>
      </c>
      <c r="E6937" s="15" t="s">
        <v>26</v>
      </c>
      <c r="F6937" s="15" t="n">
        <v>65</v>
      </c>
      <c r="G6937" s="15" t="s">
        <v>26</v>
      </c>
      <c r="H6937" s="15" t="s">
        <v>26</v>
      </c>
      <c r="I6937" s="15" t="s">
        <v>102</v>
      </c>
      <c r="J6937" s="15" t="s">
        <v>24</v>
      </c>
      <c r="K6937" s="15" t="s">
        <v>26</v>
      </c>
      <c r="L6937" s="15" t="s">
        <v>26</v>
      </c>
      <c r="M6937" s="15" t="s">
        <v>26</v>
      </c>
      <c r="N6937" s="15" t="s">
        <v>26</v>
      </c>
      <c r="O6937" s="15" t="s">
        <v>26</v>
      </c>
      <c r="P6937" s="15" t="s">
        <v>29</v>
      </c>
      <c r="Q6937" s="15" t="s">
        <v>26</v>
      </c>
      <c r="R6937" s="15" t="s">
        <v>21</v>
      </c>
      <c r="S6937" s="18" t="n">
        <v>110.8</v>
      </c>
      <c r="T6937" s="15" t="n">
        <v>7245.9</v>
      </c>
      <c r="U6937" s="15" t="s">
        <v>24</v>
      </c>
      <c r="V6937" s="18" t="n">
        <f aca="false">IF(ISNUMBER(T6937),T6937,0)</f>
        <v>7245.9</v>
      </c>
      <c r="W6937" s="15" t="n">
        <f aca="false">IF(U6937="Yes",1,0)</f>
        <v>0</v>
      </c>
      <c r="X6937" s="15" t="str">
        <f aca="false">IF(F6937&lt;=12,"0-12 months",IF(F6937&lt;=24,"13-24 months",IF(F6937&lt;=48,"25-48 months","49-72 months")))</f>
        <v>49-72 months</v>
      </c>
      <c r="Y6937" s="15" t="str">
        <f aca="false">IF(C6937=1,"Yes","No")</f>
        <v>No</v>
      </c>
      <c r="Z6937" s="15" t="n">
        <f aca="false">COUNTIF(J6937:O6937,"Yes")</f>
        <v>5</v>
      </c>
      <c r="AA6937" s="18" t="n">
        <f aca="false">S6937*W6937</f>
        <v>0</v>
      </c>
      <c r="AB6937" s="15" t="n">
        <f aca="false">(P6937="Month-to-month")+(I6937="Fiber optic")+(R6937="Electronic check")+(F6937&lt;=12)+(M6937="No")+(J6937="No")</f>
        <v>2</v>
      </c>
      <c r="AC6937" s="15" t="str">
        <f aca="false">IF(AB6937&gt;=5,"High",IF(AB6937&gt;=3,"Medium","Low"))</f>
        <v>Low</v>
      </c>
    </row>
    <row r="6938" customFormat="false" ht="15" hidden="false" customHeight="false" outlineLevel="0" collapsed="false">
      <c r="A6938" s="15" t="s">
        <v>7035</v>
      </c>
      <c r="B6938" s="15" t="s">
        <v>98</v>
      </c>
      <c r="C6938" s="15" t="n">
        <v>0</v>
      </c>
      <c r="D6938" s="15" t="s">
        <v>26</v>
      </c>
      <c r="E6938" s="15" t="s">
        <v>26</v>
      </c>
      <c r="F6938" s="15" t="n">
        <v>5</v>
      </c>
      <c r="G6938" s="15" t="s">
        <v>26</v>
      </c>
      <c r="H6938" s="15" t="s">
        <v>26</v>
      </c>
      <c r="I6938" s="15" t="s">
        <v>102</v>
      </c>
      <c r="J6938" s="15" t="s">
        <v>24</v>
      </c>
      <c r="K6938" s="15" t="s">
        <v>26</v>
      </c>
      <c r="L6938" s="15" t="s">
        <v>24</v>
      </c>
      <c r="M6938" s="15" t="s">
        <v>24</v>
      </c>
      <c r="N6938" s="15" t="s">
        <v>24</v>
      </c>
      <c r="O6938" s="15" t="s">
        <v>24</v>
      </c>
      <c r="P6938" s="15" t="s">
        <v>25</v>
      </c>
      <c r="Q6938" s="15" t="s">
        <v>26</v>
      </c>
      <c r="R6938" s="15" t="s">
        <v>15</v>
      </c>
      <c r="S6938" s="18" t="n">
        <v>80.15</v>
      </c>
      <c r="T6938" s="15" t="n">
        <v>385</v>
      </c>
      <c r="U6938" s="15" t="s">
        <v>26</v>
      </c>
      <c r="V6938" s="18" t="n">
        <f aca="false">IF(ISNUMBER(T6938),T6938,0)</f>
        <v>385</v>
      </c>
      <c r="W6938" s="15" t="n">
        <f aca="false">IF(U6938="Yes",1,0)</f>
        <v>1</v>
      </c>
      <c r="X6938" s="15" t="str">
        <f aca="false">IF(F6938&lt;=12,"0-12 months",IF(F6938&lt;=24,"13-24 months",IF(F6938&lt;=48,"25-48 months","49-72 months")))</f>
        <v>0-12 months</v>
      </c>
      <c r="Y6938" s="15" t="str">
        <f aca="false">IF(C6938=1,"Yes","No")</f>
        <v>No</v>
      </c>
      <c r="Z6938" s="15" t="n">
        <f aca="false">COUNTIF(J6938:O6938,"Yes")</f>
        <v>1</v>
      </c>
      <c r="AA6938" s="18" t="n">
        <f aca="false">S6938*W6938</f>
        <v>80.15</v>
      </c>
      <c r="AB6938" s="15" t="n">
        <f aca="false">(P6938="Month-to-month")+(I6938="Fiber optic")+(R6938="Electronic check")+(F6938&lt;=12)+(M6938="No")+(J6938="No")</f>
        <v>6</v>
      </c>
      <c r="AC6938" s="15" t="str">
        <f aca="false">IF(AB6938&gt;=5,"High",IF(AB6938&gt;=3,"Medium","Low"))</f>
        <v>High</v>
      </c>
    </row>
    <row r="6939" customFormat="false" ht="15" hidden="false" customHeight="false" outlineLevel="0" collapsed="false">
      <c r="A6939" s="15" t="s">
        <v>7036</v>
      </c>
      <c r="B6939" s="15" t="s">
        <v>94</v>
      </c>
      <c r="C6939" s="15" t="n">
        <v>0</v>
      </c>
      <c r="D6939" s="15" t="s">
        <v>24</v>
      </c>
      <c r="E6939" s="15" t="s">
        <v>24</v>
      </c>
      <c r="F6939" s="15" t="n">
        <v>28</v>
      </c>
      <c r="G6939" s="15" t="s">
        <v>24</v>
      </c>
      <c r="H6939" s="15" t="s">
        <v>95</v>
      </c>
      <c r="I6939" s="15" t="s">
        <v>96</v>
      </c>
      <c r="J6939" s="15" t="s">
        <v>24</v>
      </c>
      <c r="K6939" s="15" t="s">
        <v>24</v>
      </c>
      <c r="L6939" s="15" t="s">
        <v>26</v>
      </c>
      <c r="M6939" s="15" t="s">
        <v>26</v>
      </c>
      <c r="N6939" s="15" t="s">
        <v>24</v>
      </c>
      <c r="O6939" s="15" t="s">
        <v>24</v>
      </c>
      <c r="P6939" s="15" t="s">
        <v>25</v>
      </c>
      <c r="Q6939" s="15" t="s">
        <v>26</v>
      </c>
      <c r="R6939" s="15" t="s">
        <v>17</v>
      </c>
      <c r="S6939" s="18" t="n">
        <v>35.75</v>
      </c>
      <c r="T6939" s="15" t="n">
        <v>961.4</v>
      </c>
      <c r="U6939" s="15" t="s">
        <v>24</v>
      </c>
      <c r="V6939" s="18" t="n">
        <f aca="false">IF(ISNUMBER(T6939),T6939,0)</f>
        <v>961.4</v>
      </c>
      <c r="W6939" s="15" t="n">
        <f aca="false">IF(U6939="Yes",1,0)</f>
        <v>0</v>
      </c>
      <c r="X6939" s="15" t="str">
        <f aca="false">IF(F6939&lt;=12,"0-12 months",IF(F6939&lt;=24,"13-24 months",IF(F6939&lt;=48,"25-48 months","49-72 months")))</f>
        <v>25-48 months</v>
      </c>
      <c r="Y6939" s="15" t="str">
        <f aca="false">IF(C6939=1,"Yes","No")</f>
        <v>No</v>
      </c>
      <c r="Z6939" s="15" t="n">
        <f aca="false">COUNTIF(J6939:O6939,"Yes")</f>
        <v>2</v>
      </c>
      <c r="AA6939" s="18" t="n">
        <f aca="false">S6939*W6939</f>
        <v>0</v>
      </c>
      <c r="AB6939" s="15" t="n">
        <f aca="false">(P6939="Month-to-month")+(I6939="Fiber optic")+(R6939="Electronic check")+(F6939&lt;=12)+(M6939="No")+(J6939="No")</f>
        <v>2</v>
      </c>
      <c r="AC6939" s="15" t="str">
        <f aca="false">IF(AB6939&gt;=5,"High",IF(AB6939&gt;=3,"Medium","Low"))</f>
        <v>Low</v>
      </c>
    </row>
    <row r="6940" customFormat="false" ht="15" hidden="false" customHeight="false" outlineLevel="0" collapsed="false">
      <c r="A6940" s="15" t="s">
        <v>7037</v>
      </c>
      <c r="B6940" s="15" t="s">
        <v>94</v>
      </c>
      <c r="C6940" s="15" t="n">
        <v>0</v>
      </c>
      <c r="D6940" s="15" t="s">
        <v>26</v>
      </c>
      <c r="E6940" s="15" t="s">
        <v>26</v>
      </c>
      <c r="F6940" s="15" t="n">
        <v>67</v>
      </c>
      <c r="G6940" s="15" t="s">
        <v>26</v>
      </c>
      <c r="H6940" s="15" t="s">
        <v>26</v>
      </c>
      <c r="I6940" s="15" t="s">
        <v>96</v>
      </c>
      <c r="J6940" s="15" t="s">
        <v>24</v>
      </c>
      <c r="K6940" s="15" t="s">
        <v>24</v>
      </c>
      <c r="L6940" s="15" t="s">
        <v>26</v>
      </c>
      <c r="M6940" s="15" t="s">
        <v>26</v>
      </c>
      <c r="N6940" s="15" t="s">
        <v>24</v>
      </c>
      <c r="O6940" s="15" t="s">
        <v>26</v>
      </c>
      <c r="P6940" s="15" t="s">
        <v>29</v>
      </c>
      <c r="Q6940" s="15" t="s">
        <v>26</v>
      </c>
      <c r="R6940" s="15" t="s">
        <v>19</v>
      </c>
      <c r="S6940" s="18" t="n">
        <v>69.9</v>
      </c>
      <c r="T6940" s="15" t="n">
        <v>4615.9</v>
      </c>
      <c r="U6940" s="15" t="s">
        <v>24</v>
      </c>
      <c r="V6940" s="18" t="n">
        <f aca="false">IF(ISNUMBER(T6940),T6940,0)</f>
        <v>4615.9</v>
      </c>
      <c r="W6940" s="15" t="n">
        <f aca="false">IF(U6940="Yes",1,0)</f>
        <v>0</v>
      </c>
      <c r="X6940" s="15" t="str">
        <f aca="false">IF(F6940&lt;=12,"0-12 months",IF(F6940&lt;=24,"13-24 months",IF(F6940&lt;=48,"25-48 months","49-72 months")))</f>
        <v>49-72 months</v>
      </c>
      <c r="Y6940" s="15" t="str">
        <f aca="false">IF(C6940=1,"Yes","No")</f>
        <v>No</v>
      </c>
      <c r="Z6940" s="15" t="n">
        <f aca="false">COUNTIF(J6940:O6940,"Yes")</f>
        <v>3</v>
      </c>
      <c r="AA6940" s="18" t="n">
        <f aca="false">S6940*W6940</f>
        <v>0</v>
      </c>
      <c r="AB6940" s="15" t="n">
        <f aca="false">(P6940="Month-to-month")+(I6940="Fiber optic")+(R6940="Electronic check")+(F6940&lt;=12)+(M6940="No")+(J6940="No")</f>
        <v>1</v>
      </c>
      <c r="AC6940" s="15" t="str">
        <f aca="false">IF(AB6940&gt;=5,"High",IF(AB6940&gt;=3,"Medium","Low"))</f>
        <v>Low</v>
      </c>
    </row>
    <row r="6941" customFormat="false" ht="15" hidden="false" customHeight="false" outlineLevel="0" collapsed="false">
      <c r="A6941" s="15" t="s">
        <v>7038</v>
      </c>
      <c r="B6941" s="15" t="s">
        <v>98</v>
      </c>
      <c r="C6941" s="15" t="n">
        <v>0</v>
      </c>
      <c r="D6941" s="15" t="s">
        <v>24</v>
      </c>
      <c r="E6941" s="15" t="s">
        <v>24</v>
      </c>
      <c r="F6941" s="15" t="n">
        <v>35</v>
      </c>
      <c r="G6941" s="15" t="s">
        <v>26</v>
      </c>
      <c r="H6941" s="15" t="s">
        <v>24</v>
      </c>
      <c r="I6941" s="15" t="s">
        <v>102</v>
      </c>
      <c r="J6941" s="15" t="s">
        <v>26</v>
      </c>
      <c r="K6941" s="15" t="s">
        <v>24</v>
      </c>
      <c r="L6941" s="15" t="s">
        <v>24</v>
      </c>
      <c r="M6941" s="15" t="s">
        <v>26</v>
      </c>
      <c r="N6941" s="15" t="s">
        <v>24</v>
      </c>
      <c r="O6941" s="15" t="s">
        <v>26</v>
      </c>
      <c r="P6941" s="15" t="s">
        <v>27</v>
      </c>
      <c r="Q6941" s="15" t="s">
        <v>26</v>
      </c>
      <c r="R6941" s="15" t="s">
        <v>15</v>
      </c>
      <c r="S6941" s="18" t="n">
        <v>89.2</v>
      </c>
      <c r="T6941" s="15" t="n">
        <v>3251.3</v>
      </c>
      <c r="U6941" s="15" t="s">
        <v>24</v>
      </c>
      <c r="V6941" s="18" t="n">
        <f aca="false">IF(ISNUMBER(T6941),T6941,0)</f>
        <v>3251.3</v>
      </c>
      <c r="W6941" s="15" t="n">
        <f aca="false">IF(U6941="Yes",1,0)</f>
        <v>0</v>
      </c>
      <c r="X6941" s="15" t="str">
        <f aca="false">IF(F6941&lt;=12,"0-12 months",IF(F6941&lt;=24,"13-24 months",IF(F6941&lt;=48,"25-48 months","49-72 months")))</f>
        <v>25-48 months</v>
      </c>
      <c r="Y6941" s="15" t="str">
        <f aca="false">IF(C6941=1,"Yes","No")</f>
        <v>No</v>
      </c>
      <c r="Z6941" s="15" t="n">
        <f aca="false">COUNTIF(J6941:O6941,"Yes")</f>
        <v>3</v>
      </c>
      <c r="AA6941" s="18" t="n">
        <f aca="false">S6941*W6941</f>
        <v>0</v>
      </c>
      <c r="AB6941" s="15" t="n">
        <f aca="false">(P6941="Month-to-month")+(I6941="Fiber optic")+(R6941="Electronic check")+(F6941&lt;=12)+(M6941="No")+(J6941="No")</f>
        <v>2</v>
      </c>
      <c r="AC6941" s="15" t="str">
        <f aca="false">IF(AB6941&gt;=5,"High",IF(AB6941&gt;=3,"Medium","Low"))</f>
        <v>Low</v>
      </c>
    </row>
    <row r="6942" customFormat="false" ht="15" hidden="false" customHeight="false" outlineLevel="0" collapsed="false">
      <c r="A6942" s="15" t="s">
        <v>7039</v>
      </c>
      <c r="B6942" s="15" t="s">
        <v>94</v>
      </c>
      <c r="C6942" s="15" t="n">
        <v>0</v>
      </c>
      <c r="D6942" s="15" t="s">
        <v>26</v>
      </c>
      <c r="E6942" s="15" t="s">
        <v>26</v>
      </c>
      <c r="F6942" s="15" t="n">
        <v>72</v>
      </c>
      <c r="G6942" s="15" t="s">
        <v>24</v>
      </c>
      <c r="H6942" s="15" t="s">
        <v>95</v>
      </c>
      <c r="I6942" s="15" t="s">
        <v>96</v>
      </c>
      <c r="J6942" s="15" t="s">
        <v>26</v>
      </c>
      <c r="K6942" s="15" t="s">
        <v>26</v>
      </c>
      <c r="L6942" s="15" t="s">
        <v>26</v>
      </c>
      <c r="M6942" s="15" t="s">
        <v>26</v>
      </c>
      <c r="N6942" s="15" t="s">
        <v>24</v>
      </c>
      <c r="O6942" s="15" t="s">
        <v>26</v>
      </c>
      <c r="P6942" s="15" t="s">
        <v>29</v>
      </c>
      <c r="Q6942" s="15" t="s">
        <v>24</v>
      </c>
      <c r="R6942" s="15" t="s">
        <v>21</v>
      </c>
      <c r="S6942" s="18" t="n">
        <v>55.65</v>
      </c>
      <c r="T6942" s="15" t="n">
        <v>3880.05</v>
      </c>
      <c r="U6942" s="15" t="s">
        <v>24</v>
      </c>
      <c r="V6942" s="18" t="n">
        <f aca="false">IF(ISNUMBER(T6942),T6942,0)</f>
        <v>3880.05</v>
      </c>
      <c r="W6942" s="15" t="n">
        <f aca="false">IF(U6942="Yes",1,0)</f>
        <v>0</v>
      </c>
      <c r="X6942" s="15" t="str">
        <f aca="false">IF(F6942&lt;=12,"0-12 months",IF(F6942&lt;=24,"13-24 months",IF(F6942&lt;=48,"25-48 months","49-72 months")))</f>
        <v>49-72 months</v>
      </c>
      <c r="Y6942" s="15" t="str">
        <f aca="false">IF(C6942=1,"Yes","No")</f>
        <v>No</v>
      </c>
      <c r="Z6942" s="15" t="n">
        <f aca="false">COUNTIF(J6942:O6942,"Yes")</f>
        <v>5</v>
      </c>
      <c r="AA6942" s="18" t="n">
        <f aca="false">S6942*W6942</f>
        <v>0</v>
      </c>
      <c r="AB6942" s="15" t="n">
        <f aca="false">(P6942="Month-to-month")+(I6942="Fiber optic")+(R6942="Electronic check")+(F6942&lt;=12)+(M6942="No")+(J6942="No")</f>
        <v>0</v>
      </c>
      <c r="AC6942" s="15" t="str">
        <f aca="false">IF(AB6942&gt;=5,"High",IF(AB6942&gt;=3,"Medium","Low"))</f>
        <v>Low</v>
      </c>
    </row>
    <row r="6943" customFormat="false" ht="15" hidden="false" customHeight="false" outlineLevel="0" collapsed="false">
      <c r="A6943" s="15" t="s">
        <v>7040</v>
      </c>
      <c r="B6943" s="15" t="s">
        <v>94</v>
      </c>
      <c r="C6943" s="15" t="n">
        <v>0</v>
      </c>
      <c r="D6943" s="15" t="s">
        <v>26</v>
      </c>
      <c r="E6943" s="15" t="s">
        <v>26</v>
      </c>
      <c r="F6943" s="15" t="n">
        <v>61</v>
      </c>
      <c r="G6943" s="15" t="s">
        <v>24</v>
      </c>
      <c r="H6943" s="15" t="s">
        <v>95</v>
      </c>
      <c r="I6943" s="15" t="s">
        <v>96</v>
      </c>
      <c r="J6943" s="15" t="s">
        <v>26</v>
      </c>
      <c r="K6943" s="15" t="s">
        <v>26</v>
      </c>
      <c r="L6943" s="15" t="s">
        <v>24</v>
      </c>
      <c r="M6943" s="15" t="s">
        <v>26</v>
      </c>
      <c r="N6943" s="15" t="s">
        <v>24</v>
      </c>
      <c r="O6943" s="15" t="s">
        <v>26</v>
      </c>
      <c r="P6943" s="15" t="s">
        <v>27</v>
      </c>
      <c r="Q6943" s="15" t="s">
        <v>26</v>
      </c>
      <c r="R6943" s="15" t="s">
        <v>19</v>
      </c>
      <c r="S6943" s="18" t="n">
        <v>50.7</v>
      </c>
      <c r="T6943" s="15" t="n">
        <v>3088.75</v>
      </c>
      <c r="U6943" s="15" t="s">
        <v>24</v>
      </c>
      <c r="V6943" s="18" t="n">
        <f aca="false">IF(ISNUMBER(T6943),T6943,0)</f>
        <v>3088.75</v>
      </c>
      <c r="W6943" s="15" t="n">
        <f aca="false">IF(U6943="Yes",1,0)</f>
        <v>0</v>
      </c>
      <c r="X6943" s="15" t="str">
        <f aca="false">IF(F6943&lt;=12,"0-12 months",IF(F6943&lt;=24,"13-24 months",IF(F6943&lt;=48,"25-48 months","49-72 months")))</f>
        <v>49-72 months</v>
      </c>
      <c r="Y6943" s="15" t="str">
        <f aca="false">IF(C6943=1,"Yes","No")</f>
        <v>No</v>
      </c>
      <c r="Z6943" s="15" t="n">
        <f aca="false">COUNTIF(J6943:O6943,"Yes")</f>
        <v>4</v>
      </c>
      <c r="AA6943" s="18" t="n">
        <f aca="false">S6943*W6943</f>
        <v>0</v>
      </c>
      <c r="AB6943" s="15" t="n">
        <f aca="false">(P6943="Month-to-month")+(I6943="Fiber optic")+(R6943="Electronic check")+(F6943&lt;=12)+(M6943="No")+(J6943="No")</f>
        <v>0</v>
      </c>
      <c r="AC6943" s="15" t="str">
        <f aca="false">IF(AB6943&gt;=5,"High",IF(AB6943&gt;=3,"Medium","Low"))</f>
        <v>Low</v>
      </c>
    </row>
    <row r="6944" customFormat="false" ht="15" hidden="false" customHeight="false" outlineLevel="0" collapsed="false">
      <c r="A6944" s="15" t="s">
        <v>7041</v>
      </c>
      <c r="B6944" s="15" t="s">
        <v>98</v>
      </c>
      <c r="C6944" s="15" t="n">
        <v>1</v>
      </c>
      <c r="D6944" s="15" t="s">
        <v>24</v>
      </c>
      <c r="E6944" s="15" t="s">
        <v>24</v>
      </c>
      <c r="F6944" s="15" t="n">
        <v>68</v>
      </c>
      <c r="G6944" s="15" t="s">
        <v>26</v>
      </c>
      <c r="H6944" s="15" t="s">
        <v>24</v>
      </c>
      <c r="I6944" s="15" t="s">
        <v>24</v>
      </c>
      <c r="J6944" s="15" t="s">
        <v>28</v>
      </c>
      <c r="K6944" s="15" t="s">
        <v>28</v>
      </c>
      <c r="L6944" s="15" t="s">
        <v>28</v>
      </c>
      <c r="M6944" s="15" t="s">
        <v>28</v>
      </c>
      <c r="N6944" s="15" t="s">
        <v>28</v>
      </c>
      <c r="O6944" s="15" t="s">
        <v>28</v>
      </c>
      <c r="P6944" s="15" t="s">
        <v>29</v>
      </c>
      <c r="Q6944" s="15" t="s">
        <v>26</v>
      </c>
      <c r="R6944" s="15" t="s">
        <v>21</v>
      </c>
      <c r="S6944" s="18" t="n">
        <v>20</v>
      </c>
      <c r="T6944" s="15" t="n">
        <v>1396</v>
      </c>
      <c r="U6944" s="15" t="s">
        <v>24</v>
      </c>
      <c r="V6944" s="18" t="n">
        <f aca="false">IF(ISNUMBER(T6944),T6944,0)</f>
        <v>1396</v>
      </c>
      <c r="W6944" s="15" t="n">
        <f aca="false">IF(U6944="Yes",1,0)</f>
        <v>0</v>
      </c>
      <c r="X6944" s="15" t="str">
        <f aca="false">IF(F6944&lt;=12,"0-12 months",IF(F6944&lt;=24,"13-24 months",IF(F6944&lt;=48,"25-48 months","49-72 months")))</f>
        <v>49-72 months</v>
      </c>
      <c r="Y6944" s="15" t="str">
        <f aca="false">IF(C6944=1,"Yes","No")</f>
        <v>Yes</v>
      </c>
      <c r="Z6944" s="15" t="n">
        <f aca="false">COUNTIF(J6944:O6944,"Yes")</f>
        <v>0</v>
      </c>
      <c r="AA6944" s="18" t="n">
        <f aca="false">S6944*W6944</f>
        <v>0</v>
      </c>
      <c r="AB6944" s="15" t="n">
        <f aca="false">(P6944="Month-to-month")+(I6944="Fiber optic")+(R6944="Electronic check")+(F6944&lt;=12)+(M6944="No")+(J6944="No")</f>
        <v>0</v>
      </c>
      <c r="AC6944" s="15" t="str">
        <f aca="false">IF(AB6944&gt;=5,"High",IF(AB6944&gt;=3,"Medium","Low"))</f>
        <v>Low</v>
      </c>
    </row>
    <row r="6945" customFormat="false" ht="15" hidden="false" customHeight="false" outlineLevel="0" collapsed="false">
      <c r="A6945" s="15" t="s">
        <v>7042</v>
      </c>
      <c r="B6945" s="15" t="s">
        <v>94</v>
      </c>
      <c r="C6945" s="15" t="n">
        <v>0</v>
      </c>
      <c r="D6945" s="15" t="s">
        <v>26</v>
      </c>
      <c r="E6945" s="15" t="s">
        <v>26</v>
      </c>
      <c r="F6945" s="15" t="n">
        <v>1</v>
      </c>
      <c r="G6945" s="15" t="s">
        <v>24</v>
      </c>
      <c r="H6945" s="15" t="s">
        <v>95</v>
      </c>
      <c r="I6945" s="15" t="s">
        <v>96</v>
      </c>
      <c r="J6945" s="15" t="s">
        <v>26</v>
      </c>
      <c r="K6945" s="15" t="s">
        <v>24</v>
      </c>
      <c r="L6945" s="15" t="s">
        <v>24</v>
      </c>
      <c r="M6945" s="15" t="s">
        <v>24</v>
      </c>
      <c r="N6945" s="15" t="s">
        <v>24</v>
      </c>
      <c r="O6945" s="15" t="s">
        <v>24</v>
      </c>
      <c r="P6945" s="15" t="s">
        <v>25</v>
      </c>
      <c r="Q6945" s="15" t="s">
        <v>24</v>
      </c>
      <c r="R6945" s="15" t="s">
        <v>19</v>
      </c>
      <c r="S6945" s="18" t="n">
        <v>30.5</v>
      </c>
      <c r="T6945" s="15" t="n">
        <v>30.5</v>
      </c>
      <c r="U6945" s="15" t="s">
        <v>26</v>
      </c>
      <c r="V6945" s="18" t="n">
        <f aca="false">IF(ISNUMBER(T6945),T6945,0)</f>
        <v>30.5</v>
      </c>
      <c r="W6945" s="15" t="n">
        <f aca="false">IF(U6945="Yes",1,0)</f>
        <v>1</v>
      </c>
      <c r="X6945" s="15" t="str">
        <f aca="false">IF(F6945&lt;=12,"0-12 months",IF(F6945&lt;=24,"13-24 months",IF(F6945&lt;=48,"25-48 months","49-72 months")))</f>
        <v>0-12 months</v>
      </c>
      <c r="Y6945" s="15" t="str">
        <f aca="false">IF(C6945=1,"Yes","No")</f>
        <v>No</v>
      </c>
      <c r="Z6945" s="15" t="n">
        <f aca="false">COUNTIF(J6945:O6945,"Yes")</f>
        <v>1</v>
      </c>
      <c r="AA6945" s="18" t="n">
        <f aca="false">S6945*W6945</f>
        <v>30.5</v>
      </c>
      <c r="AB6945" s="15" t="n">
        <f aca="false">(P6945="Month-to-month")+(I6945="Fiber optic")+(R6945="Electronic check")+(F6945&lt;=12)+(M6945="No")+(J6945="No")</f>
        <v>3</v>
      </c>
      <c r="AC6945" s="15" t="str">
        <f aca="false">IF(AB6945&gt;=5,"High",IF(AB6945&gt;=3,"Medium","Low"))</f>
        <v>Medium</v>
      </c>
    </row>
    <row r="6946" customFormat="false" ht="15" hidden="false" customHeight="false" outlineLevel="0" collapsed="false">
      <c r="A6946" s="15" t="s">
        <v>7043</v>
      </c>
      <c r="B6946" s="15" t="s">
        <v>98</v>
      </c>
      <c r="C6946" s="15" t="n">
        <v>0</v>
      </c>
      <c r="D6946" s="15" t="s">
        <v>24</v>
      </c>
      <c r="E6946" s="15" t="s">
        <v>24</v>
      </c>
      <c r="F6946" s="15" t="n">
        <v>3</v>
      </c>
      <c r="G6946" s="15" t="s">
        <v>26</v>
      </c>
      <c r="H6946" s="15" t="s">
        <v>24</v>
      </c>
      <c r="I6946" s="15" t="s">
        <v>24</v>
      </c>
      <c r="J6946" s="15" t="s">
        <v>28</v>
      </c>
      <c r="K6946" s="15" t="s">
        <v>28</v>
      </c>
      <c r="L6946" s="15" t="s">
        <v>28</v>
      </c>
      <c r="M6946" s="15" t="s">
        <v>28</v>
      </c>
      <c r="N6946" s="15" t="s">
        <v>28</v>
      </c>
      <c r="O6946" s="15" t="s">
        <v>28</v>
      </c>
      <c r="P6946" s="15" t="s">
        <v>25</v>
      </c>
      <c r="Q6946" s="15" t="s">
        <v>26</v>
      </c>
      <c r="R6946" s="15" t="s">
        <v>17</v>
      </c>
      <c r="S6946" s="18" t="n">
        <v>19.1</v>
      </c>
      <c r="T6946" s="15" t="n">
        <v>53.05</v>
      </c>
      <c r="U6946" s="15" t="s">
        <v>24</v>
      </c>
      <c r="V6946" s="18" t="n">
        <f aca="false">IF(ISNUMBER(T6946),T6946,0)</f>
        <v>53.05</v>
      </c>
      <c r="W6946" s="15" t="n">
        <f aca="false">IF(U6946="Yes",1,0)</f>
        <v>0</v>
      </c>
      <c r="X6946" s="15" t="str">
        <f aca="false">IF(F6946&lt;=12,"0-12 months",IF(F6946&lt;=24,"13-24 months",IF(F6946&lt;=48,"25-48 months","49-72 months")))</f>
        <v>0-12 months</v>
      </c>
      <c r="Y6946" s="15" t="str">
        <f aca="false">IF(C6946=1,"Yes","No")</f>
        <v>No</v>
      </c>
      <c r="Z6946" s="15" t="n">
        <f aca="false">COUNTIF(J6946:O6946,"Yes")</f>
        <v>0</v>
      </c>
      <c r="AA6946" s="18" t="n">
        <f aca="false">S6946*W6946</f>
        <v>0</v>
      </c>
      <c r="AB6946" s="15" t="n">
        <f aca="false">(P6946="Month-to-month")+(I6946="Fiber optic")+(R6946="Electronic check")+(F6946&lt;=12)+(M6946="No")+(J6946="No")</f>
        <v>2</v>
      </c>
      <c r="AC6946" s="15" t="str">
        <f aca="false">IF(AB6946&gt;=5,"High",IF(AB6946&gt;=3,"Medium","Low"))</f>
        <v>Low</v>
      </c>
    </row>
    <row r="6947" customFormat="false" ht="15" hidden="false" customHeight="false" outlineLevel="0" collapsed="false">
      <c r="A6947" s="15" t="s">
        <v>7044</v>
      </c>
      <c r="B6947" s="15" t="s">
        <v>98</v>
      </c>
      <c r="C6947" s="15" t="n">
        <v>0</v>
      </c>
      <c r="D6947" s="15" t="s">
        <v>26</v>
      </c>
      <c r="E6947" s="15" t="s">
        <v>26</v>
      </c>
      <c r="F6947" s="15" t="n">
        <v>70</v>
      </c>
      <c r="G6947" s="15" t="s">
        <v>26</v>
      </c>
      <c r="H6947" s="15" t="s">
        <v>26</v>
      </c>
      <c r="I6947" s="15" t="s">
        <v>102</v>
      </c>
      <c r="J6947" s="15" t="s">
        <v>24</v>
      </c>
      <c r="K6947" s="15" t="s">
        <v>26</v>
      </c>
      <c r="L6947" s="15" t="s">
        <v>24</v>
      </c>
      <c r="M6947" s="15" t="s">
        <v>24</v>
      </c>
      <c r="N6947" s="15" t="s">
        <v>26</v>
      </c>
      <c r="O6947" s="15" t="s">
        <v>26</v>
      </c>
      <c r="P6947" s="15" t="s">
        <v>29</v>
      </c>
      <c r="Q6947" s="15" t="s">
        <v>24</v>
      </c>
      <c r="R6947" s="15" t="s">
        <v>19</v>
      </c>
      <c r="S6947" s="18" t="n">
        <v>98.3</v>
      </c>
      <c r="T6947" s="15" t="n">
        <v>6859.5</v>
      </c>
      <c r="U6947" s="15" t="s">
        <v>26</v>
      </c>
      <c r="V6947" s="18" t="n">
        <f aca="false">IF(ISNUMBER(T6947),T6947,0)</f>
        <v>6859.5</v>
      </c>
      <c r="W6947" s="15" t="n">
        <f aca="false">IF(U6947="Yes",1,0)</f>
        <v>1</v>
      </c>
      <c r="X6947" s="15" t="str">
        <f aca="false">IF(F6947&lt;=12,"0-12 months",IF(F6947&lt;=24,"13-24 months",IF(F6947&lt;=48,"25-48 months","49-72 months")))</f>
        <v>49-72 months</v>
      </c>
      <c r="Y6947" s="15" t="str">
        <f aca="false">IF(C6947=1,"Yes","No")</f>
        <v>No</v>
      </c>
      <c r="Z6947" s="15" t="n">
        <f aca="false">COUNTIF(J6947:O6947,"Yes")</f>
        <v>3</v>
      </c>
      <c r="AA6947" s="18" t="n">
        <f aca="false">S6947*W6947</f>
        <v>98.3</v>
      </c>
      <c r="AB6947" s="15" t="n">
        <f aca="false">(P6947="Month-to-month")+(I6947="Fiber optic")+(R6947="Electronic check")+(F6947&lt;=12)+(M6947="No")+(J6947="No")</f>
        <v>3</v>
      </c>
      <c r="AC6947" s="15" t="str">
        <f aca="false">IF(AB6947&gt;=5,"High",IF(AB6947&gt;=3,"Medium","Low"))</f>
        <v>Medium</v>
      </c>
    </row>
    <row r="6948" customFormat="false" ht="15" hidden="false" customHeight="false" outlineLevel="0" collapsed="false">
      <c r="A6948" s="15" t="s">
        <v>7045</v>
      </c>
      <c r="B6948" s="15" t="s">
        <v>94</v>
      </c>
      <c r="C6948" s="15" t="n">
        <v>0</v>
      </c>
      <c r="D6948" s="15" t="s">
        <v>24</v>
      </c>
      <c r="E6948" s="15" t="s">
        <v>26</v>
      </c>
      <c r="F6948" s="15" t="n">
        <v>48</v>
      </c>
      <c r="G6948" s="15" t="s">
        <v>24</v>
      </c>
      <c r="H6948" s="15" t="s">
        <v>95</v>
      </c>
      <c r="I6948" s="15" t="s">
        <v>96</v>
      </c>
      <c r="J6948" s="15" t="s">
        <v>24</v>
      </c>
      <c r="K6948" s="15" t="s">
        <v>26</v>
      </c>
      <c r="L6948" s="15" t="s">
        <v>26</v>
      </c>
      <c r="M6948" s="15" t="s">
        <v>24</v>
      </c>
      <c r="N6948" s="15" t="s">
        <v>24</v>
      </c>
      <c r="O6948" s="15" t="s">
        <v>26</v>
      </c>
      <c r="P6948" s="15" t="s">
        <v>25</v>
      </c>
      <c r="Q6948" s="15" t="s">
        <v>24</v>
      </c>
      <c r="R6948" s="15" t="s">
        <v>21</v>
      </c>
      <c r="S6948" s="18" t="n">
        <v>45.55</v>
      </c>
      <c r="T6948" s="15" t="n">
        <v>2108.35</v>
      </c>
      <c r="U6948" s="15" t="s">
        <v>24</v>
      </c>
      <c r="V6948" s="18" t="n">
        <f aca="false">IF(ISNUMBER(T6948),T6948,0)</f>
        <v>2108.35</v>
      </c>
      <c r="W6948" s="15" t="n">
        <f aca="false">IF(U6948="Yes",1,0)</f>
        <v>0</v>
      </c>
      <c r="X6948" s="15" t="str">
        <f aca="false">IF(F6948&lt;=12,"0-12 months",IF(F6948&lt;=24,"13-24 months",IF(F6948&lt;=48,"25-48 months","49-72 months")))</f>
        <v>25-48 months</v>
      </c>
      <c r="Y6948" s="15" t="str">
        <f aca="false">IF(C6948=1,"Yes","No")</f>
        <v>No</v>
      </c>
      <c r="Z6948" s="15" t="n">
        <f aca="false">COUNTIF(J6948:O6948,"Yes")</f>
        <v>3</v>
      </c>
      <c r="AA6948" s="18" t="n">
        <f aca="false">S6948*W6948</f>
        <v>0</v>
      </c>
      <c r="AB6948" s="15" t="n">
        <f aca="false">(P6948="Month-to-month")+(I6948="Fiber optic")+(R6948="Electronic check")+(F6948&lt;=12)+(M6948="No")+(J6948="No")</f>
        <v>3</v>
      </c>
      <c r="AC6948" s="15" t="str">
        <f aca="false">IF(AB6948&gt;=5,"High",IF(AB6948&gt;=3,"Medium","Low"))</f>
        <v>Medium</v>
      </c>
    </row>
    <row r="6949" customFormat="false" ht="15" hidden="false" customHeight="false" outlineLevel="0" collapsed="false">
      <c r="A6949" s="15" t="s">
        <v>7046</v>
      </c>
      <c r="B6949" s="15" t="s">
        <v>98</v>
      </c>
      <c r="C6949" s="15" t="n">
        <v>0</v>
      </c>
      <c r="D6949" s="15" t="s">
        <v>26</v>
      </c>
      <c r="E6949" s="15" t="s">
        <v>26</v>
      </c>
      <c r="F6949" s="15" t="n">
        <v>68</v>
      </c>
      <c r="G6949" s="15" t="s">
        <v>26</v>
      </c>
      <c r="H6949" s="15" t="s">
        <v>26</v>
      </c>
      <c r="I6949" s="15" t="s">
        <v>102</v>
      </c>
      <c r="J6949" s="15" t="s">
        <v>24</v>
      </c>
      <c r="K6949" s="15" t="s">
        <v>26</v>
      </c>
      <c r="L6949" s="15" t="s">
        <v>24</v>
      </c>
      <c r="M6949" s="15" t="s">
        <v>24</v>
      </c>
      <c r="N6949" s="15" t="s">
        <v>26</v>
      </c>
      <c r="O6949" s="15" t="s">
        <v>26</v>
      </c>
      <c r="P6949" s="15" t="s">
        <v>27</v>
      </c>
      <c r="Q6949" s="15" t="s">
        <v>26</v>
      </c>
      <c r="R6949" s="15" t="s">
        <v>21</v>
      </c>
      <c r="S6949" s="18" t="n">
        <v>101.05</v>
      </c>
      <c r="T6949" s="15" t="n">
        <v>6770.5</v>
      </c>
      <c r="U6949" s="15" t="s">
        <v>24</v>
      </c>
      <c r="V6949" s="18" t="n">
        <f aca="false">IF(ISNUMBER(T6949),T6949,0)</f>
        <v>6770.5</v>
      </c>
      <c r="W6949" s="15" t="n">
        <f aca="false">IF(U6949="Yes",1,0)</f>
        <v>0</v>
      </c>
      <c r="X6949" s="15" t="str">
        <f aca="false">IF(F6949&lt;=12,"0-12 months",IF(F6949&lt;=24,"13-24 months",IF(F6949&lt;=48,"25-48 months","49-72 months")))</f>
        <v>49-72 months</v>
      </c>
      <c r="Y6949" s="15" t="str">
        <f aca="false">IF(C6949=1,"Yes","No")</f>
        <v>No</v>
      </c>
      <c r="Z6949" s="15" t="n">
        <f aca="false">COUNTIF(J6949:O6949,"Yes")</f>
        <v>3</v>
      </c>
      <c r="AA6949" s="18" t="n">
        <f aca="false">S6949*W6949</f>
        <v>0</v>
      </c>
      <c r="AB6949" s="15" t="n">
        <f aca="false">(P6949="Month-to-month")+(I6949="Fiber optic")+(R6949="Electronic check")+(F6949&lt;=12)+(M6949="No")+(J6949="No")</f>
        <v>3</v>
      </c>
      <c r="AC6949" s="15" t="str">
        <f aca="false">IF(AB6949&gt;=5,"High",IF(AB6949&gt;=3,"Medium","Low"))</f>
        <v>Medium</v>
      </c>
    </row>
    <row r="6950" customFormat="false" ht="15" hidden="false" customHeight="false" outlineLevel="0" collapsed="false">
      <c r="A6950" s="15" t="s">
        <v>7047</v>
      </c>
      <c r="B6950" s="15" t="s">
        <v>94</v>
      </c>
      <c r="C6950" s="15" t="n">
        <v>0</v>
      </c>
      <c r="D6950" s="15" t="s">
        <v>24</v>
      </c>
      <c r="E6950" s="15" t="s">
        <v>24</v>
      </c>
      <c r="F6950" s="15" t="n">
        <v>47</v>
      </c>
      <c r="G6950" s="15" t="s">
        <v>26</v>
      </c>
      <c r="H6950" s="15" t="s">
        <v>24</v>
      </c>
      <c r="I6950" s="15" t="s">
        <v>102</v>
      </c>
      <c r="J6950" s="15" t="s">
        <v>26</v>
      </c>
      <c r="K6950" s="15" t="s">
        <v>24</v>
      </c>
      <c r="L6950" s="15" t="s">
        <v>26</v>
      </c>
      <c r="M6950" s="15" t="s">
        <v>26</v>
      </c>
      <c r="N6950" s="15" t="s">
        <v>26</v>
      </c>
      <c r="O6950" s="15" t="s">
        <v>26</v>
      </c>
      <c r="P6950" s="15" t="s">
        <v>27</v>
      </c>
      <c r="Q6950" s="15" t="s">
        <v>26</v>
      </c>
      <c r="R6950" s="15" t="s">
        <v>15</v>
      </c>
      <c r="S6950" s="18" t="n">
        <v>103.7</v>
      </c>
      <c r="T6950" s="15" t="n">
        <v>4730.6</v>
      </c>
      <c r="U6950" s="15" t="s">
        <v>24</v>
      </c>
      <c r="V6950" s="18" t="n">
        <f aca="false">IF(ISNUMBER(T6950),T6950,0)</f>
        <v>4730.6</v>
      </c>
      <c r="W6950" s="15" t="n">
        <f aca="false">IF(U6950="Yes",1,0)</f>
        <v>0</v>
      </c>
      <c r="X6950" s="15" t="str">
        <f aca="false">IF(F6950&lt;=12,"0-12 months",IF(F6950&lt;=24,"13-24 months",IF(F6950&lt;=48,"25-48 months","49-72 months")))</f>
        <v>25-48 months</v>
      </c>
      <c r="Y6950" s="15" t="str">
        <f aca="false">IF(C6950=1,"Yes","No")</f>
        <v>No</v>
      </c>
      <c r="Z6950" s="15" t="n">
        <f aca="false">COUNTIF(J6950:O6950,"Yes")</f>
        <v>5</v>
      </c>
      <c r="AA6950" s="18" t="n">
        <f aca="false">S6950*W6950</f>
        <v>0</v>
      </c>
      <c r="AB6950" s="15" t="n">
        <f aca="false">(P6950="Month-to-month")+(I6950="Fiber optic")+(R6950="Electronic check")+(F6950&lt;=12)+(M6950="No")+(J6950="No")</f>
        <v>2</v>
      </c>
      <c r="AC6950" s="15" t="str">
        <f aca="false">IF(AB6950&gt;=5,"High",IF(AB6950&gt;=3,"Medium","Low"))</f>
        <v>Low</v>
      </c>
    </row>
    <row r="6951" customFormat="false" ht="15" hidden="false" customHeight="false" outlineLevel="0" collapsed="false">
      <c r="A6951" s="15" t="s">
        <v>7048</v>
      </c>
      <c r="B6951" s="15" t="s">
        <v>98</v>
      </c>
      <c r="C6951" s="15" t="n">
        <v>0</v>
      </c>
      <c r="D6951" s="15" t="s">
        <v>26</v>
      </c>
      <c r="E6951" s="15" t="s">
        <v>26</v>
      </c>
      <c r="F6951" s="15" t="n">
        <v>32</v>
      </c>
      <c r="G6951" s="15" t="s">
        <v>24</v>
      </c>
      <c r="H6951" s="15" t="s">
        <v>95</v>
      </c>
      <c r="I6951" s="15" t="s">
        <v>96</v>
      </c>
      <c r="J6951" s="15" t="s">
        <v>24</v>
      </c>
      <c r="K6951" s="15" t="s">
        <v>24</v>
      </c>
      <c r="L6951" s="15" t="s">
        <v>26</v>
      </c>
      <c r="M6951" s="15" t="s">
        <v>26</v>
      </c>
      <c r="N6951" s="15" t="s">
        <v>24</v>
      </c>
      <c r="O6951" s="15" t="s">
        <v>24</v>
      </c>
      <c r="P6951" s="15" t="s">
        <v>27</v>
      </c>
      <c r="Q6951" s="15" t="s">
        <v>26</v>
      </c>
      <c r="R6951" s="15" t="s">
        <v>17</v>
      </c>
      <c r="S6951" s="18" t="n">
        <v>36.25</v>
      </c>
      <c r="T6951" s="15" t="n">
        <v>1151.05</v>
      </c>
      <c r="U6951" s="15" t="s">
        <v>24</v>
      </c>
      <c r="V6951" s="18" t="n">
        <f aca="false">IF(ISNUMBER(T6951),T6951,0)</f>
        <v>1151.05</v>
      </c>
      <c r="W6951" s="15" t="n">
        <f aca="false">IF(U6951="Yes",1,0)</f>
        <v>0</v>
      </c>
      <c r="X6951" s="15" t="str">
        <f aca="false">IF(F6951&lt;=12,"0-12 months",IF(F6951&lt;=24,"13-24 months",IF(F6951&lt;=48,"25-48 months","49-72 months")))</f>
        <v>25-48 months</v>
      </c>
      <c r="Y6951" s="15" t="str">
        <f aca="false">IF(C6951=1,"Yes","No")</f>
        <v>No</v>
      </c>
      <c r="Z6951" s="15" t="n">
        <f aca="false">COUNTIF(J6951:O6951,"Yes")</f>
        <v>2</v>
      </c>
      <c r="AA6951" s="18" t="n">
        <f aca="false">S6951*W6951</f>
        <v>0</v>
      </c>
      <c r="AB6951" s="15" t="n">
        <f aca="false">(P6951="Month-to-month")+(I6951="Fiber optic")+(R6951="Electronic check")+(F6951&lt;=12)+(M6951="No")+(J6951="No")</f>
        <v>1</v>
      </c>
      <c r="AC6951" s="15" t="str">
        <f aca="false">IF(AB6951&gt;=5,"High",IF(AB6951&gt;=3,"Medium","Low"))</f>
        <v>Low</v>
      </c>
    </row>
    <row r="6952" customFormat="false" ht="15" hidden="false" customHeight="false" outlineLevel="0" collapsed="false">
      <c r="A6952" s="15" t="s">
        <v>7049</v>
      </c>
      <c r="B6952" s="15" t="s">
        <v>94</v>
      </c>
      <c r="C6952" s="15" t="n">
        <v>0</v>
      </c>
      <c r="D6952" s="15" t="s">
        <v>26</v>
      </c>
      <c r="E6952" s="15" t="s">
        <v>26</v>
      </c>
      <c r="F6952" s="15" t="n">
        <v>5</v>
      </c>
      <c r="G6952" s="15" t="s">
        <v>26</v>
      </c>
      <c r="H6952" s="15" t="s">
        <v>24</v>
      </c>
      <c r="I6952" s="15" t="s">
        <v>96</v>
      </c>
      <c r="J6952" s="15" t="s">
        <v>26</v>
      </c>
      <c r="K6952" s="15" t="s">
        <v>24</v>
      </c>
      <c r="L6952" s="15" t="s">
        <v>24</v>
      </c>
      <c r="M6952" s="15" t="s">
        <v>24</v>
      </c>
      <c r="N6952" s="15" t="s">
        <v>24</v>
      </c>
      <c r="O6952" s="15" t="s">
        <v>24</v>
      </c>
      <c r="P6952" s="15" t="s">
        <v>25</v>
      </c>
      <c r="Q6952" s="15" t="s">
        <v>26</v>
      </c>
      <c r="R6952" s="15" t="s">
        <v>17</v>
      </c>
      <c r="S6952" s="18" t="n">
        <v>49.4</v>
      </c>
      <c r="T6952" s="15" t="n">
        <v>232.55</v>
      </c>
      <c r="U6952" s="15" t="s">
        <v>24</v>
      </c>
      <c r="V6952" s="18" t="n">
        <f aca="false">IF(ISNUMBER(T6952),T6952,0)</f>
        <v>232.55</v>
      </c>
      <c r="W6952" s="15" t="n">
        <f aca="false">IF(U6952="Yes",1,0)</f>
        <v>0</v>
      </c>
      <c r="X6952" s="15" t="str">
        <f aca="false">IF(F6952&lt;=12,"0-12 months",IF(F6952&lt;=24,"13-24 months",IF(F6952&lt;=48,"25-48 months","49-72 months")))</f>
        <v>0-12 months</v>
      </c>
      <c r="Y6952" s="15" t="str">
        <f aca="false">IF(C6952=1,"Yes","No")</f>
        <v>No</v>
      </c>
      <c r="Z6952" s="15" t="n">
        <f aca="false">COUNTIF(J6952:O6952,"Yes")</f>
        <v>1</v>
      </c>
      <c r="AA6952" s="18" t="n">
        <f aca="false">S6952*W6952</f>
        <v>0</v>
      </c>
      <c r="AB6952" s="15" t="n">
        <f aca="false">(P6952="Month-to-month")+(I6952="Fiber optic")+(R6952="Electronic check")+(F6952&lt;=12)+(M6952="No")+(J6952="No")</f>
        <v>3</v>
      </c>
      <c r="AC6952" s="15" t="str">
        <f aca="false">IF(AB6952&gt;=5,"High",IF(AB6952&gt;=3,"Medium","Low"))</f>
        <v>Medium</v>
      </c>
    </row>
    <row r="6953" customFormat="false" ht="15" hidden="false" customHeight="false" outlineLevel="0" collapsed="false">
      <c r="A6953" s="15" t="s">
        <v>7050</v>
      </c>
      <c r="B6953" s="15" t="s">
        <v>98</v>
      </c>
      <c r="C6953" s="15" t="n">
        <v>0</v>
      </c>
      <c r="D6953" s="15" t="s">
        <v>24</v>
      </c>
      <c r="E6953" s="15" t="s">
        <v>24</v>
      </c>
      <c r="F6953" s="15" t="n">
        <v>49</v>
      </c>
      <c r="G6953" s="15" t="s">
        <v>26</v>
      </c>
      <c r="H6953" s="15" t="s">
        <v>24</v>
      </c>
      <c r="I6953" s="15" t="s">
        <v>24</v>
      </c>
      <c r="J6953" s="15" t="s">
        <v>28</v>
      </c>
      <c r="K6953" s="15" t="s">
        <v>28</v>
      </c>
      <c r="L6953" s="15" t="s">
        <v>28</v>
      </c>
      <c r="M6953" s="15" t="s">
        <v>28</v>
      </c>
      <c r="N6953" s="15" t="s">
        <v>28</v>
      </c>
      <c r="O6953" s="15" t="s">
        <v>28</v>
      </c>
      <c r="P6953" s="15" t="s">
        <v>29</v>
      </c>
      <c r="Q6953" s="15" t="s">
        <v>26</v>
      </c>
      <c r="R6953" s="15" t="s">
        <v>21</v>
      </c>
      <c r="S6953" s="18" t="n">
        <v>19.9</v>
      </c>
      <c r="T6953" s="15" t="n">
        <v>1022.6</v>
      </c>
      <c r="U6953" s="15" t="s">
        <v>24</v>
      </c>
      <c r="V6953" s="18" t="n">
        <f aca="false">IF(ISNUMBER(T6953),T6953,0)</f>
        <v>1022.6</v>
      </c>
      <c r="W6953" s="15" t="n">
        <f aca="false">IF(U6953="Yes",1,0)</f>
        <v>0</v>
      </c>
      <c r="X6953" s="15" t="str">
        <f aca="false">IF(F6953&lt;=12,"0-12 months",IF(F6953&lt;=24,"13-24 months",IF(F6953&lt;=48,"25-48 months","49-72 months")))</f>
        <v>49-72 months</v>
      </c>
      <c r="Y6953" s="15" t="str">
        <f aca="false">IF(C6953=1,"Yes","No")</f>
        <v>No</v>
      </c>
      <c r="Z6953" s="15" t="n">
        <f aca="false">COUNTIF(J6953:O6953,"Yes")</f>
        <v>0</v>
      </c>
      <c r="AA6953" s="18" t="n">
        <f aca="false">S6953*W6953</f>
        <v>0</v>
      </c>
      <c r="AB6953" s="15" t="n">
        <f aca="false">(P6953="Month-to-month")+(I6953="Fiber optic")+(R6953="Electronic check")+(F6953&lt;=12)+(M6953="No")+(J6953="No")</f>
        <v>0</v>
      </c>
      <c r="AC6953" s="15" t="str">
        <f aca="false">IF(AB6953&gt;=5,"High",IF(AB6953&gt;=3,"Medium","Low"))</f>
        <v>Low</v>
      </c>
    </row>
    <row r="6954" customFormat="false" ht="15" hidden="false" customHeight="false" outlineLevel="0" collapsed="false">
      <c r="A6954" s="15" t="s">
        <v>7051</v>
      </c>
      <c r="B6954" s="15" t="s">
        <v>94</v>
      </c>
      <c r="C6954" s="15" t="n">
        <v>0</v>
      </c>
      <c r="D6954" s="15" t="s">
        <v>24</v>
      </c>
      <c r="E6954" s="15" t="s">
        <v>24</v>
      </c>
      <c r="F6954" s="15" t="n">
        <v>48</v>
      </c>
      <c r="G6954" s="15" t="s">
        <v>26</v>
      </c>
      <c r="H6954" s="15" t="s">
        <v>26</v>
      </c>
      <c r="I6954" s="15" t="s">
        <v>102</v>
      </c>
      <c r="J6954" s="15" t="s">
        <v>24</v>
      </c>
      <c r="K6954" s="15" t="s">
        <v>26</v>
      </c>
      <c r="L6954" s="15" t="s">
        <v>26</v>
      </c>
      <c r="M6954" s="15" t="s">
        <v>24</v>
      </c>
      <c r="N6954" s="15" t="s">
        <v>26</v>
      </c>
      <c r="O6954" s="15" t="s">
        <v>26</v>
      </c>
      <c r="P6954" s="15" t="s">
        <v>25</v>
      </c>
      <c r="Q6954" s="15" t="s">
        <v>26</v>
      </c>
      <c r="R6954" s="15" t="s">
        <v>19</v>
      </c>
      <c r="S6954" s="18" t="n">
        <v>107.4</v>
      </c>
      <c r="T6954" s="15" t="n">
        <v>5121.3</v>
      </c>
      <c r="U6954" s="15" t="s">
        <v>26</v>
      </c>
      <c r="V6954" s="18" t="n">
        <f aca="false">IF(ISNUMBER(T6954),T6954,0)</f>
        <v>5121.3</v>
      </c>
      <c r="W6954" s="15" t="n">
        <f aca="false">IF(U6954="Yes",1,0)</f>
        <v>1</v>
      </c>
      <c r="X6954" s="15" t="str">
        <f aca="false">IF(F6954&lt;=12,"0-12 months",IF(F6954&lt;=24,"13-24 months",IF(F6954&lt;=48,"25-48 months","49-72 months")))</f>
        <v>25-48 months</v>
      </c>
      <c r="Y6954" s="15" t="str">
        <f aca="false">IF(C6954=1,"Yes","No")</f>
        <v>No</v>
      </c>
      <c r="Z6954" s="15" t="n">
        <f aca="false">COUNTIF(J6954:O6954,"Yes")</f>
        <v>4</v>
      </c>
      <c r="AA6954" s="18" t="n">
        <f aca="false">S6954*W6954</f>
        <v>107.4</v>
      </c>
      <c r="AB6954" s="15" t="n">
        <f aca="false">(P6954="Month-to-month")+(I6954="Fiber optic")+(R6954="Electronic check")+(F6954&lt;=12)+(M6954="No")+(J6954="No")</f>
        <v>4</v>
      </c>
      <c r="AC6954" s="15" t="str">
        <f aca="false">IF(AB6954&gt;=5,"High",IF(AB6954&gt;=3,"Medium","Low"))</f>
        <v>Medium</v>
      </c>
    </row>
    <row r="6955" customFormat="false" ht="15" hidden="false" customHeight="false" outlineLevel="0" collapsed="false">
      <c r="A6955" s="15" t="s">
        <v>7052</v>
      </c>
      <c r="B6955" s="15" t="s">
        <v>94</v>
      </c>
      <c r="C6955" s="15" t="n">
        <v>1</v>
      </c>
      <c r="D6955" s="15" t="s">
        <v>24</v>
      </c>
      <c r="E6955" s="15" t="s">
        <v>24</v>
      </c>
      <c r="F6955" s="15" t="n">
        <v>13</v>
      </c>
      <c r="G6955" s="15" t="s">
        <v>26</v>
      </c>
      <c r="H6955" s="15" t="s">
        <v>26</v>
      </c>
      <c r="I6955" s="15" t="s">
        <v>102</v>
      </c>
      <c r="J6955" s="15" t="s">
        <v>24</v>
      </c>
      <c r="K6955" s="15" t="s">
        <v>24</v>
      </c>
      <c r="L6955" s="15" t="s">
        <v>24</v>
      </c>
      <c r="M6955" s="15" t="s">
        <v>24</v>
      </c>
      <c r="N6955" s="15" t="s">
        <v>24</v>
      </c>
      <c r="O6955" s="15" t="s">
        <v>26</v>
      </c>
      <c r="P6955" s="15" t="s">
        <v>25</v>
      </c>
      <c r="Q6955" s="15" t="s">
        <v>26</v>
      </c>
      <c r="R6955" s="15" t="s">
        <v>15</v>
      </c>
      <c r="S6955" s="18" t="n">
        <v>82</v>
      </c>
      <c r="T6955" s="15" t="n">
        <v>1127.2</v>
      </c>
      <c r="U6955" s="15" t="s">
        <v>26</v>
      </c>
      <c r="V6955" s="18" t="n">
        <f aca="false">IF(ISNUMBER(T6955),T6955,0)</f>
        <v>1127.2</v>
      </c>
      <c r="W6955" s="15" t="n">
        <f aca="false">IF(U6955="Yes",1,0)</f>
        <v>1</v>
      </c>
      <c r="X6955" s="15" t="str">
        <f aca="false">IF(F6955&lt;=12,"0-12 months",IF(F6955&lt;=24,"13-24 months",IF(F6955&lt;=48,"25-48 months","49-72 months")))</f>
        <v>13-24 months</v>
      </c>
      <c r="Y6955" s="15" t="str">
        <f aca="false">IF(C6955=1,"Yes","No")</f>
        <v>Yes</v>
      </c>
      <c r="Z6955" s="15" t="n">
        <f aca="false">COUNTIF(J6955:O6955,"Yes")</f>
        <v>1</v>
      </c>
      <c r="AA6955" s="18" t="n">
        <f aca="false">S6955*W6955</f>
        <v>82</v>
      </c>
      <c r="AB6955" s="15" t="n">
        <f aca="false">(P6955="Month-to-month")+(I6955="Fiber optic")+(R6955="Electronic check")+(F6955&lt;=12)+(M6955="No")+(J6955="No")</f>
        <v>5</v>
      </c>
      <c r="AC6955" s="15" t="str">
        <f aca="false">IF(AB6955&gt;=5,"High",IF(AB6955&gt;=3,"Medium","Low"))</f>
        <v>High</v>
      </c>
    </row>
    <row r="6956" customFormat="false" ht="15" hidden="false" customHeight="false" outlineLevel="0" collapsed="false">
      <c r="A6956" s="15" t="s">
        <v>7053</v>
      </c>
      <c r="B6956" s="15" t="s">
        <v>98</v>
      </c>
      <c r="C6956" s="15" t="n">
        <v>0</v>
      </c>
      <c r="D6956" s="15" t="s">
        <v>24</v>
      </c>
      <c r="E6956" s="15" t="s">
        <v>24</v>
      </c>
      <c r="F6956" s="15" t="n">
        <v>15</v>
      </c>
      <c r="G6956" s="15" t="s">
        <v>26</v>
      </c>
      <c r="H6956" s="15" t="s">
        <v>24</v>
      </c>
      <c r="I6956" s="15" t="s">
        <v>24</v>
      </c>
      <c r="J6956" s="15" t="s">
        <v>28</v>
      </c>
      <c r="K6956" s="15" t="s">
        <v>28</v>
      </c>
      <c r="L6956" s="15" t="s">
        <v>28</v>
      </c>
      <c r="M6956" s="15" t="s">
        <v>28</v>
      </c>
      <c r="N6956" s="15" t="s">
        <v>28</v>
      </c>
      <c r="O6956" s="15" t="s">
        <v>28</v>
      </c>
      <c r="P6956" s="15" t="s">
        <v>25</v>
      </c>
      <c r="Q6956" s="15" t="s">
        <v>26</v>
      </c>
      <c r="R6956" s="15" t="s">
        <v>17</v>
      </c>
      <c r="S6956" s="18" t="n">
        <v>19.8</v>
      </c>
      <c r="T6956" s="15" t="n">
        <v>309.4</v>
      </c>
      <c r="U6956" s="15" t="s">
        <v>24</v>
      </c>
      <c r="V6956" s="18" t="n">
        <f aca="false">IF(ISNUMBER(T6956),T6956,0)</f>
        <v>309.4</v>
      </c>
      <c r="W6956" s="15" t="n">
        <f aca="false">IF(U6956="Yes",1,0)</f>
        <v>0</v>
      </c>
      <c r="X6956" s="15" t="str">
        <f aca="false">IF(F6956&lt;=12,"0-12 months",IF(F6956&lt;=24,"13-24 months",IF(F6956&lt;=48,"25-48 months","49-72 months")))</f>
        <v>13-24 months</v>
      </c>
      <c r="Y6956" s="15" t="str">
        <f aca="false">IF(C6956=1,"Yes","No")</f>
        <v>No</v>
      </c>
      <c r="Z6956" s="15" t="n">
        <f aca="false">COUNTIF(J6956:O6956,"Yes")</f>
        <v>0</v>
      </c>
      <c r="AA6956" s="18" t="n">
        <f aca="false">S6956*W6956</f>
        <v>0</v>
      </c>
      <c r="AB6956" s="15" t="n">
        <f aca="false">(P6956="Month-to-month")+(I6956="Fiber optic")+(R6956="Electronic check")+(F6956&lt;=12)+(M6956="No")+(J6956="No")</f>
        <v>1</v>
      </c>
      <c r="AC6956" s="15" t="str">
        <f aca="false">IF(AB6956&gt;=5,"High",IF(AB6956&gt;=3,"Medium","Low"))</f>
        <v>Low</v>
      </c>
    </row>
    <row r="6957" customFormat="false" ht="15" hidden="false" customHeight="false" outlineLevel="0" collapsed="false">
      <c r="A6957" s="15" t="s">
        <v>7054</v>
      </c>
      <c r="B6957" s="15" t="s">
        <v>94</v>
      </c>
      <c r="C6957" s="15" t="n">
        <v>0</v>
      </c>
      <c r="D6957" s="15" t="s">
        <v>24</v>
      </c>
      <c r="E6957" s="15" t="s">
        <v>24</v>
      </c>
      <c r="F6957" s="15" t="n">
        <v>12</v>
      </c>
      <c r="G6957" s="15" t="s">
        <v>26</v>
      </c>
      <c r="H6957" s="15" t="s">
        <v>24</v>
      </c>
      <c r="I6957" s="15" t="s">
        <v>96</v>
      </c>
      <c r="J6957" s="15" t="s">
        <v>24</v>
      </c>
      <c r="K6957" s="15" t="s">
        <v>24</v>
      </c>
      <c r="L6957" s="15" t="s">
        <v>24</v>
      </c>
      <c r="M6957" s="15" t="s">
        <v>24</v>
      </c>
      <c r="N6957" s="15" t="s">
        <v>24</v>
      </c>
      <c r="O6957" s="15" t="s">
        <v>24</v>
      </c>
      <c r="P6957" s="15" t="s">
        <v>25</v>
      </c>
      <c r="Q6957" s="15" t="s">
        <v>26</v>
      </c>
      <c r="R6957" s="15" t="s">
        <v>15</v>
      </c>
      <c r="S6957" s="18" t="n">
        <v>45.05</v>
      </c>
      <c r="T6957" s="15" t="n">
        <v>523.1</v>
      </c>
      <c r="U6957" s="15" t="s">
        <v>24</v>
      </c>
      <c r="V6957" s="18" t="n">
        <f aca="false">IF(ISNUMBER(T6957),T6957,0)</f>
        <v>523.1</v>
      </c>
      <c r="W6957" s="15" t="n">
        <f aca="false">IF(U6957="Yes",1,0)</f>
        <v>0</v>
      </c>
      <c r="X6957" s="15" t="str">
        <f aca="false">IF(F6957&lt;=12,"0-12 months",IF(F6957&lt;=24,"13-24 months",IF(F6957&lt;=48,"25-48 months","49-72 months")))</f>
        <v>0-12 months</v>
      </c>
      <c r="Y6957" s="15" t="str">
        <f aca="false">IF(C6957=1,"Yes","No")</f>
        <v>No</v>
      </c>
      <c r="Z6957" s="15" t="n">
        <f aca="false">COUNTIF(J6957:O6957,"Yes")</f>
        <v>0</v>
      </c>
      <c r="AA6957" s="18" t="n">
        <f aca="false">S6957*W6957</f>
        <v>0</v>
      </c>
      <c r="AB6957" s="15" t="n">
        <f aca="false">(P6957="Month-to-month")+(I6957="Fiber optic")+(R6957="Electronic check")+(F6957&lt;=12)+(M6957="No")+(J6957="No")</f>
        <v>5</v>
      </c>
      <c r="AC6957" s="15" t="str">
        <f aca="false">IF(AB6957&gt;=5,"High",IF(AB6957&gt;=3,"Medium","Low"))</f>
        <v>High</v>
      </c>
    </row>
    <row r="6958" customFormat="false" ht="15" hidden="false" customHeight="false" outlineLevel="0" collapsed="false">
      <c r="A6958" s="15" t="s">
        <v>7055</v>
      </c>
      <c r="B6958" s="15" t="s">
        <v>98</v>
      </c>
      <c r="C6958" s="15" t="n">
        <v>1</v>
      </c>
      <c r="D6958" s="15" t="s">
        <v>24</v>
      </c>
      <c r="E6958" s="15" t="s">
        <v>24</v>
      </c>
      <c r="F6958" s="15" t="n">
        <v>67</v>
      </c>
      <c r="G6958" s="15" t="s">
        <v>26</v>
      </c>
      <c r="H6958" s="15" t="s">
        <v>26</v>
      </c>
      <c r="I6958" s="15" t="s">
        <v>96</v>
      </c>
      <c r="J6958" s="15" t="s">
        <v>26</v>
      </c>
      <c r="K6958" s="15" t="s">
        <v>26</v>
      </c>
      <c r="L6958" s="15" t="s">
        <v>24</v>
      </c>
      <c r="M6958" s="15" t="s">
        <v>26</v>
      </c>
      <c r="N6958" s="15" t="s">
        <v>24</v>
      </c>
      <c r="O6958" s="15" t="s">
        <v>24</v>
      </c>
      <c r="P6958" s="15" t="s">
        <v>29</v>
      </c>
      <c r="Q6958" s="15" t="s">
        <v>26</v>
      </c>
      <c r="R6958" s="15" t="s">
        <v>19</v>
      </c>
      <c r="S6958" s="18" t="n">
        <v>64.55</v>
      </c>
      <c r="T6958" s="15" t="n">
        <v>4250.1</v>
      </c>
      <c r="U6958" s="15" t="s">
        <v>24</v>
      </c>
      <c r="V6958" s="18" t="n">
        <f aca="false">IF(ISNUMBER(T6958),T6958,0)</f>
        <v>4250.1</v>
      </c>
      <c r="W6958" s="15" t="n">
        <f aca="false">IF(U6958="Yes",1,0)</f>
        <v>0</v>
      </c>
      <c r="X6958" s="15" t="str">
        <f aca="false">IF(F6958&lt;=12,"0-12 months",IF(F6958&lt;=24,"13-24 months",IF(F6958&lt;=48,"25-48 months","49-72 months")))</f>
        <v>49-72 months</v>
      </c>
      <c r="Y6958" s="15" t="str">
        <f aca="false">IF(C6958=1,"Yes","No")</f>
        <v>Yes</v>
      </c>
      <c r="Z6958" s="15" t="n">
        <f aca="false">COUNTIF(J6958:O6958,"Yes")</f>
        <v>3</v>
      </c>
      <c r="AA6958" s="18" t="n">
        <f aca="false">S6958*W6958</f>
        <v>0</v>
      </c>
      <c r="AB6958" s="15" t="n">
        <f aca="false">(P6958="Month-to-month")+(I6958="Fiber optic")+(R6958="Electronic check")+(F6958&lt;=12)+(M6958="No")+(J6958="No")</f>
        <v>0</v>
      </c>
      <c r="AC6958" s="15" t="str">
        <f aca="false">IF(AB6958&gt;=5,"High",IF(AB6958&gt;=3,"Medium","Low"))</f>
        <v>Low</v>
      </c>
    </row>
    <row r="6959" customFormat="false" ht="15" hidden="false" customHeight="false" outlineLevel="0" collapsed="false">
      <c r="A6959" s="15" t="s">
        <v>7056</v>
      </c>
      <c r="B6959" s="15" t="s">
        <v>98</v>
      </c>
      <c r="C6959" s="15" t="n">
        <v>0</v>
      </c>
      <c r="D6959" s="15" t="s">
        <v>24</v>
      </c>
      <c r="E6959" s="15" t="s">
        <v>24</v>
      </c>
      <c r="F6959" s="15" t="n">
        <v>9</v>
      </c>
      <c r="G6959" s="15" t="s">
        <v>26</v>
      </c>
      <c r="H6959" s="15" t="s">
        <v>24</v>
      </c>
      <c r="I6959" s="15" t="s">
        <v>102</v>
      </c>
      <c r="J6959" s="15" t="s">
        <v>24</v>
      </c>
      <c r="K6959" s="15" t="s">
        <v>24</v>
      </c>
      <c r="L6959" s="15" t="s">
        <v>24</v>
      </c>
      <c r="M6959" s="15" t="s">
        <v>26</v>
      </c>
      <c r="N6959" s="15" t="s">
        <v>26</v>
      </c>
      <c r="O6959" s="15" t="s">
        <v>24</v>
      </c>
      <c r="P6959" s="15" t="s">
        <v>25</v>
      </c>
      <c r="Q6959" s="15" t="s">
        <v>24</v>
      </c>
      <c r="R6959" s="15" t="s">
        <v>15</v>
      </c>
      <c r="S6959" s="18" t="n">
        <v>86.25</v>
      </c>
      <c r="T6959" s="15" t="n">
        <v>770.5</v>
      </c>
      <c r="U6959" s="15" t="s">
        <v>24</v>
      </c>
      <c r="V6959" s="18" t="n">
        <f aca="false">IF(ISNUMBER(T6959),T6959,0)</f>
        <v>770.5</v>
      </c>
      <c r="W6959" s="15" t="n">
        <f aca="false">IF(U6959="Yes",1,0)</f>
        <v>0</v>
      </c>
      <c r="X6959" s="15" t="str">
        <f aca="false">IF(F6959&lt;=12,"0-12 months",IF(F6959&lt;=24,"13-24 months",IF(F6959&lt;=48,"25-48 months","49-72 months")))</f>
        <v>0-12 months</v>
      </c>
      <c r="Y6959" s="15" t="str">
        <f aca="false">IF(C6959=1,"Yes","No")</f>
        <v>No</v>
      </c>
      <c r="Z6959" s="15" t="n">
        <f aca="false">COUNTIF(J6959:O6959,"Yes")</f>
        <v>2</v>
      </c>
      <c r="AA6959" s="18" t="n">
        <f aca="false">S6959*W6959</f>
        <v>0</v>
      </c>
      <c r="AB6959" s="15" t="n">
        <f aca="false">(P6959="Month-to-month")+(I6959="Fiber optic")+(R6959="Electronic check")+(F6959&lt;=12)+(M6959="No")+(J6959="No")</f>
        <v>5</v>
      </c>
      <c r="AC6959" s="15" t="str">
        <f aca="false">IF(AB6959&gt;=5,"High",IF(AB6959&gt;=3,"Medium","Low"))</f>
        <v>High</v>
      </c>
    </row>
    <row r="6960" customFormat="false" ht="15" hidden="false" customHeight="false" outlineLevel="0" collapsed="false">
      <c r="A6960" s="15" t="s">
        <v>7057</v>
      </c>
      <c r="B6960" s="15" t="s">
        <v>94</v>
      </c>
      <c r="C6960" s="15" t="n">
        <v>0</v>
      </c>
      <c r="D6960" s="15" t="s">
        <v>26</v>
      </c>
      <c r="E6960" s="15" t="s">
        <v>26</v>
      </c>
      <c r="F6960" s="15" t="n">
        <v>13</v>
      </c>
      <c r="G6960" s="15" t="s">
        <v>26</v>
      </c>
      <c r="H6960" s="15" t="s">
        <v>24</v>
      </c>
      <c r="I6960" s="15" t="s">
        <v>24</v>
      </c>
      <c r="J6960" s="15" t="s">
        <v>28</v>
      </c>
      <c r="K6960" s="15" t="s">
        <v>28</v>
      </c>
      <c r="L6960" s="15" t="s">
        <v>28</v>
      </c>
      <c r="M6960" s="15" t="s">
        <v>28</v>
      </c>
      <c r="N6960" s="15" t="s">
        <v>28</v>
      </c>
      <c r="O6960" s="15" t="s">
        <v>28</v>
      </c>
      <c r="P6960" s="15" t="s">
        <v>29</v>
      </c>
      <c r="Q6960" s="15" t="s">
        <v>26</v>
      </c>
      <c r="R6960" s="15" t="s">
        <v>19</v>
      </c>
      <c r="S6960" s="18" t="n">
        <v>19.75</v>
      </c>
      <c r="T6960" s="15" t="n">
        <v>246.7</v>
      </c>
      <c r="U6960" s="15" t="s">
        <v>24</v>
      </c>
      <c r="V6960" s="18" t="n">
        <f aca="false">IF(ISNUMBER(T6960),T6960,0)</f>
        <v>246.7</v>
      </c>
      <c r="W6960" s="15" t="n">
        <f aca="false">IF(U6960="Yes",1,0)</f>
        <v>0</v>
      </c>
      <c r="X6960" s="15" t="str">
        <f aca="false">IF(F6960&lt;=12,"0-12 months",IF(F6960&lt;=24,"13-24 months",IF(F6960&lt;=48,"25-48 months","49-72 months")))</f>
        <v>13-24 months</v>
      </c>
      <c r="Y6960" s="15" t="str">
        <f aca="false">IF(C6960=1,"Yes","No")</f>
        <v>No</v>
      </c>
      <c r="Z6960" s="15" t="n">
        <f aca="false">COUNTIF(J6960:O6960,"Yes")</f>
        <v>0</v>
      </c>
      <c r="AA6960" s="18" t="n">
        <f aca="false">S6960*W6960</f>
        <v>0</v>
      </c>
      <c r="AB6960" s="15" t="n">
        <f aca="false">(P6960="Month-to-month")+(I6960="Fiber optic")+(R6960="Electronic check")+(F6960&lt;=12)+(M6960="No")+(J6960="No")</f>
        <v>0</v>
      </c>
      <c r="AC6960" s="15" t="str">
        <f aca="false">IF(AB6960&gt;=5,"High",IF(AB6960&gt;=3,"Medium","Low"))</f>
        <v>Low</v>
      </c>
    </row>
    <row r="6961" customFormat="false" ht="15" hidden="false" customHeight="false" outlineLevel="0" collapsed="false">
      <c r="A6961" s="15" t="s">
        <v>7058</v>
      </c>
      <c r="B6961" s="15" t="s">
        <v>94</v>
      </c>
      <c r="C6961" s="15" t="n">
        <v>0</v>
      </c>
      <c r="D6961" s="15" t="s">
        <v>24</v>
      </c>
      <c r="E6961" s="15" t="s">
        <v>24</v>
      </c>
      <c r="F6961" s="15" t="n">
        <v>38</v>
      </c>
      <c r="G6961" s="15" t="s">
        <v>26</v>
      </c>
      <c r="H6961" s="15" t="s">
        <v>24</v>
      </c>
      <c r="I6961" s="15" t="s">
        <v>102</v>
      </c>
      <c r="J6961" s="15" t="s">
        <v>24</v>
      </c>
      <c r="K6961" s="15" t="s">
        <v>24</v>
      </c>
      <c r="L6961" s="15" t="s">
        <v>24</v>
      </c>
      <c r="M6961" s="15" t="s">
        <v>24</v>
      </c>
      <c r="N6961" s="15" t="s">
        <v>26</v>
      </c>
      <c r="O6961" s="15" t="s">
        <v>26</v>
      </c>
      <c r="P6961" s="15" t="s">
        <v>27</v>
      </c>
      <c r="Q6961" s="15" t="s">
        <v>26</v>
      </c>
      <c r="R6961" s="15" t="s">
        <v>17</v>
      </c>
      <c r="S6961" s="18" t="n">
        <v>89.1</v>
      </c>
      <c r="T6961" s="15" t="n">
        <v>3342</v>
      </c>
      <c r="U6961" s="15" t="s">
        <v>24</v>
      </c>
      <c r="V6961" s="18" t="n">
        <f aca="false">IF(ISNUMBER(T6961),T6961,0)</f>
        <v>3342</v>
      </c>
      <c r="W6961" s="15" t="n">
        <f aca="false">IF(U6961="Yes",1,0)</f>
        <v>0</v>
      </c>
      <c r="X6961" s="15" t="str">
        <f aca="false">IF(F6961&lt;=12,"0-12 months",IF(F6961&lt;=24,"13-24 months",IF(F6961&lt;=48,"25-48 months","49-72 months")))</f>
        <v>25-48 months</v>
      </c>
      <c r="Y6961" s="15" t="str">
        <f aca="false">IF(C6961=1,"Yes","No")</f>
        <v>No</v>
      </c>
      <c r="Z6961" s="15" t="n">
        <f aca="false">COUNTIF(J6961:O6961,"Yes")</f>
        <v>2</v>
      </c>
      <c r="AA6961" s="18" t="n">
        <f aca="false">S6961*W6961</f>
        <v>0</v>
      </c>
      <c r="AB6961" s="15" t="n">
        <f aca="false">(P6961="Month-to-month")+(I6961="Fiber optic")+(R6961="Electronic check")+(F6961&lt;=12)+(M6961="No")+(J6961="No")</f>
        <v>3</v>
      </c>
      <c r="AC6961" s="15" t="str">
        <f aca="false">IF(AB6961&gt;=5,"High",IF(AB6961&gt;=3,"Medium","Low"))</f>
        <v>Medium</v>
      </c>
    </row>
    <row r="6962" customFormat="false" ht="15" hidden="false" customHeight="false" outlineLevel="0" collapsed="false">
      <c r="A6962" s="15" t="s">
        <v>7059</v>
      </c>
      <c r="B6962" s="15" t="s">
        <v>94</v>
      </c>
      <c r="C6962" s="15" t="n">
        <v>1</v>
      </c>
      <c r="D6962" s="15" t="s">
        <v>26</v>
      </c>
      <c r="E6962" s="15" t="s">
        <v>24</v>
      </c>
      <c r="F6962" s="15" t="n">
        <v>42</v>
      </c>
      <c r="G6962" s="15" t="s">
        <v>26</v>
      </c>
      <c r="H6962" s="15" t="s">
        <v>26</v>
      </c>
      <c r="I6962" s="15" t="s">
        <v>102</v>
      </c>
      <c r="J6962" s="15" t="s">
        <v>24</v>
      </c>
      <c r="K6962" s="15" t="s">
        <v>26</v>
      </c>
      <c r="L6962" s="15" t="s">
        <v>26</v>
      </c>
      <c r="M6962" s="15" t="s">
        <v>24</v>
      </c>
      <c r="N6962" s="15" t="s">
        <v>26</v>
      </c>
      <c r="O6962" s="15" t="s">
        <v>24</v>
      </c>
      <c r="P6962" s="15" t="s">
        <v>25</v>
      </c>
      <c r="Q6962" s="15" t="s">
        <v>26</v>
      </c>
      <c r="R6962" s="15" t="s">
        <v>15</v>
      </c>
      <c r="S6962" s="18" t="n">
        <v>95.55</v>
      </c>
      <c r="T6962" s="15" t="n">
        <v>3930.6</v>
      </c>
      <c r="U6962" s="15" t="s">
        <v>24</v>
      </c>
      <c r="V6962" s="18" t="n">
        <f aca="false">IF(ISNUMBER(T6962),T6962,0)</f>
        <v>3930.6</v>
      </c>
      <c r="W6962" s="15" t="n">
        <f aca="false">IF(U6962="Yes",1,0)</f>
        <v>0</v>
      </c>
      <c r="X6962" s="15" t="str">
        <f aca="false">IF(F6962&lt;=12,"0-12 months",IF(F6962&lt;=24,"13-24 months",IF(F6962&lt;=48,"25-48 months","49-72 months")))</f>
        <v>25-48 months</v>
      </c>
      <c r="Y6962" s="15" t="str">
        <f aca="false">IF(C6962=1,"Yes","No")</f>
        <v>Yes</v>
      </c>
      <c r="Z6962" s="15" t="n">
        <f aca="false">COUNTIF(J6962:O6962,"Yes")</f>
        <v>3</v>
      </c>
      <c r="AA6962" s="18" t="n">
        <f aca="false">S6962*W6962</f>
        <v>0</v>
      </c>
      <c r="AB6962" s="15" t="n">
        <f aca="false">(P6962="Month-to-month")+(I6962="Fiber optic")+(R6962="Electronic check")+(F6962&lt;=12)+(M6962="No")+(J6962="No")</f>
        <v>5</v>
      </c>
      <c r="AC6962" s="15" t="str">
        <f aca="false">IF(AB6962&gt;=5,"High",IF(AB6962&gt;=3,"Medium","Low"))</f>
        <v>High</v>
      </c>
    </row>
    <row r="6963" customFormat="false" ht="15" hidden="false" customHeight="false" outlineLevel="0" collapsed="false">
      <c r="A6963" s="15" t="s">
        <v>7060</v>
      </c>
      <c r="B6963" s="15" t="s">
        <v>94</v>
      </c>
      <c r="C6963" s="15" t="n">
        <v>0</v>
      </c>
      <c r="D6963" s="15" t="s">
        <v>26</v>
      </c>
      <c r="E6963" s="15" t="s">
        <v>24</v>
      </c>
      <c r="F6963" s="15" t="n">
        <v>24</v>
      </c>
      <c r="G6963" s="15" t="s">
        <v>26</v>
      </c>
      <c r="H6963" s="15" t="s">
        <v>26</v>
      </c>
      <c r="I6963" s="15" t="s">
        <v>102</v>
      </c>
      <c r="J6963" s="15" t="s">
        <v>24</v>
      </c>
      <c r="K6963" s="15" t="s">
        <v>24</v>
      </c>
      <c r="L6963" s="15" t="s">
        <v>24</v>
      </c>
      <c r="M6963" s="15" t="s">
        <v>24</v>
      </c>
      <c r="N6963" s="15" t="s">
        <v>24</v>
      </c>
      <c r="O6963" s="15" t="s">
        <v>24</v>
      </c>
      <c r="P6963" s="15" t="s">
        <v>25</v>
      </c>
      <c r="Q6963" s="15" t="s">
        <v>26</v>
      </c>
      <c r="R6963" s="15" t="s">
        <v>21</v>
      </c>
      <c r="S6963" s="18" t="n">
        <v>75.4</v>
      </c>
      <c r="T6963" s="15" t="n">
        <v>1747.85</v>
      </c>
      <c r="U6963" s="15" t="s">
        <v>26</v>
      </c>
      <c r="V6963" s="18" t="n">
        <f aca="false">IF(ISNUMBER(T6963),T6963,0)</f>
        <v>1747.85</v>
      </c>
      <c r="W6963" s="15" t="n">
        <f aca="false">IF(U6963="Yes",1,0)</f>
        <v>1</v>
      </c>
      <c r="X6963" s="15" t="str">
        <f aca="false">IF(F6963&lt;=12,"0-12 months",IF(F6963&lt;=24,"13-24 months",IF(F6963&lt;=48,"25-48 months","49-72 months")))</f>
        <v>13-24 months</v>
      </c>
      <c r="Y6963" s="15" t="str">
        <f aca="false">IF(C6963=1,"Yes","No")</f>
        <v>No</v>
      </c>
      <c r="Z6963" s="15" t="n">
        <f aca="false">COUNTIF(J6963:O6963,"Yes")</f>
        <v>0</v>
      </c>
      <c r="AA6963" s="18" t="n">
        <f aca="false">S6963*W6963</f>
        <v>75.4</v>
      </c>
      <c r="AB6963" s="15" t="n">
        <f aca="false">(P6963="Month-to-month")+(I6963="Fiber optic")+(R6963="Electronic check")+(F6963&lt;=12)+(M6963="No")+(J6963="No")</f>
        <v>4</v>
      </c>
      <c r="AC6963" s="15" t="str">
        <f aca="false">IF(AB6963&gt;=5,"High",IF(AB6963&gt;=3,"Medium","Low"))</f>
        <v>Medium</v>
      </c>
    </row>
    <row r="6964" customFormat="false" ht="15" hidden="false" customHeight="false" outlineLevel="0" collapsed="false">
      <c r="A6964" s="15" t="s">
        <v>7061</v>
      </c>
      <c r="B6964" s="15" t="s">
        <v>94</v>
      </c>
      <c r="C6964" s="15" t="n">
        <v>1</v>
      </c>
      <c r="D6964" s="15" t="s">
        <v>26</v>
      </c>
      <c r="E6964" s="15" t="s">
        <v>24</v>
      </c>
      <c r="F6964" s="15" t="n">
        <v>27</v>
      </c>
      <c r="G6964" s="15" t="s">
        <v>26</v>
      </c>
      <c r="H6964" s="15" t="s">
        <v>24</v>
      </c>
      <c r="I6964" s="15" t="s">
        <v>102</v>
      </c>
      <c r="J6964" s="15" t="s">
        <v>26</v>
      </c>
      <c r="K6964" s="15" t="s">
        <v>24</v>
      </c>
      <c r="L6964" s="15" t="s">
        <v>26</v>
      </c>
      <c r="M6964" s="15" t="s">
        <v>24</v>
      </c>
      <c r="N6964" s="15" t="s">
        <v>26</v>
      </c>
      <c r="O6964" s="15" t="s">
        <v>26</v>
      </c>
      <c r="P6964" s="15" t="s">
        <v>25</v>
      </c>
      <c r="Q6964" s="15" t="s">
        <v>26</v>
      </c>
      <c r="R6964" s="15" t="s">
        <v>15</v>
      </c>
      <c r="S6964" s="18" t="n">
        <v>101.25</v>
      </c>
      <c r="T6964" s="15" t="n">
        <v>2754.45</v>
      </c>
      <c r="U6964" s="15" t="s">
        <v>26</v>
      </c>
      <c r="V6964" s="18" t="n">
        <f aca="false">IF(ISNUMBER(T6964),T6964,0)</f>
        <v>2754.45</v>
      </c>
      <c r="W6964" s="15" t="n">
        <f aca="false">IF(U6964="Yes",1,0)</f>
        <v>1</v>
      </c>
      <c r="X6964" s="15" t="str">
        <f aca="false">IF(F6964&lt;=12,"0-12 months",IF(F6964&lt;=24,"13-24 months",IF(F6964&lt;=48,"25-48 months","49-72 months")))</f>
        <v>25-48 months</v>
      </c>
      <c r="Y6964" s="15" t="str">
        <f aca="false">IF(C6964=1,"Yes","No")</f>
        <v>Yes</v>
      </c>
      <c r="Z6964" s="15" t="n">
        <f aca="false">COUNTIF(J6964:O6964,"Yes")</f>
        <v>4</v>
      </c>
      <c r="AA6964" s="18" t="n">
        <f aca="false">S6964*W6964</f>
        <v>101.25</v>
      </c>
      <c r="AB6964" s="15" t="n">
        <f aca="false">(P6964="Month-to-month")+(I6964="Fiber optic")+(R6964="Electronic check")+(F6964&lt;=12)+(M6964="No")+(J6964="No")</f>
        <v>4</v>
      </c>
      <c r="AC6964" s="15" t="str">
        <f aca="false">IF(AB6964&gt;=5,"High",IF(AB6964&gt;=3,"Medium","Low"))</f>
        <v>Medium</v>
      </c>
    </row>
    <row r="6965" customFormat="false" ht="15" hidden="false" customHeight="false" outlineLevel="0" collapsed="false">
      <c r="A6965" s="15" t="s">
        <v>7062</v>
      </c>
      <c r="B6965" s="15" t="s">
        <v>98</v>
      </c>
      <c r="C6965" s="15" t="n">
        <v>0</v>
      </c>
      <c r="D6965" s="15" t="s">
        <v>26</v>
      </c>
      <c r="E6965" s="15" t="s">
        <v>26</v>
      </c>
      <c r="F6965" s="15" t="n">
        <v>9</v>
      </c>
      <c r="G6965" s="15" t="s">
        <v>26</v>
      </c>
      <c r="H6965" s="15" t="s">
        <v>26</v>
      </c>
      <c r="I6965" s="15" t="s">
        <v>102</v>
      </c>
      <c r="J6965" s="15" t="s">
        <v>24</v>
      </c>
      <c r="K6965" s="15" t="s">
        <v>26</v>
      </c>
      <c r="L6965" s="15" t="s">
        <v>26</v>
      </c>
      <c r="M6965" s="15" t="s">
        <v>24</v>
      </c>
      <c r="N6965" s="15" t="s">
        <v>26</v>
      </c>
      <c r="O6965" s="15" t="s">
        <v>26</v>
      </c>
      <c r="P6965" s="15" t="s">
        <v>25</v>
      </c>
      <c r="Q6965" s="15" t="s">
        <v>26</v>
      </c>
      <c r="R6965" s="15" t="s">
        <v>21</v>
      </c>
      <c r="S6965" s="18" t="n">
        <v>102.6</v>
      </c>
      <c r="T6965" s="15" t="n">
        <v>897.75</v>
      </c>
      <c r="U6965" s="15" t="s">
        <v>24</v>
      </c>
      <c r="V6965" s="18" t="n">
        <f aca="false">IF(ISNUMBER(T6965),T6965,0)</f>
        <v>897.75</v>
      </c>
      <c r="W6965" s="15" t="n">
        <f aca="false">IF(U6965="Yes",1,0)</f>
        <v>0</v>
      </c>
      <c r="X6965" s="15" t="str">
        <f aca="false">IF(F6965&lt;=12,"0-12 months",IF(F6965&lt;=24,"13-24 months",IF(F6965&lt;=48,"25-48 months","49-72 months")))</f>
        <v>0-12 months</v>
      </c>
      <c r="Y6965" s="15" t="str">
        <f aca="false">IF(C6965=1,"Yes","No")</f>
        <v>No</v>
      </c>
      <c r="Z6965" s="15" t="n">
        <f aca="false">COUNTIF(J6965:O6965,"Yes")</f>
        <v>4</v>
      </c>
      <c r="AA6965" s="18" t="n">
        <f aca="false">S6965*W6965</f>
        <v>0</v>
      </c>
      <c r="AB6965" s="15" t="n">
        <f aca="false">(P6965="Month-to-month")+(I6965="Fiber optic")+(R6965="Electronic check")+(F6965&lt;=12)+(M6965="No")+(J6965="No")</f>
        <v>5</v>
      </c>
      <c r="AC6965" s="15" t="str">
        <f aca="false">IF(AB6965&gt;=5,"High",IF(AB6965&gt;=3,"Medium","Low"))</f>
        <v>High</v>
      </c>
    </row>
    <row r="6966" customFormat="false" ht="15" hidden="false" customHeight="false" outlineLevel="0" collapsed="false">
      <c r="A6966" s="15" t="s">
        <v>7063</v>
      </c>
      <c r="B6966" s="15" t="s">
        <v>94</v>
      </c>
      <c r="C6966" s="15" t="n">
        <v>0</v>
      </c>
      <c r="D6966" s="15" t="s">
        <v>26</v>
      </c>
      <c r="E6966" s="15" t="s">
        <v>24</v>
      </c>
      <c r="F6966" s="15" t="n">
        <v>49</v>
      </c>
      <c r="G6966" s="15" t="s">
        <v>24</v>
      </c>
      <c r="H6966" s="15" t="s">
        <v>95</v>
      </c>
      <c r="I6966" s="15" t="s">
        <v>96</v>
      </c>
      <c r="J6966" s="15" t="s">
        <v>24</v>
      </c>
      <c r="K6966" s="15" t="s">
        <v>26</v>
      </c>
      <c r="L6966" s="15" t="s">
        <v>24</v>
      </c>
      <c r="M6966" s="15" t="s">
        <v>26</v>
      </c>
      <c r="N6966" s="15" t="s">
        <v>26</v>
      </c>
      <c r="O6966" s="15" t="s">
        <v>26</v>
      </c>
      <c r="P6966" s="15" t="s">
        <v>27</v>
      </c>
      <c r="Q6966" s="15" t="s">
        <v>26</v>
      </c>
      <c r="R6966" s="15" t="s">
        <v>21</v>
      </c>
      <c r="S6966" s="18" t="n">
        <v>56.3</v>
      </c>
      <c r="T6966" s="15" t="n">
        <v>2780.6</v>
      </c>
      <c r="U6966" s="15" t="s">
        <v>24</v>
      </c>
      <c r="V6966" s="18" t="n">
        <f aca="false">IF(ISNUMBER(T6966),T6966,0)</f>
        <v>2780.6</v>
      </c>
      <c r="W6966" s="15" t="n">
        <f aca="false">IF(U6966="Yes",1,0)</f>
        <v>0</v>
      </c>
      <c r="X6966" s="15" t="str">
        <f aca="false">IF(F6966&lt;=12,"0-12 months",IF(F6966&lt;=24,"13-24 months",IF(F6966&lt;=48,"25-48 months","49-72 months")))</f>
        <v>49-72 months</v>
      </c>
      <c r="Y6966" s="15" t="str">
        <f aca="false">IF(C6966=1,"Yes","No")</f>
        <v>No</v>
      </c>
      <c r="Z6966" s="15" t="n">
        <f aca="false">COUNTIF(J6966:O6966,"Yes")</f>
        <v>4</v>
      </c>
      <c r="AA6966" s="18" t="n">
        <f aca="false">S6966*W6966</f>
        <v>0</v>
      </c>
      <c r="AB6966" s="15" t="n">
        <f aca="false">(P6966="Month-to-month")+(I6966="Fiber optic")+(R6966="Electronic check")+(F6966&lt;=12)+(M6966="No")+(J6966="No")</f>
        <v>1</v>
      </c>
      <c r="AC6966" s="15" t="str">
        <f aca="false">IF(AB6966&gt;=5,"High",IF(AB6966&gt;=3,"Medium","Low"))</f>
        <v>Low</v>
      </c>
    </row>
    <row r="6967" customFormat="false" ht="15" hidden="false" customHeight="false" outlineLevel="0" collapsed="false">
      <c r="A6967" s="15" t="s">
        <v>7064</v>
      </c>
      <c r="B6967" s="15" t="s">
        <v>94</v>
      </c>
      <c r="C6967" s="15" t="n">
        <v>1</v>
      </c>
      <c r="D6967" s="15" t="s">
        <v>26</v>
      </c>
      <c r="E6967" s="15" t="s">
        <v>24</v>
      </c>
      <c r="F6967" s="15" t="n">
        <v>61</v>
      </c>
      <c r="G6967" s="15" t="s">
        <v>26</v>
      </c>
      <c r="H6967" s="15" t="s">
        <v>26</v>
      </c>
      <c r="I6967" s="15" t="s">
        <v>102</v>
      </c>
      <c r="J6967" s="15" t="s">
        <v>26</v>
      </c>
      <c r="K6967" s="15" t="s">
        <v>26</v>
      </c>
      <c r="L6967" s="15" t="s">
        <v>26</v>
      </c>
      <c r="M6967" s="15" t="s">
        <v>26</v>
      </c>
      <c r="N6967" s="15" t="s">
        <v>24</v>
      </c>
      <c r="O6967" s="15" t="s">
        <v>24</v>
      </c>
      <c r="P6967" s="15" t="s">
        <v>25</v>
      </c>
      <c r="Q6967" s="15" t="s">
        <v>26</v>
      </c>
      <c r="R6967" s="15" t="s">
        <v>21</v>
      </c>
      <c r="S6967" s="18" t="n">
        <v>94.2</v>
      </c>
      <c r="T6967" s="15" t="n">
        <v>5895.45</v>
      </c>
      <c r="U6967" s="15" t="s">
        <v>24</v>
      </c>
      <c r="V6967" s="18" t="n">
        <f aca="false">IF(ISNUMBER(T6967),T6967,0)</f>
        <v>5895.45</v>
      </c>
      <c r="W6967" s="15" t="n">
        <f aca="false">IF(U6967="Yes",1,0)</f>
        <v>0</v>
      </c>
      <c r="X6967" s="15" t="str">
        <f aca="false">IF(F6967&lt;=12,"0-12 months",IF(F6967&lt;=24,"13-24 months",IF(F6967&lt;=48,"25-48 months","49-72 months")))</f>
        <v>49-72 months</v>
      </c>
      <c r="Y6967" s="15" t="str">
        <f aca="false">IF(C6967=1,"Yes","No")</f>
        <v>Yes</v>
      </c>
      <c r="Z6967" s="15" t="n">
        <f aca="false">COUNTIF(J6967:O6967,"Yes")</f>
        <v>4</v>
      </c>
      <c r="AA6967" s="18" t="n">
        <f aca="false">S6967*W6967</f>
        <v>0</v>
      </c>
      <c r="AB6967" s="15" t="n">
        <f aca="false">(P6967="Month-to-month")+(I6967="Fiber optic")+(R6967="Electronic check")+(F6967&lt;=12)+(M6967="No")+(J6967="No")</f>
        <v>2</v>
      </c>
      <c r="AC6967" s="15" t="str">
        <f aca="false">IF(AB6967&gt;=5,"High",IF(AB6967&gt;=3,"Medium","Low"))</f>
        <v>Low</v>
      </c>
    </row>
    <row r="6968" customFormat="false" ht="15" hidden="false" customHeight="false" outlineLevel="0" collapsed="false">
      <c r="A6968" s="15" t="s">
        <v>7065</v>
      </c>
      <c r="B6968" s="15" t="s">
        <v>98</v>
      </c>
      <c r="C6968" s="15" t="n">
        <v>0</v>
      </c>
      <c r="D6968" s="15" t="s">
        <v>24</v>
      </c>
      <c r="E6968" s="15" t="s">
        <v>26</v>
      </c>
      <c r="F6968" s="15" t="n">
        <v>50</v>
      </c>
      <c r="G6968" s="15" t="s">
        <v>24</v>
      </c>
      <c r="H6968" s="15" t="s">
        <v>95</v>
      </c>
      <c r="I6968" s="15" t="s">
        <v>96</v>
      </c>
      <c r="J6968" s="15" t="s">
        <v>26</v>
      </c>
      <c r="K6968" s="15" t="s">
        <v>26</v>
      </c>
      <c r="L6968" s="15" t="s">
        <v>24</v>
      </c>
      <c r="M6968" s="15" t="s">
        <v>24</v>
      </c>
      <c r="N6968" s="15" t="s">
        <v>26</v>
      </c>
      <c r="O6968" s="15" t="s">
        <v>24</v>
      </c>
      <c r="P6968" s="15" t="s">
        <v>27</v>
      </c>
      <c r="Q6968" s="15" t="s">
        <v>26</v>
      </c>
      <c r="R6968" s="15" t="s">
        <v>19</v>
      </c>
      <c r="S6968" s="18" t="n">
        <v>43.05</v>
      </c>
      <c r="T6968" s="15" t="n">
        <v>2208.05</v>
      </c>
      <c r="U6968" s="15" t="s">
        <v>24</v>
      </c>
      <c r="V6968" s="18" t="n">
        <f aca="false">IF(ISNUMBER(T6968),T6968,0)</f>
        <v>2208.05</v>
      </c>
      <c r="W6968" s="15" t="n">
        <f aca="false">IF(U6968="Yes",1,0)</f>
        <v>0</v>
      </c>
      <c r="X6968" s="15" t="str">
        <f aca="false">IF(F6968&lt;=12,"0-12 months",IF(F6968&lt;=24,"13-24 months",IF(F6968&lt;=48,"25-48 months","49-72 months")))</f>
        <v>49-72 months</v>
      </c>
      <c r="Y6968" s="15" t="str">
        <f aca="false">IF(C6968=1,"Yes","No")</f>
        <v>No</v>
      </c>
      <c r="Z6968" s="15" t="n">
        <f aca="false">COUNTIF(J6968:O6968,"Yes")</f>
        <v>3</v>
      </c>
      <c r="AA6968" s="18" t="n">
        <f aca="false">S6968*W6968</f>
        <v>0</v>
      </c>
      <c r="AB6968" s="15" t="n">
        <f aca="false">(P6968="Month-to-month")+(I6968="Fiber optic")+(R6968="Electronic check")+(F6968&lt;=12)+(M6968="No")+(J6968="No")</f>
        <v>1</v>
      </c>
      <c r="AC6968" s="15" t="str">
        <f aca="false">IF(AB6968&gt;=5,"High",IF(AB6968&gt;=3,"Medium","Low"))</f>
        <v>Low</v>
      </c>
    </row>
    <row r="6969" customFormat="false" ht="15" hidden="false" customHeight="false" outlineLevel="0" collapsed="false">
      <c r="A6969" s="15" t="s">
        <v>7066</v>
      </c>
      <c r="B6969" s="15" t="s">
        <v>98</v>
      </c>
      <c r="C6969" s="15" t="n">
        <v>1</v>
      </c>
      <c r="D6969" s="15" t="s">
        <v>24</v>
      </c>
      <c r="E6969" s="15" t="s">
        <v>24</v>
      </c>
      <c r="F6969" s="15" t="n">
        <v>25</v>
      </c>
      <c r="G6969" s="15" t="s">
        <v>26</v>
      </c>
      <c r="H6969" s="15" t="s">
        <v>26</v>
      </c>
      <c r="I6969" s="15" t="s">
        <v>102</v>
      </c>
      <c r="J6969" s="15" t="s">
        <v>24</v>
      </c>
      <c r="K6969" s="15" t="s">
        <v>26</v>
      </c>
      <c r="L6969" s="15" t="s">
        <v>24</v>
      </c>
      <c r="M6969" s="15" t="s">
        <v>24</v>
      </c>
      <c r="N6969" s="15" t="s">
        <v>26</v>
      </c>
      <c r="O6969" s="15" t="s">
        <v>24</v>
      </c>
      <c r="P6969" s="15" t="s">
        <v>25</v>
      </c>
      <c r="Q6969" s="15" t="s">
        <v>26</v>
      </c>
      <c r="R6969" s="15" t="s">
        <v>15</v>
      </c>
      <c r="S6969" s="18" t="n">
        <v>89.5</v>
      </c>
      <c r="T6969" s="15" t="n">
        <v>2196.15</v>
      </c>
      <c r="U6969" s="15" t="s">
        <v>26</v>
      </c>
      <c r="V6969" s="18" t="n">
        <f aca="false">IF(ISNUMBER(T6969),T6969,0)</f>
        <v>2196.15</v>
      </c>
      <c r="W6969" s="15" t="n">
        <f aca="false">IF(U6969="Yes",1,0)</f>
        <v>1</v>
      </c>
      <c r="X6969" s="15" t="str">
        <f aca="false">IF(F6969&lt;=12,"0-12 months",IF(F6969&lt;=24,"13-24 months",IF(F6969&lt;=48,"25-48 months","49-72 months")))</f>
        <v>25-48 months</v>
      </c>
      <c r="Y6969" s="15" t="str">
        <f aca="false">IF(C6969=1,"Yes","No")</f>
        <v>Yes</v>
      </c>
      <c r="Z6969" s="15" t="n">
        <f aca="false">COUNTIF(J6969:O6969,"Yes")</f>
        <v>2</v>
      </c>
      <c r="AA6969" s="18" t="n">
        <f aca="false">S6969*W6969</f>
        <v>89.5</v>
      </c>
      <c r="AB6969" s="15" t="n">
        <f aca="false">(P6969="Month-to-month")+(I6969="Fiber optic")+(R6969="Electronic check")+(F6969&lt;=12)+(M6969="No")+(J6969="No")</f>
        <v>5</v>
      </c>
      <c r="AC6969" s="15" t="str">
        <f aca="false">IF(AB6969&gt;=5,"High",IF(AB6969&gt;=3,"Medium","Low"))</f>
        <v>High</v>
      </c>
    </row>
    <row r="6970" customFormat="false" ht="15" hidden="false" customHeight="false" outlineLevel="0" collapsed="false">
      <c r="A6970" s="15" t="s">
        <v>7067</v>
      </c>
      <c r="B6970" s="15" t="s">
        <v>94</v>
      </c>
      <c r="C6970" s="15" t="n">
        <v>1</v>
      </c>
      <c r="D6970" s="15" t="s">
        <v>24</v>
      </c>
      <c r="E6970" s="15" t="s">
        <v>24</v>
      </c>
      <c r="F6970" s="15" t="n">
        <v>22</v>
      </c>
      <c r="G6970" s="15" t="s">
        <v>26</v>
      </c>
      <c r="H6970" s="15" t="s">
        <v>26</v>
      </c>
      <c r="I6970" s="15" t="s">
        <v>102</v>
      </c>
      <c r="J6970" s="15" t="s">
        <v>24</v>
      </c>
      <c r="K6970" s="15" t="s">
        <v>24</v>
      </c>
      <c r="L6970" s="15" t="s">
        <v>24</v>
      </c>
      <c r="M6970" s="15" t="s">
        <v>24</v>
      </c>
      <c r="N6970" s="15" t="s">
        <v>24</v>
      </c>
      <c r="O6970" s="15" t="s">
        <v>24</v>
      </c>
      <c r="P6970" s="15" t="s">
        <v>25</v>
      </c>
      <c r="Q6970" s="15" t="s">
        <v>26</v>
      </c>
      <c r="R6970" s="15" t="s">
        <v>19</v>
      </c>
      <c r="S6970" s="18" t="n">
        <v>74.4</v>
      </c>
      <c r="T6970" s="15" t="n">
        <v>1692.6</v>
      </c>
      <c r="U6970" s="15" t="s">
        <v>26</v>
      </c>
      <c r="V6970" s="18" t="n">
        <f aca="false">IF(ISNUMBER(T6970),T6970,0)</f>
        <v>1692.6</v>
      </c>
      <c r="W6970" s="15" t="n">
        <f aca="false">IF(U6970="Yes",1,0)</f>
        <v>1</v>
      </c>
      <c r="X6970" s="15" t="str">
        <f aca="false">IF(F6970&lt;=12,"0-12 months",IF(F6970&lt;=24,"13-24 months",IF(F6970&lt;=48,"25-48 months","49-72 months")))</f>
        <v>13-24 months</v>
      </c>
      <c r="Y6970" s="15" t="str">
        <f aca="false">IF(C6970=1,"Yes","No")</f>
        <v>Yes</v>
      </c>
      <c r="Z6970" s="15" t="n">
        <f aca="false">COUNTIF(J6970:O6970,"Yes")</f>
        <v>0</v>
      </c>
      <c r="AA6970" s="18" t="n">
        <f aca="false">S6970*W6970</f>
        <v>74.4</v>
      </c>
      <c r="AB6970" s="15" t="n">
        <f aca="false">(P6970="Month-to-month")+(I6970="Fiber optic")+(R6970="Electronic check")+(F6970&lt;=12)+(M6970="No")+(J6970="No")</f>
        <v>4</v>
      </c>
      <c r="AC6970" s="15" t="str">
        <f aca="false">IF(AB6970&gt;=5,"High",IF(AB6970&gt;=3,"Medium","Low"))</f>
        <v>Medium</v>
      </c>
    </row>
    <row r="6971" customFormat="false" ht="15" hidden="false" customHeight="false" outlineLevel="0" collapsed="false">
      <c r="A6971" s="15" t="s">
        <v>7068</v>
      </c>
      <c r="B6971" s="15" t="s">
        <v>98</v>
      </c>
      <c r="C6971" s="15" t="n">
        <v>0</v>
      </c>
      <c r="D6971" s="15" t="s">
        <v>24</v>
      </c>
      <c r="E6971" s="15" t="s">
        <v>24</v>
      </c>
      <c r="F6971" s="15" t="n">
        <v>1</v>
      </c>
      <c r="G6971" s="15" t="s">
        <v>26</v>
      </c>
      <c r="H6971" s="15" t="s">
        <v>24</v>
      </c>
      <c r="I6971" s="15" t="s">
        <v>24</v>
      </c>
      <c r="J6971" s="15" t="s">
        <v>28</v>
      </c>
      <c r="K6971" s="15" t="s">
        <v>28</v>
      </c>
      <c r="L6971" s="15" t="s">
        <v>28</v>
      </c>
      <c r="M6971" s="15" t="s">
        <v>28</v>
      </c>
      <c r="N6971" s="15" t="s">
        <v>28</v>
      </c>
      <c r="O6971" s="15" t="s">
        <v>28</v>
      </c>
      <c r="P6971" s="15" t="s">
        <v>25</v>
      </c>
      <c r="Q6971" s="15" t="s">
        <v>24</v>
      </c>
      <c r="R6971" s="15" t="s">
        <v>17</v>
      </c>
      <c r="S6971" s="18" t="n">
        <v>20.5</v>
      </c>
      <c r="T6971" s="15" t="n">
        <v>20.5</v>
      </c>
      <c r="U6971" s="15" t="s">
        <v>26</v>
      </c>
      <c r="V6971" s="18" t="n">
        <f aca="false">IF(ISNUMBER(T6971),T6971,0)</f>
        <v>20.5</v>
      </c>
      <c r="W6971" s="15" t="n">
        <f aca="false">IF(U6971="Yes",1,0)</f>
        <v>1</v>
      </c>
      <c r="X6971" s="15" t="str">
        <f aca="false">IF(F6971&lt;=12,"0-12 months",IF(F6971&lt;=24,"13-24 months",IF(F6971&lt;=48,"25-48 months","49-72 months")))</f>
        <v>0-12 months</v>
      </c>
      <c r="Y6971" s="15" t="str">
        <f aca="false">IF(C6971=1,"Yes","No")</f>
        <v>No</v>
      </c>
      <c r="Z6971" s="15" t="n">
        <f aca="false">COUNTIF(J6971:O6971,"Yes")</f>
        <v>0</v>
      </c>
      <c r="AA6971" s="18" t="n">
        <f aca="false">S6971*W6971</f>
        <v>20.5</v>
      </c>
      <c r="AB6971" s="15" t="n">
        <f aca="false">(P6971="Month-to-month")+(I6971="Fiber optic")+(R6971="Electronic check")+(F6971&lt;=12)+(M6971="No")+(J6971="No")</f>
        <v>2</v>
      </c>
      <c r="AC6971" s="15" t="str">
        <f aca="false">IF(AB6971&gt;=5,"High",IF(AB6971&gt;=3,"Medium","Low"))</f>
        <v>Low</v>
      </c>
    </row>
    <row r="6972" customFormat="false" ht="15" hidden="false" customHeight="false" outlineLevel="0" collapsed="false">
      <c r="A6972" s="15" t="s">
        <v>7069</v>
      </c>
      <c r="B6972" s="15" t="s">
        <v>98</v>
      </c>
      <c r="C6972" s="15" t="n">
        <v>0</v>
      </c>
      <c r="D6972" s="15" t="s">
        <v>24</v>
      </c>
      <c r="E6972" s="15" t="s">
        <v>24</v>
      </c>
      <c r="F6972" s="15" t="n">
        <v>4</v>
      </c>
      <c r="G6972" s="15" t="s">
        <v>26</v>
      </c>
      <c r="H6972" s="15" t="s">
        <v>26</v>
      </c>
      <c r="I6972" s="15" t="s">
        <v>102</v>
      </c>
      <c r="J6972" s="15" t="s">
        <v>24</v>
      </c>
      <c r="K6972" s="15" t="s">
        <v>24</v>
      </c>
      <c r="L6972" s="15" t="s">
        <v>24</v>
      </c>
      <c r="M6972" s="15" t="s">
        <v>24</v>
      </c>
      <c r="N6972" s="15" t="s">
        <v>24</v>
      </c>
      <c r="O6972" s="15" t="s">
        <v>24</v>
      </c>
      <c r="P6972" s="15" t="s">
        <v>25</v>
      </c>
      <c r="Q6972" s="15" t="s">
        <v>26</v>
      </c>
      <c r="R6972" s="15" t="s">
        <v>15</v>
      </c>
      <c r="S6972" s="18" t="n">
        <v>74.35</v>
      </c>
      <c r="T6972" s="15" t="n">
        <v>265.35</v>
      </c>
      <c r="U6972" s="15" t="s">
        <v>26</v>
      </c>
      <c r="V6972" s="18" t="n">
        <f aca="false">IF(ISNUMBER(T6972),T6972,0)</f>
        <v>265.35</v>
      </c>
      <c r="W6972" s="15" t="n">
        <f aca="false">IF(U6972="Yes",1,0)</f>
        <v>1</v>
      </c>
      <c r="X6972" s="15" t="str">
        <f aca="false">IF(F6972&lt;=12,"0-12 months",IF(F6972&lt;=24,"13-24 months",IF(F6972&lt;=48,"25-48 months","49-72 months")))</f>
        <v>0-12 months</v>
      </c>
      <c r="Y6972" s="15" t="str">
        <f aca="false">IF(C6972=1,"Yes","No")</f>
        <v>No</v>
      </c>
      <c r="Z6972" s="15" t="n">
        <f aca="false">COUNTIF(J6972:O6972,"Yes")</f>
        <v>0</v>
      </c>
      <c r="AA6972" s="18" t="n">
        <f aca="false">S6972*W6972</f>
        <v>74.35</v>
      </c>
      <c r="AB6972" s="15" t="n">
        <f aca="false">(P6972="Month-to-month")+(I6972="Fiber optic")+(R6972="Electronic check")+(F6972&lt;=12)+(M6972="No")+(J6972="No")</f>
        <v>6</v>
      </c>
      <c r="AC6972" s="15" t="str">
        <f aca="false">IF(AB6972&gt;=5,"High",IF(AB6972&gt;=3,"Medium","Low"))</f>
        <v>High</v>
      </c>
    </row>
    <row r="6973" customFormat="false" ht="15" hidden="false" customHeight="false" outlineLevel="0" collapsed="false">
      <c r="A6973" s="15" t="s">
        <v>7070</v>
      </c>
      <c r="B6973" s="15" t="s">
        <v>94</v>
      </c>
      <c r="C6973" s="15" t="n">
        <v>1</v>
      </c>
      <c r="D6973" s="15" t="s">
        <v>26</v>
      </c>
      <c r="E6973" s="15" t="s">
        <v>24</v>
      </c>
      <c r="F6973" s="15" t="n">
        <v>18</v>
      </c>
      <c r="G6973" s="15" t="s">
        <v>26</v>
      </c>
      <c r="H6973" s="15" t="s">
        <v>26</v>
      </c>
      <c r="I6973" s="15" t="s">
        <v>102</v>
      </c>
      <c r="J6973" s="15" t="s">
        <v>24</v>
      </c>
      <c r="K6973" s="15" t="s">
        <v>24</v>
      </c>
      <c r="L6973" s="15" t="s">
        <v>24</v>
      </c>
      <c r="M6973" s="15" t="s">
        <v>26</v>
      </c>
      <c r="N6973" s="15" t="s">
        <v>26</v>
      </c>
      <c r="O6973" s="15" t="s">
        <v>26</v>
      </c>
      <c r="P6973" s="15" t="s">
        <v>25</v>
      </c>
      <c r="Q6973" s="15" t="s">
        <v>24</v>
      </c>
      <c r="R6973" s="15" t="s">
        <v>19</v>
      </c>
      <c r="S6973" s="18" t="n">
        <v>99.75</v>
      </c>
      <c r="T6973" s="15" t="n">
        <v>1836.25</v>
      </c>
      <c r="U6973" s="15" t="s">
        <v>26</v>
      </c>
      <c r="V6973" s="18" t="n">
        <f aca="false">IF(ISNUMBER(T6973),T6973,0)</f>
        <v>1836.25</v>
      </c>
      <c r="W6973" s="15" t="n">
        <f aca="false">IF(U6973="Yes",1,0)</f>
        <v>1</v>
      </c>
      <c r="X6973" s="15" t="str">
        <f aca="false">IF(F6973&lt;=12,"0-12 months",IF(F6973&lt;=24,"13-24 months",IF(F6973&lt;=48,"25-48 months","49-72 months")))</f>
        <v>13-24 months</v>
      </c>
      <c r="Y6973" s="15" t="str">
        <f aca="false">IF(C6973=1,"Yes","No")</f>
        <v>Yes</v>
      </c>
      <c r="Z6973" s="15" t="n">
        <f aca="false">COUNTIF(J6973:O6973,"Yes")</f>
        <v>3</v>
      </c>
      <c r="AA6973" s="18" t="n">
        <f aca="false">S6973*W6973</f>
        <v>99.75</v>
      </c>
      <c r="AB6973" s="15" t="n">
        <f aca="false">(P6973="Month-to-month")+(I6973="Fiber optic")+(R6973="Electronic check")+(F6973&lt;=12)+(M6973="No")+(J6973="No")</f>
        <v>3</v>
      </c>
      <c r="AC6973" s="15" t="str">
        <f aca="false">IF(AB6973&gt;=5,"High",IF(AB6973&gt;=3,"Medium","Low"))</f>
        <v>Medium</v>
      </c>
    </row>
    <row r="6974" customFormat="false" ht="15" hidden="false" customHeight="false" outlineLevel="0" collapsed="false">
      <c r="A6974" s="15" t="s">
        <v>7071</v>
      </c>
      <c r="B6974" s="15" t="s">
        <v>94</v>
      </c>
      <c r="C6974" s="15" t="n">
        <v>1</v>
      </c>
      <c r="D6974" s="15" t="s">
        <v>24</v>
      </c>
      <c r="E6974" s="15" t="s">
        <v>24</v>
      </c>
      <c r="F6974" s="15" t="n">
        <v>56</v>
      </c>
      <c r="G6974" s="15" t="s">
        <v>26</v>
      </c>
      <c r="H6974" s="15" t="s">
        <v>26</v>
      </c>
      <c r="I6974" s="15" t="s">
        <v>102</v>
      </c>
      <c r="J6974" s="15" t="s">
        <v>24</v>
      </c>
      <c r="K6974" s="15" t="s">
        <v>26</v>
      </c>
      <c r="L6974" s="15" t="s">
        <v>26</v>
      </c>
      <c r="M6974" s="15" t="s">
        <v>26</v>
      </c>
      <c r="N6974" s="15" t="s">
        <v>26</v>
      </c>
      <c r="O6974" s="15" t="s">
        <v>26</v>
      </c>
      <c r="P6974" s="15" t="s">
        <v>27</v>
      </c>
      <c r="Q6974" s="15" t="s">
        <v>26</v>
      </c>
      <c r="R6974" s="15" t="s">
        <v>15</v>
      </c>
      <c r="S6974" s="18" t="n">
        <v>111.95</v>
      </c>
      <c r="T6974" s="15" t="n">
        <v>6418.9</v>
      </c>
      <c r="U6974" s="15" t="s">
        <v>26</v>
      </c>
      <c r="V6974" s="18" t="n">
        <f aca="false">IF(ISNUMBER(T6974),T6974,0)</f>
        <v>6418.9</v>
      </c>
      <c r="W6974" s="15" t="n">
        <f aca="false">IF(U6974="Yes",1,0)</f>
        <v>1</v>
      </c>
      <c r="X6974" s="15" t="str">
        <f aca="false">IF(F6974&lt;=12,"0-12 months",IF(F6974&lt;=24,"13-24 months",IF(F6974&lt;=48,"25-48 months","49-72 months")))</f>
        <v>49-72 months</v>
      </c>
      <c r="Y6974" s="15" t="str">
        <f aca="false">IF(C6974=1,"Yes","No")</f>
        <v>Yes</v>
      </c>
      <c r="Z6974" s="15" t="n">
        <f aca="false">COUNTIF(J6974:O6974,"Yes")</f>
        <v>5</v>
      </c>
      <c r="AA6974" s="18" t="n">
        <f aca="false">S6974*W6974</f>
        <v>111.95</v>
      </c>
      <c r="AB6974" s="15" t="n">
        <f aca="false">(P6974="Month-to-month")+(I6974="Fiber optic")+(R6974="Electronic check")+(F6974&lt;=12)+(M6974="No")+(J6974="No")</f>
        <v>3</v>
      </c>
      <c r="AC6974" s="15" t="str">
        <f aca="false">IF(AB6974&gt;=5,"High",IF(AB6974&gt;=3,"Medium","Low"))</f>
        <v>Medium</v>
      </c>
    </row>
    <row r="6975" customFormat="false" ht="15" hidden="false" customHeight="false" outlineLevel="0" collapsed="false">
      <c r="A6975" s="15" t="s">
        <v>7072</v>
      </c>
      <c r="B6975" s="15" t="s">
        <v>94</v>
      </c>
      <c r="C6975" s="15" t="n">
        <v>1</v>
      </c>
      <c r="D6975" s="15" t="s">
        <v>26</v>
      </c>
      <c r="E6975" s="15" t="s">
        <v>24</v>
      </c>
      <c r="F6975" s="15" t="n">
        <v>53</v>
      </c>
      <c r="G6975" s="15" t="s">
        <v>26</v>
      </c>
      <c r="H6975" s="15" t="s">
        <v>24</v>
      </c>
      <c r="I6975" s="15" t="s">
        <v>102</v>
      </c>
      <c r="J6975" s="15" t="s">
        <v>24</v>
      </c>
      <c r="K6975" s="15" t="s">
        <v>26</v>
      </c>
      <c r="L6975" s="15" t="s">
        <v>26</v>
      </c>
      <c r="M6975" s="15" t="s">
        <v>26</v>
      </c>
      <c r="N6975" s="15" t="s">
        <v>26</v>
      </c>
      <c r="O6975" s="15" t="s">
        <v>24</v>
      </c>
      <c r="P6975" s="15" t="s">
        <v>27</v>
      </c>
      <c r="Q6975" s="15" t="s">
        <v>26</v>
      </c>
      <c r="R6975" s="15" t="s">
        <v>15</v>
      </c>
      <c r="S6975" s="18" t="n">
        <v>94</v>
      </c>
      <c r="T6975" s="15" t="n">
        <v>4871.45</v>
      </c>
      <c r="U6975" s="15" t="s">
        <v>24</v>
      </c>
      <c r="V6975" s="18" t="n">
        <f aca="false">IF(ISNUMBER(T6975),T6975,0)</f>
        <v>4871.45</v>
      </c>
      <c r="W6975" s="15" t="n">
        <f aca="false">IF(U6975="Yes",1,0)</f>
        <v>0</v>
      </c>
      <c r="X6975" s="15" t="str">
        <f aca="false">IF(F6975&lt;=12,"0-12 months",IF(F6975&lt;=24,"13-24 months",IF(F6975&lt;=48,"25-48 months","49-72 months")))</f>
        <v>49-72 months</v>
      </c>
      <c r="Y6975" s="15" t="str">
        <f aca="false">IF(C6975=1,"Yes","No")</f>
        <v>Yes</v>
      </c>
      <c r="Z6975" s="15" t="n">
        <f aca="false">COUNTIF(J6975:O6975,"Yes")</f>
        <v>4</v>
      </c>
      <c r="AA6975" s="18" t="n">
        <f aca="false">S6975*W6975</f>
        <v>0</v>
      </c>
      <c r="AB6975" s="15" t="n">
        <f aca="false">(P6975="Month-to-month")+(I6975="Fiber optic")+(R6975="Electronic check")+(F6975&lt;=12)+(M6975="No")+(J6975="No")</f>
        <v>3</v>
      </c>
      <c r="AC6975" s="15" t="str">
        <f aca="false">IF(AB6975&gt;=5,"High",IF(AB6975&gt;=3,"Medium","Low"))</f>
        <v>Medium</v>
      </c>
    </row>
    <row r="6976" customFormat="false" ht="15" hidden="false" customHeight="false" outlineLevel="0" collapsed="false">
      <c r="A6976" s="15" t="s">
        <v>7073</v>
      </c>
      <c r="B6976" s="15" t="s">
        <v>94</v>
      </c>
      <c r="C6976" s="15" t="n">
        <v>0</v>
      </c>
      <c r="D6976" s="15" t="s">
        <v>26</v>
      </c>
      <c r="E6976" s="15" t="s">
        <v>24</v>
      </c>
      <c r="F6976" s="15" t="n">
        <v>51</v>
      </c>
      <c r="G6976" s="15" t="s">
        <v>26</v>
      </c>
      <c r="H6976" s="15" t="s">
        <v>26</v>
      </c>
      <c r="I6976" s="15" t="s">
        <v>102</v>
      </c>
      <c r="J6976" s="15" t="s">
        <v>24</v>
      </c>
      <c r="K6976" s="15" t="s">
        <v>24</v>
      </c>
      <c r="L6976" s="15" t="s">
        <v>26</v>
      </c>
      <c r="M6976" s="15" t="s">
        <v>24</v>
      </c>
      <c r="N6976" s="15" t="s">
        <v>26</v>
      </c>
      <c r="O6976" s="15" t="s">
        <v>26</v>
      </c>
      <c r="P6976" s="15" t="s">
        <v>27</v>
      </c>
      <c r="Q6976" s="15" t="s">
        <v>26</v>
      </c>
      <c r="R6976" s="15" t="s">
        <v>15</v>
      </c>
      <c r="S6976" s="18" t="n">
        <v>98.85</v>
      </c>
      <c r="T6976" s="15" t="n">
        <v>4947.55</v>
      </c>
      <c r="U6976" s="15" t="s">
        <v>24</v>
      </c>
      <c r="V6976" s="18" t="n">
        <f aca="false">IF(ISNUMBER(T6976),T6976,0)</f>
        <v>4947.55</v>
      </c>
      <c r="W6976" s="15" t="n">
        <f aca="false">IF(U6976="Yes",1,0)</f>
        <v>0</v>
      </c>
      <c r="X6976" s="15" t="str">
        <f aca="false">IF(F6976&lt;=12,"0-12 months",IF(F6976&lt;=24,"13-24 months",IF(F6976&lt;=48,"25-48 months","49-72 months")))</f>
        <v>49-72 months</v>
      </c>
      <c r="Y6976" s="15" t="str">
        <f aca="false">IF(C6976=1,"Yes","No")</f>
        <v>No</v>
      </c>
      <c r="Z6976" s="15" t="n">
        <f aca="false">COUNTIF(J6976:O6976,"Yes")</f>
        <v>3</v>
      </c>
      <c r="AA6976" s="18" t="n">
        <f aca="false">S6976*W6976</f>
        <v>0</v>
      </c>
      <c r="AB6976" s="15" t="n">
        <f aca="false">(P6976="Month-to-month")+(I6976="Fiber optic")+(R6976="Electronic check")+(F6976&lt;=12)+(M6976="No")+(J6976="No")</f>
        <v>4</v>
      </c>
      <c r="AC6976" s="15" t="str">
        <f aca="false">IF(AB6976&gt;=5,"High",IF(AB6976&gt;=3,"Medium","Low"))</f>
        <v>Medium</v>
      </c>
    </row>
    <row r="6977" customFormat="false" ht="15" hidden="false" customHeight="false" outlineLevel="0" collapsed="false">
      <c r="A6977" s="15" t="s">
        <v>7074</v>
      </c>
      <c r="B6977" s="15" t="s">
        <v>94</v>
      </c>
      <c r="C6977" s="15" t="n">
        <v>0</v>
      </c>
      <c r="D6977" s="15" t="s">
        <v>26</v>
      </c>
      <c r="E6977" s="15" t="s">
        <v>26</v>
      </c>
      <c r="F6977" s="15" t="n">
        <v>24</v>
      </c>
      <c r="G6977" s="15" t="s">
        <v>26</v>
      </c>
      <c r="H6977" s="15" t="s">
        <v>26</v>
      </c>
      <c r="I6977" s="15" t="s">
        <v>96</v>
      </c>
      <c r="J6977" s="15" t="s">
        <v>26</v>
      </c>
      <c r="K6977" s="15" t="s">
        <v>26</v>
      </c>
      <c r="L6977" s="15" t="s">
        <v>26</v>
      </c>
      <c r="M6977" s="15" t="s">
        <v>24</v>
      </c>
      <c r="N6977" s="15" t="s">
        <v>24</v>
      </c>
      <c r="O6977" s="15" t="s">
        <v>24</v>
      </c>
      <c r="P6977" s="15" t="s">
        <v>29</v>
      </c>
      <c r="Q6977" s="15" t="s">
        <v>24</v>
      </c>
      <c r="R6977" s="15" t="s">
        <v>15</v>
      </c>
      <c r="S6977" s="18" t="n">
        <v>64.35</v>
      </c>
      <c r="T6977" s="15" t="n">
        <v>1558.65</v>
      </c>
      <c r="U6977" s="15" t="s">
        <v>24</v>
      </c>
      <c r="V6977" s="18" t="n">
        <f aca="false">IF(ISNUMBER(T6977),T6977,0)</f>
        <v>1558.65</v>
      </c>
      <c r="W6977" s="15" t="n">
        <f aca="false">IF(U6977="Yes",1,0)</f>
        <v>0</v>
      </c>
      <c r="X6977" s="15" t="str">
        <f aca="false">IF(F6977&lt;=12,"0-12 months",IF(F6977&lt;=24,"13-24 months",IF(F6977&lt;=48,"25-48 months","49-72 months")))</f>
        <v>13-24 months</v>
      </c>
      <c r="Y6977" s="15" t="str">
        <f aca="false">IF(C6977=1,"Yes","No")</f>
        <v>No</v>
      </c>
      <c r="Z6977" s="15" t="n">
        <f aca="false">COUNTIF(J6977:O6977,"Yes")</f>
        <v>3</v>
      </c>
      <c r="AA6977" s="18" t="n">
        <f aca="false">S6977*W6977</f>
        <v>0</v>
      </c>
      <c r="AB6977" s="15" t="n">
        <f aca="false">(P6977="Month-to-month")+(I6977="Fiber optic")+(R6977="Electronic check")+(F6977&lt;=12)+(M6977="No")+(J6977="No")</f>
        <v>2</v>
      </c>
      <c r="AC6977" s="15" t="str">
        <f aca="false">IF(AB6977&gt;=5,"High",IF(AB6977&gt;=3,"Medium","Low"))</f>
        <v>Low</v>
      </c>
    </row>
    <row r="6978" customFormat="false" ht="15" hidden="false" customHeight="false" outlineLevel="0" collapsed="false">
      <c r="A6978" s="15" t="s">
        <v>7075</v>
      </c>
      <c r="B6978" s="15" t="s">
        <v>94</v>
      </c>
      <c r="C6978" s="15" t="n">
        <v>0</v>
      </c>
      <c r="D6978" s="15" t="s">
        <v>26</v>
      </c>
      <c r="E6978" s="15" t="s">
        <v>24</v>
      </c>
      <c r="F6978" s="15" t="n">
        <v>62</v>
      </c>
      <c r="G6978" s="15" t="s">
        <v>26</v>
      </c>
      <c r="H6978" s="15" t="s">
        <v>24</v>
      </c>
      <c r="I6978" s="15" t="s">
        <v>96</v>
      </c>
      <c r="J6978" s="15" t="s">
        <v>26</v>
      </c>
      <c r="K6978" s="15" t="s">
        <v>26</v>
      </c>
      <c r="L6978" s="15" t="s">
        <v>26</v>
      </c>
      <c r="M6978" s="15" t="s">
        <v>24</v>
      </c>
      <c r="N6978" s="15" t="s">
        <v>26</v>
      </c>
      <c r="O6978" s="15" t="s">
        <v>24</v>
      </c>
      <c r="P6978" s="15" t="s">
        <v>29</v>
      </c>
      <c r="Q6978" s="15" t="s">
        <v>26</v>
      </c>
      <c r="R6978" s="15" t="s">
        <v>21</v>
      </c>
      <c r="S6978" s="18" t="n">
        <v>72</v>
      </c>
      <c r="T6978" s="15" t="n">
        <v>4284.2</v>
      </c>
      <c r="U6978" s="15" t="s">
        <v>24</v>
      </c>
      <c r="V6978" s="18" t="n">
        <f aca="false">IF(ISNUMBER(T6978),T6978,0)</f>
        <v>4284.2</v>
      </c>
      <c r="W6978" s="15" t="n">
        <f aca="false">IF(U6978="Yes",1,0)</f>
        <v>0</v>
      </c>
      <c r="X6978" s="15" t="str">
        <f aca="false">IF(F6978&lt;=12,"0-12 months",IF(F6978&lt;=24,"13-24 months",IF(F6978&lt;=48,"25-48 months","49-72 months")))</f>
        <v>49-72 months</v>
      </c>
      <c r="Y6978" s="15" t="str">
        <f aca="false">IF(C6978=1,"Yes","No")</f>
        <v>No</v>
      </c>
      <c r="Z6978" s="15" t="n">
        <f aca="false">COUNTIF(J6978:O6978,"Yes")</f>
        <v>4</v>
      </c>
      <c r="AA6978" s="18" t="n">
        <f aca="false">S6978*W6978</f>
        <v>0</v>
      </c>
      <c r="AB6978" s="15" t="n">
        <f aca="false">(P6978="Month-to-month")+(I6978="Fiber optic")+(R6978="Electronic check")+(F6978&lt;=12)+(M6978="No")+(J6978="No")</f>
        <v>1</v>
      </c>
      <c r="AC6978" s="15" t="str">
        <f aca="false">IF(AB6978&gt;=5,"High",IF(AB6978&gt;=3,"Medium","Low"))</f>
        <v>Low</v>
      </c>
    </row>
    <row r="6979" customFormat="false" ht="15" hidden="false" customHeight="false" outlineLevel="0" collapsed="false">
      <c r="A6979" s="15" t="s">
        <v>7076</v>
      </c>
      <c r="B6979" s="15" t="s">
        <v>98</v>
      </c>
      <c r="C6979" s="15" t="n">
        <v>0</v>
      </c>
      <c r="D6979" s="15" t="s">
        <v>24</v>
      </c>
      <c r="E6979" s="15" t="s">
        <v>24</v>
      </c>
      <c r="F6979" s="15" t="n">
        <v>24</v>
      </c>
      <c r="G6979" s="15" t="s">
        <v>26</v>
      </c>
      <c r="H6979" s="15" t="s">
        <v>24</v>
      </c>
      <c r="I6979" s="15" t="s">
        <v>96</v>
      </c>
      <c r="J6979" s="15" t="s">
        <v>24</v>
      </c>
      <c r="K6979" s="15" t="s">
        <v>26</v>
      </c>
      <c r="L6979" s="15" t="s">
        <v>24</v>
      </c>
      <c r="M6979" s="15" t="s">
        <v>24</v>
      </c>
      <c r="N6979" s="15" t="s">
        <v>24</v>
      </c>
      <c r="O6979" s="15" t="s">
        <v>24</v>
      </c>
      <c r="P6979" s="15" t="s">
        <v>25</v>
      </c>
      <c r="Q6979" s="15" t="s">
        <v>26</v>
      </c>
      <c r="R6979" s="15" t="s">
        <v>17</v>
      </c>
      <c r="S6979" s="18" t="n">
        <v>49.7</v>
      </c>
      <c r="T6979" s="15" t="n">
        <v>1218.25</v>
      </c>
      <c r="U6979" s="15" t="s">
        <v>24</v>
      </c>
      <c r="V6979" s="18" t="n">
        <f aca="false">IF(ISNUMBER(T6979),T6979,0)</f>
        <v>1218.25</v>
      </c>
      <c r="W6979" s="15" t="n">
        <f aca="false">IF(U6979="Yes",1,0)</f>
        <v>0</v>
      </c>
      <c r="X6979" s="15" t="str">
        <f aca="false">IF(F6979&lt;=12,"0-12 months",IF(F6979&lt;=24,"13-24 months",IF(F6979&lt;=48,"25-48 months","49-72 months")))</f>
        <v>13-24 months</v>
      </c>
      <c r="Y6979" s="15" t="str">
        <f aca="false">IF(C6979=1,"Yes","No")</f>
        <v>No</v>
      </c>
      <c r="Z6979" s="15" t="n">
        <f aca="false">COUNTIF(J6979:O6979,"Yes")</f>
        <v>1</v>
      </c>
      <c r="AA6979" s="18" t="n">
        <f aca="false">S6979*W6979</f>
        <v>0</v>
      </c>
      <c r="AB6979" s="15" t="n">
        <f aca="false">(P6979="Month-to-month")+(I6979="Fiber optic")+(R6979="Electronic check")+(F6979&lt;=12)+(M6979="No")+(J6979="No")</f>
        <v>3</v>
      </c>
      <c r="AC6979" s="15" t="str">
        <f aca="false">IF(AB6979&gt;=5,"High",IF(AB6979&gt;=3,"Medium","Low"))</f>
        <v>Medium</v>
      </c>
    </row>
    <row r="6980" customFormat="false" ht="15" hidden="false" customHeight="false" outlineLevel="0" collapsed="false">
      <c r="A6980" s="15" t="s">
        <v>7077</v>
      </c>
      <c r="B6980" s="15" t="s">
        <v>94</v>
      </c>
      <c r="C6980" s="15" t="n">
        <v>0</v>
      </c>
      <c r="D6980" s="15" t="s">
        <v>26</v>
      </c>
      <c r="E6980" s="15" t="s">
        <v>26</v>
      </c>
      <c r="F6980" s="15" t="n">
        <v>70</v>
      </c>
      <c r="G6980" s="15" t="s">
        <v>26</v>
      </c>
      <c r="H6980" s="15" t="s">
        <v>26</v>
      </c>
      <c r="I6980" s="15" t="s">
        <v>96</v>
      </c>
      <c r="J6980" s="15" t="s">
        <v>26</v>
      </c>
      <c r="K6980" s="15" t="s">
        <v>26</v>
      </c>
      <c r="L6980" s="15" t="s">
        <v>26</v>
      </c>
      <c r="M6980" s="15" t="s">
        <v>26</v>
      </c>
      <c r="N6980" s="15" t="s">
        <v>26</v>
      </c>
      <c r="O6980" s="15" t="s">
        <v>24</v>
      </c>
      <c r="P6980" s="15" t="s">
        <v>29</v>
      </c>
      <c r="Q6980" s="15" t="s">
        <v>24</v>
      </c>
      <c r="R6980" s="15" t="s">
        <v>15</v>
      </c>
      <c r="S6980" s="18" t="n">
        <v>80.7</v>
      </c>
      <c r="T6980" s="15" t="n">
        <v>5617.95</v>
      </c>
      <c r="U6980" s="15" t="s">
        <v>24</v>
      </c>
      <c r="V6980" s="18" t="n">
        <f aca="false">IF(ISNUMBER(T6980),T6980,0)</f>
        <v>5617.95</v>
      </c>
      <c r="W6980" s="15" t="n">
        <f aca="false">IF(U6980="Yes",1,0)</f>
        <v>0</v>
      </c>
      <c r="X6980" s="15" t="str">
        <f aca="false">IF(F6980&lt;=12,"0-12 months",IF(F6980&lt;=24,"13-24 months",IF(F6980&lt;=48,"25-48 months","49-72 months")))</f>
        <v>49-72 months</v>
      </c>
      <c r="Y6980" s="15" t="str">
        <f aca="false">IF(C6980=1,"Yes","No")</f>
        <v>No</v>
      </c>
      <c r="Z6980" s="15" t="n">
        <f aca="false">COUNTIF(J6980:O6980,"Yes")</f>
        <v>5</v>
      </c>
      <c r="AA6980" s="18" t="n">
        <f aca="false">S6980*W6980</f>
        <v>0</v>
      </c>
      <c r="AB6980" s="15" t="n">
        <f aca="false">(P6980="Month-to-month")+(I6980="Fiber optic")+(R6980="Electronic check")+(F6980&lt;=12)+(M6980="No")+(J6980="No")</f>
        <v>1</v>
      </c>
      <c r="AC6980" s="15" t="str">
        <f aca="false">IF(AB6980&gt;=5,"High",IF(AB6980&gt;=3,"Medium","Low"))</f>
        <v>Low</v>
      </c>
    </row>
    <row r="6981" customFormat="false" ht="15" hidden="false" customHeight="false" outlineLevel="0" collapsed="false">
      <c r="A6981" s="15" t="s">
        <v>7078</v>
      </c>
      <c r="B6981" s="15" t="s">
        <v>98</v>
      </c>
      <c r="C6981" s="15" t="n">
        <v>0</v>
      </c>
      <c r="D6981" s="15" t="s">
        <v>24</v>
      </c>
      <c r="E6981" s="15" t="s">
        <v>26</v>
      </c>
      <c r="F6981" s="15" t="n">
        <v>1</v>
      </c>
      <c r="G6981" s="15" t="s">
        <v>24</v>
      </c>
      <c r="H6981" s="15" t="s">
        <v>95</v>
      </c>
      <c r="I6981" s="15" t="s">
        <v>96</v>
      </c>
      <c r="J6981" s="15" t="s">
        <v>24</v>
      </c>
      <c r="K6981" s="15" t="s">
        <v>24</v>
      </c>
      <c r="L6981" s="15" t="s">
        <v>24</v>
      </c>
      <c r="M6981" s="15" t="s">
        <v>24</v>
      </c>
      <c r="N6981" s="15" t="s">
        <v>24</v>
      </c>
      <c r="O6981" s="15" t="s">
        <v>24</v>
      </c>
      <c r="P6981" s="15" t="s">
        <v>25</v>
      </c>
      <c r="Q6981" s="15" t="s">
        <v>24</v>
      </c>
      <c r="R6981" s="15" t="s">
        <v>17</v>
      </c>
      <c r="S6981" s="18" t="n">
        <v>24.2</v>
      </c>
      <c r="T6981" s="15" t="n">
        <v>24.2</v>
      </c>
      <c r="U6981" s="15" t="s">
        <v>24</v>
      </c>
      <c r="V6981" s="18" t="n">
        <f aca="false">IF(ISNUMBER(T6981),T6981,0)</f>
        <v>24.2</v>
      </c>
      <c r="W6981" s="15" t="n">
        <f aca="false">IF(U6981="Yes",1,0)</f>
        <v>0</v>
      </c>
      <c r="X6981" s="15" t="str">
        <f aca="false">IF(F6981&lt;=12,"0-12 months",IF(F6981&lt;=24,"13-24 months",IF(F6981&lt;=48,"25-48 months","49-72 months")))</f>
        <v>0-12 months</v>
      </c>
      <c r="Y6981" s="15" t="str">
        <f aca="false">IF(C6981=1,"Yes","No")</f>
        <v>No</v>
      </c>
      <c r="Z6981" s="15" t="n">
        <f aca="false">COUNTIF(J6981:O6981,"Yes")</f>
        <v>0</v>
      </c>
      <c r="AA6981" s="18" t="n">
        <f aca="false">S6981*W6981</f>
        <v>0</v>
      </c>
      <c r="AB6981" s="15" t="n">
        <f aca="false">(P6981="Month-to-month")+(I6981="Fiber optic")+(R6981="Electronic check")+(F6981&lt;=12)+(M6981="No")+(J6981="No")</f>
        <v>4</v>
      </c>
      <c r="AC6981" s="15" t="str">
        <f aca="false">IF(AB6981&gt;=5,"High",IF(AB6981&gt;=3,"Medium","Low"))</f>
        <v>Medium</v>
      </c>
    </row>
    <row r="6982" customFormat="false" ht="15" hidden="false" customHeight="false" outlineLevel="0" collapsed="false">
      <c r="A6982" s="15" t="s">
        <v>7079</v>
      </c>
      <c r="B6982" s="15" t="s">
        <v>98</v>
      </c>
      <c r="C6982" s="15" t="n">
        <v>1</v>
      </c>
      <c r="D6982" s="15" t="s">
        <v>24</v>
      </c>
      <c r="E6982" s="15" t="s">
        <v>24</v>
      </c>
      <c r="F6982" s="15" t="n">
        <v>16</v>
      </c>
      <c r="G6982" s="15" t="s">
        <v>24</v>
      </c>
      <c r="H6982" s="15" t="s">
        <v>95</v>
      </c>
      <c r="I6982" s="15" t="s">
        <v>96</v>
      </c>
      <c r="J6982" s="15" t="s">
        <v>24</v>
      </c>
      <c r="K6982" s="15" t="s">
        <v>26</v>
      </c>
      <c r="L6982" s="15" t="s">
        <v>24</v>
      </c>
      <c r="M6982" s="15" t="s">
        <v>24</v>
      </c>
      <c r="N6982" s="15" t="s">
        <v>26</v>
      </c>
      <c r="O6982" s="15" t="s">
        <v>24</v>
      </c>
      <c r="P6982" s="15" t="s">
        <v>25</v>
      </c>
      <c r="Q6982" s="15" t="s">
        <v>26</v>
      </c>
      <c r="R6982" s="15" t="s">
        <v>17</v>
      </c>
      <c r="S6982" s="18" t="n">
        <v>39</v>
      </c>
      <c r="T6982" s="15" t="n">
        <v>679.85</v>
      </c>
      <c r="U6982" s="15" t="s">
        <v>26</v>
      </c>
      <c r="V6982" s="18" t="n">
        <f aca="false">IF(ISNUMBER(T6982),T6982,0)</f>
        <v>679.85</v>
      </c>
      <c r="W6982" s="15" t="n">
        <f aca="false">IF(U6982="Yes",1,0)</f>
        <v>1</v>
      </c>
      <c r="X6982" s="15" t="str">
        <f aca="false">IF(F6982&lt;=12,"0-12 months",IF(F6982&lt;=24,"13-24 months",IF(F6982&lt;=48,"25-48 months","49-72 months")))</f>
        <v>13-24 months</v>
      </c>
      <c r="Y6982" s="15" t="str">
        <f aca="false">IF(C6982=1,"Yes","No")</f>
        <v>Yes</v>
      </c>
      <c r="Z6982" s="15" t="n">
        <f aca="false">COUNTIF(J6982:O6982,"Yes")</f>
        <v>2</v>
      </c>
      <c r="AA6982" s="18" t="n">
        <f aca="false">S6982*W6982</f>
        <v>39</v>
      </c>
      <c r="AB6982" s="15" t="n">
        <f aca="false">(P6982="Month-to-month")+(I6982="Fiber optic")+(R6982="Electronic check")+(F6982&lt;=12)+(M6982="No")+(J6982="No")</f>
        <v>3</v>
      </c>
      <c r="AC6982" s="15" t="str">
        <f aca="false">IF(AB6982&gt;=5,"High",IF(AB6982&gt;=3,"Medium","Low"))</f>
        <v>Medium</v>
      </c>
    </row>
    <row r="6983" customFormat="false" ht="15" hidden="false" customHeight="false" outlineLevel="0" collapsed="false">
      <c r="A6983" s="15" t="s">
        <v>7080</v>
      </c>
      <c r="B6983" s="15" t="s">
        <v>94</v>
      </c>
      <c r="C6983" s="15" t="n">
        <v>0</v>
      </c>
      <c r="D6983" s="15" t="s">
        <v>24</v>
      </c>
      <c r="E6983" s="15" t="s">
        <v>24</v>
      </c>
      <c r="F6983" s="15" t="n">
        <v>8</v>
      </c>
      <c r="G6983" s="15" t="s">
        <v>26</v>
      </c>
      <c r="H6983" s="15" t="s">
        <v>24</v>
      </c>
      <c r="I6983" s="15" t="s">
        <v>96</v>
      </c>
      <c r="J6983" s="15" t="s">
        <v>24</v>
      </c>
      <c r="K6983" s="15" t="s">
        <v>26</v>
      </c>
      <c r="L6983" s="15" t="s">
        <v>24</v>
      </c>
      <c r="M6983" s="15" t="s">
        <v>26</v>
      </c>
      <c r="N6983" s="15" t="s">
        <v>26</v>
      </c>
      <c r="O6983" s="15" t="s">
        <v>24</v>
      </c>
      <c r="P6983" s="15" t="s">
        <v>25</v>
      </c>
      <c r="Q6983" s="15" t="s">
        <v>26</v>
      </c>
      <c r="R6983" s="15" t="s">
        <v>15</v>
      </c>
      <c r="S6983" s="18" t="n">
        <v>65.45</v>
      </c>
      <c r="T6983" s="15" t="n">
        <v>554.45</v>
      </c>
      <c r="U6983" s="15" t="s">
        <v>24</v>
      </c>
      <c r="V6983" s="18" t="n">
        <f aca="false">IF(ISNUMBER(T6983),T6983,0)</f>
        <v>554.45</v>
      </c>
      <c r="W6983" s="15" t="n">
        <f aca="false">IF(U6983="Yes",1,0)</f>
        <v>0</v>
      </c>
      <c r="X6983" s="15" t="str">
        <f aca="false">IF(F6983&lt;=12,"0-12 months",IF(F6983&lt;=24,"13-24 months",IF(F6983&lt;=48,"25-48 months","49-72 months")))</f>
        <v>0-12 months</v>
      </c>
      <c r="Y6983" s="15" t="str">
        <f aca="false">IF(C6983=1,"Yes","No")</f>
        <v>No</v>
      </c>
      <c r="Z6983" s="15" t="n">
        <f aca="false">COUNTIF(J6983:O6983,"Yes")</f>
        <v>3</v>
      </c>
      <c r="AA6983" s="18" t="n">
        <f aca="false">S6983*W6983</f>
        <v>0</v>
      </c>
      <c r="AB6983" s="15" t="n">
        <f aca="false">(P6983="Month-to-month")+(I6983="Fiber optic")+(R6983="Electronic check")+(F6983&lt;=12)+(M6983="No")+(J6983="No")</f>
        <v>4</v>
      </c>
      <c r="AC6983" s="15" t="str">
        <f aca="false">IF(AB6983&gt;=5,"High",IF(AB6983&gt;=3,"Medium","Low"))</f>
        <v>Medium</v>
      </c>
    </row>
    <row r="6984" customFormat="false" ht="15" hidden="false" customHeight="false" outlineLevel="0" collapsed="false">
      <c r="A6984" s="15" t="s">
        <v>7081</v>
      </c>
      <c r="B6984" s="15" t="s">
        <v>94</v>
      </c>
      <c r="C6984" s="15" t="n">
        <v>0</v>
      </c>
      <c r="D6984" s="15" t="s">
        <v>26</v>
      </c>
      <c r="E6984" s="15" t="s">
        <v>26</v>
      </c>
      <c r="F6984" s="15" t="n">
        <v>72</v>
      </c>
      <c r="G6984" s="15" t="s">
        <v>26</v>
      </c>
      <c r="H6984" s="15" t="s">
        <v>24</v>
      </c>
      <c r="I6984" s="15" t="s">
        <v>96</v>
      </c>
      <c r="J6984" s="15" t="s">
        <v>26</v>
      </c>
      <c r="K6984" s="15" t="s">
        <v>26</v>
      </c>
      <c r="L6984" s="15" t="s">
        <v>26</v>
      </c>
      <c r="M6984" s="15" t="s">
        <v>26</v>
      </c>
      <c r="N6984" s="15" t="s">
        <v>24</v>
      </c>
      <c r="O6984" s="15" t="s">
        <v>26</v>
      </c>
      <c r="P6984" s="15" t="s">
        <v>29</v>
      </c>
      <c r="Q6984" s="15" t="s">
        <v>26</v>
      </c>
      <c r="R6984" s="15" t="s">
        <v>15</v>
      </c>
      <c r="S6984" s="18" t="n">
        <v>74.35</v>
      </c>
      <c r="T6984" s="15" t="n">
        <v>5237.4</v>
      </c>
      <c r="U6984" s="15" t="s">
        <v>24</v>
      </c>
      <c r="V6984" s="18" t="n">
        <f aca="false">IF(ISNUMBER(T6984),T6984,0)</f>
        <v>5237.4</v>
      </c>
      <c r="W6984" s="15" t="n">
        <f aca="false">IF(U6984="Yes",1,0)</f>
        <v>0</v>
      </c>
      <c r="X6984" s="15" t="str">
        <f aca="false">IF(F6984&lt;=12,"0-12 months",IF(F6984&lt;=24,"13-24 months",IF(F6984&lt;=48,"25-48 months","49-72 months")))</f>
        <v>49-72 months</v>
      </c>
      <c r="Y6984" s="15" t="str">
        <f aca="false">IF(C6984=1,"Yes","No")</f>
        <v>No</v>
      </c>
      <c r="Z6984" s="15" t="n">
        <f aca="false">COUNTIF(J6984:O6984,"Yes")</f>
        <v>5</v>
      </c>
      <c r="AA6984" s="18" t="n">
        <f aca="false">S6984*W6984</f>
        <v>0</v>
      </c>
      <c r="AB6984" s="15" t="n">
        <f aca="false">(P6984="Month-to-month")+(I6984="Fiber optic")+(R6984="Electronic check")+(F6984&lt;=12)+(M6984="No")+(J6984="No")</f>
        <v>1</v>
      </c>
      <c r="AC6984" s="15" t="str">
        <f aca="false">IF(AB6984&gt;=5,"High",IF(AB6984&gt;=3,"Medium","Low"))</f>
        <v>Low</v>
      </c>
    </row>
    <row r="6985" customFormat="false" ht="15" hidden="false" customHeight="false" outlineLevel="0" collapsed="false">
      <c r="A6985" s="15" t="s">
        <v>7082</v>
      </c>
      <c r="B6985" s="15" t="s">
        <v>94</v>
      </c>
      <c r="C6985" s="15" t="n">
        <v>0</v>
      </c>
      <c r="D6985" s="15" t="s">
        <v>24</v>
      </c>
      <c r="E6985" s="15" t="s">
        <v>24</v>
      </c>
      <c r="F6985" s="15" t="n">
        <v>23</v>
      </c>
      <c r="G6985" s="15" t="s">
        <v>26</v>
      </c>
      <c r="H6985" s="15" t="s">
        <v>24</v>
      </c>
      <c r="I6985" s="15" t="s">
        <v>102</v>
      </c>
      <c r="J6985" s="15" t="s">
        <v>24</v>
      </c>
      <c r="K6985" s="15" t="s">
        <v>26</v>
      </c>
      <c r="L6985" s="15" t="s">
        <v>26</v>
      </c>
      <c r="M6985" s="15" t="s">
        <v>26</v>
      </c>
      <c r="N6985" s="15" t="s">
        <v>24</v>
      </c>
      <c r="O6985" s="15" t="s">
        <v>24</v>
      </c>
      <c r="P6985" s="15" t="s">
        <v>25</v>
      </c>
      <c r="Q6985" s="15" t="s">
        <v>24</v>
      </c>
      <c r="R6985" s="15" t="s">
        <v>19</v>
      </c>
      <c r="S6985" s="18" t="n">
        <v>83.2</v>
      </c>
      <c r="T6985" s="15" t="n">
        <v>2032.3</v>
      </c>
      <c r="U6985" s="15" t="s">
        <v>24</v>
      </c>
      <c r="V6985" s="18" t="n">
        <f aca="false">IF(ISNUMBER(T6985),T6985,0)</f>
        <v>2032.3</v>
      </c>
      <c r="W6985" s="15" t="n">
        <f aca="false">IF(U6985="Yes",1,0)</f>
        <v>0</v>
      </c>
      <c r="X6985" s="15" t="str">
        <f aca="false">IF(F6985&lt;=12,"0-12 months",IF(F6985&lt;=24,"13-24 months",IF(F6985&lt;=48,"25-48 months","49-72 months")))</f>
        <v>13-24 months</v>
      </c>
      <c r="Y6985" s="15" t="str">
        <f aca="false">IF(C6985=1,"Yes","No")</f>
        <v>No</v>
      </c>
      <c r="Z6985" s="15" t="n">
        <f aca="false">COUNTIF(J6985:O6985,"Yes")</f>
        <v>3</v>
      </c>
      <c r="AA6985" s="18" t="n">
        <f aca="false">S6985*W6985</f>
        <v>0</v>
      </c>
      <c r="AB6985" s="15" t="n">
        <f aca="false">(P6985="Month-to-month")+(I6985="Fiber optic")+(R6985="Electronic check")+(F6985&lt;=12)+(M6985="No")+(J6985="No")</f>
        <v>3</v>
      </c>
      <c r="AC6985" s="15" t="str">
        <f aca="false">IF(AB6985&gt;=5,"High",IF(AB6985&gt;=3,"Medium","Low"))</f>
        <v>Medium</v>
      </c>
    </row>
    <row r="6986" customFormat="false" ht="15" hidden="false" customHeight="false" outlineLevel="0" collapsed="false">
      <c r="A6986" s="15" t="s">
        <v>7083</v>
      </c>
      <c r="B6986" s="15" t="s">
        <v>98</v>
      </c>
      <c r="C6986" s="15" t="n">
        <v>0</v>
      </c>
      <c r="D6986" s="15" t="s">
        <v>24</v>
      </c>
      <c r="E6986" s="15" t="s">
        <v>26</v>
      </c>
      <c r="F6986" s="15" t="n">
        <v>31</v>
      </c>
      <c r="G6986" s="15" t="s">
        <v>24</v>
      </c>
      <c r="H6986" s="15" t="s">
        <v>95</v>
      </c>
      <c r="I6986" s="15" t="s">
        <v>96</v>
      </c>
      <c r="J6986" s="15" t="s">
        <v>24</v>
      </c>
      <c r="K6986" s="15" t="s">
        <v>24</v>
      </c>
      <c r="L6986" s="15" t="s">
        <v>24</v>
      </c>
      <c r="M6986" s="15" t="s">
        <v>24</v>
      </c>
      <c r="N6986" s="15" t="s">
        <v>24</v>
      </c>
      <c r="O6986" s="15" t="s">
        <v>24</v>
      </c>
      <c r="P6986" s="15" t="s">
        <v>25</v>
      </c>
      <c r="Q6986" s="15" t="s">
        <v>24</v>
      </c>
      <c r="R6986" s="15" t="s">
        <v>21</v>
      </c>
      <c r="S6986" s="18" t="n">
        <v>25</v>
      </c>
      <c r="T6986" s="15" t="n">
        <v>789.2</v>
      </c>
      <c r="U6986" s="15" t="s">
        <v>24</v>
      </c>
      <c r="V6986" s="18" t="n">
        <f aca="false">IF(ISNUMBER(T6986),T6986,0)</f>
        <v>789.2</v>
      </c>
      <c r="W6986" s="15" t="n">
        <f aca="false">IF(U6986="Yes",1,0)</f>
        <v>0</v>
      </c>
      <c r="X6986" s="15" t="str">
        <f aca="false">IF(F6986&lt;=12,"0-12 months",IF(F6986&lt;=24,"13-24 months",IF(F6986&lt;=48,"25-48 months","49-72 months")))</f>
        <v>25-48 months</v>
      </c>
      <c r="Y6986" s="15" t="str">
        <f aca="false">IF(C6986=1,"Yes","No")</f>
        <v>No</v>
      </c>
      <c r="Z6986" s="15" t="n">
        <f aca="false">COUNTIF(J6986:O6986,"Yes")</f>
        <v>0</v>
      </c>
      <c r="AA6986" s="18" t="n">
        <f aca="false">S6986*W6986</f>
        <v>0</v>
      </c>
      <c r="AB6986" s="15" t="n">
        <f aca="false">(P6986="Month-to-month")+(I6986="Fiber optic")+(R6986="Electronic check")+(F6986&lt;=12)+(M6986="No")+(J6986="No")</f>
        <v>3</v>
      </c>
      <c r="AC6986" s="15" t="str">
        <f aca="false">IF(AB6986&gt;=5,"High",IF(AB6986&gt;=3,"Medium","Low"))</f>
        <v>Medium</v>
      </c>
    </row>
    <row r="6987" customFormat="false" ht="15" hidden="false" customHeight="false" outlineLevel="0" collapsed="false">
      <c r="A6987" s="15" t="s">
        <v>7084</v>
      </c>
      <c r="B6987" s="15" t="s">
        <v>98</v>
      </c>
      <c r="C6987" s="15" t="n">
        <v>0</v>
      </c>
      <c r="D6987" s="15" t="s">
        <v>26</v>
      </c>
      <c r="E6987" s="15" t="s">
        <v>26</v>
      </c>
      <c r="F6987" s="15" t="n">
        <v>37</v>
      </c>
      <c r="G6987" s="15" t="s">
        <v>24</v>
      </c>
      <c r="H6987" s="15" t="s">
        <v>95</v>
      </c>
      <c r="I6987" s="15" t="s">
        <v>96</v>
      </c>
      <c r="J6987" s="15" t="s">
        <v>26</v>
      </c>
      <c r="K6987" s="15" t="s">
        <v>24</v>
      </c>
      <c r="L6987" s="15" t="s">
        <v>26</v>
      </c>
      <c r="M6987" s="15" t="s">
        <v>26</v>
      </c>
      <c r="N6987" s="15" t="s">
        <v>24</v>
      </c>
      <c r="O6987" s="15" t="s">
        <v>24</v>
      </c>
      <c r="P6987" s="15" t="s">
        <v>27</v>
      </c>
      <c r="Q6987" s="15" t="s">
        <v>26</v>
      </c>
      <c r="R6987" s="15" t="s">
        <v>15</v>
      </c>
      <c r="S6987" s="18" t="n">
        <v>40.2</v>
      </c>
      <c r="T6987" s="15" t="n">
        <v>1525.35</v>
      </c>
      <c r="U6987" s="15" t="s">
        <v>24</v>
      </c>
      <c r="V6987" s="18" t="n">
        <f aca="false">IF(ISNUMBER(T6987),T6987,0)</f>
        <v>1525.35</v>
      </c>
      <c r="W6987" s="15" t="n">
        <f aca="false">IF(U6987="Yes",1,0)</f>
        <v>0</v>
      </c>
      <c r="X6987" s="15" t="str">
        <f aca="false">IF(F6987&lt;=12,"0-12 months",IF(F6987&lt;=24,"13-24 months",IF(F6987&lt;=48,"25-48 months","49-72 months")))</f>
        <v>25-48 months</v>
      </c>
      <c r="Y6987" s="15" t="str">
        <f aca="false">IF(C6987=1,"Yes","No")</f>
        <v>No</v>
      </c>
      <c r="Z6987" s="15" t="n">
        <f aca="false">COUNTIF(J6987:O6987,"Yes")</f>
        <v>3</v>
      </c>
      <c r="AA6987" s="18" t="n">
        <f aca="false">S6987*W6987</f>
        <v>0</v>
      </c>
      <c r="AB6987" s="15" t="n">
        <f aca="false">(P6987="Month-to-month")+(I6987="Fiber optic")+(R6987="Electronic check")+(F6987&lt;=12)+(M6987="No")+(J6987="No")</f>
        <v>1</v>
      </c>
      <c r="AC6987" s="15" t="str">
        <f aca="false">IF(AB6987&gt;=5,"High",IF(AB6987&gt;=3,"Medium","Low"))</f>
        <v>Low</v>
      </c>
    </row>
    <row r="6988" customFormat="false" ht="15" hidden="false" customHeight="false" outlineLevel="0" collapsed="false">
      <c r="A6988" s="15" t="s">
        <v>7085</v>
      </c>
      <c r="B6988" s="15" t="s">
        <v>94</v>
      </c>
      <c r="C6988" s="15" t="n">
        <v>0</v>
      </c>
      <c r="D6988" s="15" t="s">
        <v>26</v>
      </c>
      <c r="E6988" s="15" t="s">
        <v>24</v>
      </c>
      <c r="F6988" s="15" t="n">
        <v>30</v>
      </c>
      <c r="G6988" s="15" t="s">
        <v>26</v>
      </c>
      <c r="H6988" s="15" t="s">
        <v>26</v>
      </c>
      <c r="I6988" s="15" t="s">
        <v>102</v>
      </c>
      <c r="J6988" s="15" t="s">
        <v>24</v>
      </c>
      <c r="K6988" s="15" t="s">
        <v>26</v>
      </c>
      <c r="L6988" s="15" t="s">
        <v>24</v>
      </c>
      <c r="M6988" s="15" t="s">
        <v>26</v>
      </c>
      <c r="N6988" s="15" t="s">
        <v>26</v>
      </c>
      <c r="O6988" s="15" t="s">
        <v>24</v>
      </c>
      <c r="P6988" s="15" t="s">
        <v>25</v>
      </c>
      <c r="Q6988" s="15" t="s">
        <v>26</v>
      </c>
      <c r="R6988" s="15" t="s">
        <v>21</v>
      </c>
      <c r="S6988" s="18" t="n">
        <v>94.1</v>
      </c>
      <c r="T6988" s="15" t="n">
        <v>2804.45</v>
      </c>
      <c r="U6988" s="15" t="s">
        <v>26</v>
      </c>
      <c r="V6988" s="18" t="n">
        <f aca="false">IF(ISNUMBER(T6988),T6988,0)</f>
        <v>2804.45</v>
      </c>
      <c r="W6988" s="15" t="n">
        <f aca="false">IF(U6988="Yes",1,0)</f>
        <v>1</v>
      </c>
      <c r="X6988" s="15" t="str">
        <f aca="false">IF(F6988&lt;=12,"0-12 months",IF(F6988&lt;=24,"13-24 months",IF(F6988&lt;=48,"25-48 months","49-72 months")))</f>
        <v>25-48 months</v>
      </c>
      <c r="Y6988" s="15" t="str">
        <f aca="false">IF(C6988=1,"Yes","No")</f>
        <v>No</v>
      </c>
      <c r="Z6988" s="15" t="n">
        <f aca="false">COUNTIF(J6988:O6988,"Yes")</f>
        <v>3</v>
      </c>
      <c r="AA6988" s="18" t="n">
        <f aca="false">S6988*W6988</f>
        <v>94.1</v>
      </c>
      <c r="AB6988" s="15" t="n">
        <f aca="false">(P6988="Month-to-month")+(I6988="Fiber optic")+(R6988="Electronic check")+(F6988&lt;=12)+(M6988="No")+(J6988="No")</f>
        <v>3</v>
      </c>
      <c r="AC6988" s="15" t="str">
        <f aca="false">IF(AB6988&gt;=5,"High",IF(AB6988&gt;=3,"Medium","Low"))</f>
        <v>Medium</v>
      </c>
    </row>
    <row r="6989" customFormat="false" ht="15" hidden="false" customHeight="false" outlineLevel="0" collapsed="false">
      <c r="A6989" s="15" t="s">
        <v>7086</v>
      </c>
      <c r="B6989" s="15" t="s">
        <v>94</v>
      </c>
      <c r="C6989" s="15" t="n">
        <v>1</v>
      </c>
      <c r="D6989" s="15" t="s">
        <v>24</v>
      </c>
      <c r="E6989" s="15" t="s">
        <v>24</v>
      </c>
      <c r="F6989" s="15" t="n">
        <v>35</v>
      </c>
      <c r="G6989" s="15" t="s">
        <v>26</v>
      </c>
      <c r="H6989" s="15" t="s">
        <v>26</v>
      </c>
      <c r="I6989" s="15" t="s">
        <v>102</v>
      </c>
      <c r="J6989" s="15" t="s">
        <v>26</v>
      </c>
      <c r="K6989" s="15" t="s">
        <v>26</v>
      </c>
      <c r="L6989" s="15" t="s">
        <v>26</v>
      </c>
      <c r="M6989" s="15" t="s">
        <v>24</v>
      </c>
      <c r="N6989" s="15" t="s">
        <v>26</v>
      </c>
      <c r="O6989" s="15" t="s">
        <v>26</v>
      </c>
      <c r="P6989" s="15" t="s">
        <v>27</v>
      </c>
      <c r="Q6989" s="15" t="s">
        <v>26</v>
      </c>
      <c r="R6989" s="15" t="s">
        <v>15</v>
      </c>
      <c r="S6989" s="18" t="n">
        <v>108.35</v>
      </c>
      <c r="T6989" s="15" t="n">
        <v>3726.15</v>
      </c>
      <c r="U6989" s="15" t="s">
        <v>24</v>
      </c>
      <c r="V6989" s="18" t="n">
        <f aca="false">IF(ISNUMBER(T6989),T6989,0)</f>
        <v>3726.15</v>
      </c>
      <c r="W6989" s="15" t="n">
        <f aca="false">IF(U6989="Yes",1,0)</f>
        <v>0</v>
      </c>
      <c r="X6989" s="15" t="str">
        <f aca="false">IF(F6989&lt;=12,"0-12 months",IF(F6989&lt;=24,"13-24 months",IF(F6989&lt;=48,"25-48 months","49-72 months")))</f>
        <v>25-48 months</v>
      </c>
      <c r="Y6989" s="15" t="str">
        <f aca="false">IF(C6989=1,"Yes","No")</f>
        <v>Yes</v>
      </c>
      <c r="Z6989" s="15" t="n">
        <f aca="false">COUNTIF(J6989:O6989,"Yes")</f>
        <v>5</v>
      </c>
      <c r="AA6989" s="18" t="n">
        <f aca="false">S6989*W6989</f>
        <v>0</v>
      </c>
      <c r="AB6989" s="15" t="n">
        <f aca="false">(P6989="Month-to-month")+(I6989="Fiber optic")+(R6989="Electronic check")+(F6989&lt;=12)+(M6989="No")+(J6989="No")</f>
        <v>3</v>
      </c>
      <c r="AC6989" s="15" t="str">
        <f aca="false">IF(AB6989&gt;=5,"High",IF(AB6989&gt;=3,"Medium","Low"))</f>
        <v>Medium</v>
      </c>
    </row>
    <row r="6990" customFormat="false" ht="15" hidden="false" customHeight="false" outlineLevel="0" collapsed="false">
      <c r="A6990" s="15" t="s">
        <v>7087</v>
      </c>
      <c r="B6990" s="15" t="s">
        <v>94</v>
      </c>
      <c r="C6990" s="15" t="n">
        <v>0</v>
      </c>
      <c r="D6990" s="15" t="s">
        <v>26</v>
      </c>
      <c r="E6990" s="15" t="s">
        <v>26</v>
      </c>
      <c r="F6990" s="15" t="n">
        <v>23</v>
      </c>
      <c r="G6990" s="15" t="s">
        <v>26</v>
      </c>
      <c r="H6990" s="15" t="s">
        <v>26</v>
      </c>
      <c r="I6990" s="15" t="s">
        <v>96</v>
      </c>
      <c r="J6990" s="15" t="s">
        <v>24</v>
      </c>
      <c r="K6990" s="15" t="s">
        <v>26</v>
      </c>
      <c r="L6990" s="15" t="s">
        <v>24</v>
      </c>
      <c r="M6990" s="15" t="s">
        <v>26</v>
      </c>
      <c r="N6990" s="15" t="s">
        <v>26</v>
      </c>
      <c r="O6990" s="15" t="s">
        <v>24</v>
      </c>
      <c r="P6990" s="15" t="s">
        <v>25</v>
      </c>
      <c r="Q6990" s="15" t="s">
        <v>26</v>
      </c>
      <c r="R6990" s="15" t="s">
        <v>21</v>
      </c>
      <c r="S6990" s="18" t="n">
        <v>69.5</v>
      </c>
      <c r="T6990" s="15" t="n">
        <v>1652.1</v>
      </c>
      <c r="U6990" s="15" t="s">
        <v>24</v>
      </c>
      <c r="V6990" s="18" t="n">
        <f aca="false">IF(ISNUMBER(T6990),T6990,0)</f>
        <v>1652.1</v>
      </c>
      <c r="W6990" s="15" t="n">
        <f aca="false">IF(U6990="Yes",1,0)</f>
        <v>0</v>
      </c>
      <c r="X6990" s="15" t="str">
        <f aca="false">IF(F6990&lt;=12,"0-12 months",IF(F6990&lt;=24,"13-24 months",IF(F6990&lt;=48,"25-48 months","49-72 months")))</f>
        <v>13-24 months</v>
      </c>
      <c r="Y6990" s="15" t="str">
        <f aca="false">IF(C6990=1,"Yes","No")</f>
        <v>No</v>
      </c>
      <c r="Z6990" s="15" t="n">
        <f aca="false">COUNTIF(J6990:O6990,"Yes")</f>
        <v>3</v>
      </c>
      <c r="AA6990" s="18" t="n">
        <f aca="false">S6990*W6990</f>
        <v>0</v>
      </c>
      <c r="AB6990" s="15" t="n">
        <f aca="false">(P6990="Month-to-month")+(I6990="Fiber optic")+(R6990="Electronic check")+(F6990&lt;=12)+(M6990="No")+(J6990="No")</f>
        <v>2</v>
      </c>
      <c r="AC6990" s="15" t="str">
        <f aca="false">IF(AB6990&gt;=5,"High",IF(AB6990&gt;=3,"Medium","Low"))</f>
        <v>Low</v>
      </c>
    </row>
    <row r="6991" customFormat="false" ht="15" hidden="false" customHeight="false" outlineLevel="0" collapsed="false">
      <c r="A6991" s="15" t="s">
        <v>7088</v>
      </c>
      <c r="B6991" s="15" t="s">
        <v>94</v>
      </c>
      <c r="C6991" s="15" t="n">
        <v>0</v>
      </c>
      <c r="D6991" s="15" t="s">
        <v>26</v>
      </c>
      <c r="E6991" s="15" t="s">
        <v>26</v>
      </c>
      <c r="F6991" s="15" t="n">
        <v>20</v>
      </c>
      <c r="G6991" s="15" t="s">
        <v>26</v>
      </c>
      <c r="H6991" s="15" t="s">
        <v>26</v>
      </c>
      <c r="I6991" s="15" t="s">
        <v>96</v>
      </c>
      <c r="J6991" s="15" t="s">
        <v>26</v>
      </c>
      <c r="K6991" s="15" t="s">
        <v>24</v>
      </c>
      <c r="L6991" s="15" t="s">
        <v>24</v>
      </c>
      <c r="M6991" s="15" t="s">
        <v>24</v>
      </c>
      <c r="N6991" s="15" t="s">
        <v>26</v>
      </c>
      <c r="O6991" s="15" t="s">
        <v>26</v>
      </c>
      <c r="P6991" s="15" t="s">
        <v>27</v>
      </c>
      <c r="Q6991" s="15" t="s">
        <v>24</v>
      </c>
      <c r="R6991" s="15" t="s">
        <v>19</v>
      </c>
      <c r="S6991" s="18" t="n">
        <v>76</v>
      </c>
      <c r="T6991" s="15" t="n">
        <v>1588.75</v>
      </c>
      <c r="U6991" s="15" t="s">
        <v>24</v>
      </c>
      <c r="V6991" s="18" t="n">
        <f aca="false">IF(ISNUMBER(T6991),T6991,0)</f>
        <v>1588.75</v>
      </c>
      <c r="W6991" s="15" t="n">
        <f aca="false">IF(U6991="Yes",1,0)</f>
        <v>0</v>
      </c>
      <c r="X6991" s="15" t="str">
        <f aca="false">IF(F6991&lt;=12,"0-12 months",IF(F6991&lt;=24,"13-24 months",IF(F6991&lt;=48,"25-48 months","49-72 months")))</f>
        <v>13-24 months</v>
      </c>
      <c r="Y6991" s="15" t="str">
        <f aca="false">IF(C6991=1,"Yes","No")</f>
        <v>No</v>
      </c>
      <c r="Z6991" s="15" t="n">
        <f aca="false">COUNTIF(J6991:O6991,"Yes")</f>
        <v>3</v>
      </c>
      <c r="AA6991" s="18" t="n">
        <f aca="false">S6991*W6991</f>
        <v>0</v>
      </c>
      <c r="AB6991" s="15" t="n">
        <f aca="false">(P6991="Month-to-month")+(I6991="Fiber optic")+(R6991="Electronic check")+(F6991&lt;=12)+(M6991="No")+(J6991="No")</f>
        <v>1</v>
      </c>
      <c r="AC6991" s="15" t="str">
        <f aca="false">IF(AB6991&gt;=5,"High",IF(AB6991&gt;=3,"Medium","Low"))</f>
        <v>Low</v>
      </c>
    </row>
    <row r="6992" customFormat="false" ht="15" hidden="false" customHeight="false" outlineLevel="0" collapsed="false">
      <c r="A6992" s="15" t="s">
        <v>7089</v>
      </c>
      <c r="B6992" s="15" t="s">
        <v>98</v>
      </c>
      <c r="C6992" s="15" t="n">
        <v>0</v>
      </c>
      <c r="D6992" s="15" t="s">
        <v>26</v>
      </c>
      <c r="E6992" s="15" t="s">
        <v>24</v>
      </c>
      <c r="F6992" s="15" t="n">
        <v>36</v>
      </c>
      <c r="G6992" s="15" t="s">
        <v>26</v>
      </c>
      <c r="H6992" s="15" t="s">
        <v>24</v>
      </c>
      <c r="I6992" s="15" t="s">
        <v>102</v>
      </c>
      <c r="J6992" s="15" t="s">
        <v>26</v>
      </c>
      <c r="K6992" s="15" t="s">
        <v>24</v>
      </c>
      <c r="L6992" s="15" t="s">
        <v>24</v>
      </c>
      <c r="M6992" s="15" t="s">
        <v>24</v>
      </c>
      <c r="N6992" s="15" t="s">
        <v>26</v>
      </c>
      <c r="O6992" s="15" t="s">
        <v>26</v>
      </c>
      <c r="P6992" s="15" t="s">
        <v>25</v>
      </c>
      <c r="Q6992" s="15" t="s">
        <v>26</v>
      </c>
      <c r="R6992" s="15" t="s">
        <v>15</v>
      </c>
      <c r="S6992" s="18" t="n">
        <v>93.6</v>
      </c>
      <c r="T6992" s="15" t="n">
        <v>3366.05</v>
      </c>
      <c r="U6992" s="15" t="s">
        <v>24</v>
      </c>
      <c r="V6992" s="18" t="n">
        <f aca="false">IF(ISNUMBER(T6992),T6992,0)</f>
        <v>3366.05</v>
      </c>
      <c r="W6992" s="15" t="n">
        <f aca="false">IF(U6992="Yes",1,0)</f>
        <v>0</v>
      </c>
      <c r="X6992" s="15" t="str">
        <f aca="false">IF(F6992&lt;=12,"0-12 months",IF(F6992&lt;=24,"13-24 months",IF(F6992&lt;=48,"25-48 months","49-72 months")))</f>
        <v>25-48 months</v>
      </c>
      <c r="Y6992" s="15" t="str">
        <f aca="false">IF(C6992=1,"Yes","No")</f>
        <v>No</v>
      </c>
      <c r="Z6992" s="15" t="n">
        <f aca="false">COUNTIF(J6992:O6992,"Yes")</f>
        <v>3</v>
      </c>
      <c r="AA6992" s="18" t="n">
        <f aca="false">S6992*W6992</f>
        <v>0</v>
      </c>
      <c r="AB6992" s="15" t="n">
        <f aca="false">(P6992="Month-to-month")+(I6992="Fiber optic")+(R6992="Electronic check")+(F6992&lt;=12)+(M6992="No")+(J6992="No")</f>
        <v>4</v>
      </c>
      <c r="AC6992" s="15" t="str">
        <f aca="false">IF(AB6992&gt;=5,"High",IF(AB6992&gt;=3,"Medium","Low"))</f>
        <v>Medium</v>
      </c>
    </row>
    <row r="6993" customFormat="false" ht="15" hidden="false" customHeight="false" outlineLevel="0" collapsed="false">
      <c r="A6993" s="15" t="s">
        <v>7090</v>
      </c>
      <c r="B6993" s="15" t="s">
        <v>94</v>
      </c>
      <c r="C6993" s="15" t="n">
        <v>0</v>
      </c>
      <c r="D6993" s="15" t="s">
        <v>24</v>
      </c>
      <c r="E6993" s="15" t="s">
        <v>24</v>
      </c>
      <c r="F6993" s="15" t="n">
        <v>8</v>
      </c>
      <c r="G6993" s="15" t="s">
        <v>26</v>
      </c>
      <c r="H6993" s="15" t="s">
        <v>26</v>
      </c>
      <c r="I6993" s="15" t="s">
        <v>102</v>
      </c>
      <c r="J6993" s="15" t="s">
        <v>24</v>
      </c>
      <c r="K6993" s="15" t="s">
        <v>24</v>
      </c>
      <c r="L6993" s="15" t="s">
        <v>24</v>
      </c>
      <c r="M6993" s="15" t="s">
        <v>24</v>
      </c>
      <c r="N6993" s="15" t="s">
        <v>26</v>
      </c>
      <c r="O6993" s="15" t="s">
        <v>26</v>
      </c>
      <c r="P6993" s="15" t="s">
        <v>25</v>
      </c>
      <c r="Q6993" s="15" t="s">
        <v>24</v>
      </c>
      <c r="R6993" s="15" t="s">
        <v>19</v>
      </c>
      <c r="S6993" s="18" t="n">
        <v>95.65</v>
      </c>
      <c r="T6993" s="15" t="n">
        <v>778.1</v>
      </c>
      <c r="U6993" s="15" t="s">
        <v>26</v>
      </c>
      <c r="V6993" s="18" t="n">
        <f aca="false">IF(ISNUMBER(T6993),T6993,0)</f>
        <v>778.1</v>
      </c>
      <c r="W6993" s="15" t="n">
        <f aca="false">IF(U6993="Yes",1,0)</f>
        <v>1</v>
      </c>
      <c r="X6993" s="15" t="str">
        <f aca="false">IF(F6993&lt;=12,"0-12 months",IF(F6993&lt;=24,"13-24 months",IF(F6993&lt;=48,"25-48 months","49-72 months")))</f>
        <v>0-12 months</v>
      </c>
      <c r="Y6993" s="15" t="str">
        <f aca="false">IF(C6993=1,"Yes","No")</f>
        <v>No</v>
      </c>
      <c r="Z6993" s="15" t="n">
        <f aca="false">COUNTIF(J6993:O6993,"Yes")</f>
        <v>2</v>
      </c>
      <c r="AA6993" s="18" t="n">
        <f aca="false">S6993*W6993</f>
        <v>95.65</v>
      </c>
      <c r="AB6993" s="15" t="n">
        <f aca="false">(P6993="Month-to-month")+(I6993="Fiber optic")+(R6993="Electronic check")+(F6993&lt;=12)+(M6993="No")+(J6993="No")</f>
        <v>5</v>
      </c>
      <c r="AC6993" s="15" t="str">
        <f aca="false">IF(AB6993&gt;=5,"High",IF(AB6993&gt;=3,"Medium","Low"))</f>
        <v>High</v>
      </c>
    </row>
    <row r="6994" customFormat="false" ht="15" hidden="false" customHeight="false" outlineLevel="0" collapsed="false">
      <c r="A6994" s="15" t="s">
        <v>7091</v>
      </c>
      <c r="B6994" s="15" t="s">
        <v>98</v>
      </c>
      <c r="C6994" s="15" t="n">
        <v>0</v>
      </c>
      <c r="D6994" s="15" t="s">
        <v>26</v>
      </c>
      <c r="E6994" s="15" t="s">
        <v>26</v>
      </c>
      <c r="F6994" s="15" t="n">
        <v>71</v>
      </c>
      <c r="G6994" s="15" t="s">
        <v>26</v>
      </c>
      <c r="H6994" s="15" t="s">
        <v>26</v>
      </c>
      <c r="I6994" s="15" t="s">
        <v>102</v>
      </c>
      <c r="J6994" s="15" t="s">
        <v>24</v>
      </c>
      <c r="K6994" s="15" t="s">
        <v>26</v>
      </c>
      <c r="L6994" s="15" t="s">
        <v>24</v>
      </c>
      <c r="M6994" s="15" t="s">
        <v>24</v>
      </c>
      <c r="N6994" s="15" t="s">
        <v>26</v>
      </c>
      <c r="O6994" s="15" t="s">
        <v>26</v>
      </c>
      <c r="P6994" s="15" t="s">
        <v>27</v>
      </c>
      <c r="Q6994" s="15" t="s">
        <v>24</v>
      </c>
      <c r="R6994" s="15" t="s">
        <v>19</v>
      </c>
      <c r="S6994" s="18" t="n">
        <v>100.55</v>
      </c>
      <c r="T6994" s="15" t="n">
        <v>7113.75</v>
      </c>
      <c r="U6994" s="15" t="s">
        <v>24</v>
      </c>
      <c r="V6994" s="18" t="n">
        <f aca="false">IF(ISNUMBER(T6994),T6994,0)</f>
        <v>7113.75</v>
      </c>
      <c r="W6994" s="15" t="n">
        <f aca="false">IF(U6994="Yes",1,0)</f>
        <v>0</v>
      </c>
      <c r="X6994" s="15" t="str">
        <f aca="false">IF(F6994&lt;=12,"0-12 months",IF(F6994&lt;=24,"13-24 months",IF(F6994&lt;=48,"25-48 months","49-72 months")))</f>
        <v>49-72 months</v>
      </c>
      <c r="Y6994" s="15" t="str">
        <f aca="false">IF(C6994=1,"Yes","No")</f>
        <v>No</v>
      </c>
      <c r="Z6994" s="15" t="n">
        <f aca="false">COUNTIF(J6994:O6994,"Yes")</f>
        <v>3</v>
      </c>
      <c r="AA6994" s="18" t="n">
        <f aca="false">S6994*W6994</f>
        <v>0</v>
      </c>
      <c r="AB6994" s="15" t="n">
        <f aca="false">(P6994="Month-to-month")+(I6994="Fiber optic")+(R6994="Electronic check")+(F6994&lt;=12)+(M6994="No")+(J6994="No")</f>
        <v>3</v>
      </c>
      <c r="AC6994" s="15" t="str">
        <f aca="false">IF(AB6994&gt;=5,"High",IF(AB6994&gt;=3,"Medium","Low"))</f>
        <v>Medium</v>
      </c>
    </row>
    <row r="6995" customFormat="false" ht="15" hidden="false" customHeight="false" outlineLevel="0" collapsed="false">
      <c r="A6995" s="15" t="s">
        <v>7092</v>
      </c>
      <c r="B6995" s="15" t="s">
        <v>94</v>
      </c>
      <c r="C6995" s="15" t="n">
        <v>1</v>
      </c>
      <c r="D6995" s="15" t="s">
        <v>26</v>
      </c>
      <c r="E6995" s="15" t="s">
        <v>24</v>
      </c>
      <c r="F6995" s="15" t="n">
        <v>50</v>
      </c>
      <c r="G6995" s="15" t="s">
        <v>26</v>
      </c>
      <c r="H6995" s="15" t="s">
        <v>26</v>
      </c>
      <c r="I6995" s="15" t="s">
        <v>102</v>
      </c>
      <c r="J6995" s="15" t="s">
        <v>24</v>
      </c>
      <c r="K6995" s="15" t="s">
        <v>26</v>
      </c>
      <c r="L6995" s="15" t="s">
        <v>24</v>
      </c>
      <c r="M6995" s="15" t="s">
        <v>24</v>
      </c>
      <c r="N6995" s="15" t="s">
        <v>26</v>
      </c>
      <c r="O6995" s="15" t="s">
        <v>24</v>
      </c>
      <c r="P6995" s="15" t="s">
        <v>25</v>
      </c>
      <c r="Q6995" s="15" t="s">
        <v>26</v>
      </c>
      <c r="R6995" s="15" t="s">
        <v>15</v>
      </c>
      <c r="S6995" s="18" t="n">
        <v>88.05</v>
      </c>
      <c r="T6995" s="15" t="n">
        <v>4367.35</v>
      </c>
      <c r="U6995" s="15" t="s">
        <v>26</v>
      </c>
      <c r="V6995" s="18" t="n">
        <f aca="false">IF(ISNUMBER(T6995),T6995,0)</f>
        <v>4367.35</v>
      </c>
      <c r="W6995" s="15" t="n">
        <f aca="false">IF(U6995="Yes",1,0)</f>
        <v>1</v>
      </c>
      <c r="X6995" s="15" t="str">
        <f aca="false">IF(F6995&lt;=12,"0-12 months",IF(F6995&lt;=24,"13-24 months",IF(F6995&lt;=48,"25-48 months","49-72 months")))</f>
        <v>49-72 months</v>
      </c>
      <c r="Y6995" s="15" t="str">
        <f aca="false">IF(C6995=1,"Yes","No")</f>
        <v>Yes</v>
      </c>
      <c r="Z6995" s="15" t="n">
        <f aca="false">COUNTIF(J6995:O6995,"Yes")</f>
        <v>2</v>
      </c>
      <c r="AA6995" s="18" t="n">
        <f aca="false">S6995*W6995</f>
        <v>88.05</v>
      </c>
      <c r="AB6995" s="15" t="n">
        <f aca="false">(P6995="Month-to-month")+(I6995="Fiber optic")+(R6995="Electronic check")+(F6995&lt;=12)+(M6995="No")+(J6995="No")</f>
        <v>5</v>
      </c>
      <c r="AC6995" s="15" t="str">
        <f aca="false">IF(AB6995&gt;=5,"High",IF(AB6995&gt;=3,"Medium","Low"))</f>
        <v>High</v>
      </c>
    </row>
    <row r="6996" customFormat="false" ht="15" hidden="false" customHeight="false" outlineLevel="0" collapsed="false">
      <c r="A6996" s="15" t="s">
        <v>7093</v>
      </c>
      <c r="B6996" s="15" t="s">
        <v>94</v>
      </c>
      <c r="C6996" s="15" t="n">
        <v>0</v>
      </c>
      <c r="D6996" s="15" t="s">
        <v>26</v>
      </c>
      <c r="E6996" s="15" t="s">
        <v>26</v>
      </c>
      <c r="F6996" s="15" t="n">
        <v>43</v>
      </c>
      <c r="G6996" s="15" t="s">
        <v>26</v>
      </c>
      <c r="H6996" s="15" t="s">
        <v>26</v>
      </c>
      <c r="I6996" s="15" t="s">
        <v>24</v>
      </c>
      <c r="J6996" s="15" t="s">
        <v>28</v>
      </c>
      <c r="K6996" s="15" t="s">
        <v>28</v>
      </c>
      <c r="L6996" s="15" t="s">
        <v>28</v>
      </c>
      <c r="M6996" s="15" t="s">
        <v>28</v>
      </c>
      <c r="N6996" s="15" t="s">
        <v>28</v>
      </c>
      <c r="O6996" s="15" t="s">
        <v>28</v>
      </c>
      <c r="P6996" s="15" t="s">
        <v>27</v>
      </c>
      <c r="Q6996" s="15" t="s">
        <v>26</v>
      </c>
      <c r="R6996" s="15" t="s">
        <v>19</v>
      </c>
      <c r="S6996" s="18" t="n">
        <v>24.45</v>
      </c>
      <c r="T6996" s="15" t="n">
        <v>993.15</v>
      </c>
      <c r="U6996" s="15" t="s">
        <v>24</v>
      </c>
      <c r="V6996" s="18" t="n">
        <f aca="false">IF(ISNUMBER(T6996),T6996,0)</f>
        <v>993.15</v>
      </c>
      <c r="W6996" s="15" t="n">
        <f aca="false">IF(U6996="Yes",1,0)</f>
        <v>0</v>
      </c>
      <c r="X6996" s="15" t="str">
        <f aca="false">IF(F6996&lt;=12,"0-12 months",IF(F6996&lt;=24,"13-24 months",IF(F6996&lt;=48,"25-48 months","49-72 months")))</f>
        <v>25-48 months</v>
      </c>
      <c r="Y6996" s="15" t="str">
        <f aca="false">IF(C6996=1,"Yes","No")</f>
        <v>No</v>
      </c>
      <c r="Z6996" s="15" t="n">
        <f aca="false">COUNTIF(J6996:O6996,"Yes")</f>
        <v>0</v>
      </c>
      <c r="AA6996" s="18" t="n">
        <f aca="false">S6996*W6996</f>
        <v>0</v>
      </c>
      <c r="AB6996" s="15" t="n">
        <f aca="false">(P6996="Month-to-month")+(I6996="Fiber optic")+(R6996="Electronic check")+(F6996&lt;=12)+(M6996="No")+(J6996="No")</f>
        <v>0</v>
      </c>
      <c r="AC6996" s="15" t="str">
        <f aca="false">IF(AB6996&gt;=5,"High",IF(AB6996&gt;=3,"Medium","Low"))</f>
        <v>Low</v>
      </c>
    </row>
    <row r="6997" customFormat="false" ht="15" hidden="false" customHeight="false" outlineLevel="0" collapsed="false">
      <c r="A6997" s="15" t="s">
        <v>7094</v>
      </c>
      <c r="B6997" s="15" t="s">
        <v>98</v>
      </c>
      <c r="C6997" s="15" t="n">
        <v>0</v>
      </c>
      <c r="D6997" s="15" t="s">
        <v>24</v>
      </c>
      <c r="E6997" s="15" t="s">
        <v>26</v>
      </c>
      <c r="F6997" s="15" t="n">
        <v>57</v>
      </c>
      <c r="G6997" s="15" t="s">
        <v>26</v>
      </c>
      <c r="H6997" s="15" t="s">
        <v>26</v>
      </c>
      <c r="I6997" s="15" t="s">
        <v>96</v>
      </c>
      <c r="J6997" s="15" t="s">
        <v>26</v>
      </c>
      <c r="K6997" s="15" t="s">
        <v>26</v>
      </c>
      <c r="L6997" s="15" t="s">
        <v>26</v>
      </c>
      <c r="M6997" s="15" t="s">
        <v>26</v>
      </c>
      <c r="N6997" s="15" t="s">
        <v>26</v>
      </c>
      <c r="O6997" s="15" t="s">
        <v>26</v>
      </c>
      <c r="P6997" s="15" t="s">
        <v>29</v>
      </c>
      <c r="Q6997" s="15" t="s">
        <v>24</v>
      </c>
      <c r="R6997" s="15" t="s">
        <v>17</v>
      </c>
      <c r="S6997" s="18" t="n">
        <v>89.55</v>
      </c>
      <c r="T6997" s="15" t="n">
        <v>5012.35</v>
      </c>
      <c r="U6997" s="15" t="s">
        <v>24</v>
      </c>
      <c r="V6997" s="18" t="n">
        <f aca="false">IF(ISNUMBER(T6997),T6997,0)</f>
        <v>5012.35</v>
      </c>
      <c r="W6997" s="15" t="n">
        <f aca="false">IF(U6997="Yes",1,0)</f>
        <v>0</v>
      </c>
      <c r="X6997" s="15" t="str">
        <f aca="false">IF(F6997&lt;=12,"0-12 months",IF(F6997&lt;=24,"13-24 months",IF(F6997&lt;=48,"25-48 months","49-72 months")))</f>
        <v>49-72 months</v>
      </c>
      <c r="Y6997" s="15" t="str">
        <f aca="false">IF(C6997=1,"Yes","No")</f>
        <v>No</v>
      </c>
      <c r="Z6997" s="15" t="n">
        <f aca="false">COUNTIF(J6997:O6997,"Yes")</f>
        <v>6</v>
      </c>
      <c r="AA6997" s="18" t="n">
        <f aca="false">S6997*W6997</f>
        <v>0</v>
      </c>
      <c r="AB6997" s="15" t="n">
        <f aca="false">(P6997="Month-to-month")+(I6997="Fiber optic")+(R6997="Electronic check")+(F6997&lt;=12)+(M6997="No")+(J6997="No")</f>
        <v>0</v>
      </c>
      <c r="AC6997" s="15" t="str">
        <f aca="false">IF(AB6997&gt;=5,"High",IF(AB6997&gt;=3,"Medium","Low"))</f>
        <v>Low</v>
      </c>
    </row>
    <row r="6998" customFormat="false" ht="15" hidden="false" customHeight="false" outlineLevel="0" collapsed="false">
      <c r="A6998" s="15" t="s">
        <v>7095</v>
      </c>
      <c r="B6998" s="15" t="s">
        <v>94</v>
      </c>
      <c r="C6998" s="15" t="n">
        <v>0</v>
      </c>
      <c r="D6998" s="15" t="s">
        <v>26</v>
      </c>
      <c r="E6998" s="15" t="s">
        <v>26</v>
      </c>
      <c r="F6998" s="15" t="n">
        <v>41</v>
      </c>
      <c r="G6998" s="15" t="s">
        <v>26</v>
      </c>
      <c r="H6998" s="15" t="s">
        <v>24</v>
      </c>
      <c r="I6998" s="15" t="s">
        <v>96</v>
      </c>
      <c r="J6998" s="15" t="s">
        <v>24</v>
      </c>
      <c r="K6998" s="15" t="s">
        <v>26</v>
      </c>
      <c r="L6998" s="15" t="s">
        <v>24</v>
      </c>
      <c r="M6998" s="15" t="s">
        <v>26</v>
      </c>
      <c r="N6998" s="15" t="s">
        <v>24</v>
      </c>
      <c r="O6998" s="15" t="s">
        <v>26</v>
      </c>
      <c r="P6998" s="15" t="s">
        <v>27</v>
      </c>
      <c r="Q6998" s="15" t="s">
        <v>26</v>
      </c>
      <c r="R6998" s="15" t="s">
        <v>19</v>
      </c>
      <c r="S6998" s="18" t="n">
        <v>66.5</v>
      </c>
      <c r="T6998" s="15" t="n">
        <v>2728.6</v>
      </c>
      <c r="U6998" s="15" t="s">
        <v>26</v>
      </c>
      <c r="V6998" s="18" t="n">
        <f aca="false">IF(ISNUMBER(T6998),T6998,0)</f>
        <v>2728.6</v>
      </c>
      <c r="W6998" s="15" t="n">
        <f aca="false">IF(U6998="Yes",1,0)</f>
        <v>1</v>
      </c>
      <c r="X6998" s="15" t="str">
        <f aca="false">IF(F6998&lt;=12,"0-12 months",IF(F6998&lt;=24,"13-24 months",IF(F6998&lt;=48,"25-48 months","49-72 months")))</f>
        <v>25-48 months</v>
      </c>
      <c r="Y6998" s="15" t="str">
        <f aca="false">IF(C6998=1,"Yes","No")</f>
        <v>No</v>
      </c>
      <c r="Z6998" s="15" t="n">
        <f aca="false">COUNTIF(J6998:O6998,"Yes")</f>
        <v>3</v>
      </c>
      <c r="AA6998" s="18" t="n">
        <f aca="false">S6998*W6998</f>
        <v>66.5</v>
      </c>
      <c r="AB6998" s="15" t="n">
        <f aca="false">(P6998="Month-to-month")+(I6998="Fiber optic")+(R6998="Electronic check")+(F6998&lt;=12)+(M6998="No")+(J6998="No")</f>
        <v>1</v>
      </c>
      <c r="AC6998" s="15" t="str">
        <f aca="false">IF(AB6998&gt;=5,"High",IF(AB6998&gt;=3,"Medium","Low"))</f>
        <v>Low</v>
      </c>
    </row>
    <row r="6999" customFormat="false" ht="15" hidden="false" customHeight="false" outlineLevel="0" collapsed="false">
      <c r="A6999" s="15" t="s">
        <v>7096</v>
      </c>
      <c r="B6999" s="15" t="s">
        <v>94</v>
      </c>
      <c r="C6999" s="15" t="n">
        <v>0</v>
      </c>
      <c r="D6999" s="15" t="s">
        <v>26</v>
      </c>
      <c r="E6999" s="15" t="s">
        <v>24</v>
      </c>
      <c r="F6999" s="15" t="n">
        <v>27</v>
      </c>
      <c r="G6999" s="15" t="s">
        <v>26</v>
      </c>
      <c r="H6999" s="15" t="s">
        <v>24</v>
      </c>
      <c r="I6999" s="15" t="s">
        <v>102</v>
      </c>
      <c r="J6999" s="15" t="s">
        <v>24</v>
      </c>
      <c r="K6999" s="15" t="s">
        <v>26</v>
      </c>
      <c r="L6999" s="15" t="s">
        <v>24</v>
      </c>
      <c r="M6999" s="15" t="s">
        <v>24</v>
      </c>
      <c r="N6999" s="15" t="s">
        <v>24</v>
      </c>
      <c r="O6999" s="15" t="s">
        <v>24</v>
      </c>
      <c r="P6999" s="15" t="s">
        <v>25</v>
      </c>
      <c r="Q6999" s="15" t="s">
        <v>26</v>
      </c>
      <c r="R6999" s="15" t="s">
        <v>15</v>
      </c>
      <c r="S6999" s="18" t="n">
        <v>76.1</v>
      </c>
      <c r="T6999" s="15" t="n">
        <v>2093.4</v>
      </c>
      <c r="U6999" s="15" t="s">
        <v>24</v>
      </c>
      <c r="V6999" s="18" t="n">
        <f aca="false">IF(ISNUMBER(T6999),T6999,0)</f>
        <v>2093.4</v>
      </c>
      <c r="W6999" s="15" t="n">
        <f aca="false">IF(U6999="Yes",1,0)</f>
        <v>0</v>
      </c>
      <c r="X6999" s="15" t="str">
        <f aca="false">IF(F6999&lt;=12,"0-12 months",IF(F6999&lt;=24,"13-24 months",IF(F6999&lt;=48,"25-48 months","49-72 months")))</f>
        <v>25-48 months</v>
      </c>
      <c r="Y6999" s="15" t="str">
        <f aca="false">IF(C6999=1,"Yes","No")</f>
        <v>No</v>
      </c>
      <c r="Z6999" s="15" t="n">
        <f aca="false">COUNTIF(J6999:O6999,"Yes")</f>
        <v>1</v>
      </c>
      <c r="AA6999" s="18" t="n">
        <f aca="false">S6999*W6999</f>
        <v>0</v>
      </c>
      <c r="AB6999" s="15" t="n">
        <f aca="false">(P6999="Month-to-month")+(I6999="Fiber optic")+(R6999="Electronic check")+(F6999&lt;=12)+(M6999="No")+(J6999="No")</f>
        <v>5</v>
      </c>
      <c r="AC6999" s="15" t="str">
        <f aca="false">IF(AB6999&gt;=5,"High",IF(AB6999&gt;=3,"Medium","Low"))</f>
        <v>High</v>
      </c>
    </row>
    <row r="7000" customFormat="false" ht="15" hidden="false" customHeight="false" outlineLevel="0" collapsed="false">
      <c r="A7000" s="15" t="s">
        <v>7097</v>
      </c>
      <c r="B7000" s="15" t="s">
        <v>94</v>
      </c>
      <c r="C7000" s="15" t="n">
        <v>0</v>
      </c>
      <c r="D7000" s="15" t="s">
        <v>24</v>
      </c>
      <c r="E7000" s="15" t="s">
        <v>24</v>
      </c>
      <c r="F7000" s="15" t="n">
        <v>13</v>
      </c>
      <c r="G7000" s="15" t="s">
        <v>26</v>
      </c>
      <c r="H7000" s="15" t="s">
        <v>24</v>
      </c>
      <c r="I7000" s="15" t="s">
        <v>102</v>
      </c>
      <c r="J7000" s="15" t="s">
        <v>24</v>
      </c>
      <c r="K7000" s="15" t="s">
        <v>24</v>
      </c>
      <c r="L7000" s="15" t="s">
        <v>24</v>
      </c>
      <c r="M7000" s="15" t="s">
        <v>24</v>
      </c>
      <c r="N7000" s="15" t="s">
        <v>24</v>
      </c>
      <c r="O7000" s="15" t="s">
        <v>26</v>
      </c>
      <c r="P7000" s="15" t="s">
        <v>25</v>
      </c>
      <c r="Q7000" s="15" t="s">
        <v>26</v>
      </c>
      <c r="R7000" s="15" t="s">
        <v>15</v>
      </c>
      <c r="S7000" s="18" t="n">
        <v>80.5</v>
      </c>
      <c r="T7000" s="15" t="n">
        <v>1011.8</v>
      </c>
      <c r="U7000" s="15" t="s">
        <v>24</v>
      </c>
      <c r="V7000" s="18" t="n">
        <f aca="false">IF(ISNUMBER(T7000),T7000,0)</f>
        <v>1011.8</v>
      </c>
      <c r="W7000" s="15" t="n">
        <f aca="false">IF(U7000="Yes",1,0)</f>
        <v>0</v>
      </c>
      <c r="X7000" s="15" t="str">
        <f aca="false">IF(F7000&lt;=12,"0-12 months",IF(F7000&lt;=24,"13-24 months",IF(F7000&lt;=48,"25-48 months","49-72 months")))</f>
        <v>13-24 months</v>
      </c>
      <c r="Y7000" s="15" t="str">
        <f aca="false">IF(C7000=1,"Yes","No")</f>
        <v>No</v>
      </c>
      <c r="Z7000" s="15" t="n">
        <f aca="false">COUNTIF(J7000:O7000,"Yes")</f>
        <v>1</v>
      </c>
      <c r="AA7000" s="18" t="n">
        <f aca="false">S7000*W7000</f>
        <v>0</v>
      </c>
      <c r="AB7000" s="15" t="n">
        <f aca="false">(P7000="Month-to-month")+(I7000="Fiber optic")+(R7000="Electronic check")+(F7000&lt;=12)+(M7000="No")+(J7000="No")</f>
        <v>5</v>
      </c>
      <c r="AC7000" s="15" t="str">
        <f aca="false">IF(AB7000&gt;=5,"High",IF(AB7000&gt;=3,"Medium","Low"))</f>
        <v>High</v>
      </c>
    </row>
    <row r="7001" customFormat="false" ht="15" hidden="false" customHeight="false" outlineLevel="0" collapsed="false">
      <c r="A7001" s="15" t="s">
        <v>7098</v>
      </c>
      <c r="B7001" s="15" t="s">
        <v>98</v>
      </c>
      <c r="C7001" s="15" t="n">
        <v>0</v>
      </c>
      <c r="D7001" s="15" t="s">
        <v>24</v>
      </c>
      <c r="E7001" s="15" t="s">
        <v>24</v>
      </c>
      <c r="F7001" s="15" t="n">
        <v>3</v>
      </c>
      <c r="G7001" s="15" t="s">
        <v>24</v>
      </c>
      <c r="H7001" s="15" t="s">
        <v>95</v>
      </c>
      <c r="I7001" s="15" t="s">
        <v>96</v>
      </c>
      <c r="J7001" s="15" t="s">
        <v>26</v>
      </c>
      <c r="K7001" s="15" t="s">
        <v>26</v>
      </c>
      <c r="L7001" s="15" t="s">
        <v>24</v>
      </c>
      <c r="M7001" s="15" t="s">
        <v>24</v>
      </c>
      <c r="N7001" s="15" t="s">
        <v>24</v>
      </c>
      <c r="O7001" s="15" t="s">
        <v>24</v>
      </c>
      <c r="P7001" s="15" t="s">
        <v>25</v>
      </c>
      <c r="Q7001" s="15" t="s">
        <v>26</v>
      </c>
      <c r="R7001" s="15" t="s">
        <v>17</v>
      </c>
      <c r="S7001" s="18" t="n">
        <v>35.45</v>
      </c>
      <c r="T7001" s="15" t="n">
        <v>106.85</v>
      </c>
      <c r="U7001" s="15" t="s">
        <v>26</v>
      </c>
      <c r="V7001" s="18" t="n">
        <f aca="false">IF(ISNUMBER(T7001),T7001,0)</f>
        <v>106.85</v>
      </c>
      <c r="W7001" s="15" t="n">
        <f aca="false">IF(U7001="Yes",1,0)</f>
        <v>1</v>
      </c>
      <c r="X7001" s="15" t="str">
        <f aca="false">IF(F7001&lt;=12,"0-12 months",IF(F7001&lt;=24,"13-24 months",IF(F7001&lt;=48,"25-48 months","49-72 months")))</f>
        <v>0-12 months</v>
      </c>
      <c r="Y7001" s="15" t="str">
        <f aca="false">IF(C7001=1,"Yes","No")</f>
        <v>No</v>
      </c>
      <c r="Z7001" s="15" t="n">
        <f aca="false">COUNTIF(J7001:O7001,"Yes")</f>
        <v>2</v>
      </c>
      <c r="AA7001" s="18" t="n">
        <f aca="false">S7001*W7001</f>
        <v>35.45</v>
      </c>
      <c r="AB7001" s="15" t="n">
        <f aca="false">(P7001="Month-to-month")+(I7001="Fiber optic")+(R7001="Electronic check")+(F7001&lt;=12)+(M7001="No")+(J7001="No")</f>
        <v>3</v>
      </c>
      <c r="AC7001" s="15" t="str">
        <f aca="false">IF(AB7001&gt;=5,"High",IF(AB7001&gt;=3,"Medium","Low"))</f>
        <v>Medium</v>
      </c>
    </row>
    <row r="7002" customFormat="false" ht="15" hidden="false" customHeight="false" outlineLevel="0" collapsed="false">
      <c r="A7002" s="15" t="s">
        <v>7099</v>
      </c>
      <c r="B7002" s="15" t="s">
        <v>94</v>
      </c>
      <c r="C7002" s="15" t="n">
        <v>0</v>
      </c>
      <c r="D7002" s="15" t="s">
        <v>24</v>
      </c>
      <c r="E7002" s="15" t="s">
        <v>24</v>
      </c>
      <c r="F7002" s="15" t="n">
        <v>67</v>
      </c>
      <c r="G7002" s="15" t="s">
        <v>26</v>
      </c>
      <c r="H7002" s="15" t="s">
        <v>24</v>
      </c>
      <c r="I7002" s="15" t="s">
        <v>24</v>
      </c>
      <c r="J7002" s="15" t="s">
        <v>28</v>
      </c>
      <c r="K7002" s="15" t="s">
        <v>28</v>
      </c>
      <c r="L7002" s="15" t="s">
        <v>28</v>
      </c>
      <c r="M7002" s="15" t="s">
        <v>28</v>
      </c>
      <c r="N7002" s="15" t="s">
        <v>28</v>
      </c>
      <c r="O7002" s="15" t="s">
        <v>28</v>
      </c>
      <c r="P7002" s="15" t="s">
        <v>27</v>
      </c>
      <c r="Q7002" s="15" t="s">
        <v>24</v>
      </c>
      <c r="R7002" s="15" t="s">
        <v>15</v>
      </c>
      <c r="S7002" s="18" t="n">
        <v>20.55</v>
      </c>
      <c r="T7002" s="15" t="n">
        <v>1343.4</v>
      </c>
      <c r="U7002" s="15" t="s">
        <v>24</v>
      </c>
      <c r="V7002" s="18" t="n">
        <f aca="false">IF(ISNUMBER(T7002),T7002,0)</f>
        <v>1343.4</v>
      </c>
      <c r="W7002" s="15" t="n">
        <f aca="false">IF(U7002="Yes",1,0)</f>
        <v>0</v>
      </c>
      <c r="X7002" s="15" t="str">
        <f aca="false">IF(F7002&lt;=12,"0-12 months",IF(F7002&lt;=24,"13-24 months",IF(F7002&lt;=48,"25-48 months","49-72 months")))</f>
        <v>49-72 months</v>
      </c>
      <c r="Y7002" s="15" t="str">
        <f aca="false">IF(C7002=1,"Yes","No")</f>
        <v>No</v>
      </c>
      <c r="Z7002" s="15" t="n">
        <f aca="false">COUNTIF(J7002:O7002,"Yes")</f>
        <v>0</v>
      </c>
      <c r="AA7002" s="18" t="n">
        <f aca="false">S7002*W7002</f>
        <v>0</v>
      </c>
      <c r="AB7002" s="15" t="n">
        <f aca="false">(P7002="Month-to-month")+(I7002="Fiber optic")+(R7002="Electronic check")+(F7002&lt;=12)+(M7002="No")+(J7002="No")</f>
        <v>1</v>
      </c>
      <c r="AC7002" s="15" t="str">
        <f aca="false">IF(AB7002&gt;=5,"High",IF(AB7002&gt;=3,"Medium","Low"))</f>
        <v>Low</v>
      </c>
    </row>
    <row r="7003" customFormat="false" ht="15" hidden="false" customHeight="false" outlineLevel="0" collapsed="false">
      <c r="A7003" s="15" t="s">
        <v>7100</v>
      </c>
      <c r="B7003" s="15" t="s">
        <v>98</v>
      </c>
      <c r="C7003" s="15" t="n">
        <v>0</v>
      </c>
      <c r="D7003" s="15" t="s">
        <v>24</v>
      </c>
      <c r="E7003" s="15" t="s">
        <v>24</v>
      </c>
      <c r="F7003" s="15" t="n">
        <v>3</v>
      </c>
      <c r="G7003" s="15" t="s">
        <v>26</v>
      </c>
      <c r="H7003" s="15" t="s">
        <v>24</v>
      </c>
      <c r="I7003" s="15" t="s">
        <v>96</v>
      </c>
      <c r="J7003" s="15" t="s">
        <v>24</v>
      </c>
      <c r="K7003" s="15" t="s">
        <v>26</v>
      </c>
      <c r="L7003" s="15" t="s">
        <v>24</v>
      </c>
      <c r="M7003" s="15" t="s">
        <v>24</v>
      </c>
      <c r="N7003" s="15" t="s">
        <v>24</v>
      </c>
      <c r="O7003" s="15" t="s">
        <v>24</v>
      </c>
      <c r="P7003" s="15" t="s">
        <v>25</v>
      </c>
      <c r="Q7003" s="15" t="s">
        <v>26</v>
      </c>
      <c r="R7003" s="15" t="s">
        <v>17</v>
      </c>
      <c r="S7003" s="18" t="n">
        <v>49.9</v>
      </c>
      <c r="T7003" s="15" t="n">
        <v>130.1</v>
      </c>
      <c r="U7003" s="15" t="s">
        <v>26</v>
      </c>
      <c r="V7003" s="18" t="n">
        <f aca="false">IF(ISNUMBER(T7003),T7003,0)</f>
        <v>130.1</v>
      </c>
      <c r="W7003" s="15" t="n">
        <f aca="false">IF(U7003="Yes",1,0)</f>
        <v>1</v>
      </c>
      <c r="X7003" s="15" t="str">
        <f aca="false">IF(F7003&lt;=12,"0-12 months",IF(F7003&lt;=24,"13-24 months",IF(F7003&lt;=48,"25-48 months","49-72 months")))</f>
        <v>0-12 months</v>
      </c>
      <c r="Y7003" s="15" t="str">
        <f aca="false">IF(C7003=1,"Yes","No")</f>
        <v>No</v>
      </c>
      <c r="Z7003" s="15" t="n">
        <f aca="false">COUNTIF(J7003:O7003,"Yes")</f>
        <v>1</v>
      </c>
      <c r="AA7003" s="18" t="n">
        <f aca="false">S7003*W7003</f>
        <v>49.9</v>
      </c>
      <c r="AB7003" s="15" t="n">
        <f aca="false">(P7003="Month-to-month")+(I7003="Fiber optic")+(R7003="Electronic check")+(F7003&lt;=12)+(M7003="No")+(J7003="No")</f>
        <v>4</v>
      </c>
      <c r="AC7003" s="15" t="str">
        <f aca="false">IF(AB7003&gt;=5,"High",IF(AB7003&gt;=3,"Medium","Low"))</f>
        <v>Medium</v>
      </c>
    </row>
    <row r="7004" customFormat="false" ht="15" hidden="false" customHeight="false" outlineLevel="0" collapsed="false">
      <c r="A7004" s="15" t="s">
        <v>7101</v>
      </c>
      <c r="B7004" s="15" t="s">
        <v>94</v>
      </c>
      <c r="C7004" s="15" t="n">
        <v>0</v>
      </c>
      <c r="D7004" s="15" t="s">
        <v>26</v>
      </c>
      <c r="E7004" s="15" t="s">
        <v>24</v>
      </c>
      <c r="F7004" s="15" t="n">
        <v>64</v>
      </c>
      <c r="G7004" s="15" t="s">
        <v>26</v>
      </c>
      <c r="H7004" s="15" t="s">
        <v>26</v>
      </c>
      <c r="I7004" s="15" t="s">
        <v>102</v>
      </c>
      <c r="J7004" s="15" t="s">
        <v>24</v>
      </c>
      <c r="K7004" s="15" t="s">
        <v>26</v>
      </c>
      <c r="L7004" s="15" t="s">
        <v>24</v>
      </c>
      <c r="M7004" s="15" t="s">
        <v>26</v>
      </c>
      <c r="N7004" s="15" t="s">
        <v>26</v>
      </c>
      <c r="O7004" s="15" t="s">
        <v>26</v>
      </c>
      <c r="P7004" s="15" t="s">
        <v>29</v>
      </c>
      <c r="Q7004" s="15" t="s">
        <v>26</v>
      </c>
      <c r="R7004" s="15" t="s">
        <v>19</v>
      </c>
      <c r="S7004" s="18" t="n">
        <v>105.4</v>
      </c>
      <c r="T7004" s="15" t="n">
        <v>6794.75</v>
      </c>
      <c r="U7004" s="15" t="s">
        <v>24</v>
      </c>
      <c r="V7004" s="18" t="n">
        <f aca="false">IF(ISNUMBER(T7004),T7004,0)</f>
        <v>6794.75</v>
      </c>
      <c r="W7004" s="15" t="n">
        <f aca="false">IF(U7004="Yes",1,0)</f>
        <v>0</v>
      </c>
      <c r="X7004" s="15" t="str">
        <f aca="false">IF(F7004&lt;=12,"0-12 months",IF(F7004&lt;=24,"13-24 months",IF(F7004&lt;=48,"25-48 months","49-72 months")))</f>
        <v>49-72 months</v>
      </c>
      <c r="Y7004" s="15" t="str">
        <f aca="false">IF(C7004=1,"Yes","No")</f>
        <v>No</v>
      </c>
      <c r="Z7004" s="15" t="n">
        <f aca="false">COUNTIF(J7004:O7004,"Yes")</f>
        <v>4</v>
      </c>
      <c r="AA7004" s="18" t="n">
        <f aca="false">S7004*W7004</f>
        <v>0</v>
      </c>
      <c r="AB7004" s="15" t="n">
        <f aca="false">(P7004="Month-to-month")+(I7004="Fiber optic")+(R7004="Electronic check")+(F7004&lt;=12)+(M7004="No")+(J7004="No")</f>
        <v>2</v>
      </c>
      <c r="AC7004" s="15" t="str">
        <f aca="false">IF(AB7004&gt;=5,"High",IF(AB7004&gt;=3,"Medium","Low"))</f>
        <v>Low</v>
      </c>
    </row>
    <row r="7005" customFormat="false" ht="15" hidden="false" customHeight="false" outlineLevel="0" collapsed="false">
      <c r="A7005" s="15" t="s">
        <v>7102</v>
      </c>
      <c r="B7005" s="15" t="s">
        <v>98</v>
      </c>
      <c r="C7005" s="15" t="n">
        <v>0</v>
      </c>
      <c r="D7005" s="15" t="s">
        <v>24</v>
      </c>
      <c r="E7005" s="15" t="s">
        <v>24</v>
      </c>
      <c r="F7005" s="15" t="n">
        <v>26</v>
      </c>
      <c r="G7005" s="15" t="s">
        <v>24</v>
      </c>
      <c r="H7005" s="15" t="s">
        <v>95</v>
      </c>
      <c r="I7005" s="15" t="s">
        <v>96</v>
      </c>
      <c r="J7005" s="15" t="s">
        <v>24</v>
      </c>
      <c r="K7005" s="15" t="s">
        <v>24</v>
      </c>
      <c r="L7005" s="15" t="s">
        <v>26</v>
      </c>
      <c r="M7005" s="15" t="s">
        <v>26</v>
      </c>
      <c r="N7005" s="15" t="s">
        <v>24</v>
      </c>
      <c r="O7005" s="15" t="s">
        <v>24</v>
      </c>
      <c r="P7005" s="15" t="s">
        <v>25</v>
      </c>
      <c r="Q7005" s="15" t="s">
        <v>24</v>
      </c>
      <c r="R7005" s="15" t="s">
        <v>15</v>
      </c>
      <c r="S7005" s="18" t="n">
        <v>35.75</v>
      </c>
      <c r="T7005" s="15" t="n">
        <v>1022.5</v>
      </c>
      <c r="U7005" s="15" t="s">
        <v>24</v>
      </c>
      <c r="V7005" s="18" t="n">
        <f aca="false">IF(ISNUMBER(T7005),T7005,0)</f>
        <v>1022.5</v>
      </c>
      <c r="W7005" s="15" t="n">
        <f aca="false">IF(U7005="Yes",1,0)</f>
        <v>0</v>
      </c>
      <c r="X7005" s="15" t="str">
        <f aca="false">IF(F7005&lt;=12,"0-12 months",IF(F7005&lt;=24,"13-24 months",IF(F7005&lt;=48,"25-48 months","49-72 months")))</f>
        <v>25-48 months</v>
      </c>
      <c r="Y7005" s="15" t="str">
        <f aca="false">IF(C7005=1,"Yes","No")</f>
        <v>No</v>
      </c>
      <c r="Z7005" s="15" t="n">
        <f aca="false">COUNTIF(J7005:O7005,"Yes")</f>
        <v>2</v>
      </c>
      <c r="AA7005" s="18" t="n">
        <f aca="false">S7005*W7005</f>
        <v>0</v>
      </c>
      <c r="AB7005" s="15" t="n">
        <f aca="false">(P7005="Month-to-month")+(I7005="Fiber optic")+(R7005="Electronic check")+(F7005&lt;=12)+(M7005="No")+(J7005="No")</f>
        <v>3</v>
      </c>
      <c r="AC7005" s="15" t="str">
        <f aca="false">IF(AB7005&gt;=5,"High",IF(AB7005&gt;=3,"Medium","Low"))</f>
        <v>Medium</v>
      </c>
    </row>
    <row r="7006" customFormat="false" ht="15" hidden="false" customHeight="false" outlineLevel="0" collapsed="false">
      <c r="A7006" s="15" t="s">
        <v>7103</v>
      </c>
      <c r="B7006" s="15" t="s">
        <v>98</v>
      </c>
      <c r="C7006" s="15" t="n">
        <v>0</v>
      </c>
      <c r="D7006" s="15" t="s">
        <v>24</v>
      </c>
      <c r="E7006" s="15" t="s">
        <v>24</v>
      </c>
      <c r="F7006" s="15" t="n">
        <v>38</v>
      </c>
      <c r="G7006" s="15" t="s">
        <v>26</v>
      </c>
      <c r="H7006" s="15" t="s">
        <v>26</v>
      </c>
      <c r="I7006" s="15" t="s">
        <v>102</v>
      </c>
      <c r="J7006" s="15" t="s">
        <v>24</v>
      </c>
      <c r="K7006" s="15" t="s">
        <v>26</v>
      </c>
      <c r="L7006" s="15" t="s">
        <v>26</v>
      </c>
      <c r="M7006" s="15" t="s">
        <v>24</v>
      </c>
      <c r="N7006" s="15" t="s">
        <v>24</v>
      </c>
      <c r="O7006" s="15" t="s">
        <v>26</v>
      </c>
      <c r="P7006" s="15" t="s">
        <v>25</v>
      </c>
      <c r="Q7006" s="15" t="s">
        <v>26</v>
      </c>
      <c r="R7006" s="15" t="s">
        <v>21</v>
      </c>
      <c r="S7006" s="18" t="n">
        <v>95.1</v>
      </c>
      <c r="T7006" s="15" t="n">
        <v>3691.2</v>
      </c>
      <c r="U7006" s="15" t="s">
        <v>24</v>
      </c>
      <c r="V7006" s="18" t="n">
        <f aca="false">IF(ISNUMBER(T7006),T7006,0)</f>
        <v>3691.2</v>
      </c>
      <c r="W7006" s="15" t="n">
        <f aca="false">IF(U7006="Yes",1,0)</f>
        <v>0</v>
      </c>
      <c r="X7006" s="15" t="str">
        <f aca="false">IF(F7006&lt;=12,"0-12 months",IF(F7006&lt;=24,"13-24 months",IF(F7006&lt;=48,"25-48 months","49-72 months")))</f>
        <v>25-48 months</v>
      </c>
      <c r="Y7006" s="15" t="str">
        <f aca="false">IF(C7006=1,"Yes","No")</f>
        <v>No</v>
      </c>
      <c r="Z7006" s="15" t="n">
        <f aca="false">COUNTIF(J7006:O7006,"Yes")</f>
        <v>3</v>
      </c>
      <c r="AA7006" s="18" t="n">
        <f aca="false">S7006*W7006</f>
        <v>0</v>
      </c>
      <c r="AB7006" s="15" t="n">
        <f aca="false">(P7006="Month-to-month")+(I7006="Fiber optic")+(R7006="Electronic check")+(F7006&lt;=12)+(M7006="No")+(J7006="No")</f>
        <v>4</v>
      </c>
      <c r="AC7006" s="15" t="str">
        <f aca="false">IF(AB7006&gt;=5,"High",IF(AB7006&gt;=3,"Medium","Low"))</f>
        <v>Medium</v>
      </c>
    </row>
    <row r="7007" customFormat="false" ht="15" hidden="false" customHeight="false" outlineLevel="0" collapsed="false">
      <c r="A7007" s="15" t="s">
        <v>7104</v>
      </c>
      <c r="B7007" s="15" t="s">
        <v>98</v>
      </c>
      <c r="C7007" s="15" t="n">
        <v>0</v>
      </c>
      <c r="D7007" s="15" t="s">
        <v>26</v>
      </c>
      <c r="E7007" s="15" t="s">
        <v>24</v>
      </c>
      <c r="F7007" s="15" t="n">
        <v>23</v>
      </c>
      <c r="G7007" s="15" t="s">
        <v>26</v>
      </c>
      <c r="H7007" s="15" t="s">
        <v>24</v>
      </c>
      <c r="I7007" s="15" t="s">
        <v>24</v>
      </c>
      <c r="J7007" s="15" t="s">
        <v>28</v>
      </c>
      <c r="K7007" s="15" t="s">
        <v>28</v>
      </c>
      <c r="L7007" s="15" t="s">
        <v>28</v>
      </c>
      <c r="M7007" s="15" t="s">
        <v>28</v>
      </c>
      <c r="N7007" s="15" t="s">
        <v>28</v>
      </c>
      <c r="O7007" s="15" t="s">
        <v>28</v>
      </c>
      <c r="P7007" s="15" t="s">
        <v>27</v>
      </c>
      <c r="Q7007" s="15" t="s">
        <v>24</v>
      </c>
      <c r="R7007" s="15" t="s">
        <v>21</v>
      </c>
      <c r="S7007" s="18" t="n">
        <v>19.3</v>
      </c>
      <c r="T7007" s="15" t="n">
        <v>486.2</v>
      </c>
      <c r="U7007" s="15" t="s">
        <v>24</v>
      </c>
      <c r="V7007" s="18" t="n">
        <f aca="false">IF(ISNUMBER(T7007),T7007,0)</f>
        <v>486.2</v>
      </c>
      <c r="W7007" s="15" t="n">
        <f aca="false">IF(U7007="Yes",1,0)</f>
        <v>0</v>
      </c>
      <c r="X7007" s="15" t="str">
        <f aca="false">IF(F7007&lt;=12,"0-12 months",IF(F7007&lt;=24,"13-24 months",IF(F7007&lt;=48,"25-48 months","49-72 months")))</f>
        <v>13-24 months</v>
      </c>
      <c r="Y7007" s="15" t="str">
        <f aca="false">IF(C7007=1,"Yes","No")</f>
        <v>No</v>
      </c>
      <c r="Z7007" s="15" t="n">
        <f aca="false">COUNTIF(J7007:O7007,"Yes")</f>
        <v>0</v>
      </c>
      <c r="AA7007" s="18" t="n">
        <f aca="false">S7007*W7007</f>
        <v>0</v>
      </c>
      <c r="AB7007" s="15" t="n">
        <f aca="false">(P7007="Month-to-month")+(I7007="Fiber optic")+(R7007="Electronic check")+(F7007&lt;=12)+(M7007="No")+(J7007="No")</f>
        <v>0</v>
      </c>
      <c r="AC7007" s="15" t="str">
        <f aca="false">IF(AB7007&gt;=5,"High",IF(AB7007&gt;=3,"Medium","Low"))</f>
        <v>Low</v>
      </c>
    </row>
    <row r="7008" customFormat="false" ht="15" hidden="false" customHeight="false" outlineLevel="0" collapsed="false">
      <c r="A7008" s="15" t="s">
        <v>7105</v>
      </c>
      <c r="B7008" s="15" t="s">
        <v>98</v>
      </c>
      <c r="C7008" s="15" t="n">
        <v>0</v>
      </c>
      <c r="D7008" s="15" t="s">
        <v>24</v>
      </c>
      <c r="E7008" s="15" t="s">
        <v>24</v>
      </c>
      <c r="F7008" s="15" t="n">
        <v>40</v>
      </c>
      <c r="G7008" s="15" t="s">
        <v>26</v>
      </c>
      <c r="H7008" s="15" t="s">
        <v>26</v>
      </c>
      <c r="I7008" s="15" t="s">
        <v>102</v>
      </c>
      <c r="J7008" s="15" t="s">
        <v>24</v>
      </c>
      <c r="K7008" s="15" t="s">
        <v>26</v>
      </c>
      <c r="L7008" s="15" t="s">
        <v>26</v>
      </c>
      <c r="M7008" s="15" t="s">
        <v>24</v>
      </c>
      <c r="N7008" s="15" t="s">
        <v>26</v>
      </c>
      <c r="O7008" s="15" t="s">
        <v>26</v>
      </c>
      <c r="P7008" s="15" t="s">
        <v>25</v>
      </c>
      <c r="Q7008" s="15" t="s">
        <v>26</v>
      </c>
      <c r="R7008" s="15" t="s">
        <v>21</v>
      </c>
      <c r="S7008" s="18" t="n">
        <v>104.5</v>
      </c>
      <c r="T7008" s="15" t="n">
        <v>4036.85</v>
      </c>
      <c r="U7008" s="15" t="s">
        <v>26</v>
      </c>
      <c r="V7008" s="18" t="n">
        <f aca="false">IF(ISNUMBER(T7008),T7008,0)</f>
        <v>4036.85</v>
      </c>
      <c r="W7008" s="15" t="n">
        <f aca="false">IF(U7008="Yes",1,0)</f>
        <v>1</v>
      </c>
      <c r="X7008" s="15" t="str">
        <f aca="false">IF(F7008&lt;=12,"0-12 months",IF(F7008&lt;=24,"13-24 months",IF(F7008&lt;=48,"25-48 months","49-72 months")))</f>
        <v>25-48 months</v>
      </c>
      <c r="Y7008" s="15" t="str">
        <f aca="false">IF(C7008=1,"Yes","No")</f>
        <v>No</v>
      </c>
      <c r="Z7008" s="15" t="n">
        <f aca="false">COUNTIF(J7008:O7008,"Yes")</f>
        <v>4</v>
      </c>
      <c r="AA7008" s="18" t="n">
        <f aca="false">S7008*W7008</f>
        <v>104.5</v>
      </c>
      <c r="AB7008" s="15" t="n">
        <f aca="false">(P7008="Month-to-month")+(I7008="Fiber optic")+(R7008="Electronic check")+(F7008&lt;=12)+(M7008="No")+(J7008="No")</f>
        <v>4</v>
      </c>
      <c r="AC7008" s="15" t="str">
        <f aca="false">IF(AB7008&gt;=5,"High",IF(AB7008&gt;=3,"Medium","Low"))</f>
        <v>Medium</v>
      </c>
    </row>
    <row r="7009" customFormat="false" ht="15" hidden="false" customHeight="false" outlineLevel="0" collapsed="false">
      <c r="A7009" s="15" t="s">
        <v>7106</v>
      </c>
      <c r="B7009" s="15" t="s">
        <v>98</v>
      </c>
      <c r="C7009" s="15" t="n">
        <v>1</v>
      </c>
      <c r="D7009" s="15" t="s">
        <v>26</v>
      </c>
      <c r="E7009" s="15" t="s">
        <v>24</v>
      </c>
      <c r="F7009" s="15" t="n">
        <v>72</v>
      </c>
      <c r="G7009" s="15" t="s">
        <v>24</v>
      </c>
      <c r="H7009" s="15" t="s">
        <v>95</v>
      </c>
      <c r="I7009" s="15" t="s">
        <v>96</v>
      </c>
      <c r="J7009" s="15" t="s">
        <v>26</v>
      </c>
      <c r="K7009" s="15" t="s">
        <v>26</v>
      </c>
      <c r="L7009" s="15" t="s">
        <v>26</v>
      </c>
      <c r="M7009" s="15" t="s">
        <v>26</v>
      </c>
      <c r="N7009" s="15" t="s">
        <v>26</v>
      </c>
      <c r="O7009" s="15" t="s">
        <v>26</v>
      </c>
      <c r="P7009" s="15" t="s">
        <v>29</v>
      </c>
      <c r="Q7009" s="15" t="s">
        <v>26</v>
      </c>
      <c r="R7009" s="15" t="s">
        <v>19</v>
      </c>
      <c r="S7009" s="18" t="n">
        <v>63.1</v>
      </c>
      <c r="T7009" s="15" t="n">
        <v>4685.55</v>
      </c>
      <c r="U7009" s="15" t="s">
        <v>24</v>
      </c>
      <c r="V7009" s="18" t="n">
        <f aca="false">IF(ISNUMBER(T7009),T7009,0)</f>
        <v>4685.55</v>
      </c>
      <c r="W7009" s="15" t="n">
        <f aca="false">IF(U7009="Yes",1,0)</f>
        <v>0</v>
      </c>
      <c r="X7009" s="15" t="str">
        <f aca="false">IF(F7009&lt;=12,"0-12 months",IF(F7009&lt;=24,"13-24 months",IF(F7009&lt;=48,"25-48 months","49-72 months")))</f>
        <v>49-72 months</v>
      </c>
      <c r="Y7009" s="15" t="str">
        <f aca="false">IF(C7009=1,"Yes","No")</f>
        <v>Yes</v>
      </c>
      <c r="Z7009" s="15" t="n">
        <f aca="false">COUNTIF(J7009:O7009,"Yes")</f>
        <v>6</v>
      </c>
      <c r="AA7009" s="18" t="n">
        <f aca="false">S7009*W7009</f>
        <v>0</v>
      </c>
      <c r="AB7009" s="15" t="n">
        <f aca="false">(P7009="Month-to-month")+(I7009="Fiber optic")+(R7009="Electronic check")+(F7009&lt;=12)+(M7009="No")+(J7009="No")</f>
        <v>0</v>
      </c>
      <c r="AC7009" s="15" t="str">
        <f aca="false">IF(AB7009&gt;=5,"High",IF(AB7009&gt;=3,"Medium","Low"))</f>
        <v>Low</v>
      </c>
    </row>
    <row r="7010" customFormat="false" ht="15" hidden="false" customHeight="false" outlineLevel="0" collapsed="false">
      <c r="A7010" s="15" t="s">
        <v>7107</v>
      </c>
      <c r="B7010" s="15" t="s">
        <v>94</v>
      </c>
      <c r="C7010" s="15" t="n">
        <v>1</v>
      </c>
      <c r="D7010" s="15" t="s">
        <v>24</v>
      </c>
      <c r="E7010" s="15" t="s">
        <v>24</v>
      </c>
      <c r="F7010" s="15" t="n">
        <v>3</v>
      </c>
      <c r="G7010" s="15" t="s">
        <v>26</v>
      </c>
      <c r="H7010" s="15" t="s">
        <v>26</v>
      </c>
      <c r="I7010" s="15" t="s">
        <v>102</v>
      </c>
      <c r="J7010" s="15" t="s">
        <v>24</v>
      </c>
      <c r="K7010" s="15" t="s">
        <v>24</v>
      </c>
      <c r="L7010" s="15" t="s">
        <v>24</v>
      </c>
      <c r="M7010" s="15" t="s">
        <v>24</v>
      </c>
      <c r="N7010" s="15" t="s">
        <v>24</v>
      </c>
      <c r="O7010" s="15" t="s">
        <v>24</v>
      </c>
      <c r="P7010" s="15" t="s">
        <v>25</v>
      </c>
      <c r="Q7010" s="15" t="s">
        <v>26</v>
      </c>
      <c r="R7010" s="15" t="s">
        <v>21</v>
      </c>
      <c r="S7010" s="18" t="n">
        <v>75.05</v>
      </c>
      <c r="T7010" s="15" t="n">
        <v>256.25</v>
      </c>
      <c r="U7010" s="15" t="s">
        <v>26</v>
      </c>
      <c r="V7010" s="18" t="n">
        <f aca="false">IF(ISNUMBER(T7010),T7010,0)</f>
        <v>256.25</v>
      </c>
      <c r="W7010" s="15" t="n">
        <f aca="false">IF(U7010="Yes",1,0)</f>
        <v>1</v>
      </c>
      <c r="X7010" s="15" t="str">
        <f aca="false">IF(F7010&lt;=12,"0-12 months",IF(F7010&lt;=24,"13-24 months",IF(F7010&lt;=48,"25-48 months","49-72 months")))</f>
        <v>0-12 months</v>
      </c>
      <c r="Y7010" s="15" t="str">
        <f aca="false">IF(C7010=1,"Yes","No")</f>
        <v>Yes</v>
      </c>
      <c r="Z7010" s="15" t="n">
        <f aca="false">COUNTIF(J7010:O7010,"Yes")</f>
        <v>0</v>
      </c>
      <c r="AA7010" s="18" t="n">
        <f aca="false">S7010*W7010</f>
        <v>75.05</v>
      </c>
      <c r="AB7010" s="15" t="n">
        <f aca="false">(P7010="Month-to-month")+(I7010="Fiber optic")+(R7010="Electronic check")+(F7010&lt;=12)+(M7010="No")+(J7010="No")</f>
        <v>5</v>
      </c>
      <c r="AC7010" s="15" t="str">
        <f aca="false">IF(AB7010&gt;=5,"High",IF(AB7010&gt;=3,"Medium","Low"))</f>
        <v>High</v>
      </c>
    </row>
    <row r="7011" customFormat="false" ht="15" hidden="false" customHeight="false" outlineLevel="0" collapsed="false">
      <c r="A7011" s="15" t="s">
        <v>7108</v>
      </c>
      <c r="B7011" s="15" t="s">
        <v>98</v>
      </c>
      <c r="C7011" s="15" t="n">
        <v>0</v>
      </c>
      <c r="D7011" s="15" t="s">
        <v>24</v>
      </c>
      <c r="E7011" s="15" t="s">
        <v>24</v>
      </c>
      <c r="F7011" s="15" t="n">
        <v>23</v>
      </c>
      <c r="G7011" s="15" t="s">
        <v>26</v>
      </c>
      <c r="H7011" s="15" t="s">
        <v>26</v>
      </c>
      <c r="I7011" s="15" t="s">
        <v>102</v>
      </c>
      <c r="J7011" s="15" t="s">
        <v>24</v>
      </c>
      <c r="K7011" s="15" t="s">
        <v>24</v>
      </c>
      <c r="L7011" s="15" t="s">
        <v>26</v>
      </c>
      <c r="M7011" s="15" t="s">
        <v>24</v>
      </c>
      <c r="N7011" s="15" t="s">
        <v>24</v>
      </c>
      <c r="O7011" s="15" t="s">
        <v>24</v>
      </c>
      <c r="P7011" s="15" t="s">
        <v>25</v>
      </c>
      <c r="Q7011" s="15" t="s">
        <v>26</v>
      </c>
      <c r="R7011" s="15" t="s">
        <v>15</v>
      </c>
      <c r="S7011" s="18" t="n">
        <v>81</v>
      </c>
      <c r="T7011" s="15" t="n">
        <v>1917.1</v>
      </c>
      <c r="U7011" s="15" t="s">
        <v>26</v>
      </c>
      <c r="V7011" s="18" t="n">
        <f aca="false">IF(ISNUMBER(T7011),T7011,0)</f>
        <v>1917.1</v>
      </c>
      <c r="W7011" s="15" t="n">
        <f aca="false">IF(U7011="Yes",1,0)</f>
        <v>1</v>
      </c>
      <c r="X7011" s="15" t="str">
        <f aca="false">IF(F7011&lt;=12,"0-12 months",IF(F7011&lt;=24,"13-24 months",IF(F7011&lt;=48,"25-48 months","49-72 months")))</f>
        <v>13-24 months</v>
      </c>
      <c r="Y7011" s="15" t="str">
        <f aca="false">IF(C7011=1,"Yes","No")</f>
        <v>No</v>
      </c>
      <c r="Z7011" s="15" t="n">
        <f aca="false">COUNTIF(J7011:O7011,"Yes")</f>
        <v>1</v>
      </c>
      <c r="AA7011" s="18" t="n">
        <f aca="false">S7011*W7011</f>
        <v>81</v>
      </c>
      <c r="AB7011" s="15" t="n">
        <f aca="false">(P7011="Month-to-month")+(I7011="Fiber optic")+(R7011="Electronic check")+(F7011&lt;=12)+(M7011="No")+(J7011="No")</f>
        <v>5</v>
      </c>
      <c r="AC7011" s="15" t="str">
        <f aca="false">IF(AB7011&gt;=5,"High",IF(AB7011&gt;=3,"Medium","Low"))</f>
        <v>High</v>
      </c>
    </row>
    <row r="7012" customFormat="false" ht="15" hidden="false" customHeight="false" outlineLevel="0" collapsed="false">
      <c r="A7012" s="15" t="s">
        <v>7109</v>
      </c>
      <c r="B7012" s="15" t="s">
        <v>94</v>
      </c>
      <c r="C7012" s="15" t="n">
        <v>1</v>
      </c>
      <c r="D7012" s="15" t="s">
        <v>26</v>
      </c>
      <c r="E7012" s="15" t="s">
        <v>24</v>
      </c>
      <c r="F7012" s="15" t="n">
        <v>1</v>
      </c>
      <c r="G7012" s="15" t="s">
        <v>26</v>
      </c>
      <c r="H7012" s="15" t="s">
        <v>26</v>
      </c>
      <c r="I7012" s="15" t="s">
        <v>102</v>
      </c>
      <c r="J7012" s="15" t="s">
        <v>24</v>
      </c>
      <c r="K7012" s="15" t="s">
        <v>24</v>
      </c>
      <c r="L7012" s="15" t="s">
        <v>24</v>
      </c>
      <c r="M7012" s="15" t="s">
        <v>24</v>
      </c>
      <c r="N7012" s="15" t="s">
        <v>24</v>
      </c>
      <c r="O7012" s="15" t="s">
        <v>24</v>
      </c>
      <c r="P7012" s="15" t="s">
        <v>25</v>
      </c>
      <c r="Q7012" s="15" t="s">
        <v>26</v>
      </c>
      <c r="R7012" s="15" t="s">
        <v>15</v>
      </c>
      <c r="S7012" s="18" t="n">
        <v>74.45</v>
      </c>
      <c r="T7012" s="15" t="n">
        <v>74.45</v>
      </c>
      <c r="U7012" s="15" t="s">
        <v>26</v>
      </c>
      <c r="V7012" s="18" t="n">
        <f aca="false">IF(ISNUMBER(T7012),T7012,0)</f>
        <v>74.45</v>
      </c>
      <c r="W7012" s="15" t="n">
        <f aca="false">IF(U7012="Yes",1,0)</f>
        <v>1</v>
      </c>
      <c r="X7012" s="15" t="str">
        <f aca="false">IF(F7012&lt;=12,"0-12 months",IF(F7012&lt;=24,"13-24 months",IF(F7012&lt;=48,"25-48 months","49-72 months")))</f>
        <v>0-12 months</v>
      </c>
      <c r="Y7012" s="15" t="str">
        <f aca="false">IF(C7012=1,"Yes","No")</f>
        <v>Yes</v>
      </c>
      <c r="Z7012" s="15" t="n">
        <f aca="false">COUNTIF(J7012:O7012,"Yes")</f>
        <v>0</v>
      </c>
      <c r="AA7012" s="18" t="n">
        <f aca="false">S7012*W7012</f>
        <v>74.45</v>
      </c>
      <c r="AB7012" s="15" t="n">
        <f aca="false">(P7012="Month-to-month")+(I7012="Fiber optic")+(R7012="Electronic check")+(F7012&lt;=12)+(M7012="No")+(J7012="No")</f>
        <v>6</v>
      </c>
      <c r="AC7012" s="15" t="str">
        <f aca="false">IF(AB7012&gt;=5,"High",IF(AB7012&gt;=3,"Medium","Low"))</f>
        <v>High</v>
      </c>
    </row>
    <row r="7013" customFormat="false" ht="15" hidden="false" customHeight="false" outlineLevel="0" collapsed="false">
      <c r="A7013" s="15" t="s">
        <v>7110</v>
      </c>
      <c r="B7013" s="15" t="s">
        <v>94</v>
      </c>
      <c r="C7013" s="15" t="n">
        <v>0</v>
      </c>
      <c r="D7013" s="15" t="s">
        <v>24</v>
      </c>
      <c r="E7013" s="15" t="s">
        <v>24</v>
      </c>
      <c r="F7013" s="15" t="n">
        <v>4</v>
      </c>
      <c r="G7013" s="15" t="s">
        <v>26</v>
      </c>
      <c r="H7013" s="15" t="s">
        <v>24</v>
      </c>
      <c r="I7013" s="15" t="s">
        <v>96</v>
      </c>
      <c r="J7013" s="15" t="s">
        <v>26</v>
      </c>
      <c r="K7013" s="15" t="s">
        <v>26</v>
      </c>
      <c r="L7013" s="15" t="s">
        <v>24</v>
      </c>
      <c r="M7013" s="15" t="s">
        <v>26</v>
      </c>
      <c r="N7013" s="15" t="s">
        <v>24</v>
      </c>
      <c r="O7013" s="15" t="s">
        <v>24</v>
      </c>
      <c r="P7013" s="15" t="s">
        <v>25</v>
      </c>
      <c r="Q7013" s="15" t="s">
        <v>26</v>
      </c>
      <c r="R7013" s="15" t="s">
        <v>17</v>
      </c>
      <c r="S7013" s="18" t="n">
        <v>60.4</v>
      </c>
      <c r="T7013" s="15" t="n">
        <v>272.15</v>
      </c>
      <c r="U7013" s="15" t="s">
        <v>26</v>
      </c>
      <c r="V7013" s="18" t="n">
        <f aca="false">IF(ISNUMBER(T7013),T7013,0)</f>
        <v>272.15</v>
      </c>
      <c r="W7013" s="15" t="n">
        <f aca="false">IF(U7013="Yes",1,0)</f>
        <v>1</v>
      </c>
      <c r="X7013" s="15" t="str">
        <f aca="false">IF(F7013&lt;=12,"0-12 months",IF(F7013&lt;=24,"13-24 months",IF(F7013&lt;=48,"25-48 months","49-72 months")))</f>
        <v>0-12 months</v>
      </c>
      <c r="Y7013" s="15" t="str">
        <f aca="false">IF(C7013=1,"Yes","No")</f>
        <v>No</v>
      </c>
      <c r="Z7013" s="15" t="n">
        <f aca="false">COUNTIF(J7013:O7013,"Yes")</f>
        <v>3</v>
      </c>
      <c r="AA7013" s="18" t="n">
        <f aca="false">S7013*W7013</f>
        <v>60.4</v>
      </c>
      <c r="AB7013" s="15" t="n">
        <f aca="false">(P7013="Month-to-month")+(I7013="Fiber optic")+(R7013="Electronic check")+(F7013&lt;=12)+(M7013="No")+(J7013="No")</f>
        <v>2</v>
      </c>
      <c r="AC7013" s="15" t="str">
        <f aca="false">IF(AB7013&gt;=5,"High",IF(AB7013&gt;=3,"Medium","Low"))</f>
        <v>Low</v>
      </c>
    </row>
    <row r="7014" customFormat="false" ht="15" hidden="false" customHeight="false" outlineLevel="0" collapsed="false">
      <c r="A7014" s="15" t="s">
        <v>7111</v>
      </c>
      <c r="B7014" s="15" t="s">
        <v>94</v>
      </c>
      <c r="C7014" s="15" t="n">
        <v>0</v>
      </c>
      <c r="D7014" s="15" t="s">
        <v>26</v>
      </c>
      <c r="E7014" s="15" t="s">
        <v>24</v>
      </c>
      <c r="F7014" s="15" t="n">
        <v>62</v>
      </c>
      <c r="G7014" s="15" t="s">
        <v>26</v>
      </c>
      <c r="H7014" s="15" t="s">
        <v>26</v>
      </c>
      <c r="I7014" s="15" t="s">
        <v>96</v>
      </c>
      <c r="J7014" s="15" t="s">
        <v>26</v>
      </c>
      <c r="K7014" s="15" t="s">
        <v>26</v>
      </c>
      <c r="L7014" s="15" t="s">
        <v>24</v>
      </c>
      <c r="M7014" s="15" t="s">
        <v>26</v>
      </c>
      <c r="N7014" s="15" t="s">
        <v>26</v>
      </c>
      <c r="O7014" s="15" t="s">
        <v>26</v>
      </c>
      <c r="P7014" s="15" t="s">
        <v>29</v>
      </c>
      <c r="Q7014" s="15" t="s">
        <v>26</v>
      </c>
      <c r="R7014" s="15" t="s">
        <v>15</v>
      </c>
      <c r="S7014" s="18" t="n">
        <v>84.95</v>
      </c>
      <c r="T7014" s="15" t="n">
        <v>5150.55</v>
      </c>
      <c r="U7014" s="15" t="s">
        <v>24</v>
      </c>
      <c r="V7014" s="18" t="n">
        <f aca="false">IF(ISNUMBER(T7014),T7014,0)</f>
        <v>5150.55</v>
      </c>
      <c r="W7014" s="15" t="n">
        <f aca="false">IF(U7014="Yes",1,0)</f>
        <v>0</v>
      </c>
      <c r="X7014" s="15" t="str">
        <f aca="false">IF(F7014&lt;=12,"0-12 months",IF(F7014&lt;=24,"13-24 months",IF(F7014&lt;=48,"25-48 months","49-72 months")))</f>
        <v>49-72 months</v>
      </c>
      <c r="Y7014" s="15" t="str">
        <f aca="false">IF(C7014=1,"Yes","No")</f>
        <v>No</v>
      </c>
      <c r="Z7014" s="15" t="n">
        <f aca="false">COUNTIF(J7014:O7014,"Yes")</f>
        <v>5</v>
      </c>
      <c r="AA7014" s="18" t="n">
        <f aca="false">S7014*W7014</f>
        <v>0</v>
      </c>
      <c r="AB7014" s="15" t="n">
        <f aca="false">(P7014="Month-to-month")+(I7014="Fiber optic")+(R7014="Electronic check")+(F7014&lt;=12)+(M7014="No")+(J7014="No")</f>
        <v>1</v>
      </c>
      <c r="AC7014" s="15" t="str">
        <f aca="false">IF(AB7014&gt;=5,"High",IF(AB7014&gt;=3,"Medium","Low"))</f>
        <v>Low</v>
      </c>
    </row>
    <row r="7015" customFormat="false" ht="15" hidden="false" customHeight="false" outlineLevel="0" collapsed="false">
      <c r="A7015" s="15" t="s">
        <v>7112</v>
      </c>
      <c r="B7015" s="15" t="s">
        <v>94</v>
      </c>
      <c r="C7015" s="15" t="n">
        <v>0</v>
      </c>
      <c r="D7015" s="15" t="s">
        <v>24</v>
      </c>
      <c r="E7015" s="15" t="s">
        <v>24</v>
      </c>
      <c r="F7015" s="15" t="n">
        <v>40</v>
      </c>
      <c r="G7015" s="15" t="s">
        <v>26</v>
      </c>
      <c r="H7015" s="15" t="s">
        <v>26</v>
      </c>
      <c r="I7015" s="15" t="s">
        <v>102</v>
      </c>
      <c r="J7015" s="15" t="s">
        <v>24</v>
      </c>
      <c r="K7015" s="15" t="s">
        <v>26</v>
      </c>
      <c r="L7015" s="15" t="s">
        <v>26</v>
      </c>
      <c r="M7015" s="15" t="s">
        <v>24</v>
      </c>
      <c r="N7015" s="15" t="s">
        <v>26</v>
      </c>
      <c r="O7015" s="15" t="s">
        <v>24</v>
      </c>
      <c r="P7015" s="15" t="s">
        <v>25</v>
      </c>
      <c r="Q7015" s="15" t="s">
        <v>26</v>
      </c>
      <c r="R7015" s="15" t="s">
        <v>19</v>
      </c>
      <c r="S7015" s="18" t="n">
        <v>93.4</v>
      </c>
      <c r="T7015" s="15" t="n">
        <v>3756.4</v>
      </c>
      <c r="U7015" s="15" t="s">
        <v>24</v>
      </c>
      <c r="V7015" s="18" t="n">
        <f aca="false">IF(ISNUMBER(T7015),T7015,0)</f>
        <v>3756.4</v>
      </c>
      <c r="W7015" s="15" t="n">
        <f aca="false">IF(U7015="Yes",1,0)</f>
        <v>0</v>
      </c>
      <c r="X7015" s="15" t="str">
        <f aca="false">IF(F7015&lt;=12,"0-12 months",IF(F7015&lt;=24,"13-24 months",IF(F7015&lt;=48,"25-48 months","49-72 months")))</f>
        <v>25-48 months</v>
      </c>
      <c r="Y7015" s="15" t="str">
        <f aca="false">IF(C7015=1,"Yes","No")</f>
        <v>No</v>
      </c>
      <c r="Z7015" s="15" t="n">
        <f aca="false">COUNTIF(J7015:O7015,"Yes")</f>
        <v>3</v>
      </c>
      <c r="AA7015" s="18" t="n">
        <f aca="false">S7015*W7015</f>
        <v>0</v>
      </c>
      <c r="AB7015" s="15" t="n">
        <f aca="false">(P7015="Month-to-month")+(I7015="Fiber optic")+(R7015="Electronic check")+(F7015&lt;=12)+(M7015="No")+(J7015="No")</f>
        <v>4</v>
      </c>
      <c r="AC7015" s="15" t="str">
        <f aca="false">IF(AB7015&gt;=5,"High",IF(AB7015&gt;=3,"Medium","Low"))</f>
        <v>Medium</v>
      </c>
    </row>
    <row r="7016" customFormat="false" ht="15" hidden="false" customHeight="false" outlineLevel="0" collapsed="false">
      <c r="A7016" s="15" t="s">
        <v>7113</v>
      </c>
      <c r="B7016" s="15" t="s">
        <v>98</v>
      </c>
      <c r="C7016" s="15" t="n">
        <v>0</v>
      </c>
      <c r="D7016" s="15" t="s">
        <v>24</v>
      </c>
      <c r="E7016" s="15" t="s">
        <v>24</v>
      </c>
      <c r="F7016" s="15" t="n">
        <v>41</v>
      </c>
      <c r="G7016" s="15" t="s">
        <v>26</v>
      </c>
      <c r="H7016" s="15" t="s">
        <v>26</v>
      </c>
      <c r="I7016" s="15" t="s">
        <v>102</v>
      </c>
      <c r="J7016" s="15" t="s">
        <v>24</v>
      </c>
      <c r="K7016" s="15" t="s">
        <v>26</v>
      </c>
      <c r="L7016" s="15" t="s">
        <v>24</v>
      </c>
      <c r="M7016" s="15" t="s">
        <v>24</v>
      </c>
      <c r="N7016" s="15" t="s">
        <v>26</v>
      </c>
      <c r="O7016" s="15" t="s">
        <v>24</v>
      </c>
      <c r="P7016" s="15" t="s">
        <v>25</v>
      </c>
      <c r="Q7016" s="15" t="s">
        <v>26</v>
      </c>
      <c r="R7016" s="15" t="s">
        <v>15</v>
      </c>
      <c r="S7016" s="18" t="n">
        <v>89.2</v>
      </c>
      <c r="T7016" s="15" t="n">
        <v>3645.75</v>
      </c>
      <c r="U7016" s="15" t="s">
        <v>24</v>
      </c>
      <c r="V7016" s="18" t="n">
        <f aca="false">IF(ISNUMBER(T7016),T7016,0)</f>
        <v>3645.75</v>
      </c>
      <c r="W7016" s="15" t="n">
        <f aca="false">IF(U7016="Yes",1,0)</f>
        <v>0</v>
      </c>
      <c r="X7016" s="15" t="str">
        <f aca="false">IF(F7016&lt;=12,"0-12 months",IF(F7016&lt;=24,"13-24 months",IF(F7016&lt;=48,"25-48 months","49-72 months")))</f>
        <v>25-48 months</v>
      </c>
      <c r="Y7016" s="15" t="str">
        <f aca="false">IF(C7016=1,"Yes","No")</f>
        <v>No</v>
      </c>
      <c r="Z7016" s="15" t="n">
        <f aca="false">COUNTIF(J7016:O7016,"Yes")</f>
        <v>2</v>
      </c>
      <c r="AA7016" s="18" t="n">
        <f aca="false">S7016*W7016</f>
        <v>0</v>
      </c>
      <c r="AB7016" s="15" t="n">
        <f aca="false">(P7016="Month-to-month")+(I7016="Fiber optic")+(R7016="Electronic check")+(F7016&lt;=12)+(M7016="No")+(J7016="No")</f>
        <v>5</v>
      </c>
      <c r="AC7016" s="15" t="str">
        <f aca="false">IF(AB7016&gt;=5,"High",IF(AB7016&gt;=3,"Medium","Low"))</f>
        <v>High</v>
      </c>
    </row>
    <row r="7017" customFormat="false" ht="15" hidden="false" customHeight="false" outlineLevel="0" collapsed="false">
      <c r="A7017" s="15" t="s">
        <v>7114</v>
      </c>
      <c r="B7017" s="15" t="s">
        <v>98</v>
      </c>
      <c r="C7017" s="15" t="n">
        <v>1</v>
      </c>
      <c r="D7017" s="15" t="s">
        <v>26</v>
      </c>
      <c r="E7017" s="15" t="s">
        <v>24</v>
      </c>
      <c r="F7017" s="15" t="n">
        <v>34</v>
      </c>
      <c r="G7017" s="15" t="s">
        <v>26</v>
      </c>
      <c r="H7017" s="15" t="s">
        <v>24</v>
      </c>
      <c r="I7017" s="15" t="s">
        <v>102</v>
      </c>
      <c r="J7017" s="15" t="s">
        <v>24</v>
      </c>
      <c r="K7017" s="15" t="s">
        <v>24</v>
      </c>
      <c r="L7017" s="15" t="s">
        <v>26</v>
      </c>
      <c r="M7017" s="15" t="s">
        <v>24</v>
      </c>
      <c r="N7017" s="15" t="s">
        <v>26</v>
      </c>
      <c r="O7017" s="15" t="s">
        <v>24</v>
      </c>
      <c r="P7017" s="15" t="s">
        <v>25</v>
      </c>
      <c r="Q7017" s="15" t="s">
        <v>26</v>
      </c>
      <c r="R7017" s="15" t="s">
        <v>21</v>
      </c>
      <c r="S7017" s="18" t="n">
        <v>85.2</v>
      </c>
      <c r="T7017" s="15" t="n">
        <v>2874.45</v>
      </c>
      <c r="U7017" s="15" t="s">
        <v>24</v>
      </c>
      <c r="V7017" s="18" t="n">
        <f aca="false">IF(ISNUMBER(T7017),T7017,0)</f>
        <v>2874.45</v>
      </c>
      <c r="W7017" s="15" t="n">
        <f aca="false">IF(U7017="Yes",1,0)</f>
        <v>0</v>
      </c>
      <c r="X7017" s="15" t="str">
        <f aca="false">IF(F7017&lt;=12,"0-12 months",IF(F7017&lt;=24,"13-24 months",IF(F7017&lt;=48,"25-48 months","49-72 months")))</f>
        <v>25-48 months</v>
      </c>
      <c r="Y7017" s="15" t="str">
        <f aca="false">IF(C7017=1,"Yes","No")</f>
        <v>Yes</v>
      </c>
      <c r="Z7017" s="15" t="n">
        <f aca="false">COUNTIF(J7017:O7017,"Yes")</f>
        <v>2</v>
      </c>
      <c r="AA7017" s="18" t="n">
        <f aca="false">S7017*W7017</f>
        <v>0</v>
      </c>
      <c r="AB7017" s="15" t="n">
        <f aca="false">(P7017="Month-to-month")+(I7017="Fiber optic")+(R7017="Electronic check")+(F7017&lt;=12)+(M7017="No")+(J7017="No")</f>
        <v>4</v>
      </c>
      <c r="AC7017" s="15" t="str">
        <f aca="false">IF(AB7017&gt;=5,"High",IF(AB7017&gt;=3,"Medium","Low"))</f>
        <v>Medium</v>
      </c>
    </row>
    <row r="7018" customFormat="false" ht="15" hidden="false" customHeight="false" outlineLevel="0" collapsed="false">
      <c r="A7018" s="15" t="s">
        <v>7115</v>
      </c>
      <c r="B7018" s="15" t="s">
        <v>94</v>
      </c>
      <c r="C7018" s="15" t="n">
        <v>0</v>
      </c>
      <c r="D7018" s="15" t="s">
        <v>24</v>
      </c>
      <c r="E7018" s="15" t="s">
        <v>24</v>
      </c>
      <c r="F7018" s="15" t="n">
        <v>1</v>
      </c>
      <c r="G7018" s="15" t="s">
        <v>26</v>
      </c>
      <c r="H7018" s="15" t="s">
        <v>24</v>
      </c>
      <c r="I7018" s="15" t="s">
        <v>96</v>
      </c>
      <c r="J7018" s="15" t="s">
        <v>24</v>
      </c>
      <c r="K7018" s="15" t="s">
        <v>26</v>
      </c>
      <c r="L7018" s="15" t="s">
        <v>24</v>
      </c>
      <c r="M7018" s="15" t="s">
        <v>24</v>
      </c>
      <c r="N7018" s="15" t="s">
        <v>24</v>
      </c>
      <c r="O7018" s="15" t="s">
        <v>24</v>
      </c>
      <c r="P7018" s="15" t="s">
        <v>25</v>
      </c>
      <c r="Q7018" s="15" t="s">
        <v>24</v>
      </c>
      <c r="R7018" s="15" t="s">
        <v>15</v>
      </c>
      <c r="S7018" s="18" t="n">
        <v>49.95</v>
      </c>
      <c r="T7018" s="15" t="n">
        <v>49.95</v>
      </c>
      <c r="U7018" s="15" t="s">
        <v>24</v>
      </c>
      <c r="V7018" s="18" t="n">
        <f aca="false">IF(ISNUMBER(T7018),T7018,0)</f>
        <v>49.95</v>
      </c>
      <c r="W7018" s="15" t="n">
        <f aca="false">IF(U7018="Yes",1,0)</f>
        <v>0</v>
      </c>
      <c r="X7018" s="15" t="str">
        <f aca="false">IF(F7018&lt;=12,"0-12 months",IF(F7018&lt;=24,"13-24 months",IF(F7018&lt;=48,"25-48 months","49-72 months")))</f>
        <v>0-12 months</v>
      </c>
      <c r="Y7018" s="15" t="str">
        <f aca="false">IF(C7018=1,"Yes","No")</f>
        <v>No</v>
      </c>
      <c r="Z7018" s="15" t="n">
        <f aca="false">COUNTIF(J7018:O7018,"Yes")</f>
        <v>1</v>
      </c>
      <c r="AA7018" s="18" t="n">
        <f aca="false">S7018*W7018</f>
        <v>0</v>
      </c>
      <c r="AB7018" s="15" t="n">
        <f aca="false">(P7018="Month-to-month")+(I7018="Fiber optic")+(R7018="Electronic check")+(F7018&lt;=12)+(M7018="No")+(J7018="No")</f>
        <v>5</v>
      </c>
      <c r="AC7018" s="15" t="str">
        <f aca="false">IF(AB7018&gt;=5,"High",IF(AB7018&gt;=3,"Medium","Low"))</f>
        <v>High</v>
      </c>
    </row>
    <row r="7019" customFormat="false" ht="15" hidden="false" customHeight="false" outlineLevel="0" collapsed="false">
      <c r="A7019" s="15" t="s">
        <v>7116</v>
      </c>
      <c r="B7019" s="15" t="s">
        <v>94</v>
      </c>
      <c r="C7019" s="15" t="n">
        <v>0</v>
      </c>
      <c r="D7019" s="15" t="s">
        <v>24</v>
      </c>
      <c r="E7019" s="15" t="s">
        <v>24</v>
      </c>
      <c r="F7019" s="15" t="n">
        <v>51</v>
      </c>
      <c r="G7019" s="15" t="s">
        <v>26</v>
      </c>
      <c r="H7019" s="15" t="s">
        <v>24</v>
      </c>
      <c r="I7019" s="15" t="s">
        <v>24</v>
      </c>
      <c r="J7019" s="15" t="s">
        <v>28</v>
      </c>
      <c r="K7019" s="15" t="s">
        <v>28</v>
      </c>
      <c r="L7019" s="15" t="s">
        <v>28</v>
      </c>
      <c r="M7019" s="15" t="s">
        <v>28</v>
      </c>
      <c r="N7019" s="15" t="s">
        <v>28</v>
      </c>
      <c r="O7019" s="15" t="s">
        <v>28</v>
      </c>
      <c r="P7019" s="15" t="s">
        <v>29</v>
      </c>
      <c r="Q7019" s="15" t="s">
        <v>24</v>
      </c>
      <c r="R7019" s="15" t="s">
        <v>19</v>
      </c>
      <c r="S7019" s="18" t="n">
        <v>20.65</v>
      </c>
      <c r="T7019" s="15" t="n">
        <v>1020.75</v>
      </c>
      <c r="U7019" s="15" t="s">
        <v>24</v>
      </c>
      <c r="V7019" s="18" t="n">
        <f aca="false">IF(ISNUMBER(T7019),T7019,0)</f>
        <v>1020.75</v>
      </c>
      <c r="W7019" s="15" t="n">
        <f aca="false">IF(U7019="Yes",1,0)</f>
        <v>0</v>
      </c>
      <c r="X7019" s="15" t="str">
        <f aca="false">IF(F7019&lt;=12,"0-12 months",IF(F7019&lt;=24,"13-24 months",IF(F7019&lt;=48,"25-48 months","49-72 months")))</f>
        <v>49-72 months</v>
      </c>
      <c r="Y7019" s="15" t="str">
        <f aca="false">IF(C7019=1,"Yes","No")</f>
        <v>No</v>
      </c>
      <c r="Z7019" s="15" t="n">
        <f aca="false">COUNTIF(J7019:O7019,"Yes")</f>
        <v>0</v>
      </c>
      <c r="AA7019" s="18" t="n">
        <f aca="false">S7019*W7019</f>
        <v>0</v>
      </c>
      <c r="AB7019" s="15" t="n">
        <f aca="false">(P7019="Month-to-month")+(I7019="Fiber optic")+(R7019="Electronic check")+(F7019&lt;=12)+(M7019="No")+(J7019="No")</f>
        <v>0</v>
      </c>
      <c r="AC7019" s="15" t="str">
        <f aca="false">IF(AB7019&gt;=5,"High",IF(AB7019&gt;=3,"Medium","Low"))</f>
        <v>Low</v>
      </c>
    </row>
    <row r="7020" customFormat="false" ht="15" hidden="false" customHeight="false" outlineLevel="0" collapsed="false">
      <c r="A7020" s="15" t="s">
        <v>7117</v>
      </c>
      <c r="B7020" s="15" t="s">
        <v>98</v>
      </c>
      <c r="C7020" s="15" t="n">
        <v>0</v>
      </c>
      <c r="D7020" s="15" t="s">
        <v>26</v>
      </c>
      <c r="E7020" s="15" t="s">
        <v>26</v>
      </c>
      <c r="F7020" s="15" t="n">
        <v>1</v>
      </c>
      <c r="G7020" s="15" t="s">
        <v>26</v>
      </c>
      <c r="H7020" s="15" t="s">
        <v>24</v>
      </c>
      <c r="I7020" s="15" t="s">
        <v>102</v>
      </c>
      <c r="J7020" s="15" t="s">
        <v>24</v>
      </c>
      <c r="K7020" s="15" t="s">
        <v>24</v>
      </c>
      <c r="L7020" s="15" t="s">
        <v>24</v>
      </c>
      <c r="M7020" s="15" t="s">
        <v>24</v>
      </c>
      <c r="N7020" s="15" t="s">
        <v>24</v>
      </c>
      <c r="O7020" s="15" t="s">
        <v>24</v>
      </c>
      <c r="P7020" s="15" t="s">
        <v>25</v>
      </c>
      <c r="Q7020" s="15" t="s">
        <v>26</v>
      </c>
      <c r="R7020" s="15" t="s">
        <v>17</v>
      </c>
      <c r="S7020" s="18" t="n">
        <v>70.65</v>
      </c>
      <c r="T7020" s="15" t="n">
        <v>70.65</v>
      </c>
      <c r="U7020" s="15" t="s">
        <v>26</v>
      </c>
      <c r="V7020" s="18" t="n">
        <f aca="false">IF(ISNUMBER(T7020),T7020,0)</f>
        <v>70.65</v>
      </c>
      <c r="W7020" s="15" t="n">
        <f aca="false">IF(U7020="Yes",1,0)</f>
        <v>1</v>
      </c>
      <c r="X7020" s="15" t="str">
        <f aca="false">IF(F7020&lt;=12,"0-12 months",IF(F7020&lt;=24,"13-24 months",IF(F7020&lt;=48,"25-48 months","49-72 months")))</f>
        <v>0-12 months</v>
      </c>
      <c r="Y7020" s="15" t="str">
        <f aca="false">IF(C7020=1,"Yes","No")</f>
        <v>No</v>
      </c>
      <c r="Z7020" s="15" t="n">
        <f aca="false">COUNTIF(J7020:O7020,"Yes")</f>
        <v>0</v>
      </c>
      <c r="AA7020" s="18" t="n">
        <f aca="false">S7020*W7020</f>
        <v>70.65</v>
      </c>
      <c r="AB7020" s="15" t="n">
        <f aca="false">(P7020="Month-to-month")+(I7020="Fiber optic")+(R7020="Electronic check")+(F7020&lt;=12)+(M7020="No")+(J7020="No")</f>
        <v>5</v>
      </c>
      <c r="AC7020" s="15" t="str">
        <f aca="false">IF(AB7020&gt;=5,"High",IF(AB7020&gt;=3,"Medium","Low"))</f>
        <v>High</v>
      </c>
    </row>
    <row r="7021" customFormat="false" ht="15" hidden="false" customHeight="false" outlineLevel="0" collapsed="false">
      <c r="A7021" s="15" t="s">
        <v>7118</v>
      </c>
      <c r="B7021" s="15" t="s">
        <v>94</v>
      </c>
      <c r="C7021" s="15" t="n">
        <v>0</v>
      </c>
      <c r="D7021" s="15" t="s">
        <v>24</v>
      </c>
      <c r="E7021" s="15" t="s">
        <v>24</v>
      </c>
      <c r="F7021" s="15" t="n">
        <v>39</v>
      </c>
      <c r="G7021" s="15" t="s">
        <v>26</v>
      </c>
      <c r="H7021" s="15" t="s">
        <v>24</v>
      </c>
      <c r="I7021" s="15" t="s">
        <v>24</v>
      </c>
      <c r="J7021" s="15" t="s">
        <v>28</v>
      </c>
      <c r="K7021" s="15" t="s">
        <v>28</v>
      </c>
      <c r="L7021" s="15" t="s">
        <v>28</v>
      </c>
      <c r="M7021" s="15" t="s">
        <v>28</v>
      </c>
      <c r="N7021" s="15" t="s">
        <v>28</v>
      </c>
      <c r="O7021" s="15" t="s">
        <v>28</v>
      </c>
      <c r="P7021" s="15" t="s">
        <v>29</v>
      </c>
      <c r="Q7021" s="15" t="s">
        <v>24</v>
      </c>
      <c r="R7021" s="15" t="s">
        <v>17</v>
      </c>
      <c r="S7021" s="18" t="n">
        <v>20.15</v>
      </c>
      <c r="T7021" s="15" t="n">
        <v>826</v>
      </c>
      <c r="U7021" s="15" t="s">
        <v>24</v>
      </c>
      <c r="V7021" s="18" t="n">
        <f aca="false">IF(ISNUMBER(T7021),T7021,0)</f>
        <v>826</v>
      </c>
      <c r="W7021" s="15" t="n">
        <f aca="false">IF(U7021="Yes",1,0)</f>
        <v>0</v>
      </c>
      <c r="X7021" s="15" t="str">
        <f aca="false">IF(F7021&lt;=12,"0-12 months",IF(F7021&lt;=24,"13-24 months",IF(F7021&lt;=48,"25-48 months","49-72 months")))</f>
        <v>25-48 months</v>
      </c>
      <c r="Y7021" s="15" t="str">
        <f aca="false">IF(C7021=1,"Yes","No")</f>
        <v>No</v>
      </c>
      <c r="Z7021" s="15" t="n">
        <f aca="false">COUNTIF(J7021:O7021,"Yes")</f>
        <v>0</v>
      </c>
      <c r="AA7021" s="18" t="n">
        <f aca="false">S7021*W7021</f>
        <v>0</v>
      </c>
      <c r="AB7021" s="15" t="n">
        <f aca="false">(P7021="Month-to-month")+(I7021="Fiber optic")+(R7021="Electronic check")+(F7021&lt;=12)+(M7021="No")+(J7021="No")</f>
        <v>0</v>
      </c>
      <c r="AC7021" s="15" t="str">
        <f aca="false">IF(AB7021&gt;=5,"High",IF(AB7021&gt;=3,"Medium","Low"))</f>
        <v>Low</v>
      </c>
    </row>
    <row r="7022" customFormat="false" ht="15" hidden="false" customHeight="false" outlineLevel="0" collapsed="false">
      <c r="A7022" s="15" t="s">
        <v>7119</v>
      </c>
      <c r="B7022" s="15" t="s">
        <v>98</v>
      </c>
      <c r="C7022" s="15" t="n">
        <v>0</v>
      </c>
      <c r="D7022" s="15" t="s">
        <v>26</v>
      </c>
      <c r="E7022" s="15" t="s">
        <v>26</v>
      </c>
      <c r="F7022" s="15" t="n">
        <v>12</v>
      </c>
      <c r="G7022" s="15" t="s">
        <v>26</v>
      </c>
      <c r="H7022" s="15" t="s">
        <v>24</v>
      </c>
      <c r="I7022" s="15" t="s">
        <v>24</v>
      </c>
      <c r="J7022" s="15" t="s">
        <v>28</v>
      </c>
      <c r="K7022" s="15" t="s">
        <v>28</v>
      </c>
      <c r="L7022" s="15" t="s">
        <v>28</v>
      </c>
      <c r="M7022" s="15" t="s">
        <v>28</v>
      </c>
      <c r="N7022" s="15" t="s">
        <v>28</v>
      </c>
      <c r="O7022" s="15" t="s">
        <v>28</v>
      </c>
      <c r="P7022" s="15" t="s">
        <v>25</v>
      </c>
      <c r="Q7022" s="15" t="s">
        <v>26</v>
      </c>
      <c r="R7022" s="15" t="s">
        <v>15</v>
      </c>
      <c r="S7022" s="18" t="n">
        <v>19.2</v>
      </c>
      <c r="T7022" s="15" t="n">
        <v>239</v>
      </c>
      <c r="U7022" s="15" t="s">
        <v>24</v>
      </c>
      <c r="V7022" s="18" t="n">
        <f aca="false">IF(ISNUMBER(T7022),T7022,0)</f>
        <v>239</v>
      </c>
      <c r="W7022" s="15" t="n">
        <f aca="false">IF(U7022="Yes",1,0)</f>
        <v>0</v>
      </c>
      <c r="X7022" s="15" t="str">
        <f aca="false">IF(F7022&lt;=12,"0-12 months",IF(F7022&lt;=24,"13-24 months",IF(F7022&lt;=48,"25-48 months","49-72 months")))</f>
        <v>0-12 months</v>
      </c>
      <c r="Y7022" s="15" t="str">
        <f aca="false">IF(C7022=1,"Yes","No")</f>
        <v>No</v>
      </c>
      <c r="Z7022" s="15" t="n">
        <f aca="false">COUNTIF(J7022:O7022,"Yes")</f>
        <v>0</v>
      </c>
      <c r="AA7022" s="18" t="n">
        <f aca="false">S7022*W7022</f>
        <v>0</v>
      </c>
      <c r="AB7022" s="15" t="n">
        <f aca="false">(P7022="Month-to-month")+(I7022="Fiber optic")+(R7022="Electronic check")+(F7022&lt;=12)+(M7022="No")+(J7022="No")</f>
        <v>3</v>
      </c>
      <c r="AC7022" s="15" t="str">
        <f aca="false">IF(AB7022&gt;=5,"High",IF(AB7022&gt;=3,"Medium","Low"))</f>
        <v>Medium</v>
      </c>
    </row>
    <row r="7023" customFormat="false" ht="15" hidden="false" customHeight="false" outlineLevel="0" collapsed="false">
      <c r="A7023" s="15" t="s">
        <v>7120</v>
      </c>
      <c r="B7023" s="15" t="s">
        <v>98</v>
      </c>
      <c r="C7023" s="15" t="n">
        <v>0</v>
      </c>
      <c r="D7023" s="15" t="s">
        <v>24</v>
      </c>
      <c r="E7023" s="15" t="s">
        <v>24</v>
      </c>
      <c r="F7023" s="15" t="n">
        <v>12</v>
      </c>
      <c r="G7023" s="15" t="s">
        <v>26</v>
      </c>
      <c r="H7023" s="15" t="s">
        <v>24</v>
      </c>
      <c r="I7023" s="15" t="s">
        <v>96</v>
      </c>
      <c r="J7023" s="15" t="s">
        <v>24</v>
      </c>
      <c r="K7023" s="15" t="s">
        <v>24</v>
      </c>
      <c r="L7023" s="15" t="s">
        <v>24</v>
      </c>
      <c r="M7023" s="15" t="s">
        <v>26</v>
      </c>
      <c r="N7023" s="15" t="s">
        <v>26</v>
      </c>
      <c r="O7023" s="15" t="s">
        <v>24</v>
      </c>
      <c r="P7023" s="15" t="s">
        <v>27</v>
      </c>
      <c r="Q7023" s="15" t="s">
        <v>26</v>
      </c>
      <c r="R7023" s="15" t="s">
        <v>15</v>
      </c>
      <c r="S7023" s="18" t="n">
        <v>59.8</v>
      </c>
      <c r="T7023" s="15" t="n">
        <v>727.8</v>
      </c>
      <c r="U7023" s="15" t="s">
        <v>26</v>
      </c>
      <c r="V7023" s="18" t="n">
        <f aca="false">IF(ISNUMBER(T7023),T7023,0)</f>
        <v>727.8</v>
      </c>
      <c r="W7023" s="15" t="n">
        <f aca="false">IF(U7023="Yes",1,0)</f>
        <v>1</v>
      </c>
      <c r="X7023" s="15" t="str">
        <f aca="false">IF(F7023&lt;=12,"0-12 months",IF(F7023&lt;=24,"13-24 months",IF(F7023&lt;=48,"25-48 months","49-72 months")))</f>
        <v>0-12 months</v>
      </c>
      <c r="Y7023" s="15" t="str">
        <f aca="false">IF(C7023=1,"Yes","No")</f>
        <v>No</v>
      </c>
      <c r="Z7023" s="15" t="n">
        <f aca="false">COUNTIF(J7023:O7023,"Yes")</f>
        <v>2</v>
      </c>
      <c r="AA7023" s="18" t="n">
        <f aca="false">S7023*W7023</f>
        <v>59.8</v>
      </c>
      <c r="AB7023" s="15" t="n">
        <f aca="false">(P7023="Month-to-month")+(I7023="Fiber optic")+(R7023="Electronic check")+(F7023&lt;=12)+(M7023="No")+(J7023="No")</f>
        <v>3</v>
      </c>
      <c r="AC7023" s="15" t="str">
        <f aca="false">IF(AB7023&gt;=5,"High",IF(AB7023&gt;=3,"Medium","Low"))</f>
        <v>Medium</v>
      </c>
    </row>
    <row r="7024" customFormat="false" ht="15" hidden="false" customHeight="false" outlineLevel="0" collapsed="false">
      <c r="A7024" s="15" t="s">
        <v>7121</v>
      </c>
      <c r="B7024" s="15" t="s">
        <v>98</v>
      </c>
      <c r="C7024" s="15" t="n">
        <v>0</v>
      </c>
      <c r="D7024" s="15" t="s">
        <v>24</v>
      </c>
      <c r="E7024" s="15" t="s">
        <v>24</v>
      </c>
      <c r="F7024" s="15" t="n">
        <v>72</v>
      </c>
      <c r="G7024" s="15" t="s">
        <v>26</v>
      </c>
      <c r="H7024" s="15" t="s">
        <v>26</v>
      </c>
      <c r="I7024" s="15" t="s">
        <v>102</v>
      </c>
      <c r="J7024" s="15" t="s">
        <v>24</v>
      </c>
      <c r="K7024" s="15" t="s">
        <v>26</v>
      </c>
      <c r="L7024" s="15" t="s">
        <v>26</v>
      </c>
      <c r="M7024" s="15" t="s">
        <v>24</v>
      </c>
      <c r="N7024" s="15" t="s">
        <v>26</v>
      </c>
      <c r="O7024" s="15" t="s">
        <v>26</v>
      </c>
      <c r="P7024" s="15" t="s">
        <v>27</v>
      </c>
      <c r="Q7024" s="15" t="s">
        <v>26</v>
      </c>
      <c r="R7024" s="15" t="s">
        <v>15</v>
      </c>
      <c r="S7024" s="18" t="n">
        <v>104.95</v>
      </c>
      <c r="T7024" s="15" t="n">
        <v>7544.3</v>
      </c>
      <c r="U7024" s="15" t="s">
        <v>24</v>
      </c>
      <c r="V7024" s="18" t="n">
        <f aca="false">IF(ISNUMBER(T7024),T7024,0)</f>
        <v>7544.3</v>
      </c>
      <c r="W7024" s="15" t="n">
        <f aca="false">IF(U7024="Yes",1,0)</f>
        <v>0</v>
      </c>
      <c r="X7024" s="15" t="str">
        <f aca="false">IF(F7024&lt;=12,"0-12 months",IF(F7024&lt;=24,"13-24 months",IF(F7024&lt;=48,"25-48 months","49-72 months")))</f>
        <v>49-72 months</v>
      </c>
      <c r="Y7024" s="15" t="str">
        <f aca="false">IF(C7024=1,"Yes","No")</f>
        <v>No</v>
      </c>
      <c r="Z7024" s="15" t="n">
        <f aca="false">COUNTIF(J7024:O7024,"Yes")</f>
        <v>4</v>
      </c>
      <c r="AA7024" s="18" t="n">
        <f aca="false">S7024*W7024</f>
        <v>0</v>
      </c>
      <c r="AB7024" s="15" t="n">
        <f aca="false">(P7024="Month-to-month")+(I7024="Fiber optic")+(R7024="Electronic check")+(F7024&lt;=12)+(M7024="No")+(J7024="No")</f>
        <v>4</v>
      </c>
      <c r="AC7024" s="15" t="str">
        <f aca="false">IF(AB7024&gt;=5,"High",IF(AB7024&gt;=3,"Medium","Low"))</f>
        <v>Medium</v>
      </c>
    </row>
    <row r="7025" customFormat="false" ht="15" hidden="false" customHeight="false" outlineLevel="0" collapsed="false">
      <c r="A7025" s="15" t="s">
        <v>7122</v>
      </c>
      <c r="B7025" s="15" t="s">
        <v>94</v>
      </c>
      <c r="C7025" s="15" t="n">
        <v>1</v>
      </c>
      <c r="D7025" s="15" t="s">
        <v>26</v>
      </c>
      <c r="E7025" s="15" t="s">
        <v>24</v>
      </c>
      <c r="F7025" s="15" t="n">
        <v>63</v>
      </c>
      <c r="G7025" s="15" t="s">
        <v>26</v>
      </c>
      <c r="H7025" s="15" t="s">
        <v>26</v>
      </c>
      <c r="I7025" s="15" t="s">
        <v>102</v>
      </c>
      <c r="J7025" s="15" t="s">
        <v>24</v>
      </c>
      <c r="K7025" s="15" t="s">
        <v>26</v>
      </c>
      <c r="L7025" s="15" t="s">
        <v>26</v>
      </c>
      <c r="M7025" s="15" t="s">
        <v>24</v>
      </c>
      <c r="N7025" s="15" t="s">
        <v>26</v>
      </c>
      <c r="O7025" s="15" t="s">
        <v>26</v>
      </c>
      <c r="P7025" s="15" t="s">
        <v>25</v>
      </c>
      <c r="Q7025" s="15" t="s">
        <v>26</v>
      </c>
      <c r="R7025" s="15" t="s">
        <v>15</v>
      </c>
      <c r="S7025" s="18" t="n">
        <v>103.5</v>
      </c>
      <c r="T7025" s="15" t="n">
        <v>6479.4</v>
      </c>
      <c r="U7025" s="15" t="s">
        <v>24</v>
      </c>
      <c r="V7025" s="18" t="n">
        <f aca="false">IF(ISNUMBER(T7025),T7025,0)</f>
        <v>6479.4</v>
      </c>
      <c r="W7025" s="15" t="n">
        <f aca="false">IF(U7025="Yes",1,0)</f>
        <v>0</v>
      </c>
      <c r="X7025" s="15" t="str">
        <f aca="false">IF(F7025&lt;=12,"0-12 months",IF(F7025&lt;=24,"13-24 months",IF(F7025&lt;=48,"25-48 months","49-72 months")))</f>
        <v>49-72 months</v>
      </c>
      <c r="Y7025" s="15" t="str">
        <f aca="false">IF(C7025=1,"Yes","No")</f>
        <v>Yes</v>
      </c>
      <c r="Z7025" s="15" t="n">
        <f aca="false">COUNTIF(J7025:O7025,"Yes")</f>
        <v>4</v>
      </c>
      <c r="AA7025" s="18" t="n">
        <f aca="false">S7025*W7025</f>
        <v>0</v>
      </c>
      <c r="AB7025" s="15" t="n">
        <f aca="false">(P7025="Month-to-month")+(I7025="Fiber optic")+(R7025="Electronic check")+(F7025&lt;=12)+(M7025="No")+(J7025="No")</f>
        <v>5</v>
      </c>
      <c r="AC7025" s="15" t="str">
        <f aca="false">IF(AB7025&gt;=5,"High",IF(AB7025&gt;=3,"Medium","Low"))</f>
        <v>High</v>
      </c>
    </row>
    <row r="7026" customFormat="false" ht="15" hidden="false" customHeight="false" outlineLevel="0" collapsed="false">
      <c r="A7026" s="15" t="s">
        <v>7123</v>
      </c>
      <c r="B7026" s="15" t="s">
        <v>98</v>
      </c>
      <c r="C7026" s="15" t="n">
        <v>0</v>
      </c>
      <c r="D7026" s="15" t="s">
        <v>26</v>
      </c>
      <c r="E7026" s="15" t="s">
        <v>24</v>
      </c>
      <c r="F7026" s="15" t="n">
        <v>44</v>
      </c>
      <c r="G7026" s="15" t="s">
        <v>26</v>
      </c>
      <c r="H7026" s="15" t="s">
        <v>26</v>
      </c>
      <c r="I7026" s="15" t="s">
        <v>102</v>
      </c>
      <c r="J7026" s="15" t="s">
        <v>26</v>
      </c>
      <c r="K7026" s="15" t="s">
        <v>24</v>
      </c>
      <c r="L7026" s="15" t="s">
        <v>26</v>
      </c>
      <c r="M7026" s="15" t="s">
        <v>24</v>
      </c>
      <c r="N7026" s="15" t="s">
        <v>24</v>
      </c>
      <c r="O7026" s="15" t="s">
        <v>24</v>
      </c>
      <c r="P7026" s="15" t="s">
        <v>25</v>
      </c>
      <c r="Q7026" s="15" t="s">
        <v>26</v>
      </c>
      <c r="R7026" s="15" t="s">
        <v>21</v>
      </c>
      <c r="S7026" s="18" t="n">
        <v>84.8</v>
      </c>
      <c r="T7026" s="15" t="n">
        <v>3626.35</v>
      </c>
      <c r="U7026" s="15" t="s">
        <v>24</v>
      </c>
      <c r="V7026" s="18" t="n">
        <f aca="false">IF(ISNUMBER(T7026),T7026,0)</f>
        <v>3626.35</v>
      </c>
      <c r="W7026" s="15" t="n">
        <f aca="false">IF(U7026="Yes",1,0)</f>
        <v>0</v>
      </c>
      <c r="X7026" s="15" t="str">
        <f aca="false">IF(F7026&lt;=12,"0-12 months",IF(F7026&lt;=24,"13-24 months",IF(F7026&lt;=48,"25-48 months","49-72 months")))</f>
        <v>25-48 months</v>
      </c>
      <c r="Y7026" s="15" t="str">
        <f aca="false">IF(C7026=1,"Yes","No")</f>
        <v>No</v>
      </c>
      <c r="Z7026" s="15" t="n">
        <f aca="false">COUNTIF(J7026:O7026,"Yes")</f>
        <v>2</v>
      </c>
      <c r="AA7026" s="18" t="n">
        <f aca="false">S7026*W7026</f>
        <v>0</v>
      </c>
      <c r="AB7026" s="15" t="n">
        <f aca="false">(P7026="Month-to-month")+(I7026="Fiber optic")+(R7026="Electronic check")+(F7026&lt;=12)+(M7026="No")+(J7026="No")</f>
        <v>3</v>
      </c>
      <c r="AC7026" s="15" t="str">
        <f aca="false">IF(AB7026&gt;=5,"High",IF(AB7026&gt;=3,"Medium","Low"))</f>
        <v>Medium</v>
      </c>
    </row>
    <row r="7027" customFormat="false" ht="15" hidden="false" customHeight="false" outlineLevel="0" collapsed="false">
      <c r="A7027" s="15" t="s">
        <v>7124</v>
      </c>
      <c r="B7027" s="15" t="s">
        <v>94</v>
      </c>
      <c r="C7027" s="15" t="n">
        <v>0</v>
      </c>
      <c r="D7027" s="15" t="s">
        <v>24</v>
      </c>
      <c r="E7027" s="15" t="s">
        <v>24</v>
      </c>
      <c r="F7027" s="15" t="n">
        <v>18</v>
      </c>
      <c r="G7027" s="15" t="s">
        <v>26</v>
      </c>
      <c r="H7027" s="15" t="s">
        <v>26</v>
      </c>
      <c r="I7027" s="15" t="s">
        <v>102</v>
      </c>
      <c r="J7027" s="15" t="s">
        <v>24</v>
      </c>
      <c r="K7027" s="15" t="s">
        <v>24</v>
      </c>
      <c r="L7027" s="15" t="s">
        <v>26</v>
      </c>
      <c r="M7027" s="15" t="s">
        <v>26</v>
      </c>
      <c r="N7027" s="15" t="s">
        <v>24</v>
      </c>
      <c r="O7027" s="15" t="s">
        <v>26</v>
      </c>
      <c r="P7027" s="15" t="s">
        <v>25</v>
      </c>
      <c r="Q7027" s="15" t="s">
        <v>26</v>
      </c>
      <c r="R7027" s="15" t="s">
        <v>19</v>
      </c>
      <c r="S7027" s="18" t="n">
        <v>95.05</v>
      </c>
      <c r="T7027" s="15" t="n">
        <v>1679.4</v>
      </c>
      <c r="U7027" s="15" t="s">
        <v>24</v>
      </c>
      <c r="V7027" s="18" t="n">
        <f aca="false">IF(ISNUMBER(T7027),T7027,0)</f>
        <v>1679.4</v>
      </c>
      <c r="W7027" s="15" t="n">
        <f aca="false">IF(U7027="Yes",1,0)</f>
        <v>0</v>
      </c>
      <c r="X7027" s="15" t="str">
        <f aca="false">IF(F7027&lt;=12,"0-12 months",IF(F7027&lt;=24,"13-24 months",IF(F7027&lt;=48,"25-48 months","49-72 months")))</f>
        <v>13-24 months</v>
      </c>
      <c r="Y7027" s="15" t="str">
        <f aca="false">IF(C7027=1,"Yes","No")</f>
        <v>No</v>
      </c>
      <c r="Z7027" s="15" t="n">
        <f aca="false">COUNTIF(J7027:O7027,"Yes")</f>
        <v>3</v>
      </c>
      <c r="AA7027" s="18" t="n">
        <f aca="false">S7027*W7027</f>
        <v>0</v>
      </c>
      <c r="AB7027" s="15" t="n">
        <f aca="false">(P7027="Month-to-month")+(I7027="Fiber optic")+(R7027="Electronic check")+(F7027&lt;=12)+(M7027="No")+(J7027="No")</f>
        <v>3</v>
      </c>
      <c r="AC7027" s="15" t="str">
        <f aca="false">IF(AB7027&gt;=5,"High",IF(AB7027&gt;=3,"Medium","Low"))</f>
        <v>Medium</v>
      </c>
    </row>
    <row r="7028" customFormat="false" ht="15" hidden="false" customHeight="false" outlineLevel="0" collapsed="false">
      <c r="A7028" s="15" t="s">
        <v>7125</v>
      </c>
      <c r="B7028" s="15" t="s">
        <v>94</v>
      </c>
      <c r="C7028" s="15" t="n">
        <v>0</v>
      </c>
      <c r="D7028" s="15" t="s">
        <v>24</v>
      </c>
      <c r="E7028" s="15" t="s">
        <v>24</v>
      </c>
      <c r="F7028" s="15" t="n">
        <v>9</v>
      </c>
      <c r="G7028" s="15" t="s">
        <v>26</v>
      </c>
      <c r="H7028" s="15" t="s">
        <v>24</v>
      </c>
      <c r="I7028" s="15" t="s">
        <v>96</v>
      </c>
      <c r="J7028" s="15" t="s">
        <v>24</v>
      </c>
      <c r="K7028" s="15" t="s">
        <v>24</v>
      </c>
      <c r="L7028" s="15" t="s">
        <v>24</v>
      </c>
      <c r="M7028" s="15" t="s">
        <v>24</v>
      </c>
      <c r="N7028" s="15" t="s">
        <v>24</v>
      </c>
      <c r="O7028" s="15" t="s">
        <v>24</v>
      </c>
      <c r="P7028" s="15" t="s">
        <v>25</v>
      </c>
      <c r="Q7028" s="15" t="s">
        <v>26</v>
      </c>
      <c r="R7028" s="15" t="s">
        <v>19</v>
      </c>
      <c r="S7028" s="18" t="n">
        <v>44.2</v>
      </c>
      <c r="T7028" s="15" t="n">
        <v>403.35</v>
      </c>
      <c r="U7028" s="15" t="s">
        <v>26</v>
      </c>
      <c r="V7028" s="18" t="n">
        <f aca="false">IF(ISNUMBER(T7028),T7028,0)</f>
        <v>403.35</v>
      </c>
      <c r="W7028" s="15" t="n">
        <f aca="false">IF(U7028="Yes",1,0)</f>
        <v>1</v>
      </c>
      <c r="X7028" s="15" t="str">
        <f aca="false">IF(F7028&lt;=12,"0-12 months",IF(F7028&lt;=24,"13-24 months",IF(F7028&lt;=48,"25-48 months","49-72 months")))</f>
        <v>0-12 months</v>
      </c>
      <c r="Y7028" s="15" t="str">
        <f aca="false">IF(C7028=1,"Yes","No")</f>
        <v>No</v>
      </c>
      <c r="Z7028" s="15" t="n">
        <f aca="false">COUNTIF(J7028:O7028,"Yes")</f>
        <v>0</v>
      </c>
      <c r="AA7028" s="18" t="n">
        <f aca="false">S7028*W7028</f>
        <v>44.2</v>
      </c>
      <c r="AB7028" s="15" t="n">
        <f aca="false">(P7028="Month-to-month")+(I7028="Fiber optic")+(R7028="Electronic check")+(F7028&lt;=12)+(M7028="No")+(J7028="No")</f>
        <v>4</v>
      </c>
      <c r="AC7028" s="15" t="str">
        <f aca="false">IF(AB7028&gt;=5,"High",IF(AB7028&gt;=3,"Medium","Low"))</f>
        <v>Medium</v>
      </c>
    </row>
    <row r="7029" customFormat="false" ht="15" hidden="false" customHeight="false" outlineLevel="0" collapsed="false">
      <c r="A7029" s="15" t="s">
        <v>7126</v>
      </c>
      <c r="B7029" s="15" t="s">
        <v>98</v>
      </c>
      <c r="C7029" s="15" t="n">
        <v>0</v>
      </c>
      <c r="D7029" s="15" t="s">
        <v>24</v>
      </c>
      <c r="E7029" s="15" t="s">
        <v>24</v>
      </c>
      <c r="F7029" s="15" t="n">
        <v>13</v>
      </c>
      <c r="G7029" s="15" t="s">
        <v>26</v>
      </c>
      <c r="H7029" s="15" t="s">
        <v>24</v>
      </c>
      <c r="I7029" s="15" t="s">
        <v>96</v>
      </c>
      <c r="J7029" s="15" t="s">
        <v>24</v>
      </c>
      <c r="K7029" s="15" t="s">
        <v>26</v>
      </c>
      <c r="L7029" s="15" t="s">
        <v>24</v>
      </c>
      <c r="M7029" s="15" t="s">
        <v>26</v>
      </c>
      <c r="N7029" s="15" t="s">
        <v>26</v>
      </c>
      <c r="O7029" s="15" t="s">
        <v>26</v>
      </c>
      <c r="P7029" s="15" t="s">
        <v>25</v>
      </c>
      <c r="Q7029" s="15" t="s">
        <v>24</v>
      </c>
      <c r="R7029" s="15" t="s">
        <v>17</v>
      </c>
      <c r="S7029" s="18" t="n">
        <v>73.35</v>
      </c>
      <c r="T7029" s="15" t="n">
        <v>931.55</v>
      </c>
      <c r="U7029" s="15" t="s">
        <v>24</v>
      </c>
      <c r="V7029" s="18" t="n">
        <f aca="false">IF(ISNUMBER(T7029),T7029,0)</f>
        <v>931.55</v>
      </c>
      <c r="W7029" s="15" t="n">
        <f aca="false">IF(U7029="Yes",1,0)</f>
        <v>0</v>
      </c>
      <c r="X7029" s="15" t="str">
        <f aca="false">IF(F7029&lt;=12,"0-12 months",IF(F7029&lt;=24,"13-24 months",IF(F7029&lt;=48,"25-48 months","49-72 months")))</f>
        <v>13-24 months</v>
      </c>
      <c r="Y7029" s="15" t="str">
        <f aca="false">IF(C7029=1,"Yes","No")</f>
        <v>No</v>
      </c>
      <c r="Z7029" s="15" t="n">
        <f aca="false">COUNTIF(J7029:O7029,"Yes")</f>
        <v>4</v>
      </c>
      <c r="AA7029" s="18" t="n">
        <f aca="false">S7029*W7029</f>
        <v>0</v>
      </c>
      <c r="AB7029" s="15" t="n">
        <f aca="false">(P7029="Month-to-month")+(I7029="Fiber optic")+(R7029="Electronic check")+(F7029&lt;=12)+(M7029="No")+(J7029="No")</f>
        <v>2</v>
      </c>
      <c r="AC7029" s="15" t="str">
        <f aca="false">IF(AB7029&gt;=5,"High",IF(AB7029&gt;=3,"Medium","Low"))</f>
        <v>Low</v>
      </c>
    </row>
    <row r="7030" customFormat="false" ht="15" hidden="false" customHeight="false" outlineLevel="0" collapsed="false">
      <c r="A7030" s="15" t="s">
        <v>7127</v>
      </c>
      <c r="B7030" s="15" t="s">
        <v>94</v>
      </c>
      <c r="C7030" s="15" t="n">
        <v>0</v>
      </c>
      <c r="D7030" s="15" t="s">
        <v>26</v>
      </c>
      <c r="E7030" s="15" t="s">
        <v>24</v>
      </c>
      <c r="F7030" s="15" t="n">
        <v>68</v>
      </c>
      <c r="G7030" s="15" t="s">
        <v>26</v>
      </c>
      <c r="H7030" s="15" t="s">
        <v>24</v>
      </c>
      <c r="I7030" s="15" t="s">
        <v>96</v>
      </c>
      <c r="J7030" s="15" t="s">
        <v>24</v>
      </c>
      <c r="K7030" s="15" t="s">
        <v>26</v>
      </c>
      <c r="L7030" s="15" t="s">
        <v>24</v>
      </c>
      <c r="M7030" s="15" t="s">
        <v>26</v>
      </c>
      <c r="N7030" s="15" t="s">
        <v>26</v>
      </c>
      <c r="O7030" s="15" t="s">
        <v>24</v>
      </c>
      <c r="P7030" s="15" t="s">
        <v>29</v>
      </c>
      <c r="Q7030" s="15" t="s">
        <v>24</v>
      </c>
      <c r="R7030" s="15" t="s">
        <v>19</v>
      </c>
      <c r="S7030" s="18" t="n">
        <v>64.1</v>
      </c>
      <c r="T7030" s="15" t="n">
        <v>4326.25</v>
      </c>
      <c r="U7030" s="15" t="s">
        <v>24</v>
      </c>
      <c r="V7030" s="18" t="n">
        <f aca="false">IF(ISNUMBER(T7030),T7030,0)</f>
        <v>4326.25</v>
      </c>
      <c r="W7030" s="15" t="n">
        <f aca="false">IF(U7030="Yes",1,0)</f>
        <v>0</v>
      </c>
      <c r="X7030" s="15" t="str">
        <f aca="false">IF(F7030&lt;=12,"0-12 months",IF(F7030&lt;=24,"13-24 months",IF(F7030&lt;=48,"25-48 months","49-72 months")))</f>
        <v>49-72 months</v>
      </c>
      <c r="Y7030" s="15" t="str">
        <f aca="false">IF(C7030=1,"Yes","No")</f>
        <v>No</v>
      </c>
      <c r="Z7030" s="15" t="n">
        <f aca="false">COUNTIF(J7030:O7030,"Yes")</f>
        <v>3</v>
      </c>
      <c r="AA7030" s="18" t="n">
        <f aca="false">S7030*W7030</f>
        <v>0</v>
      </c>
      <c r="AB7030" s="15" t="n">
        <f aca="false">(P7030="Month-to-month")+(I7030="Fiber optic")+(R7030="Electronic check")+(F7030&lt;=12)+(M7030="No")+(J7030="No")</f>
        <v>1</v>
      </c>
      <c r="AC7030" s="15" t="str">
        <f aca="false">IF(AB7030&gt;=5,"High",IF(AB7030&gt;=3,"Medium","Low"))</f>
        <v>Low</v>
      </c>
    </row>
    <row r="7031" customFormat="false" ht="15" hidden="false" customHeight="false" outlineLevel="0" collapsed="false">
      <c r="A7031" s="15" t="s">
        <v>7128</v>
      </c>
      <c r="B7031" s="15" t="s">
        <v>94</v>
      </c>
      <c r="C7031" s="15" t="n">
        <v>1</v>
      </c>
      <c r="D7031" s="15" t="s">
        <v>24</v>
      </c>
      <c r="E7031" s="15" t="s">
        <v>24</v>
      </c>
      <c r="F7031" s="15" t="n">
        <v>6</v>
      </c>
      <c r="G7031" s="15" t="s">
        <v>24</v>
      </c>
      <c r="H7031" s="15" t="s">
        <v>95</v>
      </c>
      <c r="I7031" s="15" t="s">
        <v>96</v>
      </c>
      <c r="J7031" s="15" t="s">
        <v>24</v>
      </c>
      <c r="K7031" s="15" t="s">
        <v>24</v>
      </c>
      <c r="L7031" s="15" t="s">
        <v>24</v>
      </c>
      <c r="M7031" s="15" t="s">
        <v>24</v>
      </c>
      <c r="N7031" s="15" t="s">
        <v>26</v>
      </c>
      <c r="O7031" s="15" t="s">
        <v>26</v>
      </c>
      <c r="P7031" s="15" t="s">
        <v>25</v>
      </c>
      <c r="Q7031" s="15" t="s">
        <v>26</v>
      </c>
      <c r="R7031" s="15" t="s">
        <v>15</v>
      </c>
      <c r="S7031" s="18" t="n">
        <v>44.4</v>
      </c>
      <c r="T7031" s="15" t="n">
        <v>263.05</v>
      </c>
      <c r="U7031" s="15" t="s">
        <v>24</v>
      </c>
      <c r="V7031" s="18" t="n">
        <f aca="false">IF(ISNUMBER(T7031),T7031,0)</f>
        <v>263.05</v>
      </c>
      <c r="W7031" s="15" t="n">
        <f aca="false">IF(U7031="Yes",1,0)</f>
        <v>0</v>
      </c>
      <c r="X7031" s="15" t="str">
        <f aca="false">IF(F7031&lt;=12,"0-12 months",IF(F7031&lt;=24,"13-24 months",IF(F7031&lt;=48,"25-48 months","49-72 months")))</f>
        <v>0-12 months</v>
      </c>
      <c r="Y7031" s="15" t="str">
        <f aca="false">IF(C7031=1,"Yes","No")</f>
        <v>Yes</v>
      </c>
      <c r="Z7031" s="15" t="n">
        <f aca="false">COUNTIF(J7031:O7031,"Yes")</f>
        <v>2</v>
      </c>
      <c r="AA7031" s="18" t="n">
        <f aca="false">S7031*W7031</f>
        <v>0</v>
      </c>
      <c r="AB7031" s="15" t="n">
        <f aca="false">(P7031="Month-to-month")+(I7031="Fiber optic")+(R7031="Electronic check")+(F7031&lt;=12)+(M7031="No")+(J7031="No")</f>
        <v>5</v>
      </c>
      <c r="AC7031" s="15" t="str">
        <f aca="false">IF(AB7031&gt;=5,"High",IF(AB7031&gt;=3,"Medium","Low"))</f>
        <v>High</v>
      </c>
    </row>
    <row r="7032" customFormat="false" ht="15" hidden="false" customHeight="false" outlineLevel="0" collapsed="false">
      <c r="A7032" s="15" t="s">
        <v>7129</v>
      </c>
      <c r="B7032" s="15" t="s">
        <v>94</v>
      </c>
      <c r="C7032" s="15" t="n">
        <v>0</v>
      </c>
      <c r="D7032" s="15" t="s">
        <v>24</v>
      </c>
      <c r="E7032" s="15" t="s">
        <v>24</v>
      </c>
      <c r="F7032" s="15" t="n">
        <v>2</v>
      </c>
      <c r="G7032" s="15" t="s">
        <v>26</v>
      </c>
      <c r="H7032" s="15" t="s">
        <v>24</v>
      </c>
      <c r="I7032" s="15" t="s">
        <v>24</v>
      </c>
      <c r="J7032" s="15" t="s">
        <v>28</v>
      </c>
      <c r="K7032" s="15" t="s">
        <v>28</v>
      </c>
      <c r="L7032" s="15" t="s">
        <v>28</v>
      </c>
      <c r="M7032" s="15" t="s">
        <v>28</v>
      </c>
      <c r="N7032" s="15" t="s">
        <v>28</v>
      </c>
      <c r="O7032" s="15" t="s">
        <v>28</v>
      </c>
      <c r="P7032" s="15" t="s">
        <v>25</v>
      </c>
      <c r="Q7032" s="15" t="s">
        <v>26</v>
      </c>
      <c r="R7032" s="15" t="s">
        <v>17</v>
      </c>
      <c r="S7032" s="18" t="n">
        <v>20.05</v>
      </c>
      <c r="T7032" s="15" t="n">
        <v>39.25</v>
      </c>
      <c r="U7032" s="15" t="s">
        <v>24</v>
      </c>
      <c r="V7032" s="18" t="n">
        <f aca="false">IF(ISNUMBER(T7032),T7032,0)</f>
        <v>39.25</v>
      </c>
      <c r="W7032" s="15" t="n">
        <f aca="false">IF(U7032="Yes",1,0)</f>
        <v>0</v>
      </c>
      <c r="X7032" s="15" t="str">
        <f aca="false">IF(F7032&lt;=12,"0-12 months",IF(F7032&lt;=24,"13-24 months",IF(F7032&lt;=48,"25-48 months","49-72 months")))</f>
        <v>0-12 months</v>
      </c>
      <c r="Y7032" s="15" t="str">
        <f aca="false">IF(C7032=1,"Yes","No")</f>
        <v>No</v>
      </c>
      <c r="Z7032" s="15" t="n">
        <f aca="false">COUNTIF(J7032:O7032,"Yes")</f>
        <v>0</v>
      </c>
      <c r="AA7032" s="18" t="n">
        <f aca="false">S7032*W7032</f>
        <v>0</v>
      </c>
      <c r="AB7032" s="15" t="n">
        <f aca="false">(P7032="Month-to-month")+(I7032="Fiber optic")+(R7032="Electronic check")+(F7032&lt;=12)+(M7032="No")+(J7032="No")</f>
        <v>2</v>
      </c>
      <c r="AC7032" s="15" t="str">
        <f aca="false">IF(AB7032&gt;=5,"High",IF(AB7032&gt;=3,"Medium","Low"))</f>
        <v>Low</v>
      </c>
    </row>
    <row r="7033" customFormat="false" ht="15" hidden="false" customHeight="false" outlineLevel="0" collapsed="false">
      <c r="A7033" s="15" t="s">
        <v>7130</v>
      </c>
      <c r="B7033" s="15" t="s">
        <v>98</v>
      </c>
      <c r="C7033" s="15" t="n">
        <v>1</v>
      </c>
      <c r="D7033" s="15" t="s">
        <v>26</v>
      </c>
      <c r="E7033" s="15" t="s">
        <v>24</v>
      </c>
      <c r="F7033" s="15" t="n">
        <v>55</v>
      </c>
      <c r="G7033" s="15" t="s">
        <v>26</v>
      </c>
      <c r="H7033" s="15" t="s">
        <v>26</v>
      </c>
      <c r="I7033" s="15" t="s">
        <v>96</v>
      </c>
      <c r="J7033" s="15" t="s">
        <v>26</v>
      </c>
      <c r="K7033" s="15" t="s">
        <v>26</v>
      </c>
      <c r="L7033" s="15" t="s">
        <v>24</v>
      </c>
      <c r="M7033" s="15" t="s">
        <v>24</v>
      </c>
      <c r="N7033" s="15" t="s">
        <v>24</v>
      </c>
      <c r="O7033" s="15" t="s">
        <v>24</v>
      </c>
      <c r="P7033" s="15" t="s">
        <v>27</v>
      </c>
      <c r="Q7033" s="15" t="s">
        <v>24</v>
      </c>
      <c r="R7033" s="15" t="s">
        <v>21</v>
      </c>
      <c r="S7033" s="18" t="n">
        <v>60</v>
      </c>
      <c r="T7033" s="15" t="n">
        <v>3316.1</v>
      </c>
      <c r="U7033" s="15" t="s">
        <v>24</v>
      </c>
      <c r="V7033" s="18" t="n">
        <f aca="false">IF(ISNUMBER(T7033),T7033,0)</f>
        <v>3316.1</v>
      </c>
      <c r="W7033" s="15" t="n">
        <f aca="false">IF(U7033="Yes",1,0)</f>
        <v>0</v>
      </c>
      <c r="X7033" s="15" t="str">
        <f aca="false">IF(F7033&lt;=12,"0-12 months",IF(F7033&lt;=24,"13-24 months",IF(F7033&lt;=48,"25-48 months","49-72 months")))</f>
        <v>49-72 months</v>
      </c>
      <c r="Y7033" s="15" t="str">
        <f aca="false">IF(C7033=1,"Yes","No")</f>
        <v>Yes</v>
      </c>
      <c r="Z7033" s="15" t="n">
        <f aca="false">COUNTIF(J7033:O7033,"Yes")</f>
        <v>2</v>
      </c>
      <c r="AA7033" s="18" t="n">
        <f aca="false">S7033*W7033</f>
        <v>0</v>
      </c>
      <c r="AB7033" s="15" t="n">
        <f aca="false">(P7033="Month-to-month")+(I7033="Fiber optic")+(R7033="Electronic check")+(F7033&lt;=12)+(M7033="No")+(J7033="No")</f>
        <v>1</v>
      </c>
      <c r="AC7033" s="15" t="str">
        <f aca="false">IF(AB7033&gt;=5,"High",IF(AB7033&gt;=3,"Medium","Low"))</f>
        <v>Low</v>
      </c>
    </row>
    <row r="7034" customFormat="false" ht="15" hidden="false" customHeight="false" outlineLevel="0" collapsed="false">
      <c r="A7034" s="15" t="s">
        <v>7131</v>
      </c>
      <c r="B7034" s="15" t="s">
        <v>98</v>
      </c>
      <c r="C7034" s="15" t="n">
        <v>1</v>
      </c>
      <c r="D7034" s="15" t="s">
        <v>24</v>
      </c>
      <c r="E7034" s="15" t="s">
        <v>24</v>
      </c>
      <c r="F7034" s="15" t="n">
        <v>1</v>
      </c>
      <c r="G7034" s="15" t="s">
        <v>26</v>
      </c>
      <c r="H7034" s="15" t="s">
        <v>26</v>
      </c>
      <c r="I7034" s="15" t="s">
        <v>102</v>
      </c>
      <c r="J7034" s="15" t="s">
        <v>24</v>
      </c>
      <c r="K7034" s="15" t="s">
        <v>24</v>
      </c>
      <c r="L7034" s="15" t="s">
        <v>24</v>
      </c>
      <c r="M7034" s="15" t="s">
        <v>24</v>
      </c>
      <c r="N7034" s="15" t="s">
        <v>24</v>
      </c>
      <c r="O7034" s="15" t="s">
        <v>24</v>
      </c>
      <c r="P7034" s="15" t="s">
        <v>25</v>
      </c>
      <c r="Q7034" s="15" t="s">
        <v>26</v>
      </c>
      <c r="R7034" s="15" t="s">
        <v>15</v>
      </c>
      <c r="S7034" s="18" t="n">
        <v>75.75</v>
      </c>
      <c r="T7034" s="15" t="n">
        <v>75.75</v>
      </c>
      <c r="U7034" s="15" t="s">
        <v>26</v>
      </c>
      <c r="V7034" s="18" t="n">
        <f aca="false">IF(ISNUMBER(T7034),T7034,0)</f>
        <v>75.75</v>
      </c>
      <c r="W7034" s="15" t="n">
        <f aca="false">IF(U7034="Yes",1,0)</f>
        <v>1</v>
      </c>
      <c r="X7034" s="15" t="str">
        <f aca="false">IF(F7034&lt;=12,"0-12 months",IF(F7034&lt;=24,"13-24 months",IF(F7034&lt;=48,"25-48 months","49-72 months")))</f>
        <v>0-12 months</v>
      </c>
      <c r="Y7034" s="15" t="str">
        <f aca="false">IF(C7034=1,"Yes","No")</f>
        <v>Yes</v>
      </c>
      <c r="Z7034" s="15" t="n">
        <f aca="false">COUNTIF(J7034:O7034,"Yes")</f>
        <v>0</v>
      </c>
      <c r="AA7034" s="18" t="n">
        <f aca="false">S7034*W7034</f>
        <v>75.75</v>
      </c>
      <c r="AB7034" s="15" t="n">
        <f aca="false">(P7034="Month-to-month")+(I7034="Fiber optic")+(R7034="Electronic check")+(F7034&lt;=12)+(M7034="No")+(J7034="No")</f>
        <v>6</v>
      </c>
      <c r="AC7034" s="15" t="str">
        <f aca="false">IF(AB7034&gt;=5,"High",IF(AB7034&gt;=3,"Medium","Low"))</f>
        <v>High</v>
      </c>
    </row>
    <row r="7035" customFormat="false" ht="15" hidden="false" customHeight="false" outlineLevel="0" collapsed="false">
      <c r="A7035" s="15" t="s">
        <v>7132</v>
      </c>
      <c r="B7035" s="15" t="s">
        <v>98</v>
      </c>
      <c r="C7035" s="15" t="n">
        <v>0</v>
      </c>
      <c r="D7035" s="15" t="s">
        <v>24</v>
      </c>
      <c r="E7035" s="15" t="s">
        <v>24</v>
      </c>
      <c r="F7035" s="15" t="n">
        <v>38</v>
      </c>
      <c r="G7035" s="15" t="s">
        <v>26</v>
      </c>
      <c r="H7035" s="15" t="s">
        <v>24</v>
      </c>
      <c r="I7035" s="15" t="s">
        <v>102</v>
      </c>
      <c r="J7035" s="15" t="s">
        <v>24</v>
      </c>
      <c r="K7035" s="15" t="s">
        <v>24</v>
      </c>
      <c r="L7035" s="15" t="s">
        <v>24</v>
      </c>
      <c r="M7035" s="15" t="s">
        <v>24</v>
      </c>
      <c r="N7035" s="15" t="s">
        <v>24</v>
      </c>
      <c r="O7035" s="15" t="s">
        <v>24</v>
      </c>
      <c r="P7035" s="15" t="s">
        <v>25</v>
      </c>
      <c r="Q7035" s="15" t="s">
        <v>26</v>
      </c>
      <c r="R7035" s="15" t="s">
        <v>21</v>
      </c>
      <c r="S7035" s="18" t="n">
        <v>69.5</v>
      </c>
      <c r="T7035" s="15" t="n">
        <v>2625.25</v>
      </c>
      <c r="U7035" s="15" t="s">
        <v>24</v>
      </c>
      <c r="V7035" s="18" t="n">
        <f aca="false">IF(ISNUMBER(T7035),T7035,0)</f>
        <v>2625.25</v>
      </c>
      <c r="W7035" s="15" t="n">
        <f aca="false">IF(U7035="Yes",1,0)</f>
        <v>0</v>
      </c>
      <c r="X7035" s="15" t="str">
        <f aca="false">IF(F7035&lt;=12,"0-12 months",IF(F7035&lt;=24,"13-24 months",IF(F7035&lt;=48,"25-48 months","49-72 months")))</f>
        <v>25-48 months</v>
      </c>
      <c r="Y7035" s="15" t="str">
        <f aca="false">IF(C7035=1,"Yes","No")</f>
        <v>No</v>
      </c>
      <c r="Z7035" s="15" t="n">
        <f aca="false">COUNTIF(J7035:O7035,"Yes")</f>
        <v>0</v>
      </c>
      <c r="AA7035" s="18" t="n">
        <f aca="false">S7035*W7035</f>
        <v>0</v>
      </c>
      <c r="AB7035" s="15" t="n">
        <f aca="false">(P7035="Month-to-month")+(I7035="Fiber optic")+(R7035="Electronic check")+(F7035&lt;=12)+(M7035="No")+(J7035="No")</f>
        <v>4</v>
      </c>
      <c r="AC7035" s="15" t="str">
        <f aca="false">IF(AB7035&gt;=5,"High",IF(AB7035&gt;=3,"Medium","Low"))</f>
        <v>Medium</v>
      </c>
    </row>
    <row r="7036" customFormat="false" ht="15" hidden="false" customHeight="false" outlineLevel="0" collapsed="false">
      <c r="A7036" s="15" t="s">
        <v>7133</v>
      </c>
      <c r="B7036" s="15" t="s">
        <v>94</v>
      </c>
      <c r="C7036" s="15" t="n">
        <v>0</v>
      </c>
      <c r="D7036" s="15" t="s">
        <v>24</v>
      </c>
      <c r="E7036" s="15" t="s">
        <v>24</v>
      </c>
      <c r="F7036" s="15" t="n">
        <v>67</v>
      </c>
      <c r="G7036" s="15" t="s">
        <v>26</v>
      </c>
      <c r="H7036" s="15" t="s">
        <v>26</v>
      </c>
      <c r="I7036" s="15" t="s">
        <v>102</v>
      </c>
      <c r="J7036" s="15" t="s">
        <v>26</v>
      </c>
      <c r="K7036" s="15" t="s">
        <v>26</v>
      </c>
      <c r="L7036" s="15" t="s">
        <v>26</v>
      </c>
      <c r="M7036" s="15" t="s">
        <v>24</v>
      </c>
      <c r="N7036" s="15" t="s">
        <v>26</v>
      </c>
      <c r="O7036" s="15" t="s">
        <v>24</v>
      </c>
      <c r="P7036" s="15" t="s">
        <v>25</v>
      </c>
      <c r="Q7036" s="15" t="s">
        <v>26</v>
      </c>
      <c r="R7036" s="15" t="s">
        <v>21</v>
      </c>
      <c r="S7036" s="18" t="n">
        <v>102.95</v>
      </c>
      <c r="T7036" s="15" t="n">
        <v>6886.25</v>
      </c>
      <c r="U7036" s="15" t="s">
        <v>26</v>
      </c>
      <c r="V7036" s="18" t="n">
        <f aca="false">IF(ISNUMBER(T7036),T7036,0)</f>
        <v>6886.25</v>
      </c>
      <c r="W7036" s="15" t="n">
        <f aca="false">IF(U7036="Yes",1,0)</f>
        <v>1</v>
      </c>
      <c r="X7036" s="15" t="str">
        <f aca="false">IF(F7036&lt;=12,"0-12 months",IF(F7036&lt;=24,"13-24 months",IF(F7036&lt;=48,"25-48 months","49-72 months")))</f>
        <v>49-72 months</v>
      </c>
      <c r="Y7036" s="15" t="str">
        <f aca="false">IF(C7036=1,"Yes","No")</f>
        <v>No</v>
      </c>
      <c r="Z7036" s="15" t="n">
        <f aca="false">COUNTIF(J7036:O7036,"Yes")</f>
        <v>4</v>
      </c>
      <c r="AA7036" s="18" t="n">
        <f aca="false">S7036*W7036</f>
        <v>102.95</v>
      </c>
      <c r="AB7036" s="15" t="n">
        <f aca="false">(P7036="Month-to-month")+(I7036="Fiber optic")+(R7036="Electronic check")+(F7036&lt;=12)+(M7036="No")+(J7036="No")</f>
        <v>3</v>
      </c>
      <c r="AC7036" s="15" t="str">
        <f aca="false">IF(AB7036&gt;=5,"High",IF(AB7036&gt;=3,"Medium","Low"))</f>
        <v>Medium</v>
      </c>
    </row>
    <row r="7037" customFormat="false" ht="15" hidden="false" customHeight="false" outlineLevel="0" collapsed="false">
      <c r="A7037" s="15" t="s">
        <v>7134</v>
      </c>
      <c r="B7037" s="15" t="s">
        <v>98</v>
      </c>
      <c r="C7037" s="15" t="n">
        <v>0</v>
      </c>
      <c r="D7037" s="15" t="s">
        <v>24</v>
      </c>
      <c r="E7037" s="15" t="s">
        <v>24</v>
      </c>
      <c r="F7037" s="15" t="n">
        <v>19</v>
      </c>
      <c r="G7037" s="15" t="s">
        <v>26</v>
      </c>
      <c r="H7037" s="15" t="s">
        <v>24</v>
      </c>
      <c r="I7037" s="15" t="s">
        <v>102</v>
      </c>
      <c r="J7037" s="15" t="s">
        <v>24</v>
      </c>
      <c r="K7037" s="15" t="s">
        <v>24</v>
      </c>
      <c r="L7037" s="15" t="s">
        <v>24</v>
      </c>
      <c r="M7037" s="15" t="s">
        <v>24</v>
      </c>
      <c r="N7037" s="15" t="s">
        <v>26</v>
      </c>
      <c r="O7037" s="15" t="s">
        <v>24</v>
      </c>
      <c r="P7037" s="15" t="s">
        <v>25</v>
      </c>
      <c r="Q7037" s="15" t="s">
        <v>26</v>
      </c>
      <c r="R7037" s="15" t="s">
        <v>19</v>
      </c>
      <c r="S7037" s="18" t="n">
        <v>78.7</v>
      </c>
      <c r="T7037" s="15" t="n">
        <v>1495.1</v>
      </c>
      <c r="U7037" s="15" t="s">
        <v>24</v>
      </c>
      <c r="V7037" s="18" t="n">
        <f aca="false">IF(ISNUMBER(T7037),T7037,0)</f>
        <v>1495.1</v>
      </c>
      <c r="W7037" s="15" t="n">
        <f aca="false">IF(U7037="Yes",1,0)</f>
        <v>0</v>
      </c>
      <c r="X7037" s="15" t="str">
        <f aca="false">IF(F7037&lt;=12,"0-12 months",IF(F7037&lt;=24,"13-24 months",IF(F7037&lt;=48,"25-48 months","49-72 months")))</f>
        <v>13-24 months</v>
      </c>
      <c r="Y7037" s="15" t="str">
        <f aca="false">IF(C7037=1,"Yes","No")</f>
        <v>No</v>
      </c>
      <c r="Z7037" s="15" t="n">
        <f aca="false">COUNTIF(J7037:O7037,"Yes")</f>
        <v>1</v>
      </c>
      <c r="AA7037" s="18" t="n">
        <f aca="false">S7037*W7037</f>
        <v>0</v>
      </c>
      <c r="AB7037" s="15" t="n">
        <f aca="false">(P7037="Month-to-month")+(I7037="Fiber optic")+(R7037="Electronic check")+(F7037&lt;=12)+(M7037="No")+(J7037="No")</f>
        <v>4</v>
      </c>
      <c r="AC7037" s="15" t="str">
        <f aca="false">IF(AB7037&gt;=5,"High",IF(AB7037&gt;=3,"Medium","Low"))</f>
        <v>Medium</v>
      </c>
    </row>
    <row r="7038" customFormat="false" ht="15" hidden="false" customHeight="false" outlineLevel="0" collapsed="false">
      <c r="A7038" s="15" t="s">
        <v>7135</v>
      </c>
      <c r="B7038" s="15" t="s">
        <v>94</v>
      </c>
      <c r="C7038" s="15" t="n">
        <v>0</v>
      </c>
      <c r="D7038" s="15" t="s">
        <v>24</v>
      </c>
      <c r="E7038" s="15" t="s">
        <v>24</v>
      </c>
      <c r="F7038" s="15" t="n">
        <v>12</v>
      </c>
      <c r="G7038" s="15" t="s">
        <v>24</v>
      </c>
      <c r="H7038" s="15" t="s">
        <v>95</v>
      </c>
      <c r="I7038" s="15" t="s">
        <v>96</v>
      </c>
      <c r="J7038" s="15" t="s">
        <v>24</v>
      </c>
      <c r="K7038" s="15" t="s">
        <v>26</v>
      </c>
      <c r="L7038" s="15" t="s">
        <v>26</v>
      </c>
      <c r="M7038" s="15" t="s">
        <v>26</v>
      </c>
      <c r="N7038" s="15" t="s">
        <v>26</v>
      </c>
      <c r="O7038" s="15" t="s">
        <v>26</v>
      </c>
      <c r="P7038" s="15" t="s">
        <v>27</v>
      </c>
      <c r="Q7038" s="15" t="s">
        <v>24</v>
      </c>
      <c r="R7038" s="15" t="s">
        <v>15</v>
      </c>
      <c r="S7038" s="18" t="n">
        <v>60.65</v>
      </c>
      <c r="T7038" s="15" t="n">
        <v>743.3</v>
      </c>
      <c r="U7038" s="15" t="s">
        <v>24</v>
      </c>
      <c r="V7038" s="18" t="n">
        <f aca="false">IF(ISNUMBER(T7038),T7038,0)</f>
        <v>743.3</v>
      </c>
      <c r="W7038" s="15" t="n">
        <f aca="false">IF(U7038="Yes",1,0)</f>
        <v>0</v>
      </c>
      <c r="X7038" s="15" t="str">
        <f aca="false">IF(F7038&lt;=12,"0-12 months",IF(F7038&lt;=24,"13-24 months",IF(F7038&lt;=48,"25-48 months","49-72 months")))</f>
        <v>0-12 months</v>
      </c>
      <c r="Y7038" s="15" t="str">
        <f aca="false">IF(C7038=1,"Yes","No")</f>
        <v>No</v>
      </c>
      <c r="Z7038" s="15" t="n">
        <f aca="false">COUNTIF(J7038:O7038,"Yes")</f>
        <v>5</v>
      </c>
      <c r="AA7038" s="18" t="n">
        <f aca="false">S7038*W7038</f>
        <v>0</v>
      </c>
      <c r="AB7038" s="15" t="n">
        <f aca="false">(P7038="Month-to-month")+(I7038="Fiber optic")+(R7038="Electronic check")+(F7038&lt;=12)+(M7038="No")+(J7038="No")</f>
        <v>3</v>
      </c>
      <c r="AC7038" s="15" t="str">
        <f aca="false">IF(AB7038&gt;=5,"High",IF(AB7038&gt;=3,"Medium","Low"))</f>
        <v>Medium</v>
      </c>
    </row>
    <row r="7039" customFormat="false" ht="15" hidden="false" customHeight="false" outlineLevel="0" collapsed="false">
      <c r="A7039" s="15" t="s">
        <v>7136</v>
      </c>
      <c r="B7039" s="15" t="s">
        <v>94</v>
      </c>
      <c r="C7039" s="15" t="n">
        <v>0</v>
      </c>
      <c r="D7039" s="15" t="s">
        <v>24</v>
      </c>
      <c r="E7039" s="15" t="s">
        <v>24</v>
      </c>
      <c r="F7039" s="15" t="n">
        <v>72</v>
      </c>
      <c r="G7039" s="15" t="s">
        <v>26</v>
      </c>
      <c r="H7039" s="15" t="s">
        <v>24</v>
      </c>
      <c r="I7039" s="15" t="s">
        <v>24</v>
      </c>
      <c r="J7039" s="15" t="s">
        <v>28</v>
      </c>
      <c r="K7039" s="15" t="s">
        <v>28</v>
      </c>
      <c r="L7039" s="15" t="s">
        <v>28</v>
      </c>
      <c r="M7039" s="15" t="s">
        <v>28</v>
      </c>
      <c r="N7039" s="15" t="s">
        <v>28</v>
      </c>
      <c r="O7039" s="15" t="s">
        <v>28</v>
      </c>
      <c r="P7039" s="15" t="s">
        <v>29</v>
      </c>
      <c r="Q7039" s="15" t="s">
        <v>26</v>
      </c>
      <c r="R7039" s="15" t="s">
        <v>19</v>
      </c>
      <c r="S7039" s="18" t="n">
        <v>21.15</v>
      </c>
      <c r="T7039" s="15" t="n">
        <v>1419.4</v>
      </c>
      <c r="U7039" s="15" t="s">
        <v>24</v>
      </c>
      <c r="V7039" s="18" t="n">
        <f aca="false">IF(ISNUMBER(T7039),T7039,0)</f>
        <v>1419.4</v>
      </c>
      <c r="W7039" s="15" t="n">
        <f aca="false">IF(U7039="Yes",1,0)</f>
        <v>0</v>
      </c>
      <c r="X7039" s="15" t="str">
        <f aca="false">IF(F7039&lt;=12,"0-12 months",IF(F7039&lt;=24,"13-24 months",IF(F7039&lt;=48,"25-48 months","49-72 months")))</f>
        <v>49-72 months</v>
      </c>
      <c r="Y7039" s="15" t="str">
        <f aca="false">IF(C7039=1,"Yes","No")</f>
        <v>No</v>
      </c>
      <c r="Z7039" s="15" t="n">
        <f aca="false">COUNTIF(J7039:O7039,"Yes")</f>
        <v>0</v>
      </c>
      <c r="AA7039" s="18" t="n">
        <f aca="false">S7039*W7039</f>
        <v>0</v>
      </c>
      <c r="AB7039" s="15" t="n">
        <f aca="false">(P7039="Month-to-month")+(I7039="Fiber optic")+(R7039="Electronic check")+(F7039&lt;=12)+(M7039="No")+(J7039="No")</f>
        <v>0</v>
      </c>
      <c r="AC7039" s="15" t="str">
        <f aca="false">IF(AB7039&gt;=5,"High",IF(AB7039&gt;=3,"Medium","Low"))</f>
        <v>Low</v>
      </c>
    </row>
    <row r="7040" customFormat="false" ht="15" hidden="false" customHeight="false" outlineLevel="0" collapsed="false">
      <c r="A7040" s="15" t="s">
        <v>7137</v>
      </c>
      <c r="B7040" s="15" t="s">
        <v>98</v>
      </c>
      <c r="C7040" s="15" t="n">
        <v>0</v>
      </c>
      <c r="D7040" s="15" t="s">
        <v>26</v>
      </c>
      <c r="E7040" s="15" t="s">
        <v>26</v>
      </c>
      <c r="F7040" s="15" t="n">
        <v>24</v>
      </c>
      <c r="G7040" s="15" t="s">
        <v>26</v>
      </c>
      <c r="H7040" s="15" t="s">
        <v>26</v>
      </c>
      <c r="I7040" s="15" t="s">
        <v>96</v>
      </c>
      <c r="J7040" s="15" t="s">
        <v>26</v>
      </c>
      <c r="K7040" s="15" t="s">
        <v>24</v>
      </c>
      <c r="L7040" s="15" t="s">
        <v>26</v>
      </c>
      <c r="M7040" s="15" t="s">
        <v>26</v>
      </c>
      <c r="N7040" s="15" t="s">
        <v>26</v>
      </c>
      <c r="O7040" s="15" t="s">
        <v>26</v>
      </c>
      <c r="P7040" s="15" t="s">
        <v>27</v>
      </c>
      <c r="Q7040" s="15" t="s">
        <v>26</v>
      </c>
      <c r="R7040" s="15" t="s">
        <v>17</v>
      </c>
      <c r="S7040" s="18" t="n">
        <v>84.8</v>
      </c>
      <c r="T7040" s="15" t="n">
        <v>1990.5</v>
      </c>
      <c r="U7040" s="15" t="s">
        <v>24</v>
      </c>
      <c r="V7040" s="18" t="n">
        <f aca="false">IF(ISNUMBER(T7040),T7040,0)</f>
        <v>1990.5</v>
      </c>
      <c r="W7040" s="15" t="n">
        <f aca="false">IF(U7040="Yes",1,0)</f>
        <v>0</v>
      </c>
      <c r="X7040" s="15" t="str">
        <f aca="false">IF(F7040&lt;=12,"0-12 months",IF(F7040&lt;=24,"13-24 months",IF(F7040&lt;=48,"25-48 months","49-72 months")))</f>
        <v>13-24 months</v>
      </c>
      <c r="Y7040" s="15" t="str">
        <f aca="false">IF(C7040=1,"Yes","No")</f>
        <v>No</v>
      </c>
      <c r="Z7040" s="15" t="n">
        <f aca="false">COUNTIF(J7040:O7040,"Yes")</f>
        <v>5</v>
      </c>
      <c r="AA7040" s="18" t="n">
        <f aca="false">S7040*W7040</f>
        <v>0</v>
      </c>
      <c r="AB7040" s="15" t="n">
        <f aca="false">(P7040="Month-to-month")+(I7040="Fiber optic")+(R7040="Electronic check")+(F7040&lt;=12)+(M7040="No")+(J7040="No")</f>
        <v>0</v>
      </c>
      <c r="AC7040" s="15" t="str">
        <f aca="false">IF(AB7040&gt;=5,"High",IF(AB7040&gt;=3,"Medium","Low"))</f>
        <v>Low</v>
      </c>
    </row>
    <row r="7041" customFormat="false" ht="15" hidden="false" customHeight="false" outlineLevel="0" collapsed="false">
      <c r="A7041" s="15" t="s">
        <v>7138</v>
      </c>
      <c r="B7041" s="15" t="s">
        <v>94</v>
      </c>
      <c r="C7041" s="15" t="n">
        <v>0</v>
      </c>
      <c r="D7041" s="15" t="s">
        <v>26</v>
      </c>
      <c r="E7041" s="15" t="s">
        <v>26</v>
      </c>
      <c r="F7041" s="15" t="n">
        <v>72</v>
      </c>
      <c r="G7041" s="15" t="s">
        <v>26</v>
      </c>
      <c r="H7041" s="15" t="s">
        <v>26</v>
      </c>
      <c r="I7041" s="15" t="s">
        <v>102</v>
      </c>
      <c r="J7041" s="15" t="s">
        <v>24</v>
      </c>
      <c r="K7041" s="15" t="s">
        <v>26</v>
      </c>
      <c r="L7041" s="15" t="s">
        <v>26</v>
      </c>
      <c r="M7041" s="15" t="s">
        <v>24</v>
      </c>
      <c r="N7041" s="15" t="s">
        <v>26</v>
      </c>
      <c r="O7041" s="15" t="s">
        <v>26</v>
      </c>
      <c r="P7041" s="15" t="s">
        <v>27</v>
      </c>
      <c r="Q7041" s="15" t="s">
        <v>26</v>
      </c>
      <c r="R7041" s="15" t="s">
        <v>21</v>
      </c>
      <c r="S7041" s="18" t="n">
        <v>103.2</v>
      </c>
      <c r="T7041" s="15" t="n">
        <v>7362.9</v>
      </c>
      <c r="U7041" s="15" t="s">
        <v>24</v>
      </c>
      <c r="V7041" s="18" t="n">
        <f aca="false">IF(ISNUMBER(T7041),T7041,0)</f>
        <v>7362.9</v>
      </c>
      <c r="W7041" s="15" t="n">
        <f aca="false">IF(U7041="Yes",1,0)</f>
        <v>0</v>
      </c>
      <c r="X7041" s="15" t="str">
        <f aca="false">IF(F7041&lt;=12,"0-12 months",IF(F7041&lt;=24,"13-24 months",IF(F7041&lt;=48,"25-48 months","49-72 months")))</f>
        <v>49-72 months</v>
      </c>
      <c r="Y7041" s="15" t="str">
        <f aca="false">IF(C7041=1,"Yes","No")</f>
        <v>No</v>
      </c>
      <c r="Z7041" s="15" t="n">
        <f aca="false">COUNTIF(J7041:O7041,"Yes")</f>
        <v>4</v>
      </c>
      <c r="AA7041" s="18" t="n">
        <f aca="false">S7041*W7041</f>
        <v>0</v>
      </c>
      <c r="AB7041" s="15" t="n">
        <f aca="false">(P7041="Month-to-month")+(I7041="Fiber optic")+(R7041="Electronic check")+(F7041&lt;=12)+(M7041="No")+(J7041="No")</f>
        <v>3</v>
      </c>
      <c r="AC7041" s="15" t="str">
        <f aca="false">IF(AB7041&gt;=5,"High",IF(AB7041&gt;=3,"Medium","Low"))</f>
        <v>Medium</v>
      </c>
    </row>
    <row r="7042" customFormat="false" ht="15" hidden="false" customHeight="false" outlineLevel="0" collapsed="false">
      <c r="A7042" s="15" t="s">
        <v>7139</v>
      </c>
      <c r="B7042" s="15" t="s">
        <v>94</v>
      </c>
      <c r="C7042" s="15" t="n">
        <v>0</v>
      </c>
      <c r="D7042" s="15" t="s">
        <v>26</v>
      </c>
      <c r="E7042" s="15" t="s">
        <v>26</v>
      </c>
      <c r="F7042" s="15" t="n">
        <v>11</v>
      </c>
      <c r="G7042" s="15" t="s">
        <v>24</v>
      </c>
      <c r="H7042" s="15" t="s">
        <v>95</v>
      </c>
      <c r="I7042" s="15" t="s">
        <v>96</v>
      </c>
      <c r="J7042" s="15" t="s">
        <v>26</v>
      </c>
      <c r="K7042" s="15" t="s">
        <v>24</v>
      </c>
      <c r="L7042" s="15" t="s">
        <v>24</v>
      </c>
      <c r="M7042" s="15" t="s">
        <v>24</v>
      </c>
      <c r="N7042" s="15" t="s">
        <v>24</v>
      </c>
      <c r="O7042" s="15" t="s">
        <v>24</v>
      </c>
      <c r="P7042" s="15" t="s">
        <v>25</v>
      </c>
      <c r="Q7042" s="15" t="s">
        <v>26</v>
      </c>
      <c r="R7042" s="15" t="s">
        <v>15</v>
      </c>
      <c r="S7042" s="18" t="n">
        <v>29.6</v>
      </c>
      <c r="T7042" s="15" t="n">
        <v>346.45</v>
      </c>
      <c r="U7042" s="15" t="s">
        <v>24</v>
      </c>
      <c r="V7042" s="18" t="n">
        <f aca="false">IF(ISNUMBER(T7042),T7042,0)</f>
        <v>346.45</v>
      </c>
      <c r="W7042" s="15" t="n">
        <f aca="false">IF(U7042="Yes",1,0)</f>
        <v>0</v>
      </c>
      <c r="X7042" s="15" t="str">
        <f aca="false">IF(F7042&lt;=12,"0-12 months",IF(F7042&lt;=24,"13-24 months",IF(F7042&lt;=48,"25-48 months","49-72 months")))</f>
        <v>0-12 months</v>
      </c>
      <c r="Y7042" s="15" t="str">
        <f aca="false">IF(C7042=1,"Yes","No")</f>
        <v>No</v>
      </c>
      <c r="Z7042" s="15" t="n">
        <f aca="false">COUNTIF(J7042:O7042,"Yes")</f>
        <v>1</v>
      </c>
      <c r="AA7042" s="18" t="n">
        <f aca="false">S7042*W7042</f>
        <v>0</v>
      </c>
      <c r="AB7042" s="15" t="n">
        <f aca="false">(P7042="Month-to-month")+(I7042="Fiber optic")+(R7042="Electronic check")+(F7042&lt;=12)+(M7042="No")+(J7042="No")</f>
        <v>4</v>
      </c>
      <c r="AC7042" s="15" t="str">
        <f aca="false">IF(AB7042&gt;=5,"High",IF(AB7042&gt;=3,"Medium","Low"))</f>
        <v>Medium</v>
      </c>
    </row>
    <row r="7043" customFormat="false" ht="15" hidden="false" customHeight="false" outlineLevel="0" collapsed="false">
      <c r="A7043" s="15" t="s">
        <v>7140</v>
      </c>
      <c r="B7043" s="15" t="s">
        <v>98</v>
      </c>
      <c r="C7043" s="15" t="n">
        <v>1</v>
      </c>
      <c r="D7043" s="15" t="s">
        <v>26</v>
      </c>
      <c r="E7043" s="15" t="s">
        <v>24</v>
      </c>
      <c r="F7043" s="15" t="n">
        <v>4</v>
      </c>
      <c r="G7043" s="15" t="s">
        <v>26</v>
      </c>
      <c r="H7043" s="15" t="s">
        <v>26</v>
      </c>
      <c r="I7043" s="15" t="s">
        <v>102</v>
      </c>
      <c r="J7043" s="15" t="s">
        <v>24</v>
      </c>
      <c r="K7043" s="15" t="s">
        <v>24</v>
      </c>
      <c r="L7043" s="15" t="s">
        <v>24</v>
      </c>
      <c r="M7043" s="15" t="s">
        <v>24</v>
      </c>
      <c r="N7043" s="15" t="s">
        <v>24</v>
      </c>
      <c r="O7043" s="15" t="s">
        <v>24</v>
      </c>
      <c r="P7043" s="15" t="s">
        <v>25</v>
      </c>
      <c r="Q7043" s="15" t="s">
        <v>26</v>
      </c>
      <c r="R7043" s="15" t="s">
        <v>17</v>
      </c>
      <c r="S7043" s="18" t="n">
        <v>74.4</v>
      </c>
      <c r="T7043" s="15" t="n">
        <v>306.6</v>
      </c>
      <c r="U7043" s="15" t="s">
        <v>26</v>
      </c>
      <c r="V7043" s="18" t="n">
        <f aca="false">IF(ISNUMBER(T7043),T7043,0)</f>
        <v>306.6</v>
      </c>
      <c r="W7043" s="15" t="n">
        <f aca="false">IF(U7043="Yes",1,0)</f>
        <v>1</v>
      </c>
      <c r="X7043" s="15" t="str">
        <f aca="false">IF(F7043&lt;=12,"0-12 months",IF(F7043&lt;=24,"13-24 months",IF(F7043&lt;=48,"25-48 months","49-72 months")))</f>
        <v>0-12 months</v>
      </c>
      <c r="Y7043" s="15" t="str">
        <f aca="false">IF(C7043=1,"Yes","No")</f>
        <v>Yes</v>
      </c>
      <c r="Z7043" s="15" t="n">
        <f aca="false">COUNTIF(J7043:O7043,"Yes")</f>
        <v>0</v>
      </c>
      <c r="AA7043" s="18" t="n">
        <f aca="false">S7043*W7043</f>
        <v>74.4</v>
      </c>
      <c r="AB7043" s="15" t="n">
        <f aca="false">(P7043="Month-to-month")+(I7043="Fiber optic")+(R7043="Electronic check")+(F7043&lt;=12)+(M7043="No")+(J7043="No")</f>
        <v>5</v>
      </c>
      <c r="AC7043" s="15" t="str">
        <f aca="false">IF(AB7043&gt;=5,"High",IF(AB7043&gt;=3,"Medium","Low"))</f>
        <v>High</v>
      </c>
    </row>
    <row r="7044" customFormat="false" ht="15" hidden="false" customHeight="false" outlineLevel="0" collapsed="false">
      <c r="A7044" s="15" t="s">
        <v>7141</v>
      </c>
      <c r="B7044" s="15" t="s">
        <v>98</v>
      </c>
      <c r="C7044" s="15" t="n">
        <v>0</v>
      </c>
      <c r="D7044" s="15" t="s">
        <v>24</v>
      </c>
      <c r="E7044" s="15" t="s">
        <v>24</v>
      </c>
      <c r="F7044" s="15" t="n">
        <v>66</v>
      </c>
      <c r="G7044" s="15" t="s">
        <v>26</v>
      </c>
      <c r="H7044" s="15" t="s">
        <v>24</v>
      </c>
      <c r="I7044" s="15" t="s">
        <v>102</v>
      </c>
      <c r="J7044" s="15" t="s">
        <v>26</v>
      </c>
      <c r="K7044" s="15" t="s">
        <v>24</v>
      </c>
      <c r="L7044" s="15" t="s">
        <v>26</v>
      </c>
      <c r="M7044" s="15" t="s">
        <v>26</v>
      </c>
      <c r="N7044" s="15" t="s">
        <v>26</v>
      </c>
      <c r="O7044" s="15" t="s">
        <v>26</v>
      </c>
      <c r="P7044" s="15" t="s">
        <v>29</v>
      </c>
      <c r="Q7044" s="15" t="s">
        <v>26</v>
      </c>
      <c r="R7044" s="15" t="s">
        <v>19</v>
      </c>
      <c r="S7044" s="18" t="n">
        <v>105.65</v>
      </c>
      <c r="T7044" s="15" t="n">
        <v>6844.5</v>
      </c>
      <c r="U7044" s="15" t="s">
        <v>24</v>
      </c>
      <c r="V7044" s="18" t="n">
        <f aca="false">IF(ISNUMBER(T7044),T7044,0)</f>
        <v>6844.5</v>
      </c>
      <c r="W7044" s="15" t="n">
        <f aca="false">IF(U7044="Yes",1,0)</f>
        <v>0</v>
      </c>
      <c r="X7044" s="15" t="str">
        <f aca="false">IF(F7044&lt;=12,"0-12 months",IF(F7044&lt;=24,"13-24 months",IF(F7044&lt;=48,"25-48 months","49-72 months")))</f>
        <v>49-72 months</v>
      </c>
      <c r="Y7044" s="15" t="str">
        <f aca="false">IF(C7044=1,"Yes","No")</f>
        <v>No</v>
      </c>
      <c r="Z7044" s="15" t="n">
        <f aca="false">COUNTIF(J7044:O7044,"Yes")</f>
        <v>5</v>
      </c>
      <c r="AA7044" s="18" t="n">
        <f aca="false">S7044*W7044</f>
        <v>0</v>
      </c>
      <c r="AB7044" s="15" t="n">
        <f aca="false">(P7044="Month-to-month")+(I7044="Fiber optic")+(R7044="Electronic check")+(F7044&lt;=12)+(M7044="No")+(J7044="No")</f>
        <v>1</v>
      </c>
      <c r="AC7044" s="15" t="str">
        <f aca="false">IF(AB7044&gt;=5,"High",IF(AB7044&gt;=3,"Medium","Low"))</f>
        <v>Low</v>
      </c>
    </row>
  </sheetData>
  <autoFilter ref="A1:AC70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H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9.7" hidden="false" customHeight="false" outlineLevel="0" collapsed="false">
      <c r="A1" s="16" t="s">
        <v>7142</v>
      </c>
    </row>
    <row r="2" customFormat="false" ht="15" hidden="false" customHeight="false" outlineLevel="0" collapsed="false">
      <c r="A2" s="2" t="s">
        <v>7143</v>
      </c>
    </row>
    <row r="4" customFormat="false" ht="23.85" hidden="false" customHeight="false" outlineLevel="0" collapsed="false">
      <c r="A4" s="11" t="s">
        <v>7144</v>
      </c>
      <c r="B4" s="11" t="s">
        <v>6</v>
      </c>
      <c r="C4" s="11" t="s">
        <v>7145</v>
      </c>
      <c r="D4" s="11" t="s">
        <v>7</v>
      </c>
      <c r="E4" s="11" t="s">
        <v>7146</v>
      </c>
      <c r="F4" s="11" t="s">
        <v>7147</v>
      </c>
      <c r="G4" s="11" t="s">
        <v>7148</v>
      </c>
      <c r="H4" s="11" t="s">
        <v>7149</v>
      </c>
    </row>
    <row r="5" customFormat="false" ht="15" hidden="false" customHeight="false" outlineLevel="0" collapsed="false">
      <c r="A5" s="19" t="s">
        <v>7150</v>
      </c>
      <c r="B5" s="20" t="n">
        <f aca="false">COUNTA(Data!$A$2:$A$7044)</f>
        <v>7043</v>
      </c>
      <c r="C5" s="20" t="n">
        <f aca="false">SUM(Data!$W$2:$W$7044)</f>
        <v>1869</v>
      </c>
      <c r="D5" s="21" t="n">
        <f aca="false">IFERROR(C5/B5,0)</f>
        <v>0.265369870793696</v>
      </c>
      <c r="E5" s="22" t="n">
        <f aca="false">SUM(Data!$S$2:$S$7044)</f>
        <v>456116.6</v>
      </c>
      <c r="F5" s="22" t="n">
        <f aca="false">SUM(Data!$AA$2:$AA$7044)</f>
        <v>139130.85</v>
      </c>
      <c r="G5" s="21" t="n">
        <f aca="false">IFERROR(F5/$F$5,0)</f>
        <v>1</v>
      </c>
      <c r="H5" s="23" t="n">
        <f aca="false">IFERROR(D5/$D$5,0)</f>
        <v>1</v>
      </c>
    </row>
    <row r="7" customFormat="false" ht="15" hidden="false" customHeight="false" outlineLevel="0" collapsed="false">
      <c r="A7" s="10" t="s">
        <v>7151</v>
      </c>
    </row>
    <row r="8" customFormat="false" ht="23.85" hidden="false" customHeight="false" outlineLevel="0" collapsed="false">
      <c r="A8" s="11" t="s">
        <v>13</v>
      </c>
      <c r="B8" s="11" t="s">
        <v>6</v>
      </c>
      <c r="C8" s="11" t="s">
        <v>7145</v>
      </c>
      <c r="D8" s="11" t="s">
        <v>7</v>
      </c>
      <c r="E8" s="11" t="s">
        <v>7146</v>
      </c>
      <c r="F8" s="11" t="s">
        <v>7147</v>
      </c>
      <c r="G8" s="11" t="s">
        <v>7148</v>
      </c>
      <c r="H8" s="11" t="s">
        <v>7149</v>
      </c>
    </row>
    <row r="9" customFormat="false" ht="15" hidden="false" customHeight="false" outlineLevel="0" collapsed="false">
      <c r="A9" s="24" t="s">
        <v>25</v>
      </c>
      <c r="B9" s="13" t="n">
        <f aca="false">COUNTIFS(Data!$P$2:$P$7044,A9)</f>
        <v>3875</v>
      </c>
      <c r="C9" s="13" t="n">
        <f aca="false">COUNTIFS(Data!$P$2:$P$7044,A9,Data!$W$2:$W$7044,1)</f>
        <v>1655</v>
      </c>
      <c r="D9" s="14" t="n">
        <f aca="false">IFERROR(C9/B9,0)</f>
        <v>0.427096774193548</v>
      </c>
      <c r="E9" s="25" t="n">
        <f aca="false">SUMIFS(Data!$S$2:$S$7044,Data!$P$2:$P$7044,A9)</f>
        <v>257294.15</v>
      </c>
      <c r="F9" s="25" t="n">
        <f aca="false">SUMIFS(Data!$AA$2:$AA$7044,Data!$P$2:$P$7044,A9)</f>
        <v>120847.1</v>
      </c>
      <c r="G9" s="14" t="n">
        <f aca="false">IFERROR(F9/$F$5,0)</f>
        <v>0.868585939063838</v>
      </c>
      <c r="H9" s="26" t="n">
        <f aca="false">IFERROR(D9/$D$5,0)</f>
        <v>1.60943958300972</v>
      </c>
    </row>
    <row r="10" customFormat="false" ht="15" hidden="false" customHeight="false" outlineLevel="0" collapsed="false">
      <c r="A10" s="24" t="s">
        <v>27</v>
      </c>
      <c r="B10" s="13" t="n">
        <f aca="false">COUNTIFS(Data!$P$2:$P$7044,A10)</f>
        <v>1473</v>
      </c>
      <c r="C10" s="13" t="n">
        <f aca="false">COUNTIFS(Data!$P$2:$P$7044,A10,Data!$W$2:$W$7044,1)</f>
        <v>166</v>
      </c>
      <c r="D10" s="14" t="n">
        <f aca="false">IFERROR(C10/B10,0)</f>
        <v>0.112695179904956</v>
      </c>
      <c r="E10" s="25" t="n">
        <f aca="false">SUMIFS(Data!$S$2:$S$7044,Data!$P$2:$P$7044,A10)</f>
        <v>95816.6</v>
      </c>
      <c r="F10" s="25" t="n">
        <f aca="false">SUMIFS(Data!$AA$2:$AA$7044,Data!$P$2:$P$7044,A10)</f>
        <v>14118.45</v>
      </c>
      <c r="G10" s="14" t="n">
        <f aca="false">IFERROR(F10/$F$5,0)</f>
        <v>0.101476056532394</v>
      </c>
      <c r="H10" s="26" t="n">
        <f aca="false">IFERROR(D10/$D$5,0)</f>
        <v>0.424672098486145</v>
      </c>
    </row>
    <row r="11" customFormat="false" ht="15" hidden="false" customHeight="false" outlineLevel="0" collapsed="false">
      <c r="A11" s="24" t="s">
        <v>29</v>
      </c>
      <c r="B11" s="13" t="n">
        <f aca="false">COUNTIFS(Data!$P$2:$P$7044,A11)</f>
        <v>1695</v>
      </c>
      <c r="C11" s="13" t="n">
        <f aca="false">COUNTIFS(Data!$P$2:$P$7044,A11,Data!$W$2:$W$7044,1)</f>
        <v>48</v>
      </c>
      <c r="D11" s="14" t="n">
        <f aca="false">IFERROR(C11/B11,0)</f>
        <v>0.0283185840707965</v>
      </c>
      <c r="E11" s="25" t="n">
        <f aca="false">SUMIFS(Data!$S$2:$S$7044,Data!$P$2:$P$7044,A11)</f>
        <v>103005.85</v>
      </c>
      <c r="F11" s="25" t="n">
        <f aca="false">SUMIFS(Data!$AA$2:$AA$7044,Data!$P$2:$P$7044,A11)</f>
        <v>4165.3</v>
      </c>
      <c r="G11" s="14" t="n">
        <f aca="false">IFERROR(F11/$F$5,0)</f>
        <v>0.0299380044037681</v>
      </c>
      <c r="H11" s="26" t="n">
        <f aca="false">IFERROR(D11/$D$5,0)</f>
        <v>0.106713637030829</v>
      </c>
    </row>
    <row r="14" customFormat="false" ht="15" hidden="false" customHeight="false" outlineLevel="0" collapsed="false">
      <c r="A14" s="10" t="s">
        <v>7152</v>
      </c>
    </row>
    <row r="15" customFormat="false" ht="23.85" hidden="false" customHeight="false" outlineLevel="0" collapsed="false">
      <c r="A15" s="11" t="s">
        <v>13</v>
      </c>
      <c r="B15" s="11" t="s">
        <v>6</v>
      </c>
      <c r="C15" s="11" t="s">
        <v>7145</v>
      </c>
      <c r="D15" s="11" t="s">
        <v>7</v>
      </c>
      <c r="E15" s="11" t="s">
        <v>7146</v>
      </c>
      <c r="F15" s="11" t="s">
        <v>7147</v>
      </c>
      <c r="G15" s="11" t="s">
        <v>7148</v>
      </c>
      <c r="H15" s="11" t="s">
        <v>7149</v>
      </c>
    </row>
    <row r="16" customFormat="false" ht="15" hidden="false" customHeight="false" outlineLevel="0" collapsed="false">
      <c r="A16" s="24" t="s">
        <v>14</v>
      </c>
      <c r="B16" s="13" t="n">
        <f aca="false">COUNTIFS(Data!$X$2:$X$7044,A16)</f>
        <v>2186</v>
      </c>
      <c r="C16" s="13" t="n">
        <f aca="false">COUNTIFS(Data!$X$2:$X$7044,A16,Data!$W$2:$W$7044,1)</f>
        <v>1037</v>
      </c>
      <c r="D16" s="14" t="n">
        <f aca="false">IFERROR(C16/B16,0)</f>
        <v>0.474382433668801</v>
      </c>
      <c r="E16" s="25" t="n">
        <f aca="false">SUMIFS(Data!$S$2:$S$7044,Data!$X$2:$X$7044,A16)</f>
        <v>122629.75</v>
      </c>
      <c r="F16" s="25" t="n">
        <f aca="false">SUMIFS(Data!$AA$2:$AA$7044,Data!$X$2:$X$7044,A16)</f>
        <v>68954.25</v>
      </c>
      <c r="G16" s="14" t="n">
        <f aca="false">IFERROR(F16/$F$5,0)</f>
        <v>0.495607192797284</v>
      </c>
      <c r="H16" s="26" t="n">
        <f aca="false">IFERROR(D16/$D$5,0)</f>
        <v>1.78762733029929</v>
      </c>
    </row>
    <row r="17" customFormat="false" ht="15" hidden="false" customHeight="false" outlineLevel="0" collapsed="false">
      <c r="A17" s="24" t="s">
        <v>16</v>
      </c>
      <c r="B17" s="13" t="n">
        <f aca="false">COUNTIFS(Data!$X$2:$X$7044,A17)</f>
        <v>1024</v>
      </c>
      <c r="C17" s="13" t="n">
        <f aca="false">COUNTIFS(Data!$X$2:$X$7044,A17,Data!$W$2:$W$7044,1)</f>
        <v>294</v>
      </c>
      <c r="D17" s="14" t="n">
        <f aca="false">IFERROR(C17/B17,0)</f>
        <v>0.287109375</v>
      </c>
      <c r="E17" s="25" t="n">
        <f aca="false">SUMIFS(Data!$S$2:$S$7044,Data!$X$2:$X$7044,A17)</f>
        <v>62829.85</v>
      </c>
      <c r="F17" s="25" t="n">
        <f aca="false">SUMIFS(Data!$AA$2:$AA$7044,Data!$X$2:$X$7044,A17)</f>
        <v>23081.65</v>
      </c>
      <c r="G17" s="14" t="n">
        <f aca="false">IFERROR(F17/$F$5,0)</f>
        <v>0.165898864270577</v>
      </c>
      <c r="H17" s="26" t="n">
        <f aca="false">IFERROR(D17/$D$5,0)</f>
        <v>1.0819215238764</v>
      </c>
    </row>
    <row r="18" customFormat="false" ht="15" hidden="false" customHeight="false" outlineLevel="0" collapsed="false">
      <c r="A18" s="24" t="s">
        <v>18</v>
      </c>
      <c r="B18" s="13" t="n">
        <f aca="false">COUNTIFS(Data!$X$2:$X$7044,A18)</f>
        <v>1594</v>
      </c>
      <c r="C18" s="13" t="n">
        <f aca="false">COUNTIFS(Data!$X$2:$X$7044,A18,Data!$W$2:$W$7044,1)</f>
        <v>325</v>
      </c>
      <c r="D18" s="14" t="n">
        <f aca="false">IFERROR(C18/B18,0)</f>
        <v>0.203889585947302</v>
      </c>
      <c r="E18" s="25" t="n">
        <f aca="false">SUMIFS(Data!$S$2:$S$7044,Data!$X$2:$X$7044,A18)</f>
        <v>105093.3</v>
      </c>
      <c r="F18" s="25" t="n">
        <f aca="false">SUMIFS(Data!$AA$2:$AA$7044,Data!$X$2:$X$7044,A18)</f>
        <v>27462.5</v>
      </c>
      <c r="G18" s="14" t="n">
        <f aca="false">IFERROR(F18/$F$5,0)</f>
        <v>0.197386129675769</v>
      </c>
      <c r="H18" s="26" t="n">
        <f aca="false">IFERROR(D18/$D$5,0)</f>
        <v>0.768322286691734</v>
      </c>
    </row>
    <row r="19" customFormat="false" ht="15" hidden="false" customHeight="false" outlineLevel="0" collapsed="false">
      <c r="A19" s="24" t="s">
        <v>20</v>
      </c>
      <c r="B19" s="13" t="n">
        <f aca="false">COUNTIFS(Data!$X$2:$X$7044,A19)</f>
        <v>2239</v>
      </c>
      <c r="C19" s="13" t="n">
        <f aca="false">COUNTIFS(Data!$X$2:$X$7044,A19,Data!$W$2:$W$7044,1)</f>
        <v>213</v>
      </c>
      <c r="D19" s="14" t="n">
        <f aca="false">IFERROR(C19/B19,0)</f>
        <v>0.0951317552478785</v>
      </c>
      <c r="E19" s="25" t="n">
        <f aca="false">SUMIFS(Data!$S$2:$S$7044,Data!$X$2:$X$7044,A19)</f>
        <v>165563.7</v>
      </c>
      <c r="F19" s="25" t="n">
        <f aca="false">SUMIFS(Data!$AA$2:$AA$7044,Data!$X$2:$X$7044,A19)</f>
        <v>19632.45</v>
      </c>
      <c r="G19" s="14" t="n">
        <f aca="false">IFERROR(F19/$F$5,0)</f>
        <v>0.14110781325637</v>
      </c>
      <c r="H19" s="26" t="n">
        <f aca="false">IFERROR(D19/$D$5,0)</f>
        <v>0.358487400861856</v>
      </c>
    </row>
    <row r="22" customFormat="false" ht="15" hidden="false" customHeight="false" outlineLevel="0" collapsed="false">
      <c r="A22" s="10" t="s">
        <v>7153</v>
      </c>
    </row>
    <row r="23" customFormat="false" ht="23.85" hidden="false" customHeight="false" outlineLevel="0" collapsed="false">
      <c r="A23" s="11" t="s">
        <v>13</v>
      </c>
      <c r="B23" s="11" t="s">
        <v>6</v>
      </c>
      <c r="C23" s="11" t="s">
        <v>7145</v>
      </c>
      <c r="D23" s="11" t="s">
        <v>7</v>
      </c>
      <c r="E23" s="11" t="s">
        <v>7146</v>
      </c>
      <c r="F23" s="11" t="s">
        <v>7147</v>
      </c>
      <c r="G23" s="11" t="s">
        <v>7148</v>
      </c>
      <c r="H23" s="11" t="s">
        <v>7149</v>
      </c>
    </row>
    <row r="24" customFormat="false" ht="15" hidden="false" customHeight="false" outlineLevel="0" collapsed="false">
      <c r="A24" s="24" t="s">
        <v>102</v>
      </c>
      <c r="B24" s="13" t="n">
        <f aca="false">COUNTIFS(Data!$I$2:$I$7044,A24)</f>
        <v>3096</v>
      </c>
      <c r="C24" s="13" t="n">
        <f aca="false">COUNTIFS(Data!$I$2:$I$7044,A24,Data!$W$2:$W$7044,1)</f>
        <v>1297</v>
      </c>
      <c r="D24" s="14" t="n">
        <f aca="false">IFERROR(C24/B24,0)</f>
        <v>0.418927648578811</v>
      </c>
      <c r="E24" s="25" t="n">
        <f aca="false">SUMIFS(Data!$S$2:$S$7044,Data!$I$2:$I$7044,A24)</f>
        <v>283284.4</v>
      </c>
      <c r="F24" s="25" t="n">
        <f aca="false">SUMIFS(Data!$AA$2:$AA$7044,Data!$I$2:$I$7044,A24)</f>
        <v>114300.05</v>
      </c>
      <c r="G24" s="14" t="n">
        <f aca="false">IFERROR(F24/$F$5,0)</f>
        <v>0.82152915762392</v>
      </c>
      <c r="H24" s="26" t="n">
        <f aca="false">IFERROR(D24/$D$5,0)</f>
        <v>1.57865566021432</v>
      </c>
    </row>
    <row r="25" customFormat="false" ht="15" hidden="false" customHeight="false" outlineLevel="0" collapsed="false">
      <c r="A25" s="24" t="s">
        <v>96</v>
      </c>
      <c r="B25" s="13" t="n">
        <f aca="false">COUNTIFS(Data!$I$2:$I$7044,A25)</f>
        <v>2421</v>
      </c>
      <c r="C25" s="13" t="n">
        <f aca="false">COUNTIFS(Data!$I$2:$I$7044,A25,Data!$W$2:$W$7044,1)</f>
        <v>459</v>
      </c>
      <c r="D25" s="14" t="n">
        <f aca="false">IFERROR(C25/B25,0)</f>
        <v>0.189591078066915</v>
      </c>
      <c r="E25" s="25" t="n">
        <f aca="false">SUMIFS(Data!$S$2:$S$7044,Data!$I$2:$I$7044,A25)</f>
        <v>140665.35</v>
      </c>
      <c r="F25" s="25" t="n">
        <f aca="false">SUMIFS(Data!$AA$2:$AA$7044,Data!$I$2:$I$7044,A25)</f>
        <v>22529.2</v>
      </c>
      <c r="G25" s="14" t="n">
        <f aca="false">IFERROR(F25/$F$5,0)</f>
        <v>0.161928141745702</v>
      </c>
      <c r="H25" s="26" t="n">
        <f aca="false">IFERROR(D25/$D$5,0)</f>
        <v>0.714440857584419</v>
      </c>
    </row>
    <row r="26" customFormat="false" ht="15" hidden="false" customHeight="false" outlineLevel="0" collapsed="false">
      <c r="A26" s="24" t="s">
        <v>24</v>
      </c>
      <c r="B26" s="13" t="n">
        <f aca="false">COUNTIFS(Data!$I$2:$I$7044,A26)</f>
        <v>1526</v>
      </c>
      <c r="C26" s="13" t="n">
        <f aca="false">COUNTIFS(Data!$I$2:$I$7044,A26,Data!$W$2:$W$7044,1)</f>
        <v>113</v>
      </c>
      <c r="D26" s="14" t="n">
        <f aca="false">IFERROR(C26/B26,0)</f>
        <v>0.0740498034076016</v>
      </c>
      <c r="E26" s="25" t="n">
        <f aca="false">SUMIFS(Data!$S$2:$S$7044,Data!$I$2:$I$7044,A26)</f>
        <v>32166.85</v>
      </c>
      <c r="F26" s="25" t="n">
        <f aca="false">SUMIFS(Data!$AA$2:$AA$7044,Data!$I$2:$I$7044,A26)</f>
        <v>2301.6</v>
      </c>
      <c r="G26" s="14" t="n">
        <f aca="false">IFERROR(F26/$F$5,0)</f>
        <v>0.0165427006303778</v>
      </c>
      <c r="H26" s="26" t="n">
        <f aca="false">IFERROR(D26/$D$5,0)</f>
        <v>0.279043748207457</v>
      </c>
    </row>
    <row r="29" customFormat="false" ht="15" hidden="false" customHeight="false" outlineLevel="0" collapsed="false">
      <c r="A29" s="10" t="s">
        <v>7154</v>
      </c>
    </row>
    <row r="30" customFormat="false" ht="23.85" hidden="false" customHeight="false" outlineLevel="0" collapsed="false">
      <c r="A30" s="11" t="s">
        <v>13</v>
      </c>
      <c r="B30" s="11" t="s">
        <v>6</v>
      </c>
      <c r="C30" s="11" t="s">
        <v>7145</v>
      </c>
      <c r="D30" s="11" t="s">
        <v>7</v>
      </c>
      <c r="E30" s="11" t="s">
        <v>7146</v>
      </c>
      <c r="F30" s="11" t="s">
        <v>7147</v>
      </c>
      <c r="G30" s="11" t="s">
        <v>7148</v>
      </c>
      <c r="H30" s="11" t="s">
        <v>7149</v>
      </c>
    </row>
    <row r="31" customFormat="false" ht="15" hidden="false" customHeight="false" outlineLevel="0" collapsed="false">
      <c r="A31" s="24" t="s">
        <v>15</v>
      </c>
      <c r="B31" s="13" t="n">
        <f aca="false">COUNTIFS(Data!$R$2:$R$7044,A31)</f>
        <v>2365</v>
      </c>
      <c r="C31" s="13" t="n">
        <f aca="false">COUNTIFS(Data!$R$2:$R$7044,A31,Data!$W$2:$W$7044,1)</f>
        <v>1071</v>
      </c>
      <c r="D31" s="14" t="n">
        <f aca="false">IFERROR(C31/B31,0)</f>
        <v>0.452854122621565</v>
      </c>
      <c r="E31" s="25" t="n">
        <f aca="false">SUMIFS(Data!$S$2:$S$7044,Data!$R$2:$R$7044,A31)</f>
        <v>180345</v>
      </c>
      <c r="F31" s="25" t="n">
        <f aca="false">SUMIFS(Data!$AA$2:$AA$7044,Data!$R$2:$R$7044,A31)</f>
        <v>84288.75</v>
      </c>
      <c r="G31" s="14" t="n">
        <f aca="false">IFERROR(F31/$F$5,0)</f>
        <v>0.605823582620246</v>
      </c>
      <c r="H31" s="26" t="n">
        <f aca="false">IFERROR(D31/$D$5,0)</f>
        <v>1.706501650949</v>
      </c>
    </row>
    <row r="32" customFormat="false" ht="15" hidden="false" customHeight="false" outlineLevel="0" collapsed="false">
      <c r="A32" s="24" t="s">
        <v>17</v>
      </c>
      <c r="B32" s="13" t="n">
        <f aca="false">COUNTIFS(Data!$R$2:$R$7044,A32)</f>
        <v>1612</v>
      </c>
      <c r="C32" s="13" t="n">
        <f aca="false">COUNTIFS(Data!$R$2:$R$7044,A32,Data!$W$2:$W$7044,1)</f>
        <v>308</v>
      </c>
      <c r="D32" s="14" t="n">
        <f aca="false">IFERROR(C32/B32,0)</f>
        <v>0.19106699751861</v>
      </c>
      <c r="E32" s="25" t="n">
        <f aca="false">SUMIFS(Data!$S$2:$S$7044,Data!$R$2:$R$7044,A32)</f>
        <v>70794.3</v>
      </c>
      <c r="F32" s="25" t="n">
        <f aca="false">SUMIFS(Data!$AA$2:$AA$7044,Data!$R$2:$R$7044,A32)</f>
        <v>16803.6</v>
      </c>
      <c r="G32" s="14" t="n">
        <f aca="false">IFERROR(F32/$F$5,0)</f>
        <v>0.120775514560574</v>
      </c>
      <c r="H32" s="26" t="n">
        <f aca="false">IFERROR(D32/$D$5,0)</f>
        <v>0.720002602206299</v>
      </c>
    </row>
    <row r="33" customFormat="false" ht="15" hidden="false" customHeight="false" outlineLevel="0" collapsed="false">
      <c r="A33" s="24" t="s">
        <v>19</v>
      </c>
      <c r="B33" s="13" t="n">
        <f aca="false">COUNTIFS(Data!$R$2:$R$7044,A33)</f>
        <v>1544</v>
      </c>
      <c r="C33" s="13" t="n">
        <f aca="false">COUNTIFS(Data!$R$2:$R$7044,A33,Data!$W$2:$W$7044,1)</f>
        <v>258</v>
      </c>
      <c r="D33" s="14" t="n">
        <f aca="false">IFERROR(C33/B33,0)</f>
        <v>0.167098445595855</v>
      </c>
      <c r="E33" s="25" t="n">
        <f aca="false">SUMIFS(Data!$S$2:$S$7044,Data!$R$2:$R$7044,A33)</f>
        <v>103745.45</v>
      </c>
      <c r="F33" s="25" t="n">
        <f aca="false">SUMIFS(Data!$AA$2:$AA$7044,Data!$R$2:$R$7044,A33)</f>
        <v>20091.9</v>
      </c>
      <c r="G33" s="14" t="n">
        <f aca="false">IFERROR(F33/$F$5,0)</f>
        <v>0.144410100276107</v>
      </c>
      <c r="H33" s="26" t="n">
        <f aca="false">IFERROR(D33/$D$5,0)</f>
        <v>0.629681301408029</v>
      </c>
    </row>
    <row r="34" customFormat="false" ht="15" hidden="false" customHeight="false" outlineLevel="0" collapsed="false">
      <c r="A34" s="24" t="s">
        <v>21</v>
      </c>
      <c r="B34" s="13" t="n">
        <f aca="false">COUNTIFS(Data!$R$2:$R$7044,A34)</f>
        <v>1522</v>
      </c>
      <c r="C34" s="13" t="n">
        <f aca="false">COUNTIFS(Data!$R$2:$R$7044,A34,Data!$W$2:$W$7044,1)</f>
        <v>232</v>
      </c>
      <c r="D34" s="14" t="n">
        <f aca="false">IFERROR(C34/B34,0)</f>
        <v>0.152431011826544</v>
      </c>
      <c r="E34" s="25" t="n">
        <f aca="false">SUMIFS(Data!$S$2:$S$7044,Data!$R$2:$R$7044,A34)</f>
        <v>101231.85</v>
      </c>
      <c r="F34" s="25" t="n">
        <f aca="false">SUMIFS(Data!$AA$2:$AA$7044,Data!$R$2:$R$7044,A34)</f>
        <v>17946.6</v>
      </c>
      <c r="G34" s="14" t="n">
        <f aca="false">IFERROR(F34/$F$5,0)</f>
        <v>0.128990802543074</v>
      </c>
      <c r="H34" s="26" t="n">
        <f aca="false">IFERROR(D34/$D$5,0)</f>
        <v>0.574409639536838</v>
      </c>
    </row>
    <row r="37" customFormat="false" ht="15" hidden="false" customHeight="false" outlineLevel="0" collapsed="false">
      <c r="A37" s="10" t="s">
        <v>7155</v>
      </c>
    </row>
    <row r="38" customFormat="false" ht="23.85" hidden="false" customHeight="false" outlineLevel="0" collapsed="false">
      <c r="A38" s="11" t="s">
        <v>13</v>
      </c>
      <c r="B38" s="11" t="s">
        <v>6</v>
      </c>
      <c r="C38" s="11" t="s">
        <v>7145</v>
      </c>
      <c r="D38" s="11" t="s">
        <v>7</v>
      </c>
      <c r="E38" s="11" t="s">
        <v>7146</v>
      </c>
      <c r="F38" s="11" t="s">
        <v>7147</v>
      </c>
      <c r="G38" s="11" t="s">
        <v>7148</v>
      </c>
      <c r="H38" s="11" t="s">
        <v>7149</v>
      </c>
    </row>
    <row r="39" customFormat="false" ht="15" hidden="false" customHeight="false" outlineLevel="0" collapsed="false">
      <c r="A39" s="24" t="s">
        <v>24</v>
      </c>
      <c r="B39" s="13" t="n">
        <f aca="false">COUNTIFS(Data!$M$2:$M$7044,A39)</f>
        <v>3473</v>
      </c>
      <c r="C39" s="13" t="n">
        <f aca="false">COUNTIFS(Data!$M$2:$M$7044,A39,Data!$W$2:$W$7044,1)</f>
        <v>1446</v>
      </c>
      <c r="D39" s="14" t="n">
        <f aca="false">IFERROR(C39/B39,0)</f>
        <v>0.416354736539015</v>
      </c>
      <c r="E39" s="25" t="n">
        <f aca="false">SUMIFS(Data!$S$2:$S$7044,Data!$M$2:$M$7044,A39)</f>
        <v>259039.55</v>
      </c>
      <c r="F39" s="25" t="n">
        <f aca="false">SUMIFS(Data!$AA$2:$AA$7044,Data!$M$2:$M$7044,A39)</f>
        <v>110709.8</v>
      </c>
      <c r="G39" s="14" t="n">
        <f aca="false">IFERROR(F39/$F$5,0)</f>
        <v>0.795724312760254</v>
      </c>
      <c r="H39" s="26" t="n">
        <f aca="false">IFERROR(D39/$D$5,0)</f>
        <v>1.5689600906604</v>
      </c>
    </row>
    <row r="40" customFormat="false" ht="15" hidden="false" customHeight="false" outlineLevel="0" collapsed="false">
      <c r="A40" s="24" t="s">
        <v>26</v>
      </c>
      <c r="B40" s="13" t="n">
        <f aca="false">COUNTIFS(Data!$M$2:$M$7044,A40)</f>
        <v>2044</v>
      </c>
      <c r="C40" s="13" t="n">
        <f aca="false">COUNTIFS(Data!$M$2:$M$7044,A40,Data!$W$2:$W$7044,1)</f>
        <v>310</v>
      </c>
      <c r="D40" s="14" t="n">
        <f aca="false">IFERROR(C40/B40,0)</f>
        <v>0.151663405088063</v>
      </c>
      <c r="E40" s="25" t="n">
        <f aca="false">SUMIFS(Data!$S$2:$S$7044,Data!$M$2:$M$7044,A40)</f>
        <v>164910.2</v>
      </c>
      <c r="F40" s="25" t="n">
        <f aca="false">SUMIFS(Data!$AA$2:$AA$7044,Data!$M$2:$M$7044,A40)</f>
        <v>26119.45</v>
      </c>
      <c r="G40" s="14" t="n">
        <f aca="false">IFERROR(F40/$F$5,0)</f>
        <v>0.187732986609368</v>
      </c>
      <c r="H40" s="26" t="n">
        <f aca="false">IFERROR(D40/$D$5,0)</f>
        <v>0.571517047637895</v>
      </c>
    </row>
    <row r="41" customFormat="false" ht="15" hidden="false" customHeight="false" outlineLevel="0" collapsed="false">
      <c r="A41" s="24" t="s">
        <v>28</v>
      </c>
      <c r="B41" s="13" t="n">
        <f aca="false">COUNTIFS(Data!$M$2:$M$7044,A41)</f>
        <v>1526</v>
      </c>
      <c r="C41" s="13" t="n">
        <f aca="false">COUNTIFS(Data!$M$2:$M$7044,A41,Data!$W$2:$W$7044,1)</f>
        <v>113</v>
      </c>
      <c r="D41" s="14" t="n">
        <f aca="false">IFERROR(C41/B41,0)</f>
        <v>0.0740498034076016</v>
      </c>
      <c r="E41" s="25" t="n">
        <f aca="false">SUMIFS(Data!$S$2:$S$7044,Data!$M$2:$M$7044,A41)</f>
        <v>32166.85</v>
      </c>
      <c r="F41" s="25" t="n">
        <f aca="false">SUMIFS(Data!$AA$2:$AA$7044,Data!$M$2:$M$7044,A41)</f>
        <v>2301.6</v>
      </c>
      <c r="G41" s="14" t="n">
        <f aca="false">IFERROR(F41/$F$5,0)</f>
        <v>0.0165427006303778</v>
      </c>
      <c r="H41" s="26" t="n">
        <f aca="false">IFERROR(D41/$D$5,0)</f>
        <v>0.279043748207457</v>
      </c>
    </row>
    <row r="44" customFormat="false" ht="15" hidden="false" customHeight="false" outlineLevel="0" collapsed="false">
      <c r="A44" s="10" t="s">
        <v>7156</v>
      </c>
    </row>
    <row r="45" customFormat="false" ht="23.85" hidden="false" customHeight="false" outlineLevel="0" collapsed="false">
      <c r="A45" s="11" t="s">
        <v>13</v>
      </c>
      <c r="B45" s="11" t="s">
        <v>6</v>
      </c>
      <c r="C45" s="11" t="s">
        <v>7145</v>
      </c>
      <c r="D45" s="11" t="s">
        <v>7</v>
      </c>
      <c r="E45" s="11" t="s">
        <v>7146</v>
      </c>
      <c r="F45" s="11" t="s">
        <v>7147</v>
      </c>
      <c r="G45" s="11" t="s">
        <v>7148</v>
      </c>
      <c r="H45" s="11" t="s">
        <v>7149</v>
      </c>
    </row>
    <row r="46" customFormat="false" ht="15" hidden="false" customHeight="false" outlineLevel="0" collapsed="false">
      <c r="A46" s="24" t="s">
        <v>24</v>
      </c>
      <c r="B46" s="13" t="n">
        <f aca="false">COUNTIFS(Data!$J$2:$J$7044,A46)</f>
        <v>3498</v>
      </c>
      <c r="C46" s="13" t="n">
        <f aca="false">COUNTIFS(Data!$J$2:$J$7044,A46,Data!$W$2:$W$7044,1)</f>
        <v>1461</v>
      </c>
      <c r="D46" s="14" t="n">
        <f aca="false">IFERROR(C46/B46,0)</f>
        <v>0.417667238421955</v>
      </c>
      <c r="E46" s="25" t="n">
        <f aca="false">SUMIFS(Data!$S$2:$S$7044,Data!$J$2:$J$7044,A46)</f>
        <v>264774.35</v>
      </c>
      <c r="F46" s="25" t="n">
        <f aca="false">SUMIFS(Data!$AA$2:$AA$7044,Data!$J$2:$J$7044,A46)</f>
        <v>112762.75</v>
      </c>
      <c r="G46" s="14" t="n">
        <f aca="false">IFERROR(F46/$F$5,0)</f>
        <v>0.810479846849207</v>
      </c>
      <c r="H46" s="26" t="n">
        <f aca="false">IFERROR(D46/$D$5,0)</f>
        <v>1.57390602472222</v>
      </c>
    </row>
    <row r="47" customFormat="false" ht="15" hidden="false" customHeight="false" outlineLevel="0" collapsed="false">
      <c r="A47" s="24" t="s">
        <v>26</v>
      </c>
      <c r="B47" s="13" t="n">
        <f aca="false">COUNTIFS(Data!$J$2:$J$7044,A47)</f>
        <v>2019</v>
      </c>
      <c r="C47" s="13" t="n">
        <f aca="false">COUNTIFS(Data!$J$2:$J$7044,A47,Data!$W$2:$W$7044,1)</f>
        <v>295</v>
      </c>
      <c r="D47" s="14" t="n">
        <f aca="false">IFERROR(C47/B47,0)</f>
        <v>0.146111936602278</v>
      </c>
      <c r="E47" s="25" t="n">
        <f aca="false">SUMIFS(Data!$S$2:$S$7044,Data!$J$2:$J$7044,A47)</f>
        <v>159175.4</v>
      </c>
      <c r="F47" s="25" t="n">
        <f aca="false">SUMIFS(Data!$AA$2:$AA$7044,Data!$J$2:$J$7044,A47)</f>
        <v>24066.5</v>
      </c>
      <c r="G47" s="14" t="n">
        <f aca="false">IFERROR(F47/$F$5,0)</f>
        <v>0.172977452520415</v>
      </c>
      <c r="H47" s="26" t="n">
        <f aca="false">IFERROR(D47/$D$5,0)</f>
        <v>0.550597308448286</v>
      </c>
    </row>
    <row r="48" customFormat="false" ht="15" hidden="false" customHeight="false" outlineLevel="0" collapsed="false">
      <c r="A48" s="24" t="s">
        <v>28</v>
      </c>
      <c r="B48" s="13" t="n">
        <f aca="false">COUNTIFS(Data!$J$2:$J$7044,A48)</f>
        <v>1526</v>
      </c>
      <c r="C48" s="13" t="n">
        <f aca="false">COUNTIFS(Data!$J$2:$J$7044,A48,Data!$W$2:$W$7044,1)</f>
        <v>113</v>
      </c>
      <c r="D48" s="14" t="n">
        <f aca="false">IFERROR(C48/B48,0)</f>
        <v>0.0740498034076016</v>
      </c>
      <c r="E48" s="25" t="n">
        <f aca="false">SUMIFS(Data!$S$2:$S$7044,Data!$J$2:$J$7044,A48)</f>
        <v>32166.85</v>
      </c>
      <c r="F48" s="25" t="n">
        <f aca="false">SUMIFS(Data!$AA$2:$AA$7044,Data!$J$2:$J$7044,A48)</f>
        <v>2301.6</v>
      </c>
      <c r="G48" s="14" t="n">
        <f aca="false">IFERROR(F48/$F$5,0)</f>
        <v>0.0165427006303778</v>
      </c>
      <c r="H48" s="26" t="n">
        <f aca="false">IFERROR(D48/$D$5,0)</f>
        <v>0.279043748207457</v>
      </c>
    </row>
    <row r="51" customFormat="false" ht="15" hidden="false" customHeight="false" outlineLevel="0" collapsed="false">
      <c r="A51" s="10" t="s">
        <v>7157</v>
      </c>
    </row>
    <row r="52" customFormat="false" ht="23.85" hidden="false" customHeight="false" outlineLevel="0" collapsed="false">
      <c r="A52" s="11" t="s">
        <v>13</v>
      </c>
      <c r="B52" s="11" t="s">
        <v>6</v>
      </c>
      <c r="C52" s="11" t="s">
        <v>7145</v>
      </c>
      <c r="D52" s="11" t="s">
        <v>7</v>
      </c>
      <c r="E52" s="11" t="s">
        <v>7146</v>
      </c>
      <c r="F52" s="11" t="s">
        <v>7147</v>
      </c>
      <c r="G52" s="11" t="s">
        <v>7148</v>
      </c>
      <c r="H52" s="11" t="s">
        <v>7149</v>
      </c>
    </row>
    <row r="53" customFormat="false" ht="15" hidden="false" customHeight="false" outlineLevel="0" collapsed="false">
      <c r="A53" s="24" t="s">
        <v>26</v>
      </c>
      <c r="B53" s="13" t="n">
        <f aca="false">COUNTIFS(Data!$Y$2:$Y$7044,A53)</f>
        <v>1142</v>
      </c>
      <c r="C53" s="13" t="n">
        <f aca="false">COUNTIFS(Data!$Y$2:$Y$7044,A53,Data!$W$2:$W$7044,1)</f>
        <v>476</v>
      </c>
      <c r="D53" s="14" t="n">
        <f aca="false">IFERROR(C53/B53,0)</f>
        <v>0.416812609457093</v>
      </c>
      <c r="E53" s="25" t="n">
        <f aca="false">SUMIFS(Data!$S$2:$S$7044,Data!$Y$2:$Y$7044,A53)</f>
        <v>91154.85</v>
      </c>
      <c r="F53" s="25" t="n">
        <f aca="false">SUMIFS(Data!$AA$2:$AA$7044,Data!$Y$2:$Y$7044,A53)</f>
        <v>38419.6</v>
      </c>
      <c r="G53" s="14" t="n">
        <f aca="false">IFERROR(F53/$F$5,0)</f>
        <v>0.276140050894536</v>
      </c>
      <c r="H53" s="26" t="n">
        <f aca="false">IFERROR(D53/$D$5,0)</f>
        <v>1.57068550476528</v>
      </c>
    </row>
    <row r="54" customFormat="false" ht="15" hidden="false" customHeight="false" outlineLevel="0" collapsed="false">
      <c r="A54" s="24" t="s">
        <v>24</v>
      </c>
      <c r="B54" s="13" t="n">
        <f aca="false">COUNTIFS(Data!$Y$2:$Y$7044,A54)</f>
        <v>5901</v>
      </c>
      <c r="C54" s="13" t="n">
        <f aca="false">COUNTIFS(Data!$Y$2:$Y$7044,A54,Data!$W$2:$W$7044,1)</f>
        <v>1393</v>
      </c>
      <c r="D54" s="14" t="n">
        <f aca="false">IFERROR(C54/B54,0)</f>
        <v>0.236061684460261</v>
      </c>
      <c r="E54" s="25" t="n">
        <f aca="false">SUMIFS(Data!$S$2:$S$7044,Data!$Y$2:$Y$7044,A54)</f>
        <v>364961.75</v>
      </c>
      <c r="F54" s="25" t="n">
        <f aca="false">SUMIFS(Data!$AA$2:$AA$7044,Data!$Y$2:$Y$7044,A54)</f>
        <v>100711.25</v>
      </c>
      <c r="G54" s="14" t="n">
        <f aca="false">IFERROR(F54/$F$5,0)</f>
        <v>0.723859949105464</v>
      </c>
      <c r="H54" s="26" t="n">
        <f aca="false">IFERROR(D54/$D$5,0)</f>
        <v>0.889557219718362</v>
      </c>
    </row>
    <row r="57" customFormat="false" ht="15" hidden="false" customHeight="false" outlineLevel="0" collapsed="false">
      <c r="A57" s="10" t="s">
        <v>7158</v>
      </c>
    </row>
    <row r="58" customFormat="false" ht="23.85" hidden="false" customHeight="false" outlineLevel="0" collapsed="false">
      <c r="A58" s="11" t="s">
        <v>13</v>
      </c>
      <c r="B58" s="11" t="s">
        <v>6</v>
      </c>
      <c r="C58" s="11" t="s">
        <v>7145</v>
      </c>
      <c r="D58" s="11" t="s">
        <v>7</v>
      </c>
      <c r="E58" s="11" t="s">
        <v>7146</v>
      </c>
      <c r="F58" s="11" t="s">
        <v>7147</v>
      </c>
      <c r="G58" s="11" t="s">
        <v>7148</v>
      </c>
      <c r="H58" s="11" t="s">
        <v>7149</v>
      </c>
    </row>
    <row r="59" customFormat="false" ht="15" hidden="false" customHeight="false" outlineLevel="0" collapsed="false">
      <c r="A59" s="24" t="s">
        <v>26</v>
      </c>
      <c r="B59" s="13" t="n">
        <f aca="false">COUNTIFS(Data!$Q$2:$Q$7044,A59)</f>
        <v>4171</v>
      </c>
      <c r="C59" s="13" t="n">
        <f aca="false">COUNTIFS(Data!$Q$2:$Q$7044,A59,Data!$W$2:$W$7044,1)</f>
        <v>1400</v>
      </c>
      <c r="D59" s="14" t="n">
        <f aca="false">IFERROR(C59/B59,0)</f>
        <v>0.335650923040038</v>
      </c>
      <c r="E59" s="25" t="n">
        <f aca="false">SUMIFS(Data!$S$2:$S$7044,Data!$Q$2:$Q$7044,A59)</f>
        <v>306792.8</v>
      </c>
      <c r="F59" s="25" t="n">
        <f aca="false">SUMIFS(Data!$AA$2:$AA$7044,Data!$Q$2:$Q$7044,A59)</f>
        <v>109510</v>
      </c>
      <c r="G59" s="14" t="n">
        <f aca="false">IFERROR(F59/$F$5,0)</f>
        <v>0.787100775996122</v>
      </c>
      <c r="H59" s="26" t="n">
        <f aca="false">IFERROR(D59/$D$5,0)</f>
        <v>1.26484186782825</v>
      </c>
    </row>
    <row r="60" customFormat="false" ht="15" hidden="false" customHeight="false" outlineLevel="0" collapsed="false">
      <c r="A60" s="24" t="s">
        <v>24</v>
      </c>
      <c r="B60" s="13" t="n">
        <f aca="false">COUNTIFS(Data!$Q$2:$Q$7044,A60)</f>
        <v>2872</v>
      </c>
      <c r="C60" s="13" t="n">
        <f aca="false">COUNTIFS(Data!$Q$2:$Q$7044,A60,Data!$W$2:$W$7044,1)</f>
        <v>469</v>
      </c>
      <c r="D60" s="14" t="n">
        <f aca="false">IFERROR(C60/B60,0)</f>
        <v>0.163300835654596</v>
      </c>
      <c r="E60" s="25" t="n">
        <f aca="false">SUMIFS(Data!$S$2:$S$7044,Data!$Q$2:$Q$7044,A60)</f>
        <v>149323.8</v>
      </c>
      <c r="F60" s="25" t="n">
        <f aca="false">SUMIFS(Data!$AA$2:$AA$7044,Data!$Q$2:$Q$7044,A60)</f>
        <v>29620.85</v>
      </c>
      <c r="G60" s="14" t="n">
        <f aca="false">IFERROR(F60/$F$5,0)</f>
        <v>0.212899224003878</v>
      </c>
      <c r="H60" s="26" t="n">
        <f aca="false">IFERROR(D60/$D$5,0)</f>
        <v>0.615370671757796</v>
      </c>
    </row>
    <row r="63" customFormat="false" ht="15" hidden="false" customHeight="false" outlineLevel="0" collapsed="false">
      <c r="A63" s="10" t="s">
        <v>7159</v>
      </c>
    </row>
    <row r="64" customFormat="false" ht="23.85" hidden="false" customHeight="false" outlineLevel="0" collapsed="false">
      <c r="A64" s="11" t="s">
        <v>13</v>
      </c>
      <c r="B64" s="11" t="s">
        <v>6</v>
      </c>
      <c r="C64" s="11" t="s">
        <v>7145</v>
      </c>
      <c r="D64" s="11" t="s">
        <v>7</v>
      </c>
      <c r="E64" s="11" t="s">
        <v>7146</v>
      </c>
      <c r="F64" s="11" t="s">
        <v>7147</v>
      </c>
      <c r="G64" s="11" t="s">
        <v>7148</v>
      </c>
      <c r="H64" s="11" t="s">
        <v>7149</v>
      </c>
    </row>
    <row r="65" customFormat="false" ht="15" hidden="false" customHeight="false" outlineLevel="0" collapsed="false">
      <c r="A65" s="24" t="n">
        <v>0</v>
      </c>
      <c r="B65" s="13" t="n">
        <f aca="false">COUNTIFS(Data!$Z$2:$Z$7044,A65,Data!$I$2:$I$7044,"&lt;&gt;No")</f>
        <v>693</v>
      </c>
      <c r="C65" s="13" t="n">
        <f aca="false">COUNTIFS(Data!$Z$2:$Z$7044,A65,Data!$W$2:$W$7044,1,Data!$I$2:$I$7044,"&lt;&gt;No")</f>
        <v>362</v>
      </c>
      <c r="D65" s="14" t="n">
        <f aca="false">IFERROR(C65/B65,0)</f>
        <v>0.522366522366522</v>
      </c>
      <c r="E65" s="25" t="n">
        <f aca="false">SUMIFS(Data!$S$2:$S$7044,Data!$Z$2:$Z$7044,A65,Data!$I$2:$I$7044,"&lt;&gt;No")</f>
        <v>40600.6</v>
      </c>
      <c r="F65" s="25" t="n">
        <f aca="false">SUMIFS(Data!$AA$2:$AA$7044,Data!$Z$2:$Z$7044,A65,Data!$I$2:$I$7044,"&lt;&gt;No")</f>
        <v>22215.25</v>
      </c>
      <c r="G65" s="14" t="n">
        <f aca="false">IFERROR(F65/$F$5,0)</f>
        <v>0.159671632854971</v>
      </c>
      <c r="H65" s="26" t="n">
        <f aca="false">IFERROR(D65/$D$5,0)</f>
        <v>1.96844698610349</v>
      </c>
    </row>
    <row r="66" customFormat="false" ht="15" hidden="false" customHeight="false" outlineLevel="0" collapsed="false">
      <c r="A66" s="24" t="n">
        <v>1</v>
      </c>
      <c r="B66" s="13" t="n">
        <f aca="false">COUNTIFS(Data!$Z$2:$Z$7044,A66,Data!$I$2:$I$7044,"&lt;&gt;No")</f>
        <v>966</v>
      </c>
      <c r="C66" s="13" t="n">
        <f aca="false">COUNTIFS(Data!$Z$2:$Z$7044,A66,Data!$W$2:$W$7044,1,Data!$I$2:$I$7044,"&lt;&gt;No")</f>
        <v>442</v>
      </c>
      <c r="D66" s="14" t="n">
        <f aca="false">IFERROR(C66/B66,0)</f>
        <v>0.457556935817805</v>
      </c>
      <c r="E66" s="25" t="n">
        <f aca="false">SUMIFS(Data!$S$2:$S$7044,Data!$Z$2:$Z$7044,A66,Data!$I$2:$I$7044,"&lt;&gt;No")</f>
        <v>63344.75</v>
      </c>
      <c r="F66" s="25" t="n">
        <f aca="false">SUMIFS(Data!$AA$2:$AA$7044,Data!$Z$2:$Z$7044,A66,Data!$I$2:$I$7044,"&lt;&gt;No")</f>
        <v>30805.55</v>
      </c>
      <c r="G66" s="14" t="n">
        <f aca="false">IFERROR(F66/$F$5,0)</f>
        <v>0.221414229841908</v>
      </c>
      <c r="H66" s="26" t="n">
        <f aca="false">IFERROR(D66/$D$5,0)</f>
        <v>1.72422338093355</v>
      </c>
    </row>
    <row r="67" customFormat="false" ht="15" hidden="false" customHeight="false" outlineLevel="0" collapsed="false">
      <c r="A67" s="24" t="n">
        <v>2</v>
      </c>
      <c r="B67" s="13" t="n">
        <f aca="false">COUNTIFS(Data!$Z$2:$Z$7044,A67,Data!$I$2:$I$7044,"&lt;&gt;No")</f>
        <v>1033</v>
      </c>
      <c r="C67" s="13" t="n">
        <f aca="false">COUNTIFS(Data!$Z$2:$Z$7044,A67,Data!$W$2:$W$7044,1,Data!$I$2:$I$7044,"&lt;&gt;No")</f>
        <v>370</v>
      </c>
      <c r="D67" s="14" t="n">
        <f aca="false">IFERROR(C67/B67,0)</f>
        <v>0.358180058083253</v>
      </c>
      <c r="E67" s="25" t="n">
        <f aca="false">SUMIFS(Data!$S$2:$S$7044,Data!$Z$2:$Z$7044,A67,Data!$I$2:$I$7044,"&lt;&gt;No")</f>
        <v>74807.25</v>
      </c>
      <c r="F67" s="25" t="n">
        <f aca="false">SUMIFS(Data!$AA$2:$AA$7044,Data!$Z$2:$Z$7044,A67,Data!$I$2:$I$7044,"&lt;&gt;No")</f>
        <v>29476.2</v>
      </c>
      <c r="G67" s="14" t="n">
        <f aca="false">IFERROR(F67/$F$5,0)</f>
        <v>0.21185955523164</v>
      </c>
      <c r="H67" s="26" t="n">
        <f aca="false">IFERROR(D67/$D$5,0)</f>
        <v>1.34973897757108</v>
      </c>
    </row>
    <row r="68" customFormat="false" ht="15" hidden="false" customHeight="false" outlineLevel="0" collapsed="false">
      <c r="A68" s="24" t="n">
        <v>3</v>
      </c>
      <c r="B68" s="13" t="n">
        <f aca="false">COUNTIFS(Data!$Z$2:$Z$7044,A68,Data!$I$2:$I$7044,"&lt;&gt;No")</f>
        <v>1118</v>
      </c>
      <c r="C68" s="13" t="n">
        <f aca="false">COUNTIFS(Data!$Z$2:$Z$7044,A68,Data!$W$2:$W$7044,1,Data!$I$2:$I$7044,"&lt;&gt;No")</f>
        <v>306</v>
      </c>
      <c r="D68" s="14" t="n">
        <f aca="false">IFERROR(C68/B68,0)</f>
        <v>0.273703041144902</v>
      </c>
      <c r="E68" s="25" t="n">
        <f aca="false">SUMIFS(Data!$S$2:$S$7044,Data!$Z$2:$Z$7044,A68,Data!$I$2:$I$7044,"&lt;&gt;No")</f>
        <v>89563.55</v>
      </c>
      <c r="F68" s="25" t="n">
        <f aca="false">SUMIFS(Data!$AA$2:$AA$7044,Data!$Z$2:$Z$7044,A68,Data!$I$2:$I$7044,"&lt;&gt;No")</f>
        <v>27134.8</v>
      </c>
      <c r="G68" s="14" t="n">
        <f aca="false">IFERROR(F68/$F$5,0)</f>
        <v>0.195030792954977</v>
      </c>
      <c r="H68" s="26" t="n">
        <f aca="false">IFERROR(D68/$D$5,0)</f>
        <v>1.03140209672742</v>
      </c>
    </row>
    <row r="69" customFormat="false" ht="15" hidden="false" customHeight="false" outlineLevel="0" collapsed="false">
      <c r="A69" s="24" t="n">
        <v>4</v>
      </c>
      <c r="B69" s="13" t="n">
        <f aca="false">COUNTIFS(Data!$Z$2:$Z$7044,A69,Data!$I$2:$I$7044,"&lt;&gt;No")</f>
        <v>852</v>
      </c>
      <c r="C69" s="13" t="n">
        <f aca="false">COUNTIFS(Data!$Z$2:$Z$7044,A69,Data!$W$2:$W$7044,1,Data!$I$2:$I$7044,"&lt;&gt;No")</f>
        <v>190</v>
      </c>
      <c r="D69" s="14" t="n">
        <f aca="false">IFERROR(C69/B69,0)</f>
        <v>0.223004694835681</v>
      </c>
      <c r="E69" s="25" t="n">
        <f aca="false">SUMIFS(Data!$S$2:$S$7044,Data!$Z$2:$Z$7044,A69,Data!$I$2:$I$7044,"&lt;&gt;No")</f>
        <v>74781.35</v>
      </c>
      <c r="F69" s="25" t="n">
        <f aca="false">SUMIFS(Data!$AA$2:$AA$7044,Data!$Z$2:$Z$7044,A69,Data!$I$2:$I$7044,"&lt;&gt;No")</f>
        <v>18364.3</v>
      </c>
      <c r="G69" s="14" t="n">
        <f aca="false">IFERROR(F69/$F$5,0)</f>
        <v>0.131993012333354</v>
      </c>
      <c r="H69" s="26" t="n">
        <f aca="false">IFERROR(D69/$D$5,0)</f>
        <v>0.840354235274318</v>
      </c>
    </row>
    <row r="70" customFormat="false" ht="15" hidden="false" customHeight="false" outlineLevel="0" collapsed="false">
      <c r="A70" s="24" t="n">
        <v>5</v>
      </c>
      <c r="B70" s="13" t="n">
        <f aca="false">COUNTIFS(Data!$Z$2:$Z$7044,A70,Data!$I$2:$I$7044,"&lt;&gt;No")</f>
        <v>571</v>
      </c>
      <c r="C70" s="13" t="n">
        <f aca="false">COUNTIFS(Data!$Z$2:$Z$7044,A70,Data!$W$2:$W$7044,1,Data!$I$2:$I$7044,"&lt;&gt;No")</f>
        <v>71</v>
      </c>
      <c r="D70" s="14" t="n">
        <f aca="false">IFERROR(C70/B70,0)</f>
        <v>0.124343257443082</v>
      </c>
      <c r="E70" s="25" t="n">
        <f aca="false">SUMIFS(Data!$S$2:$S$7044,Data!$Z$2:$Z$7044,A70,Data!$I$2:$I$7044,"&lt;&gt;No")</f>
        <v>52632.5</v>
      </c>
      <c r="F70" s="25" t="n">
        <f aca="false">SUMIFS(Data!$AA$2:$AA$7044,Data!$Z$2:$Z$7044,A70,Data!$I$2:$I$7044,"&lt;&gt;No")</f>
        <v>7169.55</v>
      </c>
      <c r="G70" s="14" t="n">
        <f aca="false">IFERROR(F70/$F$5,0)</f>
        <v>0.0515309868372112</v>
      </c>
      <c r="H70" s="26" t="n">
        <f aca="false">IFERROR(D70/$D$5,0)</f>
        <v>0.468565843858549</v>
      </c>
    </row>
    <row r="71" customFormat="false" ht="15" hidden="false" customHeight="false" outlineLevel="0" collapsed="false">
      <c r="A71" s="24" t="n">
        <v>6</v>
      </c>
      <c r="B71" s="13" t="n">
        <f aca="false">COUNTIFS(Data!$Z$2:$Z$7044,A71,Data!$I$2:$I$7044,"&lt;&gt;No")</f>
        <v>284</v>
      </c>
      <c r="C71" s="13" t="n">
        <f aca="false">COUNTIFS(Data!$Z$2:$Z$7044,A71,Data!$W$2:$W$7044,1,Data!$I$2:$I$7044,"&lt;&gt;No")</f>
        <v>15</v>
      </c>
      <c r="D71" s="14" t="n">
        <f aca="false">IFERROR(C71/B71,0)</f>
        <v>0.0528169014084507</v>
      </c>
      <c r="E71" s="25" t="n">
        <f aca="false">SUMIFS(Data!$S$2:$S$7044,Data!$Z$2:$Z$7044,A71,Data!$I$2:$I$7044,"&lt;&gt;No")</f>
        <v>28219.75</v>
      </c>
      <c r="F71" s="25" t="n">
        <f aca="false">SUMIFS(Data!$AA$2:$AA$7044,Data!$Z$2:$Z$7044,A71,Data!$I$2:$I$7044,"&lt;&gt;No")</f>
        <v>1663.6</v>
      </c>
      <c r="G71" s="14" t="n">
        <f aca="false">IFERROR(F71/$F$5,0)</f>
        <v>0.0119570893155616</v>
      </c>
      <c r="H71" s="26" t="n">
        <f aca="false">IFERROR(D71/$D$5,0)</f>
        <v>0.19903126624918</v>
      </c>
    </row>
    <row r="74" customFormat="false" ht="15" hidden="false" customHeight="false" outlineLevel="0" collapsed="false">
      <c r="A74" s="10" t="s">
        <v>7160</v>
      </c>
    </row>
    <row r="75" customFormat="false" ht="23.85" hidden="false" customHeight="false" outlineLevel="0" collapsed="false">
      <c r="A75" s="11" t="s">
        <v>13</v>
      </c>
      <c r="B75" s="11" t="s">
        <v>6</v>
      </c>
      <c r="C75" s="11" t="s">
        <v>7145</v>
      </c>
      <c r="D75" s="11" t="s">
        <v>7</v>
      </c>
      <c r="E75" s="11" t="s">
        <v>7146</v>
      </c>
      <c r="F75" s="11" t="s">
        <v>7147</v>
      </c>
      <c r="G75" s="11" t="s">
        <v>7148</v>
      </c>
      <c r="H75" s="11" t="s">
        <v>7149</v>
      </c>
    </row>
    <row r="76" customFormat="false" ht="15" hidden="false" customHeight="false" outlineLevel="0" collapsed="false">
      <c r="A76" s="24" t="s">
        <v>7161</v>
      </c>
      <c r="B76" s="13" t="n">
        <f aca="false">COUNTIFS(Data!$AC$2:$AC$7044,A76)</f>
        <v>1485</v>
      </c>
      <c r="C76" s="13" t="n">
        <f aca="false">COUNTIFS(Data!$AC$2:$AC$7044,A76,Data!$W$2:$W$7044,1)</f>
        <v>952</v>
      </c>
      <c r="D76" s="14" t="n">
        <f aca="false">IFERROR(C76/B76,0)</f>
        <v>0.641077441077441</v>
      </c>
      <c r="E76" s="25" t="n">
        <f aca="false">SUMIFS(Data!$S$2:$S$7044,Data!$AC$2:$AC$7044,A76)</f>
        <v>117657.45</v>
      </c>
      <c r="F76" s="25" t="n">
        <f aca="false">SUMIFS(Data!$AA$2:$AA$7044,Data!$AC$2:$AC$7044,A76)</f>
        <v>75817.75</v>
      </c>
      <c r="G76" s="14" t="n">
        <f aca="false">IFERROR(F76/$F$5,0)</f>
        <v>0.544938451824308</v>
      </c>
      <c r="H76" s="26" t="n">
        <f aca="false">IFERROR(D76/$D$5,0)</f>
        <v>2.41578834537636</v>
      </c>
    </row>
    <row r="77" customFormat="false" ht="15" hidden="false" customHeight="false" outlineLevel="0" collapsed="false">
      <c r="A77" s="24" t="s">
        <v>7162</v>
      </c>
      <c r="B77" s="13" t="n">
        <f aca="false">COUNTIFS(Data!$AC$2:$AC$7044,A77)</f>
        <v>2021</v>
      </c>
      <c r="C77" s="13" t="n">
        <f aca="false">COUNTIFS(Data!$AC$2:$AC$7044,A77,Data!$W$2:$W$7044,1)</f>
        <v>649</v>
      </c>
      <c r="D77" s="14" t="n">
        <f aca="false">IFERROR(C77/B77,0)</f>
        <v>0.32112815437902</v>
      </c>
      <c r="E77" s="25" t="n">
        <f aca="false">SUMIFS(Data!$S$2:$S$7044,Data!$AC$2:$AC$7044,A77)</f>
        <v>149438.15</v>
      </c>
      <c r="F77" s="25" t="n">
        <f aca="false">SUMIFS(Data!$AA$2:$AA$7044,Data!$AC$2:$AC$7044,A77)</f>
        <v>48157.95</v>
      </c>
      <c r="G77" s="14" t="n">
        <f aca="false">IFERROR(F77/$F$5,0)</f>
        <v>0.346134232630649</v>
      </c>
      <c r="H77" s="26" t="n">
        <f aca="false">IFERROR(D77/$D$5,0)</f>
        <v>1.21011535114577</v>
      </c>
    </row>
    <row r="78" customFormat="false" ht="15" hidden="false" customHeight="false" outlineLevel="0" collapsed="false">
      <c r="A78" s="24" t="s">
        <v>7163</v>
      </c>
      <c r="B78" s="13" t="n">
        <f aca="false">COUNTIFS(Data!$AC$2:$AC$7044,A78)</f>
        <v>3537</v>
      </c>
      <c r="C78" s="13" t="n">
        <f aca="false">COUNTIFS(Data!$AC$2:$AC$7044,A78,Data!$W$2:$W$7044,1)</f>
        <v>268</v>
      </c>
      <c r="D78" s="14" t="n">
        <f aca="false">IFERROR(C78/B78,0)</f>
        <v>0.0757704269154651</v>
      </c>
      <c r="E78" s="25" t="n">
        <f aca="false">SUMIFS(Data!$S$2:$S$7044,Data!$AC$2:$AC$7044,A78)</f>
        <v>189021</v>
      </c>
      <c r="F78" s="25" t="n">
        <f aca="false">SUMIFS(Data!$AA$2:$AA$7044,Data!$AC$2:$AC$7044,A78)</f>
        <v>15155.15</v>
      </c>
      <c r="G78" s="14" t="n">
        <f aca="false">IFERROR(F78/$F$5,0)</f>
        <v>0.108927315545043</v>
      </c>
      <c r="H78" s="26" t="n">
        <f aca="false">IFERROR(D78/$D$5,0)</f>
        <v>0.285527617317079</v>
      </c>
    </row>
  </sheetData>
  <conditionalFormatting sqref="D9:D11">
    <cfRule type="colorScale" priority="2">
      <colorScale>
        <cfvo type="num" val="0"/>
        <cfvo type="num" val="0.6"/>
        <color rgb="FFFFFFFF"/>
        <color rgb="FFE8A39B"/>
      </colorScale>
    </cfRule>
  </conditionalFormatting>
  <conditionalFormatting sqref="D16:D19">
    <cfRule type="colorScale" priority="3">
      <colorScale>
        <cfvo type="num" val="0"/>
        <cfvo type="num" val="0.6"/>
        <color rgb="FFFFFFFF"/>
        <color rgb="FFE8A39B"/>
      </colorScale>
    </cfRule>
  </conditionalFormatting>
  <conditionalFormatting sqref="D24:D26">
    <cfRule type="colorScale" priority="4">
      <colorScale>
        <cfvo type="num" val="0"/>
        <cfvo type="num" val="0.6"/>
        <color rgb="FFFFFFFF"/>
        <color rgb="FFE8A39B"/>
      </colorScale>
    </cfRule>
  </conditionalFormatting>
  <conditionalFormatting sqref="D31:D34">
    <cfRule type="colorScale" priority="5">
      <colorScale>
        <cfvo type="num" val="0"/>
        <cfvo type="num" val="0.6"/>
        <color rgb="FFFFFFFF"/>
        <color rgb="FFE8A39B"/>
      </colorScale>
    </cfRule>
  </conditionalFormatting>
  <conditionalFormatting sqref="D39:D41">
    <cfRule type="colorScale" priority="6">
      <colorScale>
        <cfvo type="num" val="0"/>
        <cfvo type="num" val="0.6"/>
        <color rgb="FFFFFFFF"/>
        <color rgb="FFE8A39B"/>
      </colorScale>
    </cfRule>
  </conditionalFormatting>
  <conditionalFormatting sqref="D46:D48">
    <cfRule type="colorScale" priority="7">
      <colorScale>
        <cfvo type="num" val="0"/>
        <cfvo type="num" val="0.6"/>
        <color rgb="FFFFFFFF"/>
        <color rgb="FFE8A39B"/>
      </colorScale>
    </cfRule>
  </conditionalFormatting>
  <conditionalFormatting sqref="D53:D54">
    <cfRule type="colorScale" priority="8">
      <colorScale>
        <cfvo type="num" val="0"/>
        <cfvo type="num" val="0.6"/>
        <color rgb="FFFFFFFF"/>
        <color rgb="FFE8A39B"/>
      </colorScale>
    </cfRule>
  </conditionalFormatting>
  <conditionalFormatting sqref="D59:D60">
    <cfRule type="colorScale" priority="9">
      <colorScale>
        <cfvo type="num" val="0"/>
        <cfvo type="num" val="0.6"/>
        <color rgb="FFFFFFFF"/>
        <color rgb="FFE8A39B"/>
      </colorScale>
    </cfRule>
  </conditionalFormatting>
  <conditionalFormatting sqref="D65:D71">
    <cfRule type="colorScale" priority="10">
      <colorScale>
        <cfvo type="num" val="0"/>
        <cfvo type="num" val="0.6"/>
        <color rgb="FFFFFFFF"/>
        <color rgb="FFE8A39B"/>
      </colorScale>
    </cfRule>
  </conditionalFormatting>
  <conditionalFormatting sqref="D76:D78">
    <cfRule type="colorScale" priority="11">
      <colorScale>
        <cfvo type="num" val="0"/>
        <cfvo type="num" val="0.6"/>
        <color rgb="FFFFFFFF"/>
        <color rgb="FFE8A39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6" t="s">
        <v>7164</v>
      </c>
    </row>
    <row r="2" customFormat="false" ht="15" hidden="false" customHeight="false" outlineLevel="0" collapsed="false">
      <c r="A2" s="2" t="s">
        <v>7165</v>
      </c>
    </row>
    <row r="4" customFormat="false" ht="15" hidden="false" customHeight="false" outlineLevel="0" collapsed="false">
      <c r="A4" s="11" t="s">
        <v>7166</v>
      </c>
      <c r="B4" s="11" t="s">
        <v>7167</v>
      </c>
      <c r="C4" s="11" t="s">
        <v>7168</v>
      </c>
    </row>
    <row r="5" customFormat="false" ht="15" hidden="false" customHeight="false" outlineLevel="0" collapsed="false">
      <c r="A5" s="24" t="s">
        <v>7151</v>
      </c>
      <c r="B5" s="27" t="n">
        <f aca="false">CHITEST(B18:C20,E18:F20)</f>
        <v>5.86303830067339E-258</v>
      </c>
      <c r="C5" s="28" t="str">
        <f aca="false">IF(B5&lt;0.05,"Yes","No")</f>
        <v>Yes</v>
      </c>
    </row>
    <row r="6" customFormat="false" ht="15" hidden="false" customHeight="false" outlineLevel="0" collapsed="false">
      <c r="A6" s="24" t="s">
        <v>7152</v>
      </c>
      <c r="B6" s="27" t="n">
        <f aca="false">CHITEST(B26:C29,E26:F29)</f>
        <v>2.94377036498038E-185</v>
      </c>
      <c r="C6" s="28" t="str">
        <f aca="false">IF(B6&lt;0.05,"Yes","No")</f>
        <v>Yes</v>
      </c>
    </row>
    <row r="7" customFormat="false" ht="15" hidden="false" customHeight="false" outlineLevel="0" collapsed="false">
      <c r="A7" s="24" t="s">
        <v>7153</v>
      </c>
      <c r="B7" s="27" t="n">
        <f aca="false">CHITEST(B35:C37,E35:F37)</f>
        <v>9.57178822284054E-160</v>
      </c>
      <c r="C7" s="28" t="str">
        <f aca="false">IF(B7&lt;0.05,"Yes","No")</f>
        <v>Yes</v>
      </c>
    </row>
    <row r="8" customFormat="false" ht="15" hidden="false" customHeight="false" outlineLevel="0" collapsed="false">
      <c r="A8" s="24" t="s">
        <v>7154</v>
      </c>
      <c r="B8" s="27" t="n">
        <f aca="false">CHITEST(B43:C46,E43:F46)</f>
        <v>3.6823546520098E-140</v>
      </c>
      <c r="C8" s="28" t="str">
        <f aca="false">IF(B8&lt;0.05,"Yes","No")</f>
        <v>Yes</v>
      </c>
    </row>
    <row r="9" customFormat="false" ht="15" hidden="false" customHeight="false" outlineLevel="0" collapsed="false">
      <c r="A9" s="24" t="s">
        <v>7155</v>
      </c>
      <c r="B9" s="27" t="n">
        <f aca="false">CHITEST(B52:C54,E52:F54)</f>
        <v>1.44308402799998E-180</v>
      </c>
      <c r="C9" s="28" t="str">
        <f aca="false">IF(B9&lt;0.05,"Yes","No")</f>
        <v>Yes</v>
      </c>
    </row>
    <row r="10" customFormat="false" ht="15" hidden="false" customHeight="false" outlineLevel="0" collapsed="false">
      <c r="A10" s="24" t="s">
        <v>7156</v>
      </c>
      <c r="B10" s="27" t="n">
        <f aca="false">CHITEST(B60:C62,E60:F62)</f>
        <v>2.6611496351767E-185</v>
      </c>
      <c r="C10" s="28" t="str">
        <f aca="false">IF(B10&lt;0.05,"Yes","No")</f>
        <v>Yes</v>
      </c>
    </row>
    <row r="11" customFormat="false" ht="15" hidden="false" customHeight="false" outlineLevel="0" collapsed="false">
      <c r="A11" s="24" t="s">
        <v>7157</v>
      </c>
      <c r="B11" s="27" t="n">
        <f aca="false">CHITEST(B68:C69,E68:F69)</f>
        <v>9.47790350737605E-037</v>
      </c>
      <c r="C11" s="28" t="str">
        <f aca="false">IF(B11&lt;0.05,"Yes","No")</f>
        <v>Yes</v>
      </c>
    </row>
    <row r="12" customFormat="false" ht="15" hidden="false" customHeight="false" outlineLevel="0" collapsed="false">
      <c r="A12" s="24" t="s">
        <v>7158</v>
      </c>
      <c r="B12" s="27" t="n">
        <f aca="false">CHITEST(B75:C76,E75:F76)</f>
        <v>2.61459742378726E-058</v>
      </c>
      <c r="C12" s="28" t="str">
        <f aca="false">IF(B12&lt;0.05,"Yes","No")</f>
        <v>Yes</v>
      </c>
    </row>
    <row r="16" customFormat="false" ht="15" hidden="false" customHeight="false" outlineLevel="0" collapsed="false">
      <c r="A16" s="10" t="s">
        <v>7151</v>
      </c>
    </row>
    <row r="17" customFormat="false" ht="15" hidden="false" customHeight="false" outlineLevel="0" collapsed="false">
      <c r="A17" s="11" t="s">
        <v>13</v>
      </c>
      <c r="B17" s="11" t="s">
        <v>7169</v>
      </c>
      <c r="C17" s="11" t="s">
        <v>7170</v>
      </c>
      <c r="D17" s="11" t="s">
        <v>7171</v>
      </c>
      <c r="E17" s="11" t="s">
        <v>7172</v>
      </c>
      <c r="F17" s="11" t="s">
        <v>7173</v>
      </c>
    </row>
    <row r="18" customFormat="false" ht="15" hidden="false" customHeight="false" outlineLevel="0" collapsed="false">
      <c r="A18" s="29" t="str">
        <f aca="false">Analysis!A9</f>
        <v>Month-to-month</v>
      </c>
      <c r="B18" s="30" t="n">
        <f aca="false">Analysis!C9</f>
        <v>1655</v>
      </c>
      <c r="C18" s="30" t="n">
        <f aca="false">Analysis!B9-Analysis!C9</f>
        <v>2220</v>
      </c>
      <c r="D18" s="13" t="n">
        <f aca="false">B18+C18</f>
        <v>3875</v>
      </c>
      <c r="E18" s="31" t="n">
        <f aca="false">D18*B$21/D$21</f>
        <v>1028.30824932557</v>
      </c>
      <c r="F18" s="31" t="n">
        <f aca="false">D18*C$21/D$21</f>
        <v>2846.69175067443</v>
      </c>
    </row>
    <row r="19" customFormat="false" ht="15" hidden="false" customHeight="false" outlineLevel="0" collapsed="false">
      <c r="A19" s="29" t="str">
        <f aca="false">Analysis!A10</f>
        <v>One year</v>
      </c>
      <c r="B19" s="30" t="n">
        <f aca="false">Analysis!C10</f>
        <v>166</v>
      </c>
      <c r="C19" s="30" t="n">
        <f aca="false">Analysis!B10-Analysis!C10</f>
        <v>1307</v>
      </c>
      <c r="D19" s="13" t="n">
        <f aca="false">B19+C19</f>
        <v>1473</v>
      </c>
      <c r="E19" s="31" t="n">
        <f aca="false">D19*B$21/D$21</f>
        <v>390.889819679114</v>
      </c>
      <c r="F19" s="31" t="n">
        <f aca="false">D19*C$21/D$21</f>
        <v>1082.11018032089</v>
      </c>
    </row>
    <row r="20" customFormat="false" ht="15" hidden="false" customHeight="false" outlineLevel="0" collapsed="false">
      <c r="A20" s="29" t="str">
        <f aca="false">Analysis!A11</f>
        <v>Two year</v>
      </c>
      <c r="B20" s="30" t="n">
        <f aca="false">Analysis!C11</f>
        <v>48</v>
      </c>
      <c r="C20" s="30" t="n">
        <f aca="false">Analysis!B11-Analysis!C11</f>
        <v>1647</v>
      </c>
      <c r="D20" s="13" t="n">
        <f aca="false">B20+C20</f>
        <v>1695</v>
      </c>
      <c r="E20" s="31" t="n">
        <f aca="false">D20*B$21/D$21</f>
        <v>449.801930995315</v>
      </c>
      <c r="F20" s="31" t="n">
        <f aca="false">D20*C$21/D$21</f>
        <v>1245.19806900469</v>
      </c>
    </row>
    <row r="21" customFormat="false" ht="15" hidden="false" customHeight="false" outlineLevel="0" collapsed="false">
      <c r="A21" s="19" t="s">
        <v>7174</v>
      </c>
      <c r="B21" s="20" t="n">
        <f aca="false">SUM(B18:B20)</f>
        <v>1869</v>
      </c>
      <c r="C21" s="20" t="n">
        <f aca="false">SUM(C18:C20)</f>
        <v>5174</v>
      </c>
      <c r="D21" s="20" t="n">
        <f aca="false">SUM(D18:D20)</f>
        <v>7043</v>
      </c>
    </row>
    <row r="24" customFormat="false" ht="15" hidden="false" customHeight="false" outlineLevel="0" collapsed="false">
      <c r="A24" s="10" t="s">
        <v>7152</v>
      </c>
    </row>
    <row r="25" customFormat="false" ht="15" hidden="false" customHeight="false" outlineLevel="0" collapsed="false">
      <c r="A25" s="11" t="s">
        <v>13</v>
      </c>
      <c r="B25" s="11" t="s">
        <v>7169</v>
      </c>
      <c r="C25" s="11" t="s">
        <v>7170</v>
      </c>
      <c r="D25" s="11" t="s">
        <v>7171</v>
      </c>
      <c r="E25" s="11" t="s">
        <v>7172</v>
      </c>
      <c r="F25" s="11" t="s">
        <v>7173</v>
      </c>
    </row>
    <row r="26" customFormat="false" ht="15" hidden="false" customHeight="false" outlineLevel="0" collapsed="false">
      <c r="A26" s="29" t="str">
        <f aca="false">Analysis!A16</f>
        <v>0-12 months</v>
      </c>
      <c r="B26" s="30" t="n">
        <f aca="false">Analysis!C16</f>
        <v>1037</v>
      </c>
      <c r="C26" s="30" t="n">
        <f aca="false">Analysis!B16-Analysis!C16</f>
        <v>1149</v>
      </c>
      <c r="D26" s="13" t="n">
        <f aca="false">B26+C26</f>
        <v>2186</v>
      </c>
      <c r="E26" s="31" t="n">
        <f aca="false">D26*B$30/D$30</f>
        <v>580.098537555019</v>
      </c>
      <c r="F26" s="31" t="n">
        <f aca="false">D26*C$30/D$30</f>
        <v>1605.90146244498</v>
      </c>
    </row>
    <row r="27" customFormat="false" ht="15" hidden="false" customHeight="false" outlineLevel="0" collapsed="false">
      <c r="A27" s="29" t="str">
        <f aca="false">Analysis!A17</f>
        <v>13-24 months</v>
      </c>
      <c r="B27" s="30" t="n">
        <f aca="false">Analysis!C17</f>
        <v>294</v>
      </c>
      <c r="C27" s="30" t="n">
        <f aca="false">Analysis!B17-Analysis!C17</f>
        <v>730</v>
      </c>
      <c r="D27" s="13" t="n">
        <f aca="false">B27+C27</f>
        <v>1024</v>
      </c>
      <c r="E27" s="31" t="n">
        <f aca="false">D27*B$30/D$30</f>
        <v>271.738747692745</v>
      </c>
      <c r="F27" s="31" t="n">
        <f aca="false">D27*C$30/D$30</f>
        <v>752.261252307255</v>
      </c>
    </row>
    <row r="28" customFormat="false" ht="15" hidden="false" customHeight="false" outlineLevel="0" collapsed="false">
      <c r="A28" s="29" t="str">
        <f aca="false">Analysis!A18</f>
        <v>25-48 months</v>
      </c>
      <c r="B28" s="30" t="n">
        <f aca="false">Analysis!C18</f>
        <v>325</v>
      </c>
      <c r="C28" s="30" t="n">
        <f aca="false">Analysis!B18-Analysis!C18</f>
        <v>1269</v>
      </c>
      <c r="D28" s="13" t="n">
        <f aca="false">B28+C28</f>
        <v>1594</v>
      </c>
      <c r="E28" s="31" t="n">
        <f aca="false">D28*B$30/D$30</f>
        <v>422.999574045151</v>
      </c>
      <c r="F28" s="31" t="n">
        <f aca="false">D28*C$30/D$30</f>
        <v>1171.00042595485</v>
      </c>
    </row>
    <row r="29" customFormat="false" ht="15" hidden="false" customHeight="false" outlineLevel="0" collapsed="false">
      <c r="A29" s="29" t="str">
        <f aca="false">Analysis!A19</f>
        <v>49-72 months</v>
      </c>
      <c r="B29" s="30" t="n">
        <f aca="false">Analysis!C19</f>
        <v>213</v>
      </c>
      <c r="C29" s="30" t="n">
        <f aca="false">Analysis!B19-Analysis!C19</f>
        <v>2026</v>
      </c>
      <c r="D29" s="13" t="n">
        <f aca="false">B29+C29</f>
        <v>2239</v>
      </c>
      <c r="E29" s="31" t="n">
        <f aca="false">D29*B$30/D$30</f>
        <v>594.163140707085</v>
      </c>
      <c r="F29" s="31" t="n">
        <f aca="false">D29*C$30/D$30</f>
        <v>1644.83685929292</v>
      </c>
    </row>
    <row r="30" customFormat="false" ht="15" hidden="false" customHeight="false" outlineLevel="0" collapsed="false">
      <c r="A30" s="19" t="s">
        <v>7174</v>
      </c>
      <c r="B30" s="20" t="n">
        <f aca="false">SUM(B26:B29)</f>
        <v>1869</v>
      </c>
      <c r="C30" s="20" t="n">
        <f aca="false">SUM(C26:C29)</f>
        <v>5174</v>
      </c>
      <c r="D30" s="20" t="n">
        <f aca="false">SUM(D26:D29)</f>
        <v>7043</v>
      </c>
    </row>
    <row r="33" customFormat="false" ht="15" hidden="false" customHeight="false" outlineLevel="0" collapsed="false">
      <c r="A33" s="10" t="s">
        <v>7153</v>
      </c>
    </row>
    <row r="34" customFormat="false" ht="15" hidden="false" customHeight="false" outlineLevel="0" collapsed="false">
      <c r="A34" s="11" t="s">
        <v>13</v>
      </c>
      <c r="B34" s="11" t="s">
        <v>7169</v>
      </c>
      <c r="C34" s="11" t="s">
        <v>7170</v>
      </c>
      <c r="D34" s="11" t="s">
        <v>7171</v>
      </c>
      <c r="E34" s="11" t="s">
        <v>7172</v>
      </c>
      <c r="F34" s="11" t="s">
        <v>7173</v>
      </c>
    </row>
    <row r="35" customFormat="false" ht="15" hidden="false" customHeight="false" outlineLevel="0" collapsed="false">
      <c r="A35" s="29" t="str">
        <f aca="false">Analysis!A24</f>
        <v>Fiber optic</v>
      </c>
      <c r="B35" s="30" t="n">
        <f aca="false">Analysis!C24</f>
        <v>1297</v>
      </c>
      <c r="C35" s="30" t="n">
        <f aca="false">Analysis!B24-Analysis!C24</f>
        <v>1799</v>
      </c>
      <c r="D35" s="13" t="n">
        <f aca="false">B35+C35</f>
        <v>3096</v>
      </c>
      <c r="E35" s="31" t="n">
        <f aca="false">D35*B$38/D$38</f>
        <v>821.585119977282</v>
      </c>
      <c r="F35" s="31" t="n">
        <f aca="false">D35*C$38/D$38</f>
        <v>2274.41488002272</v>
      </c>
    </row>
    <row r="36" customFormat="false" ht="15" hidden="false" customHeight="false" outlineLevel="0" collapsed="false">
      <c r="A36" s="29" t="str">
        <f aca="false">Analysis!A25</f>
        <v>DSL</v>
      </c>
      <c r="B36" s="30" t="n">
        <f aca="false">Analysis!C25</f>
        <v>459</v>
      </c>
      <c r="C36" s="30" t="n">
        <f aca="false">Analysis!B25-Analysis!C25</f>
        <v>1962</v>
      </c>
      <c r="D36" s="13" t="n">
        <f aca="false">B36+C36</f>
        <v>2421</v>
      </c>
      <c r="E36" s="31" t="n">
        <f aca="false">D36*B$38/D$38</f>
        <v>642.460457191538</v>
      </c>
      <c r="F36" s="31" t="n">
        <f aca="false">D36*C$38/D$38</f>
        <v>1778.53954280846</v>
      </c>
    </row>
    <row r="37" customFormat="false" ht="15" hidden="false" customHeight="false" outlineLevel="0" collapsed="false">
      <c r="A37" s="29" t="str">
        <f aca="false">Analysis!A26</f>
        <v>No</v>
      </c>
      <c r="B37" s="30" t="n">
        <f aca="false">Analysis!C26</f>
        <v>113</v>
      </c>
      <c r="C37" s="30" t="n">
        <f aca="false">Analysis!B26-Analysis!C26</f>
        <v>1413</v>
      </c>
      <c r="D37" s="13" t="n">
        <f aca="false">B37+C37</f>
        <v>1526</v>
      </c>
      <c r="E37" s="31" t="n">
        <f aca="false">D37*B$38/D$38</f>
        <v>404.95442283118</v>
      </c>
      <c r="F37" s="31" t="n">
        <f aca="false">D37*C$38/D$38</f>
        <v>1121.04557716882</v>
      </c>
    </row>
    <row r="38" customFormat="false" ht="15" hidden="false" customHeight="false" outlineLevel="0" collapsed="false">
      <c r="A38" s="19" t="s">
        <v>7174</v>
      </c>
      <c r="B38" s="20" t="n">
        <f aca="false">SUM(B35:B37)</f>
        <v>1869</v>
      </c>
      <c r="C38" s="20" t="n">
        <f aca="false">SUM(C35:C37)</f>
        <v>5174</v>
      </c>
      <c r="D38" s="20" t="n">
        <f aca="false">SUM(D35:D37)</f>
        <v>7043</v>
      </c>
    </row>
    <row r="41" customFormat="false" ht="15" hidden="false" customHeight="false" outlineLevel="0" collapsed="false">
      <c r="A41" s="10" t="s">
        <v>7154</v>
      </c>
    </row>
    <row r="42" customFormat="false" ht="15" hidden="false" customHeight="false" outlineLevel="0" collapsed="false">
      <c r="A42" s="11" t="s">
        <v>13</v>
      </c>
      <c r="B42" s="11" t="s">
        <v>7169</v>
      </c>
      <c r="C42" s="11" t="s">
        <v>7170</v>
      </c>
      <c r="D42" s="11" t="s">
        <v>7171</v>
      </c>
      <c r="E42" s="11" t="s">
        <v>7172</v>
      </c>
      <c r="F42" s="11" t="s">
        <v>7173</v>
      </c>
    </row>
    <row r="43" customFormat="false" ht="15" hidden="false" customHeight="false" outlineLevel="0" collapsed="false">
      <c r="A43" s="29" t="str">
        <f aca="false">Analysis!A31</f>
        <v>Electronic check</v>
      </c>
      <c r="B43" s="30" t="n">
        <f aca="false">Analysis!C31</f>
        <v>1071</v>
      </c>
      <c r="C43" s="30" t="n">
        <f aca="false">Analysis!B31-Analysis!C31</f>
        <v>1294</v>
      </c>
      <c r="D43" s="13" t="n">
        <f aca="false">B43+C43</f>
        <v>2365</v>
      </c>
      <c r="E43" s="31" t="n">
        <f aca="false">D43*B$47/D$47</f>
        <v>627.599744427091</v>
      </c>
      <c r="F43" s="31" t="n">
        <f aca="false">D43*C$47/D$47</f>
        <v>1737.40025557291</v>
      </c>
    </row>
    <row r="44" customFormat="false" ht="15" hidden="false" customHeight="false" outlineLevel="0" collapsed="false">
      <c r="A44" s="29" t="str">
        <f aca="false">Analysis!A32</f>
        <v>Mailed check</v>
      </c>
      <c r="B44" s="30" t="n">
        <f aca="false">Analysis!C32</f>
        <v>308</v>
      </c>
      <c r="C44" s="30" t="n">
        <f aca="false">Analysis!B32-Analysis!C32</f>
        <v>1304</v>
      </c>
      <c r="D44" s="13" t="n">
        <f aca="false">B44+C44</f>
        <v>1612</v>
      </c>
      <c r="E44" s="31" t="n">
        <f aca="false">D44*B$47/D$47</f>
        <v>427.776231719438</v>
      </c>
      <c r="F44" s="31" t="n">
        <f aca="false">D44*C$47/D$47</f>
        <v>1184.22376828056</v>
      </c>
    </row>
    <row r="45" customFormat="false" ht="15" hidden="false" customHeight="false" outlineLevel="0" collapsed="false">
      <c r="A45" s="29" t="str">
        <f aca="false">Analysis!A33</f>
        <v>Bank transfer (automatic)</v>
      </c>
      <c r="B45" s="30" t="n">
        <f aca="false">Analysis!C33</f>
        <v>258</v>
      </c>
      <c r="C45" s="30" t="n">
        <f aca="false">Analysis!B33-Analysis!C33</f>
        <v>1286</v>
      </c>
      <c r="D45" s="13" t="n">
        <f aca="false">B45+C45</f>
        <v>1544</v>
      </c>
      <c r="E45" s="31" t="n">
        <f aca="false">D45*B$47/D$47</f>
        <v>409.731080505466</v>
      </c>
      <c r="F45" s="31" t="n">
        <f aca="false">D45*C$47/D$47</f>
        <v>1134.26891949453</v>
      </c>
    </row>
    <row r="46" customFormat="false" ht="15" hidden="false" customHeight="false" outlineLevel="0" collapsed="false">
      <c r="A46" s="29" t="str">
        <f aca="false">Analysis!A34</f>
        <v>Credit card (automatic)</v>
      </c>
      <c r="B46" s="30" t="n">
        <f aca="false">Analysis!C34</f>
        <v>232</v>
      </c>
      <c r="C46" s="30" t="n">
        <f aca="false">Analysis!B34-Analysis!C34</f>
        <v>1290</v>
      </c>
      <c r="D46" s="13" t="n">
        <f aca="false">B46+C46</f>
        <v>1522</v>
      </c>
      <c r="E46" s="31" t="n">
        <f aca="false">D46*B$47/D$47</f>
        <v>403.892943348005</v>
      </c>
      <c r="F46" s="31" t="n">
        <f aca="false">D46*C$47/D$47</f>
        <v>1118.107056652</v>
      </c>
    </row>
    <row r="47" customFormat="false" ht="15" hidden="false" customHeight="false" outlineLevel="0" collapsed="false">
      <c r="A47" s="19" t="s">
        <v>7174</v>
      </c>
      <c r="B47" s="20" t="n">
        <f aca="false">SUM(B43:B46)</f>
        <v>1869</v>
      </c>
      <c r="C47" s="20" t="n">
        <f aca="false">SUM(C43:C46)</f>
        <v>5174</v>
      </c>
      <c r="D47" s="20" t="n">
        <f aca="false">SUM(D43:D46)</f>
        <v>7043</v>
      </c>
    </row>
    <row r="50" customFormat="false" ht="15" hidden="false" customHeight="false" outlineLevel="0" collapsed="false">
      <c r="A50" s="10" t="s">
        <v>7155</v>
      </c>
    </row>
    <row r="51" customFormat="false" ht="15" hidden="false" customHeight="false" outlineLevel="0" collapsed="false">
      <c r="A51" s="11" t="s">
        <v>13</v>
      </c>
      <c r="B51" s="11" t="s">
        <v>7169</v>
      </c>
      <c r="C51" s="11" t="s">
        <v>7170</v>
      </c>
      <c r="D51" s="11" t="s">
        <v>7171</v>
      </c>
      <c r="E51" s="11" t="s">
        <v>7172</v>
      </c>
      <c r="F51" s="11" t="s">
        <v>7173</v>
      </c>
    </row>
    <row r="52" customFormat="false" ht="15" hidden="false" customHeight="false" outlineLevel="0" collapsed="false">
      <c r="A52" s="29" t="str">
        <f aca="false">Analysis!A39</f>
        <v>No</v>
      </c>
      <c r="B52" s="30" t="n">
        <f aca="false">Analysis!C39</f>
        <v>1446</v>
      </c>
      <c r="C52" s="30" t="n">
        <f aca="false">Analysis!B39-Analysis!C39</f>
        <v>2027</v>
      </c>
      <c r="D52" s="13" t="n">
        <f aca="false">B52+C52</f>
        <v>3473</v>
      </c>
      <c r="E52" s="31" t="n">
        <f aca="false">D52*B$55/D$55</f>
        <v>921.629561266506</v>
      </c>
      <c r="F52" s="31" t="n">
        <f aca="false">D52*C$55/D$55</f>
        <v>2551.37043873349</v>
      </c>
    </row>
    <row r="53" customFormat="false" ht="15" hidden="false" customHeight="false" outlineLevel="0" collapsed="false">
      <c r="A53" s="29" t="str">
        <f aca="false">Analysis!A40</f>
        <v>Yes</v>
      </c>
      <c r="B53" s="30" t="n">
        <f aca="false">Analysis!C40</f>
        <v>310</v>
      </c>
      <c r="C53" s="30" t="n">
        <f aca="false">Analysis!B40-Analysis!C40</f>
        <v>1734</v>
      </c>
      <c r="D53" s="13" t="n">
        <f aca="false">B53+C53</f>
        <v>2044</v>
      </c>
      <c r="E53" s="31" t="n">
        <f aca="false">D53*B$55/D$55</f>
        <v>542.416015902314</v>
      </c>
      <c r="F53" s="31" t="n">
        <f aca="false">D53*C$55/D$55</f>
        <v>1501.58398409769</v>
      </c>
    </row>
    <row r="54" customFormat="false" ht="15" hidden="false" customHeight="false" outlineLevel="0" collapsed="false">
      <c r="A54" s="29" t="str">
        <f aca="false">Analysis!A41</f>
        <v>No internet service</v>
      </c>
      <c r="B54" s="30" t="n">
        <f aca="false">Analysis!C41</f>
        <v>113</v>
      </c>
      <c r="C54" s="30" t="n">
        <f aca="false">Analysis!B41-Analysis!C41</f>
        <v>1413</v>
      </c>
      <c r="D54" s="13" t="n">
        <f aca="false">B54+C54</f>
        <v>1526</v>
      </c>
      <c r="E54" s="31" t="n">
        <f aca="false">D54*B$55/D$55</f>
        <v>404.95442283118</v>
      </c>
      <c r="F54" s="31" t="n">
        <f aca="false">D54*C$55/D$55</f>
        <v>1121.04557716882</v>
      </c>
    </row>
    <row r="55" customFormat="false" ht="15" hidden="false" customHeight="false" outlineLevel="0" collapsed="false">
      <c r="A55" s="19" t="s">
        <v>7174</v>
      </c>
      <c r="B55" s="20" t="n">
        <f aca="false">SUM(B52:B54)</f>
        <v>1869</v>
      </c>
      <c r="C55" s="20" t="n">
        <f aca="false">SUM(C52:C54)</f>
        <v>5174</v>
      </c>
      <c r="D55" s="20" t="n">
        <f aca="false">SUM(D52:D54)</f>
        <v>7043</v>
      </c>
    </row>
    <row r="58" customFormat="false" ht="15" hidden="false" customHeight="false" outlineLevel="0" collapsed="false">
      <c r="A58" s="10" t="s">
        <v>7156</v>
      </c>
    </row>
    <row r="59" customFormat="false" ht="15" hidden="false" customHeight="false" outlineLevel="0" collapsed="false">
      <c r="A59" s="11" t="s">
        <v>13</v>
      </c>
      <c r="B59" s="11" t="s">
        <v>7169</v>
      </c>
      <c r="C59" s="11" t="s">
        <v>7170</v>
      </c>
      <c r="D59" s="11" t="s">
        <v>7171</v>
      </c>
      <c r="E59" s="11" t="s">
        <v>7172</v>
      </c>
      <c r="F59" s="11" t="s">
        <v>7173</v>
      </c>
    </row>
    <row r="60" customFormat="false" ht="15" hidden="false" customHeight="false" outlineLevel="0" collapsed="false">
      <c r="A60" s="29" t="str">
        <f aca="false">Analysis!A46</f>
        <v>No</v>
      </c>
      <c r="B60" s="30" t="n">
        <f aca="false">Analysis!C46</f>
        <v>1461</v>
      </c>
      <c r="C60" s="30" t="n">
        <f aca="false">Analysis!B46-Analysis!C46</f>
        <v>2037</v>
      </c>
      <c r="D60" s="13" t="n">
        <f aca="false">B60+C60</f>
        <v>3498</v>
      </c>
      <c r="E60" s="31" t="n">
        <f aca="false">D60*B$63/D$63</f>
        <v>928.263808036348</v>
      </c>
      <c r="F60" s="31" t="n">
        <f aca="false">D60*C$63/D$63</f>
        <v>2569.73619196365</v>
      </c>
    </row>
    <row r="61" customFormat="false" ht="15" hidden="false" customHeight="false" outlineLevel="0" collapsed="false">
      <c r="A61" s="29" t="str">
        <f aca="false">Analysis!A47</f>
        <v>Yes</v>
      </c>
      <c r="B61" s="30" t="n">
        <f aca="false">Analysis!C47</f>
        <v>295</v>
      </c>
      <c r="C61" s="30" t="n">
        <f aca="false">Analysis!B47-Analysis!C47</f>
        <v>1724</v>
      </c>
      <c r="D61" s="13" t="n">
        <f aca="false">B61+C61</f>
        <v>2019</v>
      </c>
      <c r="E61" s="31" t="n">
        <f aca="false">D61*B$63/D$63</f>
        <v>535.781769132472</v>
      </c>
      <c r="F61" s="31" t="n">
        <f aca="false">D61*C$63/D$63</f>
        <v>1483.21823086753</v>
      </c>
    </row>
    <row r="62" customFormat="false" ht="15" hidden="false" customHeight="false" outlineLevel="0" collapsed="false">
      <c r="A62" s="29" t="str">
        <f aca="false">Analysis!A48</f>
        <v>No internet service</v>
      </c>
      <c r="B62" s="30" t="n">
        <f aca="false">Analysis!C48</f>
        <v>113</v>
      </c>
      <c r="C62" s="30" t="n">
        <f aca="false">Analysis!B48-Analysis!C48</f>
        <v>1413</v>
      </c>
      <c r="D62" s="13" t="n">
        <f aca="false">B62+C62</f>
        <v>1526</v>
      </c>
      <c r="E62" s="31" t="n">
        <f aca="false">D62*B$63/D$63</f>
        <v>404.95442283118</v>
      </c>
      <c r="F62" s="31" t="n">
        <f aca="false">D62*C$63/D$63</f>
        <v>1121.04557716882</v>
      </c>
    </row>
    <row r="63" customFormat="false" ht="15" hidden="false" customHeight="false" outlineLevel="0" collapsed="false">
      <c r="A63" s="19" t="s">
        <v>7174</v>
      </c>
      <c r="B63" s="20" t="n">
        <f aca="false">SUM(B60:B62)</f>
        <v>1869</v>
      </c>
      <c r="C63" s="20" t="n">
        <f aca="false">SUM(C60:C62)</f>
        <v>5174</v>
      </c>
      <c r="D63" s="20" t="n">
        <f aca="false">SUM(D60:D62)</f>
        <v>7043</v>
      </c>
    </row>
    <row r="66" customFormat="false" ht="15" hidden="false" customHeight="false" outlineLevel="0" collapsed="false">
      <c r="A66" s="10" t="s">
        <v>7157</v>
      </c>
    </row>
    <row r="67" customFormat="false" ht="15" hidden="false" customHeight="false" outlineLevel="0" collapsed="false">
      <c r="A67" s="11" t="s">
        <v>13</v>
      </c>
      <c r="B67" s="11" t="s">
        <v>7169</v>
      </c>
      <c r="C67" s="11" t="s">
        <v>7170</v>
      </c>
      <c r="D67" s="11" t="s">
        <v>7171</v>
      </c>
      <c r="E67" s="11" t="s">
        <v>7172</v>
      </c>
      <c r="F67" s="11" t="s">
        <v>7173</v>
      </c>
    </row>
    <row r="68" customFormat="false" ht="15" hidden="false" customHeight="false" outlineLevel="0" collapsed="false">
      <c r="A68" s="29" t="str">
        <f aca="false">Analysis!A53</f>
        <v>Yes</v>
      </c>
      <c r="B68" s="30" t="n">
        <f aca="false">Analysis!C53</f>
        <v>476</v>
      </c>
      <c r="C68" s="30" t="n">
        <f aca="false">Analysis!B53-Analysis!C53</f>
        <v>666</v>
      </c>
      <c r="D68" s="13" t="n">
        <f aca="false">B68+C68</f>
        <v>1142</v>
      </c>
      <c r="E68" s="31" t="n">
        <f aca="false">D68*B$70/D$70</f>
        <v>303.052392446401</v>
      </c>
      <c r="F68" s="31" t="n">
        <f aca="false">D68*C$70/D$70</f>
        <v>838.947607553599</v>
      </c>
    </row>
    <row r="69" customFormat="false" ht="15" hidden="false" customHeight="false" outlineLevel="0" collapsed="false">
      <c r="A69" s="29" t="str">
        <f aca="false">Analysis!A54</f>
        <v>No</v>
      </c>
      <c r="B69" s="30" t="n">
        <f aca="false">Analysis!C54</f>
        <v>1393</v>
      </c>
      <c r="C69" s="30" t="n">
        <f aca="false">Analysis!B54-Analysis!C54</f>
        <v>4508</v>
      </c>
      <c r="D69" s="13" t="n">
        <f aca="false">B69+C69</f>
        <v>5901</v>
      </c>
      <c r="E69" s="31" t="n">
        <f aca="false">D69*B$70/D$70</f>
        <v>1565.9476075536</v>
      </c>
      <c r="F69" s="31" t="n">
        <f aca="false">D69*C$70/D$70</f>
        <v>4335.0523924464</v>
      </c>
    </row>
    <row r="70" customFormat="false" ht="15" hidden="false" customHeight="false" outlineLevel="0" collapsed="false">
      <c r="A70" s="19" t="s">
        <v>7174</v>
      </c>
      <c r="B70" s="20" t="n">
        <f aca="false">SUM(B68:B69)</f>
        <v>1869</v>
      </c>
      <c r="C70" s="20" t="n">
        <f aca="false">SUM(C68:C69)</f>
        <v>5174</v>
      </c>
      <c r="D70" s="20" t="n">
        <f aca="false">SUM(D68:D69)</f>
        <v>7043</v>
      </c>
    </row>
    <row r="73" customFormat="false" ht="15" hidden="false" customHeight="false" outlineLevel="0" collapsed="false">
      <c r="A73" s="10" t="s">
        <v>7158</v>
      </c>
    </row>
    <row r="74" customFormat="false" ht="15" hidden="false" customHeight="false" outlineLevel="0" collapsed="false">
      <c r="A74" s="11" t="s">
        <v>13</v>
      </c>
      <c r="B74" s="11" t="s">
        <v>7169</v>
      </c>
      <c r="C74" s="11" t="s">
        <v>7170</v>
      </c>
      <c r="D74" s="11" t="s">
        <v>7171</v>
      </c>
      <c r="E74" s="11" t="s">
        <v>7172</v>
      </c>
      <c r="F74" s="11" t="s">
        <v>7173</v>
      </c>
    </row>
    <row r="75" customFormat="false" ht="15" hidden="false" customHeight="false" outlineLevel="0" collapsed="false">
      <c r="A75" s="29" t="str">
        <f aca="false">Analysis!A59</f>
        <v>Yes</v>
      </c>
      <c r="B75" s="30" t="n">
        <f aca="false">Analysis!C59</f>
        <v>1400</v>
      </c>
      <c r="C75" s="30" t="n">
        <f aca="false">Analysis!B59-Analysis!C59</f>
        <v>2771</v>
      </c>
      <c r="D75" s="13" t="n">
        <f aca="false">B75+C75</f>
        <v>4171</v>
      </c>
      <c r="E75" s="31" t="n">
        <f aca="false">D75*B$77/D$77</f>
        <v>1106.85773108051</v>
      </c>
      <c r="F75" s="31" t="n">
        <f aca="false">D75*C$77/D$77</f>
        <v>3064.14226891949</v>
      </c>
    </row>
    <row r="76" customFormat="false" ht="15" hidden="false" customHeight="false" outlineLevel="0" collapsed="false">
      <c r="A76" s="29" t="str">
        <f aca="false">Analysis!A60</f>
        <v>No</v>
      </c>
      <c r="B76" s="30" t="n">
        <f aca="false">Analysis!C60</f>
        <v>469</v>
      </c>
      <c r="C76" s="30" t="n">
        <f aca="false">Analysis!B60-Analysis!C60</f>
        <v>2403</v>
      </c>
      <c r="D76" s="13" t="n">
        <f aca="false">B76+C76</f>
        <v>2872</v>
      </c>
      <c r="E76" s="31" t="n">
        <f aca="false">D76*B$77/D$77</f>
        <v>762.142268919495</v>
      </c>
      <c r="F76" s="31" t="n">
        <f aca="false">D76*C$77/D$77</f>
        <v>2109.85773108051</v>
      </c>
    </row>
    <row r="77" customFormat="false" ht="15" hidden="false" customHeight="false" outlineLevel="0" collapsed="false">
      <c r="A77" s="19" t="s">
        <v>7174</v>
      </c>
      <c r="B77" s="20" t="n">
        <f aca="false">SUM(B75:B76)</f>
        <v>1869</v>
      </c>
      <c r="C77" s="20" t="n">
        <f aca="false">SUM(C75:C76)</f>
        <v>5174</v>
      </c>
      <c r="D77" s="20" t="n">
        <f aca="false">SUM(D75:D76)</f>
        <v>7043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19.7" hidden="false" customHeight="false" outlineLevel="0" collapsed="false">
      <c r="A1" s="16" t="s">
        <v>7175</v>
      </c>
    </row>
    <row r="2" customFormat="false" ht="15" hidden="false" customHeight="false" outlineLevel="0" collapsed="false">
      <c r="A2" s="2" t="s">
        <v>7176</v>
      </c>
    </row>
    <row r="4" customFormat="false" ht="15" hidden="false" customHeight="false" outlineLevel="0" collapsed="false">
      <c r="A4" s="11" t="s">
        <v>79</v>
      </c>
      <c r="B4" s="11" t="s">
        <v>7153</v>
      </c>
      <c r="C4" s="11" t="s">
        <v>7154</v>
      </c>
      <c r="D4" s="11" t="s">
        <v>6</v>
      </c>
      <c r="E4" s="11" t="s">
        <v>7</v>
      </c>
      <c r="F4" s="11" t="s">
        <v>7147</v>
      </c>
      <c r="G4" s="11" t="s">
        <v>7177</v>
      </c>
      <c r="H4" s="11" t="s">
        <v>7178</v>
      </c>
      <c r="I4" s="3" t="s">
        <v>7179</v>
      </c>
      <c r="J4" s="32" t="n">
        <v>100</v>
      </c>
    </row>
    <row r="5" customFormat="false" ht="15" hidden="false" customHeight="false" outlineLevel="0" collapsed="false">
      <c r="A5" s="24" t="s">
        <v>25</v>
      </c>
      <c r="B5" s="24" t="s">
        <v>102</v>
      </c>
      <c r="C5" s="24" t="s">
        <v>15</v>
      </c>
      <c r="D5" s="13" t="n">
        <f aca="false">COUNTIFS(Data!$P$2:$P$7044,A5,Data!$I$2:$I$7044,B5,Data!$R$2:$R$7044,C5)</f>
        <v>1307</v>
      </c>
      <c r="E5" s="14" t="n">
        <f aca="false">IFERROR(COUNTIFS(Data!$P$2:$P$7044,A5,Data!$I$2:$I$7044,B5,Data!$R$2:$R$7044,C5,Data!$W$2:$W$7044,1)/D5,0)</f>
        <v>0.603672532517215</v>
      </c>
      <c r="F5" s="25" t="n">
        <f aca="false">SUMIFS(Data!$AA$2:$AA$7044,Data!$P$2:$P$7044,A5,Data!$I$2:$I$7044,B5,Data!$R$2:$R$7044,C5)</f>
        <v>68281.5</v>
      </c>
      <c r="G5" s="14" t="n">
        <f aca="false">IF(D5&gt;=$J$4,E5,"")</f>
        <v>0.603672532517215</v>
      </c>
      <c r="H5" s="28" t="n">
        <f aca="false">IF(G5="","",RANK(G5,$G$5:$G$40))</f>
        <v>1</v>
      </c>
    </row>
    <row r="6" customFormat="false" ht="15" hidden="false" customHeight="false" outlineLevel="0" collapsed="false">
      <c r="A6" s="24" t="s">
        <v>25</v>
      </c>
      <c r="B6" s="24" t="s">
        <v>102</v>
      </c>
      <c r="C6" s="24" t="s">
        <v>17</v>
      </c>
      <c r="D6" s="13" t="n">
        <f aca="false">COUNTIFS(Data!$P$2:$P$7044,A6,Data!$I$2:$I$7044,B6,Data!$R$2:$R$7044,C6)</f>
        <v>201</v>
      </c>
      <c r="E6" s="14" t="n">
        <f aca="false">IFERROR(COUNTIFS(Data!$P$2:$P$7044,A6,Data!$I$2:$I$7044,B6,Data!$R$2:$R$7044,C6,Data!$W$2:$W$7044,1)/D6,0)</f>
        <v>0.507462686567164</v>
      </c>
      <c r="F6" s="25" t="n">
        <f aca="false">SUMIFS(Data!$AA$2:$AA$7044,Data!$P$2:$P$7044,A6,Data!$I$2:$I$7044,B6,Data!$R$2:$R$7044,C6)</f>
        <v>8407.25</v>
      </c>
      <c r="G6" s="14" t="n">
        <f aca="false">IF(D6&gt;=$J$4,E6,"")</f>
        <v>0.507462686567164</v>
      </c>
      <c r="H6" s="28" t="n">
        <f aca="false">IF(G6="","",RANK(G6,$G$5:$G$40))</f>
        <v>2</v>
      </c>
    </row>
    <row r="7" customFormat="false" ht="15" hidden="false" customHeight="false" outlineLevel="0" collapsed="false">
      <c r="A7" s="24" t="s">
        <v>25</v>
      </c>
      <c r="B7" s="24" t="s">
        <v>102</v>
      </c>
      <c r="C7" s="24" t="s">
        <v>19</v>
      </c>
      <c r="D7" s="13" t="n">
        <f aca="false">COUNTIFS(Data!$P$2:$P$7044,A7,Data!$I$2:$I$7044,B7,Data!$R$2:$R$7044,C7)</f>
        <v>327</v>
      </c>
      <c r="E7" s="14" t="n">
        <f aca="false">IFERROR(COUNTIFS(Data!$P$2:$P$7044,A7,Data!$I$2:$I$7044,B7,Data!$R$2:$R$7044,C7,Data!$W$2:$W$7044,1)/D7,0)</f>
        <v>0.45565749235474</v>
      </c>
      <c r="F7" s="25" t="n">
        <f aca="false">SUMIFS(Data!$AA$2:$AA$7044,Data!$P$2:$P$7044,A7,Data!$I$2:$I$7044,B7,Data!$R$2:$R$7044,C7)</f>
        <v>13062.1</v>
      </c>
      <c r="G7" s="14" t="n">
        <f aca="false">IF(D7&gt;=$J$4,E7,"")</f>
        <v>0.45565749235474</v>
      </c>
      <c r="H7" s="28" t="n">
        <f aca="false">IF(G7="","",RANK(G7,$G$5:$G$40))</f>
        <v>3</v>
      </c>
    </row>
    <row r="8" customFormat="false" ht="15" hidden="false" customHeight="false" outlineLevel="0" collapsed="false">
      <c r="A8" s="24" t="s">
        <v>25</v>
      </c>
      <c r="B8" s="24" t="s">
        <v>102</v>
      </c>
      <c r="C8" s="24" t="s">
        <v>21</v>
      </c>
      <c r="D8" s="13" t="n">
        <f aca="false">COUNTIFS(Data!$P$2:$P$7044,A8,Data!$I$2:$I$7044,B8,Data!$R$2:$R$7044,C8)</f>
        <v>293</v>
      </c>
      <c r="E8" s="14" t="n">
        <f aca="false">IFERROR(COUNTIFS(Data!$P$2:$P$7044,A8,Data!$I$2:$I$7044,B8,Data!$R$2:$R$7044,C8,Data!$W$2:$W$7044,1)/D8,0)</f>
        <v>0.416382252559727</v>
      </c>
      <c r="F8" s="25" t="n">
        <f aca="false">SUMIFS(Data!$AA$2:$AA$7044,Data!$P$2:$P$7044,A8,Data!$I$2:$I$7044,B8,Data!$R$2:$R$7044,C8)</f>
        <v>10731.15</v>
      </c>
      <c r="G8" s="14" t="n">
        <f aca="false">IF(D8&gt;=$J$4,E8,"")</f>
        <v>0.416382252559727</v>
      </c>
      <c r="H8" s="28" t="n">
        <f aca="false">IF(G8="","",RANK(G8,$G$5:$G$40))</f>
        <v>4</v>
      </c>
    </row>
    <row r="9" customFormat="false" ht="15" hidden="false" customHeight="false" outlineLevel="0" collapsed="false">
      <c r="A9" s="24" t="s">
        <v>25</v>
      </c>
      <c r="B9" s="24" t="s">
        <v>96</v>
      </c>
      <c r="C9" s="24" t="s">
        <v>15</v>
      </c>
      <c r="D9" s="13" t="n">
        <f aca="false">COUNTIFS(Data!$P$2:$P$7044,A9,Data!$I$2:$I$7044,B9,Data!$R$2:$R$7044,C9)</f>
        <v>474</v>
      </c>
      <c r="E9" s="14" t="n">
        <f aca="false">IFERROR(COUNTIFS(Data!$P$2:$P$7044,A9,Data!$I$2:$I$7044,B9,Data!$R$2:$R$7044,C9,Data!$W$2:$W$7044,1)/D9,0)</f>
        <v>0.405063291139241</v>
      </c>
      <c r="F9" s="25" t="n">
        <f aca="false">SUMIFS(Data!$AA$2:$AA$7044,Data!$P$2:$P$7044,A9,Data!$I$2:$I$7044,B9,Data!$R$2:$R$7044,C9)</f>
        <v>8776.45</v>
      </c>
      <c r="G9" s="14" t="n">
        <f aca="false">IF(D9&gt;=$J$4,E9,"")</f>
        <v>0.405063291139241</v>
      </c>
      <c r="H9" s="28" t="n">
        <f aca="false">IF(G9="","",RANK(G9,$G$5:$G$40))</f>
        <v>5</v>
      </c>
    </row>
    <row r="10" customFormat="false" ht="15" hidden="false" customHeight="false" outlineLevel="0" collapsed="false">
      <c r="A10" s="24" t="s">
        <v>25</v>
      </c>
      <c r="B10" s="24" t="s">
        <v>96</v>
      </c>
      <c r="C10" s="24" t="s">
        <v>17</v>
      </c>
      <c r="D10" s="13" t="n">
        <f aca="false">COUNTIFS(Data!$P$2:$P$7044,A10,Data!$I$2:$I$7044,B10,Data!$R$2:$R$7044,C10)</f>
        <v>367</v>
      </c>
      <c r="E10" s="14" t="n">
        <f aca="false">IFERROR(COUNTIFS(Data!$P$2:$P$7044,A10,Data!$I$2:$I$7044,B10,Data!$R$2:$R$7044,C10,Data!$W$2:$W$7044,1)/D10,0)</f>
        <v>0.307901907356948</v>
      </c>
      <c r="F10" s="25" t="n">
        <f aca="false">SUMIFS(Data!$AA$2:$AA$7044,Data!$P$2:$P$7044,A10,Data!$I$2:$I$7044,B10,Data!$R$2:$R$7044,C10)</f>
        <v>5292.1</v>
      </c>
      <c r="G10" s="14" t="n">
        <f aca="false">IF(D10&gt;=$J$4,E10,"")</f>
        <v>0.307901907356948</v>
      </c>
      <c r="H10" s="28" t="n">
        <f aca="false">IF(G10="","",RANK(G10,$G$5:$G$40))</f>
        <v>6</v>
      </c>
    </row>
    <row r="11" customFormat="false" ht="15" hidden="false" customHeight="false" outlineLevel="0" collapsed="false">
      <c r="A11" s="24" t="s">
        <v>25</v>
      </c>
      <c r="B11" s="24" t="s">
        <v>96</v>
      </c>
      <c r="C11" s="24" t="s">
        <v>21</v>
      </c>
      <c r="D11" s="13" t="n">
        <f aca="false">COUNTIFS(Data!$P$2:$P$7044,A11,Data!$I$2:$I$7044,B11,Data!$R$2:$R$7044,C11)</f>
        <v>185</v>
      </c>
      <c r="E11" s="14" t="n">
        <f aca="false">IFERROR(COUNTIFS(Data!$P$2:$P$7044,A11,Data!$I$2:$I$7044,B11,Data!$R$2:$R$7044,C11,Data!$W$2:$W$7044,1)/D11,0)</f>
        <v>0.27027027027027</v>
      </c>
      <c r="F11" s="25" t="n">
        <f aca="false">SUMIFS(Data!$AA$2:$AA$7044,Data!$P$2:$P$7044,A11,Data!$I$2:$I$7044,B11,Data!$R$2:$R$7044,C11)</f>
        <v>2474.8</v>
      </c>
      <c r="G11" s="14" t="n">
        <f aca="false">IF(D11&gt;=$J$4,E11,"")</f>
        <v>0.27027027027027</v>
      </c>
      <c r="H11" s="28" t="n">
        <f aca="false">IF(G11="","",RANK(G11,$G$5:$G$40))</f>
        <v>7</v>
      </c>
    </row>
    <row r="12" customFormat="false" ht="15" hidden="false" customHeight="false" outlineLevel="0" collapsed="false">
      <c r="A12" s="24" t="s">
        <v>27</v>
      </c>
      <c r="B12" s="24" t="s">
        <v>102</v>
      </c>
      <c r="C12" s="24" t="s">
        <v>15</v>
      </c>
      <c r="D12" s="13" t="n">
        <f aca="false">COUNTIFS(Data!$P$2:$P$7044,A12,Data!$I$2:$I$7044,B12,Data!$R$2:$R$7044,C12)</f>
        <v>196</v>
      </c>
      <c r="E12" s="14" t="n">
        <f aca="false">IFERROR(COUNTIFS(Data!$P$2:$P$7044,A12,Data!$I$2:$I$7044,B12,Data!$R$2:$R$7044,C12,Data!$W$2:$W$7044,1)/D12,0)</f>
        <v>0.260204081632653</v>
      </c>
      <c r="F12" s="25" t="n">
        <f aca="false">SUMIFS(Data!$AA$2:$AA$7044,Data!$P$2:$P$7044,A12,Data!$I$2:$I$7044,B12,Data!$R$2:$R$7044,C12)</f>
        <v>5149.65</v>
      </c>
      <c r="G12" s="14" t="n">
        <f aca="false">IF(D12&gt;=$J$4,E12,"")</f>
        <v>0.260204081632653</v>
      </c>
      <c r="H12" s="28" t="n">
        <f aca="false">IF(G12="","",RANK(G12,$G$5:$G$40))</f>
        <v>8</v>
      </c>
    </row>
    <row r="13" customFormat="false" ht="15" hidden="false" customHeight="false" outlineLevel="0" collapsed="false">
      <c r="A13" s="24" t="s">
        <v>25</v>
      </c>
      <c r="B13" s="24" t="s">
        <v>24</v>
      </c>
      <c r="C13" s="24" t="s">
        <v>17</v>
      </c>
      <c r="D13" s="13" t="n">
        <f aca="false">COUNTIFS(Data!$P$2:$P$7044,A13,Data!$I$2:$I$7044,B13,Data!$R$2:$R$7044,C13)</f>
        <v>325</v>
      </c>
      <c r="E13" s="14" t="n">
        <f aca="false">IFERROR(COUNTIFS(Data!$P$2:$P$7044,A13,Data!$I$2:$I$7044,B13,Data!$R$2:$R$7044,C13,Data!$W$2:$W$7044,1)/D13,0)</f>
        <v>0.206153846153846</v>
      </c>
      <c r="F13" s="25" t="n">
        <f aca="false">SUMIFS(Data!$AA$2:$AA$7044,Data!$P$2:$P$7044,A13,Data!$I$2:$I$7044,B13,Data!$R$2:$R$7044,C13)</f>
        <v>1345.05</v>
      </c>
      <c r="G13" s="14" t="n">
        <f aca="false">IF(D13&gt;=$J$4,E13,"")</f>
        <v>0.206153846153846</v>
      </c>
      <c r="H13" s="28" t="n">
        <f aca="false">IF(G13="","",RANK(G13,$G$5:$G$40))</f>
        <v>9</v>
      </c>
    </row>
    <row r="14" customFormat="false" ht="15" hidden="false" customHeight="false" outlineLevel="0" collapsed="false">
      <c r="A14" s="24" t="s">
        <v>25</v>
      </c>
      <c r="B14" s="24" t="s">
        <v>96</v>
      </c>
      <c r="C14" s="24" t="s">
        <v>19</v>
      </c>
      <c r="D14" s="13" t="n">
        <f aca="false">COUNTIFS(Data!$P$2:$P$7044,A14,Data!$I$2:$I$7044,B14,Data!$R$2:$R$7044,C14)</f>
        <v>197</v>
      </c>
      <c r="E14" s="14" t="n">
        <f aca="false">IFERROR(COUNTIFS(Data!$P$2:$P$7044,A14,Data!$I$2:$I$7044,B14,Data!$R$2:$R$7044,C14,Data!$W$2:$W$7044,1)/D14,0)</f>
        <v>0.197969543147208</v>
      </c>
      <c r="F14" s="25" t="n">
        <f aca="false">SUMIFS(Data!$AA$2:$AA$7044,Data!$P$2:$P$7044,A14,Data!$I$2:$I$7044,B14,Data!$R$2:$R$7044,C14)</f>
        <v>1823.9</v>
      </c>
      <c r="G14" s="14" t="n">
        <f aca="false">IF(D14&gt;=$J$4,E14,"")</f>
        <v>0.197969543147208</v>
      </c>
      <c r="H14" s="28" t="n">
        <f aca="false">IF(G14="","",RANK(G14,$G$5:$G$40))</f>
        <v>10</v>
      </c>
    </row>
    <row r="15" customFormat="false" ht="15" hidden="false" customHeight="false" outlineLevel="0" collapsed="false">
      <c r="A15" s="24" t="s">
        <v>27</v>
      </c>
      <c r="B15" s="24" t="s">
        <v>102</v>
      </c>
      <c r="C15" s="24" t="s">
        <v>21</v>
      </c>
      <c r="D15" s="13" t="n">
        <f aca="false">COUNTIFS(Data!$P$2:$P$7044,A15,Data!$I$2:$I$7044,B15,Data!$R$2:$R$7044,C15)</f>
        <v>150</v>
      </c>
      <c r="E15" s="14" t="n">
        <f aca="false">IFERROR(COUNTIFS(Data!$P$2:$P$7044,A15,Data!$I$2:$I$7044,B15,Data!$R$2:$R$7044,C15,Data!$W$2:$W$7044,1)/D15,0)</f>
        <v>0.153333333333333</v>
      </c>
      <c r="F15" s="25" t="n">
        <f aca="false">SUMIFS(Data!$AA$2:$AA$7044,Data!$P$2:$P$7044,A15,Data!$I$2:$I$7044,B15,Data!$R$2:$R$7044,C15)</f>
        <v>2392.35</v>
      </c>
      <c r="G15" s="14" t="n">
        <f aca="false">IF(D15&gt;=$J$4,E15,"")</f>
        <v>0.153333333333333</v>
      </c>
      <c r="H15" s="28" t="n">
        <f aca="false">IF(G15="","",RANK(G15,$G$5:$G$40))</f>
        <v>11</v>
      </c>
    </row>
    <row r="16" customFormat="false" ht="15" hidden="false" customHeight="false" outlineLevel="0" collapsed="false">
      <c r="A16" s="24" t="s">
        <v>27</v>
      </c>
      <c r="B16" s="24" t="s">
        <v>102</v>
      </c>
      <c r="C16" s="24" t="s">
        <v>19</v>
      </c>
      <c r="D16" s="13" t="n">
        <f aca="false">COUNTIFS(Data!$P$2:$P$7044,A16,Data!$I$2:$I$7044,B16,Data!$R$2:$R$7044,C16)</f>
        <v>157</v>
      </c>
      <c r="E16" s="14" t="n">
        <f aca="false">IFERROR(COUNTIFS(Data!$P$2:$P$7044,A16,Data!$I$2:$I$7044,B16,Data!$R$2:$R$7044,C16,Data!$W$2:$W$7044,1)/D16,0)</f>
        <v>0.146496815286624</v>
      </c>
      <c r="F16" s="25" t="n">
        <f aca="false">SUMIFS(Data!$AA$2:$AA$7044,Data!$P$2:$P$7044,A16,Data!$I$2:$I$7044,B16,Data!$R$2:$R$7044,C16)</f>
        <v>2344.35</v>
      </c>
      <c r="G16" s="14" t="n">
        <f aca="false">IF(D16&gt;=$J$4,E16,"")</f>
        <v>0.146496815286624</v>
      </c>
      <c r="H16" s="28" t="n">
        <f aca="false">IF(G16="","",RANK(G16,$G$5:$G$40))</f>
        <v>12</v>
      </c>
    </row>
    <row r="17" customFormat="false" ht="15" hidden="false" customHeight="false" outlineLevel="0" collapsed="false">
      <c r="A17" s="24" t="s">
        <v>27</v>
      </c>
      <c r="B17" s="24" t="s">
        <v>96</v>
      </c>
      <c r="C17" s="24" t="s">
        <v>17</v>
      </c>
      <c r="D17" s="13" t="n">
        <f aca="false">COUNTIFS(Data!$P$2:$P$7044,A17,Data!$I$2:$I$7044,B17,Data!$R$2:$R$7044,C17)</f>
        <v>137</v>
      </c>
      <c r="E17" s="14" t="n">
        <f aca="false">IFERROR(COUNTIFS(Data!$P$2:$P$7044,A17,Data!$I$2:$I$7044,B17,Data!$R$2:$R$7044,C17,Data!$W$2:$W$7044,1)/D17,0)</f>
        <v>0.102189781021898</v>
      </c>
      <c r="F17" s="25" t="n">
        <f aca="false">SUMIFS(Data!$AA$2:$AA$7044,Data!$P$2:$P$7044,A17,Data!$I$2:$I$7044,B17,Data!$R$2:$R$7044,C17)</f>
        <v>894.65</v>
      </c>
      <c r="G17" s="14" t="n">
        <f aca="false">IF(D17&gt;=$J$4,E17,"")</f>
        <v>0.102189781021898</v>
      </c>
      <c r="H17" s="28" t="n">
        <f aca="false">IF(G17="","",RANK(G17,$G$5:$G$40))</f>
        <v>13</v>
      </c>
    </row>
    <row r="18" customFormat="false" ht="15" hidden="false" customHeight="false" outlineLevel="0" collapsed="false">
      <c r="A18" s="24" t="s">
        <v>27</v>
      </c>
      <c r="B18" s="24" t="s">
        <v>96</v>
      </c>
      <c r="C18" s="24" t="s">
        <v>21</v>
      </c>
      <c r="D18" s="13" t="n">
        <f aca="false">COUNTIFS(Data!$P$2:$P$7044,A18,Data!$I$2:$I$7044,B18,Data!$R$2:$R$7044,C18)</f>
        <v>172</v>
      </c>
      <c r="E18" s="14" t="n">
        <f aca="false">IFERROR(COUNTIFS(Data!$P$2:$P$7044,A18,Data!$I$2:$I$7044,B18,Data!$R$2:$R$7044,C18,Data!$W$2:$W$7044,1)/D18,0)</f>
        <v>0.0988372093023256</v>
      </c>
      <c r="F18" s="25" t="n">
        <f aca="false">SUMIFS(Data!$AA$2:$AA$7044,Data!$P$2:$P$7044,A18,Data!$I$2:$I$7044,B18,Data!$R$2:$R$7044,C18)</f>
        <v>1133</v>
      </c>
      <c r="G18" s="14" t="n">
        <f aca="false">IF(D18&gt;=$J$4,E18,"")</f>
        <v>0.0988372093023256</v>
      </c>
      <c r="H18" s="28" t="n">
        <f aca="false">IF(G18="","",RANK(G18,$G$5:$G$40))</f>
        <v>14</v>
      </c>
    </row>
    <row r="19" customFormat="false" ht="15" hidden="false" customHeight="false" outlineLevel="0" collapsed="false">
      <c r="A19" s="24" t="s">
        <v>27</v>
      </c>
      <c r="B19" s="24" t="s">
        <v>96</v>
      </c>
      <c r="C19" s="24" t="s">
        <v>15</v>
      </c>
      <c r="D19" s="13" t="n">
        <f aca="false">COUNTIFS(Data!$P$2:$P$7044,A19,Data!$I$2:$I$7044,B19,Data!$R$2:$R$7044,C19)</f>
        <v>116</v>
      </c>
      <c r="E19" s="14" t="n">
        <f aca="false">IFERROR(COUNTIFS(Data!$P$2:$P$7044,A19,Data!$I$2:$I$7044,B19,Data!$R$2:$R$7044,C19,Data!$W$2:$W$7044,1)/D19,0)</f>
        <v>0.0948275862068966</v>
      </c>
      <c r="F19" s="25" t="n">
        <f aca="false">SUMIFS(Data!$AA$2:$AA$7044,Data!$P$2:$P$7044,A19,Data!$I$2:$I$7044,B19,Data!$R$2:$R$7044,C19)</f>
        <v>631.85</v>
      </c>
      <c r="G19" s="14" t="n">
        <f aca="false">IF(D19&gt;=$J$4,E19,"")</f>
        <v>0.0948275862068966</v>
      </c>
      <c r="H19" s="28" t="n">
        <f aca="false">IF(G19="","",RANK(G19,$G$5:$G$40))</f>
        <v>15</v>
      </c>
    </row>
    <row r="20" customFormat="false" ht="15" hidden="false" customHeight="false" outlineLevel="0" collapsed="false">
      <c r="A20" s="24" t="s">
        <v>29</v>
      </c>
      <c r="B20" s="24" t="s">
        <v>102</v>
      </c>
      <c r="C20" s="24" t="s">
        <v>19</v>
      </c>
      <c r="D20" s="13" t="n">
        <f aca="false">COUNTIFS(Data!$P$2:$P$7044,A20,Data!$I$2:$I$7044,B20,Data!$R$2:$R$7044,C20)</f>
        <v>162</v>
      </c>
      <c r="E20" s="14" t="n">
        <f aca="false">IFERROR(COUNTIFS(Data!$P$2:$P$7044,A20,Data!$I$2:$I$7044,B20,Data!$R$2:$R$7044,C20,Data!$W$2:$W$7044,1)/D20,0)</f>
        <v>0.0925925925925926</v>
      </c>
      <c r="F20" s="25" t="n">
        <f aca="false">SUMIFS(Data!$AA$2:$AA$7044,Data!$P$2:$P$7044,A20,Data!$I$2:$I$7044,B20,Data!$R$2:$R$7044,C20)</f>
        <v>1580.15</v>
      </c>
      <c r="G20" s="14" t="n">
        <f aca="false">IF(D20&gt;=$J$4,E20,"")</f>
        <v>0.0925925925925926</v>
      </c>
      <c r="H20" s="28" t="n">
        <f aca="false">IF(G20="","",RANK(G20,$G$5:$G$40))</f>
        <v>16</v>
      </c>
    </row>
    <row r="21" customFormat="false" ht="15" hidden="false" customHeight="false" outlineLevel="0" collapsed="false">
      <c r="A21" s="24" t="s">
        <v>27</v>
      </c>
      <c r="B21" s="24" t="s">
        <v>96</v>
      </c>
      <c r="C21" s="24" t="s">
        <v>19</v>
      </c>
      <c r="D21" s="13" t="n">
        <f aca="false">COUNTIFS(Data!$P$2:$P$7044,A21,Data!$I$2:$I$7044,B21,Data!$R$2:$R$7044,C21)</f>
        <v>145</v>
      </c>
      <c r="E21" s="14" t="n">
        <f aca="false">IFERROR(COUNTIFS(Data!$P$2:$P$7044,A21,Data!$I$2:$I$7044,B21,Data!$R$2:$R$7044,C21,Data!$W$2:$W$7044,1)/D21,0)</f>
        <v>0.0758620689655172</v>
      </c>
      <c r="F21" s="25" t="n">
        <f aca="false">SUMIFS(Data!$AA$2:$AA$7044,Data!$P$2:$P$7044,A21,Data!$I$2:$I$7044,B21,Data!$R$2:$R$7044,C21)</f>
        <v>696.75</v>
      </c>
      <c r="G21" s="14" t="n">
        <f aca="false">IF(D21&gt;=$J$4,E21,"")</f>
        <v>0.0758620689655172</v>
      </c>
      <c r="H21" s="28" t="n">
        <f aca="false">IF(G21="","",RANK(G21,$G$5:$G$40))</f>
        <v>17</v>
      </c>
    </row>
    <row r="22" customFormat="false" ht="15" hidden="false" customHeight="false" outlineLevel="0" collapsed="false">
      <c r="A22" s="24" t="s">
        <v>29</v>
      </c>
      <c r="B22" s="24" t="s">
        <v>102</v>
      </c>
      <c r="C22" s="24" t="s">
        <v>21</v>
      </c>
      <c r="D22" s="13" t="n">
        <f aca="false">COUNTIFS(Data!$P$2:$P$7044,A22,Data!$I$2:$I$7044,B22,Data!$R$2:$R$7044,C22)</f>
        <v>154</v>
      </c>
      <c r="E22" s="14" t="n">
        <f aca="false">IFERROR(COUNTIFS(Data!$P$2:$P$7044,A22,Data!$I$2:$I$7044,B22,Data!$R$2:$R$7044,C22,Data!$W$2:$W$7044,1)/D22,0)</f>
        <v>0.038961038961039</v>
      </c>
      <c r="F22" s="25" t="n">
        <f aca="false">SUMIFS(Data!$AA$2:$AA$7044,Data!$P$2:$P$7044,A22,Data!$I$2:$I$7044,B22,Data!$R$2:$R$7044,C22)</f>
        <v>655.2</v>
      </c>
      <c r="G22" s="14" t="n">
        <f aca="false">IF(D22&gt;=$J$4,E22,"")</f>
        <v>0.038961038961039</v>
      </c>
      <c r="H22" s="28" t="n">
        <f aca="false">IF(G22="","",RANK(G22,$G$5:$G$40))</f>
        <v>18</v>
      </c>
    </row>
    <row r="23" customFormat="false" ht="15" hidden="false" customHeight="false" outlineLevel="0" collapsed="false">
      <c r="A23" s="24" t="s">
        <v>29</v>
      </c>
      <c r="B23" s="24" t="s">
        <v>96</v>
      </c>
      <c r="C23" s="24" t="s">
        <v>21</v>
      </c>
      <c r="D23" s="13" t="n">
        <f aca="false">COUNTIFS(Data!$P$2:$P$7044,A23,Data!$I$2:$I$7044,B23,Data!$R$2:$R$7044,C23)</f>
        <v>237</v>
      </c>
      <c r="E23" s="14" t="n">
        <f aca="false">IFERROR(COUNTIFS(Data!$P$2:$P$7044,A23,Data!$I$2:$I$7044,B23,Data!$R$2:$R$7044,C23,Data!$W$2:$W$7044,1)/D23,0)</f>
        <v>0.0210970464135021</v>
      </c>
      <c r="F23" s="25" t="n">
        <f aca="false">SUMIFS(Data!$AA$2:$AA$7044,Data!$P$2:$P$7044,A23,Data!$I$2:$I$7044,B23,Data!$R$2:$R$7044,C23)</f>
        <v>361.7</v>
      </c>
      <c r="G23" s="14" t="n">
        <f aca="false">IF(D23&gt;=$J$4,E23,"")</f>
        <v>0.0210970464135021</v>
      </c>
      <c r="H23" s="28" t="n">
        <f aca="false">IF(G23="","",RANK(G23,$G$5:$G$40))</f>
        <v>19</v>
      </c>
    </row>
    <row r="24" customFormat="false" ht="15" hidden="false" customHeight="false" outlineLevel="0" collapsed="false">
      <c r="A24" s="24" t="s">
        <v>29</v>
      </c>
      <c r="B24" s="24" t="s">
        <v>96</v>
      </c>
      <c r="C24" s="24" t="s">
        <v>19</v>
      </c>
      <c r="D24" s="13" t="n">
        <f aca="false">COUNTIFS(Data!$P$2:$P$7044,A24,Data!$I$2:$I$7044,B24,Data!$R$2:$R$7044,C24)</f>
        <v>224</v>
      </c>
      <c r="E24" s="14" t="n">
        <f aca="false">IFERROR(COUNTIFS(Data!$P$2:$P$7044,A24,Data!$I$2:$I$7044,B24,Data!$R$2:$R$7044,C24,Data!$W$2:$W$7044,1)/D24,0)</f>
        <v>0.0133928571428571</v>
      </c>
      <c r="F24" s="25" t="n">
        <f aca="false">SUMIFS(Data!$AA$2:$AA$7044,Data!$P$2:$P$7044,A24,Data!$I$2:$I$7044,B24,Data!$R$2:$R$7044,C24)</f>
        <v>212.9</v>
      </c>
      <c r="G24" s="14" t="n">
        <f aca="false">IF(D24&gt;=$J$4,E24,"")</f>
        <v>0.0133928571428571</v>
      </c>
      <c r="H24" s="28" t="n">
        <f aca="false">IF(G24="","",RANK(G24,$G$5:$G$40))</f>
        <v>20</v>
      </c>
    </row>
    <row r="25" customFormat="false" ht="15" hidden="false" customHeight="false" outlineLevel="0" collapsed="false">
      <c r="A25" s="24" t="s">
        <v>27</v>
      </c>
      <c r="B25" s="24" t="s">
        <v>24</v>
      </c>
      <c r="C25" s="24" t="s">
        <v>17</v>
      </c>
      <c r="D25" s="13" t="n">
        <f aca="false">COUNTIFS(Data!$P$2:$P$7044,A25,Data!$I$2:$I$7044,B25,Data!$R$2:$R$7044,C25)</f>
        <v>164</v>
      </c>
      <c r="E25" s="14" t="n">
        <f aca="false">IFERROR(COUNTIFS(Data!$P$2:$P$7044,A25,Data!$I$2:$I$7044,B25,Data!$R$2:$R$7044,C25,Data!$W$2:$W$7044,1)/D25,0)</f>
        <v>0.0121951219512195</v>
      </c>
      <c r="F25" s="25" t="n">
        <f aca="false">SUMIFS(Data!$AA$2:$AA$7044,Data!$P$2:$P$7044,A25,Data!$I$2:$I$7044,B25,Data!$R$2:$R$7044,C25)</f>
        <v>39.6</v>
      </c>
      <c r="G25" s="14" t="n">
        <f aca="false">IF(D25&gt;=$J$4,E25,"")</f>
        <v>0.0121951219512195</v>
      </c>
      <c r="H25" s="28" t="n">
        <f aca="false">IF(G25="","",RANK(G25,$G$5:$G$40))</f>
        <v>21</v>
      </c>
    </row>
    <row r="26" customFormat="false" ht="15" hidden="false" customHeight="false" outlineLevel="0" collapsed="false">
      <c r="A26" s="24" t="s">
        <v>29</v>
      </c>
      <c r="B26" s="24" t="s">
        <v>24</v>
      </c>
      <c r="C26" s="24" t="s">
        <v>21</v>
      </c>
      <c r="D26" s="13" t="n">
        <f aca="false">COUNTIFS(Data!$P$2:$P$7044,A26,Data!$I$2:$I$7044,B26,Data!$R$2:$R$7044,C26)</f>
        <v>190</v>
      </c>
      <c r="E26" s="14" t="n">
        <f aca="false">IFERROR(COUNTIFS(Data!$P$2:$P$7044,A26,Data!$I$2:$I$7044,B26,Data!$R$2:$R$7044,C26,Data!$W$2:$W$7044,1)/D26,0)</f>
        <v>0.0105263157894737</v>
      </c>
      <c r="F26" s="25" t="n">
        <f aca="false">SUMIFS(Data!$AA$2:$AA$7044,Data!$P$2:$P$7044,A26,Data!$I$2:$I$7044,B26,Data!$R$2:$R$7044,C26)</f>
        <v>49.9</v>
      </c>
      <c r="G26" s="14" t="n">
        <f aca="false">IF(D26&gt;=$J$4,E26,"")</f>
        <v>0.0105263157894737</v>
      </c>
      <c r="H26" s="28" t="n">
        <f aca="false">IF(G26="","",RANK(G26,$G$5:$G$40))</f>
        <v>22</v>
      </c>
    </row>
    <row r="27" customFormat="false" ht="15" hidden="false" customHeight="false" outlineLevel="0" collapsed="false">
      <c r="A27" s="24" t="s">
        <v>29</v>
      </c>
      <c r="B27" s="24" t="s">
        <v>24</v>
      </c>
      <c r="C27" s="24" t="s">
        <v>17</v>
      </c>
      <c r="D27" s="13" t="n">
        <f aca="false">COUNTIFS(Data!$P$2:$P$7044,A27,Data!$I$2:$I$7044,B27,Data!$R$2:$R$7044,C27)</f>
        <v>252</v>
      </c>
      <c r="E27" s="14" t="n">
        <f aca="false">IFERROR(COUNTIFS(Data!$P$2:$P$7044,A27,Data!$I$2:$I$7044,B27,Data!$R$2:$R$7044,C27,Data!$W$2:$W$7044,1)/D27,0)</f>
        <v>0.00793650793650794</v>
      </c>
      <c r="F27" s="25" t="n">
        <f aca="false">SUMIFS(Data!$AA$2:$AA$7044,Data!$P$2:$P$7044,A27,Data!$I$2:$I$7044,B27,Data!$R$2:$R$7044,C27)</f>
        <v>43.85</v>
      </c>
      <c r="G27" s="14" t="n">
        <f aca="false">IF(D27&gt;=$J$4,E27,"")</f>
        <v>0.00793650793650794</v>
      </c>
      <c r="H27" s="28" t="n">
        <f aca="false">IF(G27="","",RANK(G27,$G$5:$G$40))</f>
        <v>23</v>
      </c>
    </row>
    <row r="28" customFormat="false" ht="15" hidden="false" customHeight="false" outlineLevel="0" collapsed="false">
      <c r="A28" s="24" t="s">
        <v>29</v>
      </c>
      <c r="B28" s="24" t="s">
        <v>24</v>
      </c>
      <c r="C28" s="24" t="s">
        <v>19</v>
      </c>
      <c r="D28" s="13" t="n">
        <f aca="false">COUNTIFS(Data!$P$2:$P$7044,A28,Data!$I$2:$I$7044,B28,Data!$R$2:$R$7044,C28)</f>
        <v>178</v>
      </c>
      <c r="E28" s="14" t="n">
        <f aca="false">IFERROR(COUNTIFS(Data!$P$2:$P$7044,A28,Data!$I$2:$I$7044,B28,Data!$R$2:$R$7044,C28,Data!$W$2:$W$7044,1)/D28,0)</f>
        <v>0.00561797752808989</v>
      </c>
      <c r="F28" s="25" t="n">
        <f aca="false">SUMIFS(Data!$AA$2:$AA$7044,Data!$P$2:$P$7044,A28,Data!$I$2:$I$7044,B28,Data!$R$2:$R$7044,C28)</f>
        <v>19.75</v>
      </c>
      <c r="G28" s="14" t="n">
        <f aca="false">IF(D28&gt;=$J$4,E28,"")</f>
        <v>0.00561797752808989</v>
      </c>
      <c r="H28" s="28" t="n">
        <f aca="false">IF(G28="","",RANK(G28,$G$5:$G$40))</f>
        <v>24</v>
      </c>
    </row>
    <row r="29" customFormat="false" ht="15" hidden="false" customHeight="false" outlineLevel="0" collapsed="false">
      <c r="A29" s="24" t="s">
        <v>29</v>
      </c>
      <c r="B29" s="24" t="s">
        <v>96</v>
      </c>
      <c r="C29" s="24" t="s">
        <v>17</v>
      </c>
      <c r="D29" s="13" t="n">
        <f aca="false">COUNTIFS(Data!$P$2:$P$7044,A29,Data!$I$2:$I$7044,B29,Data!$R$2:$R$7044,C29)</f>
        <v>109</v>
      </c>
      <c r="E29" s="14" t="n">
        <f aca="false">IFERROR(COUNTIFS(Data!$P$2:$P$7044,A29,Data!$I$2:$I$7044,B29,Data!$R$2:$R$7044,C29,Data!$W$2:$W$7044,1)/D29,0)</f>
        <v>0</v>
      </c>
      <c r="F29" s="25" t="n">
        <f aca="false">SUMIFS(Data!$AA$2:$AA$7044,Data!$P$2:$P$7044,A29,Data!$I$2:$I$7044,B29,Data!$R$2:$R$7044,C29)</f>
        <v>0</v>
      </c>
      <c r="G29" s="14" t="n">
        <f aca="false">IF(D29&gt;=$J$4,E29,"")</f>
        <v>0</v>
      </c>
      <c r="H29" s="28" t="n">
        <f aca="false">IF(G29="","",RANK(G29,$G$5:$G$40))</f>
        <v>25</v>
      </c>
    </row>
    <row r="30" customFormat="false" ht="15" hidden="false" customHeight="false" outlineLevel="0" collapsed="false">
      <c r="A30" s="24" t="s">
        <v>29</v>
      </c>
      <c r="B30" s="24" t="s">
        <v>102</v>
      </c>
      <c r="C30" s="24" t="s">
        <v>15</v>
      </c>
      <c r="D30" s="13" t="n">
        <f aca="false">COUNTIFS(Data!$P$2:$P$7044,A30,Data!$I$2:$I$7044,B30,Data!$R$2:$R$7044,C30)</f>
        <v>92</v>
      </c>
      <c r="E30" s="14" t="n">
        <f aca="false">IFERROR(COUNTIFS(Data!$P$2:$P$7044,A30,Data!$I$2:$I$7044,B30,Data!$R$2:$R$7044,C30,Data!$W$2:$W$7044,1)/D30,0)</f>
        <v>0.0978260869565217</v>
      </c>
      <c r="F30" s="25" t="n">
        <f aca="false">SUMIFS(Data!$AA$2:$AA$7044,Data!$P$2:$P$7044,A30,Data!$I$2:$I$7044,B30,Data!$R$2:$R$7044,C30)</f>
        <v>915.25</v>
      </c>
      <c r="G30" s="14" t="str">
        <f aca="false">IF(D30&gt;=$J$4,E30,"")</f>
        <v/>
      </c>
      <c r="H30" s="28" t="str">
        <f aca="false">IF(G30="","",RANK(G30,$G$5:$G$40))</f>
        <v/>
      </c>
    </row>
    <row r="31" customFormat="false" ht="15" hidden="false" customHeight="false" outlineLevel="0" collapsed="false">
      <c r="A31" s="24" t="s">
        <v>27</v>
      </c>
      <c r="B31" s="24" t="s">
        <v>24</v>
      </c>
      <c r="C31" s="24" t="s">
        <v>19</v>
      </c>
      <c r="D31" s="13" t="n">
        <f aca="false">COUNTIFS(Data!$P$2:$P$7044,A31,Data!$I$2:$I$7044,B31,Data!$R$2:$R$7044,C31)</f>
        <v>89</v>
      </c>
      <c r="E31" s="14" t="n">
        <f aca="false">IFERROR(COUNTIFS(Data!$P$2:$P$7044,A31,Data!$I$2:$I$7044,B31,Data!$R$2:$R$7044,C31,Data!$W$2:$W$7044,1)/D31,0)</f>
        <v>0.0449438202247191</v>
      </c>
      <c r="F31" s="25" t="n">
        <f aca="false">SUMIFS(Data!$AA$2:$AA$7044,Data!$P$2:$P$7044,A31,Data!$I$2:$I$7044,B31,Data!$R$2:$R$7044,C31)</f>
        <v>86.05</v>
      </c>
      <c r="G31" s="14" t="str">
        <f aca="false">IF(D31&gt;=$J$4,E31,"")</f>
        <v/>
      </c>
      <c r="H31" s="28" t="str">
        <f aca="false">IF(G31="","",RANK(G31,$G$5:$G$40))</f>
        <v/>
      </c>
    </row>
    <row r="32" customFormat="false" ht="15" hidden="false" customHeight="false" outlineLevel="0" collapsed="false">
      <c r="A32" s="24" t="s">
        <v>27</v>
      </c>
      <c r="B32" s="24" t="s">
        <v>24</v>
      </c>
      <c r="C32" s="24" t="s">
        <v>21</v>
      </c>
      <c r="D32" s="13" t="n">
        <f aca="false">COUNTIFS(Data!$P$2:$P$7044,A32,Data!$I$2:$I$7044,B32,Data!$R$2:$R$7044,C32)</f>
        <v>76</v>
      </c>
      <c r="E32" s="14" t="n">
        <f aca="false">IFERROR(COUNTIFS(Data!$P$2:$P$7044,A32,Data!$I$2:$I$7044,B32,Data!$R$2:$R$7044,C32,Data!$W$2:$W$7044,1)/D32,0)</f>
        <v>0.0131578947368421</v>
      </c>
      <c r="F32" s="25" t="n">
        <f aca="false">SUMIFS(Data!$AA$2:$AA$7044,Data!$P$2:$P$7044,A32,Data!$I$2:$I$7044,B32,Data!$R$2:$R$7044,C32)</f>
        <v>19.3</v>
      </c>
      <c r="G32" s="14" t="str">
        <f aca="false">IF(D32&gt;=$J$4,E32,"")</f>
        <v/>
      </c>
      <c r="H32" s="28" t="str">
        <f aca="false">IF(G32="","",RANK(G32,$G$5:$G$40))</f>
        <v/>
      </c>
    </row>
    <row r="33" customFormat="false" ht="15" hidden="false" customHeight="false" outlineLevel="0" collapsed="false">
      <c r="A33" s="24" t="s">
        <v>25</v>
      </c>
      <c r="B33" s="24" t="s">
        <v>24</v>
      </c>
      <c r="C33" s="24" t="s">
        <v>15</v>
      </c>
      <c r="D33" s="13" t="n">
        <f aca="false">COUNTIFS(Data!$P$2:$P$7044,A33,Data!$I$2:$I$7044,B33,Data!$R$2:$R$7044,C33)</f>
        <v>69</v>
      </c>
      <c r="E33" s="14" t="n">
        <f aca="false">IFERROR(COUNTIFS(Data!$P$2:$P$7044,A33,Data!$I$2:$I$7044,B33,Data!$R$2:$R$7044,C33,Data!$W$2:$W$7044,1)/D33,0)</f>
        <v>0.188405797101449</v>
      </c>
      <c r="F33" s="25" t="n">
        <f aca="false">SUMIFS(Data!$AA$2:$AA$7044,Data!$P$2:$P$7044,A33,Data!$I$2:$I$7044,B33,Data!$R$2:$R$7044,C33)</f>
        <v>257.65</v>
      </c>
      <c r="G33" s="14" t="str">
        <f aca="false">IF(D33&gt;=$J$4,E33,"")</f>
        <v/>
      </c>
      <c r="H33" s="28" t="str">
        <f aca="false">IF(G33="","",RANK(G33,$G$5:$G$40))</f>
        <v/>
      </c>
    </row>
    <row r="34" customFormat="false" ht="15" hidden="false" customHeight="false" outlineLevel="0" collapsed="false">
      <c r="A34" s="24" t="s">
        <v>25</v>
      </c>
      <c r="B34" s="24" t="s">
        <v>24</v>
      </c>
      <c r="C34" s="24" t="s">
        <v>19</v>
      </c>
      <c r="D34" s="13" t="n">
        <f aca="false">COUNTIFS(Data!$P$2:$P$7044,A34,Data!$I$2:$I$7044,B34,Data!$R$2:$R$7044,C34)</f>
        <v>65</v>
      </c>
      <c r="E34" s="14" t="n">
        <f aca="false">IFERROR(COUNTIFS(Data!$P$2:$P$7044,A34,Data!$I$2:$I$7044,B34,Data!$R$2:$R$7044,C34,Data!$W$2:$W$7044,1)/D34,0)</f>
        <v>0.2</v>
      </c>
      <c r="F34" s="25" t="n">
        <f aca="false">SUMIFS(Data!$AA$2:$AA$7044,Data!$P$2:$P$7044,A34,Data!$I$2:$I$7044,B34,Data!$R$2:$R$7044,C34)</f>
        <v>265.95</v>
      </c>
      <c r="G34" s="14" t="str">
        <f aca="false">IF(D34&gt;=$J$4,E34,"")</f>
        <v/>
      </c>
      <c r="H34" s="28" t="str">
        <f aca="false">IF(G34="","",RANK(G34,$G$5:$G$40))</f>
        <v/>
      </c>
    </row>
    <row r="35" customFormat="false" ht="15" hidden="false" customHeight="false" outlineLevel="0" collapsed="false">
      <c r="A35" s="24" t="s">
        <v>25</v>
      </c>
      <c r="B35" s="24" t="s">
        <v>24</v>
      </c>
      <c r="C35" s="24" t="s">
        <v>21</v>
      </c>
      <c r="D35" s="13" t="n">
        <f aca="false">COUNTIFS(Data!$P$2:$P$7044,A35,Data!$I$2:$I$7044,B35,Data!$R$2:$R$7044,C35)</f>
        <v>65</v>
      </c>
      <c r="E35" s="14" t="n">
        <f aca="false">IFERROR(COUNTIFS(Data!$P$2:$P$7044,A35,Data!$I$2:$I$7044,B35,Data!$R$2:$R$7044,C35,Data!$W$2:$W$7044,1)/D35,0)</f>
        <v>0.0923076923076923</v>
      </c>
      <c r="F35" s="25" t="n">
        <f aca="false">SUMIFS(Data!$AA$2:$AA$7044,Data!$P$2:$P$7044,A35,Data!$I$2:$I$7044,B35,Data!$R$2:$R$7044,C35)</f>
        <v>129.2</v>
      </c>
      <c r="G35" s="14" t="str">
        <f aca="false">IF(D35&gt;=$J$4,E35,"")</f>
        <v/>
      </c>
      <c r="H35" s="28" t="str">
        <f aca="false">IF(G35="","",RANK(G35,$G$5:$G$40))</f>
        <v/>
      </c>
    </row>
    <row r="36" customFormat="false" ht="15" hidden="false" customHeight="false" outlineLevel="0" collapsed="false">
      <c r="A36" s="24" t="s">
        <v>29</v>
      </c>
      <c r="B36" s="24" t="s">
        <v>96</v>
      </c>
      <c r="C36" s="24" t="s">
        <v>15</v>
      </c>
      <c r="D36" s="13" t="n">
        <f aca="false">COUNTIFS(Data!$P$2:$P$7044,A36,Data!$I$2:$I$7044,B36,Data!$R$2:$R$7044,C36)</f>
        <v>58</v>
      </c>
      <c r="E36" s="14" t="n">
        <f aca="false">IFERROR(COUNTIFS(Data!$P$2:$P$7044,A36,Data!$I$2:$I$7044,B36,Data!$R$2:$R$7044,C36,Data!$W$2:$W$7044,1)/D36,0)</f>
        <v>0.0689655172413793</v>
      </c>
      <c r="F36" s="25" t="n">
        <f aca="false">SUMIFS(Data!$AA$2:$AA$7044,Data!$P$2:$P$7044,A36,Data!$I$2:$I$7044,B36,Data!$R$2:$R$7044,C36)</f>
        <v>231.1</v>
      </c>
      <c r="G36" s="14" t="str">
        <f aca="false">IF(D36&gt;=$J$4,E36,"")</f>
        <v/>
      </c>
      <c r="H36" s="28" t="str">
        <f aca="false">IF(G36="","",RANK(G36,$G$5:$G$40))</f>
        <v/>
      </c>
    </row>
    <row r="37" customFormat="false" ht="15" hidden="false" customHeight="false" outlineLevel="0" collapsed="false">
      <c r="A37" s="24" t="s">
        <v>27</v>
      </c>
      <c r="B37" s="24" t="s">
        <v>102</v>
      </c>
      <c r="C37" s="24" t="s">
        <v>17</v>
      </c>
      <c r="D37" s="13" t="n">
        <f aca="false">COUNTIFS(Data!$P$2:$P$7044,A37,Data!$I$2:$I$7044,B37,Data!$R$2:$R$7044,C37)</f>
        <v>36</v>
      </c>
      <c r="E37" s="14" t="n">
        <f aca="false">IFERROR(COUNTIFS(Data!$P$2:$P$7044,A37,Data!$I$2:$I$7044,B37,Data!$R$2:$R$7044,C37,Data!$W$2:$W$7044,1)/D37,0)</f>
        <v>0.194444444444444</v>
      </c>
      <c r="F37" s="25" t="n">
        <f aca="false">SUMIFS(Data!$AA$2:$AA$7044,Data!$P$2:$P$7044,A37,Data!$I$2:$I$7044,B37,Data!$R$2:$R$7044,C37)</f>
        <v>685.6</v>
      </c>
      <c r="G37" s="14" t="str">
        <f aca="false">IF(D37&gt;=$J$4,E37,"")</f>
        <v/>
      </c>
      <c r="H37" s="28" t="str">
        <f aca="false">IF(G37="","",RANK(G37,$G$5:$G$40))</f>
        <v/>
      </c>
    </row>
    <row r="38" customFormat="false" ht="15" hidden="false" customHeight="false" outlineLevel="0" collapsed="false">
      <c r="A38" s="24" t="s">
        <v>27</v>
      </c>
      <c r="B38" s="24" t="s">
        <v>24</v>
      </c>
      <c r="C38" s="24" t="s">
        <v>15</v>
      </c>
      <c r="D38" s="13" t="n">
        <f aca="false">COUNTIFS(Data!$P$2:$P$7044,A38,Data!$I$2:$I$7044,B38,Data!$R$2:$R$7044,C38)</f>
        <v>35</v>
      </c>
      <c r="E38" s="14" t="n">
        <f aca="false">IFERROR(COUNTIFS(Data!$P$2:$P$7044,A38,Data!$I$2:$I$7044,B38,Data!$R$2:$R$7044,C38,Data!$W$2:$W$7044,1)/D38,0)</f>
        <v>0.0571428571428571</v>
      </c>
      <c r="F38" s="25" t="n">
        <f aca="false">SUMIFS(Data!$AA$2:$AA$7044,Data!$P$2:$P$7044,A38,Data!$I$2:$I$7044,B38,Data!$R$2:$R$7044,C38)</f>
        <v>45.3</v>
      </c>
      <c r="G38" s="14" t="str">
        <f aca="false">IF(D38&gt;=$J$4,E38,"")</f>
        <v/>
      </c>
      <c r="H38" s="28" t="str">
        <f aca="false">IF(G38="","",RANK(G38,$G$5:$G$40))</f>
        <v/>
      </c>
    </row>
    <row r="39" customFormat="false" ht="15" hidden="false" customHeight="false" outlineLevel="0" collapsed="false">
      <c r="A39" s="24" t="s">
        <v>29</v>
      </c>
      <c r="B39" s="24" t="s">
        <v>102</v>
      </c>
      <c r="C39" s="24" t="s">
        <v>17</v>
      </c>
      <c r="D39" s="13" t="n">
        <f aca="false">COUNTIFS(Data!$P$2:$P$7044,A39,Data!$I$2:$I$7044,B39,Data!$R$2:$R$7044,C39)</f>
        <v>21</v>
      </c>
      <c r="E39" s="14" t="n">
        <f aca="false">IFERROR(COUNTIFS(Data!$P$2:$P$7044,A39,Data!$I$2:$I$7044,B39,Data!$R$2:$R$7044,C39,Data!$W$2:$W$7044,1)/D39,0)</f>
        <v>0.0476190476190476</v>
      </c>
      <c r="F39" s="25" t="n">
        <f aca="false">SUMIFS(Data!$AA$2:$AA$7044,Data!$P$2:$P$7044,A39,Data!$I$2:$I$7044,B39,Data!$R$2:$R$7044,C39)</f>
        <v>95.5</v>
      </c>
      <c r="G39" s="14" t="str">
        <f aca="false">IF(D39&gt;=$J$4,E39,"")</f>
        <v/>
      </c>
      <c r="H39" s="28" t="str">
        <f aca="false">IF(G39="","",RANK(G39,$G$5:$G$40))</f>
        <v/>
      </c>
    </row>
    <row r="40" customFormat="false" ht="15" hidden="false" customHeight="false" outlineLevel="0" collapsed="false">
      <c r="A40" s="24" t="s">
        <v>29</v>
      </c>
      <c r="B40" s="24" t="s">
        <v>24</v>
      </c>
      <c r="C40" s="24" t="s">
        <v>15</v>
      </c>
      <c r="D40" s="13" t="n">
        <f aca="false">COUNTIFS(Data!$P$2:$P$7044,A40,Data!$I$2:$I$7044,B40,Data!$R$2:$R$7044,C40)</f>
        <v>18</v>
      </c>
      <c r="E40" s="14" t="n">
        <f aca="false">IFERROR(COUNTIFS(Data!$P$2:$P$7044,A40,Data!$I$2:$I$7044,B40,Data!$R$2:$R$7044,C40,Data!$W$2:$W$7044,1)/D40,0)</f>
        <v>0</v>
      </c>
      <c r="F40" s="25" t="n">
        <f aca="false">SUMIFS(Data!$AA$2:$AA$7044,Data!$P$2:$P$7044,A40,Data!$I$2:$I$7044,B40,Data!$R$2:$R$7044,C40)</f>
        <v>0</v>
      </c>
      <c r="G40" s="14" t="str">
        <f aca="false">IF(D40&gt;=$J$4,E40,"")</f>
        <v/>
      </c>
      <c r="H40" s="28" t="str">
        <f aca="false">IF(G40="","",RANK(G40,$G$5:$G$40))</f>
        <v/>
      </c>
    </row>
  </sheetData>
  <conditionalFormatting sqref="E5:E40">
    <cfRule type="colorScale" priority="2">
      <colorScale>
        <cfvo type="num" val="0"/>
        <cfvo type="num" val="0.6"/>
        <color rgb="FFFFFFFF"/>
        <color rgb="FFE8A39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7"/>
  </cols>
  <sheetData>
    <row r="1" customFormat="false" ht="19.7" hidden="false" customHeight="false" outlineLevel="0" collapsed="false">
      <c r="A1" s="16" t="s">
        <v>7180</v>
      </c>
    </row>
    <row r="2" customFormat="false" ht="15" hidden="false" customHeight="false" outlineLevel="0" collapsed="false">
      <c r="A2" s="2" t="s">
        <v>7181</v>
      </c>
    </row>
    <row r="4" customFormat="false" ht="23.85" hidden="false" customHeight="false" outlineLevel="0" collapsed="false">
      <c r="A4" s="11" t="s">
        <v>7182</v>
      </c>
      <c r="B4" s="11" t="s">
        <v>7150</v>
      </c>
      <c r="C4" s="11" t="s">
        <v>7145</v>
      </c>
      <c r="D4" s="11" t="s">
        <v>7</v>
      </c>
      <c r="E4" s="11" t="s">
        <v>7183</v>
      </c>
      <c r="F4" s="11" t="s">
        <v>7184</v>
      </c>
      <c r="G4" s="11" t="s">
        <v>7160</v>
      </c>
    </row>
    <row r="5" customFormat="false" ht="15" hidden="false" customHeight="false" outlineLevel="0" collapsed="false">
      <c r="A5" s="28" t="n">
        <v>0</v>
      </c>
      <c r="B5" s="13" t="n">
        <f aca="false">COUNTIFS(Data!$AB$2:$AB$7044,A5)</f>
        <v>1354</v>
      </c>
      <c r="C5" s="13" t="n">
        <f aca="false">COUNTIFS(Data!$AB$2:$AB$7044,A5,Data!$W$2:$W$7044,1)</f>
        <v>26</v>
      </c>
      <c r="D5" s="14" t="n">
        <f aca="false">IFERROR(C5/B5,0)</f>
        <v>0.0192023633677991</v>
      </c>
      <c r="E5" s="13" t="n">
        <f aca="false">COUNTIFS(Data!$AB$2:$AB$7044,A5,Data!$W$2:$W$7044,0)</f>
        <v>1328</v>
      </c>
      <c r="F5" s="25" t="n">
        <f aca="false">SUMIFS(Data!$S$2:$S$7044,Data!$AB$2:$AB$7044,A5,Data!$W$2:$W$7044,0)</f>
        <v>53234.4</v>
      </c>
      <c r="G5" s="28" t="str">
        <f aca="false">IF(A5&gt;=5,"High",IF(A5&gt;=3,"Medium","Low"))</f>
        <v>Low</v>
      </c>
    </row>
    <row r="6" customFormat="false" ht="15" hidden="false" customHeight="false" outlineLevel="0" collapsed="false">
      <c r="A6" s="28" t="n">
        <v>1</v>
      </c>
      <c r="B6" s="13" t="n">
        <f aca="false">COUNTIFS(Data!$AB$2:$AB$7044,A6)</f>
        <v>987</v>
      </c>
      <c r="C6" s="13" t="n">
        <f aca="false">COUNTIFS(Data!$AB$2:$AB$7044,A6,Data!$W$2:$W$7044,1)</f>
        <v>62</v>
      </c>
      <c r="D6" s="14" t="n">
        <f aca="false">IFERROR(C6/B6,0)</f>
        <v>0.0628166160081054</v>
      </c>
      <c r="E6" s="13" t="n">
        <f aca="false">COUNTIFS(Data!$AB$2:$AB$7044,A6,Data!$W$2:$W$7044,0)</f>
        <v>925</v>
      </c>
      <c r="F6" s="25" t="n">
        <f aca="false">SUMIFS(Data!$S$2:$S$7044,Data!$AB$2:$AB$7044,A6,Data!$W$2:$W$7044,0)</f>
        <v>57912.5</v>
      </c>
      <c r="G6" s="28" t="str">
        <f aca="false">IF(A6&gt;=5,"High",IF(A6&gt;=3,"Medium","Low"))</f>
        <v>Low</v>
      </c>
    </row>
    <row r="7" customFormat="false" ht="15" hidden="false" customHeight="false" outlineLevel="0" collapsed="false">
      <c r="A7" s="28" t="n">
        <v>2</v>
      </c>
      <c r="B7" s="13" t="n">
        <f aca="false">COUNTIFS(Data!$AB$2:$AB$7044,A7)</f>
        <v>1196</v>
      </c>
      <c r="C7" s="13" t="n">
        <f aca="false">COUNTIFS(Data!$AB$2:$AB$7044,A7,Data!$W$2:$W$7044,1)</f>
        <v>180</v>
      </c>
      <c r="D7" s="14" t="n">
        <f aca="false">IFERROR(C7/B7,0)</f>
        <v>0.150501672240803</v>
      </c>
      <c r="E7" s="13" t="n">
        <f aca="false">COUNTIFS(Data!$AB$2:$AB$7044,A7,Data!$W$2:$W$7044,0)</f>
        <v>1016</v>
      </c>
      <c r="F7" s="25" t="n">
        <f aca="false">SUMIFS(Data!$S$2:$S$7044,Data!$AB$2:$AB$7044,A7,Data!$W$2:$W$7044,0)</f>
        <v>62718.95</v>
      </c>
      <c r="G7" s="28" t="str">
        <f aca="false">IF(A7&gt;=5,"High",IF(A7&gt;=3,"Medium","Low"))</f>
        <v>Low</v>
      </c>
    </row>
    <row r="8" customFormat="false" ht="15" hidden="false" customHeight="false" outlineLevel="0" collapsed="false">
      <c r="A8" s="28" t="n">
        <v>3</v>
      </c>
      <c r="B8" s="13" t="n">
        <f aca="false">COUNTIFS(Data!$AB$2:$AB$7044,A8)</f>
        <v>939</v>
      </c>
      <c r="C8" s="13" t="n">
        <f aca="false">COUNTIFS(Data!$AB$2:$AB$7044,A8,Data!$W$2:$W$7044,1)</f>
        <v>216</v>
      </c>
      <c r="D8" s="14" t="n">
        <f aca="false">IFERROR(C8/B8,0)</f>
        <v>0.230031948881789</v>
      </c>
      <c r="E8" s="13" t="n">
        <f aca="false">COUNTIFS(Data!$AB$2:$AB$7044,A8,Data!$W$2:$W$7044,0)</f>
        <v>723</v>
      </c>
      <c r="F8" s="25" t="n">
        <f aca="false">SUMIFS(Data!$S$2:$S$7044,Data!$AB$2:$AB$7044,A8,Data!$W$2:$W$7044,0)</f>
        <v>53233.35</v>
      </c>
      <c r="G8" s="28" t="str">
        <f aca="false">IF(A8&gt;=5,"High",IF(A8&gt;=3,"Medium","Low"))</f>
        <v>Medium</v>
      </c>
    </row>
    <row r="9" customFormat="false" ht="15" hidden="false" customHeight="false" outlineLevel="0" collapsed="false">
      <c r="A9" s="28" t="n">
        <v>4</v>
      </c>
      <c r="B9" s="13" t="n">
        <f aca="false">COUNTIFS(Data!$AB$2:$AB$7044,A9)</f>
        <v>1082</v>
      </c>
      <c r="C9" s="13" t="n">
        <f aca="false">COUNTIFS(Data!$AB$2:$AB$7044,A9,Data!$W$2:$W$7044,1)</f>
        <v>433</v>
      </c>
      <c r="D9" s="14" t="n">
        <f aca="false">IFERROR(C9/B9,0)</f>
        <v>0.400184842883549</v>
      </c>
      <c r="E9" s="13" t="n">
        <f aca="false">COUNTIFS(Data!$AB$2:$AB$7044,A9,Data!$W$2:$W$7044,0)</f>
        <v>649</v>
      </c>
      <c r="F9" s="25" t="n">
        <f aca="false">SUMIFS(Data!$S$2:$S$7044,Data!$AB$2:$AB$7044,A9,Data!$W$2:$W$7044,0)</f>
        <v>48046.85</v>
      </c>
      <c r="G9" s="28" t="str">
        <f aca="false">IF(A9&gt;=5,"High",IF(A9&gt;=3,"Medium","Low"))</f>
        <v>Medium</v>
      </c>
    </row>
    <row r="10" customFormat="false" ht="15" hidden="false" customHeight="false" outlineLevel="0" collapsed="false">
      <c r="A10" s="28" t="n">
        <v>5</v>
      </c>
      <c r="B10" s="13" t="n">
        <f aca="false">COUNTIFS(Data!$AB$2:$AB$7044,A10)</f>
        <v>941</v>
      </c>
      <c r="C10" s="13" t="n">
        <f aca="false">COUNTIFS(Data!$AB$2:$AB$7044,A10,Data!$W$2:$W$7044,1)</f>
        <v>547</v>
      </c>
      <c r="D10" s="14" t="n">
        <f aca="false">IFERROR(C10/B10,0)</f>
        <v>0.581296493092455</v>
      </c>
      <c r="E10" s="13" t="n">
        <f aca="false">COUNTIFS(Data!$AB$2:$AB$7044,A10,Data!$W$2:$W$7044,0)</f>
        <v>394</v>
      </c>
      <c r="F10" s="25" t="n">
        <f aca="false">SUMIFS(Data!$S$2:$S$7044,Data!$AB$2:$AB$7044,A10,Data!$W$2:$W$7044,0)</f>
        <v>30771.55</v>
      </c>
      <c r="G10" s="28" t="str">
        <f aca="false">IF(A10&gt;=5,"High",IF(A10&gt;=3,"Medium","Low"))</f>
        <v>High</v>
      </c>
    </row>
    <row r="11" customFormat="false" ht="15" hidden="false" customHeight="false" outlineLevel="0" collapsed="false">
      <c r="A11" s="28" t="n">
        <v>6</v>
      </c>
      <c r="B11" s="13" t="n">
        <f aca="false">COUNTIFS(Data!$AB$2:$AB$7044,A11)</f>
        <v>544</v>
      </c>
      <c r="C11" s="13" t="n">
        <f aca="false">COUNTIFS(Data!$AB$2:$AB$7044,A11,Data!$W$2:$W$7044,1)</f>
        <v>405</v>
      </c>
      <c r="D11" s="14" t="n">
        <f aca="false">IFERROR(C11/B11,0)</f>
        <v>0.744485294117647</v>
      </c>
      <c r="E11" s="13" t="n">
        <f aca="false">COUNTIFS(Data!$AB$2:$AB$7044,A11,Data!$W$2:$W$7044,0)</f>
        <v>139</v>
      </c>
      <c r="F11" s="25" t="n">
        <f aca="false">SUMIFS(Data!$S$2:$S$7044,Data!$AB$2:$AB$7044,A11,Data!$W$2:$W$7044,0)</f>
        <v>11068.15</v>
      </c>
      <c r="G11" s="28" t="str">
        <f aca="false">IF(A11&gt;=5,"High",IF(A11&gt;=3,"Medium","Low"))</f>
        <v>High</v>
      </c>
    </row>
    <row r="14" customFormat="false" ht="15" hidden="false" customHeight="false" outlineLevel="0" collapsed="false">
      <c r="A14" s="10" t="s">
        <v>7185</v>
      </c>
    </row>
    <row r="15" customFormat="false" ht="15" hidden="false" customHeight="false" outlineLevel="0" collapsed="false">
      <c r="A15" s="24" t="s">
        <v>6</v>
      </c>
      <c r="B15" s="33" t="n">
        <f aca="false">COUNTIFS(Data!$AC$2:$AC$7044,"High",Data!$W$2:$W$7044,0)</f>
        <v>533</v>
      </c>
    </row>
    <row r="16" customFormat="false" ht="15" hidden="false" customHeight="false" outlineLevel="0" collapsed="false">
      <c r="A16" s="24" t="s">
        <v>7186</v>
      </c>
      <c r="B16" s="34" t="n">
        <f aca="false">SUMIFS(Data!$S$2:$S$7044,Data!$AC$2:$AC$7044,"High",Data!$W$2:$W$7044,0)</f>
        <v>41839.7</v>
      </c>
    </row>
    <row r="17" customFormat="false" ht="15" hidden="false" customHeight="false" outlineLevel="0" collapsed="false">
      <c r="A17" s="24" t="s">
        <v>7187</v>
      </c>
      <c r="B17" s="35" t="n">
        <f aca="false">IFERROR(B16/B15,0)</f>
        <v>78.4984990619137</v>
      </c>
    </row>
    <row r="18" customFormat="false" ht="15" hidden="false" customHeight="false" outlineLevel="0" collapsed="false">
      <c r="A18" s="24" t="s">
        <v>7188</v>
      </c>
      <c r="B18" s="36" t="n">
        <f aca="false">IFERROR(COUNTIFS(Data!$AC$2:$AC$7044,"High",Data!$W$2:$W$7044,1)/COUNTIFS(Data!$AC$2:$AC$7044,"High"),0)</f>
        <v>0.641077441077441</v>
      </c>
    </row>
    <row r="19" customFormat="false" ht="15" hidden="false" customHeight="false" outlineLevel="0" collapsed="false">
      <c r="A19" s="24" t="s">
        <v>7189</v>
      </c>
      <c r="B19" s="34" t="n">
        <f aca="false">B16*B18</f>
        <v>26822.4878114478</v>
      </c>
    </row>
    <row r="20" customFormat="false" ht="15" hidden="false" customHeight="false" outlineLevel="0" collapsed="false">
      <c r="A20" s="24" t="s">
        <v>7190</v>
      </c>
      <c r="B20" s="34" t="n">
        <f aca="false">B19*12</f>
        <v>321869.853737374</v>
      </c>
    </row>
    <row r="24" customFormat="false" ht="15" hidden="false" customHeight="false" outlineLevel="0" collapsed="false">
      <c r="A24" s="2" t="s">
        <v>7191</v>
      </c>
    </row>
  </sheetData>
  <conditionalFormatting sqref="D5:D11">
    <cfRule type="colorScale" priority="2">
      <colorScale>
        <cfvo type="num" val="0"/>
        <cfvo type="num" val="0.75"/>
        <color rgb="FFFFFFFF"/>
        <color rgb="FFE8A39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6" t="s">
        <v>7192</v>
      </c>
    </row>
    <row r="2" customFormat="false" ht="15" hidden="false" customHeight="false" outlineLevel="0" collapsed="false">
      <c r="A2" s="2" t="s">
        <v>7193</v>
      </c>
    </row>
    <row r="4" customFormat="false" ht="15" hidden="false" customHeight="false" outlineLevel="0" collapsed="false">
      <c r="A4" s="10" t="s">
        <v>7194</v>
      </c>
    </row>
    <row r="5" customFormat="false" ht="15" hidden="false" customHeight="false" outlineLevel="0" collapsed="false">
      <c r="A5" s="24" t="s">
        <v>7195</v>
      </c>
      <c r="B5" s="30" t="n">
        <f aca="false">At_Risk!B15</f>
        <v>533</v>
      </c>
      <c r="C5" s="2" t="s">
        <v>7196</v>
      </c>
    </row>
    <row r="6" customFormat="false" ht="15" hidden="false" customHeight="false" outlineLevel="0" collapsed="false">
      <c r="A6" s="24" t="s">
        <v>7187</v>
      </c>
      <c r="B6" s="37" t="n">
        <f aca="false">At_Risk!B17</f>
        <v>78.4984990619137</v>
      </c>
      <c r="C6" s="2" t="s">
        <v>7196</v>
      </c>
    </row>
    <row r="7" customFormat="false" ht="15" hidden="false" customHeight="false" outlineLevel="0" collapsed="false">
      <c r="A7" s="24" t="s">
        <v>7197</v>
      </c>
      <c r="B7" s="38" t="n">
        <f aca="false">At_Risk!B18</f>
        <v>0.641077441077441</v>
      </c>
      <c r="C7" s="2" t="s">
        <v>7198</v>
      </c>
    </row>
    <row r="8" customFormat="false" ht="15" hidden="false" customHeight="false" outlineLevel="0" collapsed="false">
      <c r="A8" s="24" t="s">
        <v>7199</v>
      </c>
      <c r="B8" s="38" t="n">
        <f aca="false">Analysis!D10</f>
        <v>0.112695179904956</v>
      </c>
      <c r="C8" s="2" t="s">
        <v>7200</v>
      </c>
    </row>
    <row r="9" customFormat="false" ht="15" hidden="false" customHeight="false" outlineLevel="0" collapsed="false">
      <c r="A9" s="24" t="s">
        <v>7201</v>
      </c>
      <c r="B9" s="39" t="n">
        <v>0.25</v>
      </c>
      <c r="C9" s="2" t="s">
        <v>7202</v>
      </c>
    </row>
    <row r="10" customFormat="false" ht="15" hidden="false" customHeight="false" outlineLevel="0" collapsed="false">
      <c r="A10" s="24" t="s">
        <v>7203</v>
      </c>
      <c r="B10" s="39" t="n">
        <v>0.15</v>
      </c>
      <c r="C10" s="2" t="s">
        <v>7204</v>
      </c>
    </row>
    <row r="11" customFormat="false" ht="15" hidden="false" customHeight="false" outlineLevel="0" collapsed="false">
      <c r="A11" s="24" t="s">
        <v>7205</v>
      </c>
      <c r="B11" s="32" t="n">
        <v>12</v>
      </c>
      <c r="C11" s="2" t="s">
        <v>7206</v>
      </c>
    </row>
    <row r="13" customFormat="false" ht="15" hidden="false" customHeight="false" outlineLevel="0" collapsed="false">
      <c r="A13" s="10" t="s">
        <v>7207</v>
      </c>
    </row>
    <row r="14" customFormat="false" ht="15" hidden="false" customHeight="false" outlineLevel="0" collapsed="false">
      <c r="A14" s="24" t="s">
        <v>7208</v>
      </c>
      <c r="B14" s="33" t="n">
        <f aca="false">B5*B9</f>
        <v>133.25</v>
      </c>
    </row>
    <row r="15" customFormat="false" ht="15" hidden="false" customHeight="false" outlineLevel="0" collapsed="false">
      <c r="A15" s="24" t="s">
        <v>7209</v>
      </c>
      <c r="B15" s="33" t="n">
        <f aca="false">B14*(B7-B8)</f>
        <v>70.4069363012336</v>
      </c>
    </row>
    <row r="16" customFormat="false" ht="15" hidden="false" customHeight="false" outlineLevel="0" collapsed="false">
      <c r="A16" s="24" t="s">
        <v>7210</v>
      </c>
      <c r="B16" s="34" t="n">
        <f aca="false">B15*B6*(1-B10)*B11</f>
        <v>56373.755996585</v>
      </c>
    </row>
    <row r="17" customFormat="false" ht="15" hidden="false" customHeight="false" outlineLevel="0" collapsed="false">
      <c r="A17" s="24" t="s">
        <v>7211</v>
      </c>
      <c r="B17" s="34" t="n">
        <f aca="false">(B14-B15)*B6*B10*B11</f>
        <v>8879.55511824971</v>
      </c>
    </row>
    <row r="18" customFormat="false" ht="15" hidden="false" customHeight="false" outlineLevel="0" collapsed="false">
      <c r="A18" s="24" t="s">
        <v>7212</v>
      </c>
      <c r="B18" s="40" t="n">
        <f aca="false">B16-B17</f>
        <v>47494.2008783353</v>
      </c>
    </row>
    <row r="19" customFormat="false" ht="15" hidden="false" customHeight="false" outlineLevel="0" collapsed="false">
      <c r="A19" s="24" t="s">
        <v>7213</v>
      </c>
      <c r="B19" s="41" t="n">
        <f aca="false">IFERROR(B18/(B17+B15*B6*B10*B11),0)</f>
        <v>2.52254840781657</v>
      </c>
    </row>
    <row r="22" customFormat="false" ht="15" hidden="false" customHeight="false" outlineLevel="0" collapsed="false">
      <c r="A22" s="10" t="s">
        <v>7214</v>
      </c>
    </row>
    <row r="23" customFormat="false" ht="15" hidden="false" customHeight="false" outlineLevel="0" collapsed="false">
      <c r="A23" s="19" t="s">
        <v>7215</v>
      </c>
      <c r="B23" s="42" t="n">
        <v>0.05</v>
      </c>
      <c r="C23" s="42" t="n">
        <v>0.1</v>
      </c>
      <c r="D23" s="42" t="n">
        <v>0.15</v>
      </c>
      <c r="E23" s="42" t="n">
        <v>0.2</v>
      </c>
      <c r="F23" s="42" t="n">
        <v>0.25</v>
      </c>
    </row>
    <row r="24" customFormat="false" ht="15" hidden="false" customHeight="false" outlineLevel="0" collapsed="false">
      <c r="A24" s="42" t="n">
        <v>0.1</v>
      </c>
      <c r="B24" s="25" t="n">
        <f aca="false">($B$5*$A24*($B$7-$B$8))*$B$6*(1-B$23)*$B$11-($B$5*$A24-$B$5*$A24*($B$7-$B$8))*$B$6*B$23*$B$11</f>
        <v>24018.4443513341</v>
      </c>
      <c r="C24" s="25" t="n">
        <f aca="false">($B$5*$A24*($B$7-$B$8))*$B$6*(1-C$23)*$B$11-($B$5*$A24-$B$5*$A24*($B$7-$B$8))*$B$6*C$23*$B$11</f>
        <v>21508.0623513341</v>
      </c>
      <c r="D24" s="25" t="n">
        <f aca="false">($B$5*$A24*($B$7-$B$8))*$B$6*(1-D$23)*$B$11-($B$5*$A24-$B$5*$A24*($B$7-$B$8))*$B$6*D$23*$B$11</f>
        <v>18997.6803513341</v>
      </c>
      <c r="E24" s="25" t="n">
        <f aca="false">($B$5*$A24*($B$7-$B$8))*$B$6*(1-E$23)*$B$11-($B$5*$A24-$B$5*$A24*($B$7-$B$8))*$B$6*E$23*$B$11</f>
        <v>16487.2983513341</v>
      </c>
      <c r="F24" s="25" t="n">
        <f aca="false">($B$5*$A24*($B$7-$B$8))*$B$6*(1-F$23)*$B$11-($B$5*$A24-$B$5*$A24*($B$7-$B$8))*$B$6*F$23*$B$11</f>
        <v>13976.9163513341</v>
      </c>
    </row>
    <row r="25" customFormat="false" ht="15" hidden="false" customHeight="false" outlineLevel="0" collapsed="false">
      <c r="A25" s="42" t="n">
        <v>0.15</v>
      </c>
      <c r="B25" s="25" t="n">
        <f aca="false">($B$5*$A25*($B$7-$B$8))*$B$6*(1-B$23)*$B$11-($B$5*$A25-$B$5*$A25*($B$7-$B$8))*$B$6*B$23*$B$11</f>
        <v>36027.6665270012</v>
      </c>
      <c r="C25" s="25" t="n">
        <f aca="false">($B$5*$A25*($B$7-$B$8))*$B$6*(1-C$23)*$B$11-($B$5*$A25-$B$5*$A25*($B$7-$B$8))*$B$6*C$23*$B$11</f>
        <v>32262.0935270012</v>
      </c>
      <c r="D25" s="25" t="n">
        <f aca="false">($B$5*$A25*($B$7-$B$8))*$B$6*(1-D$23)*$B$11-($B$5*$A25-$B$5*$A25*($B$7-$B$8))*$B$6*D$23*$B$11</f>
        <v>28496.5205270012</v>
      </c>
      <c r="E25" s="25" t="n">
        <f aca="false">($B$5*$A25*($B$7-$B$8))*$B$6*(1-E$23)*$B$11-($B$5*$A25-$B$5*$A25*($B$7-$B$8))*$B$6*E$23*$B$11</f>
        <v>24730.9475270012</v>
      </c>
      <c r="F25" s="25" t="n">
        <f aca="false">($B$5*$A25*($B$7-$B$8))*$B$6*(1-F$23)*$B$11-($B$5*$A25-$B$5*$A25*($B$7-$B$8))*$B$6*F$23*$B$11</f>
        <v>20965.3745270012</v>
      </c>
    </row>
    <row r="26" customFormat="false" ht="15" hidden="false" customHeight="false" outlineLevel="0" collapsed="false">
      <c r="A26" s="42" t="n">
        <v>0.2</v>
      </c>
      <c r="B26" s="25" t="n">
        <f aca="false">($B$5*$A26*($B$7-$B$8))*$B$6*(1-B$23)*$B$11-($B$5*$A26-$B$5*$A26*($B$7-$B$8))*$B$6*B$23*$B$11</f>
        <v>48036.8887026682</v>
      </c>
      <c r="C26" s="25" t="n">
        <f aca="false">($B$5*$A26*($B$7-$B$8))*$B$6*(1-C$23)*$B$11-($B$5*$A26-$B$5*$A26*($B$7-$B$8))*$B$6*C$23*$B$11</f>
        <v>43016.1247026682</v>
      </c>
      <c r="D26" s="25" t="n">
        <f aca="false">($B$5*$A26*($B$7-$B$8))*$B$6*(1-D$23)*$B$11-($B$5*$A26-$B$5*$A26*($B$7-$B$8))*$B$6*D$23*$B$11</f>
        <v>37995.3607026682</v>
      </c>
      <c r="E26" s="25" t="n">
        <f aca="false">($B$5*$A26*($B$7-$B$8))*$B$6*(1-E$23)*$B$11-($B$5*$A26-$B$5*$A26*($B$7-$B$8))*$B$6*E$23*$B$11</f>
        <v>32974.5967026682</v>
      </c>
      <c r="F26" s="25" t="n">
        <f aca="false">($B$5*$A26*($B$7-$B$8))*$B$6*(1-F$23)*$B$11-($B$5*$A26-$B$5*$A26*($B$7-$B$8))*$B$6*F$23*$B$11</f>
        <v>27953.8327026682</v>
      </c>
    </row>
    <row r="27" customFormat="false" ht="15" hidden="false" customHeight="false" outlineLevel="0" collapsed="false">
      <c r="A27" s="42" t="n">
        <v>0.25</v>
      </c>
      <c r="B27" s="25" t="n">
        <f aca="false">($B$5*$A27*($B$7-$B$8))*$B$6*(1-B$23)*$B$11-($B$5*$A27-$B$5*$A27*($B$7-$B$8))*$B$6*B$23*$B$11</f>
        <v>60046.1108783353</v>
      </c>
      <c r="C27" s="25" t="n">
        <f aca="false">($B$5*$A27*($B$7-$B$8))*$B$6*(1-C$23)*$B$11-($B$5*$A27-$B$5*$A27*($B$7-$B$8))*$B$6*C$23*$B$11</f>
        <v>53770.1558783353</v>
      </c>
      <c r="D27" s="25" t="n">
        <f aca="false">($B$5*$A27*($B$7-$B$8))*$B$6*(1-D$23)*$B$11-($B$5*$A27-$B$5*$A27*($B$7-$B$8))*$B$6*D$23*$B$11</f>
        <v>47494.2008783353</v>
      </c>
      <c r="E27" s="25" t="n">
        <f aca="false">($B$5*$A27*($B$7-$B$8))*$B$6*(1-E$23)*$B$11-($B$5*$A27-$B$5*$A27*($B$7-$B$8))*$B$6*E$23*$B$11</f>
        <v>41218.2458783353</v>
      </c>
      <c r="F27" s="25" t="n">
        <f aca="false">($B$5*$A27*($B$7-$B$8))*$B$6*(1-F$23)*$B$11-($B$5*$A27-$B$5*$A27*($B$7-$B$8))*$B$6*F$23*$B$11</f>
        <v>34942.2908783353</v>
      </c>
    </row>
    <row r="28" customFormat="false" ht="15" hidden="false" customHeight="false" outlineLevel="0" collapsed="false">
      <c r="A28" s="42" t="n">
        <v>0.3</v>
      </c>
      <c r="B28" s="25" t="n">
        <f aca="false">($B$5*$A28*($B$7-$B$8))*$B$6*(1-B$23)*$B$11-($B$5*$A28-$B$5*$A28*($B$7-$B$8))*$B$6*B$23*$B$11</f>
        <v>72055.3330540023</v>
      </c>
      <c r="C28" s="25" t="n">
        <f aca="false">($B$5*$A28*($B$7-$B$8))*$B$6*(1-C$23)*$B$11-($B$5*$A28-$B$5*$A28*($B$7-$B$8))*$B$6*C$23*$B$11</f>
        <v>64524.1870540023</v>
      </c>
      <c r="D28" s="25" t="n">
        <f aca="false">($B$5*$A28*($B$7-$B$8))*$B$6*(1-D$23)*$B$11-($B$5*$A28-$B$5*$A28*($B$7-$B$8))*$B$6*D$23*$B$11</f>
        <v>56993.0410540023</v>
      </c>
      <c r="E28" s="25" t="n">
        <f aca="false">($B$5*$A28*($B$7-$B$8))*$B$6*(1-E$23)*$B$11-($B$5*$A28-$B$5*$A28*($B$7-$B$8))*$B$6*E$23*$B$11</f>
        <v>49461.8950540023</v>
      </c>
      <c r="F28" s="25" t="n">
        <f aca="false">($B$5*$A28*($B$7-$B$8))*$B$6*(1-F$23)*$B$11-($B$5*$A28-$B$5*$A28*($B$7-$B$8))*$B$6*F$23*$B$11</f>
        <v>41930.7490540023</v>
      </c>
    </row>
    <row r="29" customFormat="false" ht="15" hidden="false" customHeight="false" outlineLevel="0" collapsed="false">
      <c r="A29" s="42" t="n">
        <v>0.4</v>
      </c>
      <c r="B29" s="25" t="n">
        <f aca="false">($B$5*$A29*($B$7-$B$8))*$B$6*(1-B$23)*$B$11-($B$5*$A29-$B$5*$A29*($B$7-$B$8))*$B$6*B$23*$B$11</f>
        <v>96073.7774053364</v>
      </c>
      <c r="C29" s="25" t="n">
        <f aca="false">($B$5*$A29*($B$7-$B$8))*$B$6*(1-C$23)*$B$11-($B$5*$A29-$B$5*$A29*($B$7-$B$8))*$B$6*C$23*$B$11</f>
        <v>86032.2494053364</v>
      </c>
      <c r="D29" s="25" t="n">
        <f aca="false">($B$5*$A29*($B$7-$B$8))*$B$6*(1-D$23)*$B$11-($B$5*$A29-$B$5*$A29*($B$7-$B$8))*$B$6*D$23*$B$11</f>
        <v>75990.7214053364</v>
      </c>
      <c r="E29" s="25" t="n">
        <f aca="false">($B$5*$A29*($B$7-$B$8))*$B$6*(1-E$23)*$B$11-($B$5*$A29-$B$5*$A29*($B$7-$B$8))*$B$6*E$23*$B$11</f>
        <v>65949.1934053364</v>
      </c>
      <c r="F29" s="25" t="n">
        <f aca="false">($B$5*$A29*($B$7-$B$8))*$B$6*(1-F$23)*$B$11-($B$5*$A29-$B$5*$A29*($B$7-$B$8))*$B$6*F$23*$B$11</f>
        <v>55907.6654053364</v>
      </c>
    </row>
    <row r="31" customFormat="false" ht="15" hidden="false" customHeight="false" outlineLevel="0" collapsed="false">
      <c r="A31" s="2" t="s">
        <v>7216</v>
      </c>
    </row>
  </sheetData>
  <conditionalFormatting sqref="B24:F29">
    <cfRule type="colorScale" priority="2">
      <colorScale>
        <cfvo type="min" val="0"/>
        <cfvo type="num" val="0"/>
        <cfvo type="max" val="0"/>
        <color rgb="FFF6D5D1"/>
        <color rgb="FFFFFFFF"/>
        <color rgb="FFBFE3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6" t="s">
        <v>7217</v>
      </c>
    </row>
    <row r="2" customFormat="false" ht="15" hidden="false" customHeight="false" outlineLevel="0" collapsed="false">
      <c r="A2" s="2" t="s">
        <v>7218</v>
      </c>
    </row>
    <row r="5" customFormat="false" ht="15" hidden="false" customHeight="false" outlineLevel="0" collapsed="false">
      <c r="A5" s="24" t="s">
        <v>7219</v>
      </c>
      <c r="B5" s="38" t="n">
        <f aca="false">At_Risk!B18</f>
        <v>0.641077441077441</v>
      </c>
      <c r="C5" s="2" t="s">
        <v>7220</v>
      </c>
    </row>
    <row r="6" customFormat="false" ht="15" hidden="false" customHeight="false" outlineLevel="0" collapsed="false">
      <c r="A6" s="24" t="s">
        <v>7221</v>
      </c>
      <c r="B6" s="39" t="n">
        <v>0.1</v>
      </c>
      <c r="C6" s="2" t="s">
        <v>7222</v>
      </c>
    </row>
    <row r="7" customFormat="false" ht="15" hidden="false" customHeight="false" outlineLevel="0" collapsed="false">
      <c r="A7" s="24" t="s">
        <v>7223</v>
      </c>
      <c r="B7" s="14" t="n">
        <f aca="false">B5-B6</f>
        <v>0.541077441077441</v>
      </c>
      <c r="C7" s="2"/>
    </row>
    <row r="8" customFormat="false" ht="15" hidden="false" customHeight="false" outlineLevel="0" collapsed="false">
      <c r="A8" s="24" t="s">
        <v>7224</v>
      </c>
      <c r="B8" s="43" t="n">
        <v>0.05</v>
      </c>
      <c r="C8" s="2" t="s">
        <v>7225</v>
      </c>
    </row>
    <row r="9" customFormat="false" ht="15" hidden="false" customHeight="false" outlineLevel="0" collapsed="false">
      <c r="A9" s="24" t="s">
        <v>7226</v>
      </c>
      <c r="B9" s="42" t="n">
        <v>0.8</v>
      </c>
      <c r="C9" s="2" t="s">
        <v>7227</v>
      </c>
    </row>
    <row r="10" customFormat="false" ht="15" hidden="false" customHeight="false" outlineLevel="0" collapsed="false">
      <c r="A10" s="24" t="s">
        <v>7228</v>
      </c>
      <c r="B10" s="33" t="n">
        <f aca="false">ROUNDUP(((NORMSINV(1-B8/2)*SQRT(2*((B5+B7)/2)*(1-(B5+B7)/2))+NORMSINV(B9)*SQRT(B5*(1-B5)+B7*(1-B7)))^2)/(B5-B7)^2,0)</f>
        <v>379</v>
      </c>
      <c r="C10" s="2" t="s">
        <v>7229</v>
      </c>
    </row>
    <row r="11" customFormat="false" ht="15" hidden="false" customHeight="false" outlineLevel="0" collapsed="false">
      <c r="A11" s="24" t="s">
        <v>7230</v>
      </c>
      <c r="B11" s="33" t="n">
        <f aca="false">B10*2</f>
        <v>758</v>
      </c>
      <c r="C11" s="2"/>
    </row>
    <row r="12" customFormat="false" ht="15" hidden="false" customHeight="false" outlineLevel="0" collapsed="false">
      <c r="A12" s="24" t="s">
        <v>7231</v>
      </c>
      <c r="B12" s="30" t="n">
        <f aca="false">At_Risk!B15</f>
        <v>533</v>
      </c>
      <c r="C12" s="2"/>
    </row>
    <row r="13" customFormat="false" ht="15" hidden="false" customHeight="false" outlineLevel="0" collapsed="false">
      <c r="A13" s="24" t="s">
        <v>7232</v>
      </c>
      <c r="B13" s="44" t="str">
        <f aca="false">IF(B12&gt;=B11,"Yes","No: widen the target to medium risk or run longer")</f>
        <v>No: widen the target to medium risk or run longer</v>
      </c>
      <c r="C13" s="2"/>
    </row>
    <row r="15" customFormat="false" ht="15" hidden="false" customHeight="false" outlineLevel="0" collapsed="false">
      <c r="A15" s="2" t="s">
        <v>7233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2026-10-12T11:33:43Z</dcterms:created>
  <dc:creator>openpyxl</dc:creator>
  <dc:description/>
  <dc:language>en-US</dc:language>
  <cp:lastModifiedBy/>
  <dcterms:modified xsi:type="dcterms:W3CDTF">2026-10-12T11:33:50Z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